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C:\Users\USER\Desktop\"/>
    </mc:Choice>
  </mc:AlternateContent>
  <xr:revisionPtr revIDLastSave="0" documentId="13_ncr:1_{5E18A135-9FE0-4D76-8894-13FFF5F20632}" xr6:coauthVersionLast="47" xr6:coauthVersionMax="47" xr10:uidLastSave="{00000000-0000-0000-0000-000000000000}"/>
  <bookViews>
    <workbookView xWindow="-110" yWindow="-110" windowWidth="19420" windowHeight="10300" firstSheet="8" activeTab="8" xr2:uid="{0D0B1077-C3C7-4167-A97B-EE16EC0EBE03}"/>
  </bookViews>
  <sheets>
    <sheet name="Salesdata Source" sheetId="1" state="hidden" r:id="rId1"/>
    <sheet name="pvt_map_chart" sheetId="6" state="hidden" r:id="rId2"/>
    <sheet name="pvt_sales_by_delivery_days" sheetId="10" state="hidden" r:id="rId3"/>
    <sheet name="pvt_TOP_5_ITEM_BY_SALES" sheetId="13" state="hidden" r:id="rId4"/>
    <sheet name="pvt_sales_by_day_of_week" sheetId="12" state="hidden" r:id="rId5"/>
    <sheet name="pvt_Total_Sales_by_Region" sheetId="9" state="hidden" r:id="rId6"/>
    <sheet name="Salesdata Cleaned" sheetId="2" state="hidden" r:id="rId7"/>
    <sheet name="Calculations" sheetId="3" state="hidden" r:id="rId8"/>
    <sheet name="DASHBOARD" sheetId="5" r:id="rId9"/>
  </sheets>
  <definedNames>
    <definedName name="_xlchart.v5.0" hidden="1">pvt_map_chart!$A$3</definedName>
    <definedName name="_xlchart.v5.1" hidden="1">pvt_map_chart!$A$4:$A$188</definedName>
    <definedName name="_xlchart.v5.2" hidden="1">pvt_map_chart!$B$3</definedName>
    <definedName name="_xlchart.v5.3" hidden="1">pvt_map_chart!$B$4:$B$188</definedName>
    <definedName name="NativeTimeline_Order_Date">#N/A</definedName>
    <definedName name="Slicer_Country">#N/A</definedName>
    <definedName name="Slicer_Days_to_Deliver">#N/A</definedName>
    <definedName name="Slicer_Order_Priority">#N/A</definedName>
    <definedName name="Slicer_Weekday_Name">#N/A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7" i="3" l="1"/>
  <c r="U1036" i="2"/>
  <c r="U10" i="3"/>
  <c r="U7" i="3"/>
  <c r="M7" i="3" a="1"/>
  <c r="M7" i="3" s="1"/>
  <c r="M3" i="3"/>
  <c r="J3" i="3" a="1"/>
  <c r="G3" i="3" a="1"/>
  <c r="C3" i="3" a="1"/>
  <c r="Q5001" i="2"/>
  <c r="P5001" i="2"/>
  <c r="R5001" i="2" s="1"/>
  <c r="O5001" i="2"/>
  <c r="M5001" i="2"/>
  <c r="L5001" i="2"/>
  <c r="R5000" i="2"/>
  <c r="Q5000" i="2"/>
  <c r="P5000" i="2"/>
  <c r="O5000" i="2"/>
  <c r="M5000" i="2"/>
  <c r="N5000" i="2" s="1"/>
  <c r="L5000" i="2"/>
  <c r="Q4999" i="2"/>
  <c r="P4999" i="2"/>
  <c r="R4999" i="2" s="1"/>
  <c r="O4999" i="2"/>
  <c r="M4999" i="2"/>
  <c r="L4999" i="2"/>
  <c r="R4998" i="2"/>
  <c r="Q4998" i="2"/>
  <c r="P4998" i="2"/>
  <c r="O4998" i="2"/>
  <c r="M4998" i="2"/>
  <c r="N4998" i="2" s="1"/>
  <c r="L4998" i="2"/>
  <c r="Q4997" i="2"/>
  <c r="P4997" i="2"/>
  <c r="R4997" i="2" s="1"/>
  <c r="O4997" i="2"/>
  <c r="M4997" i="2"/>
  <c r="N4997" i="2" s="1"/>
  <c r="L4997" i="2"/>
  <c r="Q4996" i="2"/>
  <c r="P4996" i="2"/>
  <c r="R4996" i="2" s="1"/>
  <c r="O4996" i="2"/>
  <c r="M4996" i="2"/>
  <c r="N4996" i="2" s="1"/>
  <c r="L4996" i="2"/>
  <c r="Q4995" i="2"/>
  <c r="P4995" i="2"/>
  <c r="R4995" i="2" s="1"/>
  <c r="O4995" i="2"/>
  <c r="M4995" i="2"/>
  <c r="L4995" i="2"/>
  <c r="Q4994" i="2"/>
  <c r="P4994" i="2"/>
  <c r="R4994" i="2" s="1"/>
  <c r="O4994" i="2"/>
  <c r="M4994" i="2"/>
  <c r="L4994" i="2"/>
  <c r="N4994" i="2" s="1"/>
  <c r="R4993" i="2"/>
  <c r="Q4993" i="2"/>
  <c r="P4993" i="2"/>
  <c r="O4993" i="2"/>
  <c r="M4993" i="2"/>
  <c r="N4993" i="2" s="1"/>
  <c r="L4993" i="2"/>
  <c r="Q4992" i="2"/>
  <c r="P4992" i="2"/>
  <c r="R4992" i="2" s="1"/>
  <c r="O4992" i="2"/>
  <c r="M4992" i="2"/>
  <c r="L4992" i="2"/>
  <c r="Q4991" i="2"/>
  <c r="P4991" i="2"/>
  <c r="R4991" i="2" s="1"/>
  <c r="O4991" i="2"/>
  <c r="M4991" i="2"/>
  <c r="N4991" i="2" s="1"/>
  <c r="L4991" i="2"/>
  <c r="Q4990" i="2"/>
  <c r="P4990" i="2"/>
  <c r="R4990" i="2" s="1"/>
  <c r="O4990" i="2"/>
  <c r="M4990" i="2"/>
  <c r="N4990" i="2" s="1"/>
  <c r="L4990" i="2"/>
  <c r="Q4989" i="2"/>
  <c r="P4989" i="2"/>
  <c r="R4989" i="2" s="1"/>
  <c r="O4989" i="2"/>
  <c r="M4989" i="2"/>
  <c r="L4989" i="2"/>
  <c r="R4988" i="2"/>
  <c r="Q4988" i="2"/>
  <c r="P4988" i="2"/>
  <c r="O4988" i="2"/>
  <c r="M4988" i="2"/>
  <c r="N4988" i="2" s="1"/>
  <c r="L4988" i="2"/>
  <c r="Q4987" i="2"/>
  <c r="P4987" i="2"/>
  <c r="R4987" i="2" s="1"/>
  <c r="O4987" i="2"/>
  <c r="M4987" i="2"/>
  <c r="L4987" i="2"/>
  <c r="R4986" i="2"/>
  <c r="Q4986" i="2"/>
  <c r="P4986" i="2"/>
  <c r="O4986" i="2"/>
  <c r="M4986" i="2"/>
  <c r="N4986" i="2" s="1"/>
  <c r="L4986" i="2"/>
  <c r="R4985" i="2"/>
  <c r="Q4985" i="2"/>
  <c r="P4985" i="2"/>
  <c r="O4985" i="2"/>
  <c r="M4985" i="2"/>
  <c r="N4985" i="2" s="1"/>
  <c r="L4985" i="2"/>
  <c r="Q4984" i="2"/>
  <c r="P4984" i="2"/>
  <c r="R4984" i="2" s="1"/>
  <c r="O4984" i="2"/>
  <c r="M4984" i="2"/>
  <c r="L4984" i="2"/>
  <c r="N4984" i="2" s="1"/>
  <c r="Q4983" i="2"/>
  <c r="P4983" i="2"/>
  <c r="R4983" i="2" s="1"/>
  <c r="O4983" i="2"/>
  <c r="M4983" i="2"/>
  <c r="N4983" i="2" s="1"/>
  <c r="L4983" i="2"/>
  <c r="Q4982" i="2"/>
  <c r="P4982" i="2"/>
  <c r="R4982" i="2" s="1"/>
  <c r="O4982" i="2"/>
  <c r="M4982" i="2"/>
  <c r="L4982" i="2"/>
  <c r="N4982" i="2" s="1"/>
  <c r="R4981" i="2"/>
  <c r="Q4981" i="2"/>
  <c r="P4981" i="2"/>
  <c r="O4981" i="2"/>
  <c r="M4981" i="2"/>
  <c r="N4981" i="2" s="1"/>
  <c r="L4981" i="2"/>
  <c r="R4980" i="2"/>
  <c r="Q4980" i="2"/>
  <c r="P4980" i="2"/>
  <c r="O4980" i="2"/>
  <c r="N4980" i="2"/>
  <c r="M4980" i="2"/>
  <c r="L4980" i="2"/>
  <c r="Q4979" i="2"/>
  <c r="P4979" i="2"/>
  <c r="R4979" i="2" s="1"/>
  <c r="O4979" i="2"/>
  <c r="M4979" i="2"/>
  <c r="N4979" i="2" s="1"/>
  <c r="L4979" i="2"/>
  <c r="R4978" i="2"/>
  <c r="Q4978" i="2"/>
  <c r="P4978" i="2"/>
  <c r="O4978" i="2"/>
  <c r="N4978" i="2"/>
  <c r="M4978" i="2"/>
  <c r="L4978" i="2"/>
  <c r="Q4977" i="2"/>
  <c r="P4977" i="2"/>
  <c r="R4977" i="2" s="1"/>
  <c r="O4977" i="2"/>
  <c r="M4977" i="2"/>
  <c r="L4977" i="2"/>
  <c r="R4976" i="2"/>
  <c r="Q4976" i="2"/>
  <c r="P4976" i="2"/>
  <c r="O4976" i="2"/>
  <c r="N4976" i="2"/>
  <c r="M4976" i="2"/>
  <c r="L4976" i="2"/>
  <c r="Q4975" i="2"/>
  <c r="P4975" i="2"/>
  <c r="R4975" i="2" s="1"/>
  <c r="O4975" i="2"/>
  <c r="M4975" i="2"/>
  <c r="L4975" i="2"/>
  <c r="R4974" i="2"/>
  <c r="Q4974" i="2"/>
  <c r="P4974" i="2"/>
  <c r="O4974" i="2"/>
  <c r="N4974" i="2"/>
  <c r="M4974" i="2"/>
  <c r="L4974" i="2"/>
  <c r="R4973" i="2"/>
  <c r="Q4973" i="2"/>
  <c r="P4973" i="2"/>
  <c r="O4973" i="2"/>
  <c r="M4973" i="2"/>
  <c r="N4973" i="2" s="1"/>
  <c r="L4973" i="2"/>
  <c r="Q4972" i="2"/>
  <c r="P4972" i="2"/>
  <c r="R4972" i="2" s="1"/>
  <c r="O4972" i="2"/>
  <c r="M4972" i="2"/>
  <c r="N4972" i="2" s="1"/>
  <c r="L4972" i="2"/>
  <c r="Q4971" i="2"/>
  <c r="P4971" i="2"/>
  <c r="R4971" i="2" s="1"/>
  <c r="O4971" i="2"/>
  <c r="M4971" i="2"/>
  <c r="L4971" i="2"/>
  <c r="Q4970" i="2"/>
  <c r="P4970" i="2"/>
  <c r="R4970" i="2" s="1"/>
  <c r="O4970" i="2"/>
  <c r="M4970" i="2"/>
  <c r="L4970" i="2"/>
  <c r="N4970" i="2" s="1"/>
  <c r="Q4969" i="2"/>
  <c r="P4969" i="2"/>
  <c r="R4969" i="2" s="1"/>
  <c r="O4969" i="2"/>
  <c r="M4969" i="2"/>
  <c r="N4969" i="2" s="1"/>
  <c r="L4969" i="2"/>
  <c r="R4968" i="2"/>
  <c r="Q4968" i="2"/>
  <c r="P4968" i="2"/>
  <c r="O4968" i="2"/>
  <c r="M4968" i="2"/>
  <c r="N4968" i="2" s="1"/>
  <c r="L4968" i="2"/>
  <c r="Q4967" i="2"/>
  <c r="P4967" i="2"/>
  <c r="R4967" i="2" s="1"/>
  <c r="O4967" i="2"/>
  <c r="M4967" i="2"/>
  <c r="L4967" i="2"/>
  <c r="R4966" i="2"/>
  <c r="Q4966" i="2"/>
  <c r="P4966" i="2"/>
  <c r="O4966" i="2"/>
  <c r="M4966" i="2"/>
  <c r="N4966" i="2" s="1"/>
  <c r="L4966" i="2"/>
  <c r="Q4965" i="2"/>
  <c r="P4965" i="2"/>
  <c r="R4965" i="2" s="1"/>
  <c r="O4965" i="2"/>
  <c r="M4965" i="2"/>
  <c r="L4965" i="2"/>
  <c r="Q4964" i="2"/>
  <c r="P4964" i="2"/>
  <c r="R4964" i="2" s="1"/>
  <c r="O4964" i="2"/>
  <c r="M4964" i="2"/>
  <c r="N4964" i="2" s="1"/>
  <c r="L4964" i="2"/>
  <c r="Q4963" i="2"/>
  <c r="P4963" i="2"/>
  <c r="R4963" i="2" s="1"/>
  <c r="O4963" i="2"/>
  <c r="M4963" i="2"/>
  <c r="L4963" i="2"/>
  <c r="Q4962" i="2"/>
  <c r="P4962" i="2"/>
  <c r="R4962" i="2" s="1"/>
  <c r="O4962" i="2"/>
  <c r="M4962" i="2"/>
  <c r="L4962" i="2"/>
  <c r="R4961" i="2"/>
  <c r="Q4961" i="2"/>
  <c r="P4961" i="2"/>
  <c r="O4961" i="2"/>
  <c r="M4961" i="2"/>
  <c r="N4961" i="2" s="1"/>
  <c r="L4961" i="2"/>
  <c r="Q4960" i="2"/>
  <c r="P4960" i="2"/>
  <c r="R4960" i="2" s="1"/>
  <c r="O4960" i="2"/>
  <c r="M4960" i="2"/>
  <c r="L4960" i="2"/>
  <c r="N4960" i="2" s="1"/>
  <c r="Q4959" i="2"/>
  <c r="P4959" i="2"/>
  <c r="R4959" i="2" s="1"/>
  <c r="O4959" i="2"/>
  <c r="M4959" i="2"/>
  <c r="N4959" i="2" s="1"/>
  <c r="L4959" i="2"/>
  <c r="Q4958" i="2"/>
  <c r="P4958" i="2"/>
  <c r="R4958" i="2" s="1"/>
  <c r="O4958" i="2"/>
  <c r="M4958" i="2"/>
  <c r="L4958" i="2"/>
  <c r="N4958" i="2" s="1"/>
  <c r="R4957" i="2"/>
  <c r="Q4957" i="2"/>
  <c r="P4957" i="2"/>
  <c r="O4957" i="2"/>
  <c r="M4957" i="2"/>
  <c r="L4957" i="2"/>
  <c r="Q4956" i="2"/>
  <c r="P4956" i="2"/>
  <c r="R4956" i="2" s="1"/>
  <c r="O4956" i="2"/>
  <c r="M4956" i="2"/>
  <c r="L4956" i="2"/>
  <c r="Q4955" i="2"/>
  <c r="P4955" i="2"/>
  <c r="R4955" i="2" s="1"/>
  <c r="O4955" i="2"/>
  <c r="M4955" i="2"/>
  <c r="L4955" i="2"/>
  <c r="Q4954" i="2"/>
  <c r="P4954" i="2"/>
  <c r="R4954" i="2" s="1"/>
  <c r="O4954" i="2"/>
  <c r="M4954" i="2"/>
  <c r="L4954" i="2"/>
  <c r="Q4953" i="2"/>
  <c r="P4953" i="2"/>
  <c r="R4953" i="2" s="1"/>
  <c r="O4953" i="2"/>
  <c r="M4953" i="2"/>
  <c r="N4953" i="2" s="1"/>
  <c r="L4953" i="2"/>
  <c r="Q4952" i="2"/>
  <c r="P4952" i="2"/>
  <c r="R4952" i="2" s="1"/>
  <c r="O4952" i="2"/>
  <c r="M4952" i="2"/>
  <c r="L4952" i="2"/>
  <c r="N4952" i="2" s="1"/>
  <c r="Q4951" i="2"/>
  <c r="P4951" i="2"/>
  <c r="R4951" i="2" s="1"/>
  <c r="O4951" i="2"/>
  <c r="M4951" i="2"/>
  <c r="N4951" i="2" s="1"/>
  <c r="L4951" i="2"/>
  <c r="Q4950" i="2"/>
  <c r="P4950" i="2"/>
  <c r="R4950" i="2" s="1"/>
  <c r="O4950" i="2"/>
  <c r="M4950" i="2"/>
  <c r="L4950" i="2"/>
  <c r="N4950" i="2" s="1"/>
  <c r="Q4949" i="2"/>
  <c r="P4949" i="2"/>
  <c r="R4949" i="2" s="1"/>
  <c r="O4949" i="2"/>
  <c r="M4949" i="2"/>
  <c r="N4949" i="2" s="1"/>
  <c r="L4949" i="2"/>
  <c r="R4948" i="2"/>
  <c r="Q4948" i="2"/>
  <c r="P4948" i="2"/>
  <c r="O4948" i="2"/>
  <c r="M4948" i="2"/>
  <c r="N4948" i="2" s="1"/>
  <c r="L4948" i="2"/>
  <c r="Q4947" i="2"/>
  <c r="P4947" i="2"/>
  <c r="R4947" i="2" s="1"/>
  <c r="O4947" i="2"/>
  <c r="M4947" i="2"/>
  <c r="L4947" i="2"/>
  <c r="R4946" i="2"/>
  <c r="Q4946" i="2"/>
  <c r="P4946" i="2"/>
  <c r="O4946" i="2"/>
  <c r="M4946" i="2"/>
  <c r="N4946" i="2" s="1"/>
  <c r="L4946" i="2"/>
  <c r="Q4945" i="2"/>
  <c r="P4945" i="2"/>
  <c r="R4945" i="2" s="1"/>
  <c r="O4945" i="2"/>
  <c r="M4945" i="2"/>
  <c r="N4945" i="2" s="1"/>
  <c r="L4945" i="2"/>
  <c r="Q4944" i="2"/>
  <c r="P4944" i="2"/>
  <c r="R4944" i="2" s="1"/>
  <c r="O4944" i="2"/>
  <c r="M4944" i="2"/>
  <c r="L4944" i="2"/>
  <c r="N4944" i="2" s="1"/>
  <c r="Q4943" i="2"/>
  <c r="P4943" i="2"/>
  <c r="R4943" i="2" s="1"/>
  <c r="O4943" i="2"/>
  <c r="M4943" i="2"/>
  <c r="N4943" i="2" s="1"/>
  <c r="L4943" i="2"/>
  <c r="Q4942" i="2"/>
  <c r="P4942" i="2"/>
  <c r="R4942" i="2" s="1"/>
  <c r="O4942" i="2"/>
  <c r="M4942" i="2"/>
  <c r="L4942" i="2"/>
  <c r="N4942" i="2" s="1"/>
  <c r="R4941" i="2"/>
  <c r="Q4941" i="2"/>
  <c r="P4941" i="2"/>
  <c r="O4941" i="2"/>
  <c r="M4941" i="2"/>
  <c r="L4941" i="2"/>
  <c r="Q4940" i="2"/>
  <c r="P4940" i="2"/>
  <c r="R4940" i="2" s="1"/>
  <c r="O4940" i="2"/>
  <c r="M4940" i="2"/>
  <c r="L4940" i="2"/>
  <c r="Q4939" i="2"/>
  <c r="P4939" i="2"/>
  <c r="R4939" i="2" s="1"/>
  <c r="O4939" i="2"/>
  <c r="M4939" i="2"/>
  <c r="L4939" i="2"/>
  <c r="Q4938" i="2"/>
  <c r="P4938" i="2"/>
  <c r="R4938" i="2" s="1"/>
  <c r="O4938" i="2"/>
  <c r="M4938" i="2"/>
  <c r="L4938" i="2"/>
  <c r="R4937" i="2"/>
  <c r="Q4937" i="2"/>
  <c r="P4937" i="2"/>
  <c r="O4937" i="2"/>
  <c r="M4937" i="2"/>
  <c r="N4937" i="2" s="1"/>
  <c r="L4937" i="2"/>
  <c r="Q4936" i="2"/>
  <c r="P4936" i="2"/>
  <c r="R4936" i="2" s="1"/>
  <c r="O4936" i="2"/>
  <c r="M4936" i="2"/>
  <c r="L4936" i="2"/>
  <c r="N4936" i="2" s="1"/>
  <c r="Q4935" i="2"/>
  <c r="P4935" i="2"/>
  <c r="R4935" i="2" s="1"/>
  <c r="O4935" i="2"/>
  <c r="M4935" i="2"/>
  <c r="L4935" i="2"/>
  <c r="Q4934" i="2"/>
  <c r="P4934" i="2"/>
  <c r="R4934" i="2" s="1"/>
  <c r="O4934" i="2"/>
  <c r="M4934" i="2"/>
  <c r="L4934" i="2"/>
  <c r="N4934" i="2" s="1"/>
  <c r="Q4933" i="2"/>
  <c r="P4933" i="2"/>
  <c r="R4933" i="2" s="1"/>
  <c r="O4933" i="2"/>
  <c r="M4933" i="2"/>
  <c r="N4933" i="2" s="1"/>
  <c r="L4933" i="2"/>
  <c r="Q4932" i="2"/>
  <c r="P4932" i="2"/>
  <c r="R4932" i="2" s="1"/>
  <c r="O4932" i="2"/>
  <c r="M4932" i="2"/>
  <c r="N4932" i="2" s="1"/>
  <c r="L4932" i="2"/>
  <c r="Q4931" i="2"/>
  <c r="P4931" i="2"/>
  <c r="R4931" i="2" s="1"/>
  <c r="O4931" i="2"/>
  <c r="M4931" i="2"/>
  <c r="N4931" i="2" s="1"/>
  <c r="L4931" i="2"/>
  <c r="Q4930" i="2"/>
  <c r="P4930" i="2"/>
  <c r="R4930" i="2" s="1"/>
  <c r="O4930" i="2"/>
  <c r="M4930" i="2"/>
  <c r="L4930" i="2"/>
  <c r="N4930" i="2" s="1"/>
  <c r="R4929" i="2"/>
  <c r="Q4929" i="2"/>
  <c r="P4929" i="2"/>
  <c r="O4929" i="2"/>
  <c r="M4929" i="2"/>
  <c r="N4929" i="2" s="1"/>
  <c r="L4929" i="2"/>
  <c r="Q4928" i="2"/>
  <c r="P4928" i="2"/>
  <c r="R4928" i="2" s="1"/>
  <c r="O4928" i="2"/>
  <c r="M4928" i="2"/>
  <c r="L4928" i="2"/>
  <c r="Q4927" i="2"/>
  <c r="P4927" i="2"/>
  <c r="R4927" i="2" s="1"/>
  <c r="O4927" i="2"/>
  <c r="M4927" i="2"/>
  <c r="L4927" i="2"/>
  <c r="Q4926" i="2"/>
  <c r="P4926" i="2"/>
  <c r="R4926" i="2" s="1"/>
  <c r="O4926" i="2"/>
  <c r="M4926" i="2"/>
  <c r="L4926" i="2"/>
  <c r="Q4925" i="2"/>
  <c r="P4925" i="2"/>
  <c r="R4925" i="2" s="1"/>
  <c r="O4925" i="2"/>
  <c r="M4925" i="2"/>
  <c r="N4925" i="2" s="1"/>
  <c r="L4925" i="2"/>
  <c r="Q4924" i="2"/>
  <c r="P4924" i="2"/>
  <c r="R4924" i="2" s="1"/>
  <c r="O4924" i="2"/>
  <c r="M4924" i="2"/>
  <c r="L4924" i="2"/>
  <c r="N4924" i="2" s="1"/>
  <c r="Q4923" i="2"/>
  <c r="P4923" i="2"/>
  <c r="R4923" i="2" s="1"/>
  <c r="O4923" i="2"/>
  <c r="M4923" i="2"/>
  <c r="L4923" i="2"/>
  <c r="Q4922" i="2"/>
  <c r="P4922" i="2"/>
  <c r="R4922" i="2" s="1"/>
  <c r="O4922" i="2"/>
  <c r="M4922" i="2"/>
  <c r="L4922" i="2"/>
  <c r="Q4921" i="2"/>
  <c r="P4921" i="2"/>
  <c r="R4921" i="2" s="1"/>
  <c r="O4921" i="2"/>
  <c r="M4921" i="2"/>
  <c r="L4921" i="2"/>
  <c r="Q4920" i="2"/>
  <c r="P4920" i="2"/>
  <c r="R4920" i="2" s="1"/>
  <c r="O4920" i="2"/>
  <c r="M4920" i="2"/>
  <c r="L4920" i="2"/>
  <c r="N4920" i="2" s="1"/>
  <c r="Q4919" i="2"/>
  <c r="P4919" i="2"/>
  <c r="R4919" i="2" s="1"/>
  <c r="O4919" i="2"/>
  <c r="M4919" i="2"/>
  <c r="L4919" i="2"/>
  <c r="Q4918" i="2"/>
  <c r="P4918" i="2"/>
  <c r="R4918" i="2" s="1"/>
  <c r="O4918" i="2"/>
  <c r="M4918" i="2"/>
  <c r="L4918" i="2"/>
  <c r="Q4917" i="2"/>
  <c r="P4917" i="2"/>
  <c r="R4917" i="2" s="1"/>
  <c r="O4917" i="2"/>
  <c r="M4917" i="2"/>
  <c r="N4917" i="2" s="1"/>
  <c r="L4917" i="2"/>
  <c r="Q4916" i="2"/>
  <c r="P4916" i="2"/>
  <c r="R4916" i="2" s="1"/>
  <c r="O4916" i="2"/>
  <c r="M4916" i="2"/>
  <c r="L4916" i="2"/>
  <c r="Q4915" i="2"/>
  <c r="P4915" i="2"/>
  <c r="R4915" i="2" s="1"/>
  <c r="O4915" i="2"/>
  <c r="M4915" i="2"/>
  <c r="N4915" i="2" s="1"/>
  <c r="L4915" i="2"/>
  <c r="Q4914" i="2"/>
  <c r="P4914" i="2"/>
  <c r="R4914" i="2" s="1"/>
  <c r="O4914" i="2"/>
  <c r="M4914" i="2"/>
  <c r="L4914" i="2"/>
  <c r="R4913" i="2"/>
  <c r="Q4913" i="2"/>
  <c r="P4913" i="2"/>
  <c r="O4913" i="2"/>
  <c r="M4913" i="2"/>
  <c r="N4913" i="2" s="1"/>
  <c r="L4913" i="2"/>
  <c r="Q4912" i="2"/>
  <c r="P4912" i="2"/>
  <c r="R4912" i="2" s="1"/>
  <c r="O4912" i="2"/>
  <c r="M4912" i="2"/>
  <c r="L4912" i="2"/>
  <c r="N4912" i="2" s="1"/>
  <c r="Q4911" i="2"/>
  <c r="P4911" i="2"/>
  <c r="R4911" i="2" s="1"/>
  <c r="O4911" i="2"/>
  <c r="M4911" i="2"/>
  <c r="L4911" i="2"/>
  <c r="Q4910" i="2"/>
  <c r="P4910" i="2"/>
  <c r="R4910" i="2" s="1"/>
  <c r="O4910" i="2"/>
  <c r="M4910" i="2"/>
  <c r="L4910" i="2"/>
  <c r="Q4909" i="2"/>
  <c r="P4909" i="2"/>
  <c r="R4909" i="2" s="1"/>
  <c r="O4909" i="2"/>
  <c r="M4909" i="2"/>
  <c r="L4909" i="2"/>
  <c r="Q4908" i="2"/>
  <c r="P4908" i="2"/>
  <c r="R4908" i="2" s="1"/>
  <c r="O4908" i="2"/>
  <c r="M4908" i="2"/>
  <c r="N4908" i="2" s="1"/>
  <c r="L4908" i="2"/>
  <c r="Q4907" i="2"/>
  <c r="P4907" i="2"/>
  <c r="R4907" i="2" s="1"/>
  <c r="O4907" i="2"/>
  <c r="M4907" i="2"/>
  <c r="L4907" i="2"/>
  <c r="R4906" i="2"/>
  <c r="Q4906" i="2"/>
  <c r="P4906" i="2"/>
  <c r="O4906" i="2"/>
  <c r="N4906" i="2"/>
  <c r="M4906" i="2"/>
  <c r="L4906" i="2"/>
  <c r="R4905" i="2"/>
  <c r="Q4905" i="2"/>
  <c r="P4905" i="2"/>
  <c r="O4905" i="2"/>
  <c r="M4905" i="2"/>
  <c r="N4905" i="2" s="1"/>
  <c r="L4905" i="2"/>
  <c r="Q4904" i="2"/>
  <c r="P4904" i="2"/>
  <c r="R4904" i="2" s="1"/>
  <c r="O4904" i="2"/>
  <c r="M4904" i="2"/>
  <c r="L4904" i="2"/>
  <c r="N4904" i="2" s="1"/>
  <c r="Q4903" i="2"/>
  <c r="P4903" i="2"/>
  <c r="R4903" i="2" s="1"/>
  <c r="O4903" i="2"/>
  <c r="M4903" i="2"/>
  <c r="L4903" i="2"/>
  <c r="Q4902" i="2"/>
  <c r="P4902" i="2"/>
  <c r="R4902" i="2" s="1"/>
  <c r="O4902" i="2"/>
  <c r="M4902" i="2"/>
  <c r="L4902" i="2"/>
  <c r="N4902" i="2" s="1"/>
  <c r="R4901" i="2"/>
  <c r="Q4901" i="2"/>
  <c r="P4901" i="2"/>
  <c r="O4901" i="2"/>
  <c r="M4901" i="2"/>
  <c r="N4901" i="2" s="1"/>
  <c r="L4901" i="2"/>
  <c r="Q4900" i="2"/>
  <c r="P4900" i="2"/>
  <c r="R4900" i="2" s="1"/>
  <c r="O4900" i="2"/>
  <c r="M4900" i="2"/>
  <c r="L4900" i="2"/>
  <c r="Q4899" i="2"/>
  <c r="P4899" i="2"/>
  <c r="R4899" i="2" s="1"/>
  <c r="O4899" i="2"/>
  <c r="M4899" i="2"/>
  <c r="L4899" i="2"/>
  <c r="Q4898" i="2"/>
  <c r="P4898" i="2"/>
  <c r="R4898" i="2" s="1"/>
  <c r="O4898" i="2"/>
  <c r="M4898" i="2"/>
  <c r="L4898" i="2"/>
  <c r="Q4897" i="2"/>
  <c r="P4897" i="2"/>
  <c r="R4897" i="2" s="1"/>
  <c r="O4897" i="2"/>
  <c r="M4897" i="2"/>
  <c r="N4897" i="2" s="1"/>
  <c r="L4897" i="2"/>
  <c r="R4896" i="2"/>
  <c r="Q4896" i="2"/>
  <c r="P4896" i="2"/>
  <c r="O4896" i="2"/>
  <c r="N4896" i="2"/>
  <c r="M4896" i="2"/>
  <c r="L4896" i="2"/>
  <c r="Q4895" i="2"/>
  <c r="P4895" i="2"/>
  <c r="R4895" i="2" s="1"/>
  <c r="O4895" i="2"/>
  <c r="M4895" i="2"/>
  <c r="N4895" i="2" s="1"/>
  <c r="L4895" i="2"/>
  <c r="R4894" i="2"/>
  <c r="Q4894" i="2"/>
  <c r="P4894" i="2"/>
  <c r="O4894" i="2"/>
  <c r="N4894" i="2"/>
  <c r="M4894" i="2"/>
  <c r="L4894" i="2"/>
  <c r="Q4893" i="2"/>
  <c r="P4893" i="2"/>
  <c r="R4893" i="2" s="1"/>
  <c r="O4893" i="2"/>
  <c r="M4893" i="2"/>
  <c r="L4893" i="2"/>
  <c r="Q4892" i="2"/>
  <c r="P4892" i="2"/>
  <c r="R4892" i="2" s="1"/>
  <c r="O4892" i="2"/>
  <c r="M4892" i="2"/>
  <c r="L4892" i="2"/>
  <c r="N4892" i="2" s="1"/>
  <c r="Q4891" i="2"/>
  <c r="P4891" i="2"/>
  <c r="R4891" i="2" s="1"/>
  <c r="O4891" i="2"/>
  <c r="M4891" i="2"/>
  <c r="N4891" i="2" s="1"/>
  <c r="L4891" i="2"/>
  <c r="Q4890" i="2"/>
  <c r="P4890" i="2"/>
  <c r="R4890" i="2" s="1"/>
  <c r="O4890" i="2"/>
  <c r="M4890" i="2"/>
  <c r="L4890" i="2"/>
  <c r="R4889" i="2"/>
  <c r="Q4889" i="2"/>
  <c r="P4889" i="2"/>
  <c r="O4889" i="2"/>
  <c r="M4889" i="2"/>
  <c r="L4889" i="2"/>
  <c r="Q4888" i="2"/>
  <c r="P4888" i="2"/>
  <c r="R4888" i="2" s="1"/>
  <c r="O4888" i="2"/>
  <c r="M4888" i="2"/>
  <c r="L4888" i="2"/>
  <c r="Q4887" i="2"/>
  <c r="P4887" i="2"/>
  <c r="R4887" i="2" s="1"/>
  <c r="O4887" i="2"/>
  <c r="M4887" i="2"/>
  <c r="L4887" i="2"/>
  <c r="Q4886" i="2"/>
  <c r="P4886" i="2"/>
  <c r="R4886" i="2" s="1"/>
  <c r="O4886" i="2"/>
  <c r="M4886" i="2"/>
  <c r="L4886" i="2"/>
  <c r="N4886" i="2" s="1"/>
  <c r="R4885" i="2"/>
  <c r="Q4885" i="2"/>
  <c r="P4885" i="2"/>
  <c r="O4885" i="2"/>
  <c r="N4885" i="2"/>
  <c r="M4885" i="2"/>
  <c r="L4885" i="2"/>
  <c r="R4884" i="2"/>
  <c r="Q4884" i="2"/>
  <c r="P4884" i="2"/>
  <c r="O4884" i="2"/>
  <c r="M4884" i="2"/>
  <c r="L4884" i="2"/>
  <c r="Q4883" i="2"/>
  <c r="P4883" i="2"/>
  <c r="R4883" i="2" s="1"/>
  <c r="O4883" i="2"/>
  <c r="M4883" i="2"/>
  <c r="N4883" i="2" s="1"/>
  <c r="L4883" i="2"/>
  <c r="Q4882" i="2"/>
  <c r="P4882" i="2"/>
  <c r="R4882" i="2" s="1"/>
  <c r="O4882" i="2"/>
  <c r="M4882" i="2"/>
  <c r="N4882" i="2" s="1"/>
  <c r="L4882" i="2"/>
  <c r="R4881" i="2"/>
  <c r="Q4881" i="2"/>
  <c r="P4881" i="2"/>
  <c r="O4881" i="2"/>
  <c r="M4881" i="2"/>
  <c r="N4881" i="2" s="1"/>
  <c r="L4881" i="2"/>
  <c r="Q4880" i="2"/>
  <c r="P4880" i="2"/>
  <c r="R4880" i="2" s="1"/>
  <c r="O4880" i="2"/>
  <c r="M4880" i="2"/>
  <c r="L4880" i="2"/>
  <c r="N4880" i="2" s="1"/>
  <c r="Q4879" i="2"/>
  <c r="P4879" i="2"/>
  <c r="R4879" i="2" s="1"/>
  <c r="O4879" i="2"/>
  <c r="M4879" i="2"/>
  <c r="N4879" i="2" s="1"/>
  <c r="L4879" i="2"/>
  <c r="Q4878" i="2"/>
  <c r="P4878" i="2"/>
  <c r="R4878" i="2" s="1"/>
  <c r="O4878" i="2"/>
  <c r="M4878" i="2"/>
  <c r="L4878" i="2"/>
  <c r="N4878" i="2" s="1"/>
  <c r="Q4877" i="2"/>
  <c r="P4877" i="2"/>
  <c r="R4877" i="2" s="1"/>
  <c r="O4877" i="2"/>
  <c r="M4877" i="2"/>
  <c r="L4877" i="2"/>
  <c r="R4876" i="2"/>
  <c r="Q4876" i="2"/>
  <c r="P4876" i="2"/>
  <c r="O4876" i="2"/>
  <c r="N4876" i="2"/>
  <c r="M4876" i="2"/>
  <c r="L4876" i="2"/>
  <c r="Q4875" i="2"/>
  <c r="P4875" i="2"/>
  <c r="R4875" i="2" s="1"/>
  <c r="O4875" i="2"/>
  <c r="M4875" i="2"/>
  <c r="L4875" i="2"/>
  <c r="R4874" i="2"/>
  <c r="Q4874" i="2"/>
  <c r="P4874" i="2"/>
  <c r="O4874" i="2"/>
  <c r="N4874" i="2"/>
  <c r="M4874" i="2"/>
  <c r="L4874" i="2"/>
  <c r="R4873" i="2"/>
  <c r="Q4873" i="2"/>
  <c r="P4873" i="2"/>
  <c r="O4873" i="2"/>
  <c r="M4873" i="2"/>
  <c r="N4873" i="2" s="1"/>
  <c r="L4873" i="2"/>
  <c r="Q4872" i="2"/>
  <c r="P4872" i="2"/>
  <c r="R4872" i="2" s="1"/>
  <c r="O4872" i="2"/>
  <c r="M4872" i="2"/>
  <c r="L4872" i="2"/>
  <c r="N4872" i="2" s="1"/>
  <c r="Q4871" i="2"/>
  <c r="P4871" i="2"/>
  <c r="R4871" i="2" s="1"/>
  <c r="O4871" i="2"/>
  <c r="M4871" i="2"/>
  <c r="L4871" i="2"/>
  <c r="Q4870" i="2"/>
  <c r="P4870" i="2"/>
  <c r="R4870" i="2" s="1"/>
  <c r="O4870" i="2"/>
  <c r="M4870" i="2"/>
  <c r="L4870" i="2"/>
  <c r="N4870" i="2" s="1"/>
  <c r="R4869" i="2"/>
  <c r="Q4869" i="2"/>
  <c r="P4869" i="2"/>
  <c r="O4869" i="2"/>
  <c r="N4869" i="2"/>
  <c r="M4869" i="2"/>
  <c r="L4869" i="2"/>
  <c r="Q4868" i="2"/>
  <c r="P4868" i="2"/>
  <c r="R4868" i="2" s="1"/>
  <c r="O4868" i="2"/>
  <c r="M4868" i="2"/>
  <c r="L4868" i="2"/>
  <c r="Q4867" i="2"/>
  <c r="P4867" i="2"/>
  <c r="R4867" i="2" s="1"/>
  <c r="O4867" i="2"/>
  <c r="M4867" i="2"/>
  <c r="N4867" i="2" s="1"/>
  <c r="L4867" i="2"/>
  <c r="Q4866" i="2"/>
  <c r="P4866" i="2"/>
  <c r="R4866" i="2" s="1"/>
  <c r="O4866" i="2"/>
  <c r="M4866" i="2"/>
  <c r="L4866" i="2"/>
  <c r="Q4865" i="2"/>
  <c r="P4865" i="2"/>
  <c r="R4865" i="2" s="1"/>
  <c r="O4865" i="2"/>
  <c r="M4865" i="2"/>
  <c r="L4865" i="2"/>
  <c r="R4864" i="2"/>
  <c r="Q4864" i="2"/>
  <c r="P4864" i="2"/>
  <c r="O4864" i="2"/>
  <c r="N4864" i="2"/>
  <c r="M4864" i="2"/>
  <c r="L4864" i="2"/>
  <c r="Q4863" i="2"/>
  <c r="P4863" i="2"/>
  <c r="R4863" i="2" s="1"/>
  <c r="O4863" i="2"/>
  <c r="M4863" i="2"/>
  <c r="L4863" i="2"/>
  <c r="N4863" i="2" s="1"/>
  <c r="Q4862" i="2"/>
  <c r="P4862" i="2"/>
  <c r="R4862" i="2" s="1"/>
  <c r="O4862" i="2"/>
  <c r="M4862" i="2"/>
  <c r="L4862" i="2"/>
  <c r="Q4861" i="2"/>
  <c r="P4861" i="2"/>
  <c r="R4861" i="2" s="1"/>
  <c r="O4861" i="2"/>
  <c r="M4861" i="2"/>
  <c r="L4861" i="2"/>
  <c r="Q4860" i="2"/>
  <c r="P4860" i="2"/>
  <c r="R4860" i="2" s="1"/>
  <c r="O4860" i="2"/>
  <c r="M4860" i="2"/>
  <c r="L4860" i="2"/>
  <c r="R4859" i="2"/>
  <c r="Q4859" i="2"/>
  <c r="P4859" i="2"/>
  <c r="O4859" i="2"/>
  <c r="M4859" i="2"/>
  <c r="N4859" i="2" s="1"/>
  <c r="L4859" i="2"/>
  <c r="Q4858" i="2"/>
  <c r="P4858" i="2"/>
  <c r="R4858" i="2" s="1"/>
  <c r="O4858" i="2"/>
  <c r="M4858" i="2"/>
  <c r="L4858" i="2"/>
  <c r="R4857" i="2"/>
  <c r="Q4857" i="2"/>
  <c r="P4857" i="2"/>
  <c r="O4857" i="2"/>
  <c r="M4857" i="2"/>
  <c r="N4857" i="2" s="1"/>
  <c r="L4857" i="2"/>
  <c r="Q4856" i="2"/>
  <c r="P4856" i="2"/>
  <c r="R4856" i="2" s="1"/>
  <c r="O4856" i="2"/>
  <c r="M4856" i="2"/>
  <c r="L4856" i="2"/>
  <c r="R4855" i="2"/>
  <c r="Q4855" i="2"/>
  <c r="P4855" i="2"/>
  <c r="O4855" i="2"/>
  <c r="N4855" i="2"/>
  <c r="M4855" i="2"/>
  <c r="L4855" i="2"/>
  <c r="Q4854" i="2"/>
  <c r="P4854" i="2"/>
  <c r="R4854" i="2" s="1"/>
  <c r="O4854" i="2"/>
  <c r="M4854" i="2"/>
  <c r="L4854" i="2"/>
  <c r="R4853" i="2"/>
  <c r="Q4853" i="2"/>
  <c r="P4853" i="2"/>
  <c r="O4853" i="2"/>
  <c r="N4853" i="2"/>
  <c r="M4853" i="2"/>
  <c r="L4853" i="2"/>
  <c r="R4852" i="2"/>
  <c r="Q4852" i="2"/>
  <c r="P4852" i="2"/>
  <c r="O4852" i="2"/>
  <c r="M4852" i="2"/>
  <c r="N4852" i="2" s="1"/>
  <c r="L4852" i="2"/>
  <c r="Q4851" i="2"/>
  <c r="P4851" i="2"/>
  <c r="R4851" i="2" s="1"/>
  <c r="O4851" i="2"/>
  <c r="M4851" i="2"/>
  <c r="L4851" i="2"/>
  <c r="Q4850" i="2"/>
  <c r="P4850" i="2"/>
  <c r="R4850" i="2" s="1"/>
  <c r="O4850" i="2"/>
  <c r="M4850" i="2"/>
  <c r="L4850" i="2"/>
  <c r="Q4849" i="2"/>
  <c r="P4849" i="2"/>
  <c r="R4849" i="2" s="1"/>
  <c r="O4849" i="2"/>
  <c r="M4849" i="2"/>
  <c r="L4849" i="2"/>
  <c r="N4849" i="2" s="1"/>
  <c r="Q4848" i="2"/>
  <c r="P4848" i="2"/>
  <c r="R4848" i="2" s="1"/>
  <c r="O4848" i="2"/>
  <c r="M4848" i="2"/>
  <c r="L4848" i="2"/>
  <c r="R4847" i="2"/>
  <c r="Q4847" i="2"/>
  <c r="P4847" i="2"/>
  <c r="O4847" i="2"/>
  <c r="M4847" i="2"/>
  <c r="N4847" i="2" s="1"/>
  <c r="L4847" i="2"/>
  <c r="Q4846" i="2"/>
  <c r="P4846" i="2"/>
  <c r="R4846" i="2" s="1"/>
  <c r="O4846" i="2"/>
  <c r="M4846" i="2"/>
  <c r="L4846" i="2"/>
  <c r="R4845" i="2"/>
  <c r="Q4845" i="2"/>
  <c r="P4845" i="2"/>
  <c r="O4845" i="2"/>
  <c r="M4845" i="2"/>
  <c r="N4845" i="2" s="1"/>
  <c r="L4845" i="2"/>
  <c r="Q4844" i="2"/>
  <c r="P4844" i="2"/>
  <c r="R4844" i="2" s="1"/>
  <c r="O4844" i="2"/>
  <c r="M4844" i="2"/>
  <c r="N4844" i="2" s="1"/>
  <c r="L4844" i="2"/>
  <c r="Q4843" i="2"/>
  <c r="P4843" i="2"/>
  <c r="R4843" i="2" s="1"/>
  <c r="O4843" i="2"/>
  <c r="M4843" i="2"/>
  <c r="L4843" i="2"/>
  <c r="N4843" i="2" s="1"/>
  <c r="Q4842" i="2"/>
  <c r="P4842" i="2"/>
  <c r="R4842" i="2" s="1"/>
  <c r="O4842" i="2"/>
  <c r="M4842" i="2"/>
  <c r="N4842" i="2" s="1"/>
  <c r="L4842" i="2"/>
  <c r="Q4841" i="2"/>
  <c r="P4841" i="2"/>
  <c r="R4841" i="2" s="1"/>
  <c r="O4841" i="2"/>
  <c r="M4841" i="2"/>
  <c r="L4841" i="2"/>
  <c r="N4841" i="2" s="1"/>
  <c r="R4840" i="2"/>
  <c r="Q4840" i="2"/>
  <c r="P4840" i="2"/>
  <c r="O4840" i="2"/>
  <c r="M4840" i="2"/>
  <c r="L4840" i="2"/>
  <c r="Q4839" i="2"/>
  <c r="P4839" i="2"/>
  <c r="R4839" i="2" s="1"/>
  <c r="O4839" i="2"/>
  <c r="M4839" i="2"/>
  <c r="L4839" i="2"/>
  <c r="Q4838" i="2"/>
  <c r="P4838" i="2"/>
  <c r="R4838" i="2" s="1"/>
  <c r="O4838" i="2"/>
  <c r="M4838" i="2"/>
  <c r="L4838" i="2"/>
  <c r="Q4837" i="2"/>
  <c r="P4837" i="2"/>
  <c r="R4837" i="2" s="1"/>
  <c r="O4837" i="2"/>
  <c r="M4837" i="2"/>
  <c r="L4837" i="2"/>
  <c r="R4836" i="2"/>
  <c r="Q4836" i="2"/>
  <c r="P4836" i="2"/>
  <c r="O4836" i="2"/>
  <c r="N4836" i="2"/>
  <c r="M4836" i="2"/>
  <c r="L4836" i="2"/>
  <c r="R4835" i="2"/>
  <c r="Q4835" i="2"/>
  <c r="P4835" i="2"/>
  <c r="O4835" i="2"/>
  <c r="M4835" i="2"/>
  <c r="N4835" i="2" s="1"/>
  <c r="L4835" i="2"/>
  <c r="Q4834" i="2"/>
  <c r="P4834" i="2"/>
  <c r="R4834" i="2" s="1"/>
  <c r="O4834" i="2"/>
  <c r="M4834" i="2"/>
  <c r="L4834" i="2"/>
  <c r="R4833" i="2"/>
  <c r="Q4833" i="2"/>
  <c r="P4833" i="2"/>
  <c r="O4833" i="2"/>
  <c r="M4833" i="2"/>
  <c r="N4833" i="2" s="1"/>
  <c r="L4833" i="2"/>
  <c r="R4832" i="2"/>
  <c r="Q4832" i="2"/>
  <c r="P4832" i="2"/>
  <c r="O4832" i="2"/>
  <c r="M4832" i="2"/>
  <c r="N4832" i="2" s="1"/>
  <c r="L4832" i="2"/>
  <c r="Q4831" i="2"/>
  <c r="P4831" i="2"/>
  <c r="R4831" i="2" s="1"/>
  <c r="O4831" i="2"/>
  <c r="M4831" i="2"/>
  <c r="L4831" i="2"/>
  <c r="N4831" i="2" s="1"/>
  <c r="Q4830" i="2"/>
  <c r="P4830" i="2"/>
  <c r="R4830" i="2" s="1"/>
  <c r="O4830" i="2"/>
  <c r="M4830" i="2"/>
  <c r="L4830" i="2"/>
  <c r="Q4829" i="2"/>
  <c r="P4829" i="2"/>
  <c r="R4829" i="2" s="1"/>
  <c r="O4829" i="2"/>
  <c r="M4829" i="2"/>
  <c r="L4829" i="2"/>
  <c r="N4829" i="2" s="1"/>
  <c r="R4828" i="2"/>
  <c r="Q4828" i="2"/>
  <c r="P4828" i="2"/>
  <c r="O4828" i="2"/>
  <c r="M4828" i="2"/>
  <c r="N4828" i="2" s="1"/>
  <c r="L4828" i="2"/>
  <c r="R4827" i="2"/>
  <c r="Q4827" i="2"/>
  <c r="P4827" i="2"/>
  <c r="O4827" i="2"/>
  <c r="N4827" i="2"/>
  <c r="M4827" i="2"/>
  <c r="L4827" i="2"/>
  <c r="Q4826" i="2"/>
  <c r="P4826" i="2"/>
  <c r="R4826" i="2" s="1"/>
  <c r="O4826" i="2"/>
  <c r="M4826" i="2"/>
  <c r="N4826" i="2" s="1"/>
  <c r="L4826" i="2"/>
  <c r="R4825" i="2"/>
  <c r="Q4825" i="2"/>
  <c r="P4825" i="2"/>
  <c r="O4825" i="2"/>
  <c r="N4825" i="2"/>
  <c r="M4825" i="2"/>
  <c r="L4825" i="2"/>
  <c r="Q4824" i="2"/>
  <c r="P4824" i="2"/>
  <c r="R4824" i="2" s="1"/>
  <c r="O4824" i="2"/>
  <c r="M4824" i="2"/>
  <c r="L4824" i="2"/>
  <c r="R4823" i="2"/>
  <c r="Q4823" i="2"/>
  <c r="P4823" i="2"/>
  <c r="O4823" i="2"/>
  <c r="N4823" i="2"/>
  <c r="M4823" i="2"/>
  <c r="L4823" i="2"/>
  <c r="Q4822" i="2"/>
  <c r="P4822" i="2"/>
  <c r="R4822" i="2" s="1"/>
  <c r="O4822" i="2"/>
  <c r="M4822" i="2"/>
  <c r="L4822" i="2"/>
  <c r="R4821" i="2"/>
  <c r="Q4821" i="2"/>
  <c r="P4821" i="2"/>
  <c r="O4821" i="2"/>
  <c r="N4821" i="2"/>
  <c r="M4821" i="2"/>
  <c r="L4821" i="2"/>
  <c r="R4820" i="2"/>
  <c r="Q4820" i="2"/>
  <c r="P4820" i="2"/>
  <c r="O4820" i="2"/>
  <c r="M4820" i="2"/>
  <c r="N4820" i="2" s="1"/>
  <c r="L4820" i="2"/>
  <c r="Q4819" i="2"/>
  <c r="P4819" i="2"/>
  <c r="R4819" i="2" s="1"/>
  <c r="O4819" i="2"/>
  <c r="M4819" i="2"/>
  <c r="N4819" i="2" s="1"/>
  <c r="L4819" i="2"/>
  <c r="Q4818" i="2"/>
  <c r="P4818" i="2"/>
  <c r="R4818" i="2" s="1"/>
  <c r="O4818" i="2"/>
  <c r="M4818" i="2"/>
  <c r="L4818" i="2"/>
  <c r="Q4817" i="2"/>
  <c r="P4817" i="2"/>
  <c r="R4817" i="2" s="1"/>
  <c r="O4817" i="2"/>
  <c r="M4817" i="2"/>
  <c r="L4817" i="2"/>
  <c r="N4817" i="2" s="1"/>
  <c r="Q4816" i="2"/>
  <c r="P4816" i="2"/>
  <c r="R4816" i="2" s="1"/>
  <c r="O4816" i="2"/>
  <c r="M4816" i="2"/>
  <c r="N4816" i="2" s="1"/>
  <c r="L4816" i="2"/>
  <c r="R4815" i="2"/>
  <c r="Q4815" i="2"/>
  <c r="P4815" i="2"/>
  <c r="O4815" i="2"/>
  <c r="N4815" i="2"/>
  <c r="M4815" i="2"/>
  <c r="L4815" i="2"/>
  <c r="Q4814" i="2"/>
  <c r="P4814" i="2"/>
  <c r="R4814" i="2" s="1"/>
  <c r="O4814" i="2"/>
  <c r="M4814" i="2"/>
  <c r="N4814" i="2" s="1"/>
  <c r="L4814" i="2"/>
  <c r="R4813" i="2"/>
  <c r="Q4813" i="2"/>
  <c r="P4813" i="2"/>
  <c r="O4813" i="2"/>
  <c r="N4813" i="2"/>
  <c r="M4813" i="2"/>
  <c r="L4813" i="2"/>
  <c r="Q4812" i="2"/>
  <c r="P4812" i="2"/>
  <c r="R4812" i="2" s="1"/>
  <c r="O4812" i="2"/>
  <c r="M4812" i="2"/>
  <c r="L4812" i="2"/>
  <c r="R4811" i="2"/>
  <c r="Q4811" i="2"/>
  <c r="P4811" i="2"/>
  <c r="O4811" i="2"/>
  <c r="N4811" i="2"/>
  <c r="M4811" i="2"/>
  <c r="L4811" i="2"/>
  <c r="Q4810" i="2"/>
  <c r="P4810" i="2"/>
  <c r="R4810" i="2" s="1"/>
  <c r="O4810" i="2"/>
  <c r="M4810" i="2"/>
  <c r="L4810" i="2"/>
  <c r="R4809" i="2"/>
  <c r="Q4809" i="2"/>
  <c r="P4809" i="2"/>
  <c r="O4809" i="2"/>
  <c r="N4809" i="2"/>
  <c r="M4809" i="2"/>
  <c r="L4809" i="2"/>
  <c r="R4808" i="2"/>
  <c r="Q4808" i="2"/>
  <c r="P4808" i="2"/>
  <c r="O4808" i="2"/>
  <c r="M4808" i="2"/>
  <c r="N4808" i="2" s="1"/>
  <c r="L4808" i="2"/>
  <c r="Q4807" i="2"/>
  <c r="P4807" i="2"/>
  <c r="R4807" i="2" s="1"/>
  <c r="O4807" i="2"/>
  <c r="M4807" i="2"/>
  <c r="L4807" i="2"/>
  <c r="Q4806" i="2"/>
  <c r="P4806" i="2"/>
  <c r="R4806" i="2" s="1"/>
  <c r="O4806" i="2"/>
  <c r="M4806" i="2"/>
  <c r="N4806" i="2" s="1"/>
  <c r="L4806" i="2"/>
  <c r="Q4805" i="2"/>
  <c r="P4805" i="2"/>
  <c r="R4805" i="2" s="1"/>
  <c r="O4805" i="2"/>
  <c r="M4805" i="2"/>
  <c r="L4805" i="2"/>
  <c r="N4805" i="2" s="1"/>
  <c r="R4804" i="2"/>
  <c r="Q4804" i="2"/>
  <c r="P4804" i="2"/>
  <c r="O4804" i="2"/>
  <c r="N4804" i="2"/>
  <c r="M4804" i="2"/>
  <c r="L4804" i="2"/>
  <c r="R4803" i="2"/>
  <c r="Q4803" i="2"/>
  <c r="P4803" i="2"/>
  <c r="O4803" i="2"/>
  <c r="N4803" i="2"/>
  <c r="M4803" i="2"/>
  <c r="L4803" i="2"/>
  <c r="Q4802" i="2"/>
  <c r="P4802" i="2"/>
  <c r="R4802" i="2" s="1"/>
  <c r="O4802" i="2"/>
  <c r="M4802" i="2"/>
  <c r="N4802" i="2" s="1"/>
  <c r="L4802" i="2"/>
  <c r="R4801" i="2"/>
  <c r="Q4801" i="2"/>
  <c r="P4801" i="2"/>
  <c r="O4801" i="2"/>
  <c r="N4801" i="2"/>
  <c r="M4801" i="2"/>
  <c r="L4801" i="2"/>
  <c r="Q4800" i="2"/>
  <c r="P4800" i="2"/>
  <c r="R4800" i="2" s="1"/>
  <c r="O4800" i="2"/>
  <c r="M4800" i="2"/>
  <c r="L4800" i="2"/>
  <c r="R4799" i="2"/>
  <c r="Q4799" i="2"/>
  <c r="P4799" i="2"/>
  <c r="O4799" i="2"/>
  <c r="N4799" i="2"/>
  <c r="M4799" i="2"/>
  <c r="L4799" i="2"/>
  <c r="Q4798" i="2"/>
  <c r="P4798" i="2"/>
  <c r="R4798" i="2" s="1"/>
  <c r="O4798" i="2"/>
  <c r="M4798" i="2"/>
  <c r="L4798" i="2"/>
  <c r="R4797" i="2"/>
  <c r="Q4797" i="2"/>
  <c r="P4797" i="2"/>
  <c r="O4797" i="2"/>
  <c r="N4797" i="2"/>
  <c r="M4797" i="2"/>
  <c r="L4797" i="2"/>
  <c r="Q4796" i="2"/>
  <c r="P4796" i="2"/>
  <c r="R4796" i="2" s="1"/>
  <c r="O4796" i="2"/>
  <c r="M4796" i="2"/>
  <c r="L4796" i="2"/>
  <c r="Q4795" i="2"/>
  <c r="P4795" i="2"/>
  <c r="R4795" i="2" s="1"/>
  <c r="O4795" i="2"/>
  <c r="M4795" i="2"/>
  <c r="L4795" i="2"/>
  <c r="Q4794" i="2"/>
  <c r="P4794" i="2"/>
  <c r="R4794" i="2" s="1"/>
  <c r="O4794" i="2"/>
  <c r="M4794" i="2"/>
  <c r="L4794" i="2"/>
  <c r="Q4793" i="2"/>
  <c r="P4793" i="2"/>
  <c r="R4793" i="2" s="1"/>
  <c r="O4793" i="2"/>
  <c r="M4793" i="2"/>
  <c r="L4793" i="2"/>
  <c r="N4793" i="2" s="1"/>
  <c r="R4792" i="2"/>
  <c r="Q4792" i="2"/>
  <c r="P4792" i="2"/>
  <c r="O4792" i="2"/>
  <c r="M4792" i="2"/>
  <c r="N4792" i="2" s="1"/>
  <c r="L4792" i="2"/>
  <c r="Q4791" i="2"/>
  <c r="P4791" i="2"/>
  <c r="R4791" i="2" s="1"/>
  <c r="O4791" i="2"/>
  <c r="M4791" i="2"/>
  <c r="N4791" i="2" s="1"/>
  <c r="L4791" i="2"/>
  <c r="Q4790" i="2"/>
  <c r="P4790" i="2"/>
  <c r="R4790" i="2" s="1"/>
  <c r="O4790" i="2"/>
  <c r="M4790" i="2"/>
  <c r="L4790" i="2"/>
  <c r="Q4789" i="2"/>
  <c r="P4789" i="2"/>
  <c r="R4789" i="2" s="1"/>
  <c r="O4789" i="2"/>
  <c r="M4789" i="2"/>
  <c r="L4789" i="2"/>
  <c r="Q4788" i="2"/>
  <c r="P4788" i="2"/>
  <c r="R4788" i="2" s="1"/>
  <c r="O4788" i="2"/>
  <c r="M4788" i="2"/>
  <c r="L4788" i="2"/>
  <c r="Q4787" i="2"/>
  <c r="P4787" i="2"/>
  <c r="R4787" i="2" s="1"/>
  <c r="O4787" i="2"/>
  <c r="M4787" i="2"/>
  <c r="N4787" i="2" s="1"/>
  <c r="L4787" i="2"/>
  <c r="Q4786" i="2"/>
  <c r="P4786" i="2"/>
  <c r="R4786" i="2" s="1"/>
  <c r="O4786" i="2"/>
  <c r="M4786" i="2"/>
  <c r="L4786" i="2"/>
  <c r="Q4785" i="2"/>
  <c r="P4785" i="2"/>
  <c r="R4785" i="2" s="1"/>
  <c r="O4785" i="2"/>
  <c r="M4785" i="2"/>
  <c r="L4785" i="2"/>
  <c r="R4784" i="2"/>
  <c r="Q4784" i="2"/>
  <c r="P4784" i="2"/>
  <c r="O4784" i="2"/>
  <c r="M4784" i="2"/>
  <c r="N4784" i="2" s="1"/>
  <c r="L4784" i="2"/>
  <c r="Q4783" i="2"/>
  <c r="P4783" i="2"/>
  <c r="R4783" i="2" s="1"/>
  <c r="O4783" i="2"/>
  <c r="M4783" i="2"/>
  <c r="L4783" i="2"/>
  <c r="N4783" i="2" s="1"/>
  <c r="Q4782" i="2"/>
  <c r="P4782" i="2"/>
  <c r="R4782" i="2" s="1"/>
  <c r="O4782" i="2"/>
  <c r="M4782" i="2"/>
  <c r="N4782" i="2" s="1"/>
  <c r="L4782" i="2"/>
  <c r="Q4781" i="2"/>
  <c r="P4781" i="2"/>
  <c r="R4781" i="2" s="1"/>
  <c r="O4781" i="2"/>
  <c r="M4781" i="2"/>
  <c r="L4781" i="2"/>
  <c r="N4781" i="2" s="1"/>
  <c r="R4780" i="2"/>
  <c r="Q4780" i="2"/>
  <c r="P4780" i="2"/>
  <c r="O4780" i="2"/>
  <c r="M4780" i="2"/>
  <c r="L4780" i="2"/>
  <c r="Q4779" i="2"/>
  <c r="P4779" i="2"/>
  <c r="R4779" i="2" s="1"/>
  <c r="O4779" i="2"/>
  <c r="M4779" i="2"/>
  <c r="L4779" i="2"/>
  <c r="Q4778" i="2"/>
  <c r="P4778" i="2"/>
  <c r="R4778" i="2" s="1"/>
  <c r="O4778" i="2"/>
  <c r="M4778" i="2"/>
  <c r="N4778" i="2" s="1"/>
  <c r="L4778" i="2"/>
  <c r="Q4777" i="2"/>
  <c r="P4777" i="2"/>
  <c r="R4777" i="2" s="1"/>
  <c r="O4777" i="2"/>
  <c r="M4777" i="2"/>
  <c r="N4777" i="2" s="1"/>
  <c r="L4777" i="2"/>
  <c r="Q4776" i="2"/>
  <c r="P4776" i="2"/>
  <c r="R4776" i="2" s="1"/>
  <c r="O4776" i="2"/>
  <c r="M4776" i="2"/>
  <c r="N4776" i="2" s="1"/>
  <c r="L4776" i="2"/>
  <c r="Q4775" i="2"/>
  <c r="P4775" i="2"/>
  <c r="R4775" i="2" s="1"/>
  <c r="O4775" i="2"/>
  <c r="M4775" i="2"/>
  <c r="L4775" i="2"/>
  <c r="N4775" i="2" s="1"/>
  <c r="Q4774" i="2"/>
  <c r="P4774" i="2"/>
  <c r="R4774" i="2" s="1"/>
  <c r="O4774" i="2"/>
  <c r="M4774" i="2"/>
  <c r="N4774" i="2" s="1"/>
  <c r="L4774" i="2"/>
  <c r="Q4773" i="2"/>
  <c r="P4773" i="2"/>
  <c r="R4773" i="2" s="1"/>
  <c r="O4773" i="2"/>
  <c r="M4773" i="2"/>
  <c r="L4773" i="2"/>
  <c r="N4773" i="2" s="1"/>
  <c r="Q4772" i="2"/>
  <c r="P4772" i="2"/>
  <c r="R4772" i="2" s="1"/>
  <c r="O4772" i="2"/>
  <c r="M4772" i="2"/>
  <c r="L4772" i="2"/>
  <c r="R4771" i="2"/>
  <c r="Q4771" i="2"/>
  <c r="P4771" i="2"/>
  <c r="O4771" i="2"/>
  <c r="M4771" i="2"/>
  <c r="N4771" i="2" s="1"/>
  <c r="L4771" i="2"/>
  <c r="Q4770" i="2"/>
  <c r="P4770" i="2"/>
  <c r="R4770" i="2" s="1"/>
  <c r="O4770" i="2"/>
  <c r="M4770" i="2"/>
  <c r="L4770" i="2"/>
  <c r="R4769" i="2"/>
  <c r="Q4769" i="2"/>
  <c r="P4769" i="2"/>
  <c r="O4769" i="2"/>
  <c r="M4769" i="2"/>
  <c r="N4769" i="2" s="1"/>
  <c r="L4769" i="2"/>
  <c r="Q4768" i="2"/>
  <c r="P4768" i="2"/>
  <c r="R4768" i="2" s="1"/>
  <c r="O4768" i="2"/>
  <c r="M4768" i="2"/>
  <c r="L4768" i="2"/>
  <c r="R4767" i="2"/>
  <c r="Q4767" i="2"/>
  <c r="P4767" i="2"/>
  <c r="O4767" i="2"/>
  <c r="N4767" i="2"/>
  <c r="M4767" i="2"/>
  <c r="L4767" i="2"/>
  <c r="Q4766" i="2"/>
  <c r="P4766" i="2"/>
  <c r="R4766" i="2" s="1"/>
  <c r="O4766" i="2"/>
  <c r="M4766" i="2"/>
  <c r="L4766" i="2"/>
  <c r="R4765" i="2"/>
  <c r="Q4765" i="2"/>
  <c r="P4765" i="2"/>
  <c r="O4765" i="2"/>
  <c r="N4765" i="2"/>
  <c r="M4765" i="2"/>
  <c r="L4765" i="2"/>
  <c r="R4764" i="2"/>
  <c r="Q4764" i="2"/>
  <c r="P4764" i="2"/>
  <c r="O4764" i="2"/>
  <c r="M4764" i="2"/>
  <c r="L4764" i="2"/>
  <c r="Q4763" i="2"/>
  <c r="P4763" i="2"/>
  <c r="R4763" i="2" s="1"/>
  <c r="O4763" i="2"/>
  <c r="M4763" i="2"/>
  <c r="L4763" i="2"/>
  <c r="Q4762" i="2"/>
  <c r="P4762" i="2"/>
  <c r="R4762" i="2" s="1"/>
  <c r="O4762" i="2"/>
  <c r="M4762" i="2"/>
  <c r="L4762" i="2"/>
  <c r="Q4761" i="2"/>
  <c r="P4761" i="2"/>
  <c r="R4761" i="2" s="1"/>
  <c r="O4761" i="2"/>
  <c r="M4761" i="2"/>
  <c r="L4761" i="2"/>
  <c r="N4761" i="2" s="1"/>
  <c r="R4760" i="2"/>
  <c r="Q4760" i="2"/>
  <c r="P4760" i="2"/>
  <c r="O4760" i="2"/>
  <c r="M4760" i="2"/>
  <c r="N4760" i="2" s="1"/>
  <c r="L4760" i="2"/>
  <c r="Q4759" i="2"/>
  <c r="P4759" i="2"/>
  <c r="R4759" i="2" s="1"/>
  <c r="O4759" i="2"/>
  <c r="M4759" i="2"/>
  <c r="N4759" i="2" s="1"/>
  <c r="L4759" i="2"/>
  <c r="Q4758" i="2"/>
  <c r="P4758" i="2"/>
  <c r="R4758" i="2" s="1"/>
  <c r="O4758" i="2"/>
  <c r="M4758" i="2"/>
  <c r="L4758" i="2"/>
  <c r="Q4757" i="2"/>
  <c r="P4757" i="2"/>
  <c r="R4757" i="2" s="1"/>
  <c r="O4757" i="2"/>
  <c r="M4757" i="2"/>
  <c r="L4757" i="2"/>
  <c r="Q4756" i="2"/>
  <c r="P4756" i="2"/>
  <c r="R4756" i="2" s="1"/>
  <c r="O4756" i="2"/>
  <c r="M4756" i="2"/>
  <c r="N4756" i="2" s="1"/>
  <c r="L4756" i="2"/>
  <c r="Q4755" i="2"/>
  <c r="P4755" i="2"/>
  <c r="R4755" i="2" s="1"/>
  <c r="O4755" i="2"/>
  <c r="M4755" i="2"/>
  <c r="L4755" i="2"/>
  <c r="Q4754" i="2"/>
  <c r="P4754" i="2"/>
  <c r="R4754" i="2" s="1"/>
  <c r="O4754" i="2"/>
  <c r="M4754" i="2"/>
  <c r="N4754" i="2" s="1"/>
  <c r="L4754" i="2"/>
  <c r="Q4753" i="2"/>
  <c r="P4753" i="2"/>
  <c r="R4753" i="2" s="1"/>
  <c r="O4753" i="2"/>
  <c r="M4753" i="2"/>
  <c r="L4753" i="2"/>
  <c r="N4753" i="2" s="1"/>
  <c r="R4752" i="2"/>
  <c r="Q4752" i="2"/>
  <c r="P4752" i="2"/>
  <c r="O4752" i="2"/>
  <c r="M4752" i="2"/>
  <c r="L4752" i="2"/>
  <c r="Q4751" i="2"/>
  <c r="P4751" i="2"/>
  <c r="R4751" i="2" s="1"/>
  <c r="O4751" i="2"/>
  <c r="M4751" i="2"/>
  <c r="L4751" i="2"/>
  <c r="Q4750" i="2"/>
  <c r="P4750" i="2"/>
  <c r="R4750" i="2" s="1"/>
  <c r="O4750" i="2"/>
  <c r="M4750" i="2"/>
  <c r="L4750" i="2"/>
  <c r="Q4749" i="2"/>
  <c r="P4749" i="2"/>
  <c r="R4749" i="2" s="1"/>
  <c r="O4749" i="2"/>
  <c r="M4749" i="2"/>
  <c r="L4749" i="2"/>
  <c r="Q4748" i="2"/>
  <c r="P4748" i="2"/>
  <c r="R4748" i="2" s="1"/>
  <c r="O4748" i="2"/>
  <c r="M4748" i="2"/>
  <c r="N4748" i="2" s="1"/>
  <c r="L4748" i="2"/>
  <c r="Q4747" i="2"/>
  <c r="P4747" i="2"/>
  <c r="R4747" i="2" s="1"/>
  <c r="O4747" i="2"/>
  <c r="M4747" i="2"/>
  <c r="L4747" i="2"/>
  <c r="N4747" i="2" s="1"/>
  <c r="Q4746" i="2"/>
  <c r="P4746" i="2"/>
  <c r="R4746" i="2" s="1"/>
  <c r="O4746" i="2"/>
  <c r="N4746" i="2"/>
  <c r="M4746" i="2"/>
  <c r="L4746" i="2"/>
  <c r="Q4745" i="2"/>
  <c r="P4745" i="2"/>
  <c r="R4745" i="2" s="1"/>
  <c r="O4745" i="2"/>
  <c r="M4745" i="2"/>
  <c r="L4745" i="2"/>
  <c r="Q4744" i="2"/>
  <c r="P4744" i="2"/>
  <c r="R4744" i="2" s="1"/>
  <c r="O4744" i="2"/>
  <c r="M4744" i="2"/>
  <c r="L4744" i="2"/>
  <c r="Q4743" i="2"/>
  <c r="P4743" i="2"/>
  <c r="R4743" i="2" s="1"/>
  <c r="O4743" i="2"/>
  <c r="M4743" i="2"/>
  <c r="N4743" i="2" s="1"/>
  <c r="L4743" i="2"/>
  <c r="Q4742" i="2"/>
  <c r="P4742" i="2"/>
  <c r="R4742" i="2" s="1"/>
  <c r="O4742" i="2"/>
  <c r="M4742" i="2"/>
  <c r="L4742" i="2"/>
  <c r="R4741" i="2"/>
  <c r="Q4741" i="2"/>
  <c r="P4741" i="2"/>
  <c r="O4741" i="2"/>
  <c r="M4741" i="2"/>
  <c r="N4741" i="2" s="1"/>
  <c r="L4741" i="2"/>
  <c r="Q4740" i="2"/>
  <c r="P4740" i="2"/>
  <c r="R4740" i="2" s="1"/>
  <c r="O4740" i="2"/>
  <c r="M4740" i="2"/>
  <c r="L4740" i="2"/>
  <c r="N4740" i="2" s="1"/>
  <c r="Q4739" i="2"/>
  <c r="P4739" i="2"/>
  <c r="R4739" i="2" s="1"/>
  <c r="O4739" i="2"/>
  <c r="M4739" i="2"/>
  <c r="L4739" i="2"/>
  <c r="Q4738" i="2"/>
  <c r="P4738" i="2"/>
  <c r="R4738" i="2" s="1"/>
  <c r="O4738" i="2"/>
  <c r="M4738" i="2"/>
  <c r="L4738" i="2"/>
  <c r="N4738" i="2" s="1"/>
  <c r="R4737" i="2"/>
  <c r="Q4737" i="2"/>
  <c r="P4737" i="2"/>
  <c r="O4737" i="2"/>
  <c r="M4737" i="2"/>
  <c r="N4737" i="2" s="1"/>
  <c r="L4737" i="2"/>
  <c r="Q4736" i="2"/>
  <c r="P4736" i="2"/>
  <c r="R4736" i="2" s="1"/>
  <c r="O4736" i="2"/>
  <c r="M4736" i="2"/>
  <c r="L4736" i="2"/>
  <c r="Q4735" i="2"/>
  <c r="P4735" i="2"/>
  <c r="R4735" i="2" s="1"/>
  <c r="O4735" i="2"/>
  <c r="M4735" i="2"/>
  <c r="L4735" i="2"/>
  <c r="Q4734" i="2"/>
  <c r="P4734" i="2"/>
  <c r="R4734" i="2" s="1"/>
  <c r="O4734" i="2"/>
  <c r="M4734" i="2"/>
  <c r="N4734" i="2" s="1"/>
  <c r="L4734" i="2"/>
  <c r="Q4733" i="2"/>
  <c r="P4733" i="2"/>
  <c r="R4733" i="2" s="1"/>
  <c r="O4733" i="2"/>
  <c r="M4733" i="2"/>
  <c r="N4733" i="2" s="1"/>
  <c r="L4733" i="2"/>
  <c r="Q4732" i="2"/>
  <c r="P4732" i="2"/>
  <c r="R4732" i="2" s="1"/>
  <c r="O4732" i="2"/>
  <c r="M4732" i="2"/>
  <c r="L4732" i="2"/>
  <c r="Q4731" i="2"/>
  <c r="P4731" i="2"/>
  <c r="R4731" i="2" s="1"/>
  <c r="O4731" i="2"/>
  <c r="M4731" i="2"/>
  <c r="N4731" i="2" s="1"/>
  <c r="L4731" i="2"/>
  <c r="Q4730" i="2"/>
  <c r="P4730" i="2"/>
  <c r="R4730" i="2" s="1"/>
  <c r="O4730" i="2"/>
  <c r="M4730" i="2"/>
  <c r="L4730" i="2"/>
  <c r="N4730" i="2" s="1"/>
  <c r="R4729" i="2"/>
  <c r="Q4729" i="2"/>
  <c r="P4729" i="2"/>
  <c r="O4729" i="2"/>
  <c r="M4729" i="2"/>
  <c r="L4729" i="2"/>
  <c r="Q4728" i="2"/>
  <c r="P4728" i="2"/>
  <c r="R4728" i="2" s="1"/>
  <c r="O4728" i="2"/>
  <c r="M4728" i="2"/>
  <c r="L4728" i="2"/>
  <c r="Q4727" i="2"/>
  <c r="P4727" i="2"/>
  <c r="R4727" i="2" s="1"/>
  <c r="O4727" i="2"/>
  <c r="M4727" i="2"/>
  <c r="L4727" i="2"/>
  <c r="Q4726" i="2"/>
  <c r="P4726" i="2"/>
  <c r="R4726" i="2" s="1"/>
  <c r="O4726" i="2"/>
  <c r="M4726" i="2"/>
  <c r="N4726" i="2" s="1"/>
  <c r="L4726" i="2"/>
  <c r="Q4725" i="2"/>
  <c r="P4725" i="2"/>
  <c r="R4725" i="2" s="1"/>
  <c r="O4725" i="2"/>
  <c r="M4725" i="2"/>
  <c r="N4725" i="2" s="1"/>
  <c r="L4725" i="2"/>
  <c r="Q4724" i="2"/>
  <c r="P4724" i="2"/>
  <c r="R4724" i="2" s="1"/>
  <c r="O4724" i="2"/>
  <c r="M4724" i="2"/>
  <c r="L4724" i="2"/>
  <c r="N4724" i="2" s="1"/>
  <c r="Q4723" i="2"/>
  <c r="P4723" i="2"/>
  <c r="R4723" i="2" s="1"/>
  <c r="O4723" i="2"/>
  <c r="M4723" i="2"/>
  <c r="N4723" i="2" s="1"/>
  <c r="L4723" i="2"/>
  <c r="Q4722" i="2"/>
  <c r="P4722" i="2"/>
  <c r="R4722" i="2" s="1"/>
  <c r="O4722" i="2"/>
  <c r="M4722" i="2"/>
  <c r="L4722" i="2"/>
  <c r="N4722" i="2" s="1"/>
  <c r="Q4721" i="2"/>
  <c r="P4721" i="2"/>
  <c r="R4721" i="2" s="1"/>
  <c r="O4721" i="2"/>
  <c r="M4721" i="2"/>
  <c r="L4721" i="2"/>
  <c r="Q4720" i="2"/>
  <c r="P4720" i="2"/>
  <c r="R4720" i="2" s="1"/>
  <c r="O4720" i="2"/>
  <c r="M4720" i="2"/>
  <c r="L4720" i="2"/>
  <c r="Q4719" i="2"/>
  <c r="P4719" i="2"/>
  <c r="R4719" i="2" s="1"/>
  <c r="O4719" i="2"/>
  <c r="M4719" i="2"/>
  <c r="L4719" i="2"/>
  <c r="Q4718" i="2"/>
  <c r="P4718" i="2"/>
  <c r="R4718" i="2" s="1"/>
  <c r="O4718" i="2"/>
  <c r="M4718" i="2"/>
  <c r="L4718" i="2"/>
  <c r="R4717" i="2"/>
  <c r="Q4717" i="2"/>
  <c r="P4717" i="2"/>
  <c r="O4717" i="2"/>
  <c r="N4717" i="2"/>
  <c r="M4717" i="2"/>
  <c r="L4717" i="2"/>
  <c r="Q4716" i="2"/>
  <c r="P4716" i="2"/>
  <c r="R4716" i="2" s="1"/>
  <c r="O4716" i="2"/>
  <c r="M4716" i="2"/>
  <c r="L4716" i="2"/>
  <c r="Q4715" i="2"/>
  <c r="P4715" i="2"/>
  <c r="R4715" i="2" s="1"/>
  <c r="O4715" i="2"/>
  <c r="M4715" i="2"/>
  <c r="L4715" i="2"/>
  <c r="Q4714" i="2"/>
  <c r="P4714" i="2"/>
  <c r="R4714" i="2" s="1"/>
  <c r="O4714" i="2"/>
  <c r="M4714" i="2"/>
  <c r="N4714" i="2" s="1"/>
  <c r="L4714" i="2"/>
  <c r="Q4713" i="2"/>
  <c r="P4713" i="2"/>
  <c r="R4713" i="2" s="1"/>
  <c r="O4713" i="2"/>
  <c r="M4713" i="2"/>
  <c r="N4713" i="2" s="1"/>
  <c r="L4713" i="2"/>
  <c r="Q4712" i="2"/>
  <c r="P4712" i="2"/>
  <c r="R4712" i="2" s="1"/>
  <c r="O4712" i="2"/>
  <c r="M4712" i="2"/>
  <c r="L4712" i="2"/>
  <c r="N4712" i="2" s="1"/>
  <c r="Q4711" i="2"/>
  <c r="P4711" i="2"/>
  <c r="R4711" i="2" s="1"/>
  <c r="O4711" i="2"/>
  <c r="M4711" i="2"/>
  <c r="L4711" i="2"/>
  <c r="Q4710" i="2"/>
  <c r="P4710" i="2"/>
  <c r="R4710" i="2" s="1"/>
  <c r="O4710" i="2"/>
  <c r="M4710" i="2"/>
  <c r="L4710" i="2"/>
  <c r="Q4709" i="2"/>
  <c r="P4709" i="2"/>
  <c r="R4709" i="2" s="1"/>
  <c r="O4709" i="2"/>
  <c r="M4709" i="2"/>
  <c r="L4709" i="2"/>
  <c r="R4708" i="2"/>
  <c r="Q4708" i="2"/>
  <c r="P4708" i="2"/>
  <c r="O4708" i="2"/>
  <c r="N4708" i="2"/>
  <c r="M4708" i="2"/>
  <c r="L4708" i="2"/>
  <c r="Q4707" i="2"/>
  <c r="P4707" i="2"/>
  <c r="R4707" i="2" s="1"/>
  <c r="O4707" i="2"/>
  <c r="M4707" i="2"/>
  <c r="L4707" i="2"/>
  <c r="R4706" i="2"/>
  <c r="Q4706" i="2"/>
  <c r="P4706" i="2"/>
  <c r="O4706" i="2"/>
  <c r="N4706" i="2"/>
  <c r="M4706" i="2"/>
  <c r="L4706" i="2"/>
  <c r="R4705" i="2"/>
  <c r="Q4705" i="2"/>
  <c r="P4705" i="2"/>
  <c r="O4705" i="2"/>
  <c r="M4705" i="2"/>
  <c r="L4705" i="2"/>
  <c r="Q4704" i="2"/>
  <c r="P4704" i="2"/>
  <c r="R4704" i="2" s="1"/>
  <c r="O4704" i="2"/>
  <c r="M4704" i="2"/>
  <c r="L4704" i="2"/>
  <c r="Q4703" i="2"/>
  <c r="P4703" i="2"/>
  <c r="R4703" i="2" s="1"/>
  <c r="O4703" i="2"/>
  <c r="M4703" i="2"/>
  <c r="L4703" i="2"/>
  <c r="Q4702" i="2"/>
  <c r="P4702" i="2"/>
  <c r="R4702" i="2" s="1"/>
  <c r="O4702" i="2"/>
  <c r="M4702" i="2"/>
  <c r="L4702" i="2"/>
  <c r="R4701" i="2"/>
  <c r="Q4701" i="2"/>
  <c r="P4701" i="2"/>
  <c r="O4701" i="2"/>
  <c r="N4701" i="2"/>
  <c r="M4701" i="2"/>
  <c r="L4701" i="2"/>
  <c r="Q4700" i="2"/>
  <c r="P4700" i="2"/>
  <c r="R4700" i="2" s="1"/>
  <c r="O4700" i="2"/>
  <c r="M4700" i="2"/>
  <c r="L4700" i="2"/>
  <c r="Q4699" i="2"/>
  <c r="P4699" i="2"/>
  <c r="R4699" i="2" s="1"/>
  <c r="O4699" i="2"/>
  <c r="M4699" i="2"/>
  <c r="L4699" i="2"/>
  <c r="Q4698" i="2"/>
  <c r="P4698" i="2"/>
  <c r="R4698" i="2" s="1"/>
  <c r="O4698" i="2"/>
  <c r="M4698" i="2"/>
  <c r="L4698" i="2"/>
  <c r="Q4697" i="2"/>
  <c r="P4697" i="2"/>
  <c r="R4697" i="2" s="1"/>
  <c r="O4697" i="2"/>
  <c r="M4697" i="2"/>
  <c r="L4697" i="2"/>
  <c r="R4696" i="2"/>
  <c r="Q4696" i="2"/>
  <c r="P4696" i="2"/>
  <c r="O4696" i="2"/>
  <c r="N4696" i="2"/>
  <c r="M4696" i="2"/>
  <c r="L4696" i="2"/>
  <c r="Q4695" i="2"/>
  <c r="P4695" i="2"/>
  <c r="R4695" i="2" s="1"/>
  <c r="O4695" i="2"/>
  <c r="M4695" i="2"/>
  <c r="L4695" i="2"/>
  <c r="R4694" i="2"/>
  <c r="Q4694" i="2"/>
  <c r="P4694" i="2"/>
  <c r="O4694" i="2"/>
  <c r="N4694" i="2"/>
  <c r="M4694" i="2"/>
  <c r="L4694" i="2"/>
  <c r="R4693" i="2"/>
  <c r="Q4693" i="2"/>
  <c r="P4693" i="2"/>
  <c r="O4693" i="2"/>
  <c r="M4693" i="2"/>
  <c r="L4693" i="2"/>
  <c r="Q4692" i="2"/>
  <c r="P4692" i="2"/>
  <c r="R4692" i="2" s="1"/>
  <c r="O4692" i="2"/>
  <c r="M4692" i="2"/>
  <c r="L4692" i="2"/>
  <c r="Q4691" i="2"/>
  <c r="P4691" i="2"/>
  <c r="R4691" i="2" s="1"/>
  <c r="O4691" i="2"/>
  <c r="M4691" i="2"/>
  <c r="N4691" i="2" s="1"/>
  <c r="L4691" i="2"/>
  <c r="Q4690" i="2"/>
  <c r="P4690" i="2"/>
  <c r="R4690" i="2" s="1"/>
  <c r="O4690" i="2"/>
  <c r="M4690" i="2"/>
  <c r="L4690" i="2"/>
  <c r="R4689" i="2"/>
  <c r="Q4689" i="2"/>
  <c r="P4689" i="2"/>
  <c r="O4689" i="2"/>
  <c r="M4689" i="2"/>
  <c r="N4689" i="2" s="1"/>
  <c r="L4689" i="2"/>
  <c r="Q4688" i="2"/>
  <c r="P4688" i="2"/>
  <c r="R4688" i="2" s="1"/>
  <c r="O4688" i="2"/>
  <c r="M4688" i="2"/>
  <c r="L4688" i="2"/>
  <c r="N4688" i="2" s="1"/>
  <c r="Q4687" i="2"/>
  <c r="P4687" i="2"/>
  <c r="R4687" i="2" s="1"/>
  <c r="O4687" i="2"/>
  <c r="M4687" i="2"/>
  <c r="L4687" i="2"/>
  <c r="Q4686" i="2"/>
  <c r="P4686" i="2"/>
  <c r="R4686" i="2" s="1"/>
  <c r="O4686" i="2"/>
  <c r="M4686" i="2"/>
  <c r="L4686" i="2"/>
  <c r="N4686" i="2" s="1"/>
  <c r="Q4685" i="2"/>
  <c r="P4685" i="2"/>
  <c r="R4685" i="2" s="1"/>
  <c r="O4685" i="2"/>
  <c r="M4685" i="2"/>
  <c r="L4685" i="2"/>
  <c r="Q4684" i="2"/>
  <c r="P4684" i="2"/>
  <c r="R4684" i="2" s="1"/>
  <c r="O4684" i="2"/>
  <c r="M4684" i="2"/>
  <c r="L4684" i="2"/>
  <c r="N4684" i="2" s="1"/>
  <c r="Q4683" i="2"/>
  <c r="P4683" i="2"/>
  <c r="R4683" i="2" s="1"/>
  <c r="O4683" i="2"/>
  <c r="M4683" i="2"/>
  <c r="N4683" i="2" s="1"/>
  <c r="L4683" i="2"/>
  <c r="Q4682" i="2"/>
  <c r="P4682" i="2"/>
  <c r="R4682" i="2" s="1"/>
  <c r="O4682" i="2"/>
  <c r="M4682" i="2"/>
  <c r="L4682" i="2"/>
  <c r="N4682" i="2" s="1"/>
  <c r="R4681" i="2"/>
  <c r="Q4681" i="2"/>
  <c r="P4681" i="2"/>
  <c r="O4681" i="2"/>
  <c r="M4681" i="2"/>
  <c r="N4681" i="2" s="1"/>
  <c r="L4681" i="2"/>
  <c r="Q4680" i="2"/>
  <c r="P4680" i="2"/>
  <c r="R4680" i="2" s="1"/>
  <c r="O4680" i="2"/>
  <c r="M4680" i="2"/>
  <c r="L4680" i="2"/>
  <c r="Q4679" i="2"/>
  <c r="P4679" i="2"/>
  <c r="R4679" i="2" s="1"/>
  <c r="O4679" i="2"/>
  <c r="M4679" i="2"/>
  <c r="L4679" i="2"/>
  <c r="Q4678" i="2"/>
  <c r="P4678" i="2"/>
  <c r="R4678" i="2" s="1"/>
  <c r="O4678" i="2"/>
  <c r="M4678" i="2"/>
  <c r="L4678" i="2"/>
  <c r="Q4677" i="2"/>
  <c r="P4677" i="2"/>
  <c r="R4677" i="2" s="1"/>
  <c r="O4677" i="2"/>
  <c r="M4677" i="2"/>
  <c r="L4677" i="2"/>
  <c r="N4677" i="2" s="1"/>
  <c r="Q4676" i="2"/>
  <c r="P4676" i="2"/>
  <c r="R4676" i="2" s="1"/>
  <c r="O4676" i="2"/>
  <c r="M4676" i="2"/>
  <c r="N4676" i="2" s="1"/>
  <c r="L4676" i="2"/>
  <c r="Q4675" i="2"/>
  <c r="P4675" i="2"/>
  <c r="R4675" i="2" s="1"/>
  <c r="O4675" i="2"/>
  <c r="M4675" i="2"/>
  <c r="N4675" i="2" s="1"/>
  <c r="L4675" i="2"/>
  <c r="Q4674" i="2"/>
  <c r="P4674" i="2"/>
  <c r="R4674" i="2" s="1"/>
  <c r="O4674" i="2"/>
  <c r="M4674" i="2"/>
  <c r="L4674" i="2"/>
  <c r="R4673" i="2"/>
  <c r="Q4673" i="2"/>
  <c r="P4673" i="2"/>
  <c r="O4673" i="2"/>
  <c r="M4673" i="2"/>
  <c r="N4673" i="2" s="1"/>
  <c r="L4673" i="2"/>
  <c r="Q4672" i="2"/>
  <c r="P4672" i="2"/>
  <c r="R4672" i="2" s="1"/>
  <c r="O4672" i="2"/>
  <c r="M4672" i="2"/>
  <c r="L4672" i="2"/>
  <c r="N4672" i="2" s="1"/>
  <c r="Q4671" i="2"/>
  <c r="P4671" i="2"/>
  <c r="R4671" i="2" s="1"/>
  <c r="O4671" i="2"/>
  <c r="M4671" i="2"/>
  <c r="L4671" i="2"/>
  <c r="Q4670" i="2"/>
  <c r="P4670" i="2"/>
  <c r="R4670" i="2" s="1"/>
  <c r="O4670" i="2"/>
  <c r="M4670" i="2"/>
  <c r="L4670" i="2"/>
  <c r="N4670" i="2" s="1"/>
  <c r="R4669" i="2"/>
  <c r="Q4669" i="2"/>
  <c r="P4669" i="2"/>
  <c r="O4669" i="2"/>
  <c r="M4669" i="2"/>
  <c r="N4669" i="2" s="1"/>
  <c r="L4669" i="2"/>
  <c r="Q4668" i="2"/>
  <c r="P4668" i="2"/>
  <c r="R4668" i="2" s="1"/>
  <c r="O4668" i="2"/>
  <c r="M4668" i="2"/>
  <c r="N4668" i="2" s="1"/>
  <c r="L4668" i="2"/>
  <c r="Q4667" i="2"/>
  <c r="P4667" i="2"/>
  <c r="R4667" i="2" s="1"/>
  <c r="O4667" i="2"/>
  <c r="M4667" i="2"/>
  <c r="L4667" i="2"/>
  <c r="Q4666" i="2"/>
  <c r="P4666" i="2"/>
  <c r="R4666" i="2" s="1"/>
  <c r="O4666" i="2"/>
  <c r="M4666" i="2"/>
  <c r="L4666" i="2"/>
  <c r="Q4665" i="2"/>
  <c r="P4665" i="2"/>
  <c r="R4665" i="2" s="1"/>
  <c r="O4665" i="2"/>
  <c r="M4665" i="2"/>
  <c r="N4665" i="2" s="1"/>
  <c r="L4665" i="2"/>
  <c r="Q4664" i="2"/>
  <c r="P4664" i="2"/>
  <c r="R4664" i="2" s="1"/>
  <c r="O4664" i="2"/>
  <c r="M4664" i="2"/>
  <c r="L4664" i="2"/>
  <c r="N4664" i="2" s="1"/>
  <c r="Q4663" i="2"/>
  <c r="P4663" i="2"/>
  <c r="R4663" i="2" s="1"/>
  <c r="O4663" i="2"/>
  <c r="M4663" i="2"/>
  <c r="L4663" i="2"/>
  <c r="Q4662" i="2"/>
  <c r="P4662" i="2"/>
  <c r="R4662" i="2" s="1"/>
  <c r="O4662" i="2"/>
  <c r="M4662" i="2"/>
  <c r="L4662" i="2"/>
  <c r="Q4661" i="2"/>
  <c r="P4661" i="2"/>
  <c r="R4661" i="2" s="1"/>
  <c r="O4661" i="2"/>
  <c r="M4661" i="2"/>
  <c r="L4661" i="2"/>
  <c r="R4660" i="2"/>
  <c r="Q4660" i="2"/>
  <c r="P4660" i="2"/>
  <c r="O4660" i="2"/>
  <c r="M4660" i="2"/>
  <c r="N4660" i="2" s="1"/>
  <c r="L4660" i="2"/>
  <c r="Q4659" i="2"/>
  <c r="P4659" i="2"/>
  <c r="R4659" i="2" s="1"/>
  <c r="O4659" i="2"/>
  <c r="M4659" i="2"/>
  <c r="L4659" i="2"/>
  <c r="R4658" i="2"/>
  <c r="Q4658" i="2"/>
  <c r="P4658" i="2"/>
  <c r="O4658" i="2"/>
  <c r="M4658" i="2"/>
  <c r="N4658" i="2" s="1"/>
  <c r="L4658" i="2"/>
  <c r="Q4657" i="2"/>
  <c r="P4657" i="2"/>
  <c r="R4657" i="2" s="1"/>
  <c r="O4657" i="2"/>
  <c r="M4657" i="2"/>
  <c r="L4657" i="2"/>
  <c r="Q4656" i="2"/>
  <c r="P4656" i="2"/>
  <c r="R4656" i="2" s="1"/>
  <c r="O4656" i="2"/>
  <c r="M4656" i="2"/>
  <c r="L4656" i="2"/>
  <c r="N4656" i="2" s="1"/>
  <c r="Q4655" i="2"/>
  <c r="P4655" i="2"/>
  <c r="R4655" i="2" s="1"/>
  <c r="O4655" i="2"/>
  <c r="M4655" i="2"/>
  <c r="N4655" i="2" s="1"/>
  <c r="L4655" i="2"/>
  <c r="Q4654" i="2"/>
  <c r="P4654" i="2"/>
  <c r="R4654" i="2" s="1"/>
  <c r="O4654" i="2"/>
  <c r="M4654" i="2"/>
  <c r="L4654" i="2"/>
  <c r="N4654" i="2" s="1"/>
  <c r="R4653" i="2"/>
  <c r="Q4653" i="2"/>
  <c r="P4653" i="2"/>
  <c r="O4653" i="2"/>
  <c r="M4653" i="2"/>
  <c r="N4653" i="2" s="1"/>
  <c r="L4653" i="2"/>
  <c r="Q4652" i="2"/>
  <c r="P4652" i="2"/>
  <c r="R4652" i="2" s="1"/>
  <c r="O4652" i="2"/>
  <c r="M4652" i="2"/>
  <c r="L4652" i="2"/>
  <c r="Q4651" i="2"/>
  <c r="P4651" i="2"/>
  <c r="R4651" i="2" s="1"/>
  <c r="O4651" i="2"/>
  <c r="M4651" i="2"/>
  <c r="N4651" i="2" s="1"/>
  <c r="L4651" i="2"/>
  <c r="Q4650" i="2"/>
  <c r="P4650" i="2"/>
  <c r="R4650" i="2" s="1"/>
  <c r="O4650" i="2"/>
  <c r="M4650" i="2"/>
  <c r="N4650" i="2" s="1"/>
  <c r="L4650" i="2"/>
  <c r="Q4649" i="2"/>
  <c r="P4649" i="2"/>
  <c r="R4649" i="2" s="1"/>
  <c r="O4649" i="2"/>
  <c r="M4649" i="2"/>
  <c r="N4649" i="2" s="1"/>
  <c r="L4649" i="2"/>
  <c r="R4648" i="2"/>
  <c r="Q4648" i="2"/>
  <c r="P4648" i="2"/>
  <c r="O4648" i="2"/>
  <c r="N4648" i="2"/>
  <c r="M4648" i="2"/>
  <c r="L4648" i="2"/>
  <c r="Q4647" i="2"/>
  <c r="P4647" i="2"/>
  <c r="R4647" i="2" s="1"/>
  <c r="O4647" i="2"/>
  <c r="M4647" i="2"/>
  <c r="L4647" i="2"/>
  <c r="R4646" i="2"/>
  <c r="Q4646" i="2"/>
  <c r="P4646" i="2"/>
  <c r="O4646" i="2"/>
  <c r="N4646" i="2"/>
  <c r="M4646" i="2"/>
  <c r="L4646" i="2"/>
  <c r="Q4645" i="2"/>
  <c r="P4645" i="2"/>
  <c r="R4645" i="2" s="1"/>
  <c r="O4645" i="2"/>
  <c r="M4645" i="2"/>
  <c r="L4645" i="2"/>
  <c r="Q4644" i="2"/>
  <c r="P4644" i="2"/>
  <c r="R4644" i="2" s="1"/>
  <c r="O4644" i="2"/>
  <c r="M4644" i="2"/>
  <c r="L4644" i="2"/>
  <c r="Q4643" i="2"/>
  <c r="P4643" i="2"/>
  <c r="R4643" i="2" s="1"/>
  <c r="O4643" i="2"/>
  <c r="M4643" i="2"/>
  <c r="N4643" i="2" s="1"/>
  <c r="L4643" i="2"/>
  <c r="Q4642" i="2"/>
  <c r="P4642" i="2"/>
  <c r="R4642" i="2" s="1"/>
  <c r="O4642" i="2"/>
  <c r="M4642" i="2"/>
  <c r="L4642" i="2"/>
  <c r="R4641" i="2"/>
  <c r="Q4641" i="2"/>
  <c r="P4641" i="2"/>
  <c r="O4641" i="2"/>
  <c r="M4641" i="2"/>
  <c r="N4641" i="2" s="1"/>
  <c r="L4641" i="2"/>
  <c r="Q4640" i="2"/>
  <c r="P4640" i="2"/>
  <c r="R4640" i="2" s="1"/>
  <c r="O4640" i="2"/>
  <c r="M4640" i="2"/>
  <c r="L4640" i="2"/>
  <c r="N4640" i="2" s="1"/>
  <c r="Q4639" i="2"/>
  <c r="P4639" i="2"/>
  <c r="R4639" i="2" s="1"/>
  <c r="O4639" i="2"/>
  <c r="M4639" i="2"/>
  <c r="L4639" i="2"/>
  <c r="Q4638" i="2"/>
  <c r="P4638" i="2"/>
  <c r="R4638" i="2" s="1"/>
  <c r="O4638" i="2"/>
  <c r="M4638" i="2"/>
  <c r="L4638" i="2"/>
  <c r="N4638" i="2" s="1"/>
  <c r="R4637" i="2"/>
  <c r="Q4637" i="2"/>
  <c r="P4637" i="2"/>
  <c r="O4637" i="2"/>
  <c r="M4637" i="2"/>
  <c r="N4637" i="2" s="1"/>
  <c r="L4637" i="2"/>
  <c r="Q4636" i="2"/>
  <c r="P4636" i="2"/>
  <c r="R4636" i="2" s="1"/>
  <c r="O4636" i="2"/>
  <c r="M4636" i="2"/>
  <c r="N4636" i="2" s="1"/>
  <c r="L4636" i="2"/>
  <c r="Q4635" i="2"/>
  <c r="P4635" i="2"/>
  <c r="R4635" i="2" s="1"/>
  <c r="O4635" i="2"/>
  <c r="M4635" i="2"/>
  <c r="L4635" i="2"/>
  <c r="Q4634" i="2"/>
  <c r="P4634" i="2"/>
  <c r="R4634" i="2" s="1"/>
  <c r="O4634" i="2"/>
  <c r="M4634" i="2"/>
  <c r="L4634" i="2"/>
  <c r="Q4633" i="2"/>
  <c r="P4633" i="2"/>
  <c r="R4633" i="2" s="1"/>
  <c r="O4633" i="2"/>
  <c r="M4633" i="2"/>
  <c r="N4633" i="2" s="1"/>
  <c r="L4633" i="2"/>
  <c r="Q4632" i="2"/>
  <c r="P4632" i="2"/>
  <c r="R4632" i="2" s="1"/>
  <c r="O4632" i="2"/>
  <c r="M4632" i="2"/>
  <c r="L4632" i="2"/>
  <c r="N4632" i="2" s="1"/>
  <c r="Q4631" i="2"/>
  <c r="P4631" i="2"/>
  <c r="R4631" i="2" s="1"/>
  <c r="O4631" i="2"/>
  <c r="M4631" i="2"/>
  <c r="L4631" i="2"/>
  <c r="Q4630" i="2"/>
  <c r="P4630" i="2"/>
  <c r="R4630" i="2" s="1"/>
  <c r="O4630" i="2"/>
  <c r="M4630" i="2"/>
  <c r="L4630" i="2"/>
  <c r="Q4629" i="2"/>
  <c r="P4629" i="2"/>
  <c r="R4629" i="2" s="1"/>
  <c r="O4629" i="2"/>
  <c r="M4629" i="2"/>
  <c r="L4629" i="2"/>
  <c r="Q4628" i="2"/>
  <c r="P4628" i="2"/>
  <c r="R4628" i="2" s="1"/>
  <c r="O4628" i="2"/>
  <c r="M4628" i="2"/>
  <c r="L4628" i="2"/>
  <c r="N4628" i="2" s="1"/>
  <c r="Q4627" i="2"/>
  <c r="P4627" i="2"/>
  <c r="R4627" i="2" s="1"/>
  <c r="O4627" i="2"/>
  <c r="M4627" i="2"/>
  <c r="L4627" i="2"/>
  <c r="Q4626" i="2"/>
  <c r="P4626" i="2"/>
  <c r="R4626" i="2" s="1"/>
  <c r="O4626" i="2"/>
  <c r="M4626" i="2"/>
  <c r="L4626" i="2"/>
  <c r="Q4625" i="2"/>
  <c r="P4625" i="2"/>
  <c r="R4625" i="2" s="1"/>
  <c r="O4625" i="2"/>
  <c r="M4625" i="2"/>
  <c r="L4625" i="2"/>
  <c r="Q4624" i="2"/>
  <c r="P4624" i="2"/>
  <c r="R4624" i="2" s="1"/>
  <c r="O4624" i="2"/>
  <c r="M4624" i="2"/>
  <c r="L4624" i="2"/>
  <c r="N4624" i="2" s="1"/>
  <c r="Q4623" i="2"/>
  <c r="P4623" i="2"/>
  <c r="R4623" i="2" s="1"/>
  <c r="O4623" i="2"/>
  <c r="M4623" i="2"/>
  <c r="N4623" i="2" s="1"/>
  <c r="L4623" i="2"/>
  <c r="Q4622" i="2"/>
  <c r="P4622" i="2"/>
  <c r="R4622" i="2" s="1"/>
  <c r="O4622" i="2"/>
  <c r="M4622" i="2"/>
  <c r="L4622" i="2"/>
  <c r="N4622" i="2" s="1"/>
  <c r="R4621" i="2"/>
  <c r="Q4621" i="2"/>
  <c r="P4621" i="2"/>
  <c r="O4621" i="2"/>
  <c r="M4621" i="2"/>
  <c r="N4621" i="2" s="1"/>
  <c r="L4621" i="2"/>
  <c r="Q4620" i="2"/>
  <c r="P4620" i="2"/>
  <c r="R4620" i="2" s="1"/>
  <c r="O4620" i="2"/>
  <c r="M4620" i="2"/>
  <c r="L4620" i="2"/>
  <c r="Q4619" i="2"/>
  <c r="P4619" i="2"/>
  <c r="R4619" i="2" s="1"/>
  <c r="O4619" i="2"/>
  <c r="M4619" i="2"/>
  <c r="N4619" i="2" s="1"/>
  <c r="L4619" i="2"/>
  <c r="Q4618" i="2"/>
  <c r="P4618" i="2"/>
  <c r="R4618" i="2" s="1"/>
  <c r="O4618" i="2"/>
  <c r="M4618" i="2"/>
  <c r="N4618" i="2" s="1"/>
  <c r="L4618" i="2"/>
  <c r="Q4617" i="2"/>
  <c r="P4617" i="2"/>
  <c r="R4617" i="2" s="1"/>
  <c r="O4617" i="2"/>
  <c r="M4617" i="2"/>
  <c r="N4617" i="2" s="1"/>
  <c r="L4617" i="2"/>
  <c r="Q4616" i="2"/>
  <c r="P4616" i="2"/>
  <c r="R4616" i="2" s="1"/>
  <c r="O4616" i="2"/>
  <c r="M4616" i="2"/>
  <c r="L4616" i="2"/>
  <c r="N4616" i="2" s="1"/>
  <c r="Q4615" i="2"/>
  <c r="P4615" i="2"/>
  <c r="R4615" i="2" s="1"/>
  <c r="O4615" i="2"/>
  <c r="M4615" i="2"/>
  <c r="N4615" i="2" s="1"/>
  <c r="L4615" i="2"/>
  <c r="Q4614" i="2"/>
  <c r="P4614" i="2"/>
  <c r="R4614" i="2" s="1"/>
  <c r="O4614" i="2"/>
  <c r="M4614" i="2"/>
  <c r="L4614" i="2"/>
  <c r="N4614" i="2" s="1"/>
  <c r="Q4613" i="2"/>
  <c r="P4613" i="2"/>
  <c r="R4613" i="2" s="1"/>
  <c r="O4613" i="2"/>
  <c r="M4613" i="2"/>
  <c r="L4613" i="2"/>
  <c r="R4612" i="2"/>
  <c r="Q4612" i="2"/>
  <c r="P4612" i="2"/>
  <c r="O4612" i="2"/>
  <c r="N4612" i="2"/>
  <c r="M4612" i="2"/>
  <c r="L4612" i="2"/>
  <c r="Q4611" i="2"/>
  <c r="P4611" i="2"/>
  <c r="R4611" i="2" s="1"/>
  <c r="O4611" i="2"/>
  <c r="M4611" i="2"/>
  <c r="L4611" i="2"/>
  <c r="R4610" i="2"/>
  <c r="Q4610" i="2"/>
  <c r="P4610" i="2"/>
  <c r="O4610" i="2"/>
  <c r="N4610" i="2"/>
  <c r="M4610" i="2"/>
  <c r="L4610" i="2"/>
  <c r="R4609" i="2"/>
  <c r="Q4609" i="2"/>
  <c r="P4609" i="2"/>
  <c r="O4609" i="2"/>
  <c r="M4609" i="2"/>
  <c r="N4609" i="2" s="1"/>
  <c r="L4609" i="2"/>
  <c r="Q4608" i="2"/>
  <c r="P4608" i="2"/>
  <c r="R4608" i="2" s="1"/>
  <c r="O4608" i="2"/>
  <c r="M4608" i="2"/>
  <c r="L4608" i="2"/>
  <c r="N4608" i="2" s="1"/>
  <c r="Q4607" i="2"/>
  <c r="P4607" i="2"/>
  <c r="R4607" i="2" s="1"/>
  <c r="O4607" i="2"/>
  <c r="M4607" i="2"/>
  <c r="L4607" i="2"/>
  <c r="Q4606" i="2"/>
  <c r="P4606" i="2"/>
  <c r="R4606" i="2" s="1"/>
  <c r="O4606" i="2"/>
  <c r="M4606" i="2"/>
  <c r="L4606" i="2"/>
  <c r="N4606" i="2" s="1"/>
  <c r="R4605" i="2"/>
  <c r="Q4605" i="2"/>
  <c r="P4605" i="2"/>
  <c r="O4605" i="2"/>
  <c r="N4605" i="2"/>
  <c r="M4605" i="2"/>
  <c r="L4605" i="2"/>
  <c r="Q4604" i="2"/>
  <c r="P4604" i="2"/>
  <c r="R4604" i="2" s="1"/>
  <c r="O4604" i="2"/>
  <c r="M4604" i="2"/>
  <c r="L4604" i="2"/>
  <c r="Q4603" i="2"/>
  <c r="P4603" i="2"/>
  <c r="R4603" i="2" s="1"/>
  <c r="O4603" i="2"/>
  <c r="M4603" i="2"/>
  <c r="N4603" i="2" s="1"/>
  <c r="L4603" i="2"/>
  <c r="Q4602" i="2"/>
  <c r="P4602" i="2"/>
  <c r="R4602" i="2" s="1"/>
  <c r="O4602" i="2"/>
  <c r="M4602" i="2"/>
  <c r="L4602" i="2"/>
  <c r="Q4601" i="2"/>
  <c r="P4601" i="2"/>
  <c r="R4601" i="2" s="1"/>
  <c r="O4601" i="2"/>
  <c r="M4601" i="2"/>
  <c r="L4601" i="2"/>
  <c r="R4600" i="2"/>
  <c r="Q4600" i="2"/>
  <c r="P4600" i="2"/>
  <c r="O4600" i="2"/>
  <c r="N4600" i="2"/>
  <c r="M4600" i="2"/>
  <c r="L4600" i="2"/>
  <c r="Q4599" i="2"/>
  <c r="P4599" i="2"/>
  <c r="R4599" i="2" s="1"/>
  <c r="O4599" i="2"/>
  <c r="M4599" i="2"/>
  <c r="L4599" i="2"/>
  <c r="R4598" i="2"/>
  <c r="Q4598" i="2"/>
  <c r="P4598" i="2"/>
  <c r="O4598" i="2"/>
  <c r="N4598" i="2"/>
  <c r="M4598" i="2"/>
  <c r="L4598" i="2"/>
  <c r="Q4597" i="2"/>
  <c r="P4597" i="2"/>
  <c r="R4597" i="2" s="1"/>
  <c r="O4597" i="2"/>
  <c r="M4597" i="2"/>
  <c r="L4597" i="2"/>
  <c r="Q4596" i="2"/>
  <c r="P4596" i="2"/>
  <c r="R4596" i="2" s="1"/>
  <c r="O4596" i="2"/>
  <c r="M4596" i="2"/>
  <c r="L4596" i="2"/>
  <c r="Q4595" i="2"/>
  <c r="P4595" i="2"/>
  <c r="R4595" i="2" s="1"/>
  <c r="O4595" i="2"/>
  <c r="M4595" i="2"/>
  <c r="N4595" i="2" s="1"/>
  <c r="L4595" i="2"/>
  <c r="Q4594" i="2"/>
  <c r="P4594" i="2"/>
  <c r="R4594" i="2" s="1"/>
  <c r="O4594" i="2"/>
  <c r="M4594" i="2"/>
  <c r="L4594" i="2"/>
  <c r="N4594" i="2" s="1"/>
  <c r="R4593" i="2"/>
  <c r="Q4593" i="2"/>
  <c r="P4593" i="2"/>
  <c r="O4593" i="2"/>
  <c r="M4593" i="2"/>
  <c r="L4593" i="2"/>
  <c r="Q4592" i="2"/>
  <c r="P4592" i="2"/>
  <c r="R4592" i="2" s="1"/>
  <c r="O4592" i="2"/>
  <c r="M4592" i="2"/>
  <c r="L4592" i="2"/>
  <c r="Q4591" i="2"/>
  <c r="P4591" i="2"/>
  <c r="R4591" i="2" s="1"/>
  <c r="O4591" i="2"/>
  <c r="M4591" i="2"/>
  <c r="L4591" i="2"/>
  <c r="Q4590" i="2"/>
  <c r="P4590" i="2"/>
  <c r="R4590" i="2" s="1"/>
  <c r="O4590" i="2"/>
  <c r="M4590" i="2"/>
  <c r="L4590" i="2"/>
  <c r="N4590" i="2" s="1"/>
  <c r="R4589" i="2"/>
  <c r="Q4589" i="2"/>
  <c r="P4589" i="2"/>
  <c r="O4589" i="2"/>
  <c r="M4589" i="2"/>
  <c r="N4589" i="2" s="1"/>
  <c r="L4589" i="2"/>
  <c r="Q4588" i="2"/>
  <c r="P4588" i="2"/>
  <c r="R4588" i="2" s="1"/>
  <c r="O4588" i="2"/>
  <c r="M4588" i="2"/>
  <c r="N4588" i="2" s="1"/>
  <c r="L4588" i="2"/>
  <c r="Q4587" i="2"/>
  <c r="P4587" i="2"/>
  <c r="R4587" i="2" s="1"/>
  <c r="O4587" i="2"/>
  <c r="M4587" i="2"/>
  <c r="N4587" i="2" s="1"/>
  <c r="L4587" i="2"/>
  <c r="Q4586" i="2"/>
  <c r="P4586" i="2"/>
  <c r="R4586" i="2" s="1"/>
  <c r="O4586" i="2"/>
  <c r="M4586" i="2"/>
  <c r="L4586" i="2"/>
  <c r="Q4585" i="2"/>
  <c r="P4585" i="2"/>
  <c r="R4585" i="2" s="1"/>
  <c r="O4585" i="2"/>
  <c r="M4585" i="2"/>
  <c r="L4585" i="2"/>
  <c r="Q4584" i="2"/>
  <c r="P4584" i="2"/>
  <c r="R4584" i="2" s="1"/>
  <c r="O4584" i="2"/>
  <c r="M4584" i="2"/>
  <c r="L4584" i="2"/>
  <c r="N4584" i="2" s="1"/>
  <c r="Q4583" i="2"/>
  <c r="P4583" i="2"/>
  <c r="R4583" i="2" s="1"/>
  <c r="O4583" i="2"/>
  <c r="M4583" i="2"/>
  <c r="L4583" i="2"/>
  <c r="Q4582" i="2"/>
  <c r="P4582" i="2"/>
  <c r="R4582" i="2" s="1"/>
  <c r="O4582" i="2"/>
  <c r="M4582" i="2"/>
  <c r="L4582" i="2"/>
  <c r="Q4581" i="2"/>
  <c r="P4581" i="2"/>
  <c r="R4581" i="2" s="1"/>
  <c r="O4581" i="2"/>
  <c r="M4581" i="2"/>
  <c r="N4581" i="2" s="1"/>
  <c r="L4581" i="2"/>
  <c r="Q4580" i="2"/>
  <c r="P4580" i="2"/>
  <c r="R4580" i="2" s="1"/>
  <c r="O4580" i="2"/>
  <c r="M4580" i="2"/>
  <c r="N4580" i="2" s="1"/>
  <c r="L4580" i="2"/>
  <c r="Q4579" i="2"/>
  <c r="P4579" i="2"/>
  <c r="R4579" i="2" s="1"/>
  <c r="O4579" i="2"/>
  <c r="M4579" i="2"/>
  <c r="N4579" i="2" s="1"/>
  <c r="L4579" i="2"/>
  <c r="Q4578" i="2"/>
  <c r="P4578" i="2"/>
  <c r="R4578" i="2" s="1"/>
  <c r="O4578" i="2"/>
  <c r="M4578" i="2"/>
  <c r="L4578" i="2"/>
  <c r="R4577" i="2"/>
  <c r="Q4577" i="2"/>
  <c r="P4577" i="2"/>
  <c r="O4577" i="2"/>
  <c r="M4577" i="2"/>
  <c r="N4577" i="2" s="1"/>
  <c r="L4577" i="2"/>
  <c r="Q4576" i="2"/>
  <c r="P4576" i="2"/>
  <c r="R4576" i="2" s="1"/>
  <c r="O4576" i="2"/>
  <c r="M4576" i="2"/>
  <c r="L4576" i="2"/>
  <c r="Q4575" i="2"/>
  <c r="P4575" i="2"/>
  <c r="R4575" i="2" s="1"/>
  <c r="O4575" i="2"/>
  <c r="M4575" i="2"/>
  <c r="L4575" i="2"/>
  <c r="Q4574" i="2"/>
  <c r="P4574" i="2"/>
  <c r="R4574" i="2" s="1"/>
  <c r="O4574" i="2"/>
  <c r="M4574" i="2"/>
  <c r="N4574" i="2" s="1"/>
  <c r="L4574" i="2"/>
  <c r="Q4573" i="2"/>
  <c r="P4573" i="2"/>
  <c r="R4573" i="2" s="1"/>
  <c r="O4573" i="2"/>
  <c r="M4573" i="2"/>
  <c r="N4573" i="2" s="1"/>
  <c r="L4573" i="2"/>
  <c r="Q4572" i="2"/>
  <c r="P4572" i="2"/>
  <c r="R4572" i="2" s="1"/>
  <c r="O4572" i="2"/>
  <c r="M4572" i="2"/>
  <c r="N4572" i="2" s="1"/>
  <c r="L4572" i="2"/>
  <c r="Q4571" i="2"/>
  <c r="P4571" i="2"/>
  <c r="R4571" i="2" s="1"/>
  <c r="O4571" i="2"/>
  <c r="M4571" i="2"/>
  <c r="N4571" i="2" s="1"/>
  <c r="L4571" i="2"/>
  <c r="Q4570" i="2"/>
  <c r="P4570" i="2"/>
  <c r="R4570" i="2" s="1"/>
  <c r="O4570" i="2"/>
  <c r="M4570" i="2"/>
  <c r="L4570" i="2"/>
  <c r="N4570" i="2" s="1"/>
  <c r="R4569" i="2"/>
  <c r="Q4569" i="2"/>
  <c r="P4569" i="2"/>
  <c r="O4569" i="2"/>
  <c r="M4569" i="2"/>
  <c r="N4569" i="2" s="1"/>
  <c r="L4569" i="2"/>
  <c r="Q4568" i="2"/>
  <c r="P4568" i="2"/>
  <c r="R4568" i="2" s="1"/>
  <c r="O4568" i="2"/>
  <c r="M4568" i="2"/>
  <c r="L4568" i="2"/>
  <c r="Q4567" i="2"/>
  <c r="P4567" i="2"/>
  <c r="R4567" i="2" s="1"/>
  <c r="O4567" i="2"/>
  <c r="M4567" i="2"/>
  <c r="L4567" i="2"/>
  <c r="Q4566" i="2"/>
  <c r="P4566" i="2"/>
  <c r="R4566" i="2" s="1"/>
  <c r="O4566" i="2"/>
  <c r="M4566" i="2"/>
  <c r="N4566" i="2" s="1"/>
  <c r="L4566" i="2"/>
  <c r="Q4565" i="2"/>
  <c r="P4565" i="2"/>
  <c r="R4565" i="2" s="1"/>
  <c r="O4565" i="2"/>
  <c r="M4565" i="2"/>
  <c r="N4565" i="2" s="1"/>
  <c r="L4565" i="2"/>
  <c r="Q4564" i="2"/>
  <c r="P4564" i="2"/>
  <c r="R4564" i="2" s="1"/>
  <c r="O4564" i="2"/>
  <c r="M4564" i="2"/>
  <c r="L4564" i="2"/>
  <c r="Q4563" i="2"/>
  <c r="P4563" i="2"/>
  <c r="R4563" i="2" s="1"/>
  <c r="O4563" i="2"/>
  <c r="M4563" i="2"/>
  <c r="N4563" i="2" s="1"/>
  <c r="L4563" i="2"/>
  <c r="Q4562" i="2"/>
  <c r="P4562" i="2"/>
  <c r="R4562" i="2" s="1"/>
  <c r="O4562" i="2"/>
  <c r="M4562" i="2"/>
  <c r="L4562" i="2"/>
  <c r="Q4561" i="2"/>
  <c r="P4561" i="2"/>
  <c r="R4561" i="2" s="1"/>
  <c r="O4561" i="2"/>
  <c r="M4561" i="2"/>
  <c r="L4561" i="2"/>
  <c r="Q4560" i="2"/>
  <c r="P4560" i="2"/>
  <c r="R4560" i="2" s="1"/>
  <c r="O4560" i="2"/>
  <c r="M4560" i="2"/>
  <c r="L4560" i="2"/>
  <c r="N4560" i="2" s="1"/>
  <c r="Q4559" i="2"/>
  <c r="P4559" i="2"/>
  <c r="R4559" i="2" s="1"/>
  <c r="O4559" i="2"/>
  <c r="M4559" i="2"/>
  <c r="N4559" i="2" s="1"/>
  <c r="L4559" i="2"/>
  <c r="Q4558" i="2"/>
  <c r="P4558" i="2"/>
  <c r="R4558" i="2" s="1"/>
  <c r="O4558" i="2"/>
  <c r="M4558" i="2"/>
  <c r="L4558" i="2"/>
  <c r="Q4557" i="2"/>
  <c r="P4557" i="2"/>
  <c r="R4557" i="2" s="1"/>
  <c r="O4557" i="2"/>
  <c r="M4557" i="2"/>
  <c r="L4557" i="2"/>
  <c r="Q4556" i="2"/>
  <c r="P4556" i="2"/>
  <c r="R4556" i="2" s="1"/>
  <c r="O4556" i="2"/>
  <c r="M4556" i="2"/>
  <c r="L4556" i="2"/>
  <c r="N4556" i="2" s="1"/>
  <c r="Q4555" i="2"/>
  <c r="P4555" i="2"/>
  <c r="R4555" i="2" s="1"/>
  <c r="O4555" i="2"/>
  <c r="M4555" i="2"/>
  <c r="N4555" i="2" s="1"/>
  <c r="L4555" i="2"/>
  <c r="Q4554" i="2"/>
  <c r="P4554" i="2"/>
  <c r="R4554" i="2" s="1"/>
  <c r="O4554" i="2"/>
  <c r="M4554" i="2"/>
  <c r="L4554" i="2"/>
  <c r="N4554" i="2" s="1"/>
  <c r="R4553" i="2"/>
  <c r="Q4553" i="2"/>
  <c r="P4553" i="2"/>
  <c r="O4553" i="2"/>
  <c r="M4553" i="2"/>
  <c r="L4553" i="2"/>
  <c r="Q4552" i="2"/>
  <c r="P4552" i="2"/>
  <c r="R4552" i="2" s="1"/>
  <c r="O4552" i="2"/>
  <c r="M4552" i="2"/>
  <c r="L4552" i="2"/>
  <c r="Q4551" i="2"/>
  <c r="P4551" i="2"/>
  <c r="R4551" i="2" s="1"/>
  <c r="O4551" i="2"/>
  <c r="M4551" i="2"/>
  <c r="L4551" i="2"/>
  <c r="Q4550" i="2"/>
  <c r="P4550" i="2"/>
  <c r="R4550" i="2" s="1"/>
  <c r="O4550" i="2"/>
  <c r="M4550" i="2"/>
  <c r="L4550" i="2"/>
  <c r="N4550" i="2" s="1"/>
  <c r="R4549" i="2"/>
  <c r="Q4549" i="2"/>
  <c r="P4549" i="2"/>
  <c r="O4549" i="2"/>
  <c r="N4549" i="2"/>
  <c r="M4549" i="2"/>
  <c r="L4549" i="2"/>
  <c r="R4548" i="2"/>
  <c r="Q4548" i="2"/>
  <c r="P4548" i="2"/>
  <c r="O4548" i="2"/>
  <c r="M4548" i="2"/>
  <c r="N4548" i="2" s="1"/>
  <c r="L4548" i="2"/>
  <c r="Q4547" i="2"/>
  <c r="P4547" i="2"/>
  <c r="R4547" i="2" s="1"/>
  <c r="O4547" i="2"/>
  <c r="M4547" i="2"/>
  <c r="L4547" i="2"/>
  <c r="R4546" i="2"/>
  <c r="Q4546" i="2"/>
  <c r="P4546" i="2"/>
  <c r="O4546" i="2"/>
  <c r="M4546" i="2"/>
  <c r="N4546" i="2" s="1"/>
  <c r="L4546" i="2"/>
  <c r="Q4545" i="2"/>
  <c r="P4545" i="2"/>
  <c r="R4545" i="2" s="1"/>
  <c r="O4545" i="2"/>
  <c r="M4545" i="2"/>
  <c r="L4545" i="2"/>
  <c r="R4544" i="2"/>
  <c r="Q4544" i="2"/>
  <c r="P4544" i="2"/>
  <c r="O4544" i="2"/>
  <c r="N4544" i="2"/>
  <c r="M4544" i="2"/>
  <c r="L4544" i="2"/>
  <c r="Q4543" i="2"/>
  <c r="P4543" i="2"/>
  <c r="R4543" i="2" s="1"/>
  <c r="O4543" i="2"/>
  <c r="M4543" i="2"/>
  <c r="L4543" i="2"/>
  <c r="R4542" i="2"/>
  <c r="Q4542" i="2"/>
  <c r="P4542" i="2"/>
  <c r="O4542" i="2"/>
  <c r="N4542" i="2"/>
  <c r="M4542" i="2"/>
  <c r="L4542" i="2"/>
  <c r="R4541" i="2"/>
  <c r="Q4541" i="2"/>
  <c r="P4541" i="2"/>
  <c r="O4541" i="2"/>
  <c r="M4541" i="2"/>
  <c r="N4541" i="2" s="1"/>
  <c r="L4541" i="2"/>
  <c r="Q4540" i="2"/>
  <c r="P4540" i="2"/>
  <c r="R4540" i="2" s="1"/>
  <c r="O4540" i="2"/>
  <c r="M4540" i="2"/>
  <c r="L4540" i="2"/>
  <c r="Q4539" i="2"/>
  <c r="P4539" i="2"/>
  <c r="R4539" i="2" s="1"/>
  <c r="O4539" i="2"/>
  <c r="M4539" i="2"/>
  <c r="L4539" i="2"/>
  <c r="Q4538" i="2"/>
  <c r="P4538" i="2"/>
  <c r="R4538" i="2" s="1"/>
  <c r="O4538" i="2"/>
  <c r="M4538" i="2"/>
  <c r="L4538" i="2"/>
  <c r="N4538" i="2" s="1"/>
  <c r="Q4537" i="2"/>
  <c r="P4537" i="2"/>
  <c r="R4537" i="2" s="1"/>
  <c r="O4537" i="2"/>
  <c r="M4537" i="2"/>
  <c r="L4537" i="2"/>
  <c r="R4536" i="2"/>
  <c r="Q4536" i="2"/>
  <c r="P4536" i="2"/>
  <c r="O4536" i="2"/>
  <c r="M4536" i="2"/>
  <c r="N4536" i="2" s="1"/>
  <c r="L4536" i="2"/>
  <c r="Q4535" i="2"/>
  <c r="P4535" i="2"/>
  <c r="R4535" i="2" s="1"/>
  <c r="O4535" i="2"/>
  <c r="M4535" i="2"/>
  <c r="L4535" i="2"/>
  <c r="R4534" i="2"/>
  <c r="Q4534" i="2"/>
  <c r="P4534" i="2"/>
  <c r="O4534" i="2"/>
  <c r="M4534" i="2"/>
  <c r="N4534" i="2" s="1"/>
  <c r="L4534" i="2"/>
  <c r="Q4533" i="2"/>
  <c r="P4533" i="2"/>
  <c r="R4533" i="2" s="1"/>
  <c r="O4533" i="2"/>
  <c r="M4533" i="2"/>
  <c r="L4533" i="2"/>
  <c r="Q4532" i="2"/>
  <c r="P4532" i="2"/>
  <c r="R4532" i="2" s="1"/>
  <c r="O4532" i="2"/>
  <c r="M4532" i="2"/>
  <c r="L4532" i="2"/>
  <c r="Q4531" i="2"/>
  <c r="P4531" i="2"/>
  <c r="R4531" i="2" s="1"/>
  <c r="O4531" i="2"/>
  <c r="M4531" i="2"/>
  <c r="N4531" i="2" s="1"/>
  <c r="L4531" i="2"/>
  <c r="Q4530" i="2"/>
  <c r="P4530" i="2"/>
  <c r="R4530" i="2" s="1"/>
  <c r="O4530" i="2"/>
  <c r="M4530" i="2"/>
  <c r="L4530" i="2"/>
  <c r="N4530" i="2" s="1"/>
  <c r="R4529" i="2"/>
  <c r="Q4529" i="2"/>
  <c r="P4529" i="2"/>
  <c r="O4529" i="2"/>
  <c r="M4529" i="2"/>
  <c r="L4529" i="2"/>
  <c r="Q4528" i="2"/>
  <c r="P4528" i="2"/>
  <c r="R4528" i="2" s="1"/>
  <c r="O4528" i="2"/>
  <c r="M4528" i="2"/>
  <c r="N4528" i="2" s="1"/>
  <c r="L4528" i="2"/>
  <c r="Q4527" i="2"/>
  <c r="P4527" i="2"/>
  <c r="R4527" i="2" s="1"/>
  <c r="O4527" i="2"/>
  <c r="M4527" i="2"/>
  <c r="L4527" i="2"/>
  <c r="Q4526" i="2"/>
  <c r="P4526" i="2"/>
  <c r="R4526" i="2" s="1"/>
  <c r="O4526" i="2"/>
  <c r="M4526" i="2"/>
  <c r="L4526" i="2"/>
  <c r="Q4525" i="2"/>
  <c r="P4525" i="2"/>
  <c r="R4525" i="2" s="1"/>
  <c r="O4525" i="2"/>
  <c r="M4525" i="2"/>
  <c r="L4525" i="2"/>
  <c r="N4525" i="2" s="1"/>
  <c r="R4524" i="2"/>
  <c r="Q4524" i="2"/>
  <c r="P4524" i="2"/>
  <c r="O4524" i="2"/>
  <c r="N4524" i="2"/>
  <c r="M4524" i="2"/>
  <c r="L4524" i="2"/>
  <c r="Q4523" i="2"/>
  <c r="P4523" i="2"/>
  <c r="R4523" i="2" s="1"/>
  <c r="O4523" i="2"/>
  <c r="M4523" i="2"/>
  <c r="L4523" i="2"/>
  <c r="Q4522" i="2"/>
  <c r="P4522" i="2"/>
  <c r="R4522" i="2" s="1"/>
  <c r="O4522" i="2"/>
  <c r="M4522" i="2"/>
  <c r="N4522" i="2" s="1"/>
  <c r="L4522" i="2"/>
  <c r="Q4521" i="2"/>
  <c r="P4521" i="2"/>
  <c r="R4521" i="2" s="1"/>
  <c r="O4521" i="2"/>
  <c r="M4521" i="2"/>
  <c r="L4521" i="2"/>
  <c r="Q4520" i="2"/>
  <c r="P4520" i="2"/>
  <c r="R4520" i="2" s="1"/>
  <c r="O4520" i="2"/>
  <c r="M4520" i="2"/>
  <c r="L4520" i="2"/>
  <c r="Q4519" i="2"/>
  <c r="P4519" i="2"/>
  <c r="R4519" i="2" s="1"/>
  <c r="O4519" i="2"/>
  <c r="M4519" i="2"/>
  <c r="L4519" i="2"/>
  <c r="N4519" i="2" s="1"/>
  <c r="Q4518" i="2"/>
  <c r="P4518" i="2"/>
  <c r="R4518" i="2" s="1"/>
  <c r="O4518" i="2"/>
  <c r="M4518" i="2"/>
  <c r="L4518" i="2"/>
  <c r="Q4517" i="2"/>
  <c r="P4517" i="2"/>
  <c r="R4517" i="2" s="1"/>
  <c r="O4517" i="2"/>
  <c r="M4517" i="2"/>
  <c r="L4517" i="2"/>
  <c r="Q4516" i="2"/>
  <c r="P4516" i="2"/>
  <c r="R4516" i="2" s="1"/>
  <c r="O4516" i="2"/>
  <c r="M4516" i="2"/>
  <c r="N4516" i="2" s="1"/>
  <c r="L4516" i="2"/>
  <c r="Q4515" i="2"/>
  <c r="P4515" i="2"/>
  <c r="R4515" i="2" s="1"/>
  <c r="O4515" i="2"/>
  <c r="M4515" i="2"/>
  <c r="N4515" i="2" s="1"/>
  <c r="L4515" i="2"/>
  <c r="Q4514" i="2"/>
  <c r="P4514" i="2"/>
  <c r="R4514" i="2" s="1"/>
  <c r="O4514" i="2"/>
  <c r="M4514" i="2"/>
  <c r="L4514" i="2"/>
  <c r="R4513" i="2"/>
  <c r="Q4513" i="2"/>
  <c r="P4513" i="2"/>
  <c r="O4513" i="2"/>
  <c r="N4513" i="2"/>
  <c r="M4513" i="2"/>
  <c r="L4513" i="2"/>
  <c r="Q4512" i="2"/>
  <c r="P4512" i="2"/>
  <c r="R4512" i="2" s="1"/>
  <c r="O4512" i="2"/>
  <c r="M4512" i="2"/>
  <c r="L4512" i="2"/>
  <c r="Q4511" i="2"/>
  <c r="P4511" i="2"/>
  <c r="R4511" i="2" s="1"/>
  <c r="O4511" i="2"/>
  <c r="M4511" i="2"/>
  <c r="L4511" i="2"/>
  <c r="Q4510" i="2"/>
  <c r="P4510" i="2"/>
  <c r="R4510" i="2" s="1"/>
  <c r="O4510" i="2"/>
  <c r="M4510" i="2"/>
  <c r="L4510" i="2"/>
  <c r="Q4509" i="2"/>
  <c r="P4509" i="2"/>
  <c r="R4509" i="2" s="1"/>
  <c r="O4509" i="2"/>
  <c r="M4509" i="2"/>
  <c r="L4509" i="2"/>
  <c r="N4509" i="2" s="1"/>
  <c r="R4508" i="2"/>
  <c r="Q4508" i="2"/>
  <c r="P4508" i="2"/>
  <c r="O4508" i="2"/>
  <c r="N4508" i="2"/>
  <c r="M4508" i="2"/>
  <c r="L4508" i="2"/>
  <c r="Q4507" i="2"/>
  <c r="P4507" i="2"/>
  <c r="R4507" i="2" s="1"/>
  <c r="O4507" i="2"/>
  <c r="M4507" i="2"/>
  <c r="L4507" i="2"/>
  <c r="Q4506" i="2"/>
  <c r="P4506" i="2"/>
  <c r="R4506" i="2" s="1"/>
  <c r="O4506" i="2"/>
  <c r="M4506" i="2"/>
  <c r="N4506" i="2" s="1"/>
  <c r="L4506" i="2"/>
  <c r="Q4505" i="2"/>
  <c r="P4505" i="2"/>
  <c r="R4505" i="2" s="1"/>
  <c r="O4505" i="2"/>
  <c r="M4505" i="2"/>
  <c r="N4505" i="2" s="1"/>
  <c r="L4505" i="2"/>
  <c r="Q4504" i="2"/>
  <c r="P4504" i="2"/>
  <c r="R4504" i="2" s="1"/>
  <c r="O4504" i="2"/>
  <c r="M4504" i="2"/>
  <c r="N4504" i="2" s="1"/>
  <c r="L4504" i="2"/>
  <c r="Q4503" i="2"/>
  <c r="P4503" i="2"/>
  <c r="R4503" i="2" s="1"/>
  <c r="O4503" i="2"/>
  <c r="M4503" i="2"/>
  <c r="L4503" i="2"/>
  <c r="N4503" i="2" s="1"/>
  <c r="Q4502" i="2"/>
  <c r="P4502" i="2"/>
  <c r="R4502" i="2" s="1"/>
  <c r="O4502" i="2"/>
  <c r="M4502" i="2"/>
  <c r="L4502" i="2"/>
  <c r="Q4501" i="2"/>
  <c r="P4501" i="2"/>
  <c r="R4501" i="2" s="1"/>
  <c r="O4501" i="2"/>
  <c r="M4501" i="2"/>
  <c r="L4501" i="2"/>
  <c r="N4501" i="2" s="1"/>
  <c r="Q4500" i="2"/>
  <c r="P4500" i="2"/>
  <c r="R4500" i="2" s="1"/>
  <c r="O4500" i="2"/>
  <c r="M4500" i="2"/>
  <c r="L4500" i="2"/>
  <c r="R4499" i="2"/>
  <c r="Q4499" i="2"/>
  <c r="P4499" i="2"/>
  <c r="O4499" i="2"/>
  <c r="M4499" i="2"/>
  <c r="N4499" i="2" s="1"/>
  <c r="L4499" i="2"/>
  <c r="Q4498" i="2"/>
  <c r="P4498" i="2"/>
  <c r="R4498" i="2" s="1"/>
  <c r="O4498" i="2"/>
  <c r="M4498" i="2"/>
  <c r="L4498" i="2"/>
  <c r="R4497" i="2"/>
  <c r="Q4497" i="2"/>
  <c r="P4497" i="2"/>
  <c r="O4497" i="2"/>
  <c r="M4497" i="2"/>
  <c r="N4497" i="2" s="1"/>
  <c r="L4497" i="2"/>
  <c r="Q4496" i="2"/>
  <c r="P4496" i="2"/>
  <c r="R4496" i="2" s="1"/>
  <c r="O4496" i="2"/>
  <c r="M4496" i="2"/>
  <c r="L4496" i="2"/>
  <c r="Q4495" i="2"/>
  <c r="P4495" i="2"/>
  <c r="R4495" i="2" s="1"/>
  <c r="O4495" i="2"/>
  <c r="M4495" i="2"/>
  <c r="L4495" i="2"/>
  <c r="Q4494" i="2"/>
  <c r="P4494" i="2"/>
  <c r="R4494" i="2" s="1"/>
  <c r="O4494" i="2"/>
  <c r="M4494" i="2"/>
  <c r="L4494" i="2"/>
  <c r="Q4493" i="2"/>
  <c r="P4493" i="2"/>
  <c r="R4493" i="2" s="1"/>
  <c r="O4493" i="2"/>
  <c r="M4493" i="2"/>
  <c r="L4493" i="2"/>
  <c r="N4493" i="2" s="1"/>
  <c r="R4492" i="2"/>
  <c r="Q4492" i="2"/>
  <c r="P4492" i="2"/>
  <c r="O4492" i="2"/>
  <c r="N4492" i="2"/>
  <c r="M4492" i="2"/>
  <c r="L4492" i="2"/>
  <c r="Q4491" i="2"/>
  <c r="P4491" i="2"/>
  <c r="R4491" i="2" s="1"/>
  <c r="O4491" i="2"/>
  <c r="M4491" i="2"/>
  <c r="L4491" i="2"/>
  <c r="Q4490" i="2"/>
  <c r="P4490" i="2"/>
  <c r="R4490" i="2" s="1"/>
  <c r="O4490" i="2"/>
  <c r="M4490" i="2"/>
  <c r="N4490" i="2" s="1"/>
  <c r="L4490" i="2"/>
  <c r="Q4489" i="2"/>
  <c r="P4489" i="2"/>
  <c r="R4489" i="2" s="1"/>
  <c r="O4489" i="2"/>
  <c r="M4489" i="2"/>
  <c r="N4489" i="2" s="1"/>
  <c r="L4489" i="2"/>
  <c r="Q4488" i="2"/>
  <c r="P4488" i="2"/>
  <c r="R4488" i="2" s="1"/>
  <c r="O4488" i="2"/>
  <c r="M4488" i="2"/>
  <c r="N4488" i="2" s="1"/>
  <c r="L4488" i="2"/>
  <c r="Q4487" i="2"/>
  <c r="P4487" i="2"/>
  <c r="R4487" i="2" s="1"/>
  <c r="O4487" i="2"/>
  <c r="M4487" i="2"/>
  <c r="L4487" i="2"/>
  <c r="N4487" i="2" s="1"/>
  <c r="Q4486" i="2"/>
  <c r="P4486" i="2"/>
  <c r="R4486" i="2" s="1"/>
  <c r="O4486" i="2"/>
  <c r="M4486" i="2"/>
  <c r="L4486" i="2"/>
  <c r="Q4485" i="2"/>
  <c r="P4485" i="2"/>
  <c r="R4485" i="2" s="1"/>
  <c r="O4485" i="2"/>
  <c r="M4485" i="2"/>
  <c r="L4485" i="2"/>
  <c r="N4485" i="2" s="1"/>
  <c r="Q4484" i="2"/>
  <c r="P4484" i="2"/>
  <c r="R4484" i="2" s="1"/>
  <c r="O4484" i="2"/>
  <c r="M4484" i="2"/>
  <c r="L4484" i="2"/>
  <c r="R4483" i="2"/>
  <c r="Q4483" i="2"/>
  <c r="P4483" i="2"/>
  <c r="O4483" i="2"/>
  <c r="M4483" i="2"/>
  <c r="N4483" i="2" s="1"/>
  <c r="L4483" i="2"/>
  <c r="Q4482" i="2"/>
  <c r="P4482" i="2"/>
  <c r="R4482" i="2" s="1"/>
  <c r="O4482" i="2"/>
  <c r="M4482" i="2"/>
  <c r="L4482" i="2"/>
  <c r="R4481" i="2"/>
  <c r="Q4481" i="2"/>
  <c r="P4481" i="2"/>
  <c r="O4481" i="2"/>
  <c r="M4481" i="2"/>
  <c r="N4481" i="2" s="1"/>
  <c r="L4481" i="2"/>
  <c r="Q4480" i="2"/>
  <c r="P4480" i="2"/>
  <c r="R4480" i="2" s="1"/>
  <c r="O4480" i="2"/>
  <c r="M4480" i="2"/>
  <c r="L4480" i="2"/>
  <c r="Q4479" i="2"/>
  <c r="P4479" i="2"/>
  <c r="R4479" i="2" s="1"/>
  <c r="O4479" i="2"/>
  <c r="M4479" i="2"/>
  <c r="L4479" i="2"/>
  <c r="N4479" i="2" s="1"/>
  <c r="Q4478" i="2"/>
  <c r="P4478" i="2"/>
  <c r="R4478" i="2" s="1"/>
  <c r="O4478" i="2"/>
  <c r="M4478" i="2"/>
  <c r="L4478" i="2"/>
  <c r="Q4477" i="2"/>
  <c r="P4477" i="2"/>
  <c r="R4477" i="2" s="1"/>
  <c r="O4477" i="2"/>
  <c r="M4477" i="2"/>
  <c r="L4477" i="2"/>
  <c r="N4477" i="2" s="1"/>
  <c r="R4476" i="2"/>
  <c r="Q4476" i="2"/>
  <c r="P4476" i="2"/>
  <c r="O4476" i="2"/>
  <c r="M4476" i="2"/>
  <c r="N4476" i="2" s="1"/>
  <c r="L4476" i="2"/>
  <c r="Q4475" i="2"/>
  <c r="P4475" i="2"/>
  <c r="R4475" i="2" s="1"/>
  <c r="O4475" i="2"/>
  <c r="M4475" i="2"/>
  <c r="L4475" i="2"/>
  <c r="Q4474" i="2"/>
  <c r="P4474" i="2"/>
  <c r="R4474" i="2" s="1"/>
  <c r="O4474" i="2"/>
  <c r="M4474" i="2"/>
  <c r="N4474" i="2" s="1"/>
  <c r="L4474" i="2"/>
  <c r="Q4473" i="2"/>
  <c r="P4473" i="2"/>
  <c r="R4473" i="2" s="1"/>
  <c r="O4473" i="2"/>
  <c r="M4473" i="2"/>
  <c r="N4473" i="2" s="1"/>
  <c r="L4473" i="2"/>
  <c r="Q4472" i="2"/>
  <c r="P4472" i="2"/>
  <c r="R4472" i="2" s="1"/>
  <c r="O4472" i="2"/>
  <c r="M4472" i="2"/>
  <c r="N4472" i="2" s="1"/>
  <c r="L4472" i="2"/>
  <c r="Q4471" i="2"/>
  <c r="P4471" i="2"/>
  <c r="R4471" i="2" s="1"/>
  <c r="O4471" i="2"/>
  <c r="M4471" i="2"/>
  <c r="L4471" i="2"/>
  <c r="N4471" i="2" s="1"/>
  <c r="Q4470" i="2"/>
  <c r="P4470" i="2"/>
  <c r="R4470" i="2" s="1"/>
  <c r="O4470" i="2"/>
  <c r="M4470" i="2"/>
  <c r="L4470" i="2"/>
  <c r="Q4469" i="2"/>
  <c r="P4469" i="2"/>
  <c r="R4469" i="2" s="1"/>
  <c r="O4469" i="2"/>
  <c r="M4469" i="2"/>
  <c r="L4469" i="2"/>
  <c r="N4469" i="2" s="1"/>
  <c r="Q4468" i="2"/>
  <c r="P4468" i="2"/>
  <c r="R4468" i="2" s="1"/>
  <c r="O4468" i="2"/>
  <c r="M4468" i="2"/>
  <c r="L4468" i="2"/>
  <c r="R4467" i="2"/>
  <c r="Q4467" i="2"/>
  <c r="P4467" i="2"/>
  <c r="O4467" i="2"/>
  <c r="M4467" i="2"/>
  <c r="N4467" i="2" s="1"/>
  <c r="L4467" i="2"/>
  <c r="Q4466" i="2"/>
  <c r="P4466" i="2"/>
  <c r="R4466" i="2" s="1"/>
  <c r="O4466" i="2"/>
  <c r="M4466" i="2"/>
  <c r="L4466" i="2"/>
  <c r="R4465" i="2"/>
  <c r="Q4465" i="2"/>
  <c r="P4465" i="2"/>
  <c r="O4465" i="2"/>
  <c r="N4465" i="2"/>
  <c r="M4465" i="2"/>
  <c r="L4465" i="2"/>
  <c r="Q4464" i="2"/>
  <c r="P4464" i="2"/>
  <c r="R4464" i="2" s="1"/>
  <c r="O4464" i="2"/>
  <c r="M4464" i="2"/>
  <c r="L4464" i="2"/>
  <c r="Q4463" i="2"/>
  <c r="P4463" i="2"/>
  <c r="R4463" i="2" s="1"/>
  <c r="O4463" i="2"/>
  <c r="M4463" i="2"/>
  <c r="L4463" i="2"/>
  <c r="N4463" i="2" s="1"/>
  <c r="Q4462" i="2"/>
  <c r="P4462" i="2"/>
  <c r="R4462" i="2" s="1"/>
  <c r="O4462" i="2"/>
  <c r="M4462" i="2"/>
  <c r="L4462" i="2"/>
  <c r="Q4461" i="2"/>
  <c r="P4461" i="2"/>
  <c r="R4461" i="2" s="1"/>
  <c r="O4461" i="2"/>
  <c r="M4461" i="2"/>
  <c r="L4461" i="2"/>
  <c r="N4461" i="2" s="1"/>
  <c r="R4460" i="2"/>
  <c r="Q4460" i="2"/>
  <c r="P4460" i="2"/>
  <c r="O4460" i="2"/>
  <c r="M4460" i="2"/>
  <c r="N4460" i="2" s="1"/>
  <c r="L4460" i="2"/>
  <c r="Q4459" i="2"/>
  <c r="P4459" i="2"/>
  <c r="R4459" i="2" s="1"/>
  <c r="O4459" i="2"/>
  <c r="M4459" i="2"/>
  <c r="L4459" i="2"/>
  <c r="Q4458" i="2"/>
  <c r="P4458" i="2"/>
  <c r="R4458" i="2" s="1"/>
  <c r="O4458" i="2"/>
  <c r="M4458" i="2"/>
  <c r="L4458" i="2"/>
  <c r="Q4457" i="2"/>
  <c r="P4457" i="2"/>
  <c r="R4457" i="2" s="1"/>
  <c r="O4457" i="2"/>
  <c r="M4457" i="2"/>
  <c r="N4457" i="2" s="1"/>
  <c r="L4457" i="2"/>
  <c r="Q4456" i="2"/>
  <c r="P4456" i="2"/>
  <c r="R4456" i="2" s="1"/>
  <c r="O4456" i="2"/>
  <c r="M4456" i="2"/>
  <c r="N4456" i="2" s="1"/>
  <c r="L4456" i="2"/>
  <c r="Q4455" i="2"/>
  <c r="P4455" i="2"/>
  <c r="R4455" i="2" s="1"/>
  <c r="O4455" i="2"/>
  <c r="M4455" i="2"/>
  <c r="L4455" i="2"/>
  <c r="N4455" i="2" s="1"/>
  <c r="Q4454" i="2"/>
  <c r="P4454" i="2"/>
  <c r="R4454" i="2" s="1"/>
  <c r="O4454" i="2"/>
  <c r="M4454" i="2"/>
  <c r="L4454" i="2"/>
  <c r="Q4453" i="2"/>
  <c r="P4453" i="2"/>
  <c r="R4453" i="2" s="1"/>
  <c r="O4453" i="2"/>
  <c r="M4453" i="2"/>
  <c r="L4453" i="2"/>
  <c r="N4453" i="2" s="1"/>
  <c r="Q4452" i="2"/>
  <c r="P4452" i="2"/>
  <c r="R4452" i="2" s="1"/>
  <c r="O4452" i="2"/>
  <c r="M4452" i="2"/>
  <c r="L4452" i="2"/>
  <c r="R4451" i="2"/>
  <c r="Q4451" i="2"/>
  <c r="P4451" i="2"/>
  <c r="O4451" i="2"/>
  <c r="M4451" i="2"/>
  <c r="N4451" i="2" s="1"/>
  <c r="L4451" i="2"/>
  <c r="Q4450" i="2"/>
  <c r="P4450" i="2"/>
  <c r="R4450" i="2" s="1"/>
  <c r="O4450" i="2"/>
  <c r="M4450" i="2"/>
  <c r="L4450" i="2"/>
  <c r="R4449" i="2"/>
  <c r="Q4449" i="2"/>
  <c r="P4449" i="2"/>
  <c r="O4449" i="2"/>
  <c r="N4449" i="2"/>
  <c r="M4449" i="2"/>
  <c r="L4449" i="2"/>
  <c r="Q4448" i="2"/>
  <c r="P4448" i="2"/>
  <c r="R4448" i="2" s="1"/>
  <c r="O4448" i="2"/>
  <c r="M4448" i="2"/>
  <c r="L4448" i="2"/>
  <c r="Q4447" i="2"/>
  <c r="P4447" i="2"/>
  <c r="R4447" i="2" s="1"/>
  <c r="O4447" i="2"/>
  <c r="M4447" i="2"/>
  <c r="L4447" i="2"/>
  <c r="Q4446" i="2"/>
  <c r="P4446" i="2"/>
  <c r="R4446" i="2" s="1"/>
  <c r="O4446" i="2"/>
  <c r="M4446" i="2"/>
  <c r="L4446" i="2"/>
  <c r="Q4445" i="2"/>
  <c r="P4445" i="2"/>
  <c r="R4445" i="2" s="1"/>
  <c r="O4445" i="2"/>
  <c r="M4445" i="2"/>
  <c r="L4445" i="2"/>
  <c r="N4445" i="2" s="1"/>
  <c r="R4444" i="2"/>
  <c r="Q4444" i="2"/>
  <c r="P4444" i="2"/>
  <c r="O4444" i="2"/>
  <c r="N4444" i="2"/>
  <c r="M4444" i="2"/>
  <c r="L4444" i="2"/>
  <c r="R4443" i="2"/>
  <c r="Q4443" i="2"/>
  <c r="P4443" i="2"/>
  <c r="O4443" i="2"/>
  <c r="M4443" i="2"/>
  <c r="L4443" i="2"/>
  <c r="Q4442" i="2"/>
  <c r="P4442" i="2"/>
  <c r="R4442" i="2" s="1"/>
  <c r="O4442" i="2"/>
  <c r="M4442" i="2"/>
  <c r="N4442" i="2" s="1"/>
  <c r="L4442" i="2"/>
  <c r="Q4441" i="2"/>
  <c r="P4441" i="2"/>
  <c r="R4441" i="2" s="1"/>
  <c r="O4441" i="2"/>
  <c r="M4441" i="2"/>
  <c r="N4441" i="2" s="1"/>
  <c r="L4441" i="2"/>
  <c r="R4440" i="2"/>
  <c r="Q4440" i="2"/>
  <c r="P4440" i="2"/>
  <c r="O4440" i="2"/>
  <c r="M4440" i="2"/>
  <c r="N4440" i="2" s="1"/>
  <c r="L4440" i="2"/>
  <c r="Q4439" i="2"/>
  <c r="P4439" i="2"/>
  <c r="R4439" i="2" s="1"/>
  <c r="O4439" i="2"/>
  <c r="M4439" i="2"/>
  <c r="L4439" i="2"/>
  <c r="N4439" i="2" s="1"/>
  <c r="Q4438" i="2"/>
  <c r="P4438" i="2"/>
  <c r="R4438" i="2" s="1"/>
  <c r="O4438" i="2"/>
  <c r="M4438" i="2"/>
  <c r="L4438" i="2"/>
  <c r="Q4437" i="2"/>
  <c r="P4437" i="2"/>
  <c r="R4437" i="2" s="1"/>
  <c r="O4437" i="2"/>
  <c r="M4437" i="2"/>
  <c r="L4437" i="2"/>
  <c r="N4437" i="2" s="1"/>
  <c r="Q4436" i="2"/>
  <c r="P4436" i="2"/>
  <c r="R4436" i="2" s="1"/>
  <c r="O4436" i="2"/>
  <c r="M4436" i="2"/>
  <c r="L4436" i="2"/>
  <c r="Q4435" i="2"/>
  <c r="P4435" i="2"/>
  <c r="R4435" i="2" s="1"/>
  <c r="O4435" i="2"/>
  <c r="M4435" i="2"/>
  <c r="N4435" i="2" s="1"/>
  <c r="L4435" i="2"/>
  <c r="Q4434" i="2"/>
  <c r="P4434" i="2"/>
  <c r="R4434" i="2" s="1"/>
  <c r="O4434" i="2"/>
  <c r="M4434" i="2"/>
  <c r="L4434" i="2"/>
  <c r="R4433" i="2"/>
  <c r="Q4433" i="2"/>
  <c r="P4433" i="2"/>
  <c r="O4433" i="2"/>
  <c r="N4433" i="2"/>
  <c r="M4433" i="2"/>
  <c r="L4433" i="2"/>
  <c r="R4432" i="2"/>
  <c r="Q4432" i="2"/>
  <c r="P4432" i="2"/>
  <c r="O4432" i="2"/>
  <c r="M4432" i="2"/>
  <c r="L4432" i="2"/>
  <c r="Q4431" i="2"/>
  <c r="P4431" i="2"/>
  <c r="R4431" i="2" s="1"/>
  <c r="O4431" i="2"/>
  <c r="M4431" i="2"/>
  <c r="L4431" i="2"/>
  <c r="Q4430" i="2"/>
  <c r="P4430" i="2"/>
  <c r="R4430" i="2" s="1"/>
  <c r="O4430" i="2"/>
  <c r="M4430" i="2"/>
  <c r="L4430" i="2"/>
  <c r="Q4429" i="2"/>
  <c r="P4429" i="2"/>
  <c r="R4429" i="2" s="1"/>
  <c r="O4429" i="2"/>
  <c r="M4429" i="2"/>
  <c r="L4429" i="2"/>
  <c r="N4429" i="2" s="1"/>
  <c r="R4428" i="2"/>
  <c r="Q4428" i="2"/>
  <c r="P4428" i="2"/>
  <c r="O4428" i="2"/>
  <c r="N4428" i="2"/>
  <c r="M4428" i="2"/>
  <c r="L4428" i="2"/>
  <c r="R4427" i="2"/>
  <c r="Q4427" i="2"/>
  <c r="P4427" i="2"/>
  <c r="O4427" i="2"/>
  <c r="M4427" i="2"/>
  <c r="L4427" i="2"/>
  <c r="Q4426" i="2"/>
  <c r="P4426" i="2"/>
  <c r="R4426" i="2" s="1"/>
  <c r="O4426" i="2"/>
  <c r="M4426" i="2"/>
  <c r="N4426" i="2" s="1"/>
  <c r="L4426" i="2"/>
  <c r="Q4425" i="2"/>
  <c r="P4425" i="2"/>
  <c r="R4425" i="2" s="1"/>
  <c r="O4425" i="2"/>
  <c r="M4425" i="2"/>
  <c r="N4425" i="2" s="1"/>
  <c r="L4425" i="2"/>
  <c r="R4424" i="2"/>
  <c r="Q4424" i="2"/>
  <c r="P4424" i="2"/>
  <c r="O4424" i="2"/>
  <c r="M4424" i="2"/>
  <c r="N4424" i="2" s="1"/>
  <c r="L4424" i="2"/>
  <c r="Q4423" i="2"/>
  <c r="P4423" i="2"/>
  <c r="R4423" i="2" s="1"/>
  <c r="O4423" i="2"/>
  <c r="M4423" i="2"/>
  <c r="L4423" i="2"/>
  <c r="N4423" i="2" s="1"/>
  <c r="Q4422" i="2"/>
  <c r="P4422" i="2"/>
  <c r="R4422" i="2" s="1"/>
  <c r="O4422" i="2"/>
  <c r="M4422" i="2"/>
  <c r="L4422" i="2"/>
  <c r="Q4421" i="2"/>
  <c r="P4421" i="2"/>
  <c r="R4421" i="2" s="1"/>
  <c r="O4421" i="2"/>
  <c r="M4421" i="2"/>
  <c r="L4421" i="2"/>
  <c r="N4421" i="2" s="1"/>
  <c r="Q4420" i="2"/>
  <c r="P4420" i="2"/>
  <c r="R4420" i="2" s="1"/>
  <c r="O4420" i="2"/>
  <c r="M4420" i="2"/>
  <c r="L4420" i="2"/>
  <c r="Q4419" i="2"/>
  <c r="P4419" i="2"/>
  <c r="R4419" i="2" s="1"/>
  <c r="O4419" i="2"/>
  <c r="M4419" i="2"/>
  <c r="N4419" i="2" s="1"/>
  <c r="L4419" i="2"/>
  <c r="Q4418" i="2"/>
  <c r="P4418" i="2"/>
  <c r="R4418" i="2" s="1"/>
  <c r="O4418" i="2"/>
  <c r="M4418" i="2"/>
  <c r="L4418" i="2"/>
  <c r="R4417" i="2"/>
  <c r="Q4417" i="2"/>
  <c r="P4417" i="2"/>
  <c r="O4417" i="2"/>
  <c r="N4417" i="2"/>
  <c r="M4417" i="2"/>
  <c r="L4417" i="2"/>
  <c r="R4416" i="2"/>
  <c r="Q4416" i="2"/>
  <c r="P4416" i="2"/>
  <c r="O4416" i="2"/>
  <c r="M4416" i="2"/>
  <c r="N4416" i="2" s="1"/>
  <c r="L4416" i="2"/>
  <c r="Q4415" i="2"/>
  <c r="P4415" i="2"/>
  <c r="R4415" i="2" s="1"/>
  <c r="O4415" i="2"/>
  <c r="M4415" i="2"/>
  <c r="L4415" i="2"/>
  <c r="Q4414" i="2"/>
  <c r="P4414" i="2"/>
  <c r="R4414" i="2" s="1"/>
  <c r="O4414" i="2"/>
  <c r="M4414" i="2"/>
  <c r="L4414" i="2"/>
  <c r="Q4413" i="2"/>
  <c r="P4413" i="2"/>
  <c r="R4413" i="2" s="1"/>
  <c r="O4413" i="2"/>
  <c r="M4413" i="2"/>
  <c r="L4413" i="2"/>
  <c r="N4413" i="2" s="1"/>
  <c r="R4412" i="2"/>
  <c r="Q4412" i="2"/>
  <c r="P4412" i="2"/>
  <c r="O4412" i="2"/>
  <c r="N4412" i="2"/>
  <c r="M4412" i="2"/>
  <c r="L4412" i="2"/>
  <c r="R4411" i="2"/>
  <c r="Q4411" i="2"/>
  <c r="P4411" i="2"/>
  <c r="O4411" i="2"/>
  <c r="M4411" i="2"/>
  <c r="N4411" i="2" s="1"/>
  <c r="L4411" i="2"/>
  <c r="Q4410" i="2"/>
  <c r="P4410" i="2"/>
  <c r="R4410" i="2" s="1"/>
  <c r="O4410" i="2"/>
  <c r="M4410" i="2"/>
  <c r="N4410" i="2" s="1"/>
  <c r="L4410" i="2"/>
  <c r="Q4409" i="2"/>
  <c r="P4409" i="2"/>
  <c r="R4409" i="2" s="1"/>
  <c r="O4409" i="2"/>
  <c r="M4409" i="2"/>
  <c r="L4409" i="2"/>
  <c r="N4409" i="2" s="1"/>
  <c r="R4408" i="2"/>
  <c r="Q4408" i="2"/>
  <c r="P4408" i="2"/>
  <c r="O4408" i="2"/>
  <c r="M4408" i="2"/>
  <c r="N4408" i="2" s="1"/>
  <c r="L4408" i="2"/>
  <c r="Q4407" i="2"/>
  <c r="P4407" i="2"/>
  <c r="R4407" i="2" s="1"/>
  <c r="O4407" i="2"/>
  <c r="M4407" i="2"/>
  <c r="L4407" i="2"/>
  <c r="Q4406" i="2"/>
  <c r="P4406" i="2"/>
  <c r="R4406" i="2" s="1"/>
  <c r="O4406" i="2"/>
  <c r="M4406" i="2"/>
  <c r="L4406" i="2"/>
  <c r="Q4405" i="2"/>
  <c r="P4405" i="2"/>
  <c r="R4405" i="2" s="1"/>
  <c r="O4405" i="2"/>
  <c r="M4405" i="2"/>
  <c r="L4405" i="2"/>
  <c r="Q4404" i="2"/>
  <c r="P4404" i="2"/>
  <c r="R4404" i="2" s="1"/>
  <c r="O4404" i="2"/>
  <c r="M4404" i="2"/>
  <c r="L4404" i="2"/>
  <c r="N4404" i="2" s="1"/>
  <c r="R4403" i="2"/>
  <c r="Q4403" i="2"/>
  <c r="P4403" i="2"/>
  <c r="O4403" i="2"/>
  <c r="M4403" i="2"/>
  <c r="N4403" i="2" s="1"/>
  <c r="L4403" i="2"/>
  <c r="Q4402" i="2"/>
  <c r="P4402" i="2"/>
  <c r="R4402" i="2" s="1"/>
  <c r="O4402" i="2"/>
  <c r="M4402" i="2"/>
  <c r="N4402" i="2" s="1"/>
  <c r="L4402" i="2"/>
  <c r="R4401" i="2"/>
  <c r="Q4401" i="2"/>
  <c r="P4401" i="2"/>
  <c r="O4401" i="2"/>
  <c r="M4401" i="2"/>
  <c r="N4401" i="2" s="1"/>
  <c r="L4401" i="2"/>
  <c r="Q4400" i="2"/>
  <c r="P4400" i="2"/>
  <c r="R4400" i="2" s="1"/>
  <c r="O4400" i="2"/>
  <c r="M4400" i="2"/>
  <c r="L4400" i="2"/>
  <c r="Q4399" i="2"/>
  <c r="P4399" i="2"/>
  <c r="R4399" i="2" s="1"/>
  <c r="O4399" i="2"/>
  <c r="M4399" i="2"/>
  <c r="L4399" i="2"/>
  <c r="N4399" i="2" s="1"/>
  <c r="Q4398" i="2"/>
  <c r="P4398" i="2"/>
  <c r="R4398" i="2" s="1"/>
  <c r="O4398" i="2"/>
  <c r="M4398" i="2"/>
  <c r="L4398" i="2"/>
  <c r="Q4397" i="2"/>
  <c r="P4397" i="2"/>
  <c r="R4397" i="2" s="1"/>
  <c r="O4397" i="2"/>
  <c r="M4397" i="2"/>
  <c r="L4397" i="2"/>
  <c r="Q4396" i="2"/>
  <c r="P4396" i="2"/>
  <c r="R4396" i="2" s="1"/>
  <c r="O4396" i="2"/>
  <c r="M4396" i="2"/>
  <c r="L4396" i="2"/>
  <c r="Q4395" i="2"/>
  <c r="P4395" i="2"/>
  <c r="R4395" i="2" s="1"/>
  <c r="O4395" i="2"/>
  <c r="M4395" i="2"/>
  <c r="L4395" i="2"/>
  <c r="Q4394" i="2"/>
  <c r="P4394" i="2"/>
  <c r="R4394" i="2" s="1"/>
  <c r="O4394" i="2"/>
  <c r="M4394" i="2"/>
  <c r="N4394" i="2" s="1"/>
  <c r="L4394" i="2"/>
  <c r="R4393" i="2"/>
  <c r="Q4393" i="2"/>
  <c r="P4393" i="2"/>
  <c r="O4393" i="2"/>
  <c r="N4393" i="2"/>
  <c r="M4393" i="2"/>
  <c r="L4393" i="2"/>
  <c r="R4392" i="2"/>
  <c r="Q4392" i="2"/>
  <c r="P4392" i="2"/>
  <c r="O4392" i="2"/>
  <c r="M4392" i="2"/>
  <c r="L4392" i="2"/>
  <c r="Q4391" i="2"/>
  <c r="P4391" i="2"/>
  <c r="R4391" i="2" s="1"/>
  <c r="O4391" i="2"/>
  <c r="M4391" i="2"/>
  <c r="L4391" i="2"/>
  <c r="Q4390" i="2"/>
  <c r="P4390" i="2"/>
  <c r="R4390" i="2" s="1"/>
  <c r="O4390" i="2"/>
  <c r="M4390" i="2"/>
  <c r="L4390" i="2"/>
  <c r="Q4389" i="2"/>
  <c r="P4389" i="2"/>
  <c r="R4389" i="2" s="1"/>
  <c r="O4389" i="2"/>
  <c r="M4389" i="2"/>
  <c r="L4389" i="2"/>
  <c r="R4388" i="2"/>
  <c r="Q4388" i="2"/>
  <c r="P4388" i="2"/>
  <c r="O4388" i="2"/>
  <c r="N4388" i="2"/>
  <c r="M4388" i="2"/>
  <c r="L4388" i="2"/>
  <c r="R4387" i="2"/>
  <c r="Q4387" i="2"/>
  <c r="P4387" i="2"/>
  <c r="O4387" i="2"/>
  <c r="M4387" i="2"/>
  <c r="L4387" i="2"/>
  <c r="Q4386" i="2"/>
  <c r="P4386" i="2"/>
  <c r="R4386" i="2" s="1"/>
  <c r="O4386" i="2"/>
  <c r="M4386" i="2"/>
  <c r="N4386" i="2" s="1"/>
  <c r="L4386" i="2"/>
  <c r="Q4385" i="2"/>
  <c r="P4385" i="2"/>
  <c r="R4385" i="2" s="1"/>
  <c r="O4385" i="2"/>
  <c r="M4385" i="2"/>
  <c r="L4385" i="2"/>
  <c r="N4385" i="2" s="1"/>
  <c r="Q4384" i="2"/>
  <c r="P4384" i="2"/>
  <c r="R4384" i="2" s="1"/>
  <c r="O4384" i="2"/>
  <c r="M4384" i="2"/>
  <c r="L4384" i="2"/>
  <c r="Q4383" i="2"/>
  <c r="P4383" i="2"/>
  <c r="R4383" i="2" s="1"/>
  <c r="O4383" i="2"/>
  <c r="M4383" i="2"/>
  <c r="L4383" i="2"/>
  <c r="Q4382" i="2"/>
  <c r="P4382" i="2"/>
  <c r="R4382" i="2" s="1"/>
  <c r="O4382" i="2"/>
  <c r="M4382" i="2"/>
  <c r="L4382" i="2"/>
  <c r="Q4381" i="2"/>
  <c r="P4381" i="2"/>
  <c r="R4381" i="2" s="1"/>
  <c r="O4381" i="2"/>
  <c r="M4381" i="2"/>
  <c r="L4381" i="2"/>
  <c r="R4380" i="2"/>
  <c r="Q4380" i="2"/>
  <c r="P4380" i="2"/>
  <c r="O4380" i="2"/>
  <c r="N4380" i="2"/>
  <c r="M4380" i="2"/>
  <c r="L4380" i="2"/>
  <c r="Q4379" i="2"/>
  <c r="P4379" i="2"/>
  <c r="R4379" i="2" s="1"/>
  <c r="O4379" i="2"/>
  <c r="M4379" i="2"/>
  <c r="L4379" i="2"/>
  <c r="Q4378" i="2"/>
  <c r="P4378" i="2"/>
  <c r="R4378" i="2" s="1"/>
  <c r="O4378" i="2"/>
  <c r="M4378" i="2"/>
  <c r="L4378" i="2"/>
  <c r="Q4377" i="2"/>
  <c r="P4377" i="2"/>
  <c r="R4377" i="2" s="1"/>
  <c r="O4377" i="2"/>
  <c r="M4377" i="2"/>
  <c r="L4377" i="2"/>
  <c r="N4377" i="2" s="1"/>
  <c r="R4376" i="2"/>
  <c r="Q4376" i="2"/>
  <c r="P4376" i="2"/>
  <c r="O4376" i="2"/>
  <c r="M4376" i="2"/>
  <c r="N4376" i="2" s="1"/>
  <c r="L4376" i="2"/>
  <c r="Q4375" i="2"/>
  <c r="P4375" i="2"/>
  <c r="R4375" i="2" s="1"/>
  <c r="O4375" i="2"/>
  <c r="M4375" i="2"/>
  <c r="L4375" i="2"/>
  <c r="Q4374" i="2"/>
  <c r="P4374" i="2"/>
  <c r="R4374" i="2" s="1"/>
  <c r="O4374" i="2"/>
  <c r="M4374" i="2"/>
  <c r="L4374" i="2"/>
  <c r="Q4373" i="2"/>
  <c r="P4373" i="2"/>
  <c r="R4373" i="2" s="1"/>
  <c r="O4373" i="2"/>
  <c r="M4373" i="2"/>
  <c r="L4373" i="2"/>
  <c r="N4373" i="2" s="1"/>
  <c r="Q4372" i="2"/>
  <c r="P4372" i="2"/>
  <c r="R4372" i="2" s="1"/>
  <c r="O4372" i="2"/>
  <c r="M4372" i="2"/>
  <c r="L4372" i="2"/>
  <c r="N4372" i="2" s="1"/>
  <c r="R4371" i="2"/>
  <c r="Q4371" i="2"/>
  <c r="P4371" i="2"/>
  <c r="O4371" i="2"/>
  <c r="M4371" i="2"/>
  <c r="N4371" i="2" s="1"/>
  <c r="L4371" i="2"/>
  <c r="Q4370" i="2"/>
  <c r="P4370" i="2"/>
  <c r="R4370" i="2" s="1"/>
  <c r="O4370" i="2"/>
  <c r="M4370" i="2"/>
  <c r="N4370" i="2" s="1"/>
  <c r="L4370" i="2"/>
  <c r="R4369" i="2"/>
  <c r="Q4369" i="2"/>
  <c r="P4369" i="2"/>
  <c r="O4369" i="2"/>
  <c r="M4369" i="2"/>
  <c r="N4369" i="2" s="1"/>
  <c r="L4369" i="2"/>
  <c r="Q4368" i="2"/>
  <c r="P4368" i="2"/>
  <c r="R4368" i="2" s="1"/>
  <c r="O4368" i="2"/>
  <c r="M4368" i="2"/>
  <c r="L4368" i="2"/>
  <c r="Q4367" i="2"/>
  <c r="P4367" i="2"/>
  <c r="R4367" i="2" s="1"/>
  <c r="O4367" i="2"/>
  <c r="M4367" i="2"/>
  <c r="L4367" i="2"/>
  <c r="Q4366" i="2"/>
  <c r="P4366" i="2"/>
  <c r="R4366" i="2" s="1"/>
  <c r="O4366" i="2"/>
  <c r="M4366" i="2"/>
  <c r="L4366" i="2"/>
  <c r="Q4365" i="2"/>
  <c r="P4365" i="2"/>
  <c r="R4365" i="2" s="1"/>
  <c r="O4365" i="2"/>
  <c r="M4365" i="2"/>
  <c r="L4365" i="2"/>
  <c r="R4364" i="2"/>
  <c r="Q4364" i="2"/>
  <c r="P4364" i="2"/>
  <c r="O4364" i="2"/>
  <c r="N4364" i="2"/>
  <c r="M4364" i="2"/>
  <c r="L4364" i="2"/>
  <c r="Q4363" i="2"/>
  <c r="P4363" i="2"/>
  <c r="R4363" i="2" s="1"/>
  <c r="O4363" i="2"/>
  <c r="M4363" i="2"/>
  <c r="L4363" i="2"/>
  <c r="Q4362" i="2"/>
  <c r="P4362" i="2"/>
  <c r="R4362" i="2" s="1"/>
  <c r="O4362" i="2"/>
  <c r="M4362" i="2"/>
  <c r="L4362" i="2"/>
  <c r="N4362" i="2" s="1"/>
  <c r="Q4361" i="2"/>
  <c r="P4361" i="2"/>
  <c r="R4361" i="2" s="1"/>
  <c r="O4361" i="2"/>
  <c r="M4361" i="2"/>
  <c r="L4361" i="2"/>
  <c r="N4361" i="2" s="1"/>
  <c r="R4360" i="2"/>
  <c r="Q4360" i="2"/>
  <c r="P4360" i="2"/>
  <c r="O4360" i="2"/>
  <c r="M4360" i="2"/>
  <c r="N4360" i="2" s="1"/>
  <c r="L4360" i="2"/>
  <c r="Q4359" i="2"/>
  <c r="P4359" i="2"/>
  <c r="R4359" i="2" s="1"/>
  <c r="O4359" i="2"/>
  <c r="M4359" i="2"/>
  <c r="N4359" i="2" s="1"/>
  <c r="L4359" i="2"/>
  <c r="Q4358" i="2"/>
  <c r="P4358" i="2"/>
  <c r="R4358" i="2" s="1"/>
  <c r="O4358" i="2"/>
  <c r="M4358" i="2"/>
  <c r="L4358" i="2"/>
  <c r="N4358" i="2" s="1"/>
  <c r="R4357" i="2"/>
  <c r="Q4357" i="2"/>
  <c r="P4357" i="2"/>
  <c r="O4357" i="2"/>
  <c r="N4357" i="2"/>
  <c r="M4357" i="2"/>
  <c r="L4357" i="2"/>
  <c r="R4356" i="2"/>
  <c r="Q4356" i="2"/>
  <c r="P4356" i="2"/>
  <c r="O4356" i="2"/>
  <c r="M4356" i="2"/>
  <c r="L4356" i="2"/>
  <c r="Q4355" i="2"/>
  <c r="P4355" i="2"/>
  <c r="R4355" i="2" s="1"/>
  <c r="O4355" i="2"/>
  <c r="M4355" i="2"/>
  <c r="L4355" i="2"/>
  <c r="Q4354" i="2"/>
  <c r="P4354" i="2"/>
  <c r="R4354" i="2" s="1"/>
  <c r="O4354" i="2"/>
  <c r="M4354" i="2"/>
  <c r="L4354" i="2"/>
  <c r="R4353" i="2"/>
  <c r="Q4353" i="2"/>
  <c r="P4353" i="2"/>
  <c r="O4353" i="2"/>
  <c r="M4353" i="2"/>
  <c r="N4353" i="2" s="1"/>
  <c r="L4353" i="2"/>
  <c r="Q4352" i="2"/>
  <c r="P4352" i="2"/>
  <c r="R4352" i="2" s="1"/>
  <c r="O4352" i="2"/>
  <c r="M4352" i="2"/>
  <c r="L4352" i="2"/>
  <c r="Q4351" i="2"/>
  <c r="P4351" i="2"/>
  <c r="R4351" i="2" s="1"/>
  <c r="O4351" i="2"/>
  <c r="M4351" i="2"/>
  <c r="N4351" i="2" s="1"/>
  <c r="L4351" i="2"/>
  <c r="Q4350" i="2"/>
  <c r="P4350" i="2"/>
  <c r="R4350" i="2" s="1"/>
  <c r="O4350" i="2"/>
  <c r="M4350" i="2"/>
  <c r="L4350" i="2"/>
  <c r="Q4349" i="2"/>
  <c r="P4349" i="2"/>
  <c r="R4349" i="2" s="1"/>
  <c r="O4349" i="2"/>
  <c r="M4349" i="2"/>
  <c r="L4349" i="2"/>
  <c r="Q4348" i="2"/>
  <c r="P4348" i="2"/>
  <c r="R4348" i="2" s="1"/>
  <c r="O4348" i="2"/>
  <c r="M4348" i="2"/>
  <c r="N4348" i="2" s="1"/>
  <c r="L4348" i="2"/>
  <c r="Q4347" i="2"/>
  <c r="P4347" i="2"/>
  <c r="R4347" i="2" s="1"/>
  <c r="O4347" i="2"/>
  <c r="M4347" i="2"/>
  <c r="L4347" i="2"/>
  <c r="Q4346" i="2"/>
  <c r="P4346" i="2"/>
  <c r="R4346" i="2" s="1"/>
  <c r="O4346" i="2"/>
  <c r="M4346" i="2"/>
  <c r="L4346" i="2"/>
  <c r="N4346" i="2" s="1"/>
  <c r="Q4345" i="2"/>
  <c r="P4345" i="2"/>
  <c r="R4345" i="2" s="1"/>
  <c r="O4345" i="2"/>
  <c r="M4345" i="2"/>
  <c r="L4345" i="2"/>
  <c r="N4345" i="2" s="1"/>
  <c r="R4344" i="2"/>
  <c r="Q4344" i="2"/>
  <c r="P4344" i="2"/>
  <c r="O4344" i="2"/>
  <c r="M4344" i="2"/>
  <c r="N4344" i="2" s="1"/>
  <c r="L4344" i="2"/>
  <c r="Q4343" i="2"/>
  <c r="P4343" i="2"/>
  <c r="R4343" i="2" s="1"/>
  <c r="O4343" i="2"/>
  <c r="M4343" i="2"/>
  <c r="N4343" i="2" s="1"/>
  <c r="L4343" i="2"/>
  <c r="Q4342" i="2"/>
  <c r="P4342" i="2"/>
  <c r="R4342" i="2" s="1"/>
  <c r="O4342" i="2"/>
  <c r="M4342" i="2"/>
  <c r="L4342" i="2"/>
  <c r="N4342" i="2" s="1"/>
  <c r="R4341" i="2"/>
  <c r="Q4341" i="2"/>
  <c r="P4341" i="2"/>
  <c r="O4341" i="2"/>
  <c r="N4341" i="2"/>
  <c r="M4341" i="2"/>
  <c r="L4341" i="2"/>
  <c r="R4340" i="2"/>
  <c r="Q4340" i="2"/>
  <c r="P4340" i="2"/>
  <c r="O4340" i="2"/>
  <c r="M4340" i="2"/>
  <c r="N4340" i="2" s="1"/>
  <c r="L4340" i="2"/>
  <c r="Q4339" i="2"/>
  <c r="P4339" i="2"/>
  <c r="R4339" i="2" s="1"/>
  <c r="O4339" i="2"/>
  <c r="M4339" i="2"/>
  <c r="L4339" i="2"/>
  <c r="Q4338" i="2"/>
  <c r="P4338" i="2"/>
  <c r="R4338" i="2" s="1"/>
  <c r="O4338" i="2"/>
  <c r="M4338" i="2"/>
  <c r="L4338" i="2"/>
  <c r="R4337" i="2"/>
  <c r="Q4337" i="2"/>
  <c r="P4337" i="2"/>
  <c r="O4337" i="2"/>
  <c r="N4337" i="2"/>
  <c r="M4337" i="2"/>
  <c r="L4337" i="2"/>
  <c r="Q4336" i="2"/>
  <c r="P4336" i="2"/>
  <c r="R4336" i="2" s="1"/>
  <c r="O4336" i="2"/>
  <c r="M4336" i="2"/>
  <c r="L4336" i="2"/>
  <c r="Q4335" i="2"/>
  <c r="P4335" i="2"/>
  <c r="R4335" i="2" s="1"/>
  <c r="O4335" i="2"/>
  <c r="M4335" i="2"/>
  <c r="L4335" i="2"/>
  <c r="Q4334" i="2"/>
  <c r="P4334" i="2"/>
  <c r="R4334" i="2" s="1"/>
  <c r="O4334" i="2"/>
  <c r="M4334" i="2"/>
  <c r="L4334" i="2"/>
  <c r="Q4333" i="2"/>
  <c r="P4333" i="2"/>
  <c r="R4333" i="2" s="1"/>
  <c r="O4333" i="2"/>
  <c r="M4333" i="2"/>
  <c r="N4333" i="2" s="1"/>
  <c r="L4333" i="2"/>
  <c r="Q4332" i="2"/>
  <c r="P4332" i="2"/>
  <c r="R4332" i="2" s="1"/>
  <c r="O4332" i="2"/>
  <c r="M4332" i="2"/>
  <c r="N4332" i="2" s="1"/>
  <c r="L4332" i="2"/>
  <c r="Q4331" i="2"/>
  <c r="P4331" i="2"/>
  <c r="R4331" i="2" s="1"/>
  <c r="O4331" i="2"/>
  <c r="M4331" i="2"/>
  <c r="L4331" i="2"/>
  <c r="Q4330" i="2"/>
  <c r="P4330" i="2"/>
  <c r="R4330" i="2" s="1"/>
  <c r="O4330" i="2"/>
  <c r="M4330" i="2"/>
  <c r="L4330" i="2"/>
  <c r="Q4329" i="2"/>
  <c r="P4329" i="2"/>
  <c r="R4329" i="2" s="1"/>
  <c r="O4329" i="2"/>
  <c r="M4329" i="2"/>
  <c r="L4329" i="2"/>
  <c r="N4329" i="2" s="1"/>
  <c r="R4328" i="2"/>
  <c r="Q4328" i="2"/>
  <c r="P4328" i="2"/>
  <c r="O4328" i="2"/>
  <c r="M4328" i="2"/>
  <c r="N4328" i="2" s="1"/>
  <c r="L4328" i="2"/>
  <c r="Q4327" i="2"/>
  <c r="P4327" i="2"/>
  <c r="R4327" i="2" s="1"/>
  <c r="O4327" i="2"/>
  <c r="M4327" i="2"/>
  <c r="N4327" i="2" s="1"/>
  <c r="L4327" i="2"/>
  <c r="Q4326" i="2"/>
  <c r="P4326" i="2"/>
  <c r="R4326" i="2" s="1"/>
  <c r="O4326" i="2"/>
  <c r="M4326" i="2"/>
  <c r="L4326" i="2"/>
  <c r="N4326" i="2" s="1"/>
  <c r="R4325" i="2"/>
  <c r="Q4325" i="2"/>
  <c r="P4325" i="2"/>
  <c r="O4325" i="2"/>
  <c r="N4325" i="2"/>
  <c r="M4325" i="2"/>
  <c r="L4325" i="2"/>
  <c r="R4324" i="2"/>
  <c r="Q4324" i="2"/>
  <c r="P4324" i="2"/>
  <c r="O4324" i="2"/>
  <c r="M4324" i="2"/>
  <c r="L4324" i="2"/>
  <c r="Q4323" i="2"/>
  <c r="P4323" i="2"/>
  <c r="R4323" i="2" s="1"/>
  <c r="O4323" i="2"/>
  <c r="M4323" i="2"/>
  <c r="L4323" i="2"/>
  <c r="Q4322" i="2"/>
  <c r="P4322" i="2"/>
  <c r="R4322" i="2" s="1"/>
  <c r="O4322" i="2"/>
  <c r="M4322" i="2"/>
  <c r="L4322" i="2"/>
  <c r="R4321" i="2"/>
  <c r="Q4321" i="2"/>
  <c r="P4321" i="2"/>
  <c r="O4321" i="2"/>
  <c r="M4321" i="2"/>
  <c r="N4321" i="2" s="1"/>
  <c r="L4321" i="2"/>
  <c r="Q4320" i="2"/>
  <c r="P4320" i="2"/>
  <c r="R4320" i="2" s="1"/>
  <c r="O4320" i="2"/>
  <c r="M4320" i="2"/>
  <c r="L4320" i="2"/>
  <c r="Q4319" i="2"/>
  <c r="P4319" i="2"/>
  <c r="R4319" i="2" s="1"/>
  <c r="O4319" i="2"/>
  <c r="M4319" i="2"/>
  <c r="N4319" i="2" s="1"/>
  <c r="L4319" i="2"/>
  <c r="Q4318" i="2"/>
  <c r="P4318" i="2"/>
  <c r="R4318" i="2" s="1"/>
  <c r="O4318" i="2"/>
  <c r="M4318" i="2"/>
  <c r="L4318" i="2"/>
  <c r="Q4317" i="2"/>
  <c r="P4317" i="2"/>
  <c r="R4317" i="2" s="1"/>
  <c r="O4317" i="2"/>
  <c r="M4317" i="2"/>
  <c r="L4317" i="2"/>
  <c r="Q4316" i="2"/>
  <c r="P4316" i="2"/>
  <c r="R4316" i="2" s="1"/>
  <c r="O4316" i="2"/>
  <c r="M4316" i="2"/>
  <c r="N4316" i="2" s="1"/>
  <c r="L4316" i="2"/>
  <c r="Q4315" i="2"/>
  <c r="P4315" i="2"/>
  <c r="R4315" i="2" s="1"/>
  <c r="O4315" i="2"/>
  <c r="M4315" i="2"/>
  <c r="L4315" i="2"/>
  <c r="Q4314" i="2"/>
  <c r="P4314" i="2"/>
  <c r="R4314" i="2" s="1"/>
  <c r="O4314" i="2"/>
  <c r="M4314" i="2"/>
  <c r="L4314" i="2"/>
  <c r="N4314" i="2" s="1"/>
  <c r="Q4313" i="2"/>
  <c r="P4313" i="2"/>
  <c r="R4313" i="2" s="1"/>
  <c r="O4313" i="2"/>
  <c r="M4313" i="2"/>
  <c r="L4313" i="2"/>
  <c r="N4313" i="2" s="1"/>
  <c r="R4312" i="2"/>
  <c r="Q4312" i="2"/>
  <c r="P4312" i="2"/>
  <c r="O4312" i="2"/>
  <c r="M4312" i="2"/>
  <c r="N4312" i="2" s="1"/>
  <c r="L4312" i="2"/>
  <c r="Q4311" i="2"/>
  <c r="P4311" i="2"/>
  <c r="R4311" i="2" s="1"/>
  <c r="O4311" i="2"/>
  <c r="M4311" i="2"/>
  <c r="N4311" i="2" s="1"/>
  <c r="L4311" i="2"/>
  <c r="Q4310" i="2"/>
  <c r="P4310" i="2"/>
  <c r="R4310" i="2" s="1"/>
  <c r="O4310" i="2"/>
  <c r="M4310" i="2"/>
  <c r="L4310" i="2"/>
  <c r="N4310" i="2" s="1"/>
  <c r="R4309" i="2"/>
  <c r="Q4309" i="2"/>
  <c r="P4309" i="2"/>
  <c r="O4309" i="2"/>
  <c r="N4309" i="2"/>
  <c r="M4309" i="2"/>
  <c r="L4309" i="2"/>
  <c r="R4308" i="2"/>
  <c r="Q4308" i="2"/>
  <c r="P4308" i="2"/>
  <c r="O4308" i="2"/>
  <c r="M4308" i="2"/>
  <c r="N4308" i="2" s="1"/>
  <c r="L4308" i="2"/>
  <c r="Q4307" i="2"/>
  <c r="P4307" i="2"/>
  <c r="R4307" i="2" s="1"/>
  <c r="O4307" i="2"/>
  <c r="M4307" i="2"/>
  <c r="L4307" i="2"/>
  <c r="Q4306" i="2"/>
  <c r="P4306" i="2"/>
  <c r="R4306" i="2" s="1"/>
  <c r="O4306" i="2"/>
  <c r="M4306" i="2"/>
  <c r="L4306" i="2"/>
  <c r="R4305" i="2"/>
  <c r="Q4305" i="2"/>
  <c r="P4305" i="2"/>
  <c r="O4305" i="2"/>
  <c r="N4305" i="2"/>
  <c r="M4305" i="2"/>
  <c r="L4305" i="2"/>
  <c r="Q4304" i="2"/>
  <c r="P4304" i="2"/>
  <c r="R4304" i="2" s="1"/>
  <c r="O4304" i="2"/>
  <c r="M4304" i="2"/>
  <c r="L4304" i="2"/>
  <c r="Q4303" i="2"/>
  <c r="P4303" i="2"/>
  <c r="R4303" i="2" s="1"/>
  <c r="O4303" i="2"/>
  <c r="M4303" i="2"/>
  <c r="L4303" i="2"/>
  <c r="Q4302" i="2"/>
  <c r="P4302" i="2"/>
  <c r="R4302" i="2" s="1"/>
  <c r="O4302" i="2"/>
  <c r="M4302" i="2"/>
  <c r="L4302" i="2"/>
  <c r="Q4301" i="2"/>
  <c r="P4301" i="2"/>
  <c r="R4301" i="2" s="1"/>
  <c r="O4301" i="2"/>
  <c r="M4301" i="2"/>
  <c r="N4301" i="2" s="1"/>
  <c r="L4301" i="2"/>
  <c r="Q4300" i="2"/>
  <c r="P4300" i="2"/>
  <c r="R4300" i="2" s="1"/>
  <c r="O4300" i="2"/>
  <c r="M4300" i="2"/>
  <c r="N4300" i="2" s="1"/>
  <c r="L4300" i="2"/>
  <c r="Q4299" i="2"/>
  <c r="P4299" i="2"/>
  <c r="R4299" i="2" s="1"/>
  <c r="O4299" i="2"/>
  <c r="M4299" i="2"/>
  <c r="L4299" i="2"/>
  <c r="Q4298" i="2"/>
  <c r="P4298" i="2"/>
  <c r="R4298" i="2" s="1"/>
  <c r="O4298" i="2"/>
  <c r="M4298" i="2"/>
  <c r="L4298" i="2"/>
  <c r="Q4297" i="2"/>
  <c r="P4297" i="2"/>
  <c r="R4297" i="2" s="1"/>
  <c r="O4297" i="2"/>
  <c r="M4297" i="2"/>
  <c r="L4297" i="2"/>
  <c r="N4297" i="2" s="1"/>
  <c r="R4296" i="2"/>
  <c r="Q4296" i="2"/>
  <c r="P4296" i="2"/>
  <c r="O4296" i="2"/>
  <c r="M4296" i="2"/>
  <c r="N4296" i="2" s="1"/>
  <c r="L4296" i="2"/>
  <c r="Q4295" i="2"/>
  <c r="P4295" i="2"/>
  <c r="R4295" i="2" s="1"/>
  <c r="O4295" i="2"/>
  <c r="M4295" i="2"/>
  <c r="N4295" i="2" s="1"/>
  <c r="L4295" i="2"/>
  <c r="Q4294" i="2"/>
  <c r="P4294" i="2"/>
  <c r="R4294" i="2" s="1"/>
  <c r="O4294" i="2"/>
  <c r="M4294" i="2"/>
  <c r="L4294" i="2"/>
  <c r="N4294" i="2" s="1"/>
  <c r="R4293" i="2"/>
  <c r="Q4293" i="2"/>
  <c r="P4293" i="2"/>
  <c r="O4293" i="2"/>
  <c r="N4293" i="2"/>
  <c r="M4293" i="2"/>
  <c r="L4293" i="2"/>
  <c r="R4292" i="2"/>
  <c r="Q4292" i="2"/>
  <c r="P4292" i="2"/>
  <c r="O4292" i="2"/>
  <c r="M4292" i="2"/>
  <c r="L4292" i="2"/>
  <c r="Q4291" i="2"/>
  <c r="P4291" i="2"/>
  <c r="R4291" i="2" s="1"/>
  <c r="O4291" i="2"/>
  <c r="M4291" i="2"/>
  <c r="L4291" i="2"/>
  <c r="Q4290" i="2"/>
  <c r="P4290" i="2"/>
  <c r="R4290" i="2" s="1"/>
  <c r="O4290" i="2"/>
  <c r="M4290" i="2"/>
  <c r="L4290" i="2"/>
  <c r="R4289" i="2"/>
  <c r="Q4289" i="2"/>
  <c r="P4289" i="2"/>
  <c r="O4289" i="2"/>
  <c r="M4289" i="2"/>
  <c r="N4289" i="2" s="1"/>
  <c r="L4289" i="2"/>
  <c r="Q4288" i="2"/>
  <c r="P4288" i="2"/>
  <c r="R4288" i="2" s="1"/>
  <c r="O4288" i="2"/>
  <c r="M4288" i="2"/>
  <c r="L4288" i="2"/>
  <c r="Q4287" i="2"/>
  <c r="P4287" i="2"/>
  <c r="R4287" i="2" s="1"/>
  <c r="O4287" i="2"/>
  <c r="M4287" i="2"/>
  <c r="N4287" i="2" s="1"/>
  <c r="L4287" i="2"/>
  <c r="Q4286" i="2"/>
  <c r="P4286" i="2"/>
  <c r="R4286" i="2" s="1"/>
  <c r="O4286" i="2"/>
  <c r="M4286" i="2"/>
  <c r="L4286" i="2"/>
  <c r="Q4285" i="2"/>
  <c r="P4285" i="2"/>
  <c r="R4285" i="2" s="1"/>
  <c r="O4285" i="2"/>
  <c r="M4285" i="2"/>
  <c r="L4285" i="2"/>
  <c r="Q4284" i="2"/>
  <c r="P4284" i="2"/>
  <c r="R4284" i="2" s="1"/>
  <c r="O4284" i="2"/>
  <c r="M4284" i="2"/>
  <c r="N4284" i="2" s="1"/>
  <c r="L4284" i="2"/>
  <c r="Q4283" i="2"/>
  <c r="P4283" i="2"/>
  <c r="R4283" i="2" s="1"/>
  <c r="O4283" i="2"/>
  <c r="M4283" i="2"/>
  <c r="L4283" i="2"/>
  <c r="Q4282" i="2"/>
  <c r="P4282" i="2"/>
  <c r="R4282" i="2" s="1"/>
  <c r="O4282" i="2"/>
  <c r="M4282" i="2"/>
  <c r="L4282" i="2"/>
  <c r="N4282" i="2" s="1"/>
  <c r="Q4281" i="2"/>
  <c r="P4281" i="2"/>
  <c r="R4281" i="2" s="1"/>
  <c r="O4281" i="2"/>
  <c r="M4281" i="2"/>
  <c r="L4281" i="2"/>
  <c r="N4281" i="2" s="1"/>
  <c r="R4280" i="2"/>
  <c r="Q4280" i="2"/>
  <c r="P4280" i="2"/>
  <c r="O4280" i="2"/>
  <c r="M4280" i="2"/>
  <c r="N4280" i="2" s="1"/>
  <c r="L4280" i="2"/>
  <c r="Q4279" i="2"/>
  <c r="P4279" i="2"/>
  <c r="R4279" i="2" s="1"/>
  <c r="O4279" i="2"/>
  <c r="M4279" i="2"/>
  <c r="N4279" i="2" s="1"/>
  <c r="L4279" i="2"/>
  <c r="Q4278" i="2"/>
  <c r="P4278" i="2"/>
  <c r="R4278" i="2" s="1"/>
  <c r="O4278" i="2"/>
  <c r="M4278" i="2"/>
  <c r="L4278" i="2"/>
  <c r="N4278" i="2" s="1"/>
  <c r="R4277" i="2"/>
  <c r="Q4277" i="2"/>
  <c r="P4277" i="2"/>
  <c r="O4277" i="2"/>
  <c r="N4277" i="2"/>
  <c r="M4277" i="2"/>
  <c r="L4277" i="2"/>
  <c r="R4276" i="2"/>
  <c r="Q4276" i="2"/>
  <c r="P4276" i="2"/>
  <c r="O4276" i="2"/>
  <c r="M4276" i="2"/>
  <c r="L4276" i="2"/>
  <c r="Q4275" i="2"/>
  <c r="P4275" i="2"/>
  <c r="R4275" i="2" s="1"/>
  <c r="O4275" i="2"/>
  <c r="M4275" i="2"/>
  <c r="L4275" i="2"/>
  <c r="Q4274" i="2"/>
  <c r="P4274" i="2"/>
  <c r="R4274" i="2" s="1"/>
  <c r="O4274" i="2"/>
  <c r="M4274" i="2"/>
  <c r="L4274" i="2"/>
  <c r="R4273" i="2"/>
  <c r="Q4273" i="2"/>
  <c r="P4273" i="2"/>
  <c r="O4273" i="2"/>
  <c r="M4273" i="2"/>
  <c r="N4273" i="2" s="1"/>
  <c r="L4273" i="2"/>
  <c r="Q4272" i="2"/>
  <c r="P4272" i="2"/>
  <c r="R4272" i="2" s="1"/>
  <c r="O4272" i="2"/>
  <c r="M4272" i="2"/>
  <c r="L4272" i="2"/>
  <c r="Q4271" i="2"/>
  <c r="P4271" i="2"/>
  <c r="R4271" i="2" s="1"/>
  <c r="O4271" i="2"/>
  <c r="M4271" i="2"/>
  <c r="L4271" i="2"/>
  <c r="Q4270" i="2"/>
  <c r="P4270" i="2"/>
  <c r="R4270" i="2" s="1"/>
  <c r="O4270" i="2"/>
  <c r="M4270" i="2"/>
  <c r="L4270" i="2"/>
  <c r="Q4269" i="2"/>
  <c r="P4269" i="2"/>
  <c r="R4269" i="2" s="1"/>
  <c r="O4269" i="2"/>
  <c r="M4269" i="2"/>
  <c r="N4269" i="2" s="1"/>
  <c r="L4269" i="2"/>
  <c r="Q4268" i="2"/>
  <c r="P4268" i="2"/>
  <c r="R4268" i="2" s="1"/>
  <c r="O4268" i="2"/>
  <c r="M4268" i="2"/>
  <c r="N4268" i="2" s="1"/>
  <c r="L4268" i="2"/>
  <c r="Q4267" i="2"/>
  <c r="P4267" i="2"/>
  <c r="R4267" i="2" s="1"/>
  <c r="O4267" i="2"/>
  <c r="M4267" i="2"/>
  <c r="L4267" i="2"/>
  <c r="Q4266" i="2"/>
  <c r="P4266" i="2"/>
  <c r="R4266" i="2" s="1"/>
  <c r="O4266" i="2"/>
  <c r="M4266" i="2"/>
  <c r="L4266" i="2"/>
  <c r="N4266" i="2" s="1"/>
  <c r="Q4265" i="2"/>
  <c r="P4265" i="2"/>
  <c r="R4265" i="2" s="1"/>
  <c r="O4265" i="2"/>
  <c r="M4265" i="2"/>
  <c r="L4265" i="2"/>
  <c r="N4265" i="2" s="1"/>
  <c r="R4264" i="2"/>
  <c r="Q4264" i="2"/>
  <c r="P4264" i="2"/>
  <c r="O4264" i="2"/>
  <c r="M4264" i="2"/>
  <c r="N4264" i="2" s="1"/>
  <c r="L4264" i="2"/>
  <c r="Q4263" i="2"/>
  <c r="P4263" i="2"/>
  <c r="R4263" i="2" s="1"/>
  <c r="O4263" i="2"/>
  <c r="M4263" i="2"/>
  <c r="N4263" i="2" s="1"/>
  <c r="L4263" i="2"/>
  <c r="Q4262" i="2"/>
  <c r="P4262" i="2"/>
  <c r="R4262" i="2" s="1"/>
  <c r="O4262" i="2"/>
  <c r="M4262" i="2"/>
  <c r="L4262" i="2"/>
  <c r="N4262" i="2" s="1"/>
  <c r="R4261" i="2"/>
  <c r="Q4261" i="2"/>
  <c r="P4261" i="2"/>
  <c r="O4261" i="2"/>
  <c r="N4261" i="2"/>
  <c r="M4261" i="2"/>
  <c r="L4261" i="2"/>
  <c r="R4260" i="2"/>
  <c r="Q4260" i="2"/>
  <c r="P4260" i="2"/>
  <c r="O4260" i="2"/>
  <c r="M4260" i="2"/>
  <c r="L4260" i="2"/>
  <c r="Q4259" i="2"/>
  <c r="P4259" i="2"/>
  <c r="R4259" i="2" s="1"/>
  <c r="O4259" i="2"/>
  <c r="M4259" i="2"/>
  <c r="L4259" i="2"/>
  <c r="Q4258" i="2"/>
  <c r="P4258" i="2"/>
  <c r="R4258" i="2" s="1"/>
  <c r="O4258" i="2"/>
  <c r="M4258" i="2"/>
  <c r="L4258" i="2"/>
  <c r="R4257" i="2"/>
  <c r="Q4257" i="2"/>
  <c r="P4257" i="2"/>
  <c r="O4257" i="2"/>
  <c r="M4257" i="2"/>
  <c r="N4257" i="2" s="1"/>
  <c r="L4257" i="2"/>
  <c r="Q4256" i="2"/>
  <c r="P4256" i="2"/>
  <c r="R4256" i="2" s="1"/>
  <c r="O4256" i="2"/>
  <c r="M4256" i="2"/>
  <c r="L4256" i="2"/>
  <c r="Q4255" i="2"/>
  <c r="P4255" i="2"/>
  <c r="R4255" i="2" s="1"/>
  <c r="O4255" i="2"/>
  <c r="M4255" i="2"/>
  <c r="N4255" i="2" s="1"/>
  <c r="L4255" i="2"/>
  <c r="Q4254" i="2"/>
  <c r="P4254" i="2"/>
  <c r="R4254" i="2" s="1"/>
  <c r="O4254" i="2"/>
  <c r="M4254" i="2"/>
  <c r="L4254" i="2"/>
  <c r="Q4253" i="2"/>
  <c r="P4253" i="2"/>
  <c r="R4253" i="2" s="1"/>
  <c r="O4253" i="2"/>
  <c r="M4253" i="2"/>
  <c r="L4253" i="2"/>
  <c r="Q4252" i="2"/>
  <c r="P4252" i="2"/>
  <c r="R4252" i="2" s="1"/>
  <c r="O4252" i="2"/>
  <c r="M4252" i="2"/>
  <c r="N4252" i="2" s="1"/>
  <c r="L4252" i="2"/>
  <c r="Q4251" i="2"/>
  <c r="P4251" i="2"/>
  <c r="R4251" i="2" s="1"/>
  <c r="O4251" i="2"/>
  <c r="M4251" i="2"/>
  <c r="L4251" i="2"/>
  <c r="Q4250" i="2"/>
  <c r="P4250" i="2"/>
  <c r="R4250" i="2" s="1"/>
  <c r="O4250" i="2"/>
  <c r="M4250" i="2"/>
  <c r="L4250" i="2"/>
  <c r="N4250" i="2" s="1"/>
  <c r="Q4249" i="2"/>
  <c r="P4249" i="2"/>
  <c r="R4249" i="2" s="1"/>
  <c r="O4249" i="2"/>
  <c r="M4249" i="2"/>
  <c r="L4249" i="2"/>
  <c r="N4249" i="2" s="1"/>
  <c r="R4248" i="2"/>
  <c r="Q4248" i="2"/>
  <c r="P4248" i="2"/>
  <c r="O4248" i="2"/>
  <c r="M4248" i="2"/>
  <c r="N4248" i="2" s="1"/>
  <c r="L4248" i="2"/>
  <c r="Q4247" i="2"/>
  <c r="P4247" i="2"/>
  <c r="R4247" i="2" s="1"/>
  <c r="O4247" i="2"/>
  <c r="M4247" i="2"/>
  <c r="N4247" i="2" s="1"/>
  <c r="L4247" i="2"/>
  <c r="Q4246" i="2"/>
  <c r="P4246" i="2"/>
  <c r="R4246" i="2" s="1"/>
  <c r="O4246" i="2"/>
  <c r="M4246" i="2"/>
  <c r="L4246" i="2"/>
  <c r="N4246" i="2" s="1"/>
  <c r="R4245" i="2"/>
  <c r="Q4245" i="2"/>
  <c r="P4245" i="2"/>
  <c r="O4245" i="2"/>
  <c r="N4245" i="2"/>
  <c r="M4245" i="2"/>
  <c r="L4245" i="2"/>
  <c r="R4244" i="2"/>
  <c r="Q4244" i="2"/>
  <c r="P4244" i="2"/>
  <c r="O4244" i="2"/>
  <c r="M4244" i="2"/>
  <c r="L4244" i="2"/>
  <c r="Q4243" i="2"/>
  <c r="P4243" i="2"/>
  <c r="R4243" i="2" s="1"/>
  <c r="O4243" i="2"/>
  <c r="M4243" i="2"/>
  <c r="L4243" i="2"/>
  <c r="Q4242" i="2"/>
  <c r="P4242" i="2"/>
  <c r="R4242" i="2" s="1"/>
  <c r="O4242" i="2"/>
  <c r="M4242" i="2"/>
  <c r="L4242" i="2"/>
  <c r="R4241" i="2"/>
  <c r="Q4241" i="2"/>
  <c r="P4241" i="2"/>
  <c r="O4241" i="2"/>
  <c r="M4241" i="2"/>
  <c r="N4241" i="2" s="1"/>
  <c r="L4241" i="2"/>
  <c r="Q4240" i="2"/>
  <c r="P4240" i="2"/>
  <c r="R4240" i="2" s="1"/>
  <c r="O4240" i="2"/>
  <c r="M4240" i="2"/>
  <c r="L4240" i="2"/>
  <c r="Q4239" i="2"/>
  <c r="P4239" i="2"/>
  <c r="R4239" i="2" s="1"/>
  <c r="O4239" i="2"/>
  <c r="M4239" i="2"/>
  <c r="L4239" i="2"/>
  <c r="Q4238" i="2"/>
  <c r="P4238" i="2"/>
  <c r="R4238" i="2" s="1"/>
  <c r="O4238" i="2"/>
  <c r="M4238" i="2"/>
  <c r="L4238" i="2"/>
  <c r="Q4237" i="2"/>
  <c r="P4237" i="2"/>
  <c r="R4237" i="2" s="1"/>
  <c r="O4237" i="2"/>
  <c r="M4237" i="2"/>
  <c r="N4237" i="2" s="1"/>
  <c r="L4237" i="2"/>
  <c r="Q4236" i="2"/>
  <c r="P4236" i="2"/>
  <c r="R4236" i="2" s="1"/>
  <c r="O4236" i="2"/>
  <c r="M4236" i="2"/>
  <c r="N4236" i="2" s="1"/>
  <c r="L4236" i="2"/>
  <c r="Q4235" i="2"/>
  <c r="P4235" i="2"/>
  <c r="R4235" i="2" s="1"/>
  <c r="O4235" i="2"/>
  <c r="M4235" i="2"/>
  <c r="L4235" i="2"/>
  <c r="Q4234" i="2"/>
  <c r="P4234" i="2"/>
  <c r="R4234" i="2" s="1"/>
  <c r="O4234" i="2"/>
  <c r="M4234" i="2"/>
  <c r="L4234" i="2"/>
  <c r="N4234" i="2" s="1"/>
  <c r="Q4233" i="2"/>
  <c r="P4233" i="2"/>
  <c r="R4233" i="2" s="1"/>
  <c r="O4233" i="2"/>
  <c r="M4233" i="2"/>
  <c r="L4233" i="2"/>
  <c r="N4233" i="2" s="1"/>
  <c r="R4232" i="2"/>
  <c r="Q4232" i="2"/>
  <c r="P4232" i="2"/>
  <c r="O4232" i="2"/>
  <c r="M4232" i="2"/>
  <c r="N4232" i="2" s="1"/>
  <c r="L4232" i="2"/>
  <c r="Q4231" i="2"/>
  <c r="P4231" i="2"/>
  <c r="R4231" i="2" s="1"/>
  <c r="O4231" i="2"/>
  <c r="M4231" i="2"/>
  <c r="L4231" i="2"/>
  <c r="Q4230" i="2"/>
  <c r="P4230" i="2"/>
  <c r="R4230" i="2" s="1"/>
  <c r="O4230" i="2"/>
  <c r="M4230" i="2"/>
  <c r="L4230" i="2"/>
  <c r="N4230" i="2" s="1"/>
  <c r="R4229" i="2"/>
  <c r="Q4229" i="2"/>
  <c r="P4229" i="2"/>
  <c r="O4229" i="2"/>
  <c r="N4229" i="2"/>
  <c r="M4229" i="2"/>
  <c r="L4229" i="2"/>
  <c r="R4228" i="2"/>
  <c r="Q4228" i="2"/>
  <c r="P4228" i="2"/>
  <c r="O4228" i="2"/>
  <c r="M4228" i="2"/>
  <c r="L4228" i="2"/>
  <c r="Q4227" i="2"/>
  <c r="P4227" i="2"/>
  <c r="R4227" i="2" s="1"/>
  <c r="O4227" i="2"/>
  <c r="M4227" i="2"/>
  <c r="L4227" i="2"/>
  <c r="Q4226" i="2"/>
  <c r="P4226" i="2"/>
  <c r="R4226" i="2" s="1"/>
  <c r="O4226" i="2"/>
  <c r="M4226" i="2"/>
  <c r="L4226" i="2"/>
  <c r="R4225" i="2"/>
  <c r="Q4225" i="2"/>
  <c r="P4225" i="2"/>
  <c r="O4225" i="2"/>
  <c r="M4225" i="2"/>
  <c r="N4225" i="2" s="1"/>
  <c r="L4225" i="2"/>
  <c r="Q4224" i="2"/>
  <c r="P4224" i="2"/>
  <c r="R4224" i="2" s="1"/>
  <c r="O4224" i="2"/>
  <c r="M4224" i="2"/>
  <c r="L4224" i="2"/>
  <c r="Q4223" i="2"/>
  <c r="P4223" i="2"/>
  <c r="R4223" i="2" s="1"/>
  <c r="O4223" i="2"/>
  <c r="M4223" i="2"/>
  <c r="L4223" i="2"/>
  <c r="Q4222" i="2"/>
  <c r="P4222" i="2"/>
  <c r="R4222" i="2" s="1"/>
  <c r="O4222" i="2"/>
  <c r="M4222" i="2"/>
  <c r="L4222" i="2"/>
  <c r="Q4221" i="2"/>
  <c r="P4221" i="2"/>
  <c r="R4221" i="2" s="1"/>
  <c r="O4221" i="2"/>
  <c r="M4221" i="2"/>
  <c r="L4221" i="2"/>
  <c r="Q4220" i="2"/>
  <c r="P4220" i="2"/>
  <c r="R4220" i="2" s="1"/>
  <c r="O4220" i="2"/>
  <c r="M4220" i="2"/>
  <c r="N4220" i="2" s="1"/>
  <c r="L4220" i="2"/>
  <c r="Q4219" i="2"/>
  <c r="P4219" i="2"/>
  <c r="R4219" i="2" s="1"/>
  <c r="O4219" i="2"/>
  <c r="M4219" i="2"/>
  <c r="L4219" i="2"/>
  <c r="Q4218" i="2"/>
  <c r="P4218" i="2"/>
  <c r="R4218" i="2" s="1"/>
  <c r="O4218" i="2"/>
  <c r="M4218" i="2"/>
  <c r="L4218" i="2"/>
  <c r="N4218" i="2" s="1"/>
  <c r="Q4217" i="2"/>
  <c r="P4217" i="2"/>
  <c r="R4217" i="2" s="1"/>
  <c r="O4217" i="2"/>
  <c r="M4217" i="2"/>
  <c r="L4217" i="2"/>
  <c r="N4217" i="2" s="1"/>
  <c r="R4216" i="2"/>
  <c r="Q4216" i="2"/>
  <c r="P4216" i="2"/>
  <c r="O4216" i="2"/>
  <c r="M4216" i="2"/>
  <c r="N4216" i="2" s="1"/>
  <c r="L4216" i="2"/>
  <c r="Q4215" i="2"/>
  <c r="P4215" i="2"/>
  <c r="R4215" i="2" s="1"/>
  <c r="O4215" i="2"/>
  <c r="M4215" i="2"/>
  <c r="L4215" i="2"/>
  <c r="R4214" i="2"/>
  <c r="Q4214" i="2"/>
  <c r="P4214" i="2"/>
  <c r="O4214" i="2"/>
  <c r="N4214" i="2"/>
  <c r="M4214" i="2"/>
  <c r="L4214" i="2"/>
  <c r="Q4213" i="2"/>
  <c r="P4213" i="2"/>
  <c r="R4213" i="2" s="1"/>
  <c r="O4213" i="2"/>
  <c r="M4213" i="2"/>
  <c r="L4213" i="2"/>
  <c r="Q4212" i="2"/>
  <c r="P4212" i="2"/>
  <c r="R4212" i="2" s="1"/>
  <c r="O4212" i="2"/>
  <c r="M4212" i="2"/>
  <c r="N4212" i="2" s="1"/>
  <c r="L4212" i="2"/>
  <c r="Q4211" i="2"/>
  <c r="P4211" i="2"/>
  <c r="R4211" i="2" s="1"/>
  <c r="O4211" i="2"/>
  <c r="M4211" i="2"/>
  <c r="L4211" i="2"/>
  <c r="Q4210" i="2"/>
  <c r="P4210" i="2"/>
  <c r="R4210" i="2" s="1"/>
  <c r="O4210" i="2"/>
  <c r="M4210" i="2"/>
  <c r="L4210" i="2"/>
  <c r="N4210" i="2" s="1"/>
  <c r="R4209" i="2"/>
  <c r="Q4209" i="2"/>
  <c r="P4209" i="2"/>
  <c r="O4209" i="2"/>
  <c r="N4209" i="2"/>
  <c r="M4209" i="2"/>
  <c r="L4209" i="2"/>
  <c r="R4208" i="2"/>
  <c r="Q4208" i="2"/>
  <c r="P4208" i="2"/>
  <c r="O4208" i="2"/>
  <c r="M4208" i="2"/>
  <c r="L4208" i="2"/>
  <c r="Q4207" i="2"/>
  <c r="P4207" i="2"/>
  <c r="R4207" i="2" s="1"/>
  <c r="O4207" i="2"/>
  <c r="M4207" i="2"/>
  <c r="L4207" i="2"/>
  <c r="Q4206" i="2"/>
  <c r="P4206" i="2"/>
  <c r="R4206" i="2" s="1"/>
  <c r="O4206" i="2"/>
  <c r="M4206" i="2"/>
  <c r="N4206" i="2" s="1"/>
  <c r="L4206" i="2"/>
  <c r="Q4205" i="2"/>
  <c r="P4205" i="2"/>
  <c r="R4205" i="2" s="1"/>
  <c r="O4205" i="2"/>
  <c r="M4205" i="2"/>
  <c r="L4205" i="2"/>
  <c r="N4205" i="2" s="1"/>
  <c r="Q4204" i="2"/>
  <c r="P4204" i="2"/>
  <c r="R4204" i="2" s="1"/>
  <c r="O4204" i="2"/>
  <c r="M4204" i="2"/>
  <c r="L4204" i="2"/>
  <c r="Q4203" i="2"/>
  <c r="P4203" i="2"/>
  <c r="R4203" i="2" s="1"/>
  <c r="O4203" i="2"/>
  <c r="M4203" i="2"/>
  <c r="L4203" i="2"/>
  <c r="Q4202" i="2"/>
  <c r="P4202" i="2"/>
  <c r="R4202" i="2" s="1"/>
  <c r="O4202" i="2"/>
  <c r="M4202" i="2"/>
  <c r="L4202" i="2"/>
  <c r="R4201" i="2"/>
  <c r="Q4201" i="2"/>
  <c r="P4201" i="2"/>
  <c r="O4201" i="2"/>
  <c r="M4201" i="2"/>
  <c r="N4201" i="2" s="1"/>
  <c r="L4201" i="2"/>
  <c r="Q4200" i="2"/>
  <c r="P4200" i="2"/>
  <c r="R4200" i="2" s="1"/>
  <c r="O4200" i="2"/>
  <c r="M4200" i="2"/>
  <c r="L4200" i="2"/>
  <c r="Q4199" i="2"/>
  <c r="P4199" i="2"/>
  <c r="R4199" i="2" s="1"/>
  <c r="O4199" i="2"/>
  <c r="M4199" i="2"/>
  <c r="L4199" i="2"/>
  <c r="Q4198" i="2"/>
  <c r="P4198" i="2"/>
  <c r="R4198" i="2" s="1"/>
  <c r="O4198" i="2"/>
  <c r="M4198" i="2"/>
  <c r="L4198" i="2"/>
  <c r="N4198" i="2" s="1"/>
  <c r="R4197" i="2"/>
  <c r="Q4197" i="2"/>
  <c r="P4197" i="2"/>
  <c r="O4197" i="2"/>
  <c r="N4197" i="2"/>
  <c r="M4197" i="2"/>
  <c r="L4197" i="2"/>
  <c r="Q4196" i="2"/>
  <c r="P4196" i="2"/>
  <c r="R4196" i="2" s="1"/>
  <c r="O4196" i="2"/>
  <c r="M4196" i="2"/>
  <c r="L4196" i="2"/>
  <c r="Q4195" i="2"/>
  <c r="P4195" i="2"/>
  <c r="R4195" i="2" s="1"/>
  <c r="O4195" i="2"/>
  <c r="M4195" i="2"/>
  <c r="L4195" i="2"/>
  <c r="Q4194" i="2"/>
  <c r="P4194" i="2"/>
  <c r="R4194" i="2" s="1"/>
  <c r="O4194" i="2"/>
  <c r="M4194" i="2"/>
  <c r="L4194" i="2"/>
  <c r="Q4193" i="2"/>
  <c r="P4193" i="2"/>
  <c r="R4193" i="2" s="1"/>
  <c r="O4193" i="2"/>
  <c r="M4193" i="2"/>
  <c r="N4193" i="2" s="1"/>
  <c r="L4193" i="2"/>
  <c r="Q4192" i="2"/>
  <c r="P4192" i="2"/>
  <c r="R4192" i="2" s="1"/>
  <c r="O4192" i="2"/>
  <c r="M4192" i="2"/>
  <c r="N4192" i="2" s="1"/>
  <c r="L4192" i="2"/>
  <c r="Q4191" i="2"/>
  <c r="P4191" i="2"/>
  <c r="R4191" i="2" s="1"/>
  <c r="O4191" i="2"/>
  <c r="M4191" i="2"/>
  <c r="L4191" i="2"/>
  <c r="R4190" i="2"/>
  <c r="Q4190" i="2"/>
  <c r="P4190" i="2"/>
  <c r="O4190" i="2"/>
  <c r="N4190" i="2"/>
  <c r="M4190" i="2"/>
  <c r="L4190" i="2"/>
  <c r="R4189" i="2"/>
  <c r="Q4189" i="2"/>
  <c r="P4189" i="2"/>
  <c r="O4189" i="2"/>
  <c r="N4189" i="2"/>
  <c r="M4189" i="2"/>
  <c r="L4189" i="2"/>
  <c r="Q4188" i="2"/>
  <c r="P4188" i="2"/>
  <c r="R4188" i="2" s="1"/>
  <c r="O4188" i="2"/>
  <c r="M4188" i="2"/>
  <c r="N4188" i="2" s="1"/>
  <c r="L4188" i="2"/>
  <c r="Q4187" i="2"/>
  <c r="P4187" i="2"/>
  <c r="R4187" i="2" s="1"/>
  <c r="O4187" i="2"/>
  <c r="M4187" i="2"/>
  <c r="L4187" i="2"/>
  <c r="Q4186" i="2"/>
  <c r="P4186" i="2"/>
  <c r="R4186" i="2" s="1"/>
  <c r="O4186" i="2"/>
  <c r="M4186" i="2"/>
  <c r="L4186" i="2"/>
  <c r="Q4185" i="2"/>
  <c r="P4185" i="2"/>
  <c r="R4185" i="2" s="1"/>
  <c r="O4185" i="2"/>
  <c r="M4185" i="2"/>
  <c r="L4185" i="2"/>
  <c r="N4185" i="2" s="1"/>
  <c r="R4184" i="2"/>
  <c r="Q4184" i="2"/>
  <c r="P4184" i="2"/>
  <c r="O4184" i="2"/>
  <c r="M4184" i="2"/>
  <c r="N4184" i="2" s="1"/>
  <c r="L4184" i="2"/>
  <c r="Q4183" i="2"/>
  <c r="P4183" i="2"/>
  <c r="R4183" i="2" s="1"/>
  <c r="O4183" i="2"/>
  <c r="M4183" i="2"/>
  <c r="L4183" i="2"/>
  <c r="R4182" i="2"/>
  <c r="Q4182" i="2"/>
  <c r="P4182" i="2"/>
  <c r="O4182" i="2"/>
  <c r="M4182" i="2"/>
  <c r="N4182" i="2" s="1"/>
  <c r="L4182" i="2"/>
  <c r="Q4181" i="2"/>
  <c r="P4181" i="2"/>
  <c r="R4181" i="2" s="1"/>
  <c r="O4181" i="2"/>
  <c r="M4181" i="2"/>
  <c r="L4181" i="2"/>
  <c r="Q4180" i="2"/>
  <c r="P4180" i="2"/>
  <c r="R4180" i="2" s="1"/>
  <c r="O4180" i="2"/>
  <c r="M4180" i="2"/>
  <c r="N4180" i="2" s="1"/>
  <c r="L4180" i="2"/>
  <c r="Q4179" i="2"/>
  <c r="P4179" i="2"/>
  <c r="R4179" i="2" s="1"/>
  <c r="O4179" i="2"/>
  <c r="M4179" i="2"/>
  <c r="L4179" i="2"/>
  <c r="Q4178" i="2"/>
  <c r="P4178" i="2"/>
  <c r="R4178" i="2" s="1"/>
  <c r="O4178" i="2"/>
  <c r="M4178" i="2"/>
  <c r="L4178" i="2"/>
  <c r="N4178" i="2" s="1"/>
  <c r="R4177" i="2"/>
  <c r="Q4177" i="2"/>
  <c r="P4177" i="2"/>
  <c r="O4177" i="2"/>
  <c r="N4177" i="2"/>
  <c r="M4177" i="2"/>
  <c r="L4177" i="2"/>
  <c r="R4176" i="2"/>
  <c r="Q4176" i="2"/>
  <c r="P4176" i="2"/>
  <c r="O4176" i="2"/>
  <c r="M4176" i="2"/>
  <c r="L4176" i="2"/>
  <c r="Q4175" i="2"/>
  <c r="P4175" i="2"/>
  <c r="R4175" i="2" s="1"/>
  <c r="O4175" i="2"/>
  <c r="M4175" i="2"/>
  <c r="L4175" i="2"/>
  <c r="Q4174" i="2"/>
  <c r="P4174" i="2"/>
  <c r="R4174" i="2" s="1"/>
  <c r="O4174" i="2"/>
  <c r="M4174" i="2"/>
  <c r="L4174" i="2"/>
  <c r="Q4173" i="2"/>
  <c r="P4173" i="2"/>
  <c r="R4173" i="2" s="1"/>
  <c r="O4173" i="2"/>
  <c r="M4173" i="2"/>
  <c r="L4173" i="2"/>
  <c r="N4173" i="2" s="1"/>
  <c r="Q4172" i="2"/>
  <c r="P4172" i="2"/>
  <c r="R4172" i="2" s="1"/>
  <c r="O4172" i="2"/>
  <c r="M4172" i="2"/>
  <c r="L4172" i="2"/>
  <c r="Q4171" i="2"/>
  <c r="P4171" i="2"/>
  <c r="R4171" i="2" s="1"/>
  <c r="O4171" i="2"/>
  <c r="M4171" i="2"/>
  <c r="L4171" i="2"/>
  <c r="Q4170" i="2"/>
  <c r="P4170" i="2"/>
  <c r="R4170" i="2" s="1"/>
  <c r="O4170" i="2"/>
  <c r="M4170" i="2"/>
  <c r="L4170" i="2"/>
  <c r="R4169" i="2"/>
  <c r="Q4169" i="2"/>
  <c r="P4169" i="2"/>
  <c r="O4169" i="2"/>
  <c r="M4169" i="2"/>
  <c r="N4169" i="2" s="1"/>
  <c r="L4169" i="2"/>
  <c r="Q4168" i="2"/>
  <c r="P4168" i="2"/>
  <c r="R4168" i="2" s="1"/>
  <c r="O4168" i="2"/>
  <c r="M4168" i="2"/>
  <c r="L4168" i="2"/>
  <c r="Q4167" i="2"/>
  <c r="P4167" i="2"/>
  <c r="R4167" i="2" s="1"/>
  <c r="O4167" i="2"/>
  <c r="M4167" i="2"/>
  <c r="L4167" i="2"/>
  <c r="Q4166" i="2"/>
  <c r="P4166" i="2"/>
  <c r="R4166" i="2" s="1"/>
  <c r="O4166" i="2"/>
  <c r="M4166" i="2"/>
  <c r="L4166" i="2"/>
  <c r="N4166" i="2" s="1"/>
  <c r="R4165" i="2"/>
  <c r="Q4165" i="2"/>
  <c r="P4165" i="2"/>
  <c r="O4165" i="2"/>
  <c r="N4165" i="2"/>
  <c r="M4165" i="2"/>
  <c r="L4165" i="2"/>
  <c r="Q4164" i="2"/>
  <c r="P4164" i="2"/>
  <c r="R4164" i="2" s="1"/>
  <c r="O4164" i="2"/>
  <c r="M4164" i="2"/>
  <c r="L4164" i="2"/>
  <c r="Q4163" i="2"/>
  <c r="P4163" i="2"/>
  <c r="R4163" i="2" s="1"/>
  <c r="O4163" i="2"/>
  <c r="M4163" i="2"/>
  <c r="L4163" i="2"/>
  <c r="Q4162" i="2"/>
  <c r="P4162" i="2"/>
  <c r="R4162" i="2" s="1"/>
  <c r="O4162" i="2"/>
  <c r="M4162" i="2"/>
  <c r="N4162" i="2" s="1"/>
  <c r="L4162" i="2"/>
  <c r="Q4161" i="2"/>
  <c r="P4161" i="2"/>
  <c r="R4161" i="2" s="1"/>
  <c r="O4161" i="2"/>
  <c r="M4161" i="2"/>
  <c r="L4161" i="2"/>
  <c r="Q4160" i="2"/>
  <c r="P4160" i="2"/>
  <c r="R4160" i="2" s="1"/>
  <c r="O4160" i="2"/>
  <c r="M4160" i="2"/>
  <c r="N4160" i="2" s="1"/>
  <c r="L4160" i="2"/>
  <c r="Q4159" i="2"/>
  <c r="P4159" i="2"/>
  <c r="R4159" i="2" s="1"/>
  <c r="O4159" i="2"/>
  <c r="M4159" i="2"/>
  <c r="L4159" i="2"/>
  <c r="N4159" i="2" s="1"/>
  <c r="Q4158" i="2"/>
  <c r="P4158" i="2"/>
  <c r="R4158" i="2" s="1"/>
  <c r="O4158" i="2"/>
  <c r="M4158" i="2"/>
  <c r="L4158" i="2"/>
  <c r="Q4157" i="2"/>
  <c r="P4157" i="2"/>
  <c r="R4157" i="2" s="1"/>
  <c r="O4157" i="2"/>
  <c r="M4157" i="2"/>
  <c r="L4157" i="2"/>
  <c r="N4157" i="2" s="1"/>
  <c r="R4156" i="2"/>
  <c r="Q4156" i="2"/>
  <c r="P4156" i="2"/>
  <c r="O4156" i="2"/>
  <c r="M4156" i="2"/>
  <c r="N4156" i="2" s="1"/>
  <c r="L4156" i="2"/>
  <c r="Q4155" i="2"/>
  <c r="P4155" i="2"/>
  <c r="R4155" i="2" s="1"/>
  <c r="O4155" i="2"/>
  <c r="M4155" i="2"/>
  <c r="L4155" i="2"/>
  <c r="Q4154" i="2"/>
  <c r="P4154" i="2"/>
  <c r="R4154" i="2" s="1"/>
  <c r="O4154" i="2"/>
  <c r="M4154" i="2"/>
  <c r="L4154" i="2"/>
  <c r="R4153" i="2"/>
  <c r="Q4153" i="2"/>
  <c r="P4153" i="2"/>
  <c r="O4153" i="2"/>
  <c r="N4153" i="2"/>
  <c r="M4153" i="2"/>
  <c r="L4153" i="2"/>
  <c r="R4152" i="2"/>
  <c r="Q4152" i="2"/>
  <c r="P4152" i="2"/>
  <c r="O4152" i="2"/>
  <c r="M4152" i="2"/>
  <c r="L4152" i="2"/>
  <c r="Q4151" i="2"/>
  <c r="P4151" i="2"/>
  <c r="R4151" i="2" s="1"/>
  <c r="O4151" i="2"/>
  <c r="M4151" i="2"/>
  <c r="L4151" i="2"/>
  <c r="Q4150" i="2"/>
  <c r="P4150" i="2"/>
  <c r="R4150" i="2" s="1"/>
  <c r="O4150" i="2"/>
  <c r="M4150" i="2"/>
  <c r="N4150" i="2" s="1"/>
  <c r="L4150" i="2"/>
  <c r="R4149" i="2"/>
  <c r="Q4149" i="2"/>
  <c r="P4149" i="2"/>
  <c r="O4149" i="2"/>
  <c r="M4149" i="2"/>
  <c r="N4149" i="2" s="1"/>
  <c r="L4149" i="2"/>
  <c r="Q4148" i="2"/>
  <c r="P4148" i="2"/>
  <c r="R4148" i="2" s="1"/>
  <c r="O4148" i="2"/>
  <c r="M4148" i="2"/>
  <c r="L4148" i="2"/>
  <c r="Q4147" i="2"/>
  <c r="P4147" i="2"/>
  <c r="R4147" i="2" s="1"/>
  <c r="O4147" i="2"/>
  <c r="M4147" i="2"/>
  <c r="L4147" i="2"/>
  <c r="N4147" i="2" s="1"/>
  <c r="Q4146" i="2"/>
  <c r="P4146" i="2"/>
  <c r="R4146" i="2" s="1"/>
  <c r="O4146" i="2"/>
  <c r="M4146" i="2"/>
  <c r="N4146" i="2" s="1"/>
  <c r="L4146" i="2"/>
  <c r="Q4145" i="2"/>
  <c r="P4145" i="2"/>
  <c r="R4145" i="2" s="1"/>
  <c r="O4145" i="2"/>
  <c r="M4145" i="2"/>
  <c r="N4145" i="2" s="1"/>
  <c r="L4145" i="2"/>
  <c r="Q4144" i="2"/>
  <c r="P4144" i="2"/>
  <c r="R4144" i="2" s="1"/>
  <c r="O4144" i="2"/>
  <c r="M4144" i="2"/>
  <c r="N4144" i="2" s="1"/>
  <c r="L4144" i="2"/>
  <c r="Q4143" i="2"/>
  <c r="P4143" i="2"/>
  <c r="R4143" i="2" s="1"/>
  <c r="O4143" i="2"/>
  <c r="M4143" i="2"/>
  <c r="L4143" i="2"/>
  <c r="N4143" i="2" s="1"/>
  <c r="Q4142" i="2"/>
  <c r="P4142" i="2"/>
  <c r="R4142" i="2" s="1"/>
  <c r="O4142" i="2"/>
  <c r="M4142" i="2"/>
  <c r="L4142" i="2"/>
  <c r="Q4141" i="2"/>
  <c r="P4141" i="2"/>
  <c r="R4141" i="2" s="1"/>
  <c r="O4141" i="2"/>
  <c r="M4141" i="2"/>
  <c r="L4141" i="2"/>
  <c r="N4141" i="2" s="1"/>
  <c r="R4140" i="2"/>
  <c r="Q4140" i="2"/>
  <c r="P4140" i="2"/>
  <c r="O4140" i="2"/>
  <c r="M4140" i="2"/>
  <c r="N4140" i="2" s="1"/>
  <c r="L4140" i="2"/>
  <c r="Q4139" i="2"/>
  <c r="P4139" i="2"/>
  <c r="R4139" i="2" s="1"/>
  <c r="O4139" i="2"/>
  <c r="M4139" i="2"/>
  <c r="L4139" i="2"/>
  <c r="Q4138" i="2"/>
  <c r="P4138" i="2"/>
  <c r="R4138" i="2" s="1"/>
  <c r="O4138" i="2"/>
  <c r="M4138" i="2"/>
  <c r="L4138" i="2"/>
  <c r="R4137" i="2"/>
  <c r="Q4137" i="2"/>
  <c r="P4137" i="2"/>
  <c r="O4137" i="2"/>
  <c r="N4137" i="2"/>
  <c r="M4137" i="2"/>
  <c r="L4137" i="2"/>
  <c r="R4136" i="2"/>
  <c r="Q4136" i="2"/>
  <c r="P4136" i="2"/>
  <c r="O4136" i="2"/>
  <c r="M4136" i="2"/>
  <c r="L4136" i="2"/>
  <c r="Q4135" i="2"/>
  <c r="P4135" i="2"/>
  <c r="R4135" i="2" s="1"/>
  <c r="O4135" i="2"/>
  <c r="M4135" i="2"/>
  <c r="L4135" i="2"/>
  <c r="Q4134" i="2"/>
  <c r="P4134" i="2"/>
  <c r="R4134" i="2" s="1"/>
  <c r="O4134" i="2"/>
  <c r="M4134" i="2"/>
  <c r="N4134" i="2" s="1"/>
  <c r="L4134" i="2"/>
  <c r="R4133" i="2"/>
  <c r="Q4133" i="2"/>
  <c r="P4133" i="2"/>
  <c r="O4133" i="2"/>
  <c r="M4133" i="2"/>
  <c r="N4133" i="2" s="1"/>
  <c r="L4133" i="2"/>
  <c r="Q4132" i="2"/>
  <c r="P4132" i="2"/>
  <c r="R4132" i="2" s="1"/>
  <c r="O4132" i="2"/>
  <c r="M4132" i="2"/>
  <c r="L4132" i="2"/>
  <c r="Q4131" i="2"/>
  <c r="P4131" i="2"/>
  <c r="R4131" i="2" s="1"/>
  <c r="O4131" i="2"/>
  <c r="M4131" i="2"/>
  <c r="L4131" i="2"/>
  <c r="Q4130" i="2"/>
  <c r="P4130" i="2"/>
  <c r="R4130" i="2" s="1"/>
  <c r="O4130" i="2"/>
  <c r="M4130" i="2"/>
  <c r="N4130" i="2" s="1"/>
  <c r="L4130" i="2"/>
  <c r="Q4129" i="2"/>
  <c r="P4129" i="2"/>
  <c r="R4129" i="2" s="1"/>
  <c r="O4129" i="2"/>
  <c r="M4129" i="2"/>
  <c r="L4129" i="2"/>
  <c r="Q4128" i="2"/>
  <c r="P4128" i="2"/>
  <c r="R4128" i="2" s="1"/>
  <c r="O4128" i="2"/>
  <c r="M4128" i="2"/>
  <c r="N4128" i="2" s="1"/>
  <c r="L4128" i="2"/>
  <c r="Q4127" i="2"/>
  <c r="P4127" i="2"/>
  <c r="R4127" i="2" s="1"/>
  <c r="O4127" i="2"/>
  <c r="M4127" i="2"/>
  <c r="L4127" i="2"/>
  <c r="N4127" i="2" s="1"/>
  <c r="Q4126" i="2"/>
  <c r="P4126" i="2"/>
  <c r="R4126" i="2" s="1"/>
  <c r="O4126" i="2"/>
  <c r="M4126" i="2"/>
  <c r="L4126" i="2"/>
  <c r="Q4125" i="2"/>
  <c r="P4125" i="2"/>
  <c r="R4125" i="2" s="1"/>
  <c r="O4125" i="2"/>
  <c r="M4125" i="2"/>
  <c r="L4125" i="2"/>
  <c r="N4125" i="2" s="1"/>
  <c r="R4124" i="2"/>
  <c r="Q4124" i="2"/>
  <c r="P4124" i="2"/>
  <c r="O4124" i="2"/>
  <c r="M4124" i="2"/>
  <c r="N4124" i="2" s="1"/>
  <c r="L4124" i="2"/>
  <c r="Q4123" i="2"/>
  <c r="P4123" i="2"/>
  <c r="R4123" i="2" s="1"/>
  <c r="O4123" i="2"/>
  <c r="M4123" i="2"/>
  <c r="L4123" i="2"/>
  <c r="Q4122" i="2"/>
  <c r="P4122" i="2"/>
  <c r="R4122" i="2" s="1"/>
  <c r="O4122" i="2"/>
  <c r="M4122" i="2"/>
  <c r="L4122" i="2"/>
  <c r="R4121" i="2"/>
  <c r="Q4121" i="2"/>
  <c r="P4121" i="2"/>
  <c r="O4121" i="2"/>
  <c r="N4121" i="2"/>
  <c r="M4121" i="2"/>
  <c r="L4121" i="2"/>
  <c r="R4120" i="2"/>
  <c r="Q4120" i="2"/>
  <c r="P4120" i="2"/>
  <c r="O4120" i="2"/>
  <c r="M4120" i="2"/>
  <c r="L4120" i="2"/>
  <c r="Q4119" i="2"/>
  <c r="P4119" i="2"/>
  <c r="R4119" i="2" s="1"/>
  <c r="O4119" i="2"/>
  <c r="M4119" i="2"/>
  <c r="L4119" i="2"/>
  <c r="Q4118" i="2"/>
  <c r="P4118" i="2"/>
  <c r="R4118" i="2" s="1"/>
  <c r="O4118" i="2"/>
  <c r="M4118" i="2"/>
  <c r="N4118" i="2" s="1"/>
  <c r="L4118" i="2"/>
  <c r="R4117" i="2"/>
  <c r="Q4117" i="2"/>
  <c r="P4117" i="2"/>
  <c r="O4117" i="2"/>
  <c r="M4117" i="2"/>
  <c r="N4117" i="2" s="1"/>
  <c r="L4117" i="2"/>
  <c r="Q4116" i="2"/>
  <c r="P4116" i="2"/>
  <c r="R4116" i="2" s="1"/>
  <c r="O4116" i="2"/>
  <c r="M4116" i="2"/>
  <c r="N4116" i="2" s="1"/>
  <c r="L4116" i="2"/>
  <c r="Q4115" i="2"/>
  <c r="P4115" i="2"/>
  <c r="R4115" i="2" s="1"/>
  <c r="O4115" i="2"/>
  <c r="M4115" i="2"/>
  <c r="L4115" i="2"/>
  <c r="N4115" i="2" s="1"/>
  <c r="Q4114" i="2"/>
  <c r="P4114" i="2"/>
  <c r="R4114" i="2" s="1"/>
  <c r="O4114" i="2"/>
  <c r="M4114" i="2"/>
  <c r="L4114" i="2"/>
  <c r="Q4113" i="2"/>
  <c r="P4113" i="2"/>
  <c r="R4113" i="2" s="1"/>
  <c r="O4113" i="2"/>
  <c r="M4113" i="2"/>
  <c r="L4113" i="2"/>
  <c r="N4113" i="2" s="1"/>
  <c r="Q4112" i="2"/>
  <c r="P4112" i="2"/>
  <c r="R4112" i="2" s="1"/>
  <c r="O4112" i="2"/>
  <c r="M4112" i="2"/>
  <c r="L4112" i="2"/>
  <c r="Q4111" i="2"/>
  <c r="P4111" i="2"/>
  <c r="R4111" i="2" s="1"/>
  <c r="O4111" i="2"/>
  <c r="M4111" i="2"/>
  <c r="L4111" i="2"/>
  <c r="Q4110" i="2"/>
  <c r="P4110" i="2"/>
  <c r="R4110" i="2" s="1"/>
  <c r="O4110" i="2"/>
  <c r="M4110" i="2"/>
  <c r="N4110" i="2" s="1"/>
  <c r="L4110" i="2"/>
  <c r="R4109" i="2"/>
  <c r="Q4109" i="2"/>
  <c r="P4109" i="2"/>
  <c r="O4109" i="2"/>
  <c r="M4109" i="2"/>
  <c r="N4109" i="2" s="1"/>
  <c r="L4109" i="2"/>
  <c r="Q4108" i="2"/>
  <c r="P4108" i="2"/>
  <c r="R4108" i="2" s="1"/>
  <c r="O4108" i="2"/>
  <c r="M4108" i="2"/>
  <c r="N4108" i="2" s="1"/>
  <c r="L4108" i="2"/>
  <c r="Q4107" i="2"/>
  <c r="P4107" i="2"/>
  <c r="R4107" i="2" s="1"/>
  <c r="O4107" i="2"/>
  <c r="M4107" i="2"/>
  <c r="L4107" i="2"/>
  <c r="N4107" i="2" s="1"/>
  <c r="R4106" i="2"/>
  <c r="Q4106" i="2"/>
  <c r="P4106" i="2"/>
  <c r="O4106" i="2"/>
  <c r="M4106" i="2"/>
  <c r="N4106" i="2" s="1"/>
  <c r="L4106" i="2"/>
  <c r="Q4105" i="2"/>
  <c r="P4105" i="2"/>
  <c r="R4105" i="2" s="1"/>
  <c r="O4105" i="2"/>
  <c r="M4105" i="2"/>
  <c r="N4105" i="2" s="1"/>
  <c r="L4105" i="2"/>
  <c r="Q4104" i="2"/>
  <c r="P4104" i="2"/>
  <c r="R4104" i="2" s="1"/>
  <c r="O4104" i="2"/>
  <c r="M4104" i="2"/>
  <c r="N4104" i="2" s="1"/>
  <c r="L4104" i="2"/>
  <c r="Q4103" i="2"/>
  <c r="P4103" i="2"/>
  <c r="R4103" i="2" s="1"/>
  <c r="O4103" i="2"/>
  <c r="M4103" i="2"/>
  <c r="L4103" i="2"/>
  <c r="R4102" i="2"/>
  <c r="Q4102" i="2"/>
  <c r="P4102" i="2"/>
  <c r="O4102" i="2"/>
  <c r="M4102" i="2"/>
  <c r="N4102" i="2" s="1"/>
  <c r="L4102" i="2"/>
  <c r="Q4101" i="2"/>
  <c r="P4101" i="2"/>
  <c r="R4101" i="2" s="1"/>
  <c r="O4101" i="2"/>
  <c r="M4101" i="2"/>
  <c r="L4101" i="2"/>
  <c r="N4101" i="2" s="1"/>
  <c r="Q4100" i="2"/>
  <c r="P4100" i="2"/>
  <c r="R4100" i="2" s="1"/>
  <c r="O4100" i="2"/>
  <c r="M4100" i="2"/>
  <c r="L4100" i="2"/>
  <c r="Q4099" i="2"/>
  <c r="P4099" i="2"/>
  <c r="R4099" i="2" s="1"/>
  <c r="O4099" i="2"/>
  <c r="M4099" i="2"/>
  <c r="L4099" i="2"/>
  <c r="Q4098" i="2"/>
  <c r="P4098" i="2"/>
  <c r="R4098" i="2" s="1"/>
  <c r="O4098" i="2"/>
  <c r="M4098" i="2"/>
  <c r="L4098" i="2"/>
  <c r="R4097" i="2"/>
  <c r="Q4097" i="2"/>
  <c r="P4097" i="2"/>
  <c r="O4097" i="2"/>
  <c r="N4097" i="2"/>
  <c r="M4097" i="2"/>
  <c r="L4097" i="2"/>
  <c r="Q4096" i="2"/>
  <c r="P4096" i="2"/>
  <c r="R4096" i="2" s="1"/>
  <c r="O4096" i="2"/>
  <c r="M4096" i="2"/>
  <c r="L4096" i="2"/>
  <c r="Q4095" i="2"/>
  <c r="P4095" i="2"/>
  <c r="R4095" i="2" s="1"/>
  <c r="O4095" i="2"/>
  <c r="M4095" i="2"/>
  <c r="L4095" i="2"/>
  <c r="Q4094" i="2"/>
  <c r="P4094" i="2"/>
  <c r="R4094" i="2" s="1"/>
  <c r="O4094" i="2"/>
  <c r="M4094" i="2"/>
  <c r="N4094" i="2" s="1"/>
  <c r="L4094" i="2"/>
  <c r="R4093" i="2"/>
  <c r="Q4093" i="2"/>
  <c r="P4093" i="2"/>
  <c r="O4093" i="2"/>
  <c r="N4093" i="2"/>
  <c r="M4093" i="2"/>
  <c r="L4093" i="2"/>
  <c r="Q4092" i="2"/>
  <c r="P4092" i="2"/>
  <c r="R4092" i="2" s="1"/>
  <c r="O4092" i="2"/>
  <c r="M4092" i="2"/>
  <c r="N4092" i="2" s="1"/>
  <c r="L4092" i="2"/>
  <c r="Q4091" i="2"/>
  <c r="P4091" i="2"/>
  <c r="R4091" i="2" s="1"/>
  <c r="O4091" i="2"/>
  <c r="M4091" i="2"/>
  <c r="L4091" i="2"/>
  <c r="N4091" i="2" s="1"/>
  <c r="R4090" i="2"/>
  <c r="Q4090" i="2"/>
  <c r="P4090" i="2"/>
  <c r="O4090" i="2"/>
  <c r="M4090" i="2"/>
  <c r="N4090" i="2" s="1"/>
  <c r="L4090" i="2"/>
  <c r="Q4089" i="2"/>
  <c r="P4089" i="2"/>
  <c r="R4089" i="2" s="1"/>
  <c r="O4089" i="2"/>
  <c r="M4089" i="2"/>
  <c r="L4089" i="2"/>
  <c r="Q4088" i="2"/>
  <c r="P4088" i="2"/>
  <c r="R4088" i="2" s="1"/>
  <c r="O4088" i="2"/>
  <c r="M4088" i="2"/>
  <c r="N4088" i="2" s="1"/>
  <c r="L4088" i="2"/>
  <c r="Q4087" i="2"/>
  <c r="P4087" i="2"/>
  <c r="R4087" i="2" s="1"/>
  <c r="O4087" i="2"/>
  <c r="M4087" i="2"/>
  <c r="L4087" i="2"/>
  <c r="R4086" i="2"/>
  <c r="Q4086" i="2"/>
  <c r="P4086" i="2"/>
  <c r="O4086" i="2"/>
  <c r="M4086" i="2"/>
  <c r="L4086" i="2"/>
  <c r="Q4085" i="2"/>
  <c r="P4085" i="2"/>
  <c r="R4085" i="2" s="1"/>
  <c r="O4085" i="2"/>
  <c r="M4085" i="2"/>
  <c r="L4085" i="2"/>
  <c r="N4085" i="2" s="1"/>
  <c r="Q4084" i="2"/>
  <c r="P4084" i="2"/>
  <c r="R4084" i="2" s="1"/>
  <c r="O4084" i="2"/>
  <c r="M4084" i="2"/>
  <c r="N4084" i="2" s="1"/>
  <c r="L4084" i="2"/>
  <c r="Q4083" i="2"/>
  <c r="P4083" i="2"/>
  <c r="R4083" i="2" s="1"/>
  <c r="O4083" i="2"/>
  <c r="M4083" i="2"/>
  <c r="L4083" i="2"/>
  <c r="Q4082" i="2"/>
  <c r="P4082" i="2"/>
  <c r="R4082" i="2" s="1"/>
  <c r="O4082" i="2"/>
  <c r="M4082" i="2"/>
  <c r="L4082" i="2"/>
  <c r="R4081" i="2"/>
  <c r="Q4081" i="2"/>
  <c r="P4081" i="2"/>
  <c r="O4081" i="2"/>
  <c r="N4081" i="2"/>
  <c r="M4081" i="2"/>
  <c r="L4081" i="2"/>
  <c r="Q4080" i="2"/>
  <c r="P4080" i="2"/>
  <c r="R4080" i="2" s="1"/>
  <c r="O4080" i="2"/>
  <c r="M4080" i="2"/>
  <c r="L4080" i="2"/>
  <c r="Q4079" i="2"/>
  <c r="P4079" i="2"/>
  <c r="R4079" i="2" s="1"/>
  <c r="O4079" i="2"/>
  <c r="M4079" i="2"/>
  <c r="L4079" i="2"/>
  <c r="N4079" i="2" s="1"/>
  <c r="Q4078" i="2"/>
  <c r="P4078" i="2"/>
  <c r="R4078" i="2" s="1"/>
  <c r="O4078" i="2"/>
  <c r="M4078" i="2"/>
  <c r="N4078" i="2" s="1"/>
  <c r="L4078" i="2"/>
  <c r="R4077" i="2"/>
  <c r="Q4077" i="2"/>
  <c r="P4077" i="2"/>
  <c r="O4077" i="2"/>
  <c r="M4077" i="2"/>
  <c r="N4077" i="2" s="1"/>
  <c r="L4077" i="2"/>
  <c r="Q4076" i="2"/>
  <c r="P4076" i="2"/>
  <c r="R4076" i="2" s="1"/>
  <c r="O4076" i="2"/>
  <c r="M4076" i="2"/>
  <c r="N4076" i="2" s="1"/>
  <c r="L4076" i="2"/>
  <c r="Q4075" i="2"/>
  <c r="P4075" i="2"/>
  <c r="R4075" i="2" s="1"/>
  <c r="O4075" i="2"/>
  <c r="M4075" i="2"/>
  <c r="L4075" i="2"/>
  <c r="N4075" i="2" s="1"/>
  <c r="R4074" i="2"/>
  <c r="Q4074" i="2"/>
  <c r="P4074" i="2"/>
  <c r="O4074" i="2"/>
  <c r="M4074" i="2"/>
  <c r="N4074" i="2" s="1"/>
  <c r="L4074" i="2"/>
  <c r="Q4073" i="2"/>
  <c r="P4073" i="2"/>
  <c r="R4073" i="2" s="1"/>
  <c r="O4073" i="2"/>
  <c r="M4073" i="2"/>
  <c r="N4073" i="2" s="1"/>
  <c r="L4073" i="2"/>
  <c r="Q4072" i="2"/>
  <c r="P4072" i="2"/>
  <c r="R4072" i="2" s="1"/>
  <c r="O4072" i="2"/>
  <c r="M4072" i="2"/>
  <c r="N4072" i="2" s="1"/>
  <c r="L4072" i="2"/>
  <c r="Q4071" i="2"/>
  <c r="P4071" i="2"/>
  <c r="R4071" i="2" s="1"/>
  <c r="O4071" i="2"/>
  <c r="M4071" i="2"/>
  <c r="L4071" i="2"/>
  <c r="R4070" i="2"/>
  <c r="Q4070" i="2"/>
  <c r="P4070" i="2"/>
  <c r="O4070" i="2"/>
  <c r="M4070" i="2"/>
  <c r="N4070" i="2" s="1"/>
  <c r="L4070" i="2"/>
  <c r="Q4069" i="2"/>
  <c r="P4069" i="2"/>
  <c r="R4069" i="2" s="1"/>
  <c r="O4069" i="2"/>
  <c r="M4069" i="2"/>
  <c r="L4069" i="2"/>
  <c r="N4069" i="2" s="1"/>
  <c r="Q4068" i="2"/>
  <c r="P4068" i="2"/>
  <c r="R4068" i="2" s="1"/>
  <c r="O4068" i="2"/>
  <c r="M4068" i="2"/>
  <c r="L4068" i="2"/>
  <c r="Q4067" i="2"/>
  <c r="P4067" i="2"/>
  <c r="R4067" i="2" s="1"/>
  <c r="O4067" i="2"/>
  <c r="M4067" i="2"/>
  <c r="L4067" i="2"/>
  <c r="Q4066" i="2"/>
  <c r="P4066" i="2"/>
  <c r="R4066" i="2" s="1"/>
  <c r="O4066" i="2"/>
  <c r="M4066" i="2"/>
  <c r="L4066" i="2"/>
  <c r="R4065" i="2"/>
  <c r="Q4065" i="2"/>
  <c r="P4065" i="2"/>
  <c r="O4065" i="2"/>
  <c r="N4065" i="2"/>
  <c r="M4065" i="2"/>
  <c r="L4065" i="2"/>
  <c r="Q4064" i="2"/>
  <c r="P4064" i="2"/>
  <c r="R4064" i="2" s="1"/>
  <c r="O4064" i="2"/>
  <c r="M4064" i="2"/>
  <c r="L4064" i="2"/>
  <c r="Q4063" i="2"/>
  <c r="P4063" i="2"/>
  <c r="R4063" i="2" s="1"/>
  <c r="O4063" i="2"/>
  <c r="M4063" i="2"/>
  <c r="L4063" i="2"/>
  <c r="Q4062" i="2"/>
  <c r="P4062" i="2"/>
  <c r="R4062" i="2" s="1"/>
  <c r="O4062" i="2"/>
  <c r="M4062" i="2"/>
  <c r="N4062" i="2" s="1"/>
  <c r="L4062" i="2"/>
  <c r="R4061" i="2"/>
  <c r="Q4061" i="2"/>
  <c r="P4061" i="2"/>
  <c r="O4061" i="2"/>
  <c r="N4061" i="2"/>
  <c r="M4061" i="2"/>
  <c r="L4061" i="2"/>
  <c r="Q4060" i="2"/>
  <c r="P4060" i="2"/>
  <c r="R4060" i="2" s="1"/>
  <c r="O4060" i="2"/>
  <c r="M4060" i="2"/>
  <c r="N4060" i="2" s="1"/>
  <c r="L4060" i="2"/>
  <c r="Q4059" i="2"/>
  <c r="P4059" i="2"/>
  <c r="R4059" i="2" s="1"/>
  <c r="O4059" i="2"/>
  <c r="M4059" i="2"/>
  <c r="L4059" i="2"/>
  <c r="N4059" i="2" s="1"/>
  <c r="R4058" i="2"/>
  <c r="Q4058" i="2"/>
  <c r="P4058" i="2"/>
  <c r="O4058" i="2"/>
  <c r="M4058" i="2"/>
  <c r="N4058" i="2" s="1"/>
  <c r="L4058" i="2"/>
  <c r="Q4057" i="2"/>
  <c r="P4057" i="2"/>
  <c r="R4057" i="2" s="1"/>
  <c r="O4057" i="2"/>
  <c r="M4057" i="2"/>
  <c r="L4057" i="2"/>
  <c r="Q4056" i="2"/>
  <c r="P4056" i="2"/>
  <c r="R4056" i="2" s="1"/>
  <c r="O4056" i="2"/>
  <c r="M4056" i="2"/>
  <c r="N4056" i="2" s="1"/>
  <c r="L4056" i="2"/>
  <c r="Q4055" i="2"/>
  <c r="P4055" i="2"/>
  <c r="R4055" i="2" s="1"/>
  <c r="O4055" i="2"/>
  <c r="M4055" i="2"/>
  <c r="L4055" i="2"/>
  <c r="R4054" i="2"/>
  <c r="Q4054" i="2"/>
  <c r="P4054" i="2"/>
  <c r="O4054" i="2"/>
  <c r="M4054" i="2"/>
  <c r="L4054" i="2"/>
  <c r="Q4053" i="2"/>
  <c r="P4053" i="2"/>
  <c r="R4053" i="2" s="1"/>
  <c r="O4053" i="2"/>
  <c r="M4053" i="2"/>
  <c r="L4053" i="2"/>
  <c r="N4053" i="2" s="1"/>
  <c r="Q4052" i="2"/>
  <c r="P4052" i="2"/>
  <c r="R4052" i="2" s="1"/>
  <c r="O4052" i="2"/>
  <c r="M4052" i="2"/>
  <c r="N4052" i="2" s="1"/>
  <c r="L4052" i="2"/>
  <c r="Q4051" i="2"/>
  <c r="P4051" i="2"/>
  <c r="R4051" i="2" s="1"/>
  <c r="O4051" i="2"/>
  <c r="M4051" i="2"/>
  <c r="L4051" i="2"/>
  <c r="Q4050" i="2"/>
  <c r="P4050" i="2"/>
  <c r="R4050" i="2" s="1"/>
  <c r="O4050" i="2"/>
  <c r="M4050" i="2"/>
  <c r="L4050" i="2"/>
  <c r="R4049" i="2"/>
  <c r="Q4049" i="2"/>
  <c r="P4049" i="2"/>
  <c r="O4049" i="2"/>
  <c r="N4049" i="2"/>
  <c r="M4049" i="2"/>
  <c r="L4049" i="2"/>
  <c r="Q4048" i="2"/>
  <c r="P4048" i="2"/>
  <c r="R4048" i="2" s="1"/>
  <c r="O4048" i="2"/>
  <c r="M4048" i="2"/>
  <c r="L4048" i="2"/>
  <c r="Q4047" i="2"/>
  <c r="P4047" i="2"/>
  <c r="R4047" i="2" s="1"/>
  <c r="O4047" i="2"/>
  <c r="M4047" i="2"/>
  <c r="L4047" i="2"/>
  <c r="N4047" i="2" s="1"/>
  <c r="Q4046" i="2"/>
  <c r="P4046" i="2"/>
  <c r="R4046" i="2" s="1"/>
  <c r="O4046" i="2"/>
  <c r="M4046" i="2"/>
  <c r="N4046" i="2" s="1"/>
  <c r="L4046" i="2"/>
  <c r="R4045" i="2"/>
  <c r="Q4045" i="2"/>
  <c r="P4045" i="2"/>
  <c r="O4045" i="2"/>
  <c r="M4045" i="2"/>
  <c r="N4045" i="2" s="1"/>
  <c r="L4045" i="2"/>
  <c r="Q4044" i="2"/>
  <c r="P4044" i="2"/>
  <c r="R4044" i="2" s="1"/>
  <c r="O4044" i="2"/>
  <c r="M4044" i="2"/>
  <c r="N4044" i="2" s="1"/>
  <c r="L4044" i="2"/>
  <c r="Q4043" i="2"/>
  <c r="P4043" i="2"/>
  <c r="R4043" i="2" s="1"/>
  <c r="O4043" i="2"/>
  <c r="M4043" i="2"/>
  <c r="L4043" i="2"/>
  <c r="N4043" i="2" s="1"/>
  <c r="R4042" i="2"/>
  <c r="Q4042" i="2"/>
  <c r="P4042" i="2"/>
  <c r="O4042" i="2"/>
  <c r="M4042" i="2"/>
  <c r="N4042" i="2" s="1"/>
  <c r="L4042" i="2"/>
  <c r="Q4041" i="2"/>
  <c r="P4041" i="2"/>
  <c r="R4041" i="2" s="1"/>
  <c r="O4041" i="2"/>
  <c r="M4041" i="2"/>
  <c r="L4041" i="2"/>
  <c r="Q4040" i="2"/>
  <c r="P4040" i="2"/>
  <c r="R4040" i="2" s="1"/>
  <c r="O4040" i="2"/>
  <c r="M4040" i="2"/>
  <c r="N4040" i="2" s="1"/>
  <c r="L4040" i="2"/>
  <c r="Q4039" i="2"/>
  <c r="P4039" i="2"/>
  <c r="R4039" i="2" s="1"/>
  <c r="O4039" i="2"/>
  <c r="M4039" i="2"/>
  <c r="L4039" i="2"/>
  <c r="R4038" i="2"/>
  <c r="Q4038" i="2"/>
  <c r="P4038" i="2"/>
  <c r="O4038" i="2"/>
  <c r="M4038" i="2"/>
  <c r="L4038" i="2"/>
  <c r="Q4037" i="2"/>
  <c r="P4037" i="2"/>
  <c r="R4037" i="2" s="1"/>
  <c r="O4037" i="2"/>
  <c r="M4037" i="2"/>
  <c r="L4037" i="2"/>
  <c r="N4037" i="2" s="1"/>
  <c r="Q4036" i="2"/>
  <c r="P4036" i="2"/>
  <c r="R4036" i="2" s="1"/>
  <c r="O4036" i="2"/>
  <c r="M4036" i="2"/>
  <c r="L4036" i="2"/>
  <c r="Q4035" i="2"/>
  <c r="P4035" i="2"/>
  <c r="R4035" i="2" s="1"/>
  <c r="O4035" i="2"/>
  <c r="M4035" i="2"/>
  <c r="L4035" i="2"/>
  <c r="Q4034" i="2"/>
  <c r="P4034" i="2"/>
  <c r="R4034" i="2" s="1"/>
  <c r="O4034" i="2"/>
  <c r="M4034" i="2"/>
  <c r="N4034" i="2" s="1"/>
  <c r="L4034" i="2"/>
  <c r="R4033" i="2"/>
  <c r="Q4033" i="2"/>
  <c r="P4033" i="2"/>
  <c r="O4033" i="2"/>
  <c r="M4033" i="2"/>
  <c r="N4033" i="2" s="1"/>
  <c r="L4033" i="2"/>
  <c r="Q4032" i="2"/>
  <c r="P4032" i="2"/>
  <c r="R4032" i="2" s="1"/>
  <c r="O4032" i="2"/>
  <c r="M4032" i="2"/>
  <c r="N4032" i="2" s="1"/>
  <c r="L4032" i="2"/>
  <c r="Q4031" i="2"/>
  <c r="P4031" i="2"/>
  <c r="R4031" i="2" s="1"/>
  <c r="O4031" i="2"/>
  <c r="M4031" i="2"/>
  <c r="L4031" i="2"/>
  <c r="N4031" i="2" s="1"/>
  <c r="Q4030" i="2"/>
  <c r="P4030" i="2"/>
  <c r="R4030" i="2" s="1"/>
  <c r="O4030" i="2"/>
  <c r="M4030" i="2"/>
  <c r="L4030" i="2"/>
  <c r="Q4029" i="2"/>
  <c r="P4029" i="2"/>
  <c r="R4029" i="2" s="1"/>
  <c r="O4029" i="2"/>
  <c r="M4029" i="2"/>
  <c r="L4029" i="2"/>
  <c r="N4029" i="2" s="1"/>
  <c r="Q4028" i="2"/>
  <c r="P4028" i="2"/>
  <c r="R4028" i="2" s="1"/>
  <c r="O4028" i="2"/>
  <c r="M4028" i="2"/>
  <c r="L4028" i="2"/>
  <c r="Q4027" i="2"/>
  <c r="P4027" i="2"/>
  <c r="R4027" i="2" s="1"/>
  <c r="O4027" i="2"/>
  <c r="M4027" i="2"/>
  <c r="L4027" i="2"/>
  <c r="Q4026" i="2"/>
  <c r="P4026" i="2"/>
  <c r="R4026" i="2" s="1"/>
  <c r="O4026" i="2"/>
  <c r="M4026" i="2"/>
  <c r="N4026" i="2" s="1"/>
  <c r="L4026" i="2"/>
  <c r="R4025" i="2"/>
  <c r="Q4025" i="2"/>
  <c r="P4025" i="2"/>
  <c r="O4025" i="2"/>
  <c r="M4025" i="2"/>
  <c r="N4025" i="2" s="1"/>
  <c r="L4025" i="2"/>
  <c r="Q4024" i="2"/>
  <c r="P4024" i="2"/>
  <c r="R4024" i="2" s="1"/>
  <c r="O4024" i="2"/>
  <c r="M4024" i="2"/>
  <c r="N4024" i="2" s="1"/>
  <c r="L4024" i="2"/>
  <c r="Q4023" i="2"/>
  <c r="P4023" i="2"/>
  <c r="R4023" i="2" s="1"/>
  <c r="O4023" i="2"/>
  <c r="M4023" i="2"/>
  <c r="L4023" i="2"/>
  <c r="N4023" i="2" s="1"/>
  <c r="Q4022" i="2"/>
  <c r="P4022" i="2"/>
  <c r="R4022" i="2" s="1"/>
  <c r="O4022" i="2"/>
  <c r="M4022" i="2"/>
  <c r="L4022" i="2"/>
  <c r="Q4021" i="2"/>
  <c r="P4021" i="2"/>
  <c r="R4021" i="2" s="1"/>
  <c r="O4021" i="2"/>
  <c r="M4021" i="2"/>
  <c r="L4021" i="2"/>
  <c r="N4021" i="2" s="1"/>
  <c r="Q4020" i="2"/>
  <c r="P4020" i="2"/>
  <c r="R4020" i="2" s="1"/>
  <c r="O4020" i="2"/>
  <c r="M4020" i="2"/>
  <c r="L4020" i="2"/>
  <c r="Q4019" i="2"/>
  <c r="P4019" i="2"/>
  <c r="R4019" i="2" s="1"/>
  <c r="O4019" i="2"/>
  <c r="M4019" i="2"/>
  <c r="L4019" i="2"/>
  <c r="Q4018" i="2"/>
  <c r="P4018" i="2"/>
  <c r="R4018" i="2" s="1"/>
  <c r="O4018" i="2"/>
  <c r="M4018" i="2"/>
  <c r="N4018" i="2" s="1"/>
  <c r="L4018" i="2"/>
  <c r="R4017" i="2"/>
  <c r="Q4017" i="2"/>
  <c r="P4017" i="2"/>
  <c r="O4017" i="2"/>
  <c r="M4017" i="2"/>
  <c r="N4017" i="2" s="1"/>
  <c r="L4017" i="2"/>
  <c r="Q4016" i="2"/>
  <c r="P4016" i="2"/>
  <c r="R4016" i="2" s="1"/>
  <c r="O4016" i="2"/>
  <c r="M4016" i="2"/>
  <c r="N4016" i="2" s="1"/>
  <c r="L4016" i="2"/>
  <c r="Q4015" i="2"/>
  <c r="P4015" i="2"/>
  <c r="R4015" i="2" s="1"/>
  <c r="O4015" i="2"/>
  <c r="M4015" i="2"/>
  <c r="L4015" i="2"/>
  <c r="N4015" i="2" s="1"/>
  <c r="Q4014" i="2"/>
  <c r="P4014" i="2"/>
  <c r="R4014" i="2" s="1"/>
  <c r="O4014" i="2"/>
  <c r="M4014" i="2"/>
  <c r="L4014" i="2"/>
  <c r="Q4013" i="2"/>
  <c r="P4013" i="2"/>
  <c r="R4013" i="2" s="1"/>
  <c r="O4013" i="2"/>
  <c r="M4013" i="2"/>
  <c r="L4013" i="2"/>
  <c r="N4013" i="2" s="1"/>
  <c r="Q4012" i="2"/>
  <c r="P4012" i="2"/>
  <c r="R4012" i="2" s="1"/>
  <c r="O4012" i="2"/>
  <c r="M4012" i="2"/>
  <c r="N4012" i="2" s="1"/>
  <c r="L4012" i="2"/>
  <c r="Q4011" i="2"/>
  <c r="P4011" i="2"/>
  <c r="R4011" i="2" s="1"/>
  <c r="O4011" i="2"/>
  <c r="M4011" i="2"/>
  <c r="L4011" i="2"/>
  <c r="Q4010" i="2"/>
  <c r="P4010" i="2"/>
  <c r="R4010" i="2" s="1"/>
  <c r="O4010" i="2"/>
  <c r="M4010" i="2"/>
  <c r="N4010" i="2" s="1"/>
  <c r="L4010" i="2"/>
  <c r="R4009" i="2"/>
  <c r="Q4009" i="2"/>
  <c r="P4009" i="2"/>
  <c r="O4009" i="2"/>
  <c r="N4009" i="2"/>
  <c r="M4009" i="2"/>
  <c r="L4009" i="2"/>
  <c r="Q4008" i="2"/>
  <c r="P4008" i="2"/>
  <c r="R4008" i="2" s="1"/>
  <c r="O4008" i="2"/>
  <c r="M4008" i="2"/>
  <c r="N4008" i="2" s="1"/>
  <c r="L4008" i="2"/>
  <c r="Q4007" i="2"/>
  <c r="P4007" i="2"/>
  <c r="R4007" i="2" s="1"/>
  <c r="O4007" i="2"/>
  <c r="M4007" i="2"/>
  <c r="L4007" i="2"/>
  <c r="N4007" i="2" s="1"/>
  <c r="Q4006" i="2"/>
  <c r="P4006" i="2"/>
  <c r="R4006" i="2" s="1"/>
  <c r="O4006" i="2"/>
  <c r="M4006" i="2"/>
  <c r="N4006" i="2" s="1"/>
  <c r="L4006" i="2"/>
  <c r="Q4005" i="2"/>
  <c r="P4005" i="2"/>
  <c r="R4005" i="2" s="1"/>
  <c r="O4005" i="2"/>
  <c r="M4005" i="2"/>
  <c r="L4005" i="2"/>
  <c r="N4005" i="2" s="1"/>
  <c r="Q4004" i="2"/>
  <c r="P4004" i="2"/>
  <c r="R4004" i="2" s="1"/>
  <c r="O4004" i="2"/>
  <c r="M4004" i="2"/>
  <c r="L4004" i="2"/>
  <c r="Q4003" i="2"/>
  <c r="P4003" i="2"/>
  <c r="R4003" i="2" s="1"/>
  <c r="O4003" i="2"/>
  <c r="M4003" i="2"/>
  <c r="L4003" i="2"/>
  <c r="Q4002" i="2"/>
  <c r="P4002" i="2"/>
  <c r="R4002" i="2" s="1"/>
  <c r="O4002" i="2"/>
  <c r="M4002" i="2"/>
  <c r="N4002" i="2" s="1"/>
  <c r="L4002" i="2"/>
  <c r="R4001" i="2"/>
  <c r="Q4001" i="2"/>
  <c r="P4001" i="2"/>
  <c r="O4001" i="2"/>
  <c r="M4001" i="2"/>
  <c r="N4001" i="2" s="1"/>
  <c r="L4001" i="2"/>
  <c r="Q4000" i="2"/>
  <c r="P4000" i="2"/>
  <c r="R4000" i="2" s="1"/>
  <c r="O4000" i="2"/>
  <c r="M4000" i="2"/>
  <c r="N4000" i="2" s="1"/>
  <c r="L4000" i="2"/>
  <c r="Q3999" i="2"/>
  <c r="P3999" i="2"/>
  <c r="R3999" i="2" s="1"/>
  <c r="O3999" i="2"/>
  <c r="M3999" i="2"/>
  <c r="L3999" i="2"/>
  <c r="N3999" i="2" s="1"/>
  <c r="Q3998" i="2"/>
  <c r="P3998" i="2"/>
  <c r="R3998" i="2" s="1"/>
  <c r="O3998" i="2"/>
  <c r="M3998" i="2"/>
  <c r="L3998" i="2"/>
  <c r="Q3997" i="2"/>
  <c r="P3997" i="2"/>
  <c r="R3997" i="2" s="1"/>
  <c r="O3997" i="2"/>
  <c r="M3997" i="2"/>
  <c r="L3997" i="2"/>
  <c r="N3997" i="2" s="1"/>
  <c r="Q3996" i="2"/>
  <c r="P3996" i="2"/>
  <c r="R3996" i="2" s="1"/>
  <c r="O3996" i="2"/>
  <c r="M3996" i="2"/>
  <c r="N3996" i="2" s="1"/>
  <c r="L3996" i="2"/>
  <c r="Q3995" i="2"/>
  <c r="P3995" i="2"/>
  <c r="R3995" i="2" s="1"/>
  <c r="O3995" i="2"/>
  <c r="M3995" i="2"/>
  <c r="L3995" i="2"/>
  <c r="Q3994" i="2"/>
  <c r="P3994" i="2"/>
  <c r="R3994" i="2" s="1"/>
  <c r="O3994" i="2"/>
  <c r="M3994" i="2"/>
  <c r="N3994" i="2" s="1"/>
  <c r="L3994" i="2"/>
  <c r="R3993" i="2"/>
  <c r="Q3993" i="2"/>
  <c r="P3993" i="2"/>
  <c r="O3993" i="2"/>
  <c r="N3993" i="2"/>
  <c r="M3993" i="2"/>
  <c r="L3993" i="2"/>
  <c r="Q3992" i="2"/>
  <c r="P3992" i="2"/>
  <c r="R3992" i="2" s="1"/>
  <c r="O3992" i="2"/>
  <c r="M3992" i="2"/>
  <c r="N3992" i="2" s="1"/>
  <c r="L3992" i="2"/>
  <c r="Q3991" i="2"/>
  <c r="P3991" i="2"/>
  <c r="R3991" i="2" s="1"/>
  <c r="O3991" i="2"/>
  <c r="M3991" i="2"/>
  <c r="L3991" i="2"/>
  <c r="N3991" i="2" s="1"/>
  <c r="Q3990" i="2"/>
  <c r="P3990" i="2"/>
  <c r="R3990" i="2" s="1"/>
  <c r="O3990" i="2"/>
  <c r="M3990" i="2"/>
  <c r="N3990" i="2" s="1"/>
  <c r="L3990" i="2"/>
  <c r="Q3989" i="2"/>
  <c r="P3989" i="2"/>
  <c r="R3989" i="2" s="1"/>
  <c r="O3989" i="2"/>
  <c r="M3989" i="2"/>
  <c r="L3989" i="2"/>
  <c r="N3989" i="2" s="1"/>
  <c r="Q3988" i="2"/>
  <c r="P3988" i="2"/>
  <c r="R3988" i="2" s="1"/>
  <c r="O3988" i="2"/>
  <c r="M3988" i="2"/>
  <c r="L3988" i="2"/>
  <c r="Q3987" i="2"/>
  <c r="P3987" i="2"/>
  <c r="R3987" i="2" s="1"/>
  <c r="O3987" i="2"/>
  <c r="M3987" i="2"/>
  <c r="L3987" i="2"/>
  <c r="Q3986" i="2"/>
  <c r="P3986" i="2"/>
  <c r="R3986" i="2" s="1"/>
  <c r="O3986" i="2"/>
  <c r="M3986" i="2"/>
  <c r="N3986" i="2" s="1"/>
  <c r="L3986" i="2"/>
  <c r="R3985" i="2"/>
  <c r="Q3985" i="2"/>
  <c r="P3985" i="2"/>
  <c r="O3985" i="2"/>
  <c r="M3985" i="2"/>
  <c r="N3985" i="2" s="1"/>
  <c r="L3985" i="2"/>
  <c r="Q3984" i="2"/>
  <c r="P3984" i="2"/>
  <c r="R3984" i="2" s="1"/>
  <c r="O3984" i="2"/>
  <c r="M3984" i="2"/>
  <c r="N3984" i="2" s="1"/>
  <c r="L3984" i="2"/>
  <c r="Q3983" i="2"/>
  <c r="P3983" i="2"/>
  <c r="R3983" i="2" s="1"/>
  <c r="O3983" i="2"/>
  <c r="M3983" i="2"/>
  <c r="L3983" i="2"/>
  <c r="N3983" i="2" s="1"/>
  <c r="Q3982" i="2"/>
  <c r="P3982" i="2"/>
  <c r="R3982" i="2" s="1"/>
  <c r="O3982" i="2"/>
  <c r="M3982" i="2"/>
  <c r="L3982" i="2"/>
  <c r="Q3981" i="2"/>
  <c r="P3981" i="2"/>
  <c r="R3981" i="2" s="1"/>
  <c r="O3981" i="2"/>
  <c r="M3981" i="2"/>
  <c r="L3981" i="2"/>
  <c r="N3981" i="2" s="1"/>
  <c r="Q3980" i="2"/>
  <c r="P3980" i="2"/>
  <c r="R3980" i="2" s="1"/>
  <c r="O3980" i="2"/>
  <c r="M3980" i="2"/>
  <c r="L3980" i="2"/>
  <c r="Q3979" i="2"/>
  <c r="P3979" i="2"/>
  <c r="R3979" i="2" s="1"/>
  <c r="O3979" i="2"/>
  <c r="M3979" i="2"/>
  <c r="L3979" i="2"/>
  <c r="Q3978" i="2"/>
  <c r="P3978" i="2"/>
  <c r="R3978" i="2" s="1"/>
  <c r="O3978" i="2"/>
  <c r="M3978" i="2"/>
  <c r="N3978" i="2" s="1"/>
  <c r="L3978" i="2"/>
  <c r="R3977" i="2"/>
  <c r="Q3977" i="2"/>
  <c r="P3977" i="2"/>
  <c r="O3977" i="2"/>
  <c r="M3977" i="2"/>
  <c r="N3977" i="2" s="1"/>
  <c r="L3977" i="2"/>
  <c r="Q3976" i="2"/>
  <c r="P3976" i="2"/>
  <c r="R3976" i="2" s="1"/>
  <c r="O3976" i="2"/>
  <c r="M3976" i="2"/>
  <c r="N3976" i="2" s="1"/>
  <c r="L3976" i="2"/>
  <c r="Q3975" i="2"/>
  <c r="P3975" i="2"/>
  <c r="R3975" i="2" s="1"/>
  <c r="O3975" i="2"/>
  <c r="M3975" i="2"/>
  <c r="L3975" i="2"/>
  <c r="N3975" i="2" s="1"/>
  <c r="Q3974" i="2"/>
  <c r="P3974" i="2"/>
  <c r="R3974" i="2" s="1"/>
  <c r="O3974" i="2"/>
  <c r="M3974" i="2"/>
  <c r="L3974" i="2"/>
  <c r="Q3973" i="2"/>
  <c r="P3973" i="2"/>
  <c r="R3973" i="2" s="1"/>
  <c r="O3973" i="2"/>
  <c r="M3973" i="2"/>
  <c r="L3973" i="2"/>
  <c r="N3973" i="2" s="1"/>
  <c r="Q3972" i="2"/>
  <c r="P3972" i="2"/>
  <c r="R3972" i="2" s="1"/>
  <c r="O3972" i="2"/>
  <c r="M3972" i="2"/>
  <c r="L3972" i="2"/>
  <c r="Q3971" i="2"/>
  <c r="P3971" i="2"/>
  <c r="R3971" i="2" s="1"/>
  <c r="O3971" i="2"/>
  <c r="M3971" i="2"/>
  <c r="L3971" i="2"/>
  <c r="Q3970" i="2"/>
  <c r="P3970" i="2"/>
  <c r="R3970" i="2" s="1"/>
  <c r="O3970" i="2"/>
  <c r="M3970" i="2"/>
  <c r="N3970" i="2" s="1"/>
  <c r="L3970" i="2"/>
  <c r="R3969" i="2"/>
  <c r="Q3969" i="2"/>
  <c r="P3969" i="2"/>
  <c r="O3969" i="2"/>
  <c r="M3969" i="2"/>
  <c r="N3969" i="2" s="1"/>
  <c r="L3969" i="2"/>
  <c r="Q3968" i="2"/>
  <c r="P3968" i="2"/>
  <c r="R3968" i="2" s="1"/>
  <c r="O3968" i="2"/>
  <c r="M3968" i="2"/>
  <c r="N3968" i="2" s="1"/>
  <c r="L3968" i="2"/>
  <c r="Q3967" i="2"/>
  <c r="P3967" i="2"/>
  <c r="R3967" i="2" s="1"/>
  <c r="O3967" i="2"/>
  <c r="M3967" i="2"/>
  <c r="L3967" i="2"/>
  <c r="N3967" i="2" s="1"/>
  <c r="Q3966" i="2"/>
  <c r="P3966" i="2"/>
  <c r="R3966" i="2" s="1"/>
  <c r="O3966" i="2"/>
  <c r="M3966" i="2"/>
  <c r="L3966" i="2"/>
  <c r="Q3965" i="2"/>
  <c r="P3965" i="2"/>
  <c r="R3965" i="2" s="1"/>
  <c r="O3965" i="2"/>
  <c r="M3965" i="2"/>
  <c r="L3965" i="2"/>
  <c r="N3965" i="2" s="1"/>
  <c r="Q3964" i="2"/>
  <c r="P3964" i="2"/>
  <c r="R3964" i="2" s="1"/>
  <c r="O3964" i="2"/>
  <c r="M3964" i="2"/>
  <c r="L3964" i="2"/>
  <c r="Q3963" i="2"/>
  <c r="P3963" i="2"/>
  <c r="R3963" i="2" s="1"/>
  <c r="O3963" i="2"/>
  <c r="M3963" i="2"/>
  <c r="L3963" i="2"/>
  <c r="Q3962" i="2"/>
  <c r="P3962" i="2"/>
  <c r="R3962" i="2" s="1"/>
  <c r="O3962" i="2"/>
  <c r="M3962" i="2"/>
  <c r="N3962" i="2" s="1"/>
  <c r="L3962" i="2"/>
  <c r="R3961" i="2"/>
  <c r="Q3961" i="2"/>
  <c r="P3961" i="2"/>
  <c r="O3961" i="2"/>
  <c r="M3961" i="2"/>
  <c r="N3961" i="2" s="1"/>
  <c r="L3961" i="2"/>
  <c r="Q3960" i="2"/>
  <c r="P3960" i="2"/>
  <c r="R3960" i="2" s="1"/>
  <c r="O3960" i="2"/>
  <c r="M3960" i="2"/>
  <c r="N3960" i="2" s="1"/>
  <c r="L3960" i="2"/>
  <c r="Q3959" i="2"/>
  <c r="P3959" i="2"/>
  <c r="R3959" i="2" s="1"/>
  <c r="O3959" i="2"/>
  <c r="M3959" i="2"/>
  <c r="L3959" i="2"/>
  <c r="N3959" i="2" s="1"/>
  <c r="Q3958" i="2"/>
  <c r="P3958" i="2"/>
  <c r="R3958" i="2" s="1"/>
  <c r="O3958" i="2"/>
  <c r="M3958" i="2"/>
  <c r="L3958" i="2"/>
  <c r="Q3957" i="2"/>
  <c r="P3957" i="2"/>
  <c r="R3957" i="2" s="1"/>
  <c r="O3957" i="2"/>
  <c r="M3957" i="2"/>
  <c r="L3957" i="2"/>
  <c r="N3957" i="2" s="1"/>
  <c r="Q3956" i="2"/>
  <c r="P3956" i="2"/>
  <c r="R3956" i="2" s="1"/>
  <c r="O3956" i="2"/>
  <c r="M3956" i="2"/>
  <c r="L3956" i="2"/>
  <c r="Q3955" i="2"/>
  <c r="P3955" i="2"/>
  <c r="R3955" i="2" s="1"/>
  <c r="O3955" i="2"/>
  <c r="M3955" i="2"/>
  <c r="L3955" i="2"/>
  <c r="Q3954" i="2"/>
  <c r="P3954" i="2"/>
  <c r="R3954" i="2" s="1"/>
  <c r="O3954" i="2"/>
  <c r="M3954" i="2"/>
  <c r="N3954" i="2" s="1"/>
  <c r="L3954" i="2"/>
  <c r="R3953" i="2"/>
  <c r="Q3953" i="2"/>
  <c r="P3953" i="2"/>
  <c r="O3953" i="2"/>
  <c r="M3953" i="2"/>
  <c r="N3953" i="2" s="1"/>
  <c r="L3953" i="2"/>
  <c r="Q3952" i="2"/>
  <c r="P3952" i="2"/>
  <c r="R3952" i="2" s="1"/>
  <c r="O3952" i="2"/>
  <c r="M3952" i="2"/>
  <c r="N3952" i="2" s="1"/>
  <c r="L3952" i="2"/>
  <c r="Q3951" i="2"/>
  <c r="P3951" i="2"/>
  <c r="R3951" i="2" s="1"/>
  <c r="O3951" i="2"/>
  <c r="M3951" i="2"/>
  <c r="L3951" i="2"/>
  <c r="N3951" i="2" s="1"/>
  <c r="Q3950" i="2"/>
  <c r="P3950" i="2"/>
  <c r="R3950" i="2" s="1"/>
  <c r="O3950" i="2"/>
  <c r="M3950" i="2"/>
  <c r="L3950" i="2"/>
  <c r="Q3949" i="2"/>
  <c r="P3949" i="2"/>
  <c r="R3949" i="2" s="1"/>
  <c r="O3949" i="2"/>
  <c r="M3949" i="2"/>
  <c r="L3949" i="2"/>
  <c r="N3949" i="2" s="1"/>
  <c r="Q3948" i="2"/>
  <c r="P3948" i="2"/>
  <c r="R3948" i="2" s="1"/>
  <c r="O3948" i="2"/>
  <c r="M3948" i="2"/>
  <c r="N3948" i="2" s="1"/>
  <c r="L3948" i="2"/>
  <c r="Q3947" i="2"/>
  <c r="P3947" i="2"/>
  <c r="R3947" i="2" s="1"/>
  <c r="O3947" i="2"/>
  <c r="M3947" i="2"/>
  <c r="L3947" i="2"/>
  <c r="Q3946" i="2"/>
  <c r="P3946" i="2"/>
  <c r="R3946" i="2" s="1"/>
  <c r="O3946" i="2"/>
  <c r="M3946" i="2"/>
  <c r="N3946" i="2" s="1"/>
  <c r="L3946" i="2"/>
  <c r="R3945" i="2"/>
  <c r="Q3945" i="2"/>
  <c r="P3945" i="2"/>
  <c r="O3945" i="2"/>
  <c r="N3945" i="2"/>
  <c r="M3945" i="2"/>
  <c r="L3945" i="2"/>
  <c r="Q3944" i="2"/>
  <c r="P3944" i="2"/>
  <c r="R3944" i="2" s="1"/>
  <c r="O3944" i="2"/>
  <c r="M3944" i="2"/>
  <c r="L3944" i="2"/>
  <c r="Q3943" i="2"/>
  <c r="P3943" i="2"/>
  <c r="R3943" i="2" s="1"/>
  <c r="O3943" i="2"/>
  <c r="M3943" i="2"/>
  <c r="L3943" i="2"/>
  <c r="N3943" i="2" s="1"/>
  <c r="Q3942" i="2"/>
  <c r="P3942" i="2"/>
  <c r="R3942" i="2" s="1"/>
  <c r="O3942" i="2"/>
  <c r="M3942" i="2"/>
  <c r="N3942" i="2" s="1"/>
  <c r="L3942" i="2"/>
  <c r="Q3941" i="2"/>
  <c r="P3941" i="2"/>
  <c r="R3941" i="2" s="1"/>
  <c r="O3941" i="2"/>
  <c r="M3941" i="2"/>
  <c r="N3941" i="2" s="1"/>
  <c r="L3941" i="2"/>
  <c r="Q3940" i="2"/>
  <c r="P3940" i="2"/>
  <c r="R3940" i="2" s="1"/>
  <c r="O3940" i="2"/>
  <c r="M3940" i="2"/>
  <c r="N3940" i="2" s="1"/>
  <c r="L3940" i="2"/>
  <c r="Q3939" i="2"/>
  <c r="P3939" i="2"/>
  <c r="R3939" i="2" s="1"/>
  <c r="O3939" i="2"/>
  <c r="M3939" i="2"/>
  <c r="L3939" i="2"/>
  <c r="N3939" i="2" s="1"/>
  <c r="Q3938" i="2"/>
  <c r="P3938" i="2"/>
  <c r="R3938" i="2" s="1"/>
  <c r="O3938" i="2"/>
  <c r="M3938" i="2"/>
  <c r="N3938" i="2" s="1"/>
  <c r="L3938" i="2"/>
  <c r="Q3937" i="2"/>
  <c r="P3937" i="2"/>
  <c r="R3937" i="2" s="1"/>
  <c r="O3937" i="2"/>
  <c r="M3937" i="2"/>
  <c r="L3937" i="2"/>
  <c r="N3937" i="2" s="1"/>
  <c r="R3936" i="2"/>
  <c r="Q3936" i="2"/>
  <c r="P3936" i="2"/>
  <c r="O3936" i="2"/>
  <c r="M3936" i="2"/>
  <c r="N3936" i="2" s="1"/>
  <c r="L3936" i="2"/>
  <c r="Q3935" i="2"/>
  <c r="P3935" i="2"/>
  <c r="R3935" i="2" s="1"/>
  <c r="O3935" i="2"/>
  <c r="M3935" i="2"/>
  <c r="L3935" i="2"/>
  <c r="Q3934" i="2"/>
  <c r="P3934" i="2"/>
  <c r="R3934" i="2" s="1"/>
  <c r="O3934" i="2"/>
  <c r="M3934" i="2"/>
  <c r="L3934" i="2"/>
  <c r="R3933" i="2"/>
  <c r="Q3933" i="2"/>
  <c r="P3933" i="2"/>
  <c r="O3933" i="2"/>
  <c r="N3933" i="2"/>
  <c r="M3933" i="2"/>
  <c r="L3933" i="2"/>
  <c r="R3932" i="2"/>
  <c r="Q3932" i="2"/>
  <c r="P3932" i="2"/>
  <c r="O3932" i="2"/>
  <c r="M3932" i="2"/>
  <c r="L3932" i="2"/>
  <c r="Q3931" i="2"/>
  <c r="P3931" i="2"/>
  <c r="R3931" i="2" s="1"/>
  <c r="O3931" i="2"/>
  <c r="M3931" i="2"/>
  <c r="L3931" i="2"/>
  <c r="Q3930" i="2"/>
  <c r="P3930" i="2"/>
  <c r="R3930" i="2" s="1"/>
  <c r="O3930" i="2"/>
  <c r="M3930" i="2"/>
  <c r="N3930" i="2" s="1"/>
  <c r="L3930" i="2"/>
  <c r="R3929" i="2"/>
  <c r="Q3929" i="2"/>
  <c r="P3929" i="2"/>
  <c r="O3929" i="2"/>
  <c r="M3929" i="2"/>
  <c r="N3929" i="2" s="1"/>
  <c r="L3929" i="2"/>
  <c r="Q3928" i="2"/>
  <c r="P3928" i="2"/>
  <c r="R3928" i="2" s="1"/>
  <c r="O3928" i="2"/>
  <c r="M3928" i="2"/>
  <c r="L3928" i="2"/>
  <c r="Q3927" i="2"/>
  <c r="P3927" i="2"/>
  <c r="R3927" i="2" s="1"/>
  <c r="O3927" i="2"/>
  <c r="M3927" i="2"/>
  <c r="L3927" i="2"/>
  <c r="Q3926" i="2"/>
  <c r="P3926" i="2"/>
  <c r="R3926" i="2" s="1"/>
  <c r="O3926" i="2"/>
  <c r="M3926" i="2"/>
  <c r="N3926" i="2" s="1"/>
  <c r="L3926" i="2"/>
  <c r="Q3925" i="2"/>
  <c r="P3925" i="2"/>
  <c r="R3925" i="2" s="1"/>
  <c r="O3925" i="2"/>
  <c r="M3925" i="2"/>
  <c r="L3925" i="2"/>
  <c r="Q3924" i="2"/>
  <c r="P3924" i="2"/>
  <c r="R3924" i="2" s="1"/>
  <c r="O3924" i="2"/>
  <c r="M3924" i="2"/>
  <c r="N3924" i="2" s="1"/>
  <c r="L3924" i="2"/>
  <c r="Q3923" i="2"/>
  <c r="P3923" i="2"/>
  <c r="R3923" i="2" s="1"/>
  <c r="O3923" i="2"/>
  <c r="M3923" i="2"/>
  <c r="L3923" i="2"/>
  <c r="N3923" i="2" s="1"/>
  <c r="Q3922" i="2"/>
  <c r="P3922" i="2"/>
  <c r="R3922" i="2" s="1"/>
  <c r="O3922" i="2"/>
  <c r="M3922" i="2"/>
  <c r="L3922" i="2"/>
  <c r="Q3921" i="2"/>
  <c r="P3921" i="2"/>
  <c r="R3921" i="2" s="1"/>
  <c r="O3921" i="2"/>
  <c r="M3921" i="2"/>
  <c r="L3921" i="2"/>
  <c r="N3921" i="2" s="1"/>
  <c r="R3920" i="2"/>
  <c r="Q3920" i="2"/>
  <c r="P3920" i="2"/>
  <c r="O3920" i="2"/>
  <c r="M3920" i="2"/>
  <c r="N3920" i="2" s="1"/>
  <c r="L3920" i="2"/>
  <c r="Q3919" i="2"/>
  <c r="P3919" i="2"/>
  <c r="R3919" i="2" s="1"/>
  <c r="O3919" i="2"/>
  <c r="M3919" i="2"/>
  <c r="L3919" i="2"/>
  <c r="Q3918" i="2"/>
  <c r="P3918" i="2"/>
  <c r="R3918" i="2" s="1"/>
  <c r="O3918" i="2"/>
  <c r="M3918" i="2"/>
  <c r="L3918" i="2"/>
  <c r="R3917" i="2"/>
  <c r="Q3917" i="2"/>
  <c r="P3917" i="2"/>
  <c r="O3917" i="2"/>
  <c r="N3917" i="2"/>
  <c r="M3917" i="2"/>
  <c r="L3917" i="2"/>
  <c r="R3916" i="2"/>
  <c r="Q3916" i="2"/>
  <c r="P3916" i="2"/>
  <c r="O3916" i="2"/>
  <c r="M3916" i="2"/>
  <c r="N3916" i="2" s="1"/>
  <c r="L3916" i="2"/>
  <c r="Q3915" i="2"/>
  <c r="P3915" i="2"/>
  <c r="R3915" i="2" s="1"/>
  <c r="O3915" i="2"/>
  <c r="M3915" i="2"/>
  <c r="L3915" i="2"/>
  <c r="Q3914" i="2"/>
  <c r="P3914" i="2"/>
  <c r="R3914" i="2" s="1"/>
  <c r="O3914" i="2"/>
  <c r="M3914" i="2"/>
  <c r="N3914" i="2" s="1"/>
  <c r="L3914" i="2"/>
  <c r="R3913" i="2"/>
  <c r="Q3913" i="2"/>
  <c r="P3913" i="2"/>
  <c r="O3913" i="2"/>
  <c r="N3913" i="2"/>
  <c r="M3913" i="2"/>
  <c r="L3913" i="2"/>
  <c r="Q3912" i="2"/>
  <c r="P3912" i="2"/>
  <c r="R3912" i="2" s="1"/>
  <c r="O3912" i="2"/>
  <c r="M3912" i="2"/>
  <c r="L3912" i="2"/>
  <c r="Q3911" i="2"/>
  <c r="P3911" i="2"/>
  <c r="R3911" i="2" s="1"/>
  <c r="O3911" i="2"/>
  <c r="M3911" i="2"/>
  <c r="L3911" i="2"/>
  <c r="N3911" i="2" s="1"/>
  <c r="Q3910" i="2"/>
  <c r="P3910" i="2"/>
  <c r="R3910" i="2" s="1"/>
  <c r="O3910" i="2"/>
  <c r="M3910" i="2"/>
  <c r="N3910" i="2" s="1"/>
  <c r="L3910" i="2"/>
  <c r="Q3909" i="2"/>
  <c r="P3909" i="2"/>
  <c r="R3909" i="2" s="1"/>
  <c r="O3909" i="2"/>
  <c r="M3909" i="2"/>
  <c r="N3909" i="2" s="1"/>
  <c r="L3909" i="2"/>
  <c r="Q3908" i="2"/>
  <c r="P3908" i="2"/>
  <c r="R3908" i="2" s="1"/>
  <c r="O3908" i="2"/>
  <c r="M3908" i="2"/>
  <c r="N3908" i="2" s="1"/>
  <c r="L3908" i="2"/>
  <c r="Q3907" i="2"/>
  <c r="P3907" i="2"/>
  <c r="R3907" i="2" s="1"/>
  <c r="O3907" i="2"/>
  <c r="M3907" i="2"/>
  <c r="L3907" i="2"/>
  <c r="N3907" i="2" s="1"/>
  <c r="Q3906" i="2"/>
  <c r="P3906" i="2"/>
  <c r="R3906" i="2" s="1"/>
  <c r="O3906" i="2"/>
  <c r="M3906" i="2"/>
  <c r="N3906" i="2" s="1"/>
  <c r="L3906" i="2"/>
  <c r="Q3905" i="2"/>
  <c r="P3905" i="2"/>
  <c r="R3905" i="2" s="1"/>
  <c r="O3905" i="2"/>
  <c r="M3905" i="2"/>
  <c r="L3905" i="2"/>
  <c r="N3905" i="2" s="1"/>
  <c r="R3904" i="2"/>
  <c r="Q3904" i="2"/>
  <c r="P3904" i="2"/>
  <c r="O3904" i="2"/>
  <c r="M3904" i="2"/>
  <c r="N3904" i="2" s="1"/>
  <c r="L3904" i="2"/>
  <c r="Q3903" i="2"/>
  <c r="P3903" i="2"/>
  <c r="R3903" i="2" s="1"/>
  <c r="O3903" i="2"/>
  <c r="M3903" i="2"/>
  <c r="L3903" i="2"/>
  <c r="Q3902" i="2"/>
  <c r="P3902" i="2"/>
  <c r="R3902" i="2" s="1"/>
  <c r="O3902" i="2"/>
  <c r="M3902" i="2"/>
  <c r="L3902" i="2"/>
  <c r="R3901" i="2"/>
  <c r="Q3901" i="2"/>
  <c r="P3901" i="2"/>
  <c r="O3901" i="2"/>
  <c r="N3901" i="2"/>
  <c r="M3901" i="2"/>
  <c r="L3901" i="2"/>
  <c r="R3900" i="2"/>
  <c r="Q3900" i="2"/>
  <c r="P3900" i="2"/>
  <c r="O3900" i="2"/>
  <c r="M3900" i="2"/>
  <c r="L3900" i="2"/>
  <c r="Q3899" i="2"/>
  <c r="P3899" i="2"/>
  <c r="R3899" i="2" s="1"/>
  <c r="O3899" i="2"/>
  <c r="M3899" i="2"/>
  <c r="L3899" i="2"/>
  <c r="Q3898" i="2"/>
  <c r="P3898" i="2"/>
  <c r="R3898" i="2" s="1"/>
  <c r="O3898" i="2"/>
  <c r="M3898" i="2"/>
  <c r="N3898" i="2" s="1"/>
  <c r="L3898" i="2"/>
  <c r="R3897" i="2"/>
  <c r="Q3897" i="2"/>
  <c r="P3897" i="2"/>
  <c r="O3897" i="2"/>
  <c r="M3897" i="2"/>
  <c r="N3897" i="2" s="1"/>
  <c r="L3897" i="2"/>
  <c r="Q3896" i="2"/>
  <c r="P3896" i="2"/>
  <c r="R3896" i="2" s="1"/>
  <c r="O3896" i="2"/>
  <c r="M3896" i="2"/>
  <c r="L3896" i="2"/>
  <c r="Q3895" i="2"/>
  <c r="P3895" i="2"/>
  <c r="R3895" i="2" s="1"/>
  <c r="O3895" i="2"/>
  <c r="M3895" i="2"/>
  <c r="L3895" i="2"/>
  <c r="N3895" i="2" s="1"/>
  <c r="Q3894" i="2"/>
  <c r="P3894" i="2"/>
  <c r="R3894" i="2" s="1"/>
  <c r="O3894" i="2"/>
  <c r="M3894" i="2"/>
  <c r="L3894" i="2"/>
  <c r="Q3893" i="2"/>
  <c r="P3893" i="2"/>
  <c r="R3893" i="2" s="1"/>
  <c r="O3893" i="2"/>
  <c r="M3893" i="2"/>
  <c r="N3893" i="2" s="1"/>
  <c r="L3893" i="2"/>
  <c r="Q3892" i="2"/>
  <c r="P3892" i="2"/>
  <c r="R3892" i="2" s="1"/>
  <c r="O3892" i="2"/>
  <c r="M3892" i="2"/>
  <c r="N3892" i="2" s="1"/>
  <c r="L3892" i="2"/>
  <c r="Q3891" i="2"/>
  <c r="P3891" i="2"/>
  <c r="R3891" i="2" s="1"/>
  <c r="O3891" i="2"/>
  <c r="M3891" i="2"/>
  <c r="L3891" i="2"/>
  <c r="N3891" i="2" s="1"/>
  <c r="Q3890" i="2"/>
  <c r="P3890" i="2"/>
  <c r="R3890" i="2" s="1"/>
  <c r="O3890" i="2"/>
  <c r="M3890" i="2"/>
  <c r="N3890" i="2" s="1"/>
  <c r="L3890" i="2"/>
  <c r="Q3889" i="2"/>
  <c r="P3889" i="2"/>
  <c r="R3889" i="2" s="1"/>
  <c r="O3889" i="2"/>
  <c r="M3889" i="2"/>
  <c r="L3889" i="2"/>
  <c r="N3889" i="2" s="1"/>
  <c r="R3888" i="2"/>
  <c r="Q3888" i="2"/>
  <c r="P3888" i="2"/>
  <c r="O3888" i="2"/>
  <c r="M3888" i="2"/>
  <c r="L3888" i="2"/>
  <c r="Q3887" i="2"/>
  <c r="P3887" i="2"/>
  <c r="R3887" i="2" s="1"/>
  <c r="O3887" i="2"/>
  <c r="M3887" i="2"/>
  <c r="L3887" i="2"/>
  <c r="Q3886" i="2"/>
  <c r="P3886" i="2"/>
  <c r="R3886" i="2" s="1"/>
  <c r="O3886" i="2"/>
  <c r="M3886" i="2"/>
  <c r="L3886" i="2"/>
  <c r="R3885" i="2"/>
  <c r="Q3885" i="2"/>
  <c r="P3885" i="2"/>
  <c r="O3885" i="2"/>
  <c r="M3885" i="2"/>
  <c r="N3885" i="2" s="1"/>
  <c r="L3885" i="2"/>
  <c r="R3884" i="2"/>
  <c r="Q3884" i="2"/>
  <c r="P3884" i="2"/>
  <c r="O3884" i="2"/>
  <c r="M3884" i="2"/>
  <c r="N3884" i="2" s="1"/>
  <c r="L3884" i="2"/>
  <c r="Q3883" i="2"/>
  <c r="P3883" i="2"/>
  <c r="R3883" i="2" s="1"/>
  <c r="O3883" i="2"/>
  <c r="M3883" i="2"/>
  <c r="L3883" i="2"/>
  <c r="N3883" i="2" s="1"/>
  <c r="Q3882" i="2"/>
  <c r="P3882" i="2"/>
  <c r="R3882" i="2" s="1"/>
  <c r="O3882" i="2"/>
  <c r="M3882" i="2"/>
  <c r="N3882" i="2" s="1"/>
  <c r="L3882" i="2"/>
  <c r="R3881" i="2"/>
  <c r="Q3881" i="2"/>
  <c r="P3881" i="2"/>
  <c r="O3881" i="2"/>
  <c r="N3881" i="2"/>
  <c r="M3881" i="2"/>
  <c r="L3881" i="2"/>
  <c r="Q3880" i="2"/>
  <c r="P3880" i="2"/>
  <c r="R3880" i="2" s="1"/>
  <c r="O3880" i="2"/>
  <c r="M3880" i="2"/>
  <c r="L3880" i="2"/>
  <c r="Q3879" i="2"/>
  <c r="P3879" i="2"/>
  <c r="R3879" i="2" s="1"/>
  <c r="O3879" i="2"/>
  <c r="M3879" i="2"/>
  <c r="L3879" i="2"/>
  <c r="N3879" i="2" s="1"/>
  <c r="Q3878" i="2"/>
  <c r="P3878" i="2"/>
  <c r="R3878" i="2" s="1"/>
  <c r="O3878" i="2"/>
  <c r="M3878" i="2"/>
  <c r="N3878" i="2" s="1"/>
  <c r="L3878" i="2"/>
  <c r="Q3877" i="2"/>
  <c r="P3877" i="2"/>
  <c r="R3877" i="2" s="1"/>
  <c r="O3877" i="2"/>
  <c r="M3877" i="2"/>
  <c r="L3877" i="2"/>
  <c r="R3876" i="2"/>
  <c r="Q3876" i="2"/>
  <c r="P3876" i="2"/>
  <c r="O3876" i="2"/>
  <c r="M3876" i="2"/>
  <c r="N3876" i="2" s="1"/>
  <c r="L3876" i="2"/>
  <c r="Q3875" i="2"/>
  <c r="P3875" i="2"/>
  <c r="R3875" i="2" s="1"/>
  <c r="O3875" i="2"/>
  <c r="M3875" i="2"/>
  <c r="L3875" i="2"/>
  <c r="N3875" i="2" s="1"/>
  <c r="Q3874" i="2"/>
  <c r="P3874" i="2"/>
  <c r="R3874" i="2" s="1"/>
  <c r="O3874" i="2"/>
  <c r="M3874" i="2"/>
  <c r="L3874" i="2"/>
  <c r="R3873" i="2"/>
  <c r="Q3873" i="2"/>
  <c r="P3873" i="2"/>
  <c r="O3873" i="2"/>
  <c r="N3873" i="2"/>
  <c r="M3873" i="2"/>
  <c r="L3873" i="2"/>
  <c r="R3872" i="2"/>
  <c r="Q3872" i="2"/>
  <c r="P3872" i="2"/>
  <c r="O3872" i="2"/>
  <c r="M3872" i="2"/>
  <c r="L3872" i="2"/>
  <c r="Q3871" i="2"/>
  <c r="P3871" i="2"/>
  <c r="R3871" i="2" s="1"/>
  <c r="O3871" i="2"/>
  <c r="M3871" i="2"/>
  <c r="L3871" i="2"/>
  <c r="Q3870" i="2"/>
  <c r="P3870" i="2"/>
  <c r="R3870" i="2" s="1"/>
  <c r="O3870" i="2"/>
  <c r="M3870" i="2"/>
  <c r="L3870" i="2"/>
  <c r="R3869" i="2"/>
  <c r="Q3869" i="2"/>
  <c r="P3869" i="2"/>
  <c r="O3869" i="2"/>
  <c r="M3869" i="2"/>
  <c r="N3869" i="2" s="1"/>
  <c r="L3869" i="2"/>
  <c r="Q3868" i="2"/>
  <c r="P3868" i="2"/>
  <c r="R3868" i="2" s="1"/>
  <c r="O3868" i="2"/>
  <c r="M3868" i="2"/>
  <c r="L3868" i="2"/>
  <c r="Q3867" i="2"/>
  <c r="P3867" i="2"/>
  <c r="R3867" i="2" s="1"/>
  <c r="O3867" i="2"/>
  <c r="M3867" i="2"/>
  <c r="L3867" i="2"/>
  <c r="N3867" i="2" s="1"/>
  <c r="Q3866" i="2"/>
  <c r="P3866" i="2"/>
  <c r="R3866" i="2" s="1"/>
  <c r="O3866" i="2"/>
  <c r="M3866" i="2"/>
  <c r="N3866" i="2" s="1"/>
  <c r="L3866" i="2"/>
  <c r="Q3865" i="2"/>
  <c r="P3865" i="2"/>
  <c r="R3865" i="2" s="1"/>
  <c r="O3865" i="2"/>
  <c r="M3865" i="2"/>
  <c r="L3865" i="2"/>
  <c r="Q3864" i="2"/>
  <c r="P3864" i="2"/>
  <c r="R3864" i="2" s="1"/>
  <c r="O3864" i="2"/>
  <c r="M3864" i="2"/>
  <c r="L3864" i="2"/>
  <c r="Q3863" i="2"/>
  <c r="P3863" i="2"/>
  <c r="R3863" i="2" s="1"/>
  <c r="O3863" i="2"/>
  <c r="M3863" i="2"/>
  <c r="L3863" i="2"/>
  <c r="Q3862" i="2"/>
  <c r="P3862" i="2"/>
  <c r="R3862" i="2" s="1"/>
  <c r="O3862" i="2"/>
  <c r="M3862" i="2"/>
  <c r="N3862" i="2" s="1"/>
  <c r="L3862" i="2"/>
  <c r="Q3861" i="2"/>
  <c r="P3861" i="2"/>
  <c r="R3861" i="2" s="1"/>
  <c r="O3861" i="2"/>
  <c r="M3861" i="2"/>
  <c r="L3861" i="2"/>
  <c r="R3860" i="2"/>
  <c r="Q3860" i="2"/>
  <c r="P3860" i="2"/>
  <c r="O3860" i="2"/>
  <c r="M3860" i="2"/>
  <c r="N3860" i="2" s="1"/>
  <c r="L3860" i="2"/>
  <c r="Q3859" i="2"/>
  <c r="P3859" i="2"/>
  <c r="R3859" i="2" s="1"/>
  <c r="O3859" i="2"/>
  <c r="M3859" i="2"/>
  <c r="L3859" i="2"/>
  <c r="N3859" i="2" s="1"/>
  <c r="Q3858" i="2"/>
  <c r="P3858" i="2"/>
  <c r="R3858" i="2" s="1"/>
  <c r="O3858" i="2"/>
  <c r="M3858" i="2"/>
  <c r="L3858" i="2"/>
  <c r="R3857" i="2"/>
  <c r="Q3857" i="2"/>
  <c r="P3857" i="2"/>
  <c r="O3857" i="2"/>
  <c r="N3857" i="2"/>
  <c r="M3857" i="2"/>
  <c r="L3857" i="2"/>
  <c r="R3856" i="2"/>
  <c r="Q3856" i="2"/>
  <c r="P3856" i="2"/>
  <c r="O3856" i="2"/>
  <c r="M3856" i="2"/>
  <c r="L3856" i="2"/>
  <c r="Q3855" i="2"/>
  <c r="P3855" i="2"/>
  <c r="R3855" i="2" s="1"/>
  <c r="O3855" i="2"/>
  <c r="M3855" i="2"/>
  <c r="L3855" i="2"/>
  <c r="Q3854" i="2"/>
  <c r="P3854" i="2"/>
  <c r="R3854" i="2" s="1"/>
  <c r="O3854" i="2"/>
  <c r="M3854" i="2"/>
  <c r="L3854" i="2"/>
  <c r="R3853" i="2"/>
  <c r="Q3853" i="2"/>
  <c r="P3853" i="2"/>
  <c r="O3853" i="2"/>
  <c r="M3853" i="2"/>
  <c r="N3853" i="2" s="1"/>
  <c r="L3853" i="2"/>
  <c r="Q3852" i="2"/>
  <c r="P3852" i="2"/>
  <c r="R3852" i="2" s="1"/>
  <c r="O3852" i="2"/>
  <c r="M3852" i="2"/>
  <c r="L3852" i="2"/>
  <c r="Q3851" i="2"/>
  <c r="P3851" i="2"/>
  <c r="R3851" i="2" s="1"/>
  <c r="O3851" i="2"/>
  <c r="M3851" i="2"/>
  <c r="L3851" i="2"/>
  <c r="N3851" i="2" s="1"/>
  <c r="Q3850" i="2"/>
  <c r="P3850" i="2"/>
  <c r="R3850" i="2" s="1"/>
  <c r="O3850" i="2"/>
  <c r="M3850" i="2"/>
  <c r="N3850" i="2" s="1"/>
  <c r="L3850" i="2"/>
  <c r="Q3849" i="2"/>
  <c r="P3849" i="2"/>
  <c r="R3849" i="2" s="1"/>
  <c r="O3849" i="2"/>
  <c r="M3849" i="2"/>
  <c r="L3849" i="2"/>
  <c r="Q3848" i="2"/>
  <c r="P3848" i="2"/>
  <c r="R3848" i="2" s="1"/>
  <c r="O3848" i="2"/>
  <c r="M3848" i="2"/>
  <c r="L3848" i="2"/>
  <c r="Q3847" i="2"/>
  <c r="P3847" i="2"/>
  <c r="R3847" i="2" s="1"/>
  <c r="O3847" i="2"/>
  <c r="M3847" i="2"/>
  <c r="L3847" i="2"/>
  <c r="Q3846" i="2"/>
  <c r="P3846" i="2"/>
  <c r="R3846" i="2" s="1"/>
  <c r="O3846" i="2"/>
  <c r="M3846" i="2"/>
  <c r="L3846" i="2"/>
  <c r="Q3845" i="2"/>
  <c r="P3845" i="2"/>
  <c r="R3845" i="2" s="1"/>
  <c r="O3845" i="2"/>
  <c r="M3845" i="2"/>
  <c r="N3845" i="2" s="1"/>
  <c r="L3845" i="2"/>
  <c r="Q3844" i="2"/>
  <c r="P3844" i="2"/>
  <c r="R3844" i="2" s="1"/>
  <c r="O3844" i="2"/>
  <c r="M3844" i="2"/>
  <c r="L3844" i="2"/>
  <c r="Q3843" i="2"/>
  <c r="P3843" i="2"/>
  <c r="R3843" i="2" s="1"/>
  <c r="O3843" i="2"/>
  <c r="M3843" i="2"/>
  <c r="L3843" i="2"/>
  <c r="N3843" i="2" s="1"/>
  <c r="Q3842" i="2"/>
  <c r="P3842" i="2"/>
  <c r="R3842" i="2" s="1"/>
  <c r="O3842" i="2"/>
  <c r="M3842" i="2"/>
  <c r="N3842" i="2" s="1"/>
  <c r="L3842" i="2"/>
  <c r="Q3841" i="2"/>
  <c r="P3841" i="2"/>
  <c r="R3841" i="2" s="1"/>
  <c r="O3841" i="2"/>
  <c r="M3841" i="2"/>
  <c r="N3841" i="2" s="1"/>
  <c r="L3841" i="2"/>
  <c r="Q3840" i="2"/>
  <c r="P3840" i="2"/>
  <c r="R3840" i="2" s="1"/>
  <c r="O3840" i="2"/>
  <c r="M3840" i="2"/>
  <c r="N3840" i="2" s="1"/>
  <c r="L3840" i="2"/>
  <c r="Q3839" i="2"/>
  <c r="P3839" i="2"/>
  <c r="R3839" i="2" s="1"/>
  <c r="O3839" i="2"/>
  <c r="M3839" i="2"/>
  <c r="L3839" i="2"/>
  <c r="N3839" i="2" s="1"/>
  <c r="Q3838" i="2"/>
  <c r="P3838" i="2"/>
  <c r="R3838" i="2" s="1"/>
  <c r="O3838" i="2"/>
  <c r="M3838" i="2"/>
  <c r="L3838" i="2"/>
  <c r="Q3837" i="2"/>
  <c r="P3837" i="2"/>
  <c r="R3837" i="2" s="1"/>
  <c r="O3837" i="2"/>
  <c r="M3837" i="2"/>
  <c r="L3837" i="2"/>
  <c r="N3837" i="2" s="1"/>
  <c r="R3836" i="2"/>
  <c r="Q3836" i="2"/>
  <c r="P3836" i="2"/>
  <c r="O3836" i="2"/>
  <c r="M3836" i="2"/>
  <c r="N3836" i="2" s="1"/>
  <c r="L3836" i="2"/>
  <c r="Q3835" i="2"/>
  <c r="P3835" i="2"/>
  <c r="R3835" i="2" s="1"/>
  <c r="O3835" i="2"/>
  <c r="M3835" i="2"/>
  <c r="L3835" i="2"/>
  <c r="Q3834" i="2"/>
  <c r="P3834" i="2"/>
  <c r="R3834" i="2" s="1"/>
  <c r="O3834" i="2"/>
  <c r="M3834" i="2"/>
  <c r="L3834" i="2"/>
  <c r="R3833" i="2"/>
  <c r="Q3833" i="2"/>
  <c r="P3833" i="2"/>
  <c r="O3833" i="2"/>
  <c r="N3833" i="2"/>
  <c r="M3833" i="2"/>
  <c r="L3833" i="2"/>
  <c r="R3832" i="2"/>
  <c r="Q3832" i="2"/>
  <c r="P3832" i="2"/>
  <c r="O3832" i="2"/>
  <c r="M3832" i="2"/>
  <c r="L3832" i="2"/>
  <c r="Q3831" i="2"/>
  <c r="P3831" i="2"/>
  <c r="R3831" i="2" s="1"/>
  <c r="O3831" i="2"/>
  <c r="M3831" i="2"/>
  <c r="L3831" i="2"/>
  <c r="Q3830" i="2"/>
  <c r="P3830" i="2"/>
  <c r="R3830" i="2" s="1"/>
  <c r="O3830" i="2"/>
  <c r="M3830" i="2"/>
  <c r="N3830" i="2" s="1"/>
  <c r="L3830" i="2"/>
  <c r="R3829" i="2"/>
  <c r="Q3829" i="2"/>
  <c r="P3829" i="2"/>
  <c r="O3829" i="2"/>
  <c r="M3829" i="2"/>
  <c r="N3829" i="2" s="1"/>
  <c r="L3829" i="2"/>
  <c r="Q3828" i="2"/>
  <c r="P3828" i="2"/>
  <c r="R3828" i="2" s="1"/>
  <c r="O3828" i="2"/>
  <c r="M3828" i="2"/>
  <c r="L3828" i="2"/>
  <c r="Q3827" i="2"/>
  <c r="P3827" i="2"/>
  <c r="R3827" i="2" s="1"/>
  <c r="O3827" i="2"/>
  <c r="M3827" i="2"/>
  <c r="L3827" i="2"/>
  <c r="Q3826" i="2"/>
  <c r="P3826" i="2"/>
  <c r="R3826" i="2" s="1"/>
  <c r="O3826" i="2"/>
  <c r="M3826" i="2"/>
  <c r="N3826" i="2" s="1"/>
  <c r="L3826" i="2"/>
  <c r="Q3825" i="2"/>
  <c r="P3825" i="2"/>
  <c r="R3825" i="2" s="1"/>
  <c r="O3825" i="2"/>
  <c r="M3825" i="2"/>
  <c r="L3825" i="2"/>
  <c r="Q3824" i="2"/>
  <c r="P3824" i="2"/>
  <c r="R3824" i="2" s="1"/>
  <c r="O3824" i="2"/>
  <c r="M3824" i="2"/>
  <c r="N3824" i="2" s="1"/>
  <c r="L3824" i="2"/>
  <c r="Q3823" i="2"/>
  <c r="P3823" i="2"/>
  <c r="R3823" i="2" s="1"/>
  <c r="O3823" i="2"/>
  <c r="M3823" i="2"/>
  <c r="L3823" i="2"/>
  <c r="N3823" i="2" s="1"/>
  <c r="Q3822" i="2"/>
  <c r="P3822" i="2"/>
  <c r="R3822" i="2" s="1"/>
  <c r="O3822" i="2"/>
  <c r="M3822" i="2"/>
  <c r="L3822" i="2"/>
  <c r="Q3821" i="2"/>
  <c r="P3821" i="2"/>
  <c r="R3821" i="2" s="1"/>
  <c r="O3821" i="2"/>
  <c r="M3821" i="2"/>
  <c r="L3821" i="2"/>
  <c r="N3821" i="2" s="1"/>
  <c r="R3820" i="2"/>
  <c r="Q3820" i="2"/>
  <c r="P3820" i="2"/>
  <c r="O3820" i="2"/>
  <c r="M3820" i="2"/>
  <c r="N3820" i="2" s="1"/>
  <c r="L3820" i="2"/>
  <c r="Q3819" i="2"/>
  <c r="P3819" i="2"/>
  <c r="R3819" i="2" s="1"/>
  <c r="O3819" i="2"/>
  <c r="M3819" i="2"/>
  <c r="L3819" i="2"/>
  <c r="Q3818" i="2"/>
  <c r="P3818" i="2"/>
  <c r="R3818" i="2" s="1"/>
  <c r="O3818" i="2"/>
  <c r="M3818" i="2"/>
  <c r="L3818" i="2"/>
  <c r="R3817" i="2"/>
  <c r="Q3817" i="2"/>
  <c r="P3817" i="2"/>
  <c r="O3817" i="2"/>
  <c r="N3817" i="2"/>
  <c r="M3817" i="2"/>
  <c r="L3817" i="2"/>
  <c r="R3816" i="2"/>
  <c r="Q3816" i="2"/>
  <c r="P3816" i="2"/>
  <c r="O3816" i="2"/>
  <c r="M3816" i="2"/>
  <c r="L3816" i="2"/>
  <c r="Q3815" i="2"/>
  <c r="P3815" i="2"/>
  <c r="R3815" i="2" s="1"/>
  <c r="O3815" i="2"/>
  <c r="M3815" i="2"/>
  <c r="L3815" i="2"/>
  <c r="Q3814" i="2"/>
  <c r="P3814" i="2"/>
  <c r="R3814" i="2" s="1"/>
  <c r="O3814" i="2"/>
  <c r="M3814" i="2"/>
  <c r="N3814" i="2" s="1"/>
  <c r="L3814" i="2"/>
  <c r="R3813" i="2"/>
  <c r="Q3813" i="2"/>
  <c r="P3813" i="2"/>
  <c r="O3813" i="2"/>
  <c r="M3813" i="2"/>
  <c r="N3813" i="2" s="1"/>
  <c r="L3813" i="2"/>
  <c r="Q3812" i="2"/>
  <c r="P3812" i="2"/>
  <c r="R3812" i="2" s="1"/>
  <c r="O3812" i="2"/>
  <c r="M3812" i="2"/>
  <c r="L3812" i="2"/>
  <c r="Q3811" i="2"/>
  <c r="P3811" i="2"/>
  <c r="R3811" i="2" s="1"/>
  <c r="O3811" i="2"/>
  <c r="M3811" i="2"/>
  <c r="L3811" i="2"/>
  <c r="N3811" i="2" s="1"/>
  <c r="Q3810" i="2"/>
  <c r="P3810" i="2"/>
  <c r="R3810" i="2" s="1"/>
  <c r="O3810" i="2"/>
  <c r="M3810" i="2"/>
  <c r="N3810" i="2" s="1"/>
  <c r="L3810" i="2"/>
  <c r="Q3809" i="2"/>
  <c r="P3809" i="2"/>
  <c r="R3809" i="2" s="1"/>
  <c r="O3809" i="2"/>
  <c r="M3809" i="2"/>
  <c r="N3809" i="2" s="1"/>
  <c r="L3809" i="2"/>
  <c r="Q3808" i="2"/>
  <c r="P3808" i="2"/>
  <c r="R3808" i="2" s="1"/>
  <c r="O3808" i="2"/>
  <c r="M3808" i="2"/>
  <c r="N3808" i="2" s="1"/>
  <c r="L3808" i="2"/>
  <c r="Q3807" i="2"/>
  <c r="P3807" i="2"/>
  <c r="R3807" i="2" s="1"/>
  <c r="O3807" i="2"/>
  <c r="M3807" i="2"/>
  <c r="L3807" i="2"/>
  <c r="N3807" i="2" s="1"/>
  <c r="Q3806" i="2"/>
  <c r="P3806" i="2"/>
  <c r="R3806" i="2" s="1"/>
  <c r="O3806" i="2"/>
  <c r="M3806" i="2"/>
  <c r="L3806" i="2"/>
  <c r="Q3805" i="2"/>
  <c r="P3805" i="2"/>
  <c r="R3805" i="2" s="1"/>
  <c r="O3805" i="2"/>
  <c r="M3805" i="2"/>
  <c r="L3805" i="2"/>
  <c r="N3805" i="2" s="1"/>
  <c r="R3804" i="2"/>
  <c r="Q3804" i="2"/>
  <c r="P3804" i="2"/>
  <c r="O3804" i="2"/>
  <c r="M3804" i="2"/>
  <c r="N3804" i="2" s="1"/>
  <c r="L3804" i="2"/>
  <c r="Q3803" i="2"/>
  <c r="P3803" i="2"/>
  <c r="R3803" i="2" s="1"/>
  <c r="O3803" i="2"/>
  <c r="M3803" i="2"/>
  <c r="L3803" i="2"/>
  <c r="Q3802" i="2"/>
  <c r="P3802" i="2"/>
  <c r="R3802" i="2" s="1"/>
  <c r="O3802" i="2"/>
  <c r="M3802" i="2"/>
  <c r="L3802" i="2"/>
  <c r="R3801" i="2"/>
  <c r="Q3801" i="2"/>
  <c r="P3801" i="2"/>
  <c r="O3801" i="2"/>
  <c r="N3801" i="2"/>
  <c r="M3801" i="2"/>
  <c r="L3801" i="2"/>
  <c r="R3800" i="2"/>
  <c r="Q3800" i="2"/>
  <c r="P3800" i="2"/>
  <c r="O3800" i="2"/>
  <c r="M3800" i="2"/>
  <c r="L3800" i="2"/>
  <c r="Q3799" i="2"/>
  <c r="P3799" i="2"/>
  <c r="R3799" i="2" s="1"/>
  <c r="O3799" i="2"/>
  <c r="M3799" i="2"/>
  <c r="L3799" i="2"/>
  <c r="Q3798" i="2"/>
  <c r="P3798" i="2"/>
  <c r="R3798" i="2" s="1"/>
  <c r="O3798" i="2"/>
  <c r="M3798" i="2"/>
  <c r="N3798" i="2" s="1"/>
  <c r="L3798" i="2"/>
  <c r="R3797" i="2"/>
  <c r="Q3797" i="2"/>
  <c r="P3797" i="2"/>
  <c r="O3797" i="2"/>
  <c r="M3797" i="2"/>
  <c r="N3797" i="2" s="1"/>
  <c r="L3797" i="2"/>
  <c r="Q3796" i="2"/>
  <c r="P3796" i="2"/>
  <c r="R3796" i="2" s="1"/>
  <c r="O3796" i="2"/>
  <c r="M3796" i="2"/>
  <c r="L3796" i="2"/>
  <c r="Q3795" i="2"/>
  <c r="P3795" i="2"/>
  <c r="R3795" i="2" s="1"/>
  <c r="O3795" i="2"/>
  <c r="M3795" i="2"/>
  <c r="L3795" i="2"/>
  <c r="Q3794" i="2"/>
  <c r="P3794" i="2"/>
  <c r="R3794" i="2" s="1"/>
  <c r="O3794" i="2"/>
  <c r="M3794" i="2"/>
  <c r="N3794" i="2" s="1"/>
  <c r="L3794" i="2"/>
  <c r="Q3793" i="2"/>
  <c r="P3793" i="2"/>
  <c r="R3793" i="2" s="1"/>
  <c r="O3793" i="2"/>
  <c r="M3793" i="2"/>
  <c r="L3793" i="2"/>
  <c r="Q3792" i="2"/>
  <c r="P3792" i="2"/>
  <c r="R3792" i="2" s="1"/>
  <c r="O3792" i="2"/>
  <c r="M3792" i="2"/>
  <c r="N3792" i="2" s="1"/>
  <c r="L3792" i="2"/>
  <c r="Q3791" i="2"/>
  <c r="P3791" i="2"/>
  <c r="R3791" i="2" s="1"/>
  <c r="O3791" i="2"/>
  <c r="M3791" i="2"/>
  <c r="L3791" i="2"/>
  <c r="N3791" i="2" s="1"/>
  <c r="Q3790" i="2"/>
  <c r="P3790" i="2"/>
  <c r="R3790" i="2" s="1"/>
  <c r="O3790" i="2"/>
  <c r="M3790" i="2"/>
  <c r="L3790" i="2"/>
  <c r="Q3789" i="2"/>
  <c r="P3789" i="2"/>
  <c r="R3789" i="2" s="1"/>
  <c r="O3789" i="2"/>
  <c r="M3789" i="2"/>
  <c r="L3789" i="2"/>
  <c r="N3789" i="2" s="1"/>
  <c r="R3788" i="2"/>
  <c r="Q3788" i="2"/>
  <c r="P3788" i="2"/>
  <c r="O3788" i="2"/>
  <c r="M3788" i="2"/>
  <c r="N3788" i="2" s="1"/>
  <c r="L3788" i="2"/>
  <c r="Q3787" i="2"/>
  <c r="P3787" i="2"/>
  <c r="R3787" i="2" s="1"/>
  <c r="O3787" i="2"/>
  <c r="M3787" i="2"/>
  <c r="L3787" i="2"/>
  <c r="Q3786" i="2"/>
  <c r="P3786" i="2"/>
  <c r="R3786" i="2" s="1"/>
  <c r="O3786" i="2"/>
  <c r="M3786" i="2"/>
  <c r="L3786" i="2"/>
  <c r="R3785" i="2"/>
  <c r="Q3785" i="2"/>
  <c r="P3785" i="2"/>
  <c r="O3785" i="2"/>
  <c r="N3785" i="2"/>
  <c r="M3785" i="2"/>
  <c r="L3785" i="2"/>
  <c r="R3784" i="2"/>
  <c r="Q3784" i="2"/>
  <c r="P3784" i="2"/>
  <c r="O3784" i="2"/>
  <c r="M3784" i="2"/>
  <c r="L3784" i="2"/>
  <c r="Q3783" i="2"/>
  <c r="P3783" i="2"/>
  <c r="R3783" i="2" s="1"/>
  <c r="O3783" i="2"/>
  <c r="M3783" i="2"/>
  <c r="L3783" i="2"/>
  <c r="Q3782" i="2"/>
  <c r="P3782" i="2"/>
  <c r="R3782" i="2" s="1"/>
  <c r="O3782" i="2"/>
  <c r="M3782" i="2"/>
  <c r="N3782" i="2" s="1"/>
  <c r="L3782" i="2"/>
  <c r="R3781" i="2"/>
  <c r="Q3781" i="2"/>
  <c r="P3781" i="2"/>
  <c r="O3781" i="2"/>
  <c r="M3781" i="2"/>
  <c r="N3781" i="2" s="1"/>
  <c r="L3781" i="2"/>
  <c r="Q3780" i="2"/>
  <c r="P3780" i="2"/>
  <c r="R3780" i="2" s="1"/>
  <c r="O3780" i="2"/>
  <c r="M3780" i="2"/>
  <c r="L3780" i="2"/>
  <c r="Q3779" i="2"/>
  <c r="P3779" i="2"/>
  <c r="R3779" i="2" s="1"/>
  <c r="O3779" i="2"/>
  <c r="M3779" i="2"/>
  <c r="L3779" i="2"/>
  <c r="N3779" i="2" s="1"/>
  <c r="Q3778" i="2"/>
  <c r="P3778" i="2"/>
  <c r="R3778" i="2" s="1"/>
  <c r="O3778" i="2"/>
  <c r="M3778" i="2"/>
  <c r="N3778" i="2" s="1"/>
  <c r="L3778" i="2"/>
  <c r="Q3777" i="2"/>
  <c r="P3777" i="2"/>
  <c r="R3777" i="2" s="1"/>
  <c r="O3777" i="2"/>
  <c r="M3777" i="2"/>
  <c r="N3777" i="2" s="1"/>
  <c r="L3777" i="2"/>
  <c r="Q3776" i="2"/>
  <c r="P3776" i="2"/>
  <c r="R3776" i="2" s="1"/>
  <c r="O3776" i="2"/>
  <c r="M3776" i="2"/>
  <c r="N3776" i="2" s="1"/>
  <c r="L3776" i="2"/>
  <c r="Q3775" i="2"/>
  <c r="P3775" i="2"/>
  <c r="R3775" i="2" s="1"/>
  <c r="O3775" i="2"/>
  <c r="M3775" i="2"/>
  <c r="L3775" i="2"/>
  <c r="N3775" i="2" s="1"/>
  <c r="Q3774" i="2"/>
  <c r="P3774" i="2"/>
  <c r="R3774" i="2" s="1"/>
  <c r="O3774" i="2"/>
  <c r="M3774" i="2"/>
  <c r="L3774" i="2"/>
  <c r="Q3773" i="2"/>
  <c r="P3773" i="2"/>
  <c r="R3773" i="2" s="1"/>
  <c r="O3773" i="2"/>
  <c r="M3773" i="2"/>
  <c r="L3773" i="2"/>
  <c r="N3773" i="2" s="1"/>
  <c r="R3772" i="2"/>
  <c r="Q3772" i="2"/>
  <c r="P3772" i="2"/>
  <c r="O3772" i="2"/>
  <c r="M3772" i="2"/>
  <c r="N3772" i="2" s="1"/>
  <c r="L3772" i="2"/>
  <c r="Q3771" i="2"/>
  <c r="P3771" i="2"/>
  <c r="R3771" i="2" s="1"/>
  <c r="O3771" i="2"/>
  <c r="M3771" i="2"/>
  <c r="L3771" i="2"/>
  <c r="Q3770" i="2"/>
  <c r="P3770" i="2"/>
  <c r="R3770" i="2" s="1"/>
  <c r="O3770" i="2"/>
  <c r="M3770" i="2"/>
  <c r="L3770" i="2"/>
  <c r="R3769" i="2"/>
  <c r="Q3769" i="2"/>
  <c r="P3769" i="2"/>
  <c r="O3769" i="2"/>
  <c r="N3769" i="2"/>
  <c r="M3769" i="2"/>
  <c r="L3769" i="2"/>
  <c r="R3768" i="2"/>
  <c r="Q3768" i="2"/>
  <c r="P3768" i="2"/>
  <c r="O3768" i="2"/>
  <c r="M3768" i="2"/>
  <c r="L3768" i="2"/>
  <c r="Q3767" i="2"/>
  <c r="P3767" i="2"/>
  <c r="R3767" i="2" s="1"/>
  <c r="O3767" i="2"/>
  <c r="M3767" i="2"/>
  <c r="L3767" i="2"/>
  <c r="Q3766" i="2"/>
  <c r="P3766" i="2"/>
  <c r="R3766" i="2" s="1"/>
  <c r="O3766" i="2"/>
  <c r="M3766" i="2"/>
  <c r="N3766" i="2" s="1"/>
  <c r="L3766" i="2"/>
  <c r="R3765" i="2"/>
  <c r="Q3765" i="2"/>
  <c r="P3765" i="2"/>
  <c r="O3765" i="2"/>
  <c r="M3765" i="2"/>
  <c r="N3765" i="2" s="1"/>
  <c r="L3765" i="2"/>
  <c r="Q3764" i="2"/>
  <c r="P3764" i="2"/>
  <c r="R3764" i="2" s="1"/>
  <c r="O3764" i="2"/>
  <c r="M3764" i="2"/>
  <c r="L3764" i="2"/>
  <c r="Q3763" i="2"/>
  <c r="P3763" i="2"/>
  <c r="R3763" i="2" s="1"/>
  <c r="O3763" i="2"/>
  <c r="M3763" i="2"/>
  <c r="L3763" i="2"/>
  <c r="Q3762" i="2"/>
  <c r="P3762" i="2"/>
  <c r="R3762" i="2" s="1"/>
  <c r="O3762" i="2"/>
  <c r="M3762" i="2"/>
  <c r="N3762" i="2" s="1"/>
  <c r="L3762" i="2"/>
  <c r="Q3761" i="2"/>
  <c r="P3761" i="2"/>
  <c r="R3761" i="2" s="1"/>
  <c r="O3761" i="2"/>
  <c r="M3761" i="2"/>
  <c r="L3761" i="2"/>
  <c r="Q3760" i="2"/>
  <c r="P3760" i="2"/>
  <c r="R3760" i="2" s="1"/>
  <c r="O3760" i="2"/>
  <c r="M3760" i="2"/>
  <c r="N3760" i="2" s="1"/>
  <c r="L3760" i="2"/>
  <c r="Q3759" i="2"/>
  <c r="P3759" i="2"/>
  <c r="R3759" i="2" s="1"/>
  <c r="O3759" i="2"/>
  <c r="M3759" i="2"/>
  <c r="L3759" i="2"/>
  <c r="N3759" i="2" s="1"/>
  <c r="Q3758" i="2"/>
  <c r="P3758" i="2"/>
  <c r="R3758" i="2" s="1"/>
  <c r="O3758" i="2"/>
  <c r="M3758" i="2"/>
  <c r="L3758" i="2"/>
  <c r="Q3757" i="2"/>
  <c r="P3757" i="2"/>
  <c r="R3757" i="2" s="1"/>
  <c r="O3757" i="2"/>
  <c r="M3757" i="2"/>
  <c r="L3757" i="2"/>
  <c r="N3757" i="2" s="1"/>
  <c r="R3756" i="2"/>
  <c r="Q3756" i="2"/>
  <c r="P3756" i="2"/>
  <c r="O3756" i="2"/>
  <c r="M3756" i="2"/>
  <c r="N3756" i="2" s="1"/>
  <c r="L3756" i="2"/>
  <c r="Q3755" i="2"/>
  <c r="P3755" i="2"/>
  <c r="R3755" i="2" s="1"/>
  <c r="O3755" i="2"/>
  <c r="M3755" i="2"/>
  <c r="L3755" i="2"/>
  <c r="Q3754" i="2"/>
  <c r="P3754" i="2"/>
  <c r="R3754" i="2" s="1"/>
  <c r="O3754" i="2"/>
  <c r="M3754" i="2"/>
  <c r="L3754" i="2"/>
  <c r="R3753" i="2"/>
  <c r="Q3753" i="2"/>
  <c r="P3753" i="2"/>
  <c r="O3753" i="2"/>
  <c r="N3753" i="2"/>
  <c r="M3753" i="2"/>
  <c r="L3753" i="2"/>
  <c r="R3752" i="2"/>
  <c r="Q3752" i="2"/>
  <c r="P3752" i="2"/>
  <c r="O3752" i="2"/>
  <c r="M3752" i="2"/>
  <c r="L3752" i="2"/>
  <c r="Q3751" i="2"/>
  <c r="P3751" i="2"/>
  <c r="R3751" i="2" s="1"/>
  <c r="O3751" i="2"/>
  <c r="M3751" i="2"/>
  <c r="L3751" i="2"/>
  <c r="Q3750" i="2"/>
  <c r="P3750" i="2"/>
  <c r="R3750" i="2" s="1"/>
  <c r="O3750" i="2"/>
  <c r="M3750" i="2"/>
  <c r="N3750" i="2" s="1"/>
  <c r="L3750" i="2"/>
  <c r="R3749" i="2"/>
  <c r="Q3749" i="2"/>
  <c r="P3749" i="2"/>
  <c r="O3749" i="2"/>
  <c r="M3749" i="2"/>
  <c r="N3749" i="2" s="1"/>
  <c r="L3749" i="2"/>
  <c r="Q3748" i="2"/>
  <c r="P3748" i="2"/>
  <c r="R3748" i="2" s="1"/>
  <c r="O3748" i="2"/>
  <c r="M3748" i="2"/>
  <c r="L3748" i="2"/>
  <c r="Q3747" i="2"/>
  <c r="P3747" i="2"/>
  <c r="R3747" i="2" s="1"/>
  <c r="O3747" i="2"/>
  <c r="M3747" i="2"/>
  <c r="L3747" i="2"/>
  <c r="N3747" i="2" s="1"/>
  <c r="Q3746" i="2"/>
  <c r="P3746" i="2"/>
  <c r="R3746" i="2" s="1"/>
  <c r="O3746" i="2"/>
  <c r="M3746" i="2"/>
  <c r="N3746" i="2" s="1"/>
  <c r="L3746" i="2"/>
  <c r="Q3745" i="2"/>
  <c r="P3745" i="2"/>
  <c r="R3745" i="2" s="1"/>
  <c r="O3745" i="2"/>
  <c r="M3745" i="2"/>
  <c r="N3745" i="2" s="1"/>
  <c r="L3745" i="2"/>
  <c r="Q3744" i="2"/>
  <c r="P3744" i="2"/>
  <c r="R3744" i="2" s="1"/>
  <c r="O3744" i="2"/>
  <c r="M3744" i="2"/>
  <c r="N3744" i="2" s="1"/>
  <c r="L3744" i="2"/>
  <c r="Q3743" i="2"/>
  <c r="P3743" i="2"/>
  <c r="R3743" i="2" s="1"/>
  <c r="O3743" i="2"/>
  <c r="M3743" i="2"/>
  <c r="L3743" i="2"/>
  <c r="N3743" i="2" s="1"/>
  <c r="Q3742" i="2"/>
  <c r="P3742" i="2"/>
  <c r="R3742" i="2" s="1"/>
  <c r="O3742" i="2"/>
  <c r="M3742" i="2"/>
  <c r="L3742" i="2"/>
  <c r="Q3741" i="2"/>
  <c r="P3741" i="2"/>
  <c r="R3741" i="2" s="1"/>
  <c r="O3741" i="2"/>
  <c r="M3741" i="2"/>
  <c r="L3741" i="2"/>
  <c r="N3741" i="2" s="1"/>
  <c r="R3740" i="2"/>
  <c r="Q3740" i="2"/>
  <c r="P3740" i="2"/>
  <c r="O3740" i="2"/>
  <c r="M3740" i="2"/>
  <c r="N3740" i="2" s="1"/>
  <c r="L3740" i="2"/>
  <c r="Q3739" i="2"/>
  <c r="P3739" i="2"/>
  <c r="R3739" i="2" s="1"/>
  <c r="O3739" i="2"/>
  <c r="M3739" i="2"/>
  <c r="L3739" i="2"/>
  <c r="Q3738" i="2"/>
  <c r="P3738" i="2"/>
  <c r="R3738" i="2" s="1"/>
  <c r="O3738" i="2"/>
  <c r="M3738" i="2"/>
  <c r="L3738" i="2"/>
  <c r="R3737" i="2"/>
  <c r="Q3737" i="2"/>
  <c r="P3737" i="2"/>
  <c r="O3737" i="2"/>
  <c r="N3737" i="2"/>
  <c r="M3737" i="2"/>
  <c r="L3737" i="2"/>
  <c r="R3736" i="2"/>
  <c r="Q3736" i="2"/>
  <c r="P3736" i="2"/>
  <c r="O3736" i="2"/>
  <c r="M3736" i="2"/>
  <c r="L3736" i="2"/>
  <c r="Q3735" i="2"/>
  <c r="P3735" i="2"/>
  <c r="R3735" i="2" s="1"/>
  <c r="O3735" i="2"/>
  <c r="M3735" i="2"/>
  <c r="L3735" i="2"/>
  <c r="Q3734" i="2"/>
  <c r="P3734" i="2"/>
  <c r="R3734" i="2" s="1"/>
  <c r="O3734" i="2"/>
  <c r="M3734" i="2"/>
  <c r="N3734" i="2" s="1"/>
  <c r="L3734" i="2"/>
  <c r="R3733" i="2"/>
  <c r="Q3733" i="2"/>
  <c r="P3733" i="2"/>
  <c r="O3733" i="2"/>
  <c r="M3733" i="2"/>
  <c r="N3733" i="2" s="1"/>
  <c r="L3733" i="2"/>
  <c r="Q3732" i="2"/>
  <c r="P3732" i="2"/>
  <c r="R3732" i="2" s="1"/>
  <c r="O3732" i="2"/>
  <c r="M3732" i="2"/>
  <c r="L3732" i="2"/>
  <c r="Q3731" i="2"/>
  <c r="P3731" i="2"/>
  <c r="R3731" i="2" s="1"/>
  <c r="O3731" i="2"/>
  <c r="M3731" i="2"/>
  <c r="L3731" i="2"/>
  <c r="Q3730" i="2"/>
  <c r="P3730" i="2"/>
  <c r="R3730" i="2" s="1"/>
  <c r="O3730" i="2"/>
  <c r="M3730" i="2"/>
  <c r="N3730" i="2" s="1"/>
  <c r="L3730" i="2"/>
  <c r="Q3729" i="2"/>
  <c r="P3729" i="2"/>
  <c r="R3729" i="2" s="1"/>
  <c r="O3729" i="2"/>
  <c r="M3729" i="2"/>
  <c r="L3729" i="2"/>
  <c r="Q3728" i="2"/>
  <c r="P3728" i="2"/>
  <c r="R3728" i="2" s="1"/>
  <c r="O3728" i="2"/>
  <c r="M3728" i="2"/>
  <c r="N3728" i="2" s="1"/>
  <c r="L3728" i="2"/>
  <c r="Q3727" i="2"/>
  <c r="P3727" i="2"/>
  <c r="R3727" i="2" s="1"/>
  <c r="O3727" i="2"/>
  <c r="M3727" i="2"/>
  <c r="L3727" i="2"/>
  <c r="N3727" i="2" s="1"/>
  <c r="Q3726" i="2"/>
  <c r="P3726" i="2"/>
  <c r="R3726" i="2" s="1"/>
  <c r="O3726" i="2"/>
  <c r="M3726" i="2"/>
  <c r="L3726" i="2"/>
  <c r="Q3725" i="2"/>
  <c r="P3725" i="2"/>
  <c r="R3725" i="2" s="1"/>
  <c r="O3725" i="2"/>
  <c r="M3725" i="2"/>
  <c r="L3725" i="2"/>
  <c r="N3725" i="2" s="1"/>
  <c r="R3724" i="2"/>
  <c r="Q3724" i="2"/>
  <c r="P3724" i="2"/>
  <c r="O3724" i="2"/>
  <c r="M3724" i="2"/>
  <c r="N3724" i="2" s="1"/>
  <c r="L3724" i="2"/>
  <c r="Q3723" i="2"/>
  <c r="P3723" i="2"/>
  <c r="R3723" i="2" s="1"/>
  <c r="O3723" i="2"/>
  <c r="M3723" i="2"/>
  <c r="L3723" i="2"/>
  <c r="Q3722" i="2"/>
  <c r="P3722" i="2"/>
  <c r="R3722" i="2" s="1"/>
  <c r="O3722" i="2"/>
  <c r="M3722" i="2"/>
  <c r="L3722" i="2"/>
  <c r="R3721" i="2"/>
  <c r="Q3721" i="2"/>
  <c r="P3721" i="2"/>
  <c r="O3721" i="2"/>
  <c r="N3721" i="2"/>
  <c r="M3721" i="2"/>
  <c r="L3721" i="2"/>
  <c r="R3720" i="2"/>
  <c r="Q3720" i="2"/>
  <c r="P3720" i="2"/>
  <c r="O3720" i="2"/>
  <c r="M3720" i="2"/>
  <c r="L3720" i="2"/>
  <c r="Q3719" i="2"/>
  <c r="P3719" i="2"/>
  <c r="R3719" i="2" s="1"/>
  <c r="O3719" i="2"/>
  <c r="M3719" i="2"/>
  <c r="L3719" i="2"/>
  <c r="Q3718" i="2"/>
  <c r="P3718" i="2"/>
  <c r="R3718" i="2" s="1"/>
  <c r="O3718" i="2"/>
  <c r="M3718" i="2"/>
  <c r="N3718" i="2" s="1"/>
  <c r="L3718" i="2"/>
  <c r="R3717" i="2"/>
  <c r="Q3717" i="2"/>
  <c r="P3717" i="2"/>
  <c r="O3717" i="2"/>
  <c r="M3717" i="2"/>
  <c r="N3717" i="2" s="1"/>
  <c r="L3717" i="2"/>
  <c r="Q3716" i="2"/>
  <c r="P3716" i="2"/>
  <c r="R3716" i="2" s="1"/>
  <c r="O3716" i="2"/>
  <c r="M3716" i="2"/>
  <c r="L3716" i="2"/>
  <c r="Q3715" i="2"/>
  <c r="P3715" i="2"/>
  <c r="R3715" i="2" s="1"/>
  <c r="O3715" i="2"/>
  <c r="M3715" i="2"/>
  <c r="L3715" i="2"/>
  <c r="N3715" i="2" s="1"/>
  <c r="Q3714" i="2"/>
  <c r="P3714" i="2"/>
  <c r="R3714" i="2" s="1"/>
  <c r="O3714" i="2"/>
  <c r="M3714" i="2"/>
  <c r="N3714" i="2" s="1"/>
  <c r="L3714" i="2"/>
  <c r="Q3713" i="2"/>
  <c r="P3713" i="2"/>
  <c r="R3713" i="2" s="1"/>
  <c r="O3713" i="2"/>
  <c r="M3713" i="2"/>
  <c r="N3713" i="2" s="1"/>
  <c r="L3713" i="2"/>
  <c r="Q3712" i="2"/>
  <c r="P3712" i="2"/>
  <c r="R3712" i="2" s="1"/>
  <c r="O3712" i="2"/>
  <c r="M3712" i="2"/>
  <c r="N3712" i="2" s="1"/>
  <c r="L3712" i="2"/>
  <c r="Q3711" i="2"/>
  <c r="P3711" i="2"/>
  <c r="R3711" i="2" s="1"/>
  <c r="O3711" i="2"/>
  <c r="M3711" i="2"/>
  <c r="L3711" i="2"/>
  <c r="N3711" i="2" s="1"/>
  <c r="Q3710" i="2"/>
  <c r="P3710" i="2"/>
  <c r="R3710" i="2" s="1"/>
  <c r="O3710" i="2"/>
  <c r="M3710" i="2"/>
  <c r="L3710" i="2"/>
  <c r="Q3709" i="2"/>
  <c r="P3709" i="2"/>
  <c r="R3709" i="2" s="1"/>
  <c r="O3709" i="2"/>
  <c r="M3709" i="2"/>
  <c r="L3709" i="2"/>
  <c r="N3709" i="2" s="1"/>
  <c r="R3708" i="2"/>
  <c r="Q3708" i="2"/>
  <c r="P3708" i="2"/>
  <c r="O3708" i="2"/>
  <c r="M3708" i="2"/>
  <c r="N3708" i="2" s="1"/>
  <c r="L3708" i="2"/>
  <c r="Q3707" i="2"/>
  <c r="P3707" i="2"/>
  <c r="R3707" i="2" s="1"/>
  <c r="O3707" i="2"/>
  <c r="M3707" i="2"/>
  <c r="L3707" i="2"/>
  <c r="Q3706" i="2"/>
  <c r="P3706" i="2"/>
  <c r="R3706" i="2" s="1"/>
  <c r="O3706" i="2"/>
  <c r="M3706" i="2"/>
  <c r="L3706" i="2"/>
  <c r="R3705" i="2"/>
  <c r="Q3705" i="2"/>
  <c r="P3705" i="2"/>
  <c r="O3705" i="2"/>
  <c r="N3705" i="2"/>
  <c r="M3705" i="2"/>
  <c r="L3705" i="2"/>
  <c r="R3704" i="2"/>
  <c r="Q3704" i="2"/>
  <c r="P3704" i="2"/>
  <c r="O3704" i="2"/>
  <c r="M3704" i="2"/>
  <c r="L3704" i="2"/>
  <c r="Q3703" i="2"/>
  <c r="P3703" i="2"/>
  <c r="R3703" i="2" s="1"/>
  <c r="O3703" i="2"/>
  <c r="M3703" i="2"/>
  <c r="L3703" i="2"/>
  <c r="Q3702" i="2"/>
  <c r="P3702" i="2"/>
  <c r="R3702" i="2" s="1"/>
  <c r="O3702" i="2"/>
  <c r="M3702" i="2"/>
  <c r="N3702" i="2" s="1"/>
  <c r="L3702" i="2"/>
  <c r="R3701" i="2"/>
  <c r="Q3701" i="2"/>
  <c r="P3701" i="2"/>
  <c r="O3701" i="2"/>
  <c r="M3701" i="2"/>
  <c r="N3701" i="2" s="1"/>
  <c r="L3701" i="2"/>
  <c r="Q3700" i="2"/>
  <c r="P3700" i="2"/>
  <c r="R3700" i="2" s="1"/>
  <c r="O3700" i="2"/>
  <c r="M3700" i="2"/>
  <c r="L3700" i="2"/>
  <c r="Q3699" i="2"/>
  <c r="P3699" i="2"/>
  <c r="R3699" i="2" s="1"/>
  <c r="O3699" i="2"/>
  <c r="M3699" i="2"/>
  <c r="L3699" i="2"/>
  <c r="Q3698" i="2"/>
  <c r="P3698" i="2"/>
  <c r="R3698" i="2" s="1"/>
  <c r="O3698" i="2"/>
  <c r="M3698" i="2"/>
  <c r="N3698" i="2" s="1"/>
  <c r="L3698" i="2"/>
  <c r="Q3697" i="2"/>
  <c r="P3697" i="2"/>
  <c r="R3697" i="2" s="1"/>
  <c r="O3697" i="2"/>
  <c r="M3697" i="2"/>
  <c r="L3697" i="2"/>
  <c r="Q3696" i="2"/>
  <c r="P3696" i="2"/>
  <c r="R3696" i="2" s="1"/>
  <c r="O3696" i="2"/>
  <c r="M3696" i="2"/>
  <c r="N3696" i="2" s="1"/>
  <c r="L3696" i="2"/>
  <c r="Q3695" i="2"/>
  <c r="P3695" i="2"/>
  <c r="R3695" i="2" s="1"/>
  <c r="O3695" i="2"/>
  <c r="M3695" i="2"/>
  <c r="L3695" i="2"/>
  <c r="N3695" i="2" s="1"/>
  <c r="Q3694" i="2"/>
  <c r="P3694" i="2"/>
  <c r="R3694" i="2" s="1"/>
  <c r="O3694" i="2"/>
  <c r="M3694" i="2"/>
  <c r="N3694" i="2" s="1"/>
  <c r="L3694" i="2"/>
  <c r="Q3693" i="2"/>
  <c r="P3693" i="2"/>
  <c r="R3693" i="2" s="1"/>
  <c r="O3693" i="2"/>
  <c r="M3693" i="2"/>
  <c r="L3693" i="2"/>
  <c r="N3693" i="2" s="1"/>
  <c r="R3692" i="2"/>
  <c r="Q3692" i="2"/>
  <c r="P3692" i="2"/>
  <c r="O3692" i="2"/>
  <c r="M3692" i="2"/>
  <c r="N3692" i="2" s="1"/>
  <c r="L3692" i="2"/>
  <c r="Q3691" i="2"/>
  <c r="P3691" i="2"/>
  <c r="R3691" i="2" s="1"/>
  <c r="O3691" i="2"/>
  <c r="M3691" i="2"/>
  <c r="L3691" i="2"/>
  <c r="Q3690" i="2"/>
  <c r="P3690" i="2"/>
  <c r="R3690" i="2" s="1"/>
  <c r="O3690" i="2"/>
  <c r="M3690" i="2"/>
  <c r="L3690" i="2"/>
  <c r="R3689" i="2"/>
  <c r="Q3689" i="2"/>
  <c r="P3689" i="2"/>
  <c r="O3689" i="2"/>
  <c r="N3689" i="2"/>
  <c r="M3689" i="2"/>
  <c r="L3689" i="2"/>
  <c r="R3688" i="2"/>
  <c r="Q3688" i="2"/>
  <c r="P3688" i="2"/>
  <c r="O3688" i="2"/>
  <c r="M3688" i="2"/>
  <c r="L3688" i="2"/>
  <c r="Q3687" i="2"/>
  <c r="P3687" i="2"/>
  <c r="R3687" i="2" s="1"/>
  <c r="O3687" i="2"/>
  <c r="M3687" i="2"/>
  <c r="L3687" i="2"/>
  <c r="Q3686" i="2"/>
  <c r="P3686" i="2"/>
  <c r="R3686" i="2" s="1"/>
  <c r="O3686" i="2"/>
  <c r="M3686" i="2"/>
  <c r="N3686" i="2" s="1"/>
  <c r="L3686" i="2"/>
  <c r="R3685" i="2"/>
  <c r="Q3685" i="2"/>
  <c r="P3685" i="2"/>
  <c r="O3685" i="2"/>
  <c r="M3685" i="2"/>
  <c r="N3685" i="2" s="1"/>
  <c r="L3685" i="2"/>
  <c r="Q3684" i="2"/>
  <c r="P3684" i="2"/>
  <c r="R3684" i="2" s="1"/>
  <c r="O3684" i="2"/>
  <c r="M3684" i="2"/>
  <c r="L3684" i="2"/>
  <c r="Q3683" i="2"/>
  <c r="P3683" i="2"/>
  <c r="R3683" i="2" s="1"/>
  <c r="O3683" i="2"/>
  <c r="M3683" i="2"/>
  <c r="L3683" i="2"/>
  <c r="N3683" i="2" s="1"/>
  <c r="Q3682" i="2"/>
  <c r="P3682" i="2"/>
  <c r="R3682" i="2" s="1"/>
  <c r="O3682" i="2"/>
  <c r="M3682" i="2"/>
  <c r="N3682" i="2" s="1"/>
  <c r="L3682" i="2"/>
  <c r="Q3681" i="2"/>
  <c r="P3681" i="2"/>
  <c r="R3681" i="2" s="1"/>
  <c r="O3681" i="2"/>
  <c r="M3681" i="2"/>
  <c r="N3681" i="2" s="1"/>
  <c r="L3681" i="2"/>
  <c r="Q3680" i="2"/>
  <c r="P3680" i="2"/>
  <c r="R3680" i="2" s="1"/>
  <c r="O3680" i="2"/>
  <c r="M3680" i="2"/>
  <c r="N3680" i="2" s="1"/>
  <c r="L3680" i="2"/>
  <c r="Q3679" i="2"/>
  <c r="P3679" i="2"/>
  <c r="R3679" i="2" s="1"/>
  <c r="O3679" i="2"/>
  <c r="M3679" i="2"/>
  <c r="L3679" i="2"/>
  <c r="N3679" i="2" s="1"/>
  <c r="Q3678" i="2"/>
  <c r="P3678" i="2"/>
  <c r="R3678" i="2" s="1"/>
  <c r="O3678" i="2"/>
  <c r="M3678" i="2"/>
  <c r="L3678" i="2"/>
  <c r="Q3677" i="2"/>
  <c r="P3677" i="2"/>
  <c r="R3677" i="2" s="1"/>
  <c r="O3677" i="2"/>
  <c r="M3677" i="2"/>
  <c r="N3677" i="2" s="1"/>
  <c r="L3677" i="2"/>
  <c r="R3676" i="2"/>
  <c r="Q3676" i="2"/>
  <c r="P3676" i="2"/>
  <c r="O3676" i="2"/>
  <c r="M3676" i="2"/>
  <c r="N3676" i="2" s="1"/>
  <c r="L3676" i="2"/>
  <c r="Q3675" i="2"/>
  <c r="P3675" i="2"/>
  <c r="R3675" i="2" s="1"/>
  <c r="O3675" i="2"/>
  <c r="M3675" i="2"/>
  <c r="L3675" i="2"/>
  <c r="N3675" i="2" s="1"/>
  <c r="Q3674" i="2"/>
  <c r="P3674" i="2"/>
  <c r="R3674" i="2" s="1"/>
  <c r="O3674" i="2"/>
  <c r="M3674" i="2"/>
  <c r="L3674" i="2"/>
  <c r="R3673" i="2"/>
  <c r="Q3673" i="2"/>
  <c r="P3673" i="2"/>
  <c r="O3673" i="2"/>
  <c r="N3673" i="2"/>
  <c r="M3673" i="2"/>
  <c r="L3673" i="2"/>
  <c r="R3672" i="2"/>
  <c r="Q3672" i="2"/>
  <c r="P3672" i="2"/>
  <c r="O3672" i="2"/>
  <c r="M3672" i="2"/>
  <c r="L3672" i="2"/>
  <c r="Q3671" i="2"/>
  <c r="P3671" i="2"/>
  <c r="R3671" i="2" s="1"/>
  <c r="O3671" i="2"/>
  <c r="M3671" i="2"/>
  <c r="L3671" i="2"/>
  <c r="Q3670" i="2"/>
  <c r="P3670" i="2"/>
  <c r="R3670" i="2" s="1"/>
  <c r="O3670" i="2"/>
  <c r="M3670" i="2"/>
  <c r="N3670" i="2" s="1"/>
  <c r="L3670" i="2"/>
  <c r="R3669" i="2"/>
  <c r="Q3669" i="2"/>
  <c r="P3669" i="2"/>
  <c r="O3669" i="2"/>
  <c r="M3669" i="2"/>
  <c r="N3669" i="2" s="1"/>
  <c r="L3669" i="2"/>
  <c r="Q3668" i="2"/>
  <c r="P3668" i="2"/>
  <c r="R3668" i="2" s="1"/>
  <c r="O3668" i="2"/>
  <c r="M3668" i="2"/>
  <c r="L3668" i="2"/>
  <c r="Q3667" i="2"/>
  <c r="P3667" i="2"/>
  <c r="R3667" i="2" s="1"/>
  <c r="O3667" i="2"/>
  <c r="M3667" i="2"/>
  <c r="L3667" i="2"/>
  <c r="Q3666" i="2"/>
  <c r="P3666" i="2"/>
  <c r="R3666" i="2" s="1"/>
  <c r="O3666" i="2"/>
  <c r="M3666" i="2"/>
  <c r="N3666" i="2" s="1"/>
  <c r="L3666" i="2"/>
  <c r="Q3665" i="2"/>
  <c r="P3665" i="2"/>
  <c r="R3665" i="2" s="1"/>
  <c r="O3665" i="2"/>
  <c r="M3665" i="2"/>
  <c r="L3665" i="2"/>
  <c r="Q3664" i="2"/>
  <c r="P3664" i="2"/>
  <c r="R3664" i="2" s="1"/>
  <c r="O3664" i="2"/>
  <c r="M3664" i="2"/>
  <c r="L3664" i="2"/>
  <c r="Q3663" i="2"/>
  <c r="P3663" i="2"/>
  <c r="R3663" i="2" s="1"/>
  <c r="O3663" i="2"/>
  <c r="M3663" i="2"/>
  <c r="L3663" i="2"/>
  <c r="N3663" i="2" s="1"/>
  <c r="Q3662" i="2"/>
  <c r="P3662" i="2"/>
  <c r="R3662" i="2" s="1"/>
  <c r="O3662" i="2"/>
  <c r="M3662" i="2"/>
  <c r="N3662" i="2" s="1"/>
  <c r="L3662" i="2"/>
  <c r="Q3661" i="2"/>
  <c r="P3661" i="2"/>
  <c r="R3661" i="2" s="1"/>
  <c r="O3661" i="2"/>
  <c r="M3661" i="2"/>
  <c r="L3661" i="2"/>
  <c r="R3660" i="2"/>
  <c r="Q3660" i="2"/>
  <c r="P3660" i="2"/>
  <c r="O3660" i="2"/>
  <c r="M3660" i="2"/>
  <c r="N3660" i="2" s="1"/>
  <c r="L3660" i="2"/>
  <c r="Q3659" i="2"/>
  <c r="P3659" i="2"/>
  <c r="R3659" i="2" s="1"/>
  <c r="O3659" i="2"/>
  <c r="M3659" i="2"/>
  <c r="L3659" i="2"/>
  <c r="N3659" i="2" s="1"/>
  <c r="Q3658" i="2"/>
  <c r="P3658" i="2"/>
  <c r="R3658" i="2" s="1"/>
  <c r="O3658" i="2"/>
  <c r="M3658" i="2"/>
  <c r="L3658" i="2"/>
  <c r="R3657" i="2"/>
  <c r="Q3657" i="2"/>
  <c r="P3657" i="2"/>
  <c r="O3657" i="2"/>
  <c r="N3657" i="2"/>
  <c r="M3657" i="2"/>
  <c r="L3657" i="2"/>
  <c r="R3656" i="2"/>
  <c r="Q3656" i="2"/>
  <c r="P3656" i="2"/>
  <c r="O3656" i="2"/>
  <c r="M3656" i="2"/>
  <c r="L3656" i="2"/>
  <c r="Q3655" i="2"/>
  <c r="P3655" i="2"/>
  <c r="R3655" i="2" s="1"/>
  <c r="O3655" i="2"/>
  <c r="M3655" i="2"/>
  <c r="L3655" i="2"/>
  <c r="Q3654" i="2"/>
  <c r="P3654" i="2"/>
  <c r="R3654" i="2" s="1"/>
  <c r="O3654" i="2"/>
  <c r="M3654" i="2"/>
  <c r="L3654" i="2"/>
  <c r="R3653" i="2"/>
  <c r="Q3653" i="2"/>
  <c r="P3653" i="2"/>
  <c r="O3653" i="2"/>
  <c r="M3653" i="2"/>
  <c r="N3653" i="2" s="1"/>
  <c r="L3653" i="2"/>
  <c r="Q3652" i="2"/>
  <c r="P3652" i="2"/>
  <c r="R3652" i="2" s="1"/>
  <c r="O3652" i="2"/>
  <c r="M3652" i="2"/>
  <c r="L3652" i="2"/>
  <c r="Q3651" i="2"/>
  <c r="P3651" i="2"/>
  <c r="R3651" i="2" s="1"/>
  <c r="O3651" i="2"/>
  <c r="M3651" i="2"/>
  <c r="L3651" i="2"/>
  <c r="N3651" i="2" s="1"/>
  <c r="Q3650" i="2"/>
  <c r="P3650" i="2"/>
  <c r="R3650" i="2" s="1"/>
  <c r="O3650" i="2"/>
  <c r="M3650" i="2"/>
  <c r="N3650" i="2" s="1"/>
  <c r="L3650" i="2"/>
  <c r="Q3649" i="2"/>
  <c r="P3649" i="2"/>
  <c r="R3649" i="2" s="1"/>
  <c r="O3649" i="2"/>
  <c r="M3649" i="2"/>
  <c r="N3649" i="2" s="1"/>
  <c r="L3649" i="2"/>
  <c r="Q3648" i="2"/>
  <c r="P3648" i="2"/>
  <c r="R3648" i="2" s="1"/>
  <c r="O3648" i="2"/>
  <c r="M3648" i="2"/>
  <c r="L3648" i="2"/>
  <c r="Q3647" i="2"/>
  <c r="P3647" i="2"/>
  <c r="R3647" i="2" s="1"/>
  <c r="O3647" i="2"/>
  <c r="M3647" i="2"/>
  <c r="L3647" i="2"/>
  <c r="N3647" i="2" s="1"/>
  <c r="Q3646" i="2"/>
  <c r="P3646" i="2"/>
  <c r="R3646" i="2" s="1"/>
  <c r="O3646" i="2"/>
  <c r="M3646" i="2"/>
  <c r="L3646" i="2"/>
  <c r="Q3645" i="2"/>
  <c r="P3645" i="2"/>
  <c r="R3645" i="2" s="1"/>
  <c r="O3645" i="2"/>
  <c r="M3645" i="2"/>
  <c r="N3645" i="2" s="1"/>
  <c r="L3645" i="2"/>
  <c r="R3644" i="2"/>
  <c r="Q3644" i="2"/>
  <c r="P3644" i="2"/>
  <c r="O3644" i="2"/>
  <c r="M3644" i="2"/>
  <c r="N3644" i="2" s="1"/>
  <c r="L3644" i="2"/>
  <c r="Q3643" i="2"/>
  <c r="P3643" i="2"/>
  <c r="R3643" i="2" s="1"/>
  <c r="O3643" i="2"/>
  <c r="M3643" i="2"/>
  <c r="L3643" i="2"/>
  <c r="N3643" i="2" s="1"/>
  <c r="Q3642" i="2"/>
  <c r="P3642" i="2"/>
  <c r="R3642" i="2" s="1"/>
  <c r="O3642" i="2"/>
  <c r="M3642" i="2"/>
  <c r="L3642" i="2"/>
  <c r="R3641" i="2"/>
  <c r="Q3641" i="2"/>
  <c r="P3641" i="2"/>
  <c r="O3641" i="2"/>
  <c r="N3641" i="2"/>
  <c r="M3641" i="2"/>
  <c r="L3641" i="2"/>
  <c r="R3640" i="2"/>
  <c r="Q3640" i="2"/>
  <c r="P3640" i="2"/>
  <c r="O3640" i="2"/>
  <c r="M3640" i="2"/>
  <c r="L3640" i="2"/>
  <c r="Q3639" i="2"/>
  <c r="P3639" i="2"/>
  <c r="R3639" i="2" s="1"/>
  <c r="O3639" i="2"/>
  <c r="M3639" i="2"/>
  <c r="L3639" i="2"/>
  <c r="Q3638" i="2"/>
  <c r="P3638" i="2"/>
  <c r="R3638" i="2" s="1"/>
  <c r="O3638" i="2"/>
  <c r="M3638" i="2"/>
  <c r="L3638" i="2"/>
  <c r="R3637" i="2"/>
  <c r="Q3637" i="2"/>
  <c r="P3637" i="2"/>
  <c r="O3637" i="2"/>
  <c r="M3637" i="2"/>
  <c r="N3637" i="2" s="1"/>
  <c r="L3637" i="2"/>
  <c r="Q3636" i="2"/>
  <c r="P3636" i="2"/>
  <c r="R3636" i="2" s="1"/>
  <c r="O3636" i="2"/>
  <c r="M3636" i="2"/>
  <c r="L3636" i="2"/>
  <c r="Q3635" i="2"/>
  <c r="P3635" i="2"/>
  <c r="R3635" i="2" s="1"/>
  <c r="O3635" i="2"/>
  <c r="M3635" i="2"/>
  <c r="L3635" i="2"/>
  <c r="Q3634" i="2"/>
  <c r="P3634" i="2"/>
  <c r="R3634" i="2" s="1"/>
  <c r="O3634" i="2"/>
  <c r="M3634" i="2"/>
  <c r="N3634" i="2" s="1"/>
  <c r="L3634" i="2"/>
  <c r="Q3633" i="2"/>
  <c r="P3633" i="2"/>
  <c r="R3633" i="2" s="1"/>
  <c r="O3633" i="2"/>
  <c r="M3633" i="2"/>
  <c r="L3633" i="2"/>
  <c r="Q3632" i="2"/>
  <c r="P3632" i="2"/>
  <c r="R3632" i="2" s="1"/>
  <c r="O3632" i="2"/>
  <c r="M3632" i="2"/>
  <c r="L3632" i="2"/>
  <c r="Q3631" i="2"/>
  <c r="P3631" i="2"/>
  <c r="R3631" i="2" s="1"/>
  <c r="O3631" i="2"/>
  <c r="M3631" i="2"/>
  <c r="L3631" i="2"/>
  <c r="N3631" i="2" s="1"/>
  <c r="Q3630" i="2"/>
  <c r="P3630" i="2"/>
  <c r="R3630" i="2" s="1"/>
  <c r="O3630" i="2"/>
  <c r="M3630" i="2"/>
  <c r="N3630" i="2" s="1"/>
  <c r="L3630" i="2"/>
  <c r="Q3629" i="2"/>
  <c r="P3629" i="2"/>
  <c r="R3629" i="2" s="1"/>
  <c r="O3629" i="2"/>
  <c r="M3629" i="2"/>
  <c r="L3629" i="2"/>
  <c r="R3628" i="2"/>
  <c r="Q3628" i="2"/>
  <c r="P3628" i="2"/>
  <c r="O3628" i="2"/>
  <c r="M3628" i="2"/>
  <c r="N3628" i="2" s="1"/>
  <c r="L3628" i="2"/>
  <c r="Q3627" i="2"/>
  <c r="P3627" i="2"/>
  <c r="R3627" i="2" s="1"/>
  <c r="O3627" i="2"/>
  <c r="M3627" i="2"/>
  <c r="L3627" i="2"/>
  <c r="N3627" i="2" s="1"/>
  <c r="Q3626" i="2"/>
  <c r="P3626" i="2"/>
  <c r="R3626" i="2" s="1"/>
  <c r="O3626" i="2"/>
  <c r="M3626" i="2"/>
  <c r="L3626" i="2"/>
  <c r="R3625" i="2"/>
  <c r="Q3625" i="2"/>
  <c r="P3625" i="2"/>
  <c r="O3625" i="2"/>
  <c r="N3625" i="2"/>
  <c r="M3625" i="2"/>
  <c r="L3625" i="2"/>
  <c r="R3624" i="2"/>
  <c r="Q3624" i="2"/>
  <c r="P3624" i="2"/>
  <c r="O3624" i="2"/>
  <c r="M3624" i="2"/>
  <c r="L3624" i="2"/>
  <c r="Q3623" i="2"/>
  <c r="P3623" i="2"/>
  <c r="R3623" i="2" s="1"/>
  <c r="O3623" i="2"/>
  <c r="M3623" i="2"/>
  <c r="L3623" i="2"/>
  <c r="Q3622" i="2"/>
  <c r="P3622" i="2"/>
  <c r="R3622" i="2" s="1"/>
  <c r="O3622" i="2"/>
  <c r="M3622" i="2"/>
  <c r="L3622" i="2"/>
  <c r="R3621" i="2"/>
  <c r="Q3621" i="2"/>
  <c r="P3621" i="2"/>
  <c r="O3621" i="2"/>
  <c r="M3621" i="2"/>
  <c r="N3621" i="2" s="1"/>
  <c r="L3621" i="2"/>
  <c r="Q3620" i="2"/>
  <c r="P3620" i="2"/>
  <c r="R3620" i="2" s="1"/>
  <c r="O3620" i="2"/>
  <c r="M3620" i="2"/>
  <c r="L3620" i="2"/>
  <c r="Q3619" i="2"/>
  <c r="P3619" i="2"/>
  <c r="R3619" i="2" s="1"/>
  <c r="O3619" i="2"/>
  <c r="M3619" i="2"/>
  <c r="L3619" i="2"/>
  <c r="N3619" i="2" s="1"/>
  <c r="Q3618" i="2"/>
  <c r="P3618" i="2"/>
  <c r="R3618" i="2" s="1"/>
  <c r="O3618" i="2"/>
  <c r="M3618" i="2"/>
  <c r="N3618" i="2" s="1"/>
  <c r="L3618" i="2"/>
  <c r="Q3617" i="2"/>
  <c r="P3617" i="2"/>
  <c r="R3617" i="2" s="1"/>
  <c r="O3617" i="2"/>
  <c r="M3617" i="2"/>
  <c r="N3617" i="2" s="1"/>
  <c r="L3617" i="2"/>
  <c r="Q3616" i="2"/>
  <c r="P3616" i="2"/>
  <c r="R3616" i="2" s="1"/>
  <c r="O3616" i="2"/>
  <c r="M3616" i="2"/>
  <c r="L3616" i="2"/>
  <c r="Q3615" i="2"/>
  <c r="P3615" i="2"/>
  <c r="R3615" i="2" s="1"/>
  <c r="O3615" i="2"/>
  <c r="M3615" i="2"/>
  <c r="L3615" i="2"/>
  <c r="N3615" i="2" s="1"/>
  <c r="Q3614" i="2"/>
  <c r="P3614" i="2"/>
  <c r="R3614" i="2" s="1"/>
  <c r="O3614" i="2"/>
  <c r="M3614" i="2"/>
  <c r="L3614" i="2"/>
  <c r="Q3613" i="2"/>
  <c r="P3613" i="2"/>
  <c r="R3613" i="2" s="1"/>
  <c r="O3613" i="2"/>
  <c r="M3613" i="2"/>
  <c r="N3613" i="2" s="1"/>
  <c r="L3613" i="2"/>
  <c r="R3612" i="2"/>
  <c r="Q3612" i="2"/>
  <c r="P3612" i="2"/>
  <c r="O3612" i="2"/>
  <c r="M3612" i="2"/>
  <c r="N3612" i="2" s="1"/>
  <c r="L3612" i="2"/>
  <c r="Q3611" i="2"/>
  <c r="P3611" i="2"/>
  <c r="R3611" i="2" s="1"/>
  <c r="O3611" i="2"/>
  <c r="M3611" i="2"/>
  <c r="L3611" i="2"/>
  <c r="Q3610" i="2"/>
  <c r="P3610" i="2"/>
  <c r="R3610" i="2" s="1"/>
  <c r="O3610" i="2"/>
  <c r="M3610" i="2"/>
  <c r="N3610" i="2" s="1"/>
  <c r="L3610" i="2"/>
  <c r="Q3609" i="2"/>
  <c r="P3609" i="2"/>
  <c r="R3609" i="2" s="1"/>
  <c r="O3609" i="2"/>
  <c r="M3609" i="2"/>
  <c r="L3609" i="2"/>
  <c r="Q3608" i="2"/>
  <c r="P3608" i="2"/>
  <c r="R3608" i="2" s="1"/>
  <c r="O3608" i="2"/>
  <c r="M3608" i="2"/>
  <c r="L3608" i="2"/>
  <c r="Q3607" i="2"/>
  <c r="P3607" i="2"/>
  <c r="R3607" i="2" s="1"/>
  <c r="O3607" i="2"/>
  <c r="M3607" i="2"/>
  <c r="L3607" i="2"/>
  <c r="N3607" i="2" s="1"/>
  <c r="Q3606" i="2"/>
  <c r="P3606" i="2"/>
  <c r="R3606" i="2" s="1"/>
  <c r="O3606" i="2"/>
  <c r="M3606" i="2"/>
  <c r="N3606" i="2" s="1"/>
  <c r="L3606" i="2"/>
  <c r="Q3605" i="2"/>
  <c r="P3605" i="2"/>
  <c r="R3605" i="2" s="1"/>
  <c r="O3605" i="2"/>
  <c r="M3605" i="2"/>
  <c r="L3605" i="2"/>
  <c r="Q3604" i="2"/>
  <c r="P3604" i="2"/>
  <c r="R3604" i="2" s="1"/>
  <c r="O3604" i="2"/>
  <c r="M3604" i="2"/>
  <c r="L3604" i="2"/>
  <c r="Q3603" i="2"/>
  <c r="P3603" i="2"/>
  <c r="R3603" i="2" s="1"/>
  <c r="O3603" i="2"/>
  <c r="M3603" i="2"/>
  <c r="L3603" i="2"/>
  <c r="N3603" i="2" s="1"/>
  <c r="Q3602" i="2"/>
  <c r="P3602" i="2"/>
  <c r="R3602" i="2" s="1"/>
  <c r="O3602" i="2"/>
  <c r="M3602" i="2"/>
  <c r="N3602" i="2" s="1"/>
  <c r="L3602" i="2"/>
  <c r="Q3601" i="2"/>
  <c r="P3601" i="2"/>
  <c r="R3601" i="2" s="1"/>
  <c r="O3601" i="2"/>
  <c r="M3601" i="2"/>
  <c r="L3601" i="2"/>
  <c r="N3601" i="2" s="1"/>
  <c r="R3600" i="2"/>
  <c r="Q3600" i="2"/>
  <c r="P3600" i="2"/>
  <c r="O3600" i="2"/>
  <c r="M3600" i="2"/>
  <c r="L3600" i="2"/>
  <c r="Q3599" i="2"/>
  <c r="P3599" i="2"/>
  <c r="R3599" i="2" s="1"/>
  <c r="O3599" i="2"/>
  <c r="M3599" i="2"/>
  <c r="N3599" i="2" s="1"/>
  <c r="L3599" i="2"/>
  <c r="Q3598" i="2"/>
  <c r="P3598" i="2"/>
  <c r="R3598" i="2" s="1"/>
  <c r="O3598" i="2"/>
  <c r="M3598" i="2"/>
  <c r="L3598" i="2"/>
  <c r="Q3597" i="2"/>
  <c r="P3597" i="2"/>
  <c r="R3597" i="2" s="1"/>
  <c r="O3597" i="2"/>
  <c r="M3597" i="2"/>
  <c r="L3597" i="2"/>
  <c r="R3596" i="2"/>
  <c r="Q3596" i="2"/>
  <c r="P3596" i="2"/>
  <c r="O3596" i="2"/>
  <c r="M3596" i="2"/>
  <c r="N3596" i="2" s="1"/>
  <c r="L3596" i="2"/>
  <c r="Q3595" i="2"/>
  <c r="P3595" i="2"/>
  <c r="R3595" i="2" s="1"/>
  <c r="O3595" i="2"/>
  <c r="M3595" i="2"/>
  <c r="L3595" i="2"/>
  <c r="Q3594" i="2"/>
  <c r="P3594" i="2"/>
  <c r="R3594" i="2" s="1"/>
  <c r="O3594" i="2"/>
  <c r="M3594" i="2"/>
  <c r="N3594" i="2" s="1"/>
  <c r="L3594" i="2"/>
  <c r="Q3593" i="2"/>
  <c r="P3593" i="2"/>
  <c r="R3593" i="2" s="1"/>
  <c r="O3593" i="2"/>
  <c r="M3593" i="2"/>
  <c r="L3593" i="2"/>
  <c r="Q3592" i="2"/>
  <c r="P3592" i="2"/>
  <c r="R3592" i="2" s="1"/>
  <c r="O3592" i="2"/>
  <c r="M3592" i="2"/>
  <c r="L3592" i="2"/>
  <c r="Q3591" i="2"/>
  <c r="P3591" i="2"/>
  <c r="R3591" i="2" s="1"/>
  <c r="O3591" i="2"/>
  <c r="M3591" i="2"/>
  <c r="L3591" i="2"/>
  <c r="N3591" i="2" s="1"/>
  <c r="Q3590" i="2"/>
  <c r="P3590" i="2"/>
  <c r="R3590" i="2" s="1"/>
  <c r="O3590" i="2"/>
  <c r="M3590" i="2"/>
  <c r="L3590" i="2"/>
  <c r="Q3589" i="2"/>
  <c r="P3589" i="2"/>
  <c r="R3589" i="2" s="1"/>
  <c r="O3589" i="2"/>
  <c r="M3589" i="2"/>
  <c r="L3589" i="2"/>
  <c r="Q3588" i="2"/>
  <c r="P3588" i="2"/>
  <c r="R3588" i="2" s="1"/>
  <c r="O3588" i="2"/>
  <c r="M3588" i="2"/>
  <c r="L3588" i="2"/>
  <c r="Q3587" i="2"/>
  <c r="P3587" i="2"/>
  <c r="R3587" i="2" s="1"/>
  <c r="O3587" i="2"/>
  <c r="M3587" i="2"/>
  <c r="L3587" i="2"/>
  <c r="N3587" i="2" s="1"/>
  <c r="Q3586" i="2"/>
  <c r="P3586" i="2"/>
  <c r="R3586" i="2" s="1"/>
  <c r="O3586" i="2"/>
  <c r="M3586" i="2"/>
  <c r="N3586" i="2" s="1"/>
  <c r="L3586" i="2"/>
  <c r="Q3585" i="2"/>
  <c r="P3585" i="2"/>
  <c r="R3585" i="2" s="1"/>
  <c r="O3585" i="2"/>
  <c r="M3585" i="2"/>
  <c r="L3585" i="2"/>
  <c r="N3585" i="2" s="1"/>
  <c r="R3584" i="2"/>
  <c r="Q3584" i="2"/>
  <c r="P3584" i="2"/>
  <c r="O3584" i="2"/>
  <c r="M3584" i="2"/>
  <c r="L3584" i="2"/>
  <c r="Q3583" i="2"/>
  <c r="P3583" i="2"/>
  <c r="R3583" i="2" s="1"/>
  <c r="O3583" i="2"/>
  <c r="M3583" i="2"/>
  <c r="L3583" i="2"/>
  <c r="Q3582" i="2"/>
  <c r="P3582" i="2"/>
  <c r="R3582" i="2" s="1"/>
  <c r="O3582" i="2"/>
  <c r="M3582" i="2"/>
  <c r="L3582" i="2"/>
  <c r="Q3581" i="2"/>
  <c r="P3581" i="2"/>
  <c r="R3581" i="2" s="1"/>
  <c r="O3581" i="2"/>
  <c r="M3581" i="2"/>
  <c r="N3581" i="2" s="1"/>
  <c r="L3581" i="2"/>
  <c r="R3580" i="2"/>
  <c r="Q3580" i="2"/>
  <c r="P3580" i="2"/>
  <c r="O3580" i="2"/>
  <c r="M3580" i="2"/>
  <c r="N3580" i="2" s="1"/>
  <c r="L3580" i="2"/>
  <c r="Q3579" i="2"/>
  <c r="P3579" i="2"/>
  <c r="R3579" i="2" s="1"/>
  <c r="O3579" i="2"/>
  <c r="M3579" i="2"/>
  <c r="L3579" i="2"/>
  <c r="Q3578" i="2"/>
  <c r="P3578" i="2"/>
  <c r="R3578" i="2" s="1"/>
  <c r="O3578" i="2"/>
  <c r="M3578" i="2"/>
  <c r="N3578" i="2" s="1"/>
  <c r="L3578" i="2"/>
  <c r="Q3577" i="2"/>
  <c r="P3577" i="2"/>
  <c r="R3577" i="2" s="1"/>
  <c r="O3577" i="2"/>
  <c r="M3577" i="2"/>
  <c r="L3577" i="2"/>
  <c r="Q3576" i="2"/>
  <c r="P3576" i="2"/>
  <c r="R3576" i="2" s="1"/>
  <c r="O3576" i="2"/>
  <c r="M3576" i="2"/>
  <c r="L3576" i="2"/>
  <c r="Q3575" i="2"/>
  <c r="P3575" i="2"/>
  <c r="R3575" i="2" s="1"/>
  <c r="O3575" i="2"/>
  <c r="M3575" i="2"/>
  <c r="L3575" i="2"/>
  <c r="Q3574" i="2"/>
  <c r="P3574" i="2"/>
  <c r="R3574" i="2" s="1"/>
  <c r="O3574" i="2"/>
  <c r="M3574" i="2"/>
  <c r="N3574" i="2" s="1"/>
  <c r="L3574" i="2"/>
  <c r="Q3573" i="2"/>
  <c r="P3573" i="2"/>
  <c r="R3573" i="2" s="1"/>
  <c r="O3573" i="2"/>
  <c r="M3573" i="2"/>
  <c r="L3573" i="2"/>
  <c r="Q3572" i="2"/>
  <c r="P3572" i="2"/>
  <c r="R3572" i="2" s="1"/>
  <c r="O3572" i="2"/>
  <c r="M3572" i="2"/>
  <c r="L3572" i="2"/>
  <c r="R3571" i="2"/>
  <c r="Q3571" i="2"/>
  <c r="P3571" i="2"/>
  <c r="O3571" i="2"/>
  <c r="N3571" i="2"/>
  <c r="M3571" i="2"/>
  <c r="L3571" i="2"/>
  <c r="Q3570" i="2"/>
  <c r="P3570" i="2"/>
  <c r="R3570" i="2" s="1"/>
  <c r="O3570" i="2"/>
  <c r="M3570" i="2"/>
  <c r="L3570" i="2"/>
  <c r="R3569" i="2"/>
  <c r="Q3569" i="2"/>
  <c r="P3569" i="2"/>
  <c r="O3569" i="2"/>
  <c r="N3569" i="2"/>
  <c r="M3569" i="2"/>
  <c r="L3569" i="2"/>
  <c r="R3568" i="2"/>
  <c r="Q3568" i="2"/>
  <c r="P3568" i="2"/>
  <c r="O3568" i="2"/>
  <c r="M3568" i="2"/>
  <c r="L3568" i="2"/>
  <c r="Q3567" i="2"/>
  <c r="P3567" i="2"/>
  <c r="R3567" i="2" s="1"/>
  <c r="O3567" i="2"/>
  <c r="M3567" i="2"/>
  <c r="N3567" i="2" s="1"/>
  <c r="L3567" i="2"/>
  <c r="Q3566" i="2"/>
  <c r="P3566" i="2"/>
  <c r="R3566" i="2" s="1"/>
  <c r="O3566" i="2"/>
  <c r="M3566" i="2"/>
  <c r="N3566" i="2" s="1"/>
  <c r="L3566" i="2"/>
  <c r="Q3565" i="2"/>
  <c r="P3565" i="2"/>
  <c r="R3565" i="2" s="1"/>
  <c r="O3565" i="2"/>
  <c r="M3565" i="2"/>
  <c r="L3565" i="2"/>
  <c r="N3565" i="2" s="1"/>
  <c r="R3564" i="2"/>
  <c r="Q3564" i="2"/>
  <c r="P3564" i="2"/>
  <c r="O3564" i="2"/>
  <c r="M3564" i="2"/>
  <c r="N3564" i="2" s="1"/>
  <c r="L3564" i="2"/>
  <c r="Q3563" i="2"/>
  <c r="P3563" i="2"/>
  <c r="R3563" i="2" s="1"/>
  <c r="O3563" i="2"/>
  <c r="M3563" i="2"/>
  <c r="L3563" i="2"/>
  <c r="Q3562" i="2"/>
  <c r="P3562" i="2"/>
  <c r="R3562" i="2" s="1"/>
  <c r="O3562" i="2"/>
  <c r="M3562" i="2"/>
  <c r="L3562" i="2"/>
  <c r="Q3561" i="2"/>
  <c r="P3561" i="2"/>
  <c r="R3561" i="2" s="1"/>
  <c r="O3561" i="2"/>
  <c r="M3561" i="2"/>
  <c r="L3561" i="2"/>
  <c r="Q3560" i="2"/>
  <c r="P3560" i="2"/>
  <c r="R3560" i="2" s="1"/>
  <c r="O3560" i="2"/>
  <c r="M3560" i="2"/>
  <c r="L3560" i="2"/>
  <c r="Q3559" i="2"/>
  <c r="P3559" i="2"/>
  <c r="R3559" i="2" s="1"/>
  <c r="O3559" i="2"/>
  <c r="M3559" i="2"/>
  <c r="L3559" i="2"/>
  <c r="Q3558" i="2"/>
  <c r="P3558" i="2"/>
  <c r="R3558" i="2" s="1"/>
  <c r="O3558" i="2"/>
  <c r="M3558" i="2"/>
  <c r="L3558" i="2"/>
  <c r="Q3557" i="2"/>
  <c r="P3557" i="2"/>
  <c r="R3557" i="2" s="1"/>
  <c r="O3557" i="2"/>
  <c r="M3557" i="2"/>
  <c r="L3557" i="2"/>
  <c r="Q3556" i="2"/>
  <c r="P3556" i="2"/>
  <c r="R3556" i="2" s="1"/>
  <c r="O3556" i="2"/>
  <c r="M3556" i="2"/>
  <c r="L3556" i="2"/>
  <c r="R3555" i="2"/>
  <c r="Q3555" i="2"/>
  <c r="P3555" i="2"/>
  <c r="O3555" i="2"/>
  <c r="N3555" i="2"/>
  <c r="M3555" i="2"/>
  <c r="L3555" i="2"/>
  <c r="Q3554" i="2"/>
  <c r="P3554" i="2"/>
  <c r="R3554" i="2" s="1"/>
  <c r="O3554" i="2"/>
  <c r="M3554" i="2"/>
  <c r="L3554" i="2"/>
  <c r="R3553" i="2"/>
  <c r="Q3553" i="2"/>
  <c r="P3553" i="2"/>
  <c r="O3553" i="2"/>
  <c r="N3553" i="2"/>
  <c r="M3553" i="2"/>
  <c r="L3553" i="2"/>
  <c r="R3552" i="2"/>
  <c r="Q3552" i="2"/>
  <c r="P3552" i="2"/>
  <c r="O3552" i="2"/>
  <c r="M3552" i="2"/>
  <c r="L3552" i="2"/>
  <c r="Q3551" i="2"/>
  <c r="P3551" i="2"/>
  <c r="R3551" i="2" s="1"/>
  <c r="O3551" i="2"/>
  <c r="M3551" i="2"/>
  <c r="N3551" i="2" s="1"/>
  <c r="L3551" i="2"/>
  <c r="Q3550" i="2"/>
  <c r="P3550" i="2"/>
  <c r="R3550" i="2" s="1"/>
  <c r="O3550" i="2"/>
  <c r="M3550" i="2"/>
  <c r="N3550" i="2" s="1"/>
  <c r="L3550" i="2"/>
  <c r="Q3549" i="2"/>
  <c r="P3549" i="2"/>
  <c r="R3549" i="2" s="1"/>
  <c r="O3549" i="2"/>
  <c r="M3549" i="2"/>
  <c r="L3549" i="2"/>
  <c r="N3549" i="2" s="1"/>
  <c r="R3548" i="2"/>
  <c r="Q3548" i="2"/>
  <c r="P3548" i="2"/>
  <c r="O3548" i="2"/>
  <c r="M3548" i="2"/>
  <c r="N3548" i="2" s="1"/>
  <c r="L3548" i="2"/>
  <c r="Q3547" i="2"/>
  <c r="P3547" i="2"/>
  <c r="R3547" i="2" s="1"/>
  <c r="O3547" i="2"/>
  <c r="M3547" i="2"/>
  <c r="L3547" i="2"/>
  <c r="Q3546" i="2"/>
  <c r="P3546" i="2"/>
  <c r="R3546" i="2" s="1"/>
  <c r="O3546" i="2"/>
  <c r="M3546" i="2"/>
  <c r="L3546" i="2"/>
  <c r="Q3545" i="2"/>
  <c r="P3545" i="2"/>
  <c r="R3545" i="2" s="1"/>
  <c r="O3545" i="2"/>
  <c r="M3545" i="2"/>
  <c r="L3545" i="2"/>
  <c r="Q3544" i="2"/>
  <c r="P3544" i="2"/>
  <c r="R3544" i="2" s="1"/>
  <c r="O3544" i="2"/>
  <c r="M3544" i="2"/>
  <c r="N3544" i="2" s="1"/>
  <c r="L3544" i="2"/>
  <c r="Q3543" i="2"/>
  <c r="P3543" i="2"/>
  <c r="R3543" i="2" s="1"/>
  <c r="O3543" i="2"/>
  <c r="M3543" i="2"/>
  <c r="L3543" i="2"/>
  <c r="Q3542" i="2"/>
  <c r="P3542" i="2"/>
  <c r="R3542" i="2" s="1"/>
  <c r="O3542" i="2"/>
  <c r="M3542" i="2"/>
  <c r="N3542" i="2" s="1"/>
  <c r="L3542" i="2"/>
  <c r="Q3541" i="2"/>
  <c r="P3541" i="2"/>
  <c r="R3541" i="2" s="1"/>
  <c r="O3541" i="2"/>
  <c r="M3541" i="2"/>
  <c r="L3541" i="2"/>
  <c r="Q3540" i="2"/>
  <c r="P3540" i="2"/>
  <c r="R3540" i="2" s="1"/>
  <c r="O3540" i="2"/>
  <c r="M3540" i="2"/>
  <c r="L3540" i="2"/>
  <c r="R3539" i="2"/>
  <c r="Q3539" i="2"/>
  <c r="P3539" i="2"/>
  <c r="O3539" i="2"/>
  <c r="N3539" i="2"/>
  <c r="M3539" i="2"/>
  <c r="L3539" i="2"/>
  <c r="Q3538" i="2"/>
  <c r="P3538" i="2"/>
  <c r="R3538" i="2" s="1"/>
  <c r="O3538" i="2"/>
  <c r="M3538" i="2"/>
  <c r="L3538" i="2"/>
  <c r="Q3537" i="2"/>
  <c r="P3537" i="2"/>
  <c r="R3537" i="2" s="1"/>
  <c r="O3537" i="2"/>
  <c r="M3537" i="2"/>
  <c r="L3537" i="2"/>
  <c r="Q3536" i="2"/>
  <c r="P3536" i="2"/>
  <c r="R3536" i="2" s="1"/>
  <c r="O3536" i="2"/>
  <c r="M3536" i="2"/>
  <c r="L3536" i="2"/>
  <c r="N3536" i="2" s="1"/>
  <c r="R3535" i="2"/>
  <c r="Q3535" i="2"/>
  <c r="P3535" i="2"/>
  <c r="O3535" i="2"/>
  <c r="M3535" i="2"/>
  <c r="N3535" i="2" s="1"/>
  <c r="L3535" i="2"/>
  <c r="Q3534" i="2"/>
  <c r="P3534" i="2"/>
  <c r="R3534" i="2" s="1"/>
  <c r="O3534" i="2"/>
  <c r="M3534" i="2"/>
  <c r="L3534" i="2"/>
  <c r="Q3533" i="2"/>
  <c r="P3533" i="2"/>
  <c r="R3533" i="2" s="1"/>
  <c r="O3533" i="2"/>
  <c r="M3533" i="2"/>
  <c r="L3533" i="2"/>
  <c r="R3532" i="2"/>
  <c r="Q3532" i="2"/>
  <c r="P3532" i="2"/>
  <c r="O3532" i="2"/>
  <c r="N3532" i="2"/>
  <c r="M3532" i="2"/>
  <c r="L3532" i="2"/>
  <c r="R3531" i="2"/>
  <c r="Q3531" i="2"/>
  <c r="P3531" i="2"/>
  <c r="O3531" i="2"/>
  <c r="M3531" i="2"/>
  <c r="L3531" i="2"/>
  <c r="Q3530" i="2"/>
  <c r="P3530" i="2"/>
  <c r="R3530" i="2" s="1"/>
  <c r="O3530" i="2"/>
  <c r="M3530" i="2"/>
  <c r="N3530" i="2" s="1"/>
  <c r="L3530" i="2"/>
  <c r="Q3529" i="2"/>
  <c r="P3529" i="2"/>
  <c r="R3529" i="2" s="1"/>
  <c r="O3529" i="2"/>
  <c r="M3529" i="2"/>
  <c r="N3529" i="2" s="1"/>
  <c r="L3529" i="2"/>
  <c r="R3528" i="2"/>
  <c r="Q3528" i="2"/>
  <c r="P3528" i="2"/>
  <c r="O3528" i="2"/>
  <c r="M3528" i="2"/>
  <c r="N3528" i="2" s="1"/>
  <c r="L3528" i="2"/>
  <c r="Q3527" i="2"/>
  <c r="P3527" i="2"/>
  <c r="R3527" i="2" s="1"/>
  <c r="O3527" i="2"/>
  <c r="M3527" i="2"/>
  <c r="L3527" i="2"/>
  <c r="Q3526" i="2"/>
  <c r="P3526" i="2"/>
  <c r="R3526" i="2" s="1"/>
  <c r="O3526" i="2"/>
  <c r="M3526" i="2"/>
  <c r="N3526" i="2" s="1"/>
  <c r="L3526" i="2"/>
  <c r="Q3525" i="2"/>
  <c r="P3525" i="2"/>
  <c r="R3525" i="2" s="1"/>
  <c r="O3525" i="2"/>
  <c r="M3525" i="2"/>
  <c r="N3525" i="2" s="1"/>
  <c r="L3525" i="2"/>
  <c r="Q3524" i="2"/>
  <c r="P3524" i="2"/>
  <c r="R3524" i="2" s="1"/>
  <c r="O3524" i="2"/>
  <c r="M3524" i="2"/>
  <c r="L3524" i="2"/>
  <c r="Q3523" i="2"/>
  <c r="P3523" i="2"/>
  <c r="R3523" i="2" s="1"/>
  <c r="O3523" i="2"/>
  <c r="M3523" i="2"/>
  <c r="N3523" i="2" s="1"/>
  <c r="L3523" i="2"/>
  <c r="Q3522" i="2"/>
  <c r="P3522" i="2"/>
  <c r="R3522" i="2" s="1"/>
  <c r="O3522" i="2"/>
  <c r="M3522" i="2"/>
  <c r="L3522" i="2"/>
  <c r="Q3521" i="2"/>
  <c r="P3521" i="2"/>
  <c r="R3521" i="2" s="1"/>
  <c r="O3521" i="2"/>
  <c r="M3521" i="2"/>
  <c r="L3521" i="2"/>
  <c r="Q3520" i="2"/>
  <c r="P3520" i="2"/>
  <c r="R3520" i="2" s="1"/>
  <c r="O3520" i="2"/>
  <c r="M3520" i="2"/>
  <c r="L3520" i="2"/>
  <c r="R3519" i="2"/>
  <c r="Q3519" i="2"/>
  <c r="P3519" i="2"/>
  <c r="O3519" i="2"/>
  <c r="M3519" i="2"/>
  <c r="N3519" i="2" s="1"/>
  <c r="L3519" i="2"/>
  <c r="Q3518" i="2"/>
  <c r="P3518" i="2"/>
  <c r="R3518" i="2" s="1"/>
  <c r="O3518" i="2"/>
  <c r="M3518" i="2"/>
  <c r="L3518" i="2"/>
  <c r="Q3517" i="2"/>
  <c r="P3517" i="2"/>
  <c r="R3517" i="2" s="1"/>
  <c r="O3517" i="2"/>
  <c r="M3517" i="2"/>
  <c r="L3517" i="2"/>
  <c r="R3516" i="2"/>
  <c r="Q3516" i="2"/>
  <c r="P3516" i="2"/>
  <c r="O3516" i="2"/>
  <c r="N3516" i="2"/>
  <c r="M3516" i="2"/>
  <c r="L3516" i="2"/>
  <c r="R3515" i="2"/>
  <c r="Q3515" i="2"/>
  <c r="P3515" i="2"/>
  <c r="O3515" i="2"/>
  <c r="M3515" i="2"/>
  <c r="L3515" i="2"/>
  <c r="Q3514" i="2"/>
  <c r="P3514" i="2"/>
  <c r="R3514" i="2" s="1"/>
  <c r="O3514" i="2"/>
  <c r="M3514" i="2"/>
  <c r="L3514" i="2"/>
  <c r="Q3513" i="2"/>
  <c r="P3513" i="2"/>
  <c r="R3513" i="2" s="1"/>
  <c r="O3513" i="2"/>
  <c r="M3513" i="2"/>
  <c r="N3513" i="2" s="1"/>
  <c r="L3513" i="2"/>
  <c r="R3512" i="2"/>
  <c r="Q3512" i="2"/>
  <c r="P3512" i="2"/>
  <c r="O3512" i="2"/>
  <c r="M3512" i="2"/>
  <c r="N3512" i="2" s="1"/>
  <c r="L3512" i="2"/>
  <c r="Q3511" i="2"/>
  <c r="P3511" i="2"/>
  <c r="R3511" i="2" s="1"/>
  <c r="O3511" i="2"/>
  <c r="M3511" i="2"/>
  <c r="L3511" i="2"/>
  <c r="Q3510" i="2"/>
  <c r="P3510" i="2"/>
  <c r="R3510" i="2" s="1"/>
  <c r="O3510" i="2"/>
  <c r="M3510" i="2"/>
  <c r="L3510" i="2"/>
  <c r="Q3509" i="2"/>
  <c r="P3509" i="2"/>
  <c r="R3509" i="2" s="1"/>
  <c r="O3509" i="2"/>
  <c r="M3509" i="2"/>
  <c r="N3509" i="2" s="1"/>
  <c r="L3509" i="2"/>
  <c r="Q3508" i="2"/>
  <c r="P3508" i="2"/>
  <c r="R3508" i="2" s="1"/>
  <c r="O3508" i="2"/>
  <c r="M3508" i="2"/>
  <c r="N3508" i="2" s="1"/>
  <c r="L3508" i="2"/>
  <c r="Q3507" i="2"/>
  <c r="P3507" i="2"/>
  <c r="R3507" i="2" s="1"/>
  <c r="O3507" i="2"/>
  <c r="M3507" i="2"/>
  <c r="L3507" i="2"/>
  <c r="Q3506" i="2"/>
  <c r="P3506" i="2"/>
  <c r="R3506" i="2" s="1"/>
  <c r="O3506" i="2"/>
  <c r="M3506" i="2"/>
  <c r="L3506" i="2"/>
  <c r="Q3505" i="2"/>
  <c r="P3505" i="2"/>
  <c r="R3505" i="2" s="1"/>
  <c r="O3505" i="2"/>
  <c r="M3505" i="2"/>
  <c r="L3505" i="2"/>
  <c r="Q3504" i="2"/>
  <c r="P3504" i="2"/>
  <c r="R3504" i="2" s="1"/>
  <c r="O3504" i="2"/>
  <c r="M3504" i="2"/>
  <c r="N3504" i="2" s="1"/>
  <c r="L3504" i="2"/>
  <c r="R3503" i="2"/>
  <c r="Q3503" i="2"/>
  <c r="P3503" i="2"/>
  <c r="O3503" i="2"/>
  <c r="M3503" i="2"/>
  <c r="N3503" i="2" s="1"/>
  <c r="L3503" i="2"/>
  <c r="Q3502" i="2"/>
  <c r="P3502" i="2"/>
  <c r="R3502" i="2" s="1"/>
  <c r="O3502" i="2"/>
  <c r="M3502" i="2"/>
  <c r="L3502" i="2"/>
  <c r="Q3501" i="2"/>
  <c r="P3501" i="2"/>
  <c r="R3501" i="2" s="1"/>
  <c r="O3501" i="2"/>
  <c r="M3501" i="2"/>
  <c r="L3501" i="2"/>
  <c r="R3500" i="2"/>
  <c r="Q3500" i="2"/>
  <c r="P3500" i="2"/>
  <c r="O3500" i="2"/>
  <c r="N3500" i="2"/>
  <c r="M3500" i="2"/>
  <c r="L3500" i="2"/>
  <c r="R3499" i="2"/>
  <c r="Q3499" i="2"/>
  <c r="P3499" i="2"/>
  <c r="O3499" i="2"/>
  <c r="M3499" i="2"/>
  <c r="L3499" i="2"/>
  <c r="Q3498" i="2"/>
  <c r="P3498" i="2"/>
  <c r="R3498" i="2" s="1"/>
  <c r="O3498" i="2"/>
  <c r="M3498" i="2"/>
  <c r="L3498" i="2"/>
  <c r="Q3497" i="2"/>
  <c r="P3497" i="2"/>
  <c r="R3497" i="2" s="1"/>
  <c r="O3497" i="2"/>
  <c r="M3497" i="2"/>
  <c r="L3497" i="2"/>
  <c r="R3496" i="2"/>
  <c r="Q3496" i="2"/>
  <c r="P3496" i="2"/>
  <c r="O3496" i="2"/>
  <c r="M3496" i="2"/>
  <c r="N3496" i="2" s="1"/>
  <c r="L3496" i="2"/>
  <c r="Q3495" i="2"/>
  <c r="P3495" i="2"/>
  <c r="R3495" i="2" s="1"/>
  <c r="O3495" i="2"/>
  <c r="M3495" i="2"/>
  <c r="L3495" i="2"/>
  <c r="Q3494" i="2"/>
  <c r="P3494" i="2"/>
  <c r="R3494" i="2" s="1"/>
  <c r="O3494" i="2"/>
  <c r="M3494" i="2"/>
  <c r="N3494" i="2" s="1"/>
  <c r="L3494" i="2"/>
  <c r="Q3493" i="2"/>
  <c r="P3493" i="2"/>
  <c r="R3493" i="2" s="1"/>
  <c r="O3493" i="2"/>
  <c r="M3493" i="2"/>
  <c r="N3493" i="2" s="1"/>
  <c r="L3493" i="2"/>
  <c r="Q3492" i="2"/>
  <c r="P3492" i="2"/>
  <c r="R3492" i="2" s="1"/>
  <c r="O3492" i="2"/>
  <c r="M3492" i="2"/>
  <c r="L3492" i="2"/>
  <c r="Q3491" i="2"/>
  <c r="P3491" i="2"/>
  <c r="R3491" i="2" s="1"/>
  <c r="O3491" i="2"/>
  <c r="M3491" i="2"/>
  <c r="L3491" i="2"/>
  <c r="Q3490" i="2"/>
  <c r="P3490" i="2"/>
  <c r="R3490" i="2" s="1"/>
  <c r="O3490" i="2"/>
  <c r="M3490" i="2"/>
  <c r="L3490" i="2"/>
  <c r="Q3489" i="2"/>
  <c r="P3489" i="2"/>
  <c r="R3489" i="2" s="1"/>
  <c r="O3489" i="2"/>
  <c r="M3489" i="2"/>
  <c r="L3489" i="2"/>
  <c r="Q3488" i="2"/>
  <c r="P3488" i="2"/>
  <c r="R3488" i="2" s="1"/>
  <c r="O3488" i="2"/>
  <c r="M3488" i="2"/>
  <c r="L3488" i="2"/>
  <c r="R3487" i="2"/>
  <c r="Q3487" i="2"/>
  <c r="P3487" i="2"/>
  <c r="O3487" i="2"/>
  <c r="M3487" i="2"/>
  <c r="N3487" i="2" s="1"/>
  <c r="L3487" i="2"/>
  <c r="Q3486" i="2"/>
  <c r="P3486" i="2"/>
  <c r="R3486" i="2" s="1"/>
  <c r="O3486" i="2"/>
  <c r="M3486" i="2"/>
  <c r="L3486" i="2"/>
  <c r="Q3485" i="2"/>
  <c r="P3485" i="2"/>
  <c r="R3485" i="2" s="1"/>
  <c r="O3485" i="2"/>
  <c r="M3485" i="2"/>
  <c r="L3485" i="2"/>
  <c r="R3484" i="2"/>
  <c r="Q3484" i="2"/>
  <c r="P3484" i="2"/>
  <c r="O3484" i="2"/>
  <c r="N3484" i="2"/>
  <c r="M3484" i="2"/>
  <c r="L3484" i="2"/>
  <c r="R3483" i="2"/>
  <c r="Q3483" i="2"/>
  <c r="P3483" i="2"/>
  <c r="O3483" i="2"/>
  <c r="M3483" i="2"/>
  <c r="L3483" i="2"/>
  <c r="Q3482" i="2"/>
  <c r="P3482" i="2"/>
  <c r="R3482" i="2" s="1"/>
  <c r="O3482" i="2"/>
  <c r="M3482" i="2"/>
  <c r="L3482" i="2"/>
  <c r="Q3481" i="2"/>
  <c r="P3481" i="2"/>
  <c r="R3481" i="2" s="1"/>
  <c r="O3481" i="2"/>
  <c r="M3481" i="2"/>
  <c r="L3481" i="2"/>
  <c r="R3480" i="2"/>
  <c r="Q3480" i="2"/>
  <c r="P3480" i="2"/>
  <c r="O3480" i="2"/>
  <c r="M3480" i="2"/>
  <c r="N3480" i="2" s="1"/>
  <c r="L3480" i="2"/>
  <c r="Q3479" i="2"/>
  <c r="P3479" i="2"/>
  <c r="R3479" i="2" s="1"/>
  <c r="O3479" i="2"/>
  <c r="M3479" i="2"/>
  <c r="L3479" i="2"/>
  <c r="Q3478" i="2"/>
  <c r="P3478" i="2"/>
  <c r="R3478" i="2" s="1"/>
  <c r="O3478" i="2"/>
  <c r="M3478" i="2"/>
  <c r="L3478" i="2"/>
  <c r="Q3477" i="2"/>
  <c r="P3477" i="2"/>
  <c r="R3477" i="2" s="1"/>
  <c r="O3477" i="2"/>
  <c r="M3477" i="2"/>
  <c r="N3477" i="2" s="1"/>
  <c r="L3477" i="2"/>
  <c r="Q3476" i="2"/>
  <c r="P3476" i="2"/>
  <c r="R3476" i="2" s="1"/>
  <c r="O3476" i="2"/>
  <c r="M3476" i="2"/>
  <c r="N3476" i="2" s="1"/>
  <c r="L3476" i="2"/>
  <c r="Q3475" i="2"/>
  <c r="P3475" i="2"/>
  <c r="R3475" i="2" s="1"/>
  <c r="O3475" i="2"/>
  <c r="M3475" i="2"/>
  <c r="L3475" i="2"/>
  <c r="Q3474" i="2"/>
  <c r="P3474" i="2"/>
  <c r="R3474" i="2" s="1"/>
  <c r="O3474" i="2"/>
  <c r="M3474" i="2"/>
  <c r="L3474" i="2"/>
  <c r="Q3473" i="2"/>
  <c r="P3473" i="2"/>
  <c r="R3473" i="2" s="1"/>
  <c r="O3473" i="2"/>
  <c r="M3473" i="2"/>
  <c r="L3473" i="2"/>
  <c r="Q3472" i="2"/>
  <c r="P3472" i="2"/>
  <c r="R3472" i="2" s="1"/>
  <c r="O3472" i="2"/>
  <c r="M3472" i="2"/>
  <c r="N3472" i="2" s="1"/>
  <c r="L3472" i="2"/>
  <c r="R3471" i="2"/>
  <c r="Q3471" i="2"/>
  <c r="P3471" i="2"/>
  <c r="O3471" i="2"/>
  <c r="M3471" i="2"/>
  <c r="N3471" i="2" s="1"/>
  <c r="L3471" i="2"/>
  <c r="Q3470" i="2"/>
  <c r="P3470" i="2"/>
  <c r="R3470" i="2" s="1"/>
  <c r="O3470" i="2"/>
  <c r="M3470" i="2"/>
  <c r="L3470" i="2"/>
  <c r="Q3469" i="2"/>
  <c r="P3469" i="2"/>
  <c r="R3469" i="2" s="1"/>
  <c r="O3469" i="2"/>
  <c r="M3469" i="2"/>
  <c r="L3469" i="2"/>
  <c r="R3468" i="2"/>
  <c r="Q3468" i="2"/>
  <c r="P3468" i="2"/>
  <c r="O3468" i="2"/>
  <c r="N3468" i="2"/>
  <c r="M3468" i="2"/>
  <c r="L3468" i="2"/>
  <c r="R3467" i="2"/>
  <c r="Q3467" i="2"/>
  <c r="P3467" i="2"/>
  <c r="O3467" i="2"/>
  <c r="M3467" i="2"/>
  <c r="L3467" i="2"/>
  <c r="Q3466" i="2"/>
  <c r="P3466" i="2"/>
  <c r="R3466" i="2" s="1"/>
  <c r="O3466" i="2"/>
  <c r="M3466" i="2"/>
  <c r="L3466" i="2"/>
  <c r="Q3465" i="2"/>
  <c r="P3465" i="2"/>
  <c r="R3465" i="2" s="1"/>
  <c r="O3465" i="2"/>
  <c r="M3465" i="2"/>
  <c r="L3465" i="2"/>
  <c r="R3464" i="2"/>
  <c r="Q3464" i="2"/>
  <c r="P3464" i="2"/>
  <c r="O3464" i="2"/>
  <c r="M3464" i="2"/>
  <c r="N3464" i="2" s="1"/>
  <c r="L3464" i="2"/>
  <c r="Q3463" i="2"/>
  <c r="P3463" i="2"/>
  <c r="R3463" i="2" s="1"/>
  <c r="O3463" i="2"/>
  <c r="M3463" i="2"/>
  <c r="L3463" i="2"/>
  <c r="Q3462" i="2"/>
  <c r="P3462" i="2"/>
  <c r="R3462" i="2" s="1"/>
  <c r="O3462" i="2"/>
  <c r="M3462" i="2"/>
  <c r="N3462" i="2" s="1"/>
  <c r="L3462" i="2"/>
  <c r="Q3461" i="2"/>
  <c r="P3461" i="2"/>
  <c r="R3461" i="2" s="1"/>
  <c r="O3461" i="2"/>
  <c r="M3461" i="2"/>
  <c r="N3461" i="2" s="1"/>
  <c r="L3461" i="2"/>
  <c r="Q3460" i="2"/>
  <c r="P3460" i="2"/>
  <c r="R3460" i="2" s="1"/>
  <c r="O3460" i="2"/>
  <c r="M3460" i="2"/>
  <c r="L3460" i="2"/>
  <c r="Q3459" i="2"/>
  <c r="P3459" i="2"/>
  <c r="R3459" i="2" s="1"/>
  <c r="O3459" i="2"/>
  <c r="M3459" i="2"/>
  <c r="L3459" i="2"/>
  <c r="Q3458" i="2"/>
  <c r="P3458" i="2"/>
  <c r="R3458" i="2" s="1"/>
  <c r="O3458" i="2"/>
  <c r="M3458" i="2"/>
  <c r="L3458" i="2"/>
  <c r="Q3457" i="2"/>
  <c r="P3457" i="2"/>
  <c r="R3457" i="2" s="1"/>
  <c r="O3457" i="2"/>
  <c r="M3457" i="2"/>
  <c r="L3457" i="2"/>
  <c r="Q3456" i="2"/>
  <c r="P3456" i="2"/>
  <c r="R3456" i="2" s="1"/>
  <c r="O3456" i="2"/>
  <c r="M3456" i="2"/>
  <c r="L3456" i="2"/>
  <c r="R3455" i="2"/>
  <c r="Q3455" i="2"/>
  <c r="P3455" i="2"/>
  <c r="O3455" i="2"/>
  <c r="M3455" i="2"/>
  <c r="N3455" i="2" s="1"/>
  <c r="L3455" i="2"/>
  <c r="Q3454" i="2"/>
  <c r="P3454" i="2"/>
  <c r="R3454" i="2" s="1"/>
  <c r="O3454" i="2"/>
  <c r="M3454" i="2"/>
  <c r="L3454" i="2"/>
  <c r="Q3453" i="2"/>
  <c r="P3453" i="2"/>
  <c r="R3453" i="2" s="1"/>
  <c r="O3453" i="2"/>
  <c r="M3453" i="2"/>
  <c r="L3453" i="2"/>
  <c r="R3452" i="2"/>
  <c r="Q3452" i="2"/>
  <c r="P3452" i="2"/>
  <c r="O3452" i="2"/>
  <c r="N3452" i="2"/>
  <c r="M3452" i="2"/>
  <c r="L3452" i="2"/>
  <c r="R3451" i="2"/>
  <c r="Q3451" i="2"/>
  <c r="P3451" i="2"/>
  <c r="O3451" i="2"/>
  <c r="M3451" i="2"/>
  <c r="L3451" i="2"/>
  <c r="Q3450" i="2"/>
  <c r="P3450" i="2"/>
  <c r="R3450" i="2" s="1"/>
  <c r="O3450" i="2"/>
  <c r="M3450" i="2"/>
  <c r="L3450" i="2"/>
  <c r="Q3449" i="2"/>
  <c r="P3449" i="2"/>
  <c r="R3449" i="2" s="1"/>
  <c r="O3449" i="2"/>
  <c r="M3449" i="2"/>
  <c r="L3449" i="2"/>
  <c r="R3448" i="2"/>
  <c r="Q3448" i="2"/>
  <c r="P3448" i="2"/>
  <c r="O3448" i="2"/>
  <c r="M3448" i="2"/>
  <c r="N3448" i="2" s="1"/>
  <c r="L3448" i="2"/>
  <c r="Q3447" i="2"/>
  <c r="P3447" i="2"/>
  <c r="R3447" i="2" s="1"/>
  <c r="O3447" i="2"/>
  <c r="M3447" i="2"/>
  <c r="L3447" i="2"/>
  <c r="Q3446" i="2"/>
  <c r="P3446" i="2"/>
  <c r="R3446" i="2" s="1"/>
  <c r="O3446" i="2"/>
  <c r="M3446" i="2"/>
  <c r="L3446" i="2"/>
  <c r="Q3445" i="2"/>
  <c r="P3445" i="2"/>
  <c r="R3445" i="2" s="1"/>
  <c r="O3445" i="2"/>
  <c r="M3445" i="2"/>
  <c r="N3445" i="2" s="1"/>
  <c r="L3445" i="2"/>
  <c r="Q3444" i="2"/>
  <c r="P3444" i="2"/>
  <c r="R3444" i="2" s="1"/>
  <c r="O3444" i="2"/>
  <c r="M3444" i="2"/>
  <c r="N3444" i="2" s="1"/>
  <c r="L3444" i="2"/>
  <c r="Q3443" i="2"/>
  <c r="P3443" i="2"/>
  <c r="R3443" i="2" s="1"/>
  <c r="O3443" i="2"/>
  <c r="M3443" i="2"/>
  <c r="N3443" i="2" s="1"/>
  <c r="L3443" i="2"/>
  <c r="Q3442" i="2"/>
  <c r="P3442" i="2"/>
  <c r="R3442" i="2" s="1"/>
  <c r="O3442" i="2"/>
  <c r="M3442" i="2"/>
  <c r="L3442" i="2"/>
  <c r="Q3441" i="2"/>
  <c r="P3441" i="2"/>
  <c r="R3441" i="2" s="1"/>
  <c r="O3441" i="2"/>
  <c r="M3441" i="2"/>
  <c r="L3441" i="2"/>
  <c r="Q3440" i="2"/>
  <c r="P3440" i="2"/>
  <c r="R3440" i="2" s="1"/>
  <c r="O3440" i="2"/>
  <c r="M3440" i="2"/>
  <c r="L3440" i="2"/>
  <c r="N3440" i="2" s="1"/>
  <c r="R3439" i="2"/>
  <c r="Q3439" i="2"/>
  <c r="P3439" i="2"/>
  <c r="O3439" i="2"/>
  <c r="M3439" i="2"/>
  <c r="N3439" i="2" s="1"/>
  <c r="L3439" i="2"/>
  <c r="Q3438" i="2"/>
  <c r="P3438" i="2"/>
  <c r="R3438" i="2" s="1"/>
  <c r="O3438" i="2"/>
  <c r="M3438" i="2"/>
  <c r="L3438" i="2"/>
  <c r="Q3437" i="2"/>
  <c r="P3437" i="2"/>
  <c r="R3437" i="2" s="1"/>
  <c r="O3437" i="2"/>
  <c r="M3437" i="2"/>
  <c r="L3437" i="2"/>
  <c r="R3436" i="2"/>
  <c r="Q3436" i="2"/>
  <c r="P3436" i="2"/>
  <c r="O3436" i="2"/>
  <c r="N3436" i="2"/>
  <c r="M3436" i="2"/>
  <c r="L3436" i="2"/>
  <c r="R3435" i="2"/>
  <c r="Q3435" i="2"/>
  <c r="P3435" i="2"/>
  <c r="O3435" i="2"/>
  <c r="M3435" i="2"/>
  <c r="L3435" i="2"/>
  <c r="Q3434" i="2"/>
  <c r="P3434" i="2"/>
  <c r="R3434" i="2" s="1"/>
  <c r="O3434" i="2"/>
  <c r="M3434" i="2"/>
  <c r="L3434" i="2"/>
  <c r="Q3433" i="2"/>
  <c r="P3433" i="2"/>
  <c r="R3433" i="2" s="1"/>
  <c r="O3433" i="2"/>
  <c r="M3433" i="2"/>
  <c r="L3433" i="2"/>
  <c r="R3432" i="2"/>
  <c r="Q3432" i="2"/>
  <c r="P3432" i="2"/>
  <c r="O3432" i="2"/>
  <c r="M3432" i="2"/>
  <c r="N3432" i="2" s="1"/>
  <c r="L3432" i="2"/>
  <c r="Q3431" i="2"/>
  <c r="P3431" i="2"/>
  <c r="R3431" i="2" s="1"/>
  <c r="O3431" i="2"/>
  <c r="M3431" i="2"/>
  <c r="L3431" i="2"/>
  <c r="Q3430" i="2"/>
  <c r="P3430" i="2"/>
  <c r="R3430" i="2" s="1"/>
  <c r="O3430" i="2"/>
  <c r="M3430" i="2"/>
  <c r="N3430" i="2" s="1"/>
  <c r="L3430" i="2"/>
  <c r="Q3429" i="2"/>
  <c r="P3429" i="2"/>
  <c r="R3429" i="2" s="1"/>
  <c r="O3429" i="2"/>
  <c r="M3429" i="2"/>
  <c r="N3429" i="2" s="1"/>
  <c r="L3429" i="2"/>
  <c r="Q3428" i="2"/>
  <c r="P3428" i="2"/>
  <c r="R3428" i="2" s="1"/>
  <c r="O3428" i="2"/>
  <c r="M3428" i="2"/>
  <c r="L3428" i="2"/>
  <c r="Q3427" i="2"/>
  <c r="P3427" i="2"/>
  <c r="R3427" i="2" s="1"/>
  <c r="O3427" i="2"/>
  <c r="M3427" i="2"/>
  <c r="L3427" i="2"/>
  <c r="Q3426" i="2"/>
  <c r="P3426" i="2"/>
  <c r="R3426" i="2" s="1"/>
  <c r="O3426" i="2"/>
  <c r="M3426" i="2"/>
  <c r="L3426" i="2"/>
  <c r="Q3425" i="2"/>
  <c r="P3425" i="2"/>
  <c r="R3425" i="2" s="1"/>
  <c r="O3425" i="2"/>
  <c r="M3425" i="2"/>
  <c r="N3425" i="2" s="1"/>
  <c r="L3425" i="2"/>
  <c r="Q3424" i="2"/>
  <c r="P3424" i="2"/>
  <c r="R3424" i="2" s="1"/>
  <c r="O3424" i="2"/>
  <c r="M3424" i="2"/>
  <c r="L3424" i="2"/>
  <c r="R3423" i="2"/>
  <c r="Q3423" i="2"/>
  <c r="P3423" i="2"/>
  <c r="O3423" i="2"/>
  <c r="M3423" i="2"/>
  <c r="N3423" i="2" s="1"/>
  <c r="L3423" i="2"/>
  <c r="Q3422" i="2"/>
  <c r="P3422" i="2"/>
  <c r="R3422" i="2" s="1"/>
  <c r="O3422" i="2"/>
  <c r="M3422" i="2"/>
  <c r="L3422" i="2"/>
  <c r="Q3421" i="2"/>
  <c r="P3421" i="2"/>
  <c r="R3421" i="2" s="1"/>
  <c r="O3421" i="2"/>
  <c r="M3421" i="2"/>
  <c r="L3421" i="2"/>
  <c r="R3420" i="2"/>
  <c r="Q3420" i="2"/>
  <c r="P3420" i="2"/>
  <c r="O3420" i="2"/>
  <c r="N3420" i="2"/>
  <c r="M3420" i="2"/>
  <c r="L3420" i="2"/>
  <c r="R3419" i="2"/>
  <c r="Q3419" i="2"/>
  <c r="P3419" i="2"/>
  <c r="O3419" i="2"/>
  <c r="M3419" i="2"/>
  <c r="L3419" i="2"/>
  <c r="Q3418" i="2"/>
  <c r="P3418" i="2"/>
  <c r="R3418" i="2" s="1"/>
  <c r="O3418" i="2"/>
  <c r="M3418" i="2"/>
  <c r="L3418" i="2"/>
  <c r="Q3417" i="2"/>
  <c r="P3417" i="2"/>
  <c r="R3417" i="2" s="1"/>
  <c r="O3417" i="2"/>
  <c r="M3417" i="2"/>
  <c r="L3417" i="2"/>
  <c r="R3416" i="2"/>
  <c r="Q3416" i="2"/>
  <c r="P3416" i="2"/>
  <c r="O3416" i="2"/>
  <c r="M3416" i="2"/>
  <c r="N3416" i="2" s="1"/>
  <c r="L3416" i="2"/>
  <c r="Q3415" i="2"/>
  <c r="P3415" i="2"/>
  <c r="R3415" i="2" s="1"/>
  <c r="O3415" i="2"/>
  <c r="M3415" i="2"/>
  <c r="L3415" i="2"/>
  <c r="Q3414" i="2"/>
  <c r="P3414" i="2"/>
  <c r="R3414" i="2" s="1"/>
  <c r="O3414" i="2"/>
  <c r="M3414" i="2"/>
  <c r="L3414" i="2"/>
  <c r="Q3413" i="2"/>
  <c r="P3413" i="2"/>
  <c r="R3413" i="2" s="1"/>
  <c r="O3413" i="2"/>
  <c r="M3413" i="2"/>
  <c r="N3413" i="2" s="1"/>
  <c r="L3413" i="2"/>
  <c r="Q3412" i="2"/>
  <c r="P3412" i="2"/>
  <c r="R3412" i="2" s="1"/>
  <c r="O3412" i="2"/>
  <c r="M3412" i="2"/>
  <c r="N3412" i="2" s="1"/>
  <c r="L3412" i="2"/>
  <c r="Q3411" i="2"/>
  <c r="P3411" i="2"/>
  <c r="R3411" i="2" s="1"/>
  <c r="O3411" i="2"/>
  <c r="M3411" i="2"/>
  <c r="L3411" i="2"/>
  <c r="Q3410" i="2"/>
  <c r="P3410" i="2"/>
  <c r="R3410" i="2" s="1"/>
  <c r="O3410" i="2"/>
  <c r="M3410" i="2"/>
  <c r="L3410" i="2"/>
  <c r="Q3409" i="2"/>
  <c r="P3409" i="2"/>
  <c r="R3409" i="2" s="1"/>
  <c r="O3409" i="2"/>
  <c r="M3409" i="2"/>
  <c r="L3409" i="2"/>
  <c r="Q3408" i="2"/>
  <c r="P3408" i="2"/>
  <c r="R3408" i="2" s="1"/>
  <c r="O3408" i="2"/>
  <c r="M3408" i="2"/>
  <c r="N3408" i="2" s="1"/>
  <c r="L3408" i="2"/>
  <c r="R3407" i="2"/>
  <c r="Q3407" i="2"/>
  <c r="P3407" i="2"/>
  <c r="O3407" i="2"/>
  <c r="M3407" i="2"/>
  <c r="N3407" i="2" s="1"/>
  <c r="L3407" i="2"/>
  <c r="Q3406" i="2"/>
  <c r="P3406" i="2"/>
  <c r="R3406" i="2" s="1"/>
  <c r="O3406" i="2"/>
  <c r="M3406" i="2"/>
  <c r="L3406" i="2"/>
  <c r="Q3405" i="2"/>
  <c r="P3405" i="2"/>
  <c r="R3405" i="2" s="1"/>
  <c r="O3405" i="2"/>
  <c r="M3405" i="2"/>
  <c r="L3405" i="2"/>
  <c r="R3404" i="2"/>
  <c r="Q3404" i="2"/>
  <c r="P3404" i="2"/>
  <c r="O3404" i="2"/>
  <c r="N3404" i="2"/>
  <c r="M3404" i="2"/>
  <c r="L3404" i="2"/>
  <c r="R3403" i="2"/>
  <c r="Q3403" i="2"/>
  <c r="P3403" i="2"/>
  <c r="O3403" i="2"/>
  <c r="M3403" i="2"/>
  <c r="L3403" i="2"/>
  <c r="Q3402" i="2"/>
  <c r="P3402" i="2"/>
  <c r="R3402" i="2" s="1"/>
  <c r="O3402" i="2"/>
  <c r="M3402" i="2"/>
  <c r="L3402" i="2"/>
  <c r="Q3401" i="2"/>
  <c r="P3401" i="2"/>
  <c r="R3401" i="2" s="1"/>
  <c r="O3401" i="2"/>
  <c r="M3401" i="2"/>
  <c r="L3401" i="2"/>
  <c r="R3400" i="2"/>
  <c r="Q3400" i="2"/>
  <c r="P3400" i="2"/>
  <c r="O3400" i="2"/>
  <c r="M3400" i="2"/>
  <c r="N3400" i="2" s="1"/>
  <c r="L3400" i="2"/>
  <c r="Q3399" i="2"/>
  <c r="P3399" i="2"/>
  <c r="R3399" i="2" s="1"/>
  <c r="O3399" i="2"/>
  <c r="M3399" i="2"/>
  <c r="L3399" i="2"/>
  <c r="Q3398" i="2"/>
  <c r="P3398" i="2"/>
  <c r="R3398" i="2" s="1"/>
  <c r="O3398" i="2"/>
  <c r="M3398" i="2"/>
  <c r="N3398" i="2" s="1"/>
  <c r="L3398" i="2"/>
  <c r="Q3397" i="2"/>
  <c r="P3397" i="2"/>
  <c r="R3397" i="2" s="1"/>
  <c r="O3397" i="2"/>
  <c r="M3397" i="2"/>
  <c r="N3397" i="2" s="1"/>
  <c r="L3397" i="2"/>
  <c r="Q3396" i="2"/>
  <c r="P3396" i="2"/>
  <c r="R3396" i="2" s="1"/>
  <c r="O3396" i="2"/>
  <c r="M3396" i="2"/>
  <c r="L3396" i="2"/>
  <c r="Q3395" i="2"/>
  <c r="P3395" i="2"/>
  <c r="R3395" i="2" s="1"/>
  <c r="O3395" i="2"/>
  <c r="M3395" i="2"/>
  <c r="L3395" i="2"/>
  <c r="Q3394" i="2"/>
  <c r="P3394" i="2"/>
  <c r="R3394" i="2" s="1"/>
  <c r="O3394" i="2"/>
  <c r="M3394" i="2"/>
  <c r="L3394" i="2"/>
  <c r="Q3393" i="2"/>
  <c r="P3393" i="2"/>
  <c r="R3393" i="2" s="1"/>
  <c r="O3393" i="2"/>
  <c r="M3393" i="2"/>
  <c r="N3393" i="2" s="1"/>
  <c r="L3393" i="2"/>
  <c r="Q3392" i="2"/>
  <c r="P3392" i="2"/>
  <c r="R3392" i="2" s="1"/>
  <c r="O3392" i="2"/>
  <c r="M3392" i="2"/>
  <c r="L3392" i="2"/>
  <c r="R3391" i="2"/>
  <c r="Q3391" i="2"/>
  <c r="P3391" i="2"/>
  <c r="O3391" i="2"/>
  <c r="M3391" i="2"/>
  <c r="N3391" i="2" s="1"/>
  <c r="L3391" i="2"/>
  <c r="Q3390" i="2"/>
  <c r="P3390" i="2"/>
  <c r="R3390" i="2" s="1"/>
  <c r="O3390" i="2"/>
  <c r="M3390" i="2"/>
  <c r="L3390" i="2"/>
  <c r="Q3389" i="2"/>
  <c r="P3389" i="2"/>
  <c r="R3389" i="2" s="1"/>
  <c r="O3389" i="2"/>
  <c r="M3389" i="2"/>
  <c r="L3389" i="2"/>
  <c r="R3388" i="2"/>
  <c r="Q3388" i="2"/>
  <c r="P3388" i="2"/>
  <c r="O3388" i="2"/>
  <c r="N3388" i="2"/>
  <c r="M3388" i="2"/>
  <c r="L3388" i="2"/>
  <c r="R3387" i="2"/>
  <c r="Q3387" i="2"/>
  <c r="P3387" i="2"/>
  <c r="O3387" i="2"/>
  <c r="M3387" i="2"/>
  <c r="L3387" i="2"/>
  <c r="Q3386" i="2"/>
  <c r="P3386" i="2"/>
  <c r="R3386" i="2" s="1"/>
  <c r="O3386" i="2"/>
  <c r="M3386" i="2"/>
  <c r="L3386" i="2"/>
  <c r="Q3385" i="2"/>
  <c r="P3385" i="2"/>
  <c r="R3385" i="2" s="1"/>
  <c r="O3385" i="2"/>
  <c r="M3385" i="2"/>
  <c r="L3385" i="2"/>
  <c r="R3384" i="2"/>
  <c r="Q3384" i="2"/>
  <c r="P3384" i="2"/>
  <c r="O3384" i="2"/>
  <c r="M3384" i="2"/>
  <c r="N3384" i="2" s="1"/>
  <c r="L3384" i="2"/>
  <c r="Q3383" i="2"/>
  <c r="P3383" i="2"/>
  <c r="R3383" i="2" s="1"/>
  <c r="O3383" i="2"/>
  <c r="M3383" i="2"/>
  <c r="L3383" i="2"/>
  <c r="Q3382" i="2"/>
  <c r="P3382" i="2"/>
  <c r="R3382" i="2" s="1"/>
  <c r="O3382" i="2"/>
  <c r="M3382" i="2"/>
  <c r="L3382" i="2"/>
  <c r="Q3381" i="2"/>
  <c r="P3381" i="2"/>
  <c r="R3381" i="2" s="1"/>
  <c r="O3381" i="2"/>
  <c r="M3381" i="2"/>
  <c r="N3381" i="2" s="1"/>
  <c r="L3381" i="2"/>
  <c r="Q3380" i="2"/>
  <c r="P3380" i="2"/>
  <c r="R3380" i="2" s="1"/>
  <c r="O3380" i="2"/>
  <c r="M3380" i="2"/>
  <c r="N3380" i="2" s="1"/>
  <c r="L3380" i="2"/>
  <c r="Q3379" i="2"/>
  <c r="P3379" i="2"/>
  <c r="R3379" i="2" s="1"/>
  <c r="O3379" i="2"/>
  <c r="M3379" i="2"/>
  <c r="L3379" i="2"/>
  <c r="Q3378" i="2"/>
  <c r="P3378" i="2"/>
  <c r="R3378" i="2" s="1"/>
  <c r="O3378" i="2"/>
  <c r="M3378" i="2"/>
  <c r="L3378" i="2"/>
  <c r="Q3377" i="2"/>
  <c r="P3377" i="2"/>
  <c r="R3377" i="2" s="1"/>
  <c r="O3377" i="2"/>
  <c r="M3377" i="2"/>
  <c r="L3377" i="2"/>
  <c r="Q3376" i="2"/>
  <c r="P3376" i="2"/>
  <c r="R3376" i="2" s="1"/>
  <c r="O3376" i="2"/>
  <c r="M3376" i="2"/>
  <c r="N3376" i="2" s="1"/>
  <c r="L3376" i="2"/>
  <c r="R3375" i="2"/>
  <c r="Q3375" i="2"/>
  <c r="P3375" i="2"/>
  <c r="O3375" i="2"/>
  <c r="M3375" i="2"/>
  <c r="N3375" i="2" s="1"/>
  <c r="L3375" i="2"/>
  <c r="Q3374" i="2"/>
  <c r="P3374" i="2"/>
  <c r="R3374" i="2" s="1"/>
  <c r="O3374" i="2"/>
  <c r="M3374" i="2"/>
  <c r="L3374" i="2"/>
  <c r="Q3373" i="2"/>
  <c r="P3373" i="2"/>
  <c r="R3373" i="2" s="1"/>
  <c r="O3373" i="2"/>
  <c r="M3373" i="2"/>
  <c r="L3373" i="2"/>
  <c r="R3372" i="2"/>
  <c r="Q3372" i="2"/>
  <c r="P3372" i="2"/>
  <c r="O3372" i="2"/>
  <c r="N3372" i="2"/>
  <c r="M3372" i="2"/>
  <c r="L3372" i="2"/>
  <c r="R3371" i="2"/>
  <c r="Q3371" i="2"/>
  <c r="P3371" i="2"/>
  <c r="O3371" i="2"/>
  <c r="M3371" i="2"/>
  <c r="L3371" i="2"/>
  <c r="Q3370" i="2"/>
  <c r="P3370" i="2"/>
  <c r="R3370" i="2" s="1"/>
  <c r="O3370" i="2"/>
  <c r="M3370" i="2"/>
  <c r="L3370" i="2"/>
  <c r="Q3369" i="2"/>
  <c r="P3369" i="2"/>
  <c r="R3369" i="2" s="1"/>
  <c r="O3369" i="2"/>
  <c r="M3369" i="2"/>
  <c r="N3369" i="2" s="1"/>
  <c r="L3369" i="2"/>
  <c r="R3368" i="2"/>
  <c r="Q3368" i="2"/>
  <c r="P3368" i="2"/>
  <c r="O3368" i="2"/>
  <c r="M3368" i="2"/>
  <c r="N3368" i="2" s="1"/>
  <c r="L3368" i="2"/>
  <c r="Q3367" i="2"/>
  <c r="P3367" i="2"/>
  <c r="R3367" i="2" s="1"/>
  <c r="O3367" i="2"/>
  <c r="M3367" i="2"/>
  <c r="L3367" i="2"/>
  <c r="Q3366" i="2"/>
  <c r="P3366" i="2"/>
  <c r="R3366" i="2" s="1"/>
  <c r="O3366" i="2"/>
  <c r="M3366" i="2"/>
  <c r="N3366" i="2" s="1"/>
  <c r="L3366" i="2"/>
  <c r="Q3365" i="2"/>
  <c r="P3365" i="2"/>
  <c r="R3365" i="2" s="1"/>
  <c r="O3365" i="2"/>
  <c r="M3365" i="2"/>
  <c r="N3365" i="2" s="1"/>
  <c r="L3365" i="2"/>
  <c r="Q3364" i="2"/>
  <c r="P3364" i="2"/>
  <c r="R3364" i="2" s="1"/>
  <c r="O3364" i="2"/>
  <c r="M3364" i="2"/>
  <c r="L3364" i="2"/>
  <c r="Q3363" i="2"/>
  <c r="P3363" i="2"/>
  <c r="R3363" i="2" s="1"/>
  <c r="O3363" i="2"/>
  <c r="M3363" i="2"/>
  <c r="L3363" i="2"/>
  <c r="Q3362" i="2"/>
  <c r="P3362" i="2"/>
  <c r="R3362" i="2" s="1"/>
  <c r="O3362" i="2"/>
  <c r="M3362" i="2"/>
  <c r="L3362" i="2"/>
  <c r="Q3361" i="2"/>
  <c r="P3361" i="2"/>
  <c r="R3361" i="2" s="1"/>
  <c r="O3361" i="2"/>
  <c r="M3361" i="2"/>
  <c r="N3361" i="2" s="1"/>
  <c r="L3361" i="2"/>
  <c r="Q3360" i="2"/>
  <c r="P3360" i="2"/>
  <c r="R3360" i="2" s="1"/>
  <c r="O3360" i="2"/>
  <c r="M3360" i="2"/>
  <c r="L3360" i="2"/>
  <c r="R3359" i="2"/>
  <c r="Q3359" i="2"/>
  <c r="P3359" i="2"/>
  <c r="O3359" i="2"/>
  <c r="M3359" i="2"/>
  <c r="N3359" i="2" s="1"/>
  <c r="L3359" i="2"/>
  <c r="Q3358" i="2"/>
  <c r="P3358" i="2"/>
  <c r="R3358" i="2" s="1"/>
  <c r="O3358" i="2"/>
  <c r="M3358" i="2"/>
  <c r="L3358" i="2"/>
  <c r="Q3357" i="2"/>
  <c r="P3357" i="2"/>
  <c r="R3357" i="2" s="1"/>
  <c r="O3357" i="2"/>
  <c r="M3357" i="2"/>
  <c r="L3357" i="2"/>
  <c r="R3356" i="2"/>
  <c r="Q3356" i="2"/>
  <c r="P3356" i="2"/>
  <c r="O3356" i="2"/>
  <c r="N3356" i="2"/>
  <c r="M3356" i="2"/>
  <c r="L3356" i="2"/>
  <c r="R3355" i="2"/>
  <c r="Q3355" i="2"/>
  <c r="P3355" i="2"/>
  <c r="O3355" i="2"/>
  <c r="M3355" i="2"/>
  <c r="L3355" i="2"/>
  <c r="Q3354" i="2"/>
  <c r="P3354" i="2"/>
  <c r="R3354" i="2" s="1"/>
  <c r="O3354" i="2"/>
  <c r="M3354" i="2"/>
  <c r="L3354" i="2"/>
  <c r="Q3353" i="2"/>
  <c r="P3353" i="2"/>
  <c r="R3353" i="2" s="1"/>
  <c r="O3353" i="2"/>
  <c r="M3353" i="2"/>
  <c r="L3353" i="2"/>
  <c r="R3352" i="2"/>
  <c r="Q3352" i="2"/>
  <c r="P3352" i="2"/>
  <c r="O3352" i="2"/>
  <c r="M3352" i="2"/>
  <c r="N3352" i="2" s="1"/>
  <c r="L3352" i="2"/>
  <c r="Q3351" i="2"/>
  <c r="P3351" i="2"/>
  <c r="R3351" i="2" s="1"/>
  <c r="O3351" i="2"/>
  <c r="M3351" i="2"/>
  <c r="L3351" i="2"/>
  <c r="Q3350" i="2"/>
  <c r="P3350" i="2"/>
  <c r="R3350" i="2" s="1"/>
  <c r="O3350" i="2"/>
  <c r="M3350" i="2"/>
  <c r="L3350" i="2"/>
  <c r="Q3349" i="2"/>
  <c r="P3349" i="2"/>
  <c r="R3349" i="2" s="1"/>
  <c r="O3349" i="2"/>
  <c r="M3349" i="2"/>
  <c r="N3349" i="2" s="1"/>
  <c r="L3349" i="2"/>
  <c r="Q3348" i="2"/>
  <c r="P3348" i="2"/>
  <c r="R3348" i="2" s="1"/>
  <c r="O3348" i="2"/>
  <c r="M3348" i="2"/>
  <c r="N3348" i="2" s="1"/>
  <c r="L3348" i="2"/>
  <c r="Q3347" i="2"/>
  <c r="P3347" i="2"/>
  <c r="R3347" i="2" s="1"/>
  <c r="O3347" i="2"/>
  <c r="M3347" i="2"/>
  <c r="L3347" i="2"/>
  <c r="Q3346" i="2"/>
  <c r="P3346" i="2"/>
  <c r="R3346" i="2" s="1"/>
  <c r="O3346" i="2"/>
  <c r="M3346" i="2"/>
  <c r="L3346" i="2"/>
  <c r="Q3345" i="2"/>
  <c r="P3345" i="2"/>
  <c r="R3345" i="2" s="1"/>
  <c r="O3345" i="2"/>
  <c r="M3345" i="2"/>
  <c r="L3345" i="2"/>
  <c r="Q3344" i="2"/>
  <c r="P3344" i="2"/>
  <c r="R3344" i="2" s="1"/>
  <c r="O3344" i="2"/>
  <c r="M3344" i="2"/>
  <c r="N3344" i="2" s="1"/>
  <c r="L3344" i="2"/>
  <c r="R3343" i="2"/>
  <c r="Q3343" i="2"/>
  <c r="P3343" i="2"/>
  <c r="O3343" i="2"/>
  <c r="M3343" i="2"/>
  <c r="N3343" i="2" s="1"/>
  <c r="L3343" i="2"/>
  <c r="Q3342" i="2"/>
  <c r="P3342" i="2"/>
  <c r="R3342" i="2" s="1"/>
  <c r="O3342" i="2"/>
  <c r="M3342" i="2"/>
  <c r="L3342" i="2"/>
  <c r="Q3341" i="2"/>
  <c r="P3341" i="2"/>
  <c r="R3341" i="2" s="1"/>
  <c r="O3341" i="2"/>
  <c r="M3341" i="2"/>
  <c r="L3341" i="2"/>
  <c r="R3340" i="2"/>
  <c r="Q3340" i="2"/>
  <c r="P3340" i="2"/>
  <c r="O3340" i="2"/>
  <c r="N3340" i="2"/>
  <c r="M3340" i="2"/>
  <c r="L3340" i="2"/>
  <c r="R3339" i="2"/>
  <c r="Q3339" i="2"/>
  <c r="P3339" i="2"/>
  <c r="O3339" i="2"/>
  <c r="M3339" i="2"/>
  <c r="L3339" i="2"/>
  <c r="Q3338" i="2"/>
  <c r="P3338" i="2"/>
  <c r="R3338" i="2" s="1"/>
  <c r="O3338" i="2"/>
  <c r="M3338" i="2"/>
  <c r="L3338" i="2"/>
  <c r="Q3337" i="2"/>
  <c r="P3337" i="2"/>
  <c r="R3337" i="2" s="1"/>
  <c r="O3337" i="2"/>
  <c r="M3337" i="2"/>
  <c r="L3337" i="2"/>
  <c r="R3336" i="2"/>
  <c r="Q3336" i="2"/>
  <c r="P3336" i="2"/>
  <c r="O3336" i="2"/>
  <c r="M3336" i="2"/>
  <c r="N3336" i="2" s="1"/>
  <c r="L3336" i="2"/>
  <c r="Q3335" i="2"/>
  <c r="P3335" i="2"/>
  <c r="R3335" i="2" s="1"/>
  <c r="O3335" i="2"/>
  <c r="M3335" i="2"/>
  <c r="L3335" i="2"/>
  <c r="Q3334" i="2"/>
  <c r="P3334" i="2"/>
  <c r="R3334" i="2" s="1"/>
  <c r="O3334" i="2"/>
  <c r="M3334" i="2"/>
  <c r="N3334" i="2" s="1"/>
  <c r="L3334" i="2"/>
  <c r="Q3333" i="2"/>
  <c r="P3333" i="2"/>
  <c r="R3333" i="2" s="1"/>
  <c r="O3333" i="2"/>
  <c r="M3333" i="2"/>
  <c r="N3333" i="2" s="1"/>
  <c r="L3333" i="2"/>
  <c r="Q3332" i="2"/>
  <c r="P3332" i="2"/>
  <c r="R3332" i="2" s="1"/>
  <c r="O3332" i="2"/>
  <c r="M3332" i="2"/>
  <c r="L3332" i="2"/>
  <c r="Q3331" i="2"/>
  <c r="P3331" i="2"/>
  <c r="R3331" i="2" s="1"/>
  <c r="O3331" i="2"/>
  <c r="M3331" i="2"/>
  <c r="L3331" i="2"/>
  <c r="Q3330" i="2"/>
  <c r="P3330" i="2"/>
  <c r="R3330" i="2" s="1"/>
  <c r="O3330" i="2"/>
  <c r="M3330" i="2"/>
  <c r="L3330" i="2"/>
  <c r="Q3329" i="2"/>
  <c r="P3329" i="2"/>
  <c r="R3329" i="2" s="1"/>
  <c r="O3329" i="2"/>
  <c r="M3329" i="2"/>
  <c r="N3329" i="2" s="1"/>
  <c r="L3329" i="2"/>
  <c r="Q3328" i="2"/>
  <c r="P3328" i="2"/>
  <c r="R3328" i="2" s="1"/>
  <c r="O3328" i="2"/>
  <c r="M3328" i="2"/>
  <c r="L3328" i="2"/>
  <c r="R3327" i="2"/>
  <c r="Q3327" i="2"/>
  <c r="P3327" i="2"/>
  <c r="O3327" i="2"/>
  <c r="M3327" i="2"/>
  <c r="N3327" i="2" s="1"/>
  <c r="L3327" i="2"/>
  <c r="Q3326" i="2"/>
  <c r="P3326" i="2"/>
  <c r="R3326" i="2" s="1"/>
  <c r="O3326" i="2"/>
  <c r="M3326" i="2"/>
  <c r="L3326" i="2"/>
  <c r="Q3325" i="2"/>
  <c r="P3325" i="2"/>
  <c r="R3325" i="2" s="1"/>
  <c r="O3325" i="2"/>
  <c r="M3325" i="2"/>
  <c r="L3325" i="2"/>
  <c r="R3324" i="2"/>
  <c r="Q3324" i="2"/>
  <c r="P3324" i="2"/>
  <c r="O3324" i="2"/>
  <c r="N3324" i="2"/>
  <c r="M3324" i="2"/>
  <c r="L3324" i="2"/>
  <c r="R3323" i="2"/>
  <c r="Q3323" i="2"/>
  <c r="P3323" i="2"/>
  <c r="O3323" i="2"/>
  <c r="M3323" i="2"/>
  <c r="N3323" i="2" s="1"/>
  <c r="L3323" i="2"/>
  <c r="Q3322" i="2"/>
  <c r="P3322" i="2"/>
  <c r="R3322" i="2" s="1"/>
  <c r="O3322" i="2"/>
  <c r="M3322" i="2"/>
  <c r="L3322" i="2"/>
  <c r="Q3321" i="2"/>
  <c r="P3321" i="2"/>
  <c r="R3321" i="2" s="1"/>
  <c r="O3321" i="2"/>
  <c r="M3321" i="2"/>
  <c r="L3321" i="2"/>
  <c r="R3320" i="2"/>
  <c r="Q3320" i="2"/>
  <c r="P3320" i="2"/>
  <c r="O3320" i="2"/>
  <c r="N3320" i="2"/>
  <c r="M3320" i="2"/>
  <c r="L3320" i="2"/>
  <c r="Q3319" i="2"/>
  <c r="P3319" i="2"/>
  <c r="R3319" i="2" s="1"/>
  <c r="O3319" i="2"/>
  <c r="M3319" i="2"/>
  <c r="L3319" i="2"/>
  <c r="Q3318" i="2"/>
  <c r="P3318" i="2"/>
  <c r="R3318" i="2" s="1"/>
  <c r="O3318" i="2"/>
  <c r="M3318" i="2"/>
  <c r="L3318" i="2"/>
  <c r="Q3317" i="2"/>
  <c r="P3317" i="2"/>
  <c r="R3317" i="2" s="1"/>
  <c r="O3317" i="2"/>
  <c r="M3317" i="2"/>
  <c r="N3317" i="2" s="1"/>
  <c r="L3317" i="2"/>
  <c r="Q3316" i="2"/>
  <c r="P3316" i="2"/>
  <c r="R3316" i="2" s="1"/>
  <c r="O3316" i="2"/>
  <c r="M3316" i="2"/>
  <c r="N3316" i="2" s="1"/>
  <c r="L3316" i="2"/>
  <c r="Q3315" i="2"/>
  <c r="P3315" i="2"/>
  <c r="R3315" i="2" s="1"/>
  <c r="O3315" i="2"/>
  <c r="M3315" i="2"/>
  <c r="L3315" i="2"/>
  <c r="Q3314" i="2"/>
  <c r="P3314" i="2"/>
  <c r="R3314" i="2" s="1"/>
  <c r="O3314" i="2"/>
  <c r="M3314" i="2"/>
  <c r="L3314" i="2"/>
  <c r="Q3313" i="2"/>
  <c r="P3313" i="2"/>
  <c r="R3313" i="2" s="1"/>
  <c r="O3313" i="2"/>
  <c r="M3313" i="2"/>
  <c r="N3313" i="2" s="1"/>
  <c r="L3313" i="2"/>
  <c r="Q3312" i="2"/>
  <c r="P3312" i="2"/>
  <c r="R3312" i="2" s="1"/>
  <c r="O3312" i="2"/>
  <c r="M3312" i="2"/>
  <c r="N3312" i="2" s="1"/>
  <c r="L3312" i="2"/>
  <c r="R3311" i="2"/>
  <c r="Q3311" i="2"/>
  <c r="P3311" i="2"/>
  <c r="O3311" i="2"/>
  <c r="M3311" i="2"/>
  <c r="N3311" i="2" s="1"/>
  <c r="L3311" i="2"/>
  <c r="Q3310" i="2"/>
  <c r="P3310" i="2"/>
  <c r="R3310" i="2" s="1"/>
  <c r="O3310" i="2"/>
  <c r="M3310" i="2"/>
  <c r="L3310" i="2"/>
  <c r="Q3309" i="2"/>
  <c r="P3309" i="2"/>
  <c r="R3309" i="2" s="1"/>
  <c r="O3309" i="2"/>
  <c r="M3309" i="2"/>
  <c r="L3309" i="2"/>
  <c r="R3308" i="2"/>
  <c r="Q3308" i="2"/>
  <c r="P3308" i="2"/>
  <c r="O3308" i="2"/>
  <c r="N3308" i="2"/>
  <c r="M3308" i="2"/>
  <c r="L3308" i="2"/>
  <c r="R3307" i="2"/>
  <c r="Q3307" i="2"/>
  <c r="P3307" i="2"/>
  <c r="O3307" i="2"/>
  <c r="M3307" i="2"/>
  <c r="L3307" i="2"/>
  <c r="Q3306" i="2"/>
  <c r="P3306" i="2"/>
  <c r="R3306" i="2" s="1"/>
  <c r="O3306" i="2"/>
  <c r="M3306" i="2"/>
  <c r="L3306" i="2"/>
  <c r="Q3305" i="2"/>
  <c r="P3305" i="2"/>
  <c r="R3305" i="2" s="1"/>
  <c r="O3305" i="2"/>
  <c r="M3305" i="2"/>
  <c r="L3305" i="2"/>
  <c r="R3304" i="2"/>
  <c r="Q3304" i="2"/>
  <c r="P3304" i="2"/>
  <c r="O3304" i="2"/>
  <c r="M3304" i="2"/>
  <c r="N3304" i="2" s="1"/>
  <c r="L3304" i="2"/>
  <c r="Q3303" i="2"/>
  <c r="P3303" i="2"/>
  <c r="R3303" i="2" s="1"/>
  <c r="O3303" i="2"/>
  <c r="M3303" i="2"/>
  <c r="L3303" i="2"/>
  <c r="Q3302" i="2"/>
  <c r="P3302" i="2"/>
  <c r="R3302" i="2" s="1"/>
  <c r="O3302" i="2"/>
  <c r="M3302" i="2"/>
  <c r="L3302" i="2"/>
  <c r="Q3301" i="2"/>
  <c r="P3301" i="2"/>
  <c r="R3301" i="2" s="1"/>
  <c r="O3301" i="2"/>
  <c r="M3301" i="2"/>
  <c r="N3301" i="2" s="1"/>
  <c r="L3301" i="2"/>
  <c r="Q3300" i="2"/>
  <c r="P3300" i="2"/>
  <c r="R3300" i="2" s="1"/>
  <c r="O3300" i="2"/>
  <c r="M3300" i="2"/>
  <c r="L3300" i="2"/>
  <c r="Q3299" i="2"/>
  <c r="P3299" i="2"/>
  <c r="R3299" i="2" s="1"/>
  <c r="O3299" i="2"/>
  <c r="M3299" i="2"/>
  <c r="N3299" i="2" s="1"/>
  <c r="L3299" i="2"/>
  <c r="Q3298" i="2"/>
  <c r="P3298" i="2"/>
  <c r="R3298" i="2" s="1"/>
  <c r="O3298" i="2"/>
  <c r="M3298" i="2"/>
  <c r="L3298" i="2"/>
  <c r="Q3297" i="2"/>
  <c r="P3297" i="2"/>
  <c r="R3297" i="2" s="1"/>
  <c r="O3297" i="2"/>
  <c r="M3297" i="2"/>
  <c r="N3297" i="2" s="1"/>
  <c r="L3297" i="2"/>
  <c r="Q3296" i="2"/>
  <c r="P3296" i="2"/>
  <c r="R3296" i="2" s="1"/>
  <c r="O3296" i="2"/>
  <c r="M3296" i="2"/>
  <c r="L3296" i="2"/>
  <c r="R3295" i="2"/>
  <c r="Q3295" i="2"/>
  <c r="P3295" i="2"/>
  <c r="O3295" i="2"/>
  <c r="M3295" i="2"/>
  <c r="N3295" i="2" s="1"/>
  <c r="L3295" i="2"/>
  <c r="Q3294" i="2"/>
  <c r="P3294" i="2"/>
  <c r="R3294" i="2" s="1"/>
  <c r="O3294" i="2"/>
  <c r="M3294" i="2"/>
  <c r="L3294" i="2"/>
  <c r="Q3293" i="2"/>
  <c r="P3293" i="2"/>
  <c r="R3293" i="2" s="1"/>
  <c r="O3293" i="2"/>
  <c r="M3293" i="2"/>
  <c r="L3293" i="2"/>
  <c r="R3292" i="2"/>
  <c r="Q3292" i="2"/>
  <c r="P3292" i="2"/>
  <c r="O3292" i="2"/>
  <c r="N3292" i="2"/>
  <c r="M3292" i="2"/>
  <c r="L3292" i="2"/>
  <c r="R3291" i="2"/>
  <c r="Q3291" i="2"/>
  <c r="P3291" i="2"/>
  <c r="O3291" i="2"/>
  <c r="M3291" i="2"/>
  <c r="L3291" i="2"/>
  <c r="Q3290" i="2"/>
  <c r="P3290" i="2"/>
  <c r="R3290" i="2" s="1"/>
  <c r="O3290" i="2"/>
  <c r="M3290" i="2"/>
  <c r="L3290" i="2"/>
  <c r="Q3289" i="2"/>
  <c r="P3289" i="2"/>
  <c r="R3289" i="2" s="1"/>
  <c r="O3289" i="2"/>
  <c r="M3289" i="2"/>
  <c r="L3289" i="2"/>
  <c r="R3288" i="2"/>
  <c r="Q3288" i="2"/>
  <c r="P3288" i="2"/>
  <c r="O3288" i="2"/>
  <c r="M3288" i="2"/>
  <c r="N3288" i="2" s="1"/>
  <c r="L3288" i="2"/>
  <c r="Q3287" i="2"/>
  <c r="P3287" i="2"/>
  <c r="R3287" i="2" s="1"/>
  <c r="O3287" i="2"/>
  <c r="M3287" i="2"/>
  <c r="L3287" i="2"/>
  <c r="Q3286" i="2"/>
  <c r="P3286" i="2"/>
  <c r="R3286" i="2" s="1"/>
  <c r="O3286" i="2"/>
  <c r="M3286" i="2"/>
  <c r="L3286" i="2"/>
  <c r="Q3285" i="2"/>
  <c r="P3285" i="2"/>
  <c r="R3285" i="2" s="1"/>
  <c r="O3285" i="2"/>
  <c r="M3285" i="2"/>
  <c r="N3285" i="2" s="1"/>
  <c r="L3285" i="2"/>
  <c r="Q3284" i="2"/>
  <c r="P3284" i="2"/>
  <c r="R3284" i="2" s="1"/>
  <c r="O3284" i="2"/>
  <c r="M3284" i="2"/>
  <c r="N3284" i="2" s="1"/>
  <c r="L3284" i="2"/>
  <c r="Q3283" i="2"/>
  <c r="P3283" i="2"/>
  <c r="R3283" i="2" s="1"/>
  <c r="O3283" i="2"/>
  <c r="M3283" i="2"/>
  <c r="L3283" i="2"/>
  <c r="Q3282" i="2"/>
  <c r="P3282" i="2"/>
  <c r="R3282" i="2" s="1"/>
  <c r="O3282" i="2"/>
  <c r="M3282" i="2"/>
  <c r="L3282" i="2"/>
  <c r="Q3281" i="2"/>
  <c r="P3281" i="2"/>
  <c r="R3281" i="2" s="1"/>
  <c r="O3281" i="2"/>
  <c r="M3281" i="2"/>
  <c r="L3281" i="2"/>
  <c r="Q3280" i="2"/>
  <c r="P3280" i="2"/>
  <c r="R3280" i="2" s="1"/>
  <c r="O3280" i="2"/>
  <c r="M3280" i="2"/>
  <c r="N3280" i="2" s="1"/>
  <c r="L3280" i="2"/>
  <c r="R3279" i="2"/>
  <c r="Q3279" i="2"/>
  <c r="P3279" i="2"/>
  <c r="O3279" i="2"/>
  <c r="M3279" i="2"/>
  <c r="N3279" i="2" s="1"/>
  <c r="L3279" i="2"/>
  <c r="Q3278" i="2"/>
  <c r="P3278" i="2"/>
  <c r="R3278" i="2" s="1"/>
  <c r="O3278" i="2"/>
  <c r="M3278" i="2"/>
  <c r="L3278" i="2"/>
  <c r="Q3277" i="2"/>
  <c r="P3277" i="2"/>
  <c r="R3277" i="2" s="1"/>
  <c r="O3277" i="2"/>
  <c r="M3277" i="2"/>
  <c r="L3277" i="2"/>
  <c r="R3276" i="2"/>
  <c r="Q3276" i="2"/>
  <c r="P3276" i="2"/>
  <c r="O3276" i="2"/>
  <c r="N3276" i="2"/>
  <c r="M3276" i="2"/>
  <c r="L3276" i="2"/>
  <c r="R3275" i="2"/>
  <c r="Q3275" i="2"/>
  <c r="P3275" i="2"/>
  <c r="O3275" i="2"/>
  <c r="M3275" i="2"/>
  <c r="L3275" i="2"/>
  <c r="Q3274" i="2"/>
  <c r="P3274" i="2"/>
  <c r="R3274" i="2" s="1"/>
  <c r="O3274" i="2"/>
  <c r="M3274" i="2"/>
  <c r="L3274" i="2"/>
  <c r="Q3273" i="2"/>
  <c r="P3273" i="2"/>
  <c r="R3273" i="2" s="1"/>
  <c r="O3273" i="2"/>
  <c r="M3273" i="2"/>
  <c r="L3273" i="2"/>
  <c r="R3272" i="2"/>
  <c r="Q3272" i="2"/>
  <c r="P3272" i="2"/>
  <c r="O3272" i="2"/>
  <c r="M3272" i="2"/>
  <c r="N3272" i="2" s="1"/>
  <c r="L3272" i="2"/>
  <c r="Q3271" i="2"/>
  <c r="P3271" i="2"/>
  <c r="R3271" i="2" s="1"/>
  <c r="O3271" i="2"/>
  <c r="M3271" i="2"/>
  <c r="L3271" i="2"/>
  <c r="Q3270" i="2"/>
  <c r="P3270" i="2"/>
  <c r="R3270" i="2" s="1"/>
  <c r="O3270" i="2"/>
  <c r="M3270" i="2"/>
  <c r="L3270" i="2"/>
  <c r="Q3269" i="2"/>
  <c r="P3269" i="2"/>
  <c r="R3269" i="2" s="1"/>
  <c r="O3269" i="2"/>
  <c r="M3269" i="2"/>
  <c r="N3269" i="2" s="1"/>
  <c r="L3269" i="2"/>
  <c r="Q3268" i="2"/>
  <c r="P3268" i="2"/>
  <c r="R3268" i="2" s="1"/>
  <c r="O3268" i="2"/>
  <c r="M3268" i="2"/>
  <c r="L3268" i="2"/>
  <c r="Q3267" i="2"/>
  <c r="P3267" i="2"/>
  <c r="R3267" i="2" s="1"/>
  <c r="O3267" i="2"/>
  <c r="M3267" i="2"/>
  <c r="L3267" i="2"/>
  <c r="Q3266" i="2"/>
  <c r="P3266" i="2"/>
  <c r="R3266" i="2" s="1"/>
  <c r="O3266" i="2"/>
  <c r="M3266" i="2"/>
  <c r="L3266" i="2"/>
  <c r="Q3265" i="2"/>
  <c r="P3265" i="2"/>
  <c r="R3265" i="2" s="1"/>
  <c r="O3265" i="2"/>
  <c r="M3265" i="2"/>
  <c r="N3265" i="2" s="1"/>
  <c r="L3265" i="2"/>
  <c r="Q3264" i="2"/>
  <c r="P3264" i="2"/>
  <c r="R3264" i="2" s="1"/>
  <c r="O3264" i="2"/>
  <c r="M3264" i="2"/>
  <c r="L3264" i="2"/>
  <c r="R3263" i="2"/>
  <c r="Q3263" i="2"/>
  <c r="P3263" i="2"/>
  <c r="O3263" i="2"/>
  <c r="M3263" i="2"/>
  <c r="N3263" i="2" s="1"/>
  <c r="L3263" i="2"/>
  <c r="Q3262" i="2"/>
  <c r="P3262" i="2"/>
  <c r="R3262" i="2" s="1"/>
  <c r="O3262" i="2"/>
  <c r="M3262" i="2"/>
  <c r="L3262" i="2"/>
  <c r="Q3261" i="2"/>
  <c r="P3261" i="2"/>
  <c r="R3261" i="2" s="1"/>
  <c r="O3261" i="2"/>
  <c r="M3261" i="2"/>
  <c r="L3261" i="2"/>
  <c r="R3260" i="2"/>
  <c r="Q3260" i="2"/>
  <c r="P3260" i="2"/>
  <c r="O3260" i="2"/>
  <c r="N3260" i="2"/>
  <c r="M3260" i="2"/>
  <c r="L3260" i="2"/>
  <c r="R3259" i="2"/>
  <c r="Q3259" i="2"/>
  <c r="P3259" i="2"/>
  <c r="O3259" i="2"/>
  <c r="M3259" i="2"/>
  <c r="N3259" i="2" s="1"/>
  <c r="L3259" i="2"/>
  <c r="Q3258" i="2"/>
  <c r="P3258" i="2"/>
  <c r="R3258" i="2" s="1"/>
  <c r="O3258" i="2"/>
  <c r="M3258" i="2"/>
  <c r="L3258" i="2"/>
  <c r="Q3257" i="2"/>
  <c r="P3257" i="2"/>
  <c r="R3257" i="2" s="1"/>
  <c r="O3257" i="2"/>
  <c r="M3257" i="2"/>
  <c r="L3257" i="2"/>
  <c r="R3256" i="2"/>
  <c r="Q3256" i="2"/>
  <c r="P3256" i="2"/>
  <c r="O3256" i="2"/>
  <c r="N3256" i="2"/>
  <c r="M3256" i="2"/>
  <c r="L3256" i="2"/>
  <c r="Q3255" i="2"/>
  <c r="P3255" i="2"/>
  <c r="R3255" i="2" s="1"/>
  <c r="O3255" i="2"/>
  <c r="M3255" i="2"/>
  <c r="L3255" i="2"/>
  <c r="Q3254" i="2"/>
  <c r="P3254" i="2"/>
  <c r="R3254" i="2" s="1"/>
  <c r="O3254" i="2"/>
  <c r="M3254" i="2"/>
  <c r="L3254" i="2"/>
  <c r="Q3253" i="2"/>
  <c r="P3253" i="2"/>
  <c r="R3253" i="2" s="1"/>
  <c r="O3253" i="2"/>
  <c r="M3253" i="2"/>
  <c r="N3253" i="2" s="1"/>
  <c r="L3253" i="2"/>
  <c r="Q3252" i="2"/>
  <c r="P3252" i="2"/>
  <c r="R3252" i="2" s="1"/>
  <c r="O3252" i="2"/>
  <c r="M3252" i="2"/>
  <c r="N3252" i="2" s="1"/>
  <c r="L3252" i="2"/>
  <c r="Q3251" i="2"/>
  <c r="P3251" i="2"/>
  <c r="R3251" i="2" s="1"/>
  <c r="O3251" i="2"/>
  <c r="M3251" i="2"/>
  <c r="N3251" i="2" s="1"/>
  <c r="L3251" i="2"/>
  <c r="Q3250" i="2"/>
  <c r="P3250" i="2"/>
  <c r="R3250" i="2" s="1"/>
  <c r="O3250" i="2"/>
  <c r="M3250" i="2"/>
  <c r="L3250" i="2"/>
  <c r="Q3249" i="2"/>
  <c r="P3249" i="2"/>
  <c r="R3249" i="2" s="1"/>
  <c r="O3249" i="2"/>
  <c r="M3249" i="2"/>
  <c r="N3249" i="2" s="1"/>
  <c r="L3249" i="2"/>
  <c r="Q3248" i="2"/>
  <c r="P3248" i="2"/>
  <c r="R3248" i="2" s="1"/>
  <c r="O3248" i="2"/>
  <c r="M3248" i="2"/>
  <c r="N3248" i="2" s="1"/>
  <c r="L3248" i="2"/>
  <c r="R3247" i="2"/>
  <c r="Q3247" i="2"/>
  <c r="P3247" i="2"/>
  <c r="O3247" i="2"/>
  <c r="M3247" i="2"/>
  <c r="N3247" i="2" s="1"/>
  <c r="L3247" i="2"/>
  <c r="Q3246" i="2"/>
  <c r="P3246" i="2"/>
  <c r="R3246" i="2" s="1"/>
  <c r="O3246" i="2"/>
  <c r="M3246" i="2"/>
  <c r="L3246" i="2"/>
  <c r="Q3245" i="2"/>
  <c r="P3245" i="2"/>
  <c r="R3245" i="2" s="1"/>
  <c r="O3245" i="2"/>
  <c r="M3245" i="2"/>
  <c r="L3245" i="2"/>
  <c r="R3244" i="2"/>
  <c r="Q3244" i="2"/>
  <c r="P3244" i="2"/>
  <c r="O3244" i="2"/>
  <c r="N3244" i="2"/>
  <c r="M3244" i="2"/>
  <c r="L3244" i="2"/>
  <c r="R3243" i="2"/>
  <c r="Q3243" i="2"/>
  <c r="P3243" i="2"/>
  <c r="O3243" i="2"/>
  <c r="M3243" i="2"/>
  <c r="L3243" i="2"/>
  <c r="Q3242" i="2"/>
  <c r="P3242" i="2"/>
  <c r="R3242" i="2" s="1"/>
  <c r="O3242" i="2"/>
  <c r="M3242" i="2"/>
  <c r="L3242" i="2"/>
  <c r="Q3241" i="2"/>
  <c r="P3241" i="2"/>
  <c r="R3241" i="2" s="1"/>
  <c r="O3241" i="2"/>
  <c r="M3241" i="2"/>
  <c r="L3241" i="2"/>
  <c r="R3240" i="2"/>
  <c r="Q3240" i="2"/>
  <c r="P3240" i="2"/>
  <c r="O3240" i="2"/>
  <c r="M3240" i="2"/>
  <c r="N3240" i="2" s="1"/>
  <c r="L3240" i="2"/>
  <c r="Q3239" i="2"/>
  <c r="P3239" i="2"/>
  <c r="R3239" i="2" s="1"/>
  <c r="O3239" i="2"/>
  <c r="M3239" i="2"/>
  <c r="L3239" i="2"/>
  <c r="Q3238" i="2"/>
  <c r="P3238" i="2"/>
  <c r="R3238" i="2" s="1"/>
  <c r="O3238" i="2"/>
  <c r="M3238" i="2"/>
  <c r="L3238" i="2"/>
  <c r="Q3237" i="2"/>
  <c r="P3237" i="2"/>
  <c r="R3237" i="2" s="1"/>
  <c r="O3237" i="2"/>
  <c r="M3237" i="2"/>
  <c r="N3237" i="2" s="1"/>
  <c r="L3237" i="2"/>
  <c r="Q3236" i="2"/>
  <c r="P3236" i="2"/>
  <c r="R3236" i="2" s="1"/>
  <c r="O3236" i="2"/>
  <c r="M3236" i="2"/>
  <c r="L3236" i="2"/>
  <c r="Q3235" i="2"/>
  <c r="P3235" i="2"/>
  <c r="R3235" i="2" s="1"/>
  <c r="O3235" i="2"/>
  <c r="M3235" i="2"/>
  <c r="N3235" i="2" s="1"/>
  <c r="L3235" i="2"/>
  <c r="Q3234" i="2"/>
  <c r="P3234" i="2"/>
  <c r="R3234" i="2" s="1"/>
  <c r="O3234" i="2"/>
  <c r="M3234" i="2"/>
  <c r="L3234" i="2"/>
  <c r="Q3233" i="2"/>
  <c r="P3233" i="2"/>
  <c r="R3233" i="2" s="1"/>
  <c r="O3233" i="2"/>
  <c r="M3233" i="2"/>
  <c r="N3233" i="2" s="1"/>
  <c r="L3233" i="2"/>
  <c r="Q3232" i="2"/>
  <c r="P3232" i="2"/>
  <c r="R3232" i="2" s="1"/>
  <c r="O3232" i="2"/>
  <c r="M3232" i="2"/>
  <c r="L3232" i="2"/>
  <c r="R3231" i="2"/>
  <c r="Q3231" i="2"/>
  <c r="P3231" i="2"/>
  <c r="O3231" i="2"/>
  <c r="M3231" i="2"/>
  <c r="N3231" i="2" s="1"/>
  <c r="L3231" i="2"/>
  <c r="Q3230" i="2"/>
  <c r="P3230" i="2"/>
  <c r="R3230" i="2" s="1"/>
  <c r="O3230" i="2"/>
  <c r="M3230" i="2"/>
  <c r="L3230" i="2"/>
  <c r="Q3229" i="2"/>
  <c r="P3229" i="2"/>
  <c r="R3229" i="2" s="1"/>
  <c r="O3229" i="2"/>
  <c r="M3229" i="2"/>
  <c r="L3229" i="2"/>
  <c r="R3228" i="2"/>
  <c r="Q3228" i="2"/>
  <c r="P3228" i="2"/>
  <c r="O3228" i="2"/>
  <c r="N3228" i="2"/>
  <c r="M3228" i="2"/>
  <c r="L3228" i="2"/>
  <c r="R3227" i="2"/>
  <c r="Q3227" i="2"/>
  <c r="P3227" i="2"/>
  <c r="O3227" i="2"/>
  <c r="M3227" i="2"/>
  <c r="L3227" i="2"/>
  <c r="Q3226" i="2"/>
  <c r="P3226" i="2"/>
  <c r="R3226" i="2" s="1"/>
  <c r="O3226" i="2"/>
  <c r="M3226" i="2"/>
  <c r="L3226" i="2"/>
  <c r="Q3225" i="2"/>
  <c r="P3225" i="2"/>
  <c r="R3225" i="2" s="1"/>
  <c r="O3225" i="2"/>
  <c r="M3225" i="2"/>
  <c r="L3225" i="2"/>
  <c r="R3224" i="2"/>
  <c r="Q3224" i="2"/>
  <c r="P3224" i="2"/>
  <c r="O3224" i="2"/>
  <c r="M3224" i="2"/>
  <c r="N3224" i="2" s="1"/>
  <c r="L3224" i="2"/>
  <c r="Q3223" i="2"/>
  <c r="P3223" i="2"/>
  <c r="R3223" i="2" s="1"/>
  <c r="O3223" i="2"/>
  <c r="M3223" i="2"/>
  <c r="L3223" i="2"/>
  <c r="Q3222" i="2"/>
  <c r="P3222" i="2"/>
  <c r="R3222" i="2" s="1"/>
  <c r="O3222" i="2"/>
  <c r="M3222" i="2"/>
  <c r="L3222" i="2"/>
  <c r="Q3221" i="2"/>
  <c r="P3221" i="2"/>
  <c r="R3221" i="2" s="1"/>
  <c r="O3221" i="2"/>
  <c r="M3221" i="2"/>
  <c r="N3221" i="2" s="1"/>
  <c r="L3221" i="2"/>
  <c r="Q3220" i="2"/>
  <c r="P3220" i="2"/>
  <c r="R3220" i="2" s="1"/>
  <c r="O3220" i="2"/>
  <c r="M3220" i="2"/>
  <c r="N3220" i="2" s="1"/>
  <c r="L3220" i="2"/>
  <c r="Q3219" i="2"/>
  <c r="P3219" i="2"/>
  <c r="R3219" i="2" s="1"/>
  <c r="O3219" i="2"/>
  <c r="M3219" i="2"/>
  <c r="N3219" i="2" s="1"/>
  <c r="L3219" i="2"/>
  <c r="Q3218" i="2"/>
  <c r="P3218" i="2"/>
  <c r="R3218" i="2" s="1"/>
  <c r="O3218" i="2"/>
  <c r="M3218" i="2"/>
  <c r="L3218" i="2"/>
  <c r="Q3217" i="2"/>
  <c r="P3217" i="2"/>
  <c r="R3217" i="2" s="1"/>
  <c r="O3217" i="2"/>
  <c r="M3217" i="2"/>
  <c r="N3217" i="2" s="1"/>
  <c r="L3217" i="2"/>
  <c r="Q3216" i="2"/>
  <c r="P3216" i="2"/>
  <c r="R3216" i="2" s="1"/>
  <c r="O3216" i="2"/>
  <c r="M3216" i="2"/>
  <c r="N3216" i="2" s="1"/>
  <c r="L3216" i="2"/>
  <c r="R3215" i="2"/>
  <c r="Q3215" i="2"/>
  <c r="P3215" i="2"/>
  <c r="O3215" i="2"/>
  <c r="M3215" i="2"/>
  <c r="N3215" i="2" s="1"/>
  <c r="L3215" i="2"/>
  <c r="Q3214" i="2"/>
  <c r="P3214" i="2"/>
  <c r="R3214" i="2" s="1"/>
  <c r="O3214" i="2"/>
  <c r="M3214" i="2"/>
  <c r="L3214" i="2"/>
  <c r="Q3213" i="2"/>
  <c r="P3213" i="2"/>
  <c r="R3213" i="2" s="1"/>
  <c r="O3213" i="2"/>
  <c r="M3213" i="2"/>
  <c r="L3213" i="2"/>
  <c r="R3212" i="2"/>
  <c r="Q3212" i="2"/>
  <c r="P3212" i="2"/>
  <c r="O3212" i="2"/>
  <c r="N3212" i="2"/>
  <c r="M3212" i="2"/>
  <c r="L3212" i="2"/>
  <c r="R3211" i="2"/>
  <c r="Q3211" i="2"/>
  <c r="P3211" i="2"/>
  <c r="O3211" i="2"/>
  <c r="M3211" i="2"/>
  <c r="L3211" i="2"/>
  <c r="Q3210" i="2"/>
  <c r="P3210" i="2"/>
  <c r="R3210" i="2" s="1"/>
  <c r="O3210" i="2"/>
  <c r="M3210" i="2"/>
  <c r="L3210" i="2"/>
  <c r="Q3209" i="2"/>
  <c r="P3209" i="2"/>
  <c r="R3209" i="2" s="1"/>
  <c r="O3209" i="2"/>
  <c r="M3209" i="2"/>
  <c r="L3209" i="2"/>
  <c r="R3208" i="2"/>
  <c r="Q3208" i="2"/>
  <c r="P3208" i="2"/>
  <c r="O3208" i="2"/>
  <c r="M3208" i="2"/>
  <c r="N3208" i="2" s="1"/>
  <c r="L3208" i="2"/>
  <c r="Q3207" i="2"/>
  <c r="P3207" i="2"/>
  <c r="R3207" i="2" s="1"/>
  <c r="O3207" i="2"/>
  <c r="M3207" i="2"/>
  <c r="L3207" i="2"/>
  <c r="Q3206" i="2"/>
  <c r="P3206" i="2"/>
  <c r="R3206" i="2" s="1"/>
  <c r="O3206" i="2"/>
  <c r="M3206" i="2"/>
  <c r="L3206" i="2"/>
  <c r="Q3205" i="2"/>
  <c r="P3205" i="2"/>
  <c r="R3205" i="2" s="1"/>
  <c r="O3205" i="2"/>
  <c r="M3205" i="2"/>
  <c r="N3205" i="2" s="1"/>
  <c r="L3205" i="2"/>
  <c r="Q3204" i="2"/>
  <c r="P3204" i="2"/>
  <c r="R3204" i="2" s="1"/>
  <c r="O3204" i="2"/>
  <c r="M3204" i="2"/>
  <c r="L3204" i="2"/>
  <c r="Q3203" i="2"/>
  <c r="P3203" i="2"/>
  <c r="R3203" i="2" s="1"/>
  <c r="O3203" i="2"/>
  <c r="M3203" i="2"/>
  <c r="N3203" i="2" s="1"/>
  <c r="L3203" i="2"/>
  <c r="Q3202" i="2"/>
  <c r="P3202" i="2"/>
  <c r="R3202" i="2" s="1"/>
  <c r="O3202" i="2"/>
  <c r="M3202" i="2"/>
  <c r="L3202" i="2"/>
  <c r="Q3201" i="2"/>
  <c r="P3201" i="2"/>
  <c r="R3201" i="2" s="1"/>
  <c r="O3201" i="2"/>
  <c r="M3201" i="2"/>
  <c r="N3201" i="2" s="1"/>
  <c r="L3201" i="2"/>
  <c r="Q3200" i="2"/>
  <c r="P3200" i="2"/>
  <c r="R3200" i="2" s="1"/>
  <c r="O3200" i="2"/>
  <c r="M3200" i="2"/>
  <c r="L3200" i="2"/>
  <c r="R3199" i="2"/>
  <c r="Q3199" i="2"/>
  <c r="P3199" i="2"/>
  <c r="O3199" i="2"/>
  <c r="M3199" i="2"/>
  <c r="N3199" i="2" s="1"/>
  <c r="L3199" i="2"/>
  <c r="Q3198" i="2"/>
  <c r="P3198" i="2"/>
  <c r="R3198" i="2" s="1"/>
  <c r="O3198" i="2"/>
  <c r="M3198" i="2"/>
  <c r="L3198" i="2"/>
  <c r="Q3197" i="2"/>
  <c r="P3197" i="2"/>
  <c r="R3197" i="2" s="1"/>
  <c r="O3197" i="2"/>
  <c r="M3197" i="2"/>
  <c r="L3197" i="2"/>
  <c r="R3196" i="2"/>
  <c r="Q3196" i="2"/>
  <c r="P3196" i="2"/>
  <c r="O3196" i="2"/>
  <c r="N3196" i="2"/>
  <c r="M3196" i="2"/>
  <c r="L3196" i="2"/>
  <c r="R3195" i="2"/>
  <c r="Q3195" i="2"/>
  <c r="P3195" i="2"/>
  <c r="O3195" i="2"/>
  <c r="M3195" i="2"/>
  <c r="N3195" i="2" s="1"/>
  <c r="L3195" i="2"/>
  <c r="Q3194" i="2"/>
  <c r="P3194" i="2"/>
  <c r="R3194" i="2" s="1"/>
  <c r="O3194" i="2"/>
  <c r="M3194" i="2"/>
  <c r="L3194" i="2"/>
  <c r="Q3193" i="2"/>
  <c r="P3193" i="2"/>
  <c r="R3193" i="2" s="1"/>
  <c r="O3193" i="2"/>
  <c r="M3193" i="2"/>
  <c r="L3193" i="2"/>
  <c r="R3192" i="2"/>
  <c r="Q3192" i="2"/>
  <c r="P3192" i="2"/>
  <c r="O3192" i="2"/>
  <c r="N3192" i="2"/>
  <c r="M3192" i="2"/>
  <c r="L3192" i="2"/>
  <c r="Q3191" i="2"/>
  <c r="P3191" i="2"/>
  <c r="R3191" i="2" s="1"/>
  <c r="O3191" i="2"/>
  <c r="M3191" i="2"/>
  <c r="L3191" i="2"/>
  <c r="Q3190" i="2"/>
  <c r="P3190" i="2"/>
  <c r="R3190" i="2" s="1"/>
  <c r="O3190" i="2"/>
  <c r="M3190" i="2"/>
  <c r="L3190" i="2"/>
  <c r="Q3189" i="2"/>
  <c r="P3189" i="2"/>
  <c r="R3189" i="2" s="1"/>
  <c r="O3189" i="2"/>
  <c r="M3189" i="2"/>
  <c r="N3189" i="2" s="1"/>
  <c r="L3189" i="2"/>
  <c r="Q3188" i="2"/>
  <c r="P3188" i="2"/>
  <c r="R3188" i="2" s="1"/>
  <c r="O3188" i="2"/>
  <c r="M3188" i="2"/>
  <c r="N3188" i="2" s="1"/>
  <c r="L3188" i="2"/>
  <c r="Q3187" i="2"/>
  <c r="P3187" i="2"/>
  <c r="R3187" i="2" s="1"/>
  <c r="O3187" i="2"/>
  <c r="M3187" i="2"/>
  <c r="N3187" i="2" s="1"/>
  <c r="L3187" i="2"/>
  <c r="Q3186" i="2"/>
  <c r="P3186" i="2"/>
  <c r="R3186" i="2" s="1"/>
  <c r="O3186" i="2"/>
  <c r="M3186" i="2"/>
  <c r="L3186" i="2"/>
  <c r="Q3185" i="2"/>
  <c r="P3185" i="2"/>
  <c r="R3185" i="2" s="1"/>
  <c r="O3185" i="2"/>
  <c r="M3185" i="2"/>
  <c r="N3185" i="2" s="1"/>
  <c r="L3185" i="2"/>
  <c r="Q3184" i="2"/>
  <c r="P3184" i="2"/>
  <c r="R3184" i="2" s="1"/>
  <c r="O3184" i="2"/>
  <c r="M3184" i="2"/>
  <c r="N3184" i="2" s="1"/>
  <c r="L3184" i="2"/>
  <c r="R3183" i="2"/>
  <c r="Q3183" i="2"/>
  <c r="P3183" i="2"/>
  <c r="O3183" i="2"/>
  <c r="M3183" i="2"/>
  <c r="N3183" i="2" s="1"/>
  <c r="L3183" i="2"/>
  <c r="Q3182" i="2"/>
  <c r="P3182" i="2"/>
  <c r="R3182" i="2" s="1"/>
  <c r="O3182" i="2"/>
  <c r="M3182" i="2"/>
  <c r="L3182" i="2"/>
  <c r="Q3181" i="2"/>
  <c r="P3181" i="2"/>
  <c r="R3181" i="2" s="1"/>
  <c r="O3181" i="2"/>
  <c r="M3181" i="2"/>
  <c r="L3181" i="2"/>
  <c r="R3180" i="2"/>
  <c r="Q3180" i="2"/>
  <c r="P3180" i="2"/>
  <c r="O3180" i="2"/>
  <c r="N3180" i="2"/>
  <c r="M3180" i="2"/>
  <c r="L3180" i="2"/>
  <c r="R3179" i="2"/>
  <c r="Q3179" i="2"/>
  <c r="P3179" i="2"/>
  <c r="O3179" i="2"/>
  <c r="M3179" i="2"/>
  <c r="L3179" i="2"/>
  <c r="Q3178" i="2"/>
  <c r="P3178" i="2"/>
  <c r="R3178" i="2" s="1"/>
  <c r="O3178" i="2"/>
  <c r="M3178" i="2"/>
  <c r="L3178" i="2"/>
  <c r="Q3177" i="2"/>
  <c r="P3177" i="2"/>
  <c r="R3177" i="2" s="1"/>
  <c r="O3177" i="2"/>
  <c r="M3177" i="2"/>
  <c r="N3177" i="2" s="1"/>
  <c r="L3177" i="2"/>
  <c r="R3176" i="2"/>
  <c r="Q3176" i="2"/>
  <c r="P3176" i="2"/>
  <c r="O3176" i="2"/>
  <c r="M3176" i="2"/>
  <c r="N3176" i="2" s="1"/>
  <c r="L3176" i="2"/>
  <c r="Q3175" i="2"/>
  <c r="P3175" i="2"/>
  <c r="R3175" i="2" s="1"/>
  <c r="O3175" i="2"/>
  <c r="M3175" i="2"/>
  <c r="L3175" i="2"/>
  <c r="Q3174" i="2"/>
  <c r="P3174" i="2"/>
  <c r="R3174" i="2" s="1"/>
  <c r="O3174" i="2"/>
  <c r="M3174" i="2"/>
  <c r="L3174" i="2"/>
  <c r="Q3173" i="2"/>
  <c r="P3173" i="2"/>
  <c r="R3173" i="2" s="1"/>
  <c r="O3173" i="2"/>
  <c r="M3173" i="2"/>
  <c r="N3173" i="2" s="1"/>
  <c r="L3173" i="2"/>
  <c r="Q3172" i="2"/>
  <c r="P3172" i="2"/>
  <c r="R3172" i="2" s="1"/>
  <c r="O3172" i="2"/>
  <c r="M3172" i="2"/>
  <c r="L3172" i="2"/>
  <c r="Q3171" i="2"/>
  <c r="P3171" i="2"/>
  <c r="R3171" i="2" s="1"/>
  <c r="O3171" i="2"/>
  <c r="M3171" i="2"/>
  <c r="L3171" i="2"/>
  <c r="Q3170" i="2"/>
  <c r="P3170" i="2"/>
  <c r="R3170" i="2" s="1"/>
  <c r="O3170" i="2"/>
  <c r="M3170" i="2"/>
  <c r="L3170" i="2"/>
  <c r="Q3169" i="2"/>
  <c r="P3169" i="2"/>
  <c r="R3169" i="2" s="1"/>
  <c r="O3169" i="2"/>
  <c r="M3169" i="2"/>
  <c r="N3169" i="2" s="1"/>
  <c r="L3169" i="2"/>
  <c r="Q3168" i="2"/>
  <c r="P3168" i="2"/>
  <c r="R3168" i="2" s="1"/>
  <c r="O3168" i="2"/>
  <c r="M3168" i="2"/>
  <c r="L3168" i="2"/>
  <c r="R3167" i="2"/>
  <c r="Q3167" i="2"/>
  <c r="P3167" i="2"/>
  <c r="O3167" i="2"/>
  <c r="M3167" i="2"/>
  <c r="N3167" i="2" s="1"/>
  <c r="L3167" i="2"/>
  <c r="Q3166" i="2"/>
  <c r="P3166" i="2"/>
  <c r="R3166" i="2" s="1"/>
  <c r="O3166" i="2"/>
  <c r="M3166" i="2"/>
  <c r="L3166" i="2"/>
  <c r="Q3165" i="2"/>
  <c r="P3165" i="2"/>
  <c r="R3165" i="2" s="1"/>
  <c r="O3165" i="2"/>
  <c r="M3165" i="2"/>
  <c r="L3165" i="2"/>
  <c r="R3164" i="2"/>
  <c r="Q3164" i="2"/>
  <c r="P3164" i="2"/>
  <c r="O3164" i="2"/>
  <c r="N3164" i="2"/>
  <c r="M3164" i="2"/>
  <c r="L3164" i="2"/>
  <c r="R3163" i="2"/>
  <c r="Q3163" i="2"/>
  <c r="P3163" i="2"/>
  <c r="O3163" i="2"/>
  <c r="M3163" i="2"/>
  <c r="L3163" i="2"/>
  <c r="Q3162" i="2"/>
  <c r="P3162" i="2"/>
  <c r="R3162" i="2" s="1"/>
  <c r="O3162" i="2"/>
  <c r="M3162" i="2"/>
  <c r="L3162" i="2"/>
  <c r="Q3161" i="2"/>
  <c r="P3161" i="2"/>
  <c r="R3161" i="2" s="1"/>
  <c r="O3161" i="2"/>
  <c r="M3161" i="2"/>
  <c r="L3161" i="2"/>
  <c r="R3160" i="2"/>
  <c r="Q3160" i="2"/>
  <c r="P3160" i="2"/>
  <c r="O3160" i="2"/>
  <c r="M3160" i="2"/>
  <c r="N3160" i="2" s="1"/>
  <c r="L3160" i="2"/>
  <c r="Q3159" i="2"/>
  <c r="P3159" i="2"/>
  <c r="R3159" i="2" s="1"/>
  <c r="O3159" i="2"/>
  <c r="M3159" i="2"/>
  <c r="L3159" i="2"/>
  <c r="Q3158" i="2"/>
  <c r="P3158" i="2"/>
  <c r="R3158" i="2" s="1"/>
  <c r="O3158" i="2"/>
  <c r="M3158" i="2"/>
  <c r="L3158" i="2"/>
  <c r="Q3157" i="2"/>
  <c r="P3157" i="2"/>
  <c r="R3157" i="2" s="1"/>
  <c r="O3157" i="2"/>
  <c r="M3157" i="2"/>
  <c r="N3157" i="2" s="1"/>
  <c r="L3157" i="2"/>
  <c r="Q3156" i="2"/>
  <c r="P3156" i="2"/>
  <c r="R3156" i="2" s="1"/>
  <c r="O3156" i="2"/>
  <c r="M3156" i="2"/>
  <c r="N3156" i="2" s="1"/>
  <c r="L3156" i="2"/>
  <c r="Q3155" i="2"/>
  <c r="P3155" i="2"/>
  <c r="R3155" i="2" s="1"/>
  <c r="O3155" i="2"/>
  <c r="M3155" i="2"/>
  <c r="L3155" i="2"/>
  <c r="Q3154" i="2"/>
  <c r="P3154" i="2"/>
  <c r="R3154" i="2" s="1"/>
  <c r="O3154" i="2"/>
  <c r="M3154" i="2"/>
  <c r="L3154" i="2"/>
  <c r="Q3153" i="2"/>
  <c r="P3153" i="2"/>
  <c r="R3153" i="2" s="1"/>
  <c r="O3153" i="2"/>
  <c r="M3153" i="2"/>
  <c r="L3153" i="2"/>
  <c r="Q3152" i="2"/>
  <c r="P3152" i="2"/>
  <c r="R3152" i="2" s="1"/>
  <c r="O3152" i="2"/>
  <c r="M3152" i="2"/>
  <c r="N3152" i="2" s="1"/>
  <c r="L3152" i="2"/>
  <c r="R3151" i="2"/>
  <c r="Q3151" i="2"/>
  <c r="P3151" i="2"/>
  <c r="O3151" i="2"/>
  <c r="M3151" i="2"/>
  <c r="N3151" i="2" s="1"/>
  <c r="L3151" i="2"/>
  <c r="Q3150" i="2"/>
  <c r="P3150" i="2"/>
  <c r="R3150" i="2" s="1"/>
  <c r="O3150" i="2"/>
  <c r="M3150" i="2"/>
  <c r="L3150" i="2"/>
  <c r="Q3149" i="2"/>
  <c r="P3149" i="2"/>
  <c r="R3149" i="2" s="1"/>
  <c r="O3149" i="2"/>
  <c r="M3149" i="2"/>
  <c r="L3149" i="2"/>
  <c r="R3148" i="2"/>
  <c r="Q3148" i="2"/>
  <c r="P3148" i="2"/>
  <c r="O3148" i="2"/>
  <c r="N3148" i="2"/>
  <c r="M3148" i="2"/>
  <c r="L3148" i="2"/>
  <c r="R3147" i="2"/>
  <c r="Q3147" i="2"/>
  <c r="P3147" i="2"/>
  <c r="O3147" i="2"/>
  <c r="M3147" i="2"/>
  <c r="L3147" i="2"/>
  <c r="Q3146" i="2"/>
  <c r="P3146" i="2"/>
  <c r="R3146" i="2" s="1"/>
  <c r="O3146" i="2"/>
  <c r="M3146" i="2"/>
  <c r="L3146" i="2"/>
  <c r="Q3145" i="2"/>
  <c r="P3145" i="2"/>
  <c r="R3145" i="2" s="1"/>
  <c r="O3145" i="2"/>
  <c r="M3145" i="2"/>
  <c r="L3145" i="2"/>
  <c r="R3144" i="2"/>
  <c r="Q3144" i="2"/>
  <c r="P3144" i="2"/>
  <c r="O3144" i="2"/>
  <c r="M3144" i="2"/>
  <c r="N3144" i="2" s="1"/>
  <c r="L3144" i="2"/>
  <c r="Q3143" i="2"/>
  <c r="P3143" i="2"/>
  <c r="R3143" i="2" s="1"/>
  <c r="O3143" i="2"/>
  <c r="M3143" i="2"/>
  <c r="L3143" i="2"/>
  <c r="Q3142" i="2"/>
  <c r="P3142" i="2"/>
  <c r="R3142" i="2" s="1"/>
  <c r="O3142" i="2"/>
  <c r="M3142" i="2"/>
  <c r="L3142" i="2"/>
  <c r="Q3141" i="2"/>
  <c r="P3141" i="2"/>
  <c r="R3141" i="2" s="1"/>
  <c r="O3141" i="2"/>
  <c r="M3141" i="2"/>
  <c r="N3141" i="2" s="1"/>
  <c r="L3141" i="2"/>
  <c r="Q3140" i="2"/>
  <c r="P3140" i="2"/>
  <c r="R3140" i="2" s="1"/>
  <c r="O3140" i="2"/>
  <c r="M3140" i="2"/>
  <c r="L3140" i="2"/>
  <c r="Q3139" i="2"/>
  <c r="P3139" i="2"/>
  <c r="R3139" i="2" s="1"/>
  <c r="O3139" i="2"/>
  <c r="M3139" i="2"/>
  <c r="L3139" i="2"/>
  <c r="Q3138" i="2"/>
  <c r="P3138" i="2"/>
  <c r="R3138" i="2" s="1"/>
  <c r="O3138" i="2"/>
  <c r="M3138" i="2"/>
  <c r="L3138" i="2"/>
  <c r="Q3137" i="2"/>
  <c r="P3137" i="2"/>
  <c r="R3137" i="2" s="1"/>
  <c r="O3137" i="2"/>
  <c r="M3137" i="2"/>
  <c r="N3137" i="2" s="1"/>
  <c r="L3137" i="2"/>
  <c r="Q3136" i="2"/>
  <c r="P3136" i="2"/>
  <c r="R3136" i="2" s="1"/>
  <c r="O3136" i="2"/>
  <c r="M3136" i="2"/>
  <c r="L3136" i="2"/>
  <c r="R3135" i="2"/>
  <c r="Q3135" i="2"/>
  <c r="P3135" i="2"/>
  <c r="O3135" i="2"/>
  <c r="M3135" i="2"/>
  <c r="N3135" i="2" s="1"/>
  <c r="L3135" i="2"/>
  <c r="Q3134" i="2"/>
  <c r="P3134" i="2"/>
  <c r="R3134" i="2" s="1"/>
  <c r="O3134" i="2"/>
  <c r="M3134" i="2"/>
  <c r="L3134" i="2"/>
  <c r="Q3133" i="2"/>
  <c r="P3133" i="2"/>
  <c r="R3133" i="2" s="1"/>
  <c r="O3133" i="2"/>
  <c r="M3133" i="2"/>
  <c r="L3133" i="2"/>
  <c r="R3132" i="2"/>
  <c r="Q3132" i="2"/>
  <c r="P3132" i="2"/>
  <c r="O3132" i="2"/>
  <c r="N3132" i="2"/>
  <c r="M3132" i="2"/>
  <c r="L3132" i="2"/>
  <c r="R3131" i="2"/>
  <c r="Q3131" i="2"/>
  <c r="P3131" i="2"/>
  <c r="O3131" i="2"/>
  <c r="M3131" i="2"/>
  <c r="N3131" i="2" s="1"/>
  <c r="L3131" i="2"/>
  <c r="Q3130" i="2"/>
  <c r="P3130" i="2"/>
  <c r="R3130" i="2" s="1"/>
  <c r="O3130" i="2"/>
  <c r="M3130" i="2"/>
  <c r="L3130" i="2"/>
  <c r="Q3129" i="2"/>
  <c r="P3129" i="2"/>
  <c r="R3129" i="2" s="1"/>
  <c r="O3129" i="2"/>
  <c r="M3129" i="2"/>
  <c r="L3129" i="2"/>
  <c r="R3128" i="2"/>
  <c r="Q3128" i="2"/>
  <c r="P3128" i="2"/>
  <c r="O3128" i="2"/>
  <c r="N3128" i="2"/>
  <c r="M3128" i="2"/>
  <c r="L3128" i="2"/>
  <c r="Q3127" i="2"/>
  <c r="P3127" i="2"/>
  <c r="R3127" i="2" s="1"/>
  <c r="O3127" i="2"/>
  <c r="M3127" i="2"/>
  <c r="L3127" i="2"/>
  <c r="Q3126" i="2"/>
  <c r="P3126" i="2"/>
  <c r="R3126" i="2" s="1"/>
  <c r="O3126" i="2"/>
  <c r="M3126" i="2"/>
  <c r="L3126" i="2"/>
  <c r="Q3125" i="2"/>
  <c r="P3125" i="2"/>
  <c r="R3125" i="2" s="1"/>
  <c r="O3125" i="2"/>
  <c r="M3125" i="2"/>
  <c r="N3125" i="2" s="1"/>
  <c r="L3125" i="2"/>
  <c r="Q3124" i="2"/>
  <c r="P3124" i="2"/>
  <c r="R3124" i="2" s="1"/>
  <c r="O3124" i="2"/>
  <c r="M3124" i="2"/>
  <c r="N3124" i="2" s="1"/>
  <c r="L3124" i="2"/>
  <c r="Q3123" i="2"/>
  <c r="P3123" i="2"/>
  <c r="R3123" i="2" s="1"/>
  <c r="O3123" i="2"/>
  <c r="M3123" i="2"/>
  <c r="L3123" i="2"/>
  <c r="Q3122" i="2"/>
  <c r="P3122" i="2"/>
  <c r="R3122" i="2" s="1"/>
  <c r="O3122" i="2"/>
  <c r="M3122" i="2"/>
  <c r="L3122" i="2"/>
  <c r="Q3121" i="2"/>
  <c r="P3121" i="2"/>
  <c r="R3121" i="2" s="1"/>
  <c r="O3121" i="2"/>
  <c r="M3121" i="2"/>
  <c r="N3121" i="2" s="1"/>
  <c r="L3121" i="2"/>
  <c r="Q3120" i="2"/>
  <c r="P3120" i="2"/>
  <c r="R3120" i="2" s="1"/>
  <c r="O3120" i="2"/>
  <c r="M3120" i="2"/>
  <c r="N3120" i="2" s="1"/>
  <c r="L3120" i="2"/>
  <c r="R3119" i="2"/>
  <c r="Q3119" i="2"/>
  <c r="P3119" i="2"/>
  <c r="O3119" i="2"/>
  <c r="M3119" i="2"/>
  <c r="N3119" i="2" s="1"/>
  <c r="L3119" i="2"/>
  <c r="Q3118" i="2"/>
  <c r="P3118" i="2"/>
  <c r="R3118" i="2" s="1"/>
  <c r="O3118" i="2"/>
  <c r="M3118" i="2"/>
  <c r="L3118" i="2"/>
  <c r="Q3117" i="2"/>
  <c r="P3117" i="2"/>
  <c r="R3117" i="2" s="1"/>
  <c r="O3117" i="2"/>
  <c r="M3117" i="2"/>
  <c r="L3117" i="2"/>
  <c r="R3116" i="2"/>
  <c r="Q3116" i="2"/>
  <c r="P3116" i="2"/>
  <c r="O3116" i="2"/>
  <c r="N3116" i="2"/>
  <c r="M3116" i="2"/>
  <c r="L3116" i="2"/>
  <c r="R3115" i="2"/>
  <c r="Q3115" i="2"/>
  <c r="P3115" i="2"/>
  <c r="O3115" i="2"/>
  <c r="M3115" i="2"/>
  <c r="L3115" i="2"/>
  <c r="Q3114" i="2"/>
  <c r="P3114" i="2"/>
  <c r="R3114" i="2" s="1"/>
  <c r="O3114" i="2"/>
  <c r="M3114" i="2"/>
  <c r="L3114" i="2"/>
  <c r="Q3113" i="2"/>
  <c r="P3113" i="2"/>
  <c r="R3113" i="2" s="1"/>
  <c r="O3113" i="2"/>
  <c r="M3113" i="2"/>
  <c r="L3113" i="2"/>
  <c r="R3112" i="2"/>
  <c r="Q3112" i="2"/>
  <c r="P3112" i="2"/>
  <c r="O3112" i="2"/>
  <c r="M3112" i="2"/>
  <c r="N3112" i="2" s="1"/>
  <c r="L3112" i="2"/>
  <c r="Q3111" i="2"/>
  <c r="P3111" i="2"/>
  <c r="R3111" i="2" s="1"/>
  <c r="O3111" i="2"/>
  <c r="M3111" i="2"/>
  <c r="L3111" i="2"/>
  <c r="Q3110" i="2"/>
  <c r="P3110" i="2"/>
  <c r="R3110" i="2" s="1"/>
  <c r="O3110" i="2"/>
  <c r="M3110" i="2"/>
  <c r="L3110" i="2"/>
  <c r="Q3109" i="2"/>
  <c r="P3109" i="2"/>
  <c r="R3109" i="2" s="1"/>
  <c r="O3109" i="2"/>
  <c r="M3109" i="2"/>
  <c r="N3109" i="2" s="1"/>
  <c r="L3109" i="2"/>
  <c r="Q3108" i="2"/>
  <c r="P3108" i="2"/>
  <c r="R3108" i="2" s="1"/>
  <c r="O3108" i="2"/>
  <c r="M3108" i="2"/>
  <c r="L3108" i="2"/>
  <c r="Q3107" i="2"/>
  <c r="P3107" i="2"/>
  <c r="R3107" i="2" s="1"/>
  <c r="O3107" i="2"/>
  <c r="M3107" i="2"/>
  <c r="L3107" i="2"/>
  <c r="Q3106" i="2"/>
  <c r="P3106" i="2"/>
  <c r="R3106" i="2" s="1"/>
  <c r="O3106" i="2"/>
  <c r="M3106" i="2"/>
  <c r="L3106" i="2"/>
  <c r="Q3105" i="2"/>
  <c r="P3105" i="2"/>
  <c r="R3105" i="2" s="1"/>
  <c r="O3105" i="2"/>
  <c r="M3105" i="2"/>
  <c r="L3105" i="2"/>
  <c r="Q3104" i="2"/>
  <c r="P3104" i="2"/>
  <c r="R3104" i="2" s="1"/>
  <c r="O3104" i="2"/>
  <c r="M3104" i="2"/>
  <c r="L3104" i="2"/>
  <c r="R3103" i="2"/>
  <c r="Q3103" i="2"/>
  <c r="P3103" i="2"/>
  <c r="O3103" i="2"/>
  <c r="M3103" i="2"/>
  <c r="N3103" i="2" s="1"/>
  <c r="L3103" i="2"/>
  <c r="Q3102" i="2"/>
  <c r="P3102" i="2"/>
  <c r="R3102" i="2" s="1"/>
  <c r="O3102" i="2"/>
  <c r="M3102" i="2"/>
  <c r="L3102" i="2"/>
  <c r="Q3101" i="2"/>
  <c r="P3101" i="2"/>
  <c r="R3101" i="2" s="1"/>
  <c r="O3101" i="2"/>
  <c r="M3101" i="2"/>
  <c r="L3101" i="2"/>
  <c r="R3100" i="2"/>
  <c r="Q3100" i="2"/>
  <c r="P3100" i="2"/>
  <c r="O3100" i="2"/>
  <c r="N3100" i="2"/>
  <c r="M3100" i="2"/>
  <c r="L3100" i="2"/>
  <c r="R3099" i="2"/>
  <c r="Q3099" i="2"/>
  <c r="P3099" i="2"/>
  <c r="O3099" i="2"/>
  <c r="M3099" i="2"/>
  <c r="N3099" i="2" s="1"/>
  <c r="L3099" i="2"/>
  <c r="Q3098" i="2"/>
  <c r="P3098" i="2"/>
  <c r="R3098" i="2" s="1"/>
  <c r="O3098" i="2"/>
  <c r="M3098" i="2"/>
  <c r="L3098" i="2"/>
  <c r="Q3097" i="2"/>
  <c r="P3097" i="2"/>
  <c r="R3097" i="2" s="1"/>
  <c r="O3097" i="2"/>
  <c r="M3097" i="2"/>
  <c r="L3097" i="2"/>
  <c r="R3096" i="2"/>
  <c r="Q3096" i="2"/>
  <c r="P3096" i="2"/>
  <c r="O3096" i="2"/>
  <c r="N3096" i="2"/>
  <c r="M3096" i="2"/>
  <c r="L3096" i="2"/>
  <c r="Q3095" i="2"/>
  <c r="P3095" i="2"/>
  <c r="R3095" i="2" s="1"/>
  <c r="O3095" i="2"/>
  <c r="M3095" i="2"/>
  <c r="L3095" i="2"/>
  <c r="Q3094" i="2"/>
  <c r="P3094" i="2"/>
  <c r="R3094" i="2" s="1"/>
  <c r="O3094" i="2"/>
  <c r="M3094" i="2"/>
  <c r="L3094" i="2"/>
  <c r="Q3093" i="2"/>
  <c r="P3093" i="2"/>
  <c r="R3093" i="2" s="1"/>
  <c r="O3093" i="2"/>
  <c r="M3093" i="2"/>
  <c r="N3093" i="2" s="1"/>
  <c r="L3093" i="2"/>
  <c r="Q3092" i="2"/>
  <c r="P3092" i="2"/>
  <c r="R3092" i="2" s="1"/>
  <c r="O3092" i="2"/>
  <c r="M3092" i="2"/>
  <c r="N3092" i="2" s="1"/>
  <c r="L3092" i="2"/>
  <c r="Q3091" i="2"/>
  <c r="P3091" i="2"/>
  <c r="R3091" i="2" s="1"/>
  <c r="O3091" i="2"/>
  <c r="M3091" i="2"/>
  <c r="L3091" i="2"/>
  <c r="Q3090" i="2"/>
  <c r="P3090" i="2"/>
  <c r="R3090" i="2" s="1"/>
  <c r="O3090" i="2"/>
  <c r="M3090" i="2"/>
  <c r="L3090" i="2"/>
  <c r="Q3089" i="2"/>
  <c r="P3089" i="2"/>
  <c r="R3089" i="2" s="1"/>
  <c r="O3089" i="2"/>
  <c r="M3089" i="2"/>
  <c r="N3089" i="2" s="1"/>
  <c r="L3089" i="2"/>
  <c r="Q3088" i="2"/>
  <c r="P3088" i="2"/>
  <c r="R3088" i="2" s="1"/>
  <c r="O3088" i="2"/>
  <c r="M3088" i="2"/>
  <c r="N3088" i="2" s="1"/>
  <c r="L3088" i="2"/>
  <c r="R3087" i="2"/>
  <c r="Q3087" i="2"/>
  <c r="P3087" i="2"/>
  <c r="O3087" i="2"/>
  <c r="M3087" i="2"/>
  <c r="N3087" i="2" s="1"/>
  <c r="L3087" i="2"/>
  <c r="Q3086" i="2"/>
  <c r="P3086" i="2"/>
  <c r="R3086" i="2" s="1"/>
  <c r="O3086" i="2"/>
  <c r="M3086" i="2"/>
  <c r="L3086" i="2"/>
  <c r="Q3085" i="2"/>
  <c r="P3085" i="2"/>
  <c r="R3085" i="2" s="1"/>
  <c r="O3085" i="2"/>
  <c r="M3085" i="2"/>
  <c r="L3085" i="2"/>
  <c r="R3084" i="2"/>
  <c r="Q3084" i="2"/>
  <c r="P3084" i="2"/>
  <c r="O3084" i="2"/>
  <c r="N3084" i="2"/>
  <c r="M3084" i="2"/>
  <c r="L3084" i="2"/>
  <c r="R3083" i="2"/>
  <c r="Q3083" i="2"/>
  <c r="P3083" i="2"/>
  <c r="O3083" i="2"/>
  <c r="M3083" i="2"/>
  <c r="L3083" i="2"/>
  <c r="Q3082" i="2"/>
  <c r="P3082" i="2"/>
  <c r="R3082" i="2" s="1"/>
  <c r="O3082" i="2"/>
  <c r="M3082" i="2"/>
  <c r="L3082" i="2"/>
  <c r="Q3081" i="2"/>
  <c r="P3081" i="2"/>
  <c r="R3081" i="2" s="1"/>
  <c r="O3081" i="2"/>
  <c r="M3081" i="2"/>
  <c r="L3081" i="2"/>
  <c r="R3080" i="2"/>
  <c r="Q3080" i="2"/>
  <c r="P3080" i="2"/>
  <c r="O3080" i="2"/>
  <c r="M3080" i="2"/>
  <c r="N3080" i="2" s="1"/>
  <c r="L3080" i="2"/>
  <c r="Q3079" i="2"/>
  <c r="P3079" i="2"/>
  <c r="R3079" i="2" s="1"/>
  <c r="O3079" i="2"/>
  <c r="M3079" i="2"/>
  <c r="L3079" i="2"/>
  <c r="Q3078" i="2"/>
  <c r="P3078" i="2"/>
  <c r="R3078" i="2" s="1"/>
  <c r="O3078" i="2"/>
  <c r="M3078" i="2"/>
  <c r="L3078" i="2"/>
  <c r="Q3077" i="2"/>
  <c r="P3077" i="2"/>
  <c r="R3077" i="2" s="1"/>
  <c r="O3077" i="2"/>
  <c r="M3077" i="2"/>
  <c r="N3077" i="2" s="1"/>
  <c r="L3077" i="2"/>
  <c r="Q3076" i="2"/>
  <c r="P3076" i="2"/>
  <c r="R3076" i="2" s="1"/>
  <c r="O3076" i="2"/>
  <c r="M3076" i="2"/>
  <c r="L3076" i="2"/>
  <c r="Q3075" i="2"/>
  <c r="P3075" i="2"/>
  <c r="R3075" i="2" s="1"/>
  <c r="O3075" i="2"/>
  <c r="M3075" i="2"/>
  <c r="N3075" i="2" s="1"/>
  <c r="L3075" i="2"/>
  <c r="Q3074" i="2"/>
  <c r="P3074" i="2"/>
  <c r="R3074" i="2" s="1"/>
  <c r="O3074" i="2"/>
  <c r="M3074" i="2"/>
  <c r="L3074" i="2"/>
  <c r="Q3073" i="2"/>
  <c r="P3073" i="2"/>
  <c r="R3073" i="2" s="1"/>
  <c r="O3073" i="2"/>
  <c r="M3073" i="2"/>
  <c r="N3073" i="2" s="1"/>
  <c r="L3073" i="2"/>
  <c r="Q3072" i="2"/>
  <c r="P3072" i="2"/>
  <c r="R3072" i="2" s="1"/>
  <c r="O3072" i="2"/>
  <c r="M3072" i="2"/>
  <c r="L3072" i="2"/>
  <c r="R3071" i="2"/>
  <c r="Q3071" i="2"/>
  <c r="P3071" i="2"/>
  <c r="O3071" i="2"/>
  <c r="M3071" i="2"/>
  <c r="N3071" i="2" s="1"/>
  <c r="L3071" i="2"/>
  <c r="Q3070" i="2"/>
  <c r="P3070" i="2"/>
  <c r="R3070" i="2" s="1"/>
  <c r="O3070" i="2"/>
  <c r="M3070" i="2"/>
  <c r="L3070" i="2"/>
  <c r="Q3069" i="2"/>
  <c r="P3069" i="2"/>
  <c r="R3069" i="2" s="1"/>
  <c r="O3069" i="2"/>
  <c r="M3069" i="2"/>
  <c r="L3069" i="2"/>
  <c r="R3068" i="2"/>
  <c r="Q3068" i="2"/>
  <c r="P3068" i="2"/>
  <c r="O3068" i="2"/>
  <c r="N3068" i="2"/>
  <c r="M3068" i="2"/>
  <c r="L3068" i="2"/>
  <c r="R3067" i="2"/>
  <c r="Q3067" i="2"/>
  <c r="P3067" i="2"/>
  <c r="O3067" i="2"/>
  <c r="M3067" i="2"/>
  <c r="N3067" i="2" s="1"/>
  <c r="L3067" i="2"/>
  <c r="Q3066" i="2"/>
  <c r="P3066" i="2"/>
  <c r="R3066" i="2" s="1"/>
  <c r="O3066" i="2"/>
  <c r="M3066" i="2"/>
  <c r="L3066" i="2"/>
  <c r="Q3065" i="2"/>
  <c r="P3065" i="2"/>
  <c r="R3065" i="2" s="1"/>
  <c r="O3065" i="2"/>
  <c r="M3065" i="2"/>
  <c r="L3065" i="2"/>
  <c r="R3064" i="2"/>
  <c r="Q3064" i="2"/>
  <c r="P3064" i="2"/>
  <c r="O3064" i="2"/>
  <c r="N3064" i="2"/>
  <c r="M3064" i="2"/>
  <c r="L3064" i="2"/>
  <c r="Q3063" i="2"/>
  <c r="P3063" i="2"/>
  <c r="R3063" i="2" s="1"/>
  <c r="O3063" i="2"/>
  <c r="M3063" i="2"/>
  <c r="L3063" i="2"/>
  <c r="Q3062" i="2"/>
  <c r="P3062" i="2"/>
  <c r="R3062" i="2" s="1"/>
  <c r="O3062" i="2"/>
  <c r="M3062" i="2"/>
  <c r="L3062" i="2"/>
  <c r="Q3061" i="2"/>
  <c r="P3061" i="2"/>
  <c r="R3061" i="2" s="1"/>
  <c r="O3061" i="2"/>
  <c r="M3061" i="2"/>
  <c r="N3061" i="2" s="1"/>
  <c r="L3061" i="2"/>
  <c r="Q3060" i="2"/>
  <c r="P3060" i="2"/>
  <c r="R3060" i="2" s="1"/>
  <c r="O3060" i="2"/>
  <c r="M3060" i="2"/>
  <c r="N3060" i="2" s="1"/>
  <c r="L3060" i="2"/>
  <c r="Q3059" i="2"/>
  <c r="P3059" i="2"/>
  <c r="R3059" i="2" s="1"/>
  <c r="O3059" i="2"/>
  <c r="M3059" i="2"/>
  <c r="L3059" i="2"/>
  <c r="Q3058" i="2"/>
  <c r="P3058" i="2"/>
  <c r="R3058" i="2" s="1"/>
  <c r="O3058" i="2"/>
  <c r="M3058" i="2"/>
  <c r="L3058" i="2"/>
  <c r="Q3057" i="2"/>
  <c r="P3057" i="2"/>
  <c r="R3057" i="2" s="1"/>
  <c r="O3057" i="2"/>
  <c r="M3057" i="2"/>
  <c r="N3057" i="2" s="1"/>
  <c r="L3057" i="2"/>
  <c r="Q3056" i="2"/>
  <c r="P3056" i="2"/>
  <c r="R3056" i="2" s="1"/>
  <c r="O3056" i="2"/>
  <c r="M3056" i="2"/>
  <c r="N3056" i="2" s="1"/>
  <c r="L3056" i="2"/>
  <c r="R3055" i="2"/>
  <c r="Q3055" i="2"/>
  <c r="P3055" i="2"/>
  <c r="O3055" i="2"/>
  <c r="M3055" i="2"/>
  <c r="N3055" i="2" s="1"/>
  <c r="L3055" i="2"/>
  <c r="Q3054" i="2"/>
  <c r="P3054" i="2"/>
  <c r="R3054" i="2" s="1"/>
  <c r="O3054" i="2"/>
  <c r="M3054" i="2"/>
  <c r="L3054" i="2"/>
  <c r="Q3053" i="2"/>
  <c r="P3053" i="2"/>
  <c r="R3053" i="2" s="1"/>
  <c r="O3053" i="2"/>
  <c r="M3053" i="2"/>
  <c r="L3053" i="2"/>
  <c r="R3052" i="2"/>
  <c r="Q3052" i="2"/>
  <c r="P3052" i="2"/>
  <c r="O3052" i="2"/>
  <c r="N3052" i="2"/>
  <c r="M3052" i="2"/>
  <c r="L3052" i="2"/>
  <c r="R3051" i="2"/>
  <c r="Q3051" i="2"/>
  <c r="P3051" i="2"/>
  <c r="O3051" i="2"/>
  <c r="M3051" i="2"/>
  <c r="L3051" i="2"/>
  <c r="Q3050" i="2"/>
  <c r="P3050" i="2"/>
  <c r="R3050" i="2" s="1"/>
  <c r="O3050" i="2"/>
  <c r="M3050" i="2"/>
  <c r="L3050" i="2"/>
  <c r="Q3049" i="2"/>
  <c r="P3049" i="2"/>
  <c r="R3049" i="2" s="1"/>
  <c r="O3049" i="2"/>
  <c r="M3049" i="2"/>
  <c r="L3049" i="2"/>
  <c r="R3048" i="2"/>
  <c r="Q3048" i="2"/>
  <c r="P3048" i="2"/>
  <c r="O3048" i="2"/>
  <c r="M3048" i="2"/>
  <c r="N3048" i="2" s="1"/>
  <c r="L3048" i="2"/>
  <c r="Q3047" i="2"/>
  <c r="P3047" i="2"/>
  <c r="R3047" i="2" s="1"/>
  <c r="O3047" i="2"/>
  <c r="M3047" i="2"/>
  <c r="L3047" i="2"/>
  <c r="Q3046" i="2"/>
  <c r="P3046" i="2"/>
  <c r="R3046" i="2" s="1"/>
  <c r="O3046" i="2"/>
  <c r="M3046" i="2"/>
  <c r="L3046" i="2"/>
  <c r="Q3045" i="2"/>
  <c r="P3045" i="2"/>
  <c r="R3045" i="2" s="1"/>
  <c r="O3045" i="2"/>
  <c r="M3045" i="2"/>
  <c r="N3045" i="2" s="1"/>
  <c r="L3045" i="2"/>
  <c r="Q3044" i="2"/>
  <c r="P3044" i="2"/>
  <c r="R3044" i="2" s="1"/>
  <c r="O3044" i="2"/>
  <c r="M3044" i="2"/>
  <c r="L3044" i="2"/>
  <c r="Q3043" i="2"/>
  <c r="P3043" i="2"/>
  <c r="R3043" i="2" s="1"/>
  <c r="O3043" i="2"/>
  <c r="M3043" i="2"/>
  <c r="L3043" i="2"/>
  <c r="Q3042" i="2"/>
  <c r="P3042" i="2"/>
  <c r="R3042" i="2" s="1"/>
  <c r="O3042" i="2"/>
  <c r="M3042" i="2"/>
  <c r="L3042" i="2"/>
  <c r="Q3041" i="2"/>
  <c r="P3041" i="2"/>
  <c r="R3041" i="2" s="1"/>
  <c r="O3041" i="2"/>
  <c r="M3041" i="2"/>
  <c r="N3041" i="2" s="1"/>
  <c r="L3041" i="2"/>
  <c r="Q3040" i="2"/>
  <c r="P3040" i="2"/>
  <c r="R3040" i="2" s="1"/>
  <c r="O3040" i="2"/>
  <c r="M3040" i="2"/>
  <c r="L3040" i="2"/>
  <c r="R3039" i="2"/>
  <c r="Q3039" i="2"/>
  <c r="P3039" i="2"/>
  <c r="O3039" i="2"/>
  <c r="M3039" i="2"/>
  <c r="N3039" i="2" s="1"/>
  <c r="L3039" i="2"/>
  <c r="Q3038" i="2"/>
  <c r="P3038" i="2"/>
  <c r="R3038" i="2" s="1"/>
  <c r="O3038" i="2"/>
  <c r="M3038" i="2"/>
  <c r="L3038" i="2"/>
  <c r="Q3037" i="2"/>
  <c r="P3037" i="2"/>
  <c r="R3037" i="2" s="1"/>
  <c r="O3037" i="2"/>
  <c r="M3037" i="2"/>
  <c r="L3037" i="2"/>
  <c r="R3036" i="2"/>
  <c r="Q3036" i="2"/>
  <c r="P3036" i="2"/>
  <c r="O3036" i="2"/>
  <c r="N3036" i="2"/>
  <c r="M3036" i="2"/>
  <c r="L3036" i="2"/>
  <c r="R3035" i="2"/>
  <c r="Q3035" i="2"/>
  <c r="P3035" i="2"/>
  <c r="O3035" i="2"/>
  <c r="M3035" i="2"/>
  <c r="L3035" i="2"/>
  <c r="Q3034" i="2"/>
  <c r="P3034" i="2"/>
  <c r="R3034" i="2" s="1"/>
  <c r="O3034" i="2"/>
  <c r="M3034" i="2"/>
  <c r="L3034" i="2"/>
  <c r="Q3033" i="2"/>
  <c r="P3033" i="2"/>
  <c r="R3033" i="2" s="1"/>
  <c r="O3033" i="2"/>
  <c r="M3033" i="2"/>
  <c r="L3033" i="2"/>
  <c r="R3032" i="2"/>
  <c r="Q3032" i="2"/>
  <c r="P3032" i="2"/>
  <c r="O3032" i="2"/>
  <c r="M3032" i="2"/>
  <c r="N3032" i="2" s="1"/>
  <c r="L3032" i="2"/>
  <c r="Q3031" i="2"/>
  <c r="P3031" i="2"/>
  <c r="R3031" i="2" s="1"/>
  <c r="O3031" i="2"/>
  <c r="M3031" i="2"/>
  <c r="L3031" i="2"/>
  <c r="Q3030" i="2"/>
  <c r="P3030" i="2"/>
  <c r="R3030" i="2" s="1"/>
  <c r="O3030" i="2"/>
  <c r="M3030" i="2"/>
  <c r="L3030" i="2"/>
  <c r="Q3029" i="2"/>
  <c r="P3029" i="2"/>
  <c r="R3029" i="2" s="1"/>
  <c r="O3029" i="2"/>
  <c r="M3029" i="2"/>
  <c r="N3029" i="2" s="1"/>
  <c r="L3029" i="2"/>
  <c r="Q3028" i="2"/>
  <c r="P3028" i="2"/>
  <c r="R3028" i="2" s="1"/>
  <c r="O3028" i="2"/>
  <c r="M3028" i="2"/>
  <c r="N3028" i="2" s="1"/>
  <c r="L3028" i="2"/>
  <c r="Q3027" i="2"/>
  <c r="P3027" i="2"/>
  <c r="R3027" i="2" s="1"/>
  <c r="O3027" i="2"/>
  <c r="M3027" i="2"/>
  <c r="L3027" i="2"/>
  <c r="Q3026" i="2"/>
  <c r="P3026" i="2"/>
  <c r="R3026" i="2" s="1"/>
  <c r="O3026" i="2"/>
  <c r="M3026" i="2"/>
  <c r="L3026" i="2"/>
  <c r="Q3025" i="2"/>
  <c r="P3025" i="2"/>
  <c r="R3025" i="2" s="1"/>
  <c r="O3025" i="2"/>
  <c r="M3025" i="2"/>
  <c r="L3025" i="2"/>
  <c r="Q3024" i="2"/>
  <c r="P3024" i="2"/>
  <c r="R3024" i="2" s="1"/>
  <c r="O3024" i="2"/>
  <c r="M3024" i="2"/>
  <c r="N3024" i="2" s="1"/>
  <c r="L3024" i="2"/>
  <c r="R3023" i="2"/>
  <c r="Q3023" i="2"/>
  <c r="P3023" i="2"/>
  <c r="O3023" i="2"/>
  <c r="M3023" i="2"/>
  <c r="N3023" i="2" s="1"/>
  <c r="L3023" i="2"/>
  <c r="Q3022" i="2"/>
  <c r="P3022" i="2"/>
  <c r="R3022" i="2" s="1"/>
  <c r="O3022" i="2"/>
  <c r="M3022" i="2"/>
  <c r="L3022" i="2"/>
  <c r="Q3021" i="2"/>
  <c r="P3021" i="2"/>
  <c r="R3021" i="2" s="1"/>
  <c r="O3021" i="2"/>
  <c r="M3021" i="2"/>
  <c r="L3021" i="2"/>
  <c r="R3020" i="2"/>
  <c r="Q3020" i="2"/>
  <c r="P3020" i="2"/>
  <c r="O3020" i="2"/>
  <c r="N3020" i="2"/>
  <c r="M3020" i="2"/>
  <c r="L3020" i="2"/>
  <c r="R3019" i="2"/>
  <c r="Q3019" i="2"/>
  <c r="P3019" i="2"/>
  <c r="O3019" i="2"/>
  <c r="M3019" i="2"/>
  <c r="L3019" i="2"/>
  <c r="Q3018" i="2"/>
  <c r="P3018" i="2"/>
  <c r="R3018" i="2" s="1"/>
  <c r="O3018" i="2"/>
  <c r="M3018" i="2"/>
  <c r="L3018" i="2"/>
  <c r="Q3017" i="2"/>
  <c r="P3017" i="2"/>
  <c r="R3017" i="2" s="1"/>
  <c r="O3017" i="2"/>
  <c r="M3017" i="2"/>
  <c r="L3017" i="2"/>
  <c r="R3016" i="2"/>
  <c r="Q3016" i="2"/>
  <c r="P3016" i="2"/>
  <c r="O3016" i="2"/>
  <c r="M3016" i="2"/>
  <c r="N3016" i="2" s="1"/>
  <c r="L3016" i="2"/>
  <c r="Q3015" i="2"/>
  <c r="P3015" i="2"/>
  <c r="R3015" i="2" s="1"/>
  <c r="O3015" i="2"/>
  <c r="M3015" i="2"/>
  <c r="L3015" i="2"/>
  <c r="Q3014" i="2"/>
  <c r="P3014" i="2"/>
  <c r="R3014" i="2" s="1"/>
  <c r="O3014" i="2"/>
  <c r="M3014" i="2"/>
  <c r="L3014" i="2"/>
  <c r="Q3013" i="2"/>
  <c r="P3013" i="2"/>
  <c r="R3013" i="2" s="1"/>
  <c r="O3013" i="2"/>
  <c r="M3013" i="2"/>
  <c r="N3013" i="2" s="1"/>
  <c r="L3013" i="2"/>
  <c r="Q3012" i="2"/>
  <c r="P3012" i="2"/>
  <c r="R3012" i="2" s="1"/>
  <c r="O3012" i="2"/>
  <c r="M3012" i="2"/>
  <c r="L3012" i="2"/>
  <c r="Q3011" i="2"/>
  <c r="P3011" i="2"/>
  <c r="R3011" i="2" s="1"/>
  <c r="O3011" i="2"/>
  <c r="M3011" i="2"/>
  <c r="N3011" i="2" s="1"/>
  <c r="L3011" i="2"/>
  <c r="Q3010" i="2"/>
  <c r="P3010" i="2"/>
  <c r="R3010" i="2" s="1"/>
  <c r="O3010" i="2"/>
  <c r="M3010" i="2"/>
  <c r="L3010" i="2"/>
  <c r="Q3009" i="2"/>
  <c r="P3009" i="2"/>
  <c r="R3009" i="2" s="1"/>
  <c r="O3009" i="2"/>
  <c r="M3009" i="2"/>
  <c r="L3009" i="2"/>
  <c r="Q3008" i="2"/>
  <c r="P3008" i="2"/>
  <c r="R3008" i="2" s="1"/>
  <c r="O3008" i="2"/>
  <c r="M3008" i="2"/>
  <c r="L3008" i="2"/>
  <c r="R3007" i="2"/>
  <c r="Q3007" i="2"/>
  <c r="P3007" i="2"/>
  <c r="O3007" i="2"/>
  <c r="M3007" i="2"/>
  <c r="N3007" i="2" s="1"/>
  <c r="L3007" i="2"/>
  <c r="Q3006" i="2"/>
  <c r="P3006" i="2"/>
  <c r="R3006" i="2" s="1"/>
  <c r="O3006" i="2"/>
  <c r="M3006" i="2"/>
  <c r="L3006" i="2"/>
  <c r="Q3005" i="2"/>
  <c r="P3005" i="2"/>
  <c r="R3005" i="2" s="1"/>
  <c r="O3005" i="2"/>
  <c r="M3005" i="2"/>
  <c r="L3005" i="2"/>
  <c r="R3004" i="2"/>
  <c r="Q3004" i="2"/>
  <c r="P3004" i="2"/>
  <c r="O3004" i="2"/>
  <c r="N3004" i="2"/>
  <c r="M3004" i="2"/>
  <c r="L3004" i="2"/>
  <c r="R3003" i="2"/>
  <c r="Q3003" i="2"/>
  <c r="P3003" i="2"/>
  <c r="O3003" i="2"/>
  <c r="M3003" i="2"/>
  <c r="N3003" i="2" s="1"/>
  <c r="L3003" i="2"/>
  <c r="Q3002" i="2"/>
  <c r="P3002" i="2"/>
  <c r="R3002" i="2" s="1"/>
  <c r="O3002" i="2"/>
  <c r="M3002" i="2"/>
  <c r="L3002" i="2"/>
  <c r="Q3001" i="2"/>
  <c r="P3001" i="2"/>
  <c r="R3001" i="2" s="1"/>
  <c r="O3001" i="2"/>
  <c r="M3001" i="2"/>
  <c r="L3001" i="2"/>
  <c r="R3000" i="2"/>
  <c r="Q3000" i="2"/>
  <c r="P3000" i="2"/>
  <c r="O3000" i="2"/>
  <c r="N3000" i="2"/>
  <c r="M3000" i="2"/>
  <c r="L3000" i="2"/>
  <c r="Q2999" i="2"/>
  <c r="P2999" i="2"/>
  <c r="R2999" i="2" s="1"/>
  <c r="O2999" i="2"/>
  <c r="M2999" i="2"/>
  <c r="L2999" i="2"/>
  <c r="Q2998" i="2"/>
  <c r="P2998" i="2"/>
  <c r="R2998" i="2" s="1"/>
  <c r="O2998" i="2"/>
  <c r="M2998" i="2"/>
  <c r="L2998" i="2"/>
  <c r="Q2997" i="2"/>
  <c r="P2997" i="2"/>
  <c r="R2997" i="2" s="1"/>
  <c r="O2997" i="2"/>
  <c r="M2997" i="2"/>
  <c r="N2997" i="2" s="1"/>
  <c r="L2997" i="2"/>
  <c r="Q2996" i="2"/>
  <c r="P2996" i="2"/>
  <c r="R2996" i="2" s="1"/>
  <c r="O2996" i="2"/>
  <c r="M2996" i="2"/>
  <c r="N2996" i="2" s="1"/>
  <c r="L2996" i="2"/>
  <c r="Q2995" i="2"/>
  <c r="P2995" i="2"/>
  <c r="R2995" i="2" s="1"/>
  <c r="O2995" i="2"/>
  <c r="M2995" i="2"/>
  <c r="L2995" i="2"/>
  <c r="Q2994" i="2"/>
  <c r="P2994" i="2"/>
  <c r="R2994" i="2" s="1"/>
  <c r="O2994" i="2"/>
  <c r="M2994" i="2"/>
  <c r="L2994" i="2"/>
  <c r="Q2993" i="2"/>
  <c r="P2993" i="2"/>
  <c r="R2993" i="2" s="1"/>
  <c r="O2993" i="2"/>
  <c r="M2993" i="2"/>
  <c r="N2993" i="2" s="1"/>
  <c r="L2993" i="2"/>
  <c r="Q2992" i="2"/>
  <c r="P2992" i="2"/>
  <c r="R2992" i="2" s="1"/>
  <c r="O2992" i="2"/>
  <c r="M2992" i="2"/>
  <c r="N2992" i="2" s="1"/>
  <c r="L2992" i="2"/>
  <c r="R2991" i="2"/>
  <c r="Q2991" i="2"/>
  <c r="P2991" i="2"/>
  <c r="O2991" i="2"/>
  <c r="M2991" i="2"/>
  <c r="N2991" i="2" s="1"/>
  <c r="L2991" i="2"/>
  <c r="Q2990" i="2"/>
  <c r="P2990" i="2"/>
  <c r="R2990" i="2" s="1"/>
  <c r="O2990" i="2"/>
  <c r="M2990" i="2"/>
  <c r="L2990" i="2"/>
  <c r="Q2989" i="2"/>
  <c r="P2989" i="2"/>
  <c r="R2989" i="2" s="1"/>
  <c r="O2989" i="2"/>
  <c r="M2989" i="2"/>
  <c r="L2989" i="2"/>
  <c r="R2988" i="2"/>
  <c r="Q2988" i="2"/>
  <c r="P2988" i="2"/>
  <c r="O2988" i="2"/>
  <c r="N2988" i="2"/>
  <c r="M2988" i="2"/>
  <c r="L2988" i="2"/>
  <c r="R2987" i="2"/>
  <c r="Q2987" i="2"/>
  <c r="P2987" i="2"/>
  <c r="O2987" i="2"/>
  <c r="M2987" i="2"/>
  <c r="L2987" i="2"/>
  <c r="Q2986" i="2"/>
  <c r="P2986" i="2"/>
  <c r="R2986" i="2" s="1"/>
  <c r="O2986" i="2"/>
  <c r="M2986" i="2"/>
  <c r="L2986" i="2"/>
  <c r="Q2985" i="2"/>
  <c r="P2985" i="2"/>
  <c r="R2985" i="2" s="1"/>
  <c r="O2985" i="2"/>
  <c r="M2985" i="2"/>
  <c r="L2985" i="2"/>
  <c r="R2984" i="2"/>
  <c r="Q2984" i="2"/>
  <c r="P2984" i="2"/>
  <c r="O2984" i="2"/>
  <c r="M2984" i="2"/>
  <c r="N2984" i="2" s="1"/>
  <c r="L2984" i="2"/>
  <c r="Q2983" i="2"/>
  <c r="P2983" i="2"/>
  <c r="R2983" i="2" s="1"/>
  <c r="O2983" i="2"/>
  <c r="M2983" i="2"/>
  <c r="L2983" i="2"/>
  <c r="Q2982" i="2"/>
  <c r="P2982" i="2"/>
  <c r="R2982" i="2" s="1"/>
  <c r="O2982" i="2"/>
  <c r="M2982" i="2"/>
  <c r="L2982" i="2"/>
  <c r="Q2981" i="2"/>
  <c r="P2981" i="2"/>
  <c r="R2981" i="2" s="1"/>
  <c r="O2981" i="2"/>
  <c r="M2981" i="2"/>
  <c r="N2981" i="2" s="1"/>
  <c r="L2981" i="2"/>
  <c r="Q2980" i="2"/>
  <c r="P2980" i="2"/>
  <c r="R2980" i="2" s="1"/>
  <c r="O2980" i="2"/>
  <c r="M2980" i="2"/>
  <c r="L2980" i="2"/>
  <c r="Q2979" i="2"/>
  <c r="P2979" i="2"/>
  <c r="R2979" i="2" s="1"/>
  <c r="O2979" i="2"/>
  <c r="M2979" i="2"/>
  <c r="L2979" i="2"/>
  <c r="Q2978" i="2"/>
  <c r="P2978" i="2"/>
  <c r="R2978" i="2" s="1"/>
  <c r="O2978" i="2"/>
  <c r="M2978" i="2"/>
  <c r="L2978" i="2"/>
  <c r="Q2977" i="2"/>
  <c r="P2977" i="2"/>
  <c r="R2977" i="2" s="1"/>
  <c r="O2977" i="2"/>
  <c r="M2977" i="2"/>
  <c r="N2977" i="2" s="1"/>
  <c r="L2977" i="2"/>
  <c r="Q2976" i="2"/>
  <c r="P2976" i="2"/>
  <c r="R2976" i="2" s="1"/>
  <c r="O2976" i="2"/>
  <c r="M2976" i="2"/>
  <c r="L2976" i="2"/>
  <c r="R2975" i="2"/>
  <c r="Q2975" i="2"/>
  <c r="P2975" i="2"/>
  <c r="O2975" i="2"/>
  <c r="M2975" i="2"/>
  <c r="N2975" i="2" s="1"/>
  <c r="L2975" i="2"/>
  <c r="Q2974" i="2"/>
  <c r="P2974" i="2"/>
  <c r="R2974" i="2" s="1"/>
  <c r="O2974" i="2"/>
  <c r="M2974" i="2"/>
  <c r="L2974" i="2"/>
  <c r="Q2973" i="2"/>
  <c r="P2973" i="2"/>
  <c r="R2973" i="2" s="1"/>
  <c r="O2973" i="2"/>
  <c r="M2973" i="2"/>
  <c r="L2973" i="2"/>
  <c r="R2972" i="2"/>
  <c r="Q2972" i="2"/>
  <c r="P2972" i="2"/>
  <c r="O2972" i="2"/>
  <c r="N2972" i="2"/>
  <c r="M2972" i="2"/>
  <c r="L2972" i="2"/>
  <c r="R2971" i="2"/>
  <c r="Q2971" i="2"/>
  <c r="P2971" i="2"/>
  <c r="O2971" i="2"/>
  <c r="M2971" i="2"/>
  <c r="N2971" i="2" s="1"/>
  <c r="L2971" i="2"/>
  <c r="Q2970" i="2"/>
  <c r="P2970" i="2"/>
  <c r="R2970" i="2" s="1"/>
  <c r="O2970" i="2"/>
  <c r="M2970" i="2"/>
  <c r="L2970" i="2"/>
  <c r="Q2969" i="2"/>
  <c r="P2969" i="2"/>
  <c r="R2969" i="2" s="1"/>
  <c r="O2969" i="2"/>
  <c r="M2969" i="2"/>
  <c r="L2969" i="2"/>
  <c r="R2968" i="2"/>
  <c r="Q2968" i="2"/>
  <c r="P2968" i="2"/>
  <c r="O2968" i="2"/>
  <c r="N2968" i="2"/>
  <c r="M2968" i="2"/>
  <c r="L2968" i="2"/>
  <c r="Q2967" i="2"/>
  <c r="P2967" i="2"/>
  <c r="R2967" i="2" s="1"/>
  <c r="O2967" i="2"/>
  <c r="M2967" i="2"/>
  <c r="L2967" i="2"/>
  <c r="Q2966" i="2"/>
  <c r="P2966" i="2"/>
  <c r="R2966" i="2" s="1"/>
  <c r="O2966" i="2"/>
  <c r="M2966" i="2"/>
  <c r="L2966" i="2"/>
  <c r="Q2965" i="2"/>
  <c r="P2965" i="2"/>
  <c r="R2965" i="2" s="1"/>
  <c r="O2965" i="2"/>
  <c r="M2965" i="2"/>
  <c r="N2965" i="2" s="1"/>
  <c r="L2965" i="2"/>
  <c r="Q2964" i="2"/>
  <c r="P2964" i="2"/>
  <c r="R2964" i="2" s="1"/>
  <c r="O2964" i="2"/>
  <c r="M2964" i="2"/>
  <c r="N2964" i="2" s="1"/>
  <c r="L2964" i="2"/>
  <c r="Q2963" i="2"/>
  <c r="P2963" i="2"/>
  <c r="R2963" i="2" s="1"/>
  <c r="O2963" i="2"/>
  <c r="M2963" i="2"/>
  <c r="L2963" i="2"/>
  <c r="Q2962" i="2"/>
  <c r="P2962" i="2"/>
  <c r="R2962" i="2" s="1"/>
  <c r="O2962" i="2"/>
  <c r="M2962" i="2"/>
  <c r="L2962" i="2"/>
  <c r="Q2961" i="2"/>
  <c r="P2961" i="2"/>
  <c r="R2961" i="2" s="1"/>
  <c r="O2961" i="2"/>
  <c r="M2961" i="2"/>
  <c r="N2961" i="2" s="1"/>
  <c r="L2961" i="2"/>
  <c r="Q2960" i="2"/>
  <c r="P2960" i="2"/>
  <c r="R2960" i="2" s="1"/>
  <c r="O2960" i="2"/>
  <c r="M2960" i="2"/>
  <c r="N2960" i="2" s="1"/>
  <c r="L2960" i="2"/>
  <c r="R2959" i="2"/>
  <c r="Q2959" i="2"/>
  <c r="P2959" i="2"/>
  <c r="O2959" i="2"/>
  <c r="M2959" i="2"/>
  <c r="N2959" i="2" s="1"/>
  <c r="L2959" i="2"/>
  <c r="Q2958" i="2"/>
  <c r="P2958" i="2"/>
  <c r="R2958" i="2" s="1"/>
  <c r="O2958" i="2"/>
  <c r="M2958" i="2"/>
  <c r="L2958" i="2"/>
  <c r="Q2957" i="2"/>
  <c r="P2957" i="2"/>
  <c r="R2957" i="2" s="1"/>
  <c r="O2957" i="2"/>
  <c r="M2957" i="2"/>
  <c r="L2957" i="2"/>
  <c r="R2956" i="2"/>
  <c r="Q2956" i="2"/>
  <c r="P2956" i="2"/>
  <c r="O2956" i="2"/>
  <c r="N2956" i="2"/>
  <c r="M2956" i="2"/>
  <c r="L2956" i="2"/>
  <c r="R2955" i="2"/>
  <c r="Q2955" i="2"/>
  <c r="P2955" i="2"/>
  <c r="O2955" i="2"/>
  <c r="M2955" i="2"/>
  <c r="L2955" i="2"/>
  <c r="Q2954" i="2"/>
  <c r="P2954" i="2"/>
  <c r="R2954" i="2" s="1"/>
  <c r="O2954" i="2"/>
  <c r="M2954" i="2"/>
  <c r="L2954" i="2"/>
  <c r="Q2953" i="2"/>
  <c r="P2953" i="2"/>
  <c r="R2953" i="2" s="1"/>
  <c r="O2953" i="2"/>
  <c r="M2953" i="2"/>
  <c r="L2953" i="2"/>
  <c r="Q2952" i="2"/>
  <c r="P2952" i="2"/>
  <c r="R2952" i="2" s="1"/>
  <c r="O2952" i="2"/>
  <c r="M2952" i="2"/>
  <c r="N2952" i="2" s="1"/>
  <c r="L2952" i="2"/>
  <c r="Q2951" i="2"/>
  <c r="P2951" i="2"/>
  <c r="R2951" i="2" s="1"/>
  <c r="O2951" i="2"/>
  <c r="M2951" i="2"/>
  <c r="L2951" i="2"/>
  <c r="Q2950" i="2"/>
  <c r="P2950" i="2"/>
  <c r="R2950" i="2" s="1"/>
  <c r="O2950" i="2"/>
  <c r="M2950" i="2"/>
  <c r="L2950" i="2"/>
  <c r="Q2949" i="2"/>
  <c r="P2949" i="2"/>
  <c r="R2949" i="2" s="1"/>
  <c r="O2949" i="2"/>
  <c r="M2949" i="2"/>
  <c r="L2949" i="2"/>
  <c r="R2948" i="2"/>
  <c r="Q2948" i="2"/>
  <c r="P2948" i="2"/>
  <c r="O2948" i="2"/>
  <c r="M2948" i="2"/>
  <c r="N2948" i="2" s="1"/>
  <c r="L2948" i="2"/>
  <c r="Q2947" i="2"/>
  <c r="P2947" i="2"/>
  <c r="R2947" i="2" s="1"/>
  <c r="O2947" i="2"/>
  <c r="M2947" i="2"/>
  <c r="L2947" i="2"/>
  <c r="Q2946" i="2"/>
  <c r="P2946" i="2"/>
  <c r="R2946" i="2" s="1"/>
  <c r="O2946" i="2"/>
  <c r="M2946" i="2"/>
  <c r="L2946" i="2"/>
  <c r="Q2945" i="2"/>
  <c r="P2945" i="2"/>
  <c r="R2945" i="2" s="1"/>
  <c r="O2945" i="2"/>
  <c r="M2945" i="2"/>
  <c r="N2945" i="2" s="1"/>
  <c r="L2945" i="2"/>
  <c r="Q2944" i="2"/>
  <c r="P2944" i="2"/>
  <c r="R2944" i="2" s="1"/>
  <c r="O2944" i="2"/>
  <c r="M2944" i="2"/>
  <c r="N2944" i="2" s="1"/>
  <c r="L2944" i="2"/>
  <c r="Q2943" i="2"/>
  <c r="P2943" i="2"/>
  <c r="R2943" i="2" s="1"/>
  <c r="O2943" i="2"/>
  <c r="M2943" i="2"/>
  <c r="L2943" i="2"/>
  <c r="Q2942" i="2"/>
  <c r="P2942" i="2"/>
  <c r="R2942" i="2" s="1"/>
  <c r="O2942" i="2"/>
  <c r="M2942" i="2"/>
  <c r="L2942" i="2"/>
  <c r="Q2941" i="2"/>
  <c r="P2941" i="2"/>
  <c r="R2941" i="2" s="1"/>
  <c r="O2941" i="2"/>
  <c r="M2941" i="2"/>
  <c r="L2941" i="2"/>
  <c r="Q2940" i="2"/>
  <c r="P2940" i="2"/>
  <c r="R2940" i="2" s="1"/>
  <c r="O2940" i="2"/>
  <c r="M2940" i="2"/>
  <c r="N2940" i="2" s="1"/>
  <c r="L2940" i="2"/>
  <c r="R2939" i="2"/>
  <c r="Q2939" i="2"/>
  <c r="P2939" i="2"/>
  <c r="O2939" i="2"/>
  <c r="M2939" i="2"/>
  <c r="N2939" i="2" s="1"/>
  <c r="L2939" i="2"/>
  <c r="Q2938" i="2"/>
  <c r="P2938" i="2"/>
  <c r="R2938" i="2" s="1"/>
  <c r="O2938" i="2"/>
  <c r="M2938" i="2"/>
  <c r="L2938" i="2"/>
  <c r="Q2937" i="2"/>
  <c r="P2937" i="2"/>
  <c r="R2937" i="2" s="1"/>
  <c r="O2937" i="2"/>
  <c r="M2937" i="2"/>
  <c r="L2937" i="2"/>
  <c r="R2936" i="2"/>
  <c r="Q2936" i="2"/>
  <c r="P2936" i="2"/>
  <c r="O2936" i="2"/>
  <c r="N2936" i="2"/>
  <c r="M2936" i="2"/>
  <c r="L2936" i="2"/>
  <c r="R2935" i="2"/>
  <c r="Q2935" i="2"/>
  <c r="P2935" i="2"/>
  <c r="O2935" i="2"/>
  <c r="M2935" i="2"/>
  <c r="N2935" i="2" s="1"/>
  <c r="L2935" i="2"/>
  <c r="Q2934" i="2"/>
  <c r="P2934" i="2"/>
  <c r="R2934" i="2" s="1"/>
  <c r="O2934" i="2"/>
  <c r="M2934" i="2"/>
  <c r="L2934" i="2"/>
  <c r="Q2933" i="2"/>
  <c r="P2933" i="2"/>
  <c r="R2933" i="2" s="1"/>
  <c r="O2933" i="2"/>
  <c r="M2933" i="2"/>
  <c r="L2933" i="2"/>
  <c r="R2932" i="2"/>
  <c r="Q2932" i="2"/>
  <c r="P2932" i="2"/>
  <c r="O2932" i="2"/>
  <c r="N2932" i="2"/>
  <c r="M2932" i="2"/>
  <c r="L2932" i="2"/>
  <c r="Q2931" i="2"/>
  <c r="P2931" i="2"/>
  <c r="R2931" i="2" s="1"/>
  <c r="O2931" i="2"/>
  <c r="M2931" i="2"/>
  <c r="L2931" i="2"/>
  <c r="Q2930" i="2"/>
  <c r="P2930" i="2"/>
  <c r="R2930" i="2" s="1"/>
  <c r="O2930" i="2"/>
  <c r="M2930" i="2"/>
  <c r="L2930" i="2"/>
  <c r="Q2929" i="2"/>
  <c r="P2929" i="2"/>
  <c r="R2929" i="2" s="1"/>
  <c r="O2929" i="2"/>
  <c r="M2929" i="2"/>
  <c r="N2929" i="2" s="1"/>
  <c r="L2929" i="2"/>
  <c r="Q2928" i="2"/>
  <c r="P2928" i="2"/>
  <c r="R2928" i="2" s="1"/>
  <c r="O2928" i="2"/>
  <c r="M2928" i="2"/>
  <c r="N2928" i="2" s="1"/>
  <c r="L2928" i="2"/>
  <c r="Q2927" i="2"/>
  <c r="P2927" i="2"/>
  <c r="R2927" i="2" s="1"/>
  <c r="O2927" i="2"/>
  <c r="M2927" i="2"/>
  <c r="L2927" i="2"/>
  <c r="Q2926" i="2"/>
  <c r="P2926" i="2"/>
  <c r="R2926" i="2" s="1"/>
  <c r="O2926" i="2"/>
  <c r="M2926" i="2"/>
  <c r="L2926" i="2"/>
  <c r="Q2925" i="2"/>
  <c r="P2925" i="2"/>
  <c r="R2925" i="2" s="1"/>
  <c r="O2925" i="2"/>
  <c r="M2925" i="2"/>
  <c r="N2925" i="2" s="1"/>
  <c r="L2925" i="2"/>
  <c r="Q2924" i="2"/>
  <c r="P2924" i="2"/>
  <c r="R2924" i="2" s="1"/>
  <c r="O2924" i="2"/>
  <c r="M2924" i="2"/>
  <c r="N2924" i="2" s="1"/>
  <c r="L2924" i="2"/>
  <c r="R2923" i="2"/>
  <c r="Q2923" i="2"/>
  <c r="P2923" i="2"/>
  <c r="O2923" i="2"/>
  <c r="M2923" i="2"/>
  <c r="N2923" i="2" s="1"/>
  <c r="L2923" i="2"/>
  <c r="Q2922" i="2"/>
  <c r="P2922" i="2"/>
  <c r="R2922" i="2" s="1"/>
  <c r="O2922" i="2"/>
  <c r="M2922" i="2"/>
  <c r="L2922" i="2"/>
  <c r="Q2921" i="2"/>
  <c r="P2921" i="2"/>
  <c r="R2921" i="2" s="1"/>
  <c r="O2921" i="2"/>
  <c r="M2921" i="2"/>
  <c r="L2921" i="2"/>
  <c r="R2920" i="2"/>
  <c r="Q2920" i="2"/>
  <c r="P2920" i="2"/>
  <c r="O2920" i="2"/>
  <c r="N2920" i="2"/>
  <c r="M2920" i="2"/>
  <c r="L2920" i="2"/>
  <c r="R2919" i="2"/>
  <c r="Q2919" i="2"/>
  <c r="P2919" i="2"/>
  <c r="O2919" i="2"/>
  <c r="M2919" i="2"/>
  <c r="L2919" i="2"/>
  <c r="Q2918" i="2"/>
  <c r="P2918" i="2"/>
  <c r="R2918" i="2" s="1"/>
  <c r="O2918" i="2"/>
  <c r="M2918" i="2"/>
  <c r="L2918" i="2"/>
  <c r="Q2917" i="2"/>
  <c r="P2917" i="2"/>
  <c r="R2917" i="2" s="1"/>
  <c r="O2917" i="2"/>
  <c r="M2917" i="2"/>
  <c r="L2917" i="2"/>
  <c r="Q2916" i="2"/>
  <c r="P2916" i="2"/>
  <c r="R2916" i="2" s="1"/>
  <c r="O2916" i="2"/>
  <c r="M2916" i="2"/>
  <c r="L2916" i="2"/>
  <c r="N2916" i="2" s="1"/>
  <c r="R2915" i="2"/>
  <c r="Q2915" i="2"/>
  <c r="P2915" i="2"/>
  <c r="O2915" i="2"/>
  <c r="M2915" i="2"/>
  <c r="N2915" i="2" s="1"/>
  <c r="L2915" i="2"/>
  <c r="Q2914" i="2"/>
  <c r="P2914" i="2"/>
  <c r="R2914" i="2" s="1"/>
  <c r="O2914" i="2"/>
  <c r="M2914" i="2"/>
  <c r="N2914" i="2" s="1"/>
  <c r="L2914" i="2"/>
  <c r="Q2913" i="2"/>
  <c r="P2913" i="2"/>
  <c r="R2913" i="2" s="1"/>
  <c r="O2913" i="2"/>
  <c r="M2913" i="2"/>
  <c r="N2913" i="2" s="1"/>
  <c r="L2913" i="2"/>
  <c r="Q2912" i="2"/>
  <c r="P2912" i="2"/>
  <c r="R2912" i="2" s="1"/>
  <c r="O2912" i="2"/>
  <c r="M2912" i="2"/>
  <c r="L2912" i="2"/>
  <c r="Q2911" i="2"/>
  <c r="P2911" i="2"/>
  <c r="R2911" i="2" s="1"/>
  <c r="O2911" i="2"/>
  <c r="M2911" i="2"/>
  <c r="L2911" i="2"/>
  <c r="Q2910" i="2"/>
  <c r="P2910" i="2"/>
  <c r="R2910" i="2" s="1"/>
  <c r="O2910" i="2"/>
  <c r="M2910" i="2"/>
  <c r="L2910" i="2"/>
  <c r="N2910" i="2" s="1"/>
  <c r="Q2909" i="2"/>
  <c r="P2909" i="2"/>
  <c r="R2909" i="2" s="1"/>
  <c r="O2909" i="2"/>
  <c r="M2909" i="2"/>
  <c r="N2909" i="2" s="1"/>
  <c r="L2909" i="2"/>
  <c r="Q2908" i="2"/>
  <c r="P2908" i="2"/>
  <c r="R2908" i="2" s="1"/>
  <c r="O2908" i="2"/>
  <c r="M2908" i="2"/>
  <c r="L2908" i="2"/>
  <c r="Q2907" i="2"/>
  <c r="P2907" i="2"/>
  <c r="R2907" i="2" s="1"/>
  <c r="O2907" i="2"/>
  <c r="M2907" i="2"/>
  <c r="L2907" i="2"/>
  <c r="R2906" i="2"/>
  <c r="Q2906" i="2"/>
  <c r="P2906" i="2"/>
  <c r="O2906" i="2"/>
  <c r="N2906" i="2"/>
  <c r="M2906" i="2"/>
  <c r="L2906" i="2"/>
  <c r="Q2905" i="2"/>
  <c r="P2905" i="2"/>
  <c r="R2905" i="2" s="1"/>
  <c r="O2905" i="2"/>
  <c r="M2905" i="2"/>
  <c r="L2905" i="2"/>
  <c r="R2904" i="2"/>
  <c r="Q2904" i="2"/>
  <c r="P2904" i="2"/>
  <c r="O2904" i="2"/>
  <c r="N2904" i="2"/>
  <c r="M2904" i="2"/>
  <c r="L2904" i="2"/>
  <c r="R2903" i="2"/>
  <c r="Q2903" i="2"/>
  <c r="P2903" i="2"/>
  <c r="O2903" i="2"/>
  <c r="M2903" i="2"/>
  <c r="N2903" i="2" s="1"/>
  <c r="L2903" i="2"/>
  <c r="Q2902" i="2"/>
  <c r="P2902" i="2"/>
  <c r="R2902" i="2" s="1"/>
  <c r="O2902" i="2"/>
  <c r="M2902" i="2"/>
  <c r="L2902" i="2"/>
  <c r="Q2901" i="2"/>
  <c r="P2901" i="2"/>
  <c r="R2901" i="2" s="1"/>
  <c r="O2901" i="2"/>
  <c r="M2901" i="2"/>
  <c r="N2901" i="2" s="1"/>
  <c r="L2901" i="2"/>
  <c r="Q2900" i="2"/>
  <c r="P2900" i="2"/>
  <c r="R2900" i="2" s="1"/>
  <c r="O2900" i="2"/>
  <c r="M2900" i="2"/>
  <c r="L2900" i="2"/>
  <c r="N2900" i="2" s="1"/>
  <c r="R2899" i="2"/>
  <c r="Q2899" i="2"/>
  <c r="P2899" i="2"/>
  <c r="O2899" i="2"/>
  <c r="M2899" i="2"/>
  <c r="N2899" i="2" s="1"/>
  <c r="L2899" i="2"/>
  <c r="Q2898" i="2"/>
  <c r="P2898" i="2"/>
  <c r="R2898" i="2" s="1"/>
  <c r="O2898" i="2"/>
  <c r="M2898" i="2"/>
  <c r="L2898" i="2"/>
  <c r="Q2897" i="2"/>
  <c r="P2897" i="2"/>
  <c r="R2897" i="2" s="1"/>
  <c r="O2897" i="2"/>
  <c r="M2897" i="2"/>
  <c r="N2897" i="2" s="1"/>
  <c r="L2897" i="2"/>
  <c r="Q2896" i="2"/>
  <c r="P2896" i="2"/>
  <c r="R2896" i="2" s="1"/>
  <c r="O2896" i="2"/>
  <c r="M2896" i="2"/>
  <c r="N2896" i="2" s="1"/>
  <c r="L2896" i="2"/>
  <c r="Q2895" i="2"/>
  <c r="P2895" i="2"/>
  <c r="R2895" i="2" s="1"/>
  <c r="O2895" i="2"/>
  <c r="M2895" i="2"/>
  <c r="N2895" i="2" s="1"/>
  <c r="L2895" i="2"/>
  <c r="Q2894" i="2"/>
  <c r="P2894" i="2"/>
  <c r="R2894" i="2" s="1"/>
  <c r="O2894" i="2"/>
  <c r="M2894" i="2"/>
  <c r="L2894" i="2"/>
  <c r="N2894" i="2" s="1"/>
  <c r="Q2893" i="2"/>
  <c r="P2893" i="2"/>
  <c r="R2893" i="2" s="1"/>
  <c r="O2893" i="2"/>
  <c r="M2893" i="2"/>
  <c r="N2893" i="2" s="1"/>
  <c r="L2893" i="2"/>
  <c r="Q2892" i="2"/>
  <c r="P2892" i="2"/>
  <c r="R2892" i="2" s="1"/>
  <c r="O2892" i="2"/>
  <c r="M2892" i="2"/>
  <c r="L2892" i="2"/>
  <c r="Q2891" i="2"/>
  <c r="P2891" i="2"/>
  <c r="R2891" i="2" s="1"/>
  <c r="O2891" i="2"/>
  <c r="M2891" i="2"/>
  <c r="L2891" i="2"/>
  <c r="R2890" i="2"/>
  <c r="Q2890" i="2"/>
  <c r="P2890" i="2"/>
  <c r="O2890" i="2"/>
  <c r="N2890" i="2"/>
  <c r="M2890" i="2"/>
  <c r="L2890" i="2"/>
  <c r="Q2889" i="2"/>
  <c r="P2889" i="2"/>
  <c r="R2889" i="2" s="1"/>
  <c r="O2889" i="2"/>
  <c r="M2889" i="2"/>
  <c r="L2889" i="2"/>
  <c r="R2888" i="2"/>
  <c r="Q2888" i="2"/>
  <c r="P2888" i="2"/>
  <c r="O2888" i="2"/>
  <c r="N2888" i="2"/>
  <c r="M2888" i="2"/>
  <c r="L2888" i="2"/>
  <c r="R2887" i="2"/>
  <c r="Q2887" i="2"/>
  <c r="P2887" i="2"/>
  <c r="O2887" i="2"/>
  <c r="M2887" i="2"/>
  <c r="L2887" i="2"/>
  <c r="Q2886" i="2"/>
  <c r="P2886" i="2"/>
  <c r="R2886" i="2" s="1"/>
  <c r="O2886" i="2"/>
  <c r="M2886" i="2"/>
  <c r="L2886" i="2"/>
  <c r="Q2885" i="2"/>
  <c r="P2885" i="2"/>
  <c r="R2885" i="2" s="1"/>
  <c r="O2885" i="2"/>
  <c r="M2885" i="2"/>
  <c r="N2885" i="2" s="1"/>
  <c r="L2885" i="2"/>
  <c r="Q2884" i="2"/>
  <c r="P2884" i="2"/>
  <c r="R2884" i="2" s="1"/>
  <c r="O2884" i="2"/>
  <c r="M2884" i="2"/>
  <c r="L2884" i="2"/>
  <c r="N2884" i="2" s="1"/>
  <c r="R2883" i="2"/>
  <c r="Q2883" i="2"/>
  <c r="P2883" i="2"/>
  <c r="O2883" i="2"/>
  <c r="M2883" i="2"/>
  <c r="N2883" i="2" s="1"/>
  <c r="L2883" i="2"/>
  <c r="Q2882" i="2"/>
  <c r="P2882" i="2"/>
  <c r="R2882" i="2" s="1"/>
  <c r="O2882" i="2"/>
  <c r="M2882" i="2"/>
  <c r="N2882" i="2" s="1"/>
  <c r="L2882" i="2"/>
  <c r="Q2881" i="2"/>
  <c r="P2881" i="2"/>
  <c r="R2881" i="2" s="1"/>
  <c r="O2881" i="2"/>
  <c r="M2881" i="2"/>
  <c r="N2881" i="2" s="1"/>
  <c r="L2881" i="2"/>
  <c r="Q2880" i="2"/>
  <c r="P2880" i="2"/>
  <c r="R2880" i="2" s="1"/>
  <c r="O2880" i="2"/>
  <c r="M2880" i="2"/>
  <c r="L2880" i="2"/>
  <c r="Q2879" i="2"/>
  <c r="P2879" i="2"/>
  <c r="R2879" i="2" s="1"/>
  <c r="O2879" i="2"/>
  <c r="M2879" i="2"/>
  <c r="N2879" i="2" s="1"/>
  <c r="L2879" i="2"/>
  <c r="Q2878" i="2"/>
  <c r="P2878" i="2"/>
  <c r="R2878" i="2" s="1"/>
  <c r="O2878" i="2"/>
  <c r="M2878" i="2"/>
  <c r="L2878" i="2"/>
  <c r="N2878" i="2" s="1"/>
  <c r="Q2877" i="2"/>
  <c r="P2877" i="2"/>
  <c r="R2877" i="2" s="1"/>
  <c r="O2877" i="2"/>
  <c r="M2877" i="2"/>
  <c r="N2877" i="2" s="1"/>
  <c r="L2877" i="2"/>
  <c r="Q2876" i="2"/>
  <c r="P2876" i="2"/>
  <c r="R2876" i="2" s="1"/>
  <c r="O2876" i="2"/>
  <c r="M2876" i="2"/>
  <c r="L2876" i="2"/>
  <c r="Q2875" i="2"/>
  <c r="P2875" i="2"/>
  <c r="R2875" i="2" s="1"/>
  <c r="O2875" i="2"/>
  <c r="M2875" i="2"/>
  <c r="L2875" i="2"/>
  <c r="R2874" i="2"/>
  <c r="Q2874" i="2"/>
  <c r="P2874" i="2"/>
  <c r="O2874" i="2"/>
  <c r="N2874" i="2"/>
  <c r="M2874" i="2"/>
  <c r="L2874" i="2"/>
  <c r="Q2873" i="2"/>
  <c r="P2873" i="2"/>
  <c r="R2873" i="2" s="1"/>
  <c r="O2873" i="2"/>
  <c r="M2873" i="2"/>
  <c r="L2873" i="2"/>
  <c r="R2872" i="2"/>
  <c r="Q2872" i="2"/>
  <c r="P2872" i="2"/>
  <c r="O2872" i="2"/>
  <c r="N2872" i="2"/>
  <c r="M2872" i="2"/>
  <c r="L2872" i="2"/>
  <c r="R2871" i="2"/>
  <c r="Q2871" i="2"/>
  <c r="P2871" i="2"/>
  <c r="O2871" i="2"/>
  <c r="M2871" i="2"/>
  <c r="N2871" i="2" s="1"/>
  <c r="L2871" i="2"/>
  <c r="Q2870" i="2"/>
  <c r="P2870" i="2"/>
  <c r="R2870" i="2" s="1"/>
  <c r="O2870" i="2"/>
  <c r="M2870" i="2"/>
  <c r="L2870" i="2"/>
  <c r="Q2869" i="2"/>
  <c r="P2869" i="2"/>
  <c r="R2869" i="2" s="1"/>
  <c r="O2869" i="2"/>
  <c r="M2869" i="2"/>
  <c r="N2869" i="2" s="1"/>
  <c r="L2869" i="2"/>
  <c r="Q2868" i="2"/>
  <c r="P2868" i="2"/>
  <c r="R2868" i="2" s="1"/>
  <c r="O2868" i="2"/>
  <c r="M2868" i="2"/>
  <c r="L2868" i="2"/>
  <c r="N2868" i="2" s="1"/>
  <c r="R2867" i="2"/>
  <c r="Q2867" i="2"/>
  <c r="P2867" i="2"/>
  <c r="O2867" i="2"/>
  <c r="M2867" i="2"/>
  <c r="N2867" i="2" s="1"/>
  <c r="L2867" i="2"/>
  <c r="Q2866" i="2"/>
  <c r="P2866" i="2"/>
  <c r="R2866" i="2" s="1"/>
  <c r="O2866" i="2"/>
  <c r="M2866" i="2"/>
  <c r="L2866" i="2"/>
  <c r="Q2865" i="2"/>
  <c r="P2865" i="2"/>
  <c r="R2865" i="2" s="1"/>
  <c r="O2865" i="2"/>
  <c r="M2865" i="2"/>
  <c r="N2865" i="2" s="1"/>
  <c r="L2865" i="2"/>
  <c r="Q2864" i="2"/>
  <c r="P2864" i="2"/>
  <c r="R2864" i="2" s="1"/>
  <c r="O2864" i="2"/>
  <c r="M2864" i="2"/>
  <c r="N2864" i="2" s="1"/>
  <c r="L2864" i="2"/>
  <c r="Q2863" i="2"/>
  <c r="P2863" i="2"/>
  <c r="R2863" i="2" s="1"/>
  <c r="O2863" i="2"/>
  <c r="M2863" i="2"/>
  <c r="N2863" i="2" s="1"/>
  <c r="L2863" i="2"/>
  <c r="Q2862" i="2"/>
  <c r="P2862" i="2"/>
  <c r="R2862" i="2" s="1"/>
  <c r="O2862" i="2"/>
  <c r="M2862" i="2"/>
  <c r="L2862" i="2"/>
  <c r="N2862" i="2" s="1"/>
  <c r="Q2861" i="2"/>
  <c r="P2861" i="2"/>
  <c r="R2861" i="2" s="1"/>
  <c r="O2861" i="2"/>
  <c r="M2861" i="2"/>
  <c r="N2861" i="2" s="1"/>
  <c r="L2861" i="2"/>
  <c r="Q2860" i="2"/>
  <c r="P2860" i="2"/>
  <c r="R2860" i="2" s="1"/>
  <c r="O2860" i="2"/>
  <c r="M2860" i="2"/>
  <c r="L2860" i="2"/>
  <c r="Q2859" i="2"/>
  <c r="P2859" i="2"/>
  <c r="R2859" i="2" s="1"/>
  <c r="O2859" i="2"/>
  <c r="M2859" i="2"/>
  <c r="L2859" i="2"/>
  <c r="R2858" i="2"/>
  <c r="Q2858" i="2"/>
  <c r="P2858" i="2"/>
  <c r="O2858" i="2"/>
  <c r="N2858" i="2"/>
  <c r="M2858" i="2"/>
  <c r="L2858" i="2"/>
  <c r="Q2857" i="2"/>
  <c r="P2857" i="2"/>
  <c r="R2857" i="2" s="1"/>
  <c r="O2857" i="2"/>
  <c r="M2857" i="2"/>
  <c r="L2857" i="2"/>
  <c r="R2856" i="2"/>
  <c r="Q2856" i="2"/>
  <c r="P2856" i="2"/>
  <c r="O2856" i="2"/>
  <c r="N2856" i="2"/>
  <c r="M2856" i="2"/>
  <c r="L2856" i="2"/>
  <c r="R2855" i="2"/>
  <c r="Q2855" i="2"/>
  <c r="P2855" i="2"/>
  <c r="O2855" i="2"/>
  <c r="M2855" i="2"/>
  <c r="L2855" i="2"/>
  <c r="Q2854" i="2"/>
  <c r="P2854" i="2"/>
  <c r="R2854" i="2" s="1"/>
  <c r="O2854" i="2"/>
  <c r="M2854" i="2"/>
  <c r="L2854" i="2"/>
  <c r="Q2853" i="2"/>
  <c r="P2853" i="2"/>
  <c r="R2853" i="2" s="1"/>
  <c r="O2853" i="2"/>
  <c r="M2853" i="2"/>
  <c r="N2853" i="2" s="1"/>
  <c r="L2853" i="2"/>
  <c r="Q2852" i="2"/>
  <c r="P2852" i="2"/>
  <c r="R2852" i="2" s="1"/>
  <c r="O2852" i="2"/>
  <c r="M2852" i="2"/>
  <c r="L2852" i="2"/>
  <c r="N2852" i="2" s="1"/>
  <c r="R2851" i="2"/>
  <c r="Q2851" i="2"/>
  <c r="P2851" i="2"/>
  <c r="O2851" i="2"/>
  <c r="M2851" i="2"/>
  <c r="N2851" i="2" s="1"/>
  <c r="L2851" i="2"/>
  <c r="Q2850" i="2"/>
  <c r="P2850" i="2"/>
  <c r="R2850" i="2" s="1"/>
  <c r="O2850" i="2"/>
  <c r="M2850" i="2"/>
  <c r="N2850" i="2" s="1"/>
  <c r="L2850" i="2"/>
  <c r="Q2849" i="2"/>
  <c r="P2849" i="2"/>
  <c r="R2849" i="2" s="1"/>
  <c r="O2849" i="2"/>
  <c r="M2849" i="2"/>
  <c r="N2849" i="2" s="1"/>
  <c r="L2849" i="2"/>
  <c r="Q2848" i="2"/>
  <c r="P2848" i="2"/>
  <c r="R2848" i="2" s="1"/>
  <c r="O2848" i="2"/>
  <c r="M2848" i="2"/>
  <c r="L2848" i="2"/>
  <c r="Q2847" i="2"/>
  <c r="P2847" i="2"/>
  <c r="R2847" i="2" s="1"/>
  <c r="O2847" i="2"/>
  <c r="M2847" i="2"/>
  <c r="N2847" i="2" s="1"/>
  <c r="L2847" i="2"/>
  <c r="Q2846" i="2"/>
  <c r="P2846" i="2"/>
  <c r="R2846" i="2" s="1"/>
  <c r="O2846" i="2"/>
  <c r="M2846" i="2"/>
  <c r="L2846" i="2"/>
  <c r="N2846" i="2" s="1"/>
  <c r="Q2845" i="2"/>
  <c r="P2845" i="2"/>
  <c r="R2845" i="2" s="1"/>
  <c r="O2845" i="2"/>
  <c r="M2845" i="2"/>
  <c r="N2845" i="2" s="1"/>
  <c r="L2845" i="2"/>
  <c r="Q2844" i="2"/>
  <c r="P2844" i="2"/>
  <c r="R2844" i="2" s="1"/>
  <c r="O2844" i="2"/>
  <c r="M2844" i="2"/>
  <c r="L2844" i="2"/>
  <c r="Q2843" i="2"/>
  <c r="P2843" i="2"/>
  <c r="R2843" i="2" s="1"/>
  <c r="O2843" i="2"/>
  <c r="M2843" i="2"/>
  <c r="L2843" i="2"/>
  <c r="R2842" i="2"/>
  <c r="Q2842" i="2"/>
  <c r="P2842" i="2"/>
  <c r="O2842" i="2"/>
  <c r="N2842" i="2"/>
  <c r="M2842" i="2"/>
  <c r="L2842" i="2"/>
  <c r="Q2841" i="2"/>
  <c r="P2841" i="2"/>
  <c r="R2841" i="2" s="1"/>
  <c r="O2841" i="2"/>
  <c r="M2841" i="2"/>
  <c r="L2841" i="2"/>
  <c r="R2840" i="2"/>
  <c r="Q2840" i="2"/>
  <c r="P2840" i="2"/>
  <c r="O2840" i="2"/>
  <c r="N2840" i="2"/>
  <c r="M2840" i="2"/>
  <c r="L2840" i="2"/>
  <c r="R2839" i="2"/>
  <c r="Q2839" i="2"/>
  <c r="P2839" i="2"/>
  <c r="O2839" i="2"/>
  <c r="M2839" i="2"/>
  <c r="N2839" i="2" s="1"/>
  <c r="L2839" i="2"/>
  <c r="Q2838" i="2"/>
  <c r="P2838" i="2"/>
  <c r="R2838" i="2" s="1"/>
  <c r="O2838" i="2"/>
  <c r="M2838" i="2"/>
  <c r="L2838" i="2"/>
  <c r="Q2837" i="2"/>
  <c r="P2837" i="2"/>
  <c r="R2837" i="2" s="1"/>
  <c r="O2837" i="2"/>
  <c r="M2837" i="2"/>
  <c r="N2837" i="2" s="1"/>
  <c r="L2837" i="2"/>
  <c r="Q2836" i="2"/>
  <c r="P2836" i="2"/>
  <c r="R2836" i="2" s="1"/>
  <c r="O2836" i="2"/>
  <c r="M2836" i="2"/>
  <c r="L2836" i="2"/>
  <c r="N2836" i="2" s="1"/>
  <c r="R2835" i="2"/>
  <c r="Q2835" i="2"/>
  <c r="P2835" i="2"/>
  <c r="O2835" i="2"/>
  <c r="M2835" i="2"/>
  <c r="N2835" i="2" s="1"/>
  <c r="L2835" i="2"/>
  <c r="Q2834" i="2"/>
  <c r="P2834" i="2"/>
  <c r="R2834" i="2" s="1"/>
  <c r="O2834" i="2"/>
  <c r="M2834" i="2"/>
  <c r="L2834" i="2"/>
  <c r="Q2833" i="2"/>
  <c r="P2833" i="2"/>
  <c r="R2833" i="2" s="1"/>
  <c r="O2833" i="2"/>
  <c r="M2833" i="2"/>
  <c r="N2833" i="2" s="1"/>
  <c r="L2833" i="2"/>
  <c r="Q2832" i="2"/>
  <c r="P2832" i="2"/>
  <c r="R2832" i="2" s="1"/>
  <c r="O2832" i="2"/>
  <c r="M2832" i="2"/>
  <c r="N2832" i="2" s="1"/>
  <c r="L2832" i="2"/>
  <c r="Q2831" i="2"/>
  <c r="P2831" i="2"/>
  <c r="R2831" i="2" s="1"/>
  <c r="O2831" i="2"/>
  <c r="M2831" i="2"/>
  <c r="N2831" i="2" s="1"/>
  <c r="L2831" i="2"/>
  <c r="Q2830" i="2"/>
  <c r="P2830" i="2"/>
  <c r="R2830" i="2" s="1"/>
  <c r="O2830" i="2"/>
  <c r="M2830" i="2"/>
  <c r="L2830" i="2"/>
  <c r="N2830" i="2" s="1"/>
  <c r="Q2829" i="2"/>
  <c r="P2829" i="2"/>
  <c r="R2829" i="2" s="1"/>
  <c r="O2829" i="2"/>
  <c r="M2829" i="2"/>
  <c r="N2829" i="2" s="1"/>
  <c r="L2829" i="2"/>
  <c r="Q2828" i="2"/>
  <c r="P2828" i="2"/>
  <c r="R2828" i="2" s="1"/>
  <c r="O2828" i="2"/>
  <c r="M2828" i="2"/>
  <c r="L2828" i="2"/>
  <c r="Q2827" i="2"/>
  <c r="P2827" i="2"/>
  <c r="R2827" i="2" s="1"/>
  <c r="O2827" i="2"/>
  <c r="M2827" i="2"/>
  <c r="L2827" i="2"/>
  <c r="R2826" i="2"/>
  <c r="Q2826" i="2"/>
  <c r="P2826" i="2"/>
  <c r="O2826" i="2"/>
  <c r="N2826" i="2"/>
  <c r="M2826" i="2"/>
  <c r="L2826" i="2"/>
  <c r="Q2825" i="2"/>
  <c r="P2825" i="2"/>
  <c r="R2825" i="2" s="1"/>
  <c r="O2825" i="2"/>
  <c r="M2825" i="2"/>
  <c r="L2825" i="2"/>
  <c r="R2824" i="2"/>
  <c r="Q2824" i="2"/>
  <c r="P2824" i="2"/>
  <c r="O2824" i="2"/>
  <c r="N2824" i="2"/>
  <c r="M2824" i="2"/>
  <c r="L2824" i="2"/>
  <c r="R2823" i="2"/>
  <c r="Q2823" i="2"/>
  <c r="P2823" i="2"/>
  <c r="O2823" i="2"/>
  <c r="M2823" i="2"/>
  <c r="L2823" i="2"/>
  <c r="Q2822" i="2"/>
  <c r="P2822" i="2"/>
  <c r="R2822" i="2" s="1"/>
  <c r="O2822" i="2"/>
  <c r="M2822" i="2"/>
  <c r="L2822" i="2"/>
  <c r="Q2821" i="2"/>
  <c r="P2821" i="2"/>
  <c r="R2821" i="2" s="1"/>
  <c r="O2821" i="2"/>
  <c r="M2821" i="2"/>
  <c r="N2821" i="2" s="1"/>
  <c r="L2821" i="2"/>
  <c r="Q2820" i="2"/>
  <c r="P2820" i="2"/>
  <c r="R2820" i="2" s="1"/>
  <c r="O2820" i="2"/>
  <c r="M2820" i="2"/>
  <c r="L2820" i="2"/>
  <c r="N2820" i="2" s="1"/>
  <c r="R2819" i="2"/>
  <c r="Q2819" i="2"/>
  <c r="P2819" i="2"/>
  <c r="O2819" i="2"/>
  <c r="M2819" i="2"/>
  <c r="N2819" i="2" s="1"/>
  <c r="L2819" i="2"/>
  <c r="Q2818" i="2"/>
  <c r="P2818" i="2"/>
  <c r="R2818" i="2" s="1"/>
  <c r="O2818" i="2"/>
  <c r="M2818" i="2"/>
  <c r="N2818" i="2" s="1"/>
  <c r="L2818" i="2"/>
  <c r="Q2817" i="2"/>
  <c r="P2817" i="2"/>
  <c r="R2817" i="2" s="1"/>
  <c r="O2817" i="2"/>
  <c r="M2817" i="2"/>
  <c r="N2817" i="2" s="1"/>
  <c r="L2817" i="2"/>
  <c r="Q2816" i="2"/>
  <c r="P2816" i="2"/>
  <c r="R2816" i="2" s="1"/>
  <c r="O2816" i="2"/>
  <c r="M2816" i="2"/>
  <c r="L2816" i="2"/>
  <c r="Q2815" i="2"/>
  <c r="P2815" i="2"/>
  <c r="R2815" i="2" s="1"/>
  <c r="O2815" i="2"/>
  <c r="M2815" i="2"/>
  <c r="N2815" i="2" s="1"/>
  <c r="L2815" i="2"/>
  <c r="Q2814" i="2"/>
  <c r="P2814" i="2"/>
  <c r="R2814" i="2" s="1"/>
  <c r="O2814" i="2"/>
  <c r="M2814" i="2"/>
  <c r="L2814" i="2"/>
  <c r="N2814" i="2" s="1"/>
  <c r="Q2813" i="2"/>
  <c r="P2813" i="2"/>
  <c r="R2813" i="2" s="1"/>
  <c r="O2813" i="2"/>
  <c r="M2813" i="2"/>
  <c r="N2813" i="2" s="1"/>
  <c r="L2813" i="2"/>
  <c r="Q2812" i="2"/>
  <c r="P2812" i="2"/>
  <c r="R2812" i="2" s="1"/>
  <c r="O2812" i="2"/>
  <c r="M2812" i="2"/>
  <c r="L2812" i="2"/>
  <c r="Q2811" i="2"/>
  <c r="P2811" i="2"/>
  <c r="R2811" i="2" s="1"/>
  <c r="O2811" i="2"/>
  <c r="M2811" i="2"/>
  <c r="L2811" i="2"/>
  <c r="R2810" i="2"/>
  <c r="Q2810" i="2"/>
  <c r="P2810" i="2"/>
  <c r="O2810" i="2"/>
  <c r="N2810" i="2"/>
  <c r="M2810" i="2"/>
  <c r="L2810" i="2"/>
  <c r="Q2809" i="2"/>
  <c r="P2809" i="2"/>
  <c r="R2809" i="2" s="1"/>
  <c r="O2809" i="2"/>
  <c r="M2809" i="2"/>
  <c r="L2809" i="2"/>
  <c r="R2808" i="2"/>
  <c r="Q2808" i="2"/>
  <c r="P2808" i="2"/>
  <c r="O2808" i="2"/>
  <c r="N2808" i="2"/>
  <c r="M2808" i="2"/>
  <c r="L2808" i="2"/>
  <c r="R2807" i="2"/>
  <c r="Q2807" i="2"/>
  <c r="P2807" i="2"/>
  <c r="O2807" i="2"/>
  <c r="M2807" i="2"/>
  <c r="N2807" i="2" s="1"/>
  <c r="L2807" i="2"/>
  <c r="Q2806" i="2"/>
  <c r="P2806" i="2"/>
  <c r="R2806" i="2" s="1"/>
  <c r="O2806" i="2"/>
  <c r="M2806" i="2"/>
  <c r="L2806" i="2"/>
  <c r="Q2805" i="2"/>
  <c r="P2805" i="2"/>
  <c r="R2805" i="2" s="1"/>
  <c r="O2805" i="2"/>
  <c r="M2805" i="2"/>
  <c r="N2805" i="2" s="1"/>
  <c r="L2805" i="2"/>
  <c r="Q2804" i="2"/>
  <c r="P2804" i="2"/>
  <c r="R2804" i="2" s="1"/>
  <c r="O2804" i="2"/>
  <c r="M2804" i="2"/>
  <c r="L2804" i="2"/>
  <c r="N2804" i="2" s="1"/>
  <c r="R2803" i="2"/>
  <c r="Q2803" i="2"/>
  <c r="P2803" i="2"/>
  <c r="O2803" i="2"/>
  <c r="M2803" i="2"/>
  <c r="N2803" i="2" s="1"/>
  <c r="L2803" i="2"/>
  <c r="Q2802" i="2"/>
  <c r="P2802" i="2"/>
  <c r="R2802" i="2" s="1"/>
  <c r="O2802" i="2"/>
  <c r="M2802" i="2"/>
  <c r="L2802" i="2"/>
  <c r="Q2801" i="2"/>
  <c r="P2801" i="2"/>
  <c r="R2801" i="2" s="1"/>
  <c r="O2801" i="2"/>
  <c r="M2801" i="2"/>
  <c r="N2801" i="2" s="1"/>
  <c r="L2801" i="2"/>
  <c r="Q2800" i="2"/>
  <c r="P2800" i="2"/>
  <c r="R2800" i="2" s="1"/>
  <c r="O2800" i="2"/>
  <c r="M2800" i="2"/>
  <c r="N2800" i="2" s="1"/>
  <c r="L2800" i="2"/>
  <c r="Q2799" i="2"/>
  <c r="P2799" i="2"/>
  <c r="R2799" i="2" s="1"/>
  <c r="O2799" i="2"/>
  <c r="M2799" i="2"/>
  <c r="N2799" i="2" s="1"/>
  <c r="L2799" i="2"/>
  <c r="Q2798" i="2"/>
  <c r="P2798" i="2"/>
  <c r="R2798" i="2" s="1"/>
  <c r="O2798" i="2"/>
  <c r="M2798" i="2"/>
  <c r="L2798" i="2"/>
  <c r="N2798" i="2" s="1"/>
  <c r="Q2797" i="2"/>
  <c r="P2797" i="2"/>
  <c r="R2797" i="2" s="1"/>
  <c r="O2797" i="2"/>
  <c r="M2797" i="2"/>
  <c r="N2797" i="2" s="1"/>
  <c r="L2797" i="2"/>
  <c r="Q2796" i="2"/>
  <c r="P2796" i="2"/>
  <c r="R2796" i="2" s="1"/>
  <c r="O2796" i="2"/>
  <c r="M2796" i="2"/>
  <c r="L2796" i="2"/>
  <c r="Q2795" i="2"/>
  <c r="P2795" i="2"/>
  <c r="R2795" i="2" s="1"/>
  <c r="O2795" i="2"/>
  <c r="M2795" i="2"/>
  <c r="L2795" i="2"/>
  <c r="R2794" i="2"/>
  <c r="Q2794" i="2"/>
  <c r="P2794" i="2"/>
  <c r="O2794" i="2"/>
  <c r="N2794" i="2"/>
  <c r="M2794" i="2"/>
  <c r="L2794" i="2"/>
  <c r="Q2793" i="2"/>
  <c r="P2793" i="2"/>
  <c r="R2793" i="2" s="1"/>
  <c r="O2793" i="2"/>
  <c r="M2793" i="2"/>
  <c r="L2793" i="2"/>
  <c r="R2792" i="2"/>
  <c r="Q2792" i="2"/>
  <c r="P2792" i="2"/>
  <c r="O2792" i="2"/>
  <c r="N2792" i="2"/>
  <c r="M2792" i="2"/>
  <c r="L2792" i="2"/>
  <c r="R2791" i="2"/>
  <c r="Q2791" i="2"/>
  <c r="P2791" i="2"/>
  <c r="O2791" i="2"/>
  <c r="M2791" i="2"/>
  <c r="L2791" i="2"/>
  <c r="Q2790" i="2"/>
  <c r="P2790" i="2"/>
  <c r="R2790" i="2" s="1"/>
  <c r="O2790" i="2"/>
  <c r="M2790" i="2"/>
  <c r="L2790" i="2"/>
  <c r="Q2789" i="2"/>
  <c r="P2789" i="2"/>
  <c r="R2789" i="2" s="1"/>
  <c r="O2789" i="2"/>
  <c r="M2789" i="2"/>
  <c r="N2789" i="2" s="1"/>
  <c r="L2789" i="2"/>
  <c r="Q2788" i="2"/>
  <c r="P2788" i="2"/>
  <c r="R2788" i="2" s="1"/>
  <c r="O2788" i="2"/>
  <c r="M2788" i="2"/>
  <c r="L2788" i="2"/>
  <c r="N2788" i="2" s="1"/>
  <c r="R2787" i="2"/>
  <c r="Q2787" i="2"/>
  <c r="P2787" i="2"/>
  <c r="O2787" i="2"/>
  <c r="M2787" i="2"/>
  <c r="N2787" i="2" s="1"/>
  <c r="L2787" i="2"/>
  <c r="Q2786" i="2"/>
  <c r="P2786" i="2"/>
  <c r="R2786" i="2" s="1"/>
  <c r="O2786" i="2"/>
  <c r="M2786" i="2"/>
  <c r="N2786" i="2" s="1"/>
  <c r="L2786" i="2"/>
  <c r="Q2785" i="2"/>
  <c r="P2785" i="2"/>
  <c r="R2785" i="2" s="1"/>
  <c r="O2785" i="2"/>
  <c r="M2785" i="2"/>
  <c r="N2785" i="2" s="1"/>
  <c r="L2785" i="2"/>
  <c r="Q2784" i="2"/>
  <c r="P2784" i="2"/>
  <c r="R2784" i="2" s="1"/>
  <c r="O2784" i="2"/>
  <c r="M2784" i="2"/>
  <c r="L2784" i="2"/>
  <c r="Q2783" i="2"/>
  <c r="P2783" i="2"/>
  <c r="R2783" i="2" s="1"/>
  <c r="O2783" i="2"/>
  <c r="M2783" i="2"/>
  <c r="N2783" i="2" s="1"/>
  <c r="L2783" i="2"/>
  <c r="Q2782" i="2"/>
  <c r="P2782" i="2"/>
  <c r="R2782" i="2" s="1"/>
  <c r="O2782" i="2"/>
  <c r="M2782" i="2"/>
  <c r="L2782" i="2"/>
  <c r="N2782" i="2" s="1"/>
  <c r="Q2781" i="2"/>
  <c r="P2781" i="2"/>
  <c r="R2781" i="2" s="1"/>
  <c r="O2781" i="2"/>
  <c r="M2781" i="2"/>
  <c r="N2781" i="2" s="1"/>
  <c r="L2781" i="2"/>
  <c r="Q2780" i="2"/>
  <c r="P2780" i="2"/>
  <c r="R2780" i="2" s="1"/>
  <c r="O2780" i="2"/>
  <c r="M2780" i="2"/>
  <c r="L2780" i="2"/>
  <c r="Q2779" i="2"/>
  <c r="P2779" i="2"/>
  <c r="R2779" i="2" s="1"/>
  <c r="O2779" i="2"/>
  <c r="M2779" i="2"/>
  <c r="L2779" i="2"/>
  <c r="R2778" i="2"/>
  <c r="Q2778" i="2"/>
  <c r="P2778" i="2"/>
  <c r="O2778" i="2"/>
  <c r="N2778" i="2"/>
  <c r="M2778" i="2"/>
  <c r="L2778" i="2"/>
  <c r="Q2777" i="2"/>
  <c r="P2777" i="2"/>
  <c r="R2777" i="2" s="1"/>
  <c r="O2777" i="2"/>
  <c r="M2777" i="2"/>
  <c r="L2777" i="2"/>
  <c r="R2776" i="2"/>
  <c r="Q2776" i="2"/>
  <c r="P2776" i="2"/>
  <c r="O2776" i="2"/>
  <c r="N2776" i="2"/>
  <c r="M2776" i="2"/>
  <c r="L2776" i="2"/>
  <c r="R2775" i="2"/>
  <c r="Q2775" i="2"/>
  <c r="P2775" i="2"/>
  <c r="O2775" i="2"/>
  <c r="M2775" i="2"/>
  <c r="N2775" i="2" s="1"/>
  <c r="L2775" i="2"/>
  <c r="Q2774" i="2"/>
  <c r="P2774" i="2"/>
  <c r="R2774" i="2" s="1"/>
  <c r="O2774" i="2"/>
  <c r="M2774" i="2"/>
  <c r="L2774" i="2"/>
  <c r="Q2773" i="2"/>
  <c r="P2773" i="2"/>
  <c r="R2773" i="2" s="1"/>
  <c r="O2773" i="2"/>
  <c r="M2773" i="2"/>
  <c r="N2773" i="2" s="1"/>
  <c r="L2773" i="2"/>
  <c r="Q2772" i="2"/>
  <c r="P2772" i="2"/>
  <c r="R2772" i="2" s="1"/>
  <c r="O2772" i="2"/>
  <c r="M2772" i="2"/>
  <c r="L2772" i="2"/>
  <c r="N2772" i="2" s="1"/>
  <c r="Q2771" i="2"/>
  <c r="P2771" i="2"/>
  <c r="R2771" i="2" s="1"/>
  <c r="O2771" i="2"/>
  <c r="M2771" i="2"/>
  <c r="N2771" i="2" s="1"/>
  <c r="L2771" i="2"/>
  <c r="Q2770" i="2"/>
  <c r="P2770" i="2"/>
  <c r="R2770" i="2" s="1"/>
  <c r="O2770" i="2"/>
  <c r="M2770" i="2"/>
  <c r="L2770" i="2"/>
  <c r="N2770" i="2" s="1"/>
  <c r="R2769" i="2"/>
  <c r="Q2769" i="2"/>
  <c r="P2769" i="2"/>
  <c r="O2769" i="2"/>
  <c r="M2769" i="2"/>
  <c r="N2769" i="2" s="1"/>
  <c r="L2769" i="2"/>
  <c r="Q2768" i="2"/>
  <c r="P2768" i="2"/>
  <c r="R2768" i="2" s="1"/>
  <c r="O2768" i="2"/>
  <c r="M2768" i="2"/>
  <c r="L2768" i="2"/>
  <c r="Q2767" i="2"/>
  <c r="P2767" i="2"/>
  <c r="R2767" i="2" s="1"/>
  <c r="O2767" i="2"/>
  <c r="M2767" i="2"/>
  <c r="L2767" i="2"/>
  <c r="R2766" i="2"/>
  <c r="Q2766" i="2"/>
  <c r="P2766" i="2"/>
  <c r="O2766" i="2"/>
  <c r="N2766" i="2"/>
  <c r="M2766" i="2"/>
  <c r="L2766" i="2"/>
  <c r="R2765" i="2"/>
  <c r="Q2765" i="2"/>
  <c r="P2765" i="2"/>
  <c r="O2765" i="2"/>
  <c r="M2765" i="2"/>
  <c r="L2765" i="2"/>
  <c r="Q2764" i="2"/>
  <c r="P2764" i="2"/>
  <c r="R2764" i="2" s="1"/>
  <c r="O2764" i="2"/>
  <c r="M2764" i="2"/>
  <c r="L2764" i="2"/>
  <c r="Q2763" i="2"/>
  <c r="P2763" i="2"/>
  <c r="R2763" i="2" s="1"/>
  <c r="O2763" i="2"/>
  <c r="M2763" i="2"/>
  <c r="N2763" i="2" s="1"/>
  <c r="L2763" i="2"/>
  <c r="R2762" i="2"/>
  <c r="Q2762" i="2"/>
  <c r="P2762" i="2"/>
  <c r="O2762" i="2"/>
  <c r="M2762" i="2"/>
  <c r="N2762" i="2" s="1"/>
  <c r="L2762" i="2"/>
  <c r="Q2761" i="2"/>
  <c r="P2761" i="2"/>
  <c r="R2761" i="2" s="1"/>
  <c r="O2761" i="2"/>
  <c r="M2761" i="2"/>
  <c r="L2761" i="2"/>
  <c r="Q2760" i="2"/>
  <c r="P2760" i="2"/>
  <c r="R2760" i="2" s="1"/>
  <c r="O2760" i="2"/>
  <c r="M2760" i="2"/>
  <c r="L2760" i="2"/>
  <c r="Q2759" i="2"/>
  <c r="P2759" i="2"/>
  <c r="R2759" i="2" s="1"/>
  <c r="O2759" i="2"/>
  <c r="M2759" i="2"/>
  <c r="N2759" i="2" s="1"/>
  <c r="L2759" i="2"/>
  <c r="Q2758" i="2"/>
  <c r="P2758" i="2"/>
  <c r="R2758" i="2" s="1"/>
  <c r="O2758" i="2"/>
  <c r="M2758" i="2"/>
  <c r="N2758" i="2" s="1"/>
  <c r="L2758" i="2"/>
  <c r="Q2757" i="2"/>
  <c r="P2757" i="2"/>
  <c r="R2757" i="2" s="1"/>
  <c r="O2757" i="2"/>
  <c r="M2757" i="2"/>
  <c r="N2757" i="2" s="1"/>
  <c r="L2757" i="2"/>
  <c r="Q2756" i="2"/>
  <c r="P2756" i="2"/>
  <c r="R2756" i="2" s="1"/>
  <c r="O2756" i="2"/>
  <c r="M2756" i="2"/>
  <c r="L2756" i="2"/>
  <c r="N2756" i="2" s="1"/>
  <c r="Q2755" i="2"/>
  <c r="P2755" i="2"/>
  <c r="R2755" i="2" s="1"/>
  <c r="O2755" i="2"/>
  <c r="M2755" i="2"/>
  <c r="L2755" i="2"/>
  <c r="Q2754" i="2"/>
  <c r="P2754" i="2"/>
  <c r="R2754" i="2" s="1"/>
  <c r="O2754" i="2"/>
  <c r="M2754" i="2"/>
  <c r="L2754" i="2"/>
  <c r="N2754" i="2" s="1"/>
  <c r="R2753" i="2"/>
  <c r="Q2753" i="2"/>
  <c r="P2753" i="2"/>
  <c r="O2753" i="2"/>
  <c r="M2753" i="2"/>
  <c r="N2753" i="2" s="1"/>
  <c r="L2753" i="2"/>
  <c r="Q2752" i="2"/>
  <c r="P2752" i="2"/>
  <c r="R2752" i="2" s="1"/>
  <c r="O2752" i="2"/>
  <c r="M2752" i="2"/>
  <c r="L2752" i="2"/>
  <c r="Q2751" i="2"/>
  <c r="P2751" i="2"/>
  <c r="R2751" i="2" s="1"/>
  <c r="O2751" i="2"/>
  <c r="M2751" i="2"/>
  <c r="L2751" i="2"/>
  <c r="R2750" i="2"/>
  <c r="Q2750" i="2"/>
  <c r="P2750" i="2"/>
  <c r="O2750" i="2"/>
  <c r="N2750" i="2"/>
  <c r="M2750" i="2"/>
  <c r="L2750" i="2"/>
  <c r="R2749" i="2"/>
  <c r="Q2749" i="2"/>
  <c r="P2749" i="2"/>
  <c r="O2749" i="2"/>
  <c r="M2749" i="2"/>
  <c r="N2749" i="2" s="1"/>
  <c r="L2749" i="2"/>
  <c r="Q2748" i="2"/>
  <c r="P2748" i="2"/>
  <c r="R2748" i="2" s="1"/>
  <c r="O2748" i="2"/>
  <c r="M2748" i="2"/>
  <c r="L2748" i="2"/>
  <c r="Q2747" i="2"/>
  <c r="P2747" i="2"/>
  <c r="R2747" i="2" s="1"/>
  <c r="O2747" i="2"/>
  <c r="M2747" i="2"/>
  <c r="N2747" i="2" s="1"/>
  <c r="L2747" i="2"/>
  <c r="R2746" i="2"/>
  <c r="Q2746" i="2"/>
  <c r="P2746" i="2"/>
  <c r="O2746" i="2"/>
  <c r="N2746" i="2"/>
  <c r="M2746" i="2"/>
  <c r="L2746" i="2"/>
  <c r="Q2745" i="2"/>
  <c r="P2745" i="2"/>
  <c r="R2745" i="2" s="1"/>
  <c r="O2745" i="2"/>
  <c r="M2745" i="2"/>
  <c r="L2745" i="2"/>
  <c r="Q2744" i="2"/>
  <c r="P2744" i="2"/>
  <c r="R2744" i="2" s="1"/>
  <c r="O2744" i="2"/>
  <c r="M2744" i="2"/>
  <c r="L2744" i="2"/>
  <c r="Q2743" i="2"/>
  <c r="P2743" i="2"/>
  <c r="R2743" i="2" s="1"/>
  <c r="O2743" i="2"/>
  <c r="M2743" i="2"/>
  <c r="N2743" i="2" s="1"/>
  <c r="L2743" i="2"/>
  <c r="Q2742" i="2"/>
  <c r="P2742" i="2"/>
  <c r="R2742" i="2" s="1"/>
  <c r="O2742" i="2"/>
  <c r="M2742" i="2"/>
  <c r="N2742" i="2" s="1"/>
  <c r="L2742" i="2"/>
  <c r="Q2741" i="2"/>
  <c r="P2741" i="2"/>
  <c r="R2741" i="2" s="1"/>
  <c r="O2741" i="2"/>
  <c r="M2741" i="2"/>
  <c r="N2741" i="2" s="1"/>
  <c r="L2741" i="2"/>
  <c r="Q2740" i="2"/>
  <c r="P2740" i="2"/>
  <c r="R2740" i="2" s="1"/>
  <c r="O2740" i="2"/>
  <c r="M2740" i="2"/>
  <c r="L2740" i="2"/>
  <c r="N2740" i="2" s="1"/>
  <c r="Q2739" i="2"/>
  <c r="P2739" i="2"/>
  <c r="R2739" i="2" s="1"/>
  <c r="O2739" i="2"/>
  <c r="M2739" i="2"/>
  <c r="N2739" i="2" s="1"/>
  <c r="L2739" i="2"/>
  <c r="Q2738" i="2"/>
  <c r="P2738" i="2"/>
  <c r="R2738" i="2" s="1"/>
  <c r="O2738" i="2"/>
  <c r="M2738" i="2"/>
  <c r="L2738" i="2"/>
  <c r="N2738" i="2" s="1"/>
  <c r="R2737" i="2"/>
  <c r="Q2737" i="2"/>
  <c r="P2737" i="2"/>
  <c r="O2737" i="2"/>
  <c r="M2737" i="2"/>
  <c r="N2737" i="2" s="1"/>
  <c r="L2737" i="2"/>
  <c r="Q2736" i="2"/>
  <c r="P2736" i="2"/>
  <c r="R2736" i="2" s="1"/>
  <c r="O2736" i="2"/>
  <c r="M2736" i="2"/>
  <c r="L2736" i="2"/>
  <c r="Q2735" i="2"/>
  <c r="P2735" i="2"/>
  <c r="R2735" i="2" s="1"/>
  <c r="O2735" i="2"/>
  <c r="M2735" i="2"/>
  <c r="L2735" i="2"/>
  <c r="R2734" i="2"/>
  <c r="Q2734" i="2"/>
  <c r="P2734" i="2"/>
  <c r="O2734" i="2"/>
  <c r="N2734" i="2"/>
  <c r="M2734" i="2"/>
  <c r="L2734" i="2"/>
  <c r="R2733" i="2"/>
  <c r="Q2733" i="2"/>
  <c r="P2733" i="2"/>
  <c r="O2733" i="2"/>
  <c r="M2733" i="2"/>
  <c r="L2733" i="2"/>
  <c r="Q2732" i="2"/>
  <c r="P2732" i="2"/>
  <c r="R2732" i="2" s="1"/>
  <c r="O2732" i="2"/>
  <c r="M2732" i="2"/>
  <c r="L2732" i="2"/>
  <c r="Q2731" i="2"/>
  <c r="P2731" i="2"/>
  <c r="R2731" i="2" s="1"/>
  <c r="O2731" i="2"/>
  <c r="M2731" i="2"/>
  <c r="N2731" i="2" s="1"/>
  <c r="L2731" i="2"/>
  <c r="R2730" i="2"/>
  <c r="Q2730" i="2"/>
  <c r="P2730" i="2"/>
  <c r="O2730" i="2"/>
  <c r="M2730" i="2"/>
  <c r="N2730" i="2" s="1"/>
  <c r="L2730" i="2"/>
  <c r="Q2729" i="2"/>
  <c r="P2729" i="2"/>
  <c r="R2729" i="2" s="1"/>
  <c r="O2729" i="2"/>
  <c r="M2729" i="2"/>
  <c r="L2729" i="2"/>
  <c r="Q2728" i="2"/>
  <c r="P2728" i="2"/>
  <c r="R2728" i="2" s="1"/>
  <c r="O2728" i="2"/>
  <c r="M2728" i="2"/>
  <c r="L2728" i="2"/>
  <c r="Q2727" i="2"/>
  <c r="P2727" i="2"/>
  <c r="R2727" i="2" s="1"/>
  <c r="O2727" i="2"/>
  <c r="M2727" i="2"/>
  <c r="N2727" i="2" s="1"/>
  <c r="L2727" i="2"/>
  <c r="Q2726" i="2"/>
  <c r="P2726" i="2"/>
  <c r="R2726" i="2" s="1"/>
  <c r="O2726" i="2"/>
  <c r="M2726" i="2"/>
  <c r="N2726" i="2" s="1"/>
  <c r="L2726" i="2"/>
  <c r="Q2725" i="2"/>
  <c r="P2725" i="2"/>
  <c r="R2725" i="2" s="1"/>
  <c r="O2725" i="2"/>
  <c r="M2725" i="2"/>
  <c r="N2725" i="2" s="1"/>
  <c r="L2725" i="2"/>
  <c r="Q2724" i="2"/>
  <c r="P2724" i="2"/>
  <c r="R2724" i="2" s="1"/>
  <c r="O2724" i="2"/>
  <c r="M2724" i="2"/>
  <c r="L2724" i="2"/>
  <c r="N2724" i="2" s="1"/>
  <c r="Q2723" i="2"/>
  <c r="P2723" i="2"/>
  <c r="R2723" i="2" s="1"/>
  <c r="O2723" i="2"/>
  <c r="M2723" i="2"/>
  <c r="L2723" i="2"/>
  <c r="Q2722" i="2"/>
  <c r="P2722" i="2"/>
  <c r="R2722" i="2" s="1"/>
  <c r="O2722" i="2"/>
  <c r="M2722" i="2"/>
  <c r="L2722" i="2"/>
  <c r="N2722" i="2" s="1"/>
  <c r="R2721" i="2"/>
  <c r="Q2721" i="2"/>
  <c r="P2721" i="2"/>
  <c r="O2721" i="2"/>
  <c r="M2721" i="2"/>
  <c r="N2721" i="2" s="1"/>
  <c r="L2721" i="2"/>
  <c r="Q2720" i="2"/>
  <c r="P2720" i="2"/>
  <c r="R2720" i="2" s="1"/>
  <c r="O2720" i="2"/>
  <c r="M2720" i="2"/>
  <c r="L2720" i="2"/>
  <c r="Q2719" i="2"/>
  <c r="P2719" i="2"/>
  <c r="R2719" i="2" s="1"/>
  <c r="O2719" i="2"/>
  <c r="M2719" i="2"/>
  <c r="L2719" i="2"/>
  <c r="R2718" i="2"/>
  <c r="Q2718" i="2"/>
  <c r="P2718" i="2"/>
  <c r="O2718" i="2"/>
  <c r="N2718" i="2"/>
  <c r="M2718" i="2"/>
  <c r="L2718" i="2"/>
  <c r="R2717" i="2"/>
  <c r="Q2717" i="2"/>
  <c r="P2717" i="2"/>
  <c r="O2717" i="2"/>
  <c r="M2717" i="2"/>
  <c r="N2717" i="2" s="1"/>
  <c r="L2717" i="2"/>
  <c r="Q2716" i="2"/>
  <c r="P2716" i="2"/>
  <c r="R2716" i="2" s="1"/>
  <c r="O2716" i="2"/>
  <c r="M2716" i="2"/>
  <c r="L2716" i="2"/>
  <c r="Q2715" i="2"/>
  <c r="P2715" i="2"/>
  <c r="R2715" i="2" s="1"/>
  <c r="O2715" i="2"/>
  <c r="M2715" i="2"/>
  <c r="N2715" i="2" s="1"/>
  <c r="L2715" i="2"/>
  <c r="R2714" i="2"/>
  <c r="Q2714" i="2"/>
  <c r="P2714" i="2"/>
  <c r="O2714" i="2"/>
  <c r="N2714" i="2"/>
  <c r="M2714" i="2"/>
  <c r="L2714" i="2"/>
  <c r="Q2713" i="2"/>
  <c r="P2713" i="2"/>
  <c r="R2713" i="2" s="1"/>
  <c r="O2713" i="2"/>
  <c r="M2713" i="2"/>
  <c r="L2713" i="2"/>
  <c r="Q2712" i="2"/>
  <c r="P2712" i="2"/>
  <c r="R2712" i="2" s="1"/>
  <c r="O2712" i="2"/>
  <c r="M2712" i="2"/>
  <c r="L2712" i="2"/>
  <c r="Q2711" i="2"/>
  <c r="P2711" i="2"/>
  <c r="R2711" i="2" s="1"/>
  <c r="O2711" i="2"/>
  <c r="M2711" i="2"/>
  <c r="N2711" i="2" s="1"/>
  <c r="L2711" i="2"/>
  <c r="Q2710" i="2"/>
  <c r="P2710" i="2"/>
  <c r="R2710" i="2" s="1"/>
  <c r="O2710" i="2"/>
  <c r="M2710" i="2"/>
  <c r="N2710" i="2" s="1"/>
  <c r="L2710" i="2"/>
  <c r="Q2709" i="2"/>
  <c r="P2709" i="2"/>
  <c r="R2709" i="2" s="1"/>
  <c r="O2709" i="2"/>
  <c r="M2709" i="2"/>
  <c r="N2709" i="2" s="1"/>
  <c r="L2709" i="2"/>
  <c r="Q2708" i="2"/>
  <c r="P2708" i="2"/>
  <c r="R2708" i="2" s="1"/>
  <c r="O2708" i="2"/>
  <c r="M2708" i="2"/>
  <c r="L2708" i="2"/>
  <c r="N2708" i="2" s="1"/>
  <c r="Q2707" i="2"/>
  <c r="P2707" i="2"/>
  <c r="R2707" i="2" s="1"/>
  <c r="O2707" i="2"/>
  <c r="M2707" i="2"/>
  <c r="N2707" i="2" s="1"/>
  <c r="L2707" i="2"/>
  <c r="Q2706" i="2"/>
  <c r="P2706" i="2"/>
  <c r="R2706" i="2" s="1"/>
  <c r="O2706" i="2"/>
  <c r="M2706" i="2"/>
  <c r="L2706" i="2"/>
  <c r="N2706" i="2" s="1"/>
  <c r="R2705" i="2"/>
  <c r="Q2705" i="2"/>
  <c r="P2705" i="2"/>
  <c r="O2705" i="2"/>
  <c r="M2705" i="2"/>
  <c r="N2705" i="2" s="1"/>
  <c r="L2705" i="2"/>
  <c r="Q2704" i="2"/>
  <c r="P2704" i="2"/>
  <c r="R2704" i="2" s="1"/>
  <c r="O2704" i="2"/>
  <c r="M2704" i="2"/>
  <c r="L2704" i="2"/>
  <c r="Q2703" i="2"/>
  <c r="P2703" i="2"/>
  <c r="R2703" i="2" s="1"/>
  <c r="O2703" i="2"/>
  <c r="M2703" i="2"/>
  <c r="L2703" i="2"/>
  <c r="R2702" i="2"/>
  <c r="Q2702" i="2"/>
  <c r="P2702" i="2"/>
  <c r="O2702" i="2"/>
  <c r="N2702" i="2"/>
  <c r="M2702" i="2"/>
  <c r="L2702" i="2"/>
  <c r="R2701" i="2"/>
  <c r="Q2701" i="2"/>
  <c r="P2701" i="2"/>
  <c r="O2701" i="2"/>
  <c r="M2701" i="2"/>
  <c r="L2701" i="2"/>
  <c r="Q2700" i="2"/>
  <c r="P2700" i="2"/>
  <c r="R2700" i="2" s="1"/>
  <c r="O2700" i="2"/>
  <c r="M2700" i="2"/>
  <c r="L2700" i="2"/>
  <c r="Q2699" i="2"/>
  <c r="P2699" i="2"/>
  <c r="R2699" i="2" s="1"/>
  <c r="O2699" i="2"/>
  <c r="M2699" i="2"/>
  <c r="N2699" i="2" s="1"/>
  <c r="L2699" i="2"/>
  <c r="R2698" i="2"/>
  <c r="Q2698" i="2"/>
  <c r="P2698" i="2"/>
  <c r="O2698" i="2"/>
  <c r="M2698" i="2"/>
  <c r="N2698" i="2" s="1"/>
  <c r="L2698" i="2"/>
  <c r="Q2697" i="2"/>
  <c r="P2697" i="2"/>
  <c r="R2697" i="2" s="1"/>
  <c r="O2697" i="2"/>
  <c r="M2697" i="2"/>
  <c r="L2697" i="2"/>
  <c r="Q2696" i="2"/>
  <c r="P2696" i="2"/>
  <c r="R2696" i="2" s="1"/>
  <c r="O2696" i="2"/>
  <c r="M2696" i="2"/>
  <c r="L2696" i="2"/>
  <c r="Q2695" i="2"/>
  <c r="P2695" i="2"/>
  <c r="R2695" i="2" s="1"/>
  <c r="O2695" i="2"/>
  <c r="M2695" i="2"/>
  <c r="N2695" i="2" s="1"/>
  <c r="L2695" i="2"/>
  <c r="Q2694" i="2"/>
  <c r="P2694" i="2"/>
  <c r="R2694" i="2" s="1"/>
  <c r="O2694" i="2"/>
  <c r="M2694" i="2"/>
  <c r="N2694" i="2" s="1"/>
  <c r="L2694" i="2"/>
  <c r="Q2693" i="2"/>
  <c r="P2693" i="2"/>
  <c r="R2693" i="2" s="1"/>
  <c r="O2693" i="2"/>
  <c r="M2693" i="2"/>
  <c r="N2693" i="2" s="1"/>
  <c r="L2693" i="2"/>
  <c r="Q2692" i="2"/>
  <c r="P2692" i="2"/>
  <c r="R2692" i="2" s="1"/>
  <c r="O2692" i="2"/>
  <c r="M2692" i="2"/>
  <c r="L2692" i="2"/>
  <c r="N2692" i="2" s="1"/>
  <c r="Q2691" i="2"/>
  <c r="P2691" i="2"/>
  <c r="R2691" i="2" s="1"/>
  <c r="O2691" i="2"/>
  <c r="M2691" i="2"/>
  <c r="L2691" i="2"/>
  <c r="Q2690" i="2"/>
  <c r="P2690" i="2"/>
  <c r="R2690" i="2" s="1"/>
  <c r="O2690" i="2"/>
  <c r="M2690" i="2"/>
  <c r="L2690" i="2"/>
  <c r="N2690" i="2" s="1"/>
  <c r="R2689" i="2"/>
  <c r="Q2689" i="2"/>
  <c r="P2689" i="2"/>
  <c r="O2689" i="2"/>
  <c r="M2689" i="2"/>
  <c r="N2689" i="2" s="1"/>
  <c r="L2689" i="2"/>
  <c r="Q2688" i="2"/>
  <c r="P2688" i="2"/>
  <c r="R2688" i="2" s="1"/>
  <c r="O2688" i="2"/>
  <c r="M2688" i="2"/>
  <c r="L2688" i="2"/>
  <c r="Q2687" i="2"/>
  <c r="P2687" i="2"/>
  <c r="R2687" i="2" s="1"/>
  <c r="O2687" i="2"/>
  <c r="M2687" i="2"/>
  <c r="L2687" i="2"/>
  <c r="R2686" i="2"/>
  <c r="Q2686" i="2"/>
  <c r="P2686" i="2"/>
  <c r="O2686" i="2"/>
  <c r="N2686" i="2"/>
  <c r="M2686" i="2"/>
  <c r="L2686" i="2"/>
  <c r="R2685" i="2"/>
  <c r="Q2685" i="2"/>
  <c r="P2685" i="2"/>
  <c r="O2685" i="2"/>
  <c r="M2685" i="2"/>
  <c r="N2685" i="2" s="1"/>
  <c r="L2685" i="2"/>
  <c r="Q2684" i="2"/>
  <c r="P2684" i="2"/>
  <c r="R2684" i="2" s="1"/>
  <c r="O2684" i="2"/>
  <c r="M2684" i="2"/>
  <c r="L2684" i="2"/>
  <c r="Q2683" i="2"/>
  <c r="P2683" i="2"/>
  <c r="R2683" i="2" s="1"/>
  <c r="O2683" i="2"/>
  <c r="M2683" i="2"/>
  <c r="N2683" i="2" s="1"/>
  <c r="L2683" i="2"/>
  <c r="R2682" i="2"/>
  <c r="Q2682" i="2"/>
  <c r="P2682" i="2"/>
  <c r="O2682" i="2"/>
  <c r="N2682" i="2"/>
  <c r="M2682" i="2"/>
  <c r="L2682" i="2"/>
  <c r="Q2681" i="2"/>
  <c r="P2681" i="2"/>
  <c r="R2681" i="2" s="1"/>
  <c r="O2681" i="2"/>
  <c r="M2681" i="2"/>
  <c r="L2681" i="2"/>
  <c r="Q2680" i="2"/>
  <c r="P2680" i="2"/>
  <c r="R2680" i="2" s="1"/>
  <c r="O2680" i="2"/>
  <c r="M2680" i="2"/>
  <c r="L2680" i="2"/>
  <c r="Q2679" i="2"/>
  <c r="P2679" i="2"/>
  <c r="R2679" i="2" s="1"/>
  <c r="O2679" i="2"/>
  <c r="M2679" i="2"/>
  <c r="N2679" i="2" s="1"/>
  <c r="L2679" i="2"/>
  <c r="Q2678" i="2"/>
  <c r="P2678" i="2"/>
  <c r="R2678" i="2" s="1"/>
  <c r="O2678" i="2"/>
  <c r="M2678" i="2"/>
  <c r="N2678" i="2" s="1"/>
  <c r="L2678" i="2"/>
  <c r="Q2677" i="2"/>
  <c r="P2677" i="2"/>
  <c r="R2677" i="2" s="1"/>
  <c r="O2677" i="2"/>
  <c r="M2677" i="2"/>
  <c r="N2677" i="2" s="1"/>
  <c r="L2677" i="2"/>
  <c r="Q2676" i="2"/>
  <c r="P2676" i="2"/>
  <c r="R2676" i="2" s="1"/>
  <c r="O2676" i="2"/>
  <c r="M2676" i="2"/>
  <c r="L2676" i="2"/>
  <c r="N2676" i="2" s="1"/>
  <c r="Q2675" i="2"/>
  <c r="P2675" i="2"/>
  <c r="R2675" i="2" s="1"/>
  <c r="O2675" i="2"/>
  <c r="M2675" i="2"/>
  <c r="N2675" i="2" s="1"/>
  <c r="L2675" i="2"/>
  <c r="Q2674" i="2"/>
  <c r="P2674" i="2"/>
  <c r="R2674" i="2" s="1"/>
  <c r="O2674" i="2"/>
  <c r="M2674" i="2"/>
  <c r="L2674" i="2"/>
  <c r="N2674" i="2" s="1"/>
  <c r="R2673" i="2"/>
  <c r="Q2673" i="2"/>
  <c r="P2673" i="2"/>
  <c r="O2673" i="2"/>
  <c r="M2673" i="2"/>
  <c r="N2673" i="2" s="1"/>
  <c r="L2673" i="2"/>
  <c r="Q2672" i="2"/>
  <c r="P2672" i="2"/>
  <c r="R2672" i="2" s="1"/>
  <c r="O2672" i="2"/>
  <c r="M2672" i="2"/>
  <c r="L2672" i="2"/>
  <c r="Q2671" i="2"/>
  <c r="P2671" i="2"/>
  <c r="R2671" i="2" s="1"/>
  <c r="O2671" i="2"/>
  <c r="M2671" i="2"/>
  <c r="L2671" i="2"/>
  <c r="R2670" i="2"/>
  <c r="Q2670" i="2"/>
  <c r="P2670" i="2"/>
  <c r="O2670" i="2"/>
  <c r="N2670" i="2"/>
  <c r="M2670" i="2"/>
  <c r="L2670" i="2"/>
  <c r="R2669" i="2"/>
  <c r="Q2669" i="2"/>
  <c r="P2669" i="2"/>
  <c r="O2669" i="2"/>
  <c r="M2669" i="2"/>
  <c r="L2669" i="2"/>
  <c r="Q2668" i="2"/>
  <c r="P2668" i="2"/>
  <c r="R2668" i="2" s="1"/>
  <c r="O2668" i="2"/>
  <c r="M2668" i="2"/>
  <c r="L2668" i="2"/>
  <c r="Q2667" i="2"/>
  <c r="P2667" i="2"/>
  <c r="R2667" i="2" s="1"/>
  <c r="O2667" i="2"/>
  <c r="M2667" i="2"/>
  <c r="N2667" i="2" s="1"/>
  <c r="L2667" i="2"/>
  <c r="R2666" i="2"/>
  <c r="Q2666" i="2"/>
  <c r="P2666" i="2"/>
  <c r="O2666" i="2"/>
  <c r="M2666" i="2"/>
  <c r="N2666" i="2" s="1"/>
  <c r="L2666" i="2"/>
  <c r="Q2665" i="2"/>
  <c r="P2665" i="2"/>
  <c r="R2665" i="2" s="1"/>
  <c r="O2665" i="2"/>
  <c r="M2665" i="2"/>
  <c r="L2665" i="2"/>
  <c r="Q2664" i="2"/>
  <c r="P2664" i="2"/>
  <c r="R2664" i="2" s="1"/>
  <c r="O2664" i="2"/>
  <c r="M2664" i="2"/>
  <c r="L2664" i="2"/>
  <c r="Q2663" i="2"/>
  <c r="P2663" i="2"/>
  <c r="R2663" i="2" s="1"/>
  <c r="O2663" i="2"/>
  <c r="M2663" i="2"/>
  <c r="N2663" i="2" s="1"/>
  <c r="L2663" i="2"/>
  <c r="Q2662" i="2"/>
  <c r="P2662" i="2"/>
  <c r="R2662" i="2" s="1"/>
  <c r="O2662" i="2"/>
  <c r="M2662" i="2"/>
  <c r="N2662" i="2" s="1"/>
  <c r="L2662" i="2"/>
  <c r="Q2661" i="2"/>
  <c r="P2661" i="2"/>
  <c r="R2661" i="2" s="1"/>
  <c r="O2661" i="2"/>
  <c r="M2661" i="2"/>
  <c r="N2661" i="2" s="1"/>
  <c r="L2661" i="2"/>
  <c r="Q2660" i="2"/>
  <c r="P2660" i="2"/>
  <c r="R2660" i="2" s="1"/>
  <c r="O2660" i="2"/>
  <c r="M2660" i="2"/>
  <c r="L2660" i="2"/>
  <c r="N2660" i="2" s="1"/>
  <c r="Q2659" i="2"/>
  <c r="P2659" i="2"/>
  <c r="R2659" i="2" s="1"/>
  <c r="O2659" i="2"/>
  <c r="M2659" i="2"/>
  <c r="L2659" i="2"/>
  <c r="Q2658" i="2"/>
  <c r="P2658" i="2"/>
  <c r="R2658" i="2" s="1"/>
  <c r="O2658" i="2"/>
  <c r="M2658" i="2"/>
  <c r="L2658" i="2"/>
  <c r="N2658" i="2" s="1"/>
  <c r="R2657" i="2"/>
  <c r="Q2657" i="2"/>
  <c r="P2657" i="2"/>
  <c r="O2657" i="2"/>
  <c r="M2657" i="2"/>
  <c r="N2657" i="2" s="1"/>
  <c r="L2657" i="2"/>
  <c r="Q2656" i="2"/>
  <c r="P2656" i="2"/>
  <c r="R2656" i="2" s="1"/>
  <c r="O2656" i="2"/>
  <c r="M2656" i="2"/>
  <c r="L2656" i="2"/>
  <c r="Q2655" i="2"/>
  <c r="P2655" i="2"/>
  <c r="R2655" i="2" s="1"/>
  <c r="O2655" i="2"/>
  <c r="M2655" i="2"/>
  <c r="L2655" i="2"/>
  <c r="R2654" i="2"/>
  <c r="Q2654" i="2"/>
  <c r="P2654" i="2"/>
  <c r="O2654" i="2"/>
  <c r="N2654" i="2"/>
  <c r="M2654" i="2"/>
  <c r="L2654" i="2"/>
  <c r="R2653" i="2"/>
  <c r="Q2653" i="2"/>
  <c r="P2653" i="2"/>
  <c r="O2653" i="2"/>
  <c r="M2653" i="2"/>
  <c r="N2653" i="2" s="1"/>
  <c r="L2653" i="2"/>
  <c r="Q2652" i="2"/>
  <c r="P2652" i="2"/>
  <c r="R2652" i="2" s="1"/>
  <c r="O2652" i="2"/>
  <c r="M2652" i="2"/>
  <c r="L2652" i="2"/>
  <c r="Q2651" i="2"/>
  <c r="P2651" i="2"/>
  <c r="R2651" i="2" s="1"/>
  <c r="O2651" i="2"/>
  <c r="M2651" i="2"/>
  <c r="N2651" i="2" s="1"/>
  <c r="L2651" i="2"/>
  <c r="R2650" i="2"/>
  <c r="Q2650" i="2"/>
  <c r="P2650" i="2"/>
  <c r="O2650" i="2"/>
  <c r="N2650" i="2"/>
  <c r="M2650" i="2"/>
  <c r="L2650" i="2"/>
  <c r="Q2649" i="2"/>
  <c r="P2649" i="2"/>
  <c r="R2649" i="2" s="1"/>
  <c r="O2649" i="2"/>
  <c r="M2649" i="2"/>
  <c r="L2649" i="2"/>
  <c r="Q2648" i="2"/>
  <c r="P2648" i="2"/>
  <c r="R2648" i="2" s="1"/>
  <c r="O2648" i="2"/>
  <c r="M2648" i="2"/>
  <c r="L2648" i="2"/>
  <c r="Q2647" i="2"/>
  <c r="P2647" i="2"/>
  <c r="R2647" i="2" s="1"/>
  <c r="O2647" i="2"/>
  <c r="M2647" i="2"/>
  <c r="N2647" i="2" s="1"/>
  <c r="L2647" i="2"/>
  <c r="Q2646" i="2"/>
  <c r="P2646" i="2"/>
  <c r="R2646" i="2" s="1"/>
  <c r="O2646" i="2"/>
  <c r="M2646" i="2"/>
  <c r="N2646" i="2" s="1"/>
  <c r="L2646" i="2"/>
  <c r="Q2645" i="2"/>
  <c r="P2645" i="2"/>
  <c r="R2645" i="2" s="1"/>
  <c r="O2645" i="2"/>
  <c r="M2645" i="2"/>
  <c r="N2645" i="2" s="1"/>
  <c r="L2645" i="2"/>
  <c r="Q2644" i="2"/>
  <c r="P2644" i="2"/>
  <c r="R2644" i="2" s="1"/>
  <c r="O2644" i="2"/>
  <c r="M2644" i="2"/>
  <c r="L2644" i="2"/>
  <c r="N2644" i="2" s="1"/>
  <c r="Q2643" i="2"/>
  <c r="P2643" i="2"/>
  <c r="R2643" i="2" s="1"/>
  <c r="O2643" i="2"/>
  <c r="M2643" i="2"/>
  <c r="N2643" i="2" s="1"/>
  <c r="L2643" i="2"/>
  <c r="Q2642" i="2"/>
  <c r="P2642" i="2"/>
  <c r="R2642" i="2" s="1"/>
  <c r="O2642" i="2"/>
  <c r="M2642" i="2"/>
  <c r="L2642" i="2"/>
  <c r="N2642" i="2" s="1"/>
  <c r="R2641" i="2"/>
  <c r="Q2641" i="2"/>
  <c r="P2641" i="2"/>
  <c r="O2641" i="2"/>
  <c r="M2641" i="2"/>
  <c r="N2641" i="2" s="1"/>
  <c r="L2641" i="2"/>
  <c r="Q2640" i="2"/>
  <c r="P2640" i="2"/>
  <c r="R2640" i="2" s="1"/>
  <c r="O2640" i="2"/>
  <c r="M2640" i="2"/>
  <c r="L2640" i="2"/>
  <c r="Q2639" i="2"/>
  <c r="P2639" i="2"/>
  <c r="R2639" i="2" s="1"/>
  <c r="O2639" i="2"/>
  <c r="M2639" i="2"/>
  <c r="L2639" i="2"/>
  <c r="R2638" i="2"/>
  <c r="Q2638" i="2"/>
  <c r="P2638" i="2"/>
  <c r="O2638" i="2"/>
  <c r="N2638" i="2"/>
  <c r="M2638" i="2"/>
  <c r="L2638" i="2"/>
  <c r="R2637" i="2"/>
  <c r="Q2637" i="2"/>
  <c r="P2637" i="2"/>
  <c r="O2637" i="2"/>
  <c r="M2637" i="2"/>
  <c r="L2637" i="2"/>
  <c r="Q2636" i="2"/>
  <c r="P2636" i="2"/>
  <c r="R2636" i="2" s="1"/>
  <c r="O2636" i="2"/>
  <c r="M2636" i="2"/>
  <c r="L2636" i="2"/>
  <c r="Q2635" i="2"/>
  <c r="P2635" i="2"/>
  <c r="R2635" i="2" s="1"/>
  <c r="O2635" i="2"/>
  <c r="M2635" i="2"/>
  <c r="N2635" i="2" s="1"/>
  <c r="L2635" i="2"/>
  <c r="R2634" i="2"/>
  <c r="Q2634" i="2"/>
  <c r="P2634" i="2"/>
  <c r="O2634" i="2"/>
  <c r="M2634" i="2"/>
  <c r="N2634" i="2" s="1"/>
  <c r="L2634" i="2"/>
  <c r="Q2633" i="2"/>
  <c r="P2633" i="2"/>
  <c r="R2633" i="2" s="1"/>
  <c r="O2633" i="2"/>
  <c r="M2633" i="2"/>
  <c r="L2633" i="2"/>
  <c r="Q2632" i="2"/>
  <c r="P2632" i="2"/>
  <c r="R2632" i="2" s="1"/>
  <c r="O2632" i="2"/>
  <c r="M2632" i="2"/>
  <c r="L2632" i="2"/>
  <c r="Q2631" i="2"/>
  <c r="P2631" i="2"/>
  <c r="R2631" i="2" s="1"/>
  <c r="O2631" i="2"/>
  <c r="M2631" i="2"/>
  <c r="N2631" i="2" s="1"/>
  <c r="L2631" i="2"/>
  <c r="Q2630" i="2"/>
  <c r="P2630" i="2"/>
  <c r="R2630" i="2" s="1"/>
  <c r="O2630" i="2"/>
  <c r="M2630" i="2"/>
  <c r="N2630" i="2" s="1"/>
  <c r="L2630" i="2"/>
  <c r="Q2629" i="2"/>
  <c r="P2629" i="2"/>
  <c r="R2629" i="2" s="1"/>
  <c r="O2629" i="2"/>
  <c r="M2629" i="2"/>
  <c r="N2629" i="2" s="1"/>
  <c r="L2629" i="2"/>
  <c r="Q2628" i="2"/>
  <c r="P2628" i="2"/>
  <c r="R2628" i="2" s="1"/>
  <c r="O2628" i="2"/>
  <c r="M2628" i="2"/>
  <c r="L2628" i="2"/>
  <c r="N2628" i="2" s="1"/>
  <c r="Q2627" i="2"/>
  <c r="P2627" i="2"/>
  <c r="R2627" i="2" s="1"/>
  <c r="O2627" i="2"/>
  <c r="M2627" i="2"/>
  <c r="L2627" i="2"/>
  <c r="Q2626" i="2"/>
  <c r="P2626" i="2"/>
  <c r="R2626" i="2" s="1"/>
  <c r="O2626" i="2"/>
  <c r="M2626" i="2"/>
  <c r="L2626" i="2"/>
  <c r="N2626" i="2" s="1"/>
  <c r="R2625" i="2"/>
  <c r="Q2625" i="2"/>
  <c r="P2625" i="2"/>
  <c r="O2625" i="2"/>
  <c r="M2625" i="2"/>
  <c r="N2625" i="2" s="1"/>
  <c r="L2625" i="2"/>
  <c r="Q2624" i="2"/>
  <c r="P2624" i="2"/>
  <c r="R2624" i="2" s="1"/>
  <c r="O2624" i="2"/>
  <c r="M2624" i="2"/>
  <c r="L2624" i="2"/>
  <c r="Q2623" i="2"/>
  <c r="P2623" i="2"/>
  <c r="R2623" i="2" s="1"/>
  <c r="O2623" i="2"/>
  <c r="M2623" i="2"/>
  <c r="L2623" i="2"/>
  <c r="R2622" i="2"/>
  <c r="Q2622" i="2"/>
  <c r="P2622" i="2"/>
  <c r="O2622" i="2"/>
  <c r="N2622" i="2"/>
  <c r="M2622" i="2"/>
  <c r="L2622" i="2"/>
  <c r="R2621" i="2"/>
  <c r="Q2621" i="2"/>
  <c r="P2621" i="2"/>
  <c r="O2621" i="2"/>
  <c r="M2621" i="2"/>
  <c r="N2621" i="2" s="1"/>
  <c r="L2621" i="2"/>
  <c r="Q2620" i="2"/>
  <c r="P2620" i="2"/>
  <c r="R2620" i="2" s="1"/>
  <c r="O2620" i="2"/>
  <c r="M2620" i="2"/>
  <c r="L2620" i="2"/>
  <c r="Q2619" i="2"/>
  <c r="P2619" i="2"/>
  <c r="R2619" i="2" s="1"/>
  <c r="O2619" i="2"/>
  <c r="M2619" i="2"/>
  <c r="N2619" i="2" s="1"/>
  <c r="L2619" i="2"/>
  <c r="R2618" i="2"/>
  <c r="Q2618" i="2"/>
  <c r="P2618" i="2"/>
  <c r="O2618" i="2"/>
  <c r="N2618" i="2"/>
  <c r="M2618" i="2"/>
  <c r="L2618" i="2"/>
  <c r="Q2617" i="2"/>
  <c r="P2617" i="2"/>
  <c r="R2617" i="2" s="1"/>
  <c r="O2617" i="2"/>
  <c r="M2617" i="2"/>
  <c r="L2617" i="2"/>
  <c r="Q2616" i="2"/>
  <c r="P2616" i="2"/>
  <c r="R2616" i="2" s="1"/>
  <c r="O2616" i="2"/>
  <c r="M2616" i="2"/>
  <c r="L2616" i="2"/>
  <c r="Q2615" i="2"/>
  <c r="P2615" i="2"/>
  <c r="R2615" i="2" s="1"/>
  <c r="O2615" i="2"/>
  <c r="M2615" i="2"/>
  <c r="N2615" i="2" s="1"/>
  <c r="L2615" i="2"/>
  <c r="Q2614" i="2"/>
  <c r="P2614" i="2"/>
  <c r="R2614" i="2" s="1"/>
  <c r="O2614" i="2"/>
  <c r="M2614" i="2"/>
  <c r="N2614" i="2" s="1"/>
  <c r="L2614" i="2"/>
  <c r="Q2613" i="2"/>
  <c r="P2613" i="2"/>
  <c r="R2613" i="2" s="1"/>
  <c r="O2613" i="2"/>
  <c r="M2613" i="2"/>
  <c r="N2613" i="2" s="1"/>
  <c r="L2613" i="2"/>
  <c r="Q2612" i="2"/>
  <c r="P2612" i="2"/>
  <c r="R2612" i="2" s="1"/>
  <c r="O2612" i="2"/>
  <c r="M2612" i="2"/>
  <c r="L2612" i="2"/>
  <c r="N2612" i="2" s="1"/>
  <c r="Q2611" i="2"/>
  <c r="P2611" i="2"/>
  <c r="R2611" i="2" s="1"/>
  <c r="O2611" i="2"/>
  <c r="M2611" i="2"/>
  <c r="N2611" i="2" s="1"/>
  <c r="L2611" i="2"/>
  <c r="Q2610" i="2"/>
  <c r="P2610" i="2"/>
  <c r="R2610" i="2" s="1"/>
  <c r="O2610" i="2"/>
  <c r="M2610" i="2"/>
  <c r="L2610" i="2"/>
  <c r="N2610" i="2" s="1"/>
  <c r="R2609" i="2"/>
  <c r="Q2609" i="2"/>
  <c r="P2609" i="2"/>
  <c r="O2609" i="2"/>
  <c r="M2609" i="2"/>
  <c r="N2609" i="2" s="1"/>
  <c r="L2609" i="2"/>
  <c r="Q2608" i="2"/>
  <c r="P2608" i="2"/>
  <c r="R2608" i="2" s="1"/>
  <c r="O2608" i="2"/>
  <c r="M2608" i="2"/>
  <c r="L2608" i="2"/>
  <c r="Q2607" i="2"/>
  <c r="P2607" i="2"/>
  <c r="R2607" i="2" s="1"/>
  <c r="O2607" i="2"/>
  <c r="M2607" i="2"/>
  <c r="L2607" i="2"/>
  <c r="R2606" i="2"/>
  <c r="Q2606" i="2"/>
  <c r="P2606" i="2"/>
  <c r="O2606" i="2"/>
  <c r="N2606" i="2"/>
  <c r="M2606" i="2"/>
  <c r="L2606" i="2"/>
  <c r="R2605" i="2"/>
  <c r="Q2605" i="2"/>
  <c r="P2605" i="2"/>
  <c r="O2605" i="2"/>
  <c r="M2605" i="2"/>
  <c r="L2605" i="2"/>
  <c r="Q2604" i="2"/>
  <c r="P2604" i="2"/>
  <c r="R2604" i="2" s="1"/>
  <c r="O2604" i="2"/>
  <c r="M2604" i="2"/>
  <c r="L2604" i="2"/>
  <c r="Q2603" i="2"/>
  <c r="P2603" i="2"/>
  <c r="R2603" i="2" s="1"/>
  <c r="O2603" i="2"/>
  <c r="M2603" i="2"/>
  <c r="N2603" i="2" s="1"/>
  <c r="L2603" i="2"/>
  <c r="R2602" i="2"/>
  <c r="Q2602" i="2"/>
  <c r="P2602" i="2"/>
  <c r="O2602" i="2"/>
  <c r="M2602" i="2"/>
  <c r="N2602" i="2" s="1"/>
  <c r="L2602" i="2"/>
  <c r="Q2601" i="2"/>
  <c r="P2601" i="2"/>
  <c r="R2601" i="2" s="1"/>
  <c r="O2601" i="2"/>
  <c r="M2601" i="2"/>
  <c r="L2601" i="2"/>
  <c r="Q2600" i="2"/>
  <c r="P2600" i="2"/>
  <c r="R2600" i="2" s="1"/>
  <c r="O2600" i="2"/>
  <c r="M2600" i="2"/>
  <c r="L2600" i="2"/>
  <c r="Q2599" i="2"/>
  <c r="P2599" i="2"/>
  <c r="R2599" i="2" s="1"/>
  <c r="O2599" i="2"/>
  <c r="M2599" i="2"/>
  <c r="N2599" i="2" s="1"/>
  <c r="L2599" i="2"/>
  <c r="Q2598" i="2"/>
  <c r="P2598" i="2"/>
  <c r="R2598" i="2" s="1"/>
  <c r="O2598" i="2"/>
  <c r="M2598" i="2"/>
  <c r="N2598" i="2" s="1"/>
  <c r="L2598" i="2"/>
  <c r="Q2597" i="2"/>
  <c r="P2597" i="2"/>
  <c r="R2597" i="2" s="1"/>
  <c r="O2597" i="2"/>
  <c r="M2597" i="2"/>
  <c r="N2597" i="2" s="1"/>
  <c r="L2597" i="2"/>
  <c r="Q2596" i="2"/>
  <c r="P2596" i="2"/>
  <c r="R2596" i="2" s="1"/>
  <c r="O2596" i="2"/>
  <c r="M2596" i="2"/>
  <c r="L2596" i="2"/>
  <c r="N2596" i="2" s="1"/>
  <c r="Q2595" i="2"/>
  <c r="P2595" i="2"/>
  <c r="R2595" i="2" s="1"/>
  <c r="O2595" i="2"/>
  <c r="M2595" i="2"/>
  <c r="L2595" i="2"/>
  <c r="Q2594" i="2"/>
  <c r="P2594" i="2"/>
  <c r="R2594" i="2" s="1"/>
  <c r="O2594" i="2"/>
  <c r="M2594" i="2"/>
  <c r="L2594" i="2"/>
  <c r="N2594" i="2" s="1"/>
  <c r="R2593" i="2"/>
  <c r="Q2593" i="2"/>
  <c r="P2593" i="2"/>
  <c r="O2593" i="2"/>
  <c r="M2593" i="2"/>
  <c r="N2593" i="2" s="1"/>
  <c r="L2593" i="2"/>
  <c r="Q2592" i="2"/>
  <c r="P2592" i="2"/>
  <c r="R2592" i="2" s="1"/>
  <c r="O2592" i="2"/>
  <c r="M2592" i="2"/>
  <c r="L2592" i="2"/>
  <c r="Q2591" i="2"/>
  <c r="P2591" i="2"/>
  <c r="R2591" i="2" s="1"/>
  <c r="O2591" i="2"/>
  <c r="M2591" i="2"/>
  <c r="L2591" i="2"/>
  <c r="R2590" i="2"/>
  <c r="Q2590" i="2"/>
  <c r="P2590" i="2"/>
  <c r="O2590" i="2"/>
  <c r="N2590" i="2"/>
  <c r="M2590" i="2"/>
  <c r="L2590" i="2"/>
  <c r="R2589" i="2"/>
  <c r="Q2589" i="2"/>
  <c r="P2589" i="2"/>
  <c r="O2589" i="2"/>
  <c r="M2589" i="2"/>
  <c r="N2589" i="2" s="1"/>
  <c r="L2589" i="2"/>
  <c r="Q2588" i="2"/>
  <c r="P2588" i="2"/>
  <c r="R2588" i="2" s="1"/>
  <c r="O2588" i="2"/>
  <c r="M2588" i="2"/>
  <c r="L2588" i="2"/>
  <c r="Q2587" i="2"/>
  <c r="P2587" i="2"/>
  <c r="R2587" i="2" s="1"/>
  <c r="O2587" i="2"/>
  <c r="M2587" i="2"/>
  <c r="N2587" i="2" s="1"/>
  <c r="L2587" i="2"/>
  <c r="R2586" i="2"/>
  <c r="Q2586" i="2"/>
  <c r="P2586" i="2"/>
  <c r="O2586" i="2"/>
  <c r="N2586" i="2"/>
  <c r="M2586" i="2"/>
  <c r="L2586" i="2"/>
  <c r="Q2585" i="2"/>
  <c r="P2585" i="2"/>
  <c r="R2585" i="2" s="1"/>
  <c r="O2585" i="2"/>
  <c r="M2585" i="2"/>
  <c r="L2585" i="2"/>
  <c r="Q2584" i="2"/>
  <c r="P2584" i="2"/>
  <c r="R2584" i="2" s="1"/>
  <c r="O2584" i="2"/>
  <c r="M2584" i="2"/>
  <c r="L2584" i="2"/>
  <c r="Q2583" i="2"/>
  <c r="P2583" i="2"/>
  <c r="R2583" i="2" s="1"/>
  <c r="O2583" i="2"/>
  <c r="M2583" i="2"/>
  <c r="N2583" i="2" s="1"/>
  <c r="L2583" i="2"/>
  <c r="Q2582" i="2"/>
  <c r="P2582" i="2"/>
  <c r="R2582" i="2" s="1"/>
  <c r="O2582" i="2"/>
  <c r="M2582" i="2"/>
  <c r="N2582" i="2" s="1"/>
  <c r="L2582" i="2"/>
  <c r="Q2581" i="2"/>
  <c r="P2581" i="2"/>
  <c r="R2581" i="2" s="1"/>
  <c r="O2581" i="2"/>
  <c r="M2581" i="2"/>
  <c r="N2581" i="2" s="1"/>
  <c r="L2581" i="2"/>
  <c r="Q2580" i="2"/>
  <c r="P2580" i="2"/>
  <c r="R2580" i="2" s="1"/>
  <c r="O2580" i="2"/>
  <c r="M2580" i="2"/>
  <c r="L2580" i="2"/>
  <c r="N2580" i="2" s="1"/>
  <c r="Q2579" i="2"/>
  <c r="P2579" i="2"/>
  <c r="R2579" i="2" s="1"/>
  <c r="O2579" i="2"/>
  <c r="M2579" i="2"/>
  <c r="N2579" i="2" s="1"/>
  <c r="L2579" i="2"/>
  <c r="Q2578" i="2"/>
  <c r="P2578" i="2"/>
  <c r="R2578" i="2" s="1"/>
  <c r="O2578" i="2"/>
  <c r="M2578" i="2"/>
  <c r="L2578" i="2"/>
  <c r="N2578" i="2" s="1"/>
  <c r="R2577" i="2"/>
  <c r="Q2577" i="2"/>
  <c r="P2577" i="2"/>
  <c r="O2577" i="2"/>
  <c r="M2577" i="2"/>
  <c r="N2577" i="2" s="1"/>
  <c r="L2577" i="2"/>
  <c r="Q2576" i="2"/>
  <c r="P2576" i="2"/>
  <c r="R2576" i="2" s="1"/>
  <c r="O2576" i="2"/>
  <c r="M2576" i="2"/>
  <c r="L2576" i="2"/>
  <c r="Q2575" i="2"/>
  <c r="P2575" i="2"/>
  <c r="R2575" i="2" s="1"/>
  <c r="O2575" i="2"/>
  <c r="M2575" i="2"/>
  <c r="L2575" i="2"/>
  <c r="R2574" i="2"/>
  <c r="Q2574" i="2"/>
  <c r="P2574" i="2"/>
  <c r="O2574" i="2"/>
  <c r="N2574" i="2"/>
  <c r="M2574" i="2"/>
  <c r="L2574" i="2"/>
  <c r="R2573" i="2"/>
  <c r="Q2573" i="2"/>
  <c r="P2573" i="2"/>
  <c r="O2573" i="2"/>
  <c r="M2573" i="2"/>
  <c r="L2573" i="2"/>
  <c r="Q2572" i="2"/>
  <c r="P2572" i="2"/>
  <c r="R2572" i="2" s="1"/>
  <c r="O2572" i="2"/>
  <c r="M2572" i="2"/>
  <c r="L2572" i="2"/>
  <c r="Q2571" i="2"/>
  <c r="P2571" i="2"/>
  <c r="R2571" i="2" s="1"/>
  <c r="O2571" i="2"/>
  <c r="M2571" i="2"/>
  <c r="N2571" i="2" s="1"/>
  <c r="L2571" i="2"/>
  <c r="R2570" i="2"/>
  <c r="Q2570" i="2"/>
  <c r="P2570" i="2"/>
  <c r="O2570" i="2"/>
  <c r="M2570" i="2"/>
  <c r="N2570" i="2" s="1"/>
  <c r="L2570" i="2"/>
  <c r="Q2569" i="2"/>
  <c r="P2569" i="2"/>
  <c r="R2569" i="2" s="1"/>
  <c r="O2569" i="2"/>
  <c r="M2569" i="2"/>
  <c r="L2569" i="2"/>
  <c r="Q2568" i="2"/>
  <c r="P2568" i="2"/>
  <c r="R2568" i="2" s="1"/>
  <c r="O2568" i="2"/>
  <c r="M2568" i="2"/>
  <c r="L2568" i="2"/>
  <c r="Q2567" i="2"/>
  <c r="P2567" i="2"/>
  <c r="R2567" i="2" s="1"/>
  <c r="O2567" i="2"/>
  <c r="M2567" i="2"/>
  <c r="N2567" i="2" s="1"/>
  <c r="L2567" i="2"/>
  <c r="Q2566" i="2"/>
  <c r="P2566" i="2"/>
  <c r="R2566" i="2" s="1"/>
  <c r="O2566" i="2"/>
  <c r="M2566" i="2"/>
  <c r="N2566" i="2" s="1"/>
  <c r="L2566" i="2"/>
  <c r="Q2565" i="2"/>
  <c r="P2565" i="2"/>
  <c r="R2565" i="2" s="1"/>
  <c r="O2565" i="2"/>
  <c r="M2565" i="2"/>
  <c r="N2565" i="2" s="1"/>
  <c r="L2565" i="2"/>
  <c r="Q2564" i="2"/>
  <c r="P2564" i="2"/>
  <c r="R2564" i="2" s="1"/>
  <c r="O2564" i="2"/>
  <c r="M2564" i="2"/>
  <c r="L2564" i="2"/>
  <c r="N2564" i="2" s="1"/>
  <c r="Q2563" i="2"/>
  <c r="P2563" i="2"/>
  <c r="R2563" i="2" s="1"/>
  <c r="O2563" i="2"/>
  <c r="M2563" i="2"/>
  <c r="L2563" i="2"/>
  <c r="Q2562" i="2"/>
  <c r="P2562" i="2"/>
  <c r="R2562" i="2" s="1"/>
  <c r="O2562" i="2"/>
  <c r="M2562" i="2"/>
  <c r="L2562" i="2"/>
  <c r="N2562" i="2" s="1"/>
  <c r="R2561" i="2"/>
  <c r="Q2561" i="2"/>
  <c r="P2561" i="2"/>
  <c r="O2561" i="2"/>
  <c r="M2561" i="2"/>
  <c r="N2561" i="2" s="1"/>
  <c r="L2561" i="2"/>
  <c r="Q2560" i="2"/>
  <c r="P2560" i="2"/>
  <c r="R2560" i="2" s="1"/>
  <c r="O2560" i="2"/>
  <c r="M2560" i="2"/>
  <c r="L2560" i="2"/>
  <c r="Q2559" i="2"/>
  <c r="P2559" i="2"/>
  <c r="R2559" i="2" s="1"/>
  <c r="O2559" i="2"/>
  <c r="M2559" i="2"/>
  <c r="L2559" i="2"/>
  <c r="R2558" i="2"/>
  <c r="Q2558" i="2"/>
  <c r="P2558" i="2"/>
  <c r="O2558" i="2"/>
  <c r="N2558" i="2"/>
  <c r="M2558" i="2"/>
  <c r="L2558" i="2"/>
  <c r="R2557" i="2"/>
  <c r="Q2557" i="2"/>
  <c r="P2557" i="2"/>
  <c r="O2557" i="2"/>
  <c r="M2557" i="2"/>
  <c r="N2557" i="2" s="1"/>
  <c r="L2557" i="2"/>
  <c r="Q2556" i="2"/>
  <c r="P2556" i="2"/>
  <c r="R2556" i="2" s="1"/>
  <c r="O2556" i="2"/>
  <c r="M2556" i="2"/>
  <c r="L2556" i="2"/>
  <c r="Q2555" i="2"/>
  <c r="P2555" i="2"/>
  <c r="R2555" i="2" s="1"/>
  <c r="O2555" i="2"/>
  <c r="M2555" i="2"/>
  <c r="N2555" i="2" s="1"/>
  <c r="L2555" i="2"/>
  <c r="R2554" i="2"/>
  <c r="Q2554" i="2"/>
  <c r="P2554" i="2"/>
  <c r="O2554" i="2"/>
  <c r="N2554" i="2"/>
  <c r="M2554" i="2"/>
  <c r="L2554" i="2"/>
  <c r="Q2553" i="2"/>
  <c r="P2553" i="2"/>
  <c r="R2553" i="2" s="1"/>
  <c r="O2553" i="2"/>
  <c r="M2553" i="2"/>
  <c r="L2553" i="2"/>
  <c r="Q2552" i="2"/>
  <c r="P2552" i="2"/>
  <c r="R2552" i="2" s="1"/>
  <c r="O2552" i="2"/>
  <c r="M2552" i="2"/>
  <c r="L2552" i="2"/>
  <c r="Q2551" i="2"/>
  <c r="P2551" i="2"/>
  <c r="R2551" i="2" s="1"/>
  <c r="O2551" i="2"/>
  <c r="M2551" i="2"/>
  <c r="N2551" i="2" s="1"/>
  <c r="L2551" i="2"/>
  <c r="Q2550" i="2"/>
  <c r="P2550" i="2"/>
  <c r="R2550" i="2" s="1"/>
  <c r="O2550" i="2"/>
  <c r="M2550" i="2"/>
  <c r="N2550" i="2" s="1"/>
  <c r="L2550" i="2"/>
  <c r="Q2549" i="2"/>
  <c r="P2549" i="2"/>
  <c r="R2549" i="2" s="1"/>
  <c r="O2549" i="2"/>
  <c r="M2549" i="2"/>
  <c r="N2549" i="2" s="1"/>
  <c r="L2549" i="2"/>
  <c r="Q2548" i="2"/>
  <c r="P2548" i="2"/>
  <c r="R2548" i="2" s="1"/>
  <c r="O2548" i="2"/>
  <c r="M2548" i="2"/>
  <c r="L2548" i="2"/>
  <c r="N2548" i="2" s="1"/>
  <c r="Q2547" i="2"/>
  <c r="P2547" i="2"/>
  <c r="R2547" i="2" s="1"/>
  <c r="O2547" i="2"/>
  <c r="M2547" i="2"/>
  <c r="N2547" i="2" s="1"/>
  <c r="L2547" i="2"/>
  <c r="Q2546" i="2"/>
  <c r="P2546" i="2"/>
  <c r="R2546" i="2" s="1"/>
  <c r="O2546" i="2"/>
  <c r="M2546" i="2"/>
  <c r="L2546" i="2"/>
  <c r="N2546" i="2" s="1"/>
  <c r="R2545" i="2"/>
  <c r="Q2545" i="2"/>
  <c r="P2545" i="2"/>
  <c r="O2545" i="2"/>
  <c r="M2545" i="2"/>
  <c r="N2545" i="2" s="1"/>
  <c r="L2545" i="2"/>
  <c r="Q2544" i="2"/>
  <c r="P2544" i="2"/>
  <c r="R2544" i="2" s="1"/>
  <c r="O2544" i="2"/>
  <c r="M2544" i="2"/>
  <c r="L2544" i="2"/>
  <c r="Q2543" i="2"/>
  <c r="P2543" i="2"/>
  <c r="R2543" i="2" s="1"/>
  <c r="O2543" i="2"/>
  <c r="M2543" i="2"/>
  <c r="L2543" i="2"/>
  <c r="R2542" i="2"/>
  <c r="Q2542" i="2"/>
  <c r="P2542" i="2"/>
  <c r="O2542" i="2"/>
  <c r="N2542" i="2"/>
  <c r="M2542" i="2"/>
  <c r="L2542" i="2"/>
  <c r="R2541" i="2"/>
  <c r="Q2541" i="2"/>
  <c r="P2541" i="2"/>
  <c r="O2541" i="2"/>
  <c r="M2541" i="2"/>
  <c r="L2541" i="2"/>
  <c r="Q2540" i="2"/>
  <c r="P2540" i="2"/>
  <c r="R2540" i="2" s="1"/>
  <c r="O2540" i="2"/>
  <c r="M2540" i="2"/>
  <c r="L2540" i="2"/>
  <c r="Q2539" i="2"/>
  <c r="P2539" i="2"/>
  <c r="R2539" i="2" s="1"/>
  <c r="O2539" i="2"/>
  <c r="M2539" i="2"/>
  <c r="N2539" i="2" s="1"/>
  <c r="L2539" i="2"/>
  <c r="R2538" i="2"/>
  <c r="Q2538" i="2"/>
  <c r="P2538" i="2"/>
  <c r="O2538" i="2"/>
  <c r="M2538" i="2"/>
  <c r="N2538" i="2" s="1"/>
  <c r="L2538" i="2"/>
  <c r="Q2537" i="2"/>
  <c r="P2537" i="2"/>
  <c r="R2537" i="2" s="1"/>
  <c r="O2537" i="2"/>
  <c r="M2537" i="2"/>
  <c r="L2537" i="2"/>
  <c r="Q2536" i="2"/>
  <c r="P2536" i="2"/>
  <c r="R2536" i="2" s="1"/>
  <c r="O2536" i="2"/>
  <c r="M2536" i="2"/>
  <c r="L2536" i="2"/>
  <c r="Q2535" i="2"/>
  <c r="P2535" i="2"/>
  <c r="R2535" i="2" s="1"/>
  <c r="O2535" i="2"/>
  <c r="M2535" i="2"/>
  <c r="N2535" i="2" s="1"/>
  <c r="L2535" i="2"/>
  <c r="Q2534" i="2"/>
  <c r="P2534" i="2"/>
  <c r="R2534" i="2" s="1"/>
  <c r="O2534" i="2"/>
  <c r="M2534" i="2"/>
  <c r="N2534" i="2" s="1"/>
  <c r="L2534" i="2"/>
  <c r="Q2533" i="2"/>
  <c r="P2533" i="2"/>
  <c r="R2533" i="2" s="1"/>
  <c r="O2533" i="2"/>
  <c r="M2533" i="2"/>
  <c r="N2533" i="2" s="1"/>
  <c r="L2533" i="2"/>
  <c r="Q2532" i="2"/>
  <c r="P2532" i="2"/>
  <c r="R2532" i="2" s="1"/>
  <c r="O2532" i="2"/>
  <c r="M2532" i="2"/>
  <c r="L2532" i="2"/>
  <c r="N2532" i="2" s="1"/>
  <c r="Q2531" i="2"/>
  <c r="P2531" i="2"/>
  <c r="R2531" i="2" s="1"/>
  <c r="O2531" i="2"/>
  <c r="M2531" i="2"/>
  <c r="L2531" i="2"/>
  <c r="Q2530" i="2"/>
  <c r="P2530" i="2"/>
  <c r="R2530" i="2" s="1"/>
  <c r="O2530" i="2"/>
  <c r="M2530" i="2"/>
  <c r="L2530" i="2"/>
  <c r="N2530" i="2" s="1"/>
  <c r="R2529" i="2"/>
  <c r="Q2529" i="2"/>
  <c r="P2529" i="2"/>
  <c r="O2529" i="2"/>
  <c r="M2529" i="2"/>
  <c r="N2529" i="2" s="1"/>
  <c r="L2529" i="2"/>
  <c r="Q2528" i="2"/>
  <c r="P2528" i="2"/>
  <c r="R2528" i="2" s="1"/>
  <c r="O2528" i="2"/>
  <c r="M2528" i="2"/>
  <c r="L2528" i="2"/>
  <c r="Q2527" i="2"/>
  <c r="P2527" i="2"/>
  <c r="R2527" i="2" s="1"/>
  <c r="O2527" i="2"/>
  <c r="M2527" i="2"/>
  <c r="L2527" i="2"/>
  <c r="R2526" i="2"/>
  <c r="Q2526" i="2"/>
  <c r="P2526" i="2"/>
  <c r="O2526" i="2"/>
  <c r="N2526" i="2"/>
  <c r="M2526" i="2"/>
  <c r="L2526" i="2"/>
  <c r="R2525" i="2"/>
  <c r="Q2525" i="2"/>
  <c r="P2525" i="2"/>
  <c r="O2525" i="2"/>
  <c r="M2525" i="2"/>
  <c r="N2525" i="2" s="1"/>
  <c r="L2525" i="2"/>
  <c r="Q2524" i="2"/>
  <c r="P2524" i="2"/>
  <c r="R2524" i="2" s="1"/>
  <c r="O2524" i="2"/>
  <c r="M2524" i="2"/>
  <c r="L2524" i="2"/>
  <c r="Q2523" i="2"/>
  <c r="P2523" i="2"/>
  <c r="R2523" i="2" s="1"/>
  <c r="O2523" i="2"/>
  <c r="M2523" i="2"/>
  <c r="N2523" i="2" s="1"/>
  <c r="L2523" i="2"/>
  <c r="R2522" i="2"/>
  <c r="Q2522" i="2"/>
  <c r="P2522" i="2"/>
  <c r="O2522" i="2"/>
  <c r="N2522" i="2"/>
  <c r="M2522" i="2"/>
  <c r="L2522" i="2"/>
  <c r="Q2521" i="2"/>
  <c r="P2521" i="2"/>
  <c r="R2521" i="2" s="1"/>
  <c r="O2521" i="2"/>
  <c r="M2521" i="2"/>
  <c r="L2521" i="2"/>
  <c r="Q2520" i="2"/>
  <c r="P2520" i="2"/>
  <c r="R2520" i="2" s="1"/>
  <c r="O2520" i="2"/>
  <c r="M2520" i="2"/>
  <c r="L2520" i="2"/>
  <c r="Q2519" i="2"/>
  <c r="P2519" i="2"/>
  <c r="R2519" i="2" s="1"/>
  <c r="O2519" i="2"/>
  <c r="M2519" i="2"/>
  <c r="N2519" i="2" s="1"/>
  <c r="L2519" i="2"/>
  <c r="Q2518" i="2"/>
  <c r="P2518" i="2"/>
  <c r="R2518" i="2" s="1"/>
  <c r="O2518" i="2"/>
  <c r="M2518" i="2"/>
  <c r="N2518" i="2" s="1"/>
  <c r="L2518" i="2"/>
  <c r="Q2517" i="2"/>
  <c r="P2517" i="2"/>
  <c r="R2517" i="2" s="1"/>
  <c r="O2517" i="2"/>
  <c r="M2517" i="2"/>
  <c r="N2517" i="2" s="1"/>
  <c r="L2517" i="2"/>
  <c r="Q2516" i="2"/>
  <c r="P2516" i="2"/>
  <c r="R2516" i="2" s="1"/>
  <c r="O2516" i="2"/>
  <c r="M2516" i="2"/>
  <c r="L2516" i="2"/>
  <c r="N2516" i="2" s="1"/>
  <c r="Q2515" i="2"/>
  <c r="P2515" i="2"/>
  <c r="R2515" i="2" s="1"/>
  <c r="O2515" i="2"/>
  <c r="M2515" i="2"/>
  <c r="N2515" i="2" s="1"/>
  <c r="L2515" i="2"/>
  <c r="Q2514" i="2"/>
  <c r="P2514" i="2"/>
  <c r="R2514" i="2" s="1"/>
  <c r="O2514" i="2"/>
  <c r="M2514" i="2"/>
  <c r="L2514" i="2"/>
  <c r="N2514" i="2" s="1"/>
  <c r="R2513" i="2"/>
  <c r="Q2513" i="2"/>
  <c r="P2513" i="2"/>
  <c r="O2513" i="2"/>
  <c r="M2513" i="2"/>
  <c r="N2513" i="2" s="1"/>
  <c r="L2513" i="2"/>
  <c r="Q2512" i="2"/>
  <c r="P2512" i="2"/>
  <c r="R2512" i="2" s="1"/>
  <c r="O2512" i="2"/>
  <c r="M2512" i="2"/>
  <c r="L2512" i="2"/>
  <c r="Q2511" i="2"/>
  <c r="P2511" i="2"/>
  <c r="R2511" i="2" s="1"/>
  <c r="O2511" i="2"/>
  <c r="M2511" i="2"/>
  <c r="L2511" i="2"/>
  <c r="R2510" i="2"/>
  <c r="Q2510" i="2"/>
  <c r="P2510" i="2"/>
  <c r="O2510" i="2"/>
  <c r="N2510" i="2"/>
  <c r="M2510" i="2"/>
  <c r="L2510" i="2"/>
  <c r="R2509" i="2"/>
  <c r="Q2509" i="2"/>
  <c r="P2509" i="2"/>
  <c r="O2509" i="2"/>
  <c r="M2509" i="2"/>
  <c r="L2509" i="2"/>
  <c r="Q2508" i="2"/>
  <c r="P2508" i="2"/>
  <c r="R2508" i="2" s="1"/>
  <c r="O2508" i="2"/>
  <c r="M2508" i="2"/>
  <c r="L2508" i="2"/>
  <c r="Q2507" i="2"/>
  <c r="P2507" i="2"/>
  <c r="R2507" i="2" s="1"/>
  <c r="O2507" i="2"/>
  <c r="M2507" i="2"/>
  <c r="N2507" i="2" s="1"/>
  <c r="L2507" i="2"/>
  <c r="R2506" i="2"/>
  <c r="Q2506" i="2"/>
  <c r="P2506" i="2"/>
  <c r="O2506" i="2"/>
  <c r="M2506" i="2"/>
  <c r="N2506" i="2" s="1"/>
  <c r="L2506" i="2"/>
  <c r="Q2505" i="2"/>
  <c r="P2505" i="2"/>
  <c r="R2505" i="2" s="1"/>
  <c r="O2505" i="2"/>
  <c r="M2505" i="2"/>
  <c r="L2505" i="2"/>
  <c r="Q2504" i="2"/>
  <c r="P2504" i="2"/>
  <c r="R2504" i="2" s="1"/>
  <c r="O2504" i="2"/>
  <c r="M2504" i="2"/>
  <c r="L2504" i="2"/>
  <c r="Q2503" i="2"/>
  <c r="P2503" i="2"/>
  <c r="R2503" i="2" s="1"/>
  <c r="O2503" i="2"/>
  <c r="M2503" i="2"/>
  <c r="N2503" i="2" s="1"/>
  <c r="L2503" i="2"/>
  <c r="Q2502" i="2"/>
  <c r="P2502" i="2"/>
  <c r="R2502" i="2" s="1"/>
  <c r="O2502" i="2"/>
  <c r="M2502" i="2"/>
  <c r="L2502" i="2"/>
  <c r="Q2501" i="2"/>
  <c r="P2501" i="2"/>
  <c r="R2501" i="2" s="1"/>
  <c r="O2501" i="2"/>
  <c r="M2501" i="2"/>
  <c r="N2501" i="2" s="1"/>
  <c r="L2501" i="2"/>
  <c r="Q2500" i="2"/>
  <c r="P2500" i="2"/>
  <c r="R2500" i="2" s="1"/>
  <c r="O2500" i="2"/>
  <c r="M2500" i="2"/>
  <c r="L2500" i="2"/>
  <c r="N2500" i="2" s="1"/>
  <c r="Q2499" i="2"/>
  <c r="P2499" i="2"/>
  <c r="R2499" i="2" s="1"/>
  <c r="O2499" i="2"/>
  <c r="M2499" i="2"/>
  <c r="L2499" i="2"/>
  <c r="Q2498" i="2"/>
  <c r="P2498" i="2"/>
  <c r="R2498" i="2" s="1"/>
  <c r="O2498" i="2"/>
  <c r="M2498" i="2"/>
  <c r="L2498" i="2"/>
  <c r="N2498" i="2" s="1"/>
  <c r="R2497" i="2"/>
  <c r="Q2497" i="2"/>
  <c r="P2497" i="2"/>
  <c r="O2497" i="2"/>
  <c r="M2497" i="2"/>
  <c r="N2497" i="2" s="1"/>
  <c r="L2497" i="2"/>
  <c r="Q2496" i="2"/>
  <c r="P2496" i="2"/>
  <c r="R2496" i="2" s="1"/>
  <c r="O2496" i="2"/>
  <c r="M2496" i="2"/>
  <c r="L2496" i="2"/>
  <c r="Q2495" i="2"/>
  <c r="P2495" i="2"/>
  <c r="R2495" i="2" s="1"/>
  <c r="O2495" i="2"/>
  <c r="M2495" i="2"/>
  <c r="L2495" i="2"/>
  <c r="R2494" i="2"/>
  <c r="Q2494" i="2"/>
  <c r="P2494" i="2"/>
  <c r="O2494" i="2"/>
  <c r="N2494" i="2"/>
  <c r="M2494" i="2"/>
  <c r="L2494" i="2"/>
  <c r="R2493" i="2"/>
  <c r="Q2493" i="2"/>
  <c r="P2493" i="2"/>
  <c r="O2493" i="2"/>
  <c r="M2493" i="2"/>
  <c r="N2493" i="2" s="1"/>
  <c r="L2493" i="2"/>
  <c r="Q2492" i="2"/>
  <c r="P2492" i="2"/>
  <c r="R2492" i="2" s="1"/>
  <c r="O2492" i="2"/>
  <c r="M2492" i="2"/>
  <c r="L2492" i="2"/>
  <c r="Q2491" i="2"/>
  <c r="P2491" i="2"/>
  <c r="R2491" i="2" s="1"/>
  <c r="O2491" i="2"/>
  <c r="M2491" i="2"/>
  <c r="N2491" i="2" s="1"/>
  <c r="L2491" i="2"/>
  <c r="R2490" i="2"/>
  <c r="Q2490" i="2"/>
  <c r="P2490" i="2"/>
  <c r="O2490" i="2"/>
  <c r="N2490" i="2"/>
  <c r="M2490" i="2"/>
  <c r="L2490" i="2"/>
  <c r="Q2489" i="2"/>
  <c r="P2489" i="2"/>
  <c r="R2489" i="2" s="1"/>
  <c r="O2489" i="2"/>
  <c r="M2489" i="2"/>
  <c r="L2489" i="2"/>
  <c r="Q2488" i="2"/>
  <c r="P2488" i="2"/>
  <c r="R2488" i="2" s="1"/>
  <c r="O2488" i="2"/>
  <c r="M2488" i="2"/>
  <c r="L2488" i="2"/>
  <c r="N2488" i="2" s="1"/>
  <c r="Q2487" i="2"/>
  <c r="P2487" i="2"/>
  <c r="R2487" i="2" s="1"/>
  <c r="O2487" i="2"/>
  <c r="M2487" i="2"/>
  <c r="N2487" i="2" s="1"/>
  <c r="L2487" i="2"/>
  <c r="Q2486" i="2"/>
  <c r="P2486" i="2"/>
  <c r="R2486" i="2" s="1"/>
  <c r="O2486" i="2"/>
  <c r="M2486" i="2"/>
  <c r="N2486" i="2" s="1"/>
  <c r="L2486" i="2"/>
  <c r="Q2485" i="2"/>
  <c r="P2485" i="2"/>
  <c r="R2485" i="2" s="1"/>
  <c r="O2485" i="2"/>
  <c r="M2485" i="2"/>
  <c r="N2485" i="2" s="1"/>
  <c r="L2485" i="2"/>
  <c r="Q2484" i="2"/>
  <c r="P2484" i="2"/>
  <c r="R2484" i="2" s="1"/>
  <c r="O2484" i="2"/>
  <c r="M2484" i="2"/>
  <c r="L2484" i="2"/>
  <c r="N2484" i="2" s="1"/>
  <c r="Q2483" i="2"/>
  <c r="P2483" i="2"/>
  <c r="R2483" i="2" s="1"/>
  <c r="O2483" i="2"/>
  <c r="M2483" i="2"/>
  <c r="N2483" i="2" s="1"/>
  <c r="L2483" i="2"/>
  <c r="Q2482" i="2"/>
  <c r="P2482" i="2"/>
  <c r="R2482" i="2" s="1"/>
  <c r="O2482" i="2"/>
  <c r="M2482" i="2"/>
  <c r="L2482" i="2"/>
  <c r="N2482" i="2" s="1"/>
  <c r="R2481" i="2"/>
  <c r="Q2481" i="2"/>
  <c r="P2481" i="2"/>
  <c r="O2481" i="2"/>
  <c r="M2481" i="2"/>
  <c r="N2481" i="2" s="1"/>
  <c r="L2481" i="2"/>
  <c r="Q2480" i="2"/>
  <c r="P2480" i="2"/>
  <c r="R2480" i="2" s="1"/>
  <c r="O2480" i="2"/>
  <c r="M2480" i="2"/>
  <c r="L2480" i="2"/>
  <c r="Q2479" i="2"/>
  <c r="P2479" i="2"/>
  <c r="R2479" i="2" s="1"/>
  <c r="O2479" i="2"/>
  <c r="M2479" i="2"/>
  <c r="L2479" i="2"/>
  <c r="R2478" i="2"/>
  <c r="Q2478" i="2"/>
  <c r="P2478" i="2"/>
  <c r="O2478" i="2"/>
  <c r="N2478" i="2"/>
  <c r="M2478" i="2"/>
  <c r="L2478" i="2"/>
  <c r="R2477" i="2"/>
  <c r="Q2477" i="2"/>
  <c r="P2477" i="2"/>
  <c r="O2477" i="2"/>
  <c r="M2477" i="2"/>
  <c r="L2477" i="2"/>
  <c r="Q2476" i="2"/>
  <c r="P2476" i="2"/>
  <c r="R2476" i="2" s="1"/>
  <c r="O2476" i="2"/>
  <c r="M2476" i="2"/>
  <c r="L2476" i="2"/>
  <c r="Q2475" i="2"/>
  <c r="P2475" i="2"/>
  <c r="R2475" i="2" s="1"/>
  <c r="O2475" i="2"/>
  <c r="M2475" i="2"/>
  <c r="N2475" i="2" s="1"/>
  <c r="L2475" i="2"/>
  <c r="R2474" i="2"/>
  <c r="Q2474" i="2"/>
  <c r="P2474" i="2"/>
  <c r="O2474" i="2"/>
  <c r="M2474" i="2"/>
  <c r="N2474" i="2" s="1"/>
  <c r="L2474" i="2"/>
  <c r="Q2473" i="2"/>
  <c r="P2473" i="2"/>
  <c r="R2473" i="2" s="1"/>
  <c r="O2473" i="2"/>
  <c r="M2473" i="2"/>
  <c r="L2473" i="2"/>
  <c r="Q2472" i="2"/>
  <c r="P2472" i="2"/>
  <c r="R2472" i="2" s="1"/>
  <c r="O2472" i="2"/>
  <c r="M2472" i="2"/>
  <c r="L2472" i="2"/>
  <c r="Q2471" i="2"/>
  <c r="P2471" i="2"/>
  <c r="R2471" i="2" s="1"/>
  <c r="O2471" i="2"/>
  <c r="M2471" i="2"/>
  <c r="N2471" i="2" s="1"/>
  <c r="L2471" i="2"/>
  <c r="Q2470" i="2"/>
  <c r="P2470" i="2"/>
  <c r="R2470" i="2" s="1"/>
  <c r="O2470" i="2"/>
  <c r="M2470" i="2"/>
  <c r="N2470" i="2" s="1"/>
  <c r="L2470" i="2"/>
  <c r="Q2469" i="2"/>
  <c r="P2469" i="2"/>
  <c r="R2469" i="2" s="1"/>
  <c r="O2469" i="2"/>
  <c r="M2469" i="2"/>
  <c r="N2469" i="2" s="1"/>
  <c r="L2469" i="2"/>
  <c r="Q2468" i="2"/>
  <c r="P2468" i="2"/>
  <c r="R2468" i="2" s="1"/>
  <c r="O2468" i="2"/>
  <c r="M2468" i="2"/>
  <c r="L2468" i="2"/>
  <c r="N2468" i="2" s="1"/>
  <c r="Q2467" i="2"/>
  <c r="P2467" i="2"/>
  <c r="R2467" i="2" s="1"/>
  <c r="O2467" i="2"/>
  <c r="M2467" i="2"/>
  <c r="L2467" i="2"/>
  <c r="Q2466" i="2"/>
  <c r="P2466" i="2"/>
  <c r="R2466" i="2" s="1"/>
  <c r="O2466" i="2"/>
  <c r="M2466" i="2"/>
  <c r="L2466" i="2"/>
  <c r="N2466" i="2" s="1"/>
  <c r="R2465" i="2"/>
  <c r="Q2465" i="2"/>
  <c r="P2465" i="2"/>
  <c r="O2465" i="2"/>
  <c r="M2465" i="2"/>
  <c r="N2465" i="2" s="1"/>
  <c r="L2465" i="2"/>
  <c r="Q2464" i="2"/>
  <c r="P2464" i="2"/>
  <c r="R2464" i="2" s="1"/>
  <c r="O2464" i="2"/>
  <c r="M2464" i="2"/>
  <c r="L2464" i="2"/>
  <c r="Q2463" i="2"/>
  <c r="P2463" i="2"/>
  <c r="R2463" i="2" s="1"/>
  <c r="O2463" i="2"/>
  <c r="M2463" i="2"/>
  <c r="L2463" i="2"/>
  <c r="R2462" i="2"/>
  <c r="Q2462" i="2"/>
  <c r="P2462" i="2"/>
  <c r="O2462" i="2"/>
  <c r="N2462" i="2"/>
  <c r="M2462" i="2"/>
  <c r="L2462" i="2"/>
  <c r="R2461" i="2"/>
  <c r="Q2461" i="2"/>
  <c r="P2461" i="2"/>
  <c r="O2461" i="2"/>
  <c r="M2461" i="2"/>
  <c r="L2461" i="2"/>
  <c r="Q2460" i="2"/>
  <c r="P2460" i="2"/>
  <c r="R2460" i="2" s="1"/>
  <c r="O2460" i="2"/>
  <c r="M2460" i="2"/>
  <c r="L2460" i="2"/>
  <c r="Q2459" i="2"/>
  <c r="P2459" i="2"/>
  <c r="R2459" i="2" s="1"/>
  <c r="O2459" i="2"/>
  <c r="M2459" i="2"/>
  <c r="N2459" i="2" s="1"/>
  <c r="L2459" i="2"/>
  <c r="R2458" i="2"/>
  <c r="Q2458" i="2"/>
  <c r="P2458" i="2"/>
  <c r="O2458" i="2"/>
  <c r="M2458" i="2"/>
  <c r="N2458" i="2" s="1"/>
  <c r="L2458" i="2"/>
  <c r="Q2457" i="2"/>
  <c r="P2457" i="2"/>
  <c r="R2457" i="2" s="1"/>
  <c r="O2457" i="2"/>
  <c r="M2457" i="2"/>
  <c r="L2457" i="2"/>
  <c r="Q2456" i="2"/>
  <c r="P2456" i="2"/>
  <c r="R2456" i="2" s="1"/>
  <c r="O2456" i="2"/>
  <c r="M2456" i="2"/>
  <c r="L2456" i="2"/>
  <c r="Q2455" i="2"/>
  <c r="P2455" i="2"/>
  <c r="R2455" i="2" s="1"/>
  <c r="O2455" i="2"/>
  <c r="M2455" i="2"/>
  <c r="N2455" i="2" s="1"/>
  <c r="L2455" i="2"/>
  <c r="Q2454" i="2"/>
  <c r="P2454" i="2"/>
  <c r="R2454" i="2" s="1"/>
  <c r="O2454" i="2"/>
  <c r="M2454" i="2"/>
  <c r="N2454" i="2" s="1"/>
  <c r="L2454" i="2"/>
  <c r="Q2453" i="2"/>
  <c r="P2453" i="2"/>
  <c r="R2453" i="2" s="1"/>
  <c r="O2453" i="2"/>
  <c r="M2453" i="2"/>
  <c r="N2453" i="2" s="1"/>
  <c r="L2453" i="2"/>
  <c r="Q2452" i="2"/>
  <c r="P2452" i="2"/>
  <c r="R2452" i="2" s="1"/>
  <c r="O2452" i="2"/>
  <c r="M2452" i="2"/>
  <c r="L2452" i="2"/>
  <c r="N2452" i="2" s="1"/>
  <c r="Q2451" i="2"/>
  <c r="P2451" i="2"/>
  <c r="R2451" i="2" s="1"/>
  <c r="O2451" i="2"/>
  <c r="M2451" i="2"/>
  <c r="L2451" i="2"/>
  <c r="Q2450" i="2"/>
  <c r="P2450" i="2"/>
  <c r="R2450" i="2" s="1"/>
  <c r="O2450" i="2"/>
  <c r="M2450" i="2"/>
  <c r="L2450" i="2"/>
  <c r="N2450" i="2" s="1"/>
  <c r="R2449" i="2"/>
  <c r="Q2449" i="2"/>
  <c r="P2449" i="2"/>
  <c r="O2449" i="2"/>
  <c r="M2449" i="2"/>
  <c r="N2449" i="2" s="1"/>
  <c r="L2449" i="2"/>
  <c r="Q2448" i="2"/>
  <c r="P2448" i="2"/>
  <c r="R2448" i="2" s="1"/>
  <c r="O2448" i="2"/>
  <c r="M2448" i="2"/>
  <c r="L2448" i="2"/>
  <c r="Q2447" i="2"/>
  <c r="P2447" i="2"/>
  <c r="R2447" i="2" s="1"/>
  <c r="O2447" i="2"/>
  <c r="M2447" i="2"/>
  <c r="L2447" i="2"/>
  <c r="R2446" i="2"/>
  <c r="Q2446" i="2"/>
  <c r="P2446" i="2"/>
  <c r="O2446" i="2"/>
  <c r="N2446" i="2"/>
  <c r="M2446" i="2"/>
  <c r="L2446" i="2"/>
  <c r="R2445" i="2"/>
  <c r="Q2445" i="2"/>
  <c r="P2445" i="2"/>
  <c r="O2445" i="2"/>
  <c r="M2445" i="2"/>
  <c r="L2445" i="2"/>
  <c r="Q2444" i="2"/>
  <c r="P2444" i="2"/>
  <c r="R2444" i="2" s="1"/>
  <c r="O2444" i="2"/>
  <c r="M2444" i="2"/>
  <c r="L2444" i="2"/>
  <c r="Q2443" i="2"/>
  <c r="P2443" i="2"/>
  <c r="R2443" i="2" s="1"/>
  <c r="O2443" i="2"/>
  <c r="M2443" i="2"/>
  <c r="N2443" i="2" s="1"/>
  <c r="L2443" i="2"/>
  <c r="R2442" i="2"/>
  <c r="Q2442" i="2"/>
  <c r="P2442" i="2"/>
  <c r="O2442" i="2"/>
  <c r="M2442" i="2"/>
  <c r="N2442" i="2" s="1"/>
  <c r="L2442" i="2"/>
  <c r="Q2441" i="2"/>
  <c r="P2441" i="2"/>
  <c r="R2441" i="2" s="1"/>
  <c r="O2441" i="2"/>
  <c r="M2441" i="2"/>
  <c r="L2441" i="2"/>
  <c r="Q2440" i="2"/>
  <c r="P2440" i="2"/>
  <c r="R2440" i="2" s="1"/>
  <c r="O2440" i="2"/>
  <c r="M2440" i="2"/>
  <c r="L2440" i="2"/>
  <c r="Q2439" i="2"/>
  <c r="P2439" i="2"/>
  <c r="R2439" i="2" s="1"/>
  <c r="O2439" i="2"/>
  <c r="M2439" i="2"/>
  <c r="N2439" i="2" s="1"/>
  <c r="L2439" i="2"/>
  <c r="Q2438" i="2"/>
  <c r="P2438" i="2"/>
  <c r="R2438" i="2" s="1"/>
  <c r="O2438" i="2"/>
  <c r="M2438" i="2"/>
  <c r="L2438" i="2"/>
  <c r="Q2437" i="2"/>
  <c r="P2437" i="2"/>
  <c r="R2437" i="2" s="1"/>
  <c r="O2437" i="2"/>
  <c r="M2437" i="2"/>
  <c r="N2437" i="2" s="1"/>
  <c r="L2437" i="2"/>
  <c r="Q2436" i="2"/>
  <c r="P2436" i="2"/>
  <c r="R2436" i="2" s="1"/>
  <c r="O2436" i="2"/>
  <c r="M2436" i="2"/>
  <c r="L2436" i="2"/>
  <c r="N2436" i="2" s="1"/>
  <c r="Q2435" i="2"/>
  <c r="P2435" i="2"/>
  <c r="R2435" i="2" s="1"/>
  <c r="O2435" i="2"/>
  <c r="M2435" i="2"/>
  <c r="L2435" i="2"/>
  <c r="Q2434" i="2"/>
  <c r="P2434" i="2"/>
  <c r="R2434" i="2" s="1"/>
  <c r="O2434" i="2"/>
  <c r="M2434" i="2"/>
  <c r="L2434" i="2"/>
  <c r="N2434" i="2" s="1"/>
  <c r="R2433" i="2"/>
  <c r="Q2433" i="2"/>
  <c r="P2433" i="2"/>
  <c r="O2433" i="2"/>
  <c r="M2433" i="2"/>
  <c r="N2433" i="2" s="1"/>
  <c r="L2433" i="2"/>
  <c r="Q2432" i="2"/>
  <c r="P2432" i="2"/>
  <c r="R2432" i="2" s="1"/>
  <c r="O2432" i="2"/>
  <c r="M2432" i="2"/>
  <c r="L2432" i="2"/>
  <c r="Q2431" i="2"/>
  <c r="P2431" i="2"/>
  <c r="R2431" i="2" s="1"/>
  <c r="O2431" i="2"/>
  <c r="M2431" i="2"/>
  <c r="L2431" i="2"/>
  <c r="R2430" i="2"/>
  <c r="Q2430" i="2"/>
  <c r="P2430" i="2"/>
  <c r="O2430" i="2"/>
  <c r="N2430" i="2"/>
  <c r="M2430" i="2"/>
  <c r="L2430" i="2"/>
  <c r="R2429" i="2"/>
  <c r="Q2429" i="2"/>
  <c r="P2429" i="2"/>
  <c r="O2429" i="2"/>
  <c r="M2429" i="2"/>
  <c r="N2429" i="2" s="1"/>
  <c r="L2429" i="2"/>
  <c r="Q2428" i="2"/>
  <c r="P2428" i="2"/>
  <c r="R2428" i="2" s="1"/>
  <c r="O2428" i="2"/>
  <c r="M2428" i="2"/>
  <c r="L2428" i="2"/>
  <c r="Q2427" i="2"/>
  <c r="P2427" i="2"/>
  <c r="R2427" i="2" s="1"/>
  <c r="O2427" i="2"/>
  <c r="M2427" i="2"/>
  <c r="N2427" i="2" s="1"/>
  <c r="L2427" i="2"/>
  <c r="R2426" i="2"/>
  <c r="Q2426" i="2"/>
  <c r="P2426" i="2"/>
  <c r="O2426" i="2"/>
  <c r="N2426" i="2"/>
  <c r="M2426" i="2"/>
  <c r="L2426" i="2"/>
  <c r="Q2425" i="2"/>
  <c r="P2425" i="2"/>
  <c r="R2425" i="2" s="1"/>
  <c r="O2425" i="2"/>
  <c r="M2425" i="2"/>
  <c r="L2425" i="2"/>
  <c r="Q2424" i="2"/>
  <c r="P2424" i="2"/>
  <c r="R2424" i="2" s="1"/>
  <c r="O2424" i="2"/>
  <c r="M2424" i="2"/>
  <c r="L2424" i="2"/>
  <c r="N2424" i="2" s="1"/>
  <c r="Q2423" i="2"/>
  <c r="P2423" i="2"/>
  <c r="R2423" i="2" s="1"/>
  <c r="O2423" i="2"/>
  <c r="M2423" i="2"/>
  <c r="N2423" i="2" s="1"/>
  <c r="L2423" i="2"/>
  <c r="Q2422" i="2"/>
  <c r="P2422" i="2"/>
  <c r="R2422" i="2" s="1"/>
  <c r="O2422" i="2"/>
  <c r="M2422" i="2"/>
  <c r="N2422" i="2" s="1"/>
  <c r="L2422" i="2"/>
  <c r="Q2421" i="2"/>
  <c r="P2421" i="2"/>
  <c r="R2421" i="2" s="1"/>
  <c r="O2421" i="2"/>
  <c r="M2421" i="2"/>
  <c r="N2421" i="2" s="1"/>
  <c r="L2421" i="2"/>
  <c r="Q2420" i="2"/>
  <c r="P2420" i="2"/>
  <c r="R2420" i="2" s="1"/>
  <c r="O2420" i="2"/>
  <c r="M2420" i="2"/>
  <c r="L2420" i="2"/>
  <c r="N2420" i="2" s="1"/>
  <c r="Q2419" i="2"/>
  <c r="P2419" i="2"/>
  <c r="R2419" i="2" s="1"/>
  <c r="O2419" i="2"/>
  <c r="M2419" i="2"/>
  <c r="N2419" i="2" s="1"/>
  <c r="L2419" i="2"/>
  <c r="Q2418" i="2"/>
  <c r="P2418" i="2"/>
  <c r="R2418" i="2" s="1"/>
  <c r="O2418" i="2"/>
  <c r="M2418" i="2"/>
  <c r="L2418" i="2"/>
  <c r="N2418" i="2" s="1"/>
  <c r="R2417" i="2"/>
  <c r="Q2417" i="2"/>
  <c r="P2417" i="2"/>
  <c r="O2417" i="2"/>
  <c r="M2417" i="2"/>
  <c r="N2417" i="2" s="1"/>
  <c r="L2417" i="2"/>
  <c r="Q2416" i="2"/>
  <c r="P2416" i="2"/>
  <c r="R2416" i="2" s="1"/>
  <c r="O2416" i="2"/>
  <c r="M2416" i="2"/>
  <c r="L2416" i="2"/>
  <c r="Q2415" i="2"/>
  <c r="P2415" i="2"/>
  <c r="R2415" i="2" s="1"/>
  <c r="O2415" i="2"/>
  <c r="M2415" i="2"/>
  <c r="L2415" i="2"/>
  <c r="R2414" i="2"/>
  <c r="Q2414" i="2"/>
  <c r="P2414" i="2"/>
  <c r="O2414" i="2"/>
  <c r="N2414" i="2"/>
  <c r="M2414" i="2"/>
  <c r="L2414" i="2"/>
  <c r="R2413" i="2"/>
  <c r="Q2413" i="2"/>
  <c r="P2413" i="2"/>
  <c r="O2413" i="2"/>
  <c r="M2413" i="2"/>
  <c r="L2413" i="2"/>
  <c r="Q2412" i="2"/>
  <c r="P2412" i="2"/>
  <c r="R2412" i="2" s="1"/>
  <c r="O2412" i="2"/>
  <c r="M2412" i="2"/>
  <c r="L2412" i="2"/>
  <c r="Q2411" i="2"/>
  <c r="P2411" i="2"/>
  <c r="R2411" i="2" s="1"/>
  <c r="O2411" i="2"/>
  <c r="M2411" i="2"/>
  <c r="N2411" i="2" s="1"/>
  <c r="L2411" i="2"/>
  <c r="R2410" i="2"/>
  <c r="Q2410" i="2"/>
  <c r="P2410" i="2"/>
  <c r="O2410" i="2"/>
  <c r="M2410" i="2"/>
  <c r="N2410" i="2" s="1"/>
  <c r="L2410" i="2"/>
  <c r="Q2409" i="2"/>
  <c r="P2409" i="2"/>
  <c r="R2409" i="2" s="1"/>
  <c r="O2409" i="2"/>
  <c r="M2409" i="2"/>
  <c r="L2409" i="2"/>
  <c r="Q2408" i="2"/>
  <c r="P2408" i="2"/>
  <c r="R2408" i="2" s="1"/>
  <c r="O2408" i="2"/>
  <c r="M2408" i="2"/>
  <c r="L2408" i="2"/>
  <c r="Q2407" i="2"/>
  <c r="P2407" i="2"/>
  <c r="R2407" i="2" s="1"/>
  <c r="O2407" i="2"/>
  <c r="M2407" i="2"/>
  <c r="N2407" i="2" s="1"/>
  <c r="L2407" i="2"/>
  <c r="Q2406" i="2"/>
  <c r="P2406" i="2"/>
  <c r="R2406" i="2" s="1"/>
  <c r="O2406" i="2"/>
  <c r="M2406" i="2"/>
  <c r="N2406" i="2" s="1"/>
  <c r="L2406" i="2"/>
  <c r="Q2405" i="2"/>
  <c r="P2405" i="2"/>
  <c r="R2405" i="2" s="1"/>
  <c r="O2405" i="2"/>
  <c r="M2405" i="2"/>
  <c r="N2405" i="2" s="1"/>
  <c r="L2405" i="2"/>
  <c r="Q2404" i="2"/>
  <c r="P2404" i="2"/>
  <c r="R2404" i="2" s="1"/>
  <c r="O2404" i="2"/>
  <c r="M2404" i="2"/>
  <c r="L2404" i="2"/>
  <c r="N2404" i="2" s="1"/>
  <c r="Q2403" i="2"/>
  <c r="P2403" i="2"/>
  <c r="R2403" i="2" s="1"/>
  <c r="O2403" i="2"/>
  <c r="M2403" i="2"/>
  <c r="L2403" i="2"/>
  <c r="Q2402" i="2"/>
  <c r="P2402" i="2"/>
  <c r="R2402" i="2" s="1"/>
  <c r="O2402" i="2"/>
  <c r="M2402" i="2"/>
  <c r="N2402" i="2" s="1"/>
  <c r="L2402" i="2"/>
  <c r="R2401" i="2"/>
  <c r="Q2401" i="2"/>
  <c r="P2401" i="2"/>
  <c r="O2401" i="2"/>
  <c r="M2401" i="2"/>
  <c r="N2401" i="2" s="1"/>
  <c r="L2401" i="2"/>
  <c r="Q2400" i="2"/>
  <c r="P2400" i="2"/>
  <c r="R2400" i="2" s="1"/>
  <c r="O2400" i="2"/>
  <c r="M2400" i="2"/>
  <c r="L2400" i="2"/>
  <c r="N2400" i="2" s="1"/>
  <c r="Q2399" i="2"/>
  <c r="P2399" i="2"/>
  <c r="R2399" i="2" s="1"/>
  <c r="O2399" i="2"/>
  <c r="M2399" i="2"/>
  <c r="L2399" i="2"/>
  <c r="R2398" i="2"/>
  <c r="Q2398" i="2"/>
  <c r="P2398" i="2"/>
  <c r="O2398" i="2"/>
  <c r="N2398" i="2"/>
  <c r="M2398" i="2"/>
  <c r="L2398" i="2"/>
  <c r="R2397" i="2"/>
  <c r="Q2397" i="2"/>
  <c r="P2397" i="2"/>
  <c r="O2397" i="2"/>
  <c r="M2397" i="2"/>
  <c r="L2397" i="2"/>
  <c r="Q2396" i="2"/>
  <c r="P2396" i="2"/>
  <c r="R2396" i="2" s="1"/>
  <c r="O2396" i="2"/>
  <c r="M2396" i="2"/>
  <c r="L2396" i="2"/>
  <c r="Q2395" i="2"/>
  <c r="P2395" i="2"/>
  <c r="R2395" i="2" s="1"/>
  <c r="O2395" i="2"/>
  <c r="M2395" i="2"/>
  <c r="N2395" i="2" s="1"/>
  <c r="L2395" i="2"/>
  <c r="R2394" i="2"/>
  <c r="Q2394" i="2"/>
  <c r="P2394" i="2"/>
  <c r="O2394" i="2"/>
  <c r="M2394" i="2"/>
  <c r="N2394" i="2" s="1"/>
  <c r="L2394" i="2"/>
  <c r="Q2393" i="2"/>
  <c r="P2393" i="2"/>
  <c r="R2393" i="2" s="1"/>
  <c r="O2393" i="2"/>
  <c r="M2393" i="2"/>
  <c r="L2393" i="2"/>
  <c r="Q2392" i="2"/>
  <c r="P2392" i="2"/>
  <c r="R2392" i="2" s="1"/>
  <c r="O2392" i="2"/>
  <c r="M2392" i="2"/>
  <c r="L2392" i="2"/>
  <c r="Q2391" i="2"/>
  <c r="P2391" i="2"/>
  <c r="R2391" i="2" s="1"/>
  <c r="O2391" i="2"/>
  <c r="M2391" i="2"/>
  <c r="N2391" i="2" s="1"/>
  <c r="L2391" i="2"/>
  <c r="Q2390" i="2"/>
  <c r="P2390" i="2"/>
  <c r="R2390" i="2" s="1"/>
  <c r="O2390" i="2"/>
  <c r="M2390" i="2"/>
  <c r="N2390" i="2" s="1"/>
  <c r="L2390" i="2"/>
  <c r="Q2389" i="2"/>
  <c r="P2389" i="2"/>
  <c r="R2389" i="2" s="1"/>
  <c r="O2389" i="2"/>
  <c r="M2389" i="2"/>
  <c r="L2389" i="2"/>
  <c r="Q2388" i="2"/>
  <c r="P2388" i="2"/>
  <c r="R2388" i="2" s="1"/>
  <c r="O2388" i="2"/>
  <c r="M2388" i="2"/>
  <c r="L2388" i="2"/>
  <c r="N2388" i="2" s="1"/>
  <c r="Q2387" i="2"/>
  <c r="P2387" i="2"/>
  <c r="R2387" i="2" s="1"/>
  <c r="O2387" i="2"/>
  <c r="M2387" i="2"/>
  <c r="L2387" i="2"/>
  <c r="Q2386" i="2"/>
  <c r="P2386" i="2"/>
  <c r="R2386" i="2" s="1"/>
  <c r="O2386" i="2"/>
  <c r="M2386" i="2"/>
  <c r="N2386" i="2" s="1"/>
  <c r="L2386" i="2"/>
  <c r="R2385" i="2"/>
  <c r="Q2385" i="2"/>
  <c r="P2385" i="2"/>
  <c r="O2385" i="2"/>
  <c r="M2385" i="2"/>
  <c r="N2385" i="2" s="1"/>
  <c r="L2385" i="2"/>
  <c r="Q2384" i="2"/>
  <c r="P2384" i="2"/>
  <c r="R2384" i="2" s="1"/>
  <c r="O2384" i="2"/>
  <c r="M2384" i="2"/>
  <c r="L2384" i="2"/>
  <c r="N2384" i="2" s="1"/>
  <c r="Q2383" i="2"/>
  <c r="P2383" i="2"/>
  <c r="R2383" i="2" s="1"/>
  <c r="O2383" i="2"/>
  <c r="M2383" i="2"/>
  <c r="L2383" i="2"/>
  <c r="R2382" i="2"/>
  <c r="Q2382" i="2"/>
  <c r="P2382" i="2"/>
  <c r="O2382" i="2"/>
  <c r="N2382" i="2"/>
  <c r="M2382" i="2"/>
  <c r="L2382" i="2"/>
  <c r="R2381" i="2"/>
  <c r="Q2381" i="2"/>
  <c r="P2381" i="2"/>
  <c r="O2381" i="2"/>
  <c r="M2381" i="2"/>
  <c r="L2381" i="2"/>
  <c r="Q2380" i="2"/>
  <c r="P2380" i="2"/>
  <c r="R2380" i="2" s="1"/>
  <c r="O2380" i="2"/>
  <c r="M2380" i="2"/>
  <c r="L2380" i="2"/>
  <c r="Q2379" i="2"/>
  <c r="P2379" i="2"/>
  <c r="R2379" i="2" s="1"/>
  <c r="O2379" i="2"/>
  <c r="M2379" i="2"/>
  <c r="L2379" i="2"/>
  <c r="R2378" i="2"/>
  <c r="Q2378" i="2"/>
  <c r="P2378" i="2"/>
  <c r="O2378" i="2"/>
  <c r="M2378" i="2"/>
  <c r="N2378" i="2" s="1"/>
  <c r="L2378" i="2"/>
  <c r="Q2377" i="2"/>
  <c r="P2377" i="2"/>
  <c r="R2377" i="2" s="1"/>
  <c r="O2377" i="2"/>
  <c r="M2377" i="2"/>
  <c r="L2377" i="2"/>
  <c r="Q2376" i="2"/>
  <c r="P2376" i="2"/>
  <c r="R2376" i="2" s="1"/>
  <c r="O2376" i="2"/>
  <c r="M2376" i="2"/>
  <c r="L2376" i="2"/>
  <c r="Q2375" i="2"/>
  <c r="P2375" i="2"/>
  <c r="R2375" i="2" s="1"/>
  <c r="O2375" i="2"/>
  <c r="M2375" i="2"/>
  <c r="N2375" i="2" s="1"/>
  <c r="L2375" i="2"/>
  <c r="Q2374" i="2"/>
  <c r="P2374" i="2"/>
  <c r="R2374" i="2" s="1"/>
  <c r="O2374" i="2"/>
  <c r="M2374" i="2"/>
  <c r="L2374" i="2"/>
  <c r="Q2373" i="2"/>
  <c r="P2373" i="2"/>
  <c r="R2373" i="2" s="1"/>
  <c r="O2373" i="2"/>
  <c r="M2373" i="2"/>
  <c r="L2373" i="2"/>
  <c r="Q2372" i="2"/>
  <c r="P2372" i="2"/>
  <c r="R2372" i="2" s="1"/>
  <c r="O2372" i="2"/>
  <c r="M2372" i="2"/>
  <c r="L2372" i="2"/>
  <c r="N2372" i="2" s="1"/>
  <c r="Q2371" i="2"/>
  <c r="P2371" i="2"/>
  <c r="R2371" i="2" s="1"/>
  <c r="O2371" i="2"/>
  <c r="M2371" i="2"/>
  <c r="L2371" i="2"/>
  <c r="Q2370" i="2"/>
  <c r="P2370" i="2"/>
  <c r="R2370" i="2" s="1"/>
  <c r="O2370" i="2"/>
  <c r="M2370" i="2"/>
  <c r="L2370" i="2"/>
  <c r="R2369" i="2"/>
  <c r="Q2369" i="2"/>
  <c r="P2369" i="2"/>
  <c r="O2369" i="2"/>
  <c r="M2369" i="2"/>
  <c r="N2369" i="2" s="1"/>
  <c r="L2369" i="2"/>
  <c r="Q2368" i="2"/>
  <c r="P2368" i="2"/>
  <c r="R2368" i="2" s="1"/>
  <c r="O2368" i="2"/>
  <c r="M2368" i="2"/>
  <c r="L2368" i="2"/>
  <c r="N2368" i="2" s="1"/>
  <c r="Q2367" i="2"/>
  <c r="P2367" i="2"/>
  <c r="R2367" i="2" s="1"/>
  <c r="O2367" i="2"/>
  <c r="M2367" i="2"/>
  <c r="L2367" i="2"/>
  <c r="R2366" i="2"/>
  <c r="Q2366" i="2"/>
  <c r="P2366" i="2"/>
  <c r="O2366" i="2"/>
  <c r="N2366" i="2"/>
  <c r="M2366" i="2"/>
  <c r="L2366" i="2"/>
  <c r="R2365" i="2"/>
  <c r="Q2365" i="2"/>
  <c r="P2365" i="2"/>
  <c r="O2365" i="2"/>
  <c r="M2365" i="2"/>
  <c r="N2365" i="2" s="1"/>
  <c r="L2365" i="2"/>
  <c r="Q2364" i="2"/>
  <c r="P2364" i="2"/>
  <c r="R2364" i="2" s="1"/>
  <c r="O2364" i="2"/>
  <c r="M2364" i="2"/>
  <c r="L2364" i="2"/>
  <c r="Q2363" i="2"/>
  <c r="P2363" i="2"/>
  <c r="R2363" i="2" s="1"/>
  <c r="O2363" i="2"/>
  <c r="M2363" i="2"/>
  <c r="L2363" i="2"/>
  <c r="R2362" i="2"/>
  <c r="Q2362" i="2"/>
  <c r="P2362" i="2"/>
  <c r="O2362" i="2"/>
  <c r="N2362" i="2"/>
  <c r="M2362" i="2"/>
  <c r="L2362" i="2"/>
  <c r="Q2361" i="2"/>
  <c r="P2361" i="2"/>
  <c r="R2361" i="2" s="1"/>
  <c r="O2361" i="2"/>
  <c r="M2361" i="2"/>
  <c r="L2361" i="2"/>
  <c r="Q2360" i="2"/>
  <c r="P2360" i="2"/>
  <c r="R2360" i="2" s="1"/>
  <c r="O2360" i="2"/>
  <c r="M2360" i="2"/>
  <c r="L2360" i="2"/>
  <c r="N2360" i="2" s="1"/>
  <c r="Q2359" i="2"/>
  <c r="P2359" i="2"/>
  <c r="R2359" i="2" s="1"/>
  <c r="O2359" i="2"/>
  <c r="M2359" i="2"/>
  <c r="N2359" i="2" s="1"/>
  <c r="L2359" i="2"/>
  <c r="Q2358" i="2"/>
  <c r="P2358" i="2"/>
  <c r="R2358" i="2" s="1"/>
  <c r="O2358" i="2"/>
  <c r="M2358" i="2"/>
  <c r="N2358" i="2" s="1"/>
  <c r="L2358" i="2"/>
  <c r="Q2357" i="2"/>
  <c r="P2357" i="2"/>
  <c r="R2357" i="2" s="1"/>
  <c r="O2357" i="2"/>
  <c r="M2357" i="2"/>
  <c r="L2357" i="2"/>
  <c r="Q2356" i="2"/>
  <c r="P2356" i="2"/>
  <c r="R2356" i="2" s="1"/>
  <c r="O2356" i="2"/>
  <c r="M2356" i="2"/>
  <c r="L2356" i="2"/>
  <c r="N2356" i="2" s="1"/>
  <c r="Q2355" i="2"/>
  <c r="P2355" i="2"/>
  <c r="R2355" i="2" s="1"/>
  <c r="O2355" i="2"/>
  <c r="M2355" i="2"/>
  <c r="N2355" i="2" s="1"/>
  <c r="L2355" i="2"/>
  <c r="Q2354" i="2"/>
  <c r="P2354" i="2"/>
  <c r="R2354" i="2" s="1"/>
  <c r="O2354" i="2"/>
  <c r="M2354" i="2"/>
  <c r="N2354" i="2" s="1"/>
  <c r="L2354" i="2"/>
  <c r="R2353" i="2"/>
  <c r="Q2353" i="2"/>
  <c r="P2353" i="2"/>
  <c r="O2353" i="2"/>
  <c r="M2353" i="2"/>
  <c r="N2353" i="2" s="1"/>
  <c r="L2353" i="2"/>
  <c r="Q2352" i="2"/>
  <c r="P2352" i="2"/>
  <c r="R2352" i="2" s="1"/>
  <c r="O2352" i="2"/>
  <c r="M2352" i="2"/>
  <c r="L2352" i="2"/>
  <c r="N2352" i="2" s="1"/>
  <c r="Q2351" i="2"/>
  <c r="P2351" i="2"/>
  <c r="R2351" i="2" s="1"/>
  <c r="O2351" i="2"/>
  <c r="M2351" i="2"/>
  <c r="L2351" i="2"/>
  <c r="R2350" i="2"/>
  <c r="Q2350" i="2"/>
  <c r="P2350" i="2"/>
  <c r="O2350" i="2"/>
  <c r="N2350" i="2"/>
  <c r="M2350" i="2"/>
  <c r="L2350" i="2"/>
  <c r="R2349" i="2"/>
  <c r="Q2349" i="2"/>
  <c r="P2349" i="2"/>
  <c r="O2349" i="2"/>
  <c r="M2349" i="2"/>
  <c r="L2349" i="2"/>
  <c r="Q2348" i="2"/>
  <c r="P2348" i="2"/>
  <c r="R2348" i="2" s="1"/>
  <c r="O2348" i="2"/>
  <c r="M2348" i="2"/>
  <c r="L2348" i="2"/>
  <c r="Q2347" i="2"/>
  <c r="P2347" i="2"/>
  <c r="R2347" i="2" s="1"/>
  <c r="O2347" i="2"/>
  <c r="M2347" i="2"/>
  <c r="L2347" i="2"/>
  <c r="R2346" i="2"/>
  <c r="Q2346" i="2"/>
  <c r="P2346" i="2"/>
  <c r="O2346" i="2"/>
  <c r="M2346" i="2"/>
  <c r="N2346" i="2" s="1"/>
  <c r="L2346" i="2"/>
  <c r="Q2345" i="2"/>
  <c r="P2345" i="2"/>
  <c r="R2345" i="2" s="1"/>
  <c r="O2345" i="2"/>
  <c r="M2345" i="2"/>
  <c r="L2345" i="2"/>
  <c r="Q2344" i="2"/>
  <c r="P2344" i="2"/>
  <c r="R2344" i="2" s="1"/>
  <c r="O2344" i="2"/>
  <c r="M2344" i="2"/>
  <c r="L2344" i="2"/>
  <c r="Q2343" i="2"/>
  <c r="P2343" i="2"/>
  <c r="R2343" i="2" s="1"/>
  <c r="O2343" i="2"/>
  <c r="M2343" i="2"/>
  <c r="N2343" i="2" s="1"/>
  <c r="L2343" i="2"/>
  <c r="Q2342" i="2"/>
  <c r="P2342" i="2"/>
  <c r="R2342" i="2" s="1"/>
  <c r="O2342" i="2"/>
  <c r="M2342" i="2"/>
  <c r="N2342" i="2" s="1"/>
  <c r="L2342" i="2"/>
  <c r="Q2341" i="2"/>
  <c r="P2341" i="2"/>
  <c r="R2341" i="2" s="1"/>
  <c r="O2341" i="2"/>
  <c r="M2341" i="2"/>
  <c r="N2341" i="2" s="1"/>
  <c r="L2341" i="2"/>
  <c r="Q2340" i="2"/>
  <c r="P2340" i="2"/>
  <c r="R2340" i="2" s="1"/>
  <c r="O2340" i="2"/>
  <c r="M2340" i="2"/>
  <c r="L2340" i="2"/>
  <c r="N2340" i="2" s="1"/>
  <c r="Q2339" i="2"/>
  <c r="P2339" i="2"/>
  <c r="R2339" i="2" s="1"/>
  <c r="O2339" i="2"/>
  <c r="M2339" i="2"/>
  <c r="L2339" i="2"/>
  <c r="Q2338" i="2"/>
  <c r="P2338" i="2"/>
  <c r="R2338" i="2" s="1"/>
  <c r="O2338" i="2"/>
  <c r="M2338" i="2"/>
  <c r="N2338" i="2" s="1"/>
  <c r="L2338" i="2"/>
  <c r="R2337" i="2"/>
  <c r="Q2337" i="2"/>
  <c r="P2337" i="2"/>
  <c r="O2337" i="2"/>
  <c r="M2337" i="2"/>
  <c r="N2337" i="2" s="1"/>
  <c r="L2337" i="2"/>
  <c r="Q2336" i="2"/>
  <c r="P2336" i="2"/>
  <c r="R2336" i="2" s="1"/>
  <c r="O2336" i="2"/>
  <c r="M2336" i="2"/>
  <c r="L2336" i="2"/>
  <c r="N2336" i="2" s="1"/>
  <c r="Q2335" i="2"/>
  <c r="P2335" i="2"/>
  <c r="R2335" i="2" s="1"/>
  <c r="O2335" i="2"/>
  <c r="M2335" i="2"/>
  <c r="L2335" i="2"/>
  <c r="R2334" i="2"/>
  <c r="Q2334" i="2"/>
  <c r="P2334" i="2"/>
  <c r="O2334" i="2"/>
  <c r="N2334" i="2"/>
  <c r="M2334" i="2"/>
  <c r="L2334" i="2"/>
  <c r="R2333" i="2"/>
  <c r="Q2333" i="2"/>
  <c r="P2333" i="2"/>
  <c r="O2333" i="2"/>
  <c r="M2333" i="2"/>
  <c r="L2333" i="2"/>
  <c r="Q2332" i="2"/>
  <c r="P2332" i="2"/>
  <c r="R2332" i="2" s="1"/>
  <c r="O2332" i="2"/>
  <c r="M2332" i="2"/>
  <c r="L2332" i="2"/>
  <c r="Q2331" i="2"/>
  <c r="P2331" i="2"/>
  <c r="R2331" i="2" s="1"/>
  <c r="O2331" i="2"/>
  <c r="M2331" i="2"/>
  <c r="N2331" i="2" s="1"/>
  <c r="L2331" i="2"/>
  <c r="R2330" i="2"/>
  <c r="Q2330" i="2"/>
  <c r="P2330" i="2"/>
  <c r="O2330" i="2"/>
  <c r="M2330" i="2"/>
  <c r="N2330" i="2" s="1"/>
  <c r="L2330" i="2"/>
  <c r="Q2329" i="2"/>
  <c r="P2329" i="2"/>
  <c r="R2329" i="2" s="1"/>
  <c r="O2329" i="2"/>
  <c r="M2329" i="2"/>
  <c r="L2329" i="2"/>
  <c r="Q2328" i="2"/>
  <c r="P2328" i="2"/>
  <c r="R2328" i="2" s="1"/>
  <c r="O2328" i="2"/>
  <c r="M2328" i="2"/>
  <c r="L2328" i="2"/>
  <c r="Q2327" i="2"/>
  <c r="P2327" i="2"/>
  <c r="R2327" i="2" s="1"/>
  <c r="O2327" i="2"/>
  <c r="M2327" i="2"/>
  <c r="N2327" i="2" s="1"/>
  <c r="L2327" i="2"/>
  <c r="Q2326" i="2"/>
  <c r="P2326" i="2"/>
  <c r="R2326" i="2" s="1"/>
  <c r="O2326" i="2"/>
  <c r="M2326" i="2"/>
  <c r="N2326" i="2" s="1"/>
  <c r="L2326" i="2"/>
  <c r="Q2325" i="2"/>
  <c r="P2325" i="2"/>
  <c r="R2325" i="2" s="1"/>
  <c r="O2325" i="2"/>
  <c r="M2325" i="2"/>
  <c r="L2325" i="2"/>
  <c r="Q2324" i="2"/>
  <c r="P2324" i="2"/>
  <c r="R2324" i="2" s="1"/>
  <c r="O2324" i="2"/>
  <c r="M2324" i="2"/>
  <c r="L2324" i="2"/>
  <c r="N2324" i="2" s="1"/>
  <c r="Q2323" i="2"/>
  <c r="P2323" i="2"/>
  <c r="R2323" i="2" s="1"/>
  <c r="O2323" i="2"/>
  <c r="M2323" i="2"/>
  <c r="L2323" i="2"/>
  <c r="Q2322" i="2"/>
  <c r="P2322" i="2"/>
  <c r="R2322" i="2" s="1"/>
  <c r="O2322" i="2"/>
  <c r="M2322" i="2"/>
  <c r="N2322" i="2" s="1"/>
  <c r="L2322" i="2"/>
  <c r="R2321" i="2"/>
  <c r="Q2321" i="2"/>
  <c r="P2321" i="2"/>
  <c r="O2321" i="2"/>
  <c r="M2321" i="2"/>
  <c r="N2321" i="2" s="1"/>
  <c r="L2321" i="2"/>
  <c r="Q2320" i="2"/>
  <c r="P2320" i="2"/>
  <c r="R2320" i="2" s="1"/>
  <c r="O2320" i="2"/>
  <c r="M2320" i="2"/>
  <c r="L2320" i="2"/>
  <c r="N2320" i="2" s="1"/>
  <c r="Q2319" i="2"/>
  <c r="P2319" i="2"/>
  <c r="R2319" i="2" s="1"/>
  <c r="O2319" i="2"/>
  <c r="M2319" i="2"/>
  <c r="L2319" i="2"/>
  <c r="R2318" i="2"/>
  <c r="Q2318" i="2"/>
  <c r="P2318" i="2"/>
  <c r="O2318" i="2"/>
  <c r="N2318" i="2"/>
  <c r="M2318" i="2"/>
  <c r="L2318" i="2"/>
  <c r="R2317" i="2"/>
  <c r="Q2317" i="2"/>
  <c r="P2317" i="2"/>
  <c r="O2317" i="2"/>
  <c r="M2317" i="2"/>
  <c r="L2317" i="2"/>
  <c r="Q2316" i="2"/>
  <c r="P2316" i="2"/>
  <c r="R2316" i="2" s="1"/>
  <c r="O2316" i="2"/>
  <c r="M2316" i="2"/>
  <c r="L2316" i="2"/>
  <c r="Q2315" i="2"/>
  <c r="P2315" i="2"/>
  <c r="R2315" i="2" s="1"/>
  <c r="O2315" i="2"/>
  <c r="M2315" i="2"/>
  <c r="L2315" i="2"/>
  <c r="R2314" i="2"/>
  <c r="Q2314" i="2"/>
  <c r="P2314" i="2"/>
  <c r="O2314" i="2"/>
  <c r="M2314" i="2"/>
  <c r="N2314" i="2" s="1"/>
  <c r="L2314" i="2"/>
  <c r="Q2313" i="2"/>
  <c r="P2313" i="2"/>
  <c r="R2313" i="2" s="1"/>
  <c r="O2313" i="2"/>
  <c r="M2313" i="2"/>
  <c r="L2313" i="2"/>
  <c r="Q2312" i="2"/>
  <c r="P2312" i="2"/>
  <c r="R2312" i="2" s="1"/>
  <c r="O2312" i="2"/>
  <c r="M2312" i="2"/>
  <c r="L2312" i="2"/>
  <c r="Q2311" i="2"/>
  <c r="P2311" i="2"/>
  <c r="R2311" i="2" s="1"/>
  <c r="O2311" i="2"/>
  <c r="M2311" i="2"/>
  <c r="N2311" i="2" s="1"/>
  <c r="L2311" i="2"/>
  <c r="Q2310" i="2"/>
  <c r="P2310" i="2"/>
  <c r="R2310" i="2" s="1"/>
  <c r="O2310" i="2"/>
  <c r="M2310" i="2"/>
  <c r="L2310" i="2"/>
  <c r="Q2309" i="2"/>
  <c r="P2309" i="2"/>
  <c r="R2309" i="2" s="1"/>
  <c r="O2309" i="2"/>
  <c r="M2309" i="2"/>
  <c r="N2309" i="2" s="1"/>
  <c r="L2309" i="2"/>
  <c r="Q2308" i="2"/>
  <c r="P2308" i="2"/>
  <c r="R2308" i="2" s="1"/>
  <c r="O2308" i="2"/>
  <c r="M2308" i="2"/>
  <c r="L2308" i="2"/>
  <c r="N2308" i="2" s="1"/>
  <c r="Q2307" i="2"/>
  <c r="P2307" i="2"/>
  <c r="R2307" i="2" s="1"/>
  <c r="O2307" i="2"/>
  <c r="M2307" i="2"/>
  <c r="N2307" i="2" s="1"/>
  <c r="L2307" i="2"/>
  <c r="Q2306" i="2"/>
  <c r="P2306" i="2"/>
  <c r="R2306" i="2" s="1"/>
  <c r="O2306" i="2"/>
  <c r="M2306" i="2"/>
  <c r="L2306" i="2"/>
  <c r="R2305" i="2"/>
  <c r="Q2305" i="2"/>
  <c r="P2305" i="2"/>
  <c r="O2305" i="2"/>
  <c r="M2305" i="2"/>
  <c r="N2305" i="2" s="1"/>
  <c r="L2305" i="2"/>
  <c r="Q2304" i="2"/>
  <c r="P2304" i="2"/>
  <c r="R2304" i="2" s="1"/>
  <c r="O2304" i="2"/>
  <c r="M2304" i="2"/>
  <c r="L2304" i="2"/>
  <c r="N2304" i="2" s="1"/>
  <c r="Q2303" i="2"/>
  <c r="P2303" i="2"/>
  <c r="R2303" i="2" s="1"/>
  <c r="O2303" i="2"/>
  <c r="M2303" i="2"/>
  <c r="L2303" i="2"/>
  <c r="R2302" i="2"/>
  <c r="Q2302" i="2"/>
  <c r="P2302" i="2"/>
  <c r="O2302" i="2"/>
  <c r="N2302" i="2"/>
  <c r="M2302" i="2"/>
  <c r="L2302" i="2"/>
  <c r="R2301" i="2"/>
  <c r="Q2301" i="2"/>
  <c r="P2301" i="2"/>
  <c r="O2301" i="2"/>
  <c r="M2301" i="2"/>
  <c r="N2301" i="2" s="1"/>
  <c r="L2301" i="2"/>
  <c r="Q2300" i="2"/>
  <c r="P2300" i="2"/>
  <c r="R2300" i="2" s="1"/>
  <c r="O2300" i="2"/>
  <c r="M2300" i="2"/>
  <c r="L2300" i="2"/>
  <c r="Q2299" i="2"/>
  <c r="P2299" i="2"/>
  <c r="R2299" i="2" s="1"/>
  <c r="O2299" i="2"/>
  <c r="M2299" i="2"/>
  <c r="N2299" i="2" s="1"/>
  <c r="L2299" i="2"/>
  <c r="R2298" i="2"/>
  <c r="Q2298" i="2"/>
  <c r="P2298" i="2"/>
  <c r="O2298" i="2"/>
  <c r="N2298" i="2"/>
  <c r="M2298" i="2"/>
  <c r="L2298" i="2"/>
  <c r="Q2297" i="2"/>
  <c r="P2297" i="2"/>
  <c r="R2297" i="2" s="1"/>
  <c r="O2297" i="2"/>
  <c r="M2297" i="2"/>
  <c r="L2297" i="2"/>
  <c r="Q2296" i="2"/>
  <c r="P2296" i="2"/>
  <c r="R2296" i="2" s="1"/>
  <c r="O2296" i="2"/>
  <c r="M2296" i="2"/>
  <c r="L2296" i="2"/>
  <c r="N2296" i="2" s="1"/>
  <c r="Q2295" i="2"/>
  <c r="P2295" i="2"/>
  <c r="R2295" i="2" s="1"/>
  <c r="O2295" i="2"/>
  <c r="M2295" i="2"/>
  <c r="N2295" i="2" s="1"/>
  <c r="L2295" i="2"/>
  <c r="Q2294" i="2"/>
  <c r="P2294" i="2"/>
  <c r="R2294" i="2" s="1"/>
  <c r="O2294" i="2"/>
  <c r="M2294" i="2"/>
  <c r="L2294" i="2"/>
  <c r="Q2293" i="2"/>
  <c r="P2293" i="2"/>
  <c r="R2293" i="2" s="1"/>
  <c r="O2293" i="2"/>
  <c r="M2293" i="2"/>
  <c r="L2293" i="2"/>
  <c r="Q2292" i="2"/>
  <c r="P2292" i="2"/>
  <c r="R2292" i="2" s="1"/>
  <c r="O2292" i="2"/>
  <c r="M2292" i="2"/>
  <c r="L2292" i="2"/>
  <c r="N2292" i="2" s="1"/>
  <c r="Q2291" i="2"/>
  <c r="P2291" i="2"/>
  <c r="R2291" i="2" s="1"/>
  <c r="O2291" i="2"/>
  <c r="M2291" i="2"/>
  <c r="N2291" i="2" s="1"/>
  <c r="L2291" i="2"/>
  <c r="Q2290" i="2"/>
  <c r="P2290" i="2"/>
  <c r="R2290" i="2" s="1"/>
  <c r="O2290" i="2"/>
  <c r="M2290" i="2"/>
  <c r="L2290" i="2"/>
  <c r="R2289" i="2"/>
  <c r="Q2289" i="2"/>
  <c r="P2289" i="2"/>
  <c r="O2289" i="2"/>
  <c r="M2289" i="2"/>
  <c r="N2289" i="2" s="1"/>
  <c r="L2289" i="2"/>
  <c r="Q2288" i="2"/>
  <c r="P2288" i="2"/>
  <c r="R2288" i="2" s="1"/>
  <c r="O2288" i="2"/>
  <c r="M2288" i="2"/>
  <c r="L2288" i="2"/>
  <c r="N2288" i="2" s="1"/>
  <c r="Q2287" i="2"/>
  <c r="P2287" i="2"/>
  <c r="R2287" i="2" s="1"/>
  <c r="O2287" i="2"/>
  <c r="M2287" i="2"/>
  <c r="L2287" i="2"/>
  <c r="R2286" i="2"/>
  <c r="Q2286" i="2"/>
  <c r="P2286" i="2"/>
  <c r="O2286" i="2"/>
  <c r="N2286" i="2"/>
  <c r="M2286" i="2"/>
  <c r="L2286" i="2"/>
  <c r="R2285" i="2"/>
  <c r="Q2285" i="2"/>
  <c r="P2285" i="2"/>
  <c r="O2285" i="2"/>
  <c r="M2285" i="2"/>
  <c r="N2285" i="2" s="1"/>
  <c r="L2285" i="2"/>
  <c r="Q2284" i="2"/>
  <c r="P2284" i="2"/>
  <c r="R2284" i="2" s="1"/>
  <c r="O2284" i="2"/>
  <c r="M2284" i="2"/>
  <c r="L2284" i="2"/>
  <c r="Q2283" i="2"/>
  <c r="P2283" i="2"/>
  <c r="R2283" i="2" s="1"/>
  <c r="O2283" i="2"/>
  <c r="M2283" i="2"/>
  <c r="N2283" i="2" s="1"/>
  <c r="L2283" i="2"/>
  <c r="R2282" i="2"/>
  <c r="Q2282" i="2"/>
  <c r="P2282" i="2"/>
  <c r="O2282" i="2"/>
  <c r="N2282" i="2"/>
  <c r="M2282" i="2"/>
  <c r="L2282" i="2"/>
  <c r="Q2281" i="2"/>
  <c r="P2281" i="2"/>
  <c r="R2281" i="2" s="1"/>
  <c r="O2281" i="2"/>
  <c r="M2281" i="2"/>
  <c r="L2281" i="2"/>
  <c r="Q2280" i="2"/>
  <c r="P2280" i="2"/>
  <c r="R2280" i="2" s="1"/>
  <c r="O2280" i="2"/>
  <c r="M2280" i="2"/>
  <c r="L2280" i="2"/>
  <c r="N2280" i="2" s="1"/>
  <c r="Q2279" i="2"/>
  <c r="P2279" i="2"/>
  <c r="R2279" i="2" s="1"/>
  <c r="O2279" i="2"/>
  <c r="M2279" i="2"/>
  <c r="N2279" i="2" s="1"/>
  <c r="L2279" i="2"/>
  <c r="Q2278" i="2"/>
  <c r="P2278" i="2"/>
  <c r="R2278" i="2" s="1"/>
  <c r="O2278" i="2"/>
  <c r="M2278" i="2"/>
  <c r="L2278" i="2"/>
  <c r="Q2277" i="2"/>
  <c r="P2277" i="2"/>
  <c r="R2277" i="2" s="1"/>
  <c r="O2277" i="2"/>
  <c r="M2277" i="2"/>
  <c r="N2277" i="2" s="1"/>
  <c r="L2277" i="2"/>
  <c r="Q2276" i="2"/>
  <c r="P2276" i="2"/>
  <c r="R2276" i="2" s="1"/>
  <c r="O2276" i="2"/>
  <c r="M2276" i="2"/>
  <c r="L2276" i="2"/>
  <c r="N2276" i="2" s="1"/>
  <c r="Q2275" i="2"/>
  <c r="P2275" i="2"/>
  <c r="R2275" i="2" s="1"/>
  <c r="O2275" i="2"/>
  <c r="M2275" i="2"/>
  <c r="N2275" i="2" s="1"/>
  <c r="L2275" i="2"/>
  <c r="Q2274" i="2"/>
  <c r="P2274" i="2"/>
  <c r="R2274" i="2" s="1"/>
  <c r="O2274" i="2"/>
  <c r="M2274" i="2"/>
  <c r="L2274" i="2"/>
  <c r="R2273" i="2"/>
  <c r="Q2273" i="2"/>
  <c r="P2273" i="2"/>
  <c r="O2273" i="2"/>
  <c r="M2273" i="2"/>
  <c r="N2273" i="2" s="1"/>
  <c r="L2273" i="2"/>
  <c r="Q2272" i="2"/>
  <c r="P2272" i="2"/>
  <c r="R2272" i="2" s="1"/>
  <c r="O2272" i="2"/>
  <c r="M2272" i="2"/>
  <c r="L2272" i="2"/>
  <c r="N2272" i="2" s="1"/>
  <c r="Q2271" i="2"/>
  <c r="P2271" i="2"/>
  <c r="R2271" i="2" s="1"/>
  <c r="O2271" i="2"/>
  <c r="M2271" i="2"/>
  <c r="L2271" i="2"/>
  <c r="R2270" i="2"/>
  <c r="Q2270" i="2"/>
  <c r="P2270" i="2"/>
  <c r="O2270" i="2"/>
  <c r="N2270" i="2"/>
  <c r="M2270" i="2"/>
  <c r="L2270" i="2"/>
  <c r="R2269" i="2"/>
  <c r="Q2269" i="2"/>
  <c r="P2269" i="2"/>
  <c r="O2269" i="2"/>
  <c r="M2269" i="2"/>
  <c r="N2269" i="2" s="1"/>
  <c r="L2269" i="2"/>
  <c r="Q2268" i="2"/>
  <c r="P2268" i="2"/>
  <c r="R2268" i="2" s="1"/>
  <c r="O2268" i="2"/>
  <c r="M2268" i="2"/>
  <c r="L2268" i="2"/>
  <c r="Q2267" i="2"/>
  <c r="P2267" i="2"/>
  <c r="R2267" i="2" s="1"/>
  <c r="O2267" i="2"/>
  <c r="M2267" i="2"/>
  <c r="N2267" i="2" s="1"/>
  <c r="L2267" i="2"/>
  <c r="R2266" i="2"/>
  <c r="Q2266" i="2"/>
  <c r="P2266" i="2"/>
  <c r="O2266" i="2"/>
  <c r="N2266" i="2"/>
  <c r="M2266" i="2"/>
  <c r="L2266" i="2"/>
  <c r="Q2265" i="2"/>
  <c r="P2265" i="2"/>
  <c r="R2265" i="2" s="1"/>
  <c r="O2265" i="2"/>
  <c r="M2265" i="2"/>
  <c r="L2265" i="2"/>
  <c r="Q2264" i="2"/>
  <c r="P2264" i="2"/>
  <c r="R2264" i="2" s="1"/>
  <c r="O2264" i="2"/>
  <c r="M2264" i="2"/>
  <c r="L2264" i="2"/>
  <c r="N2264" i="2" s="1"/>
  <c r="Q2263" i="2"/>
  <c r="P2263" i="2"/>
  <c r="R2263" i="2" s="1"/>
  <c r="O2263" i="2"/>
  <c r="M2263" i="2"/>
  <c r="N2263" i="2" s="1"/>
  <c r="L2263" i="2"/>
  <c r="Q2262" i="2"/>
  <c r="P2262" i="2"/>
  <c r="R2262" i="2" s="1"/>
  <c r="O2262" i="2"/>
  <c r="M2262" i="2"/>
  <c r="L2262" i="2"/>
  <c r="Q2261" i="2"/>
  <c r="P2261" i="2"/>
  <c r="R2261" i="2" s="1"/>
  <c r="O2261" i="2"/>
  <c r="M2261" i="2"/>
  <c r="N2261" i="2" s="1"/>
  <c r="L2261" i="2"/>
  <c r="Q2260" i="2"/>
  <c r="P2260" i="2"/>
  <c r="R2260" i="2" s="1"/>
  <c r="O2260" i="2"/>
  <c r="M2260" i="2"/>
  <c r="L2260" i="2"/>
  <c r="N2260" i="2" s="1"/>
  <c r="Q2259" i="2"/>
  <c r="P2259" i="2"/>
  <c r="R2259" i="2" s="1"/>
  <c r="O2259" i="2"/>
  <c r="M2259" i="2"/>
  <c r="N2259" i="2" s="1"/>
  <c r="L2259" i="2"/>
  <c r="Q2258" i="2"/>
  <c r="P2258" i="2"/>
  <c r="R2258" i="2" s="1"/>
  <c r="O2258" i="2"/>
  <c r="M2258" i="2"/>
  <c r="L2258" i="2"/>
  <c r="R2257" i="2"/>
  <c r="Q2257" i="2"/>
  <c r="P2257" i="2"/>
  <c r="O2257" i="2"/>
  <c r="M2257" i="2"/>
  <c r="N2257" i="2" s="1"/>
  <c r="L2257" i="2"/>
  <c r="Q2256" i="2"/>
  <c r="P2256" i="2"/>
  <c r="R2256" i="2" s="1"/>
  <c r="O2256" i="2"/>
  <c r="M2256" i="2"/>
  <c r="L2256" i="2"/>
  <c r="N2256" i="2" s="1"/>
  <c r="Q2255" i="2"/>
  <c r="P2255" i="2"/>
  <c r="R2255" i="2" s="1"/>
  <c r="O2255" i="2"/>
  <c r="M2255" i="2"/>
  <c r="L2255" i="2"/>
  <c r="R2254" i="2"/>
  <c r="Q2254" i="2"/>
  <c r="P2254" i="2"/>
  <c r="O2254" i="2"/>
  <c r="N2254" i="2"/>
  <c r="M2254" i="2"/>
  <c r="L2254" i="2"/>
  <c r="R2253" i="2"/>
  <c r="Q2253" i="2"/>
  <c r="P2253" i="2"/>
  <c r="O2253" i="2"/>
  <c r="M2253" i="2"/>
  <c r="N2253" i="2" s="1"/>
  <c r="L2253" i="2"/>
  <c r="Q2252" i="2"/>
  <c r="P2252" i="2"/>
  <c r="R2252" i="2" s="1"/>
  <c r="O2252" i="2"/>
  <c r="M2252" i="2"/>
  <c r="L2252" i="2"/>
  <c r="Q2251" i="2"/>
  <c r="P2251" i="2"/>
  <c r="R2251" i="2" s="1"/>
  <c r="O2251" i="2"/>
  <c r="M2251" i="2"/>
  <c r="N2251" i="2" s="1"/>
  <c r="L2251" i="2"/>
  <c r="R2250" i="2"/>
  <c r="Q2250" i="2"/>
  <c r="P2250" i="2"/>
  <c r="O2250" i="2"/>
  <c r="N2250" i="2"/>
  <c r="M2250" i="2"/>
  <c r="L2250" i="2"/>
  <c r="Q2249" i="2"/>
  <c r="P2249" i="2"/>
  <c r="R2249" i="2" s="1"/>
  <c r="O2249" i="2"/>
  <c r="M2249" i="2"/>
  <c r="L2249" i="2"/>
  <c r="Q2248" i="2"/>
  <c r="P2248" i="2"/>
  <c r="R2248" i="2" s="1"/>
  <c r="O2248" i="2"/>
  <c r="M2248" i="2"/>
  <c r="L2248" i="2"/>
  <c r="N2248" i="2" s="1"/>
  <c r="Q2247" i="2"/>
  <c r="P2247" i="2"/>
  <c r="R2247" i="2" s="1"/>
  <c r="O2247" i="2"/>
  <c r="M2247" i="2"/>
  <c r="N2247" i="2" s="1"/>
  <c r="L2247" i="2"/>
  <c r="Q2246" i="2"/>
  <c r="P2246" i="2"/>
  <c r="R2246" i="2" s="1"/>
  <c r="O2246" i="2"/>
  <c r="M2246" i="2"/>
  <c r="L2246" i="2"/>
  <c r="Q2245" i="2"/>
  <c r="P2245" i="2"/>
  <c r="R2245" i="2" s="1"/>
  <c r="O2245" i="2"/>
  <c r="M2245" i="2"/>
  <c r="N2245" i="2" s="1"/>
  <c r="L2245" i="2"/>
  <c r="Q2244" i="2"/>
  <c r="P2244" i="2"/>
  <c r="R2244" i="2" s="1"/>
  <c r="O2244" i="2"/>
  <c r="M2244" i="2"/>
  <c r="L2244" i="2"/>
  <c r="N2244" i="2" s="1"/>
  <c r="Q2243" i="2"/>
  <c r="P2243" i="2"/>
  <c r="R2243" i="2" s="1"/>
  <c r="O2243" i="2"/>
  <c r="M2243" i="2"/>
  <c r="N2243" i="2" s="1"/>
  <c r="L2243" i="2"/>
  <c r="Q2242" i="2"/>
  <c r="P2242" i="2"/>
  <c r="R2242" i="2" s="1"/>
  <c r="O2242" i="2"/>
  <c r="M2242" i="2"/>
  <c r="L2242" i="2"/>
  <c r="R2241" i="2"/>
  <c r="Q2241" i="2"/>
  <c r="P2241" i="2"/>
  <c r="O2241" i="2"/>
  <c r="M2241" i="2"/>
  <c r="N2241" i="2" s="1"/>
  <c r="L2241" i="2"/>
  <c r="Q2240" i="2"/>
  <c r="P2240" i="2"/>
  <c r="R2240" i="2" s="1"/>
  <c r="O2240" i="2"/>
  <c r="M2240" i="2"/>
  <c r="L2240" i="2"/>
  <c r="N2240" i="2" s="1"/>
  <c r="Q2239" i="2"/>
  <c r="P2239" i="2"/>
  <c r="R2239" i="2" s="1"/>
  <c r="O2239" i="2"/>
  <c r="M2239" i="2"/>
  <c r="L2239" i="2"/>
  <c r="R2238" i="2"/>
  <c r="Q2238" i="2"/>
  <c r="P2238" i="2"/>
  <c r="O2238" i="2"/>
  <c r="N2238" i="2"/>
  <c r="M2238" i="2"/>
  <c r="L2238" i="2"/>
  <c r="R2237" i="2"/>
  <c r="Q2237" i="2"/>
  <c r="P2237" i="2"/>
  <c r="O2237" i="2"/>
  <c r="M2237" i="2"/>
  <c r="N2237" i="2" s="1"/>
  <c r="L2237" i="2"/>
  <c r="Q2236" i="2"/>
  <c r="P2236" i="2"/>
  <c r="R2236" i="2" s="1"/>
  <c r="O2236" i="2"/>
  <c r="M2236" i="2"/>
  <c r="L2236" i="2"/>
  <c r="Q2235" i="2"/>
  <c r="P2235" i="2"/>
  <c r="R2235" i="2" s="1"/>
  <c r="O2235" i="2"/>
  <c r="M2235" i="2"/>
  <c r="N2235" i="2" s="1"/>
  <c r="L2235" i="2"/>
  <c r="R2234" i="2"/>
  <c r="Q2234" i="2"/>
  <c r="P2234" i="2"/>
  <c r="O2234" i="2"/>
  <c r="N2234" i="2"/>
  <c r="M2234" i="2"/>
  <c r="L2234" i="2"/>
  <c r="Q2233" i="2"/>
  <c r="P2233" i="2"/>
  <c r="R2233" i="2" s="1"/>
  <c r="O2233" i="2"/>
  <c r="M2233" i="2"/>
  <c r="L2233" i="2"/>
  <c r="Q2232" i="2"/>
  <c r="P2232" i="2"/>
  <c r="R2232" i="2" s="1"/>
  <c r="O2232" i="2"/>
  <c r="M2232" i="2"/>
  <c r="L2232" i="2"/>
  <c r="N2232" i="2" s="1"/>
  <c r="Q2231" i="2"/>
  <c r="P2231" i="2"/>
  <c r="R2231" i="2" s="1"/>
  <c r="O2231" i="2"/>
  <c r="M2231" i="2"/>
  <c r="N2231" i="2" s="1"/>
  <c r="L2231" i="2"/>
  <c r="Q2230" i="2"/>
  <c r="P2230" i="2"/>
  <c r="R2230" i="2" s="1"/>
  <c r="O2230" i="2"/>
  <c r="M2230" i="2"/>
  <c r="L2230" i="2"/>
  <c r="Q2229" i="2"/>
  <c r="P2229" i="2"/>
  <c r="R2229" i="2" s="1"/>
  <c r="O2229" i="2"/>
  <c r="M2229" i="2"/>
  <c r="L2229" i="2"/>
  <c r="Q2228" i="2"/>
  <c r="P2228" i="2"/>
  <c r="R2228" i="2" s="1"/>
  <c r="O2228" i="2"/>
  <c r="M2228" i="2"/>
  <c r="L2228" i="2"/>
  <c r="N2228" i="2" s="1"/>
  <c r="Q2227" i="2"/>
  <c r="P2227" i="2"/>
  <c r="R2227" i="2" s="1"/>
  <c r="O2227" i="2"/>
  <c r="M2227" i="2"/>
  <c r="N2227" i="2" s="1"/>
  <c r="L2227" i="2"/>
  <c r="Q2226" i="2"/>
  <c r="P2226" i="2"/>
  <c r="R2226" i="2" s="1"/>
  <c r="O2226" i="2"/>
  <c r="M2226" i="2"/>
  <c r="L2226" i="2"/>
  <c r="R2225" i="2"/>
  <c r="Q2225" i="2"/>
  <c r="P2225" i="2"/>
  <c r="O2225" i="2"/>
  <c r="M2225" i="2"/>
  <c r="N2225" i="2" s="1"/>
  <c r="L2225" i="2"/>
  <c r="Q2224" i="2"/>
  <c r="P2224" i="2"/>
  <c r="R2224" i="2" s="1"/>
  <c r="O2224" i="2"/>
  <c r="M2224" i="2"/>
  <c r="L2224" i="2"/>
  <c r="N2224" i="2" s="1"/>
  <c r="Q2223" i="2"/>
  <c r="P2223" i="2"/>
  <c r="R2223" i="2" s="1"/>
  <c r="O2223" i="2"/>
  <c r="M2223" i="2"/>
  <c r="L2223" i="2"/>
  <c r="R2222" i="2"/>
  <c r="Q2222" i="2"/>
  <c r="P2222" i="2"/>
  <c r="O2222" i="2"/>
  <c r="N2222" i="2"/>
  <c r="M2222" i="2"/>
  <c r="L2222" i="2"/>
  <c r="R2221" i="2"/>
  <c r="Q2221" i="2"/>
  <c r="P2221" i="2"/>
  <c r="O2221" i="2"/>
  <c r="M2221" i="2"/>
  <c r="N2221" i="2" s="1"/>
  <c r="L2221" i="2"/>
  <c r="Q2220" i="2"/>
  <c r="P2220" i="2"/>
  <c r="R2220" i="2" s="1"/>
  <c r="O2220" i="2"/>
  <c r="M2220" i="2"/>
  <c r="L2220" i="2"/>
  <c r="Q2219" i="2"/>
  <c r="P2219" i="2"/>
  <c r="R2219" i="2" s="1"/>
  <c r="O2219" i="2"/>
  <c r="M2219" i="2"/>
  <c r="L2219" i="2"/>
  <c r="R2218" i="2"/>
  <c r="Q2218" i="2"/>
  <c r="P2218" i="2"/>
  <c r="O2218" i="2"/>
  <c r="N2218" i="2"/>
  <c r="M2218" i="2"/>
  <c r="L2218" i="2"/>
  <c r="Q2217" i="2"/>
  <c r="P2217" i="2"/>
  <c r="R2217" i="2" s="1"/>
  <c r="O2217" i="2"/>
  <c r="M2217" i="2"/>
  <c r="L2217" i="2"/>
  <c r="Q2216" i="2"/>
  <c r="P2216" i="2"/>
  <c r="R2216" i="2" s="1"/>
  <c r="O2216" i="2"/>
  <c r="M2216" i="2"/>
  <c r="L2216" i="2"/>
  <c r="N2216" i="2" s="1"/>
  <c r="Q2215" i="2"/>
  <c r="P2215" i="2"/>
  <c r="R2215" i="2" s="1"/>
  <c r="O2215" i="2"/>
  <c r="M2215" i="2"/>
  <c r="N2215" i="2" s="1"/>
  <c r="L2215" i="2"/>
  <c r="R2214" i="2"/>
  <c r="Q2214" i="2"/>
  <c r="P2214" i="2"/>
  <c r="O2214" i="2"/>
  <c r="N2214" i="2"/>
  <c r="M2214" i="2"/>
  <c r="L2214" i="2"/>
  <c r="Q2213" i="2"/>
  <c r="P2213" i="2"/>
  <c r="R2213" i="2" s="1"/>
  <c r="O2213" i="2"/>
  <c r="M2213" i="2"/>
  <c r="L2213" i="2"/>
  <c r="Q2212" i="2"/>
  <c r="P2212" i="2"/>
  <c r="R2212" i="2" s="1"/>
  <c r="O2212" i="2"/>
  <c r="M2212" i="2"/>
  <c r="L2212" i="2"/>
  <c r="Q2211" i="2"/>
  <c r="P2211" i="2"/>
  <c r="R2211" i="2" s="1"/>
  <c r="O2211" i="2"/>
  <c r="M2211" i="2"/>
  <c r="L2211" i="2"/>
  <c r="Q2210" i="2"/>
  <c r="P2210" i="2"/>
  <c r="R2210" i="2" s="1"/>
  <c r="O2210" i="2"/>
  <c r="M2210" i="2"/>
  <c r="N2210" i="2" s="1"/>
  <c r="L2210" i="2"/>
  <c r="Q2209" i="2"/>
  <c r="P2209" i="2"/>
  <c r="R2209" i="2" s="1"/>
  <c r="O2209" i="2"/>
  <c r="M2209" i="2"/>
  <c r="N2209" i="2" s="1"/>
  <c r="L2209" i="2"/>
  <c r="Q2208" i="2"/>
  <c r="P2208" i="2"/>
  <c r="R2208" i="2" s="1"/>
  <c r="O2208" i="2"/>
  <c r="M2208" i="2"/>
  <c r="L2208" i="2"/>
  <c r="N2208" i="2" s="1"/>
  <c r="Q2207" i="2"/>
  <c r="P2207" i="2"/>
  <c r="R2207" i="2" s="1"/>
  <c r="O2207" i="2"/>
  <c r="M2207" i="2"/>
  <c r="N2207" i="2" s="1"/>
  <c r="L2207" i="2"/>
  <c r="Q2206" i="2"/>
  <c r="P2206" i="2"/>
  <c r="R2206" i="2" s="1"/>
  <c r="O2206" i="2"/>
  <c r="M2206" i="2"/>
  <c r="L2206" i="2"/>
  <c r="N2206" i="2" s="1"/>
  <c r="R2205" i="2"/>
  <c r="Q2205" i="2"/>
  <c r="P2205" i="2"/>
  <c r="O2205" i="2"/>
  <c r="M2205" i="2"/>
  <c r="L2205" i="2"/>
  <c r="Q2204" i="2"/>
  <c r="P2204" i="2"/>
  <c r="R2204" i="2" s="1"/>
  <c r="O2204" i="2"/>
  <c r="M2204" i="2"/>
  <c r="L2204" i="2"/>
  <c r="Q2203" i="2"/>
  <c r="P2203" i="2"/>
  <c r="R2203" i="2" s="1"/>
  <c r="O2203" i="2"/>
  <c r="M2203" i="2"/>
  <c r="L2203" i="2"/>
  <c r="R2202" i="2"/>
  <c r="Q2202" i="2"/>
  <c r="P2202" i="2"/>
  <c r="O2202" i="2"/>
  <c r="M2202" i="2"/>
  <c r="N2202" i="2" s="1"/>
  <c r="L2202" i="2"/>
  <c r="R2201" i="2"/>
  <c r="Q2201" i="2"/>
  <c r="P2201" i="2"/>
  <c r="O2201" i="2"/>
  <c r="M2201" i="2"/>
  <c r="N2201" i="2" s="1"/>
  <c r="L2201" i="2"/>
  <c r="Q2200" i="2"/>
  <c r="P2200" i="2"/>
  <c r="R2200" i="2" s="1"/>
  <c r="O2200" i="2"/>
  <c r="M2200" i="2"/>
  <c r="L2200" i="2"/>
  <c r="N2200" i="2" s="1"/>
  <c r="Q2199" i="2"/>
  <c r="P2199" i="2"/>
  <c r="R2199" i="2" s="1"/>
  <c r="O2199" i="2"/>
  <c r="M2199" i="2"/>
  <c r="N2199" i="2" s="1"/>
  <c r="L2199" i="2"/>
  <c r="R2198" i="2"/>
  <c r="Q2198" i="2"/>
  <c r="P2198" i="2"/>
  <c r="O2198" i="2"/>
  <c r="N2198" i="2"/>
  <c r="M2198" i="2"/>
  <c r="L2198" i="2"/>
  <c r="Q2197" i="2"/>
  <c r="P2197" i="2"/>
  <c r="R2197" i="2" s="1"/>
  <c r="O2197" i="2"/>
  <c r="M2197" i="2"/>
  <c r="L2197" i="2"/>
  <c r="Q2196" i="2"/>
  <c r="P2196" i="2"/>
  <c r="R2196" i="2" s="1"/>
  <c r="O2196" i="2"/>
  <c r="M2196" i="2"/>
  <c r="L2196" i="2"/>
  <c r="Q2195" i="2"/>
  <c r="P2195" i="2"/>
  <c r="R2195" i="2" s="1"/>
  <c r="O2195" i="2"/>
  <c r="M2195" i="2"/>
  <c r="L2195" i="2"/>
  <c r="Q2194" i="2"/>
  <c r="P2194" i="2"/>
  <c r="R2194" i="2" s="1"/>
  <c r="O2194" i="2"/>
  <c r="M2194" i="2"/>
  <c r="N2194" i="2" s="1"/>
  <c r="L2194" i="2"/>
  <c r="Q2193" i="2"/>
  <c r="P2193" i="2"/>
  <c r="R2193" i="2" s="1"/>
  <c r="O2193" i="2"/>
  <c r="M2193" i="2"/>
  <c r="N2193" i="2" s="1"/>
  <c r="L2193" i="2"/>
  <c r="Q2192" i="2"/>
  <c r="P2192" i="2"/>
  <c r="R2192" i="2" s="1"/>
  <c r="O2192" i="2"/>
  <c r="M2192" i="2"/>
  <c r="L2192" i="2"/>
  <c r="N2192" i="2" s="1"/>
  <c r="Q2191" i="2"/>
  <c r="P2191" i="2"/>
  <c r="R2191" i="2" s="1"/>
  <c r="O2191" i="2"/>
  <c r="M2191" i="2"/>
  <c r="N2191" i="2" s="1"/>
  <c r="L2191" i="2"/>
  <c r="Q2190" i="2"/>
  <c r="P2190" i="2"/>
  <c r="R2190" i="2" s="1"/>
  <c r="O2190" i="2"/>
  <c r="M2190" i="2"/>
  <c r="L2190" i="2"/>
  <c r="N2190" i="2" s="1"/>
  <c r="R2189" i="2"/>
  <c r="Q2189" i="2"/>
  <c r="P2189" i="2"/>
  <c r="O2189" i="2"/>
  <c r="M2189" i="2"/>
  <c r="L2189" i="2"/>
  <c r="Q2188" i="2"/>
  <c r="P2188" i="2"/>
  <c r="R2188" i="2" s="1"/>
  <c r="O2188" i="2"/>
  <c r="M2188" i="2"/>
  <c r="L2188" i="2"/>
  <c r="Q2187" i="2"/>
  <c r="P2187" i="2"/>
  <c r="R2187" i="2" s="1"/>
  <c r="O2187" i="2"/>
  <c r="M2187" i="2"/>
  <c r="L2187" i="2"/>
  <c r="R2186" i="2"/>
  <c r="Q2186" i="2"/>
  <c r="P2186" i="2"/>
  <c r="O2186" i="2"/>
  <c r="M2186" i="2"/>
  <c r="N2186" i="2" s="1"/>
  <c r="L2186" i="2"/>
  <c r="R2185" i="2"/>
  <c r="Q2185" i="2"/>
  <c r="P2185" i="2"/>
  <c r="O2185" i="2"/>
  <c r="M2185" i="2"/>
  <c r="N2185" i="2" s="1"/>
  <c r="L2185" i="2"/>
  <c r="Q2184" i="2"/>
  <c r="P2184" i="2"/>
  <c r="R2184" i="2" s="1"/>
  <c r="O2184" i="2"/>
  <c r="M2184" i="2"/>
  <c r="L2184" i="2"/>
  <c r="N2184" i="2" s="1"/>
  <c r="Q2183" i="2"/>
  <c r="P2183" i="2"/>
  <c r="R2183" i="2" s="1"/>
  <c r="O2183" i="2"/>
  <c r="M2183" i="2"/>
  <c r="N2183" i="2" s="1"/>
  <c r="L2183" i="2"/>
  <c r="R2182" i="2"/>
  <c r="Q2182" i="2"/>
  <c r="P2182" i="2"/>
  <c r="O2182" i="2"/>
  <c r="N2182" i="2"/>
  <c r="M2182" i="2"/>
  <c r="L2182" i="2"/>
  <c r="Q2181" i="2"/>
  <c r="P2181" i="2"/>
  <c r="R2181" i="2" s="1"/>
  <c r="O2181" i="2"/>
  <c r="M2181" i="2"/>
  <c r="L2181" i="2"/>
  <c r="Q2180" i="2"/>
  <c r="P2180" i="2"/>
  <c r="R2180" i="2" s="1"/>
  <c r="O2180" i="2"/>
  <c r="M2180" i="2"/>
  <c r="L2180" i="2"/>
  <c r="Q2179" i="2"/>
  <c r="P2179" i="2"/>
  <c r="R2179" i="2" s="1"/>
  <c r="O2179" i="2"/>
  <c r="M2179" i="2"/>
  <c r="L2179" i="2"/>
  <c r="Q2178" i="2"/>
  <c r="P2178" i="2"/>
  <c r="R2178" i="2" s="1"/>
  <c r="O2178" i="2"/>
  <c r="M2178" i="2"/>
  <c r="N2178" i="2" s="1"/>
  <c r="L2178" i="2"/>
  <c r="Q2177" i="2"/>
  <c r="P2177" i="2"/>
  <c r="R2177" i="2" s="1"/>
  <c r="O2177" i="2"/>
  <c r="M2177" i="2"/>
  <c r="N2177" i="2" s="1"/>
  <c r="L2177" i="2"/>
  <c r="Q2176" i="2"/>
  <c r="P2176" i="2"/>
  <c r="R2176" i="2" s="1"/>
  <c r="O2176" i="2"/>
  <c r="M2176" i="2"/>
  <c r="L2176" i="2"/>
  <c r="N2176" i="2" s="1"/>
  <c r="Q2175" i="2"/>
  <c r="P2175" i="2"/>
  <c r="R2175" i="2" s="1"/>
  <c r="O2175" i="2"/>
  <c r="M2175" i="2"/>
  <c r="N2175" i="2" s="1"/>
  <c r="L2175" i="2"/>
  <c r="Q2174" i="2"/>
  <c r="P2174" i="2"/>
  <c r="R2174" i="2" s="1"/>
  <c r="O2174" i="2"/>
  <c r="M2174" i="2"/>
  <c r="L2174" i="2"/>
  <c r="N2174" i="2" s="1"/>
  <c r="R2173" i="2"/>
  <c r="Q2173" i="2"/>
  <c r="P2173" i="2"/>
  <c r="O2173" i="2"/>
  <c r="M2173" i="2"/>
  <c r="L2173" i="2"/>
  <c r="Q2172" i="2"/>
  <c r="P2172" i="2"/>
  <c r="R2172" i="2" s="1"/>
  <c r="O2172" i="2"/>
  <c r="M2172" i="2"/>
  <c r="L2172" i="2"/>
  <c r="Q2171" i="2"/>
  <c r="P2171" i="2"/>
  <c r="R2171" i="2" s="1"/>
  <c r="O2171" i="2"/>
  <c r="M2171" i="2"/>
  <c r="L2171" i="2"/>
  <c r="R2170" i="2"/>
  <c r="Q2170" i="2"/>
  <c r="P2170" i="2"/>
  <c r="O2170" i="2"/>
  <c r="M2170" i="2"/>
  <c r="N2170" i="2" s="1"/>
  <c r="L2170" i="2"/>
  <c r="R2169" i="2"/>
  <c r="Q2169" i="2"/>
  <c r="P2169" i="2"/>
  <c r="O2169" i="2"/>
  <c r="M2169" i="2"/>
  <c r="N2169" i="2" s="1"/>
  <c r="L2169" i="2"/>
  <c r="Q2168" i="2"/>
  <c r="P2168" i="2"/>
  <c r="R2168" i="2" s="1"/>
  <c r="O2168" i="2"/>
  <c r="M2168" i="2"/>
  <c r="L2168" i="2"/>
  <c r="N2168" i="2" s="1"/>
  <c r="Q2167" i="2"/>
  <c r="P2167" i="2"/>
  <c r="R2167" i="2" s="1"/>
  <c r="O2167" i="2"/>
  <c r="M2167" i="2"/>
  <c r="N2167" i="2" s="1"/>
  <c r="L2167" i="2"/>
  <c r="R2166" i="2"/>
  <c r="Q2166" i="2"/>
  <c r="P2166" i="2"/>
  <c r="O2166" i="2"/>
  <c r="N2166" i="2"/>
  <c r="M2166" i="2"/>
  <c r="L2166" i="2"/>
  <c r="Q2165" i="2"/>
  <c r="P2165" i="2"/>
  <c r="R2165" i="2" s="1"/>
  <c r="O2165" i="2"/>
  <c r="M2165" i="2"/>
  <c r="L2165" i="2"/>
  <c r="Q2164" i="2"/>
  <c r="P2164" i="2"/>
  <c r="R2164" i="2" s="1"/>
  <c r="O2164" i="2"/>
  <c r="M2164" i="2"/>
  <c r="L2164" i="2"/>
  <c r="Q2163" i="2"/>
  <c r="P2163" i="2"/>
  <c r="R2163" i="2" s="1"/>
  <c r="O2163" i="2"/>
  <c r="M2163" i="2"/>
  <c r="L2163" i="2"/>
  <c r="Q2162" i="2"/>
  <c r="P2162" i="2"/>
  <c r="R2162" i="2" s="1"/>
  <c r="O2162" i="2"/>
  <c r="M2162" i="2"/>
  <c r="N2162" i="2" s="1"/>
  <c r="L2162" i="2"/>
  <c r="Q2161" i="2"/>
  <c r="P2161" i="2"/>
  <c r="R2161" i="2" s="1"/>
  <c r="O2161" i="2"/>
  <c r="M2161" i="2"/>
  <c r="N2161" i="2" s="1"/>
  <c r="L2161" i="2"/>
  <c r="Q2160" i="2"/>
  <c r="P2160" i="2"/>
  <c r="R2160" i="2" s="1"/>
  <c r="O2160" i="2"/>
  <c r="M2160" i="2"/>
  <c r="L2160" i="2"/>
  <c r="N2160" i="2" s="1"/>
  <c r="Q2159" i="2"/>
  <c r="P2159" i="2"/>
  <c r="R2159" i="2" s="1"/>
  <c r="O2159" i="2"/>
  <c r="M2159" i="2"/>
  <c r="N2159" i="2" s="1"/>
  <c r="L2159" i="2"/>
  <c r="Q2158" i="2"/>
  <c r="P2158" i="2"/>
  <c r="R2158" i="2" s="1"/>
  <c r="O2158" i="2"/>
  <c r="M2158" i="2"/>
  <c r="L2158" i="2"/>
  <c r="N2158" i="2" s="1"/>
  <c r="R2157" i="2"/>
  <c r="Q2157" i="2"/>
  <c r="P2157" i="2"/>
  <c r="O2157" i="2"/>
  <c r="M2157" i="2"/>
  <c r="L2157" i="2"/>
  <c r="Q2156" i="2"/>
  <c r="P2156" i="2"/>
  <c r="R2156" i="2" s="1"/>
  <c r="O2156" i="2"/>
  <c r="M2156" i="2"/>
  <c r="L2156" i="2"/>
  <c r="Q2155" i="2"/>
  <c r="P2155" i="2"/>
  <c r="R2155" i="2" s="1"/>
  <c r="O2155" i="2"/>
  <c r="M2155" i="2"/>
  <c r="L2155" i="2"/>
  <c r="R2154" i="2"/>
  <c r="Q2154" i="2"/>
  <c r="P2154" i="2"/>
  <c r="O2154" i="2"/>
  <c r="M2154" i="2"/>
  <c r="N2154" i="2" s="1"/>
  <c r="L2154" i="2"/>
  <c r="R2153" i="2"/>
  <c r="Q2153" i="2"/>
  <c r="P2153" i="2"/>
  <c r="O2153" i="2"/>
  <c r="M2153" i="2"/>
  <c r="N2153" i="2" s="1"/>
  <c r="L2153" i="2"/>
  <c r="Q2152" i="2"/>
  <c r="P2152" i="2"/>
  <c r="R2152" i="2" s="1"/>
  <c r="O2152" i="2"/>
  <c r="M2152" i="2"/>
  <c r="L2152" i="2"/>
  <c r="N2152" i="2" s="1"/>
  <c r="Q2151" i="2"/>
  <c r="P2151" i="2"/>
  <c r="R2151" i="2" s="1"/>
  <c r="O2151" i="2"/>
  <c r="M2151" i="2"/>
  <c r="N2151" i="2" s="1"/>
  <c r="L2151" i="2"/>
  <c r="R2150" i="2"/>
  <c r="Q2150" i="2"/>
  <c r="P2150" i="2"/>
  <c r="O2150" i="2"/>
  <c r="N2150" i="2"/>
  <c r="M2150" i="2"/>
  <c r="L2150" i="2"/>
  <c r="Q2149" i="2"/>
  <c r="P2149" i="2"/>
  <c r="R2149" i="2" s="1"/>
  <c r="O2149" i="2"/>
  <c r="M2149" i="2"/>
  <c r="L2149" i="2"/>
  <c r="Q2148" i="2"/>
  <c r="P2148" i="2"/>
  <c r="R2148" i="2" s="1"/>
  <c r="O2148" i="2"/>
  <c r="M2148" i="2"/>
  <c r="L2148" i="2"/>
  <c r="Q2147" i="2"/>
  <c r="P2147" i="2"/>
  <c r="R2147" i="2" s="1"/>
  <c r="O2147" i="2"/>
  <c r="M2147" i="2"/>
  <c r="L2147" i="2"/>
  <c r="Q2146" i="2"/>
  <c r="P2146" i="2"/>
  <c r="R2146" i="2" s="1"/>
  <c r="O2146" i="2"/>
  <c r="M2146" i="2"/>
  <c r="N2146" i="2" s="1"/>
  <c r="L2146" i="2"/>
  <c r="Q2145" i="2"/>
  <c r="P2145" i="2"/>
  <c r="R2145" i="2" s="1"/>
  <c r="O2145" i="2"/>
  <c r="M2145" i="2"/>
  <c r="N2145" i="2" s="1"/>
  <c r="L2145" i="2"/>
  <c r="Q2144" i="2"/>
  <c r="P2144" i="2"/>
  <c r="R2144" i="2" s="1"/>
  <c r="O2144" i="2"/>
  <c r="M2144" i="2"/>
  <c r="L2144" i="2"/>
  <c r="N2144" i="2" s="1"/>
  <c r="Q2143" i="2"/>
  <c r="P2143" i="2"/>
  <c r="R2143" i="2" s="1"/>
  <c r="O2143" i="2"/>
  <c r="M2143" i="2"/>
  <c r="N2143" i="2" s="1"/>
  <c r="L2143" i="2"/>
  <c r="Q2142" i="2"/>
  <c r="P2142" i="2"/>
  <c r="R2142" i="2" s="1"/>
  <c r="O2142" i="2"/>
  <c r="M2142" i="2"/>
  <c r="L2142" i="2"/>
  <c r="N2142" i="2" s="1"/>
  <c r="R2141" i="2"/>
  <c r="Q2141" i="2"/>
  <c r="P2141" i="2"/>
  <c r="O2141" i="2"/>
  <c r="M2141" i="2"/>
  <c r="L2141" i="2"/>
  <c r="Q2140" i="2"/>
  <c r="P2140" i="2"/>
  <c r="R2140" i="2" s="1"/>
  <c r="O2140" i="2"/>
  <c r="M2140" i="2"/>
  <c r="L2140" i="2"/>
  <c r="Q2139" i="2"/>
  <c r="P2139" i="2"/>
  <c r="R2139" i="2" s="1"/>
  <c r="O2139" i="2"/>
  <c r="M2139" i="2"/>
  <c r="L2139" i="2"/>
  <c r="R2138" i="2"/>
  <c r="Q2138" i="2"/>
  <c r="P2138" i="2"/>
  <c r="O2138" i="2"/>
  <c r="M2138" i="2"/>
  <c r="N2138" i="2" s="1"/>
  <c r="L2138" i="2"/>
  <c r="R2137" i="2"/>
  <c r="Q2137" i="2"/>
  <c r="P2137" i="2"/>
  <c r="O2137" i="2"/>
  <c r="M2137" i="2"/>
  <c r="N2137" i="2" s="1"/>
  <c r="L2137" i="2"/>
  <c r="Q2136" i="2"/>
  <c r="P2136" i="2"/>
  <c r="R2136" i="2" s="1"/>
  <c r="O2136" i="2"/>
  <c r="M2136" i="2"/>
  <c r="L2136" i="2"/>
  <c r="N2136" i="2" s="1"/>
  <c r="Q2135" i="2"/>
  <c r="P2135" i="2"/>
  <c r="R2135" i="2" s="1"/>
  <c r="O2135" i="2"/>
  <c r="M2135" i="2"/>
  <c r="N2135" i="2" s="1"/>
  <c r="L2135" i="2"/>
  <c r="R2134" i="2"/>
  <c r="Q2134" i="2"/>
  <c r="P2134" i="2"/>
  <c r="O2134" i="2"/>
  <c r="N2134" i="2"/>
  <c r="M2134" i="2"/>
  <c r="L2134" i="2"/>
  <c r="Q2133" i="2"/>
  <c r="P2133" i="2"/>
  <c r="R2133" i="2" s="1"/>
  <c r="O2133" i="2"/>
  <c r="M2133" i="2"/>
  <c r="L2133" i="2"/>
  <c r="Q2132" i="2"/>
  <c r="P2132" i="2"/>
  <c r="R2132" i="2" s="1"/>
  <c r="O2132" i="2"/>
  <c r="M2132" i="2"/>
  <c r="L2132" i="2"/>
  <c r="Q2131" i="2"/>
  <c r="P2131" i="2"/>
  <c r="R2131" i="2" s="1"/>
  <c r="O2131" i="2"/>
  <c r="M2131" i="2"/>
  <c r="L2131" i="2"/>
  <c r="Q2130" i="2"/>
  <c r="P2130" i="2"/>
  <c r="R2130" i="2" s="1"/>
  <c r="O2130" i="2"/>
  <c r="M2130" i="2"/>
  <c r="N2130" i="2" s="1"/>
  <c r="L2130" i="2"/>
  <c r="Q2129" i="2"/>
  <c r="P2129" i="2"/>
  <c r="R2129" i="2" s="1"/>
  <c r="O2129" i="2"/>
  <c r="M2129" i="2"/>
  <c r="N2129" i="2" s="1"/>
  <c r="L2129" i="2"/>
  <c r="Q2128" i="2"/>
  <c r="P2128" i="2"/>
  <c r="R2128" i="2" s="1"/>
  <c r="O2128" i="2"/>
  <c r="M2128" i="2"/>
  <c r="L2128" i="2"/>
  <c r="N2128" i="2" s="1"/>
  <c r="Q2127" i="2"/>
  <c r="P2127" i="2"/>
  <c r="R2127" i="2" s="1"/>
  <c r="O2127" i="2"/>
  <c r="M2127" i="2"/>
  <c r="N2127" i="2" s="1"/>
  <c r="L2127" i="2"/>
  <c r="Q2126" i="2"/>
  <c r="P2126" i="2"/>
  <c r="R2126" i="2" s="1"/>
  <c r="O2126" i="2"/>
  <c r="M2126" i="2"/>
  <c r="L2126" i="2"/>
  <c r="N2126" i="2" s="1"/>
  <c r="R2125" i="2"/>
  <c r="Q2125" i="2"/>
  <c r="P2125" i="2"/>
  <c r="O2125" i="2"/>
  <c r="M2125" i="2"/>
  <c r="L2125" i="2"/>
  <c r="Q2124" i="2"/>
  <c r="P2124" i="2"/>
  <c r="R2124" i="2" s="1"/>
  <c r="O2124" i="2"/>
  <c r="M2124" i="2"/>
  <c r="L2124" i="2"/>
  <c r="Q2123" i="2"/>
  <c r="P2123" i="2"/>
  <c r="R2123" i="2" s="1"/>
  <c r="O2123" i="2"/>
  <c r="M2123" i="2"/>
  <c r="L2123" i="2"/>
  <c r="R2122" i="2"/>
  <c r="Q2122" i="2"/>
  <c r="P2122" i="2"/>
  <c r="O2122" i="2"/>
  <c r="M2122" i="2"/>
  <c r="N2122" i="2" s="1"/>
  <c r="L2122" i="2"/>
  <c r="R2121" i="2"/>
  <c r="Q2121" i="2"/>
  <c r="P2121" i="2"/>
  <c r="O2121" i="2"/>
  <c r="M2121" i="2"/>
  <c r="N2121" i="2" s="1"/>
  <c r="L2121" i="2"/>
  <c r="Q2120" i="2"/>
  <c r="P2120" i="2"/>
  <c r="R2120" i="2" s="1"/>
  <c r="O2120" i="2"/>
  <c r="M2120" i="2"/>
  <c r="L2120" i="2"/>
  <c r="N2120" i="2" s="1"/>
  <c r="Q2119" i="2"/>
  <c r="P2119" i="2"/>
  <c r="R2119" i="2" s="1"/>
  <c r="O2119" i="2"/>
  <c r="M2119" i="2"/>
  <c r="N2119" i="2" s="1"/>
  <c r="L2119" i="2"/>
  <c r="R2118" i="2"/>
  <c r="Q2118" i="2"/>
  <c r="P2118" i="2"/>
  <c r="O2118" i="2"/>
  <c r="N2118" i="2"/>
  <c r="M2118" i="2"/>
  <c r="L2118" i="2"/>
  <c r="Q2117" i="2"/>
  <c r="P2117" i="2"/>
  <c r="R2117" i="2" s="1"/>
  <c r="O2117" i="2"/>
  <c r="M2117" i="2"/>
  <c r="L2117" i="2"/>
  <c r="Q2116" i="2"/>
  <c r="P2116" i="2"/>
  <c r="R2116" i="2" s="1"/>
  <c r="O2116" i="2"/>
  <c r="M2116" i="2"/>
  <c r="L2116" i="2"/>
  <c r="Q2115" i="2"/>
  <c r="P2115" i="2"/>
  <c r="R2115" i="2" s="1"/>
  <c r="O2115" i="2"/>
  <c r="M2115" i="2"/>
  <c r="L2115" i="2"/>
  <c r="Q2114" i="2"/>
  <c r="P2114" i="2"/>
  <c r="R2114" i="2" s="1"/>
  <c r="O2114" i="2"/>
  <c r="M2114" i="2"/>
  <c r="N2114" i="2" s="1"/>
  <c r="L2114" i="2"/>
  <c r="Q2113" i="2"/>
  <c r="P2113" i="2"/>
  <c r="R2113" i="2" s="1"/>
  <c r="O2113" i="2"/>
  <c r="M2113" i="2"/>
  <c r="N2113" i="2" s="1"/>
  <c r="L2113" i="2"/>
  <c r="Q2112" i="2"/>
  <c r="P2112" i="2"/>
  <c r="R2112" i="2" s="1"/>
  <c r="O2112" i="2"/>
  <c r="M2112" i="2"/>
  <c r="L2112" i="2"/>
  <c r="N2112" i="2" s="1"/>
  <c r="Q2111" i="2"/>
  <c r="P2111" i="2"/>
  <c r="R2111" i="2" s="1"/>
  <c r="O2111" i="2"/>
  <c r="M2111" i="2"/>
  <c r="N2111" i="2" s="1"/>
  <c r="L2111" i="2"/>
  <c r="Q2110" i="2"/>
  <c r="P2110" i="2"/>
  <c r="R2110" i="2" s="1"/>
  <c r="O2110" i="2"/>
  <c r="M2110" i="2"/>
  <c r="L2110" i="2"/>
  <c r="N2110" i="2" s="1"/>
  <c r="R2109" i="2"/>
  <c r="Q2109" i="2"/>
  <c r="P2109" i="2"/>
  <c r="O2109" i="2"/>
  <c r="M2109" i="2"/>
  <c r="L2109" i="2"/>
  <c r="Q2108" i="2"/>
  <c r="P2108" i="2"/>
  <c r="R2108" i="2" s="1"/>
  <c r="O2108" i="2"/>
  <c r="M2108" i="2"/>
  <c r="L2108" i="2"/>
  <c r="Q2107" i="2"/>
  <c r="P2107" i="2"/>
  <c r="R2107" i="2" s="1"/>
  <c r="O2107" i="2"/>
  <c r="M2107" i="2"/>
  <c r="L2107" i="2"/>
  <c r="R2106" i="2"/>
  <c r="Q2106" i="2"/>
  <c r="P2106" i="2"/>
  <c r="O2106" i="2"/>
  <c r="M2106" i="2"/>
  <c r="N2106" i="2" s="1"/>
  <c r="L2106" i="2"/>
  <c r="R2105" i="2"/>
  <c r="Q2105" i="2"/>
  <c r="P2105" i="2"/>
  <c r="O2105" i="2"/>
  <c r="M2105" i="2"/>
  <c r="N2105" i="2" s="1"/>
  <c r="L2105" i="2"/>
  <c r="Q2104" i="2"/>
  <c r="P2104" i="2"/>
  <c r="R2104" i="2" s="1"/>
  <c r="O2104" i="2"/>
  <c r="M2104" i="2"/>
  <c r="L2104" i="2"/>
  <c r="N2104" i="2" s="1"/>
  <c r="Q2103" i="2"/>
  <c r="P2103" i="2"/>
  <c r="R2103" i="2" s="1"/>
  <c r="O2103" i="2"/>
  <c r="M2103" i="2"/>
  <c r="N2103" i="2" s="1"/>
  <c r="L2103" i="2"/>
  <c r="R2102" i="2"/>
  <c r="Q2102" i="2"/>
  <c r="P2102" i="2"/>
  <c r="O2102" i="2"/>
  <c r="N2102" i="2"/>
  <c r="M2102" i="2"/>
  <c r="L2102" i="2"/>
  <c r="Q2101" i="2"/>
  <c r="P2101" i="2"/>
  <c r="R2101" i="2" s="1"/>
  <c r="O2101" i="2"/>
  <c r="M2101" i="2"/>
  <c r="L2101" i="2"/>
  <c r="R2100" i="2"/>
  <c r="Q2100" i="2"/>
  <c r="P2100" i="2"/>
  <c r="O2100" i="2"/>
  <c r="M2100" i="2"/>
  <c r="N2100" i="2" s="1"/>
  <c r="L2100" i="2"/>
  <c r="Q2099" i="2"/>
  <c r="P2099" i="2"/>
  <c r="R2099" i="2" s="1"/>
  <c r="O2099" i="2"/>
  <c r="M2099" i="2"/>
  <c r="L2099" i="2"/>
  <c r="R2098" i="2"/>
  <c r="Q2098" i="2"/>
  <c r="P2098" i="2"/>
  <c r="O2098" i="2"/>
  <c r="M2098" i="2"/>
  <c r="N2098" i="2" s="1"/>
  <c r="L2098" i="2"/>
  <c r="R2097" i="2"/>
  <c r="Q2097" i="2"/>
  <c r="P2097" i="2"/>
  <c r="O2097" i="2"/>
  <c r="M2097" i="2"/>
  <c r="N2097" i="2" s="1"/>
  <c r="L2097" i="2"/>
  <c r="Q2096" i="2"/>
  <c r="P2096" i="2"/>
  <c r="R2096" i="2" s="1"/>
  <c r="O2096" i="2"/>
  <c r="M2096" i="2"/>
  <c r="L2096" i="2"/>
  <c r="N2096" i="2" s="1"/>
  <c r="Q2095" i="2"/>
  <c r="P2095" i="2"/>
  <c r="R2095" i="2" s="1"/>
  <c r="O2095" i="2"/>
  <c r="M2095" i="2"/>
  <c r="N2095" i="2" s="1"/>
  <c r="L2095" i="2"/>
  <c r="Q2094" i="2"/>
  <c r="P2094" i="2"/>
  <c r="R2094" i="2" s="1"/>
  <c r="O2094" i="2"/>
  <c r="M2094" i="2"/>
  <c r="L2094" i="2"/>
  <c r="N2094" i="2" s="1"/>
  <c r="R2093" i="2"/>
  <c r="Q2093" i="2"/>
  <c r="P2093" i="2"/>
  <c r="O2093" i="2"/>
  <c r="M2093" i="2"/>
  <c r="L2093" i="2"/>
  <c r="Q2092" i="2"/>
  <c r="P2092" i="2"/>
  <c r="R2092" i="2" s="1"/>
  <c r="O2092" i="2"/>
  <c r="M2092" i="2"/>
  <c r="L2092" i="2"/>
  <c r="Q2091" i="2"/>
  <c r="P2091" i="2"/>
  <c r="R2091" i="2" s="1"/>
  <c r="O2091" i="2"/>
  <c r="M2091" i="2"/>
  <c r="L2091" i="2"/>
  <c r="Q2090" i="2"/>
  <c r="P2090" i="2"/>
  <c r="R2090" i="2" s="1"/>
  <c r="O2090" i="2"/>
  <c r="M2090" i="2"/>
  <c r="L2090" i="2"/>
  <c r="Q2089" i="2"/>
  <c r="P2089" i="2"/>
  <c r="R2089" i="2" s="1"/>
  <c r="O2089" i="2"/>
  <c r="M2089" i="2"/>
  <c r="N2089" i="2" s="1"/>
  <c r="L2089" i="2"/>
  <c r="R2088" i="2"/>
  <c r="Q2088" i="2"/>
  <c r="P2088" i="2"/>
  <c r="O2088" i="2"/>
  <c r="N2088" i="2"/>
  <c r="M2088" i="2"/>
  <c r="L2088" i="2"/>
  <c r="Q2087" i="2"/>
  <c r="P2087" i="2"/>
  <c r="R2087" i="2" s="1"/>
  <c r="O2087" i="2"/>
  <c r="M2087" i="2"/>
  <c r="N2087" i="2" s="1"/>
  <c r="L2087" i="2"/>
  <c r="R2086" i="2"/>
  <c r="Q2086" i="2"/>
  <c r="P2086" i="2"/>
  <c r="O2086" i="2"/>
  <c r="N2086" i="2"/>
  <c r="M2086" i="2"/>
  <c r="L2086" i="2"/>
  <c r="Q2085" i="2"/>
  <c r="P2085" i="2"/>
  <c r="R2085" i="2" s="1"/>
  <c r="O2085" i="2"/>
  <c r="M2085" i="2"/>
  <c r="L2085" i="2"/>
  <c r="R2084" i="2"/>
  <c r="Q2084" i="2"/>
  <c r="P2084" i="2"/>
  <c r="O2084" i="2"/>
  <c r="M2084" i="2"/>
  <c r="N2084" i="2" s="1"/>
  <c r="L2084" i="2"/>
  <c r="Q2083" i="2"/>
  <c r="P2083" i="2"/>
  <c r="R2083" i="2" s="1"/>
  <c r="O2083" i="2"/>
  <c r="M2083" i="2"/>
  <c r="L2083" i="2"/>
  <c r="R2082" i="2"/>
  <c r="Q2082" i="2"/>
  <c r="P2082" i="2"/>
  <c r="O2082" i="2"/>
  <c r="M2082" i="2"/>
  <c r="N2082" i="2" s="1"/>
  <c r="L2082" i="2"/>
  <c r="R2081" i="2"/>
  <c r="Q2081" i="2"/>
  <c r="P2081" i="2"/>
  <c r="O2081" i="2"/>
  <c r="M2081" i="2"/>
  <c r="N2081" i="2" s="1"/>
  <c r="L2081" i="2"/>
  <c r="Q2080" i="2"/>
  <c r="P2080" i="2"/>
  <c r="R2080" i="2" s="1"/>
  <c r="O2080" i="2"/>
  <c r="M2080" i="2"/>
  <c r="L2080" i="2"/>
  <c r="N2080" i="2" s="1"/>
  <c r="Q2079" i="2"/>
  <c r="P2079" i="2"/>
  <c r="R2079" i="2" s="1"/>
  <c r="O2079" i="2"/>
  <c r="M2079" i="2"/>
  <c r="N2079" i="2" s="1"/>
  <c r="L2079" i="2"/>
  <c r="Q2078" i="2"/>
  <c r="P2078" i="2"/>
  <c r="R2078" i="2" s="1"/>
  <c r="O2078" i="2"/>
  <c r="M2078" i="2"/>
  <c r="L2078" i="2"/>
  <c r="N2078" i="2" s="1"/>
  <c r="R2077" i="2"/>
  <c r="Q2077" i="2"/>
  <c r="P2077" i="2"/>
  <c r="O2077" i="2"/>
  <c r="M2077" i="2"/>
  <c r="L2077" i="2"/>
  <c r="Q2076" i="2"/>
  <c r="P2076" i="2"/>
  <c r="R2076" i="2" s="1"/>
  <c r="O2076" i="2"/>
  <c r="M2076" i="2"/>
  <c r="L2076" i="2"/>
  <c r="Q2075" i="2"/>
  <c r="P2075" i="2"/>
  <c r="R2075" i="2" s="1"/>
  <c r="O2075" i="2"/>
  <c r="M2075" i="2"/>
  <c r="L2075" i="2"/>
  <c r="Q2074" i="2"/>
  <c r="P2074" i="2"/>
  <c r="R2074" i="2" s="1"/>
  <c r="O2074" i="2"/>
  <c r="M2074" i="2"/>
  <c r="L2074" i="2"/>
  <c r="Q2073" i="2"/>
  <c r="P2073" i="2"/>
  <c r="R2073" i="2" s="1"/>
  <c r="O2073" i="2"/>
  <c r="M2073" i="2"/>
  <c r="N2073" i="2" s="1"/>
  <c r="L2073" i="2"/>
  <c r="R2072" i="2"/>
  <c r="Q2072" i="2"/>
  <c r="P2072" i="2"/>
  <c r="O2072" i="2"/>
  <c r="N2072" i="2"/>
  <c r="M2072" i="2"/>
  <c r="L2072" i="2"/>
  <c r="Q2071" i="2"/>
  <c r="P2071" i="2"/>
  <c r="R2071" i="2" s="1"/>
  <c r="O2071" i="2"/>
  <c r="M2071" i="2"/>
  <c r="N2071" i="2" s="1"/>
  <c r="L2071" i="2"/>
  <c r="R2070" i="2"/>
  <c r="Q2070" i="2"/>
  <c r="P2070" i="2"/>
  <c r="O2070" i="2"/>
  <c r="N2070" i="2"/>
  <c r="M2070" i="2"/>
  <c r="L2070" i="2"/>
  <c r="Q2069" i="2"/>
  <c r="P2069" i="2"/>
  <c r="R2069" i="2" s="1"/>
  <c r="O2069" i="2"/>
  <c r="M2069" i="2"/>
  <c r="L2069" i="2"/>
  <c r="R2068" i="2"/>
  <c r="Q2068" i="2"/>
  <c r="P2068" i="2"/>
  <c r="O2068" i="2"/>
  <c r="N2068" i="2"/>
  <c r="M2068" i="2"/>
  <c r="L2068" i="2"/>
  <c r="Q2067" i="2"/>
  <c r="P2067" i="2"/>
  <c r="R2067" i="2" s="1"/>
  <c r="O2067" i="2"/>
  <c r="M2067" i="2"/>
  <c r="L2067" i="2"/>
  <c r="R2066" i="2"/>
  <c r="Q2066" i="2"/>
  <c r="P2066" i="2"/>
  <c r="O2066" i="2"/>
  <c r="N2066" i="2"/>
  <c r="M2066" i="2"/>
  <c r="L2066" i="2"/>
  <c r="R2065" i="2"/>
  <c r="Q2065" i="2"/>
  <c r="P2065" i="2"/>
  <c r="O2065" i="2"/>
  <c r="M2065" i="2"/>
  <c r="N2065" i="2" s="1"/>
  <c r="L2065" i="2"/>
  <c r="Q2064" i="2"/>
  <c r="P2064" i="2"/>
  <c r="R2064" i="2" s="1"/>
  <c r="O2064" i="2"/>
  <c r="M2064" i="2"/>
  <c r="L2064" i="2"/>
  <c r="Q2063" i="2"/>
  <c r="P2063" i="2"/>
  <c r="R2063" i="2" s="1"/>
  <c r="O2063" i="2"/>
  <c r="M2063" i="2"/>
  <c r="N2063" i="2" s="1"/>
  <c r="L2063" i="2"/>
  <c r="Q2062" i="2"/>
  <c r="P2062" i="2"/>
  <c r="R2062" i="2" s="1"/>
  <c r="O2062" i="2"/>
  <c r="M2062" i="2"/>
  <c r="L2062" i="2"/>
  <c r="N2062" i="2" s="1"/>
  <c r="R2061" i="2"/>
  <c r="Q2061" i="2"/>
  <c r="P2061" i="2"/>
  <c r="O2061" i="2"/>
  <c r="M2061" i="2"/>
  <c r="N2061" i="2" s="1"/>
  <c r="L2061" i="2"/>
  <c r="Q2060" i="2"/>
  <c r="P2060" i="2"/>
  <c r="R2060" i="2" s="1"/>
  <c r="O2060" i="2"/>
  <c r="M2060" i="2"/>
  <c r="L2060" i="2"/>
  <c r="Q2059" i="2"/>
  <c r="P2059" i="2"/>
  <c r="R2059" i="2" s="1"/>
  <c r="O2059" i="2"/>
  <c r="M2059" i="2"/>
  <c r="L2059" i="2"/>
  <c r="Q2058" i="2"/>
  <c r="P2058" i="2"/>
  <c r="R2058" i="2" s="1"/>
  <c r="O2058" i="2"/>
  <c r="M2058" i="2"/>
  <c r="L2058" i="2"/>
  <c r="Q2057" i="2"/>
  <c r="P2057" i="2"/>
  <c r="R2057" i="2" s="1"/>
  <c r="O2057" i="2"/>
  <c r="M2057" i="2"/>
  <c r="N2057" i="2" s="1"/>
  <c r="L2057" i="2"/>
  <c r="R2056" i="2"/>
  <c r="Q2056" i="2"/>
  <c r="P2056" i="2"/>
  <c r="O2056" i="2"/>
  <c r="N2056" i="2"/>
  <c r="M2056" i="2"/>
  <c r="L2056" i="2"/>
  <c r="Q2055" i="2"/>
  <c r="P2055" i="2"/>
  <c r="R2055" i="2" s="1"/>
  <c r="O2055" i="2"/>
  <c r="M2055" i="2"/>
  <c r="N2055" i="2" s="1"/>
  <c r="L2055" i="2"/>
  <c r="R2054" i="2"/>
  <c r="Q2054" i="2"/>
  <c r="P2054" i="2"/>
  <c r="O2054" i="2"/>
  <c r="N2054" i="2"/>
  <c r="M2054" i="2"/>
  <c r="L2054" i="2"/>
  <c r="Q2053" i="2"/>
  <c r="P2053" i="2"/>
  <c r="R2053" i="2" s="1"/>
  <c r="O2053" i="2"/>
  <c r="M2053" i="2"/>
  <c r="L2053" i="2"/>
  <c r="R2052" i="2"/>
  <c r="Q2052" i="2"/>
  <c r="P2052" i="2"/>
  <c r="O2052" i="2"/>
  <c r="N2052" i="2"/>
  <c r="M2052" i="2"/>
  <c r="L2052" i="2"/>
  <c r="Q2051" i="2"/>
  <c r="P2051" i="2"/>
  <c r="R2051" i="2" s="1"/>
  <c r="O2051" i="2"/>
  <c r="M2051" i="2"/>
  <c r="L2051" i="2"/>
  <c r="R2050" i="2"/>
  <c r="Q2050" i="2"/>
  <c r="P2050" i="2"/>
  <c r="O2050" i="2"/>
  <c r="N2050" i="2"/>
  <c r="M2050" i="2"/>
  <c r="L2050" i="2"/>
  <c r="R2049" i="2"/>
  <c r="Q2049" i="2"/>
  <c r="P2049" i="2"/>
  <c r="O2049" i="2"/>
  <c r="M2049" i="2"/>
  <c r="N2049" i="2" s="1"/>
  <c r="L2049" i="2"/>
  <c r="Q2048" i="2"/>
  <c r="P2048" i="2"/>
  <c r="R2048" i="2" s="1"/>
  <c r="O2048" i="2"/>
  <c r="M2048" i="2"/>
  <c r="L2048" i="2"/>
  <c r="Q2047" i="2"/>
  <c r="P2047" i="2"/>
  <c r="R2047" i="2" s="1"/>
  <c r="O2047" i="2"/>
  <c r="M2047" i="2"/>
  <c r="N2047" i="2" s="1"/>
  <c r="L2047" i="2"/>
  <c r="Q2046" i="2"/>
  <c r="P2046" i="2"/>
  <c r="R2046" i="2" s="1"/>
  <c r="O2046" i="2"/>
  <c r="M2046" i="2"/>
  <c r="L2046" i="2"/>
  <c r="N2046" i="2" s="1"/>
  <c r="R2045" i="2"/>
  <c r="Q2045" i="2"/>
  <c r="P2045" i="2"/>
  <c r="O2045" i="2"/>
  <c r="M2045" i="2"/>
  <c r="N2045" i="2" s="1"/>
  <c r="L2045" i="2"/>
  <c r="Q2044" i="2"/>
  <c r="P2044" i="2"/>
  <c r="R2044" i="2" s="1"/>
  <c r="O2044" i="2"/>
  <c r="M2044" i="2"/>
  <c r="L2044" i="2"/>
  <c r="Q2043" i="2"/>
  <c r="P2043" i="2"/>
  <c r="R2043" i="2" s="1"/>
  <c r="O2043" i="2"/>
  <c r="M2043" i="2"/>
  <c r="L2043" i="2"/>
  <c r="Q2042" i="2"/>
  <c r="P2042" i="2"/>
  <c r="R2042" i="2" s="1"/>
  <c r="O2042" i="2"/>
  <c r="M2042" i="2"/>
  <c r="L2042" i="2"/>
  <c r="Q2041" i="2"/>
  <c r="P2041" i="2"/>
  <c r="R2041" i="2" s="1"/>
  <c r="O2041" i="2"/>
  <c r="M2041" i="2"/>
  <c r="N2041" i="2" s="1"/>
  <c r="L2041" i="2"/>
  <c r="R2040" i="2"/>
  <c r="Q2040" i="2"/>
  <c r="P2040" i="2"/>
  <c r="O2040" i="2"/>
  <c r="N2040" i="2"/>
  <c r="M2040" i="2"/>
  <c r="L2040" i="2"/>
  <c r="Q2039" i="2"/>
  <c r="P2039" i="2"/>
  <c r="R2039" i="2" s="1"/>
  <c r="O2039" i="2"/>
  <c r="M2039" i="2"/>
  <c r="N2039" i="2" s="1"/>
  <c r="L2039" i="2"/>
  <c r="R2038" i="2"/>
  <c r="Q2038" i="2"/>
  <c r="P2038" i="2"/>
  <c r="O2038" i="2"/>
  <c r="N2038" i="2"/>
  <c r="M2038" i="2"/>
  <c r="L2038" i="2"/>
  <c r="Q2037" i="2"/>
  <c r="P2037" i="2"/>
  <c r="R2037" i="2" s="1"/>
  <c r="O2037" i="2"/>
  <c r="M2037" i="2"/>
  <c r="L2037" i="2"/>
  <c r="R2036" i="2"/>
  <c r="Q2036" i="2"/>
  <c r="P2036" i="2"/>
  <c r="O2036" i="2"/>
  <c r="N2036" i="2"/>
  <c r="M2036" i="2"/>
  <c r="L2036" i="2"/>
  <c r="Q2035" i="2"/>
  <c r="P2035" i="2"/>
  <c r="R2035" i="2" s="1"/>
  <c r="O2035" i="2"/>
  <c r="M2035" i="2"/>
  <c r="L2035" i="2"/>
  <c r="R2034" i="2"/>
  <c r="Q2034" i="2"/>
  <c r="P2034" i="2"/>
  <c r="O2034" i="2"/>
  <c r="N2034" i="2"/>
  <c r="M2034" i="2"/>
  <c r="L2034" i="2"/>
  <c r="R2033" i="2"/>
  <c r="Q2033" i="2"/>
  <c r="P2033" i="2"/>
  <c r="O2033" i="2"/>
  <c r="M2033" i="2"/>
  <c r="N2033" i="2" s="1"/>
  <c r="L2033" i="2"/>
  <c r="Q2032" i="2"/>
  <c r="P2032" i="2"/>
  <c r="R2032" i="2" s="1"/>
  <c r="O2032" i="2"/>
  <c r="M2032" i="2"/>
  <c r="L2032" i="2"/>
  <c r="Q2031" i="2"/>
  <c r="P2031" i="2"/>
  <c r="R2031" i="2" s="1"/>
  <c r="O2031" i="2"/>
  <c r="M2031" i="2"/>
  <c r="N2031" i="2" s="1"/>
  <c r="L2031" i="2"/>
  <c r="Q2030" i="2"/>
  <c r="P2030" i="2"/>
  <c r="R2030" i="2" s="1"/>
  <c r="O2030" i="2"/>
  <c r="M2030" i="2"/>
  <c r="L2030" i="2"/>
  <c r="N2030" i="2" s="1"/>
  <c r="R2029" i="2"/>
  <c r="Q2029" i="2"/>
  <c r="P2029" i="2"/>
  <c r="O2029" i="2"/>
  <c r="M2029" i="2"/>
  <c r="N2029" i="2" s="1"/>
  <c r="L2029" i="2"/>
  <c r="Q2028" i="2"/>
  <c r="P2028" i="2"/>
  <c r="R2028" i="2" s="1"/>
  <c r="O2028" i="2"/>
  <c r="M2028" i="2"/>
  <c r="L2028" i="2"/>
  <c r="Q2027" i="2"/>
  <c r="P2027" i="2"/>
  <c r="R2027" i="2" s="1"/>
  <c r="O2027" i="2"/>
  <c r="M2027" i="2"/>
  <c r="L2027" i="2"/>
  <c r="Q2026" i="2"/>
  <c r="P2026" i="2"/>
  <c r="R2026" i="2" s="1"/>
  <c r="O2026" i="2"/>
  <c r="M2026" i="2"/>
  <c r="L2026" i="2"/>
  <c r="Q2025" i="2"/>
  <c r="P2025" i="2"/>
  <c r="R2025" i="2" s="1"/>
  <c r="O2025" i="2"/>
  <c r="M2025" i="2"/>
  <c r="N2025" i="2" s="1"/>
  <c r="L2025" i="2"/>
  <c r="R2024" i="2"/>
  <c r="Q2024" i="2"/>
  <c r="P2024" i="2"/>
  <c r="O2024" i="2"/>
  <c r="N2024" i="2"/>
  <c r="M2024" i="2"/>
  <c r="L2024" i="2"/>
  <c r="Q2023" i="2"/>
  <c r="P2023" i="2"/>
  <c r="R2023" i="2" s="1"/>
  <c r="O2023" i="2"/>
  <c r="M2023" i="2"/>
  <c r="N2023" i="2" s="1"/>
  <c r="L2023" i="2"/>
  <c r="R2022" i="2"/>
  <c r="Q2022" i="2"/>
  <c r="P2022" i="2"/>
  <c r="O2022" i="2"/>
  <c r="N2022" i="2"/>
  <c r="M2022" i="2"/>
  <c r="L2022" i="2"/>
  <c r="Q2021" i="2"/>
  <c r="P2021" i="2"/>
  <c r="R2021" i="2" s="1"/>
  <c r="O2021" i="2"/>
  <c r="M2021" i="2"/>
  <c r="L2021" i="2"/>
  <c r="R2020" i="2"/>
  <c r="Q2020" i="2"/>
  <c r="P2020" i="2"/>
  <c r="O2020" i="2"/>
  <c r="N2020" i="2"/>
  <c r="M2020" i="2"/>
  <c r="L2020" i="2"/>
  <c r="Q2019" i="2"/>
  <c r="P2019" i="2"/>
  <c r="R2019" i="2" s="1"/>
  <c r="O2019" i="2"/>
  <c r="M2019" i="2"/>
  <c r="L2019" i="2"/>
  <c r="R2018" i="2"/>
  <c r="Q2018" i="2"/>
  <c r="P2018" i="2"/>
  <c r="O2018" i="2"/>
  <c r="N2018" i="2"/>
  <c r="M2018" i="2"/>
  <c r="L2018" i="2"/>
  <c r="R2017" i="2"/>
  <c r="Q2017" i="2"/>
  <c r="P2017" i="2"/>
  <c r="O2017" i="2"/>
  <c r="M2017" i="2"/>
  <c r="N2017" i="2" s="1"/>
  <c r="L2017" i="2"/>
  <c r="Q2016" i="2"/>
  <c r="P2016" i="2"/>
  <c r="R2016" i="2" s="1"/>
  <c r="O2016" i="2"/>
  <c r="M2016" i="2"/>
  <c r="L2016" i="2"/>
  <c r="Q2015" i="2"/>
  <c r="P2015" i="2"/>
  <c r="R2015" i="2" s="1"/>
  <c r="O2015" i="2"/>
  <c r="M2015" i="2"/>
  <c r="N2015" i="2" s="1"/>
  <c r="L2015" i="2"/>
  <c r="Q2014" i="2"/>
  <c r="P2014" i="2"/>
  <c r="R2014" i="2" s="1"/>
  <c r="O2014" i="2"/>
  <c r="M2014" i="2"/>
  <c r="L2014" i="2"/>
  <c r="N2014" i="2" s="1"/>
  <c r="R2013" i="2"/>
  <c r="Q2013" i="2"/>
  <c r="P2013" i="2"/>
  <c r="O2013" i="2"/>
  <c r="M2013" i="2"/>
  <c r="N2013" i="2" s="1"/>
  <c r="L2013" i="2"/>
  <c r="Q2012" i="2"/>
  <c r="P2012" i="2"/>
  <c r="R2012" i="2" s="1"/>
  <c r="O2012" i="2"/>
  <c r="M2012" i="2"/>
  <c r="L2012" i="2"/>
  <c r="Q2011" i="2"/>
  <c r="P2011" i="2"/>
  <c r="R2011" i="2" s="1"/>
  <c r="O2011" i="2"/>
  <c r="M2011" i="2"/>
  <c r="L2011" i="2"/>
  <c r="Q2010" i="2"/>
  <c r="P2010" i="2"/>
  <c r="R2010" i="2" s="1"/>
  <c r="O2010" i="2"/>
  <c r="M2010" i="2"/>
  <c r="L2010" i="2"/>
  <c r="Q2009" i="2"/>
  <c r="P2009" i="2"/>
  <c r="R2009" i="2" s="1"/>
  <c r="O2009" i="2"/>
  <c r="M2009" i="2"/>
  <c r="N2009" i="2" s="1"/>
  <c r="L2009" i="2"/>
  <c r="R2008" i="2"/>
  <c r="Q2008" i="2"/>
  <c r="P2008" i="2"/>
  <c r="O2008" i="2"/>
  <c r="N2008" i="2"/>
  <c r="M2008" i="2"/>
  <c r="L2008" i="2"/>
  <c r="Q2007" i="2"/>
  <c r="P2007" i="2"/>
  <c r="R2007" i="2" s="1"/>
  <c r="O2007" i="2"/>
  <c r="M2007" i="2"/>
  <c r="N2007" i="2" s="1"/>
  <c r="L2007" i="2"/>
  <c r="R2006" i="2"/>
  <c r="Q2006" i="2"/>
  <c r="P2006" i="2"/>
  <c r="O2006" i="2"/>
  <c r="N2006" i="2"/>
  <c r="M2006" i="2"/>
  <c r="L2006" i="2"/>
  <c r="Q2005" i="2"/>
  <c r="P2005" i="2"/>
  <c r="R2005" i="2" s="1"/>
  <c r="O2005" i="2"/>
  <c r="M2005" i="2"/>
  <c r="L2005" i="2"/>
  <c r="R2004" i="2"/>
  <c r="Q2004" i="2"/>
  <c r="P2004" i="2"/>
  <c r="O2004" i="2"/>
  <c r="N2004" i="2"/>
  <c r="M2004" i="2"/>
  <c r="L2004" i="2"/>
  <c r="Q2003" i="2"/>
  <c r="P2003" i="2"/>
  <c r="R2003" i="2" s="1"/>
  <c r="O2003" i="2"/>
  <c r="M2003" i="2"/>
  <c r="L2003" i="2"/>
  <c r="R2002" i="2"/>
  <c r="Q2002" i="2"/>
  <c r="P2002" i="2"/>
  <c r="O2002" i="2"/>
  <c r="N2002" i="2"/>
  <c r="M2002" i="2"/>
  <c r="L2002" i="2"/>
  <c r="R2001" i="2"/>
  <c r="Q2001" i="2"/>
  <c r="P2001" i="2"/>
  <c r="O2001" i="2"/>
  <c r="M2001" i="2"/>
  <c r="N2001" i="2" s="1"/>
  <c r="L2001" i="2"/>
  <c r="Q2000" i="2"/>
  <c r="P2000" i="2"/>
  <c r="R2000" i="2" s="1"/>
  <c r="O2000" i="2"/>
  <c r="M2000" i="2"/>
  <c r="L2000" i="2"/>
  <c r="Q1999" i="2"/>
  <c r="P1999" i="2"/>
  <c r="R1999" i="2" s="1"/>
  <c r="O1999" i="2"/>
  <c r="M1999" i="2"/>
  <c r="N1999" i="2" s="1"/>
  <c r="L1999" i="2"/>
  <c r="Q1998" i="2"/>
  <c r="P1998" i="2"/>
  <c r="R1998" i="2" s="1"/>
  <c r="O1998" i="2"/>
  <c r="M1998" i="2"/>
  <c r="L1998" i="2"/>
  <c r="N1998" i="2" s="1"/>
  <c r="R1997" i="2"/>
  <c r="Q1997" i="2"/>
  <c r="P1997" i="2"/>
  <c r="O1997" i="2"/>
  <c r="M1997" i="2"/>
  <c r="N1997" i="2" s="1"/>
  <c r="L1997" i="2"/>
  <c r="Q1996" i="2"/>
  <c r="P1996" i="2"/>
  <c r="R1996" i="2" s="1"/>
  <c r="O1996" i="2"/>
  <c r="M1996" i="2"/>
  <c r="L1996" i="2"/>
  <c r="Q1995" i="2"/>
  <c r="P1995" i="2"/>
  <c r="R1995" i="2" s="1"/>
  <c r="O1995" i="2"/>
  <c r="M1995" i="2"/>
  <c r="L1995" i="2"/>
  <c r="Q1994" i="2"/>
  <c r="P1994" i="2"/>
  <c r="R1994" i="2" s="1"/>
  <c r="O1994" i="2"/>
  <c r="M1994" i="2"/>
  <c r="L1994" i="2"/>
  <c r="Q1993" i="2"/>
  <c r="P1993" i="2"/>
  <c r="R1993" i="2" s="1"/>
  <c r="O1993" i="2"/>
  <c r="M1993" i="2"/>
  <c r="N1993" i="2" s="1"/>
  <c r="L1993" i="2"/>
  <c r="R1992" i="2"/>
  <c r="Q1992" i="2"/>
  <c r="P1992" i="2"/>
  <c r="O1992" i="2"/>
  <c r="N1992" i="2"/>
  <c r="M1992" i="2"/>
  <c r="L1992" i="2"/>
  <c r="Q1991" i="2"/>
  <c r="P1991" i="2"/>
  <c r="R1991" i="2" s="1"/>
  <c r="O1991" i="2"/>
  <c r="M1991" i="2"/>
  <c r="N1991" i="2" s="1"/>
  <c r="L1991" i="2"/>
  <c r="R1990" i="2"/>
  <c r="Q1990" i="2"/>
  <c r="P1990" i="2"/>
  <c r="O1990" i="2"/>
  <c r="N1990" i="2"/>
  <c r="M1990" i="2"/>
  <c r="L1990" i="2"/>
  <c r="Q1989" i="2"/>
  <c r="P1989" i="2"/>
  <c r="R1989" i="2" s="1"/>
  <c r="O1989" i="2"/>
  <c r="M1989" i="2"/>
  <c r="L1989" i="2"/>
  <c r="R1988" i="2"/>
  <c r="Q1988" i="2"/>
  <c r="P1988" i="2"/>
  <c r="O1988" i="2"/>
  <c r="N1988" i="2"/>
  <c r="M1988" i="2"/>
  <c r="L1988" i="2"/>
  <c r="Q1987" i="2"/>
  <c r="P1987" i="2"/>
  <c r="R1987" i="2" s="1"/>
  <c r="O1987" i="2"/>
  <c r="M1987" i="2"/>
  <c r="L1987" i="2"/>
  <c r="R1986" i="2"/>
  <c r="Q1986" i="2"/>
  <c r="P1986" i="2"/>
  <c r="O1986" i="2"/>
  <c r="N1986" i="2"/>
  <c r="M1986" i="2"/>
  <c r="L1986" i="2"/>
  <c r="R1985" i="2"/>
  <c r="Q1985" i="2"/>
  <c r="P1985" i="2"/>
  <c r="O1985" i="2"/>
  <c r="M1985" i="2"/>
  <c r="N1985" i="2" s="1"/>
  <c r="L1985" i="2"/>
  <c r="Q1984" i="2"/>
  <c r="P1984" i="2"/>
  <c r="R1984" i="2" s="1"/>
  <c r="O1984" i="2"/>
  <c r="M1984" i="2"/>
  <c r="L1984" i="2"/>
  <c r="Q1983" i="2"/>
  <c r="P1983" i="2"/>
  <c r="R1983" i="2" s="1"/>
  <c r="O1983" i="2"/>
  <c r="M1983" i="2"/>
  <c r="N1983" i="2" s="1"/>
  <c r="L1983" i="2"/>
  <c r="Q1982" i="2"/>
  <c r="P1982" i="2"/>
  <c r="R1982" i="2" s="1"/>
  <c r="O1982" i="2"/>
  <c r="M1982" i="2"/>
  <c r="L1982" i="2"/>
  <c r="N1982" i="2" s="1"/>
  <c r="R1981" i="2"/>
  <c r="Q1981" i="2"/>
  <c r="P1981" i="2"/>
  <c r="O1981" i="2"/>
  <c r="M1981" i="2"/>
  <c r="N1981" i="2" s="1"/>
  <c r="L1981" i="2"/>
  <c r="Q1980" i="2"/>
  <c r="P1980" i="2"/>
  <c r="R1980" i="2" s="1"/>
  <c r="O1980" i="2"/>
  <c r="M1980" i="2"/>
  <c r="L1980" i="2"/>
  <c r="Q1979" i="2"/>
  <c r="P1979" i="2"/>
  <c r="R1979" i="2" s="1"/>
  <c r="O1979" i="2"/>
  <c r="M1979" i="2"/>
  <c r="L1979" i="2"/>
  <c r="Q1978" i="2"/>
  <c r="P1978" i="2"/>
  <c r="R1978" i="2" s="1"/>
  <c r="O1978" i="2"/>
  <c r="M1978" i="2"/>
  <c r="L1978" i="2"/>
  <c r="Q1977" i="2"/>
  <c r="P1977" i="2"/>
  <c r="R1977" i="2" s="1"/>
  <c r="O1977" i="2"/>
  <c r="M1977" i="2"/>
  <c r="N1977" i="2" s="1"/>
  <c r="L1977" i="2"/>
  <c r="R1976" i="2"/>
  <c r="Q1976" i="2"/>
  <c r="P1976" i="2"/>
  <c r="O1976" i="2"/>
  <c r="N1976" i="2"/>
  <c r="M1976" i="2"/>
  <c r="L1976" i="2"/>
  <c r="Q1975" i="2"/>
  <c r="P1975" i="2"/>
  <c r="R1975" i="2" s="1"/>
  <c r="O1975" i="2"/>
  <c r="M1975" i="2"/>
  <c r="N1975" i="2" s="1"/>
  <c r="L1975" i="2"/>
  <c r="R1974" i="2"/>
  <c r="Q1974" i="2"/>
  <c r="P1974" i="2"/>
  <c r="O1974" i="2"/>
  <c r="N1974" i="2"/>
  <c r="M1974" i="2"/>
  <c r="L1974" i="2"/>
  <c r="Q1973" i="2"/>
  <c r="P1973" i="2"/>
  <c r="R1973" i="2" s="1"/>
  <c r="O1973" i="2"/>
  <c r="M1973" i="2"/>
  <c r="L1973" i="2"/>
  <c r="R1972" i="2"/>
  <c r="Q1972" i="2"/>
  <c r="P1972" i="2"/>
  <c r="O1972" i="2"/>
  <c r="N1972" i="2"/>
  <c r="M1972" i="2"/>
  <c r="L1972" i="2"/>
  <c r="Q1971" i="2"/>
  <c r="P1971" i="2"/>
  <c r="R1971" i="2" s="1"/>
  <c r="O1971" i="2"/>
  <c r="M1971" i="2"/>
  <c r="L1971" i="2"/>
  <c r="R1970" i="2"/>
  <c r="Q1970" i="2"/>
  <c r="P1970" i="2"/>
  <c r="O1970" i="2"/>
  <c r="N1970" i="2"/>
  <c r="M1970" i="2"/>
  <c r="L1970" i="2"/>
  <c r="R1969" i="2"/>
  <c r="Q1969" i="2"/>
  <c r="P1969" i="2"/>
  <c r="O1969" i="2"/>
  <c r="M1969" i="2"/>
  <c r="N1969" i="2" s="1"/>
  <c r="L1969" i="2"/>
  <c r="Q1968" i="2"/>
  <c r="P1968" i="2"/>
  <c r="R1968" i="2" s="1"/>
  <c r="O1968" i="2"/>
  <c r="M1968" i="2"/>
  <c r="L1968" i="2"/>
  <c r="Q1967" i="2"/>
  <c r="P1967" i="2"/>
  <c r="R1967" i="2" s="1"/>
  <c r="O1967" i="2"/>
  <c r="M1967" i="2"/>
  <c r="N1967" i="2" s="1"/>
  <c r="L1967" i="2"/>
  <c r="Q1966" i="2"/>
  <c r="P1966" i="2"/>
  <c r="R1966" i="2" s="1"/>
  <c r="O1966" i="2"/>
  <c r="M1966" i="2"/>
  <c r="L1966" i="2"/>
  <c r="N1966" i="2" s="1"/>
  <c r="R1965" i="2"/>
  <c r="Q1965" i="2"/>
  <c r="P1965" i="2"/>
  <c r="O1965" i="2"/>
  <c r="M1965" i="2"/>
  <c r="N1965" i="2" s="1"/>
  <c r="L1965" i="2"/>
  <c r="Q1964" i="2"/>
  <c r="P1964" i="2"/>
  <c r="R1964" i="2" s="1"/>
  <c r="O1964" i="2"/>
  <c r="M1964" i="2"/>
  <c r="L1964" i="2"/>
  <c r="Q1963" i="2"/>
  <c r="P1963" i="2"/>
  <c r="R1963" i="2" s="1"/>
  <c r="O1963" i="2"/>
  <c r="M1963" i="2"/>
  <c r="L1963" i="2"/>
  <c r="Q1962" i="2"/>
  <c r="P1962" i="2"/>
  <c r="R1962" i="2" s="1"/>
  <c r="O1962" i="2"/>
  <c r="M1962" i="2"/>
  <c r="L1962" i="2"/>
  <c r="Q1961" i="2"/>
  <c r="P1961" i="2"/>
  <c r="R1961" i="2" s="1"/>
  <c r="O1961" i="2"/>
  <c r="M1961" i="2"/>
  <c r="N1961" i="2" s="1"/>
  <c r="L1961" i="2"/>
  <c r="R1960" i="2"/>
  <c r="Q1960" i="2"/>
  <c r="P1960" i="2"/>
  <c r="O1960" i="2"/>
  <c r="N1960" i="2"/>
  <c r="M1960" i="2"/>
  <c r="L1960" i="2"/>
  <c r="Q1959" i="2"/>
  <c r="P1959" i="2"/>
  <c r="R1959" i="2" s="1"/>
  <c r="O1959" i="2"/>
  <c r="M1959" i="2"/>
  <c r="N1959" i="2" s="1"/>
  <c r="L1959" i="2"/>
  <c r="R1958" i="2"/>
  <c r="Q1958" i="2"/>
  <c r="P1958" i="2"/>
  <c r="O1958" i="2"/>
  <c r="N1958" i="2"/>
  <c r="M1958" i="2"/>
  <c r="L1958" i="2"/>
  <c r="Q1957" i="2"/>
  <c r="P1957" i="2"/>
  <c r="R1957" i="2" s="1"/>
  <c r="O1957" i="2"/>
  <c r="M1957" i="2"/>
  <c r="L1957" i="2"/>
  <c r="R1956" i="2"/>
  <c r="Q1956" i="2"/>
  <c r="P1956" i="2"/>
  <c r="O1956" i="2"/>
  <c r="N1956" i="2"/>
  <c r="M1956" i="2"/>
  <c r="L1956" i="2"/>
  <c r="Q1955" i="2"/>
  <c r="P1955" i="2"/>
  <c r="R1955" i="2" s="1"/>
  <c r="O1955" i="2"/>
  <c r="M1955" i="2"/>
  <c r="L1955" i="2"/>
  <c r="R1954" i="2"/>
  <c r="Q1954" i="2"/>
  <c r="P1954" i="2"/>
  <c r="O1954" i="2"/>
  <c r="N1954" i="2"/>
  <c r="M1954" i="2"/>
  <c r="L1954" i="2"/>
  <c r="R1953" i="2"/>
  <c r="Q1953" i="2"/>
  <c r="P1953" i="2"/>
  <c r="O1953" i="2"/>
  <c r="M1953" i="2"/>
  <c r="N1953" i="2" s="1"/>
  <c r="L1953" i="2"/>
  <c r="Q1952" i="2"/>
  <c r="P1952" i="2"/>
  <c r="R1952" i="2" s="1"/>
  <c r="O1952" i="2"/>
  <c r="M1952" i="2"/>
  <c r="L1952" i="2"/>
  <c r="Q1951" i="2"/>
  <c r="P1951" i="2"/>
  <c r="R1951" i="2" s="1"/>
  <c r="O1951" i="2"/>
  <c r="M1951" i="2"/>
  <c r="N1951" i="2" s="1"/>
  <c r="L1951" i="2"/>
  <c r="Q1950" i="2"/>
  <c r="P1950" i="2"/>
  <c r="R1950" i="2" s="1"/>
  <c r="O1950" i="2"/>
  <c r="M1950" i="2"/>
  <c r="L1950" i="2"/>
  <c r="N1950" i="2" s="1"/>
  <c r="R1949" i="2"/>
  <c r="Q1949" i="2"/>
  <c r="P1949" i="2"/>
  <c r="O1949" i="2"/>
  <c r="N1949" i="2"/>
  <c r="M1949" i="2"/>
  <c r="L1949" i="2"/>
  <c r="R1948" i="2"/>
  <c r="Q1948" i="2"/>
  <c r="P1948" i="2"/>
  <c r="O1948" i="2"/>
  <c r="N1948" i="2"/>
  <c r="M1948" i="2"/>
  <c r="L1948" i="2"/>
  <c r="Q1947" i="2"/>
  <c r="P1947" i="2"/>
  <c r="R1947" i="2" s="1"/>
  <c r="O1947" i="2"/>
  <c r="M1947" i="2"/>
  <c r="L1947" i="2"/>
  <c r="R1946" i="2"/>
  <c r="Q1946" i="2"/>
  <c r="P1946" i="2"/>
  <c r="O1946" i="2"/>
  <c r="N1946" i="2"/>
  <c r="M1946" i="2"/>
  <c r="L1946" i="2"/>
  <c r="Q1945" i="2"/>
  <c r="P1945" i="2"/>
  <c r="R1945" i="2" s="1"/>
  <c r="O1945" i="2"/>
  <c r="M1945" i="2"/>
  <c r="L1945" i="2"/>
  <c r="Q1944" i="2"/>
  <c r="P1944" i="2"/>
  <c r="R1944" i="2" s="1"/>
  <c r="O1944" i="2"/>
  <c r="M1944" i="2"/>
  <c r="N1944" i="2" s="1"/>
  <c r="L1944" i="2"/>
  <c r="Q1943" i="2"/>
  <c r="P1943" i="2"/>
  <c r="R1943" i="2" s="1"/>
  <c r="O1943" i="2"/>
  <c r="M1943" i="2"/>
  <c r="N1943" i="2" s="1"/>
  <c r="L1943" i="2"/>
  <c r="Q1942" i="2"/>
  <c r="P1942" i="2"/>
  <c r="R1942" i="2" s="1"/>
  <c r="O1942" i="2"/>
  <c r="M1942" i="2"/>
  <c r="L1942" i="2"/>
  <c r="R1941" i="2"/>
  <c r="Q1941" i="2"/>
  <c r="P1941" i="2"/>
  <c r="O1941" i="2"/>
  <c r="N1941" i="2"/>
  <c r="M1941" i="2"/>
  <c r="L1941" i="2"/>
  <c r="Q1940" i="2"/>
  <c r="P1940" i="2"/>
  <c r="R1940" i="2" s="1"/>
  <c r="O1940" i="2"/>
  <c r="M1940" i="2"/>
  <c r="L1940" i="2"/>
  <c r="Q1939" i="2"/>
  <c r="P1939" i="2"/>
  <c r="R1939" i="2" s="1"/>
  <c r="O1939" i="2"/>
  <c r="M1939" i="2"/>
  <c r="N1939" i="2" s="1"/>
  <c r="L1939" i="2"/>
  <c r="Q1938" i="2"/>
  <c r="P1938" i="2"/>
  <c r="R1938" i="2" s="1"/>
  <c r="O1938" i="2"/>
  <c r="M1938" i="2"/>
  <c r="L1938" i="2"/>
  <c r="N1938" i="2" s="1"/>
  <c r="R1937" i="2"/>
  <c r="Q1937" i="2"/>
  <c r="P1937" i="2"/>
  <c r="O1937" i="2"/>
  <c r="M1937" i="2"/>
  <c r="N1937" i="2" s="1"/>
  <c r="L1937" i="2"/>
  <c r="Q1936" i="2"/>
  <c r="P1936" i="2"/>
  <c r="R1936" i="2" s="1"/>
  <c r="O1936" i="2"/>
  <c r="M1936" i="2"/>
  <c r="L1936" i="2"/>
  <c r="Q1935" i="2"/>
  <c r="P1935" i="2"/>
  <c r="R1935" i="2" s="1"/>
  <c r="O1935" i="2"/>
  <c r="M1935" i="2"/>
  <c r="L1935" i="2"/>
  <c r="Q1934" i="2"/>
  <c r="P1934" i="2"/>
  <c r="R1934" i="2" s="1"/>
  <c r="O1934" i="2"/>
  <c r="M1934" i="2"/>
  <c r="L1934" i="2"/>
  <c r="Q1933" i="2"/>
  <c r="P1933" i="2"/>
  <c r="R1933" i="2" s="1"/>
  <c r="O1933" i="2"/>
  <c r="M1933" i="2"/>
  <c r="L1933" i="2"/>
  <c r="N1933" i="2" s="1"/>
  <c r="R1932" i="2"/>
  <c r="Q1932" i="2"/>
  <c r="P1932" i="2"/>
  <c r="O1932" i="2"/>
  <c r="M1932" i="2"/>
  <c r="N1932" i="2" s="1"/>
  <c r="L1932" i="2"/>
  <c r="Q1931" i="2"/>
  <c r="P1931" i="2"/>
  <c r="R1931" i="2" s="1"/>
  <c r="O1931" i="2"/>
  <c r="M1931" i="2"/>
  <c r="N1931" i="2" s="1"/>
  <c r="L1931" i="2"/>
  <c r="R1930" i="2"/>
  <c r="Q1930" i="2"/>
  <c r="P1930" i="2"/>
  <c r="O1930" i="2"/>
  <c r="N1930" i="2"/>
  <c r="M1930" i="2"/>
  <c r="L1930" i="2"/>
  <c r="Q1929" i="2"/>
  <c r="P1929" i="2"/>
  <c r="R1929" i="2" s="1"/>
  <c r="O1929" i="2"/>
  <c r="M1929" i="2"/>
  <c r="L1929" i="2"/>
  <c r="Q1928" i="2"/>
  <c r="P1928" i="2"/>
  <c r="R1928" i="2" s="1"/>
  <c r="O1928" i="2"/>
  <c r="M1928" i="2"/>
  <c r="L1928" i="2"/>
  <c r="Q1927" i="2"/>
  <c r="P1927" i="2"/>
  <c r="R1927" i="2" s="1"/>
  <c r="O1927" i="2"/>
  <c r="M1927" i="2"/>
  <c r="L1927" i="2"/>
  <c r="Q1926" i="2"/>
  <c r="P1926" i="2"/>
  <c r="R1926" i="2" s="1"/>
  <c r="O1926" i="2"/>
  <c r="M1926" i="2"/>
  <c r="L1926" i="2"/>
  <c r="R1925" i="2"/>
  <c r="Q1925" i="2"/>
  <c r="P1925" i="2"/>
  <c r="O1925" i="2"/>
  <c r="N1925" i="2"/>
  <c r="M1925" i="2"/>
  <c r="L1925" i="2"/>
  <c r="Q1924" i="2"/>
  <c r="P1924" i="2"/>
  <c r="R1924" i="2" s="1"/>
  <c r="O1924" i="2"/>
  <c r="M1924" i="2"/>
  <c r="L1924" i="2"/>
  <c r="Q1923" i="2"/>
  <c r="P1923" i="2"/>
  <c r="R1923" i="2" s="1"/>
  <c r="O1923" i="2"/>
  <c r="M1923" i="2"/>
  <c r="N1923" i="2" s="1"/>
  <c r="L1923" i="2"/>
  <c r="Q1922" i="2"/>
  <c r="P1922" i="2"/>
  <c r="R1922" i="2" s="1"/>
  <c r="O1922" i="2"/>
  <c r="M1922" i="2"/>
  <c r="L1922" i="2"/>
  <c r="N1922" i="2" s="1"/>
  <c r="R1921" i="2"/>
  <c r="Q1921" i="2"/>
  <c r="P1921" i="2"/>
  <c r="O1921" i="2"/>
  <c r="M1921" i="2"/>
  <c r="N1921" i="2" s="1"/>
  <c r="L1921" i="2"/>
  <c r="Q1920" i="2"/>
  <c r="P1920" i="2"/>
  <c r="R1920" i="2" s="1"/>
  <c r="O1920" i="2"/>
  <c r="M1920" i="2"/>
  <c r="L1920" i="2"/>
  <c r="Q1919" i="2"/>
  <c r="P1919" i="2"/>
  <c r="R1919" i="2" s="1"/>
  <c r="O1919" i="2"/>
  <c r="M1919" i="2"/>
  <c r="L1919" i="2"/>
  <c r="Q1918" i="2"/>
  <c r="P1918" i="2"/>
  <c r="R1918" i="2" s="1"/>
  <c r="O1918" i="2"/>
  <c r="M1918" i="2"/>
  <c r="L1918" i="2"/>
  <c r="Q1917" i="2"/>
  <c r="P1917" i="2"/>
  <c r="R1917" i="2" s="1"/>
  <c r="O1917" i="2"/>
  <c r="M1917" i="2"/>
  <c r="L1917" i="2"/>
  <c r="N1917" i="2" s="1"/>
  <c r="R1916" i="2"/>
  <c r="Q1916" i="2"/>
  <c r="P1916" i="2"/>
  <c r="O1916" i="2"/>
  <c r="N1916" i="2"/>
  <c r="M1916" i="2"/>
  <c r="L1916" i="2"/>
  <c r="Q1915" i="2"/>
  <c r="P1915" i="2"/>
  <c r="R1915" i="2" s="1"/>
  <c r="O1915" i="2"/>
  <c r="M1915" i="2"/>
  <c r="L1915" i="2"/>
  <c r="R1914" i="2"/>
  <c r="Q1914" i="2"/>
  <c r="P1914" i="2"/>
  <c r="O1914" i="2"/>
  <c r="M1914" i="2"/>
  <c r="N1914" i="2" s="1"/>
  <c r="L1914" i="2"/>
  <c r="R1913" i="2"/>
  <c r="Q1913" i="2"/>
  <c r="P1913" i="2"/>
  <c r="O1913" i="2"/>
  <c r="M1913" i="2"/>
  <c r="N1913" i="2" s="1"/>
  <c r="L1913" i="2"/>
  <c r="Q1912" i="2"/>
  <c r="P1912" i="2"/>
  <c r="R1912" i="2" s="1"/>
  <c r="O1912" i="2"/>
  <c r="M1912" i="2"/>
  <c r="L1912" i="2"/>
  <c r="N1912" i="2" s="1"/>
  <c r="Q1911" i="2"/>
  <c r="P1911" i="2"/>
  <c r="R1911" i="2" s="1"/>
  <c r="O1911" i="2"/>
  <c r="M1911" i="2"/>
  <c r="L1911" i="2"/>
  <c r="Q1910" i="2"/>
  <c r="P1910" i="2"/>
  <c r="R1910" i="2" s="1"/>
  <c r="O1910" i="2"/>
  <c r="M1910" i="2"/>
  <c r="L1910" i="2"/>
  <c r="N1910" i="2" s="1"/>
  <c r="R1909" i="2"/>
  <c r="Q1909" i="2"/>
  <c r="P1909" i="2"/>
  <c r="O1909" i="2"/>
  <c r="M1909" i="2"/>
  <c r="N1909" i="2" s="1"/>
  <c r="L1909" i="2"/>
  <c r="R1908" i="2"/>
  <c r="Q1908" i="2"/>
  <c r="P1908" i="2"/>
  <c r="O1908" i="2"/>
  <c r="M1908" i="2"/>
  <c r="N1908" i="2" s="1"/>
  <c r="L1908" i="2"/>
  <c r="Q1907" i="2"/>
  <c r="P1907" i="2"/>
  <c r="R1907" i="2" s="1"/>
  <c r="O1907" i="2"/>
  <c r="M1907" i="2"/>
  <c r="L1907" i="2"/>
  <c r="Q1906" i="2"/>
  <c r="P1906" i="2"/>
  <c r="R1906" i="2" s="1"/>
  <c r="O1906" i="2"/>
  <c r="M1906" i="2"/>
  <c r="N1906" i="2" s="1"/>
  <c r="L1906" i="2"/>
  <c r="Q1905" i="2"/>
  <c r="P1905" i="2"/>
  <c r="R1905" i="2" s="1"/>
  <c r="O1905" i="2"/>
  <c r="M1905" i="2"/>
  <c r="N1905" i="2" s="1"/>
  <c r="L1905" i="2"/>
  <c r="Q1904" i="2"/>
  <c r="P1904" i="2"/>
  <c r="R1904" i="2" s="1"/>
  <c r="O1904" i="2"/>
  <c r="M1904" i="2"/>
  <c r="L1904" i="2"/>
  <c r="N1904" i="2" s="1"/>
  <c r="Q1903" i="2"/>
  <c r="P1903" i="2"/>
  <c r="R1903" i="2" s="1"/>
  <c r="O1903" i="2"/>
  <c r="M1903" i="2"/>
  <c r="N1903" i="2" s="1"/>
  <c r="L1903" i="2"/>
  <c r="Q1902" i="2"/>
  <c r="P1902" i="2"/>
  <c r="R1902" i="2" s="1"/>
  <c r="O1902" i="2"/>
  <c r="M1902" i="2"/>
  <c r="L1902" i="2"/>
  <c r="N1902" i="2" s="1"/>
  <c r="Q1901" i="2"/>
  <c r="P1901" i="2"/>
  <c r="R1901" i="2" s="1"/>
  <c r="O1901" i="2"/>
  <c r="M1901" i="2"/>
  <c r="N1901" i="2" s="1"/>
  <c r="L1901" i="2"/>
  <c r="Q1900" i="2"/>
  <c r="P1900" i="2"/>
  <c r="R1900" i="2" s="1"/>
  <c r="O1900" i="2"/>
  <c r="M1900" i="2"/>
  <c r="N1900" i="2" s="1"/>
  <c r="L1900" i="2"/>
  <c r="Q1899" i="2"/>
  <c r="P1899" i="2"/>
  <c r="R1899" i="2" s="1"/>
  <c r="O1899" i="2"/>
  <c r="M1899" i="2"/>
  <c r="L1899" i="2"/>
  <c r="R1898" i="2"/>
  <c r="Q1898" i="2"/>
  <c r="P1898" i="2"/>
  <c r="O1898" i="2"/>
  <c r="M1898" i="2"/>
  <c r="N1898" i="2" s="1"/>
  <c r="L1898" i="2"/>
  <c r="R1897" i="2"/>
  <c r="Q1897" i="2"/>
  <c r="P1897" i="2"/>
  <c r="O1897" i="2"/>
  <c r="M1897" i="2"/>
  <c r="N1897" i="2" s="1"/>
  <c r="L1897" i="2"/>
  <c r="Q1896" i="2"/>
  <c r="P1896" i="2"/>
  <c r="R1896" i="2" s="1"/>
  <c r="O1896" i="2"/>
  <c r="M1896" i="2"/>
  <c r="L1896" i="2"/>
  <c r="N1896" i="2" s="1"/>
  <c r="Q1895" i="2"/>
  <c r="P1895" i="2"/>
  <c r="R1895" i="2" s="1"/>
  <c r="O1895" i="2"/>
  <c r="M1895" i="2"/>
  <c r="L1895" i="2"/>
  <c r="Q1894" i="2"/>
  <c r="P1894" i="2"/>
  <c r="R1894" i="2" s="1"/>
  <c r="O1894" i="2"/>
  <c r="M1894" i="2"/>
  <c r="L1894" i="2"/>
  <c r="N1894" i="2" s="1"/>
  <c r="R1893" i="2"/>
  <c r="Q1893" i="2"/>
  <c r="P1893" i="2"/>
  <c r="O1893" i="2"/>
  <c r="M1893" i="2"/>
  <c r="N1893" i="2" s="1"/>
  <c r="L1893" i="2"/>
  <c r="R1892" i="2"/>
  <c r="Q1892" i="2"/>
  <c r="P1892" i="2"/>
  <c r="O1892" i="2"/>
  <c r="M1892" i="2"/>
  <c r="N1892" i="2" s="1"/>
  <c r="L1892" i="2"/>
  <c r="Q1891" i="2"/>
  <c r="P1891" i="2"/>
  <c r="R1891" i="2" s="1"/>
  <c r="O1891" i="2"/>
  <c r="M1891" i="2"/>
  <c r="L1891" i="2"/>
  <c r="Q1890" i="2"/>
  <c r="P1890" i="2"/>
  <c r="R1890" i="2" s="1"/>
  <c r="O1890" i="2"/>
  <c r="M1890" i="2"/>
  <c r="N1890" i="2" s="1"/>
  <c r="L1890" i="2"/>
  <c r="Q1889" i="2"/>
  <c r="P1889" i="2"/>
  <c r="R1889" i="2" s="1"/>
  <c r="O1889" i="2"/>
  <c r="M1889" i="2"/>
  <c r="N1889" i="2" s="1"/>
  <c r="L1889" i="2"/>
  <c r="Q1888" i="2"/>
  <c r="P1888" i="2"/>
  <c r="R1888" i="2" s="1"/>
  <c r="O1888" i="2"/>
  <c r="M1888" i="2"/>
  <c r="L1888" i="2"/>
  <c r="N1888" i="2" s="1"/>
  <c r="Q1887" i="2"/>
  <c r="P1887" i="2"/>
  <c r="R1887" i="2" s="1"/>
  <c r="O1887" i="2"/>
  <c r="M1887" i="2"/>
  <c r="L1887" i="2"/>
  <c r="Q1886" i="2"/>
  <c r="P1886" i="2"/>
  <c r="R1886" i="2" s="1"/>
  <c r="O1886" i="2"/>
  <c r="M1886" i="2"/>
  <c r="L1886" i="2"/>
  <c r="N1886" i="2" s="1"/>
  <c r="Q1885" i="2"/>
  <c r="P1885" i="2"/>
  <c r="R1885" i="2" s="1"/>
  <c r="O1885" i="2"/>
  <c r="M1885" i="2"/>
  <c r="N1885" i="2" s="1"/>
  <c r="L1885" i="2"/>
  <c r="Q1884" i="2"/>
  <c r="P1884" i="2"/>
  <c r="R1884" i="2" s="1"/>
  <c r="O1884" i="2"/>
  <c r="M1884" i="2"/>
  <c r="L1884" i="2"/>
  <c r="N1884" i="2" s="1"/>
  <c r="Q1883" i="2"/>
  <c r="P1883" i="2"/>
  <c r="R1883" i="2" s="1"/>
  <c r="O1883" i="2"/>
  <c r="M1883" i="2"/>
  <c r="N1883" i="2" s="1"/>
  <c r="L1883" i="2"/>
  <c r="Q1882" i="2"/>
  <c r="P1882" i="2"/>
  <c r="R1882" i="2" s="1"/>
  <c r="O1882" i="2"/>
  <c r="M1882" i="2"/>
  <c r="L1882" i="2"/>
  <c r="N1882" i="2" s="1"/>
  <c r="R1881" i="2"/>
  <c r="Q1881" i="2"/>
  <c r="P1881" i="2"/>
  <c r="O1881" i="2"/>
  <c r="M1881" i="2"/>
  <c r="L1881" i="2"/>
  <c r="Q1880" i="2"/>
  <c r="P1880" i="2"/>
  <c r="R1880" i="2" s="1"/>
  <c r="O1880" i="2"/>
  <c r="M1880" i="2"/>
  <c r="L1880" i="2"/>
  <c r="Q1879" i="2"/>
  <c r="P1879" i="2"/>
  <c r="R1879" i="2" s="1"/>
  <c r="O1879" i="2"/>
  <c r="M1879" i="2"/>
  <c r="L1879" i="2"/>
  <c r="Q1878" i="2"/>
  <c r="P1878" i="2"/>
  <c r="R1878" i="2" s="1"/>
  <c r="O1878" i="2"/>
  <c r="M1878" i="2"/>
  <c r="L1878" i="2"/>
  <c r="Q1877" i="2"/>
  <c r="P1877" i="2"/>
  <c r="R1877" i="2" s="1"/>
  <c r="O1877" i="2"/>
  <c r="M1877" i="2"/>
  <c r="L1877" i="2"/>
  <c r="N1877" i="2" s="1"/>
  <c r="R1876" i="2"/>
  <c r="Q1876" i="2"/>
  <c r="P1876" i="2"/>
  <c r="O1876" i="2"/>
  <c r="M1876" i="2"/>
  <c r="L1876" i="2"/>
  <c r="Q1875" i="2"/>
  <c r="P1875" i="2"/>
  <c r="R1875" i="2" s="1"/>
  <c r="O1875" i="2"/>
  <c r="M1875" i="2"/>
  <c r="N1875" i="2" s="1"/>
  <c r="L1875" i="2"/>
  <c r="R1874" i="2"/>
  <c r="Q1874" i="2"/>
  <c r="P1874" i="2"/>
  <c r="O1874" i="2"/>
  <c r="N1874" i="2"/>
  <c r="M1874" i="2"/>
  <c r="L1874" i="2"/>
  <c r="Q1873" i="2"/>
  <c r="P1873" i="2"/>
  <c r="R1873" i="2" s="1"/>
  <c r="O1873" i="2"/>
  <c r="M1873" i="2"/>
  <c r="L1873" i="2"/>
  <c r="Q1872" i="2"/>
  <c r="P1872" i="2"/>
  <c r="R1872" i="2" s="1"/>
  <c r="O1872" i="2"/>
  <c r="M1872" i="2"/>
  <c r="L1872" i="2"/>
  <c r="Q1871" i="2"/>
  <c r="P1871" i="2"/>
  <c r="R1871" i="2" s="1"/>
  <c r="O1871" i="2"/>
  <c r="M1871" i="2"/>
  <c r="L1871" i="2"/>
  <c r="Q1870" i="2"/>
  <c r="P1870" i="2"/>
  <c r="R1870" i="2" s="1"/>
  <c r="O1870" i="2"/>
  <c r="M1870" i="2"/>
  <c r="L1870" i="2"/>
  <c r="R1869" i="2"/>
  <c r="Q1869" i="2"/>
  <c r="P1869" i="2"/>
  <c r="O1869" i="2"/>
  <c r="N1869" i="2"/>
  <c r="M1869" i="2"/>
  <c r="L1869" i="2"/>
  <c r="Q1868" i="2"/>
  <c r="P1868" i="2"/>
  <c r="R1868" i="2" s="1"/>
  <c r="O1868" i="2"/>
  <c r="M1868" i="2"/>
  <c r="L1868" i="2"/>
  <c r="Q1867" i="2"/>
  <c r="P1867" i="2"/>
  <c r="R1867" i="2" s="1"/>
  <c r="O1867" i="2"/>
  <c r="M1867" i="2"/>
  <c r="N1867" i="2" s="1"/>
  <c r="L1867" i="2"/>
  <c r="Q1866" i="2"/>
  <c r="P1866" i="2"/>
  <c r="R1866" i="2" s="1"/>
  <c r="O1866" i="2"/>
  <c r="M1866" i="2"/>
  <c r="L1866" i="2"/>
  <c r="N1866" i="2" s="1"/>
  <c r="R1865" i="2"/>
  <c r="Q1865" i="2"/>
  <c r="P1865" i="2"/>
  <c r="O1865" i="2"/>
  <c r="M1865" i="2"/>
  <c r="L1865" i="2"/>
  <c r="Q1864" i="2"/>
  <c r="P1864" i="2"/>
  <c r="R1864" i="2" s="1"/>
  <c r="O1864" i="2"/>
  <c r="M1864" i="2"/>
  <c r="L1864" i="2"/>
  <c r="Q1863" i="2"/>
  <c r="P1863" i="2"/>
  <c r="R1863" i="2" s="1"/>
  <c r="O1863" i="2"/>
  <c r="M1863" i="2"/>
  <c r="L1863" i="2"/>
  <c r="Q1862" i="2"/>
  <c r="P1862" i="2"/>
  <c r="R1862" i="2" s="1"/>
  <c r="O1862" i="2"/>
  <c r="M1862" i="2"/>
  <c r="L1862" i="2"/>
  <c r="Q1861" i="2"/>
  <c r="P1861" i="2"/>
  <c r="R1861" i="2" s="1"/>
  <c r="O1861" i="2"/>
  <c r="M1861" i="2"/>
  <c r="N1861" i="2" s="1"/>
  <c r="L1861" i="2"/>
  <c r="Q1860" i="2"/>
  <c r="P1860" i="2"/>
  <c r="R1860" i="2" s="1"/>
  <c r="O1860" i="2"/>
  <c r="M1860" i="2"/>
  <c r="L1860" i="2"/>
  <c r="Q1859" i="2"/>
  <c r="P1859" i="2"/>
  <c r="R1859" i="2" s="1"/>
  <c r="O1859" i="2"/>
  <c r="M1859" i="2"/>
  <c r="N1859" i="2" s="1"/>
  <c r="L1859" i="2"/>
  <c r="Q1858" i="2"/>
  <c r="P1858" i="2"/>
  <c r="R1858" i="2" s="1"/>
  <c r="O1858" i="2"/>
  <c r="M1858" i="2"/>
  <c r="L1858" i="2"/>
  <c r="N1858" i="2" s="1"/>
  <c r="Q1857" i="2"/>
  <c r="P1857" i="2"/>
  <c r="R1857" i="2" s="1"/>
  <c r="O1857" i="2"/>
  <c r="M1857" i="2"/>
  <c r="L1857" i="2"/>
  <c r="Q1856" i="2"/>
  <c r="P1856" i="2"/>
  <c r="R1856" i="2" s="1"/>
  <c r="O1856" i="2"/>
  <c r="M1856" i="2"/>
  <c r="L1856" i="2"/>
  <c r="Q1855" i="2"/>
  <c r="P1855" i="2"/>
  <c r="R1855" i="2" s="1"/>
  <c r="O1855" i="2"/>
  <c r="M1855" i="2"/>
  <c r="L1855" i="2"/>
  <c r="Q1854" i="2"/>
  <c r="P1854" i="2"/>
  <c r="R1854" i="2" s="1"/>
  <c r="O1854" i="2"/>
  <c r="M1854" i="2"/>
  <c r="L1854" i="2"/>
  <c r="Q1853" i="2"/>
  <c r="P1853" i="2"/>
  <c r="R1853" i="2" s="1"/>
  <c r="O1853" i="2"/>
  <c r="M1853" i="2"/>
  <c r="N1853" i="2" s="1"/>
  <c r="L1853" i="2"/>
  <c r="R1852" i="2"/>
  <c r="Q1852" i="2"/>
  <c r="P1852" i="2"/>
  <c r="O1852" i="2"/>
  <c r="N1852" i="2"/>
  <c r="M1852" i="2"/>
  <c r="L1852" i="2"/>
  <c r="Q1851" i="2"/>
  <c r="P1851" i="2"/>
  <c r="R1851" i="2" s="1"/>
  <c r="O1851" i="2"/>
  <c r="M1851" i="2"/>
  <c r="L1851" i="2"/>
  <c r="R1850" i="2"/>
  <c r="Q1850" i="2"/>
  <c r="P1850" i="2"/>
  <c r="O1850" i="2"/>
  <c r="N1850" i="2"/>
  <c r="M1850" i="2"/>
  <c r="L1850" i="2"/>
  <c r="R1849" i="2"/>
  <c r="Q1849" i="2"/>
  <c r="P1849" i="2"/>
  <c r="O1849" i="2"/>
  <c r="M1849" i="2"/>
  <c r="L1849" i="2"/>
  <c r="Q1848" i="2"/>
  <c r="P1848" i="2"/>
  <c r="R1848" i="2" s="1"/>
  <c r="O1848" i="2"/>
  <c r="M1848" i="2"/>
  <c r="N1848" i="2" s="1"/>
  <c r="L1848" i="2"/>
  <c r="Q1847" i="2"/>
  <c r="P1847" i="2"/>
  <c r="R1847" i="2" s="1"/>
  <c r="O1847" i="2"/>
  <c r="M1847" i="2"/>
  <c r="L1847" i="2"/>
  <c r="R1846" i="2"/>
  <c r="Q1846" i="2"/>
  <c r="P1846" i="2"/>
  <c r="O1846" i="2"/>
  <c r="M1846" i="2"/>
  <c r="N1846" i="2" s="1"/>
  <c r="L1846" i="2"/>
  <c r="Q1845" i="2"/>
  <c r="P1845" i="2"/>
  <c r="R1845" i="2" s="1"/>
  <c r="O1845" i="2"/>
  <c r="M1845" i="2"/>
  <c r="N1845" i="2" s="1"/>
  <c r="L1845" i="2"/>
  <c r="Q1844" i="2"/>
  <c r="P1844" i="2"/>
  <c r="R1844" i="2" s="1"/>
  <c r="O1844" i="2"/>
  <c r="M1844" i="2"/>
  <c r="L1844" i="2"/>
  <c r="Q1843" i="2"/>
  <c r="P1843" i="2"/>
  <c r="R1843" i="2" s="1"/>
  <c r="O1843" i="2"/>
  <c r="M1843" i="2"/>
  <c r="N1843" i="2" s="1"/>
  <c r="L1843" i="2"/>
  <c r="Q1842" i="2"/>
  <c r="P1842" i="2"/>
  <c r="R1842" i="2" s="1"/>
  <c r="O1842" i="2"/>
  <c r="M1842" i="2"/>
  <c r="L1842" i="2"/>
  <c r="N1842" i="2" s="1"/>
  <c r="Q1841" i="2"/>
  <c r="P1841" i="2"/>
  <c r="R1841" i="2" s="1"/>
  <c r="O1841" i="2"/>
  <c r="M1841" i="2"/>
  <c r="L1841" i="2"/>
  <c r="Q1840" i="2"/>
  <c r="P1840" i="2"/>
  <c r="R1840" i="2" s="1"/>
  <c r="O1840" i="2"/>
  <c r="M1840" i="2"/>
  <c r="N1840" i="2" s="1"/>
  <c r="L1840" i="2"/>
  <c r="Q1839" i="2"/>
  <c r="P1839" i="2"/>
  <c r="R1839" i="2" s="1"/>
  <c r="O1839" i="2"/>
  <c r="M1839" i="2"/>
  <c r="L1839" i="2"/>
  <c r="Q1838" i="2"/>
  <c r="P1838" i="2"/>
  <c r="R1838" i="2" s="1"/>
  <c r="O1838" i="2"/>
  <c r="M1838" i="2"/>
  <c r="N1838" i="2" s="1"/>
  <c r="L1838" i="2"/>
  <c r="R1837" i="2"/>
  <c r="Q1837" i="2"/>
  <c r="P1837" i="2"/>
  <c r="O1837" i="2"/>
  <c r="M1837" i="2"/>
  <c r="N1837" i="2" s="1"/>
  <c r="L1837" i="2"/>
  <c r="Q1836" i="2"/>
  <c r="P1836" i="2"/>
  <c r="R1836" i="2" s="1"/>
  <c r="O1836" i="2"/>
  <c r="M1836" i="2"/>
  <c r="L1836" i="2"/>
  <c r="Q1835" i="2"/>
  <c r="P1835" i="2"/>
  <c r="R1835" i="2" s="1"/>
  <c r="O1835" i="2"/>
  <c r="M1835" i="2"/>
  <c r="N1835" i="2" s="1"/>
  <c r="L1835" i="2"/>
  <c r="R1834" i="2"/>
  <c r="Q1834" i="2"/>
  <c r="P1834" i="2"/>
  <c r="O1834" i="2"/>
  <c r="N1834" i="2"/>
  <c r="M1834" i="2"/>
  <c r="L1834" i="2"/>
  <c r="R1833" i="2"/>
  <c r="Q1833" i="2"/>
  <c r="P1833" i="2"/>
  <c r="O1833" i="2"/>
  <c r="M1833" i="2"/>
  <c r="L1833" i="2"/>
  <c r="Q1832" i="2"/>
  <c r="P1832" i="2"/>
  <c r="R1832" i="2" s="1"/>
  <c r="O1832" i="2"/>
  <c r="M1832" i="2"/>
  <c r="N1832" i="2" s="1"/>
  <c r="L1832" i="2"/>
  <c r="Q1831" i="2"/>
  <c r="P1831" i="2"/>
  <c r="R1831" i="2" s="1"/>
  <c r="O1831" i="2"/>
  <c r="M1831" i="2"/>
  <c r="L1831" i="2"/>
  <c r="R1830" i="2"/>
  <c r="Q1830" i="2"/>
  <c r="P1830" i="2"/>
  <c r="O1830" i="2"/>
  <c r="M1830" i="2"/>
  <c r="N1830" i="2" s="1"/>
  <c r="L1830" i="2"/>
  <c r="Q1829" i="2"/>
  <c r="P1829" i="2"/>
  <c r="R1829" i="2" s="1"/>
  <c r="O1829" i="2"/>
  <c r="M1829" i="2"/>
  <c r="N1829" i="2" s="1"/>
  <c r="L1829" i="2"/>
  <c r="Q1828" i="2"/>
  <c r="P1828" i="2"/>
  <c r="R1828" i="2" s="1"/>
  <c r="O1828" i="2"/>
  <c r="M1828" i="2"/>
  <c r="L1828" i="2"/>
  <c r="Q1827" i="2"/>
  <c r="P1827" i="2"/>
  <c r="R1827" i="2" s="1"/>
  <c r="O1827" i="2"/>
  <c r="M1827" i="2"/>
  <c r="N1827" i="2" s="1"/>
  <c r="L1827" i="2"/>
  <c r="Q1826" i="2"/>
  <c r="P1826" i="2"/>
  <c r="R1826" i="2" s="1"/>
  <c r="O1826" i="2"/>
  <c r="M1826" i="2"/>
  <c r="L1826" i="2"/>
  <c r="N1826" i="2" s="1"/>
  <c r="Q1825" i="2"/>
  <c r="P1825" i="2"/>
  <c r="R1825" i="2" s="1"/>
  <c r="O1825" i="2"/>
  <c r="M1825" i="2"/>
  <c r="L1825" i="2"/>
  <c r="Q1824" i="2"/>
  <c r="P1824" i="2"/>
  <c r="R1824" i="2" s="1"/>
  <c r="O1824" i="2"/>
  <c r="M1824" i="2"/>
  <c r="N1824" i="2" s="1"/>
  <c r="L1824" i="2"/>
  <c r="Q1823" i="2"/>
  <c r="P1823" i="2"/>
  <c r="R1823" i="2" s="1"/>
  <c r="O1823" i="2"/>
  <c r="M1823" i="2"/>
  <c r="L1823" i="2"/>
  <c r="Q1822" i="2"/>
  <c r="P1822" i="2"/>
  <c r="R1822" i="2" s="1"/>
  <c r="O1822" i="2"/>
  <c r="M1822" i="2"/>
  <c r="N1822" i="2" s="1"/>
  <c r="L1822" i="2"/>
  <c r="R1821" i="2"/>
  <c r="Q1821" i="2"/>
  <c r="P1821" i="2"/>
  <c r="O1821" i="2"/>
  <c r="M1821" i="2"/>
  <c r="N1821" i="2" s="1"/>
  <c r="L1821" i="2"/>
  <c r="Q1820" i="2"/>
  <c r="P1820" i="2"/>
  <c r="R1820" i="2" s="1"/>
  <c r="O1820" i="2"/>
  <c r="M1820" i="2"/>
  <c r="L1820" i="2"/>
  <c r="Q1819" i="2"/>
  <c r="P1819" i="2"/>
  <c r="R1819" i="2" s="1"/>
  <c r="O1819" i="2"/>
  <c r="M1819" i="2"/>
  <c r="N1819" i="2" s="1"/>
  <c r="L1819" i="2"/>
  <c r="R1818" i="2"/>
  <c r="Q1818" i="2"/>
  <c r="P1818" i="2"/>
  <c r="O1818" i="2"/>
  <c r="N1818" i="2"/>
  <c r="M1818" i="2"/>
  <c r="L1818" i="2"/>
  <c r="R1817" i="2"/>
  <c r="Q1817" i="2"/>
  <c r="P1817" i="2"/>
  <c r="O1817" i="2"/>
  <c r="M1817" i="2"/>
  <c r="L1817" i="2"/>
  <c r="Q1816" i="2"/>
  <c r="P1816" i="2"/>
  <c r="R1816" i="2" s="1"/>
  <c r="O1816" i="2"/>
  <c r="M1816" i="2"/>
  <c r="N1816" i="2" s="1"/>
  <c r="L1816" i="2"/>
  <c r="Q1815" i="2"/>
  <c r="P1815" i="2"/>
  <c r="R1815" i="2" s="1"/>
  <c r="O1815" i="2"/>
  <c r="M1815" i="2"/>
  <c r="L1815" i="2"/>
  <c r="R1814" i="2"/>
  <c r="Q1814" i="2"/>
  <c r="P1814" i="2"/>
  <c r="O1814" i="2"/>
  <c r="M1814" i="2"/>
  <c r="N1814" i="2" s="1"/>
  <c r="L1814" i="2"/>
  <c r="Q1813" i="2"/>
  <c r="P1813" i="2"/>
  <c r="R1813" i="2" s="1"/>
  <c r="O1813" i="2"/>
  <c r="M1813" i="2"/>
  <c r="N1813" i="2" s="1"/>
  <c r="L1813" i="2"/>
  <c r="Q1812" i="2"/>
  <c r="P1812" i="2"/>
  <c r="R1812" i="2" s="1"/>
  <c r="O1812" i="2"/>
  <c r="M1812" i="2"/>
  <c r="L1812" i="2"/>
  <c r="Q1811" i="2"/>
  <c r="P1811" i="2"/>
  <c r="R1811" i="2" s="1"/>
  <c r="O1811" i="2"/>
  <c r="M1811" i="2"/>
  <c r="N1811" i="2" s="1"/>
  <c r="L1811" i="2"/>
  <c r="Q1810" i="2"/>
  <c r="P1810" i="2"/>
  <c r="R1810" i="2" s="1"/>
  <c r="O1810" i="2"/>
  <c r="M1810" i="2"/>
  <c r="L1810" i="2"/>
  <c r="N1810" i="2" s="1"/>
  <c r="Q1809" i="2"/>
  <c r="P1809" i="2"/>
  <c r="R1809" i="2" s="1"/>
  <c r="O1809" i="2"/>
  <c r="M1809" i="2"/>
  <c r="L1809" i="2"/>
  <c r="Q1808" i="2"/>
  <c r="P1808" i="2"/>
  <c r="R1808" i="2" s="1"/>
  <c r="O1808" i="2"/>
  <c r="M1808" i="2"/>
  <c r="N1808" i="2" s="1"/>
  <c r="L1808" i="2"/>
  <c r="Q1807" i="2"/>
  <c r="P1807" i="2"/>
  <c r="R1807" i="2" s="1"/>
  <c r="O1807" i="2"/>
  <c r="M1807" i="2"/>
  <c r="L1807" i="2"/>
  <c r="Q1806" i="2"/>
  <c r="P1806" i="2"/>
  <c r="R1806" i="2" s="1"/>
  <c r="O1806" i="2"/>
  <c r="M1806" i="2"/>
  <c r="N1806" i="2" s="1"/>
  <c r="L1806" i="2"/>
  <c r="R1805" i="2"/>
  <c r="Q1805" i="2"/>
  <c r="P1805" i="2"/>
  <c r="O1805" i="2"/>
  <c r="M1805" i="2"/>
  <c r="N1805" i="2" s="1"/>
  <c r="L1805" i="2"/>
  <c r="Q1804" i="2"/>
  <c r="P1804" i="2"/>
  <c r="R1804" i="2" s="1"/>
  <c r="O1804" i="2"/>
  <c r="M1804" i="2"/>
  <c r="L1804" i="2"/>
  <c r="Q1803" i="2"/>
  <c r="P1803" i="2"/>
  <c r="R1803" i="2" s="1"/>
  <c r="O1803" i="2"/>
  <c r="M1803" i="2"/>
  <c r="N1803" i="2" s="1"/>
  <c r="L1803" i="2"/>
  <c r="R1802" i="2"/>
  <c r="Q1802" i="2"/>
  <c r="P1802" i="2"/>
  <c r="O1802" i="2"/>
  <c r="N1802" i="2"/>
  <c r="M1802" i="2"/>
  <c r="L1802" i="2"/>
  <c r="R1801" i="2"/>
  <c r="Q1801" i="2"/>
  <c r="P1801" i="2"/>
  <c r="O1801" i="2"/>
  <c r="M1801" i="2"/>
  <c r="L1801" i="2"/>
  <c r="Q1800" i="2"/>
  <c r="P1800" i="2"/>
  <c r="R1800" i="2" s="1"/>
  <c r="O1800" i="2"/>
  <c r="M1800" i="2"/>
  <c r="N1800" i="2" s="1"/>
  <c r="L1800" i="2"/>
  <c r="Q1799" i="2"/>
  <c r="P1799" i="2"/>
  <c r="R1799" i="2" s="1"/>
  <c r="O1799" i="2"/>
  <c r="M1799" i="2"/>
  <c r="L1799" i="2"/>
  <c r="R1798" i="2"/>
  <c r="Q1798" i="2"/>
  <c r="P1798" i="2"/>
  <c r="O1798" i="2"/>
  <c r="M1798" i="2"/>
  <c r="N1798" i="2" s="1"/>
  <c r="L1798" i="2"/>
  <c r="Q1797" i="2"/>
  <c r="P1797" i="2"/>
  <c r="R1797" i="2" s="1"/>
  <c r="O1797" i="2"/>
  <c r="M1797" i="2"/>
  <c r="N1797" i="2" s="1"/>
  <c r="L1797" i="2"/>
  <c r="Q1796" i="2"/>
  <c r="P1796" i="2"/>
  <c r="R1796" i="2" s="1"/>
  <c r="O1796" i="2"/>
  <c r="M1796" i="2"/>
  <c r="L1796" i="2"/>
  <c r="Q1795" i="2"/>
  <c r="P1795" i="2"/>
  <c r="R1795" i="2" s="1"/>
  <c r="O1795" i="2"/>
  <c r="M1795" i="2"/>
  <c r="N1795" i="2" s="1"/>
  <c r="L1795" i="2"/>
  <c r="Q1794" i="2"/>
  <c r="P1794" i="2"/>
  <c r="R1794" i="2" s="1"/>
  <c r="O1794" i="2"/>
  <c r="M1794" i="2"/>
  <c r="L1794" i="2"/>
  <c r="N1794" i="2" s="1"/>
  <c r="Q1793" i="2"/>
  <c r="P1793" i="2"/>
  <c r="R1793" i="2" s="1"/>
  <c r="O1793" i="2"/>
  <c r="M1793" i="2"/>
  <c r="L1793" i="2"/>
  <c r="Q1792" i="2"/>
  <c r="P1792" i="2"/>
  <c r="R1792" i="2" s="1"/>
  <c r="O1792" i="2"/>
  <c r="M1792" i="2"/>
  <c r="N1792" i="2" s="1"/>
  <c r="L1792" i="2"/>
  <c r="Q1791" i="2"/>
  <c r="P1791" i="2"/>
  <c r="R1791" i="2" s="1"/>
  <c r="O1791" i="2"/>
  <c r="M1791" i="2"/>
  <c r="L1791" i="2"/>
  <c r="Q1790" i="2"/>
  <c r="P1790" i="2"/>
  <c r="R1790" i="2" s="1"/>
  <c r="O1790" i="2"/>
  <c r="M1790" i="2"/>
  <c r="N1790" i="2" s="1"/>
  <c r="L1790" i="2"/>
  <c r="R1789" i="2"/>
  <c r="Q1789" i="2"/>
  <c r="P1789" i="2"/>
  <c r="O1789" i="2"/>
  <c r="M1789" i="2"/>
  <c r="N1789" i="2" s="1"/>
  <c r="L1789" i="2"/>
  <c r="Q1788" i="2"/>
  <c r="P1788" i="2"/>
  <c r="R1788" i="2" s="1"/>
  <c r="O1788" i="2"/>
  <c r="M1788" i="2"/>
  <c r="L1788" i="2"/>
  <c r="Q1787" i="2"/>
  <c r="P1787" i="2"/>
  <c r="R1787" i="2" s="1"/>
  <c r="O1787" i="2"/>
  <c r="M1787" i="2"/>
  <c r="N1787" i="2" s="1"/>
  <c r="L1787" i="2"/>
  <c r="R1786" i="2"/>
  <c r="Q1786" i="2"/>
  <c r="P1786" i="2"/>
  <c r="O1786" i="2"/>
  <c r="N1786" i="2"/>
  <c r="M1786" i="2"/>
  <c r="L1786" i="2"/>
  <c r="R1785" i="2"/>
  <c r="Q1785" i="2"/>
  <c r="P1785" i="2"/>
  <c r="O1785" i="2"/>
  <c r="M1785" i="2"/>
  <c r="L1785" i="2"/>
  <c r="Q1784" i="2"/>
  <c r="P1784" i="2"/>
  <c r="R1784" i="2" s="1"/>
  <c r="O1784" i="2"/>
  <c r="M1784" i="2"/>
  <c r="N1784" i="2" s="1"/>
  <c r="L1784" i="2"/>
  <c r="Q1783" i="2"/>
  <c r="P1783" i="2"/>
  <c r="R1783" i="2" s="1"/>
  <c r="O1783" i="2"/>
  <c r="M1783" i="2"/>
  <c r="L1783" i="2"/>
  <c r="R1782" i="2"/>
  <c r="Q1782" i="2"/>
  <c r="P1782" i="2"/>
  <c r="O1782" i="2"/>
  <c r="M1782" i="2"/>
  <c r="N1782" i="2" s="1"/>
  <c r="L1782" i="2"/>
  <c r="Q1781" i="2"/>
  <c r="P1781" i="2"/>
  <c r="R1781" i="2" s="1"/>
  <c r="O1781" i="2"/>
  <c r="M1781" i="2"/>
  <c r="N1781" i="2" s="1"/>
  <c r="L1781" i="2"/>
  <c r="Q1780" i="2"/>
  <c r="P1780" i="2"/>
  <c r="R1780" i="2" s="1"/>
  <c r="O1780" i="2"/>
  <c r="M1780" i="2"/>
  <c r="L1780" i="2"/>
  <c r="Q1779" i="2"/>
  <c r="P1779" i="2"/>
  <c r="R1779" i="2" s="1"/>
  <c r="O1779" i="2"/>
  <c r="M1779" i="2"/>
  <c r="N1779" i="2" s="1"/>
  <c r="L1779" i="2"/>
  <c r="Q1778" i="2"/>
  <c r="P1778" i="2"/>
  <c r="R1778" i="2" s="1"/>
  <c r="O1778" i="2"/>
  <c r="M1778" i="2"/>
  <c r="L1778" i="2"/>
  <c r="N1778" i="2" s="1"/>
  <c r="Q1777" i="2"/>
  <c r="P1777" i="2"/>
  <c r="R1777" i="2" s="1"/>
  <c r="O1777" i="2"/>
  <c r="M1777" i="2"/>
  <c r="L1777" i="2"/>
  <c r="Q1776" i="2"/>
  <c r="P1776" i="2"/>
  <c r="R1776" i="2" s="1"/>
  <c r="O1776" i="2"/>
  <c r="M1776" i="2"/>
  <c r="N1776" i="2" s="1"/>
  <c r="L1776" i="2"/>
  <c r="Q1775" i="2"/>
  <c r="P1775" i="2"/>
  <c r="R1775" i="2" s="1"/>
  <c r="O1775" i="2"/>
  <c r="M1775" i="2"/>
  <c r="N1775" i="2" s="1"/>
  <c r="L1775" i="2"/>
  <c r="Q1774" i="2"/>
  <c r="P1774" i="2"/>
  <c r="R1774" i="2" s="1"/>
  <c r="O1774" i="2"/>
  <c r="M1774" i="2"/>
  <c r="L1774" i="2"/>
  <c r="R1773" i="2"/>
  <c r="Q1773" i="2"/>
  <c r="P1773" i="2"/>
  <c r="O1773" i="2"/>
  <c r="M1773" i="2"/>
  <c r="N1773" i="2" s="1"/>
  <c r="L1773" i="2"/>
  <c r="Q1772" i="2"/>
  <c r="P1772" i="2"/>
  <c r="R1772" i="2" s="1"/>
  <c r="O1772" i="2"/>
  <c r="M1772" i="2"/>
  <c r="L1772" i="2"/>
  <c r="Q1771" i="2"/>
  <c r="P1771" i="2"/>
  <c r="R1771" i="2" s="1"/>
  <c r="O1771" i="2"/>
  <c r="M1771" i="2"/>
  <c r="L1771" i="2"/>
  <c r="R1770" i="2"/>
  <c r="Q1770" i="2"/>
  <c r="P1770" i="2"/>
  <c r="O1770" i="2"/>
  <c r="N1770" i="2"/>
  <c r="M1770" i="2"/>
  <c r="L1770" i="2"/>
  <c r="R1769" i="2"/>
  <c r="Q1769" i="2"/>
  <c r="P1769" i="2"/>
  <c r="O1769" i="2"/>
  <c r="M1769" i="2"/>
  <c r="L1769" i="2"/>
  <c r="Q1768" i="2"/>
  <c r="P1768" i="2"/>
  <c r="R1768" i="2" s="1"/>
  <c r="O1768" i="2"/>
  <c r="M1768" i="2"/>
  <c r="N1768" i="2" s="1"/>
  <c r="L1768" i="2"/>
  <c r="Q1767" i="2"/>
  <c r="P1767" i="2"/>
  <c r="R1767" i="2" s="1"/>
  <c r="O1767" i="2"/>
  <c r="M1767" i="2"/>
  <c r="L1767" i="2"/>
  <c r="R1766" i="2"/>
  <c r="Q1766" i="2"/>
  <c r="P1766" i="2"/>
  <c r="O1766" i="2"/>
  <c r="M1766" i="2"/>
  <c r="N1766" i="2" s="1"/>
  <c r="L1766" i="2"/>
  <c r="Q1765" i="2"/>
  <c r="P1765" i="2"/>
  <c r="R1765" i="2" s="1"/>
  <c r="O1765" i="2"/>
  <c r="M1765" i="2"/>
  <c r="L1765" i="2"/>
  <c r="Q1764" i="2"/>
  <c r="P1764" i="2"/>
  <c r="R1764" i="2" s="1"/>
  <c r="O1764" i="2"/>
  <c r="M1764" i="2"/>
  <c r="L1764" i="2"/>
  <c r="Q1763" i="2"/>
  <c r="P1763" i="2"/>
  <c r="R1763" i="2" s="1"/>
  <c r="O1763" i="2"/>
  <c r="M1763" i="2"/>
  <c r="N1763" i="2" s="1"/>
  <c r="L1763" i="2"/>
  <c r="Q1762" i="2"/>
  <c r="P1762" i="2"/>
  <c r="R1762" i="2" s="1"/>
  <c r="O1762" i="2"/>
  <c r="M1762" i="2"/>
  <c r="L1762" i="2"/>
  <c r="Q1761" i="2"/>
  <c r="P1761" i="2"/>
  <c r="R1761" i="2" s="1"/>
  <c r="O1761" i="2"/>
  <c r="M1761" i="2"/>
  <c r="L1761" i="2"/>
  <c r="Q1760" i="2"/>
  <c r="P1760" i="2"/>
  <c r="R1760" i="2" s="1"/>
  <c r="O1760" i="2"/>
  <c r="M1760" i="2"/>
  <c r="N1760" i="2" s="1"/>
  <c r="L1760" i="2"/>
  <c r="Q1759" i="2"/>
  <c r="P1759" i="2"/>
  <c r="R1759" i="2" s="1"/>
  <c r="O1759" i="2"/>
  <c r="M1759" i="2"/>
  <c r="L1759" i="2"/>
  <c r="Q1758" i="2"/>
  <c r="P1758" i="2"/>
  <c r="R1758" i="2" s="1"/>
  <c r="O1758" i="2"/>
  <c r="M1758" i="2"/>
  <c r="L1758" i="2"/>
  <c r="Q1757" i="2"/>
  <c r="P1757" i="2"/>
  <c r="R1757" i="2" s="1"/>
  <c r="O1757" i="2"/>
  <c r="M1757" i="2"/>
  <c r="N1757" i="2" s="1"/>
  <c r="L1757" i="2"/>
  <c r="Q1756" i="2"/>
  <c r="P1756" i="2"/>
  <c r="R1756" i="2" s="1"/>
  <c r="O1756" i="2"/>
  <c r="M1756" i="2"/>
  <c r="L1756" i="2"/>
  <c r="Q1755" i="2"/>
  <c r="P1755" i="2"/>
  <c r="R1755" i="2" s="1"/>
  <c r="O1755" i="2"/>
  <c r="M1755" i="2"/>
  <c r="L1755" i="2"/>
  <c r="Q1754" i="2"/>
  <c r="P1754" i="2"/>
  <c r="R1754" i="2" s="1"/>
  <c r="O1754" i="2"/>
  <c r="M1754" i="2"/>
  <c r="L1754" i="2"/>
  <c r="N1754" i="2" s="1"/>
  <c r="R1753" i="2"/>
  <c r="Q1753" i="2"/>
  <c r="P1753" i="2"/>
  <c r="O1753" i="2"/>
  <c r="M1753" i="2"/>
  <c r="N1753" i="2" s="1"/>
  <c r="L1753" i="2"/>
  <c r="Q1752" i="2"/>
  <c r="P1752" i="2"/>
  <c r="R1752" i="2" s="1"/>
  <c r="O1752" i="2"/>
  <c r="M1752" i="2"/>
  <c r="N1752" i="2" s="1"/>
  <c r="L1752" i="2"/>
  <c r="Q1751" i="2"/>
  <c r="P1751" i="2"/>
  <c r="R1751" i="2" s="1"/>
  <c r="O1751" i="2"/>
  <c r="M1751" i="2"/>
  <c r="L1751" i="2"/>
  <c r="R1750" i="2"/>
  <c r="Q1750" i="2"/>
  <c r="P1750" i="2"/>
  <c r="O1750" i="2"/>
  <c r="N1750" i="2"/>
  <c r="M1750" i="2"/>
  <c r="L1750" i="2"/>
  <c r="R1749" i="2"/>
  <c r="Q1749" i="2"/>
  <c r="P1749" i="2"/>
  <c r="O1749" i="2"/>
  <c r="M1749" i="2"/>
  <c r="L1749" i="2"/>
  <c r="Q1748" i="2"/>
  <c r="P1748" i="2"/>
  <c r="R1748" i="2" s="1"/>
  <c r="O1748" i="2"/>
  <c r="M1748" i="2"/>
  <c r="N1748" i="2" s="1"/>
  <c r="L1748" i="2"/>
  <c r="Q1747" i="2"/>
  <c r="P1747" i="2"/>
  <c r="R1747" i="2" s="1"/>
  <c r="O1747" i="2"/>
  <c r="M1747" i="2"/>
  <c r="N1747" i="2" s="1"/>
  <c r="L1747" i="2"/>
  <c r="R1746" i="2"/>
  <c r="Q1746" i="2"/>
  <c r="P1746" i="2"/>
  <c r="O1746" i="2"/>
  <c r="M1746" i="2"/>
  <c r="N1746" i="2" s="1"/>
  <c r="L1746" i="2"/>
  <c r="Q1745" i="2"/>
  <c r="P1745" i="2"/>
  <c r="R1745" i="2" s="1"/>
  <c r="O1745" i="2"/>
  <c r="M1745" i="2"/>
  <c r="L1745" i="2"/>
  <c r="Q1744" i="2"/>
  <c r="P1744" i="2"/>
  <c r="R1744" i="2" s="1"/>
  <c r="O1744" i="2"/>
  <c r="M1744" i="2"/>
  <c r="L1744" i="2"/>
  <c r="Q1743" i="2"/>
  <c r="P1743" i="2"/>
  <c r="R1743" i="2" s="1"/>
  <c r="O1743" i="2"/>
  <c r="M1743" i="2"/>
  <c r="N1743" i="2" s="1"/>
  <c r="L1743" i="2"/>
  <c r="Q1742" i="2"/>
  <c r="P1742" i="2"/>
  <c r="R1742" i="2" s="1"/>
  <c r="O1742" i="2"/>
  <c r="M1742" i="2"/>
  <c r="N1742" i="2" s="1"/>
  <c r="L1742" i="2"/>
  <c r="Q1741" i="2"/>
  <c r="P1741" i="2"/>
  <c r="R1741" i="2" s="1"/>
  <c r="O1741" i="2"/>
  <c r="M1741" i="2"/>
  <c r="N1741" i="2" s="1"/>
  <c r="L1741" i="2"/>
  <c r="Q1740" i="2"/>
  <c r="P1740" i="2"/>
  <c r="R1740" i="2" s="1"/>
  <c r="O1740" i="2"/>
  <c r="M1740" i="2"/>
  <c r="L1740" i="2"/>
  <c r="Q1739" i="2"/>
  <c r="P1739" i="2"/>
  <c r="R1739" i="2" s="1"/>
  <c r="O1739" i="2"/>
  <c r="M1739" i="2"/>
  <c r="L1739" i="2"/>
  <c r="Q1738" i="2"/>
  <c r="P1738" i="2"/>
  <c r="R1738" i="2" s="1"/>
  <c r="O1738" i="2"/>
  <c r="M1738" i="2"/>
  <c r="L1738" i="2"/>
  <c r="N1738" i="2" s="1"/>
  <c r="R1737" i="2"/>
  <c r="Q1737" i="2"/>
  <c r="P1737" i="2"/>
  <c r="O1737" i="2"/>
  <c r="M1737" i="2"/>
  <c r="N1737" i="2" s="1"/>
  <c r="L1737" i="2"/>
  <c r="Q1736" i="2"/>
  <c r="P1736" i="2"/>
  <c r="R1736" i="2" s="1"/>
  <c r="O1736" i="2"/>
  <c r="M1736" i="2"/>
  <c r="N1736" i="2" s="1"/>
  <c r="L1736" i="2"/>
  <c r="Q1735" i="2"/>
  <c r="P1735" i="2"/>
  <c r="R1735" i="2" s="1"/>
  <c r="O1735" i="2"/>
  <c r="M1735" i="2"/>
  <c r="L1735" i="2"/>
  <c r="R1734" i="2"/>
  <c r="Q1734" i="2"/>
  <c r="P1734" i="2"/>
  <c r="O1734" i="2"/>
  <c r="N1734" i="2"/>
  <c r="M1734" i="2"/>
  <c r="L1734" i="2"/>
  <c r="R1733" i="2"/>
  <c r="Q1733" i="2"/>
  <c r="P1733" i="2"/>
  <c r="O1733" i="2"/>
  <c r="M1733" i="2"/>
  <c r="L1733" i="2"/>
  <c r="Q1732" i="2"/>
  <c r="P1732" i="2"/>
  <c r="R1732" i="2" s="1"/>
  <c r="O1732" i="2"/>
  <c r="M1732" i="2"/>
  <c r="N1732" i="2" s="1"/>
  <c r="L1732" i="2"/>
  <c r="Q1731" i="2"/>
  <c r="P1731" i="2"/>
  <c r="R1731" i="2" s="1"/>
  <c r="O1731" i="2"/>
  <c r="M1731" i="2"/>
  <c r="N1731" i="2" s="1"/>
  <c r="L1731" i="2"/>
  <c r="R1730" i="2"/>
  <c r="Q1730" i="2"/>
  <c r="P1730" i="2"/>
  <c r="O1730" i="2"/>
  <c r="M1730" i="2"/>
  <c r="N1730" i="2" s="1"/>
  <c r="L1730" i="2"/>
  <c r="Q1729" i="2"/>
  <c r="P1729" i="2"/>
  <c r="R1729" i="2" s="1"/>
  <c r="O1729" i="2"/>
  <c r="M1729" i="2"/>
  <c r="L1729" i="2"/>
  <c r="Q1728" i="2"/>
  <c r="P1728" i="2"/>
  <c r="R1728" i="2" s="1"/>
  <c r="O1728" i="2"/>
  <c r="M1728" i="2"/>
  <c r="L1728" i="2"/>
  <c r="Q1727" i="2"/>
  <c r="P1727" i="2"/>
  <c r="R1727" i="2" s="1"/>
  <c r="O1727" i="2"/>
  <c r="M1727" i="2"/>
  <c r="N1727" i="2" s="1"/>
  <c r="L1727" i="2"/>
  <c r="Q1726" i="2"/>
  <c r="P1726" i="2"/>
  <c r="R1726" i="2" s="1"/>
  <c r="O1726" i="2"/>
  <c r="M1726" i="2"/>
  <c r="L1726" i="2"/>
  <c r="Q1725" i="2"/>
  <c r="P1725" i="2"/>
  <c r="R1725" i="2" s="1"/>
  <c r="O1725" i="2"/>
  <c r="M1725" i="2"/>
  <c r="N1725" i="2" s="1"/>
  <c r="L1725" i="2"/>
  <c r="Q1724" i="2"/>
  <c r="P1724" i="2"/>
  <c r="R1724" i="2" s="1"/>
  <c r="O1724" i="2"/>
  <c r="M1724" i="2"/>
  <c r="L1724" i="2"/>
  <c r="Q1723" i="2"/>
  <c r="P1723" i="2"/>
  <c r="R1723" i="2" s="1"/>
  <c r="O1723" i="2"/>
  <c r="M1723" i="2"/>
  <c r="L1723" i="2"/>
  <c r="Q1722" i="2"/>
  <c r="P1722" i="2"/>
  <c r="R1722" i="2" s="1"/>
  <c r="O1722" i="2"/>
  <c r="M1722" i="2"/>
  <c r="L1722" i="2"/>
  <c r="N1722" i="2" s="1"/>
  <c r="R1721" i="2"/>
  <c r="Q1721" i="2"/>
  <c r="P1721" i="2"/>
  <c r="O1721" i="2"/>
  <c r="M1721" i="2"/>
  <c r="N1721" i="2" s="1"/>
  <c r="L1721" i="2"/>
  <c r="Q1720" i="2"/>
  <c r="P1720" i="2"/>
  <c r="R1720" i="2" s="1"/>
  <c r="O1720" i="2"/>
  <c r="M1720" i="2"/>
  <c r="N1720" i="2" s="1"/>
  <c r="L1720" i="2"/>
  <c r="Q1719" i="2"/>
  <c r="P1719" i="2"/>
  <c r="R1719" i="2" s="1"/>
  <c r="O1719" i="2"/>
  <c r="M1719" i="2"/>
  <c r="L1719" i="2"/>
  <c r="R1718" i="2"/>
  <c r="Q1718" i="2"/>
  <c r="P1718" i="2"/>
  <c r="O1718" i="2"/>
  <c r="N1718" i="2"/>
  <c r="M1718" i="2"/>
  <c r="L1718" i="2"/>
  <c r="R1717" i="2"/>
  <c r="Q1717" i="2"/>
  <c r="P1717" i="2"/>
  <c r="O1717" i="2"/>
  <c r="M1717" i="2"/>
  <c r="L1717" i="2"/>
  <c r="Q1716" i="2"/>
  <c r="P1716" i="2"/>
  <c r="R1716" i="2" s="1"/>
  <c r="O1716" i="2"/>
  <c r="M1716" i="2"/>
  <c r="N1716" i="2" s="1"/>
  <c r="L1716" i="2"/>
  <c r="Q1715" i="2"/>
  <c r="P1715" i="2"/>
  <c r="R1715" i="2" s="1"/>
  <c r="O1715" i="2"/>
  <c r="M1715" i="2"/>
  <c r="N1715" i="2" s="1"/>
  <c r="L1715" i="2"/>
  <c r="R1714" i="2"/>
  <c r="Q1714" i="2"/>
  <c r="P1714" i="2"/>
  <c r="O1714" i="2"/>
  <c r="M1714" i="2"/>
  <c r="N1714" i="2" s="1"/>
  <c r="L1714" i="2"/>
  <c r="Q1713" i="2"/>
  <c r="P1713" i="2"/>
  <c r="R1713" i="2" s="1"/>
  <c r="O1713" i="2"/>
  <c r="M1713" i="2"/>
  <c r="L1713" i="2"/>
  <c r="Q1712" i="2"/>
  <c r="P1712" i="2"/>
  <c r="R1712" i="2" s="1"/>
  <c r="O1712" i="2"/>
  <c r="M1712" i="2"/>
  <c r="L1712" i="2"/>
  <c r="Q1711" i="2"/>
  <c r="P1711" i="2"/>
  <c r="R1711" i="2" s="1"/>
  <c r="O1711" i="2"/>
  <c r="M1711" i="2"/>
  <c r="N1711" i="2" s="1"/>
  <c r="L1711" i="2"/>
  <c r="Q1710" i="2"/>
  <c r="P1710" i="2"/>
  <c r="R1710" i="2" s="1"/>
  <c r="O1710" i="2"/>
  <c r="M1710" i="2"/>
  <c r="L1710" i="2"/>
  <c r="Q1709" i="2"/>
  <c r="P1709" i="2"/>
  <c r="R1709" i="2" s="1"/>
  <c r="O1709" i="2"/>
  <c r="M1709" i="2"/>
  <c r="N1709" i="2" s="1"/>
  <c r="L1709" i="2"/>
  <c r="Q1708" i="2"/>
  <c r="P1708" i="2"/>
  <c r="R1708" i="2" s="1"/>
  <c r="O1708" i="2"/>
  <c r="M1708" i="2"/>
  <c r="L1708" i="2"/>
  <c r="Q1707" i="2"/>
  <c r="P1707" i="2"/>
  <c r="R1707" i="2" s="1"/>
  <c r="O1707" i="2"/>
  <c r="M1707" i="2"/>
  <c r="L1707" i="2"/>
  <c r="Q1706" i="2"/>
  <c r="P1706" i="2"/>
  <c r="R1706" i="2" s="1"/>
  <c r="O1706" i="2"/>
  <c r="M1706" i="2"/>
  <c r="L1706" i="2"/>
  <c r="N1706" i="2" s="1"/>
  <c r="R1705" i="2"/>
  <c r="Q1705" i="2"/>
  <c r="P1705" i="2"/>
  <c r="O1705" i="2"/>
  <c r="M1705" i="2"/>
  <c r="N1705" i="2" s="1"/>
  <c r="L1705" i="2"/>
  <c r="Q1704" i="2"/>
  <c r="P1704" i="2"/>
  <c r="R1704" i="2" s="1"/>
  <c r="O1704" i="2"/>
  <c r="M1704" i="2"/>
  <c r="N1704" i="2" s="1"/>
  <c r="L1704" i="2"/>
  <c r="Q1703" i="2"/>
  <c r="P1703" i="2"/>
  <c r="R1703" i="2" s="1"/>
  <c r="O1703" i="2"/>
  <c r="M1703" i="2"/>
  <c r="L1703" i="2"/>
  <c r="R1702" i="2"/>
  <c r="Q1702" i="2"/>
  <c r="P1702" i="2"/>
  <c r="O1702" i="2"/>
  <c r="N1702" i="2"/>
  <c r="M1702" i="2"/>
  <c r="L1702" i="2"/>
  <c r="Q1701" i="2"/>
  <c r="P1701" i="2"/>
  <c r="R1701" i="2" s="1"/>
  <c r="O1701" i="2"/>
  <c r="M1701" i="2"/>
  <c r="L1701" i="2"/>
  <c r="Q1700" i="2"/>
  <c r="P1700" i="2"/>
  <c r="R1700" i="2" s="1"/>
  <c r="O1700" i="2"/>
  <c r="M1700" i="2"/>
  <c r="L1700" i="2"/>
  <c r="Q1699" i="2"/>
  <c r="P1699" i="2"/>
  <c r="R1699" i="2" s="1"/>
  <c r="O1699" i="2"/>
  <c r="M1699" i="2"/>
  <c r="N1699" i="2" s="1"/>
  <c r="L1699" i="2"/>
  <c r="Q1698" i="2"/>
  <c r="P1698" i="2"/>
  <c r="R1698" i="2" s="1"/>
  <c r="O1698" i="2"/>
  <c r="M1698" i="2"/>
  <c r="N1698" i="2" s="1"/>
  <c r="L1698" i="2"/>
  <c r="Q1697" i="2"/>
  <c r="P1697" i="2"/>
  <c r="R1697" i="2" s="1"/>
  <c r="O1697" i="2"/>
  <c r="M1697" i="2"/>
  <c r="N1697" i="2" s="1"/>
  <c r="L1697" i="2"/>
  <c r="Q1696" i="2"/>
  <c r="P1696" i="2"/>
  <c r="R1696" i="2" s="1"/>
  <c r="O1696" i="2"/>
  <c r="M1696" i="2"/>
  <c r="N1696" i="2" s="1"/>
  <c r="L1696" i="2"/>
  <c r="Q1695" i="2"/>
  <c r="P1695" i="2"/>
  <c r="R1695" i="2" s="1"/>
  <c r="O1695" i="2"/>
  <c r="M1695" i="2"/>
  <c r="L1695" i="2"/>
  <c r="R1694" i="2"/>
  <c r="Q1694" i="2"/>
  <c r="P1694" i="2"/>
  <c r="O1694" i="2"/>
  <c r="N1694" i="2"/>
  <c r="M1694" i="2"/>
  <c r="L1694" i="2"/>
  <c r="Q1693" i="2"/>
  <c r="P1693" i="2"/>
  <c r="R1693" i="2" s="1"/>
  <c r="O1693" i="2"/>
  <c r="M1693" i="2"/>
  <c r="L1693" i="2"/>
  <c r="Q1692" i="2"/>
  <c r="P1692" i="2"/>
  <c r="R1692" i="2" s="1"/>
  <c r="O1692" i="2"/>
  <c r="M1692" i="2"/>
  <c r="L1692" i="2"/>
  <c r="Q1691" i="2"/>
  <c r="P1691" i="2"/>
  <c r="R1691" i="2" s="1"/>
  <c r="O1691" i="2"/>
  <c r="M1691" i="2"/>
  <c r="N1691" i="2" s="1"/>
  <c r="L1691" i="2"/>
  <c r="Q1690" i="2"/>
  <c r="P1690" i="2"/>
  <c r="R1690" i="2" s="1"/>
  <c r="O1690" i="2"/>
  <c r="M1690" i="2"/>
  <c r="L1690" i="2"/>
  <c r="Q1689" i="2"/>
  <c r="P1689" i="2"/>
  <c r="R1689" i="2" s="1"/>
  <c r="O1689" i="2"/>
  <c r="M1689" i="2"/>
  <c r="N1689" i="2" s="1"/>
  <c r="L1689" i="2"/>
  <c r="Q1688" i="2"/>
  <c r="P1688" i="2"/>
  <c r="R1688" i="2" s="1"/>
  <c r="O1688" i="2"/>
  <c r="M1688" i="2"/>
  <c r="N1688" i="2" s="1"/>
  <c r="L1688" i="2"/>
  <c r="Q1687" i="2"/>
  <c r="P1687" i="2"/>
  <c r="R1687" i="2" s="1"/>
  <c r="O1687" i="2"/>
  <c r="M1687" i="2"/>
  <c r="L1687" i="2"/>
  <c r="R1686" i="2"/>
  <c r="Q1686" i="2"/>
  <c r="P1686" i="2"/>
  <c r="O1686" i="2"/>
  <c r="N1686" i="2"/>
  <c r="M1686" i="2"/>
  <c r="L1686" i="2"/>
  <c r="Q1685" i="2"/>
  <c r="P1685" i="2"/>
  <c r="R1685" i="2" s="1"/>
  <c r="O1685" i="2"/>
  <c r="M1685" i="2"/>
  <c r="L1685" i="2"/>
  <c r="Q1684" i="2"/>
  <c r="P1684" i="2"/>
  <c r="R1684" i="2" s="1"/>
  <c r="O1684" i="2"/>
  <c r="M1684" i="2"/>
  <c r="L1684" i="2"/>
  <c r="Q1683" i="2"/>
  <c r="P1683" i="2"/>
  <c r="R1683" i="2" s="1"/>
  <c r="O1683" i="2"/>
  <c r="M1683" i="2"/>
  <c r="N1683" i="2" s="1"/>
  <c r="L1683" i="2"/>
  <c r="Q1682" i="2"/>
  <c r="P1682" i="2"/>
  <c r="R1682" i="2" s="1"/>
  <c r="O1682" i="2"/>
  <c r="M1682" i="2"/>
  <c r="L1682" i="2"/>
  <c r="Q1681" i="2"/>
  <c r="P1681" i="2"/>
  <c r="R1681" i="2" s="1"/>
  <c r="O1681" i="2"/>
  <c r="M1681" i="2"/>
  <c r="N1681" i="2" s="1"/>
  <c r="L1681" i="2"/>
  <c r="Q1680" i="2"/>
  <c r="P1680" i="2"/>
  <c r="R1680" i="2" s="1"/>
  <c r="O1680" i="2"/>
  <c r="M1680" i="2"/>
  <c r="N1680" i="2" s="1"/>
  <c r="L1680" i="2"/>
  <c r="Q1679" i="2"/>
  <c r="P1679" i="2"/>
  <c r="R1679" i="2" s="1"/>
  <c r="O1679" i="2"/>
  <c r="M1679" i="2"/>
  <c r="L1679" i="2"/>
  <c r="R1678" i="2"/>
  <c r="Q1678" i="2"/>
  <c r="P1678" i="2"/>
  <c r="O1678" i="2"/>
  <c r="N1678" i="2"/>
  <c r="M1678" i="2"/>
  <c r="L1678" i="2"/>
  <c r="Q1677" i="2"/>
  <c r="P1677" i="2"/>
  <c r="R1677" i="2" s="1"/>
  <c r="O1677" i="2"/>
  <c r="M1677" i="2"/>
  <c r="L1677" i="2"/>
  <c r="Q1676" i="2"/>
  <c r="P1676" i="2"/>
  <c r="R1676" i="2" s="1"/>
  <c r="O1676" i="2"/>
  <c r="M1676" i="2"/>
  <c r="L1676" i="2"/>
  <c r="Q1675" i="2"/>
  <c r="P1675" i="2"/>
  <c r="R1675" i="2" s="1"/>
  <c r="O1675" i="2"/>
  <c r="M1675" i="2"/>
  <c r="N1675" i="2" s="1"/>
  <c r="L1675" i="2"/>
  <c r="Q1674" i="2"/>
  <c r="P1674" i="2"/>
  <c r="R1674" i="2" s="1"/>
  <c r="O1674" i="2"/>
  <c r="M1674" i="2"/>
  <c r="L1674" i="2"/>
  <c r="Q1673" i="2"/>
  <c r="P1673" i="2"/>
  <c r="R1673" i="2" s="1"/>
  <c r="O1673" i="2"/>
  <c r="M1673" i="2"/>
  <c r="N1673" i="2" s="1"/>
  <c r="L1673" i="2"/>
  <c r="Q1672" i="2"/>
  <c r="P1672" i="2"/>
  <c r="R1672" i="2" s="1"/>
  <c r="O1672" i="2"/>
  <c r="M1672" i="2"/>
  <c r="N1672" i="2" s="1"/>
  <c r="L1672" i="2"/>
  <c r="Q1671" i="2"/>
  <c r="P1671" i="2"/>
  <c r="R1671" i="2" s="1"/>
  <c r="O1671" i="2"/>
  <c r="M1671" i="2"/>
  <c r="L1671" i="2"/>
  <c r="R1670" i="2"/>
  <c r="Q1670" i="2"/>
  <c r="P1670" i="2"/>
  <c r="O1670" i="2"/>
  <c r="N1670" i="2"/>
  <c r="M1670" i="2"/>
  <c r="L1670" i="2"/>
  <c r="Q1669" i="2"/>
  <c r="P1669" i="2"/>
  <c r="R1669" i="2" s="1"/>
  <c r="O1669" i="2"/>
  <c r="M1669" i="2"/>
  <c r="L1669" i="2"/>
  <c r="Q1668" i="2"/>
  <c r="P1668" i="2"/>
  <c r="R1668" i="2" s="1"/>
  <c r="O1668" i="2"/>
  <c r="M1668" i="2"/>
  <c r="L1668" i="2"/>
  <c r="Q1667" i="2"/>
  <c r="P1667" i="2"/>
  <c r="R1667" i="2" s="1"/>
  <c r="O1667" i="2"/>
  <c r="M1667" i="2"/>
  <c r="N1667" i="2" s="1"/>
  <c r="L1667" i="2"/>
  <c r="Q1666" i="2"/>
  <c r="P1666" i="2"/>
  <c r="R1666" i="2" s="1"/>
  <c r="O1666" i="2"/>
  <c r="M1666" i="2"/>
  <c r="L1666" i="2"/>
  <c r="Q1665" i="2"/>
  <c r="P1665" i="2"/>
  <c r="R1665" i="2" s="1"/>
  <c r="O1665" i="2"/>
  <c r="M1665" i="2"/>
  <c r="N1665" i="2" s="1"/>
  <c r="L1665" i="2"/>
  <c r="Q1664" i="2"/>
  <c r="P1664" i="2"/>
  <c r="R1664" i="2" s="1"/>
  <c r="O1664" i="2"/>
  <c r="M1664" i="2"/>
  <c r="N1664" i="2" s="1"/>
  <c r="L1664" i="2"/>
  <c r="Q1663" i="2"/>
  <c r="P1663" i="2"/>
  <c r="R1663" i="2" s="1"/>
  <c r="O1663" i="2"/>
  <c r="M1663" i="2"/>
  <c r="L1663" i="2"/>
  <c r="R1662" i="2"/>
  <c r="Q1662" i="2"/>
  <c r="P1662" i="2"/>
  <c r="O1662" i="2"/>
  <c r="N1662" i="2"/>
  <c r="M1662" i="2"/>
  <c r="L1662" i="2"/>
  <c r="Q1661" i="2"/>
  <c r="P1661" i="2"/>
  <c r="R1661" i="2" s="1"/>
  <c r="O1661" i="2"/>
  <c r="M1661" i="2"/>
  <c r="L1661" i="2"/>
  <c r="Q1660" i="2"/>
  <c r="P1660" i="2"/>
  <c r="R1660" i="2" s="1"/>
  <c r="O1660" i="2"/>
  <c r="M1660" i="2"/>
  <c r="L1660" i="2"/>
  <c r="Q1659" i="2"/>
  <c r="P1659" i="2"/>
  <c r="R1659" i="2" s="1"/>
  <c r="O1659" i="2"/>
  <c r="M1659" i="2"/>
  <c r="N1659" i="2" s="1"/>
  <c r="L1659" i="2"/>
  <c r="Q1658" i="2"/>
  <c r="P1658" i="2"/>
  <c r="R1658" i="2" s="1"/>
  <c r="O1658" i="2"/>
  <c r="M1658" i="2"/>
  <c r="L1658" i="2"/>
  <c r="Q1657" i="2"/>
  <c r="P1657" i="2"/>
  <c r="R1657" i="2" s="1"/>
  <c r="O1657" i="2"/>
  <c r="M1657" i="2"/>
  <c r="N1657" i="2" s="1"/>
  <c r="L1657" i="2"/>
  <c r="Q1656" i="2"/>
  <c r="P1656" i="2"/>
  <c r="R1656" i="2" s="1"/>
  <c r="O1656" i="2"/>
  <c r="M1656" i="2"/>
  <c r="N1656" i="2" s="1"/>
  <c r="L1656" i="2"/>
  <c r="Q1655" i="2"/>
  <c r="P1655" i="2"/>
  <c r="R1655" i="2" s="1"/>
  <c r="O1655" i="2"/>
  <c r="M1655" i="2"/>
  <c r="L1655" i="2"/>
  <c r="R1654" i="2"/>
  <c r="Q1654" i="2"/>
  <c r="P1654" i="2"/>
  <c r="O1654" i="2"/>
  <c r="N1654" i="2"/>
  <c r="M1654" i="2"/>
  <c r="L1654" i="2"/>
  <c r="Q1653" i="2"/>
  <c r="P1653" i="2"/>
  <c r="R1653" i="2" s="1"/>
  <c r="O1653" i="2"/>
  <c r="M1653" i="2"/>
  <c r="L1653" i="2"/>
  <c r="Q1652" i="2"/>
  <c r="P1652" i="2"/>
  <c r="R1652" i="2" s="1"/>
  <c r="O1652" i="2"/>
  <c r="M1652" i="2"/>
  <c r="L1652" i="2"/>
  <c r="Q1651" i="2"/>
  <c r="P1651" i="2"/>
  <c r="R1651" i="2" s="1"/>
  <c r="O1651" i="2"/>
  <c r="M1651" i="2"/>
  <c r="N1651" i="2" s="1"/>
  <c r="L1651" i="2"/>
  <c r="Q1650" i="2"/>
  <c r="P1650" i="2"/>
  <c r="R1650" i="2" s="1"/>
  <c r="O1650" i="2"/>
  <c r="M1650" i="2"/>
  <c r="L1650" i="2"/>
  <c r="Q1649" i="2"/>
  <c r="P1649" i="2"/>
  <c r="R1649" i="2" s="1"/>
  <c r="O1649" i="2"/>
  <c r="M1649" i="2"/>
  <c r="N1649" i="2" s="1"/>
  <c r="L1649" i="2"/>
  <c r="Q1648" i="2"/>
  <c r="P1648" i="2"/>
  <c r="R1648" i="2" s="1"/>
  <c r="O1648" i="2"/>
  <c r="M1648" i="2"/>
  <c r="N1648" i="2" s="1"/>
  <c r="L1648" i="2"/>
  <c r="Q1647" i="2"/>
  <c r="P1647" i="2"/>
  <c r="R1647" i="2" s="1"/>
  <c r="O1647" i="2"/>
  <c r="M1647" i="2"/>
  <c r="L1647" i="2"/>
  <c r="R1646" i="2"/>
  <c r="Q1646" i="2"/>
  <c r="P1646" i="2"/>
  <c r="O1646" i="2"/>
  <c r="N1646" i="2"/>
  <c r="M1646" i="2"/>
  <c r="L1646" i="2"/>
  <c r="Q1645" i="2"/>
  <c r="P1645" i="2"/>
  <c r="R1645" i="2" s="1"/>
  <c r="O1645" i="2"/>
  <c r="M1645" i="2"/>
  <c r="L1645" i="2"/>
  <c r="Q1644" i="2"/>
  <c r="P1644" i="2"/>
  <c r="R1644" i="2" s="1"/>
  <c r="O1644" i="2"/>
  <c r="M1644" i="2"/>
  <c r="L1644" i="2"/>
  <c r="Q1643" i="2"/>
  <c r="P1643" i="2"/>
  <c r="R1643" i="2" s="1"/>
  <c r="O1643" i="2"/>
  <c r="M1643" i="2"/>
  <c r="N1643" i="2" s="1"/>
  <c r="L1643" i="2"/>
  <c r="Q1642" i="2"/>
  <c r="P1642" i="2"/>
  <c r="R1642" i="2" s="1"/>
  <c r="O1642" i="2"/>
  <c r="M1642" i="2"/>
  <c r="L1642" i="2"/>
  <c r="Q1641" i="2"/>
  <c r="P1641" i="2"/>
  <c r="R1641" i="2" s="1"/>
  <c r="O1641" i="2"/>
  <c r="M1641" i="2"/>
  <c r="N1641" i="2" s="1"/>
  <c r="L1641" i="2"/>
  <c r="Q1640" i="2"/>
  <c r="P1640" i="2"/>
  <c r="R1640" i="2" s="1"/>
  <c r="O1640" i="2"/>
  <c r="M1640" i="2"/>
  <c r="N1640" i="2" s="1"/>
  <c r="L1640" i="2"/>
  <c r="Q1639" i="2"/>
  <c r="P1639" i="2"/>
  <c r="R1639" i="2" s="1"/>
  <c r="O1639" i="2"/>
  <c r="M1639" i="2"/>
  <c r="L1639" i="2"/>
  <c r="R1638" i="2"/>
  <c r="Q1638" i="2"/>
  <c r="P1638" i="2"/>
  <c r="O1638" i="2"/>
  <c r="N1638" i="2"/>
  <c r="M1638" i="2"/>
  <c r="L1638" i="2"/>
  <c r="Q1637" i="2"/>
  <c r="P1637" i="2"/>
  <c r="R1637" i="2" s="1"/>
  <c r="O1637" i="2"/>
  <c r="M1637" i="2"/>
  <c r="L1637" i="2"/>
  <c r="Q1636" i="2"/>
  <c r="P1636" i="2"/>
  <c r="R1636" i="2" s="1"/>
  <c r="O1636" i="2"/>
  <c r="M1636" i="2"/>
  <c r="L1636" i="2"/>
  <c r="Q1635" i="2"/>
  <c r="P1635" i="2"/>
  <c r="R1635" i="2" s="1"/>
  <c r="O1635" i="2"/>
  <c r="M1635" i="2"/>
  <c r="N1635" i="2" s="1"/>
  <c r="L1635" i="2"/>
  <c r="Q1634" i="2"/>
  <c r="P1634" i="2"/>
  <c r="R1634" i="2" s="1"/>
  <c r="O1634" i="2"/>
  <c r="M1634" i="2"/>
  <c r="L1634" i="2"/>
  <c r="Q1633" i="2"/>
  <c r="P1633" i="2"/>
  <c r="R1633" i="2" s="1"/>
  <c r="O1633" i="2"/>
  <c r="M1633" i="2"/>
  <c r="N1633" i="2" s="1"/>
  <c r="L1633" i="2"/>
  <c r="Q1632" i="2"/>
  <c r="P1632" i="2"/>
  <c r="R1632" i="2" s="1"/>
  <c r="O1632" i="2"/>
  <c r="M1632" i="2"/>
  <c r="N1632" i="2" s="1"/>
  <c r="L1632" i="2"/>
  <c r="Q1631" i="2"/>
  <c r="P1631" i="2"/>
  <c r="R1631" i="2" s="1"/>
  <c r="O1631" i="2"/>
  <c r="M1631" i="2"/>
  <c r="L1631" i="2"/>
  <c r="R1630" i="2"/>
  <c r="Q1630" i="2"/>
  <c r="P1630" i="2"/>
  <c r="O1630" i="2"/>
  <c r="N1630" i="2"/>
  <c r="M1630" i="2"/>
  <c r="L1630" i="2"/>
  <c r="Q1629" i="2"/>
  <c r="P1629" i="2"/>
  <c r="R1629" i="2" s="1"/>
  <c r="O1629" i="2"/>
  <c r="M1629" i="2"/>
  <c r="L1629" i="2"/>
  <c r="Q1628" i="2"/>
  <c r="P1628" i="2"/>
  <c r="R1628" i="2" s="1"/>
  <c r="O1628" i="2"/>
  <c r="M1628" i="2"/>
  <c r="L1628" i="2"/>
  <c r="Q1627" i="2"/>
  <c r="P1627" i="2"/>
  <c r="R1627" i="2" s="1"/>
  <c r="O1627" i="2"/>
  <c r="M1627" i="2"/>
  <c r="N1627" i="2" s="1"/>
  <c r="L1627" i="2"/>
  <c r="Q1626" i="2"/>
  <c r="P1626" i="2"/>
  <c r="R1626" i="2" s="1"/>
  <c r="O1626" i="2"/>
  <c r="M1626" i="2"/>
  <c r="L1626" i="2"/>
  <c r="Q1625" i="2"/>
  <c r="P1625" i="2"/>
  <c r="R1625" i="2" s="1"/>
  <c r="O1625" i="2"/>
  <c r="M1625" i="2"/>
  <c r="N1625" i="2" s="1"/>
  <c r="L1625" i="2"/>
  <c r="Q1624" i="2"/>
  <c r="P1624" i="2"/>
  <c r="R1624" i="2" s="1"/>
  <c r="O1624" i="2"/>
  <c r="M1624" i="2"/>
  <c r="N1624" i="2" s="1"/>
  <c r="L1624" i="2"/>
  <c r="Q1623" i="2"/>
  <c r="P1623" i="2"/>
  <c r="R1623" i="2" s="1"/>
  <c r="O1623" i="2"/>
  <c r="M1623" i="2"/>
  <c r="L1623" i="2"/>
  <c r="R1622" i="2"/>
  <c r="Q1622" i="2"/>
  <c r="P1622" i="2"/>
  <c r="O1622" i="2"/>
  <c r="N1622" i="2"/>
  <c r="M1622" i="2"/>
  <c r="L1622" i="2"/>
  <c r="Q1621" i="2"/>
  <c r="P1621" i="2"/>
  <c r="R1621" i="2" s="1"/>
  <c r="O1621" i="2"/>
  <c r="M1621" i="2"/>
  <c r="L1621" i="2"/>
  <c r="Q1620" i="2"/>
  <c r="P1620" i="2"/>
  <c r="R1620" i="2" s="1"/>
  <c r="O1620" i="2"/>
  <c r="M1620" i="2"/>
  <c r="L1620" i="2"/>
  <c r="Q1619" i="2"/>
  <c r="P1619" i="2"/>
  <c r="R1619" i="2" s="1"/>
  <c r="O1619" i="2"/>
  <c r="M1619" i="2"/>
  <c r="N1619" i="2" s="1"/>
  <c r="L1619" i="2"/>
  <c r="Q1618" i="2"/>
  <c r="P1618" i="2"/>
  <c r="R1618" i="2" s="1"/>
  <c r="O1618" i="2"/>
  <c r="M1618" i="2"/>
  <c r="L1618" i="2"/>
  <c r="Q1617" i="2"/>
  <c r="P1617" i="2"/>
  <c r="R1617" i="2" s="1"/>
  <c r="O1617" i="2"/>
  <c r="M1617" i="2"/>
  <c r="N1617" i="2" s="1"/>
  <c r="L1617" i="2"/>
  <c r="Q1616" i="2"/>
  <c r="P1616" i="2"/>
  <c r="R1616" i="2" s="1"/>
  <c r="O1616" i="2"/>
  <c r="M1616" i="2"/>
  <c r="N1616" i="2" s="1"/>
  <c r="L1616" i="2"/>
  <c r="Q1615" i="2"/>
  <c r="P1615" i="2"/>
  <c r="R1615" i="2" s="1"/>
  <c r="O1615" i="2"/>
  <c r="M1615" i="2"/>
  <c r="L1615" i="2"/>
  <c r="R1614" i="2"/>
  <c r="Q1614" i="2"/>
  <c r="P1614" i="2"/>
  <c r="O1614" i="2"/>
  <c r="N1614" i="2"/>
  <c r="M1614" i="2"/>
  <c r="L1614" i="2"/>
  <c r="Q1613" i="2"/>
  <c r="P1613" i="2"/>
  <c r="R1613" i="2" s="1"/>
  <c r="O1613" i="2"/>
  <c r="M1613" i="2"/>
  <c r="L1613" i="2"/>
  <c r="Q1612" i="2"/>
  <c r="P1612" i="2"/>
  <c r="R1612" i="2" s="1"/>
  <c r="O1612" i="2"/>
  <c r="M1612" i="2"/>
  <c r="L1612" i="2"/>
  <c r="Q1611" i="2"/>
  <c r="P1611" i="2"/>
  <c r="R1611" i="2" s="1"/>
  <c r="O1611" i="2"/>
  <c r="M1611" i="2"/>
  <c r="N1611" i="2" s="1"/>
  <c r="L1611" i="2"/>
  <c r="Q1610" i="2"/>
  <c r="P1610" i="2"/>
  <c r="R1610" i="2" s="1"/>
  <c r="O1610" i="2"/>
  <c r="M1610" i="2"/>
  <c r="L1610" i="2"/>
  <c r="Q1609" i="2"/>
  <c r="P1609" i="2"/>
  <c r="R1609" i="2" s="1"/>
  <c r="O1609" i="2"/>
  <c r="M1609" i="2"/>
  <c r="N1609" i="2" s="1"/>
  <c r="L1609" i="2"/>
  <c r="Q1608" i="2"/>
  <c r="P1608" i="2"/>
  <c r="R1608" i="2" s="1"/>
  <c r="O1608" i="2"/>
  <c r="M1608" i="2"/>
  <c r="N1608" i="2" s="1"/>
  <c r="L1608" i="2"/>
  <c r="Q1607" i="2"/>
  <c r="P1607" i="2"/>
  <c r="R1607" i="2" s="1"/>
  <c r="O1607" i="2"/>
  <c r="M1607" i="2"/>
  <c r="L1607" i="2"/>
  <c r="R1606" i="2"/>
  <c r="Q1606" i="2"/>
  <c r="P1606" i="2"/>
  <c r="O1606" i="2"/>
  <c r="N1606" i="2"/>
  <c r="M1606" i="2"/>
  <c r="L1606" i="2"/>
  <c r="Q1605" i="2"/>
  <c r="P1605" i="2"/>
  <c r="R1605" i="2" s="1"/>
  <c r="O1605" i="2"/>
  <c r="M1605" i="2"/>
  <c r="L1605" i="2"/>
  <c r="Q1604" i="2"/>
  <c r="P1604" i="2"/>
  <c r="R1604" i="2" s="1"/>
  <c r="O1604" i="2"/>
  <c r="M1604" i="2"/>
  <c r="L1604" i="2"/>
  <c r="Q1603" i="2"/>
  <c r="P1603" i="2"/>
  <c r="R1603" i="2" s="1"/>
  <c r="O1603" i="2"/>
  <c r="M1603" i="2"/>
  <c r="N1603" i="2" s="1"/>
  <c r="L1603" i="2"/>
  <c r="Q1602" i="2"/>
  <c r="P1602" i="2"/>
  <c r="R1602" i="2" s="1"/>
  <c r="O1602" i="2"/>
  <c r="M1602" i="2"/>
  <c r="L1602" i="2"/>
  <c r="Q1601" i="2"/>
  <c r="P1601" i="2"/>
  <c r="R1601" i="2" s="1"/>
  <c r="O1601" i="2"/>
  <c r="M1601" i="2"/>
  <c r="N1601" i="2" s="1"/>
  <c r="L1601" i="2"/>
  <c r="Q1600" i="2"/>
  <c r="P1600" i="2"/>
  <c r="R1600" i="2" s="1"/>
  <c r="O1600" i="2"/>
  <c r="M1600" i="2"/>
  <c r="N1600" i="2" s="1"/>
  <c r="L1600" i="2"/>
  <c r="Q1599" i="2"/>
  <c r="P1599" i="2"/>
  <c r="R1599" i="2" s="1"/>
  <c r="O1599" i="2"/>
  <c r="M1599" i="2"/>
  <c r="L1599" i="2"/>
  <c r="R1598" i="2"/>
  <c r="Q1598" i="2"/>
  <c r="P1598" i="2"/>
  <c r="O1598" i="2"/>
  <c r="N1598" i="2"/>
  <c r="M1598" i="2"/>
  <c r="L1598" i="2"/>
  <c r="Q1597" i="2"/>
  <c r="P1597" i="2"/>
  <c r="R1597" i="2" s="1"/>
  <c r="O1597" i="2"/>
  <c r="M1597" i="2"/>
  <c r="L1597" i="2"/>
  <c r="Q1596" i="2"/>
  <c r="P1596" i="2"/>
  <c r="R1596" i="2" s="1"/>
  <c r="O1596" i="2"/>
  <c r="M1596" i="2"/>
  <c r="L1596" i="2"/>
  <c r="Q1595" i="2"/>
  <c r="P1595" i="2"/>
  <c r="R1595" i="2" s="1"/>
  <c r="O1595" i="2"/>
  <c r="M1595" i="2"/>
  <c r="N1595" i="2" s="1"/>
  <c r="L1595" i="2"/>
  <c r="Q1594" i="2"/>
  <c r="P1594" i="2"/>
  <c r="R1594" i="2" s="1"/>
  <c r="O1594" i="2"/>
  <c r="M1594" i="2"/>
  <c r="L1594" i="2"/>
  <c r="Q1593" i="2"/>
  <c r="P1593" i="2"/>
  <c r="R1593" i="2" s="1"/>
  <c r="O1593" i="2"/>
  <c r="M1593" i="2"/>
  <c r="N1593" i="2" s="1"/>
  <c r="L1593" i="2"/>
  <c r="Q1592" i="2"/>
  <c r="P1592" i="2"/>
  <c r="R1592" i="2" s="1"/>
  <c r="O1592" i="2"/>
  <c r="M1592" i="2"/>
  <c r="N1592" i="2" s="1"/>
  <c r="L1592" i="2"/>
  <c r="Q1591" i="2"/>
  <c r="P1591" i="2"/>
  <c r="R1591" i="2" s="1"/>
  <c r="O1591" i="2"/>
  <c r="M1591" i="2"/>
  <c r="L1591" i="2"/>
  <c r="R1590" i="2"/>
  <c r="Q1590" i="2"/>
  <c r="P1590" i="2"/>
  <c r="O1590" i="2"/>
  <c r="N1590" i="2"/>
  <c r="M1590" i="2"/>
  <c r="L1590" i="2"/>
  <c r="Q1589" i="2"/>
  <c r="P1589" i="2"/>
  <c r="R1589" i="2" s="1"/>
  <c r="O1589" i="2"/>
  <c r="M1589" i="2"/>
  <c r="L1589" i="2"/>
  <c r="Q1588" i="2"/>
  <c r="P1588" i="2"/>
  <c r="R1588" i="2" s="1"/>
  <c r="O1588" i="2"/>
  <c r="M1588" i="2"/>
  <c r="L1588" i="2"/>
  <c r="Q1587" i="2"/>
  <c r="P1587" i="2"/>
  <c r="R1587" i="2" s="1"/>
  <c r="O1587" i="2"/>
  <c r="M1587" i="2"/>
  <c r="N1587" i="2" s="1"/>
  <c r="L1587" i="2"/>
  <c r="Q1586" i="2"/>
  <c r="P1586" i="2"/>
  <c r="R1586" i="2" s="1"/>
  <c r="O1586" i="2"/>
  <c r="M1586" i="2"/>
  <c r="L1586" i="2"/>
  <c r="Q1585" i="2"/>
  <c r="P1585" i="2"/>
  <c r="R1585" i="2" s="1"/>
  <c r="O1585" i="2"/>
  <c r="M1585" i="2"/>
  <c r="N1585" i="2" s="1"/>
  <c r="L1585" i="2"/>
  <c r="Q1584" i="2"/>
  <c r="P1584" i="2"/>
  <c r="R1584" i="2" s="1"/>
  <c r="O1584" i="2"/>
  <c r="M1584" i="2"/>
  <c r="N1584" i="2" s="1"/>
  <c r="L1584" i="2"/>
  <c r="Q1583" i="2"/>
  <c r="P1583" i="2"/>
  <c r="R1583" i="2" s="1"/>
  <c r="O1583" i="2"/>
  <c r="M1583" i="2"/>
  <c r="L1583" i="2"/>
  <c r="R1582" i="2"/>
  <c r="Q1582" i="2"/>
  <c r="P1582" i="2"/>
  <c r="O1582" i="2"/>
  <c r="N1582" i="2"/>
  <c r="M1582" i="2"/>
  <c r="L1582" i="2"/>
  <c r="Q1581" i="2"/>
  <c r="P1581" i="2"/>
  <c r="R1581" i="2" s="1"/>
  <c r="O1581" i="2"/>
  <c r="M1581" i="2"/>
  <c r="L1581" i="2"/>
  <c r="Q1580" i="2"/>
  <c r="P1580" i="2"/>
  <c r="R1580" i="2" s="1"/>
  <c r="O1580" i="2"/>
  <c r="M1580" i="2"/>
  <c r="L1580" i="2"/>
  <c r="Q1579" i="2"/>
  <c r="P1579" i="2"/>
  <c r="R1579" i="2" s="1"/>
  <c r="O1579" i="2"/>
  <c r="M1579" i="2"/>
  <c r="N1579" i="2" s="1"/>
  <c r="L1579" i="2"/>
  <c r="Q1578" i="2"/>
  <c r="P1578" i="2"/>
  <c r="R1578" i="2" s="1"/>
  <c r="O1578" i="2"/>
  <c r="M1578" i="2"/>
  <c r="L1578" i="2"/>
  <c r="Q1577" i="2"/>
  <c r="P1577" i="2"/>
  <c r="R1577" i="2" s="1"/>
  <c r="O1577" i="2"/>
  <c r="M1577" i="2"/>
  <c r="N1577" i="2" s="1"/>
  <c r="L1577" i="2"/>
  <c r="Q1576" i="2"/>
  <c r="P1576" i="2"/>
  <c r="R1576" i="2" s="1"/>
  <c r="O1576" i="2"/>
  <c r="M1576" i="2"/>
  <c r="N1576" i="2" s="1"/>
  <c r="L1576" i="2"/>
  <c r="Q1575" i="2"/>
  <c r="P1575" i="2"/>
  <c r="R1575" i="2" s="1"/>
  <c r="O1575" i="2"/>
  <c r="M1575" i="2"/>
  <c r="L1575" i="2"/>
  <c r="R1574" i="2"/>
  <c r="Q1574" i="2"/>
  <c r="P1574" i="2"/>
  <c r="O1574" i="2"/>
  <c r="N1574" i="2"/>
  <c r="M1574" i="2"/>
  <c r="L1574" i="2"/>
  <c r="Q1573" i="2"/>
  <c r="P1573" i="2"/>
  <c r="R1573" i="2" s="1"/>
  <c r="O1573" i="2"/>
  <c r="M1573" i="2"/>
  <c r="L1573" i="2"/>
  <c r="Q1572" i="2"/>
  <c r="P1572" i="2"/>
  <c r="R1572" i="2" s="1"/>
  <c r="O1572" i="2"/>
  <c r="M1572" i="2"/>
  <c r="L1572" i="2"/>
  <c r="Q1571" i="2"/>
  <c r="P1571" i="2"/>
  <c r="R1571" i="2" s="1"/>
  <c r="O1571" i="2"/>
  <c r="M1571" i="2"/>
  <c r="N1571" i="2" s="1"/>
  <c r="L1571" i="2"/>
  <c r="Q1570" i="2"/>
  <c r="P1570" i="2"/>
  <c r="R1570" i="2" s="1"/>
  <c r="O1570" i="2"/>
  <c r="M1570" i="2"/>
  <c r="L1570" i="2"/>
  <c r="Q1569" i="2"/>
  <c r="P1569" i="2"/>
  <c r="R1569" i="2" s="1"/>
  <c r="O1569" i="2"/>
  <c r="M1569" i="2"/>
  <c r="N1569" i="2" s="1"/>
  <c r="L1569" i="2"/>
  <c r="Q1568" i="2"/>
  <c r="P1568" i="2"/>
  <c r="R1568" i="2" s="1"/>
  <c r="O1568" i="2"/>
  <c r="M1568" i="2"/>
  <c r="N1568" i="2" s="1"/>
  <c r="L1568" i="2"/>
  <c r="Q1567" i="2"/>
  <c r="P1567" i="2"/>
  <c r="R1567" i="2" s="1"/>
  <c r="O1567" i="2"/>
  <c r="M1567" i="2"/>
  <c r="L1567" i="2"/>
  <c r="R1566" i="2"/>
  <c r="Q1566" i="2"/>
  <c r="P1566" i="2"/>
  <c r="O1566" i="2"/>
  <c r="N1566" i="2"/>
  <c r="M1566" i="2"/>
  <c r="L1566" i="2"/>
  <c r="Q1565" i="2"/>
  <c r="P1565" i="2"/>
  <c r="R1565" i="2" s="1"/>
  <c r="O1565" i="2"/>
  <c r="M1565" i="2"/>
  <c r="L1565" i="2"/>
  <c r="Q1564" i="2"/>
  <c r="P1564" i="2"/>
  <c r="R1564" i="2" s="1"/>
  <c r="O1564" i="2"/>
  <c r="M1564" i="2"/>
  <c r="L1564" i="2"/>
  <c r="Q1563" i="2"/>
  <c r="P1563" i="2"/>
  <c r="R1563" i="2" s="1"/>
  <c r="O1563" i="2"/>
  <c r="M1563" i="2"/>
  <c r="N1563" i="2" s="1"/>
  <c r="L1563" i="2"/>
  <c r="Q1562" i="2"/>
  <c r="P1562" i="2"/>
  <c r="R1562" i="2" s="1"/>
  <c r="O1562" i="2"/>
  <c r="M1562" i="2"/>
  <c r="L1562" i="2"/>
  <c r="Q1561" i="2"/>
  <c r="P1561" i="2"/>
  <c r="R1561" i="2" s="1"/>
  <c r="O1561" i="2"/>
  <c r="M1561" i="2"/>
  <c r="N1561" i="2" s="1"/>
  <c r="L1561" i="2"/>
  <c r="Q1560" i="2"/>
  <c r="P1560" i="2"/>
  <c r="R1560" i="2" s="1"/>
  <c r="O1560" i="2"/>
  <c r="M1560" i="2"/>
  <c r="N1560" i="2" s="1"/>
  <c r="L1560" i="2"/>
  <c r="Q1559" i="2"/>
  <c r="P1559" i="2"/>
  <c r="R1559" i="2" s="1"/>
  <c r="O1559" i="2"/>
  <c r="M1559" i="2"/>
  <c r="L1559" i="2"/>
  <c r="R1558" i="2"/>
  <c r="Q1558" i="2"/>
  <c r="P1558" i="2"/>
  <c r="O1558" i="2"/>
  <c r="N1558" i="2"/>
  <c r="M1558" i="2"/>
  <c r="L1558" i="2"/>
  <c r="Q1557" i="2"/>
  <c r="P1557" i="2"/>
  <c r="R1557" i="2" s="1"/>
  <c r="O1557" i="2"/>
  <c r="M1557" i="2"/>
  <c r="L1557" i="2"/>
  <c r="Q1556" i="2"/>
  <c r="P1556" i="2"/>
  <c r="R1556" i="2" s="1"/>
  <c r="O1556" i="2"/>
  <c r="M1556" i="2"/>
  <c r="L1556" i="2"/>
  <c r="Q1555" i="2"/>
  <c r="P1555" i="2"/>
  <c r="R1555" i="2" s="1"/>
  <c r="O1555" i="2"/>
  <c r="M1555" i="2"/>
  <c r="N1555" i="2" s="1"/>
  <c r="L1555" i="2"/>
  <c r="Q1554" i="2"/>
  <c r="P1554" i="2"/>
  <c r="R1554" i="2" s="1"/>
  <c r="O1554" i="2"/>
  <c r="M1554" i="2"/>
  <c r="L1554" i="2"/>
  <c r="Q1553" i="2"/>
  <c r="P1553" i="2"/>
  <c r="R1553" i="2" s="1"/>
  <c r="O1553" i="2"/>
  <c r="M1553" i="2"/>
  <c r="N1553" i="2" s="1"/>
  <c r="L1553" i="2"/>
  <c r="Q1552" i="2"/>
  <c r="P1552" i="2"/>
  <c r="R1552" i="2" s="1"/>
  <c r="O1552" i="2"/>
  <c r="M1552" i="2"/>
  <c r="N1552" i="2" s="1"/>
  <c r="L1552" i="2"/>
  <c r="Q1551" i="2"/>
  <c r="P1551" i="2"/>
  <c r="R1551" i="2" s="1"/>
  <c r="O1551" i="2"/>
  <c r="M1551" i="2"/>
  <c r="L1551" i="2"/>
  <c r="R1550" i="2"/>
  <c r="Q1550" i="2"/>
  <c r="P1550" i="2"/>
  <c r="O1550" i="2"/>
  <c r="N1550" i="2"/>
  <c r="M1550" i="2"/>
  <c r="L1550" i="2"/>
  <c r="Q1549" i="2"/>
  <c r="P1549" i="2"/>
  <c r="R1549" i="2" s="1"/>
  <c r="O1549" i="2"/>
  <c r="M1549" i="2"/>
  <c r="L1549" i="2"/>
  <c r="Q1548" i="2"/>
  <c r="P1548" i="2"/>
  <c r="R1548" i="2" s="1"/>
  <c r="O1548" i="2"/>
  <c r="M1548" i="2"/>
  <c r="L1548" i="2"/>
  <c r="Q1547" i="2"/>
  <c r="P1547" i="2"/>
  <c r="R1547" i="2" s="1"/>
  <c r="O1547" i="2"/>
  <c r="M1547" i="2"/>
  <c r="N1547" i="2" s="1"/>
  <c r="L1547" i="2"/>
  <c r="Q1546" i="2"/>
  <c r="P1546" i="2"/>
  <c r="R1546" i="2" s="1"/>
  <c r="O1546" i="2"/>
  <c r="M1546" i="2"/>
  <c r="L1546" i="2"/>
  <c r="Q1545" i="2"/>
  <c r="P1545" i="2"/>
  <c r="R1545" i="2" s="1"/>
  <c r="O1545" i="2"/>
  <c r="M1545" i="2"/>
  <c r="N1545" i="2" s="1"/>
  <c r="L1545" i="2"/>
  <c r="Q1544" i="2"/>
  <c r="P1544" i="2"/>
  <c r="R1544" i="2" s="1"/>
  <c r="O1544" i="2"/>
  <c r="M1544" i="2"/>
  <c r="N1544" i="2" s="1"/>
  <c r="L1544" i="2"/>
  <c r="Q1543" i="2"/>
  <c r="P1543" i="2"/>
  <c r="R1543" i="2" s="1"/>
  <c r="O1543" i="2"/>
  <c r="M1543" i="2"/>
  <c r="L1543" i="2"/>
  <c r="R1542" i="2"/>
  <c r="Q1542" i="2"/>
  <c r="P1542" i="2"/>
  <c r="O1542" i="2"/>
  <c r="N1542" i="2"/>
  <c r="M1542" i="2"/>
  <c r="L1542" i="2"/>
  <c r="Q1541" i="2"/>
  <c r="P1541" i="2"/>
  <c r="R1541" i="2" s="1"/>
  <c r="O1541" i="2"/>
  <c r="M1541" i="2"/>
  <c r="L1541" i="2"/>
  <c r="Q1540" i="2"/>
  <c r="P1540" i="2"/>
  <c r="R1540" i="2" s="1"/>
  <c r="O1540" i="2"/>
  <c r="M1540" i="2"/>
  <c r="L1540" i="2"/>
  <c r="Q1539" i="2"/>
  <c r="P1539" i="2"/>
  <c r="R1539" i="2" s="1"/>
  <c r="O1539" i="2"/>
  <c r="M1539" i="2"/>
  <c r="N1539" i="2" s="1"/>
  <c r="L1539" i="2"/>
  <c r="Q1538" i="2"/>
  <c r="P1538" i="2"/>
  <c r="R1538" i="2" s="1"/>
  <c r="O1538" i="2"/>
  <c r="M1538" i="2"/>
  <c r="L1538" i="2"/>
  <c r="Q1537" i="2"/>
  <c r="P1537" i="2"/>
  <c r="R1537" i="2" s="1"/>
  <c r="O1537" i="2"/>
  <c r="M1537" i="2"/>
  <c r="N1537" i="2" s="1"/>
  <c r="L1537" i="2"/>
  <c r="Q1536" i="2"/>
  <c r="P1536" i="2"/>
  <c r="R1536" i="2" s="1"/>
  <c r="O1536" i="2"/>
  <c r="M1536" i="2"/>
  <c r="L1536" i="2"/>
  <c r="R1535" i="2"/>
  <c r="Q1535" i="2"/>
  <c r="P1535" i="2"/>
  <c r="O1535" i="2"/>
  <c r="M1535" i="2"/>
  <c r="L1535" i="2"/>
  <c r="Q1534" i="2"/>
  <c r="P1534" i="2"/>
  <c r="R1534" i="2" s="1"/>
  <c r="O1534" i="2"/>
  <c r="M1534" i="2"/>
  <c r="L1534" i="2"/>
  <c r="Q1533" i="2"/>
  <c r="P1533" i="2"/>
  <c r="R1533" i="2" s="1"/>
  <c r="O1533" i="2"/>
  <c r="M1533" i="2"/>
  <c r="N1533" i="2" s="1"/>
  <c r="L1533" i="2"/>
  <c r="R1532" i="2"/>
  <c r="Q1532" i="2"/>
  <c r="P1532" i="2"/>
  <c r="O1532" i="2"/>
  <c r="M1532" i="2"/>
  <c r="N1532" i="2" s="1"/>
  <c r="L1532" i="2"/>
  <c r="Q1531" i="2"/>
  <c r="P1531" i="2"/>
  <c r="R1531" i="2" s="1"/>
  <c r="O1531" i="2"/>
  <c r="M1531" i="2"/>
  <c r="L1531" i="2"/>
  <c r="Q1530" i="2"/>
  <c r="P1530" i="2"/>
  <c r="R1530" i="2" s="1"/>
  <c r="O1530" i="2"/>
  <c r="M1530" i="2"/>
  <c r="L1530" i="2"/>
  <c r="N1530" i="2" s="1"/>
  <c r="Q1529" i="2"/>
  <c r="P1529" i="2"/>
  <c r="R1529" i="2" s="1"/>
  <c r="O1529" i="2"/>
  <c r="M1529" i="2"/>
  <c r="N1529" i="2" s="1"/>
  <c r="L1529" i="2"/>
  <c r="Q1528" i="2"/>
  <c r="P1528" i="2"/>
  <c r="R1528" i="2" s="1"/>
  <c r="O1528" i="2"/>
  <c r="M1528" i="2"/>
  <c r="L1528" i="2"/>
  <c r="Q1527" i="2"/>
  <c r="P1527" i="2"/>
  <c r="R1527" i="2" s="1"/>
  <c r="O1527" i="2"/>
  <c r="M1527" i="2"/>
  <c r="N1527" i="2" s="1"/>
  <c r="L1527" i="2"/>
  <c r="Q1526" i="2"/>
  <c r="P1526" i="2"/>
  <c r="R1526" i="2" s="1"/>
  <c r="O1526" i="2"/>
  <c r="M1526" i="2"/>
  <c r="L1526" i="2"/>
  <c r="N1526" i="2" s="1"/>
  <c r="Q1525" i="2"/>
  <c r="P1525" i="2"/>
  <c r="R1525" i="2" s="1"/>
  <c r="O1525" i="2"/>
  <c r="M1525" i="2"/>
  <c r="L1525" i="2"/>
  <c r="Q1524" i="2"/>
  <c r="P1524" i="2"/>
  <c r="R1524" i="2" s="1"/>
  <c r="O1524" i="2"/>
  <c r="M1524" i="2"/>
  <c r="L1524" i="2"/>
  <c r="N1524" i="2" s="1"/>
  <c r="R1523" i="2"/>
  <c r="Q1523" i="2"/>
  <c r="P1523" i="2"/>
  <c r="O1523" i="2"/>
  <c r="M1523" i="2"/>
  <c r="N1523" i="2" s="1"/>
  <c r="L1523" i="2"/>
  <c r="Q1522" i="2"/>
  <c r="P1522" i="2"/>
  <c r="R1522" i="2" s="1"/>
  <c r="O1522" i="2"/>
  <c r="M1522" i="2"/>
  <c r="L1522" i="2"/>
  <c r="Q1521" i="2"/>
  <c r="P1521" i="2"/>
  <c r="R1521" i="2" s="1"/>
  <c r="O1521" i="2"/>
  <c r="M1521" i="2"/>
  <c r="L1521" i="2"/>
  <c r="R1520" i="2"/>
  <c r="Q1520" i="2"/>
  <c r="P1520" i="2"/>
  <c r="O1520" i="2"/>
  <c r="N1520" i="2"/>
  <c r="M1520" i="2"/>
  <c r="L1520" i="2"/>
  <c r="R1519" i="2"/>
  <c r="Q1519" i="2"/>
  <c r="P1519" i="2"/>
  <c r="O1519" i="2"/>
  <c r="M1519" i="2"/>
  <c r="L1519" i="2"/>
  <c r="Q1518" i="2"/>
  <c r="P1518" i="2"/>
  <c r="R1518" i="2" s="1"/>
  <c r="O1518" i="2"/>
  <c r="M1518" i="2"/>
  <c r="L1518" i="2"/>
  <c r="Q1517" i="2"/>
  <c r="P1517" i="2"/>
  <c r="R1517" i="2" s="1"/>
  <c r="O1517" i="2"/>
  <c r="M1517" i="2"/>
  <c r="N1517" i="2" s="1"/>
  <c r="L1517" i="2"/>
  <c r="R1516" i="2"/>
  <c r="Q1516" i="2"/>
  <c r="P1516" i="2"/>
  <c r="O1516" i="2"/>
  <c r="M1516" i="2"/>
  <c r="N1516" i="2" s="1"/>
  <c r="L1516" i="2"/>
  <c r="Q1515" i="2"/>
  <c r="P1515" i="2"/>
  <c r="R1515" i="2" s="1"/>
  <c r="O1515" i="2"/>
  <c r="M1515" i="2"/>
  <c r="L1515" i="2"/>
  <c r="Q1514" i="2"/>
  <c r="P1514" i="2"/>
  <c r="R1514" i="2" s="1"/>
  <c r="O1514" i="2"/>
  <c r="M1514" i="2"/>
  <c r="L1514" i="2"/>
  <c r="N1514" i="2" s="1"/>
  <c r="Q1513" i="2"/>
  <c r="P1513" i="2"/>
  <c r="R1513" i="2" s="1"/>
  <c r="O1513" i="2"/>
  <c r="M1513" i="2"/>
  <c r="N1513" i="2" s="1"/>
  <c r="L1513" i="2"/>
  <c r="Q1512" i="2"/>
  <c r="P1512" i="2"/>
  <c r="R1512" i="2" s="1"/>
  <c r="O1512" i="2"/>
  <c r="M1512" i="2"/>
  <c r="N1512" i="2" s="1"/>
  <c r="L1512" i="2"/>
  <c r="Q1511" i="2"/>
  <c r="P1511" i="2"/>
  <c r="R1511" i="2" s="1"/>
  <c r="O1511" i="2"/>
  <c r="M1511" i="2"/>
  <c r="N1511" i="2" s="1"/>
  <c r="L1511" i="2"/>
  <c r="Q1510" i="2"/>
  <c r="P1510" i="2"/>
  <c r="R1510" i="2" s="1"/>
  <c r="O1510" i="2"/>
  <c r="M1510" i="2"/>
  <c r="L1510" i="2"/>
  <c r="N1510" i="2" s="1"/>
  <c r="Q1509" i="2"/>
  <c r="P1509" i="2"/>
  <c r="R1509" i="2" s="1"/>
  <c r="O1509" i="2"/>
  <c r="M1509" i="2"/>
  <c r="L1509" i="2"/>
  <c r="Q1508" i="2"/>
  <c r="P1508" i="2"/>
  <c r="R1508" i="2" s="1"/>
  <c r="O1508" i="2"/>
  <c r="M1508" i="2"/>
  <c r="L1508" i="2"/>
  <c r="N1508" i="2" s="1"/>
  <c r="R1507" i="2"/>
  <c r="Q1507" i="2"/>
  <c r="P1507" i="2"/>
  <c r="O1507" i="2"/>
  <c r="M1507" i="2"/>
  <c r="N1507" i="2" s="1"/>
  <c r="L1507" i="2"/>
  <c r="Q1506" i="2"/>
  <c r="P1506" i="2"/>
  <c r="R1506" i="2" s="1"/>
  <c r="O1506" i="2"/>
  <c r="M1506" i="2"/>
  <c r="L1506" i="2"/>
  <c r="Q1505" i="2"/>
  <c r="P1505" i="2"/>
  <c r="R1505" i="2" s="1"/>
  <c r="O1505" i="2"/>
  <c r="M1505" i="2"/>
  <c r="L1505" i="2"/>
  <c r="R1504" i="2"/>
  <c r="Q1504" i="2"/>
  <c r="P1504" i="2"/>
  <c r="O1504" i="2"/>
  <c r="N1504" i="2"/>
  <c r="M1504" i="2"/>
  <c r="L1504" i="2"/>
  <c r="R1503" i="2"/>
  <c r="Q1503" i="2"/>
  <c r="P1503" i="2"/>
  <c r="O1503" i="2"/>
  <c r="M1503" i="2"/>
  <c r="L1503" i="2"/>
  <c r="Q1502" i="2"/>
  <c r="P1502" i="2"/>
  <c r="R1502" i="2" s="1"/>
  <c r="O1502" i="2"/>
  <c r="M1502" i="2"/>
  <c r="L1502" i="2"/>
  <c r="Q1501" i="2"/>
  <c r="P1501" i="2"/>
  <c r="R1501" i="2" s="1"/>
  <c r="O1501" i="2"/>
  <c r="M1501" i="2"/>
  <c r="N1501" i="2" s="1"/>
  <c r="L1501" i="2"/>
  <c r="R1500" i="2"/>
  <c r="Q1500" i="2"/>
  <c r="P1500" i="2"/>
  <c r="O1500" i="2"/>
  <c r="M1500" i="2"/>
  <c r="N1500" i="2" s="1"/>
  <c r="L1500" i="2"/>
  <c r="Q1499" i="2"/>
  <c r="P1499" i="2"/>
  <c r="R1499" i="2" s="1"/>
  <c r="O1499" i="2"/>
  <c r="M1499" i="2"/>
  <c r="L1499" i="2"/>
  <c r="Q1498" i="2"/>
  <c r="P1498" i="2"/>
  <c r="R1498" i="2" s="1"/>
  <c r="O1498" i="2"/>
  <c r="M1498" i="2"/>
  <c r="L1498" i="2"/>
  <c r="N1498" i="2" s="1"/>
  <c r="Q1497" i="2"/>
  <c r="P1497" i="2"/>
  <c r="R1497" i="2" s="1"/>
  <c r="O1497" i="2"/>
  <c r="M1497" i="2"/>
  <c r="N1497" i="2" s="1"/>
  <c r="L1497" i="2"/>
  <c r="Q1496" i="2"/>
  <c r="P1496" i="2"/>
  <c r="R1496" i="2" s="1"/>
  <c r="O1496" i="2"/>
  <c r="M1496" i="2"/>
  <c r="L1496" i="2"/>
  <c r="Q1495" i="2"/>
  <c r="P1495" i="2"/>
  <c r="R1495" i="2" s="1"/>
  <c r="O1495" i="2"/>
  <c r="M1495" i="2"/>
  <c r="N1495" i="2" s="1"/>
  <c r="L1495" i="2"/>
  <c r="Q1494" i="2"/>
  <c r="P1494" i="2"/>
  <c r="R1494" i="2" s="1"/>
  <c r="O1494" i="2"/>
  <c r="M1494" i="2"/>
  <c r="L1494" i="2"/>
  <c r="N1494" i="2" s="1"/>
  <c r="Q1493" i="2"/>
  <c r="P1493" i="2"/>
  <c r="R1493" i="2" s="1"/>
  <c r="O1493" i="2"/>
  <c r="M1493" i="2"/>
  <c r="L1493" i="2"/>
  <c r="Q1492" i="2"/>
  <c r="P1492" i="2"/>
  <c r="R1492" i="2" s="1"/>
  <c r="O1492" i="2"/>
  <c r="M1492" i="2"/>
  <c r="N1492" i="2" s="1"/>
  <c r="L1492" i="2"/>
  <c r="R1491" i="2"/>
  <c r="Q1491" i="2"/>
  <c r="P1491" i="2"/>
  <c r="O1491" i="2"/>
  <c r="M1491" i="2"/>
  <c r="N1491" i="2" s="1"/>
  <c r="L1491" i="2"/>
  <c r="Q1490" i="2"/>
  <c r="P1490" i="2"/>
  <c r="R1490" i="2" s="1"/>
  <c r="O1490" i="2"/>
  <c r="M1490" i="2"/>
  <c r="L1490" i="2"/>
  <c r="N1490" i="2" s="1"/>
  <c r="Q1489" i="2"/>
  <c r="P1489" i="2"/>
  <c r="R1489" i="2" s="1"/>
  <c r="O1489" i="2"/>
  <c r="M1489" i="2"/>
  <c r="L1489" i="2"/>
  <c r="R1488" i="2"/>
  <c r="Q1488" i="2"/>
  <c r="P1488" i="2"/>
  <c r="O1488" i="2"/>
  <c r="N1488" i="2"/>
  <c r="M1488" i="2"/>
  <c r="L1488" i="2"/>
  <c r="R1487" i="2"/>
  <c r="Q1487" i="2"/>
  <c r="P1487" i="2"/>
  <c r="O1487" i="2"/>
  <c r="M1487" i="2"/>
  <c r="L1487" i="2"/>
  <c r="Q1486" i="2"/>
  <c r="P1486" i="2"/>
  <c r="R1486" i="2" s="1"/>
  <c r="O1486" i="2"/>
  <c r="M1486" i="2"/>
  <c r="L1486" i="2"/>
  <c r="Q1485" i="2"/>
  <c r="P1485" i="2"/>
  <c r="R1485" i="2" s="1"/>
  <c r="O1485" i="2"/>
  <c r="M1485" i="2"/>
  <c r="L1485" i="2"/>
  <c r="R1484" i="2"/>
  <c r="Q1484" i="2"/>
  <c r="P1484" i="2"/>
  <c r="O1484" i="2"/>
  <c r="M1484" i="2"/>
  <c r="N1484" i="2" s="1"/>
  <c r="L1484" i="2"/>
  <c r="Q1483" i="2"/>
  <c r="P1483" i="2"/>
  <c r="R1483" i="2" s="1"/>
  <c r="O1483" i="2"/>
  <c r="M1483" i="2"/>
  <c r="L1483" i="2"/>
  <c r="Q1482" i="2"/>
  <c r="P1482" i="2"/>
  <c r="R1482" i="2" s="1"/>
  <c r="O1482" i="2"/>
  <c r="M1482" i="2"/>
  <c r="L1482" i="2"/>
  <c r="N1482" i="2" s="1"/>
  <c r="Q1481" i="2"/>
  <c r="P1481" i="2"/>
  <c r="R1481" i="2" s="1"/>
  <c r="O1481" i="2"/>
  <c r="M1481" i="2"/>
  <c r="N1481" i="2" s="1"/>
  <c r="L1481" i="2"/>
  <c r="Q1480" i="2"/>
  <c r="P1480" i="2"/>
  <c r="R1480" i="2" s="1"/>
  <c r="O1480" i="2"/>
  <c r="M1480" i="2"/>
  <c r="N1480" i="2" s="1"/>
  <c r="L1480" i="2"/>
  <c r="Q1479" i="2"/>
  <c r="P1479" i="2"/>
  <c r="R1479" i="2" s="1"/>
  <c r="O1479" i="2"/>
  <c r="M1479" i="2"/>
  <c r="L1479" i="2"/>
  <c r="Q1478" i="2"/>
  <c r="P1478" i="2"/>
  <c r="R1478" i="2" s="1"/>
  <c r="O1478" i="2"/>
  <c r="M1478" i="2"/>
  <c r="L1478" i="2"/>
  <c r="N1478" i="2" s="1"/>
  <c r="Q1477" i="2"/>
  <c r="P1477" i="2"/>
  <c r="R1477" i="2" s="1"/>
  <c r="O1477" i="2"/>
  <c r="M1477" i="2"/>
  <c r="L1477" i="2"/>
  <c r="Q1476" i="2"/>
  <c r="P1476" i="2"/>
  <c r="R1476" i="2" s="1"/>
  <c r="O1476" i="2"/>
  <c r="M1476" i="2"/>
  <c r="N1476" i="2" s="1"/>
  <c r="L1476" i="2"/>
  <c r="R1475" i="2"/>
  <c r="Q1475" i="2"/>
  <c r="P1475" i="2"/>
  <c r="O1475" i="2"/>
  <c r="M1475" i="2"/>
  <c r="N1475" i="2" s="1"/>
  <c r="L1475" i="2"/>
  <c r="Q1474" i="2"/>
  <c r="P1474" i="2"/>
  <c r="R1474" i="2" s="1"/>
  <c r="O1474" i="2"/>
  <c r="M1474" i="2"/>
  <c r="L1474" i="2"/>
  <c r="N1474" i="2" s="1"/>
  <c r="Q1473" i="2"/>
  <c r="P1473" i="2"/>
  <c r="R1473" i="2" s="1"/>
  <c r="O1473" i="2"/>
  <c r="M1473" i="2"/>
  <c r="L1473" i="2"/>
  <c r="R1472" i="2"/>
  <c r="Q1472" i="2"/>
  <c r="P1472" i="2"/>
  <c r="O1472" i="2"/>
  <c r="N1472" i="2"/>
  <c r="M1472" i="2"/>
  <c r="L1472" i="2"/>
  <c r="R1471" i="2"/>
  <c r="Q1471" i="2"/>
  <c r="P1471" i="2"/>
  <c r="O1471" i="2"/>
  <c r="M1471" i="2"/>
  <c r="L1471" i="2"/>
  <c r="Q1470" i="2"/>
  <c r="P1470" i="2"/>
  <c r="R1470" i="2" s="1"/>
  <c r="O1470" i="2"/>
  <c r="M1470" i="2"/>
  <c r="L1470" i="2"/>
  <c r="Q1469" i="2"/>
  <c r="P1469" i="2"/>
  <c r="R1469" i="2" s="1"/>
  <c r="O1469" i="2"/>
  <c r="M1469" i="2"/>
  <c r="L1469" i="2"/>
  <c r="R1468" i="2"/>
  <c r="Q1468" i="2"/>
  <c r="P1468" i="2"/>
  <c r="O1468" i="2"/>
  <c r="M1468" i="2"/>
  <c r="N1468" i="2" s="1"/>
  <c r="L1468" i="2"/>
  <c r="Q1467" i="2"/>
  <c r="P1467" i="2"/>
  <c r="R1467" i="2" s="1"/>
  <c r="O1467" i="2"/>
  <c r="M1467" i="2"/>
  <c r="L1467" i="2"/>
  <c r="Q1466" i="2"/>
  <c r="P1466" i="2"/>
  <c r="R1466" i="2" s="1"/>
  <c r="O1466" i="2"/>
  <c r="M1466" i="2"/>
  <c r="L1466" i="2"/>
  <c r="N1466" i="2" s="1"/>
  <c r="Q1465" i="2"/>
  <c r="P1465" i="2"/>
  <c r="R1465" i="2" s="1"/>
  <c r="O1465" i="2"/>
  <c r="M1465" i="2"/>
  <c r="N1465" i="2" s="1"/>
  <c r="L1465" i="2"/>
  <c r="Q1464" i="2"/>
  <c r="P1464" i="2"/>
  <c r="R1464" i="2" s="1"/>
  <c r="O1464" i="2"/>
  <c r="M1464" i="2"/>
  <c r="L1464" i="2"/>
  <c r="Q1463" i="2"/>
  <c r="P1463" i="2"/>
  <c r="R1463" i="2" s="1"/>
  <c r="O1463" i="2"/>
  <c r="M1463" i="2"/>
  <c r="L1463" i="2"/>
  <c r="Q1462" i="2"/>
  <c r="P1462" i="2"/>
  <c r="R1462" i="2" s="1"/>
  <c r="O1462" i="2"/>
  <c r="M1462" i="2"/>
  <c r="L1462" i="2"/>
  <c r="N1462" i="2" s="1"/>
  <c r="Q1461" i="2"/>
  <c r="P1461" i="2"/>
  <c r="R1461" i="2" s="1"/>
  <c r="O1461" i="2"/>
  <c r="M1461" i="2"/>
  <c r="L1461" i="2"/>
  <c r="Q1460" i="2"/>
  <c r="P1460" i="2"/>
  <c r="R1460" i="2" s="1"/>
  <c r="O1460" i="2"/>
  <c r="M1460" i="2"/>
  <c r="N1460" i="2" s="1"/>
  <c r="L1460" i="2"/>
  <c r="R1459" i="2"/>
  <c r="Q1459" i="2"/>
  <c r="P1459" i="2"/>
  <c r="O1459" i="2"/>
  <c r="M1459" i="2"/>
  <c r="N1459" i="2" s="1"/>
  <c r="L1459" i="2"/>
  <c r="Q1458" i="2"/>
  <c r="P1458" i="2"/>
  <c r="R1458" i="2" s="1"/>
  <c r="O1458" i="2"/>
  <c r="M1458" i="2"/>
  <c r="L1458" i="2"/>
  <c r="N1458" i="2" s="1"/>
  <c r="Q1457" i="2"/>
  <c r="P1457" i="2"/>
  <c r="R1457" i="2" s="1"/>
  <c r="O1457" i="2"/>
  <c r="M1457" i="2"/>
  <c r="L1457" i="2"/>
  <c r="R1456" i="2"/>
  <c r="Q1456" i="2"/>
  <c r="P1456" i="2"/>
  <c r="O1456" i="2"/>
  <c r="N1456" i="2"/>
  <c r="M1456" i="2"/>
  <c r="L1456" i="2"/>
  <c r="R1455" i="2"/>
  <c r="Q1455" i="2"/>
  <c r="P1455" i="2"/>
  <c r="O1455" i="2"/>
  <c r="M1455" i="2"/>
  <c r="L1455" i="2"/>
  <c r="Q1454" i="2"/>
  <c r="P1454" i="2"/>
  <c r="R1454" i="2" s="1"/>
  <c r="O1454" i="2"/>
  <c r="M1454" i="2"/>
  <c r="L1454" i="2"/>
  <c r="Q1453" i="2"/>
  <c r="P1453" i="2"/>
  <c r="R1453" i="2" s="1"/>
  <c r="O1453" i="2"/>
  <c r="M1453" i="2"/>
  <c r="L1453" i="2"/>
  <c r="R1452" i="2"/>
  <c r="Q1452" i="2"/>
  <c r="P1452" i="2"/>
  <c r="O1452" i="2"/>
  <c r="M1452" i="2"/>
  <c r="N1452" i="2" s="1"/>
  <c r="L1452" i="2"/>
  <c r="Q1451" i="2"/>
  <c r="P1451" i="2"/>
  <c r="R1451" i="2" s="1"/>
  <c r="O1451" i="2"/>
  <c r="M1451" i="2"/>
  <c r="L1451" i="2"/>
  <c r="Q1450" i="2"/>
  <c r="P1450" i="2"/>
  <c r="R1450" i="2" s="1"/>
  <c r="O1450" i="2"/>
  <c r="M1450" i="2"/>
  <c r="L1450" i="2"/>
  <c r="N1450" i="2" s="1"/>
  <c r="Q1449" i="2"/>
  <c r="P1449" i="2"/>
  <c r="R1449" i="2" s="1"/>
  <c r="O1449" i="2"/>
  <c r="M1449" i="2"/>
  <c r="N1449" i="2" s="1"/>
  <c r="L1449" i="2"/>
  <c r="Q1448" i="2"/>
  <c r="P1448" i="2"/>
  <c r="R1448" i="2" s="1"/>
  <c r="O1448" i="2"/>
  <c r="M1448" i="2"/>
  <c r="N1448" i="2" s="1"/>
  <c r="L1448" i="2"/>
  <c r="Q1447" i="2"/>
  <c r="P1447" i="2"/>
  <c r="R1447" i="2" s="1"/>
  <c r="O1447" i="2"/>
  <c r="M1447" i="2"/>
  <c r="L1447" i="2"/>
  <c r="Q1446" i="2"/>
  <c r="P1446" i="2"/>
  <c r="R1446" i="2" s="1"/>
  <c r="O1446" i="2"/>
  <c r="M1446" i="2"/>
  <c r="L1446" i="2"/>
  <c r="N1446" i="2" s="1"/>
  <c r="Q1445" i="2"/>
  <c r="P1445" i="2"/>
  <c r="R1445" i="2" s="1"/>
  <c r="O1445" i="2"/>
  <c r="M1445" i="2"/>
  <c r="L1445" i="2"/>
  <c r="Q1444" i="2"/>
  <c r="P1444" i="2"/>
  <c r="R1444" i="2" s="1"/>
  <c r="O1444" i="2"/>
  <c r="M1444" i="2"/>
  <c r="N1444" i="2" s="1"/>
  <c r="L1444" i="2"/>
  <c r="R1443" i="2"/>
  <c r="Q1443" i="2"/>
  <c r="P1443" i="2"/>
  <c r="O1443" i="2"/>
  <c r="M1443" i="2"/>
  <c r="N1443" i="2" s="1"/>
  <c r="L1443" i="2"/>
  <c r="Q1442" i="2"/>
  <c r="P1442" i="2"/>
  <c r="R1442" i="2" s="1"/>
  <c r="O1442" i="2"/>
  <c r="M1442" i="2"/>
  <c r="L1442" i="2"/>
  <c r="N1442" i="2" s="1"/>
  <c r="Q1441" i="2"/>
  <c r="P1441" i="2"/>
  <c r="R1441" i="2" s="1"/>
  <c r="O1441" i="2"/>
  <c r="M1441" i="2"/>
  <c r="L1441" i="2"/>
  <c r="R1440" i="2"/>
  <c r="Q1440" i="2"/>
  <c r="P1440" i="2"/>
  <c r="O1440" i="2"/>
  <c r="N1440" i="2"/>
  <c r="M1440" i="2"/>
  <c r="L1440" i="2"/>
  <c r="R1439" i="2"/>
  <c r="Q1439" i="2"/>
  <c r="P1439" i="2"/>
  <c r="O1439" i="2"/>
  <c r="M1439" i="2"/>
  <c r="L1439" i="2"/>
  <c r="Q1438" i="2"/>
  <c r="P1438" i="2"/>
  <c r="R1438" i="2" s="1"/>
  <c r="O1438" i="2"/>
  <c r="M1438" i="2"/>
  <c r="L1438" i="2"/>
  <c r="Q1437" i="2"/>
  <c r="P1437" i="2"/>
  <c r="R1437" i="2" s="1"/>
  <c r="O1437" i="2"/>
  <c r="M1437" i="2"/>
  <c r="L1437" i="2"/>
  <c r="R1436" i="2"/>
  <c r="Q1436" i="2"/>
  <c r="P1436" i="2"/>
  <c r="O1436" i="2"/>
  <c r="M1436" i="2"/>
  <c r="N1436" i="2" s="1"/>
  <c r="L1436" i="2"/>
  <c r="Q1435" i="2"/>
  <c r="P1435" i="2"/>
  <c r="R1435" i="2" s="1"/>
  <c r="O1435" i="2"/>
  <c r="M1435" i="2"/>
  <c r="L1435" i="2"/>
  <c r="Q1434" i="2"/>
  <c r="P1434" i="2"/>
  <c r="R1434" i="2" s="1"/>
  <c r="O1434" i="2"/>
  <c r="M1434" i="2"/>
  <c r="L1434" i="2"/>
  <c r="N1434" i="2" s="1"/>
  <c r="Q1433" i="2"/>
  <c r="P1433" i="2"/>
  <c r="R1433" i="2" s="1"/>
  <c r="O1433" i="2"/>
  <c r="M1433" i="2"/>
  <c r="N1433" i="2" s="1"/>
  <c r="L1433" i="2"/>
  <c r="Q1432" i="2"/>
  <c r="P1432" i="2"/>
  <c r="R1432" i="2" s="1"/>
  <c r="O1432" i="2"/>
  <c r="M1432" i="2"/>
  <c r="L1432" i="2"/>
  <c r="Q1431" i="2"/>
  <c r="P1431" i="2"/>
  <c r="R1431" i="2" s="1"/>
  <c r="O1431" i="2"/>
  <c r="M1431" i="2"/>
  <c r="L1431" i="2"/>
  <c r="Q1430" i="2"/>
  <c r="P1430" i="2"/>
  <c r="R1430" i="2" s="1"/>
  <c r="O1430" i="2"/>
  <c r="M1430" i="2"/>
  <c r="L1430" i="2"/>
  <c r="N1430" i="2" s="1"/>
  <c r="Q1429" i="2"/>
  <c r="P1429" i="2"/>
  <c r="R1429" i="2" s="1"/>
  <c r="O1429" i="2"/>
  <c r="M1429" i="2"/>
  <c r="L1429" i="2"/>
  <c r="Q1428" i="2"/>
  <c r="P1428" i="2"/>
  <c r="R1428" i="2" s="1"/>
  <c r="O1428" i="2"/>
  <c r="M1428" i="2"/>
  <c r="N1428" i="2" s="1"/>
  <c r="L1428" i="2"/>
  <c r="R1427" i="2"/>
  <c r="Q1427" i="2"/>
  <c r="P1427" i="2"/>
  <c r="O1427" i="2"/>
  <c r="M1427" i="2"/>
  <c r="N1427" i="2" s="1"/>
  <c r="L1427" i="2"/>
  <c r="Q1426" i="2"/>
  <c r="P1426" i="2"/>
  <c r="R1426" i="2" s="1"/>
  <c r="O1426" i="2"/>
  <c r="M1426" i="2"/>
  <c r="L1426" i="2"/>
  <c r="N1426" i="2" s="1"/>
  <c r="Q1425" i="2"/>
  <c r="P1425" i="2"/>
  <c r="R1425" i="2" s="1"/>
  <c r="O1425" i="2"/>
  <c r="M1425" i="2"/>
  <c r="L1425" i="2"/>
  <c r="R1424" i="2"/>
  <c r="Q1424" i="2"/>
  <c r="P1424" i="2"/>
  <c r="O1424" i="2"/>
  <c r="N1424" i="2"/>
  <c r="M1424" i="2"/>
  <c r="L1424" i="2"/>
  <c r="R1423" i="2"/>
  <c r="Q1423" i="2"/>
  <c r="P1423" i="2"/>
  <c r="O1423" i="2"/>
  <c r="M1423" i="2"/>
  <c r="L1423" i="2"/>
  <c r="Q1422" i="2"/>
  <c r="P1422" i="2"/>
  <c r="R1422" i="2" s="1"/>
  <c r="O1422" i="2"/>
  <c r="M1422" i="2"/>
  <c r="L1422" i="2"/>
  <c r="Q1421" i="2"/>
  <c r="P1421" i="2"/>
  <c r="R1421" i="2" s="1"/>
  <c r="O1421" i="2"/>
  <c r="M1421" i="2"/>
  <c r="L1421" i="2"/>
  <c r="R1420" i="2"/>
  <c r="Q1420" i="2"/>
  <c r="P1420" i="2"/>
  <c r="O1420" i="2"/>
  <c r="M1420" i="2"/>
  <c r="N1420" i="2" s="1"/>
  <c r="L1420" i="2"/>
  <c r="Q1419" i="2"/>
  <c r="P1419" i="2"/>
  <c r="R1419" i="2" s="1"/>
  <c r="O1419" i="2"/>
  <c r="M1419" i="2"/>
  <c r="L1419" i="2"/>
  <c r="Q1418" i="2"/>
  <c r="P1418" i="2"/>
  <c r="R1418" i="2" s="1"/>
  <c r="O1418" i="2"/>
  <c r="M1418" i="2"/>
  <c r="L1418" i="2"/>
  <c r="N1418" i="2" s="1"/>
  <c r="Q1417" i="2"/>
  <c r="P1417" i="2"/>
  <c r="R1417" i="2" s="1"/>
  <c r="O1417" i="2"/>
  <c r="M1417" i="2"/>
  <c r="N1417" i="2" s="1"/>
  <c r="L1417" i="2"/>
  <c r="Q1416" i="2"/>
  <c r="P1416" i="2"/>
  <c r="R1416" i="2" s="1"/>
  <c r="O1416" i="2"/>
  <c r="M1416" i="2"/>
  <c r="N1416" i="2" s="1"/>
  <c r="L1416" i="2"/>
  <c r="Q1415" i="2"/>
  <c r="P1415" i="2"/>
  <c r="R1415" i="2" s="1"/>
  <c r="O1415" i="2"/>
  <c r="M1415" i="2"/>
  <c r="L1415" i="2"/>
  <c r="Q1414" i="2"/>
  <c r="P1414" i="2"/>
  <c r="R1414" i="2" s="1"/>
  <c r="O1414" i="2"/>
  <c r="M1414" i="2"/>
  <c r="L1414" i="2"/>
  <c r="N1414" i="2" s="1"/>
  <c r="Q1413" i="2"/>
  <c r="P1413" i="2"/>
  <c r="R1413" i="2" s="1"/>
  <c r="O1413" i="2"/>
  <c r="M1413" i="2"/>
  <c r="L1413" i="2"/>
  <c r="Q1412" i="2"/>
  <c r="P1412" i="2"/>
  <c r="R1412" i="2" s="1"/>
  <c r="O1412" i="2"/>
  <c r="M1412" i="2"/>
  <c r="N1412" i="2" s="1"/>
  <c r="L1412" i="2"/>
  <c r="R1411" i="2"/>
  <c r="Q1411" i="2"/>
  <c r="P1411" i="2"/>
  <c r="O1411" i="2"/>
  <c r="M1411" i="2"/>
  <c r="N1411" i="2" s="1"/>
  <c r="L1411" i="2"/>
  <c r="Q1410" i="2"/>
  <c r="P1410" i="2"/>
  <c r="R1410" i="2" s="1"/>
  <c r="O1410" i="2"/>
  <c r="M1410" i="2"/>
  <c r="L1410" i="2"/>
  <c r="N1410" i="2" s="1"/>
  <c r="Q1409" i="2"/>
  <c r="P1409" i="2"/>
  <c r="R1409" i="2" s="1"/>
  <c r="O1409" i="2"/>
  <c r="M1409" i="2"/>
  <c r="L1409" i="2"/>
  <c r="R1408" i="2"/>
  <c r="Q1408" i="2"/>
  <c r="P1408" i="2"/>
  <c r="O1408" i="2"/>
  <c r="N1408" i="2"/>
  <c r="M1408" i="2"/>
  <c r="L1408" i="2"/>
  <c r="R1407" i="2"/>
  <c r="Q1407" i="2"/>
  <c r="P1407" i="2"/>
  <c r="O1407" i="2"/>
  <c r="M1407" i="2"/>
  <c r="L1407" i="2"/>
  <c r="Q1406" i="2"/>
  <c r="P1406" i="2"/>
  <c r="R1406" i="2" s="1"/>
  <c r="O1406" i="2"/>
  <c r="M1406" i="2"/>
  <c r="L1406" i="2"/>
  <c r="Q1405" i="2"/>
  <c r="P1405" i="2"/>
  <c r="R1405" i="2" s="1"/>
  <c r="O1405" i="2"/>
  <c r="M1405" i="2"/>
  <c r="L1405" i="2"/>
  <c r="R1404" i="2"/>
  <c r="Q1404" i="2"/>
  <c r="P1404" i="2"/>
  <c r="O1404" i="2"/>
  <c r="M1404" i="2"/>
  <c r="N1404" i="2" s="1"/>
  <c r="L1404" i="2"/>
  <c r="Q1403" i="2"/>
  <c r="P1403" i="2"/>
  <c r="R1403" i="2" s="1"/>
  <c r="O1403" i="2"/>
  <c r="M1403" i="2"/>
  <c r="L1403" i="2"/>
  <c r="Q1402" i="2"/>
  <c r="P1402" i="2"/>
  <c r="R1402" i="2" s="1"/>
  <c r="O1402" i="2"/>
  <c r="M1402" i="2"/>
  <c r="L1402" i="2"/>
  <c r="N1402" i="2" s="1"/>
  <c r="Q1401" i="2"/>
  <c r="P1401" i="2"/>
  <c r="R1401" i="2" s="1"/>
  <c r="O1401" i="2"/>
  <c r="M1401" i="2"/>
  <c r="N1401" i="2" s="1"/>
  <c r="L1401" i="2"/>
  <c r="Q1400" i="2"/>
  <c r="P1400" i="2"/>
  <c r="R1400" i="2" s="1"/>
  <c r="O1400" i="2"/>
  <c r="M1400" i="2"/>
  <c r="L1400" i="2"/>
  <c r="Q1399" i="2"/>
  <c r="P1399" i="2"/>
  <c r="R1399" i="2" s="1"/>
  <c r="O1399" i="2"/>
  <c r="M1399" i="2"/>
  <c r="L1399" i="2"/>
  <c r="Q1398" i="2"/>
  <c r="P1398" i="2"/>
  <c r="R1398" i="2" s="1"/>
  <c r="O1398" i="2"/>
  <c r="M1398" i="2"/>
  <c r="L1398" i="2"/>
  <c r="N1398" i="2" s="1"/>
  <c r="Q1397" i="2"/>
  <c r="P1397" i="2"/>
  <c r="R1397" i="2" s="1"/>
  <c r="O1397" i="2"/>
  <c r="M1397" i="2"/>
  <c r="L1397" i="2"/>
  <c r="Q1396" i="2"/>
  <c r="P1396" i="2"/>
  <c r="R1396" i="2" s="1"/>
  <c r="O1396" i="2"/>
  <c r="M1396" i="2"/>
  <c r="N1396" i="2" s="1"/>
  <c r="L1396" i="2"/>
  <c r="R1395" i="2"/>
  <c r="Q1395" i="2"/>
  <c r="P1395" i="2"/>
  <c r="O1395" i="2"/>
  <c r="M1395" i="2"/>
  <c r="N1395" i="2" s="1"/>
  <c r="L1395" i="2"/>
  <c r="Q1394" i="2"/>
  <c r="P1394" i="2"/>
  <c r="R1394" i="2" s="1"/>
  <c r="O1394" i="2"/>
  <c r="M1394" i="2"/>
  <c r="L1394" i="2"/>
  <c r="N1394" i="2" s="1"/>
  <c r="Q1393" i="2"/>
  <c r="P1393" i="2"/>
  <c r="R1393" i="2" s="1"/>
  <c r="O1393" i="2"/>
  <c r="M1393" i="2"/>
  <c r="L1393" i="2"/>
  <c r="R1392" i="2"/>
  <c r="Q1392" i="2"/>
  <c r="P1392" i="2"/>
  <c r="O1392" i="2"/>
  <c r="N1392" i="2"/>
  <c r="M1392" i="2"/>
  <c r="L1392" i="2"/>
  <c r="R1391" i="2"/>
  <c r="Q1391" i="2"/>
  <c r="P1391" i="2"/>
  <c r="O1391" i="2"/>
  <c r="M1391" i="2"/>
  <c r="L1391" i="2"/>
  <c r="Q1390" i="2"/>
  <c r="P1390" i="2"/>
  <c r="R1390" i="2" s="1"/>
  <c r="O1390" i="2"/>
  <c r="M1390" i="2"/>
  <c r="L1390" i="2"/>
  <c r="Q1389" i="2"/>
  <c r="P1389" i="2"/>
  <c r="R1389" i="2" s="1"/>
  <c r="O1389" i="2"/>
  <c r="M1389" i="2"/>
  <c r="L1389" i="2"/>
  <c r="R1388" i="2"/>
  <c r="Q1388" i="2"/>
  <c r="P1388" i="2"/>
  <c r="O1388" i="2"/>
  <c r="M1388" i="2"/>
  <c r="N1388" i="2" s="1"/>
  <c r="L1388" i="2"/>
  <c r="Q1387" i="2"/>
  <c r="P1387" i="2"/>
  <c r="R1387" i="2" s="1"/>
  <c r="O1387" i="2"/>
  <c r="M1387" i="2"/>
  <c r="L1387" i="2"/>
  <c r="Q1386" i="2"/>
  <c r="P1386" i="2"/>
  <c r="R1386" i="2" s="1"/>
  <c r="O1386" i="2"/>
  <c r="M1386" i="2"/>
  <c r="L1386" i="2"/>
  <c r="N1386" i="2" s="1"/>
  <c r="Q1385" i="2"/>
  <c r="P1385" i="2"/>
  <c r="R1385" i="2" s="1"/>
  <c r="O1385" i="2"/>
  <c r="M1385" i="2"/>
  <c r="N1385" i="2" s="1"/>
  <c r="L1385" i="2"/>
  <c r="Q1384" i="2"/>
  <c r="P1384" i="2"/>
  <c r="R1384" i="2" s="1"/>
  <c r="O1384" i="2"/>
  <c r="M1384" i="2"/>
  <c r="N1384" i="2" s="1"/>
  <c r="L1384" i="2"/>
  <c r="Q1383" i="2"/>
  <c r="P1383" i="2"/>
  <c r="R1383" i="2" s="1"/>
  <c r="O1383" i="2"/>
  <c r="M1383" i="2"/>
  <c r="L1383" i="2"/>
  <c r="Q1382" i="2"/>
  <c r="P1382" i="2"/>
  <c r="R1382" i="2" s="1"/>
  <c r="O1382" i="2"/>
  <c r="M1382" i="2"/>
  <c r="L1382" i="2"/>
  <c r="N1382" i="2" s="1"/>
  <c r="Q1381" i="2"/>
  <c r="P1381" i="2"/>
  <c r="R1381" i="2" s="1"/>
  <c r="O1381" i="2"/>
  <c r="M1381" i="2"/>
  <c r="L1381" i="2"/>
  <c r="Q1380" i="2"/>
  <c r="P1380" i="2"/>
  <c r="R1380" i="2" s="1"/>
  <c r="O1380" i="2"/>
  <c r="M1380" i="2"/>
  <c r="N1380" i="2" s="1"/>
  <c r="L1380" i="2"/>
  <c r="R1379" i="2"/>
  <c r="Q1379" i="2"/>
  <c r="P1379" i="2"/>
  <c r="O1379" i="2"/>
  <c r="M1379" i="2"/>
  <c r="N1379" i="2" s="1"/>
  <c r="L1379" i="2"/>
  <c r="Q1378" i="2"/>
  <c r="P1378" i="2"/>
  <c r="R1378" i="2" s="1"/>
  <c r="O1378" i="2"/>
  <c r="M1378" i="2"/>
  <c r="L1378" i="2"/>
  <c r="N1378" i="2" s="1"/>
  <c r="Q1377" i="2"/>
  <c r="P1377" i="2"/>
  <c r="R1377" i="2" s="1"/>
  <c r="O1377" i="2"/>
  <c r="M1377" i="2"/>
  <c r="L1377" i="2"/>
  <c r="R1376" i="2"/>
  <c r="Q1376" i="2"/>
  <c r="P1376" i="2"/>
  <c r="O1376" i="2"/>
  <c r="M1376" i="2"/>
  <c r="N1376" i="2" s="1"/>
  <c r="L1376" i="2"/>
  <c r="Q1375" i="2"/>
  <c r="P1375" i="2"/>
  <c r="R1375" i="2" s="1"/>
  <c r="O1375" i="2"/>
  <c r="M1375" i="2"/>
  <c r="L1375" i="2"/>
  <c r="Q1374" i="2"/>
  <c r="P1374" i="2"/>
  <c r="R1374" i="2" s="1"/>
  <c r="O1374" i="2"/>
  <c r="M1374" i="2"/>
  <c r="L1374" i="2"/>
  <c r="R1373" i="2"/>
  <c r="Q1373" i="2"/>
  <c r="P1373" i="2"/>
  <c r="O1373" i="2"/>
  <c r="N1373" i="2"/>
  <c r="M1373" i="2"/>
  <c r="L1373" i="2"/>
  <c r="R1372" i="2"/>
  <c r="Q1372" i="2"/>
  <c r="P1372" i="2"/>
  <c r="O1372" i="2"/>
  <c r="M1372" i="2"/>
  <c r="L1372" i="2"/>
  <c r="Q1371" i="2"/>
  <c r="P1371" i="2"/>
  <c r="R1371" i="2" s="1"/>
  <c r="O1371" i="2"/>
  <c r="M1371" i="2"/>
  <c r="N1371" i="2" s="1"/>
  <c r="L1371" i="2"/>
  <c r="Q1370" i="2"/>
  <c r="P1370" i="2"/>
  <c r="R1370" i="2" s="1"/>
  <c r="O1370" i="2"/>
  <c r="M1370" i="2"/>
  <c r="L1370" i="2"/>
  <c r="R1369" i="2"/>
  <c r="Q1369" i="2"/>
  <c r="P1369" i="2"/>
  <c r="O1369" i="2"/>
  <c r="M1369" i="2"/>
  <c r="N1369" i="2" s="1"/>
  <c r="L1369" i="2"/>
  <c r="Q1368" i="2"/>
  <c r="P1368" i="2"/>
  <c r="R1368" i="2" s="1"/>
  <c r="O1368" i="2"/>
  <c r="M1368" i="2"/>
  <c r="L1368" i="2"/>
  <c r="Q1367" i="2"/>
  <c r="P1367" i="2"/>
  <c r="R1367" i="2" s="1"/>
  <c r="O1367" i="2"/>
  <c r="M1367" i="2"/>
  <c r="L1367" i="2"/>
  <c r="N1367" i="2" s="1"/>
  <c r="Q1366" i="2"/>
  <c r="P1366" i="2"/>
  <c r="R1366" i="2" s="1"/>
  <c r="O1366" i="2"/>
  <c r="M1366" i="2"/>
  <c r="N1366" i="2" s="1"/>
  <c r="L1366" i="2"/>
  <c r="Q1365" i="2"/>
  <c r="P1365" i="2"/>
  <c r="R1365" i="2" s="1"/>
  <c r="O1365" i="2"/>
  <c r="M1365" i="2"/>
  <c r="L1365" i="2"/>
  <c r="Q1364" i="2"/>
  <c r="P1364" i="2"/>
  <c r="R1364" i="2" s="1"/>
  <c r="O1364" i="2"/>
  <c r="M1364" i="2"/>
  <c r="L1364" i="2"/>
  <c r="Q1363" i="2"/>
  <c r="P1363" i="2"/>
  <c r="R1363" i="2" s="1"/>
  <c r="O1363" i="2"/>
  <c r="M1363" i="2"/>
  <c r="L1363" i="2"/>
  <c r="N1363" i="2" s="1"/>
  <c r="Q1362" i="2"/>
  <c r="P1362" i="2"/>
  <c r="R1362" i="2" s="1"/>
  <c r="O1362" i="2"/>
  <c r="M1362" i="2"/>
  <c r="L1362" i="2"/>
  <c r="Q1361" i="2"/>
  <c r="P1361" i="2"/>
  <c r="R1361" i="2" s="1"/>
  <c r="O1361" i="2"/>
  <c r="M1361" i="2"/>
  <c r="N1361" i="2" s="1"/>
  <c r="L1361" i="2"/>
  <c r="R1360" i="2"/>
  <c r="Q1360" i="2"/>
  <c r="P1360" i="2"/>
  <c r="O1360" i="2"/>
  <c r="M1360" i="2"/>
  <c r="N1360" i="2" s="1"/>
  <c r="L1360" i="2"/>
  <c r="Q1359" i="2"/>
  <c r="P1359" i="2"/>
  <c r="R1359" i="2" s="1"/>
  <c r="O1359" i="2"/>
  <c r="M1359" i="2"/>
  <c r="L1359" i="2"/>
  <c r="N1359" i="2" s="1"/>
  <c r="Q1358" i="2"/>
  <c r="P1358" i="2"/>
  <c r="R1358" i="2" s="1"/>
  <c r="O1358" i="2"/>
  <c r="M1358" i="2"/>
  <c r="N1358" i="2" s="1"/>
  <c r="L1358" i="2"/>
  <c r="R1357" i="2"/>
  <c r="Q1357" i="2"/>
  <c r="P1357" i="2"/>
  <c r="O1357" i="2"/>
  <c r="N1357" i="2"/>
  <c r="M1357" i="2"/>
  <c r="L1357" i="2"/>
  <c r="R1356" i="2"/>
  <c r="Q1356" i="2"/>
  <c r="P1356" i="2"/>
  <c r="O1356" i="2"/>
  <c r="M1356" i="2"/>
  <c r="L1356" i="2"/>
  <c r="Q1355" i="2"/>
  <c r="P1355" i="2"/>
  <c r="R1355" i="2" s="1"/>
  <c r="O1355" i="2"/>
  <c r="M1355" i="2"/>
  <c r="L1355" i="2"/>
  <c r="Q1354" i="2"/>
  <c r="P1354" i="2"/>
  <c r="R1354" i="2" s="1"/>
  <c r="O1354" i="2"/>
  <c r="M1354" i="2"/>
  <c r="L1354" i="2"/>
  <c r="R1353" i="2"/>
  <c r="Q1353" i="2"/>
  <c r="P1353" i="2"/>
  <c r="O1353" i="2"/>
  <c r="M1353" i="2"/>
  <c r="N1353" i="2" s="1"/>
  <c r="L1353" i="2"/>
  <c r="Q1352" i="2"/>
  <c r="P1352" i="2"/>
  <c r="R1352" i="2" s="1"/>
  <c r="O1352" i="2"/>
  <c r="M1352" i="2"/>
  <c r="N1352" i="2" s="1"/>
  <c r="L1352" i="2"/>
  <c r="Q1351" i="2"/>
  <c r="P1351" i="2"/>
  <c r="R1351" i="2" s="1"/>
  <c r="O1351" i="2"/>
  <c r="M1351" i="2"/>
  <c r="L1351" i="2"/>
  <c r="N1351" i="2" s="1"/>
  <c r="Q1350" i="2"/>
  <c r="P1350" i="2"/>
  <c r="R1350" i="2" s="1"/>
  <c r="O1350" i="2"/>
  <c r="M1350" i="2"/>
  <c r="N1350" i="2" s="1"/>
  <c r="L1350" i="2"/>
  <c r="Q1349" i="2"/>
  <c r="P1349" i="2"/>
  <c r="R1349" i="2" s="1"/>
  <c r="O1349" i="2"/>
  <c r="M1349" i="2"/>
  <c r="L1349" i="2"/>
  <c r="N1349" i="2" s="1"/>
  <c r="Q1348" i="2"/>
  <c r="P1348" i="2"/>
  <c r="R1348" i="2" s="1"/>
  <c r="O1348" i="2"/>
  <c r="M1348" i="2"/>
  <c r="L1348" i="2"/>
  <c r="Q1347" i="2"/>
  <c r="P1347" i="2"/>
  <c r="R1347" i="2" s="1"/>
  <c r="O1347" i="2"/>
  <c r="M1347" i="2"/>
  <c r="L1347" i="2"/>
  <c r="Q1346" i="2"/>
  <c r="P1346" i="2"/>
  <c r="R1346" i="2" s="1"/>
  <c r="O1346" i="2"/>
  <c r="M1346" i="2"/>
  <c r="L1346" i="2"/>
  <c r="Q1345" i="2"/>
  <c r="P1345" i="2"/>
  <c r="R1345" i="2" s="1"/>
  <c r="O1345" i="2"/>
  <c r="M1345" i="2"/>
  <c r="N1345" i="2" s="1"/>
  <c r="L1345" i="2"/>
  <c r="R1344" i="2"/>
  <c r="Q1344" i="2"/>
  <c r="P1344" i="2"/>
  <c r="O1344" i="2"/>
  <c r="M1344" i="2"/>
  <c r="N1344" i="2" s="1"/>
  <c r="L1344" i="2"/>
  <c r="Q1343" i="2"/>
  <c r="P1343" i="2"/>
  <c r="R1343" i="2" s="1"/>
  <c r="O1343" i="2"/>
  <c r="M1343" i="2"/>
  <c r="L1343" i="2"/>
  <c r="N1343" i="2" s="1"/>
  <c r="Q1342" i="2"/>
  <c r="P1342" i="2"/>
  <c r="R1342" i="2" s="1"/>
  <c r="O1342" i="2"/>
  <c r="M1342" i="2"/>
  <c r="N1342" i="2" s="1"/>
  <c r="L1342" i="2"/>
  <c r="R1341" i="2"/>
  <c r="Q1341" i="2"/>
  <c r="P1341" i="2"/>
  <c r="O1341" i="2"/>
  <c r="N1341" i="2"/>
  <c r="M1341" i="2"/>
  <c r="L1341" i="2"/>
  <c r="R1340" i="2"/>
  <c r="Q1340" i="2"/>
  <c r="P1340" i="2"/>
  <c r="O1340" i="2"/>
  <c r="M1340" i="2"/>
  <c r="L1340" i="2"/>
  <c r="Q1339" i="2"/>
  <c r="P1339" i="2"/>
  <c r="R1339" i="2" s="1"/>
  <c r="O1339" i="2"/>
  <c r="M1339" i="2"/>
  <c r="L1339" i="2"/>
  <c r="Q1338" i="2"/>
  <c r="P1338" i="2"/>
  <c r="R1338" i="2" s="1"/>
  <c r="O1338" i="2"/>
  <c r="M1338" i="2"/>
  <c r="L1338" i="2"/>
  <c r="R1337" i="2"/>
  <c r="Q1337" i="2"/>
  <c r="P1337" i="2"/>
  <c r="O1337" i="2"/>
  <c r="M1337" i="2"/>
  <c r="N1337" i="2" s="1"/>
  <c r="L1337" i="2"/>
  <c r="Q1336" i="2"/>
  <c r="P1336" i="2"/>
  <c r="R1336" i="2" s="1"/>
  <c r="O1336" i="2"/>
  <c r="M1336" i="2"/>
  <c r="N1336" i="2" s="1"/>
  <c r="L1336" i="2"/>
  <c r="Q1335" i="2"/>
  <c r="P1335" i="2"/>
  <c r="R1335" i="2" s="1"/>
  <c r="O1335" i="2"/>
  <c r="M1335" i="2"/>
  <c r="L1335" i="2"/>
  <c r="N1335" i="2" s="1"/>
  <c r="Q1334" i="2"/>
  <c r="P1334" i="2"/>
  <c r="R1334" i="2" s="1"/>
  <c r="O1334" i="2"/>
  <c r="M1334" i="2"/>
  <c r="N1334" i="2" s="1"/>
  <c r="L1334" i="2"/>
  <c r="Q1333" i="2"/>
  <c r="P1333" i="2"/>
  <c r="R1333" i="2" s="1"/>
  <c r="O1333" i="2"/>
  <c r="M1333" i="2"/>
  <c r="L1333" i="2"/>
  <c r="N1333" i="2" s="1"/>
  <c r="Q1332" i="2"/>
  <c r="P1332" i="2"/>
  <c r="R1332" i="2" s="1"/>
  <c r="O1332" i="2"/>
  <c r="M1332" i="2"/>
  <c r="L1332" i="2"/>
  <c r="Q1331" i="2"/>
  <c r="P1331" i="2"/>
  <c r="R1331" i="2" s="1"/>
  <c r="O1331" i="2"/>
  <c r="M1331" i="2"/>
  <c r="L1331" i="2"/>
  <c r="Q1330" i="2"/>
  <c r="P1330" i="2"/>
  <c r="R1330" i="2" s="1"/>
  <c r="O1330" i="2"/>
  <c r="M1330" i="2"/>
  <c r="L1330" i="2"/>
  <c r="Q1329" i="2"/>
  <c r="P1329" i="2"/>
  <c r="R1329" i="2" s="1"/>
  <c r="O1329" i="2"/>
  <c r="M1329" i="2"/>
  <c r="N1329" i="2" s="1"/>
  <c r="L1329" i="2"/>
  <c r="R1328" i="2"/>
  <c r="Q1328" i="2"/>
  <c r="P1328" i="2"/>
  <c r="O1328" i="2"/>
  <c r="M1328" i="2"/>
  <c r="N1328" i="2" s="1"/>
  <c r="L1328" i="2"/>
  <c r="Q1327" i="2"/>
  <c r="P1327" i="2"/>
  <c r="R1327" i="2" s="1"/>
  <c r="O1327" i="2"/>
  <c r="M1327" i="2"/>
  <c r="L1327" i="2"/>
  <c r="N1327" i="2" s="1"/>
  <c r="Q1326" i="2"/>
  <c r="P1326" i="2"/>
  <c r="R1326" i="2" s="1"/>
  <c r="O1326" i="2"/>
  <c r="M1326" i="2"/>
  <c r="N1326" i="2" s="1"/>
  <c r="L1326" i="2"/>
  <c r="R1325" i="2"/>
  <c r="Q1325" i="2"/>
  <c r="P1325" i="2"/>
  <c r="O1325" i="2"/>
  <c r="N1325" i="2"/>
  <c r="M1325" i="2"/>
  <c r="L1325" i="2"/>
  <c r="R1324" i="2"/>
  <c r="Q1324" i="2"/>
  <c r="P1324" i="2"/>
  <c r="O1324" i="2"/>
  <c r="M1324" i="2"/>
  <c r="L1324" i="2"/>
  <c r="Q1323" i="2"/>
  <c r="P1323" i="2"/>
  <c r="R1323" i="2" s="1"/>
  <c r="O1323" i="2"/>
  <c r="M1323" i="2"/>
  <c r="L1323" i="2"/>
  <c r="Q1322" i="2"/>
  <c r="P1322" i="2"/>
  <c r="R1322" i="2" s="1"/>
  <c r="O1322" i="2"/>
  <c r="M1322" i="2"/>
  <c r="L1322" i="2"/>
  <c r="R1321" i="2"/>
  <c r="Q1321" i="2"/>
  <c r="P1321" i="2"/>
  <c r="O1321" i="2"/>
  <c r="M1321" i="2"/>
  <c r="N1321" i="2" s="1"/>
  <c r="L1321" i="2"/>
  <c r="Q1320" i="2"/>
  <c r="P1320" i="2"/>
  <c r="R1320" i="2" s="1"/>
  <c r="O1320" i="2"/>
  <c r="M1320" i="2"/>
  <c r="N1320" i="2" s="1"/>
  <c r="L1320" i="2"/>
  <c r="Q1319" i="2"/>
  <c r="P1319" i="2"/>
  <c r="R1319" i="2" s="1"/>
  <c r="O1319" i="2"/>
  <c r="M1319" i="2"/>
  <c r="L1319" i="2"/>
  <c r="N1319" i="2" s="1"/>
  <c r="Q1318" i="2"/>
  <c r="P1318" i="2"/>
  <c r="R1318" i="2" s="1"/>
  <c r="O1318" i="2"/>
  <c r="M1318" i="2"/>
  <c r="N1318" i="2" s="1"/>
  <c r="L1318" i="2"/>
  <c r="Q1317" i="2"/>
  <c r="P1317" i="2"/>
  <c r="R1317" i="2" s="1"/>
  <c r="O1317" i="2"/>
  <c r="M1317" i="2"/>
  <c r="L1317" i="2"/>
  <c r="N1317" i="2" s="1"/>
  <c r="Q1316" i="2"/>
  <c r="P1316" i="2"/>
  <c r="R1316" i="2" s="1"/>
  <c r="O1316" i="2"/>
  <c r="M1316" i="2"/>
  <c r="L1316" i="2"/>
  <c r="Q1315" i="2"/>
  <c r="P1315" i="2"/>
  <c r="R1315" i="2" s="1"/>
  <c r="O1315" i="2"/>
  <c r="M1315" i="2"/>
  <c r="L1315" i="2"/>
  <c r="Q1314" i="2"/>
  <c r="P1314" i="2"/>
  <c r="R1314" i="2" s="1"/>
  <c r="O1314" i="2"/>
  <c r="M1314" i="2"/>
  <c r="L1314" i="2"/>
  <c r="Q1313" i="2"/>
  <c r="P1313" i="2"/>
  <c r="R1313" i="2" s="1"/>
  <c r="O1313" i="2"/>
  <c r="M1313" i="2"/>
  <c r="N1313" i="2" s="1"/>
  <c r="L1313" i="2"/>
  <c r="R1312" i="2"/>
  <c r="Q1312" i="2"/>
  <c r="P1312" i="2"/>
  <c r="O1312" i="2"/>
  <c r="M1312" i="2"/>
  <c r="N1312" i="2" s="1"/>
  <c r="L1312" i="2"/>
  <c r="Q1311" i="2"/>
  <c r="P1311" i="2"/>
  <c r="R1311" i="2" s="1"/>
  <c r="O1311" i="2"/>
  <c r="M1311" i="2"/>
  <c r="L1311" i="2"/>
  <c r="N1311" i="2" s="1"/>
  <c r="Q1310" i="2"/>
  <c r="P1310" i="2"/>
  <c r="R1310" i="2" s="1"/>
  <c r="O1310" i="2"/>
  <c r="M1310" i="2"/>
  <c r="N1310" i="2" s="1"/>
  <c r="L1310" i="2"/>
  <c r="R1309" i="2"/>
  <c r="Q1309" i="2"/>
  <c r="P1309" i="2"/>
  <c r="O1309" i="2"/>
  <c r="N1309" i="2"/>
  <c r="M1309" i="2"/>
  <c r="L1309" i="2"/>
  <c r="R1308" i="2"/>
  <c r="Q1308" i="2"/>
  <c r="P1308" i="2"/>
  <c r="O1308" i="2"/>
  <c r="M1308" i="2"/>
  <c r="L1308" i="2"/>
  <c r="Q1307" i="2"/>
  <c r="P1307" i="2"/>
  <c r="R1307" i="2" s="1"/>
  <c r="O1307" i="2"/>
  <c r="M1307" i="2"/>
  <c r="L1307" i="2"/>
  <c r="Q1306" i="2"/>
  <c r="P1306" i="2"/>
  <c r="R1306" i="2" s="1"/>
  <c r="O1306" i="2"/>
  <c r="M1306" i="2"/>
  <c r="L1306" i="2"/>
  <c r="R1305" i="2"/>
  <c r="Q1305" i="2"/>
  <c r="P1305" i="2"/>
  <c r="O1305" i="2"/>
  <c r="M1305" i="2"/>
  <c r="N1305" i="2" s="1"/>
  <c r="L1305" i="2"/>
  <c r="Q1304" i="2"/>
  <c r="P1304" i="2"/>
  <c r="R1304" i="2" s="1"/>
  <c r="O1304" i="2"/>
  <c r="M1304" i="2"/>
  <c r="N1304" i="2" s="1"/>
  <c r="L1304" i="2"/>
  <c r="Q1303" i="2"/>
  <c r="P1303" i="2"/>
  <c r="R1303" i="2" s="1"/>
  <c r="O1303" i="2"/>
  <c r="M1303" i="2"/>
  <c r="L1303" i="2"/>
  <c r="N1303" i="2" s="1"/>
  <c r="Q1302" i="2"/>
  <c r="P1302" i="2"/>
  <c r="R1302" i="2" s="1"/>
  <c r="O1302" i="2"/>
  <c r="M1302" i="2"/>
  <c r="N1302" i="2" s="1"/>
  <c r="L1302" i="2"/>
  <c r="Q1301" i="2"/>
  <c r="P1301" i="2"/>
  <c r="R1301" i="2" s="1"/>
  <c r="O1301" i="2"/>
  <c r="M1301" i="2"/>
  <c r="L1301" i="2"/>
  <c r="N1301" i="2" s="1"/>
  <c r="Q1300" i="2"/>
  <c r="P1300" i="2"/>
  <c r="R1300" i="2" s="1"/>
  <c r="O1300" i="2"/>
  <c r="M1300" i="2"/>
  <c r="L1300" i="2"/>
  <c r="Q1299" i="2"/>
  <c r="P1299" i="2"/>
  <c r="R1299" i="2" s="1"/>
  <c r="O1299" i="2"/>
  <c r="M1299" i="2"/>
  <c r="L1299" i="2"/>
  <c r="Q1298" i="2"/>
  <c r="P1298" i="2"/>
  <c r="R1298" i="2" s="1"/>
  <c r="O1298" i="2"/>
  <c r="M1298" i="2"/>
  <c r="L1298" i="2"/>
  <c r="Q1297" i="2"/>
  <c r="P1297" i="2"/>
  <c r="R1297" i="2" s="1"/>
  <c r="O1297" i="2"/>
  <c r="M1297" i="2"/>
  <c r="N1297" i="2" s="1"/>
  <c r="L1297" i="2"/>
  <c r="R1296" i="2"/>
  <c r="Q1296" i="2"/>
  <c r="P1296" i="2"/>
  <c r="O1296" i="2"/>
  <c r="M1296" i="2"/>
  <c r="N1296" i="2" s="1"/>
  <c r="L1296" i="2"/>
  <c r="Q1295" i="2"/>
  <c r="P1295" i="2"/>
  <c r="R1295" i="2" s="1"/>
  <c r="O1295" i="2"/>
  <c r="M1295" i="2"/>
  <c r="L1295" i="2"/>
  <c r="N1295" i="2" s="1"/>
  <c r="Q1294" i="2"/>
  <c r="P1294" i="2"/>
  <c r="R1294" i="2" s="1"/>
  <c r="O1294" i="2"/>
  <c r="M1294" i="2"/>
  <c r="N1294" i="2" s="1"/>
  <c r="L1294" i="2"/>
  <c r="R1293" i="2"/>
  <c r="Q1293" i="2"/>
  <c r="P1293" i="2"/>
  <c r="O1293" i="2"/>
  <c r="N1293" i="2"/>
  <c r="M1293" i="2"/>
  <c r="L1293" i="2"/>
  <c r="R1292" i="2"/>
  <c r="Q1292" i="2"/>
  <c r="P1292" i="2"/>
  <c r="O1292" i="2"/>
  <c r="M1292" i="2"/>
  <c r="L1292" i="2"/>
  <c r="Q1291" i="2"/>
  <c r="P1291" i="2"/>
  <c r="R1291" i="2" s="1"/>
  <c r="O1291" i="2"/>
  <c r="M1291" i="2"/>
  <c r="L1291" i="2"/>
  <c r="Q1290" i="2"/>
  <c r="P1290" i="2"/>
  <c r="R1290" i="2" s="1"/>
  <c r="O1290" i="2"/>
  <c r="M1290" i="2"/>
  <c r="L1290" i="2"/>
  <c r="R1289" i="2"/>
  <c r="Q1289" i="2"/>
  <c r="P1289" i="2"/>
  <c r="O1289" i="2"/>
  <c r="M1289" i="2"/>
  <c r="N1289" i="2" s="1"/>
  <c r="L1289" i="2"/>
  <c r="Q1288" i="2"/>
  <c r="P1288" i="2"/>
  <c r="R1288" i="2" s="1"/>
  <c r="O1288" i="2"/>
  <c r="M1288" i="2"/>
  <c r="N1288" i="2" s="1"/>
  <c r="L1288" i="2"/>
  <c r="Q1287" i="2"/>
  <c r="P1287" i="2"/>
  <c r="R1287" i="2" s="1"/>
  <c r="O1287" i="2"/>
  <c r="M1287" i="2"/>
  <c r="L1287" i="2"/>
  <c r="N1287" i="2" s="1"/>
  <c r="Q1286" i="2"/>
  <c r="P1286" i="2"/>
  <c r="R1286" i="2" s="1"/>
  <c r="O1286" i="2"/>
  <c r="M1286" i="2"/>
  <c r="N1286" i="2" s="1"/>
  <c r="L1286" i="2"/>
  <c r="Q1285" i="2"/>
  <c r="P1285" i="2"/>
  <c r="R1285" i="2" s="1"/>
  <c r="O1285" i="2"/>
  <c r="M1285" i="2"/>
  <c r="L1285" i="2"/>
  <c r="N1285" i="2" s="1"/>
  <c r="Q1284" i="2"/>
  <c r="P1284" i="2"/>
  <c r="R1284" i="2" s="1"/>
  <c r="O1284" i="2"/>
  <c r="M1284" i="2"/>
  <c r="L1284" i="2"/>
  <c r="Q1283" i="2"/>
  <c r="P1283" i="2"/>
  <c r="R1283" i="2" s="1"/>
  <c r="O1283" i="2"/>
  <c r="M1283" i="2"/>
  <c r="L1283" i="2"/>
  <c r="Q1282" i="2"/>
  <c r="P1282" i="2"/>
  <c r="R1282" i="2" s="1"/>
  <c r="O1282" i="2"/>
  <c r="M1282" i="2"/>
  <c r="L1282" i="2"/>
  <c r="Q1281" i="2"/>
  <c r="P1281" i="2"/>
  <c r="R1281" i="2" s="1"/>
  <c r="O1281" i="2"/>
  <c r="M1281" i="2"/>
  <c r="N1281" i="2" s="1"/>
  <c r="L1281" i="2"/>
  <c r="R1280" i="2"/>
  <c r="Q1280" i="2"/>
  <c r="P1280" i="2"/>
  <c r="O1280" i="2"/>
  <c r="M1280" i="2"/>
  <c r="N1280" i="2" s="1"/>
  <c r="L1280" i="2"/>
  <c r="Q1279" i="2"/>
  <c r="P1279" i="2"/>
  <c r="R1279" i="2" s="1"/>
  <c r="O1279" i="2"/>
  <c r="M1279" i="2"/>
  <c r="L1279" i="2"/>
  <c r="N1279" i="2" s="1"/>
  <c r="Q1278" i="2"/>
  <c r="P1278" i="2"/>
  <c r="R1278" i="2" s="1"/>
  <c r="O1278" i="2"/>
  <c r="M1278" i="2"/>
  <c r="N1278" i="2" s="1"/>
  <c r="L1278" i="2"/>
  <c r="R1277" i="2"/>
  <c r="Q1277" i="2"/>
  <c r="P1277" i="2"/>
  <c r="O1277" i="2"/>
  <c r="N1277" i="2"/>
  <c r="M1277" i="2"/>
  <c r="L1277" i="2"/>
  <c r="R1276" i="2"/>
  <c r="Q1276" i="2"/>
  <c r="P1276" i="2"/>
  <c r="O1276" i="2"/>
  <c r="M1276" i="2"/>
  <c r="L1276" i="2"/>
  <c r="Q1275" i="2"/>
  <c r="P1275" i="2"/>
  <c r="R1275" i="2" s="1"/>
  <c r="O1275" i="2"/>
  <c r="M1275" i="2"/>
  <c r="L1275" i="2"/>
  <c r="Q1274" i="2"/>
  <c r="P1274" i="2"/>
  <c r="R1274" i="2" s="1"/>
  <c r="O1274" i="2"/>
  <c r="M1274" i="2"/>
  <c r="L1274" i="2"/>
  <c r="R1273" i="2"/>
  <c r="Q1273" i="2"/>
  <c r="P1273" i="2"/>
  <c r="O1273" i="2"/>
  <c r="M1273" i="2"/>
  <c r="N1273" i="2" s="1"/>
  <c r="L1273" i="2"/>
  <c r="Q1272" i="2"/>
  <c r="P1272" i="2"/>
  <c r="R1272" i="2" s="1"/>
  <c r="O1272" i="2"/>
  <c r="M1272" i="2"/>
  <c r="N1272" i="2" s="1"/>
  <c r="L1272" i="2"/>
  <c r="Q1271" i="2"/>
  <c r="P1271" i="2"/>
  <c r="R1271" i="2" s="1"/>
  <c r="O1271" i="2"/>
  <c r="M1271" i="2"/>
  <c r="L1271" i="2"/>
  <c r="N1271" i="2" s="1"/>
  <c r="Q1270" i="2"/>
  <c r="P1270" i="2"/>
  <c r="R1270" i="2" s="1"/>
  <c r="O1270" i="2"/>
  <c r="M1270" i="2"/>
  <c r="N1270" i="2" s="1"/>
  <c r="L1270" i="2"/>
  <c r="Q1269" i="2"/>
  <c r="P1269" i="2"/>
  <c r="R1269" i="2" s="1"/>
  <c r="O1269" i="2"/>
  <c r="M1269" i="2"/>
  <c r="L1269" i="2"/>
  <c r="N1269" i="2" s="1"/>
  <c r="Q1268" i="2"/>
  <c r="P1268" i="2"/>
  <c r="R1268" i="2" s="1"/>
  <c r="O1268" i="2"/>
  <c r="M1268" i="2"/>
  <c r="L1268" i="2"/>
  <c r="Q1267" i="2"/>
  <c r="P1267" i="2"/>
  <c r="R1267" i="2" s="1"/>
  <c r="O1267" i="2"/>
  <c r="M1267" i="2"/>
  <c r="L1267" i="2"/>
  <c r="Q1266" i="2"/>
  <c r="P1266" i="2"/>
  <c r="R1266" i="2" s="1"/>
  <c r="O1266" i="2"/>
  <c r="M1266" i="2"/>
  <c r="L1266" i="2"/>
  <c r="Q1265" i="2"/>
  <c r="P1265" i="2"/>
  <c r="R1265" i="2" s="1"/>
  <c r="O1265" i="2"/>
  <c r="M1265" i="2"/>
  <c r="N1265" i="2" s="1"/>
  <c r="L1265" i="2"/>
  <c r="R1264" i="2"/>
  <c r="Q1264" i="2"/>
  <c r="P1264" i="2"/>
  <c r="O1264" i="2"/>
  <c r="M1264" i="2"/>
  <c r="N1264" i="2" s="1"/>
  <c r="L1264" i="2"/>
  <c r="Q1263" i="2"/>
  <c r="P1263" i="2"/>
  <c r="R1263" i="2" s="1"/>
  <c r="O1263" i="2"/>
  <c r="M1263" i="2"/>
  <c r="L1263" i="2"/>
  <c r="N1263" i="2" s="1"/>
  <c r="Q1262" i="2"/>
  <c r="P1262" i="2"/>
  <c r="R1262" i="2" s="1"/>
  <c r="O1262" i="2"/>
  <c r="M1262" i="2"/>
  <c r="N1262" i="2" s="1"/>
  <c r="L1262" i="2"/>
  <c r="R1261" i="2"/>
  <c r="Q1261" i="2"/>
  <c r="P1261" i="2"/>
  <c r="O1261" i="2"/>
  <c r="N1261" i="2"/>
  <c r="M1261" i="2"/>
  <c r="L1261" i="2"/>
  <c r="R1260" i="2"/>
  <c r="Q1260" i="2"/>
  <c r="P1260" i="2"/>
  <c r="O1260" i="2"/>
  <c r="M1260" i="2"/>
  <c r="L1260" i="2"/>
  <c r="Q1259" i="2"/>
  <c r="P1259" i="2"/>
  <c r="R1259" i="2" s="1"/>
  <c r="O1259" i="2"/>
  <c r="M1259" i="2"/>
  <c r="L1259" i="2"/>
  <c r="Q1258" i="2"/>
  <c r="P1258" i="2"/>
  <c r="R1258" i="2" s="1"/>
  <c r="O1258" i="2"/>
  <c r="M1258" i="2"/>
  <c r="L1258" i="2"/>
  <c r="R1257" i="2"/>
  <c r="Q1257" i="2"/>
  <c r="P1257" i="2"/>
  <c r="O1257" i="2"/>
  <c r="M1257" i="2"/>
  <c r="N1257" i="2" s="1"/>
  <c r="L1257" i="2"/>
  <c r="Q1256" i="2"/>
  <c r="P1256" i="2"/>
  <c r="R1256" i="2" s="1"/>
  <c r="O1256" i="2"/>
  <c r="M1256" i="2"/>
  <c r="N1256" i="2" s="1"/>
  <c r="L1256" i="2"/>
  <c r="Q1255" i="2"/>
  <c r="P1255" i="2"/>
  <c r="R1255" i="2" s="1"/>
  <c r="O1255" i="2"/>
  <c r="M1255" i="2"/>
  <c r="L1255" i="2"/>
  <c r="N1255" i="2" s="1"/>
  <c r="Q1254" i="2"/>
  <c r="P1254" i="2"/>
  <c r="R1254" i="2" s="1"/>
  <c r="O1254" i="2"/>
  <c r="M1254" i="2"/>
  <c r="N1254" i="2" s="1"/>
  <c r="L1254" i="2"/>
  <c r="Q1253" i="2"/>
  <c r="P1253" i="2"/>
  <c r="R1253" i="2" s="1"/>
  <c r="O1253" i="2"/>
  <c r="M1253" i="2"/>
  <c r="L1253" i="2"/>
  <c r="N1253" i="2" s="1"/>
  <c r="Q1252" i="2"/>
  <c r="P1252" i="2"/>
  <c r="R1252" i="2" s="1"/>
  <c r="O1252" i="2"/>
  <c r="M1252" i="2"/>
  <c r="L1252" i="2"/>
  <c r="Q1251" i="2"/>
  <c r="P1251" i="2"/>
  <c r="R1251" i="2" s="1"/>
  <c r="O1251" i="2"/>
  <c r="M1251" i="2"/>
  <c r="L1251" i="2"/>
  <c r="Q1250" i="2"/>
  <c r="P1250" i="2"/>
  <c r="R1250" i="2" s="1"/>
  <c r="O1250" i="2"/>
  <c r="M1250" i="2"/>
  <c r="L1250" i="2"/>
  <c r="Q1249" i="2"/>
  <c r="P1249" i="2"/>
  <c r="R1249" i="2" s="1"/>
  <c r="O1249" i="2"/>
  <c r="M1249" i="2"/>
  <c r="N1249" i="2" s="1"/>
  <c r="L1249" i="2"/>
  <c r="R1248" i="2"/>
  <c r="Q1248" i="2"/>
  <c r="P1248" i="2"/>
  <c r="O1248" i="2"/>
  <c r="M1248" i="2"/>
  <c r="N1248" i="2" s="1"/>
  <c r="L1248" i="2"/>
  <c r="Q1247" i="2"/>
  <c r="P1247" i="2"/>
  <c r="R1247" i="2" s="1"/>
  <c r="O1247" i="2"/>
  <c r="M1247" i="2"/>
  <c r="L1247" i="2"/>
  <c r="N1247" i="2" s="1"/>
  <c r="Q1246" i="2"/>
  <c r="P1246" i="2"/>
  <c r="R1246" i="2" s="1"/>
  <c r="O1246" i="2"/>
  <c r="M1246" i="2"/>
  <c r="N1246" i="2" s="1"/>
  <c r="L1246" i="2"/>
  <c r="R1245" i="2"/>
  <c r="Q1245" i="2"/>
  <c r="P1245" i="2"/>
  <c r="O1245" i="2"/>
  <c r="N1245" i="2"/>
  <c r="M1245" i="2"/>
  <c r="L1245" i="2"/>
  <c r="R1244" i="2"/>
  <c r="Q1244" i="2"/>
  <c r="P1244" i="2"/>
  <c r="O1244" i="2"/>
  <c r="M1244" i="2"/>
  <c r="L1244" i="2"/>
  <c r="Q1243" i="2"/>
  <c r="P1243" i="2"/>
  <c r="R1243" i="2" s="1"/>
  <c r="O1243" i="2"/>
  <c r="M1243" i="2"/>
  <c r="L1243" i="2"/>
  <c r="Q1242" i="2"/>
  <c r="P1242" i="2"/>
  <c r="R1242" i="2" s="1"/>
  <c r="O1242" i="2"/>
  <c r="M1242" i="2"/>
  <c r="L1242" i="2"/>
  <c r="R1241" i="2"/>
  <c r="Q1241" i="2"/>
  <c r="P1241" i="2"/>
  <c r="O1241" i="2"/>
  <c r="M1241" i="2"/>
  <c r="N1241" i="2" s="1"/>
  <c r="L1241" i="2"/>
  <c r="Q1240" i="2"/>
  <c r="P1240" i="2"/>
  <c r="R1240" i="2" s="1"/>
  <c r="O1240" i="2"/>
  <c r="M1240" i="2"/>
  <c r="N1240" i="2" s="1"/>
  <c r="L1240" i="2"/>
  <c r="Q1239" i="2"/>
  <c r="P1239" i="2"/>
  <c r="R1239" i="2" s="1"/>
  <c r="O1239" i="2"/>
  <c r="M1239" i="2"/>
  <c r="L1239" i="2"/>
  <c r="N1239" i="2" s="1"/>
  <c r="Q1238" i="2"/>
  <c r="P1238" i="2"/>
  <c r="R1238" i="2" s="1"/>
  <c r="O1238" i="2"/>
  <c r="M1238" i="2"/>
  <c r="N1238" i="2" s="1"/>
  <c r="L1238" i="2"/>
  <c r="Q1237" i="2"/>
  <c r="P1237" i="2"/>
  <c r="R1237" i="2" s="1"/>
  <c r="O1237" i="2"/>
  <c r="M1237" i="2"/>
  <c r="L1237" i="2"/>
  <c r="N1237" i="2" s="1"/>
  <c r="Q1236" i="2"/>
  <c r="P1236" i="2"/>
  <c r="R1236" i="2" s="1"/>
  <c r="O1236" i="2"/>
  <c r="M1236" i="2"/>
  <c r="L1236" i="2"/>
  <c r="Q1235" i="2"/>
  <c r="P1235" i="2"/>
  <c r="R1235" i="2" s="1"/>
  <c r="O1235" i="2"/>
  <c r="M1235" i="2"/>
  <c r="L1235" i="2"/>
  <c r="Q1234" i="2"/>
  <c r="P1234" i="2"/>
  <c r="R1234" i="2" s="1"/>
  <c r="O1234" i="2"/>
  <c r="M1234" i="2"/>
  <c r="L1234" i="2"/>
  <c r="Q1233" i="2"/>
  <c r="P1233" i="2"/>
  <c r="R1233" i="2" s="1"/>
  <c r="O1233" i="2"/>
  <c r="M1233" i="2"/>
  <c r="N1233" i="2" s="1"/>
  <c r="L1233" i="2"/>
  <c r="Q1232" i="2"/>
  <c r="P1232" i="2"/>
  <c r="R1232" i="2" s="1"/>
  <c r="O1232" i="2"/>
  <c r="M1232" i="2"/>
  <c r="L1232" i="2"/>
  <c r="Q1231" i="2"/>
  <c r="P1231" i="2"/>
  <c r="R1231" i="2" s="1"/>
  <c r="O1231" i="2"/>
  <c r="M1231" i="2"/>
  <c r="L1231" i="2"/>
  <c r="Q1230" i="2"/>
  <c r="P1230" i="2"/>
  <c r="R1230" i="2" s="1"/>
  <c r="O1230" i="2"/>
  <c r="M1230" i="2"/>
  <c r="L1230" i="2"/>
  <c r="R1229" i="2"/>
  <c r="Q1229" i="2"/>
  <c r="P1229" i="2"/>
  <c r="O1229" i="2"/>
  <c r="M1229" i="2"/>
  <c r="N1229" i="2" s="1"/>
  <c r="L1229" i="2"/>
  <c r="Q1228" i="2"/>
  <c r="P1228" i="2"/>
  <c r="R1228" i="2" s="1"/>
  <c r="O1228" i="2"/>
  <c r="M1228" i="2"/>
  <c r="L1228" i="2"/>
  <c r="Q1227" i="2"/>
  <c r="P1227" i="2"/>
  <c r="R1227" i="2" s="1"/>
  <c r="O1227" i="2"/>
  <c r="M1227" i="2"/>
  <c r="L1227" i="2"/>
  <c r="Q1226" i="2"/>
  <c r="P1226" i="2"/>
  <c r="R1226" i="2" s="1"/>
  <c r="O1226" i="2"/>
  <c r="M1226" i="2"/>
  <c r="L1226" i="2"/>
  <c r="Q1225" i="2"/>
  <c r="P1225" i="2"/>
  <c r="R1225" i="2" s="1"/>
  <c r="O1225" i="2"/>
  <c r="M1225" i="2"/>
  <c r="N1225" i="2" s="1"/>
  <c r="L1225" i="2"/>
  <c r="Q1224" i="2"/>
  <c r="P1224" i="2"/>
  <c r="R1224" i="2" s="1"/>
  <c r="O1224" i="2"/>
  <c r="M1224" i="2"/>
  <c r="L1224" i="2"/>
  <c r="Q1223" i="2"/>
  <c r="P1223" i="2"/>
  <c r="R1223" i="2" s="1"/>
  <c r="O1223" i="2"/>
  <c r="M1223" i="2"/>
  <c r="L1223" i="2"/>
  <c r="Q1222" i="2"/>
  <c r="P1222" i="2"/>
  <c r="R1222" i="2" s="1"/>
  <c r="O1222" i="2"/>
  <c r="M1222" i="2"/>
  <c r="L1222" i="2"/>
  <c r="R1221" i="2"/>
  <c r="Q1221" i="2"/>
  <c r="P1221" i="2"/>
  <c r="O1221" i="2"/>
  <c r="M1221" i="2"/>
  <c r="N1221" i="2" s="1"/>
  <c r="L1221" i="2"/>
  <c r="Q1220" i="2"/>
  <c r="P1220" i="2"/>
  <c r="R1220" i="2" s="1"/>
  <c r="O1220" i="2"/>
  <c r="M1220" i="2"/>
  <c r="N1220" i="2" s="1"/>
  <c r="L1220" i="2"/>
  <c r="Q1219" i="2"/>
  <c r="P1219" i="2"/>
  <c r="R1219" i="2" s="1"/>
  <c r="O1219" i="2"/>
  <c r="M1219" i="2"/>
  <c r="L1219" i="2"/>
  <c r="N1219" i="2" s="1"/>
  <c r="Q1218" i="2"/>
  <c r="P1218" i="2"/>
  <c r="R1218" i="2" s="1"/>
  <c r="O1218" i="2"/>
  <c r="M1218" i="2"/>
  <c r="N1218" i="2" s="1"/>
  <c r="L1218" i="2"/>
  <c r="Q1217" i="2"/>
  <c r="P1217" i="2"/>
  <c r="R1217" i="2" s="1"/>
  <c r="O1217" i="2"/>
  <c r="M1217" i="2"/>
  <c r="L1217" i="2"/>
  <c r="N1217" i="2" s="1"/>
  <c r="Q1216" i="2"/>
  <c r="P1216" i="2"/>
  <c r="R1216" i="2" s="1"/>
  <c r="O1216" i="2"/>
  <c r="M1216" i="2"/>
  <c r="L1216" i="2"/>
  <c r="Q1215" i="2"/>
  <c r="P1215" i="2"/>
  <c r="R1215" i="2" s="1"/>
  <c r="O1215" i="2"/>
  <c r="M1215" i="2"/>
  <c r="L1215" i="2"/>
  <c r="Q1214" i="2"/>
  <c r="P1214" i="2"/>
  <c r="R1214" i="2" s="1"/>
  <c r="O1214" i="2"/>
  <c r="M1214" i="2"/>
  <c r="L1214" i="2"/>
  <c r="Q1213" i="2"/>
  <c r="P1213" i="2"/>
  <c r="R1213" i="2" s="1"/>
  <c r="O1213" i="2"/>
  <c r="M1213" i="2"/>
  <c r="N1213" i="2" s="1"/>
  <c r="L1213" i="2"/>
  <c r="R1212" i="2"/>
  <c r="Q1212" i="2"/>
  <c r="P1212" i="2"/>
  <c r="O1212" i="2"/>
  <c r="M1212" i="2"/>
  <c r="N1212" i="2" s="1"/>
  <c r="L1212" i="2"/>
  <c r="Q1211" i="2"/>
  <c r="P1211" i="2"/>
  <c r="R1211" i="2" s="1"/>
  <c r="O1211" i="2"/>
  <c r="M1211" i="2"/>
  <c r="L1211" i="2"/>
  <c r="N1211" i="2" s="1"/>
  <c r="Q1210" i="2"/>
  <c r="P1210" i="2"/>
  <c r="R1210" i="2" s="1"/>
  <c r="O1210" i="2"/>
  <c r="M1210" i="2"/>
  <c r="N1210" i="2" s="1"/>
  <c r="L1210" i="2"/>
  <c r="R1209" i="2"/>
  <c r="Q1209" i="2"/>
  <c r="P1209" i="2"/>
  <c r="O1209" i="2"/>
  <c r="N1209" i="2"/>
  <c r="M1209" i="2"/>
  <c r="L1209" i="2"/>
  <c r="R1208" i="2"/>
  <c r="Q1208" i="2"/>
  <c r="P1208" i="2"/>
  <c r="O1208" i="2"/>
  <c r="M1208" i="2"/>
  <c r="L1208" i="2"/>
  <c r="Q1207" i="2"/>
  <c r="P1207" i="2"/>
  <c r="R1207" i="2" s="1"/>
  <c r="O1207" i="2"/>
  <c r="M1207" i="2"/>
  <c r="L1207" i="2"/>
  <c r="Q1206" i="2"/>
  <c r="P1206" i="2"/>
  <c r="R1206" i="2" s="1"/>
  <c r="O1206" i="2"/>
  <c r="M1206" i="2"/>
  <c r="L1206" i="2"/>
  <c r="R1205" i="2"/>
  <c r="Q1205" i="2"/>
  <c r="P1205" i="2"/>
  <c r="O1205" i="2"/>
  <c r="M1205" i="2"/>
  <c r="N1205" i="2" s="1"/>
  <c r="L1205" i="2"/>
  <c r="Q1204" i="2"/>
  <c r="P1204" i="2"/>
  <c r="R1204" i="2" s="1"/>
  <c r="O1204" i="2"/>
  <c r="M1204" i="2"/>
  <c r="N1204" i="2" s="1"/>
  <c r="L1204" i="2"/>
  <c r="Q1203" i="2"/>
  <c r="P1203" i="2"/>
  <c r="R1203" i="2" s="1"/>
  <c r="O1203" i="2"/>
  <c r="M1203" i="2"/>
  <c r="L1203" i="2"/>
  <c r="N1203" i="2" s="1"/>
  <c r="Q1202" i="2"/>
  <c r="P1202" i="2"/>
  <c r="R1202" i="2" s="1"/>
  <c r="O1202" i="2"/>
  <c r="M1202" i="2"/>
  <c r="N1202" i="2" s="1"/>
  <c r="L1202" i="2"/>
  <c r="Q1201" i="2"/>
  <c r="P1201" i="2"/>
  <c r="R1201" i="2" s="1"/>
  <c r="O1201" i="2"/>
  <c r="M1201" i="2"/>
  <c r="L1201" i="2"/>
  <c r="N1201" i="2" s="1"/>
  <c r="Q1200" i="2"/>
  <c r="P1200" i="2"/>
  <c r="R1200" i="2" s="1"/>
  <c r="O1200" i="2"/>
  <c r="M1200" i="2"/>
  <c r="L1200" i="2"/>
  <c r="Q1199" i="2"/>
  <c r="P1199" i="2"/>
  <c r="R1199" i="2" s="1"/>
  <c r="O1199" i="2"/>
  <c r="M1199" i="2"/>
  <c r="L1199" i="2"/>
  <c r="Q1198" i="2"/>
  <c r="P1198" i="2"/>
  <c r="R1198" i="2" s="1"/>
  <c r="O1198" i="2"/>
  <c r="M1198" i="2"/>
  <c r="L1198" i="2"/>
  <c r="Q1197" i="2"/>
  <c r="P1197" i="2"/>
  <c r="R1197" i="2" s="1"/>
  <c r="O1197" i="2"/>
  <c r="M1197" i="2"/>
  <c r="N1197" i="2" s="1"/>
  <c r="L1197" i="2"/>
  <c r="R1196" i="2"/>
  <c r="Q1196" i="2"/>
  <c r="P1196" i="2"/>
  <c r="O1196" i="2"/>
  <c r="M1196" i="2"/>
  <c r="N1196" i="2" s="1"/>
  <c r="L1196" i="2"/>
  <c r="Q1195" i="2"/>
  <c r="P1195" i="2"/>
  <c r="R1195" i="2" s="1"/>
  <c r="O1195" i="2"/>
  <c r="M1195" i="2"/>
  <c r="L1195" i="2"/>
  <c r="N1195" i="2" s="1"/>
  <c r="Q1194" i="2"/>
  <c r="P1194" i="2"/>
  <c r="R1194" i="2" s="1"/>
  <c r="O1194" i="2"/>
  <c r="M1194" i="2"/>
  <c r="N1194" i="2" s="1"/>
  <c r="L1194" i="2"/>
  <c r="R1193" i="2"/>
  <c r="Q1193" i="2"/>
  <c r="P1193" i="2"/>
  <c r="O1193" i="2"/>
  <c r="N1193" i="2"/>
  <c r="M1193" i="2"/>
  <c r="L1193" i="2"/>
  <c r="R1192" i="2"/>
  <c r="Q1192" i="2"/>
  <c r="P1192" i="2"/>
  <c r="O1192" i="2"/>
  <c r="M1192" i="2"/>
  <c r="L1192" i="2"/>
  <c r="Q1191" i="2"/>
  <c r="P1191" i="2"/>
  <c r="R1191" i="2" s="1"/>
  <c r="O1191" i="2"/>
  <c r="M1191" i="2"/>
  <c r="L1191" i="2"/>
  <c r="Q1190" i="2"/>
  <c r="P1190" i="2"/>
  <c r="R1190" i="2" s="1"/>
  <c r="O1190" i="2"/>
  <c r="M1190" i="2"/>
  <c r="L1190" i="2"/>
  <c r="R1189" i="2"/>
  <c r="Q1189" i="2"/>
  <c r="P1189" i="2"/>
  <c r="O1189" i="2"/>
  <c r="M1189" i="2"/>
  <c r="N1189" i="2" s="1"/>
  <c r="L1189" i="2"/>
  <c r="Q1188" i="2"/>
  <c r="P1188" i="2"/>
  <c r="R1188" i="2" s="1"/>
  <c r="O1188" i="2"/>
  <c r="M1188" i="2"/>
  <c r="N1188" i="2" s="1"/>
  <c r="L1188" i="2"/>
  <c r="Q1187" i="2"/>
  <c r="P1187" i="2"/>
  <c r="R1187" i="2" s="1"/>
  <c r="O1187" i="2"/>
  <c r="M1187" i="2"/>
  <c r="L1187" i="2"/>
  <c r="N1187" i="2" s="1"/>
  <c r="Q1186" i="2"/>
  <c r="P1186" i="2"/>
  <c r="R1186" i="2" s="1"/>
  <c r="O1186" i="2"/>
  <c r="M1186" i="2"/>
  <c r="N1186" i="2" s="1"/>
  <c r="L1186" i="2"/>
  <c r="Q1185" i="2"/>
  <c r="P1185" i="2"/>
  <c r="R1185" i="2" s="1"/>
  <c r="O1185" i="2"/>
  <c r="M1185" i="2"/>
  <c r="L1185" i="2"/>
  <c r="N1185" i="2" s="1"/>
  <c r="Q1184" i="2"/>
  <c r="P1184" i="2"/>
  <c r="R1184" i="2" s="1"/>
  <c r="O1184" i="2"/>
  <c r="M1184" i="2"/>
  <c r="L1184" i="2"/>
  <c r="Q1183" i="2"/>
  <c r="P1183" i="2"/>
  <c r="R1183" i="2" s="1"/>
  <c r="O1183" i="2"/>
  <c r="M1183" i="2"/>
  <c r="L1183" i="2"/>
  <c r="Q1182" i="2"/>
  <c r="P1182" i="2"/>
  <c r="R1182" i="2" s="1"/>
  <c r="O1182" i="2"/>
  <c r="M1182" i="2"/>
  <c r="L1182" i="2"/>
  <c r="Q1181" i="2"/>
  <c r="P1181" i="2"/>
  <c r="R1181" i="2" s="1"/>
  <c r="O1181" i="2"/>
  <c r="M1181" i="2"/>
  <c r="N1181" i="2" s="1"/>
  <c r="L1181" i="2"/>
  <c r="R1180" i="2"/>
  <c r="Q1180" i="2"/>
  <c r="P1180" i="2"/>
  <c r="O1180" i="2"/>
  <c r="M1180" i="2"/>
  <c r="N1180" i="2" s="1"/>
  <c r="L1180" i="2"/>
  <c r="Q1179" i="2"/>
  <c r="P1179" i="2"/>
  <c r="R1179" i="2" s="1"/>
  <c r="O1179" i="2"/>
  <c r="M1179" i="2"/>
  <c r="L1179" i="2"/>
  <c r="N1179" i="2" s="1"/>
  <c r="Q1178" i="2"/>
  <c r="P1178" i="2"/>
  <c r="R1178" i="2" s="1"/>
  <c r="O1178" i="2"/>
  <c r="M1178" i="2"/>
  <c r="N1178" i="2" s="1"/>
  <c r="L1178" i="2"/>
  <c r="R1177" i="2"/>
  <c r="Q1177" i="2"/>
  <c r="P1177" i="2"/>
  <c r="O1177" i="2"/>
  <c r="N1177" i="2"/>
  <c r="M1177" i="2"/>
  <c r="L1177" i="2"/>
  <c r="R1176" i="2"/>
  <c r="Q1176" i="2"/>
  <c r="P1176" i="2"/>
  <c r="O1176" i="2"/>
  <c r="M1176" i="2"/>
  <c r="L1176" i="2"/>
  <c r="Q1175" i="2"/>
  <c r="P1175" i="2"/>
  <c r="R1175" i="2" s="1"/>
  <c r="O1175" i="2"/>
  <c r="M1175" i="2"/>
  <c r="L1175" i="2"/>
  <c r="Q1174" i="2"/>
  <c r="P1174" i="2"/>
  <c r="R1174" i="2" s="1"/>
  <c r="O1174" i="2"/>
  <c r="M1174" i="2"/>
  <c r="L1174" i="2"/>
  <c r="R1173" i="2"/>
  <c r="Q1173" i="2"/>
  <c r="P1173" i="2"/>
  <c r="O1173" i="2"/>
  <c r="M1173" i="2"/>
  <c r="N1173" i="2" s="1"/>
  <c r="L1173" i="2"/>
  <c r="Q1172" i="2"/>
  <c r="P1172" i="2"/>
  <c r="R1172" i="2" s="1"/>
  <c r="O1172" i="2"/>
  <c r="M1172" i="2"/>
  <c r="N1172" i="2" s="1"/>
  <c r="L1172" i="2"/>
  <c r="Q1171" i="2"/>
  <c r="P1171" i="2"/>
  <c r="R1171" i="2" s="1"/>
  <c r="O1171" i="2"/>
  <c r="M1171" i="2"/>
  <c r="L1171" i="2"/>
  <c r="N1171" i="2" s="1"/>
  <c r="Q1170" i="2"/>
  <c r="P1170" i="2"/>
  <c r="R1170" i="2" s="1"/>
  <c r="O1170" i="2"/>
  <c r="M1170" i="2"/>
  <c r="N1170" i="2" s="1"/>
  <c r="L1170" i="2"/>
  <c r="Q1169" i="2"/>
  <c r="P1169" i="2"/>
  <c r="R1169" i="2" s="1"/>
  <c r="O1169" i="2"/>
  <c r="M1169" i="2"/>
  <c r="L1169" i="2"/>
  <c r="N1169" i="2" s="1"/>
  <c r="Q1168" i="2"/>
  <c r="P1168" i="2"/>
  <c r="R1168" i="2" s="1"/>
  <c r="O1168" i="2"/>
  <c r="M1168" i="2"/>
  <c r="L1168" i="2"/>
  <c r="Q1167" i="2"/>
  <c r="P1167" i="2"/>
  <c r="R1167" i="2" s="1"/>
  <c r="O1167" i="2"/>
  <c r="M1167" i="2"/>
  <c r="L1167" i="2"/>
  <c r="Q1166" i="2"/>
  <c r="P1166" i="2"/>
  <c r="R1166" i="2" s="1"/>
  <c r="O1166" i="2"/>
  <c r="M1166" i="2"/>
  <c r="L1166" i="2"/>
  <c r="Q1165" i="2"/>
  <c r="P1165" i="2"/>
  <c r="R1165" i="2" s="1"/>
  <c r="O1165" i="2"/>
  <c r="M1165" i="2"/>
  <c r="N1165" i="2" s="1"/>
  <c r="L1165" i="2"/>
  <c r="R1164" i="2"/>
  <c r="Q1164" i="2"/>
  <c r="P1164" i="2"/>
  <c r="O1164" i="2"/>
  <c r="M1164" i="2"/>
  <c r="N1164" i="2" s="1"/>
  <c r="L1164" i="2"/>
  <c r="Q1163" i="2"/>
  <c r="P1163" i="2"/>
  <c r="R1163" i="2" s="1"/>
  <c r="O1163" i="2"/>
  <c r="M1163" i="2"/>
  <c r="L1163" i="2"/>
  <c r="N1163" i="2" s="1"/>
  <c r="Q1162" i="2"/>
  <c r="P1162" i="2"/>
  <c r="R1162" i="2" s="1"/>
  <c r="O1162" i="2"/>
  <c r="M1162" i="2"/>
  <c r="N1162" i="2" s="1"/>
  <c r="L1162" i="2"/>
  <c r="R1161" i="2"/>
  <c r="Q1161" i="2"/>
  <c r="P1161" i="2"/>
  <c r="O1161" i="2"/>
  <c r="N1161" i="2"/>
  <c r="M1161" i="2"/>
  <c r="L1161" i="2"/>
  <c r="R1160" i="2"/>
  <c r="Q1160" i="2"/>
  <c r="P1160" i="2"/>
  <c r="O1160" i="2"/>
  <c r="M1160" i="2"/>
  <c r="L1160" i="2"/>
  <c r="Q1159" i="2"/>
  <c r="P1159" i="2"/>
  <c r="R1159" i="2" s="1"/>
  <c r="O1159" i="2"/>
  <c r="M1159" i="2"/>
  <c r="L1159" i="2"/>
  <c r="Q1158" i="2"/>
  <c r="P1158" i="2"/>
  <c r="R1158" i="2" s="1"/>
  <c r="O1158" i="2"/>
  <c r="M1158" i="2"/>
  <c r="L1158" i="2"/>
  <c r="R1157" i="2"/>
  <c r="Q1157" i="2"/>
  <c r="P1157" i="2"/>
  <c r="O1157" i="2"/>
  <c r="M1157" i="2"/>
  <c r="N1157" i="2" s="1"/>
  <c r="L1157" i="2"/>
  <c r="Q1156" i="2"/>
  <c r="P1156" i="2"/>
  <c r="R1156" i="2" s="1"/>
  <c r="O1156" i="2"/>
  <c r="M1156" i="2"/>
  <c r="N1156" i="2" s="1"/>
  <c r="L1156" i="2"/>
  <c r="Q1155" i="2"/>
  <c r="P1155" i="2"/>
  <c r="R1155" i="2" s="1"/>
  <c r="O1155" i="2"/>
  <c r="M1155" i="2"/>
  <c r="L1155" i="2"/>
  <c r="N1155" i="2" s="1"/>
  <c r="Q1154" i="2"/>
  <c r="P1154" i="2"/>
  <c r="R1154" i="2" s="1"/>
  <c r="O1154" i="2"/>
  <c r="M1154" i="2"/>
  <c r="N1154" i="2" s="1"/>
  <c r="L1154" i="2"/>
  <c r="Q1153" i="2"/>
  <c r="P1153" i="2"/>
  <c r="R1153" i="2" s="1"/>
  <c r="O1153" i="2"/>
  <c r="M1153" i="2"/>
  <c r="L1153" i="2"/>
  <c r="N1153" i="2" s="1"/>
  <c r="Q1152" i="2"/>
  <c r="P1152" i="2"/>
  <c r="R1152" i="2" s="1"/>
  <c r="O1152" i="2"/>
  <c r="M1152" i="2"/>
  <c r="L1152" i="2"/>
  <c r="Q1151" i="2"/>
  <c r="P1151" i="2"/>
  <c r="R1151" i="2" s="1"/>
  <c r="O1151" i="2"/>
  <c r="M1151" i="2"/>
  <c r="L1151" i="2"/>
  <c r="Q1150" i="2"/>
  <c r="P1150" i="2"/>
  <c r="R1150" i="2" s="1"/>
  <c r="O1150" i="2"/>
  <c r="M1150" i="2"/>
  <c r="L1150" i="2"/>
  <c r="Q1149" i="2"/>
  <c r="P1149" i="2"/>
  <c r="R1149" i="2" s="1"/>
  <c r="O1149" i="2"/>
  <c r="M1149" i="2"/>
  <c r="N1149" i="2" s="1"/>
  <c r="L1149" i="2"/>
  <c r="R1148" i="2"/>
  <c r="Q1148" i="2"/>
  <c r="P1148" i="2"/>
  <c r="O1148" i="2"/>
  <c r="M1148" i="2"/>
  <c r="N1148" i="2" s="1"/>
  <c r="L1148" i="2"/>
  <c r="Q1147" i="2"/>
  <c r="P1147" i="2"/>
  <c r="R1147" i="2" s="1"/>
  <c r="O1147" i="2"/>
  <c r="M1147" i="2"/>
  <c r="L1147" i="2"/>
  <c r="N1147" i="2" s="1"/>
  <c r="Q1146" i="2"/>
  <c r="P1146" i="2"/>
  <c r="R1146" i="2" s="1"/>
  <c r="O1146" i="2"/>
  <c r="M1146" i="2"/>
  <c r="N1146" i="2" s="1"/>
  <c r="L1146" i="2"/>
  <c r="R1145" i="2"/>
  <c r="Q1145" i="2"/>
  <c r="P1145" i="2"/>
  <c r="O1145" i="2"/>
  <c r="N1145" i="2"/>
  <c r="M1145" i="2"/>
  <c r="L1145" i="2"/>
  <c r="R1144" i="2"/>
  <c r="Q1144" i="2"/>
  <c r="P1144" i="2"/>
  <c r="O1144" i="2"/>
  <c r="M1144" i="2"/>
  <c r="L1144" i="2"/>
  <c r="Q1143" i="2"/>
  <c r="P1143" i="2"/>
  <c r="R1143" i="2" s="1"/>
  <c r="O1143" i="2"/>
  <c r="M1143" i="2"/>
  <c r="L1143" i="2"/>
  <c r="Q1142" i="2"/>
  <c r="P1142" i="2"/>
  <c r="R1142" i="2" s="1"/>
  <c r="O1142" i="2"/>
  <c r="M1142" i="2"/>
  <c r="L1142" i="2"/>
  <c r="R1141" i="2"/>
  <c r="Q1141" i="2"/>
  <c r="P1141" i="2"/>
  <c r="O1141" i="2"/>
  <c r="M1141" i="2"/>
  <c r="N1141" i="2" s="1"/>
  <c r="L1141" i="2"/>
  <c r="Q1140" i="2"/>
  <c r="P1140" i="2"/>
  <c r="R1140" i="2" s="1"/>
  <c r="O1140" i="2"/>
  <c r="M1140" i="2"/>
  <c r="N1140" i="2" s="1"/>
  <c r="L1140" i="2"/>
  <c r="Q1139" i="2"/>
  <c r="P1139" i="2"/>
  <c r="R1139" i="2" s="1"/>
  <c r="O1139" i="2"/>
  <c r="M1139" i="2"/>
  <c r="L1139" i="2"/>
  <c r="N1139" i="2" s="1"/>
  <c r="Q1138" i="2"/>
  <c r="P1138" i="2"/>
  <c r="R1138" i="2" s="1"/>
  <c r="O1138" i="2"/>
  <c r="M1138" i="2"/>
  <c r="N1138" i="2" s="1"/>
  <c r="L1138" i="2"/>
  <c r="Q1137" i="2"/>
  <c r="P1137" i="2"/>
  <c r="R1137" i="2" s="1"/>
  <c r="O1137" i="2"/>
  <c r="M1137" i="2"/>
  <c r="L1137" i="2"/>
  <c r="N1137" i="2" s="1"/>
  <c r="Q1136" i="2"/>
  <c r="P1136" i="2"/>
  <c r="R1136" i="2" s="1"/>
  <c r="O1136" i="2"/>
  <c r="M1136" i="2"/>
  <c r="L1136" i="2"/>
  <c r="Q1135" i="2"/>
  <c r="P1135" i="2"/>
  <c r="R1135" i="2" s="1"/>
  <c r="O1135" i="2"/>
  <c r="M1135" i="2"/>
  <c r="L1135" i="2"/>
  <c r="Q1134" i="2"/>
  <c r="P1134" i="2"/>
  <c r="R1134" i="2" s="1"/>
  <c r="O1134" i="2"/>
  <c r="M1134" i="2"/>
  <c r="L1134" i="2"/>
  <c r="Q1133" i="2"/>
  <c r="P1133" i="2"/>
  <c r="R1133" i="2" s="1"/>
  <c r="O1133" i="2"/>
  <c r="M1133" i="2"/>
  <c r="N1133" i="2" s="1"/>
  <c r="L1133" i="2"/>
  <c r="R1132" i="2"/>
  <c r="Q1132" i="2"/>
  <c r="P1132" i="2"/>
  <c r="O1132" i="2"/>
  <c r="M1132" i="2"/>
  <c r="N1132" i="2" s="1"/>
  <c r="L1132" i="2"/>
  <c r="Q1131" i="2"/>
  <c r="P1131" i="2"/>
  <c r="R1131" i="2" s="1"/>
  <c r="O1131" i="2"/>
  <c r="M1131" i="2"/>
  <c r="L1131" i="2"/>
  <c r="N1131" i="2" s="1"/>
  <c r="Q1130" i="2"/>
  <c r="P1130" i="2"/>
  <c r="R1130" i="2" s="1"/>
  <c r="O1130" i="2"/>
  <c r="M1130" i="2"/>
  <c r="N1130" i="2" s="1"/>
  <c r="L1130" i="2"/>
  <c r="R1129" i="2"/>
  <c r="Q1129" i="2"/>
  <c r="P1129" i="2"/>
  <c r="O1129" i="2"/>
  <c r="N1129" i="2"/>
  <c r="M1129" i="2"/>
  <c r="L1129" i="2"/>
  <c r="R1128" i="2"/>
  <c r="Q1128" i="2"/>
  <c r="P1128" i="2"/>
  <c r="O1128" i="2"/>
  <c r="M1128" i="2"/>
  <c r="L1128" i="2"/>
  <c r="Q1127" i="2"/>
  <c r="P1127" i="2"/>
  <c r="R1127" i="2" s="1"/>
  <c r="O1127" i="2"/>
  <c r="M1127" i="2"/>
  <c r="L1127" i="2"/>
  <c r="Q1126" i="2"/>
  <c r="P1126" i="2"/>
  <c r="R1126" i="2" s="1"/>
  <c r="O1126" i="2"/>
  <c r="M1126" i="2"/>
  <c r="L1126" i="2"/>
  <c r="R1125" i="2"/>
  <c r="Q1125" i="2"/>
  <c r="P1125" i="2"/>
  <c r="O1125" i="2"/>
  <c r="M1125" i="2"/>
  <c r="N1125" i="2" s="1"/>
  <c r="L1125" i="2"/>
  <c r="Q1124" i="2"/>
  <c r="P1124" i="2"/>
  <c r="R1124" i="2" s="1"/>
  <c r="O1124" i="2"/>
  <c r="M1124" i="2"/>
  <c r="N1124" i="2" s="1"/>
  <c r="L1124" i="2"/>
  <c r="Q1123" i="2"/>
  <c r="P1123" i="2"/>
  <c r="R1123" i="2" s="1"/>
  <c r="O1123" i="2"/>
  <c r="M1123" i="2"/>
  <c r="L1123" i="2"/>
  <c r="N1123" i="2" s="1"/>
  <c r="Q1122" i="2"/>
  <c r="P1122" i="2"/>
  <c r="R1122" i="2" s="1"/>
  <c r="O1122" i="2"/>
  <c r="M1122" i="2"/>
  <c r="N1122" i="2" s="1"/>
  <c r="L1122" i="2"/>
  <c r="Q1121" i="2"/>
  <c r="P1121" i="2"/>
  <c r="R1121" i="2" s="1"/>
  <c r="O1121" i="2"/>
  <c r="M1121" i="2"/>
  <c r="L1121" i="2"/>
  <c r="N1121" i="2" s="1"/>
  <c r="Q1120" i="2"/>
  <c r="P1120" i="2"/>
  <c r="R1120" i="2" s="1"/>
  <c r="O1120" i="2"/>
  <c r="M1120" i="2"/>
  <c r="L1120" i="2"/>
  <c r="Q1119" i="2"/>
  <c r="P1119" i="2"/>
  <c r="R1119" i="2" s="1"/>
  <c r="O1119" i="2"/>
  <c r="M1119" i="2"/>
  <c r="L1119" i="2"/>
  <c r="Q1118" i="2"/>
  <c r="P1118" i="2"/>
  <c r="R1118" i="2" s="1"/>
  <c r="O1118" i="2"/>
  <c r="M1118" i="2"/>
  <c r="L1118" i="2"/>
  <c r="Q1117" i="2"/>
  <c r="P1117" i="2"/>
  <c r="R1117" i="2" s="1"/>
  <c r="O1117" i="2"/>
  <c r="M1117" i="2"/>
  <c r="N1117" i="2" s="1"/>
  <c r="L1117" i="2"/>
  <c r="R1116" i="2"/>
  <c r="Q1116" i="2"/>
  <c r="P1116" i="2"/>
  <c r="O1116" i="2"/>
  <c r="M1116" i="2"/>
  <c r="N1116" i="2" s="1"/>
  <c r="L1116" i="2"/>
  <c r="Q1115" i="2"/>
  <c r="P1115" i="2"/>
  <c r="R1115" i="2" s="1"/>
  <c r="O1115" i="2"/>
  <c r="M1115" i="2"/>
  <c r="L1115" i="2"/>
  <c r="N1115" i="2" s="1"/>
  <c r="Q1114" i="2"/>
  <c r="P1114" i="2"/>
  <c r="R1114" i="2" s="1"/>
  <c r="O1114" i="2"/>
  <c r="M1114" i="2"/>
  <c r="N1114" i="2" s="1"/>
  <c r="L1114" i="2"/>
  <c r="R1113" i="2"/>
  <c r="Q1113" i="2"/>
  <c r="P1113" i="2"/>
  <c r="O1113" i="2"/>
  <c r="N1113" i="2"/>
  <c r="M1113" i="2"/>
  <c r="L1113" i="2"/>
  <c r="R1112" i="2"/>
  <c r="Q1112" i="2"/>
  <c r="P1112" i="2"/>
  <c r="O1112" i="2"/>
  <c r="M1112" i="2"/>
  <c r="L1112" i="2"/>
  <c r="Q1111" i="2"/>
  <c r="P1111" i="2"/>
  <c r="R1111" i="2" s="1"/>
  <c r="O1111" i="2"/>
  <c r="M1111" i="2"/>
  <c r="L1111" i="2"/>
  <c r="Q1110" i="2"/>
  <c r="P1110" i="2"/>
  <c r="R1110" i="2" s="1"/>
  <c r="O1110" i="2"/>
  <c r="M1110" i="2"/>
  <c r="L1110" i="2"/>
  <c r="R1109" i="2"/>
  <c r="Q1109" i="2"/>
  <c r="P1109" i="2"/>
  <c r="O1109" i="2"/>
  <c r="M1109" i="2"/>
  <c r="N1109" i="2" s="1"/>
  <c r="L1109" i="2"/>
  <c r="Q1108" i="2"/>
  <c r="P1108" i="2"/>
  <c r="R1108" i="2" s="1"/>
  <c r="O1108" i="2"/>
  <c r="M1108" i="2"/>
  <c r="N1108" i="2" s="1"/>
  <c r="L1108" i="2"/>
  <c r="Q1107" i="2"/>
  <c r="P1107" i="2"/>
  <c r="R1107" i="2" s="1"/>
  <c r="O1107" i="2"/>
  <c r="M1107" i="2"/>
  <c r="L1107" i="2"/>
  <c r="N1107" i="2" s="1"/>
  <c r="Q1106" i="2"/>
  <c r="P1106" i="2"/>
  <c r="R1106" i="2" s="1"/>
  <c r="O1106" i="2"/>
  <c r="M1106" i="2"/>
  <c r="N1106" i="2" s="1"/>
  <c r="L1106" i="2"/>
  <c r="Q1105" i="2"/>
  <c r="P1105" i="2"/>
  <c r="R1105" i="2" s="1"/>
  <c r="O1105" i="2"/>
  <c r="M1105" i="2"/>
  <c r="L1105" i="2"/>
  <c r="N1105" i="2" s="1"/>
  <c r="Q1104" i="2"/>
  <c r="P1104" i="2"/>
  <c r="R1104" i="2" s="1"/>
  <c r="O1104" i="2"/>
  <c r="M1104" i="2"/>
  <c r="L1104" i="2"/>
  <c r="Q1103" i="2"/>
  <c r="P1103" i="2"/>
  <c r="R1103" i="2" s="1"/>
  <c r="O1103" i="2"/>
  <c r="M1103" i="2"/>
  <c r="L1103" i="2"/>
  <c r="Q1102" i="2"/>
  <c r="P1102" i="2"/>
  <c r="R1102" i="2" s="1"/>
  <c r="O1102" i="2"/>
  <c r="M1102" i="2"/>
  <c r="L1102" i="2"/>
  <c r="Q1101" i="2"/>
  <c r="P1101" i="2"/>
  <c r="R1101" i="2" s="1"/>
  <c r="O1101" i="2"/>
  <c r="M1101" i="2"/>
  <c r="N1101" i="2" s="1"/>
  <c r="L1101" i="2"/>
  <c r="R1100" i="2"/>
  <c r="Q1100" i="2"/>
  <c r="P1100" i="2"/>
  <c r="O1100" i="2"/>
  <c r="M1100" i="2"/>
  <c r="N1100" i="2" s="1"/>
  <c r="L1100" i="2"/>
  <c r="Q1099" i="2"/>
  <c r="P1099" i="2"/>
  <c r="R1099" i="2" s="1"/>
  <c r="O1099" i="2"/>
  <c r="M1099" i="2"/>
  <c r="L1099" i="2"/>
  <c r="N1099" i="2" s="1"/>
  <c r="Q1098" i="2"/>
  <c r="P1098" i="2"/>
  <c r="R1098" i="2" s="1"/>
  <c r="O1098" i="2"/>
  <c r="M1098" i="2"/>
  <c r="N1098" i="2" s="1"/>
  <c r="L1098" i="2"/>
  <c r="R1097" i="2"/>
  <c r="Q1097" i="2"/>
  <c r="P1097" i="2"/>
  <c r="O1097" i="2"/>
  <c r="N1097" i="2"/>
  <c r="M1097" i="2"/>
  <c r="L1097" i="2"/>
  <c r="R1096" i="2"/>
  <c r="Q1096" i="2"/>
  <c r="P1096" i="2"/>
  <c r="O1096" i="2"/>
  <c r="M1096" i="2"/>
  <c r="L1096" i="2"/>
  <c r="Q1095" i="2"/>
  <c r="P1095" i="2"/>
  <c r="R1095" i="2" s="1"/>
  <c r="O1095" i="2"/>
  <c r="M1095" i="2"/>
  <c r="L1095" i="2"/>
  <c r="Q1094" i="2"/>
  <c r="P1094" i="2"/>
  <c r="R1094" i="2" s="1"/>
  <c r="O1094" i="2"/>
  <c r="M1094" i="2"/>
  <c r="L1094" i="2"/>
  <c r="R1093" i="2"/>
  <c r="Q1093" i="2"/>
  <c r="P1093" i="2"/>
  <c r="O1093" i="2"/>
  <c r="M1093" i="2"/>
  <c r="N1093" i="2" s="1"/>
  <c r="L1093" i="2"/>
  <c r="Q1092" i="2"/>
  <c r="P1092" i="2"/>
  <c r="R1092" i="2" s="1"/>
  <c r="O1092" i="2"/>
  <c r="M1092" i="2"/>
  <c r="N1092" i="2" s="1"/>
  <c r="L1092" i="2"/>
  <c r="Q1091" i="2"/>
  <c r="P1091" i="2"/>
  <c r="R1091" i="2" s="1"/>
  <c r="O1091" i="2"/>
  <c r="M1091" i="2"/>
  <c r="L1091" i="2"/>
  <c r="N1091" i="2" s="1"/>
  <c r="Q1090" i="2"/>
  <c r="P1090" i="2"/>
  <c r="R1090" i="2" s="1"/>
  <c r="O1090" i="2"/>
  <c r="M1090" i="2"/>
  <c r="N1090" i="2" s="1"/>
  <c r="L1090" i="2"/>
  <c r="Q1089" i="2"/>
  <c r="P1089" i="2"/>
  <c r="R1089" i="2" s="1"/>
  <c r="O1089" i="2"/>
  <c r="M1089" i="2"/>
  <c r="L1089" i="2"/>
  <c r="N1089" i="2" s="1"/>
  <c r="Q1088" i="2"/>
  <c r="P1088" i="2"/>
  <c r="R1088" i="2" s="1"/>
  <c r="O1088" i="2"/>
  <c r="M1088" i="2"/>
  <c r="L1088" i="2"/>
  <c r="Q1087" i="2"/>
  <c r="P1087" i="2"/>
  <c r="R1087" i="2" s="1"/>
  <c r="O1087" i="2"/>
  <c r="M1087" i="2"/>
  <c r="L1087" i="2"/>
  <c r="Q1086" i="2"/>
  <c r="P1086" i="2"/>
  <c r="R1086" i="2" s="1"/>
  <c r="O1086" i="2"/>
  <c r="M1086" i="2"/>
  <c r="L1086" i="2"/>
  <c r="Q1085" i="2"/>
  <c r="P1085" i="2"/>
  <c r="R1085" i="2" s="1"/>
  <c r="O1085" i="2"/>
  <c r="M1085" i="2"/>
  <c r="N1085" i="2" s="1"/>
  <c r="L1085" i="2"/>
  <c r="R1084" i="2"/>
  <c r="Q1084" i="2"/>
  <c r="P1084" i="2"/>
  <c r="O1084" i="2"/>
  <c r="M1084" i="2"/>
  <c r="N1084" i="2" s="1"/>
  <c r="L1084" i="2"/>
  <c r="Q1083" i="2"/>
  <c r="P1083" i="2"/>
  <c r="R1083" i="2" s="1"/>
  <c r="O1083" i="2"/>
  <c r="M1083" i="2"/>
  <c r="L1083" i="2"/>
  <c r="N1083" i="2" s="1"/>
  <c r="Q1082" i="2"/>
  <c r="P1082" i="2"/>
  <c r="R1082" i="2" s="1"/>
  <c r="O1082" i="2"/>
  <c r="M1082" i="2"/>
  <c r="N1082" i="2" s="1"/>
  <c r="L1082" i="2"/>
  <c r="R1081" i="2"/>
  <c r="Q1081" i="2"/>
  <c r="P1081" i="2"/>
  <c r="O1081" i="2"/>
  <c r="N1081" i="2"/>
  <c r="M1081" i="2"/>
  <c r="L1081" i="2"/>
  <c r="R1080" i="2"/>
  <c r="Q1080" i="2"/>
  <c r="P1080" i="2"/>
  <c r="O1080" i="2"/>
  <c r="M1080" i="2"/>
  <c r="L1080" i="2"/>
  <c r="Q1079" i="2"/>
  <c r="P1079" i="2"/>
  <c r="R1079" i="2" s="1"/>
  <c r="O1079" i="2"/>
  <c r="M1079" i="2"/>
  <c r="L1079" i="2"/>
  <c r="Q1078" i="2"/>
  <c r="P1078" i="2"/>
  <c r="R1078" i="2" s="1"/>
  <c r="O1078" i="2"/>
  <c r="M1078" i="2"/>
  <c r="L1078" i="2"/>
  <c r="R1077" i="2"/>
  <c r="Q1077" i="2"/>
  <c r="P1077" i="2"/>
  <c r="O1077" i="2"/>
  <c r="M1077" i="2"/>
  <c r="N1077" i="2" s="1"/>
  <c r="L1077" i="2"/>
  <c r="Q1076" i="2"/>
  <c r="P1076" i="2"/>
  <c r="R1076" i="2" s="1"/>
  <c r="O1076" i="2"/>
  <c r="M1076" i="2"/>
  <c r="N1076" i="2" s="1"/>
  <c r="L1076" i="2"/>
  <c r="Q1075" i="2"/>
  <c r="P1075" i="2"/>
  <c r="R1075" i="2" s="1"/>
  <c r="O1075" i="2"/>
  <c r="M1075" i="2"/>
  <c r="L1075" i="2"/>
  <c r="N1075" i="2" s="1"/>
  <c r="Q1074" i="2"/>
  <c r="P1074" i="2"/>
  <c r="R1074" i="2" s="1"/>
  <c r="O1074" i="2"/>
  <c r="M1074" i="2"/>
  <c r="N1074" i="2" s="1"/>
  <c r="L1074" i="2"/>
  <c r="Q1073" i="2"/>
  <c r="P1073" i="2"/>
  <c r="R1073" i="2" s="1"/>
  <c r="O1073" i="2"/>
  <c r="M1073" i="2"/>
  <c r="L1073" i="2"/>
  <c r="N1073" i="2" s="1"/>
  <c r="Q1072" i="2"/>
  <c r="P1072" i="2"/>
  <c r="R1072" i="2" s="1"/>
  <c r="O1072" i="2"/>
  <c r="M1072" i="2"/>
  <c r="L1072" i="2"/>
  <c r="Q1071" i="2"/>
  <c r="P1071" i="2"/>
  <c r="R1071" i="2" s="1"/>
  <c r="O1071" i="2"/>
  <c r="M1071" i="2"/>
  <c r="L1071" i="2"/>
  <c r="Q1070" i="2"/>
  <c r="P1070" i="2"/>
  <c r="R1070" i="2" s="1"/>
  <c r="O1070" i="2"/>
  <c r="M1070" i="2"/>
  <c r="L1070" i="2"/>
  <c r="Q1069" i="2"/>
  <c r="P1069" i="2"/>
  <c r="R1069" i="2" s="1"/>
  <c r="O1069" i="2"/>
  <c r="M1069" i="2"/>
  <c r="N1069" i="2" s="1"/>
  <c r="L1069" i="2"/>
  <c r="R1068" i="2"/>
  <c r="Q1068" i="2"/>
  <c r="P1068" i="2"/>
  <c r="O1068" i="2"/>
  <c r="M1068" i="2"/>
  <c r="N1068" i="2" s="1"/>
  <c r="L1068" i="2"/>
  <c r="Q1067" i="2"/>
  <c r="P1067" i="2"/>
  <c r="R1067" i="2" s="1"/>
  <c r="O1067" i="2"/>
  <c r="M1067" i="2"/>
  <c r="L1067" i="2"/>
  <c r="N1067" i="2" s="1"/>
  <c r="Q1066" i="2"/>
  <c r="P1066" i="2"/>
  <c r="R1066" i="2" s="1"/>
  <c r="O1066" i="2"/>
  <c r="M1066" i="2"/>
  <c r="N1066" i="2" s="1"/>
  <c r="L1066" i="2"/>
  <c r="R1065" i="2"/>
  <c r="Q1065" i="2"/>
  <c r="P1065" i="2"/>
  <c r="O1065" i="2"/>
  <c r="N1065" i="2"/>
  <c r="M1065" i="2"/>
  <c r="L1065" i="2"/>
  <c r="R1064" i="2"/>
  <c r="Q1064" i="2"/>
  <c r="P1064" i="2"/>
  <c r="O1064" i="2"/>
  <c r="M1064" i="2"/>
  <c r="L1064" i="2"/>
  <c r="Q1063" i="2"/>
  <c r="P1063" i="2"/>
  <c r="R1063" i="2" s="1"/>
  <c r="O1063" i="2"/>
  <c r="M1063" i="2"/>
  <c r="L1063" i="2"/>
  <c r="Q1062" i="2"/>
  <c r="P1062" i="2"/>
  <c r="R1062" i="2" s="1"/>
  <c r="O1062" i="2"/>
  <c r="M1062" i="2"/>
  <c r="L1062" i="2"/>
  <c r="R1061" i="2"/>
  <c r="Q1061" i="2"/>
  <c r="P1061" i="2"/>
  <c r="O1061" i="2"/>
  <c r="M1061" i="2"/>
  <c r="N1061" i="2" s="1"/>
  <c r="L1061" i="2"/>
  <c r="Q1060" i="2"/>
  <c r="P1060" i="2"/>
  <c r="R1060" i="2" s="1"/>
  <c r="O1060" i="2"/>
  <c r="M1060" i="2"/>
  <c r="N1060" i="2" s="1"/>
  <c r="L1060" i="2"/>
  <c r="Q1059" i="2"/>
  <c r="P1059" i="2"/>
  <c r="R1059" i="2" s="1"/>
  <c r="O1059" i="2"/>
  <c r="M1059" i="2"/>
  <c r="L1059" i="2"/>
  <c r="N1059" i="2" s="1"/>
  <c r="Q1058" i="2"/>
  <c r="P1058" i="2"/>
  <c r="R1058" i="2" s="1"/>
  <c r="O1058" i="2"/>
  <c r="M1058" i="2"/>
  <c r="N1058" i="2" s="1"/>
  <c r="L1058" i="2"/>
  <c r="Q1057" i="2"/>
  <c r="P1057" i="2"/>
  <c r="R1057" i="2" s="1"/>
  <c r="O1057" i="2"/>
  <c r="M1057" i="2"/>
  <c r="L1057" i="2"/>
  <c r="N1057" i="2" s="1"/>
  <c r="Q1056" i="2"/>
  <c r="P1056" i="2"/>
  <c r="R1056" i="2" s="1"/>
  <c r="O1056" i="2"/>
  <c r="M1056" i="2"/>
  <c r="L1056" i="2"/>
  <c r="Q1055" i="2"/>
  <c r="P1055" i="2"/>
  <c r="R1055" i="2" s="1"/>
  <c r="O1055" i="2"/>
  <c r="M1055" i="2"/>
  <c r="L1055" i="2"/>
  <c r="Q1054" i="2"/>
  <c r="P1054" i="2"/>
  <c r="R1054" i="2" s="1"/>
  <c r="O1054" i="2"/>
  <c r="M1054" i="2"/>
  <c r="L1054" i="2"/>
  <c r="Q1053" i="2"/>
  <c r="P1053" i="2"/>
  <c r="R1053" i="2" s="1"/>
  <c r="O1053" i="2"/>
  <c r="M1053" i="2"/>
  <c r="N1053" i="2" s="1"/>
  <c r="L1053" i="2"/>
  <c r="R1052" i="2"/>
  <c r="Q1052" i="2"/>
  <c r="P1052" i="2"/>
  <c r="O1052" i="2"/>
  <c r="M1052" i="2"/>
  <c r="N1052" i="2" s="1"/>
  <c r="L1052" i="2"/>
  <c r="Q1051" i="2"/>
  <c r="P1051" i="2"/>
  <c r="R1051" i="2" s="1"/>
  <c r="O1051" i="2"/>
  <c r="M1051" i="2"/>
  <c r="L1051" i="2"/>
  <c r="N1051" i="2" s="1"/>
  <c r="Q1050" i="2"/>
  <c r="P1050" i="2"/>
  <c r="R1050" i="2" s="1"/>
  <c r="O1050" i="2"/>
  <c r="M1050" i="2"/>
  <c r="N1050" i="2" s="1"/>
  <c r="L1050" i="2"/>
  <c r="R1049" i="2"/>
  <c r="Q1049" i="2"/>
  <c r="P1049" i="2"/>
  <c r="O1049" i="2"/>
  <c r="N1049" i="2"/>
  <c r="M1049" i="2"/>
  <c r="L1049" i="2"/>
  <c r="R1048" i="2"/>
  <c r="Q1048" i="2"/>
  <c r="P1048" i="2"/>
  <c r="O1048" i="2"/>
  <c r="M1048" i="2"/>
  <c r="L1048" i="2"/>
  <c r="Q1047" i="2"/>
  <c r="P1047" i="2"/>
  <c r="R1047" i="2" s="1"/>
  <c r="O1047" i="2"/>
  <c r="M1047" i="2"/>
  <c r="L1047" i="2"/>
  <c r="Q1046" i="2"/>
  <c r="P1046" i="2"/>
  <c r="R1046" i="2" s="1"/>
  <c r="O1046" i="2"/>
  <c r="M1046" i="2"/>
  <c r="L1046" i="2"/>
  <c r="R1045" i="2"/>
  <c r="Q1045" i="2"/>
  <c r="P1045" i="2"/>
  <c r="O1045" i="2"/>
  <c r="M1045" i="2"/>
  <c r="N1045" i="2" s="1"/>
  <c r="L1045" i="2"/>
  <c r="Q1044" i="2"/>
  <c r="P1044" i="2"/>
  <c r="R1044" i="2" s="1"/>
  <c r="O1044" i="2"/>
  <c r="M1044" i="2"/>
  <c r="N1044" i="2" s="1"/>
  <c r="L1044" i="2"/>
  <c r="Q1043" i="2"/>
  <c r="P1043" i="2"/>
  <c r="R1043" i="2" s="1"/>
  <c r="O1043" i="2"/>
  <c r="M1043" i="2"/>
  <c r="L1043" i="2"/>
  <c r="N1043" i="2" s="1"/>
  <c r="Q1042" i="2"/>
  <c r="P1042" i="2"/>
  <c r="R1042" i="2" s="1"/>
  <c r="O1042" i="2"/>
  <c r="M1042" i="2"/>
  <c r="N1042" i="2" s="1"/>
  <c r="L1042" i="2"/>
  <c r="Q1041" i="2"/>
  <c r="P1041" i="2"/>
  <c r="R1041" i="2" s="1"/>
  <c r="O1041" i="2"/>
  <c r="M1041" i="2"/>
  <c r="L1041" i="2"/>
  <c r="N1041" i="2" s="1"/>
  <c r="Q1040" i="2"/>
  <c r="P1040" i="2"/>
  <c r="R1040" i="2" s="1"/>
  <c r="O1040" i="2"/>
  <c r="M1040" i="2"/>
  <c r="L1040" i="2"/>
  <c r="Q1039" i="2"/>
  <c r="P1039" i="2"/>
  <c r="R1039" i="2" s="1"/>
  <c r="O1039" i="2"/>
  <c r="M1039" i="2"/>
  <c r="L1039" i="2"/>
  <c r="Q1038" i="2"/>
  <c r="P1038" i="2"/>
  <c r="R1038" i="2" s="1"/>
  <c r="O1038" i="2"/>
  <c r="M1038" i="2"/>
  <c r="L1038" i="2"/>
  <c r="Q1037" i="2"/>
  <c r="P1037" i="2"/>
  <c r="R1037" i="2" s="1"/>
  <c r="O1037" i="2"/>
  <c r="M1037" i="2"/>
  <c r="N1037" i="2" s="1"/>
  <c r="L1037" i="2"/>
  <c r="R1036" i="2"/>
  <c r="Q1036" i="2"/>
  <c r="P1036" i="2"/>
  <c r="O1036" i="2"/>
  <c r="M1036" i="2"/>
  <c r="N1036" i="2" s="1"/>
  <c r="L1036" i="2"/>
  <c r="Q1035" i="2"/>
  <c r="P1035" i="2"/>
  <c r="R1035" i="2" s="1"/>
  <c r="O1035" i="2"/>
  <c r="M1035" i="2"/>
  <c r="L1035" i="2"/>
  <c r="N1035" i="2" s="1"/>
  <c r="Q1034" i="2"/>
  <c r="P1034" i="2"/>
  <c r="R1034" i="2" s="1"/>
  <c r="O1034" i="2"/>
  <c r="M1034" i="2"/>
  <c r="N1034" i="2" s="1"/>
  <c r="L1034" i="2"/>
  <c r="R1033" i="2"/>
  <c r="Q1033" i="2"/>
  <c r="P1033" i="2"/>
  <c r="O1033" i="2"/>
  <c r="N1033" i="2"/>
  <c r="M1033" i="2"/>
  <c r="L1033" i="2"/>
  <c r="R1032" i="2"/>
  <c r="Q1032" i="2"/>
  <c r="P1032" i="2"/>
  <c r="O1032" i="2"/>
  <c r="M1032" i="2"/>
  <c r="L1032" i="2"/>
  <c r="Q1031" i="2"/>
  <c r="P1031" i="2"/>
  <c r="R1031" i="2" s="1"/>
  <c r="O1031" i="2"/>
  <c r="M1031" i="2"/>
  <c r="L1031" i="2"/>
  <c r="Q1030" i="2"/>
  <c r="P1030" i="2"/>
  <c r="R1030" i="2" s="1"/>
  <c r="O1030" i="2"/>
  <c r="M1030" i="2"/>
  <c r="L1030" i="2"/>
  <c r="R1029" i="2"/>
  <c r="Q1029" i="2"/>
  <c r="P1029" i="2"/>
  <c r="O1029" i="2"/>
  <c r="M1029" i="2"/>
  <c r="N1029" i="2" s="1"/>
  <c r="L1029" i="2"/>
  <c r="Q1028" i="2"/>
  <c r="P1028" i="2"/>
  <c r="R1028" i="2" s="1"/>
  <c r="O1028" i="2"/>
  <c r="M1028" i="2"/>
  <c r="N1028" i="2" s="1"/>
  <c r="L1028" i="2"/>
  <c r="Q1027" i="2"/>
  <c r="P1027" i="2"/>
  <c r="R1027" i="2" s="1"/>
  <c r="O1027" i="2"/>
  <c r="M1027" i="2"/>
  <c r="L1027" i="2"/>
  <c r="N1027" i="2" s="1"/>
  <c r="Q1026" i="2"/>
  <c r="P1026" i="2"/>
  <c r="R1026" i="2" s="1"/>
  <c r="O1026" i="2"/>
  <c r="M1026" i="2"/>
  <c r="N1026" i="2" s="1"/>
  <c r="L1026" i="2"/>
  <c r="Q1025" i="2"/>
  <c r="P1025" i="2"/>
  <c r="R1025" i="2" s="1"/>
  <c r="O1025" i="2"/>
  <c r="M1025" i="2"/>
  <c r="L1025" i="2"/>
  <c r="N1025" i="2" s="1"/>
  <c r="Q1024" i="2"/>
  <c r="P1024" i="2"/>
  <c r="R1024" i="2" s="1"/>
  <c r="O1024" i="2"/>
  <c r="M1024" i="2"/>
  <c r="L1024" i="2"/>
  <c r="Q1023" i="2"/>
  <c r="P1023" i="2"/>
  <c r="R1023" i="2" s="1"/>
  <c r="O1023" i="2"/>
  <c r="M1023" i="2"/>
  <c r="L1023" i="2"/>
  <c r="Q1022" i="2"/>
  <c r="P1022" i="2"/>
  <c r="R1022" i="2" s="1"/>
  <c r="O1022" i="2"/>
  <c r="M1022" i="2"/>
  <c r="L1022" i="2"/>
  <c r="Q1021" i="2"/>
  <c r="P1021" i="2"/>
  <c r="R1021" i="2" s="1"/>
  <c r="O1021" i="2"/>
  <c r="M1021" i="2"/>
  <c r="N1021" i="2" s="1"/>
  <c r="L1021" i="2"/>
  <c r="R1020" i="2"/>
  <c r="Q1020" i="2"/>
  <c r="P1020" i="2"/>
  <c r="O1020" i="2"/>
  <c r="M1020" i="2"/>
  <c r="N1020" i="2" s="1"/>
  <c r="L1020" i="2"/>
  <c r="Q1019" i="2"/>
  <c r="P1019" i="2"/>
  <c r="R1019" i="2" s="1"/>
  <c r="O1019" i="2"/>
  <c r="M1019" i="2"/>
  <c r="L1019" i="2"/>
  <c r="N1019" i="2" s="1"/>
  <c r="Q1018" i="2"/>
  <c r="P1018" i="2"/>
  <c r="R1018" i="2" s="1"/>
  <c r="O1018" i="2"/>
  <c r="M1018" i="2"/>
  <c r="N1018" i="2" s="1"/>
  <c r="L1018" i="2"/>
  <c r="R1017" i="2"/>
  <c r="Q1017" i="2"/>
  <c r="P1017" i="2"/>
  <c r="O1017" i="2"/>
  <c r="N1017" i="2"/>
  <c r="M1017" i="2"/>
  <c r="L1017" i="2"/>
  <c r="R1016" i="2"/>
  <c r="Q1016" i="2"/>
  <c r="P1016" i="2"/>
  <c r="O1016" i="2"/>
  <c r="M1016" i="2"/>
  <c r="L1016" i="2"/>
  <c r="Q1015" i="2"/>
  <c r="P1015" i="2"/>
  <c r="R1015" i="2" s="1"/>
  <c r="O1015" i="2"/>
  <c r="M1015" i="2"/>
  <c r="L1015" i="2"/>
  <c r="Q1014" i="2"/>
  <c r="P1014" i="2"/>
  <c r="R1014" i="2" s="1"/>
  <c r="O1014" i="2"/>
  <c r="M1014" i="2"/>
  <c r="L1014" i="2"/>
  <c r="R1013" i="2"/>
  <c r="Q1013" i="2"/>
  <c r="P1013" i="2"/>
  <c r="O1013" i="2"/>
  <c r="M1013" i="2"/>
  <c r="N1013" i="2" s="1"/>
  <c r="L1013" i="2"/>
  <c r="Q1012" i="2"/>
  <c r="P1012" i="2"/>
  <c r="R1012" i="2" s="1"/>
  <c r="O1012" i="2"/>
  <c r="M1012" i="2"/>
  <c r="N1012" i="2" s="1"/>
  <c r="L1012" i="2"/>
  <c r="Q1011" i="2"/>
  <c r="P1011" i="2"/>
  <c r="R1011" i="2" s="1"/>
  <c r="O1011" i="2"/>
  <c r="M1011" i="2"/>
  <c r="L1011" i="2"/>
  <c r="N1011" i="2" s="1"/>
  <c r="Q1010" i="2"/>
  <c r="P1010" i="2"/>
  <c r="R1010" i="2" s="1"/>
  <c r="O1010" i="2"/>
  <c r="M1010" i="2"/>
  <c r="N1010" i="2" s="1"/>
  <c r="L1010" i="2"/>
  <c r="Q1009" i="2"/>
  <c r="P1009" i="2"/>
  <c r="R1009" i="2" s="1"/>
  <c r="O1009" i="2"/>
  <c r="M1009" i="2"/>
  <c r="L1009" i="2"/>
  <c r="N1009" i="2" s="1"/>
  <c r="Q1008" i="2"/>
  <c r="P1008" i="2"/>
  <c r="R1008" i="2" s="1"/>
  <c r="O1008" i="2"/>
  <c r="M1008" i="2"/>
  <c r="L1008" i="2"/>
  <c r="Q1007" i="2"/>
  <c r="P1007" i="2"/>
  <c r="R1007" i="2" s="1"/>
  <c r="O1007" i="2"/>
  <c r="M1007" i="2"/>
  <c r="L1007" i="2"/>
  <c r="Q1006" i="2"/>
  <c r="P1006" i="2"/>
  <c r="R1006" i="2" s="1"/>
  <c r="O1006" i="2"/>
  <c r="M1006" i="2"/>
  <c r="L1006" i="2"/>
  <c r="Q1005" i="2"/>
  <c r="P1005" i="2"/>
  <c r="R1005" i="2" s="1"/>
  <c r="O1005" i="2"/>
  <c r="M1005" i="2"/>
  <c r="N1005" i="2" s="1"/>
  <c r="L1005" i="2"/>
  <c r="R1004" i="2"/>
  <c r="Q1004" i="2"/>
  <c r="P1004" i="2"/>
  <c r="O1004" i="2"/>
  <c r="M1004" i="2"/>
  <c r="N1004" i="2" s="1"/>
  <c r="L1004" i="2"/>
  <c r="Q1003" i="2"/>
  <c r="P1003" i="2"/>
  <c r="R1003" i="2" s="1"/>
  <c r="O1003" i="2"/>
  <c r="M1003" i="2"/>
  <c r="L1003" i="2"/>
  <c r="N1003" i="2" s="1"/>
  <c r="Q1002" i="2"/>
  <c r="P1002" i="2"/>
  <c r="R1002" i="2" s="1"/>
  <c r="O1002" i="2"/>
  <c r="M1002" i="2"/>
  <c r="N1002" i="2" s="1"/>
  <c r="L1002" i="2"/>
  <c r="R1001" i="2"/>
  <c r="Q1001" i="2"/>
  <c r="P1001" i="2"/>
  <c r="O1001" i="2"/>
  <c r="N1001" i="2"/>
  <c r="M1001" i="2"/>
  <c r="L1001" i="2"/>
  <c r="R1000" i="2"/>
  <c r="Q1000" i="2"/>
  <c r="P1000" i="2"/>
  <c r="O1000" i="2"/>
  <c r="M1000" i="2"/>
  <c r="L1000" i="2"/>
  <c r="Q999" i="2"/>
  <c r="P999" i="2"/>
  <c r="R999" i="2" s="1"/>
  <c r="O999" i="2"/>
  <c r="M999" i="2"/>
  <c r="L999" i="2"/>
  <c r="Q998" i="2"/>
  <c r="P998" i="2"/>
  <c r="R998" i="2" s="1"/>
  <c r="O998" i="2"/>
  <c r="M998" i="2"/>
  <c r="L998" i="2"/>
  <c r="R997" i="2"/>
  <c r="Q997" i="2"/>
  <c r="P997" i="2"/>
  <c r="O997" i="2"/>
  <c r="M997" i="2"/>
  <c r="N997" i="2" s="1"/>
  <c r="L997" i="2"/>
  <c r="Q996" i="2"/>
  <c r="P996" i="2"/>
  <c r="R996" i="2" s="1"/>
  <c r="O996" i="2"/>
  <c r="M996" i="2"/>
  <c r="N996" i="2" s="1"/>
  <c r="L996" i="2"/>
  <c r="Q995" i="2"/>
  <c r="P995" i="2"/>
  <c r="R995" i="2" s="1"/>
  <c r="O995" i="2"/>
  <c r="M995" i="2"/>
  <c r="L995" i="2"/>
  <c r="N995" i="2" s="1"/>
  <c r="Q994" i="2"/>
  <c r="P994" i="2"/>
  <c r="R994" i="2" s="1"/>
  <c r="O994" i="2"/>
  <c r="M994" i="2"/>
  <c r="N994" i="2" s="1"/>
  <c r="L994" i="2"/>
  <c r="Q993" i="2"/>
  <c r="P993" i="2"/>
  <c r="R993" i="2" s="1"/>
  <c r="O993" i="2"/>
  <c r="M993" i="2"/>
  <c r="L993" i="2"/>
  <c r="N993" i="2" s="1"/>
  <c r="Q992" i="2"/>
  <c r="P992" i="2"/>
  <c r="R992" i="2" s="1"/>
  <c r="O992" i="2"/>
  <c r="M992" i="2"/>
  <c r="L992" i="2"/>
  <c r="Q991" i="2"/>
  <c r="P991" i="2"/>
  <c r="R991" i="2" s="1"/>
  <c r="O991" i="2"/>
  <c r="M991" i="2"/>
  <c r="L991" i="2"/>
  <c r="Q990" i="2"/>
  <c r="P990" i="2"/>
  <c r="R990" i="2" s="1"/>
  <c r="O990" i="2"/>
  <c r="M990" i="2"/>
  <c r="L990" i="2"/>
  <c r="Q989" i="2"/>
  <c r="P989" i="2"/>
  <c r="R989" i="2" s="1"/>
  <c r="O989" i="2"/>
  <c r="M989" i="2"/>
  <c r="N989" i="2" s="1"/>
  <c r="L989" i="2"/>
  <c r="R988" i="2"/>
  <c r="Q988" i="2"/>
  <c r="P988" i="2"/>
  <c r="O988" i="2"/>
  <c r="M988" i="2"/>
  <c r="N988" i="2" s="1"/>
  <c r="L988" i="2"/>
  <c r="Q987" i="2"/>
  <c r="P987" i="2"/>
  <c r="R987" i="2" s="1"/>
  <c r="O987" i="2"/>
  <c r="M987" i="2"/>
  <c r="L987" i="2"/>
  <c r="N987" i="2" s="1"/>
  <c r="Q986" i="2"/>
  <c r="P986" i="2"/>
  <c r="R986" i="2" s="1"/>
  <c r="O986" i="2"/>
  <c r="M986" i="2"/>
  <c r="N986" i="2" s="1"/>
  <c r="L986" i="2"/>
  <c r="R985" i="2"/>
  <c r="Q985" i="2"/>
  <c r="P985" i="2"/>
  <c r="O985" i="2"/>
  <c r="N985" i="2"/>
  <c r="M985" i="2"/>
  <c r="L985" i="2"/>
  <c r="R984" i="2"/>
  <c r="Q984" i="2"/>
  <c r="P984" i="2"/>
  <c r="O984" i="2"/>
  <c r="M984" i="2"/>
  <c r="L984" i="2"/>
  <c r="Q983" i="2"/>
  <c r="P983" i="2"/>
  <c r="R983" i="2" s="1"/>
  <c r="O983" i="2"/>
  <c r="M983" i="2"/>
  <c r="L983" i="2"/>
  <c r="Q982" i="2"/>
  <c r="P982" i="2"/>
  <c r="R982" i="2" s="1"/>
  <c r="O982" i="2"/>
  <c r="M982" i="2"/>
  <c r="L982" i="2"/>
  <c r="Q981" i="2"/>
  <c r="P981" i="2"/>
  <c r="R981" i="2" s="1"/>
  <c r="O981" i="2"/>
  <c r="M981" i="2"/>
  <c r="N981" i="2" s="1"/>
  <c r="L981" i="2"/>
  <c r="Q980" i="2"/>
  <c r="P980" i="2"/>
  <c r="R980" i="2" s="1"/>
  <c r="O980" i="2"/>
  <c r="M980" i="2"/>
  <c r="N980" i="2" s="1"/>
  <c r="L980" i="2"/>
  <c r="Q979" i="2"/>
  <c r="P979" i="2"/>
  <c r="R979" i="2" s="1"/>
  <c r="O979" i="2"/>
  <c r="M979" i="2"/>
  <c r="L979" i="2"/>
  <c r="N979" i="2" s="1"/>
  <c r="Q978" i="2"/>
  <c r="P978" i="2"/>
  <c r="R978" i="2" s="1"/>
  <c r="O978" i="2"/>
  <c r="M978" i="2"/>
  <c r="N978" i="2" s="1"/>
  <c r="L978" i="2"/>
  <c r="Q977" i="2"/>
  <c r="P977" i="2"/>
  <c r="R977" i="2" s="1"/>
  <c r="O977" i="2"/>
  <c r="M977" i="2"/>
  <c r="L977" i="2"/>
  <c r="N977" i="2" s="1"/>
  <c r="Q976" i="2"/>
  <c r="P976" i="2"/>
  <c r="R976" i="2" s="1"/>
  <c r="O976" i="2"/>
  <c r="M976" i="2"/>
  <c r="L976" i="2"/>
  <c r="Q975" i="2"/>
  <c r="P975" i="2"/>
  <c r="R975" i="2" s="1"/>
  <c r="O975" i="2"/>
  <c r="M975" i="2"/>
  <c r="L975" i="2"/>
  <c r="Q974" i="2"/>
  <c r="P974" i="2"/>
  <c r="R974" i="2" s="1"/>
  <c r="O974" i="2"/>
  <c r="M974" i="2"/>
  <c r="L974" i="2"/>
  <c r="Q973" i="2"/>
  <c r="P973" i="2"/>
  <c r="R973" i="2" s="1"/>
  <c r="O973" i="2"/>
  <c r="M973" i="2"/>
  <c r="N973" i="2" s="1"/>
  <c r="L973" i="2"/>
  <c r="R972" i="2"/>
  <c r="Q972" i="2"/>
  <c r="P972" i="2"/>
  <c r="O972" i="2"/>
  <c r="M972" i="2"/>
  <c r="N972" i="2" s="1"/>
  <c r="L972" i="2"/>
  <c r="Q971" i="2"/>
  <c r="P971" i="2"/>
  <c r="R971" i="2" s="1"/>
  <c r="O971" i="2"/>
  <c r="M971" i="2"/>
  <c r="L971" i="2"/>
  <c r="N971" i="2" s="1"/>
  <c r="Q970" i="2"/>
  <c r="P970" i="2"/>
  <c r="R970" i="2" s="1"/>
  <c r="O970" i="2"/>
  <c r="M970" i="2"/>
  <c r="N970" i="2" s="1"/>
  <c r="L970" i="2"/>
  <c r="R969" i="2"/>
  <c r="Q969" i="2"/>
  <c r="P969" i="2"/>
  <c r="O969" i="2"/>
  <c r="N969" i="2"/>
  <c r="M969" i="2"/>
  <c r="L969" i="2"/>
  <c r="Q968" i="2"/>
  <c r="P968" i="2"/>
  <c r="R968" i="2" s="1"/>
  <c r="O968" i="2"/>
  <c r="M968" i="2"/>
  <c r="L968" i="2"/>
  <c r="Q967" i="2"/>
  <c r="P967" i="2"/>
  <c r="R967" i="2" s="1"/>
  <c r="O967" i="2"/>
  <c r="M967" i="2"/>
  <c r="L967" i="2"/>
  <c r="Q966" i="2"/>
  <c r="P966" i="2"/>
  <c r="R966" i="2" s="1"/>
  <c r="O966" i="2"/>
  <c r="M966" i="2"/>
  <c r="L966" i="2"/>
  <c r="Q965" i="2"/>
  <c r="P965" i="2"/>
  <c r="R965" i="2" s="1"/>
  <c r="O965" i="2"/>
  <c r="M965" i="2"/>
  <c r="N965" i="2" s="1"/>
  <c r="L965" i="2"/>
  <c r="Q964" i="2"/>
  <c r="P964" i="2"/>
  <c r="R964" i="2" s="1"/>
  <c r="O964" i="2"/>
  <c r="M964" i="2"/>
  <c r="N964" i="2" s="1"/>
  <c r="L964" i="2"/>
  <c r="Q963" i="2"/>
  <c r="P963" i="2"/>
  <c r="R963" i="2" s="1"/>
  <c r="O963" i="2"/>
  <c r="M963" i="2"/>
  <c r="L963" i="2"/>
  <c r="N963" i="2" s="1"/>
  <c r="Q962" i="2"/>
  <c r="P962" i="2"/>
  <c r="R962" i="2" s="1"/>
  <c r="O962" i="2"/>
  <c r="M962" i="2"/>
  <c r="N962" i="2" s="1"/>
  <c r="L962" i="2"/>
  <c r="Q961" i="2"/>
  <c r="P961" i="2"/>
  <c r="R961" i="2" s="1"/>
  <c r="O961" i="2"/>
  <c r="M961" i="2"/>
  <c r="L961" i="2"/>
  <c r="N961" i="2" s="1"/>
  <c r="R960" i="2"/>
  <c r="Q960" i="2"/>
  <c r="P960" i="2"/>
  <c r="O960" i="2"/>
  <c r="M960" i="2"/>
  <c r="L960" i="2"/>
  <c r="Q959" i="2"/>
  <c r="P959" i="2"/>
  <c r="R959" i="2" s="1"/>
  <c r="O959" i="2"/>
  <c r="M959" i="2"/>
  <c r="L959" i="2"/>
  <c r="Q958" i="2"/>
  <c r="P958" i="2"/>
  <c r="R958" i="2" s="1"/>
  <c r="O958" i="2"/>
  <c r="M958" i="2"/>
  <c r="L958" i="2"/>
  <c r="Q957" i="2"/>
  <c r="P957" i="2"/>
  <c r="R957" i="2" s="1"/>
  <c r="O957" i="2"/>
  <c r="M957" i="2"/>
  <c r="N957" i="2" s="1"/>
  <c r="L957" i="2"/>
  <c r="R956" i="2"/>
  <c r="Q956" i="2"/>
  <c r="P956" i="2"/>
  <c r="O956" i="2"/>
  <c r="M956" i="2"/>
  <c r="N956" i="2" s="1"/>
  <c r="L956" i="2"/>
  <c r="Q955" i="2"/>
  <c r="P955" i="2"/>
  <c r="R955" i="2" s="1"/>
  <c r="O955" i="2"/>
  <c r="M955" i="2"/>
  <c r="L955" i="2"/>
  <c r="N955" i="2" s="1"/>
  <c r="Q954" i="2"/>
  <c r="P954" i="2"/>
  <c r="R954" i="2" s="1"/>
  <c r="O954" i="2"/>
  <c r="M954" i="2"/>
  <c r="N954" i="2" s="1"/>
  <c r="L954" i="2"/>
  <c r="R953" i="2"/>
  <c r="Q953" i="2"/>
  <c r="P953" i="2"/>
  <c r="O953" i="2"/>
  <c r="N953" i="2"/>
  <c r="M953" i="2"/>
  <c r="L953" i="2"/>
  <c r="Q952" i="2"/>
  <c r="P952" i="2"/>
  <c r="R952" i="2" s="1"/>
  <c r="O952" i="2"/>
  <c r="M952" i="2"/>
  <c r="L952" i="2"/>
  <c r="Q951" i="2"/>
  <c r="P951" i="2"/>
  <c r="R951" i="2" s="1"/>
  <c r="O951" i="2"/>
  <c r="M951" i="2"/>
  <c r="L951" i="2"/>
  <c r="Q950" i="2"/>
  <c r="P950" i="2"/>
  <c r="R950" i="2" s="1"/>
  <c r="O950" i="2"/>
  <c r="M950" i="2"/>
  <c r="L950" i="2"/>
  <c r="Q949" i="2"/>
  <c r="P949" i="2"/>
  <c r="R949" i="2" s="1"/>
  <c r="O949" i="2"/>
  <c r="M949" i="2"/>
  <c r="N949" i="2" s="1"/>
  <c r="L949" i="2"/>
  <c r="Q948" i="2"/>
  <c r="P948" i="2"/>
  <c r="R948" i="2" s="1"/>
  <c r="O948" i="2"/>
  <c r="M948" i="2"/>
  <c r="N948" i="2" s="1"/>
  <c r="L948" i="2"/>
  <c r="Q947" i="2"/>
  <c r="P947" i="2"/>
  <c r="R947" i="2" s="1"/>
  <c r="O947" i="2"/>
  <c r="M947" i="2"/>
  <c r="L947" i="2"/>
  <c r="N947" i="2" s="1"/>
  <c r="Q946" i="2"/>
  <c r="P946" i="2"/>
  <c r="R946" i="2" s="1"/>
  <c r="O946" i="2"/>
  <c r="M946" i="2"/>
  <c r="N946" i="2" s="1"/>
  <c r="L946" i="2"/>
  <c r="Q945" i="2"/>
  <c r="P945" i="2"/>
  <c r="R945" i="2" s="1"/>
  <c r="O945" i="2"/>
  <c r="M945" i="2"/>
  <c r="L945" i="2"/>
  <c r="N945" i="2" s="1"/>
  <c r="R944" i="2"/>
  <c r="Q944" i="2"/>
  <c r="P944" i="2"/>
  <c r="O944" i="2"/>
  <c r="M944" i="2"/>
  <c r="L944" i="2"/>
  <c r="Q943" i="2"/>
  <c r="P943" i="2"/>
  <c r="R943" i="2" s="1"/>
  <c r="O943" i="2"/>
  <c r="M943" i="2"/>
  <c r="L943" i="2"/>
  <c r="Q942" i="2"/>
  <c r="P942" i="2"/>
  <c r="R942" i="2" s="1"/>
  <c r="O942" i="2"/>
  <c r="M942" i="2"/>
  <c r="L942" i="2"/>
  <c r="Q941" i="2"/>
  <c r="P941" i="2"/>
  <c r="R941" i="2" s="1"/>
  <c r="O941" i="2"/>
  <c r="M941" i="2"/>
  <c r="N941" i="2" s="1"/>
  <c r="L941" i="2"/>
  <c r="Q940" i="2"/>
  <c r="P940" i="2"/>
  <c r="R940" i="2" s="1"/>
  <c r="O940" i="2"/>
  <c r="M940" i="2"/>
  <c r="L940" i="2"/>
  <c r="Q939" i="2"/>
  <c r="P939" i="2"/>
  <c r="R939" i="2" s="1"/>
  <c r="O939" i="2"/>
  <c r="M939" i="2"/>
  <c r="L939" i="2"/>
  <c r="Q938" i="2"/>
  <c r="P938" i="2"/>
  <c r="R938" i="2" s="1"/>
  <c r="O938" i="2"/>
  <c r="M938" i="2"/>
  <c r="N938" i="2" s="1"/>
  <c r="L938" i="2"/>
  <c r="R937" i="2"/>
  <c r="Q937" i="2"/>
  <c r="P937" i="2"/>
  <c r="O937" i="2"/>
  <c r="N937" i="2"/>
  <c r="M937" i="2"/>
  <c r="L937" i="2"/>
  <c r="Q936" i="2"/>
  <c r="P936" i="2"/>
  <c r="R936" i="2" s="1"/>
  <c r="O936" i="2"/>
  <c r="M936" i="2"/>
  <c r="N936" i="2" s="1"/>
  <c r="L936" i="2"/>
  <c r="Q935" i="2"/>
  <c r="P935" i="2"/>
  <c r="R935" i="2" s="1"/>
  <c r="O935" i="2"/>
  <c r="M935" i="2"/>
  <c r="L935" i="2"/>
  <c r="N935" i="2" s="1"/>
  <c r="Q934" i="2"/>
  <c r="P934" i="2"/>
  <c r="R934" i="2" s="1"/>
  <c r="O934" i="2"/>
  <c r="M934" i="2"/>
  <c r="L934" i="2"/>
  <c r="Q933" i="2"/>
  <c r="P933" i="2"/>
  <c r="R933" i="2" s="1"/>
  <c r="O933" i="2"/>
  <c r="M933" i="2"/>
  <c r="N933" i="2" s="1"/>
  <c r="L933" i="2"/>
  <c r="Q932" i="2"/>
  <c r="P932" i="2"/>
  <c r="R932" i="2" s="1"/>
  <c r="O932" i="2"/>
  <c r="M932" i="2"/>
  <c r="L932" i="2"/>
  <c r="Q931" i="2"/>
  <c r="P931" i="2"/>
  <c r="R931" i="2" s="1"/>
  <c r="O931" i="2"/>
  <c r="M931" i="2"/>
  <c r="L931" i="2"/>
  <c r="R930" i="2"/>
  <c r="Q930" i="2"/>
  <c r="P930" i="2"/>
  <c r="O930" i="2"/>
  <c r="M930" i="2"/>
  <c r="N930" i="2" s="1"/>
  <c r="L930" i="2"/>
  <c r="Q929" i="2"/>
  <c r="P929" i="2"/>
  <c r="R929" i="2" s="1"/>
  <c r="O929" i="2"/>
  <c r="M929" i="2"/>
  <c r="L929" i="2"/>
  <c r="N929" i="2" s="1"/>
  <c r="Q928" i="2"/>
  <c r="P928" i="2"/>
  <c r="R928" i="2" s="1"/>
  <c r="O928" i="2"/>
  <c r="M928" i="2"/>
  <c r="N928" i="2" s="1"/>
  <c r="L928" i="2"/>
  <c r="Q927" i="2"/>
  <c r="P927" i="2"/>
  <c r="R927" i="2" s="1"/>
  <c r="O927" i="2"/>
  <c r="M927" i="2"/>
  <c r="L927" i="2"/>
  <c r="N927" i="2" s="1"/>
  <c r="R926" i="2"/>
  <c r="Q926" i="2"/>
  <c r="P926" i="2"/>
  <c r="O926" i="2"/>
  <c r="M926" i="2"/>
  <c r="L926" i="2"/>
  <c r="Q925" i="2"/>
  <c r="P925" i="2"/>
  <c r="R925" i="2" s="1"/>
  <c r="O925" i="2"/>
  <c r="M925" i="2"/>
  <c r="N925" i="2" s="1"/>
  <c r="L925" i="2"/>
  <c r="Q924" i="2"/>
  <c r="P924" i="2"/>
  <c r="R924" i="2" s="1"/>
  <c r="O924" i="2"/>
  <c r="M924" i="2"/>
  <c r="L924" i="2"/>
  <c r="Q923" i="2"/>
  <c r="P923" i="2"/>
  <c r="R923" i="2" s="1"/>
  <c r="O923" i="2"/>
  <c r="M923" i="2"/>
  <c r="L923" i="2"/>
  <c r="Q922" i="2"/>
  <c r="P922" i="2"/>
  <c r="R922" i="2" s="1"/>
  <c r="O922" i="2"/>
  <c r="M922" i="2"/>
  <c r="N922" i="2" s="1"/>
  <c r="L922" i="2"/>
  <c r="R921" i="2"/>
  <c r="Q921" i="2"/>
  <c r="P921" i="2"/>
  <c r="O921" i="2"/>
  <c r="N921" i="2"/>
  <c r="M921" i="2"/>
  <c r="L921" i="2"/>
  <c r="Q920" i="2"/>
  <c r="P920" i="2"/>
  <c r="R920" i="2" s="1"/>
  <c r="O920" i="2"/>
  <c r="M920" i="2"/>
  <c r="N920" i="2" s="1"/>
  <c r="L920" i="2"/>
  <c r="Q919" i="2"/>
  <c r="P919" i="2"/>
  <c r="R919" i="2" s="1"/>
  <c r="O919" i="2"/>
  <c r="M919" i="2"/>
  <c r="L919" i="2"/>
  <c r="N919" i="2" s="1"/>
  <c r="Q918" i="2"/>
  <c r="P918" i="2"/>
  <c r="R918" i="2" s="1"/>
  <c r="O918" i="2"/>
  <c r="M918" i="2"/>
  <c r="L918" i="2"/>
  <c r="Q917" i="2"/>
  <c r="P917" i="2"/>
  <c r="R917" i="2" s="1"/>
  <c r="O917" i="2"/>
  <c r="M917" i="2"/>
  <c r="N917" i="2" s="1"/>
  <c r="L917" i="2"/>
  <c r="Q916" i="2"/>
  <c r="P916" i="2"/>
  <c r="R916" i="2" s="1"/>
  <c r="O916" i="2"/>
  <c r="M916" i="2"/>
  <c r="L916" i="2"/>
  <c r="Q915" i="2"/>
  <c r="P915" i="2"/>
  <c r="R915" i="2" s="1"/>
  <c r="O915" i="2"/>
  <c r="M915" i="2"/>
  <c r="L915" i="2"/>
  <c r="R914" i="2"/>
  <c r="Q914" i="2"/>
  <c r="P914" i="2"/>
  <c r="O914" i="2"/>
  <c r="M914" i="2"/>
  <c r="N914" i="2" s="1"/>
  <c r="L914" i="2"/>
  <c r="Q913" i="2"/>
  <c r="P913" i="2"/>
  <c r="R913" i="2" s="1"/>
  <c r="O913" i="2"/>
  <c r="M913" i="2"/>
  <c r="L913" i="2"/>
  <c r="N913" i="2" s="1"/>
  <c r="Q912" i="2"/>
  <c r="P912" i="2"/>
  <c r="R912" i="2" s="1"/>
  <c r="O912" i="2"/>
  <c r="M912" i="2"/>
  <c r="N912" i="2" s="1"/>
  <c r="L912" i="2"/>
  <c r="Q911" i="2"/>
  <c r="P911" i="2"/>
  <c r="R911" i="2" s="1"/>
  <c r="O911" i="2"/>
  <c r="M911" i="2"/>
  <c r="L911" i="2"/>
  <c r="N911" i="2" s="1"/>
  <c r="R910" i="2"/>
  <c r="Q910" i="2"/>
  <c r="P910" i="2"/>
  <c r="O910" i="2"/>
  <c r="M910" i="2"/>
  <c r="L910" i="2"/>
  <c r="Q909" i="2"/>
  <c r="P909" i="2"/>
  <c r="R909" i="2" s="1"/>
  <c r="O909" i="2"/>
  <c r="M909" i="2"/>
  <c r="N909" i="2" s="1"/>
  <c r="L909" i="2"/>
  <c r="Q908" i="2"/>
  <c r="P908" i="2"/>
  <c r="R908" i="2" s="1"/>
  <c r="O908" i="2"/>
  <c r="M908" i="2"/>
  <c r="L908" i="2"/>
  <c r="Q907" i="2"/>
  <c r="P907" i="2"/>
  <c r="R907" i="2" s="1"/>
  <c r="O907" i="2"/>
  <c r="M907" i="2"/>
  <c r="L907" i="2"/>
  <c r="Q906" i="2"/>
  <c r="P906" i="2"/>
  <c r="R906" i="2" s="1"/>
  <c r="O906" i="2"/>
  <c r="M906" i="2"/>
  <c r="N906" i="2" s="1"/>
  <c r="L906" i="2"/>
  <c r="R905" i="2"/>
  <c r="Q905" i="2"/>
  <c r="P905" i="2"/>
  <c r="O905" i="2"/>
  <c r="N905" i="2"/>
  <c r="M905" i="2"/>
  <c r="L905" i="2"/>
  <c r="Q904" i="2"/>
  <c r="P904" i="2"/>
  <c r="R904" i="2" s="1"/>
  <c r="O904" i="2"/>
  <c r="M904" i="2"/>
  <c r="N904" i="2" s="1"/>
  <c r="L904" i="2"/>
  <c r="Q903" i="2"/>
  <c r="P903" i="2"/>
  <c r="R903" i="2" s="1"/>
  <c r="O903" i="2"/>
  <c r="M903" i="2"/>
  <c r="L903" i="2"/>
  <c r="N903" i="2" s="1"/>
  <c r="Q902" i="2"/>
  <c r="P902" i="2"/>
  <c r="R902" i="2" s="1"/>
  <c r="O902" i="2"/>
  <c r="M902" i="2"/>
  <c r="L902" i="2"/>
  <c r="R901" i="2"/>
  <c r="Q901" i="2"/>
  <c r="P901" i="2"/>
  <c r="O901" i="2"/>
  <c r="M901" i="2"/>
  <c r="N901" i="2" s="1"/>
  <c r="L901" i="2"/>
  <c r="Q900" i="2"/>
  <c r="P900" i="2"/>
  <c r="R900" i="2" s="1"/>
  <c r="O900" i="2"/>
  <c r="M900" i="2"/>
  <c r="L900" i="2"/>
  <c r="Q899" i="2"/>
  <c r="P899" i="2"/>
  <c r="R899" i="2" s="1"/>
  <c r="O899" i="2"/>
  <c r="M899" i="2"/>
  <c r="L899" i="2"/>
  <c r="R898" i="2"/>
  <c r="Q898" i="2"/>
  <c r="P898" i="2"/>
  <c r="O898" i="2"/>
  <c r="M898" i="2"/>
  <c r="N898" i="2" s="1"/>
  <c r="L898" i="2"/>
  <c r="Q897" i="2"/>
  <c r="P897" i="2"/>
  <c r="R897" i="2" s="1"/>
  <c r="O897" i="2"/>
  <c r="M897" i="2"/>
  <c r="L897" i="2"/>
  <c r="N897" i="2" s="1"/>
  <c r="Q896" i="2"/>
  <c r="P896" i="2"/>
  <c r="R896" i="2" s="1"/>
  <c r="O896" i="2"/>
  <c r="M896" i="2"/>
  <c r="N896" i="2" s="1"/>
  <c r="L896" i="2"/>
  <c r="Q895" i="2"/>
  <c r="P895" i="2"/>
  <c r="R895" i="2" s="1"/>
  <c r="O895" i="2"/>
  <c r="M895" i="2"/>
  <c r="L895" i="2"/>
  <c r="N895" i="2" s="1"/>
  <c r="R894" i="2"/>
  <c r="Q894" i="2"/>
  <c r="P894" i="2"/>
  <c r="O894" i="2"/>
  <c r="M894" i="2"/>
  <c r="L894" i="2"/>
  <c r="Q893" i="2"/>
  <c r="P893" i="2"/>
  <c r="R893" i="2" s="1"/>
  <c r="O893" i="2"/>
  <c r="M893" i="2"/>
  <c r="N893" i="2" s="1"/>
  <c r="L893" i="2"/>
  <c r="Q892" i="2"/>
  <c r="P892" i="2"/>
  <c r="R892" i="2" s="1"/>
  <c r="O892" i="2"/>
  <c r="M892" i="2"/>
  <c r="L892" i="2"/>
  <c r="Q891" i="2"/>
  <c r="P891" i="2"/>
  <c r="R891" i="2" s="1"/>
  <c r="O891" i="2"/>
  <c r="M891" i="2"/>
  <c r="L891" i="2"/>
  <c r="Q890" i="2"/>
  <c r="P890" i="2"/>
  <c r="R890" i="2" s="1"/>
  <c r="O890" i="2"/>
  <c r="M890" i="2"/>
  <c r="N890" i="2" s="1"/>
  <c r="L890" i="2"/>
  <c r="R889" i="2"/>
  <c r="Q889" i="2"/>
  <c r="P889" i="2"/>
  <c r="O889" i="2"/>
  <c r="N889" i="2"/>
  <c r="M889" i="2"/>
  <c r="L889" i="2"/>
  <c r="Q888" i="2"/>
  <c r="P888" i="2"/>
  <c r="R888" i="2" s="1"/>
  <c r="O888" i="2"/>
  <c r="M888" i="2"/>
  <c r="N888" i="2" s="1"/>
  <c r="L888" i="2"/>
  <c r="Q887" i="2"/>
  <c r="P887" i="2"/>
  <c r="R887" i="2" s="1"/>
  <c r="O887" i="2"/>
  <c r="M887" i="2"/>
  <c r="L887" i="2"/>
  <c r="N887" i="2" s="1"/>
  <c r="Q886" i="2"/>
  <c r="P886" i="2"/>
  <c r="R886" i="2" s="1"/>
  <c r="O886" i="2"/>
  <c r="M886" i="2"/>
  <c r="L886" i="2"/>
  <c r="R885" i="2"/>
  <c r="Q885" i="2"/>
  <c r="P885" i="2"/>
  <c r="O885" i="2"/>
  <c r="M885" i="2"/>
  <c r="N885" i="2" s="1"/>
  <c r="L885" i="2"/>
  <c r="Q884" i="2"/>
  <c r="P884" i="2"/>
  <c r="R884" i="2" s="1"/>
  <c r="O884" i="2"/>
  <c r="M884" i="2"/>
  <c r="L884" i="2"/>
  <c r="Q883" i="2"/>
  <c r="P883" i="2"/>
  <c r="R883" i="2" s="1"/>
  <c r="O883" i="2"/>
  <c r="M883" i="2"/>
  <c r="L883" i="2"/>
  <c r="R882" i="2"/>
  <c r="Q882" i="2"/>
  <c r="P882" i="2"/>
  <c r="O882" i="2"/>
  <c r="M882" i="2"/>
  <c r="N882" i="2" s="1"/>
  <c r="L882" i="2"/>
  <c r="Q881" i="2"/>
  <c r="P881" i="2"/>
  <c r="R881" i="2" s="1"/>
  <c r="O881" i="2"/>
  <c r="M881" i="2"/>
  <c r="L881" i="2"/>
  <c r="N881" i="2" s="1"/>
  <c r="Q880" i="2"/>
  <c r="P880" i="2"/>
  <c r="R880" i="2" s="1"/>
  <c r="O880" i="2"/>
  <c r="M880" i="2"/>
  <c r="N880" i="2" s="1"/>
  <c r="L880" i="2"/>
  <c r="Q879" i="2"/>
  <c r="P879" i="2"/>
  <c r="R879" i="2" s="1"/>
  <c r="O879" i="2"/>
  <c r="M879" i="2"/>
  <c r="L879" i="2"/>
  <c r="N879" i="2" s="1"/>
  <c r="R878" i="2"/>
  <c r="Q878" i="2"/>
  <c r="P878" i="2"/>
  <c r="O878" i="2"/>
  <c r="M878" i="2"/>
  <c r="L878" i="2"/>
  <c r="Q877" i="2"/>
  <c r="P877" i="2"/>
  <c r="R877" i="2" s="1"/>
  <c r="O877" i="2"/>
  <c r="M877" i="2"/>
  <c r="N877" i="2" s="1"/>
  <c r="L877" i="2"/>
  <c r="Q876" i="2"/>
  <c r="P876" i="2"/>
  <c r="R876" i="2" s="1"/>
  <c r="O876" i="2"/>
  <c r="M876" i="2"/>
  <c r="L876" i="2"/>
  <c r="Q875" i="2"/>
  <c r="P875" i="2"/>
  <c r="R875" i="2" s="1"/>
  <c r="O875" i="2"/>
  <c r="M875" i="2"/>
  <c r="L875" i="2"/>
  <c r="Q874" i="2"/>
  <c r="P874" i="2"/>
  <c r="R874" i="2" s="1"/>
  <c r="O874" i="2"/>
  <c r="M874" i="2"/>
  <c r="N874" i="2" s="1"/>
  <c r="L874" i="2"/>
  <c r="R873" i="2"/>
  <c r="Q873" i="2"/>
  <c r="P873" i="2"/>
  <c r="O873" i="2"/>
  <c r="N873" i="2"/>
  <c r="M873" i="2"/>
  <c r="L873" i="2"/>
  <c r="Q872" i="2"/>
  <c r="P872" i="2"/>
  <c r="R872" i="2" s="1"/>
  <c r="O872" i="2"/>
  <c r="M872" i="2"/>
  <c r="N872" i="2" s="1"/>
  <c r="L872" i="2"/>
  <c r="Q871" i="2"/>
  <c r="P871" i="2"/>
  <c r="R871" i="2" s="1"/>
  <c r="O871" i="2"/>
  <c r="M871" i="2"/>
  <c r="L871" i="2"/>
  <c r="N871" i="2" s="1"/>
  <c r="Q870" i="2"/>
  <c r="P870" i="2"/>
  <c r="R870" i="2" s="1"/>
  <c r="O870" i="2"/>
  <c r="M870" i="2"/>
  <c r="L870" i="2"/>
  <c r="R869" i="2"/>
  <c r="Q869" i="2"/>
  <c r="P869" i="2"/>
  <c r="O869" i="2"/>
  <c r="M869" i="2"/>
  <c r="N869" i="2" s="1"/>
  <c r="L869" i="2"/>
  <c r="Q868" i="2"/>
  <c r="P868" i="2"/>
  <c r="R868" i="2" s="1"/>
  <c r="O868" i="2"/>
  <c r="M868" i="2"/>
  <c r="L868" i="2"/>
  <c r="Q867" i="2"/>
  <c r="P867" i="2"/>
  <c r="R867" i="2" s="1"/>
  <c r="O867" i="2"/>
  <c r="M867" i="2"/>
  <c r="L867" i="2"/>
  <c r="R866" i="2"/>
  <c r="Q866" i="2"/>
  <c r="P866" i="2"/>
  <c r="O866" i="2"/>
  <c r="M866" i="2"/>
  <c r="N866" i="2" s="1"/>
  <c r="L866" i="2"/>
  <c r="Q865" i="2"/>
  <c r="P865" i="2"/>
  <c r="R865" i="2" s="1"/>
  <c r="O865" i="2"/>
  <c r="M865" i="2"/>
  <c r="L865" i="2"/>
  <c r="N865" i="2" s="1"/>
  <c r="Q864" i="2"/>
  <c r="P864" i="2"/>
  <c r="R864" i="2" s="1"/>
  <c r="O864" i="2"/>
  <c r="M864" i="2"/>
  <c r="N864" i="2" s="1"/>
  <c r="L864" i="2"/>
  <c r="Q863" i="2"/>
  <c r="P863" i="2"/>
  <c r="R863" i="2" s="1"/>
  <c r="O863" i="2"/>
  <c r="M863" i="2"/>
  <c r="L863" i="2"/>
  <c r="N863" i="2" s="1"/>
  <c r="R862" i="2"/>
  <c r="Q862" i="2"/>
  <c r="P862" i="2"/>
  <c r="O862" i="2"/>
  <c r="M862" i="2"/>
  <c r="L862" i="2"/>
  <c r="Q861" i="2"/>
  <c r="P861" i="2"/>
  <c r="R861" i="2" s="1"/>
  <c r="O861" i="2"/>
  <c r="M861" i="2"/>
  <c r="N861" i="2" s="1"/>
  <c r="L861" i="2"/>
  <c r="Q860" i="2"/>
  <c r="P860" i="2"/>
  <c r="R860" i="2" s="1"/>
  <c r="O860" i="2"/>
  <c r="M860" i="2"/>
  <c r="L860" i="2"/>
  <c r="Q859" i="2"/>
  <c r="P859" i="2"/>
  <c r="R859" i="2" s="1"/>
  <c r="O859" i="2"/>
  <c r="M859" i="2"/>
  <c r="L859" i="2"/>
  <c r="Q858" i="2"/>
  <c r="P858" i="2"/>
  <c r="R858" i="2" s="1"/>
  <c r="O858" i="2"/>
  <c r="M858" i="2"/>
  <c r="N858" i="2" s="1"/>
  <c r="L858" i="2"/>
  <c r="R857" i="2"/>
  <c r="Q857" i="2"/>
  <c r="P857" i="2"/>
  <c r="O857" i="2"/>
  <c r="N857" i="2"/>
  <c r="M857" i="2"/>
  <c r="L857" i="2"/>
  <c r="Q856" i="2"/>
  <c r="P856" i="2"/>
  <c r="R856" i="2" s="1"/>
  <c r="O856" i="2"/>
  <c r="M856" i="2"/>
  <c r="N856" i="2" s="1"/>
  <c r="L856" i="2"/>
  <c r="Q855" i="2"/>
  <c r="P855" i="2"/>
  <c r="R855" i="2" s="1"/>
  <c r="O855" i="2"/>
  <c r="M855" i="2"/>
  <c r="L855" i="2"/>
  <c r="N855" i="2" s="1"/>
  <c r="Q854" i="2"/>
  <c r="P854" i="2"/>
  <c r="R854" i="2" s="1"/>
  <c r="O854" i="2"/>
  <c r="M854" i="2"/>
  <c r="L854" i="2"/>
  <c r="R853" i="2"/>
  <c r="Q853" i="2"/>
  <c r="P853" i="2"/>
  <c r="O853" i="2"/>
  <c r="M853" i="2"/>
  <c r="N853" i="2" s="1"/>
  <c r="L853" i="2"/>
  <c r="Q852" i="2"/>
  <c r="P852" i="2"/>
  <c r="R852" i="2" s="1"/>
  <c r="O852" i="2"/>
  <c r="M852" i="2"/>
  <c r="L852" i="2"/>
  <c r="Q851" i="2"/>
  <c r="P851" i="2"/>
  <c r="R851" i="2" s="1"/>
  <c r="O851" i="2"/>
  <c r="M851" i="2"/>
  <c r="L851" i="2"/>
  <c r="R850" i="2"/>
  <c r="Q850" i="2"/>
  <c r="P850" i="2"/>
  <c r="O850" i="2"/>
  <c r="M850" i="2"/>
  <c r="N850" i="2" s="1"/>
  <c r="L850" i="2"/>
  <c r="Q849" i="2"/>
  <c r="P849" i="2"/>
  <c r="R849" i="2" s="1"/>
  <c r="O849" i="2"/>
  <c r="M849" i="2"/>
  <c r="L849" i="2"/>
  <c r="N849" i="2" s="1"/>
  <c r="Q848" i="2"/>
  <c r="P848" i="2"/>
  <c r="R848" i="2" s="1"/>
  <c r="O848" i="2"/>
  <c r="M848" i="2"/>
  <c r="N848" i="2" s="1"/>
  <c r="L848" i="2"/>
  <c r="Q847" i="2"/>
  <c r="P847" i="2"/>
  <c r="R847" i="2" s="1"/>
  <c r="O847" i="2"/>
  <c r="M847" i="2"/>
  <c r="L847" i="2"/>
  <c r="N847" i="2" s="1"/>
  <c r="R846" i="2"/>
  <c r="Q846" i="2"/>
  <c r="P846" i="2"/>
  <c r="O846" i="2"/>
  <c r="M846" i="2"/>
  <c r="L846" i="2"/>
  <c r="Q845" i="2"/>
  <c r="P845" i="2"/>
  <c r="R845" i="2" s="1"/>
  <c r="O845" i="2"/>
  <c r="M845" i="2"/>
  <c r="N845" i="2" s="1"/>
  <c r="L845" i="2"/>
  <c r="Q844" i="2"/>
  <c r="P844" i="2"/>
  <c r="R844" i="2" s="1"/>
  <c r="O844" i="2"/>
  <c r="M844" i="2"/>
  <c r="L844" i="2"/>
  <c r="Q843" i="2"/>
  <c r="P843" i="2"/>
  <c r="R843" i="2" s="1"/>
  <c r="O843" i="2"/>
  <c r="M843" i="2"/>
  <c r="L843" i="2"/>
  <c r="Q842" i="2"/>
  <c r="P842" i="2"/>
  <c r="R842" i="2" s="1"/>
  <c r="O842" i="2"/>
  <c r="M842" i="2"/>
  <c r="N842" i="2" s="1"/>
  <c r="L842" i="2"/>
  <c r="R841" i="2"/>
  <c r="Q841" i="2"/>
  <c r="P841" i="2"/>
  <c r="O841" i="2"/>
  <c r="N841" i="2"/>
  <c r="M841" i="2"/>
  <c r="L841" i="2"/>
  <c r="Q840" i="2"/>
  <c r="P840" i="2"/>
  <c r="R840" i="2" s="1"/>
  <c r="O840" i="2"/>
  <c r="M840" i="2"/>
  <c r="N840" i="2" s="1"/>
  <c r="L840" i="2"/>
  <c r="Q839" i="2"/>
  <c r="P839" i="2"/>
  <c r="R839" i="2" s="1"/>
  <c r="O839" i="2"/>
  <c r="M839" i="2"/>
  <c r="L839" i="2"/>
  <c r="N839" i="2" s="1"/>
  <c r="Q838" i="2"/>
  <c r="P838" i="2"/>
  <c r="R838" i="2" s="1"/>
  <c r="O838" i="2"/>
  <c r="M838" i="2"/>
  <c r="L838" i="2"/>
  <c r="R837" i="2"/>
  <c r="Q837" i="2"/>
  <c r="P837" i="2"/>
  <c r="O837" i="2"/>
  <c r="M837" i="2"/>
  <c r="N837" i="2" s="1"/>
  <c r="L837" i="2"/>
  <c r="Q836" i="2"/>
  <c r="P836" i="2"/>
  <c r="R836" i="2" s="1"/>
  <c r="O836" i="2"/>
  <c r="M836" i="2"/>
  <c r="L836" i="2"/>
  <c r="Q835" i="2"/>
  <c r="P835" i="2"/>
  <c r="R835" i="2" s="1"/>
  <c r="O835" i="2"/>
  <c r="M835" i="2"/>
  <c r="L835" i="2"/>
  <c r="R834" i="2"/>
  <c r="Q834" i="2"/>
  <c r="P834" i="2"/>
  <c r="O834" i="2"/>
  <c r="M834" i="2"/>
  <c r="N834" i="2" s="1"/>
  <c r="L834" i="2"/>
  <c r="Q833" i="2"/>
  <c r="P833" i="2"/>
  <c r="R833" i="2" s="1"/>
  <c r="O833" i="2"/>
  <c r="M833" i="2"/>
  <c r="L833" i="2"/>
  <c r="N833" i="2" s="1"/>
  <c r="Q832" i="2"/>
  <c r="P832" i="2"/>
  <c r="R832" i="2" s="1"/>
  <c r="O832" i="2"/>
  <c r="M832" i="2"/>
  <c r="N832" i="2" s="1"/>
  <c r="L832" i="2"/>
  <c r="Q831" i="2"/>
  <c r="P831" i="2"/>
  <c r="R831" i="2" s="1"/>
  <c r="O831" i="2"/>
  <c r="M831" i="2"/>
  <c r="L831" i="2"/>
  <c r="N831" i="2" s="1"/>
  <c r="R830" i="2"/>
  <c r="Q830" i="2"/>
  <c r="P830" i="2"/>
  <c r="O830" i="2"/>
  <c r="M830" i="2"/>
  <c r="L830" i="2"/>
  <c r="Q829" i="2"/>
  <c r="P829" i="2"/>
  <c r="R829" i="2" s="1"/>
  <c r="O829" i="2"/>
  <c r="M829" i="2"/>
  <c r="N829" i="2" s="1"/>
  <c r="L829" i="2"/>
  <c r="Q828" i="2"/>
  <c r="P828" i="2"/>
  <c r="R828" i="2" s="1"/>
  <c r="O828" i="2"/>
  <c r="M828" i="2"/>
  <c r="L828" i="2"/>
  <c r="Q827" i="2"/>
  <c r="P827" i="2"/>
  <c r="R827" i="2" s="1"/>
  <c r="O827" i="2"/>
  <c r="M827" i="2"/>
  <c r="L827" i="2"/>
  <c r="Q826" i="2"/>
  <c r="P826" i="2"/>
  <c r="R826" i="2" s="1"/>
  <c r="O826" i="2"/>
  <c r="M826" i="2"/>
  <c r="N826" i="2" s="1"/>
  <c r="L826" i="2"/>
  <c r="R825" i="2"/>
  <c r="Q825" i="2"/>
  <c r="P825" i="2"/>
  <c r="O825" i="2"/>
  <c r="N825" i="2"/>
  <c r="M825" i="2"/>
  <c r="L825" i="2"/>
  <c r="Q824" i="2"/>
  <c r="P824" i="2"/>
  <c r="R824" i="2" s="1"/>
  <c r="O824" i="2"/>
  <c r="M824" i="2"/>
  <c r="N824" i="2" s="1"/>
  <c r="L824" i="2"/>
  <c r="Q823" i="2"/>
  <c r="P823" i="2"/>
  <c r="R823" i="2" s="1"/>
  <c r="O823" i="2"/>
  <c r="M823" i="2"/>
  <c r="L823" i="2"/>
  <c r="N823" i="2" s="1"/>
  <c r="Q822" i="2"/>
  <c r="P822" i="2"/>
  <c r="R822" i="2" s="1"/>
  <c r="O822" i="2"/>
  <c r="M822" i="2"/>
  <c r="L822" i="2"/>
  <c r="R821" i="2"/>
  <c r="Q821" i="2"/>
  <c r="P821" i="2"/>
  <c r="O821" i="2"/>
  <c r="M821" i="2"/>
  <c r="N821" i="2" s="1"/>
  <c r="L821" i="2"/>
  <c r="Q820" i="2"/>
  <c r="P820" i="2"/>
  <c r="R820" i="2" s="1"/>
  <c r="O820" i="2"/>
  <c r="M820" i="2"/>
  <c r="L820" i="2"/>
  <c r="Q819" i="2"/>
  <c r="P819" i="2"/>
  <c r="R819" i="2" s="1"/>
  <c r="O819" i="2"/>
  <c r="M819" i="2"/>
  <c r="L819" i="2"/>
  <c r="R818" i="2"/>
  <c r="Q818" i="2"/>
  <c r="P818" i="2"/>
  <c r="O818" i="2"/>
  <c r="M818" i="2"/>
  <c r="N818" i="2" s="1"/>
  <c r="L818" i="2"/>
  <c r="Q817" i="2"/>
  <c r="P817" i="2"/>
  <c r="R817" i="2" s="1"/>
  <c r="O817" i="2"/>
  <c r="M817" i="2"/>
  <c r="L817" i="2"/>
  <c r="N817" i="2" s="1"/>
  <c r="Q816" i="2"/>
  <c r="P816" i="2"/>
  <c r="R816" i="2" s="1"/>
  <c r="O816" i="2"/>
  <c r="M816" i="2"/>
  <c r="N816" i="2" s="1"/>
  <c r="L816" i="2"/>
  <c r="Q815" i="2"/>
  <c r="P815" i="2"/>
  <c r="R815" i="2" s="1"/>
  <c r="O815" i="2"/>
  <c r="M815" i="2"/>
  <c r="L815" i="2"/>
  <c r="N815" i="2" s="1"/>
  <c r="R814" i="2"/>
  <c r="Q814" i="2"/>
  <c r="P814" i="2"/>
  <c r="O814" i="2"/>
  <c r="M814" i="2"/>
  <c r="L814" i="2"/>
  <c r="Q813" i="2"/>
  <c r="P813" i="2"/>
  <c r="R813" i="2" s="1"/>
  <c r="O813" i="2"/>
  <c r="M813" i="2"/>
  <c r="N813" i="2" s="1"/>
  <c r="L813" i="2"/>
  <c r="Q812" i="2"/>
  <c r="P812" i="2"/>
  <c r="R812" i="2" s="1"/>
  <c r="O812" i="2"/>
  <c r="M812" i="2"/>
  <c r="L812" i="2"/>
  <c r="Q811" i="2"/>
  <c r="P811" i="2"/>
  <c r="R811" i="2" s="1"/>
  <c r="O811" i="2"/>
  <c r="M811" i="2"/>
  <c r="L811" i="2"/>
  <c r="Q810" i="2"/>
  <c r="P810" i="2"/>
  <c r="R810" i="2" s="1"/>
  <c r="O810" i="2"/>
  <c r="M810" i="2"/>
  <c r="N810" i="2" s="1"/>
  <c r="L810" i="2"/>
  <c r="R809" i="2"/>
  <c r="Q809" i="2"/>
  <c r="P809" i="2"/>
  <c r="O809" i="2"/>
  <c r="N809" i="2"/>
  <c r="M809" i="2"/>
  <c r="L809" i="2"/>
  <c r="Q808" i="2"/>
  <c r="P808" i="2"/>
  <c r="R808" i="2" s="1"/>
  <c r="O808" i="2"/>
  <c r="M808" i="2"/>
  <c r="N808" i="2" s="1"/>
  <c r="L808" i="2"/>
  <c r="Q807" i="2"/>
  <c r="P807" i="2"/>
  <c r="R807" i="2" s="1"/>
  <c r="O807" i="2"/>
  <c r="M807" i="2"/>
  <c r="L807" i="2"/>
  <c r="N807" i="2" s="1"/>
  <c r="Q806" i="2"/>
  <c r="P806" i="2"/>
  <c r="R806" i="2" s="1"/>
  <c r="O806" i="2"/>
  <c r="M806" i="2"/>
  <c r="L806" i="2"/>
  <c r="R805" i="2"/>
  <c r="Q805" i="2"/>
  <c r="P805" i="2"/>
  <c r="O805" i="2"/>
  <c r="M805" i="2"/>
  <c r="N805" i="2" s="1"/>
  <c r="L805" i="2"/>
  <c r="Q804" i="2"/>
  <c r="P804" i="2"/>
  <c r="R804" i="2" s="1"/>
  <c r="O804" i="2"/>
  <c r="M804" i="2"/>
  <c r="L804" i="2"/>
  <c r="Q803" i="2"/>
  <c r="P803" i="2"/>
  <c r="R803" i="2" s="1"/>
  <c r="O803" i="2"/>
  <c r="M803" i="2"/>
  <c r="L803" i="2"/>
  <c r="R802" i="2"/>
  <c r="Q802" i="2"/>
  <c r="P802" i="2"/>
  <c r="O802" i="2"/>
  <c r="M802" i="2"/>
  <c r="N802" i="2" s="1"/>
  <c r="L802" i="2"/>
  <c r="Q801" i="2"/>
  <c r="P801" i="2"/>
  <c r="R801" i="2" s="1"/>
  <c r="O801" i="2"/>
  <c r="M801" i="2"/>
  <c r="L801" i="2"/>
  <c r="N801" i="2" s="1"/>
  <c r="Q800" i="2"/>
  <c r="P800" i="2"/>
  <c r="R800" i="2" s="1"/>
  <c r="O800" i="2"/>
  <c r="M800" i="2"/>
  <c r="N800" i="2" s="1"/>
  <c r="L800" i="2"/>
  <c r="Q799" i="2"/>
  <c r="P799" i="2"/>
  <c r="R799" i="2" s="1"/>
  <c r="O799" i="2"/>
  <c r="M799" i="2"/>
  <c r="L799" i="2"/>
  <c r="N799" i="2" s="1"/>
  <c r="R798" i="2"/>
  <c r="Q798" i="2"/>
  <c r="P798" i="2"/>
  <c r="O798" i="2"/>
  <c r="M798" i="2"/>
  <c r="L798" i="2"/>
  <c r="Q797" i="2"/>
  <c r="P797" i="2"/>
  <c r="R797" i="2" s="1"/>
  <c r="O797" i="2"/>
  <c r="M797" i="2"/>
  <c r="N797" i="2" s="1"/>
  <c r="L797" i="2"/>
  <c r="Q796" i="2"/>
  <c r="P796" i="2"/>
  <c r="R796" i="2" s="1"/>
  <c r="O796" i="2"/>
  <c r="M796" i="2"/>
  <c r="L796" i="2"/>
  <c r="Q795" i="2"/>
  <c r="P795" i="2"/>
  <c r="R795" i="2" s="1"/>
  <c r="O795" i="2"/>
  <c r="M795" i="2"/>
  <c r="L795" i="2"/>
  <c r="Q794" i="2"/>
  <c r="P794" i="2"/>
  <c r="R794" i="2" s="1"/>
  <c r="O794" i="2"/>
  <c r="M794" i="2"/>
  <c r="N794" i="2" s="1"/>
  <c r="L794" i="2"/>
  <c r="R793" i="2"/>
  <c r="Q793" i="2"/>
  <c r="P793" i="2"/>
  <c r="O793" i="2"/>
  <c r="N793" i="2"/>
  <c r="M793" i="2"/>
  <c r="L793" i="2"/>
  <c r="Q792" i="2"/>
  <c r="P792" i="2"/>
  <c r="R792" i="2" s="1"/>
  <c r="O792" i="2"/>
  <c r="M792" i="2"/>
  <c r="N792" i="2" s="1"/>
  <c r="L792" i="2"/>
  <c r="Q791" i="2"/>
  <c r="P791" i="2"/>
  <c r="R791" i="2" s="1"/>
  <c r="O791" i="2"/>
  <c r="M791" i="2"/>
  <c r="L791" i="2"/>
  <c r="N791" i="2" s="1"/>
  <c r="Q790" i="2"/>
  <c r="P790" i="2"/>
  <c r="R790" i="2" s="1"/>
  <c r="O790" i="2"/>
  <c r="M790" i="2"/>
  <c r="L790" i="2"/>
  <c r="R789" i="2"/>
  <c r="Q789" i="2"/>
  <c r="P789" i="2"/>
  <c r="O789" i="2"/>
  <c r="M789" i="2"/>
  <c r="N789" i="2" s="1"/>
  <c r="L789" i="2"/>
  <c r="Q788" i="2"/>
  <c r="P788" i="2"/>
  <c r="R788" i="2" s="1"/>
  <c r="O788" i="2"/>
  <c r="M788" i="2"/>
  <c r="L788" i="2"/>
  <c r="Q787" i="2"/>
  <c r="P787" i="2"/>
  <c r="R787" i="2" s="1"/>
  <c r="O787" i="2"/>
  <c r="M787" i="2"/>
  <c r="L787" i="2"/>
  <c r="R786" i="2"/>
  <c r="Q786" i="2"/>
  <c r="P786" i="2"/>
  <c r="O786" i="2"/>
  <c r="M786" i="2"/>
  <c r="N786" i="2" s="1"/>
  <c r="L786" i="2"/>
  <c r="Q785" i="2"/>
  <c r="P785" i="2"/>
  <c r="R785" i="2" s="1"/>
  <c r="O785" i="2"/>
  <c r="M785" i="2"/>
  <c r="L785" i="2"/>
  <c r="N785" i="2" s="1"/>
  <c r="Q784" i="2"/>
  <c r="P784" i="2"/>
  <c r="R784" i="2" s="1"/>
  <c r="O784" i="2"/>
  <c r="M784" i="2"/>
  <c r="N784" i="2" s="1"/>
  <c r="L784" i="2"/>
  <c r="Q783" i="2"/>
  <c r="P783" i="2"/>
  <c r="R783" i="2" s="1"/>
  <c r="O783" i="2"/>
  <c r="M783" i="2"/>
  <c r="L783" i="2"/>
  <c r="N783" i="2" s="1"/>
  <c r="R782" i="2"/>
  <c r="Q782" i="2"/>
  <c r="P782" i="2"/>
  <c r="O782" i="2"/>
  <c r="M782" i="2"/>
  <c r="L782" i="2"/>
  <c r="Q781" i="2"/>
  <c r="P781" i="2"/>
  <c r="R781" i="2" s="1"/>
  <c r="O781" i="2"/>
  <c r="M781" i="2"/>
  <c r="N781" i="2" s="1"/>
  <c r="L781" i="2"/>
  <c r="Q780" i="2"/>
  <c r="P780" i="2"/>
  <c r="R780" i="2" s="1"/>
  <c r="O780" i="2"/>
  <c r="M780" i="2"/>
  <c r="L780" i="2"/>
  <c r="Q779" i="2"/>
  <c r="P779" i="2"/>
  <c r="R779" i="2" s="1"/>
  <c r="O779" i="2"/>
  <c r="M779" i="2"/>
  <c r="L779" i="2"/>
  <c r="Q778" i="2"/>
  <c r="P778" i="2"/>
  <c r="R778" i="2" s="1"/>
  <c r="O778" i="2"/>
  <c r="M778" i="2"/>
  <c r="N778" i="2" s="1"/>
  <c r="L778" i="2"/>
  <c r="R777" i="2"/>
  <c r="Q777" i="2"/>
  <c r="P777" i="2"/>
  <c r="O777" i="2"/>
  <c r="N777" i="2"/>
  <c r="M777" i="2"/>
  <c r="L777" i="2"/>
  <c r="Q776" i="2"/>
  <c r="P776" i="2"/>
  <c r="R776" i="2" s="1"/>
  <c r="O776" i="2"/>
  <c r="M776" i="2"/>
  <c r="N776" i="2" s="1"/>
  <c r="L776" i="2"/>
  <c r="Q775" i="2"/>
  <c r="P775" i="2"/>
  <c r="R775" i="2" s="1"/>
  <c r="O775" i="2"/>
  <c r="M775" i="2"/>
  <c r="L775" i="2"/>
  <c r="N775" i="2" s="1"/>
  <c r="Q774" i="2"/>
  <c r="P774" i="2"/>
  <c r="R774" i="2" s="1"/>
  <c r="O774" i="2"/>
  <c r="M774" i="2"/>
  <c r="L774" i="2"/>
  <c r="R773" i="2"/>
  <c r="Q773" i="2"/>
  <c r="P773" i="2"/>
  <c r="O773" i="2"/>
  <c r="M773" i="2"/>
  <c r="N773" i="2" s="1"/>
  <c r="L773" i="2"/>
  <c r="Q772" i="2"/>
  <c r="P772" i="2"/>
  <c r="R772" i="2" s="1"/>
  <c r="O772" i="2"/>
  <c r="M772" i="2"/>
  <c r="L772" i="2"/>
  <c r="Q771" i="2"/>
  <c r="P771" i="2"/>
  <c r="R771" i="2" s="1"/>
  <c r="O771" i="2"/>
  <c r="M771" i="2"/>
  <c r="L771" i="2"/>
  <c r="R770" i="2"/>
  <c r="Q770" i="2"/>
  <c r="P770" i="2"/>
  <c r="O770" i="2"/>
  <c r="M770" i="2"/>
  <c r="N770" i="2" s="1"/>
  <c r="L770" i="2"/>
  <c r="Q769" i="2"/>
  <c r="P769" i="2"/>
  <c r="R769" i="2" s="1"/>
  <c r="O769" i="2"/>
  <c r="M769" i="2"/>
  <c r="L769" i="2"/>
  <c r="N769" i="2" s="1"/>
  <c r="Q768" i="2"/>
  <c r="P768" i="2"/>
  <c r="R768" i="2" s="1"/>
  <c r="O768" i="2"/>
  <c r="M768" i="2"/>
  <c r="N768" i="2" s="1"/>
  <c r="L768" i="2"/>
  <c r="Q767" i="2"/>
  <c r="P767" i="2"/>
  <c r="R767" i="2" s="1"/>
  <c r="O767" i="2"/>
  <c r="M767" i="2"/>
  <c r="L767" i="2"/>
  <c r="N767" i="2" s="1"/>
  <c r="R766" i="2"/>
  <c r="Q766" i="2"/>
  <c r="P766" i="2"/>
  <c r="O766" i="2"/>
  <c r="M766" i="2"/>
  <c r="L766" i="2"/>
  <c r="Q765" i="2"/>
  <c r="P765" i="2"/>
  <c r="R765" i="2" s="1"/>
  <c r="O765" i="2"/>
  <c r="M765" i="2"/>
  <c r="N765" i="2" s="1"/>
  <c r="L765" i="2"/>
  <c r="Q764" i="2"/>
  <c r="P764" i="2"/>
  <c r="R764" i="2" s="1"/>
  <c r="O764" i="2"/>
  <c r="M764" i="2"/>
  <c r="L764" i="2"/>
  <c r="Q763" i="2"/>
  <c r="P763" i="2"/>
  <c r="R763" i="2" s="1"/>
  <c r="O763" i="2"/>
  <c r="M763" i="2"/>
  <c r="L763" i="2"/>
  <c r="Q762" i="2"/>
  <c r="P762" i="2"/>
  <c r="R762" i="2" s="1"/>
  <c r="O762" i="2"/>
  <c r="M762" i="2"/>
  <c r="N762" i="2" s="1"/>
  <c r="L762" i="2"/>
  <c r="R761" i="2"/>
  <c r="Q761" i="2"/>
  <c r="P761" i="2"/>
  <c r="O761" i="2"/>
  <c r="N761" i="2"/>
  <c r="M761" i="2"/>
  <c r="L761" i="2"/>
  <c r="Q760" i="2"/>
  <c r="P760" i="2"/>
  <c r="R760" i="2" s="1"/>
  <c r="O760" i="2"/>
  <c r="M760" i="2"/>
  <c r="N760" i="2" s="1"/>
  <c r="L760" i="2"/>
  <c r="Q759" i="2"/>
  <c r="P759" i="2"/>
  <c r="R759" i="2" s="1"/>
  <c r="O759" i="2"/>
  <c r="M759" i="2"/>
  <c r="L759" i="2"/>
  <c r="N759" i="2" s="1"/>
  <c r="Q758" i="2"/>
  <c r="P758" i="2"/>
  <c r="R758" i="2" s="1"/>
  <c r="O758" i="2"/>
  <c r="M758" i="2"/>
  <c r="L758" i="2"/>
  <c r="R757" i="2"/>
  <c r="Q757" i="2"/>
  <c r="P757" i="2"/>
  <c r="O757" i="2"/>
  <c r="M757" i="2"/>
  <c r="N757" i="2" s="1"/>
  <c r="L757" i="2"/>
  <c r="Q756" i="2"/>
  <c r="P756" i="2"/>
  <c r="R756" i="2" s="1"/>
  <c r="O756" i="2"/>
  <c r="M756" i="2"/>
  <c r="L756" i="2"/>
  <c r="Q755" i="2"/>
  <c r="P755" i="2"/>
  <c r="R755" i="2" s="1"/>
  <c r="O755" i="2"/>
  <c r="M755" i="2"/>
  <c r="L755" i="2"/>
  <c r="R754" i="2"/>
  <c r="Q754" i="2"/>
  <c r="P754" i="2"/>
  <c r="O754" i="2"/>
  <c r="M754" i="2"/>
  <c r="N754" i="2" s="1"/>
  <c r="L754" i="2"/>
  <c r="Q753" i="2"/>
  <c r="P753" i="2"/>
  <c r="R753" i="2" s="1"/>
  <c r="O753" i="2"/>
  <c r="M753" i="2"/>
  <c r="L753" i="2"/>
  <c r="N753" i="2" s="1"/>
  <c r="Q752" i="2"/>
  <c r="P752" i="2"/>
  <c r="R752" i="2" s="1"/>
  <c r="O752" i="2"/>
  <c r="M752" i="2"/>
  <c r="N752" i="2" s="1"/>
  <c r="L752" i="2"/>
  <c r="Q751" i="2"/>
  <c r="P751" i="2"/>
  <c r="R751" i="2" s="1"/>
  <c r="O751" i="2"/>
  <c r="M751" i="2"/>
  <c r="L751" i="2"/>
  <c r="N751" i="2" s="1"/>
  <c r="R750" i="2"/>
  <c r="Q750" i="2"/>
  <c r="P750" i="2"/>
  <c r="O750" i="2"/>
  <c r="M750" i="2"/>
  <c r="L750" i="2"/>
  <c r="Q749" i="2"/>
  <c r="P749" i="2"/>
  <c r="R749" i="2" s="1"/>
  <c r="O749" i="2"/>
  <c r="M749" i="2"/>
  <c r="N749" i="2" s="1"/>
  <c r="L749" i="2"/>
  <c r="Q748" i="2"/>
  <c r="P748" i="2"/>
  <c r="R748" i="2" s="1"/>
  <c r="O748" i="2"/>
  <c r="M748" i="2"/>
  <c r="L748" i="2"/>
  <c r="Q747" i="2"/>
  <c r="P747" i="2"/>
  <c r="R747" i="2" s="1"/>
  <c r="O747" i="2"/>
  <c r="M747" i="2"/>
  <c r="L747" i="2"/>
  <c r="Q746" i="2"/>
  <c r="P746" i="2"/>
  <c r="R746" i="2" s="1"/>
  <c r="O746" i="2"/>
  <c r="M746" i="2"/>
  <c r="N746" i="2" s="1"/>
  <c r="L746" i="2"/>
  <c r="R745" i="2"/>
  <c r="Q745" i="2"/>
  <c r="P745" i="2"/>
  <c r="O745" i="2"/>
  <c r="N745" i="2"/>
  <c r="M745" i="2"/>
  <c r="L745" i="2"/>
  <c r="Q744" i="2"/>
  <c r="P744" i="2"/>
  <c r="R744" i="2" s="1"/>
  <c r="O744" i="2"/>
  <c r="M744" i="2"/>
  <c r="N744" i="2" s="1"/>
  <c r="L744" i="2"/>
  <c r="Q743" i="2"/>
  <c r="P743" i="2"/>
  <c r="R743" i="2" s="1"/>
  <c r="O743" i="2"/>
  <c r="M743" i="2"/>
  <c r="L743" i="2"/>
  <c r="N743" i="2" s="1"/>
  <c r="Q742" i="2"/>
  <c r="P742" i="2"/>
  <c r="R742" i="2" s="1"/>
  <c r="O742" i="2"/>
  <c r="M742" i="2"/>
  <c r="L742" i="2"/>
  <c r="R741" i="2"/>
  <c r="Q741" i="2"/>
  <c r="P741" i="2"/>
  <c r="O741" i="2"/>
  <c r="M741" i="2"/>
  <c r="N741" i="2" s="1"/>
  <c r="L741" i="2"/>
  <c r="Q740" i="2"/>
  <c r="P740" i="2"/>
  <c r="R740" i="2" s="1"/>
  <c r="O740" i="2"/>
  <c r="M740" i="2"/>
  <c r="L740" i="2"/>
  <c r="Q739" i="2"/>
  <c r="P739" i="2"/>
  <c r="R739" i="2" s="1"/>
  <c r="O739" i="2"/>
  <c r="M739" i="2"/>
  <c r="L739" i="2"/>
  <c r="R738" i="2"/>
  <c r="Q738" i="2"/>
  <c r="P738" i="2"/>
  <c r="O738" i="2"/>
  <c r="M738" i="2"/>
  <c r="N738" i="2" s="1"/>
  <c r="L738" i="2"/>
  <c r="Q737" i="2"/>
  <c r="P737" i="2"/>
  <c r="R737" i="2" s="1"/>
  <c r="O737" i="2"/>
  <c r="M737" i="2"/>
  <c r="L737" i="2"/>
  <c r="N737" i="2" s="1"/>
  <c r="Q736" i="2"/>
  <c r="P736" i="2"/>
  <c r="R736" i="2" s="1"/>
  <c r="O736" i="2"/>
  <c r="M736" i="2"/>
  <c r="N736" i="2" s="1"/>
  <c r="L736" i="2"/>
  <c r="Q735" i="2"/>
  <c r="P735" i="2"/>
  <c r="R735" i="2" s="1"/>
  <c r="O735" i="2"/>
  <c r="M735" i="2"/>
  <c r="L735" i="2"/>
  <c r="N735" i="2" s="1"/>
  <c r="R734" i="2"/>
  <c r="Q734" i="2"/>
  <c r="P734" i="2"/>
  <c r="O734" i="2"/>
  <c r="M734" i="2"/>
  <c r="L734" i="2"/>
  <c r="Q733" i="2"/>
  <c r="P733" i="2"/>
  <c r="R733" i="2" s="1"/>
  <c r="O733" i="2"/>
  <c r="M733" i="2"/>
  <c r="N733" i="2" s="1"/>
  <c r="L733" i="2"/>
  <c r="Q732" i="2"/>
  <c r="P732" i="2"/>
  <c r="R732" i="2" s="1"/>
  <c r="O732" i="2"/>
  <c r="M732" i="2"/>
  <c r="L732" i="2"/>
  <c r="Q731" i="2"/>
  <c r="P731" i="2"/>
  <c r="R731" i="2" s="1"/>
  <c r="O731" i="2"/>
  <c r="M731" i="2"/>
  <c r="L731" i="2"/>
  <c r="Q730" i="2"/>
  <c r="P730" i="2"/>
  <c r="R730" i="2" s="1"/>
  <c r="O730" i="2"/>
  <c r="M730" i="2"/>
  <c r="N730" i="2" s="1"/>
  <c r="L730" i="2"/>
  <c r="R729" i="2"/>
  <c r="Q729" i="2"/>
  <c r="P729" i="2"/>
  <c r="O729" i="2"/>
  <c r="N729" i="2"/>
  <c r="M729" i="2"/>
  <c r="L729" i="2"/>
  <c r="Q728" i="2"/>
  <c r="P728" i="2"/>
  <c r="R728" i="2" s="1"/>
  <c r="O728" i="2"/>
  <c r="M728" i="2"/>
  <c r="N728" i="2" s="1"/>
  <c r="L728" i="2"/>
  <c r="Q727" i="2"/>
  <c r="P727" i="2"/>
  <c r="R727" i="2" s="1"/>
  <c r="O727" i="2"/>
  <c r="M727" i="2"/>
  <c r="L727" i="2"/>
  <c r="N727" i="2" s="1"/>
  <c r="Q726" i="2"/>
  <c r="P726" i="2"/>
  <c r="R726" i="2" s="1"/>
  <c r="O726" i="2"/>
  <c r="M726" i="2"/>
  <c r="L726" i="2"/>
  <c r="R725" i="2"/>
  <c r="Q725" i="2"/>
  <c r="P725" i="2"/>
  <c r="O725" i="2"/>
  <c r="M725" i="2"/>
  <c r="N725" i="2" s="1"/>
  <c r="L725" i="2"/>
  <c r="Q724" i="2"/>
  <c r="P724" i="2"/>
  <c r="R724" i="2" s="1"/>
  <c r="O724" i="2"/>
  <c r="M724" i="2"/>
  <c r="L724" i="2"/>
  <c r="Q723" i="2"/>
  <c r="P723" i="2"/>
  <c r="R723" i="2" s="1"/>
  <c r="O723" i="2"/>
  <c r="M723" i="2"/>
  <c r="L723" i="2"/>
  <c r="R722" i="2"/>
  <c r="Q722" i="2"/>
  <c r="P722" i="2"/>
  <c r="O722" i="2"/>
  <c r="M722" i="2"/>
  <c r="N722" i="2" s="1"/>
  <c r="L722" i="2"/>
  <c r="Q721" i="2"/>
  <c r="P721" i="2"/>
  <c r="R721" i="2" s="1"/>
  <c r="O721" i="2"/>
  <c r="M721" i="2"/>
  <c r="L721" i="2"/>
  <c r="N721" i="2" s="1"/>
  <c r="Q720" i="2"/>
  <c r="P720" i="2"/>
  <c r="R720" i="2" s="1"/>
  <c r="O720" i="2"/>
  <c r="M720" i="2"/>
  <c r="N720" i="2" s="1"/>
  <c r="L720" i="2"/>
  <c r="Q719" i="2"/>
  <c r="P719" i="2"/>
  <c r="R719" i="2" s="1"/>
  <c r="O719" i="2"/>
  <c r="M719" i="2"/>
  <c r="L719" i="2"/>
  <c r="N719" i="2" s="1"/>
  <c r="R718" i="2"/>
  <c r="Q718" i="2"/>
  <c r="P718" i="2"/>
  <c r="O718" i="2"/>
  <c r="M718" i="2"/>
  <c r="L718" i="2"/>
  <c r="Q717" i="2"/>
  <c r="P717" i="2"/>
  <c r="R717" i="2" s="1"/>
  <c r="O717" i="2"/>
  <c r="M717" i="2"/>
  <c r="N717" i="2" s="1"/>
  <c r="L717" i="2"/>
  <c r="Q716" i="2"/>
  <c r="P716" i="2"/>
  <c r="R716" i="2" s="1"/>
  <c r="O716" i="2"/>
  <c r="M716" i="2"/>
  <c r="L716" i="2"/>
  <c r="Q715" i="2"/>
  <c r="P715" i="2"/>
  <c r="R715" i="2" s="1"/>
  <c r="O715" i="2"/>
  <c r="M715" i="2"/>
  <c r="L715" i="2"/>
  <c r="Q714" i="2"/>
  <c r="P714" i="2"/>
  <c r="R714" i="2" s="1"/>
  <c r="O714" i="2"/>
  <c r="M714" i="2"/>
  <c r="N714" i="2" s="1"/>
  <c r="L714" i="2"/>
  <c r="R713" i="2"/>
  <c r="Q713" i="2"/>
  <c r="P713" i="2"/>
  <c r="O713" i="2"/>
  <c r="N713" i="2"/>
  <c r="M713" i="2"/>
  <c r="L713" i="2"/>
  <c r="Q712" i="2"/>
  <c r="P712" i="2"/>
  <c r="R712" i="2" s="1"/>
  <c r="O712" i="2"/>
  <c r="M712" i="2"/>
  <c r="N712" i="2" s="1"/>
  <c r="L712" i="2"/>
  <c r="Q711" i="2"/>
  <c r="P711" i="2"/>
  <c r="R711" i="2" s="1"/>
  <c r="O711" i="2"/>
  <c r="M711" i="2"/>
  <c r="L711" i="2"/>
  <c r="N711" i="2" s="1"/>
  <c r="Q710" i="2"/>
  <c r="P710" i="2"/>
  <c r="R710" i="2" s="1"/>
  <c r="O710" i="2"/>
  <c r="M710" i="2"/>
  <c r="L710" i="2"/>
  <c r="R709" i="2"/>
  <c r="Q709" i="2"/>
  <c r="P709" i="2"/>
  <c r="O709" i="2"/>
  <c r="M709" i="2"/>
  <c r="N709" i="2" s="1"/>
  <c r="L709" i="2"/>
  <c r="Q708" i="2"/>
  <c r="P708" i="2"/>
  <c r="R708" i="2" s="1"/>
  <c r="O708" i="2"/>
  <c r="M708" i="2"/>
  <c r="L708" i="2"/>
  <c r="Q707" i="2"/>
  <c r="P707" i="2"/>
  <c r="R707" i="2" s="1"/>
  <c r="O707" i="2"/>
  <c r="M707" i="2"/>
  <c r="L707" i="2"/>
  <c r="R706" i="2"/>
  <c r="Q706" i="2"/>
  <c r="P706" i="2"/>
  <c r="O706" i="2"/>
  <c r="M706" i="2"/>
  <c r="N706" i="2" s="1"/>
  <c r="L706" i="2"/>
  <c r="Q705" i="2"/>
  <c r="P705" i="2"/>
  <c r="R705" i="2" s="1"/>
  <c r="O705" i="2"/>
  <c r="M705" i="2"/>
  <c r="L705" i="2"/>
  <c r="N705" i="2" s="1"/>
  <c r="Q704" i="2"/>
  <c r="P704" i="2"/>
  <c r="R704" i="2" s="1"/>
  <c r="O704" i="2"/>
  <c r="M704" i="2"/>
  <c r="N704" i="2" s="1"/>
  <c r="L704" i="2"/>
  <c r="Q703" i="2"/>
  <c r="P703" i="2"/>
  <c r="R703" i="2" s="1"/>
  <c r="O703" i="2"/>
  <c r="M703" i="2"/>
  <c r="L703" i="2"/>
  <c r="N703" i="2" s="1"/>
  <c r="R702" i="2"/>
  <c r="Q702" i="2"/>
  <c r="P702" i="2"/>
  <c r="O702" i="2"/>
  <c r="M702" i="2"/>
  <c r="L702" i="2"/>
  <c r="Q701" i="2"/>
  <c r="P701" i="2"/>
  <c r="R701" i="2" s="1"/>
  <c r="O701" i="2"/>
  <c r="M701" i="2"/>
  <c r="N701" i="2" s="1"/>
  <c r="L701" i="2"/>
  <c r="Q700" i="2"/>
  <c r="P700" i="2"/>
  <c r="R700" i="2" s="1"/>
  <c r="O700" i="2"/>
  <c r="M700" i="2"/>
  <c r="L700" i="2"/>
  <c r="Q699" i="2"/>
  <c r="P699" i="2"/>
  <c r="R699" i="2" s="1"/>
  <c r="O699" i="2"/>
  <c r="M699" i="2"/>
  <c r="L699" i="2"/>
  <c r="Q698" i="2"/>
  <c r="P698" i="2"/>
  <c r="R698" i="2" s="1"/>
  <c r="O698" i="2"/>
  <c r="M698" i="2"/>
  <c r="N698" i="2" s="1"/>
  <c r="L698" i="2"/>
  <c r="R697" i="2"/>
  <c r="Q697" i="2"/>
  <c r="P697" i="2"/>
  <c r="O697" i="2"/>
  <c r="N697" i="2"/>
  <c r="M697" i="2"/>
  <c r="L697" i="2"/>
  <c r="Q696" i="2"/>
  <c r="P696" i="2"/>
  <c r="R696" i="2" s="1"/>
  <c r="O696" i="2"/>
  <c r="M696" i="2"/>
  <c r="N696" i="2" s="1"/>
  <c r="L696" i="2"/>
  <c r="Q695" i="2"/>
  <c r="P695" i="2"/>
  <c r="R695" i="2" s="1"/>
  <c r="O695" i="2"/>
  <c r="M695" i="2"/>
  <c r="L695" i="2"/>
  <c r="N695" i="2" s="1"/>
  <c r="Q694" i="2"/>
  <c r="P694" i="2"/>
  <c r="R694" i="2" s="1"/>
  <c r="O694" i="2"/>
  <c r="M694" i="2"/>
  <c r="L694" i="2"/>
  <c r="R693" i="2"/>
  <c r="Q693" i="2"/>
  <c r="P693" i="2"/>
  <c r="O693" i="2"/>
  <c r="M693" i="2"/>
  <c r="N693" i="2" s="1"/>
  <c r="L693" i="2"/>
  <c r="Q692" i="2"/>
  <c r="P692" i="2"/>
  <c r="R692" i="2" s="1"/>
  <c r="O692" i="2"/>
  <c r="M692" i="2"/>
  <c r="L692" i="2"/>
  <c r="Q691" i="2"/>
  <c r="P691" i="2"/>
  <c r="R691" i="2" s="1"/>
  <c r="O691" i="2"/>
  <c r="M691" i="2"/>
  <c r="L691" i="2"/>
  <c r="R690" i="2"/>
  <c r="Q690" i="2"/>
  <c r="P690" i="2"/>
  <c r="O690" i="2"/>
  <c r="M690" i="2"/>
  <c r="N690" i="2" s="1"/>
  <c r="L690" i="2"/>
  <c r="Q689" i="2"/>
  <c r="P689" i="2"/>
  <c r="R689" i="2" s="1"/>
  <c r="O689" i="2"/>
  <c r="M689" i="2"/>
  <c r="L689" i="2"/>
  <c r="N689" i="2" s="1"/>
  <c r="Q688" i="2"/>
  <c r="P688" i="2"/>
  <c r="R688" i="2" s="1"/>
  <c r="O688" i="2"/>
  <c r="M688" i="2"/>
  <c r="N688" i="2" s="1"/>
  <c r="L688" i="2"/>
  <c r="Q687" i="2"/>
  <c r="P687" i="2"/>
  <c r="R687" i="2" s="1"/>
  <c r="O687" i="2"/>
  <c r="M687" i="2"/>
  <c r="L687" i="2"/>
  <c r="N687" i="2" s="1"/>
  <c r="R686" i="2"/>
  <c r="Q686" i="2"/>
  <c r="P686" i="2"/>
  <c r="O686" i="2"/>
  <c r="M686" i="2"/>
  <c r="L686" i="2"/>
  <c r="Q685" i="2"/>
  <c r="P685" i="2"/>
  <c r="R685" i="2" s="1"/>
  <c r="O685" i="2"/>
  <c r="M685" i="2"/>
  <c r="N685" i="2" s="1"/>
  <c r="L685" i="2"/>
  <c r="Q684" i="2"/>
  <c r="P684" i="2"/>
  <c r="R684" i="2" s="1"/>
  <c r="O684" i="2"/>
  <c r="M684" i="2"/>
  <c r="L684" i="2"/>
  <c r="Q683" i="2"/>
  <c r="P683" i="2"/>
  <c r="R683" i="2" s="1"/>
  <c r="O683" i="2"/>
  <c r="M683" i="2"/>
  <c r="L683" i="2"/>
  <c r="Q682" i="2"/>
  <c r="P682" i="2"/>
  <c r="R682" i="2" s="1"/>
  <c r="O682" i="2"/>
  <c r="M682" i="2"/>
  <c r="N682" i="2" s="1"/>
  <c r="L682" i="2"/>
  <c r="R681" i="2"/>
  <c r="Q681" i="2"/>
  <c r="P681" i="2"/>
  <c r="O681" i="2"/>
  <c r="N681" i="2"/>
  <c r="M681" i="2"/>
  <c r="L681" i="2"/>
  <c r="Q680" i="2"/>
  <c r="P680" i="2"/>
  <c r="R680" i="2" s="1"/>
  <c r="O680" i="2"/>
  <c r="M680" i="2"/>
  <c r="N680" i="2" s="1"/>
  <c r="L680" i="2"/>
  <c r="Q679" i="2"/>
  <c r="P679" i="2"/>
  <c r="R679" i="2" s="1"/>
  <c r="O679" i="2"/>
  <c r="M679" i="2"/>
  <c r="L679" i="2"/>
  <c r="N679" i="2" s="1"/>
  <c r="Q678" i="2"/>
  <c r="P678" i="2"/>
  <c r="R678" i="2" s="1"/>
  <c r="O678" i="2"/>
  <c r="M678" i="2"/>
  <c r="L678" i="2"/>
  <c r="R677" i="2"/>
  <c r="Q677" i="2"/>
  <c r="P677" i="2"/>
  <c r="O677" i="2"/>
  <c r="M677" i="2"/>
  <c r="N677" i="2" s="1"/>
  <c r="L677" i="2"/>
  <c r="Q676" i="2"/>
  <c r="P676" i="2"/>
  <c r="R676" i="2" s="1"/>
  <c r="O676" i="2"/>
  <c r="M676" i="2"/>
  <c r="L676" i="2"/>
  <c r="Q675" i="2"/>
  <c r="P675" i="2"/>
  <c r="R675" i="2" s="1"/>
  <c r="O675" i="2"/>
  <c r="M675" i="2"/>
  <c r="L675" i="2"/>
  <c r="R674" i="2"/>
  <c r="Q674" i="2"/>
  <c r="P674" i="2"/>
  <c r="O674" i="2"/>
  <c r="M674" i="2"/>
  <c r="N674" i="2" s="1"/>
  <c r="L674" i="2"/>
  <c r="Q673" i="2"/>
  <c r="P673" i="2"/>
  <c r="R673" i="2" s="1"/>
  <c r="O673" i="2"/>
  <c r="M673" i="2"/>
  <c r="L673" i="2"/>
  <c r="N673" i="2" s="1"/>
  <c r="Q672" i="2"/>
  <c r="P672" i="2"/>
  <c r="R672" i="2" s="1"/>
  <c r="O672" i="2"/>
  <c r="M672" i="2"/>
  <c r="N672" i="2" s="1"/>
  <c r="L672" i="2"/>
  <c r="Q671" i="2"/>
  <c r="P671" i="2"/>
  <c r="R671" i="2" s="1"/>
  <c r="O671" i="2"/>
  <c r="M671" i="2"/>
  <c r="L671" i="2"/>
  <c r="N671" i="2" s="1"/>
  <c r="R670" i="2"/>
  <c r="Q670" i="2"/>
  <c r="P670" i="2"/>
  <c r="O670" i="2"/>
  <c r="M670" i="2"/>
  <c r="L670" i="2"/>
  <c r="Q669" i="2"/>
  <c r="P669" i="2"/>
  <c r="R669" i="2" s="1"/>
  <c r="O669" i="2"/>
  <c r="M669" i="2"/>
  <c r="N669" i="2" s="1"/>
  <c r="L669" i="2"/>
  <c r="Q668" i="2"/>
  <c r="P668" i="2"/>
  <c r="R668" i="2" s="1"/>
  <c r="O668" i="2"/>
  <c r="M668" i="2"/>
  <c r="L668" i="2"/>
  <c r="Q667" i="2"/>
  <c r="P667" i="2"/>
  <c r="R667" i="2" s="1"/>
  <c r="O667" i="2"/>
  <c r="M667" i="2"/>
  <c r="L667" i="2"/>
  <c r="Q666" i="2"/>
  <c r="P666" i="2"/>
  <c r="R666" i="2" s="1"/>
  <c r="O666" i="2"/>
  <c r="M666" i="2"/>
  <c r="N666" i="2" s="1"/>
  <c r="L666" i="2"/>
  <c r="R665" i="2"/>
  <c r="Q665" i="2"/>
  <c r="P665" i="2"/>
  <c r="O665" i="2"/>
  <c r="N665" i="2"/>
  <c r="M665" i="2"/>
  <c r="L665" i="2"/>
  <c r="Q664" i="2"/>
  <c r="P664" i="2"/>
  <c r="R664" i="2" s="1"/>
  <c r="O664" i="2"/>
  <c r="M664" i="2"/>
  <c r="N664" i="2" s="1"/>
  <c r="L664" i="2"/>
  <c r="Q663" i="2"/>
  <c r="P663" i="2"/>
  <c r="R663" i="2" s="1"/>
  <c r="O663" i="2"/>
  <c r="M663" i="2"/>
  <c r="L663" i="2"/>
  <c r="N663" i="2" s="1"/>
  <c r="Q662" i="2"/>
  <c r="P662" i="2"/>
  <c r="R662" i="2" s="1"/>
  <c r="O662" i="2"/>
  <c r="M662" i="2"/>
  <c r="L662" i="2"/>
  <c r="R661" i="2"/>
  <c r="Q661" i="2"/>
  <c r="P661" i="2"/>
  <c r="O661" i="2"/>
  <c r="M661" i="2"/>
  <c r="N661" i="2" s="1"/>
  <c r="L661" i="2"/>
  <c r="Q660" i="2"/>
  <c r="P660" i="2"/>
  <c r="R660" i="2" s="1"/>
  <c r="O660" i="2"/>
  <c r="M660" i="2"/>
  <c r="L660" i="2"/>
  <c r="Q659" i="2"/>
  <c r="P659" i="2"/>
  <c r="R659" i="2" s="1"/>
  <c r="O659" i="2"/>
  <c r="M659" i="2"/>
  <c r="L659" i="2"/>
  <c r="R658" i="2"/>
  <c r="Q658" i="2"/>
  <c r="P658" i="2"/>
  <c r="O658" i="2"/>
  <c r="M658" i="2"/>
  <c r="N658" i="2" s="1"/>
  <c r="L658" i="2"/>
  <c r="Q657" i="2"/>
  <c r="P657" i="2"/>
  <c r="R657" i="2" s="1"/>
  <c r="O657" i="2"/>
  <c r="M657" i="2"/>
  <c r="L657" i="2"/>
  <c r="N657" i="2" s="1"/>
  <c r="Q656" i="2"/>
  <c r="P656" i="2"/>
  <c r="R656" i="2" s="1"/>
  <c r="O656" i="2"/>
  <c r="M656" i="2"/>
  <c r="N656" i="2" s="1"/>
  <c r="L656" i="2"/>
  <c r="Q655" i="2"/>
  <c r="P655" i="2"/>
  <c r="R655" i="2" s="1"/>
  <c r="O655" i="2"/>
  <c r="M655" i="2"/>
  <c r="L655" i="2"/>
  <c r="N655" i="2" s="1"/>
  <c r="R654" i="2"/>
  <c r="Q654" i="2"/>
  <c r="P654" i="2"/>
  <c r="O654" i="2"/>
  <c r="M654" i="2"/>
  <c r="L654" i="2"/>
  <c r="Q653" i="2"/>
  <c r="P653" i="2"/>
  <c r="R653" i="2" s="1"/>
  <c r="O653" i="2"/>
  <c r="M653" i="2"/>
  <c r="N653" i="2" s="1"/>
  <c r="L653" i="2"/>
  <c r="Q652" i="2"/>
  <c r="P652" i="2"/>
  <c r="R652" i="2" s="1"/>
  <c r="O652" i="2"/>
  <c r="M652" i="2"/>
  <c r="L652" i="2"/>
  <c r="Q651" i="2"/>
  <c r="P651" i="2"/>
  <c r="R651" i="2" s="1"/>
  <c r="O651" i="2"/>
  <c r="M651" i="2"/>
  <c r="L651" i="2"/>
  <c r="Q650" i="2"/>
  <c r="P650" i="2"/>
  <c r="R650" i="2" s="1"/>
  <c r="O650" i="2"/>
  <c r="M650" i="2"/>
  <c r="N650" i="2" s="1"/>
  <c r="L650" i="2"/>
  <c r="R649" i="2"/>
  <c r="Q649" i="2"/>
  <c r="P649" i="2"/>
  <c r="O649" i="2"/>
  <c r="N649" i="2"/>
  <c r="M649" i="2"/>
  <c r="L649" i="2"/>
  <c r="Q648" i="2"/>
  <c r="P648" i="2"/>
  <c r="R648" i="2" s="1"/>
  <c r="O648" i="2"/>
  <c r="M648" i="2"/>
  <c r="N648" i="2" s="1"/>
  <c r="L648" i="2"/>
  <c r="Q647" i="2"/>
  <c r="P647" i="2"/>
  <c r="R647" i="2" s="1"/>
  <c r="O647" i="2"/>
  <c r="M647" i="2"/>
  <c r="L647" i="2"/>
  <c r="N647" i="2" s="1"/>
  <c r="Q646" i="2"/>
  <c r="P646" i="2"/>
  <c r="R646" i="2" s="1"/>
  <c r="O646" i="2"/>
  <c r="M646" i="2"/>
  <c r="L646" i="2"/>
  <c r="R645" i="2"/>
  <c r="Q645" i="2"/>
  <c r="P645" i="2"/>
  <c r="O645" i="2"/>
  <c r="M645" i="2"/>
  <c r="N645" i="2" s="1"/>
  <c r="L645" i="2"/>
  <c r="Q644" i="2"/>
  <c r="P644" i="2"/>
  <c r="R644" i="2" s="1"/>
  <c r="O644" i="2"/>
  <c r="M644" i="2"/>
  <c r="L644" i="2"/>
  <c r="Q643" i="2"/>
  <c r="P643" i="2"/>
  <c r="R643" i="2" s="1"/>
  <c r="O643" i="2"/>
  <c r="M643" i="2"/>
  <c r="L643" i="2"/>
  <c r="R642" i="2"/>
  <c r="Q642" i="2"/>
  <c r="P642" i="2"/>
  <c r="O642" i="2"/>
  <c r="M642" i="2"/>
  <c r="N642" i="2" s="1"/>
  <c r="L642" i="2"/>
  <c r="Q641" i="2"/>
  <c r="P641" i="2"/>
  <c r="R641" i="2" s="1"/>
  <c r="O641" i="2"/>
  <c r="M641" i="2"/>
  <c r="L641" i="2"/>
  <c r="N641" i="2" s="1"/>
  <c r="Q640" i="2"/>
  <c r="P640" i="2"/>
  <c r="R640" i="2" s="1"/>
  <c r="O640" i="2"/>
  <c r="M640" i="2"/>
  <c r="N640" i="2" s="1"/>
  <c r="L640" i="2"/>
  <c r="Q639" i="2"/>
  <c r="P639" i="2"/>
  <c r="R639" i="2" s="1"/>
  <c r="O639" i="2"/>
  <c r="M639" i="2"/>
  <c r="L639" i="2"/>
  <c r="N639" i="2" s="1"/>
  <c r="R638" i="2"/>
  <c r="Q638" i="2"/>
  <c r="P638" i="2"/>
  <c r="O638" i="2"/>
  <c r="M638" i="2"/>
  <c r="L638" i="2"/>
  <c r="Q637" i="2"/>
  <c r="P637" i="2"/>
  <c r="R637" i="2" s="1"/>
  <c r="O637" i="2"/>
  <c r="M637" i="2"/>
  <c r="N637" i="2" s="1"/>
  <c r="L637" i="2"/>
  <c r="Q636" i="2"/>
  <c r="P636" i="2"/>
  <c r="R636" i="2" s="1"/>
  <c r="O636" i="2"/>
  <c r="M636" i="2"/>
  <c r="L636" i="2"/>
  <c r="Q635" i="2"/>
  <c r="P635" i="2"/>
  <c r="R635" i="2" s="1"/>
  <c r="O635" i="2"/>
  <c r="M635" i="2"/>
  <c r="L635" i="2"/>
  <c r="Q634" i="2"/>
  <c r="P634" i="2"/>
  <c r="R634" i="2" s="1"/>
  <c r="O634" i="2"/>
  <c r="M634" i="2"/>
  <c r="N634" i="2" s="1"/>
  <c r="L634" i="2"/>
  <c r="R633" i="2"/>
  <c r="Q633" i="2"/>
  <c r="P633" i="2"/>
  <c r="O633" i="2"/>
  <c r="N633" i="2"/>
  <c r="M633" i="2"/>
  <c r="L633" i="2"/>
  <c r="Q632" i="2"/>
  <c r="P632" i="2"/>
  <c r="R632" i="2" s="1"/>
  <c r="O632" i="2"/>
  <c r="M632" i="2"/>
  <c r="N632" i="2" s="1"/>
  <c r="L632" i="2"/>
  <c r="Q631" i="2"/>
  <c r="P631" i="2"/>
  <c r="R631" i="2" s="1"/>
  <c r="O631" i="2"/>
  <c r="M631" i="2"/>
  <c r="L631" i="2"/>
  <c r="N631" i="2" s="1"/>
  <c r="Q630" i="2"/>
  <c r="P630" i="2"/>
  <c r="R630" i="2" s="1"/>
  <c r="O630" i="2"/>
  <c r="M630" i="2"/>
  <c r="L630" i="2"/>
  <c r="R629" i="2"/>
  <c r="Q629" i="2"/>
  <c r="P629" i="2"/>
  <c r="O629" i="2"/>
  <c r="M629" i="2"/>
  <c r="N629" i="2" s="1"/>
  <c r="L629" i="2"/>
  <c r="Q628" i="2"/>
  <c r="P628" i="2"/>
  <c r="R628" i="2" s="1"/>
  <c r="O628" i="2"/>
  <c r="M628" i="2"/>
  <c r="L628" i="2"/>
  <c r="Q627" i="2"/>
  <c r="P627" i="2"/>
  <c r="R627" i="2" s="1"/>
  <c r="O627" i="2"/>
  <c r="M627" i="2"/>
  <c r="L627" i="2"/>
  <c r="R626" i="2"/>
  <c r="Q626" i="2"/>
  <c r="P626" i="2"/>
  <c r="O626" i="2"/>
  <c r="M626" i="2"/>
  <c r="N626" i="2" s="1"/>
  <c r="L626" i="2"/>
  <c r="Q625" i="2"/>
  <c r="P625" i="2"/>
  <c r="R625" i="2" s="1"/>
  <c r="O625" i="2"/>
  <c r="M625" i="2"/>
  <c r="L625" i="2"/>
  <c r="N625" i="2" s="1"/>
  <c r="Q624" i="2"/>
  <c r="P624" i="2"/>
  <c r="R624" i="2" s="1"/>
  <c r="O624" i="2"/>
  <c r="M624" i="2"/>
  <c r="N624" i="2" s="1"/>
  <c r="L624" i="2"/>
  <c r="Q623" i="2"/>
  <c r="P623" i="2"/>
  <c r="R623" i="2" s="1"/>
  <c r="O623" i="2"/>
  <c r="M623" i="2"/>
  <c r="L623" i="2"/>
  <c r="N623" i="2" s="1"/>
  <c r="R622" i="2"/>
  <c r="Q622" i="2"/>
  <c r="P622" i="2"/>
  <c r="O622" i="2"/>
  <c r="M622" i="2"/>
  <c r="L622" i="2"/>
  <c r="Q621" i="2"/>
  <c r="P621" i="2"/>
  <c r="R621" i="2" s="1"/>
  <c r="O621" i="2"/>
  <c r="M621" i="2"/>
  <c r="N621" i="2" s="1"/>
  <c r="L621" i="2"/>
  <c r="Q620" i="2"/>
  <c r="P620" i="2"/>
  <c r="R620" i="2" s="1"/>
  <c r="O620" i="2"/>
  <c r="M620" i="2"/>
  <c r="L620" i="2"/>
  <c r="Q619" i="2"/>
  <c r="P619" i="2"/>
  <c r="R619" i="2" s="1"/>
  <c r="O619" i="2"/>
  <c r="M619" i="2"/>
  <c r="L619" i="2"/>
  <c r="Q618" i="2"/>
  <c r="P618" i="2"/>
  <c r="R618" i="2" s="1"/>
  <c r="O618" i="2"/>
  <c r="M618" i="2"/>
  <c r="N618" i="2" s="1"/>
  <c r="L618" i="2"/>
  <c r="R617" i="2"/>
  <c r="Q617" i="2"/>
  <c r="P617" i="2"/>
  <c r="O617" i="2"/>
  <c r="N617" i="2"/>
  <c r="M617" i="2"/>
  <c r="L617" i="2"/>
  <c r="Q616" i="2"/>
  <c r="P616" i="2"/>
  <c r="R616" i="2" s="1"/>
  <c r="O616" i="2"/>
  <c r="M616" i="2"/>
  <c r="N616" i="2" s="1"/>
  <c r="L616" i="2"/>
  <c r="Q615" i="2"/>
  <c r="P615" i="2"/>
  <c r="R615" i="2" s="1"/>
  <c r="O615" i="2"/>
  <c r="M615" i="2"/>
  <c r="L615" i="2"/>
  <c r="N615" i="2" s="1"/>
  <c r="Q614" i="2"/>
  <c r="P614" i="2"/>
  <c r="R614" i="2" s="1"/>
  <c r="O614" i="2"/>
  <c r="M614" i="2"/>
  <c r="L614" i="2"/>
  <c r="R613" i="2"/>
  <c r="Q613" i="2"/>
  <c r="P613" i="2"/>
  <c r="O613" i="2"/>
  <c r="M613" i="2"/>
  <c r="N613" i="2" s="1"/>
  <c r="L613" i="2"/>
  <c r="Q612" i="2"/>
  <c r="P612" i="2"/>
  <c r="R612" i="2" s="1"/>
  <c r="O612" i="2"/>
  <c r="M612" i="2"/>
  <c r="L612" i="2"/>
  <c r="Q611" i="2"/>
  <c r="P611" i="2"/>
  <c r="R611" i="2" s="1"/>
  <c r="O611" i="2"/>
  <c r="M611" i="2"/>
  <c r="L611" i="2"/>
  <c r="R610" i="2"/>
  <c r="Q610" i="2"/>
  <c r="P610" i="2"/>
  <c r="O610" i="2"/>
  <c r="M610" i="2"/>
  <c r="N610" i="2" s="1"/>
  <c r="L610" i="2"/>
  <c r="Q609" i="2"/>
  <c r="P609" i="2"/>
  <c r="R609" i="2" s="1"/>
  <c r="O609" i="2"/>
  <c r="M609" i="2"/>
  <c r="L609" i="2"/>
  <c r="N609" i="2" s="1"/>
  <c r="Q608" i="2"/>
  <c r="P608" i="2"/>
  <c r="R608" i="2" s="1"/>
  <c r="O608" i="2"/>
  <c r="M608" i="2"/>
  <c r="N608" i="2" s="1"/>
  <c r="L608" i="2"/>
  <c r="Q607" i="2"/>
  <c r="P607" i="2"/>
  <c r="R607" i="2" s="1"/>
  <c r="O607" i="2"/>
  <c r="M607" i="2"/>
  <c r="L607" i="2"/>
  <c r="N607" i="2" s="1"/>
  <c r="R606" i="2"/>
  <c r="Q606" i="2"/>
  <c r="P606" i="2"/>
  <c r="O606" i="2"/>
  <c r="M606" i="2"/>
  <c r="L606" i="2"/>
  <c r="Q605" i="2"/>
  <c r="P605" i="2"/>
  <c r="R605" i="2" s="1"/>
  <c r="O605" i="2"/>
  <c r="M605" i="2"/>
  <c r="N605" i="2" s="1"/>
  <c r="L605" i="2"/>
  <c r="Q604" i="2"/>
  <c r="P604" i="2"/>
  <c r="R604" i="2" s="1"/>
  <c r="O604" i="2"/>
  <c r="M604" i="2"/>
  <c r="L604" i="2"/>
  <c r="Q603" i="2"/>
  <c r="P603" i="2"/>
  <c r="R603" i="2" s="1"/>
  <c r="O603" i="2"/>
  <c r="M603" i="2"/>
  <c r="L603" i="2"/>
  <c r="Q602" i="2"/>
  <c r="P602" i="2"/>
  <c r="R602" i="2" s="1"/>
  <c r="O602" i="2"/>
  <c r="M602" i="2"/>
  <c r="N602" i="2" s="1"/>
  <c r="L602" i="2"/>
  <c r="R601" i="2"/>
  <c r="Q601" i="2"/>
  <c r="P601" i="2"/>
  <c r="O601" i="2"/>
  <c r="N601" i="2"/>
  <c r="M601" i="2"/>
  <c r="L601" i="2"/>
  <c r="Q600" i="2"/>
  <c r="P600" i="2"/>
  <c r="R600" i="2" s="1"/>
  <c r="O600" i="2"/>
  <c r="M600" i="2"/>
  <c r="N600" i="2" s="1"/>
  <c r="L600" i="2"/>
  <c r="Q599" i="2"/>
  <c r="P599" i="2"/>
  <c r="R599" i="2" s="1"/>
  <c r="O599" i="2"/>
  <c r="M599" i="2"/>
  <c r="L599" i="2"/>
  <c r="N599" i="2" s="1"/>
  <c r="Q598" i="2"/>
  <c r="P598" i="2"/>
  <c r="R598" i="2" s="1"/>
  <c r="O598" i="2"/>
  <c r="M598" i="2"/>
  <c r="L598" i="2"/>
  <c r="R597" i="2"/>
  <c r="Q597" i="2"/>
  <c r="P597" i="2"/>
  <c r="O597" i="2"/>
  <c r="M597" i="2"/>
  <c r="N597" i="2" s="1"/>
  <c r="L597" i="2"/>
  <c r="Q596" i="2"/>
  <c r="P596" i="2"/>
  <c r="R596" i="2" s="1"/>
  <c r="O596" i="2"/>
  <c r="M596" i="2"/>
  <c r="L596" i="2"/>
  <c r="Q595" i="2"/>
  <c r="P595" i="2"/>
  <c r="R595" i="2" s="1"/>
  <c r="O595" i="2"/>
  <c r="M595" i="2"/>
  <c r="L595" i="2"/>
  <c r="R594" i="2"/>
  <c r="Q594" i="2"/>
  <c r="P594" i="2"/>
  <c r="O594" i="2"/>
  <c r="M594" i="2"/>
  <c r="N594" i="2" s="1"/>
  <c r="L594" i="2"/>
  <c r="Q593" i="2"/>
  <c r="P593" i="2"/>
  <c r="R593" i="2" s="1"/>
  <c r="O593" i="2"/>
  <c r="M593" i="2"/>
  <c r="L593" i="2"/>
  <c r="N593" i="2" s="1"/>
  <c r="Q592" i="2"/>
  <c r="P592" i="2"/>
  <c r="R592" i="2" s="1"/>
  <c r="O592" i="2"/>
  <c r="M592" i="2"/>
  <c r="N592" i="2" s="1"/>
  <c r="L592" i="2"/>
  <c r="Q591" i="2"/>
  <c r="P591" i="2"/>
  <c r="R591" i="2" s="1"/>
  <c r="O591" i="2"/>
  <c r="M591" i="2"/>
  <c r="L591" i="2"/>
  <c r="N591" i="2" s="1"/>
  <c r="R590" i="2"/>
  <c r="Q590" i="2"/>
  <c r="P590" i="2"/>
  <c r="O590" i="2"/>
  <c r="M590" i="2"/>
  <c r="L590" i="2"/>
  <c r="Q589" i="2"/>
  <c r="P589" i="2"/>
  <c r="R589" i="2" s="1"/>
  <c r="O589" i="2"/>
  <c r="M589" i="2"/>
  <c r="N589" i="2" s="1"/>
  <c r="L589" i="2"/>
  <c r="Q588" i="2"/>
  <c r="P588" i="2"/>
  <c r="R588" i="2" s="1"/>
  <c r="O588" i="2"/>
  <c r="M588" i="2"/>
  <c r="L588" i="2"/>
  <c r="Q587" i="2"/>
  <c r="P587" i="2"/>
  <c r="R587" i="2" s="1"/>
  <c r="O587" i="2"/>
  <c r="M587" i="2"/>
  <c r="L587" i="2"/>
  <c r="Q586" i="2"/>
  <c r="P586" i="2"/>
  <c r="R586" i="2" s="1"/>
  <c r="O586" i="2"/>
  <c r="M586" i="2"/>
  <c r="N586" i="2" s="1"/>
  <c r="L586" i="2"/>
  <c r="R585" i="2"/>
  <c r="Q585" i="2"/>
  <c r="P585" i="2"/>
  <c r="O585" i="2"/>
  <c r="N585" i="2"/>
  <c r="M585" i="2"/>
  <c r="L585" i="2"/>
  <c r="Q584" i="2"/>
  <c r="P584" i="2"/>
  <c r="R584" i="2" s="1"/>
  <c r="O584" i="2"/>
  <c r="M584" i="2"/>
  <c r="N584" i="2" s="1"/>
  <c r="L584" i="2"/>
  <c r="Q583" i="2"/>
  <c r="P583" i="2"/>
  <c r="R583" i="2" s="1"/>
  <c r="O583" i="2"/>
  <c r="M583" i="2"/>
  <c r="L583" i="2"/>
  <c r="N583" i="2" s="1"/>
  <c r="Q582" i="2"/>
  <c r="P582" i="2"/>
  <c r="R582" i="2" s="1"/>
  <c r="O582" i="2"/>
  <c r="M582" i="2"/>
  <c r="L582" i="2"/>
  <c r="R581" i="2"/>
  <c r="Q581" i="2"/>
  <c r="P581" i="2"/>
  <c r="O581" i="2"/>
  <c r="M581" i="2"/>
  <c r="N581" i="2" s="1"/>
  <c r="L581" i="2"/>
  <c r="Q580" i="2"/>
  <c r="P580" i="2"/>
  <c r="R580" i="2" s="1"/>
  <c r="O580" i="2"/>
  <c r="M580" i="2"/>
  <c r="L580" i="2"/>
  <c r="Q579" i="2"/>
  <c r="P579" i="2"/>
  <c r="R579" i="2" s="1"/>
  <c r="O579" i="2"/>
  <c r="M579" i="2"/>
  <c r="L579" i="2"/>
  <c r="R578" i="2"/>
  <c r="Q578" i="2"/>
  <c r="P578" i="2"/>
  <c r="O578" i="2"/>
  <c r="M578" i="2"/>
  <c r="N578" i="2" s="1"/>
  <c r="L578" i="2"/>
  <c r="Q577" i="2"/>
  <c r="P577" i="2"/>
  <c r="R577" i="2" s="1"/>
  <c r="O577" i="2"/>
  <c r="M577" i="2"/>
  <c r="L577" i="2"/>
  <c r="N577" i="2" s="1"/>
  <c r="Q576" i="2"/>
  <c r="P576" i="2"/>
  <c r="R576" i="2" s="1"/>
  <c r="O576" i="2"/>
  <c r="M576" i="2"/>
  <c r="N576" i="2" s="1"/>
  <c r="L576" i="2"/>
  <c r="Q575" i="2"/>
  <c r="P575" i="2"/>
  <c r="R575" i="2" s="1"/>
  <c r="O575" i="2"/>
  <c r="M575" i="2"/>
  <c r="L575" i="2"/>
  <c r="N575" i="2" s="1"/>
  <c r="R574" i="2"/>
  <c r="Q574" i="2"/>
  <c r="P574" i="2"/>
  <c r="O574" i="2"/>
  <c r="M574" i="2"/>
  <c r="L574" i="2"/>
  <c r="Q573" i="2"/>
  <c r="P573" i="2"/>
  <c r="R573" i="2" s="1"/>
  <c r="O573" i="2"/>
  <c r="M573" i="2"/>
  <c r="N573" i="2" s="1"/>
  <c r="L573" i="2"/>
  <c r="Q572" i="2"/>
  <c r="P572" i="2"/>
  <c r="R572" i="2" s="1"/>
  <c r="O572" i="2"/>
  <c r="M572" i="2"/>
  <c r="L572" i="2"/>
  <c r="Q571" i="2"/>
  <c r="P571" i="2"/>
  <c r="R571" i="2" s="1"/>
  <c r="O571" i="2"/>
  <c r="M571" i="2"/>
  <c r="L571" i="2"/>
  <c r="Q570" i="2"/>
  <c r="P570" i="2"/>
  <c r="R570" i="2" s="1"/>
  <c r="O570" i="2"/>
  <c r="M570" i="2"/>
  <c r="N570" i="2" s="1"/>
  <c r="L570" i="2"/>
  <c r="R569" i="2"/>
  <c r="Q569" i="2"/>
  <c r="P569" i="2"/>
  <c r="O569" i="2"/>
  <c r="N569" i="2"/>
  <c r="M569" i="2"/>
  <c r="L569" i="2"/>
  <c r="Q568" i="2"/>
  <c r="P568" i="2"/>
  <c r="R568" i="2" s="1"/>
  <c r="O568" i="2"/>
  <c r="M568" i="2"/>
  <c r="N568" i="2" s="1"/>
  <c r="L568" i="2"/>
  <c r="Q567" i="2"/>
  <c r="P567" i="2"/>
  <c r="R567" i="2" s="1"/>
  <c r="O567" i="2"/>
  <c r="M567" i="2"/>
  <c r="L567" i="2"/>
  <c r="N567" i="2" s="1"/>
  <c r="Q566" i="2"/>
  <c r="P566" i="2"/>
  <c r="R566" i="2" s="1"/>
  <c r="O566" i="2"/>
  <c r="M566" i="2"/>
  <c r="L566" i="2"/>
  <c r="R565" i="2"/>
  <c r="Q565" i="2"/>
  <c r="P565" i="2"/>
  <c r="O565" i="2"/>
  <c r="M565" i="2"/>
  <c r="N565" i="2" s="1"/>
  <c r="L565" i="2"/>
  <c r="Q564" i="2"/>
  <c r="P564" i="2"/>
  <c r="R564" i="2" s="1"/>
  <c r="O564" i="2"/>
  <c r="M564" i="2"/>
  <c r="L564" i="2"/>
  <c r="Q563" i="2"/>
  <c r="P563" i="2"/>
  <c r="R563" i="2" s="1"/>
  <c r="O563" i="2"/>
  <c r="M563" i="2"/>
  <c r="L563" i="2"/>
  <c r="R562" i="2"/>
  <c r="Q562" i="2"/>
  <c r="P562" i="2"/>
  <c r="O562" i="2"/>
  <c r="M562" i="2"/>
  <c r="N562" i="2" s="1"/>
  <c r="L562" i="2"/>
  <c r="Q561" i="2"/>
  <c r="P561" i="2"/>
  <c r="R561" i="2" s="1"/>
  <c r="O561" i="2"/>
  <c r="M561" i="2"/>
  <c r="L561" i="2"/>
  <c r="N561" i="2" s="1"/>
  <c r="Q560" i="2"/>
  <c r="P560" i="2"/>
  <c r="R560" i="2" s="1"/>
  <c r="O560" i="2"/>
  <c r="M560" i="2"/>
  <c r="N560" i="2" s="1"/>
  <c r="L560" i="2"/>
  <c r="Q559" i="2"/>
  <c r="P559" i="2"/>
  <c r="R559" i="2" s="1"/>
  <c r="O559" i="2"/>
  <c r="M559" i="2"/>
  <c r="L559" i="2"/>
  <c r="N559" i="2" s="1"/>
  <c r="R558" i="2"/>
  <c r="Q558" i="2"/>
  <c r="P558" i="2"/>
  <c r="O558" i="2"/>
  <c r="M558" i="2"/>
  <c r="L558" i="2"/>
  <c r="Q557" i="2"/>
  <c r="P557" i="2"/>
  <c r="R557" i="2" s="1"/>
  <c r="O557" i="2"/>
  <c r="M557" i="2"/>
  <c r="N557" i="2" s="1"/>
  <c r="L557" i="2"/>
  <c r="Q556" i="2"/>
  <c r="P556" i="2"/>
  <c r="R556" i="2" s="1"/>
  <c r="O556" i="2"/>
  <c r="M556" i="2"/>
  <c r="L556" i="2"/>
  <c r="Q555" i="2"/>
  <c r="P555" i="2"/>
  <c r="R555" i="2" s="1"/>
  <c r="O555" i="2"/>
  <c r="M555" i="2"/>
  <c r="L555" i="2"/>
  <c r="Q554" i="2"/>
  <c r="P554" i="2"/>
  <c r="R554" i="2" s="1"/>
  <c r="O554" i="2"/>
  <c r="M554" i="2"/>
  <c r="N554" i="2" s="1"/>
  <c r="L554" i="2"/>
  <c r="R553" i="2"/>
  <c r="Q553" i="2"/>
  <c r="P553" i="2"/>
  <c r="O553" i="2"/>
  <c r="N553" i="2"/>
  <c r="M553" i="2"/>
  <c r="L553" i="2"/>
  <c r="Q552" i="2"/>
  <c r="P552" i="2"/>
  <c r="R552" i="2" s="1"/>
  <c r="O552" i="2"/>
  <c r="M552" i="2"/>
  <c r="N552" i="2" s="1"/>
  <c r="L552" i="2"/>
  <c r="Q551" i="2"/>
  <c r="P551" i="2"/>
  <c r="R551" i="2" s="1"/>
  <c r="O551" i="2"/>
  <c r="M551" i="2"/>
  <c r="L551" i="2"/>
  <c r="N551" i="2" s="1"/>
  <c r="Q550" i="2"/>
  <c r="P550" i="2"/>
  <c r="R550" i="2" s="1"/>
  <c r="O550" i="2"/>
  <c r="M550" i="2"/>
  <c r="L550" i="2"/>
  <c r="R549" i="2"/>
  <c r="Q549" i="2"/>
  <c r="P549" i="2"/>
  <c r="O549" i="2"/>
  <c r="M549" i="2"/>
  <c r="N549" i="2" s="1"/>
  <c r="L549" i="2"/>
  <c r="Q548" i="2"/>
  <c r="P548" i="2"/>
  <c r="R548" i="2" s="1"/>
  <c r="O548" i="2"/>
  <c r="M548" i="2"/>
  <c r="L548" i="2"/>
  <c r="Q547" i="2"/>
  <c r="P547" i="2"/>
  <c r="R547" i="2" s="1"/>
  <c r="O547" i="2"/>
  <c r="M547" i="2"/>
  <c r="L547" i="2"/>
  <c r="R546" i="2"/>
  <c r="Q546" i="2"/>
  <c r="P546" i="2"/>
  <c r="O546" i="2"/>
  <c r="M546" i="2"/>
  <c r="N546" i="2" s="1"/>
  <c r="L546" i="2"/>
  <c r="Q545" i="2"/>
  <c r="P545" i="2"/>
  <c r="R545" i="2" s="1"/>
  <c r="O545" i="2"/>
  <c r="M545" i="2"/>
  <c r="L545" i="2"/>
  <c r="N545" i="2" s="1"/>
  <c r="Q544" i="2"/>
  <c r="P544" i="2"/>
  <c r="R544" i="2" s="1"/>
  <c r="O544" i="2"/>
  <c r="M544" i="2"/>
  <c r="N544" i="2" s="1"/>
  <c r="L544" i="2"/>
  <c r="Q543" i="2"/>
  <c r="P543" i="2"/>
  <c r="R543" i="2" s="1"/>
  <c r="O543" i="2"/>
  <c r="M543" i="2"/>
  <c r="L543" i="2"/>
  <c r="N543" i="2" s="1"/>
  <c r="R542" i="2"/>
  <c r="Q542" i="2"/>
  <c r="P542" i="2"/>
  <c r="O542" i="2"/>
  <c r="M542" i="2"/>
  <c r="L542" i="2"/>
  <c r="Q541" i="2"/>
  <c r="P541" i="2"/>
  <c r="R541" i="2" s="1"/>
  <c r="O541" i="2"/>
  <c r="M541" i="2"/>
  <c r="N541" i="2" s="1"/>
  <c r="L541" i="2"/>
  <c r="Q540" i="2"/>
  <c r="P540" i="2"/>
  <c r="R540" i="2" s="1"/>
  <c r="O540" i="2"/>
  <c r="M540" i="2"/>
  <c r="L540" i="2"/>
  <c r="Q539" i="2"/>
  <c r="P539" i="2"/>
  <c r="R539" i="2" s="1"/>
  <c r="O539" i="2"/>
  <c r="M539" i="2"/>
  <c r="L539" i="2"/>
  <c r="Q538" i="2"/>
  <c r="P538" i="2"/>
  <c r="R538" i="2" s="1"/>
  <c r="O538" i="2"/>
  <c r="M538" i="2"/>
  <c r="N538" i="2" s="1"/>
  <c r="L538" i="2"/>
  <c r="R537" i="2"/>
  <c r="Q537" i="2"/>
  <c r="P537" i="2"/>
  <c r="O537" i="2"/>
  <c r="N537" i="2"/>
  <c r="M537" i="2"/>
  <c r="L537" i="2"/>
  <c r="Q536" i="2"/>
  <c r="P536" i="2"/>
  <c r="R536" i="2" s="1"/>
  <c r="O536" i="2"/>
  <c r="M536" i="2"/>
  <c r="N536" i="2" s="1"/>
  <c r="L536" i="2"/>
  <c r="Q535" i="2"/>
  <c r="P535" i="2"/>
  <c r="R535" i="2" s="1"/>
  <c r="O535" i="2"/>
  <c r="M535" i="2"/>
  <c r="L535" i="2"/>
  <c r="N535" i="2" s="1"/>
  <c r="Q534" i="2"/>
  <c r="P534" i="2"/>
  <c r="R534" i="2" s="1"/>
  <c r="O534" i="2"/>
  <c r="M534" i="2"/>
  <c r="L534" i="2"/>
  <c r="R533" i="2"/>
  <c r="Q533" i="2"/>
  <c r="P533" i="2"/>
  <c r="O533" i="2"/>
  <c r="M533" i="2"/>
  <c r="N533" i="2" s="1"/>
  <c r="L533" i="2"/>
  <c r="Q532" i="2"/>
  <c r="P532" i="2"/>
  <c r="R532" i="2" s="1"/>
  <c r="O532" i="2"/>
  <c r="M532" i="2"/>
  <c r="L532" i="2"/>
  <c r="Q531" i="2"/>
  <c r="P531" i="2"/>
  <c r="R531" i="2" s="1"/>
  <c r="O531" i="2"/>
  <c r="M531" i="2"/>
  <c r="L531" i="2"/>
  <c r="R530" i="2"/>
  <c r="Q530" i="2"/>
  <c r="P530" i="2"/>
  <c r="O530" i="2"/>
  <c r="M530" i="2"/>
  <c r="N530" i="2" s="1"/>
  <c r="L530" i="2"/>
  <c r="Q529" i="2"/>
  <c r="P529" i="2"/>
  <c r="R529" i="2" s="1"/>
  <c r="O529" i="2"/>
  <c r="M529" i="2"/>
  <c r="L529" i="2"/>
  <c r="N529" i="2" s="1"/>
  <c r="Q528" i="2"/>
  <c r="P528" i="2"/>
  <c r="R528" i="2" s="1"/>
  <c r="O528" i="2"/>
  <c r="M528" i="2"/>
  <c r="N528" i="2" s="1"/>
  <c r="L528" i="2"/>
  <c r="Q527" i="2"/>
  <c r="P527" i="2"/>
  <c r="R527" i="2" s="1"/>
  <c r="O527" i="2"/>
  <c r="M527" i="2"/>
  <c r="L527" i="2"/>
  <c r="N527" i="2" s="1"/>
  <c r="R526" i="2"/>
  <c r="Q526" i="2"/>
  <c r="P526" i="2"/>
  <c r="O526" i="2"/>
  <c r="M526" i="2"/>
  <c r="L526" i="2"/>
  <c r="Q525" i="2"/>
  <c r="P525" i="2"/>
  <c r="R525" i="2" s="1"/>
  <c r="O525" i="2"/>
  <c r="M525" i="2"/>
  <c r="N525" i="2" s="1"/>
  <c r="L525" i="2"/>
  <c r="Q524" i="2"/>
  <c r="P524" i="2"/>
  <c r="R524" i="2" s="1"/>
  <c r="O524" i="2"/>
  <c r="M524" i="2"/>
  <c r="L524" i="2"/>
  <c r="Q523" i="2"/>
  <c r="P523" i="2"/>
  <c r="R523" i="2" s="1"/>
  <c r="O523" i="2"/>
  <c r="M523" i="2"/>
  <c r="L523" i="2"/>
  <c r="Q522" i="2"/>
  <c r="P522" i="2"/>
  <c r="R522" i="2" s="1"/>
  <c r="O522" i="2"/>
  <c r="M522" i="2"/>
  <c r="N522" i="2" s="1"/>
  <c r="L522" i="2"/>
  <c r="R521" i="2"/>
  <c r="Q521" i="2"/>
  <c r="P521" i="2"/>
  <c r="O521" i="2"/>
  <c r="N521" i="2"/>
  <c r="M521" i="2"/>
  <c r="L521" i="2"/>
  <c r="Q520" i="2"/>
  <c r="P520" i="2"/>
  <c r="R520" i="2" s="1"/>
  <c r="O520" i="2"/>
  <c r="M520" i="2"/>
  <c r="N520" i="2" s="1"/>
  <c r="L520" i="2"/>
  <c r="Q519" i="2"/>
  <c r="P519" i="2"/>
  <c r="R519" i="2" s="1"/>
  <c r="O519" i="2"/>
  <c r="M519" i="2"/>
  <c r="L519" i="2"/>
  <c r="N519" i="2" s="1"/>
  <c r="Q518" i="2"/>
  <c r="P518" i="2"/>
  <c r="R518" i="2" s="1"/>
  <c r="O518" i="2"/>
  <c r="M518" i="2"/>
  <c r="L518" i="2"/>
  <c r="R517" i="2"/>
  <c r="Q517" i="2"/>
  <c r="P517" i="2"/>
  <c r="O517" i="2"/>
  <c r="M517" i="2"/>
  <c r="N517" i="2" s="1"/>
  <c r="L517" i="2"/>
  <c r="Q516" i="2"/>
  <c r="P516" i="2"/>
  <c r="R516" i="2" s="1"/>
  <c r="O516" i="2"/>
  <c r="M516" i="2"/>
  <c r="L516" i="2"/>
  <c r="Q515" i="2"/>
  <c r="P515" i="2"/>
  <c r="R515" i="2" s="1"/>
  <c r="O515" i="2"/>
  <c r="M515" i="2"/>
  <c r="L515" i="2"/>
  <c r="R514" i="2"/>
  <c r="Q514" i="2"/>
  <c r="P514" i="2"/>
  <c r="O514" i="2"/>
  <c r="M514" i="2"/>
  <c r="N514" i="2" s="1"/>
  <c r="L514" i="2"/>
  <c r="Q513" i="2"/>
  <c r="P513" i="2"/>
  <c r="R513" i="2" s="1"/>
  <c r="O513" i="2"/>
  <c r="M513" i="2"/>
  <c r="L513" i="2"/>
  <c r="N513" i="2" s="1"/>
  <c r="Q512" i="2"/>
  <c r="P512" i="2"/>
  <c r="R512" i="2" s="1"/>
  <c r="O512" i="2"/>
  <c r="M512" i="2"/>
  <c r="N512" i="2" s="1"/>
  <c r="L512" i="2"/>
  <c r="Q511" i="2"/>
  <c r="P511" i="2"/>
  <c r="R511" i="2" s="1"/>
  <c r="O511" i="2"/>
  <c r="M511" i="2"/>
  <c r="L511" i="2"/>
  <c r="N511" i="2" s="1"/>
  <c r="R510" i="2"/>
  <c r="Q510" i="2"/>
  <c r="P510" i="2"/>
  <c r="O510" i="2"/>
  <c r="M510" i="2"/>
  <c r="L510" i="2"/>
  <c r="Q509" i="2"/>
  <c r="P509" i="2"/>
  <c r="R509" i="2" s="1"/>
  <c r="O509" i="2"/>
  <c r="M509" i="2"/>
  <c r="N509" i="2" s="1"/>
  <c r="L509" i="2"/>
  <c r="Q508" i="2"/>
  <c r="P508" i="2"/>
  <c r="R508" i="2" s="1"/>
  <c r="O508" i="2"/>
  <c r="M508" i="2"/>
  <c r="L508" i="2"/>
  <c r="Q507" i="2"/>
  <c r="P507" i="2"/>
  <c r="R507" i="2" s="1"/>
  <c r="O507" i="2"/>
  <c r="M507" i="2"/>
  <c r="L507" i="2"/>
  <c r="Q506" i="2"/>
  <c r="P506" i="2"/>
  <c r="R506" i="2" s="1"/>
  <c r="O506" i="2"/>
  <c r="M506" i="2"/>
  <c r="N506" i="2" s="1"/>
  <c r="L506" i="2"/>
  <c r="R505" i="2"/>
  <c r="Q505" i="2"/>
  <c r="P505" i="2"/>
  <c r="O505" i="2"/>
  <c r="N505" i="2"/>
  <c r="M505" i="2"/>
  <c r="L505" i="2"/>
  <c r="Q504" i="2"/>
  <c r="P504" i="2"/>
  <c r="R504" i="2" s="1"/>
  <c r="O504" i="2"/>
  <c r="M504" i="2"/>
  <c r="N504" i="2" s="1"/>
  <c r="L504" i="2"/>
  <c r="Q503" i="2"/>
  <c r="P503" i="2"/>
  <c r="R503" i="2" s="1"/>
  <c r="O503" i="2"/>
  <c r="M503" i="2"/>
  <c r="L503" i="2"/>
  <c r="N503" i="2" s="1"/>
  <c r="Q502" i="2"/>
  <c r="P502" i="2"/>
  <c r="R502" i="2" s="1"/>
  <c r="O502" i="2"/>
  <c r="M502" i="2"/>
  <c r="L502" i="2"/>
  <c r="R501" i="2"/>
  <c r="Q501" i="2"/>
  <c r="P501" i="2"/>
  <c r="O501" i="2"/>
  <c r="M501" i="2"/>
  <c r="N501" i="2" s="1"/>
  <c r="L501" i="2"/>
  <c r="Q500" i="2"/>
  <c r="P500" i="2"/>
  <c r="R500" i="2" s="1"/>
  <c r="O500" i="2"/>
  <c r="M500" i="2"/>
  <c r="L500" i="2"/>
  <c r="Q499" i="2"/>
  <c r="P499" i="2"/>
  <c r="R499" i="2" s="1"/>
  <c r="O499" i="2"/>
  <c r="M499" i="2"/>
  <c r="L499" i="2"/>
  <c r="R498" i="2"/>
  <c r="Q498" i="2"/>
  <c r="P498" i="2"/>
  <c r="O498" i="2"/>
  <c r="M498" i="2"/>
  <c r="N498" i="2" s="1"/>
  <c r="L498" i="2"/>
  <c r="Q497" i="2"/>
  <c r="P497" i="2"/>
  <c r="R497" i="2" s="1"/>
  <c r="O497" i="2"/>
  <c r="M497" i="2"/>
  <c r="L497" i="2"/>
  <c r="N497" i="2" s="1"/>
  <c r="Q496" i="2"/>
  <c r="P496" i="2"/>
  <c r="R496" i="2" s="1"/>
  <c r="O496" i="2"/>
  <c r="M496" i="2"/>
  <c r="N496" i="2" s="1"/>
  <c r="L496" i="2"/>
  <c r="Q495" i="2"/>
  <c r="P495" i="2"/>
  <c r="R495" i="2" s="1"/>
  <c r="O495" i="2"/>
  <c r="M495" i="2"/>
  <c r="L495" i="2"/>
  <c r="N495" i="2" s="1"/>
  <c r="R494" i="2"/>
  <c r="Q494" i="2"/>
  <c r="P494" i="2"/>
  <c r="O494" i="2"/>
  <c r="M494" i="2"/>
  <c r="L494" i="2"/>
  <c r="Q493" i="2"/>
  <c r="P493" i="2"/>
  <c r="R493" i="2" s="1"/>
  <c r="O493" i="2"/>
  <c r="M493" i="2"/>
  <c r="N493" i="2" s="1"/>
  <c r="L493" i="2"/>
  <c r="Q492" i="2"/>
  <c r="P492" i="2"/>
  <c r="R492" i="2" s="1"/>
  <c r="O492" i="2"/>
  <c r="M492" i="2"/>
  <c r="L492" i="2"/>
  <c r="Q491" i="2"/>
  <c r="P491" i="2"/>
  <c r="R491" i="2" s="1"/>
  <c r="O491" i="2"/>
  <c r="M491" i="2"/>
  <c r="L491" i="2"/>
  <c r="Q490" i="2"/>
  <c r="P490" i="2"/>
  <c r="R490" i="2" s="1"/>
  <c r="O490" i="2"/>
  <c r="M490" i="2"/>
  <c r="N490" i="2" s="1"/>
  <c r="L490" i="2"/>
  <c r="R489" i="2"/>
  <c r="Q489" i="2"/>
  <c r="P489" i="2"/>
  <c r="O489" i="2"/>
  <c r="N489" i="2"/>
  <c r="M489" i="2"/>
  <c r="L489" i="2"/>
  <c r="Q488" i="2"/>
  <c r="P488" i="2"/>
  <c r="R488" i="2" s="1"/>
  <c r="O488" i="2"/>
  <c r="M488" i="2"/>
  <c r="N488" i="2" s="1"/>
  <c r="L488" i="2"/>
  <c r="Q487" i="2"/>
  <c r="P487" i="2"/>
  <c r="R487" i="2" s="1"/>
  <c r="O487" i="2"/>
  <c r="M487" i="2"/>
  <c r="L487" i="2"/>
  <c r="N487" i="2" s="1"/>
  <c r="Q486" i="2"/>
  <c r="P486" i="2"/>
  <c r="R486" i="2" s="1"/>
  <c r="O486" i="2"/>
  <c r="M486" i="2"/>
  <c r="L486" i="2"/>
  <c r="R485" i="2"/>
  <c r="Q485" i="2"/>
  <c r="P485" i="2"/>
  <c r="O485" i="2"/>
  <c r="M485" i="2"/>
  <c r="N485" i="2" s="1"/>
  <c r="L485" i="2"/>
  <c r="Q484" i="2"/>
  <c r="P484" i="2"/>
  <c r="R484" i="2" s="1"/>
  <c r="O484" i="2"/>
  <c r="M484" i="2"/>
  <c r="L484" i="2"/>
  <c r="Q483" i="2"/>
  <c r="P483" i="2"/>
  <c r="R483" i="2" s="1"/>
  <c r="O483" i="2"/>
  <c r="M483" i="2"/>
  <c r="L483" i="2"/>
  <c r="R482" i="2"/>
  <c r="Q482" i="2"/>
  <c r="P482" i="2"/>
  <c r="O482" i="2"/>
  <c r="M482" i="2"/>
  <c r="N482" i="2" s="1"/>
  <c r="L482" i="2"/>
  <c r="Q481" i="2"/>
  <c r="P481" i="2"/>
  <c r="R481" i="2" s="1"/>
  <c r="O481" i="2"/>
  <c r="M481" i="2"/>
  <c r="L481" i="2"/>
  <c r="N481" i="2" s="1"/>
  <c r="Q480" i="2"/>
  <c r="P480" i="2"/>
  <c r="R480" i="2" s="1"/>
  <c r="O480" i="2"/>
  <c r="M480" i="2"/>
  <c r="N480" i="2" s="1"/>
  <c r="L480" i="2"/>
  <c r="Q479" i="2"/>
  <c r="P479" i="2"/>
  <c r="R479" i="2" s="1"/>
  <c r="O479" i="2"/>
  <c r="M479" i="2"/>
  <c r="L479" i="2"/>
  <c r="N479" i="2" s="1"/>
  <c r="R478" i="2"/>
  <c r="Q478" i="2"/>
  <c r="P478" i="2"/>
  <c r="O478" i="2"/>
  <c r="M478" i="2"/>
  <c r="L478" i="2"/>
  <c r="Q477" i="2"/>
  <c r="P477" i="2"/>
  <c r="R477" i="2" s="1"/>
  <c r="O477" i="2"/>
  <c r="M477" i="2"/>
  <c r="N477" i="2" s="1"/>
  <c r="L477" i="2"/>
  <c r="Q476" i="2"/>
  <c r="P476" i="2"/>
  <c r="R476" i="2" s="1"/>
  <c r="O476" i="2"/>
  <c r="M476" i="2"/>
  <c r="L476" i="2"/>
  <c r="Q475" i="2"/>
  <c r="P475" i="2"/>
  <c r="R475" i="2" s="1"/>
  <c r="O475" i="2"/>
  <c r="M475" i="2"/>
  <c r="L475" i="2"/>
  <c r="Q474" i="2"/>
  <c r="P474" i="2"/>
  <c r="R474" i="2" s="1"/>
  <c r="O474" i="2"/>
  <c r="M474" i="2"/>
  <c r="N474" i="2" s="1"/>
  <c r="L474" i="2"/>
  <c r="R473" i="2"/>
  <c r="Q473" i="2"/>
  <c r="P473" i="2"/>
  <c r="O473" i="2"/>
  <c r="N473" i="2"/>
  <c r="M473" i="2"/>
  <c r="L473" i="2"/>
  <c r="Q472" i="2"/>
  <c r="P472" i="2"/>
  <c r="R472" i="2" s="1"/>
  <c r="O472" i="2"/>
  <c r="M472" i="2"/>
  <c r="N472" i="2" s="1"/>
  <c r="L472" i="2"/>
  <c r="Q471" i="2"/>
  <c r="P471" i="2"/>
  <c r="R471" i="2" s="1"/>
  <c r="O471" i="2"/>
  <c r="M471" i="2"/>
  <c r="L471" i="2"/>
  <c r="N471" i="2" s="1"/>
  <c r="Q470" i="2"/>
  <c r="P470" i="2"/>
  <c r="R470" i="2" s="1"/>
  <c r="O470" i="2"/>
  <c r="M470" i="2"/>
  <c r="L470" i="2"/>
  <c r="R469" i="2"/>
  <c r="Q469" i="2"/>
  <c r="P469" i="2"/>
  <c r="O469" i="2"/>
  <c r="M469" i="2"/>
  <c r="N469" i="2" s="1"/>
  <c r="L469" i="2"/>
  <c r="Q468" i="2"/>
  <c r="P468" i="2"/>
  <c r="R468" i="2" s="1"/>
  <c r="O468" i="2"/>
  <c r="M468" i="2"/>
  <c r="L468" i="2"/>
  <c r="Q467" i="2"/>
  <c r="P467" i="2"/>
  <c r="R467" i="2" s="1"/>
  <c r="O467" i="2"/>
  <c r="M467" i="2"/>
  <c r="L467" i="2"/>
  <c r="R466" i="2"/>
  <c r="Q466" i="2"/>
  <c r="P466" i="2"/>
  <c r="O466" i="2"/>
  <c r="M466" i="2"/>
  <c r="N466" i="2" s="1"/>
  <c r="L466" i="2"/>
  <c r="Q465" i="2"/>
  <c r="P465" i="2"/>
  <c r="R465" i="2" s="1"/>
  <c r="O465" i="2"/>
  <c r="M465" i="2"/>
  <c r="L465" i="2"/>
  <c r="N465" i="2" s="1"/>
  <c r="Q464" i="2"/>
  <c r="P464" i="2"/>
  <c r="R464" i="2" s="1"/>
  <c r="O464" i="2"/>
  <c r="M464" i="2"/>
  <c r="N464" i="2" s="1"/>
  <c r="L464" i="2"/>
  <c r="Q463" i="2"/>
  <c r="P463" i="2"/>
  <c r="R463" i="2" s="1"/>
  <c r="O463" i="2"/>
  <c r="M463" i="2"/>
  <c r="L463" i="2"/>
  <c r="N463" i="2" s="1"/>
  <c r="R462" i="2"/>
  <c r="Q462" i="2"/>
  <c r="P462" i="2"/>
  <c r="O462" i="2"/>
  <c r="M462" i="2"/>
  <c r="L462" i="2"/>
  <c r="Q461" i="2"/>
  <c r="P461" i="2"/>
  <c r="R461" i="2" s="1"/>
  <c r="O461" i="2"/>
  <c r="M461" i="2"/>
  <c r="N461" i="2" s="1"/>
  <c r="L461" i="2"/>
  <c r="Q460" i="2"/>
  <c r="P460" i="2"/>
  <c r="R460" i="2" s="1"/>
  <c r="O460" i="2"/>
  <c r="M460" i="2"/>
  <c r="L460" i="2"/>
  <c r="Q459" i="2"/>
  <c r="P459" i="2"/>
  <c r="R459" i="2" s="1"/>
  <c r="O459" i="2"/>
  <c r="M459" i="2"/>
  <c r="L459" i="2"/>
  <c r="Q458" i="2"/>
  <c r="P458" i="2"/>
  <c r="R458" i="2" s="1"/>
  <c r="O458" i="2"/>
  <c r="M458" i="2"/>
  <c r="N458" i="2" s="1"/>
  <c r="L458" i="2"/>
  <c r="R457" i="2"/>
  <c r="Q457" i="2"/>
  <c r="P457" i="2"/>
  <c r="O457" i="2"/>
  <c r="N457" i="2"/>
  <c r="M457" i="2"/>
  <c r="L457" i="2"/>
  <c r="Q456" i="2"/>
  <c r="P456" i="2"/>
  <c r="R456" i="2" s="1"/>
  <c r="O456" i="2"/>
  <c r="M456" i="2"/>
  <c r="N456" i="2" s="1"/>
  <c r="L456" i="2"/>
  <c r="Q455" i="2"/>
  <c r="P455" i="2"/>
  <c r="R455" i="2" s="1"/>
  <c r="O455" i="2"/>
  <c r="M455" i="2"/>
  <c r="L455" i="2"/>
  <c r="N455" i="2" s="1"/>
  <c r="Q454" i="2"/>
  <c r="P454" i="2"/>
  <c r="R454" i="2" s="1"/>
  <c r="O454" i="2"/>
  <c r="M454" i="2"/>
  <c r="L454" i="2"/>
  <c r="R453" i="2"/>
  <c r="Q453" i="2"/>
  <c r="P453" i="2"/>
  <c r="O453" i="2"/>
  <c r="M453" i="2"/>
  <c r="N453" i="2" s="1"/>
  <c r="L453" i="2"/>
  <c r="Q452" i="2"/>
  <c r="P452" i="2"/>
  <c r="R452" i="2" s="1"/>
  <c r="O452" i="2"/>
  <c r="M452" i="2"/>
  <c r="L452" i="2"/>
  <c r="Q451" i="2"/>
  <c r="P451" i="2"/>
  <c r="R451" i="2" s="1"/>
  <c r="O451" i="2"/>
  <c r="M451" i="2"/>
  <c r="L451" i="2"/>
  <c r="R450" i="2"/>
  <c r="Q450" i="2"/>
  <c r="P450" i="2"/>
  <c r="O450" i="2"/>
  <c r="M450" i="2"/>
  <c r="N450" i="2" s="1"/>
  <c r="L450" i="2"/>
  <c r="Q449" i="2"/>
  <c r="P449" i="2"/>
  <c r="R449" i="2" s="1"/>
  <c r="O449" i="2"/>
  <c r="M449" i="2"/>
  <c r="L449" i="2"/>
  <c r="N449" i="2" s="1"/>
  <c r="Q448" i="2"/>
  <c r="P448" i="2"/>
  <c r="R448" i="2" s="1"/>
  <c r="O448" i="2"/>
  <c r="M448" i="2"/>
  <c r="N448" i="2" s="1"/>
  <c r="L448" i="2"/>
  <c r="Q447" i="2"/>
  <c r="P447" i="2"/>
  <c r="R447" i="2" s="1"/>
  <c r="O447" i="2"/>
  <c r="M447" i="2"/>
  <c r="L447" i="2"/>
  <c r="N447" i="2" s="1"/>
  <c r="R446" i="2"/>
  <c r="Q446" i="2"/>
  <c r="P446" i="2"/>
  <c r="O446" i="2"/>
  <c r="M446" i="2"/>
  <c r="L446" i="2"/>
  <c r="Q445" i="2"/>
  <c r="P445" i="2"/>
  <c r="R445" i="2" s="1"/>
  <c r="O445" i="2"/>
  <c r="M445" i="2"/>
  <c r="N445" i="2" s="1"/>
  <c r="L445" i="2"/>
  <c r="Q444" i="2"/>
  <c r="P444" i="2"/>
  <c r="R444" i="2" s="1"/>
  <c r="O444" i="2"/>
  <c r="M444" i="2"/>
  <c r="L444" i="2"/>
  <c r="Q443" i="2"/>
  <c r="P443" i="2"/>
  <c r="R443" i="2" s="1"/>
  <c r="O443" i="2"/>
  <c r="M443" i="2"/>
  <c r="L443" i="2"/>
  <c r="Q442" i="2"/>
  <c r="P442" i="2"/>
  <c r="R442" i="2" s="1"/>
  <c r="O442" i="2"/>
  <c r="M442" i="2"/>
  <c r="N442" i="2" s="1"/>
  <c r="L442" i="2"/>
  <c r="R441" i="2"/>
  <c r="Q441" i="2"/>
  <c r="P441" i="2"/>
  <c r="O441" i="2"/>
  <c r="N441" i="2"/>
  <c r="M441" i="2"/>
  <c r="L441" i="2"/>
  <c r="Q440" i="2"/>
  <c r="P440" i="2"/>
  <c r="R440" i="2" s="1"/>
  <c r="O440" i="2"/>
  <c r="M440" i="2"/>
  <c r="N440" i="2" s="1"/>
  <c r="L440" i="2"/>
  <c r="Q439" i="2"/>
  <c r="P439" i="2"/>
  <c r="R439" i="2" s="1"/>
  <c r="O439" i="2"/>
  <c r="M439" i="2"/>
  <c r="L439" i="2"/>
  <c r="N439" i="2" s="1"/>
  <c r="Q438" i="2"/>
  <c r="P438" i="2"/>
  <c r="R438" i="2" s="1"/>
  <c r="O438" i="2"/>
  <c r="M438" i="2"/>
  <c r="L438" i="2"/>
  <c r="R437" i="2"/>
  <c r="Q437" i="2"/>
  <c r="P437" i="2"/>
  <c r="O437" i="2"/>
  <c r="M437" i="2"/>
  <c r="N437" i="2" s="1"/>
  <c r="L437" i="2"/>
  <c r="Q436" i="2"/>
  <c r="P436" i="2"/>
  <c r="R436" i="2" s="1"/>
  <c r="O436" i="2"/>
  <c r="M436" i="2"/>
  <c r="L436" i="2"/>
  <c r="Q435" i="2"/>
  <c r="P435" i="2"/>
  <c r="R435" i="2" s="1"/>
  <c r="O435" i="2"/>
  <c r="M435" i="2"/>
  <c r="L435" i="2"/>
  <c r="R434" i="2"/>
  <c r="Q434" i="2"/>
  <c r="P434" i="2"/>
  <c r="O434" i="2"/>
  <c r="M434" i="2"/>
  <c r="N434" i="2" s="1"/>
  <c r="L434" i="2"/>
  <c r="Q433" i="2"/>
  <c r="P433" i="2"/>
  <c r="R433" i="2" s="1"/>
  <c r="O433" i="2"/>
  <c r="M433" i="2"/>
  <c r="L433" i="2"/>
  <c r="N433" i="2" s="1"/>
  <c r="Q432" i="2"/>
  <c r="P432" i="2"/>
  <c r="R432" i="2" s="1"/>
  <c r="O432" i="2"/>
  <c r="M432" i="2"/>
  <c r="N432" i="2" s="1"/>
  <c r="L432" i="2"/>
  <c r="Q431" i="2"/>
  <c r="P431" i="2"/>
  <c r="R431" i="2" s="1"/>
  <c r="O431" i="2"/>
  <c r="M431" i="2"/>
  <c r="L431" i="2"/>
  <c r="N431" i="2" s="1"/>
  <c r="R430" i="2"/>
  <c r="Q430" i="2"/>
  <c r="P430" i="2"/>
  <c r="O430" i="2"/>
  <c r="M430" i="2"/>
  <c r="L430" i="2"/>
  <c r="Q429" i="2"/>
  <c r="P429" i="2"/>
  <c r="R429" i="2" s="1"/>
  <c r="O429" i="2"/>
  <c r="M429" i="2"/>
  <c r="N429" i="2" s="1"/>
  <c r="L429" i="2"/>
  <c r="Q428" i="2"/>
  <c r="P428" i="2"/>
  <c r="R428" i="2" s="1"/>
  <c r="O428" i="2"/>
  <c r="M428" i="2"/>
  <c r="L428" i="2"/>
  <c r="Q427" i="2"/>
  <c r="P427" i="2"/>
  <c r="R427" i="2" s="1"/>
  <c r="O427" i="2"/>
  <c r="M427" i="2"/>
  <c r="L427" i="2"/>
  <c r="Q426" i="2"/>
  <c r="P426" i="2"/>
  <c r="R426" i="2" s="1"/>
  <c r="O426" i="2"/>
  <c r="M426" i="2"/>
  <c r="N426" i="2" s="1"/>
  <c r="L426" i="2"/>
  <c r="R425" i="2"/>
  <c r="Q425" i="2"/>
  <c r="P425" i="2"/>
  <c r="O425" i="2"/>
  <c r="N425" i="2"/>
  <c r="M425" i="2"/>
  <c r="L425" i="2"/>
  <c r="Q424" i="2"/>
  <c r="P424" i="2"/>
  <c r="R424" i="2" s="1"/>
  <c r="O424" i="2"/>
  <c r="M424" i="2"/>
  <c r="N424" i="2" s="1"/>
  <c r="L424" i="2"/>
  <c r="Q423" i="2"/>
  <c r="P423" i="2"/>
  <c r="R423" i="2" s="1"/>
  <c r="O423" i="2"/>
  <c r="M423" i="2"/>
  <c r="L423" i="2"/>
  <c r="N423" i="2" s="1"/>
  <c r="Q422" i="2"/>
  <c r="P422" i="2"/>
  <c r="R422" i="2" s="1"/>
  <c r="O422" i="2"/>
  <c r="M422" i="2"/>
  <c r="L422" i="2"/>
  <c r="R421" i="2"/>
  <c r="Q421" i="2"/>
  <c r="P421" i="2"/>
  <c r="O421" i="2"/>
  <c r="M421" i="2"/>
  <c r="N421" i="2" s="1"/>
  <c r="L421" i="2"/>
  <c r="Q420" i="2"/>
  <c r="P420" i="2"/>
  <c r="R420" i="2" s="1"/>
  <c r="O420" i="2"/>
  <c r="M420" i="2"/>
  <c r="L420" i="2"/>
  <c r="Q419" i="2"/>
  <c r="P419" i="2"/>
  <c r="R419" i="2" s="1"/>
  <c r="O419" i="2"/>
  <c r="M419" i="2"/>
  <c r="L419" i="2"/>
  <c r="R418" i="2"/>
  <c r="Q418" i="2"/>
  <c r="P418" i="2"/>
  <c r="O418" i="2"/>
  <c r="M418" i="2"/>
  <c r="N418" i="2" s="1"/>
  <c r="L418" i="2"/>
  <c r="Q417" i="2"/>
  <c r="P417" i="2"/>
  <c r="R417" i="2" s="1"/>
  <c r="O417" i="2"/>
  <c r="M417" i="2"/>
  <c r="L417" i="2"/>
  <c r="N417" i="2" s="1"/>
  <c r="Q416" i="2"/>
  <c r="P416" i="2"/>
  <c r="R416" i="2" s="1"/>
  <c r="O416" i="2"/>
  <c r="M416" i="2"/>
  <c r="N416" i="2" s="1"/>
  <c r="L416" i="2"/>
  <c r="Q415" i="2"/>
  <c r="P415" i="2"/>
  <c r="R415" i="2" s="1"/>
  <c r="O415" i="2"/>
  <c r="M415" i="2"/>
  <c r="L415" i="2"/>
  <c r="N415" i="2" s="1"/>
  <c r="R414" i="2"/>
  <c r="Q414" i="2"/>
  <c r="P414" i="2"/>
  <c r="O414" i="2"/>
  <c r="M414" i="2"/>
  <c r="L414" i="2"/>
  <c r="Q413" i="2"/>
  <c r="P413" i="2"/>
  <c r="R413" i="2" s="1"/>
  <c r="O413" i="2"/>
  <c r="M413" i="2"/>
  <c r="N413" i="2" s="1"/>
  <c r="L413" i="2"/>
  <c r="Q412" i="2"/>
  <c r="P412" i="2"/>
  <c r="R412" i="2" s="1"/>
  <c r="O412" i="2"/>
  <c r="M412" i="2"/>
  <c r="L412" i="2"/>
  <c r="Q411" i="2"/>
  <c r="P411" i="2"/>
  <c r="R411" i="2" s="1"/>
  <c r="O411" i="2"/>
  <c r="M411" i="2"/>
  <c r="L411" i="2"/>
  <c r="Q410" i="2"/>
  <c r="P410" i="2"/>
  <c r="R410" i="2" s="1"/>
  <c r="O410" i="2"/>
  <c r="M410" i="2"/>
  <c r="N410" i="2" s="1"/>
  <c r="L410" i="2"/>
  <c r="R409" i="2"/>
  <c r="Q409" i="2"/>
  <c r="P409" i="2"/>
  <c r="O409" i="2"/>
  <c r="N409" i="2"/>
  <c r="M409" i="2"/>
  <c r="L409" i="2"/>
  <c r="Q408" i="2"/>
  <c r="P408" i="2"/>
  <c r="R408" i="2" s="1"/>
  <c r="O408" i="2"/>
  <c r="M408" i="2"/>
  <c r="N408" i="2" s="1"/>
  <c r="L408" i="2"/>
  <c r="Q407" i="2"/>
  <c r="P407" i="2"/>
  <c r="R407" i="2" s="1"/>
  <c r="O407" i="2"/>
  <c r="M407" i="2"/>
  <c r="L407" i="2"/>
  <c r="N407" i="2" s="1"/>
  <c r="Q406" i="2"/>
  <c r="P406" i="2"/>
  <c r="R406" i="2" s="1"/>
  <c r="O406" i="2"/>
  <c r="M406" i="2"/>
  <c r="L406" i="2"/>
  <c r="R405" i="2"/>
  <c r="Q405" i="2"/>
  <c r="P405" i="2"/>
  <c r="O405" i="2"/>
  <c r="M405" i="2"/>
  <c r="N405" i="2" s="1"/>
  <c r="L405" i="2"/>
  <c r="Q404" i="2"/>
  <c r="P404" i="2"/>
  <c r="R404" i="2" s="1"/>
  <c r="O404" i="2"/>
  <c r="M404" i="2"/>
  <c r="L404" i="2"/>
  <c r="Q403" i="2"/>
  <c r="P403" i="2"/>
  <c r="R403" i="2" s="1"/>
  <c r="O403" i="2"/>
  <c r="M403" i="2"/>
  <c r="L403" i="2"/>
  <c r="R402" i="2"/>
  <c r="Q402" i="2"/>
  <c r="P402" i="2"/>
  <c r="O402" i="2"/>
  <c r="M402" i="2"/>
  <c r="N402" i="2" s="1"/>
  <c r="L402" i="2"/>
  <c r="Q401" i="2"/>
  <c r="P401" i="2"/>
  <c r="R401" i="2" s="1"/>
  <c r="O401" i="2"/>
  <c r="M401" i="2"/>
  <c r="L401" i="2"/>
  <c r="N401" i="2" s="1"/>
  <c r="Q400" i="2"/>
  <c r="P400" i="2"/>
  <c r="R400" i="2" s="1"/>
  <c r="O400" i="2"/>
  <c r="M400" i="2"/>
  <c r="N400" i="2" s="1"/>
  <c r="L400" i="2"/>
  <c r="Q399" i="2"/>
  <c r="P399" i="2"/>
  <c r="R399" i="2" s="1"/>
  <c r="O399" i="2"/>
  <c r="M399" i="2"/>
  <c r="L399" i="2"/>
  <c r="N399" i="2" s="1"/>
  <c r="R398" i="2"/>
  <c r="Q398" i="2"/>
  <c r="P398" i="2"/>
  <c r="O398" i="2"/>
  <c r="M398" i="2"/>
  <c r="L398" i="2"/>
  <c r="Q397" i="2"/>
  <c r="P397" i="2"/>
  <c r="R397" i="2" s="1"/>
  <c r="O397" i="2"/>
  <c r="M397" i="2"/>
  <c r="N397" i="2" s="1"/>
  <c r="L397" i="2"/>
  <c r="Q396" i="2"/>
  <c r="P396" i="2"/>
  <c r="R396" i="2" s="1"/>
  <c r="O396" i="2"/>
  <c r="M396" i="2"/>
  <c r="L396" i="2"/>
  <c r="Q395" i="2"/>
  <c r="P395" i="2"/>
  <c r="R395" i="2" s="1"/>
  <c r="O395" i="2"/>
  <c r="M395" i="2"/>
  <c r="L395" i="2"/>
  <c r="Q394" i="2"/>
  <c r="P394" i="2"/>
  <c r="R394" i="2" s="1"/>
  <c r="O394" i="2"/>
  <c r="M394" i="2"/>
  <c r="N394" i="2" s="1"/>
  <c r="L394" i="2"/>
  <c r="R393" i="2"/>
  <c r="Q393" i="2"/>
  <c r="P393" i="2"/>
  <c r="O393" i="2"/>
  <c r="N393" i="2"/>
  <c r="M393" i="2"/>
  <c r="L393" i="2"/>
  <c r="Q392" i="2"/>
  <c r="P392" i="2"/>
  <c r="R392" i="2" s="1"/>
  <c r="O392" i="2"/>
  <c r="M392" i="2"/>
  <c r="N392" i="2" s="1"/>
  <c r="L392" i="2"/>
  <c r="Q391" i="2"/>
  <c r="P391" i="2"/>
  <c r="R391" i="2" s="1"/>
  <c r="O391" i="2"/>
  <c r="M391" i="2"/>
  <c r="L391" i="2"/>
  <c r="N391" i="2" s="1"/>
  <c r="Q390" i="2"/>
  <c r="P390" i="2"/>
  <c r="R390" i="2" s="1"/>
  <c r="O390" i="2"/>
  <c r="M390" i="2"/>
  <c r="L390" i="2"/>
  <c r="R389" i="2"/>
  <c r="Q389" i="2"/>
  <c r="P389" i="2"/>
  <c r="O389" i="2"/>
  <c r="M389" i="2"/>
  <c r="N389" i="2" s="1"/>
  <c r="L389" i="2"/>
  <c r="Q388" i="2"/>
  <c r="P388" i="2"/>
  <c r="R388" i="2" s="1"/>
  <c r="O388" i="2"/>
  <c r="M388" i="2"/>
  <c r="L388" i="2"/>
  <c r="Q387" i="2"/>
  <c r="P387" i="2"/>
  <c r="R387" i="2" s="1"/>
  <c r="O387" i="2"/>
  <c r="M387" i="2"/>
  <c r="L387" i="2"/>
  <c r="R386" i="2"/>
  <c r="Q386" i="2"/>
  <c r="P386" i="2"/>
  <c r="O386" i="2"/>
  <c r="M386" i="2"/>
  <c r="N386" i="2" s="1"/>
  <c r="L386" i="2"/>
  <c r="Q385" i="2"/>
  <c r="P385" i="2"/>
  <c r="R385" i="2" s="1"/>
  <c r="O385" i="2"/>
  <c r="M385" i="2"/>
  <c r="L385" i="2"/>
  <c r="N385" i="2" s="1"/>
  <c r="Q384" i="2"/>
  <c r="P384" i="2"/>
  <c r="R384" i="2" s="1"/>
  <c r="O384" i="2"/>
  <c r="M384" i="2"/>
  <c r="N384" i="2" s="1"/>
  <c r="L384" i="2"/>
  <c r="Q383" i="2"/>
  <c r="P383" i="2"/>
  <c r="R383" i="2" s="1"/>
  <c r="O383" i="2"/>
  <c r="M383" i="2"/>
  <c r="L383" i="2"/>
  <c r="N383" i="2" s="1"/>
  <c r="R382" i="2"/>
  <c r="Q382" i="2"/>
  <c r="P382" i="2"/>
  <c r="O382" i="2"/>
  <c r="M382" i="2"/>
  <c r="L382" i="2"/>
  <c r="Q381" i="2"/>
  <c r="P381" i="2"/>
  <c r="R381" i="2" s="1"/>
  <c r="O381" i="2"/>
  <c r="M381" i="2"/>
  <c r="N381" i="2" s="1"/>
  <c r="L381" i="2"/>
  <c r="Q380" i="2"/>
  <c r="P380" i="2"/>
  <c r="R380" i="2" s="1"/>
  <c r="O380" i="2"/>
  <c r="M380" i="2"/>
  <c r="L380" i="2"/>
  <c r="Q379" i="2"/>
  <c r="P379" i="2"/>
  <c r="R379" i="2" s="1"/>
  <c r="O379" i="2"/>
  <c r="M379" i="2"/>
  <c r="L379" i="2"/>
  <c r="Q378" i="2"/>
  <c r="P378" i="2"/>
  <c r="R378" i="2" s="1"/>
  <c r="O378" i="2"/>
  <c r="M378" i="2"/>
  <c r="N378" i="2" s="1"/>
  <c r="L378" i="2"/>
  <c r="R377" i="2"/>
  <c r="Q377" i="2"/>
  <c r="P377" i="2"/>
  <c r="O377" i="2"/>
  <c r="N377" i="2"/>
  <c r="M377" i="2"/>
  <c r="L377" i="2"/>
  <c r="Q376" i="2"/>
  <c r="P376" i="2"/>
  <c r="R376" i="2" s="1"/>
  <c r="O376" i="2"/>
  <c r="M376" i="2"/>
  <c r="N376" i="2" s="1"/>
  <c r="L376" i="2"/>
  <c r="Q375" i="2"/>
  <c r="P375" i="2"/>
  <c r="R375" i="2" s="1"/>
  <c r="O375" i="2"/>
  <c r="M375" i="2"/>
  <c r="L375" i="2"/>
  <c r="N375" i="2" s="1"/>
  <c r="Q374" i="2"/>
  <c r="P374" i="2"/>
  <c r="R374" i="2" s="1"/>
  <c r="O374" i="2"/>
  <c r="M374" i="2"/>
  <c r="L374" i="2"/>
  <c r="R373" i="2"/>
  <c r="Q373" i="2"/>
  <c r="P373" i="2"/>
  <c r="O373" i="2"/>
  <c r="M373" i="2"/>
  <c r="N373" i="2" s="1"/>
  <c r="L373" i="2"/>
  <c r="Q372" i="2"/>
  <c r="P372" i="2"/>
  <c r="R372" i="2" s="1"/>
  <c r="O372" i="2"/>
  <c r="M372" i="2"/>
  <c r="L372" i="2"/>
  <c r="Q371" i="2"/>
  <c r="P371" i="2"/>
  <c r="R371" i="2" s="1"/>
  <c r="O371" i="2"/>
  <c r="M371" i="2"/>
  <c r="L371" i="2"/>
  <c r="R370" i="2"/>
  <c r="Q370" i="2"/>
  <c r="P370" i="2"/>
  <c r="O370" i="2"/>
  <c r="M370" i="2"/>
  <c r="N370" i="2" s="1"/>
  <c r="L370" i="2"/>
  <c r="Q369" i="2"/>
  <c r="P369" i="2"/>
  <c r="R369" i="2" s="1"/>
  <c r="O369" i="2"/>
  <c r="M369" i="2"/>
  <c r="L369" i="2"/>
  <c r="N369" i="2" s="1"/>
  <c r="Q368" i="2"/>
  <c r="P368" i="2"/>
  <c r="R368" i="2" s="1"/>
  <c r="O368" i="2"/>
  <c r="M368" i="2"/>
  <c r="N368" i="2" s="1"/>
  <c r="L368" i="2"/>
  <c r="Q367" i="2"/>
  <c r="P367" i="2"/>
  <c r="R367" i="2" s="1"/>
  <c r="O367" i="2"/>
  <c r="M367" i="2"/>
  <c r="L367" i="2"/>
  <c r="N367" i="2" s="1"/>
  <c r="R366" i="2"/>
  <c r="Q366" i="2"/>
  <c r="P366" i="2"/>
  <c r="O366" i="2"/>
  <c r="M366" i="2"/>
  <c r="L366" i="2"/>
  <c r="Q365" i="2"/>
  <c r="P365" i="2"/>
  <c r="R365" i="2" s="1"/>
  <c r="O365" i="2"/>
  <c r="M365" i="2"/>
  <c r="N365" i="2" s="1"/>
  <c r="L365" i="2"/>
  <c r="Q364" i="2"/>
  <c r="P364" i="2"/>
  <c r="R364" i="2" s="1"/>
  <c r="O364" i="2"/>
  <c r="M364" i="2"/>
  <c r="L364" i="2"/>
  <c r="Q363" i="2"/>
  <c r="P363" i="2"/>
  <c r="R363" i="2" s="1"/>
  <c r="O363" i="2"/>
  <c r="M363" i="2"/>
  <c r="L363" i="2"/>
  <c r="Q362" i="2"/>
  <c r="P362" i="2"/>
  <c r="R362" i="2" s="1"/>
  <c r="O362" i="2"/>
  <c r="M362" i="2"/>
  <c r="N362" i="2" s="1"/>
  <c r="L362" i="2"/>
  <c r="R361" i="2"/>
  <c r="Q361" i="2"/>
  <c r="P361" i="2"/>
  <c r="O361" i="2"/>
  <c r="N361" i="2"/>
  <c r="M361" i="2"/>
  <c r="L361" i="2"/>
  <c r="Q360" i="2"/>
  <c r="P360" i="2"/>
  <c r="R360" i="2" s="1"/>
  <c r="O360" i="2"/>
  <c r="M360" i="2"/>
  <c r="N360" i="2" s="1"/>
  <c r="L360" i="2"/>
  <c r="Q359" i="2"/>
  <c r="P359" i="2"/>
  <c r="R359" i="2" s="1"/>
  <c r="O359" i="2"/>
  <c r="M359" i="2"/>
  <c r="L359" i="2"/>
  <c r="N359" i="2" s="1"/>
  <c r="Q358" i="2"/>
  <c r="P358" i="2"/>
  <c r="R358" i="2" s="1"/>
  <c r="O358" i="2"/>
  <c r="M358" i="2"/>
  <c r="L358" i="2"/>
  <c r="R357" i="2"/>
  <c r="Q357" i="2"/>
  <c r="P357" i="2"/>
  <c r="O357" i="2"/>
  <c r="M357" i="2"/>
  <c r="N357" i="2" s="1"/>
  <c r="L357" i="2"/>
  <c r="Q356" i="2"/>
  <c r="P356" i="2"/>
  <c r="R356" i="2" s="1"/>
  <c r="O356" i="2"/>
  <c r="M356" i="2"/>
  <c r="L356" i="2"/>
  <c r="Q355" i="2"/>
  <c r="P355" i="2"/>
  <c r="R355" i="2" s="1"/>
  <c r="O355" i="2"/>
  <c r="M355" i="2"/>
  <c r="L355" i="2"/>
  <c r="R354" i="2"/>
  <c r="Q354" i="2"/>
  <c r="P354" i="2"/>
  <c r="O354" i="2"/>
  <c r="M354" i="2"/>
  <c r="N354" i="2" s="1"/>
  <c r="L354" i="2"/>
  <c r="Q353" i="2"/>
  <c r="P353" i="2"/>
  <c r="R353" i="2" s="1"/>
  <c r="O353" i="2"/>
  <c r="M353" i="2"/>
  <c r="L353" i="2"/>
  <c r="N353" i="2" s="1"/>
  <c r="Q352" i="2"/>
  <c r="P352" i="2"/>
  <c r="R352" i="2" s="1"/>
  <c r="O352" i="2"/>
  <c r="M352" i="2"/>
  <c r="N352" i="2" s="1"/>
  <c r="L352" i="2"/>
  <c r="Q351" i="2"/>
  <c r="P351" i="2"/>
  <c r="R351" i="2" s="1"/>
  <c r="O351" i="2"/>
  <c r="M351" i="2"/>
  <c r="L351" i="2"/>
  <c r="N351" i="2" s="1"/>
  <c r="R350" i="2"/>
  <c r="Q350" i="2"/>
  <c r="P350" i="2"/>
  <c r="O350" i="2"/>
  <c r="M350" i="2"/>
  <c r="L350" i="2"/>
  <c r="Q349" i="2"/>
  <c r="P349" i="2"/>
  <c r="R349" i="2" s="1"/>
  <c r="O349" i="2"/>
  <c r="M349" i="2"/>
  <c r="N349" i="2" s="1"/>
  <c r="L349" i="2"/>
  <c r="Q348" i="2"/>
  <c r="P348" i="2"/>
  <c r="R348" i="2" s="1"/>
  <c r="O348" i="2"/>
  <c r="M348" i="2"/>
  <c r="L348" i="2"/>
  <c r="Q347" i="2"/>
  <c r="P347" i="2"/>
  <c r="R347" i="2" s="1"/>
  <c r="O347" i="2"/>
  <c r="M347" i="2"/>
  <c r="L347" i="2"/>
  <c r="Q346" i="2"/>
  <c r="P346" i="2"/>
  <c r="R346" i="2" s="1"/>
  <c r="O346" i="2"/>
  <c r="M346" i="2"/>
  <c r="N346" i="2" s="1"/>
  <c r="L346" i="2"/>
  <c r="R345" i="2"/>
  <c r="Q345" i="2"/>
  <c r="P345" i="2"/>
  <c r="O345" i="2"/>
  <c r="N345" i="2"/>
  <c r="M345" i="2"/>
  <c r="L345" i="2"/>
  <c r="Q344" i="2"/>
  <c r="P344" i="2"/>
  <c r="R344" i="2" s="1"/>
  <c r="O344" i="2"/>
  <c r="M344" i="2"/>
  <c r="N344" i="2" s="1"/>
  <c r="L344" i="2"/>
  <c r="Q343" i="2"/>
  <c r="P343" i="2"/>
  <c r="R343" i="2" s="1"/>
  <c r="O343" i="2"/>
  <c r="M343" i="2"/>
  <c r="L343" i="2"/>
  <c r="N343" i="2" s="1"/>
  <c r="Q342" i="2"/>
  <c r="P342" i="2"/>
  <c r="R342" i="2" s="1"/>
  <c r="O342" i="2"/>
  <c r="M342" i="2"/>
  <c r="L342" i="2"/>
  <c r="R341" i="2"/>
  <c r="Q341" i="2"/>
  <c r="P341" i="2"/>
  <c r="O341" i="2"/>
  <c r="M341" i="2"/>
  <c r="N341" i="2" s="1"/>
  <c r="L341" i="2"/>
  <c r="Q340" i="2"/>
  <c r="P340" i="2"/>
  <c r="R340" i="2" s="1"/>
  <c r="O340" i="2"/>
  <c r="M340" i="2"/>
  <c r="L340" i="2"/>
  <c r="Q339" i="2"/>
  <c r="P339" i="2"/>
  <c r="R339" i="2" s="1"/>
  <c r="O339" i="2"/>
  <c r="M339" i="2"/>
  <c r="L339" i="2"/>
  <c r="R338" i="2"/>
  <c r="Q338" i="2"/>
  <c r="P338" i="2"/>
  <c r="O338" i="2"/>
  <c r="M338" i="2"/>
  <c r="N338" i="2" s="1"/>
  <c r="L338" i="2"/>
  <c r="Q337" i="2"/>
  <c r="P337" i="2"/>
  <c r="R337" i="2" s="1"/>
  <c r="O337" i="2"/>
  <c r="M337" i="2"/>
  <c r="L337" i="2"/>
  <c r="N337" i="2" s="1"/>
  <c r="Q336" i="2"/>
  <c r="P336" i="2"/>
  <c r="R336" i="2" s="1"/>
  <c r="O336" i="2"/>
  <c r="M336" i="2"/>
  <c r="N336" i="2" s="1"/>
  <c r="L336" i="2"/>
  <c r="Q335" i="2"/>
  <c r="P335" i="2"/>
  <c r="R335" i="2" s="1"/>
  <c r="O335" i="2"/>
  <c r="M335" i="2"/>
  <c r="L335" i="2"/>
  <c r="N335" i="2" s="1"/>
  <c r="R334" i="2"/>
  <c r="Q334" i="2"/>
  <c r="P334" i="2"/>
  <c r="O334" i="2"/>
  <c r="M334" i="2"/>
  <c r="L334" i="2"/>
  <c r="Q333" i="2"/>
  <c r="P333" i="2"/>
  <c r="R333" i="2" s="1"/>
  <c r="O333" i="2"/>
  <c r="M333" i="2"/>
  <c r="N333" i="2" s="1"/>
  <c r="L333" i="2"/>
  <c r="Q332" i="2"/>
  <c r="P332" i="2"/>
  <c r="R332" i="2" s="1"/>
  <c r="O332" i="2"/>
  <c r="M332" i="2"/>
  <c r="L332" i="2"/>
  <c r="Q331" i="2"/>
  <c r="P331" i="2"/>
  <c r="R331" i="2" s="1"/>
  <c r="O331" i="2"/>
  <c r="M331" i="2"/>
  <c r="L331" i="2"/>
  <c r="Q330" i="2"/>
  <c r="P330" i="2"/>
  <c r="R330" i="2" s="1"/>
  <c r="O330" i="2"/>
  <c r="M330" i="2"/>
  <c r="N330" i="2" s="1"/>
  <c r="L330" i="2"/>
  <c r="R329" i="2"/>
  <c r="Q329" i="2"/>
  <c r="P329" i="2"/>
  <c r="O329" i="2"/>
  <c r="N329" i="2"/>
  <c r="M329" i="2"/>
  <c r="L329" i="2"/>
  <c r="Q328" i="2"/>
  <c r="P328" i="2"/>
  <c r="R328" i="2" s="1"/>
  <c r="O328" i="2"/>
  <c r="M328" i="2"/>
  <c r="L328" i="2"/>
  <c r="Q327" i="2"/>
  <c r="P327" i="2"/>
  <c r="R327" i="2" s="1"/>
  <c r="O327" i="2"/>
  <c r="M327" i="2"/>
  <c r="L327" i="2"/>
  <c r="N327" i="2" s="1"/>
  <c r="Q326" i="2"/>
  <c r="P326" i="2"/>
  <c r="R326" i="2" s="1"/>
  <c r="O326" i="2"/>
  <c r="M326" i="2"/>
  <c r="L326" i="2"/>
  <c r="R325" i="2"/>
  <c r="Q325" i="2"/>
  <c r="P325" i="2"/>
  <c r="O325" i="2"/>
  <c r="M325" i="2"/>
  <c r="N325" i="2" s="1"/>
  <c r="L325" i="2"/>
  <c r="Q324" i="2"/>
  <c r="P324" i="2"/>
  <c r="R324" i="2" s="1"/>
  <c r="O324" i="2"/>
  <c r="M324" i="2"/>
  <c r="L324" i="2"/>
  <c r="Q323" i="2"/>
  <c r="P323" i="2"/>
  <c r="R323" i="2" s="1"/>
  <c r="O323" i="2"/>
  <c r="M323" i="2"/>
  <c r="L323" i="2"/>
  <c r="N323" i="2" s="1"/>
  <c r="R322" i="2"/>
  <c r="Q322" i="2"/>
  <c r="P322" i="2"/>
  <c r="O322" i="2"/>
  <c r="M322" i="2"/>
  <c r="N322" i="2" s="1"/>
  <c r="L322" i="2"/>
  <c r="Q321" i="2"/>
  <c r="P321" i="2"/>
  <c r="R321" i="2" s="1"/>
  <c r="O321" i="2"/>
  <c r="M321" i="2"/>
  <c r="L321" i="2"/>
  <c r="Q320" i="2"/>
  <c r="P320" i="2"/>
  <c r="R320" i="2" s="1"/>
  <c r="O320" i="2"/>
  <c r="M320" i="2"/>
  <c r="N320" i="2" s="1"/>
  <c r="L320" i="2"/>
  <c r="Q319" i="2"/>
  <c r="P319" i="2"/>
  <c r="R319" i="2" s="1"/>
  <c r="O319" i="2"/>
  <c r="M319" i="2"/>
  <c r="L319" i="2"/>
  <c r="N319" i="2" s="1"/>
  <c r="R318" i="2"/>
  <c r="Q318" i="2"/>
  <c r="P318" i="2"/>
  <c r="O318" i="2"/>
  <c r="M318" i="2"/>
  <c r="L318" i="2"/>
  <c r="Q317" i="2"/>
  <c r="P317" i="2"/>
  <c r="R317" i="2" s="1"/>
  <c r="O317" i="2"/>
  <c r="M317" i="2"/>
  <c r="N317" i="2" s="1"/>
  <c r="L317" i="2"/>
  <c r="Q316" i="2"/>
  <c r="P316" i="2"/>
  <c r="R316" i="2" s="1"/>
  <c r="O316" i="2"/>
  <c r="M316" i="2"/>
  <c r="L316" i="2"/>
  <c r="Q315" i="2"/>
  <c r="P315" i="2"/>
  <c r="R315" i="2" s="1"/>
  <c r="O315" i="2"/>
  <c r="M315" i="2"/>
  <c r="L315" i="2"/>
  <c r="Q314" i="2"/>
  <c r="P314" i="2"/>
  <c r="R314" i="2" s="1"/>
  <c r="O314" i="2"/>
  <c r="M314" i="2"/>
  <c r="L314" i="2"/>
  <c r="R313" i="2"/>
  <c r="Q313" i="2"/>
  <c r="P313" i="2"/>
  <c r="O313" i="2"/>
  <c r="N313" i="2"/>
  <c r="M313" i="2"/>
  <c r="L313" i="2"/>
  <c r="Q312" i="2"/>
  <c r="P312" i="2"/>
  <c r="R312" i="2" s="1"/>
  <c r="O312" i="2"/>
  <c r="M312" i="2"/>
  <c r="L312" i="2"/>
  <c r="Q311" i="2"/>
  <c r="P311" i="2"/>
  <c r="R311" i="2" s="1"/>
  <c r="O311" i="2"/>
  <c r="M311" i="2"/>
  <c r="L311" i="2"/>
  <c r="Q310" i="2"/>
  <c r="P310" i="2"/>
  <c r="R310" i="2" s="1"/>
  <c r="O310" i="2"/>
  <c r="M310" i="2"/>
  <c r="L310" i="2"/>
  <c r="R309" i="2"/>
  <c r="Q309" i="2"/>
  <c r="P309" i="2"/>
  <c r="O309" i="2"/>
  <c r="M309" i="2"/>
  <c r="N309" i="2" s="1"/>
  <c r="L309" i="2"/>
  <c r="Q308" i="2"/>
  <c r="P308" i="2"/>
  <c r="R308" i="2" s="1"/>
  <c r="O308" i="2"/>
  <c r="M308" i="2"/>
  <c r="L308" i="2"/>
  <c r="Q307" i="2"/>
  <c r="P307" i="2"/>
  <c r="R307" i="2" s="1"/>
  <c r="O307" i="2"/>
  <c r="M307" i="2"/>
  <c r="L307" i="2"/>
  <c r="N307" i="2" s="1"/>
  <c r="R306" i="2"/>
  <c r="Q306" i="2"/>
  <c r="P306" i="2"/>
  <c r="O306" i="2"/>
  <c r="M306" i="2"/>
  <c r="N306" i="2" s="1"/>
  <c r="L306" i="2"/>
  <c r="Q305" i="2"/>
  <c r="P305" i="2"/>
  <c r="R305" i="2" s="1"/>
  <c r="O305" i="2"/>
  <c r="M305" i="2"/>
  <c r="L305" i="2"/>
  <c r="Q304" i="2"/>
  <c r="P304" i="2"/>
  <c r="R304" i="2" s="1"/>
  <c r="O304" i="2"/>
  <c r="M304" i="2"/>
  <c r="N304" i="2" s="1"/>
  <c r="L304" i="2"/>
  <c r="Q303" i="2"/>
  <c r="P303" i="2"/>
  <c r="R303" i="2" s="1"/>
  <c r="O303" i="2"/>
  <c r="M303" i="2"/>
  <c r="L303" i="2"/>
  <c r="N303" i="2" s="1"/>
  <c r="R302" i="2"/>
  <c r="Q302" i="2"/>
  <c r="P302" i="2"/>
  <c r="O302" i="2"/>
  <c r="M302" i="2"/>
  <c r="L302" i="2"/>
  <c r="Q301" i="2"/>
  <c r="P301" i="2"/>
  <c r="R301" i="2" s="1"/>
  <c r="O301" i="2"/>
  <c r="M301" i="2"/>
  <c r="L301" i="2"/>
  <c r="Q300" i="2"/>
  <c r="P300" i="2"/>
  <c r="R300" i="2" s="1"/>
  <c r="O300" i="2"/>
  <c r="M300" i="2"/>
  <c r="L300" i="2"/>
  <c r="Q299" i="2"/>
  <c r="P299" i="2"/>
  <c r="R299" i="2" s="1"/>
  <c r="O299" i="2"/>
  <c r="M299" i="2"/>
  <c r="L299" i="2"/>
  <c r="Q298" i="2"/>
  <c r="P298" i="2"/>
  <c r="R298" i="2" s="1"/>
  <c r="O298" i="2"/>
  <c r="M298" i="2"/>
  <c r="L298" i="2"/>
  <c r="R297" i="2"/>
  <c r="Q297" i="2"/>
  <c r="P297" i="2"/>
  <c r="O297" i="2"/>
  <c r="N297" i="2"/>
  <c r="M297" i="2"/>
  <c r="L297" i="2"/>
  <c r="Q296" i="2"/>
  <c r="P296" i="2"/>
  <c r="R296" i="2" s="1"/>
  <c r="O296" i="2"/>
  <c r="M296" i="2"/>
  <c r="L296" i="2"/>
  <c r="Q295" i="2"/>
  <c r="P295" i="2"/>
  <c r="R295" i="2" s="1"/>
  <c r="O295" i="2"/>
  <c r="M295" i="2"/>
  <c r="L295" i="2"/>
  <c r="N295" i="2" s="1"/>
  <c r="Q294" i="2"/>
  <c r="P294" i="2"/>
  <c r="R294" i="2" s="1"/>
  <c r="O294" i="2"/>
  <c r="M294" i="2"/>
  <c r="L294" i="2"/>
  <c r="R293" i="2"/>
  <c r="Q293" i="2"/>
  <c r="P293" i="2"/>
  <c r="O293" i="2"/>
  <c r="M293" i="2"/>
  <c r="N293" i="2" s="1"/>
  <c r="L293" i="2"/>
  <c r="Q292" i="2"/>
  <c r="P292" i="2"/>
  <c r="R292" i="2" s="1"/>
  <c r="O292" i="2"/>
  <c r="M292" i="2"/>
  <c r="L292" i="2"/>
  <c r="Q291" i="2"/>
  <c r="P291" i="2"/>
  <c r="R291" i="2" s="1"/>
  <c r="O291" i="2"/>
  <c r="M291" i="2"/>
  <c r="L291" i="2"/>
  <c r="N291" i="2" s="1"/>
  <c r="R290" i="2"/>
  <c r="Q290" i="2"/>
  <c r="P290" i="2"/>
  <c r="O290" i="2"/>
  <c r="N290" i="2"/>
  <c r="M290" i="2"/>
  <c r="L290" i="2"/>
  <c r="R289" i="2"/>
  <c r="Q289" i="2"/>
  <c r="P289" i="2"/>
  <c r="O289" i="2"/>
  <c r="M289" i="2"/>
  <c r="N289" i="2" s="1"/>
  <c r="L289" i="2"/>
  <c r="Q288" i="2"/>
  <c r="P288" i="2"/>
  <c r="R288" i="2" s="1"/>
  <c r="O288" i="2"/>
  <c r="M288" i="2"/>
  <c r="L288" i="2"/>
  <c r="Q287" i="2"/>
  <c r="P287" i="2"/>
  <c r="R287" i="2" s="1"/>
  <c r="O287" i="2"/>
  <c r="M287" i="2"/>
  <c r="L287" i="2"/>
  <c r="N287" i="2" s="1"/>
  <c r="R286" i="2"/>
  <c r="Q286" i="2"/>
  <c r="P286" i="2"/>
  <c r="O286" i="2"/>
  <c r="N286" i="2"/>
  <c r="M286" i="2"/>
  <c r="L286" i="2"/>
  <c r="R285" i="2"/>
  <c r="Q285" i="2"/>
  <c r="P285" i="2"/>
  <c r="O285" i="2"/>
  <c r="M285" i="2"/>
  <c r="N285" i="2" s="1"/>
  <c r="L285" i="2"/>
  <c r="Q284" i="2"/>
  <c r="P284" i="2"/>
  <c r="R284" i="2" s="1"/>
  <c r="O284" i="2"/>
  <c r="M284" i="2"/>
  <c r="L284" i="2"/>
  <c r="Q283" i="2"/>
  <c r="P283" i="2"/>
  <c r="R283" i="2" s="1"/>
  <c r="O283" i="2"/>
  <c r="M283" i="2"/>
  <c r="L283" i="2"/>
  <c r="N283" i="2" s="1"/>
  <c r="R282" i="2"/>
  <c r="Q282" i="2"/>
  <c r="P282" i="2"/>
  <c r="O282" i="2"/>
  <c r="N282" i="2"/>
  <c r="M282" i="2"/>
  <c r="L282" i="2"/>
  <c r="R281" i="2"/>
  <c r="Q281" i="2"/>
  <c r="P281" i="2"/>
  <c r="O281" i="2"/>
  <c r="M281" i="2"/>
  <c r="N281" i="2" s="1"/>
  <c r="L281" i="2"/>
  <c r="Q280" i="2"/>
  <c r="P280" i="2"/>
  <c r="R280" i="2" s="1"/>
  <c r="O280" i="2"/>
  <c r="M280" i="2"/>
  <c r="L280" i="2"/>
  <c r="Q279" i="2"/>
  <c r="P279" i="2"/>
  <c r="R279" i="2" s="1"/>
  <c r="O279" i="2"/>
  <c r="M279" i="2"/>
  <c r="L279" i="2"/>
  <c r="N279" i="2" s="1"/>
  <c r="R278" i="2"/>
  <c r="Q278" i="2"/>
  <c r="P278" i="2"/>
  <c r="O278" i="2"/>
  <c r="N278" i="2"/>
  <c r="M278" i="2"/>
  <c r="L278" i="2"/>
  <c r="R277" i="2"/>
  <c r="Q277" i="2"/>
  <c r="P277" i="2"/>
  <c r="O277" i="2"/>
  <c r="M277" i="2"/>
  <c r="N277" i="2" s="1"/>
  <c r="L277" i="2"/>
  <c r="Q276" i="2"/>
  <c r="P276" i="2"/>
  <c r="R276" i="2" s="1"/>
  <c r="O276" i="2"/>
  <c r="M276" i="2"/>
  <c r="L276" i="2"/>
  <c r="Q275" i="2"/>
  <c r="P275" i="2"/>
  <c r="R275" i="2" s="1"/>
  <c r="O275" i="2"/>
  <c r="M275" i="2"/>
  <c r="L275" i="2"/>
  <c r="N275" i="2" s="1"/>
  <c r="R274" i="2"/>
  <c r="Q274" i="2"/>
  <c r="P274" i="2"/>
  <c r="O274" i="2"/>
  <c r="N274" i="2"/>
  <c r="M274" i="2"/>
  <c r="L274" i="2"/>
  <c r="R273" i="2"/>
  <c r="Q273" i="2"/>
  <c r="P273" i="2"/>
  <c r="O273" i="2"/>
  <c r="M273" i="2"/>
  <c r="N273" i="2" s="1"/>
  <c r="L273" i="2"/>
  <c r="Q272" i="2"/>
  <c r="P272" i="2"/>
  <c r="R272" i="2" s="1"/>
  <c r="O272" i="2"/>
  <c r="M272" i="2"/>
  <c r="L272" i="2"/>
  <c r="Q271" i="2"/>
  <c r="P271" i="2"/>
  <c r="R271" i="2" s="1"/>
  <c r="O271" i="2"/>
  <c r="M271" i="2"/>
  <c r="L271" i="2"/>
  <c r="N271" i="2" s="1"/>
  <c r="R270" i="2"/>
  <c r="Q270" i="2"/>
  <c r="P270" i="2"/>
  <c r="O270" i="2"/>
  <c r="N270" i="2"/>
  <c r="M270" i="2"/>
  <c r="L270" i="2"/>
  <c r="R269" i="2"/>
  <c r="Q269" i="2"/>
  <c r="P269" i="2"/>
  <c r="O269" i="2"/>
  <c r="M269" i="2"/>
  <c r="N269" i="2" s="1"/>
  <c r="L269" i="2"/>
  <c r="Q268" i="2"/>
  <c r="P268" i="2"/>
  <c r="R268" i="2" s="1"/>
  <c r="O268" i="2"/>
  <c r="M268" i="2"/>
  <c r="L268" i="2"/>
  <c r="Q267" i="2"/>
  <c r="P267" i="2"/>
  <c r="R267" i="2" s="1"/>
  <c r="O267" i="2"/>
  <c r="M267" i="2"/>
  <c r="L267" i="2"/>
  <c r="N267" i="2" s="1"/>
  <c r="R266" i="2"/>
  <c r="Q266" i="2"/>
  <c r="P266" i="2"/>
  <c r="O266" i="2"/>
  <c r="N266" i="2"/>
  <c r="M266" i="2"/>
  <c r="L266" i="2"/>
  <c r="R265" i="2"/>
  <c r="Q265" i="2"/>
  <c r="P265" i="2"/>
  <c r="O265" i="2"/>
  <c r="N265" i="2"/>
  <c r="M265" i="2"/>
  <c r="L265" i="2"/>
  <c r="Q264" i="2"/>
  <c r="P264" i="2"/>
  <c r="R264" i="2" s="1"/>
  <c r="O264" i="2"/>
  <c r="M264" i="2"/>
  <c r="L264" i="2"/>
  <c r="Q263" i="2"/>
  <c r="P263" i="2"/>
  <c r="R263" i="2" s="1"/>
  <c r="O263" i="2"/>
  <c r="M263" i="2"/>
  <c r="L263" i="2"/>
  <c r="N263" i="2" s="1"/>
  <c r="R262" i="2"/>
  <c r="Q262" i="2"/>
  <c r="P262" i="2"/>
  <c r="O262" i="2"/>
  <c r="N262" i="2"/>
  <c r="M262" i="2"/>
  <c r="L262" i="2"/>
  <c r="R261" i="2"/>
  <c r="Q261" i="2"/>
  <c r="P261" i="2"/>
  <c r="O261" i="2"/>
  <c r="N261" i="2"/>
  <c r="M261" i="2"/>
  <c r="L261" i="2"/>
  <c r="Q260" i="2"/>
  <c r="P260" i="2"/>
  <c r="R260" i="2" s="1"/>
  <c r="O260" i="2"/>
  <c r="M260" i="2"/>
  <c r="L260" i="2"/>
  <c r="Q259" i="2"/>
  <c r="P259" i="2"/>
  <c r="R259" i="2" s="1"/>
  <c r="O259" i="2"/>
  <c r="M259" i="2"/>
  <c r="L259" i="2"/>
  <c r="N259" i="2" s="1"/>
  <c r="R258" i="2"/>
  <c r="Q258" i="2"/>
  <c r="P258" i="2"/>
  <c r="O258" i="2"/>
  <c r="N258" i="2"/>
  <c r="M258" i="2"/>
  <c r="L258" i="2"/>
  <c r="R257" i="2"/>
  <c r="Q257" i="2"/>
  <c r="P257" i="2"/>
  <c r="O257" i="2"/>
  <c r="N257" i="2"/>
  <c r="M257" i="2"/>
  <c r="L257" i="2"/>
  <c r="Q256" i="2"/>
  <c r="P256" i="2"/>
  <c r="R256" i="2" s="1"/>
  <c r="O256" i="2"/>
  <c r="M256" i="2"/>
  <c r="L256" i="2"/>
  <c r="Q255" i="2"/>
  <c r="P255" i="2"/>
  <c r="R255" i="2" s="1"/>
  <c r="O255" i="2"/>
  <c r="M255" i="2"/>
  <c r="L255" i="2"/>
  <c r="Q254" i="2"/>
  <c r="P254" i="2"/>
  <c r="R254" i="2" s="1"/>
  <c r="O254" i="2"/>
  <c r="M254" i="2"/>
  <c r="L254" i="2"/>
  <c r="N254" i="2" s="1"/>
  <c r="R253" i="2"/>
  <c r="Q253" i="2"/>
  <c r="P253" i="2"/>
  <c r="O253" i="2"/>
  <c r="N253" i="2"/>
  <c r="M253" i="2"/>
  <c r="L253" i="2"/>
  <c r="Q252" i="2"/>
  <c r="P252" i="2"/>
  <c r="R252" i="2" s="1"/>
  <c r="O252" i="2"/>
  <c r="M252" i="2"/>
  <c r="L252" i="2"/>
  <c r="Q251" i="2"/>
  <c r="P251" i="2"/>
  <c r="R251" i="2" s="1"/>
  <c r="O251" i="2"/>
  <c r="M251" i="2"/>
  <c r="L251" i="2"/>
  <c r="Q250" i="2"/>
  <c r="P250" i="2"/>
  <c r="R250" i="2" s="1"/>
  <c r="O250" i="2"/>
  <c r="M250" i="2"/>
  <c r="L250" i="2"/>
  <c r="N250" i="2" s="1"/>
  <c r="R249" i="2"/>
  <c r="Q249" i="2"/>
  <c r="P249" i="2"/>
  <c r="O249" i="2"/>
  <c r="N249" i="2"/>
  <c r="M249" i="2"/>
  <c r="L249" i="2"/>
  <c r="Q248" i="2"/>
  <c r="P248" i="2"/>
  <c r="R248" i="2" s="1"/>
  <c r="O248" i="2"/>
  <c r="M248" i="2"/>
  <c r="L248" i="2"/>
  <c r="Q247" i="2"/>
  <c r="P247" i="2"/>
  <c r="R247" i="2" s="1"/>
  <c r="O247" i="2"/>
  <c r="M247" i="2"/>
  <c r="L247" i="2"/>
  <c r="Q246" i="2"/>
  <c r="P246" i="2"/>
  <c r="R246" i="2" s="1"/>
  <c r="O246" i="2"/>
  <c r="M246" i="2"/>
  <c r="L246" i="2"/>
  <c r="N246" i="2" s="1"/>
  <c r="R245" i="2"/>
  <c r="Q245" i="2"/>
  <c r="P245" i="2"/>
  <c r="O245" i="2"/>
  <c r="N245" i="2"/>
  <c r="M245" i="2"/>
  <c r="L245" i="2"/>
  <c r="Q244" i="2"/>
  <c r="P244" i="2"/>
  <c r="R244" i="2" s="1"/>
  <c r="O244" i="2"/>
  <c r="M244" i="2"/>
  <c r="L244" i="2"/>
  <c r="Q243" i="2"/>
  <c r="P243" i="2"/>
  <c r="R243" i="2" s="1"/>
  <c r="O243" i="2"/>
  <c r="M243" i="2"/>
  <c r="L243" i="2"/>
  <c r="Q242" i="2"/>
  <c r="P242" i="2"/>
  <c r="R242" i="2" s="1"/>
  <c r="O242" i="2"/>
  <c r="M242" i="2"/>
  <c r="L242" i="2"/>
  <c r="N242" i="2" s="1"/>
  <c r="R241" i="2"/>
  <c r="Q241" i="2"/>
  <c r="P241" i="2"/>
  <c r="O241" i="2"/>
  <c r="N241" i="2"/>
  <c r="M241" i="2"/>
  <c r="L241" i="2"/>
  <c r="Q240" i="2"/>
  <c r="P240" i="2"/>
  <c r="R240" i="2" s="1"/>
  <c r="O240" i="2"/>
  <c r="M240" i="2"/>
  <c r="L240" i="2"/>
  <c r="Q239" i="2"/>
  <c r="P239" i="2"/>
  <c r="R239" i="2" s="1"/>
  <c r="O239" i="2"/>
  <c r="M239" i="2"/>
  <c r="L239" i="2"/>
  <c r="Q238" i="2"/>
  <c r="P238" i="2"/>
  <c r="R238" i="2" s="1"/>
  <c r="O238" i="2"/>
  <c r="M238" i="2"/>
  <c r="L238" i="2"/>
  <c r="N238" i="2" s="1"/>
  <c r="R237" i="2"/>
  <c r="Q237" i="2"/>
  <c r="P237" i="2"/>
  <c r="O237" i="2"/>
  <c r="N237" i="2"/>
  <c r="M237" i="2"/>
  <c r="L237" i="2"/>
  <c r="Q236" i="2"/>
  <c r="P236" i="2"/>
  <c r="R236" i="2" s="1"/>
  <c r="O236" i="2"/>
  <c r="M236" i="2"/>
  <c r="L236" i="2"/>
  <c r="Q235" i="2"/>
  <c r="P235" i="2"/>
  <c r="R235" i="2" s="1"/>
  <c r="O235" i="2"/>
  <c r="M235" i="2"/>
  <c r="L235" i="2"/>
  <c r="Q234" i="2"/>
  <c r="P234" i="2"/>
  <c r="R234" i="2" s="1"/>
  <c r="O234" i="2"/>
  <c r="M234" i="2"/>
  <c r="L234" i="2"/>
  <c r="N234" i="2" s="1"/>
  <c r="R233" i="2"/>
  <c r="Q233" i="2"/>
  <c r="P233" i="2"/>
  <c r="O233" i="2"/>
  <c r="N233" i="2"/>
  <c r="M233" i="2"/>
  <c r="L233" i="2"/>
  <c r="Q232" i="2"/>
  <c r="P232" i="2"/>
  <c r="R232" i="2" s="1"/>
  <c r="O232" i="2"/>
  <c r="M232" i="2"/>
  <c r="L232" i="2"/>
  <c r="Q231" i="2"/>
  <c r="P231" i="2"/>
  <c r="R231" i="2" s="1"/>
  <c r="O231" i="2"/>
  <c r="M231" i="2"/>
  <c r="L231" i="2"/>
  <c r="Q230" i="2"/>
  <c r="P230" i="2"/>
  <c r="R230" i="2" s="1"/>
  <c r="O230" i="2"/>
  <c r="M230" i="2"/>
  <c r="L230" i="2"/>
  <c r="N230" i="2" s="1"/>
  <c r="R229" i="2"/>
  <c r="Q229" i="2"/>
  <c r="P229" i="2"/>
  <c r="O229" i="2"/>
  <c r="M229" i="2"/>
  <c r="N229" i="2" s="1"/>
  <c r="L229" i="2"/>
  <c r="Q228" i="2"/>
  <c r="P228" i="2"/>
  <c r="R228" i="2" s="1"/>
  <c r="O228" i="2"/>
  <c r="M228" i="2"/>
  <c r="L228" i="2"/>
  <c r="Q227" i="2"/>
  <c r="P227" i="2"/>
  <c r="R227" i="2" s="1"/>
  <c r="O227" i="2"/>
  <c r="M227" i="2"/>
  <c r="L227" i="2"/>
  <c r="Q226" i="2"/>
  <c r="P226" i="2"/>
  <c r="R226" i="2" s="1"/>
  <c r="O226" i="2"/>
  <c r="M226" i="2"/>
  <c r="L226" i="2"/>
  <c r="N226" i="2" s="1"/>
  <c r="R225" i="2"/>
  <c r="Q225" i="2"/>
  <c r="P225" i="2"/>
  <c r="O225" i="2"/>
  <c r="N225" i="2"/>
  <c r="M225" i="2"/>
  <c r="L225" i="2"/>
  <c r="Q224" i="2"/>
  <c r="P224" i="2"/>
  <c r="R224" i="2" s="1"/>
  <c r="O224" i="2"/>
  <c r="M224" i="2"/>
  <c r="L224" i="2"/>
  <c r="Q223" i="2"/>
  <c r="P223" i="2"/>
  <c r="R223" i="2" s="1"/>
  <c r="O223" i="2"/>
  <c r="M223" i="2"/>
  <c r="L223" i="2"/>
  <c r="Q222" i="2"/>
  <c r="P222" i="2"/>
  <c r="R222" i="2" s="1"/>
  <c r="O222" i="2"/>
  <c r="M222" i="2"/>
  <c r="L222" i="2"/>
  <c r="N222" i="2" s="1"/>
  <c r="R221" i="2"/>
  <c r="Q221" i="2"/>
  <c r="P221" i="2"/>
  <c r="O221" i="2"/>
  <c r="M221" i="2"/>
  <c r="N221" i="2" s="1"/>
  <c r="L221" i="2"/>
  <c r="Q220" i="2"/>
  <c r="P220" i="2"/>
  <c r="R220" i="2" s="1"/>
  <c r="O220" i="2"/>
  <c r="M220" i="2"/>
  <c r="L220" i="2"/>
  <c r="Q219" i="2"/>
  <c r="P219" i="2"/>
  <c r="R219" i="2" s="1"/>
  <c r="O219" i="2"/>
  <c r="M219" i="2"/>
  <c r="L219" i="2"/>
  <c r="Q218" i="2"/>
  <c r="P218" i="2"/>
  <c r="R218" i="2" s="1"/>
  <c r="O218" i="2"/>
  <c r="M218" i="2"/>
  <c r="L218" i="2"/>
  <c r="N218" i="2" s="1"/>
  <c r="R217" i="2"/>
  <c r="Q217" i="2"/>
  <c r="P217" i="2"/>
  <c r="O217" i="2"/>
  <c r="M217" i="2"/>
  <c r="N217" i="2" s="1"/>
  <c r="L217" i="2"/>
  <c r="Q216" i="2"/>
  <c r="P216" i="2"/>
  <c r="R216" i="2" s="1"/>
  <c r="O216" i="2"/>
  <c r="M216" i="2"/>
  <c r="L216" i="2"/>
  <c r="Q215" i="2"/>
  <c r="P215" i="2"/>
  <c r="R215" i="2" s="1"/>
  <c r="O215" i="2"/>
  <c r="M215" i="2"/>
  <c r="L215" i="2"/>
  <c r="Q214" i="2"/>
  <c r="P214" i="2"/>
  <c r="R214" i="2" s="1"/>
  <c r="O214" i="2"/>
  <c r="M214" i="2"/>
  <c r="L214" i="2"/>
  <c r="N214" i="2" s="1"/>
  <c r="R213" i="2"/>
  <c r="Q213" i="2"/>
  <c r="P213" i="2"/>
  <c r="O213" i="2"/>
  <c r="M213" i="2"/>
  <c r="N213" i="2" s="1"/>
  <c r="L213" i="2"/>
  <c r="Q212" i="2"/>
  <c r="P212" i="2"/>
  <c r="R212" i="2" s="1"/>
  <c r="O212" i="2"/>
  <c r="M212" i="2"/>
  <c r="L212" i="2"/>
  <c r="Q211" i="2"/>
  <c r="P211" i="2"/>
  <c r="R211" i="2" s="1"/>
  <c r="O211" i="2"/>
  <c r="M211" i="2"/>
  <c r="L211" i="2"/>
  <c r="Q210" i="2"/>
  <c r="P210" i="2"/>
  <c r="R210" i="2" s="1"/>
  <c r="O210" i="2"/>
  <c r="M210" i="2"/>
  <c r="L210" i="2"/>
  <c r="N210" i="2" s="1"/>
  <c r="R209" i="2"/>
  <c r="Q209" i="2"/>
  <c r="P209" i="2"/>
  <c r="O209" i="2"/>
  <c r="M209" i="2"/>
  <c r="N209" i="2" s="1"/>
  <c r="L209" i="2"/>
  <c r="Q208" i="2"/>
  <c r="P208" i="2"/>
  <c r="R208" i="2" s="1"/>
  <c r="O208" i="2"/>
  <c r="M208" i="2"/>
  <c r="L208" i="2"/>
  <c r="Q207" i="2"/>
  <c r="P207" i="2"/>
  <c r="R207" i="2" s="1"/>
  <c r="O207" i="2"/>
  <c r="M207" i="2"/>
  <c r="L207" i="2"/>
  <c r="Q206" i="2"/>
  <c r="P206" i="2"/>
  <c r="R206" i="2" s="1"/>
  <c r="O206" i="2"/>
  <c r="M206" i="2"/>
  <c r="L206" i="2"/>
  <c r="N206" i="2" s="1"/>
  <c r="R205" i="2"/>
  <c r="Q205" i="2"/>
  <c r="P205" i="2"/>
  <c r="O205" i="2"/>
  <c r="M205" i="2"/>
  <c r="N205" i="2" s="1"/>
  <c r="L205" i="2"/>
  <c r="Q204" i="2"/>
  <c r="P204" i="2"/>
  <c r="R204" i="2" s="1"/>
  <c r="O204" i="2"/>
  <c r="M204" i="2"/>
  <c r="L204" i="2"/>
  <c r="Q203" i="2"/>
  <c r="P203" i="2"/>
  <c r="R203" i="2" s="1"/>
  <c r="O203" i="2"/>
  <c r="M203" i="2"/>
  <c r="L203" i="2"/>
  <c r="Q202" i="2"/>
  <c r="P202" i="2"/>
  <c r="R202" i="2" s="1"/>
  <c r="O202" i="2"/>
  <c r="M202" i="2"/>
  <c r="L202" i="2"/>
  <c r="N202" i="2" s="1"/>
  <c r="R201" i="2"/>
  <c r="Q201" i="2"/>
  <c r="P201" i="2"/>
  <c r="O201" i="2"/>
  <c r="N201" i="2"/>
  <c r="M201" i="2"/>
  <c r="L201" i="2"/>
  <c r="Q200" i="2"/>
  <c r="P200" i="2"/>
  <c r="R200" i="2" s="1"/>
  <c r="O200" i="2"/>
  <c r="M200" i="2"/>
  <c r="L200" i="2"/>
  <c r="Q199" i="2"/>
  <c r="P199" i="2"/>
  <c r="R199" i="2" s="1"/>
  <c r="O199" i="2"/>
  <c r="M199" i="2"/>
  <c r="L199" i="2"/>
  <c r="Q198" i="2"/>
  <c r="P198" i="2"/>
  <c r="R198" i="2" s="1"/>
  <c r="O198" i="2"/>
  <c r="M198" i="2"/>
  <c r="L198" i="2"/>
  <c r="N198" i="2" s="1"/>
  <c r="R197" i="2"/>
  <c r="Q197" i="2"/>
  <c r="P197" i="2"/>
  <c r="O197" i="2"/>
  <c r="N197" i="2"/>
  <c r="M197" i="2"/>
  <c r="L197" i="2"/>
  <c r="Q196" i="2"/>
  <c r="P196" i="2"/>
  <c r="R196" i="2" s="1"/>
  <c r="O196" i="2"/>
  <c r="M196" i="2"/>
  <c r="L196" i="2"/>
  <c r="Q195" i="2"/>
  <c r="P195" i="2"/>
  <c r="R195" i="2" s="1"/>
  <c r="O195" i="2"/>
  <c r="M195" i="2"/>
  <c r="L195" i="2"/>
  <c r="Q194" i="2"/>
  <c r="P194" i="2"/>
  <c r="R194" i="2" s="1"/>
  <c r="O194" i="2"/>
  <c r="M194" i="2"/>
  <c r="L194" i="2"/>
  <c r="N194" i="2" s="1"/>
  <c r="R193" i="2"/>
  <c r="Q193" i="2"/>
  <c r="P193" i="2"/>
  <c r="O193" i="2"/>
  <c r="N193" i="2"/>
  <c r="M193" i="2"/>
  <c r="L193" i="2"/>
  <c r="Q192" i="2"/>
  <c r="P192" i="2"/>
  <c r="R192" i="2" s="1"/>
  <c r="O192" i="2"/>
  <c r="M192" i="2"/>
  <c r="L192" i="2"/>
  <c r="Q191" i="2"/>
  <c r="P191" i="2"/>
  <c r="R191" i="2" s="1"/>
  <c r="O191" i="2"/>
  <c r="M191" i="2"/>
  <c r="L191" i="2"/>
  <c r="Q190" i="2"/>
  <c r="P190" i="2"/>
  <c r="R190" i="2" s="1"/>
  <c r="O190" i="2"/>
  <c r="M190" i="2"/>
  <c r="L190" i="2"/>
  <c r="N190" i="2" s="1"/>
  <c r="R189" i="2"/>
  <c r="Q189" i="2"/>
  <c r="P189" i="2"/>
  <c r="O189" i="2"/>
  <c r="N189" i="2"/>
  <c r="M189" i="2"/>
  <c r="L189" i="2"/>
  <c r="Q188" i="2"/>
  <c r="P188" i="2"/>
  <c r="R188" i="2" s="1"/>
  <c r="O188" i="2"/>
  <c r="M188" i="2"/>
  <c r="L188" i="2"/>
  <c r="Q187" i="2"/>
  <c r="P187" i="2"/>
  <c r="R187" i="2" s="1"/>
  <c r="O187" i="2"/>
  <c r="M187" i="2"/>
  <c r="L187" i="2"/>
  <c r="Q186" i="2"/>
  <c r="P186" i="2"/>
  <c r="R186" i="2" s="1"/>
  <c r="O186" i="2"/>
  <c r="M186" i="2"/>
  <c r="L186" i="2"/>
  <c r="N186" i="2" s="1"/>
  <c r="R185" i="2"/>
  <c r="Q185" i="2"/>
  <c r="P185" i="2"/>
  <c r="O185" i="2"/>
  <c r="N185" i="2"/>
  <c r="M185" i="2"/>
  <c r="L185" i="2"/>
  <c r="Q184" i="2"/>
  <c r="P184" i="2"/>
  <c r="R184" i="2" s="1"/>
  <c r="O184" i="2"/>
  <c r="M184" i="2"/>
  <c r="L184" i="2"/>
  <c r="Q183" i="2"/>
  <c r="P183" i="2"/>
  <c r="R183" i="2" s="1"/>
  <c r="O183" i="2"/>
  <c r="M183" i="2"/>
  <c r="L183" i="2"/>
  <c r="Q182" i="2"/>
  <c r="P182" i="2"/>
  <c r="R182" i="2" s="1"/>
  <c r="O182" i="2"/>
  <c r="M182" i="2"/>
  <c r="L182" i="2"/>
  <c r="N182" i="2" s="1"/>
  <c r="R181" i="2"/>
  <c r="Q181" i="2"/>
  <c r="P181" i="2"/>
  <c r="O181" i="2"/>
  <c r="N181" i="2"/>
  <c r="M181" i="2"/>
  <c r="L181" i="2"/>
  <c r="Q180" i="2"/>
  <c r="P180" i="2"/>
  <c r="R180" i="2" s="1"/>
  <c r="O180" i="2"/>
  <c r="M180" i="2"/>
  <c r="L180" i="2"/>
  <c r="Q179" i="2"/>
  <c r="P179" i="2"/>
  <c r="R179" i="2" s="1"/>
  <c r="O179" i="2"/>
  <c r="M179" i="2"/>
  <c r="L179" i="2"/>
  <c r="Q178" i="2"/>
  <c r="P178" i="2"/>
  <c r="R178" i="2" s="1"/>
  <c r="O178" i="2"/>
  <c r="M178" i="2"/>
  <c r="L178" i="2"/>
  <c r="N178" i="2" s="1"/>
  <c r="R177" i="2"/>
  <c r="Q177" i="2"/>
  <c r="P177" i="2"/>
  <c r="O177" i="2"/>
  <c r="N177" i="2"/>
  <c r="M177" i="2"/>
  <c r="L177" i="2"/>
  <c r="Q176" i="2"/>
  <c r="P176" i="2"/>
  <c r="R176" i="2" s="1"/>
  <c r="O176" i="2"/>
  <c r="M176" i="2"/>
  <c r="L176" i="2"/>
  <c r="Q175" i="2"/>
  <c r="P175" i="2"/>
  <c r="R175" i="2" s="1"/>
  <c r="O175" i="2"/>
  <c r="M175" i="2"/>
  <c r="L175" i="2"/>
  <c r="Q174" i="2"/>
  <c r="P174" i="2"/>
  <c r="R174" i="2" s="1"/>
  <c r="O174" i="2"/>
  <c r="M174" i="2"/>
  <c r="L174" i="2"/>
  <c r="N174" i="2" s="1"/>
  <c r="R173" i="2"/>
  <c r="Q173" i="2"/>
  <c r="P173" i="2"/>
  <c r="O173" i="2"/>
  <c r="N173" i="2"/>
  <c r="M173" i="2"/>
  <c r="L173" i="2"/>
  <c r="Q172" i="2"/>
  <c r="P172" i="2"/>
  <c r="R172" i="2" s="1"/>
  <c r="O172" i="2"/>
  <c r="M172" i="2"/>
  <c r="L172" i="2"/>
  <c r="Q171" i="2"/>
  <c r="P171" i="2"/>
  <c r="R171" i="2" s="1"/>
  <c r="O171" i="2"/>
  <c r="M171" i="2"/>
  <c r="L171" i="2"/>
  <c r="Q170" i="2"/>
  <c r="P170" i="2"/>
  <c r="R170" i="2" s="1"/>
  <c r="O170" i="2"/>
  <c r="M170" i="2"/>
  <c r="L170" i="2"/>
  <c r="N170" i="2" s="1"/>
  <c r="R169" i="2"/>
  <c r="Q169" i="2"/>
  <c r="P169" i="2"/>
  <c r="O169" i="2"/>
  <c r="N169" i="2"/>
  <c r="M169" i="2"/>
  <c r="L169" i="2"/>
  <c r="Q168" i="2"/>
  <c r="P168" i="2"/>
  <c r="R168" i="2" s="1"/>
  <c r="O168" i="2"/>
  <c r="M168" i="2"/>
  <c r="L168" i="2"/>
  <c r="Q167" i="2"/>
  <c r="P167" i="2"/>
  <c r="R167" i="2" s="1"/>
  <c r="O167" i="2"/>
  <c r="M167" i="2"/>
  <c r="L167" i="2"/>
  <c r="Q166" i="2"/>
  <c r="P166" i="2"/>
  <c r="R166" i="2" s="1"/>
  <c r="O166" i="2"/>
  <c r="M166" i="2"/>
  <c r="L166" i="2"/>
  <c r="N166" i="2" s="1"/>
  <c r="R165" i="2"/>
  <c r="Q165" i="2"/>
  <c r="P165" i="2"/>
  <c r="O165" i="2"/>
  <c r="N165" i="2"/>
  <c r="M165" i="2"/>
  <c r="L165" i="2"/>
  <c r="Q164" i="2"/>
  <c r="P164" i="2"/>
  <c r="R164" i="2" s="1"/>
  <c r="O164" i="2"/>
  <c r="M164" i="2"/>
  <c r="L164" i="2"/>
  <c r="Q163" i="2"/>
  <c r="P163" i="2"/>
  <c r="R163" i="2" s="1"/>
  <c r="O163" i="2"/>
  <c r="M163" i="2"/>
  <c r="L163" i="2"/>
  <c r="Q162" i="2"/>
  <c r="P162" i="2"/>
  <c r="R162" i="2" s="1"/>
  <c r="O162" i="2"/>
  <c r="M162" i="2"/>
  <c r="L162" i="2"/>
  <c r="N162" i="2" s="1"/>
  <c r="R161" i="2"/>
  <c r="Q161" i="2"/>
  <c r="P161" i="2"/>
  <c r="O161" i="2"/>
  <c r="N161" i="2"/>
  <c r="M161" i="2"/>
  <c r="L161" i="2"/>
  <c r="Q160" i="2"/>
  <c r="P160" i="2"/>
  <c r="R160" i="2" s="1"/>
  <c r="O160" i="2"/>
  <c r="M160" i="2"/>
  <c r="L160" i="2"/>
  <c r="Q159" i="2"/>
  <c r="P159" i="2"/>
  <c r="R159" i="2" s="1"/>
  <c r="O159" i="2"/>
  <c r="M159" i="2"/>
  <c r="L159" i="2"/>
  <c r="Q158" i="2"/>
  <c r="P158" i="2"/>
  <c r="R158" i="2" s="1"/>
  <c r="O158" i="2"/>
  <c r="M158" i="2"/>
  <c r="L158" i="2"/>
  <c r="N158" i="2" s="1"/>
  <c r="R157" i="2"/>
  <c r="Q157" i="2"/>
  <c r="P157" i="2"/>
  <c r="O157" i="2"/>
  <c r="N157" i="2"/>
  <c r="M157" i="2"/>
  <c r="L157" i="2"/>
  <c r="Q156" i="2"/>
  <c r="P156" i="2"/>
  <c r="R156" i="2" s="1"/>
  <c r="O156" i="2"/>
  <c r="M156" i="2"/>
  <c r="L156" i="2"/>
  <c r="Q155" i="2"/>
  <c r="P155" i="2"/>
  <c r="R155" i="2" s="1"/>
  <c r="O155" i="2"/>
  <c r="M155" i="2"/>
  <c r="L155" i="2"/>
  <c r="Q154" i="2"/>
  <c r="P154" i="2"/>
  <c r="R154" i="2" s="1"/>
  <c r="O154" i="2"/>
  <c r="M154" i="2"/>
  <c r="L154" i="2"/>
  <c r="N154" i="2" s="1"/>
  <c r="R153" i="2"/>
  <c r="Q153" i="2"/>
  <c r="P153" i="2"/>
  <c r="O153" i="2"/>
  <c r="N153" i="2"/>
  <c r="M153" i="2"/>
  <c r="L153" i="2"/>
  <c r="Q152" i="2"/>
  <c r="P152" i="2"/>
  <c r="R152" i="2" s="1"/>
  <c r="O152" i="2"/>
  <c r="M152" i="2"/>
  <c r="L152" i="2"/>
  <c r="Q151" i="2"/>
  <c r="P151" i="2"/>
  <c r="R151" i="2" s="1"/>
  <c r="O151" i="2"/>
  <c r="M151" i="2"/>
  <c r="L151" i="2"/>
  <c r="Q150" i="2"/>
  <c r="P150" i="2"/>
  <c r="R150" i="2" s="1"/>
  <c r="O150" i="2"/>
  <c r="M150" i="2"/>
  <c r="L150" i="2"/>
  <c r="N150" i="2" s="1"/>
  <c r="R149" i="2"/>
  <c r="Q149" i="2"/>
  <c r="P149" i="2"/>
  <c r="O149" i="2"/>
  <c r="N149" i="2"/>
  <c r="M149" i="2"/>
  <c r="L149" i="2"/>
  <c r="Q148" i="2"/>
  <c r="P148" i="2"/>
  <c r="R148" i="2" s="1"/>
  <c r="O148" i="2"/>
  <c r="M148" i="2"/>
  <c r="L148" i="2"/>
  <c r="Q147" i="2"/>
  <c r="P147" i="2"/>
  <c r="R147" i="2" s="1"/>
  <c r="O147" i="2"/>
  <c r="M147" i="2"/>
  <c r="L147" i="2"/>
  <c r="Q146" i="2"/>
  <c r="P146" i="2"/>
  <c r="R146" i="2" s="1"/>
  <c r="O146" i="2"/>
  <c r="M146" i="2"/>
  <c r="L146" i="2"/>
  <c r="N146" i="2" s="1"/>
  <c r="R145" i="2"/>
  <c r="Q145" i="2"/>
  <c r="P145" i="2"/>
  <c r="O145" i="2"/>
  <c r="N145" i="2"/>
  <c r="M145" i="2"/>
  <c r="L145" i="2"/>
  <c r="Q144" i="2"/>
  <c r="P144" i="2"/>
  <c r="R144" i="2" s="1"/>
  <c r="O144" i="2"/>
  <c r="M144" i="2"/>
  <c r="L144" i="2"/>
  <c r="Q143" i="2"/>
  <c r="P143" i="2"/>
  <c r="R143" i="2" s="1"/>
  <c r="O143" i="2"/>
  <c r="M143" i="2"/>
  <c r="L143" i="2"/>
  <c r="Q142" i="2"/>
  <c r="P142" i="2"/>
  <c r="R142" i="2" s="1"/>
  <c r="O142" i="2"/>
  <c r="M142" i="2"/>
  <c r="L142" i="2"/>
  <c r="N142" i="2" s="1"/>
  <c r="R141" i="2"/>
  <c r="Q141" i="2"/>
  <c r="P141" i="2"/>
  <c r="O141" i="2"/>
  <c r="N141" i="2"/>
  <c r="M141" i="2"/>
  <c r="L141" i="2"/>
  <c r="Q140" i="2"/>
  <c r="P140" i="2"/>
  <c r="R140" i="2" s="1"/>
  <c r="O140" i="2"/>
  <c r="M140" i="2"/>
  <c r="L140" i="2"/>
  <c r="Q139" i="2"/>
  <c r="P139" i="2"/>
  <c r="R139" i="2" s="1"/>
  <c r="O139" i="2"/>
  <c r="M139" i="2"/>
  <c r="L139" i="2"/>
  <c r="Q138" i="2"/>
  <c r="P138" i="2"/>
  <c r="R138" i="2" s="1"/>
  <c r="O138" i="2"/>
  <c r="M138" i="2"/>
  <c r="L138" i="2"/>
  <c r="N138" i="2" s="1"/>
  <c r="R137" i="2"/>
  <c r="Q137" i="2"/>
  <c r="P137" i="2"/>
  <c r="O137" i="2"/>
  <c r="N137" i="2"/>
  <c r="M137" i="2"/>
  <c r="L137" i="2"/>
  <c r="Q136" i="2"/>
  <c r="P136" i="2"/>
  <c r="R136" i="2" s="1"/>
  <c r="O136" i="2"/>
  <c r="M136" i="2"/>
  <c r="L136" i="2"/>
  <c r="Q135" i="2"/>
  <c r="P135" i="2"/>
  <c r="R135" i="2" s="1"/>
  <c r="O135" i="2"/>
  <c r="M135" i="2"/>
  <c r="L135" i="2"/>
  <c r="Q134" i="2"/>
  <c r="P134" i="2"/>
  <c r="R134" i="2" s="1"/>
  <c r="O134" i="2"/>
  <c r="M134" i="2"/>
  <c r="L134" i="2"/>
  <c r="N134" i="2" s="1"/>
  <c r="R133" i="2"/>
  <c r="Q133" i="2"/>
  <c r="P133" i="2"/>
  <c r="O133" i="2"/>
  <c r="N133" i="2"/>
  <c r="M133" i="2"/>
  <c r="L133" i="2"/>
  <c r="Q132" i="2"/>
  <c r="P132" i="2"/>
  <c r="R132" i="2" s="1"/>
  <c r="O132" i="2"/>
  <c r="M132" i="2"/>
  <c r="L132" i="2"/>
  <c r="Q131" i="2"/>
  <c r="P131" i="2"/>
  <c r="R131" i="2" s="1"/>
  <c r="O131" i="2"/>
  <c r="M131" i="2"/>
  <c r="L131" i="2"/>
  <c r="Q130" i="2"/>
  <c r="P130" i="2"/>
  <c r="R130" i="2" s="1"/>
  <c r="O130" i="2"/>
  <c r="M130" i="2"/>
  <c r="L130" i="2"/>
  <c r="N130" i="2" s="1"/>
  <c r="R129" i="2"/>
  <c r="Q129" i="2"/>
  <c r="P129" i="2"/>
  <c r="O129" i="2"/>
  <c r="N129" i="2"/>
  <c r="M129" i="2"/>
  <c r="L129" i="2"/>
  <c r="Q128" i="2"/>
  <c r="P128" i="2"/>
  <c r="R128" i="2" s="1"/>
  <c r="O128" i="2"/>
  <c r="M128" i="2"/>
  <c r="L128" i="2"/>
  <c r="Q127" i="2"/>
  <c r="P127" i="2"/>
  <c r="R127" i="2" s="1"/>
  <c r="O127" i="2"/>
  <c r="M127" i="2"/>
  <c r="L127" i="2"/>
  <c r="Q126" i="2"/>
  <c r="P126" i="2"/>
  <c r="R126" i="2" s="1"/>
  <c r="O126" i="2"/>
  <c r="M126" i="2"/>
  <c r="L126" i="2"/>
  <c r="N126" i="2" s="1"/>
  <c r="R125" i="2"/>
  <c r="Q125" i="2"/>
  <c r="P125" i="2"/>
  <c r="O125" i="2"/>
  <c r="N125" i="2"/>
  <c r="M125" i="2"/>
  <c r="L125" i="2"/>
  <c r="Q124" i="2"/>
  <c r="P124" i="2"/>
  <c r="R124" i="2" s="1"/>
  <c r="O124" i="2"/>
  <c r="M124" i="2"/>
  <c r="L124" i="2"/>
  <c r="Q123" i="2"/>
  <c r="P123" i="2"/>
  <c r="R123" i="2" s="1"/>
  <c r="O123" i="2"/>
  <c r="M123" i="2"/>
  <c r="L123" i="2"/>
  <c r="Q122" i="2"/>
  <c r="P122" i="2"/>
  <c r="R122" i="2" s="1"/>
  <c r="O122" i="2"/>
  <c r="M122" i="2"/>
  <c r="L122" i="2"/>
  <c r="N122" i="2" s="1"/>
  <c r="R121" i="2"/>
  <c r="Q121" i="2"/>
  <c r="P121" i="2"/>
  <c r="O121" i="2"/>
  <c r="N121" i="2"/>
  <c r="M121" i="2"/>
  <c r="L121" i="2"/>
  <c r="Q120" i="2"/>
  <c r="P120" i="2"/>
  <c r="R120" i="2" s="1"/>
  <c r="O120" i="2"/>
  <c r="M120" i="2"/>
  <c r="L120" i="2"/>
  <c r="Q119" i="2"/>
  <c r="P119" i="2"/>
  <c r="R119" i="2" s="1"/>
  <c r="O119" i="2"/>
  <c r="M119" i="2"/>
  <c r="L119" i="2"/>
  <c r="Q118" i="2"/>
  <c r="P118" i="2"/>
  <c r="R118" i="2" s="1"/>
  <c r="O118" i="2"/>
  <c r="M118" i="2"/>
  <c r="L118" i="2"/>
  <c r="N118" i="2" s="1"/>
  <c r="R117" i="2"/>
  <c r="Q117" i="2"/>
  <c r="P117" i="2"/>
  <c r="O117" i="2"/>
  <c r="N117" i="2"/>
  <c r="M117" i="2"/>
  <c r="L117" i="2"/>
  <c r="Q116" i="2"/>
  <c r="P116" i="2"/>
  <c r="R116" i="2" s="1"/>
  <c r="O116" i="2"/>
  <c r="M116" i="2"/>
  <c r="L116" i="2"/>
  <c r="Q115" i="2"/>
  <c r="P115" i="2"/>
  <c r="R115" i="2" s="1"/>
  <c r="O115" i="2"/>
  <c r="M115" i="2"/>
  <c r="L115" i="2"/>
  <c r="Q114" i="2"/>
  <c r="P114" i="2"/>
  <c r="R114" i="2" s="1"/>
  <c r="O114" i="2"/>
  <c r="M114" i="2"/>
  <c r="L114" i="2"/>
  <c r="N114" i="2" s="1"/>
  <c r="R113" i="2"/>
  <c r="Q113" i="2"/>
  <c r="P113" i="2"/>
  <c r="O113" i="2"/>
  <c r="N113" i="2"/>
  <c r="M113" i="2"/>
  <c r="L113" i="2"/>
  <c r="Q112" i="2"/>
  <c r="P112" i="2"/>
  <c r="R112" i="2" s="1"/>
  <c r="O112" i="2"/>
  <c r="M112" i="2"/>
  <c r="L112" i="2"/>
  <c r="Q111" i="2"/>
  <c r="P111" i="2"/>
  <c r="R111" i="2" s="1"/>
  <c r="O111" i="2"/>
  <c r="M111" i="2"/>
  <c r="L111" i="2"/>
  <c r="Q110" i="2"/>
  <c r="P110" i="2"/>
  <c r="R110" i="2" s="1"/>
  <c r="O110" i="2"/>
  <c r="M110" i="2"/>
  <c r="L110" i="2"/>
  <c r="N110" i="2" s="1"/>
  <c r="R109" i="2"/>
  <c r="Q109" i="2"/>
  <c r="P109" i="2"/>
  <c r="O109" i="2"/>
  <c r="N109" i="2"/>
  <c r="M109" i="2"/>
  <c r="L109" i="2"/>
  <c r="Q108" i="2"/>
  <c r="P108" i="2"/>
  <c r="R108" i="2" s="1"/>
  <c r="O108" i="2"/>
  <c r="M108" i="2"/>
  <c r="L108" i="2"/>
  <c r="Q107" i="2"/>
  <c r="P107" i="2"/>
  <c r="R107" i="2" s="1"/>
  <c r="O107" i="2"/>
  <c r="M107" i="2"/>
  <c r="L107" i="2"/>
  <c r="Q106" i="2"/>
  <c r="P106" i="2"/>
  <c r="R106" i="2" s="1"/>
  <c r="O106" i="2"/>
  <c r="M106" i="2"/>
  <c r="L106" i="2"/>
  <c r="N106" i="2" s="1"/>
  <c r="R105" i="2"/>
  <c r="Q105" i="2"/>
  <c r="P105" i="2"/>
  <c r="O105" i="2"/>
  <c r="N105" i="2"/>
  <c r="M105" i="2"/>
  <c r="L105" i="2"/>
  <c r="Q104" i="2"/>
  <c r="P104" i="2"/>
  <c r="R104" i="2" s="1"/>
  <c r="O104" i="2"/>
  <c r="M104" i="2"/>
  <c r="L104" i="2"/>
  <c r="Q103" i="2"/>
  <c r="P103" i="2"/>
  <c r="R103" i="2" s="1"/>
  <c r="O103" i="2"/>
  <c r="M103" i="2"/>
  <c r="L103" i="2"/>
  <c r="Q102" i="2"/>
  <c r="P102" i="2"/>
  <c r="R102" i="2" s="1"/>
  <c r="O102" i="2"/>
  <c r="M102" i="2"/>
  <c r="L102" i="2"/>
  <c r="N102" i="2" s="1"/>
  <c r="R101" i="2"/>
  <c r="Q101" i="2"/>
  <c r="P101" i="2"/>
  <c r="O101" i="2"/>
  <c r="N101" i="2"/>
  <c r="M101" i="2"/>
  <c r="L101" i="2"/>
  <c r="Q100" i="2"/>
  <c r="P100" i="2"/>
  <c r="R100" i="2" s="1"/>
  <c r="O100" i="2"/>
  <c r="M100" i="2"/>
  <c r="L100" i="2"/>
  <c r="Q99" i="2"/>
  <c r="P99" i="2"/>
  <c r="R99" i="2" s="1"/>
  <c r="O99" i="2"/>
  <c r="M99" i="2"/>
  <c r="L99" i="2"/>
  <c r="Q98" i="2"/>
  <c r="P98" i="2"/>
  <c r="R98" i="2" s="1"/>
  <c r="O98" i="2"/>
  <c r="M98" i="2"/>
  <c r="L98" i="2"/>
  <c r="N98" i="2" s="1"/>
  <c r="R97" i="2"/>
  <c r="Q97" i="2"/>
  <c r="P97" i="2"/>
  <c r="O97" i="2"/>
  <c r="M97" i="2"/>
  <c r="N97" i="2" s="1"/>
  <c r="L97" i="2"/>
  <c r="Q96" i="2"/>
  <c r="P96" i="2"/>
  <c r="R96" i="2" s="1"/>
  <c r="O96" i="2"/>
  <c r="M96" i="2"/>
  <c r="L96" i="2"/>
  <c r="Q95" i="2"/>
  <c r="P95" i="2"/>
  <c r="R95" i="2" s="1"/>
  <c r="O95" i="2"/>
  <c r="N95" i="2"/>
  <c r="M95" i="2"/>
  <c r="L95" i="2"/>
  <c r="Q94" i="2"/>
  <c r="P94" i="2"/>
  <c r="R94" i="2" s="1"/>
  <c r="O94" i="2"/>
  <c r="M94" i="2"/>
  <c r="L94" i="2"/>
  <c r="Q93" i="2"/>
  <c r="P93" i="2"/>
  <c r="R93" i="2" s="1"/>
  <c r="O93" i="2"/>
  <c r="M93" i="2"/>
  <c r="L93" i="2"/>
  <c r="Q92" i="2"/>
  <c r="P92" i="2"/>
  <c r="R92" i="2" s="1"/>
  <c r="O92" i="2"/>
  <c r="M92" i="2"/>
  <c r="L92" i="2"/>
  <c r="Q91" i="2"/>
  <c r="P91" i="2"/>
  <c r="R91" i="2" s="1"/>
  <c r="O91" i="2"/>
  <c r="M91" i="2"/>
  <c r="L91" i="2"/>
  <c r="N91" i="2" s="1"/>
  <c r="R90" i="2"/>
  <c r="Q90" i="2"/>
  <c r="P90" i="2"/>
  <c r="O90" i="2"/>
  <c r="M90" i="2"/>
  <c r="N90" i="2" s="1"/>
  <c r="L90" i="2"/>
  <c r="Q89" i="2"/>
  <c r="P89" i="2"/>
  <c r="R89" i="2" s="1"/>
  <c r="O89" i="2"/>
  <c r="M89" i="2"/>
  <c r="L89" i="2"/>
  <c r="Q88" i="2"/>
  <c r="P88" i="2"/>
  <c r="R88" i="2" s="1"/>
  <c r="O88" i="2"/>
  <c r="M88" i="2"/>
  <c r="L88" i="2"/>
  <c r="Q87" i="2"/>
  <c r="P87" i="2"/>
  <c r="R87" i="2" s="1"/>
  <c r="O87" i="2"/>
  <c r="M87" i="2"/>
  <c r="N87" i="2" s="1"/>
  <c r="L87" i="2"/>
  <c r="Q86" i="2"/>
  <c r="P86" i="2"/>
  <c r="R86" i="2" s="1"/>
  <c r="O86" i="2"/>
  <c r="M86" i="2"/>
  <c r="L86" i="2"/>
  <c r="N86" i="2" s="1"/>
  <c r="Q85" i="2"/>
  <c r="P85" i="2"/>
  <c r="R85" i="2" s="1"/>
  <c r="O85" i="2"/>
  <c r="M85" i="2"/>
  <c r="N85" i="2" s="1"/>
  <c r="L85" i="2"/>
  <c r="Q84" i="2"/>
  <c r="P84" i="2"/>
  <c r="R84" i="2" s="1"/>
  <c r="O84" i="2"/>
  <c r="M84" i="2"/>
  <c r="L84" i="2"/>
  <c r="Q83" i="2"/>
  <c r="P83" i="2"/>
  <c r="R83" i="2" s="1"/>
  <c r="O83" i="2"/>
  <c r="M83" i="2"/>
  <c r="L83" i="2"/>
  <c r="R82" i="2"/>
  <c r="Q82" i="2"/>
  <c r="P82" i="2"/>
  <c r="O82" i="2"/>
  <c r="N82" i="2"/>
  <c r="M82" i="2"/>
  <c r="L82" i="2"/>
  <c r="Q81" i="2"/>
  <c r="P81" i="2"/>
  <c r="R81" i="2" s="1"/>
  <c r="O81" i="2"/>
  <c r="M81" i="2"/>
  <c r="L81" i="2"/>
  <c r="Q80" i="2"/>
  <c r="P80" i="2"/>
  <c r="R80" i="2" s="1"/>
  <c r="O80" i="2"/>
  <c r="M80" i="2"/>
  <c r="L80" i="2"/>
  <c r="Q79" i="2"/>
  <c r="P79" i="2"/>
  <c r="R79" i="2" s="1"/>
  <c r="O79" i="2"/>
  <c r="M79" i="2"/>
  <c r="L79" i="2"/>
  <c r="N79" i="2" s="1"/>
  <c r="R78" i="2"/>
  <c r="Q78" i="2"/>
  <c r="P78" i="2"/>
  <c r="O78" i="2"/>
  <c r="N78" i="2"/>
  <c r="M78" i="2"/>
  <c r="L78" i="2"/>
  <c r="Q77" i="2"/>
  <c r="P77" i="2"/>
  <c r="R77" i="2" s="1"/>
  <c r="O77" i="2"/>
  <c r="M77" i="2"/>
  <c r="L77" i="2"/>
  <c r="Q76" i="2"/>
  <c r="P76" i="2"/>
  <c r="R76" i="2" s="1"/>
  <c r="O76" i="2"/>
  <c r="M76" i="2"/>
  <c r="L76" i="2"/>
  <c r="Q75" i="2"/>
  <c r="P75" i="2"/>
  <c r="R75" i="2" s="1"/>
  <c r="O75" i="2"/>
  <c r="M75" i="2"/>
  <c r="L75" i="2"/>
  <c r="Q74" i="2"/>
  <c r="P74" i="2"/>
  <c r="R74" i="2" s="1"/>
  <c r="O74" i="2"/>
  <c r="M74" i="2"/>
  <c r="N74" i="2" s="1"/>
  <c r="L74" i="2"/>
  <c r="R73" i="2"/>
  <c r="Q73" i="2"/>
  <c r="P73" i="2"/>
  <c r="O73" i="2"/>
  <c r="M73" i="2"/>
  <c r="N73" i="2" s="1"/>
  <c r="L73" i="2"/>
  <c r="Q72" i="2"/>
  <c r="P72" i="2"/>
  <c r="R72" i="2" s="1"/>
  <c r="O72" i="2"/>
  <c r="M72" i="2"/>
  <c r="L72" i="2"/>
  <c r="R71" i="2"/>
  <c r="Q71" i="2"/>
  <c r="P71" i="2"/>
  <c r="O71" i="2"/>
  <c r="M71" i="2"/>
  <c r="N71" i="2" s="1"/>
  <c r="L71" i="2"/>
  <c r="Q70" i="2"/>
  <c r="P70" i="2"/>
  <c r="R70" i="2" s="1"/>
  <c r="O70" i="2"/>
  <c r="M70" i="2"/>
  <c r="L70" i="2"/>
  <c r="N70" i="2" s="1"/>
  <c r="Q69" i="2"/>
  <c r="P69" i="2"/>
  <c r="R69" i="2" s="1"/>
  <c r="O69" i="2"/>
  <c r="M69" i="2"/>
  <c r="N69" i="2" s="1"/>
  <c r="L69" i="2"/>
  <c r="Q68" i="2"/>
  <c r="P68" i="2"/>
  <c r="R68" i="2" s="1"/>
  <c r="O68" i="2"/>
  <c r="M68" i="2"/>
  <c r="L68" i="2"/>
  <c r="Q67" i="2"/>
  <c r="P67" i="2"/>
  <c r="R67" i="2" s="1"/>
  <c r="O67" i="2"/>
  <c r="M67" i="2"/>
  <c r="L67" i="2"/>
  <c r="R66" i="2"/>
  <c r="Q66" i="2"/>
  <c r="P66" i="2"/>
  <c r="O66" i="2"/>
  <c r="N66" i="2"/>
  <c r="M66" i="2"/>
  <c r="L66" i="2"/>
  <c r="R65" i="2"/>
  <c r="Q65" i="2"/>
  <c r="P65" i="2"/>
  <c r="O65" i="2"/>
  <c r="M65" i="2"/>
  <c r="L65" i="2"/>
  <c r="Q64" i="2"/>
  <c r="P64" i="2"/>
  <c r="R64" i="2" s="1"/>
  <c r="O64" i="2"/>
  <c r="M64" i="2"/>
  <c r="L64" i="2"/>
  <c r="Q63" i="2"/>
  <c r="P63" i="2"/>
  <c r="R63" i="2" s="1"/>
  <c r="O63" i="2"/>
  <c r="M63" i="2"/>
  <c r="N63" i="2" s="1"/>
  <c r="L63" i="2"/>
  <c r="Q62" i="2"/>
  <c r="P62" i="2"/>
  <c r="R62" i="2" s="1"/>
  <c r="O62" i="2"/>
  <c r="M62" i="2"/>
  <c r="L62" i="2"/>
  <c r="Q61" i="2"/>
  <c r="P61" i="2"/>
  <c r="R61" i="2" s="1"/>
  <c r="O61" i="2"/>
  <c r="M61" i="2"/>
  <c r="N61" i="2" s="1"/>
  <c r="L61" i="2"/>
  <c r="Q60" i="2"/>
  <c r="P60" i="2"/>
  <c r="R60" i="2" s="1"/>
  <c r="O60" i="2"/>
  <c r="M60" i="2"/>
  <c r="L60" i="2"/>
  <c r="Q59" i="2"/>
  <c r="P59" i="2"/>
  <c r="R59" i="2" s="1"/>
  <c r="O59" i="2"/>
  <c r="M59" i="2"/>
  <c r="L59" i="2"/>
  <c r="N59" i="2" s="1"/>
  <c r="R58" i="2"/>
  <c r="Q58" i="2"/>
  <c r="P58" i="2"/>
  <c r="O58" i="2"/>
  <c r="N58" i="2"/>
  <c r="M58" i="2"/>
  <c r="L58" i="2"/>
  <c r="R57" i="2"/>
  <c r="Q57" i="2"/>
  <c r="P57" i="2"/>
  <c r="O57" i="2"/>
  <c r="M57" i="2"/>
  <c r="L57" i="2"/>
  <c r="Q56" i="2"/>
  <c r="P56" i="2"/>
  <c r="R56" i="2" s="1"/>
  <c r="O56" i="2"/>
  <c r="M56" i="2"/>
  <c r="L56" i="2"/>
  <c r="Q55" i="2"/>
  <c r="P55" i="2"/>
  <c r="R55" i="2" s="1"/>
  <c r="O55" i="2"/>
  <c r="M55" i="2"/>
  <c r="N55" i="2" s="1"/>
  <c r="L55" i="2"/>
  <c r="R54" i="2"/>
  <c r="Q54" i="2"/>
  <c r="P54" i="2"/>
  <c r="O54" i="2"/>
  <c r="N54" i="2"/>
  <c r="M54" i="2"/>
  <c r="L54" i="2"/>
  <c r="Q53" i="2"/>
  <c r="P53" i="2"/>
  <c r="R53" i="2" s="1"/>
  <c r="O53" i="2"/>
  <c r="M53" i="2"/>
  <c r="N53" i="2" s="1"/>
  <c r="L53" i="2"/>
  <c r="Q52" i="2"/>
  <c r="P52" i="2"/>
  <c r="R52" i="2" s="1"/>
  <c r="O52" i="2"/>
  <c r="M52" i="2"/>
  <c r="L52" i="2"/>
  <c r="Q51" i="2"/>
  <c r="P51" i="2"/>
  <c r="R51" i="2" s="1"/>
  <c r="O51" i="2"/>
  <c r="M51" i="2"/>
  <c r="L51" i="2"/>
  <c r="Q50" i="2"/>
  <c r="P50" i="2"/>
  <c r="R50" i="2" s="1"/>
  <c r="O50" i="2"/>
  <c r="M50" i="2"/>
  <c r="L50" i="2"/>
  <c r="N50" i="2" s="1"/>
  <c r="Q49" i="2"/>
  <c r="P49" i="2"/>
  <c r="R49" i="2" s="1"/>
  <c r="O49" i="2"/>
  <c r="M49" i="2"/>
  <c r="L49" i="2"/>
  <c r="Q48" i="2"/>
  <c r="P48" i="2"/>
  <c r="R48" i="2" s="1"/>
  <c r="O48" i="2"/>
  <c r="M48" i="2"/>
  <c r="N48" i="2" s="1"/>
  <c r="L48" i="2"/>
  <c r="Q47" i="2"/>
  <c r="P47" i="2"/>
  <c r="R47" i="2" s="1"/>
  <c r="O47" i="2"/>
  <c r="M47" i="2"/>
  <c r="L47" i="2"/>
  <c r="N47" i="2" s="1"/>
  <c r="Q46" i="2"/>
  <c r="P46" i="2"/>
  <c r="R46" i="2" s="1"/>
  <c r="O46" i="2"/>
  <c r="M46" i="2"/>
  <c r="L46" i="2"/>
  <c r="R45" i="2"/>
  <c r="Q45" i="2"/>
  <c r="P45" i="2"/>
  <c r="O45" i="2"/>
  <c r="N45" i="2"/>
  <c r="M45" i="2"/>
  <c r="L45" i="2"/>
  <c r="Q44" i="2"/>
  <c r="P44" i="2"/>
  <c r="R44" i="2" s="1"/>
  <c r="O44" i="2"/>
  <c r="M44" i="2"/>
  <c r="L44" i="2"/>
  <c r="Q43" i="2"/>
  <c r="P43" i="2"/>
  <c r="R43" i="2" s="1"/>
  <c r="O43" i="2"/>
  <c r="M43" i="2"/>
  <c r="L43" i="2"/>
  <c r="N43" i="2" s="1"/>
  <c r="Q42" i="2"/>
  <c r="P42" i="2"/>
  <c r="R42" i="2" s="1"/>
  <c r="O42" i="2"/>
  <c r="M42" i="2"/>
  <c r="N42" i="2" s="1"/>
  <c r="L42" i="2"/>
  <c r="R41" i="2"/>
  <c r="Q41" i="2"/>
  <c r="P41" i="2"/>
  <c r="O41" i="2"/>
  <c r="M41" i="2"/>
  <c r="N41" i="2" s="1"/>
  <c r="L41" i="2"/>
  <c r="Q40" i="2"/>
  <c r="P40" i="2"/>
  <c r="R40" i="2" s="1"/>
  <c r="O40" i="2"/>
  <c r="M40" i="2"/>
  <c r="N40" i="2" s="1"/>
  <c r="L40" i="2"/>
  <c r="Q39" i="2"/>
  <c r="P39" i="2"/>
  <c r="R39" i="2" s="1"/>
  <c r="O39" i="2"/>
  <c r="M39" i="2"/>
  <c r="L39" i="2"/>
  <c r="N39" i="2" s="1"/>
  <c r="R38" i="2"/>
  <c r="Q38" i="2"/>
  <c r="P38" i="2"/>
  <c r="O38" i="2"/>
  <c r="M38" i="2"/>
  <c r="N38" i="2" s="1"/>
  <c r="L38" i="2"/>
  <c r="Q37" i="2"/>
  <c r="P37" i="2"/>
  <c r="R37" i="2" s="1"/>
  <c r="O37" i="2"/>
  <c r="M37" i="2"/>
  <c r="N37" i="2" s="1"/>
  <c r="L37" i="2"/>
  <c r="Q36" i="2"/>
  <c r="P36" i="2"/>
  <c r="R36" i="2" s="1"/>
  <c r="O36" i="2"/>
  <c r="M36" i="2"/>
  <c r="L36" i="2"/>
  <c r="Q35" i="2"/>
  <c r="P35" i="2"/>
  <c r="R35" i="2" s="1"/>
  <c r="O35" i="2"/>
  <c r="M35" i="2"/>
  <c r="L35" i="2"/>
  <c r="Q34" i="2"/>
  <c r="P34" i="2"/>
  <c r="R34" i="2" s="1"/>
  <c r="O34" i="2"/>
  <c r="M34" i="2"/>
  <c r="L34" i="2"/>
  <c r="R33" i="2"/>
  <c r="Q33" i="2"/>
  <c r="P33" i="2"/>
  <c r="O33" i="2"/>
  <c r="N33" i="2"/>
  <c r="M33" i="2"/>
  <c r="L33" i="2"/>
  <c r="Q32" i="2"/>
  <c r="P32" i="2"/>
  <c r="R32" i="2" s="1"/>
  <c r="O32" i="2"/>
  <c r="M32" i="2"/>
  <c r="N32" i="2" s="1"/>
  <c r="L32" i="2"/>
  <c r="Q31" i="2"/>
  <c r="P31" i="2"/>
  <c r="R31" i="2" s="1"/>
  <c r="O31" i="2"/>
  <c r="M31" i="2"/>
  <c r="L31" i="2"/>
  <c r="N31" i="2" s="1"/>
  <c r="Q30" i="2"/>
  <c r="P30" i="2"/>
  <c r="R30" i="2" s="1"/>
  <c r="O30" i="2"/>
  <c r="M30" i="2"/>
  <c r="L30" i="2"/>
  <c r="R29" i="2"/>
  <c r="Q29" i="2"/>
  <c r="P29" i="2"/>
  <c r="O29" i="2"/>
  <c r="N29" i="2"/>
  <c r="M29" i="2"/>
  <c r="L29" i="2"/>
  <c r="Q28" i="2"/>
  <c r="P28" i="2"/>
  <c r="R28" i="2" s="1"/>
  <c r="O28" i="2"/>
  <c r="M28" i="2"/>
  <c r="L28" i="2"/>
  <c r="Q27" i="2"/>
  <c r="P27" i="2"/>
  <c r="R27" i="2" s="1"/>
  <c r="O27" i="2"/>
  <c r="M27" i="2"/>
  <c r="L27" i="2"/>
  <c r="Q26" i="2"/>
  <c r="P26" i="2"/>
  <c r="R26" i="2" s="1"/>
  <c r="O26" i="2"/>
  <c r="M26" i="2"/>
  <c r="N26" i="2" s="1"/>
  <c r="L26" i="2"/>
  <c r="R25" i="2"/>
  <c r="Q25" i="2"/>
  <c r="P25" i="2"/>
  <c r="O25" i="2"/>
  <c r="N25" i="2"/>
  <c r="M25" i="2"/>
  <c r="L25" i="2"/>
  <c r="Q24" i="2"/>
  <c r="P24" i="2"/>
  <c r="R24" i="2" s="1"/>
  <c r="O24" i="2"/>
  <c r="M24" i="2"/>
  <c r="N24" i="2" s="1"/>
  <c r="L24" i="2"/>
  <c r="Q23" i="2"/>
  <c r="P23" i="2"/>
  <c r="R23" i="2" s="1"/>
  <c r="O23" i="2"/>
  <c r="M23" i="2"/>
  <c r="L23" i="2"/>
  <c r="N23" i="2" s="1"/>
  <c r="R22" i="2"/>
  <c r="Q22" i="2"/>
  <c r="P22" i="2"/>
  <c r="O22" i="2"/>
  <c r="M22" i="2"/>
  <c r="N22" i="2" s="1"/>
  <c r="L22" i="2"/>
  <c r="Q21" i="2"/>
  <c r="P21" i="2"/>
  <c r="R21" i="2" s="1"/>
  <c r="O21" i="2"/>
  <c r="M21" i="2"/>
  <c r="L21" i="2"/>
  <c r="Q20" i="2"/>
  <c r="P20" i="2"/>
  <c r="R20" i="2" s="1"/>
  <c r="O20" i="2"/>
  <c r="M20" i="2"/>
  <c r="L20" i="2"/>
  <c r="Q19" i="2"/>
  <c r="P19" i="2"/>
  <c r="R19" i="2" s="1"/>
  <c r="O19" i="2"/>
  <c r="M19" i="2"/>
  <c r="L19" i="2"/>
  <c r="Q18" i="2"/>
  <c r="P18" i="2"/>
  <c r="R18" i="2" s="1"/>
  <c r="O18" i="2"/>
  <c r="M18" i="2"/>
  <c r="L18" i="2"/>
  <c r="R17" i="2"/>
  <c r="Q17" i="2"/>
  <c r="P17" i="2"/>
  <c r="O17" i="2"/>
  <c r="N17" i="2"/>
  <c r="M17" i="2"/>
  <c r="L17" i="2"/>
  <c r="Q16" i="2"/>
  <c r="P16" i="2"/>
  <c r="R16" i="2" s="1"/>
  <c r="O16" i="2"/>
  <c r="M16" i="2"/>
  <c r="L16" i="2"/>
  <c r="Q15" i="2"/>
  <c r="P15" i="2"/>
  <c r="R15" i="2" s="1"/>
  <c r="O15" i="2"/>
  <c r="M15" i="2"/>
  <c r="L15" i="2"/>
  <c r="N15" i="2" s="1"/>
  <c r="Q14" i="2"/>
  <c r="P14" i="2"/>
  <c r="R14" i="2" s="1"/>
  <c r="O14" i="2"/>
  <c r="M14" i="2"/>
  <c r="L14" i="2"/>
  <c r="R13" i="2"/>
  <c r="Q13" i="2"/>
  <c r="P13" i="2"/>
  <c r="O13" i="2"/>
  <c r="M13" i="2"/>
  <c r="N13" i="2" s="1"/>
  <c r="L13" i="2"/>
  <c r="Q12" i="2"/>
  <c r="P12" i="2"/>
  <c r="R12" i="2" s="1"/>
  <c r="O12" i="2"/>
  <c r="M12" i="2"/>
  <c r="L12" i="2"/>
  <c r="Q11" i="2"/>
  <c r="P11" i="2"/>
  <c r="R11" i="2" s="1"/>
  <c r="O11" i="2"/>
  <c r="M11" i="2"/>
  <c r="L11" i="2"/>
  <c r="N11" i="2" s="1"/>
  <c r="R10" i="2"/>
  <c r="Q10" i="2"/>
  <c r="P10" i="2"/>
  <c r="O10" i="2"/>
  <c r="M10" i="2"/>
  <c r="N10" i="2" s="1"/>
  <c r="L10" i="2"/>
  <c r="Q9" i="2"/>
  <c r="P9" i="2"/>
  <c r="R9" i="2" s="1"/>
  <c r="O9" i="2"/>
  <c r="M9" i="2"/>
  <c r="N9" i="2" s="1"/>
  <c r="L9" i="2"/>
  <c r="Q8" i="2"/>
  <c r="P8" i="2"/>
  <c r="R8" i="2" s="1"/>
  <c r="O8" i="2"/>
  <c r="M8" i="2"/>
  <c r="N8" i="2" s="1"/>
  <c r="L8" i="2"/>
  <c r="Q7" i="2"/>
  <c r="P7" i="2"/>
  <c r="R7" i="2" s="1"/>
  <c r="O7" i="2"/>
  <c r="M7" i="2"/>
  <c r="L7" i="2"/>
  <c r="N7" i="2" s="1"/>
  <c r="R6" i="2"/>
  <c r="Q6" i="2"/>
  <c r="P6" i="2"/>
  <c r="O6" i="2"/>
  <c r="M6" i="2"/>
  <c r="L6" i="2"/>
  <c r="Q5" i="2"/>
  <c r="P5" i="2"/>
  <c r="R5" i="2" s="1"/>
  <c r="O5" i="2"/>
  <c r="M5" i="2"/>
  <c r="N5" i="2" s="1"/>
  <c r="L5" i="2"/>
  <c r="Q4" i="2"/>
  <c r="P4" i="2"/>
  <c r="R4" i="2" s="1"/>
  <c r="O4" i="2"/>
  <c r="M4" i="2"/>
  <c r="L4" i="2"/>
  <c r="Q3" i="2"/>
  <c r="P3" i="2"/>
  <c r="R3" i="2" s="1"/>
  <c r="O3" i="2"/>
  <c r="M3" i="2"/>
  <c r="L3" i="2"/>
  <c r="N3" i="2" s="1"/>
  <c r="R2" i="2"/>
  <c r="Q2" i="2"/>
  <c r="P2" i="2"/>
  <c r="O2" i="2"/>
  <c r="M2" i="2"/>
  <c r="L2" i="2"/>
  <c r="N20" i="2" l="1"/>
  <c r="N57" i="2"/>
  <c r="N62" i="2"/>
  <c r="N93" i="2"/>
  <c r="N300" i="2"/>
  <c r="N321" i="2"/>
  <c r="N1365" i="2"/>
  <c r="N1432" i="2"/>
  <c r="N1496" i="2"/>
  <c r="N1546" i="2"/>
  <c r="N1562" i="2"/>
  <c r="N1578" i="2"/>
  <c r="N1594" i="2"/>
  <c r="N1610" i="2"/>
  <c r="N1626" i="2"/>
  <c r="N1642" i="2"/>
  <c r="N1658" i="2"/>
  <c r="N1674" i="2"/>
  <c r="N1690" i="2"/>
  <c r="N1762" i="2"/>
  <c r="N6" i="2"/>
  <c r="N16" i="2"/>
  <c r="N18" i="2"/>
  <c r="N21" i="2"/>
  <c r="N36" i="2"/>
  <c r="N65" i="2"/>
  <c r="N67" i="2"/>
  <c r="N89" i="2"/>
  <c r="N94" i="2"/>
  <c r="N301" i="2"/>
  <c r="N1710" i="2"/>
  <c r="N4" i="2"/>
  <c r="N27" i="2"/>
  <c r="N75" i="2"/>
  <c r="N99" i="2"/>
  <c r="N103" i="2"/>
  <c r="N107" i="2"/>
  <c r="N111" i="2"/>
  <c r="N115" i="2"/>
  <c r="N119" i="2"/>
  <c r="N123" i="2"/>
  <c r="N127" i="2"/>
  <c r="N131" i="2"/>
  <c r="N135" i="2"/>
  <c r="N139" i="2"/>
  <c r="N143" i="2"/>
  <c r="N147" i="2"/>
  <c r="N151" i="2"/>
  <c r="N155" i="2"/>
  <c r="N159" i="2"/>
  <c r="N163" i="2"/>
  <c r="N167" i="2"/>
  <c r="N171" i="2"/>
  <c r="N175" i="2"/>
  <c r="N179" i="2"/>
  <c r="N183" i="2"/>
  <c r="K7" i="3" s="1"/>
  <c r="N187" i="2"/>
  <c r="N191" i="2"/>
  <c r="N195" i="2"/>
  <c r="N199" i="2"/>
  <c r="N203" i="2"/>
  <c r="N207" i="2"/>
  <c r="N211" i="2"/>
  <c r="N215" i="2"/>
  <c r="N219" i="2"/>
  <c r="N223" i="2"/>
  <c r="N227" i="2"/>
  <c r="N231" i="2"/>
  <c r="N235" i="2"/>
  <c r="N239" i="2"/>
  <c r="N243" i="2"/>
  <c r="N247" i="2"/>
  <c r="N251" i="2"/>
  <c r="N255" i="2"/>
  <c r="N302" i="2"/>
  <c r="N305" i="2"/>
  <c r="N311" i="2"/>
  <c r="N1400" i="2"/>
  <c r="N1464" i="2"/>
  <c r="N1528" i="2"/>
  <c r="N1538" i="2"/>
  <c r="N1554" i="2"/>
  <c r="N1570" i="2"/>
  <c r="N1586" i="2"/>
  <c r="N1602" i="2"/>
  <c r="N1618" i="2"/>
  <c r="N1634" i="2"/>
  <c r="N1650" i="2"/>
  <c r="N1666" i="2"/>
  <c r="N1682" i="2"/>
  <c r="N1726" i="2"/>
  <c r="N316" i="2"/>
  <c r="N318" i="2"/>
  <c r="N332" i="2"/>
  <c r="N334" i="2"/>
  <c r="N339" i="2"/>
  <c r="N348" i="2"/>
  <c r="N350" i="2"/>
  <c r="N355" i="2"/>
  <c r="N364" i="2"/>
  <c r="N366" i="2"/>
  <c r="N371" i="2"/>
  <c r="N380" i="2"/>
  <c r="N382" i="2"/>
  <c r="N387" i="2"/>
  <c r="N396" i="2"/>
  <c r="N398" i="2"/>
  <c r="N403" i="2"/>
  <c r="N412" i="2"/>
  <c r="N414" i="2"/>
  <c r="N419" i="2"/>
  <c r="N428" i="2"/>
  <c r="N430" i="2"/>
  <c r="N435" i="2"/>
  <c r="N444" i="2"/>
  <c r="N446" i="2"/>
  <c r="N451" i="2"/>
  <c r="N460" i="2"/>
  <c r="N462" i="2"/>
  <c r="N467" i="2"/>
  <c r="N476" i="2"/>
  <c r="N478" i="2"/>
  <c r="N483" i="2"/>
  <c r="N492" i="2"/>
  <c r="H12" i="3" s="1"/>
  <c r="N494" i="2"/>
  <c r="N499" i="2"/>
  <c r="N508" i="2"/>
  <c r="N510" i="2"/>
  <c r="N515" i="2"/>
  <c r="N524" i="2"/>
  <c r="N526" i="2"/>
  <c r="N531" i="2"/>
  <c r="N540" i="2"/>
  <c r="N542" i="2"/>
  <c r="N547" i="2"/>
  <c r="N556" i="2"/>
  <c r="N558" i="2"/>
  <c r="N563" i="2"/>
  <c r="N572" i="2"/>
  <c r="N574" i="2"/>
  <c r="N579" i="2"/>
  <c r="N588" i="2"/>
  <c r="N590" i="2"/>
  <c r="N595" i="2"/>
  <c r="N604" i="2"/>
  <c r="N606" i="2"/>
  <c r="N611" i="2"/>
  <c r="N620" i="2"/>
  <c r="N622" i="2"/>
  <c r="N627" i="2"/>
  <c r="N636" i="2"/>
  <c r="N638" i="2"/>
  <c r="N643" i="2"/>
  <c r="N652" i="2"/>
  <c r="N654" i="2"/>
  <c r="N659" i="2"/>
  <c r="N668" i="2"/>
  <c r="N670" i="2"/>
  <c r="N675" i="2"/>
  <c r="N684" i="2"/>
  <c r="N686" i="2"/>
  <c r="N691" i="2"/>
  <c r="N700" i="2"/>
  <c r="N702" i="2"/>
  <c r="N707" i="2"/>
  <c r="N716" i="2"/>
  <c r="N718" i="2"/>
  <c r="N723" i="2"/>
  <c r="N732" i="2"/>
  <c r="N734" i="2"/>
  <c r="N739" i="2"/>
  <c r="N748" i="2"/>
  <c r="N750" i="2"/>
  <c r="N755" i="2"/>
  <c r="N764" i="2"/>
  <c r="N766" i="2"/>
  <c r="N771" i="2"/>
  <c r="N780" i="2"/>
  <c r="N782" i="2"/>
  <c r="N787" i="2"/>
  <c r="N796" i="2"/>
  <c r="N798" i="2"/>
  <c r="N803" i="2"/>
  <c r="N812" i="2"/>
  <c r="N814" i="2"/>
  <c r="N819" i="2"/>
  <c r="N828" i="2"/>
  <c r="N830" i="2"/>
  <c r="N835" i="2"/>
  <c r="N844" i="2"/>
  <c r="N846" i="2"/>
  <c r="N851" i="2"/>
  <c r="N860" i="2"/>
  <c r="N862" i="2"/>
  <c r="N867" i="2"/>
  <c r="N876" i="2"/>
  <c r="N878" i="2"/>
  <c r="N883" i="2"/>
  <c r="N892" i="2"/>
  <c r="N894" i="2"/>
  <c r="N899" i="2"/>
  <c r="N908" i="2"/>
  <c r="N910" i="2"/>
  <c r="N915" i="2"/>
  <c r="N924" i="2"/>
  <c r="N926" i="2"/>
  <c r="N931" i="2"/>
  <c r="N940" i="2"/>
  <c r="N942" i="2"/>
  <c r="N943" i="2"/>
  <c r="N952" i="2"/>
  <c r="N958" i="2"/>
  <c r="N959" i="2"/>
  <c r="N968" i="2"/>
  <c r="N974" i="2"/>
  <c r="N975" i="2"/>
  <c r="N984" i="2"/>
  <c r="N990" i="2"/>
  <c r="N991" i="2"/>
  <c r="N1000" i="2"/>
  <c r="N1006" i="2"/>
  <c r="N1007" i="2"/>
  <c r="N1016" i="2"/>
  <c r="N1022" i="2"/>
  <c r="N1023" i="2"/>
  <c r="N1032" i="2"/>
  <c r="N1038" i="2"/>
  <c r="N1039" i="2"/>
  <c r="N1048" i="2"/>
  <c r="N1054" i="2"/>
  <c r="N1055" i="2"/>
  <c r="N1064" i="2"/>
  <c r="N1070" i="2"/>
  <c r="N1071" i="2"/>
  <c r="N1080" i="2"/>
  <c r="N1086" i="2"/>
  <c r="N1087" i="2"/>
  <c r="N1096" i="2"/>
  <c r="N1102" i="2"/>
  <c r="N1103" i="2"/>
  <c r="N1112" i="2"/>
  <c r="N1118" i="2"/>
  <c r="N1119" i="2"/>
  <c r="N1128" i="2"/>
  <c r="N1134" i="2"/>
  <c r="N1135" i="2"/>
  <c r="N1144" i="2"/>
  <c r="N1150" i="2"/>
  <c r="N1151" i="2"/>
  <c r="N1160" i="2"/>
  <c r="N1166" i="2"/>
  <c r="N1167" i="2"/>
  <c r="N1176" i="2"/>
  <c r="N1182" i="2"/>
  <c r="N1183" i="2"/>
  <c r="N1192" i="2"/>
  <c r="N1198" i="2"/>
  <c r="N1199" i="2"/>
  <c r="N1208" i="2"/>
  <c r="N1214" i="2"/>
  <c r="N1215" i="2"/>
  <c r="N1224" i="2"/>
  <c r="N1226" i="2"/>
  <c r="N1227" i="2"/>
  <c r="N1232" i="2"/>
  <c r="N1234" i="2"/>
  <c r="N1235" i="2"/>
  <c r="N1244" i="2"/>
  <c r="N1250" i="2"/>
  <c r="N1251" i="2"/>
  <c r="N1260" i="2"/>
  <c r="N1266" i="2"/>
  <c r="N1267" i="2"/>
  <c r="N1276" i="2"/>
  <c r="N1282" i="2"/>
  <c r="N1283" i="2"/>
  <c r="N1292" i="2"/>
  <c r="N1298" i="2"/>
  <c r="N1299" i="2"/>
  <c r="N1308" i="2"/>
  <c r="N1314" i="2"/>
  <c r="N1315" i="2"/>
  <c r="N1324" i="2"/>
  <c r="N1330" i="2"/>
  <c r="N1331" i="2"/>
  <c r="N1340" i="2"/>
  <c r="N1346" i="2"/>
  <c r="N1347" i="2"/>
  <c r="N1356" i="2"/>
  <c r="N1362" i="2"/>
  <c r="N1372" i="2"/>
  <c r="N1381" i="2"/>
  <c r="N1391" i="2"/>
  <c r="N1397" i="2"/>
  <c r="N1407" i="2"/>
  <c r="N1413" i="2"/>
  <c r="N1423" i="2"/>
  <c r="N1429" i="2"/>
  <c r="N1439" i="2"/>
  <c r="N1445" i="2"/>
  <c r="N1455" i="2"/>
  <c r="N1461" i="2"/>
  <c r="N1471" i="2"/>
  <c r="N1477" i="2"/>
  <c r="N1487" i="2"/>
  <c r="N1493" i="2"/>
  <c r="N1503" i="2"/>
  <c r="N1509" i="2"/>
  <c r="N1519" i="2"/>
  <c r="N1525" i="2"/>
  <c r="N1535" i="2"/>
  <c r="N1548" i="2"/>
  <c r="N1556" i="2"/>
  <c r="N1564" i="2"/>
  <c r="N1572" i="2"/>
  <c r="N1580" i="2"/>
  <c r="N1588" i="2"/>
  <c r="N1596" i="2"/>
  <c r="N1604" i="2"/>
  <c r="N1612" i="2"/>
  <c r="N1620" i="2"/>
  <c r="N1628" i="2"/>
  <c r="N1636" i="2"/>
  <c r="N1644" i="2"/>
  <c r="N1652" i="2"/>
  <c r="N1660" i="2"/>
  <c r="N1668" i="2"/>
  <c r="N1676" i="2"/>
  <c r="N1684" i="2"/>
  <c r="N1692" i="2"/>
  <c r="N1700" i="2"/>
  <c r="N1707" i="2"/>
  <c r="N1712" i="2"/>
  <c r="N1717" i="2"/>
  <c r="N1723" i="2"/>
  <c r="N1728" i="2"/>
  <c r="N1733" i="2"/>
  <c r="N1739" i="2"/>
  <c r="N1744" i="2"/>
  <c r="N1749" i="2"/>
  <c r="N1755" i="2"/>
  <c r="N1758" i="2"/>
  <c r="N1764" i="2"/>
  <c r="N1769" i="2"/>
  <c r="N296" i="2"/>
  <c r="N298" i="2"/>
  <c r="N312" i="2"/>
  <c r="N314" i="2"/>
  <c r="N328" i="2"/>
  <c r="N1368" i="2"/>
  <c r="N1374" i="2"/>
  <c r="N1377" i="2"/>
  <c r="N1387" i="2"/>
  <c r="N1393" i="2"/>
  <c r="N1403" i="2"/>
  <c r="N1409" i="2"/>
  <c r="N1419" i="2"/>
  <c r="N1425" i="2"/>
  <c r="N1435" i="2"/>
  <c r="N1441" i="2"/>
  <c r="N1451" i="2"/>
  <c r="N1457" i="2"/>
  <c r="N1467" i="2"/>
  <c r="N1473" i="2"/>
  <c r="N1483" i="2"/>
  <c r="N1489" i="2"/>
  <c r="N1499" i="2"/>
  <c r="N1505" i="2"/>
  <c r="N1506" i="2"/>
  <c r="N1515" i="2"/>
  <c r="N1521" i="2"/>
  <c r="N1522" i="2"/>
  <c r="N1531" i="2"/>
  <c r="N1541" i="2"/>
  <c r="N1543" i="2"/>
  <c r="N1549" i="2"/>
  <c r="N1551" i="2"/>
  <c r="N1557" i="2"/>
  <c r="N1559" i="2"/>
  <c r="N1565" i="2"/>
  <c r="N1567" i="2"/>
  <c r="N1573" i="2"/>
  <c r="N1575" i="2"/>
  <c r="N1581" i="2"/>
  <c r="N1583" i="2"/>
  <c r="N1589" i="2"/>
  <c r="N1591" i="2"/>
  <c r="N1597" i="2"/>
  <c r="N1599" i="2"/>
  <c r="N1605" i="2"/>
  <c r="N1607" i="2"/>
  <c r="N1613" i="2"/>
  <c r="N1615" i="2"/>
  <c r="N1621" i="2"/>
  <c r="N1623" i="2"/>
  <c r="N1629" i="2"/>
  <c r="N1631" i="2"/>
  <c r="N1637" i="2"/>
  <c r="N1639" i="2"/>
  <c r="N1645" i="2"/>
  <c r="N1647" i="2"/>
  <c r="N1653" i="2"/>
  <c r="N1655" i="2"/>
  <c r="N1661" i="2"/>
  <c r="N1663" i="2"/>
  <c r="N1669" i="2"/>
  <c r="N1671" i="2"/>
  <c r="N1677" i="2"/>
  <c r="N1679" i="2"/>
  <c r="N1685" i="2"/>
  <c r="N1687" i="2"/>
  <c r="N1693" i="2"/>
  <c r="N1695" i="2"/>
  <c r="N1701" i="2"/>
  <c r="N1703" i="2"/>
  <c r="N1708" i="2"/>
  <c r="N1713" i="2"/>
  <c r="N1719" i="2"/>
  <c r="N1724" i="2"/>
  <c r="N1729" i="2"/>
  <c r="N1735" i="2"/>
  <c r="N1740" i="2"/>
  <c r="N1745" i="2"/>
  <c r="N1751" i="2"/>
  <c r="N1756" i="2"/>
  <c r="N1759" i="2"/>
  <c r="N1765" i="2"/>
  <c r="N1771" i="2"/>
  <c r="N1774" i="2"/>
  <c r="N1780" i="2"/>
  <c r="N12" i="2"/>
  <c r="N14" i="2"/>
  <c r="K5" i="3" s="1"/>
  <c r="N19" i="2"/>
  <c r="N28" i="2"/>
  <c r="N30" i="2"/>
  <c r="N35" i="2"/>
  <c r="H11" i="3" s="1"/>
  <c r="N44" i="2"/>
  <c r="N46" i="2"/>
  <c r="N49" i="2"/>
  <c r="N51" i="2"/>
  <c r="N77" i="2"/>
  <c r="N81" i="2"/>
  <c r="N83" i="2"/>
  <c r="N96" i="2"/>
  <c r="N100" i="2"/>
  <c r="N104" i="2"/>
  <c r="N108" i="2"/>
  <c r="N112" i="2"/>
  <c r="H14" i="3" s="1"/>
  <c r="N116" i="2"/>
  <c r="N120" i="2"/>
  <c r="N124" i="2"/>
  <c r="N128" i="2"/>
  <c r="N132" i="2"/>
  <c r="N136" i="2"/>
  <c r="N140" i="2"/>
  <c r="N144" i="2"/>
  <c r="N148" i="2"/>
  <c r="N152" i="2"/>
  <c r="N156" i="2"/>
  <c r="N160" i="2"/>
  <c r="N164" i="2"/>
  <c r="N168" i="2"/>
  <c r="N172" i="2"/>
  <c r="N176" i="2"/>
  <c r="N180" i="2"/>
  <c r="N184" i="2"/>
  <c r="N188" i="2"/>
  <c r="N192" i="2"/>
  <c r="N196" i="2"/>
  <c r="N200" i="2"/>
  <c r="N204" i="2"/>
  <c r="N208" i="2"/>
  <c r="N212" i="2"/>
  <c r="N216" i="2"/>
  <c r="N220" i="2"/>
  <c r="N224" i="2"/>
  <c r="N228" i="2"/>
  <c r="N232" i="2"/>
  <c r="N236" i="2"/>
  <c r="N240" i="2"/>
  <c r="N244" i="2"/>
  <c r="N248" i="2"/>
  <c r="N252" i="2"/>
  <c r="N256" i="2"/>
  <c r="N260" i="2"/>
  <c r="N264" i="2"/>
  <c r="N268" i="2"/>
  <c r="N272" i="2"/>
  <c r="N276" i="2"/>
  <c r="N280" i="2"/>
  <c r="N284" i="2"/>
  <c r="N288" i="2"/>
  <c r="N292" i="2"/>
  <c r="N294" i="2"/>
  <c r="N299" i="2"/>
  <c r="N308" i="2"/>
  <c r="N310" i="2"/>
  <c r="N315" i="2"/>
  <c r="N324" i="2"/>
  <c r="N326" i="2"/>
  <c r="N331" i="2"/>
  <c r="N340" i="2"/>
  <c r="N342" i="2"/>
  <c r="N347" i="2"/>
  <c r="N356" i="2"/>
  <c r="N358" i="2"/>
  <c r="N363" i="2"/>
  <c r="N372" i="2"/>
  <c r="N374" i="2"/>
  <c r="N379" i="2"/>
  <c r="N388" i="2"/>
  <c r="N390" i="2"/>
  <c r="N395" i="2"/>
  <c r="N404" i="2"/>
  <c r="N406" i="2"/>
  <c r="N411" i="2"/>
  <c r="N420" i="2"/>
  <c r="N422" i="2"/>
  <c r="N427" i="2"/>
  <c r="N436" i="2"/>
  <c r="N438" i="2"/>
  <c r="N443" i="2"/>
  <c r="N452" i="2"/>
  <c r="N454" i="2"/>
  <c r="N459" i="2"/>
  <c r="N468" i="2"/>
  <c r="N470" i="2"/>
  <c r="N475" i="2"/>
  <c r="N484" i="2"/>
  <c r="N486" i="2"/>
  <c r="N491" i="2"/>
  <c r="N500" i="2"/>
  <c r="N502" i="2"/>
  <c r="N507" i="2"/>
  <c r="N516" i="2"/>
  <c r="N518" i="2"/>
  <c r="N523" i="2"/>
  <c r="N532" i="2"/>
  <c r="N534" i="2"/>
  <c r="N539" i="2"/>
  <c r="N548" i="2"/>
  <c r="N550" i="2"/>
  <c r="N555" i="2"/>
  <c r="N564" i="2"/>
  <c r="N566" i="2"/>
  <c r="N571" i="2"/>
  <c r="N580" i="2"/>
  <c r="N582" i="2"/>
  <c r="N587" i="2"/>
  <c r="N596" i="2"/>
  <c r="N598" i="2"/>
  <c r="N603" i="2"/>
  <c r="N612" i="2"/>
  <c r="N614" i="2"/>
  <c r="N619" i="2"/>
  <c r="N628" i="2"/>
  <c r="N630" i="2"/>
  <c r="N635" i="2"/>
  <c r="N644" i="2"/>
  <c r="N646" i="2"/>
  <c r="N651" i="2"/>
  <c r="N660" i="2"/>
  <c r="N662" i="2"/>
  <c r="N667" i="2"/>
  <c r="N676" i="2"/>
  <c r="N678" i="2"/>
  <c r="N683" i="2"/>
  <c r="N692" i="2"/>
  <c r="N694" i="2"/>
  <c r="N699" i="2"/>
  <c r="N708" i="2"/>
  <c r="N710" i="2"/>
  <c r="N715" i="2"/>
  <c r="N724" i="2"/>
  <c r="N726" i="2"/>
  <c r="N731" i="2"/>
  <c r="N740" i="2"/>
  <c r="N742" i="2"/>
  <c r="N747" i="2"/>
  <c r="N756" i="2"/>
  <c r="N758" i="2"/>
  <c r="N763" i="2"/>
  <c r="N772" i="2"/>
  <c r="N774" i="2"/>
  <c r="N779" i="2"/>
  <c r="N788" i="2"/>
  <c r="N790" i="2"/>
  <c r="N795" i="2"/>
  <c r="N804" i="2"/>
  <c r="N806" i="2"/>
  <c r="N811" i="2"/>
  <c r="N820" i="2"/>
  <c r="N822" i="2"/>
  <c r="N827" i="2"/>
  <c r="N836" i="2"/>
  <c r="N838" i="2"/>
  <c r="N843" i="2"/>
  <c r="N852" i="2"/>
  <c r="N854" i="2"/>
  <c r="N859" i="2"/>
  <c r="N868" i="2"/>
  <c r="N870" i="2"/>
  <c r="N875" i="2"/>
  <c r="N884" i="2"/>
  <c r="N886" i="2"/>
  <c r="N891" i="2"/>
  <c r="N900" i="2"/>
  <c r="N902" i="2"/>
  <c r="N907" i="2"/>
  <c r="N916" i="2"/>
  <c r="N918" i="2"/>
  <c r="N923" i="2"/>
  <c r="N932" i="2"/>
  <c r="N934" i="2"/>
  <c r="N939" i="2"/>
  <c r="N944" i="2"/>
  <c r="N950" i="2"/>
  <c r="N951" i="2"/>
  <c r="N960" i="2"/>
  <c r="N966" i="2"/>
  <c r="N967" i="2"/>
  <c r="N976" i="2"/>
  <c r="N982" i="2"/>
  <c r="N983" i="2"/>
  <c r="N992" i="2"/>
  <c r="N998" i="2"/>
  <c r="N999" i="2"/>
  <c r="N1008" i="2"/>
  <c r="N1014" i="2"/>
  <c r="N1015" i="2"/>
  <c r="N1024" i="2"/>
  <c r="N1030" i="2"/>
  <c r="N1031" i="2"/>
  <c r="N1040" i="2"/>
  <c r="N1046" i="2"/>
  <c r="N1047" i="2"/>
  <c r="N1056" i="2"/>
  <c r="N1062" i="2"/>
  <c r="N1063" i="2"/>
  <c r="N1072" i="2"/>
  <c r="N1078" i="2"/>
  <c r="N1079" i="2"/>
  <c r="N1088" i="2"/>
  <c r="N1094" i="2"/>
  <c r="N1095" i="2"/>
  <c r="N1104" i="2"/>
  <c r="N1110" i="2"/>
  <c r="N1111" i="2"/>
  <c r="N1120" i="2"/>
  <c r="N1126" i="2"/>
  <c r="N1127" i="2"/>
  <c r="N1136" i="2"/>
  <c r="N1142" i="2"/>
  <c r="N1143" i="2"/>
  <c r="N1152" i="2"/>
  <c r="N1158" i="2"/>
  <c r="N1159" i="2"/>
  <c r="N1168" i="2"/>
  <c r="N1174" i="2"/>
  <c r="N1175" i="2"/>
  <c r="N1184" i="2"/>
  <c r="N1190" i="2"/>
  <c r="N1191" i="2"/>
  <c r="N1200" i="2"/>
  <c r="N1206" i="2"/>
  <c r="N1207" i="2"/>
  <c r="N1216" i="2"/>
  <c r="N1222" i="2"/>
  <c r="N1223" i="2"/>
  <c r="N1228" i="2"/>
  <c r="N1230" i="2"/>
  <c r="N1231" i="2"/>
  <c r="N1236" i="2"/>
  <c r="N1242" i="2"/>
  <c r="N1243" i="2"/>
  <c r="N1252" i="2"/>
  <c r="N1258" i="2"/>
  <c r="N1259" i="2"/>
  <c r="N1268" i="2"/>
  <c r="N1274" i="2"/>
  <c r="N1275" i="2"/>
  <c r="N1284" i="2"/>
  <c r="N1290" i="2"/>
  <c r="N1291" i="2"/>
  <c r="N1300" i="2"/>
  <c r="N1306" i="2"/>
  <c r="N1307" i="2"/>
  <c r="N1316" i="2"/>
  <c r="N1322" i="2"/>
  <c r="N1323" i="2"/>
  <c r="N1332" i="2"/>
  <c r="N1338" i="2"/>
  <c r="N1339" i="2"/>
  <c r="N1348" i="2"/>
  <c r="N1354" i="2"/>
  <c r="N1355" i="2"/>
  <c r="N1364" i="2"/>
  <c r="N1370" i="2"/>
  <c r="N1375" i="2"/>
  <c r="N1383" i="2"/>
  <c r="N1389" i="2"/>
  <c r="N1390" i="2"/>
  <c r="N1399" i="2"/>
  <c r="N1405" i="2"/>
  <c r="N1406" i="2"/>
  <c r="N1415" i="2"/>
  <c r="N1421" i="2"/>
  <c r="N1422" i="2"/>
  <c r="N1431" i="2"/>
  <c r="N1437" i="2"/>
  <c r="N1438" i="2"/>
  <c r="N1447" i="2"/>
  <c r="N1453" i="2"/>
  <c r="N1454" i="2"/>
  <c r="N1463" i="2"/>
  <c r="N1469" i="2"/>
  <c r="N1470" i="2"/>
  <c r="N1479" i="2"/>
  <c r="N1485" i="2"/>
  <c r="N1486" i="2"/>
  <c r="N1502" i="2"/>
  <c r="N1518" i="2"/>
  <c r="N1534" i="2"/>
  <c r="N1761" i="2"/>
  <c r="N1767" i="2"/>
  <c r="N1772" i="2"/>
  <c r="N1777" i="2"/>
  <c r="N1783" i="2"/>
  <c r="N1788" i="2"/>
  <c r="N1793" i="2"/>
  <c r="N1799" i="2"/>
  <c r="N1804" i="2"/>
  <c r="N1809" i="2"/>
  <c r="N1815" i="2"/>
  <c r="N1820" i="2"/>
  <c r="N1825" i="2"/>
  <c r="N1831" i="2"/>
  <c r="N1836" i="2"/>
  <c r="N1841" i="2"/>
  <c r="N1847" i="2"/>
  <c r="N1854" i="2"/>
  <c r="N1857" i="2"/>
  <c r="N1860" i="2"/>
  <c r="N1864" i="2"/>
  <c r="N1868" i="2"/>
  <c r="N1870" i="2"/>
  <c r="N1873" i="2"/>
  <c r="N1880" i="2"/>
  <c r="N1899" i="2"/>
  <c r="N1915" i="2"/>
  <c r="N1920" i="2"/>
  <c r="N1924" i="2"/>
  <c r="N1926" i="2"/>
  <c r="N1929" i="2"/>
  <c r="N1935" i="2"/>
  <c r="N1940" i="2"/>
  <c r="N1942" i="2"/>
  <c r="N1945" i="2"/>
  <c r="N1955" i="2"/>
  <c r="N1957" i="2"/>
  <c r="N1963" i="2"/>
  <c r="N1964" i="2"/>
  <c r="N1971" i="2"/>
  <c r="N1973" i="2"/>
  <c r="N1979" i="2"/>
  <c r="N1980" i="2"/>
  <c r="N1987" i="2"/>
  <c r="N1989" i="2"/>
  <c r="N1995" i="2"/>
  <c r="N1996" i="2"/>
  <c r="N2003" i="2"/>
  <c r="N2005" i="2"/>
  <c r="N2011" i="2"/>
  <c r="N2012" i="2"/>
  <c r="N2019" i="2"/>
  <c r="N2021" i="2"/>
  <c r="N2027" i="2"/>
  <c r="N2028" i="2"/>
  <c r="N2035" i="2"/>
  <c r="N2037" i="2"/>
  <c r="N2043" i="2"/>
  <c r="N2044" i="2"/>
  <c r="N2051" i="2"/>
  <c r="N2053" i="2"/>
  <c r="N2059" i="2"/>
  <c r="N2060" i="2"/>
  <c r="N2067" i="2"/>
  <c r="N2069" i="2"/>
  <c r="N2075" i="2"/>
  <c r="N2076" i="2"/>
  <c r="N2083" i="2"/>
  <c r="N2085" i="2"/>
  <c r="N2091" i="2"/>
  <c r="N2092" i="2"/>
  <c r="N2099" i="2"/>
  <c r="N2101" i="2"/>
  <c r="N2107" i="2"/>
  <c r="N2108" i="2"/>
  <c r="N2117" i="2"/>
  <c r="N2123" i="2"/>
  <c r="N2124" i="2"/>
  <c r="N2133" i="2"/>
  <c r="N2139" i="2"/>
  <c r="N2140" i="2"/>
  <c r="N2149" i="2"/>
  <c r="N2155" i="2"/>
  <c r="N2156" i="2"/>
  <c r="N2165" i="2"/>
  <c r="N2171" i="2"/>
  <c r="N2172" i="2"/>
  <c r="N2181" i="2"/>
  <c r="N2187" i="2"/>
  <c r="N2188" i="2"/>
  <c r="N2197" i="2"/>
  <c r="N2203" i="2"/>
  <c r="N2204" i="2"/>
  <c r="N2213" i="2"/>
  <c r="N2242" i="2"/>
  <c r="N2246" i="2"/>
  <c r="N2274" i="2"/>
  <c r="N2278" i="2"/>
  <c r="N2306" i="2"/>
  <c r="N2310" i="2"/>
  <c r="N2387" i="2"/>
  <c r="N2392" i="2"/>
  <c r="N2397" i="2"/>
  <c r="N2438" i="2"/>
  <c r="N2520" i="2"/>
  <c r="N1968" i="2"/>
  <c r="N1984" i="2"/>
  <c r="N2000" i="2"/>
  <c r="N2016" i="2"/>
  <c r="N2032" i="2"/>
  <c r="N2048" i="2"/>
  <c r="N2064" i="2"/>
  <c r="N1785" i="2"/>
  <c r="N1791" i="2"/>
  <c r="N1796" i="2"/>
  <c r="N1801" i="2"/>
  <c r="N1807" i="2"/>
  <c r="N1812" i="2"/>
  <c r="N1817" i="2"/>
  <c r="N1823" i="2"/>
  <c r="N1828" i="2"/>
  <c r="N1833" i="2"/>
  <c r="N1839" i="2"/>
  <c r="N1844" i="2"/>
  <c r="N1849" i="2"/>
  <c r="N1855" i="2"/>
  <c r="N1856" i="2"/>
  <c r="N1862" i="2"/>
  <c r="N1865" i="2"/>
  <c r="N1871" i="2"/>
  <c r="N1872" i="2"/>
  <c r="N1876" i="2"/>
  <c r="N1878" i="2"/>
  <c r="N1881" i="2"/>
  <c r="N1891" i="2"/>
  <c r="N1907" i="2"/>
  <c r="N1918" i="2"/>
  <c r="N1934" i="2"/>
  <c r="N1962" i="2"/>
  <c r="N1978" i="2"/>
  <c r="N1994" i="2"/>
  <c r="N2010" i="2"/>
  <c r="N2026" i="2"/>
  <c r="N2042" i="2"/>
  <c r="N2058" i="2"/>
  <c r="N2074" i="2"/>
  <c r="N2077" i="2"/>
  <c r="N2090" i="2"/>
  <c r="N2093" i="2"/>
  <c r="N2109" i="2"/>
  <c r="N2115" i="2"/>
  <c r="N2116" i="2"/>
  <c r="N2125" i="2"/>
  <c r="N2131" i="2"/>
  <c r="N2132" i="2"/>
  <c r="N2141" i="2"/>
  <c r="N2147" i="2"/>
  <c r="N2148" i="2"/>
  <c r="N2157" i="2"/>
  <c r="N2163" i="2"/>
  <c r="N2164" i="2"/>
  <c r="N2173" i="2"/>
  <c r="N2179" i="2"/>
  <c r="N2180" i="2"/>
  <c r="N2189" i="2"/>
  <c r="N2195" i="2"/>
  <c r="N2196" i="2"/>
  <c r="N2205" i="2"/>
  <c r="N2211" i="2"/>
  <c r="N2212" i="2"/>
  <c r="N2226" i="2"/>
  <c r="N2230" i="2"/>
  <c r="N2258" i="2"/>
  <c r="N2262" i="2"/>
  <c r="N2290" i="2"/>
  <c r="N2294" i="2"/>
  <c r="N2323" i="2"/>
  <c r="N2328" i="2"/>
  <c r="N2333" i="2"/>
  <c r="N2370" i="2"/>
  <c r="N2374" i="2"/>
  <c r="N2451" i="2"/>
  <c r="N2456" i="2"/>
  <c r="N2461" i="2"/>
  <c r="N2502" i="2"/>
  <c r="N2312" i="2"/>
  <c r="N2317" i="2"/>
  <c r="N2339" i="2"/>
  <c r="N2344" i="2"/>
  <c r="N2349" i="2"/>
  <c r="N2371" i="2"/>
  <c r="N2376" i="2"/>
  <c r="N2381" i="2"/>
  <c r="N2403" i="2"/>
  <c r="N2408" i="2"/>
  <c r="N2413" i="2"/>
  <c r="N2435" i="2"/>
  <c r="N2440" i="2"/>
  <c r="N2445" i="2"/>
  <c r="N2467" i="2"/>
  <c r="N2472" i="2"/>
  <c r="N2477" i="2"/>
  <c r="N2499" i="2"/>
  <c r="N2504" i="2"/>
  <c r="N2509" i="2"/>
  <c r="N2531" i="2"/>
  <c r="N2536" i="2"/>
  <c r="N2541" i="2"/>
  <c r="N2563" i="2"/>
  <c r="N2568" i="2"/>
  <c r="N2573" i="2"/>
  <c r="N2595" i="2"/>
  <c r="N2600" i="2"/>
  <c r="N2605" i="2"/>
  <c r="N2627" i="2"/>
  <c r="N2632" i="2"/>
  <c r="N2637" i="2"/>
  <c r="N2659" i="2"/>
  <c r="N2664" i="2"/>
  <c r="N2669" i="2"/>
  <c r="N2691" i="2"/>
  <c r="N2696" i="2"/>
  <c r="N2701" i="2"/>
  <c r="N2723" i="2"/>
  <c r="N2728" i="2"/>
  <c r="N2733" i="2"/>
  <c r="N2755" i="2"/>
  <c r="N2760" i="2"/>
  <c r="N2765" i="2"/>
  <c r="N2784" i="2"/>
  <c r="N2791" i="2"/>
  <c r="N2802" i="2"/>
  <c r="N2816" i="2"/>
  <c r="N2823" i="2"/>
  <c r="N2834" i="2"/>
  <c r="N2848" i="2"/>
  <c r="N2855" i="2"/>
  <c r="N2866" i="2"/>
  <c r="N2880" i="2"/>
  <c r="N2887" i="2"/>
  <c r="N2898" i="2"/>
  <c r="N2912" i="2"/>
  <c r="N2919" i="2"/>
  <c r="N2941" i="2"/>
  <c r="N2951" i="2"/>
  <c r="N3025" i="2"/>
  <c r="N3035" i="2"/>
  <c r="N3153" i="2"/>
  <c r="N3163" i="2"/>
  <c r="N3281" i="2"/>
  <c r="N3291" i="2"/>
  <c r="N2552" i="2"/>
  <c r="N2584" i="2"/>
  <c r="N2616" i="2"/>
  <c r="N2648" i="2"/>
  <c r="N2680" i="2"/>
  <c r="N2712" i="2"/>
  <c r="N2744" i="2"/>
  <c r="N3227" i="2"/>
  <c r="N3345" i="2"/>
  <c r="N3355" i="2"/>
  <c r="N3377" i="2"/>
  <c r="N3387" i="2"/>
  <c r="N3409" i="2"/>
  <c r="N3419" i="2"/>
  <c r="N3441" i="2"/>
  <c r="N3451" i="2"/>
  <c r="N3473" i="2"/>
  <c r="N3483" i="2"/>
  <c r="N3505" i="2"/>
  <c r="N3515" i="2"/>
  <c r="N3537" i="2"/>
  <c r="N3547" i="2"/>
  <c r="N3561" i="2"/>
  <c r="N3568" i="2"/>
  <c r="N3579" i="2"/>
  <c r="N3582" i="2"/>
  <c r="N3593" i="2"/>
  <c r="N3600" i="2"/>
  <c r="N3611" i="2"/>
  <c r="N3614" i="2"/>
  <c r="N3624" i="2"/>
  <c r="N3646" i="2"/>
  <c r="N3656" i="2"/>
  <c r="N3678" i="2"/>
  <c r="N3688" i="2"/>
  <c r="N3710" i="2"/>
  <c r="N3720" i="2"/>
  <c r="N3742" i="2"/>
  <c r="N3752" i="2"/>
  <c r="N3774" i="2"/>
  <c r="N3784" i="2"/>
  <c r="N3806" i="2"/>
  <c r="N3816" i="2"/>
  <c r="N3838" i="2"/>
  <c r="N3849" i="2"/>
  <c r="N3974" i="2"/>
  <c r="N3980" i="2"/>
  <c r="N4038" i="2"/>
  <c r="N4041" i="2"/>
  <c r="N4142" i="2"/>
  <c r="N4152" i="2"/>
  <c r="N4172" i="2"/>
  <c r="N4176" i="2"/>
  <c r="N4181" i="2"/>
  <c r="N4276" i="2"/>
  <c r="N4396" i="2"/>
  <c r="N4663" i="2"/>
  <c r="N4704" i="2"/>
  <c r="N4711" i="2"/>
  <c r="N4862" i="2"/>
  <c r="N4884" i="2"/>
  <c r="N4889" i="2"/>
  <c r="N4919" i="2"/>
  <c r="N4923" i="2"/>
  <c r="N2217" i="2"/>
  <c r="N2223" i="2"/>
  <c r="N2233" i="2"/>
  <c r="N2239" i="2"/>
  <c r="N2249" i="2"/>
  <c r="N2255" i="2"/>
  <c r="N2265" i="2"/>
  <c r="N2271" i="2"/>
  <c r="N2281" i="2"/>
  <c r="N2287" i="2"/>
  <c r="N2297" i="2"/>
  <c r="N2303" i="2"/>
  <c r="N2313" i="2"/>
  <c r="N2319" i="2"/>
  <c r="N2329" i="2"/>
  <c r="N2335" i="2"/>
  <c r="N2345" i="2"/>
  <c r="N2351" i="2"/>
  <c r="N2361" i="2"/>
  <c r="N2367" i="2"/>
  <c r="N2377" i="2"/>
  <c r="N2383" i="2"/>
  <c r="N2393" i="2"/>
  <c r="N2399" i="2"/>
  <c r="N2409" i="2"/>
  <c r="N2415" i="2"/>
  <c r="N2416" i="2"/>
  <c r="N2425" i="2"/>
  <c r="N2431" i="2"/>
  <c r="N2432" i="2"/>
  <c r="N2441" i="2"/>
  <c r="N2447" i="2"/>
  <c r="N2448" i="2"/>
  <c r="N2457" i="2"/>
  <c r="N2463" i="2"/>
  <c r="N2464" i="2"/>
  <c r="N2473" i="2"/>
  <c r="N2479" i="2"/>
  <c r="N2480" i="2"/>
  <c r="N2489" i="2"/>
  <c r="N2495" i="2"/>
  <c r="N2496" i="2"/>
  <c r="N2505" i="2"/>
  <c r="N2511" i="2"/>
  <c r="N2512" i="2"/>
  <c r="N2521" i="2"/>
  <c r="N2527" i="2"/>
  <c r="N2528" i="2"/>
  <c r="N2537" i="2"/>
  <c r="N2543" i="2"/>
  <c r="N2544" i="2"/>
  <c r="N2553" i="2"/>
  <c r="N2559" i="2"/>
  <c r="N2560" i="2"/>
  <c r="N2569" i="2"/>
  <c r="N2575" i="2"/>
  <c r="N2576" i="2"/>
  <c r="N2585" i="2"/>
  <c r="N2591" i="2"/>
  <c r="N2592" i="2"/>
  <c r="N2601" i="2"/>
  <c r="N2607" i="2"/>
  <c r="N2608" i="2"/>
  <c r="N2617" i="2"/>
  <c r="N2623" i="2"/>
  <c r="N2624" i="2"/>
  <c r="N2633" i="2"/>
  <c r="N2639" i="2"/>
  <c r="N2640" i="2"/>
  <c r="N2649" i="2"/>
  <c r="N2655" i="2"/>
  <c r="N2656" i="2"/>
  <c r="N2665" i="2"/>
  <c r="N2671" i="2"/>
  <c r="N2672" i="2"/>
  <c r="N2681" i="2"/>
  <c r="N2687" i="2"/>
  <c r="N2688" i="2"/>
  <c r="N2697" i="2"/>
  <c r="N2703" i="2"/>
  <c r="N2704" i="2"/>
  <c r="N2713" i="2"/>
  <c r="N2719" i="2"/>
  <c r="N2720" i="2"/>
  <c r="N2729" i="2"/>
  <c r="N2735" i="2"/>
  <c r="N2736" i="2"/>
  <c r="N2745" i="2"/>
  <c r="N2751" i="2"/>
  <c r="N2752" i="2"/>
  <c r="N2761" i="2"/>
  <c r="N2767" i="2"/>
  <c r="N2768" i="2"/>
  <c r="N2777" i="2"/>
  <c r="N2779" i="2"/>
  <c r="N2793" i="2"/>
  <c r="N2795" i="2"/>
  <c r="N2809" i="2"/>
  <c r="N2811" i="2"/>
  <c r="N2825" i="2"/>
  <c r="N2827" i="2"/>
  <c r="N2841" i="2"/>
  <c r="N2843" i="2"/>
  <c r="N2857" i="2"/>
  <c r="N2859" i="2"/>
  <c r="N2873" i="2"/>
  <c r="N2875" i="2"/>
  <c r="N2889" i="2"/>
  <c r="N2891" i="2"/>
  <c r="N2905" i="2"/>
  <c r="N2907" i="2"/>
  <c r="N2921" i="2"/>
  <c r="N2931" i="2"/>
  <c r="N2937" i="2"/>
  <c r="N2947" i="2"/>
  <c r="N2976" i="2"/>
  <c r="N2980" i="2"/>
  <c r="N3008" i="2"/>
  <c r="N3012" i="2"/>
  <c r="N3040" i="2"/>
  <c r="N3044" i="2"/>
  <c r="N3072" i="2"/>
  <c r="N3076" i="2"/>
  <c r="N3104" i="2"/>
  <c r="N3108" i="2"/>
  <c r="N3136" i="2"/>
  <c r="N3140" i="2"/>
  <c r="N3168" i="2"/>
  <c r="N3172" i="2"/>
  <c r="N3200" i="2"/>
  <c r="N3204" i="2"/>
  <c r="N3232" i="2"/>
  <c r="N3236" i="2"/>
  <c r="N3264" i="2"/>
  <c r="N3268" i="2"/>
  <c r="N3296" i="2"/>
  <c r="N3300" i="2"/>
  <c r="N3328" i="2"/>
  <c r="N3332" i="2"/>
  <c r="N3350" i="2"/>
  <c r="N3360" i="2"/>
  <c r="N3364" i="2"/>
  <c r="N3382" i="2"/>
  <c r="N3392" i="2"/>
  <c r="N3396" i="2"/>
  <c r="N3414" i="2"/>
  <c r="N3424" i="2"/>
  <c r="N3428" i="2"/>
  <c r="N3446" i="2"/>
  <c r="N3456" i="2"/>
  <c r="N3460" i="2"/>
  <c r="N3478" i="2"/>
  <c r="N3488" i="2"/>
  <c r="N3492" i="2"/>
  <c r="N3510" i="2"/>
  <c r="N3520" i="2"/>
  <c r="N3524" i="2"/>
  <c r="N3558" i="2"/>
  <c r="N3583" i="2"/>
  <c r="N3590" i="2"/>
  <c r="N3597" i="2"/>
  <c r="N3629" i="2"/>
  <c r="N3633" i="2"/>
  <c r="N3661" i="2"/>
  <c r="N3665" i="2"/>
  <c r="N3697" i="2"/>
  <c r="N3729" i="2"/>
  <c r="N3761" i="2"/>
  <c r="N3793" i="2"/>
  <c r="N3825" i="2"/>
  <c r="N3856" i="2"/>
  <c r="N3894" i="2"/>
  <c r="N3900" i="2"/>
  <c r="N3958" i="2"/>
  <c r="N3964" i="2"/>
  <c r="N4022" i="2"/>
  <c r="N4028" i="2"/>
  <c r="N4114" i="2"/>
  <c r="N4120" i="2"/>
  <c r="N4244" i="2"/>
  <c r="N4330" i="2"/>
  <c r="N2219" i="2"/>
  <c r="N2220" i="2"/>
  <c r="N2229" i="2"/>
  <c r="N2236" i="2"/>
  <c r="N2252" i="2"/>
  <c r="N2268" i="2"/>
  <c r="N2284" i="2"/>
  <c r="N2293" i="2"/>
  <c r="N2300" i="2"/>
  <c r="N2315" i="2"/>
  <c r="N2316" i="2"/>
  <c r="N2325" i="2"/>
  <c r="N2332" i="2"/>
  <c r="N2347" i="2"/>
  <c r="N2348" i="2"/>
  <c r="N2357" i="2"/>
  <c r="N2363" i="2"/>
  <c r="N2364" i="2"/>
  <c r="N2373" i="2"/>
  <c r="N2379" i="2"/>
  <c r="N2380" i="2"/>
  <c r="N2389" i="2"/>
  <c r="N2396" i="2"/>
  <c r="N2412" i="2"/>
  <c r="N2428" i="2"/>
  <c r="N2444" i="2"/>
  <c r="N2460" i="2"/>
  <c r="N2476" i="2"/>
  <c r="N2492" i="2"/>
  <c r="N2508" i="2"/>
  <c r="N2524" i="2"/>
  <c r="N2540" i="2"/>
  <c r="N2556" i="2"/>
  <c r="N2572" i="2"/>
  <c r="N2588" i="2"/>
  <c r="N2604" i="2"/>
  <c r="N2620" i="2"/>
  <c r="N2636" i="2"/>
  <c r="N2652" i="2"/>
  <c r="N2668" i="2"/>
  <c r="N2684" i="2"/>
  <c r="N2700" i="2"/>
  <c r="N2716" i="2"/>
  <c r="N2732" i="2"/>
  <c r="N2748" i="2"/>
  <c r="N2764" i="2"/>
  <c r="N2774" i="2"/>
  <c r="N2780" i="2"/>
  <c r="N2790" i="2"/>
  <c r="N2796" i="2"/>
  <c r="N2806" i="2"/>
  <c r="N2812" i="2"/>
  <c r="N2822" i="2"/>
  <c r="N2828" i="2"/>
  <c r="N2838" i="2"/>
  <c r="N2844" i="2"/>
  <c r="N2854" i="2"/>
  <c r="N2860" i="2"/>
  <c r="N2870" i="2"/>
  <c r="N2876" i="2"/>
  <c r="N2886" i="2"/>
  <c r="N2892" i="2"/>
  <c r="N2902" i="2"/>
  <c r="N2908" i="2"/>
  <c r="N2911" i="2"/>
  <c r="N2917" i="2"/>
  <c r="N2918" i="2"/>
  <c r="N2927" i="2"/>
  <c r="N2933" i="2"/>
  <c r="N2943" i="2"/>
  <c r="N2949" i="2"/>
  <c r="N2955" i="2"/>
  <c r="N2987" i="2"/>
  <c r="N3009" i="2"/>
  <c r="N3019" i="2"/>
  <c r="N3051" i="2"/>
  <c r="N3083" i="2"/>
  <c r="N3105" i="2"/>
  <c r="N3115" i="2"/>
  <c r="N3147" i="2"/>
  <c r="N3179" i="2"/>
  <c r="N3211" i="2"/>
  <c r="N3243" i="2"/>
  <c r="N3275" i="2"/>
  <c r="N3307" i="2"/>
  <c r="N3339" i="2"/>
  <c r="N3371" i="2"/>
  <c r="N3403" i="2"/>
  <c r="N3435" i="2"/>
  <c r="N3457" i="2"/>
  <c r="N3467" i="2"/>
  <c r="N3489" i="2"/>
  <c r="N3499" i="2"/>
  <c r="N3521" i="2"/>
  <c r="N3531" i="2"/>
  <c r="N3545" i="2"/>
  <c r="N3552" i="2"/>
  <c r="N3563" i="2"/>
  <c r="N3577" i="2"/>
  <c r="N3584" i="2"/>
  <c r="N3595" i="2"/>
  <c r="N3598" i="2"/>
  <c r="N3609" i="2"/>
  <c r="N3635" i="2"/>
  <c r="N3640" i="2"/>
  <c r="N3667" i="2"/>
  <c r="N3672" i="2"/>
  <c r="N3699" i="2"/>
  <c r="N3704" i="2"/>
  <c r="N3726" i="2"/>
  <c r="N3731" i="2"/>
  <c r="N3736" i="2"/>
  <c r="N3758" i="2"/>
  <c r="N3763" i="2"/>
  <c r="N3768" i="2"/>
  <c r="N3790" i="2"/>
  <c r="N3795" i="2"/>
  <c r="N3800" i="2"/>
  <c r="N3822" i="2"/>
  <c r="N3827" i="2"/>
  <c r="N3832" i="2"/>
  <c r="N3865" i="2"/>
  <c r="N4186" i="2"/>
  <c r="N4298" i="2"/>
  <c r="N4405" i="2"/>
  <c r="N2957" i="2"/>
  <c r="N2967" i="2"/>
  <c r="N2973" i="2"/>
  <c r="N2983" i="2"/>
  <c r="N2989" i="2"/>
  <c r="N2999" i="2"/>
  <c r="N3005" i="2"/>
  <c r="N3015" i="2"/>
  <c r="N3021" i="2"/>
  <c r="N3031" i="2"/>
  <c r="N3037" i="2"/>
  <c r="N3047" i="2"/>
  <c r="N3053" i="2"/>
  <c r="N3063" i="2"/>
  <c r="N3069" i="2"/>
  <c r="N3079" i="2"/>
  <c r="N3085" i="2"/>
  <c r="N3095" i="2"/>
  <c r="N3101" i="2"/>
  <c r="N3111" i="2"/>
  <c r="N3117" i="2"/>
  <c r="N3127" i="2"/>
  <c r="N3133" i="2"/>
  <c r="N3143" i="2"/>
  <c r="N3149" i="2"/>
  <c r="N3159" i="2"/>
  <c r="N3165" i="2"/>
  <c r="N3175" i="2"/>
  <c r="N3181" i="2"/>
  <c r="N3191" i="2"/>
  <c r="N3197" i="2"/>
  <c r="N3207" i="2"/>
  <c r="N3213" i="2"/>
  <c r="N3223" i="2"/>
  <c r="N3229" i="2"/>
  <c r="N3239" i="2"/>
  <c r="N3245" i="2"/>
  <c r="N3255" i="2"/>
  <c r="N3261" i="2"/>
  <c r="N3271" i="2"/>
  <c r="N3277" i="2"/>
  <c r="N3287" i="2"/>
  <c r="N3293" i="2"/>
  <c r="N3303" i="2"/>
  <c r="N3309" i="2"/>
  <c r="N3319" i="2"/>
  <c r="N3325" i="2"/>
  <c r="N3335" i="2"/>
  <c r="N3341" i="2"/>
  <c r="N3351" i="2"/>
  <c r="N3357" i="2"/>
  <c r="N3367" i="2"/>
  <c r="N3373" i="2"/>
  <c r="N3383" i="2"/>
  <c r="N3389" i="2"/>
  <c r="N3399" i="2"/>
  <c r="N3405" i="2"/>
  <c r="N3415" i="2"/>
  <c r="N3421" i="2"/>
  <c r="N3431" i="2"/>
  <c r="N3437" i="2"/>
  <c r="N3447" i="2"/>
  <c r="N3453" i="2"/>
  <c r="N3463" i="2"/>
  <c r="N3469" i="2"/>
  <c r="N3479" i="2"/>
  <c r="N3485" i="2"/>
  <c r="N3495" i="2"/>
  <c r="N3501" i="2"/>
  <c r="N3511" i="2"/>
  <c r="N3517" i="2"/>
  <c r="N3527" i="2"/>
  <c r="N3533" i="2"/>
  <c r="N3540" i="2"/>
  <c r="N3556" i="2"/>
  <c r="N3572" i="2"/>
  <c r="N3588" i="2"/>
  <c r="N3604" i="2"/>
  <c r="N3620" i="2"/>
  <c r="N3626" i="2"/>
  <c r="N3636" i="2"/>
  <c r="N3642" i="2"/>
  <c r="N3652" i="2"/>
  <c r="N3658" i="2"/>
  <c r="N3668" i="2"/>
  <c r="N3674" i="2"/>
  <c r="N3684" i="2"/>
  <c r="N3690" i="2"/>
  <c r="N3691" i="2"/>
  <c r="N3700" i="2"/>
  <c r="N3706" i="2"/>
  <c r="N3707" i="2"/>
  <c r="N3716" i="2"/>
  <c r="N3722" i="2"/>
  <c r="N3723" i="2"/>
  <c r="N3732" i="2"/>
  <c r="N3738" i="2"/>
  <c r="N3739" i="2"/>
  <c r="N3748" i="2"/>
  <c r="N3754" i="2"/>
  <c r="N3755" i="2"/>
  <c r="N3764" i="2"/>
  <c r="N3770" i="2"/>
  <c r="N3771" i="2"/>
  <c r="N3780" i="2"/>
  <c r="N3786" i="2"/>
  <c r="N3787" i="2"/>
  <c r="N3796" i="2"/>
  <c r="N3802" i="2"/>
  <c r="N3803" i="2"/>
  <c r="N3812" i="2"/>
  <c r="N3818" i="2"/>
  <c r="N3819" i="2"/>
  <c r="N3828" i="2"/>
  <c r="N3834" i="2"/>
  <c r="N3835" i="2"/>
  <c r="N3844" i="2"/>
  <c r="N3846" i="2"/>
  <c r="N3847" i="2"/>
  <c r="N3852" i="2"/>
  <c r="N3858" i="2"/>
  <c r="N3861" i="2"/>
  <c r="N3872" i="2"/>
  <c r="N3925" i="2"/>
  <c r="N4129" i="2"/>
  <c r="N4161" i="2"/>
  <c r="N4221" i="2"/>
  <c r="N4239" i="2"/>
  <c r="N4253" i="2"/>
  <c r="N4271" i="2"/>
  <c r="N4285" i="2"/>
  <c r="N4303" i="2"/>
  <c r="N4317" i="2"/>
  <c r="N4335" i="2"/>
  <c r="N4349" i="2"/>
  <c r="N4436" i="2"/>
  <c r="N4443" i="2"/>
  <c r="N4448" i="2"/>
  <c r="N4627" i="2"/>
  <c r="N4631" i="2"/>
  <c r="N2953" i="2"/>
  <c r="N2963" i="2"/>
  <c r="N2969" i="2"/>
  <c r="N2979" i="2"/>
  <c r="N2985" i="2"/>
  <c r="N2995" i="2"/>
  <c r="N3001" i="2"/>
  <c r="N3017" i="2"/>
  <c r="N3027" i="2"/>
  <c r="N3033" i="2"/>
  <c r="N3043" i="2"/>
  <c r="N3049" i="2"/>
  <c r="N3059" i="2"/>
  <c r="N3065" i="2"/>
  <c r="N3081" i="2"/>
  <c r="N3091" i="2"/>
  <c r="N3097" i="2"/>
  <c r="N3107" i="2"/>
  <c r="N3113" i="2"/>
  <c r="N3123" i="2"/>
  <c r="N3129" i="2"/>
  <c r="N3139" i="2"/>
  <c r="N3145" i="2"/>
  <c r="N3155" i="2"/>
  <c r="N3161" i="2"/>
  <c r="N3171" i="2"/>
  <c r="N3193" i="2"/>
  <c r="N3209" i="2"/>
  <c r="N3225" i="2"/>
  <c r="N3241" i="2"/>
  <c r="N3257" i="2"/>
  <c r="N3267" i="2"/>
  <c r="N3273" i="2"/>
  <c r="N3283" i="2"/>
  <c r="N3289" i="2"/>
  <c r="N3305" i="2"/>
  <c r="N3315" i="2"/>
  <c r="N3321" i="2"/>
  <c r="N3326" i="2"/>
  <c r="N3331" i="2"/>
  <c r="N3337" i="2"/>
  <c r="N3342" i="2"/>
  <c r="N3347" i="2"/>
  <c r="N3353" i="2"/>
  <c r="N3358" i="2"/>
  <c r="N3363" i="2"/>
  <c r="N3374" i="2"/>
  <c r="N3379" i="2"/>
  <c r="N3385" i="2"/>
  <c r="N3395" i="2"/>
  <c r="N3401" i="2"/>
  <c r="N3411" i="2"/>
  <c r="N3417" i="2"/>
  <c r="N3427" i="2"/>
  <c r="N3433" i="2"/>
  <c r="N3449" i="2"/>
  <c r="N3459" i="2"/>
  <c r="N3465" i="2"/>
  <c r="N3475" i="2"/>
  <c r="N3481" i="2"/>
  <c r="N3491" i="2"/>
  <c r="N3497" i="2"/>
  <c r="N3507" i="2"/>
  <c r="N3541" i="2"/>
  <c r="N3557" i="2"/>
  <c r="N3560" i="2"/>
  <c r="N3573" i="2"/>
  <c r="N3576" i="2"/>
  <c r="N3589" i="2"/>
  <c r="N3592" i="2"/>
  <c r="N3605" i="2"/>
  <c r="N3608" i="2"/>
  <c r="N3616" i="2"/>
  <c r="N3622" i="2"/>
  <c r="N3623" i="2"/>
  <c r="N3632" i="2"/>
  <c r="N3638" i="2"/>
  <c r="N3639" i="2"/>
  <c r="N3648" i="2"/>
  <c r="N3654" i="2"/>
  <c r="N3655" i="2"/>
  <c r="N3664" i="2"/>
  <c r="N3671" i="2"/>
  <c r="N3687" i="2"/>
  <c r="N3703" i="2"/>
  <c r="N3719" i="2"/>
  <c r="N3735" i="2"/>
  <c r="N3751" i="2"/>
  <c r="N3767" i="2"/>
  <c r="N3783" i="2"/>
  <c r="N3799" i="2"/>
  <c r="N3815" i="2"/>
  <c r="N3831" i="2"/>
  <c r="N3863" i="2"/>
  <c r="N3868" i="2"/>
  <c r="N3874" i="2"/>
  <c r="N3877" i="2"/>
  <c r="N3888" i="2"/>
  <c r="N3899" i="2"/>
  <c r="N3922" i="2"/>
  <c r="N3927" i="2"/>
  <c r="N3932" i="2"/>
  <c r="N3950" i="2"/>
  <c r="N3956" i="2"/>
  <c r="N3966" i="2"/>
  <c r="N3972" i="2"/>
  <c r="N3982" i="2"/>
  <c r="N3988" i="2"/>
  <c r="N3998" i="2"/>
  <c r="N4004" i="2"/>
  <c r="N4014" i="2"/>
  <c r="N4020" i="2"/>
  <c r="N4030" i="2"/>
  <c r="N4036" i="2"/>
  <c r="N4054" i="2"/>
  <c r="N4057" i="2"/>
  <c r="N4063" i="2"/>
  <c r="N4068" i="2"/>
  <c r="N4086" i="2"/>
  <c r="N4089" i="2"/>
  <c r="N4095" i="2"/>
  <c r="N4100" i="2"/>
  <c r="N4112" i="2"/>
  <c r="N4126" i="2"/>
  <c r="N4131" i="2"/>
  <c r="N4136" i="2"/>
  <c r="N4158" i="2"/>
  <c r="N4174" i="2"/>
  <c r="N4204" i="2"/>
  <c r="N4208" i="2"/>
  <c r="N4213" i="2"/>
  <c r="N4228" i="2"/>
  <c r="N4260" i="2"/>
  <c r="N4292" i="2"/>
  <c r="N4324" i="2"/>
  <c r="N4356" i="2"/>
  <c r="N4367" i="2"/>
  <c r="N4378" i="2"/>
  <c r="N4420" i="2"/>
  <c r="N4427" i="2"/>
  <c r="N4432" i="2"/>
  <c r="N4553" i="2"/>
  <c r="N4586" i="2"/>
  <c r="N4593" i="2"/>
  <c r="N4596" i="2"/>
  <c r="N3848" i="2"/>
  <c r="N3854" i="2"/>
  <c r="N3855" i="2"/>
  <c r="N3864" i="2"/>
  <c r="N3870" i="2"/>
  <c r="N3871" i="2"/>
  <c r="N3880" i="2"/>
  <c r="N3886" i="2"/>
  <c r="N3887" i="2"/>
  <c r="N3896" i="2"/>
  <c r="N3902" i="2"/>
  <c r="N3903" i="2"/>
  <c r="N3912" i="2"/>
  <c r="N3918" i="2"/>
  <c r="N3919" i="2"/>
  <c r="N3928" i="2"/>
  <c r="N3934" i="2"/>
  <c r="N3935" i="2"/>
  <c r="N3944" i="2"/>
  <c r="N4039" i="2"/>
  <c r="N4048" i="2"/>
  <c r="N4050" i="2"/>
  <c r="N4055" i="2"/>
  <c r="N4064" i="2"/>
  <c r="N4066" i="2"/>
  <c r="N4071" i="2"/>
  <c r="N4080" i="2"/>
  <c r="N4082" i="2"/>
  <c r="N4087" i="2"/>
  <c r="N4096" i="2"/>
  <c r="N4098" i="2"/>
  <c r="N4103" i="2"/>
  <c r="N4122" i="2"/>
  <c r="N4123" i="2"/>
  <c r="N4132" i="2"/>
  <c r="N4138" i="2"/>
  <c r="N4139" i="2"/>
  <c r="N4148" i="2"/>
  <c r="N4154" i="2"/>
  <c r="N4155" i="2"/>
  <c r="N4164" i="2"/>
  <c r="N4168" i="2"/>
  <c r="N4170" i="2"/>
  <c r="N4196" i="2"/>
  <c r="N4200" i="2"/>
  <c r="N4202" i="2"/>
  <c r="N4224" i="2"/>
  <c r="N4226" i="2"/>
  <c r="N4240" i="2"/>
  <c r="N4242" i="2"/>
  <c r="N4256" i="2"/>
  <c r="N4258" i="2"/>
  <c r="N4272" i="2"/>
  <c r="N4274" i="2"/>
  <c r="N4288" i="2"/>
  <c r="N4290" i="2"/>
  <c r="N4304" i="2"/>
  <c r="N4306" i="2"/>
  <c r="N4320" i="2"/>
  <c r="N4322" i="2"/>
  <c r="N4336" i="2"/>
  <c r="N4338" i="2"/>
  <c r="N4352" i="2"/>
  <c r="N4354" i="2"/>
  <c r="N4363" i="2"/>
  <c r="N4365" i="2"/>
  <c r="N4368" i="2"/>
  <c r="N4375" i="2"/>
  <c r="N4387" i="2"/>
  <c r="N4389" i="2"/>
  <c r="N4392" i="2"/>
  <c r="N4458" i="2"/>
  <c r="N4495" i="2"/>
  <c r="N4576" i="2"/>
  <c r="N4678" i="2"/>
  <c r="N4685" i="2"/>
  <c r="N4692" i="2"/>
  <c r="N4744" i="2"/>
  <c r="N4757" i="2"/>
  <c r="N4764" i="2"/>
  <c r="N3915" i="2"/>
  <c r="N3931" i="2"/>
  <c r="N3947" i="2"/>
  <c r="N3955" i="2"/>
  <c r="N3963" i="2"/>
  <c r="N3971" i="2"/>
  <c r="N3979" i="2"/>
  <c r="N3987" i="2"/>
  <c r="N3995" i="2"/>
  <c r="N4003" i="2"/>
  <c r="N4011" i="2"/>
  <c r="N4019" i="2"/>
  <c r="N4027" i="2"/>
  <c r="N4035" i="2"/>
  <c r="N4051" i="2"/>
  <c r="N4067" i="2"/>
  <c r="N4083" i="2"/>
  <c r="N4099" i="2"/>
  <c r="N4111" i="2"/>
  <c r="N4119" i="2"/>
  <c r="N4135" i="2"/>
  <c r="N4151" i="2"/>
  <c r="N4194" i="2"/>
  <c r="N4222" i="2"/>
  <c r="N4238" i="2"/>
  <c r="N4254" i="2"/>
  <c r="N4270" i="2"/>
  <c r="N4286" i="2"/>
  <c r="N4302" i="2"/>
  <c r="N4318" i="2"/>
  <c r="N4334" i="2"/>
  <c r="N4350" i="2"/>
  <c r="N4383" i="2"/>
  <c r="N4415" i="2"/>
  <c r="N4431" i="2"/>
  <c r="N4447" i="2"/>
  <c r="N4511" i="2"/>
  <c r="N4634" i="2"/>
  <c r="N4666" i="2"/>
  <c r="N4720" i="2"/>
  <c r="N4727" i="2"/>
  <c r="N4926" i="2"/>
  <c r="N4452" i="2"/>
  <c r="N4459" i="2"/>
  <c r="N4464" i="2"/>
  <c r="N4468" i="2"/>
  <c r="N4475" i="2"/>
  <c r="N4480" i="2"/>
  <c r="N4484" i="2"/>
  <c r="N4491" i="2"/>
  <c r="N4496" i="2"/>
  <c r="N4500" i="2"/>
  <c r="N4507" i="2"/>
  <c r="N4512" i="2"/>
  <c r="N4529" i="2"/>
  <c r="N4532" i="2"/>
  <c r="N4539" i="2"/>
  <c r="N4545" i="2"/>
  <c r="N4557" i="2"/>
  <c r="N4583" i="2"/>
  <c r="N4597" i="2"/>
  <c r="N4620" i="2"/>
  <c r="N4625" i="2"/>
  <c r="N4652" i="2"/>
  <c r="N4657" i="2"/>
  <c r="N4693" i="2"/>
  <c r="N4699" i="2"/>
  <c r="N4705" i="2"/>
  <c r="N4715" i="2"/>
  <c r="N4728" i="2"/>
  <c r="N4766" i="2"/>
  <c r="N4768" i="2"/>
  <c r="N4772" i="2"/>
  <c r="N4779" i="2"/>
  <c r="N4789" i="2"/>
  <c r="N4796" i="2"/>
  <c r="N4807" i="2"/>
  <c r="N4898" i="2"/>
  <c r="N4909" i="2"/>
  <c r="N4910" i="2"/>
  <c r="N4916" i="2"/>
  <c r="N4992" i="2"/>
  <c r="N4379" i="2"/>
  <c r="N4381" i="2"/>
  <c r="N4384" i="2"/>
  <c r="N4391" i="2"/>
  <c r="N4395" i="2"/>
  <c r="N4397" i="2"/>
  <c r="N4400" i="2"/>
  <c r="N4407" i="2"/>
  <c r="N4521" i="2"/>
  <c r="N4527" i="2"/>
  <c r="N4533" i="2"/>
  <c r="N4562" i="2"/>
  <c r="N4568" i="2"/>
  <c r="N4578" i="2"/>
  <c r="N4602" i="2"/>
  <c r="N4630" i="2"/>
  <c r="N4662" i="2"/>
  <c r="N4680" i="2"/>
  <c r="N4690" i="2"/>
  <c r="N4695" i="2"/>
  <c r="N4697" i="2"/>
  <c r="N4702" i="2"/>
  <c r="N4707" i="2"/>
  <c r="N4709" i="2"/>
  <c r="N4710" i="2"/>
  <c r="N4716" i="2"/>
  <c r="N4729" i="2"/>
  <c r="N4739" i="2"/>
  <c r="N4861" i="2"/>
  <c r="N4888" i="2"/>
  <c r="N4922" i="2"/>
  <c r="N4954" i="2"/>
  <c r="N4957" i="2"/>
  <c r="N4963" i="2"/>
  <c r="N4418" i="2"/>
  <c r="N4434" i="2"/>
  <c r="N4450" i="2"/>
  <c r="N4466" i="2"/>
  <c r="N4482" i="2"/>
  <c r="N4498" i="2"/>
  <c r="N4514" i="2"/>
  <c r="N4517" i="2"/>
  <c r="N4520" i="2"/>
  <c r="N4523" i="2"/>
  <c r="N4537" i="2"/>
  <c r="N4540" i="2"/>
  <c r="N4547" i="2"/>
  <c r="N4551" i="2"/>
  <c r="N4552" i="2"/>
  <c r="N4558" i="2"/>
  <c r="N4561" i="2"/>
  <c r="N4564" i="2"/>
  <c r="N4582" i="2"/>
  <c r="N4585" i="2"/>
  <c r="N4591" i="2"/>
  <c r="N4592" i="2"/>
  <c r="N4599" i="2"/>
  <c r="N4601" i="2"/>
  <c r="N4611" i="2"/>
  <c r="N4613" i="2"/>
  <c r="N4626" i="2"/>
  <c r="N4629" i="2"/>
  <c r="N4635" i="2"/>
  <c r="N4642" i="2"/>
  <c r="N4645" i="2"/>
  <c r="N4659" i="2"/>
  <c r="N4661" i="2"/>
  <c r="N4667" i="2"/>
  <c r="N4674" i="2"/>
  <c r="N4698" i="2"/>
  <c r="N4718" i="2"/>
  <c r="N4721" i="2"/>
  <c r="N4736" i="2"/>
  <c r="N4749" i="2"/>
  <c r="N4752" i="2"/>
  <c r="N4755" i="2"/>
  <c r="N4780" i="2"/>
  <c r="N4786" i="2"/>
  <c r="N4837" i="2"/>
  <c r="N4840" i="2"/>
  <c r="N4850" i="2"/>
  <c r="N4856" i="2"/>
  <c r="N4866" i="2"/>
  <c r="N4911" i="2"/>
  <c r="N4914" i="2"/>
  <c r="N4938" i="2"/>
  <c r="N4941" i="2"/>
  <c r="N4742" i="2"/>
  <c r="N4745" i="2"/>
  <c r="N4750" i="2"/>
  <c r="N4751" i="2"/>
  <c r="N4762" i="2"/>
  <c r="N4763" i="2"/>
  <c r="N4770" i="2"/>
  <c r="N4785" i="2"/>
  <c r="N4788" i="2"/>
  <c r="N4794" i="2"/>
  <c r="N4800" i="2"/>
  <c r="N4810" i="2"/>
  <c r="N4812" i="2"/>
  <c r="N4818" i="2"/>
  <c r="N4824" i="2"/>
  <c r="N4834" i="2"/>
  <c r="N4839" i="2"/>
  <c r="N4846" i="2"/>
  <c r="N4848" i="2"/>
  <c r="N4858" i="2"/>
  <c r="N4860" i="2"/>
  <c r="N4865" i="2"/>
  <c r="N4868" i="2"/>
  <c r="N4875" i="2"/>
  <c r="N4877" i="2"/>
  <c r="N4890" i="2"/>
  <c r="N4893" i="2"/>
  <c r="N4899" i="2"/>
  <c r="N4907" i="2"/>
  <c r="N4918" i="2"/>
  <c r="N4921" i="2"/>
  <c r="N4927" i="2"/>
  <c r="N4928" i="2"/>
  <c r="N4939" i="2"/>
  <c r="N4940" i="2"/>
  <c r="N4947" i="2"/>
  <c r="N4955" i="2"/>
  <c r="N4956" i="2"/>
  <c r="N4962" i="2"/>
  <c r="N4965" i="2"/>
  <c r="N4971" i="2"/>
  <c r="N4977" i="2"/>
  <c r="N4987" i="2"/>
  <c r="N4989" i="2"/>
  <c r="N4995" i="2"/>
  <c r="N5001" i="2"/>
  <c r="D4" i="3"/>
  <c r="N56" i="2"/>
  <c r="N64" i="2"/>
  <c r="N72" i="2"/>
  <c r="N80" i="2"/>
  <c r="N88" i="2"/>
  <c r="Q2" i="3" a="1"/>
  <c r="D13" i="3"/>
  <c r="U1" i="3"/>
  <c r="N2" i="2"/>
  <c r="D11" i="3"/>
  <c r="N34" i="2"/>
  <c r="K8" i="3" s="1"/>
  <c r="N52" i="2"/>
  <c r="H4" i="3" s="1"/>
  <c r="N60" i="2"/>
  <c r="N68" i="2"/>
  <c r="N76" i="2"/>
  <c r="N84" i="2"/>
  <c r="N92" i="2"/>
  <c r="N1536" i="2"/>
  <c r="N1540" i="2"/>
  <c r="N1851" i="2"/>
  <c r="N1887" i="2"/>
  <c r="N1919" i="2"/>
  <c r="N1928" i="2"/>
  <c r="H8" i="3" s="1"/>
  <c r="N1879" i="2"/>
  <c r="N1911" i="2"/>
  <c r="N1952" i="2"/>
  <c r="N1863" i="2"/>
  <c r="N1895" i="2"/>
  <c r="N1927" i="2"/>
  <c r="N1936" i="2"/>
  <c r="N1947" i="2"/>
  <c r="N3330" i="2"/>
  <c r="N3346" i="2"/>
  <c r="N3362" i="2"/>
  <c r="N3378" i="2"/>
  <c r="N3394" i="2"/>
  <c r="N3410" i="2"/>
  <c r="N3426" i="2"/>
  <c r="N3442" i="2"/>
  <c r="N3458" i="2"/>
  <c r="N3474" i="2"/>
  <c r="N3490" i="2"/>
  <c r="N3506" i="2"/>
  <c r="N3522" i="2"/>
  <c r="N3538" i="2"/>
  <c r="N3543" i="2"/>
  <c r="N3559" i="2"/>
  <c r="N3575" i="2"/>
  <c r="N3390" i="2"/>
  <c r="N3406" i="2"/>
  <c r="N3422" i="2"/>
  <c r="N3438" i="2"/>
  <c r="N3454" i="2"/>
  <c r="N3470" i="2"/>
  <c r="N3486" i="2"/>
  <c r="N3502" i="2"/>
  <c r="N3518" i="2"/>
  <c r="N3534" i="2"/>
  <c r="N2922" i="2"/>
  <c r="N2926" i="2"/>
  <c r="N2930" i="2"/>
  <c r="N2934" i="2"/>
  <c r="N2938" i="2"/>
  <c r="N2942" i="2"/>
  <c r="N2946" i="2"/>
  <c r="N2950" i="2"/>
  <c r="N2954" i="2"/>
  <c r="N2958" i="2"/>
  <c r="N2962" i="2"/>
  <c r="N2966" i="2"/>
  <c r="N2970" i="2"/>
  <c r="N2974" i="2"/>
  <c r="N2978" i="2"/>
  <c r="N2982" i="2"/>
  <c r="N2986" i="2"/>
  <c r="N2990" i="2"/>
  <c r="N2994" i="2"/>
  <c r="N2998" i="2"/>
  <c r="N3002" i="2"/>
  <c r="N3006" i="2"/>
  <c r="N3010" i="2"/>
  <c r="N3014" i="2"/>
  <c r="N3018" i="2"/>
  <c r="N3022" i="2"/>
  <c r="N3026" i="2"/>
  <c r="N3030" i="2"/>
  <c r="N3034" i="2"/>
  <c r="N3038" i="2"/>
  <c r="N3042" i="2"/>
  <c r="N3046" i="2"/>
  <c r="N3050" i="2"/>
  <c r="N3054" i="2"/>
  <c r="N3058" i="2"/>
  <c r="N3062" i="2"/>
  <c r="N3066" i="2"/>
  <c r="N3070" i="2"/>
  <c r="N3074" i="2"/>
  <c r="N3078" i="2"/>
  <c r="N3082" i="2"/>
  <c r="N3086" i="2"/>
  <c r="N3090" i="2"/>
  <c r="N3094" i="2"/>
  <c r="N3098" i="2"/>
  <c r="N3102" i="2"/>
  <c r="N3106" i="2"/>
  <c r="N3110" i="2"/>
  <c r="N3114" i="2"/>
  <c r="N3118" i="2"/>
  <c r="N3122" i="2"/>
  <c r="N3126" i="2"/>
  <c r="N3130" i="2"/>
  <c r="N3134" i="2"/>
  <c r="N3138" i="2"/>
  <c r="N3142" i="2"/>
  <c r="N3146" i="2"/>
  <c r="N3150" i="2"/>
  <c r="N3154" i="2"/>
  <c r="N3158" i="2"/>
  <c r="N3162" i="2"/>
  <c r="N3166" i="2"/>
  <c r="N3170" i="2"/>
  <c r="N3174" i="2"/>
  <c r="N3178" i="2"/>
  <c r="N3182" i="2"/>
  <c r="N3186" i="2"/>
  <c r="N3190" i="2"/>
  <c r="N3194" i="2"/>
  <c r="N3198" i="2"/>
  <c r="N3202" i="2"/>
  <c r="N3206" i="2"/>
  <c r="N3210" i="2"/>
  <c r="N3214" i="2"/>
  <c r="N3218" i="2"/>
  <c r="N3222" i="2"/>
  <c r="N3226" i="2"/>
  <c r="N3230" i="2"/>
  <c r="N3234" i="2"/>
  <c r="N3238" i="2"/>
  <c r="N3242" i="2"/>
  <c r="N3246" i="2"/>
  <c r="N3250" i="2"/>
  <c r="N3254" i="2"/>
  <c r="N3258" i="2"/>
  <c r="N3262" i="2"/>
  <c r="N3266" i="2"/>
  <c r="N3270" i="2"/>
  <c r="N3274" i="2"/>
  <c r="N3278" i="2"/>
  <c r="N3282" i="2"/>
  <c r="N3286" i="2"/>
  <c r="N3290" i="2"/>
  <c r="N3294" i="2"/>
  <c r="N3298" i="2"/>
  <c r="N3302" i="2"/>
  <c r="N3306" i="2"/>
  <c r="N3310" i="2"/>
  <c r="N3314" i="2"/>
  <c r="N3318" i="2"/>
  <c r="N3322" i="2"/>
  <c r="N3338" i="2"/>
  <c r="N3354" i="2"/>
  <c r="N3370" i="2"/>
  <c r="N3386" i="2"/>
  <c r="N3402" i="2"/>
  <c r="N3418" i="2"/>
  <c r="N3434" i="2"/>
  <c r="N3450" i="2"/>
  <c r="N3466" i="2"/>
  <c r="N3482" i="2"/>
  <c r="N3498" i="2"/>
  <c r="N3514" i="2"/>
  <c r="N3546" i="2"/>
  <c r="N3554" i="2"/>
  <c r="N3562" i="2"/>
  <c r="N3570" i="2"/>
  <c r="N4163" i="2"/>
  <c r="N4171" i="2"/>
  <c r="N4179" i="2"/>
  <c r="N4187" i="2"/>
  <c r="N4195" i="2"/>
  <c r="N4203" i="2"/>
  <c r="N4211" i="2"/>
  <c r="N4243" i="2"/>
  <c r="N4259" i="2"/>
  <c r="N4275" i="2"/>
  <c r="N4291" i="2"/>
  <c r="N4307" i="2"/>
  <c r="N4323" i="2"/>
  <c r="N4339" i="2"/>
  <c r="N4355" i="2"/>
  <c r="N4167" i="2"/>
  <c r="N4175" i="2"/>
  <c r="N4183" i="2"/>
  <c r="N4191" i="2"/>
  <c r="N4199" i="2"/>
  <c r="N4207" i="2"/>
  <c r="N4215" i="2"/>
  <c r="N4219" i="2"/>
  <c r="N4223" i="2"/>
  <c r="N4227" i="2"/>
  <c r="N4231" i="2"/>
  <c r="N4235" i="2"/>
  <c r="N4251" i="2"/>
  <c r="N4267" i="2"/>
  <c r="N4283" i="2"/>
  <c r="N4299" i="2"/>
  <c r="N4315" i="2"/>
  <c r="N4331" i="2"/>
  <c r="N4347" i="2"/>
  <c r="N4644" i="2"/>
  <c r="N4366" i="2"/>
  <c r="N4374" i="2"/>
  <c r="N4382" i="2"/>
  <c r="N4390" i="2"/>
  <c r="N4398" i="2"/>
  <c r="N4406" i="2"/>
  <c r="N4414" i="2"/>
  <c r="N4422" i="2"/>
  <c r="N4430" i="2"/>
  <c r="N4438" i="2"/>
  <c r="N4446" i="2"/>
  <c r="N4454" i="2"/>
  <c r="N4462" i="2"/>
  <c r="N4470" i="2"/>
  <c r="N4478" i="2"/>
  <c r="N4486" i="2"/>
  <c r="N4494" i="2"/>
  <c r="N4502" i="2"/>
  <c r="N4510" i="2"/>
  <c r="N4518" i="2"/>
  <c r="N4526" i="2"/>
  <c r="N4543" i="2"/>
  <c r="N4575" i="2"/>
  <c r="N4604" i="2"/>
  <c r="N4679" i="2"/>
  <c r="N4719" i="2"/>
  <c r="N4732" i="2"/>
  <c r="N4535" i="2"/>
  <c r="N4567" i="2"/>
  <c r="N4647" i="2"/>
  <c r="N4687" i="2"/>
  <c r="N4700" i="2"/>
  <c r="N4795" i="2"/>
  <c r="N4830" i="2"/>
  <c r="N4607" i="2"/>
  <c r="N4639" i="2"/>
  <c r="N4671" i="2"/>
  <c r="N4703" i="2"/>
  <c r="N4735" i="2"/>
  <c r="N4798" i="2"/>
  <c r="N4838" i="2"/>
  <c r="N4851" i="2"/>
  <c r="J3" i="3"/>
  <c r="N4758" i="2"/>
  <c r="N4790" i="2"/>
  <c r="N4822" i="2"/>
  <c r="N4854" i="2"/>
  <c r="N4887" i="2"/>
  <c r="N4900" i="2"/>
  <c r="N4975" i="2"/>
  <c r="N4871" i="2"/>
  <c r="N4903" i="2"/>
  <c r="N4935" i="2"/>
  <c r="N4967" i="2"/>
  <c r="N4999" i="2"/>
  <c r="H7" i="3"/>
  <c r="H6" i="3"/>
  <c r="G3" i="3"/>
  <c r="N8" i="3"/>
  <c r="N19" i="3" s="1"/>
  <c r="N20" i="3" s="1" a="1"/>
  <c r="N20" i="3" s="1"/>
  <c r="D14" i="3"/>
  <c r="D5" i="3"/>
  <c r="D6" i="3"/>
  <c r="D7" i="3"/>
  <c r="D8" i="3"/>
  <c r="D10" i="3"/>
  <c r="C3" i="3"/>
  <c r="D3" i="3" s="1"/>
  <c r="D9" i="3"/>
  <c r="D12" i="3"/>
  <c r="K9" i="3" l="1"/>
  <c r="H10" i="3"/>
  <c r="H5" i="3"/>
  <c r="D19" i="3"/>
  <c r="D20" i="3" s="1" a="1"/>
  <c r="D20" i="3" s="1"/>
  <c r="H9" i="3"/>
  <c r="K4" i="3"/>
  <c r="K6" i="3"/>
  <c r="R8" i="3"/>
  <c r="R7" i="3"/>
  <c r="R4" i="3"/>
  <c r="R6" i="3"/>
  <c r="R5" i="3"/>
  <c r="R3" i="3"/>
  <c r="Q2" i="3"/>
  <c r="R2" i="3" s="1"/>
  <c r="R19" i="3" s="1"/>
  <c r="R20" i="3" s="1"/>
  <c r="H13" i="3"/>
  <c r="U4" i="3"/>
  <c r="H3" i="3"/>
  <c r="H19" i="3" s="1"/>
  <c r="H20" i="3" s="1" a="1"/>
  <c r="H20" i="3" s="1"/>
  <c r="K3" i="3"/>
  <c r="K19" i="3" s="1"/>
  <c r="K20"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<sst xmlns="http://schemas.openxmlformats.org/spreadsheetml/2006/main" count="50281" uniqueCount="259">
  <si>
    <t>Order ID</t>
  </si>
  <si>
    <t>Order Date</t>
  </si>
  <si>
    <t>Ship Date</t>
  </si>
  <si>
    <t>Country</t>
  </si>
  <si>
    <t>Region</t>
  </si>
  <si>
    <t>Item Type</t>
  </si>
  <si>
    <t>Sales Channel</t>
  </si>
  <si>
    <t>Order Priority</t>
  </si>
  <si>
    <t>Units Sold</t>
  </si>
  <si>
    <t>Unit Price</t>
  </si>
  <si>
    <t>Unit Cost</t>
  </si>
  <si>
    <t xml:space="preserve">Antigua and Barbuda </t>
  </si>
  <si>
    <t>Central America and the Caribbean</t>
  </si>
  <si>
    <t>Baby Food</t>
  </si>
  <si>
    <t>Online</t>
  </si>
  <si>
    <t>Medium</t>
  </si>
  <si>
    <t>Panama</t>
  </si>
  <si>
    <t>Snacks</t>
  </si>
  <si>
    <t>Offline</t>
  </si>
  <si>
    <t>Cancelled</t>
  </si>
  <si>
    <t>Czech Republic</t>
  </si>
  <si>
    <t>Europe</t>
  </si>
  <si>
    <t>Beverages</t>
  </si>
  <si>
    <t>North Korea</t>
  </si>
  <si>
    <t>Asia</t>
  </si>
  <si>
    <t>Cereal</t>
  </si>
  <si>
    <t>Low</t>
  </si>
  <si>
    <t>Sri Lanka</t>
  </si>
  <si>
    <t>Morocco</t>
  </si>
  <si>
    <t>Middle East and North Africa</t>
  </si>
  <si>
    <t>Personal Care</t>
  </si>
  <si>
    <t>Federated States of Micronesia</t>
  </si>
  <si>
    <t>Australia and Oceania</t>
  </si>
  <si>
    <t>Clothes</t>
  </si>
  <si>
    <t>High</t>
  </si>
  <si>
    <t>Bosnia and Herzegovina</t>
  </si>
  <si>
    <t>Afghanistan</t>
  </si>
  <si>
    <t>Ethiopia</t>
  </si>
  <si>
    <t>Sub-Saharan Africa</t>
  </si>
  <si>
    <t>Turkey</t>
  </si>
  <si>
    <t>Office Supplies</t>
  </si>
  <si>
    <t>Oman</t>
  </si>
  <si>
    <t>Cosmetics</t>
  </si>
  <si>
    <t>Malaysia</t>
  </si>
  <si>
    <t>Saint Lucia</t>
  </si>
  <si>
    <t>Saint Vincent and the Grenadines</t>
  </si>
  <si>
    <t>Lebanon</t>
  </si>
  <si>
    <t>Meat</t>
  </si>
  <si>
    <t>Austria</t>
  </si>
  <si>
    <t>Bulgaria</t>
  </si>
  <si>
    <t>Mexico</t>
  </si>
  <si>
    <t>North America</t>
  </si>
  <si>
    <t>Trinidad and Tobago</t>
  </si>
  <si>
    <t>Libya</t>
  </si>
  <si>
    <t>Algeria</t>
  </si>
  <si>
    <t>Estonia</t>
  </si>
  <si>
    <t>Fruits</t>
  </si>
  <si>
    <t>Tuvalu</t>
  </si>
  <si>
    <t>Saudi Arabia</t>
  </si>
  <si>
    <t>Cuba</t>
  </si>
  <si>
    <t>Montenegro</t>
  </si>
  <si>
    <t>Guatemala</t>
  </si>
  <si>
    <t>Guinea</t>
  </si>
  <si>
    <t>Vanuatu</t>
  </si>
  <si>
    <t>United Arab Emirates</t>
  </si>
  <si>
    <t>Australia</t>
  </si>
  <si>
    <t>Malawi</t>
  </si>
  <si>
    <t>Luxembourg</t>
  </si>
  <si>
    <t>Vegetables</t>
  </si>
  <si>
    <t>Benin</t>
  </si>
  <si>
    <t>Somalia</t>
  </si>
  <si>
    <t>Switzerland</t>
  </si>
  <si>
    <t>Laos</t>
  </si>
  <si>
    <t>Kyrgyzstan</t>
  </si>
  <si>
    <t>Angola</t>
  </si>
  <si>
    <t>Mauritania</t>
  </si>
  <si>
    <t>Household</t>
  </si>
  <si>
    <t>Finland</t>
  </si>
  <si>
    <t>Taiwan</t>
  </si>
  <si>
    <t>Belgium</t>
  </si>
  <si>
    <t>San Marino</t>
  </si>
  <si>
    <t>Kiribati</t>
  </si>
  <si>
    <t xml:space="preserve">Samoa </t>
  </si>
  <si>
    <t>Central African Republic</t>
  </si>
  <si>
    <t>Uzbekistan</t>
  </si>
  <si>
    <t>Dominica</t>
  </si>
  <si>
    <t>Qatar</t>
  </si>
  <si>
    <t>South Korea</t>
  </si>
  <si>
    <t>Nigeria</t>
  </si>
  <si>
    <t>South Africa</t>
  </si>
  <si>
    <t>Sudan</t>
  </si>
  <si>
    <t>Netherlands</t>
  </si>
  <si>
    <t>Solomon Islands</t>
  </si>
  <si>
    <t>Iran</t>
  </si>
  <si>
    <t>Equatorial Guinea</t>
  </si>
  <si>
    <t>Russia</t>
  </si>
  <si>
    <t>Azerbaijan</t>
  </si>
  <si>
    <t>Iraq</t>
  </si>
  <si>
    <t xml:space="preserve">Mauritius </t>
  </si>
  <si>
    <t>Eritrea</t>
  </si>
  <si>
    <t>Ukraine</t>
  </si>
  <si>
    <t>Myanmar</t>
  </si>
  <si>
    <t>Latvia</t>
  </si>
  <si>
    <t>Serbia</t>
  </si>
  <si>
    <t>Mongolia</t>
  </si>
  <si>
    <t>Grenada</t>
  </si>
  <si>
    <t>Namibia</t>
  </si>
  <si>
    <t>Portugal</t>
  </si>
  <si>
    <t>Barbados</t>
  </si>
  <si>
    <t>Poland</t>
  </si>
  <si>
    <t>Senegal</t>
  </si>
  <si>
    <t>Burundi</t>
  </si>
  <si>
    <t>Haiti</t>
  </si>
  <si>
    <t>Liechtenstein</t>
  </si>
  <si>
    <t>Zambia</t>
  </si>
  <si>
    <t>United Kingdom</t>
  </si>
  <si>
    <t>Slovenia</t>
  </si>
  <si>
    <t>Malta</t>
  </si>
  <si>
    <t>Bhutan</t>
  </si>
  <si>
    <t>Singapore</t>
  </si>
  <si>
    <t>Cameroon</t>
  </si>
  <si>
    <t>Cyprus</t>
  </si>
  <si>
    <t>Monaco</t>
  </si>
  <si>
    <t>Gabon</t>
  </si>
  <si>
    <t>Djibouti</t>
  </si>
  <si>
    <t>Norway</t>
  </si>
  <si>
    <t>Thailand</t>
  </si>
  <si>
    <t>Uganda</t>
  </si>
  <si>
    <t>The Gambia</t>
  </si>
  <si>
    <t>Armenia</t>
  </si>
  <si>
    <t>Jordan</t>
  </si>
  <si>
    <t>Tonga</t>
  </si>
  <si>
    <t>Mali</t>
  </si>
  <si>
    <t>Tanzania</t>
  </si>
  <si>
    <t>Swaziland</t>
  </si>
  <si>
    <t>Denmark</t>
  </si>
  <si>
    <t xml:space="preserve">Seychelles </t>
  </si>
  <si>
    <t>Madagascar</t>
  </si>
  <si>
    <t>China</t>
  </si>
  <si>
    <t>United States of America</t>
  </si>
  <si>
    <t>Philippines</t>
  </si>
  <si>
    <t>South Sudan</t>
  </si>
  <si>
    <t>Kuwait</t>
  </si>
  <si>
    <t>Turkmenistan</t>
  </si>
  <si>
    <t>Kosovo</t>
  </si>
  <si>
    <t>Hungary</t>
  </si>
  <si>
    <t>Pakistan</t>
  </si>
  <si>
    <t>Mozambique</t>
  </si>
  <si>
    <t>Kazakhstan</t>
  </si>
  <si>
    <t>Nicaragua</t>
  </si>
  <si>
    <t>Chad</t>
  </si>
  <si>
    <t>East Timor</t>
  </si>
  <si>
    <t>Lithuania</t>
  </si>
  <si>
    <t>Liberia</t>
  </si>
  <si>
    <t xml:space="preserve">Saint Kitts and Nevis </t>
  </si>
  <si>
    <t>Jamaica</t>
  </si>
  <si>
    <t>Albania</t>
  </si>
  <si>
    <t>Japan</t>
  </si>
  <si>
    <t>The Bahamas</t>
  </si>
  <si>
    <t xml:space="preserve">Moldova </t>
  </si>
  <si>
    <t>Egypt</t>
  </si>
  <si>
    <t>India</t>
  </si>
  <si>
    <t>Democratic Republic of the Congo</t>
  </si>
  <si>
    <t>Republic of the Congo</t>
  </si>
  <si>
    <t>Comoros</t>
  </si>
  <si>
    <t>France</t>
  </si>
  <si>
    <t>Rwanda</t>
  </si>
  <si>
    <t>Cote d'Ivoire</t>
  </si>
  <si>
    <t>Spain</t>
  </si>
  <si>
    <t>Israel</t>
  </si>
  <si>
    <t>Costa Rica</t>
  </si>
  <si>
    <t>Honduras</t>
  </si>
  <si>
    <t>Sweden</t>
  </si>
  <si>
    <t>Indonesia</t>
  </si>
  <si>
    <t>Yemen</t>
  </si>
  <si>
    <t>Macedonia</t>
  </si>
  <si>
    <t>Greece</t>
  </si>
  <si>
    <t>Cambodia</t>
  </si>
  <si>
    <t>Italy</t>
  </si>
  <si>
    <t>New Zealand</t>
  </si>
  <si>
    <t>Tajikistan</t>
  </si>
  <si>
    <t>Botswana</t>
  </si>
  <si>
    <t>Dominican Republic</t>
  </si>
  <si>
    <t>Vietnam</t>
  </si>
  <si>
    <t>Germany</t>
  </si>
  <si>
    <t>Togo</t>
  </si>
  <si>
    <t>Kenya</t>
  </si>
  <si>
    <t xml:space="preserve">Tunisia </t>
  </si>
  <si>
    <t>Andorra</t>
  </si>
  <si>
    <t>Iceland</t>
  </si>
  <si>
    <t>Sao Tome and Principe</t>
  </si>
  <si>
    <t>Brunei</t>
  </si>
  <si>
    <t>Nauru</t>
  </si>
  <si>
    <t>Croatia</t>
  </si>
  <si>
    <t>Marshall Islands</t>
  </si>
  <si>
    <t>Slovakia</t>
  </si>
  <si>
    <t>Papua New Guinea</t>
  </si>
  <si>
    <t>Ghana</t>
  </si>
  <si>
    <t>Niger</t>
  </si>
  <si>
    <t>Bahrain</t>
  </si>
  <si>
    <t>Nepal</t>
  </si>
  <si>
    <t>Maldives</t>
  </si>
  <si>
    <t>Guinea-Bissau</t>
  </si>
  <si>
    <t>Vatican City</t>
  </si>
  <si>
    <t>Belarus</t>
  </si>
  <si>
    <t>Ireland</t>
  </si>
  <si>
    <t>Bangladesh</t>
  </si>
  <si>
    <t>Greenland</t>
  </si>
  <si>
    <t>El Salvador</t>
  </si>
  <si>
    <t>Palau</t>
  </si>
  <si>
    <t>Sierra Leone</t>
  </si>
  <si>
    <t>Lesotho</t>
  </si>
  <si>
    <t>Fiji</t>
  </si>
  <si>
    <t>Zimbabwe</t>
  </si>
  <si>
    <t>Romania</t>
  </si>
  <si>
    <t>Georgia</t>
  </si>
  <si>
    <t>Canada</t>
  </si>
  <si>
    <t>Belize</t>
  </si>
  <si>
    <t>Cape Verde</t>
  </si>
  <si>
    <t>Burkina Faso</t>
  </si>
  <si>
    <t>Syria</t>
  </si>
  <si>
    <t>Total Cost</t>
  </si>
  <si>
    <t>Total Sales</t>
  </si>
  <si>
    <t>Total Profit</t>
  </si>
  <si>
    <t>Days to Deliver</t>
  </si>
  <si>
    <t>Weekdaynum</t>
  </si>
  <si>
    <t>Weekday Name</t>
  </si>
  <si>
    <t>Isweekend</t>
  </si>
  <si>
    <t>Calculations</t>
  </si>
  <si>
    <t>Key Metrics</t>
  </si>
  <si>
    <t>Most Profitable Item</t>
  </si>
  <si>
    <t>Most Profitable Region</t>
  </si>
  <si>
    <t>Count of Cancelled Orders</t>
  </si>
  <si>
    <t>Top Sales Channel</t>
  </si>
  <si>
    <t xml:space="preserve">Which Day Of The Week Generated More Sales </t>
  </si>
  <si>
    <t xml:space="preserve"> </t>
  </si>
  <si>
    <t>Max Value</t>
  </si>
  <si>
    <t>Cancelled Order</t>
  </si>
  <si>
    <t>Sale Channel</t>
  </si>
  <si>
    <t>Count</t>
  </si>
  <si>
    <t>Day of The Week</t>
  </si>
  <si>
    <t>Total Sale</t>
  </si>
  <si>
    <t>Item Type that Generated The Highest Total Sales</t>
  </si>
  <si>
    <t>Which Item Type generated the highest Total Sales?</t>
  </si>
  <si>
    <t>Row Labels</t>
  </si>
  <si>
    <t>Grand Total</t>
  </si>
  <si>
    <t>Average of Units Sold</t>
  </si>
  <si>
    <t>Total Revenue</t>
  </si>
  <si>
    <t>Total Order</t>
  </si>
  <si>
    <t>Count Of Product Sold</t>
  </si>
  <si>
    <t>Monday</t>
  </si>
  <si>
    <t>Tuesday</t>
  </si>
  <si>
    <t>Wednesday</t>
  </si>
  <si>
    <t>Thursday</t>
  </si>
  <si>
    <t>Friday</t>
  </si>
  <si>
    <t>Saturday</t>
  </si>
  <si>
    <t>Sunday</t>
  </si>
  <si>
    <t>Sum of Total Sales</t>
  </si>
  <si>
    <t xml:space="preserve"> Total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</si>
</sst>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quot;* #,##0_-;\-&quot;£&quot;* #,##0_-;_-&quot;£&quot;* &quot;-&quot;_-;_-@_-"/>
    <numFmt numFmtId="44" formatCode="_-&quot;£&quot;* #,##0.00_-;\-&quot;£&quot;* #,##0.00_-;_-&quot;£&quot;* &quot;-&quot;??_-;_-@_-"/>
    <numFmt numFmtId="164" formatCode="yyyy\-mm\-dd\ hh:mm:ss"/>
    <numFmt numFmtId="165" formatCode="_-[$£-809]* #,##0.00_-;\-[$£-809]* #,##0.00_-;_-[$£-809]* &quot;-&quot;??_-;_-@_-"/>
    <numFmt numFmtId="166" formatCode="#,##0_ ;\-#,##0\ "/>
  </numFmts>
  <fonts count="6" x14ac:knownFonts="1">
    <font>
      <sz val="11"/>
      <color theme="1"/>
      <name val="Aptos Narrow"/>
      <family val="2"/>
      <scheme val="minor"/>
    </font>
    <font>
      <b/>
      <sz val="11"/>
      <name val="Calibri"/>
      <family val="2"/>
    </font>
    <font>
      <sz val="11"/>
      <color theme="1"/>
      <name val="Aptos Narrow"/>
      <family val="2"/>
      <scheme val="minor"/>
    </font>
    <font>
      <b/>
      <sz val="12"/>
      <color theme="1"/>
      <name val="Arial"/>
      <family val="2"/>
    </font>
    <font>
      <b/>
      <u/>
      <sz val="11"/>
      <color theme="1"/>
      <name val="Arial"/>
      <family val="2"/>
    </font>
    <font>
      <sz val="10"/>
      <color theme="1"/>
      <name val="Arial"/>
      <family val="2"/>
    </font>
  </fonts>
  <fills count="9">
    <fill>
      <patternFill patternType="none"/>
    </fill>
    <fill>
      <patternFill patternType="gray125"/>
    </fill>
    <fill>
      <patternFill patternType="solid">
        <fgColor theme="8" tint="0.39997558519241921"/>
        <bgColor indexed="64"/>
      </patternFill>
    </fill>
    <fill>
      <patternFill patternType="solid">
        <fgColor theme="9"/>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C000"/>
        <bgColor indexed="64"/>
      </patternFill>
    </fill>
    <fill>
      <patternFill patternType="solid">
        <fgColor rgb="FF1BBBA4"/>
        <bgColor indexed="64"/>
      </patternFill>
    </fill>
    <fill>
      <patternFill patternType="solid">
        <fgColor theme="0" tint="-0.249977111117893"/>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2">
    <xf numFmtId="0" fontId="0" fillId="0" borderId="0"/>
    <xf numFmtId="44" fontId="2" fillId="0" borderId="0" applyFont="0" applyFill="0" applyBorder="0" applyAlignment="0" applyProtection="0"/>
  </cellStyleXfs>
  <cellXfs count="25">
    <xf numFmtId="0" fontId="0" fillId="0" borderId="0" xfId="0"/>
    <xf numFmtId="0" fontId="1" fillId="0" borderId="1" xfId="0" applyFont="1" applyBorder="1" applyAlignment="1">
      <alignment horizontal="center" vertical="top"/>
    </xf>
    <xf numFmtId="164" fontId="0" fillId="0" borderId="0" xfId="0" applyNumberFormat="1"/>
    <xf numFmtId="14" fontId="0" fillId="0" borderId="0" xfId="0" applyNumberFormat="1"/>
    <xf numFmtId="0" fontId="1" fillId="0" borderId="2" xfId="0" applyFont="1" applyBorder="1" applyAlignment="1">
      <alignment horizontal="center" vertical="top"/>
    </xf>
    <xf numFmtId="14" fontId="1" fillId="0" borderId="2" xfId="0" applyNumberFormat="1" applyFont="1" applyBorder="1" applyAlignment="1">
      <alignment horizontal="center" vertical="top"/>
    </xf>
    <xf numFmtId="0" fontId="1" fillId="2" borderId="2" xfId="0" applyFont="1" applyFill="1" applyBorder="1" applyAlignment="1">
      <alignment horizontal="center" vertical="top"/>
    </xf>
    <xf numFmtId="165" fontId="1" fillId="0" borderId="2" xfId="0" applyNumberFormat="1" applyFont="1" applyBorder="1" applyAlignment="1">
      <alignment horizontal="center" vertical="top"/>
    </xf>
    <xf numFmtId="165" fontId="1" fillId="2" borderId="2" xfId="0" applyNumberFormat="1" applyFont="1" applyFill="1" applyBorder="1" applyAlignment="1">
      <alignment horizontal="center" vertical="top"/>
    </xf>
    <xf numFmtId="165" fontId="0" fillId="0" borderId="0" xfId="0" applyNumberFormat="1"/>
    <xf numFmtId="0" fontId="3" fillId="0" borderId="0" xfId="0" applyFont="1"/>
    <xf numFmtId="0" fontId="4" fillId="0" borderId="0" xfId="0" applyFont="1"/>
    <xf numFmtId="0" fontId="0" fillId="3" borderId="0" xfId="0" applyFill="1"/>
    <xf numFmtId="42" fontId="0" fillId="0" borderId="1" xfId="1" applyNumberFormat="1" applyFont="1" applyBorder="1"/>
    <xf numFmtId="0" fontId="0" fillId="4" borderId="0" xfId="0" applyFill="1"/>
    <xf numFmtId="42" fontId="0" fillId="0" borderId="0" xfId="0" applyNumberFormat="1"/>
    <xf numFmtId="0" fontId="0" fillId="5" borderId="0" xfId="0" applyFill="1"/>
    <xf numFmtId="0" fontId="0" fillId="6" borderId="0" xfId="0" applyFill="1"/>
    <xf numFmtId="0" fontId="5" fillId="0" borderId="0" xfId="0" applyFont="1"/>
    <xf numFmtId="0" fontId="0" fillId="7" borderId="0" xfId="0" applyFill="1"/>
    <xf numFmtId="42" fontId="0" fillId="0" borderId="0" xfId="1" applyNumberFormat="1" applyFont="1" applyBorder="1"/>
    <xf numFmtId="0" fontId="0" fillId="8" borderId="0" xfId="0" applyFill="1"/>
    <xf numFmtId="0" fontId="0" fillId="0" borderId="0" xfId="0" pivotButton="1"/>
    <xf numFmtId="0" fontId="0" fillId="0" borderId="0" xfId="0" applyAlignment="1">
      <alignment horizontal="left"/>
    </xf>
    <xf numFmtId="166" fontId="0" fillId="0" borderId="0" xfId="0" applyNumberFormat="1"/>
  </cellXfs>
  <cellStyles count="2">
    <cellStyle name="Currency" xfId="1" builtinId="4"/>
    <cellStyle name="Normal" xfId="0" builtinId="0"/>
  </cellStyles>
  <dxfs count="15">
    <dxf>
      <numFmt numFmtId="0" formatCode="General"/>
    </dxf>
    <dxf>
      <numFmt numFmtId="0" formatCode="General"/>
    </dxf>
    <dxf>
      <numFmt numFmtId="0" formatCode="General"/>
    </dxf>
    <dxf>
      <numFmt numFmtId="0" formatCode="General"/>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colors>
    <mruColors>
      <color rgb="FFCCFFCC"/>
      <color rgb="FF008080"/>
      <color rgb="FF1BBBA4"/>
      <color rgb="FF003399"/>
      <color rgb="FF000099"/>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11/relationships/timelineCache" Target="timelineCaches/timelineCache1.xml"/><Relationship Id="rId10" Type="http://schemas.openxmlformats.org/officeDocument/2006/relationships/pivotCacheDefinition" Target="pivotCache/pivotCacheDefinition1.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[Global Retail Sales 2015-2022 DASHBOARD.xlsx]pvt_TOP_5_ITEM_BY_SALES!PivotTable5</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6">
                    <a:lumMod val="50000"/>
                  </a:schemeClr>
                </a:solidFill>
              </a:rPr>
              <a:t>SALES</a:t>
            </a:r>
            <a:r>
              <a:rPr lang="en-US" sz="1600" b="1" baseline="0">
                <a:solidFill>
                  <a:schemeClr val="accent6">
                    <a:lumMod val="50000"/>
                  </a:schemeClr>
                </a:solidFill>
              </a:rPr>
              <a:t> BY TOP 5 ITEMS</a:t>
            </a:r>
            <a:endParaRPr lang="en-US" sz="1600" b="1">
              <a:solidFill>
                <a:schemeClr val="accent6">
                  <a:lumMod val="5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pvt_TOP_5_ITEM_BY_SALES!$B$3</c:f>
              <c:strCache>
                <c:ptCount val="1"/>
                <c:pt idx="0">
                  <c:v>Total</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pvt_TOP_5_ITEM_BY_SALES!$A$4:$A$8</c:f>
              <c:strCache>
                <c:ptCount val="5"/>
                <c:pt idx="0">
                  <c:v>Baby Food</c:v>
                </c:pt>
                <c:pt idx="1">
                  <c:v>Meat</c:v>
                </c:pt>
                <c:pt idx="2">
                  <c:v>Cosmetics</c:v>
                </c:pt>
                <c:pt idx="3">
                  <c:v>Office Supplies</c:v>
                </c:pt>
                <c:pt idx="4">
                  <c:v>Household</c:v>
                </c:pt>
              </c:strCache>
            </c:strRef>
          </c:cat>
          <c:val>
            <c:numRef>
              <c:f>pvt_TOP_5_ITEM_BY_SALES!$B$4:$B$8</c:f>
              <c:numCache>
                <c:formatCode>_-[$£-809]* #,##0.00_-;\-[$£-809]* #,##0.00_-;_-[$£-809]* "-"??_-;_-@_-</c:formatCode>
                <c:ptCount val="5"/>
                <c:pt idx="0">
                  <c:v>579755941.51999998</c:v>
                </c:pt>
                <c:pt idx="1">
                  <c:v>802096002.32999945</c:v>
                </c:pt>
                <c:pt idx="2">
                  <c:v>936442614.80000019</c:v>
                </c:pt>
                <c:pt idx="3">
                  <c:v>1372508429.8800004</c:v>
                </c:pt>
                <c:pt idx="4">
                  <c:v>1402857778.26</c:v>
                </c:pt>
              </c:numCache>
            </c:numRef>
          </c:val>
          <c:extLst>
            <c:ext xmlns:c16="http://schemas.microsoft.com/office/drawing/2014/chart" uri="{C3380CC4-5D6E-409C-BE32-E72D297353CC}">
              <c16:uniqueId val="{00000002-239A-47CB-B9F6-24DFF5F3DEAC}"/>
            </c:ext>
          </c:extLst>
        </c:ser>
        <c:dLbls>
          <c:dLblPos val="inEnd"/>
          <c:showLegendKey val="0"/>
          <c:showVal val="1"/>
          <c:showCatName val="0"/>
          <c:showSerName val="0"/>
          <c:showPercent val="0"/>
          <c:showBubbleSize val="0"/>
        </c:dLbls>
        <c:gapWidth val="43"/>
        <c:overlap val="100"/>
        <c:axId val="979256527"/>
        <c:axId val="979257487"/>
      </c:barChart>
      <c:catAx>
        <c:axId val="9792565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257487"/>
        <c:crosses val="autoZero"/>
        <c:auto val="1"/>
        <c:lblAlgn val="ctr"/>
        <c:lblOffset val="100"/>
        <c:noMultiLvlLbl val="0"/>
      </c:catAx>
      <c:valAx>
        <c:axId val="979257487"/>
        <c:scaling>
          <c:orientation val="minMax"/>
        </c:scaling>
        <c:delete val="1"/>
        <c:axPos val="b"/>
        <c:majorGridlines>
          <c:spPr>
            <a:ln w="9525" cap="flat" cmpd="sng" algn="ctr">
              <a:solidFill>
                <a:schemeClr val="tx1">
                  <a:lumMod val="15000"/>
                  <a:lumOff val="85000"/>
                </a:schemeClr>
              </a:solidFill>
              <a:round/>
            </a:ln>
            <a:effectLst/>
          </c:spPr>
        </c:majorGridlines>
        <c:numFmt formatCode="_-[$£-809]* #,##0.00_-;\-[$£-809]* #,##0.00_-;_-[$£-809]* &quot;-&quot;??_-;_-@_-" sourceLinked="1"/>
        <c:majorTickMark val="none"/>
        <c:minorTickMark val="none"/>
        <c:tickLblPos val="nextTo"/>
        <c:crossAx val="979256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[Global Retail Sales 2015-2022 DASHBOARD.xlsx]pvt_sales_by_day_of_week!PivotTable5</c:name>
    <c:fmtId val="16"/>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solidFill>
                  <a:schemeClr val="accent6">
                    <a:lumMod val="50000"/>
                  </a:schemeClr>
                </a:solidFill>
              </a:rPr>
              <a:t>SALES BY DAY OF WEEK</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circle"/>
          <c:size val="5"/>
          <c:spPr>
            <a:solidFill>
              <a:schemeClr val="accent3"/>
            </a:solidFill>
            <a:ln w="9525">
              <a:solidFill>
                <a:schemeClr val="accent3"/>
              </a:solidFill>
            </a:ln>
            <a:effectLst/>
          </c:spPr>
        </c:marker>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pvt_sales_by_day_of_week!$B$3</c:f>
              <c:strCache>
                <c:ptCount val="1"/>
                <c:pt idx="0">
                  <c:v>Total</c:v>
                </c:pt>
              </c:strCache>
            </c:strRef>
          </c:tx>
          <c:spPr>
            <a:solidFill>
              <a:schemeClr val="accent3"/>
            </a:solidFill>
            <a:ln>
              <a:noFill/>
            </a:ln>
            <a:effectLst/>
          </c:spPr>
          <c:invertIfNegative val="0"/>
          <c:cat>
            <c:strRef>
              <c:f>pvt_sales_by_day_of_week!$A$4:$A$11</c:f>
              <c:strCache>
                <c:ptCount val="7"/>
                <c:pt idx="0">
                  <c:v>Monday</c:v>
                </c:pt>
                <c:pt idx="1">
                  <c:v>Tuesday</c:v>
                </c:pt>
                <c:pt idx="2">
                  <c:v>Wednesday</c:v>
                </c:pt>
                <c:pt idx="3">
                  <c:v>Thursday</c:v>
                </c:pt>
                <c:pt idx="4">
                  <c:v>Friday</c:v>
                </c:pt>
                <c:pt idx="5">
                  <c:v>Saturday</c:v>
                </c:pt>
                <c:pt idx="6">
                  <c:v>Sunday</c:v>
                </c:pt>
              </c:strCache>
            </c:strRef>
          </c:cat>
          <c:val>
            <c:numRef>
              <c:f>pvt_sales_by_day_of_week!$B$4:$B$11</c:f>
              <c:numCache>
                <c:formatCode>_-[$£-809]* #,##0.00_-;\-[$£-809]* #,##0.00_-;_-[$£-809]* "-"??_-;_-@_-</c:formatCode>
                <c:ptCount val="7"/>
                <c:pt idx="0">
                  <c:v>941010290.27000117</c:v>
                </c:pt>
                <c:pt idx="1">
                  <c:v>894252161.75000012</c:v>
                </c:pt>
                <c:pt idx="2">
                  <c:v>930364012.77999997</c:v>
                </c:pt>
                <c:pt idx="3">
                  <c:v>893889161.67999923</c:v>
                </c:pt>
                <c:pt idx="4">
                  <c:v>975678249.99000025</c:v>
                </c:pt>
                <c:pt idx="5">
                  <c:v>1049579769.7200004</c:v>
                </c:pt>
                <c:pt idx="6">
                  <c:v>938387189.26999927</c:v>
                </c:pt>
              </c:numCache>
            </c:numRef>
          </c:val>
          <c:extLst>
            <c:ext xmlns:c16="http://schemas.microsoft.com/office/drawing/2014/chart" uri="{C3380CC4-5D6E-409C-BE32-E72D297353CC}">
              <c16:uniqueId val="{00000000-0E78-4968-86BA-50FA44577E6B}"/>
            </c:ext>
          </c:extLst>
        </c:ser>
        <c:dLbls>
          <c:showLegendKey val="0"/>
          <c:showVal val="0"/>
          <c:showCatName val="0"/>
          <c:showSerName val="0"/>
          <c:showPercent val="0"/>
          <c:showBubbleSize val="0"/>
        </c:dLbls>
        <c:gapWidth val="50"/>
        <c:axId val="1050148255"/>
        <c:axId val="1050147775"/>
      </c:barChart>
      <c:catAx>
        <c:axId val="105014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0147775"/>
        <c:crosses val="autoZero"/>
        <c:auto val="1"/>
        <c:lblAlgn val="ctr"/>
        <c:lblOffset val="100"/>
        <c:noMultiLvlLbl val="0"/>
      </c:catAx>
      <c:valAx>
        <c:axId val="1050147775"/>
        <c:scaling>
          <c:orientation val="minMax"/>
        </c:scaling>
        <c:delete val="0"/>
        <c:axPos val="l"/>
        <c:majorGridlines>
          <c:spPr>
            <a:ln w="9525" cap="flat" cmpd="sng" algn="ctr">
              <a:solidFill>
                <a:schemeClr val="tx1">
                  <a:lumMod val="15000"/>
                  <a:lumOff val="85000"/>
                </a:schemeClr>
              </a:solidFill>
              <a:round/>
            </a:ln>
            <a:effectLst/>
          </c:spPr>
        </c:majorGridlines>
        <c:numFmt formatCode="_-[$£-809]* #,##0.00_-;\-[$£-809]* #,##0.00_-;_-[$£-8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50148255"/>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[Global Retail Sales 2015-2022 DASHBOARD.xlsx]pvt_sales_by_delivery_days!PivotTable5</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6">
                    <a:lumMod val="50000"/>
                  </a:schemeClr>
                </a:solidFill>
              </a:rPr>
              <a:t>SALES</a:t>
            </a:r>
            <a:r>
              <a:rPr lang="en-US" b="1" baseline="0">
                <a:solidFill>
                  <a:schemeClr val="accent6">
                    <a:lumMod val="50000"/>
                  </a:schemeClr>
                </a:solidFill>
              </a:rPr>
              <a:t> BY DELIVERY DAYS</a:t>
            </a:r>
            <a:endParaRPr lang="en-US" b="1">
              <a:solidFill>
                <a:schemeClr val="accent6">
                  <a:lumMod val="5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a:outerShdw blurRad="50800" dist="50800" dir="5400000" sx="1000" sy="1000" algn="ctr" rotWithShape="0">
              <a:srgbClr val="000000">
                <a:alpha val="47000"/>
              </a:srgbClr>
            </a:outerShdw>
          </a:effectLst>
        </c:spPr>
        <c:marker>
          <c:symbol val="circle"/>
          <c:size val="5"/>
          <c:spPr>
            <a:solidFill>
              <a:schemeClr val="accent3"/>
            </a:solidFill>
            <a:ln w="9525">
              <a:solidFill>
                <a:schemeClr val="accent3"/>
              </a:solidFill>
            </a:ln>
            <a:effectLst>
              <a:outerShdw blurRad="50800" dist="50800" dir="5400000" sx="1000" sy="1000" algn="ctr" rotWithShape="0">
                <a:srgbClr val="000000">
                  <a:alpha val="47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w="28575" cap="rnd">
            <a:solidFill>
              <a:schemeClr val="accent3"/>
            </a:solidFill>
            <a:round/>
          </a:ln>
          <a:effectLst>
            <a:outerShdw blurRad="50800" dist="50800" dir="5400000" sx="1000" sy="1000" algn="ctr" rotWithShape="0">
              <a:srgbClr val="000000">
                <a:alpha val="47000"/>
              </a:srgbClr>
            </a:outerShdw>
          </a:effectLst>
        </c:spPr>
        <c:marker>
          <c:symbol val="circle"/>
          <c:size val="5"/>
          <c:spPr>
            <a:solidFill>
              <a:schemeClr val="accent3"/>
            </a:solidFill>
            <a:ln w="9525">
              <a:solidFill>
                <a:schemeClr val="accent3"/>
              </a:solidFill>
            </a:ln>
            <a:effectLst>
              <a:outerShdw blurRad="50800" dist="50800" dir="5400000" sx="1000" sy="1000" algn="ctr" rotWithShape="0">
                <a:srgbClr val="000000">
                  <a:alpha val="47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3"/>
          </a:solidFill>
          <a:ln w="28575" cap="rnd">
            <a:solidFill>
              <a:schemeClr val="accent3"/>
            </a:solidFill>
            <a:round/>
          </a:ln>
          <a:effectLst/>
        </c:spPr>
        <c:marker>
          <c:spPr>
            <a:solidFill>
              <a:schemeClr val="accent3"/>
            </a:solidFill>
            <a:ln w="9525">
              <a:solidFill>
                <a:schemeClr val="accent3"/>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3"/>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3"/>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pvt_sales_by_delivery_days!$B$3</c:f>
              <c:strCache>
                <c:ptCount val="1"/>
                <c:pt idx="0">
                  <c:v>Total</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pvt_sales_by_delivery_days!$A$4:$A$25</c:f>
              <c:strCache>
                <c:ptCount val="2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strCache>
            </c:strRef>
          </c:cat>
          <c:val>
            <c:numRef>
              <c:f>pvt_sales_by_delivery_days!$B$4:$B$25</c:f>
              <c:numCache>
                <c:formatCode>_-[$£-809]* #,##0.00_-;\-[$£-809]* #,##0.00_-;_-[$£-809]* "-"??_-;_-@_-</c:formatCode>
                <c:ptCount val="21"/>
                <c:pt idx="0">
                  <c:v>345060537.11999995</c:v>
                </c:pt>
                <c:pt idx="1">
                  <c:v>364970135.18000019</c:v>
                </c:pt>
                <c:pt idx="2">
                  <c:v>335194926.25000012</c:v>
                </c:pt>
                <c:pt idx="3">
                  <c:v>298628481.96999997</c:v>
                </c:pt>
                <c:pt idx="4">
                  <c:v>292222141.21000004</c:v>
                </c:pt>
                <c:pt idx="5">
                  <c:v>309713998.06000018</c:v>
                </c:pt>
                <c:pt idx="6">
                  <c:v>325971322.42000014</c:v>
                </c:pt>
                <c:pt idx="7">
                  <c:v>293754199.09000009</c:v>
                </c:pt>
                <c:pt idx="8">
                  <c:v>319275919.64999998</c:v>
                </c:pt>
                <c:pt idx="9">
                  <c:v>342485835.15000015</c:v>
                </c:pt>
                <c:pt idx="10">
                  <c:v>329706015.85999995</c:v>
                </c:pt>
                <c:pt idx="11">
                  <c:v>350936995.88999993</c:v>
                </c:pt>
                <c:pt idx="12">
                  <c:v>268288970.92999974</c:v>
                </c:pt>
                <c:pt idx="13">
                  <c:v>307777961.13000029</c:v>
                </c:pt>
                <c:pt idx="14">
                  <c:v>264088797.74999997</c:v>
                </c:pt>
                <c:pt idx="15">
                  <c:v>335852399.40000004</c:v>
                </c:pt>
                <c:pt idx="16">
                  <c:v>295272020.15999979</c:v>
                </c:pt>
                <c:pt idx="17">
                  <c:v>320201821.25999975</c:v>
                </c:pt>
                <c:pt idx="18">
                  <c:v>274568475.01000005</c:v>
                </c:pt>
                <c:pt idx="19">
                  <c:v>365567166.67000008</c:v>
                </c:pt>
                <c:pt idx="20">
                  <c:v>283622715.30000007</c:v>
                </c:pt>
              </c:numCache>
            </c:numRef>
          </c:val>
          <c:smooth val="0"/>
          <c:extLst>
            <c:ext xmlns:c16="http://schemas.microsoft.com/office/drawing/2014/chart" uri="{C3380CC4-5D6E-409C-BE32-E72D297353CC}">
              <c16:uniqueId val="{00000000-57C5-4BF9-98B8-73D4D699425B}"/>
            </c:ext>
          </c:extLst>
        </c:ser>
        <c:dLbls>
          <c:showLegendKey val="0"/>
          <c:showVal val="0"/>
          <c:showCatName val="0"/>
          <c:showSerName val="0"/>
          <c:showPercent val="0"/>
          <c:showBubbleSize val="0"/>
        </c:dLbls>
        <c:marker val="1"/>
        <c:smooth val="0"/>
        <c:axId val="912197680"/>
        <c:axId val="912194800"/>
      </c:lineChart>
      <c:catAx>
        <c:axId val="912197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194800"/>
        <c:crosses val="autoZero"/>
        <c:auto val="1"/>
        <c:lblAlgn val="ctr"/>
        <c:lblOffset val="100"/>
        <c:noMultiLvlLbl val="0"/>
      </c:catAx>
      <c:valAx>
        <c:axId val="912194800"/>
        <c:scaling>
          <c:orientation val="minMax"/>
          <c:min val="100000000"/>
        </c:scaling>
        <c:delete val="0"/>
        <c:axPos val="l"/>
        <c:majorGridlines>
          <c:spPr>
            <a:ln w="9525" cap="flat" cmpd="sng" algn="ctr">
              <a:solidFill>
                <a:schemeClr val="tx1">
                  <a:lumMod val="15000"/>
                  <a:lumOff val="85000"/>
                </a:schemeClr>
              </a:solidFill>
              <a:round/>
            </a:ln>
            <a:effectLst/>
          </c:spPr>
        </c:majorGridlines>
        <c:numFmt formatCode="_-[$£-809]* #,##0.00_-;\-[$£-809]* #,##0.00_-;_-[$£-8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12197680"/>
        <c:crosses val="autoZero"/>
        <c:crossBetween val="between"/>
      </c:valAx>
      <c:spPr>
        <a:noFill/>
        <a:ln>
          <a:solidFill>
            <a:schemeClr val="accent6">
              <a:lumMod val="50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[Global Retail Sales 2015-2022 DASHBOARD.xlsx]pvt_Total_Sales_by_Region!PivotTable5</c:name>
    <c:fmtId val="33"/>
  </c:pivotSource>
  <c:chart>
    <c:title>
      <c:tx>
        <c:rich>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r>
              <a:rPr lang="en-US" b="1">
                <a:solidFill>
                  <a:schemeClr val="accent6">
                    <a:lumMod val="50000"/>
                  </a:schemeClr>
                </a:solidFill>
              </a:rPr>
              <a:t>Total</a:t>
            </a:r>
            <a:r>
              <a:rPr lang="en-US" b="1" baseline="0">
                <a:solidFill>
                  <a:schemeClr val="accent6">
                    <a:lumMod val="50000"/>
                  </a:schemeClr>
                </a:solidFill>
              </a:rPr>
              <a:t> Sales by Region</a:t>
            </a:r>
            <a:endParaRPr lang="en-US" b="1">
              <a:solidFill>
                <a:schemeClr val="accent6">
                  <a:lumMod val="50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dLbl>
          <c:idx val="0"/>
          <c:layout>
            <c:manualLayout>
              <c:x val="1.0478342839207618E-7"/>
              <c:y val="-1.7977351145713534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accent6">
                        <a:lumMod val="50000"/>
                      </a:schemeClr>
                    </a:solidFill>
                    <a:latin typeface="+mn-lt"/>
                    <a:ea typeface="+mn-ea"/>
                    <a:cs typeface="+mn-cs"/>
                  </a:defRPr>
                </a:pPr>
                <a:fld id="{423514B7-5EE6-4797-81CA-187E410AE4DF}" type="VALUE">
                  <a:rPr lang="en-US">
                    <a:solidFill>
                      <a:schemeClr val="accent6">
                        <a:lumMod val="50000"/>
                      </a:schemeClr>
                    </a:solidFill>
                  </a:rPr>
                  <a:pPr>
                    <a:defRPr sz="900" b="0" i="0" u="none" strike="noStrike" kern="1200" baseline="0">
                      <a:solidFill>
                        <a:schemeClr val="accent6">
                          <a:lumMod val="50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8741571215027999"/>
                  <c:h val="0.10779792975316285"/>
                </c:manualLayout>
              </c15:layout>
              <c15:dlblFieldTable/>
              <c15:showDataLabelsRange val="0"/>
            </c:ext>
          </c:extLst>
        </c:dLbl>
      </c:pivotFmt>
      <c:pivotFmt>
        <c:idx val="2"/>
        <c:spPr>
          <a:solidFill>
            <a:schemeClr val="accent3"/>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3"/>
          </a:solidFill>
          <a:ln>
            <a:noFill/>
          </a:ln>
          <a:effectLst/>
        </c:spPr>
        <c:dLbl>
          <c:idx val="0"/>
          <c:layout>
            <c:manualLayout>
              <c:x val="1.0478342839207618E-7"/>
              <c:y val="-1.7977351145713534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accent6">
                        <a:lumMod val="50000"/>
                      </a:schemeClr>
                    </a:solidFill>
                    <a:latin typeface="+mn-lt"/>
                    <a:ea typeface="+mn-ea"/>
                    <a:cs typeface="+mn-cs"/>
                  </a:defRPr>
                </a:pPr>
                <a:fld id="{423514B7-5EE6-4797-81CA-187E410AE4DF}" type="VALUE">
                  <a:rPr lang="en-US">
                    <a:solidFill>
                      <a:schemeClr val="accent6">
                        <a:lumMod val="50000"/>
                      </a:schemeClr>
                    </a:solidFill>
                  </a:rPr>
                  <a:pPr>
                    <a:defRPr sz="900" b="0" i="0" u="none" strike="noStrike" kern="1200" baseline="0">
                      <a:solidFill>
                        <a:schemeClr val="accent6">
                          <a:lumMod val="50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8741571215027999"/>
                  <c:h val="0.10779792975316285"/>
                </c:manualLayout>
              </c15:layout>
              <c15:dlblFieldTable/>
              <c15:showDataLabelsRange val="0"/>
            </c:ext>
          </c:extLst>
        </c:dLbl>
      </c:pivotFmt>
      <c:pivotFmt>
        <c:idx val="5"/>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3"/>
          </a:solidFill>
          <a:ln>
            <a:noFill/>
          </a:ln>
          <a:effectLst/>
        </c:spPr>
        <c:dLbl>
          <c:idx val="0"/>
          <c:layout>
            <c:manualLayout>
              <c:x val="1.0478342839207618E-7"/>
              <c:y val="-1.7977351145713534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accent6">
                        <a:lumMod val="50000"/>
                      </a:schemeClr>
                    </a:solidFill>
                    <a:latin typeface="+mn-lt"/>
                    <a:ea typeface="+mn-ea"/>
                    <a:cs typeface="+mn-cs"/>
                  </a:defRPr>
                </a:pPr>
                <a:fld id="{423514B7-5EE6-4797-81CA-187E410AE4DF}" type="VALUE">
                  <a:rPr lang="en-US">
                    <a:solidFill>
                      <a:schemeClr val="accent6">
                        <a:lumMod val="50000"/>
                      </a:schemeClr>
                    </a:solidFill>
                  </a:rPr>
                  <a:pPr>
                    <a:defRPr>
                      <a:solidFill>
                        <a:schemeClr val="accent6">
                          <a:lumMod val="50000"/>
                        </a:schemeClr>
                      </a:solidFill>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8741571215027999"/>
                  <c:h val="0.10779792975316285"/>
                </c:manualLayout>
              </c15:layout>
              <c15:dlblFieldTable/>
              <c15:showDataLabelsRange val="0"/>
            </c:ext>
          </c:extLst>
        </c:dLbl>
      </c:pivotFmt>
    </c:pivotFmts>
    <c:plotArea>
      <c:layout>
        <c:manualLayout>
          <c:layoutTarget val="inner"/>
          <c:xMode val="edge"/>
          <c:yMode val="edge"/>
          <c:x val="0.33281206643971106"/>
          <c:y val="0.16669662921348313"/>
          <c:w val="0.54640642855224797"/>
          <c:h val="0.78386516853932586"/>
        </c:manualLayout>
      </c:layout>
      <c:barChart>
        <c:barDir val="bar"/>
        <c:grouping val="clustered"/>
        <c:varyColors val="0"/>
        <c:ser>
          <c:idx val="0"/>
          <c:order val="0"/>
          <c:tx>
            <c:strRef>
              <c:f>pvt_Total_Sales_by_Region!$B$3</c:f>
              <c:strCache>
                <c:ptCount val="1"/>
                <c:pt idx="0">
                  <c:v>Total</c:v>
                </c:pt>
              </c:strCache>
            </c:strRef>
          </c:tx>
          <c:spPr>
            <a:solidFill>
              <a:schemeClr val="accent3"/>
            </a:solidFill>
            <a:ln>
              <a:noFill/>
            </a:ln>
            <a:effectLst/>
          </c:spPr>
          <c:invertIfNegative val="0"/>
          <c:dPt>
            <c:idx val="1"/>
            <c:invertIfNegative val="0"/>
            <c:bubble3D val="0"/>
            <c:spPr>
              <a:solidFill>
                <a:schemeClr val="accent3"/>
              </a:solidFill>
              <a:ln>
                <a:noFill/>
              </a:ln>
              <a:effectLst/>
            </c:spPr>
            <c:extLst>
              <c:ext xmlns:c16="http://schemas.microsoft.com/office/drawing/2014/chart" uri="{C3380CC4-5D6E-409C-BE32-E72D297353CC}">
                <c16:uniqueId val="{00000001-102C-4A87-B684-22A12BF16E9E}"/>
              </c:ext>
            </c:extLst>
          </c:dPt>
          <c:dLbls>
            <c:dLbl>
              <c:idx val="1"/>
              <c:layout>
                <c:manualLayout>
                  <c:x val="1.0478342839207618E-7"/>
                  <c:y val="-1.7977351145713534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accent6">
                            <a:lumMod val="50000"/>
                          </a:schemeClr>
                        </a:solidFill>
                        <a:latin typeface="+mn-lt"/>
                        <a:ea typeface="+mn-ea"/>
                        <a:cs typeface="+mn-cs"/>
                      </a:defRPr>
                    </a:pPr>
                    <a:fld id="{423514B7-5EE6-4797-81CA-187E410AE4DF}" type="VALUE">
                      <a:rPr lang="en-US">
                        <a:solidFill>
                          <a:schemeClr val="accent6">
                            <a:lumMod val="50000"/>
                          </a:schemeClr>
                        </a:solidFill>
                      </a:rPr>
                      <a:pPr>
                        <a:defRPr>
                          <a:solidFill>
                            <a:schemeClr val="accent6">
                              <a:lumMod val="50000"/>
                            </a:schemeClr>
                          </a:solidFill>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8741571215027999"/>
                      <c:h val="0.10779792975316285"/>
                    </c:manualLayout>
                  </c15:layout>
                  <c15:dlblFieldTable/>
                  <c15:showDataLabelsRange val="0"/>
                </c:ext>
                <c:ext xmlns:c16="http://schemas.microsoft.com/office/drawing/2014/chart" uri="{C3380CC4-5D6E-409C-BE32-E72D297353CC}">
                  <c16:uniqueId val="{00000001-102C-4A87-B684-22A12BF16E9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pvt_Total_Sales_by_Region!$A$4:$A$10</c:f>
              <c:strCache>
                <c:ptCount val="7"/>
                <c:pt idx="0">
                  <c:v>Sub-Saharan Africa</c:v>
                </c:pt>
                <c:pt idx="1">
                  <c:v>Europe</c:v>
                </c:pt>
                <c:pt idx="2">
                  <c:v>Asia</c:v>
                </c:pt>
                <c:pt idx="3">
                  <c:v>Middle East and North Africa</c:v>
                </c:pt>
                <c:pt idx="4">
                  <c:v>Central America and the Caribbean</c:v>
                </c:pt>
                <c:pt idx="5">
                  <c:v>Australia and Oceania</c:v>
                </c:pt>
                <c:pt idx="6">
                  <c:v>North America</c:v>
                </c:pt>
              </c:strCache>
            </c:strRef>
          </c:cat>
          <c:val>
            <c:numRef>
              <c:f>pvt_Total_Sales_by_Region!$B$4:$B$10</c:f>
              <c:numCache>
                <c:formatCode>_-[$£-809]* #,##0.00_-;\-[$£-809]* #,##0.00_-;_-[$£-809]* "-"??_-;_-@_-</c:formatCode>
                <c:ptCount val="7"/>
                <c:pt idx="0">
                  <c:v>1809038909.3199978</c:v>
                </c:pt>
                <c:pt idx="1">
                  <c:v>1703622398.1099989</c:v>
                </c:pt>
                <c:pt idx="2">
                  <c:v>920277085.92000031</c:v>
                </c:pt>
                <c:pt idx="3">
                  <c:v>766867777.72000051</c:v>
                </c:pt>
                <c:pt idx="4">
                  <c:v>684976323.77000046</c:v>
                </c:pt>
                <c:pt idx="5">
                  <c:v>587364088.52999997</c:v>
                </c:pt>
                <c:pt idx="6">
                  <c:v>151014252.09</c:v>
                </c:pt>
              </c:numCache>
            </c:numRef>
          </c:val>
          <c:extLst>
            <c:ext xmlns:c16="http://schemas.microsoft.com/office/drawing/2014/chart" uri="{C3380CC4-5D6E-409C-BE32-E72D297353CC}">
              <c16:uniqueId val="{00000004-4CD8-4283-A74A-7F1550A2D3BC}"/>
            </c:ext>
          </c:extLst>
        </c:ser>
        <c:dLbls>
          <c:dLblPos val="outEnd"/>
          <c:showLegendKey val="0"/>
          <c:showVal val="1"/>
          <c:showCatName val="0"/>
          <c:showSerName val="0"/>
          <c:showPercent val="0"/>
          <c:showBubbleSize val="0"/>
        </c:dLbls>
        <c:gapWidth val="21"/>
        <c:axId val="1350911343"/>
        <c:axId val="1350905583"/>
      </c:barChart>
      <c:catAx>
        <c:axId val="13509113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5583"/>
        <c:crosses val="autoZero"/>
        <c:auto val="1"/>
        <c:lblAlgn val="ctr"/>
        <c:lblOffset val="100"/>
        <c:noMultiLvlLbl val="0"/>
      </c:catAx>
      <c:valAx>
        <c:axId val="1350905583"/>
        <c:scaling>
          <c:orientation val="minMax"/>
        </c:scaling>
        <c:delete val="1"/>
        <c:axPos val="b"/>
        <c:numFmt formatCode="_-[$£-809]* #,##0.00_-;\-[$£-809]* #,##0.00_-;_-[$£-809]* &quot;-&quot;??_-;_-@_-" sourceLinked="1"/>
        <c:majorTickMark val="none"/>
        <c:minorTickMark val="none"/>
        <c:tickLblPos val="nextTo"/>
        <c:crossAx val="1350911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Average Unit Sold by Country</cx:v>
        </cx:txData>
      </cx:tx>
      <cx:txPr>
        <a:bodyPr spcFirstLastPara="1" vertOverflow="ellipsis" horzOverflow="overflow" wrap="square" lIns="0" tIns="0" rIns="0" bIns="0" anchor="ctr" anchorCtr="1"/>
        <a:lstStyle/>
        <a:p>
          <a:pPr algn="ctr" rtl="0">
            <a:defRPr sz="2400"/>
          </a:pPr>
          <a:r>
            <a:rPr lang="en-US" sz="2400" b="1">
              <a:solidFill>
                <a:schemeClr val="accent6">
                  <a:lumMod val="50000"/>
                </a:schemeClr>
              </a:solidFill>
              <a:latin typeface="+mn-lt"/>
              <a:ea typeface="+mn-ea"/>
              <a:cs typeface="+mn-cs"/>
            </a:rPr>
            <a:t>Average Unit Sold by Country</a:t>
          </a:r>
        </a:p>
      </cx:txPr>
    </cx:title>
    <cx:plotArea>
      <cx:plotAreaRegion>
        <cx:plotSurface>
          <cx:spPr>
            <a:effectLst>
              <a:outerShdw blurRad="50800" dist="50800" dir="5400000" sx="11000" sy="11000" algn="ctr" rotWithShape="0">
                <a:srgbClr val="000000">
                  <a:alpha val="43137"/>
                </a:srgbClr>
              </a:outerShdw>
            </a:effectLst>
          </cx:spPr>
        </cx:plotSurface>
        <cx:series layoutId="regionMap" uniqueId="{00000001-67FA-4FFE-919A-87DD208262B3}">
          <cx:tx>
            <cx:txData>
              <cx:f>_xlchart.v5.2</cx:f>
              <cx:v>Average of Units Sold</cx:v>
            </cx:txData>
          </cx:tx>
          <cx:dataId val="0"/>
          <cx:layoutPr>
            <cx:geography cultureLanguage="en-US" cultureRegion="US" attribution="Powered by Bing">
              <cx:geoCache provider="{E9337A44-BEBE-4D9F-B70C-5C5E7DAFC167}">
                <cx:binary>7H1Jc+NIsuZfkeXlXQYq7Etb1zMTFymVkrKUKWVWV11kSIlJgAQBEgS4/Z13msPc3vHd6o/NF8RC
wBEQqBbGCLMplFlXdYSCcHwe4eHh4cs/nzf/ePZGdni2mXn+8h/Pm18/OFE0/8cvvyyfndHMXp7P
3OcwWAY/o/PnYPZL8POn+zz65SW0164//kUWJfWXZ8cOo9Hmw3/+E782HgW3wbMduYH/JR6F26+j
ZexFy1f6uF1nz0HsR2z4GL/064eLn2PH9t1lZPsfzkZ+5Ebbx+189OuH0t99OPuF/lrlzWceiIvi
F4xVlHNDN0VRU3Rr/xgfzrzAH6fdun4uK6YmiZKcdGvZqz/bMww/kqY9RfbLSzhaLs/Sf5PBpY8g
fe4y6CdY9ANG9MXl/it/KWP9n/8kDfhu0lJgBwWpqYtyow8OhLZ3dvEzdJ9t/+zraB7/8NznDJ/3
s8Y4FxVZ0SxdTB+1xBrJOrcsU5IVCSxLpkPCk3+HMj6D6n+JcKv+Dynr+h1g3TBy3GDu2hls72eV
JJ7LkqRjCcklHinmua6hx2RLjD1S9s6EVcdQwmfNYSRhxaGDQj98PP2qufB+QIS1iLwqnTNcZYZ9
8pQYsF8klqVLppr0mmUGHEEPH/98IIE/b6foX9x2AH1/HHgtgi9I0rlpGBp2EIVxYT+/C7uHZJxr
uiXJqizlzClKqotGemrAT8dR7NPmCvS/nR76XhAt17bfJviyci7ppmSYWrpDQLgUwJfVc82STUPV
lPKcP4YUPu6HkQT5QwfFvvf76bG/8MajsE2hI5uvCh0ZGzO2ZjnfuMGY0rRvpoePf/4hBP68naI/
+LMD6PsvQRi2OPFV+VxTNeijGl/onGuGpsqGqBPUm+moQT0bSFHP2inqF4PToz4YzYLnEGr+c66Z
ngU/zyJndNaHeh9k2Lxf9xEw3U1JVfBPKuSxxxblkHJuyrKsKwZ/E3gPpXyGNf8i4WTzAMrifgdY
fIEj4Di2z2z/5axnhz/iF/usPbZi7xYN7NuaqPG2dkHH1o+zh6iah92nJOSq1L1GHJ+TnE/8QA9i
3L+h/Lq4Ov2SvMLpvUUxiD0I8k82FSVdduXjoQDFGIcOyMG027Iy/JOzRyM5fJakw8gKSlsp7Fcf
Tw/7RbxkB/U2939B1s4N2cTcVw4yrSDyJEU9Vy1RMhRFzdTi0to4hiQ+/IWvISwo9FA2XHw7PRuG
yyho9eSnmeeGJiuGnqm/5aM3WKSAO5Bh2cmwPP2PoIfPgXwgwT9vp+gPh6dH/yKcjVpFXxVhN7R0
nLvTFVC2G6rquW4ouq6KVrJ7kDPIEfTw0c8HEvTzdor+xV0H0I8hgtoUQCoO1qYhGqJahl1SzyVA
bprKYdOuCJ7XCamBPfsCCnvWXoG9C8am3Sj8YbsTu0V7Oea9Yim6IlpGsq+WlV0wxjANGUqTnGtN
JQYcRVINDwpjKRsKXRVOdOAM2A9wa3H2FYbyTAi//9wB87dhibIkZvId+k1hDxZMrAVLw72Fkoog
cnVxHE18VhTHElYUuygr+l9PL4t6thPabosrQtbPJQ04q7rGWxGaeK4pqoptIjWBk53gCHr4PMgH
Egbk7RT9XgeU0Z7tjz37ZbR02lsIsAOa0DSx32aqfmkhWLib0MAbKRVYFlkHx5FUx4PD51TYcOiq
cKIDp2d2YrZfgmV7fJBgj8W2q6RWKWoMFzTrXMPOoMhidmLL3p0cyI6hqI4N2bdUmJB1VFjQO70o
eli7ETYuDwaMDIn3bwuqfm7ithpCX8o1z8K2YOI+W7T0XFhZUKCKG/SRNPH5UBpMWFHqo9zod0E0
jTw7jFtcD5pyrmK+68wGsX8g+QuckI1z3TIkXHCnCwbntyInes308LmQDyQcyNsp+r0/Tr8WQNzY
jWcZBO9fB9h3dVVSDQuGiP1TPh7jfKZZOBvjuJA85I7iCHpq0U8+pIp+0l5BvwPH4/5u9OzkhvL2
mKBa54YKUaRKXGEkMRuFCQ1W4ttQ92T9O8e1fCBhQt5OmdDvwCEBU87djdoDHxZsKJ2KKimp/MEU
L8gfwYQBSbRgwcgUV7IVNNNTuwL230Gwz36OQt/rBPR+m0cCpuhYimqo6SGYXcUVkJehkJqqCtNc
aprGGbos+RuoqcN9P6wC+761gvqnDsh8J27Vlw87KiS+ghuZEtw4AKjsokbL7kvJxWivkYwavNNx
FPC0uYJ4ByxCD9tWzXAw88PCCe+u7ORVtsYp1rmoWpD9sJQmT3meN1LDxz0dRmBPWynqD13QbeIw
9l/c7OPfr9sITLPUVWg2qcmB3W0VBQxsQ4qswihBz7rNlPAx72UDCep5O8W9d90B+RIsYfPf3w9/
HIW70ThYuW3eQMLIr8BxGHI+PdBCjhe4wLy/4HmnwhsjY3160H0zXTVMqfkdyqOaP6uw7OL0LHuM
w+lom8H1/pUCB1TLxDLRIKL2T/kMpmjYGmCQwHE4e2fCose//iecuttXtTE+Uw4jCRsOHRT4xw6Y
Rfv27Efw8rqu/TbPeom5KQFcSS/rndiJz+Evo8Ivkiicx9DAB/0wkoB+6KCg33TB5IB9YdTivsBu
3XUJm3FmYCsrQhKux3TZMg1NohpnIyF83HvpOIJ61kwx730+vYTpxd7YblULgj+eLhoK5AzZhSFc
4Juq42agLFyOIaEG75x4injeUcH8qguYQ5j69tmlvWzR8Q4CRjSg08MBuLTvCtK5bpqiAhlDcT+O
jDrsi6Mr+Bc7Kzy4PD0PIAlHYRC0ePEFYQIFE+EdmXZP1B92HaBopqhXxXwjJXwWHL6BwH/ooND3
O+D+MFzEdhRA5nhnV7Hrj+xsWr5fv8FUlxAAJYvlJYB4HE0yREVTa+Ju3kIRnxecjyJM4fwF5c7V
ly4sDN9+aZElOvQethvomeNo2fAsWDq2Cxg9zcxFgtj9+/CSfJ0ePkOycYQLWTOFvn9xeui/2z5W
RtzechCYRdmE/iORPQGxaeemacoadunsdYmmfwQNfLzzgQTwvJ0i/v3b6RH/GPvQflo8YMHhR0IM
jmaa6fV62QSE+DN2AwaFNLt9L6N/BD189POBBP28naL/sQPo9+356Oz7KHwZZSi0sANo8INGrA08
QctaENwiWOwsDEWZmTl7aTLxjyOGj35xLGFAsYvyoP/99Cug79gt3rZD3mADxhULBPr+kUpMwPQX
JU2HI/ThCqZo6W8ipgb9/SdQ3PeNFPHHwekRf3BHiH86ux0FfovzHpHFuLpVVD0TLFD2C8a3fWgm
/kDW2W1AEfNjyeFjXx5NeFDupLx46EAE7B0CATI4WpA9+jmb2ArTNTmzH5FRMi7fkUAh6cV/Zu9O
RFATNXwWJKMI9EkjhfyuA5D3nVaNzop+rsFlBMFkWbhZad5LIhJaaIi7sGDpLE77RjL4YKfDCNpp
K4W73wH7Tj+YBUhWkn38+ye5ADsDLMSY48rBS6EgaXALgCAk2colET3uNhNUA302kIKftVP4bzpw
1r0ahTPbb1HB1BDHZcGPwYAWuX/Kag5OuhAvJoxA/JPuEfTw0c8HEvTzdor+YHj6rfYR4a3w/7WR
tKe9BYBAegNzX8NVbknUCEYSBo4bsFT5ITP/SGr4+JcGEx6U+igfeg+n50M/iEZnL/9xvQrcsEWd
x2CXWUyXzDT68loQNKSbgMPbIWUO3QP++u8j6eLzpE/GE7bQbsqZ/vXpOfPZHbebC8GCNYepQHqq
AhFLHFiGx5AQrZQ8WEPFbfkIevi8yAcSJuTtFP3PV6dHvx8GCMlv0dimwt6jM2eq3JeqJKLY8QzZ
EOSKI8QRhPBhzwcS2PN2CvvHDlzuXoWj0XOLcojdqiP7hG5aOFsVVCFZgoAyDEk2D6EwxcneTAcf
9GwcwTxrppBfdQDyWztatTnRNdgvVVGHbxtX7Wd7tMZigSUYIIqQN9PBhzwbRyDPminkt12w7MQ/
WpQsMJ+JuFpJA9ghu8uWHcEUz6H1mwYMP4leSswM/QZq+LAnowjoSSOFvP+tA/J8O281ZAIOhcgb
pIiKnnrOQoEpyBcka5RwEFPEOn/xRnJqUE/HUdzT5gryf5we+cvQ9tsU6QgbgqMCrk6YU04Bcvlc
1UwIlsy8T7NoNNPBhzwbRyDPminklx0Q6YORP7PDaSZf329Z0LRz5n5vSoWbwAL0bJOFb61FLTlH
0MHHPB9IQM/bKeqDm9NP9OF4O4/awxzRupqIbEyizA0WlS3EkuI4i2WQqOvEYtlIDR/5dBjBPW2l
qA87oKjfjPxti5updK6qkoUsiYCzMMOhR8IzX0E44uHysKi8NFLBRzsdRtBOWynaNx0w2wwm7o8g
jtq0zCM7FbZKlvgzmcdl7QUuaybyIop65ihI/AGPIYiP/WEkgf/QQTkw6EAoyh1cLsb28tkO2xM1
ggQJLjOPTNEqTXvstVgOOnL0HQzKxWl/HDF8/ItjCQeKXZQHdx2QOYNg5vqtpsjA8R/RJ3AEpMo7
krfBbAB7fpajkhjKjiGFj/9hJEH/0EGxH3TAbJ9R9/8ijze7BLcMVZS1smopGLDdI4Eb0rilQbgQ
UsV18DaiXudH8cNqOFP8kwqPOpBCd2gvo7NHF9dbGUzvV0EFxIAieyWiRLM46DKPYDg7t1QTBjYr
sfETFu3JEW5Hy+hV8xKfN6XBhCmlPsqNxw5c6w69swfbWyGFRovsQAoNQ5EN5jJS2jFYrK6JBCcI
6iJmhiPJ4DOgNJgwoNRHGfDQAXPPnR2HLuJH27SyySxXjCoqBgkhFSykzUByez03B0GRLYqq44jh
c6E4ljCh2EV5cPe1A4czcCBs1Z8Z4oblkJFlYvlJ7lGQ67DmXNZMCB/8YTaQIJ+3U9iHHYD9cvQy
Qm7j0cvZQ4R/LVlm4ztWo8UfLdtcDuY5VFcD54jsrFzWYyWNuT6I7GaYuzn8+2TyedX0e4SFTX9O
OXvZAT3sAcdAJ62pkkmYFnZ5JGxHEQgEOhqQW4UDOHZ30QSD4b2SvS3xzDqWDj6jyqMJW8qdlAl/
Xpxeql26kxaP4gLigE0VLkK4pCyBLxnsPh+bvUyUqqb380FPRhGwk0YK8mUHTtyXrt9u4itdOYd2
ZOAOLDV5VKa6BZsfVKvEIEJL0RxBTx3u6YdUoE/bK+hfn36Kw10ysrMl/34BgzhqRFegzg+Oefun
vHsj7hTnC1kyqSm7kQw+5OkwAnjaSuG+e+wE3C/uarRsD3Eoqrgig5tnOpvp/aSB1YD7edOCs+j+
IQIeYDVSVAt+OrKKf9pRYUEHjgtX9o82gx8FXP8CVx0ZVhN84eRTlu4sChWNcHpOWESEfCM9fPTT
YQT6tJXiftWBzfTzaG577c17aDIseZKYez+XVVJTgbkC6WZkdm/GHjCleE5rpIaPejqMoJ62UtQ/
359e4FyNgnDc5lEAdcZQw81k0eylaQ7vZ5jw4AVhsuWAh9wkHEEIH/J8IAE9b6ewX3XgIgceSU3B
m29OoiHBTA2DRObyWUKfVSHRkV4PDqEHpac4348gqAb+7Eso/Fl7Bf7B6Wf9veN67nyOEOsWd1pJ
h0kCSW31sj4pwdkNN5eyIhOL3JFE8GEvDSbQl/oo/PcfTw//NQpCtWyBwDaLmY1w6uweUxTL8ofl
NJFwx4OE8+ldZlngH0UTnxeFoYQThR7Kh+sOLAPmF9ny4cpg/oWodaFC2uwfTPqCHUHA9oCyAKwW
0qEcBpFDzSTx2VD4GsKGQg9lw1UHbgiuENuO8sltFpxk/syWZokoLFLGHzkOFY0VxECoDHcbPoaW
GvwPQyn+h54K/o+nF0et59pAyRd4DslQd8rgIwbJEFFyBImVEvChk5Ymf2PSjzrkk2QhFdiT5grm
HYi+SzAXeu5yaccZCu+3L7A6q8xOtndvLsodLAiUiGbJPckufDQhr0GffweXA3lvhRG/n37yf7Td
Vv2JrHP4acHpv3KHL+8Fj8WybuwfLeN6YkhupIOPfzqM4J62Urw/dkDYfAz8lzhsM+wOig3qRiKw
SC4rnoIJF0ZW+gVlFJK9mJxxjyGlBvX8IyjweUcF+w4InetnpMpvs4aCztzQVdTMJs7QzKNLQs5V
VLbLrD7l2X4EJXzk84EE+Lyd4n79cHoZAzW4TRODzEQJK9hc2EYLst6w4LOFUFMzs+8Tg1ojNTXI
Jx9BcU9aK6h3YbbD8z+bde/fWRUkLwTgMrTK9CnpNrjh1XQV1dRwwto/FPQGYmow34+ikO8bK4h/
Pf08f7RdlC5vD3NiQoMlIfvtZM9sfh8f1mwcATZrptA+dkBNubPDpWN73tn1konwFs02Om62MW2z
nO/73CMFaQIJzlytTDi35fO+qLO/hTA+N6q/QPhS/QPKobsuGHVCe5FNzxbEDaLqoEQiaA56YoEd
MCNLhmoZek3hxusGKvgsSEYR2JNGCvX1l9PLmQcvWLVcpRS16aCpHEofKCXUmYqJFYInS+GZcTr1
AjmCID7yh08h6B86KAceOnAtfm9PXVRqbFPWQ2vBLZShIxhj/+B+pDDvdfh1wqiGeMd0fyXHp2MI
4nPgMJJw4NBBOXDfgXCv67BlXV5DqAvCopmlPtFgyGkKPjj7lBlZLAb1CzmCID4D8oEE/7ydwn89
PL0Iul6G9qjF61oF1+QojYkCjKl5oDz9Ee+LVAGqkV5e4UhbFkDN5NRgn34GhT5triDfAWvx5yBc
29vs89+/06LaoiVBsotIjpRp7gXBw2yWCvI30PvaZjL4iGfjCOJZM0X8cwfiKa4j22sRcBX5NpEO
WxPhncADXD5PotazuU6U/kZq+LinwwjsaStF/boDhrL7oF1bDeQ77MKs2lZa8rss3xF8hBwOKgxp
CVOoeG8mh497No4AnzVT5O87IGE+IS1Yu+F1rJjo3p0yMx6UdBsB/q2w2MAlBO46+weXVsUz1hEE
8cHPBxL083YK/6cOuHZ/sudtKpbIAwnHe1Sersl8pDDFBvEStARUIxl1kO+prwC+b63A3QEPqE9B
+NIq3hLkN6JPYIAszXLwASXOdDkTP1SFaaajBvCUfop42lyBvAMb6o29s6dOu+cnlVncUcReg+fB
/infvSKtuwHt0cxTzJLz03Ek8TlQHEu4UOyinLjpQD3LGzd0fyDTWiZv369O4gIWmg0sCZmlwCqt
AiTeR/FFEScpxSA6/DG01DAg/woKf95RAf/69Geom2AZrFqsc4NkDRrcWXGESj2JyxoOYhYt+NbL
KDWd653FXbaZnBr008+g2KfNv/znP3953vxjPApug2dMtcCvNCwrLV/iUbj9OlrGXrR/aWF0U9cZ
pSNe44q7vQmOzC8yAmxhnEz9yMoTHHUOYJ5kvsWpvZhcut40klODcjqu5usq87sDNvuHkT8at+nT
zcJDsH2iVgHxKmMduJqC7SCTOhm/U/tkMyV81PNPILDn7RT3hw5c/N1sw/F21/L2KiEdEsJykCEj
2V7Lyg1z+5OhvYtamqCHbq9HkcTnQfFzCBuKXZQTN1enl/C3dpsJxuFUgNTKjANcH+99RnfdQuw/
LV3TRAYf92QUQTxppFjfXnQA69EP228zcgdJBC1ZllF1vizhWQwbHL1ZQbNkKaC7uI/eNhNSA3g2
kGKetVdg73UB9mUQOS1qMQI2WAQyILEayW2BiB4Ft37QbfhCHslFmiipwz0dWME9ba/g/tAB3N0f
7ean1s5xr0oSUBfswMhswRIow3s+s+HQad9MUA382UAKf9Zegf9rJ+Df2tm6f/+pCdkGkc5UVWEe
SHTzsurO3MlgQcMWm3ryEZvwrfvjdWpqkWfDqriz1grqf5we9YfR9tkZeV6bYTsCylNqzKUgKwzB
is8UJj6Sb6pI9YLKTWgvyvnjiOEjXxxL4C92UR489E/Pg1t39OxEIx+ZnNwW779ZfThVQv0UE2aB
AvyoCwdfP5RwIueoo8ngM4AMJzwgvZQNt9enZ8PDX/8VnD0Gs7/+975u/X341//xn935KJuj75dJ
iBxX4NkKT8oSQ5hTMYseyUQRvSj5dwjj86j+lwi76v+Qcu6hAxdbt27kxO2mo4KMQoQ/u0BJt4/y
GkKKcoMcyI4igs+WwlDCh0IPBf62C8DHmxGK18fhuL1FolqwK+smNuY03X75XAznQgvxhrBM821u
t0eRVMOHwljKiEJXhRPfTi+87uznEUJAXagZyY76fmnF4s7hq4m4K37dA3hxSsgrjAyFXOMn/A+Q
T+kouvjcqPwAYUmln/LlrgNOVUj2Ya/d9pgiIE8hsoug7LSeXquX9xJ2xEaSfvjWHphWVLGa6eEz
IxtHeJA1V6DvgLGU0bZtNSkb88hH/T8NUW/Jg1v1gmIliXCIwL0vQnGTJQHWUOybCKpHPxnJwT/p
qHCgA4eLJIeiGy/PMiDeL5UEligSYSq4DjukcC4wAZdhiMZFRCjS4+2fChNY7krQ9BpJdVzIh1bY
kPdU+NCBzeHBRenpedBmPTQEnWuGhKhnugQUeB1i59al5E6MoH8UJXz0C0MJ+oUeiv5DB0zWd6ON
+9yiOQ+6J0zSrBApNNDCzBeY/EG+SPBEs7LZndzWNJPAxzwbRwDPminad//qgCIUeC/Bym5R4uAc
jdA4XIWJXDc3GFFZalTsuATzhJCskSf5akDPBlLUs/YK7IMuwO7bbU5yuHQiRgh6Pr/yK66EJQPp
alMpUy1vHDSRU4d9Mq4CfdJcQb4D1qO7wB8HXquKPzOdaihtn+aW5cl4aJfQg6iYOYKUWtzTj6gi
n3ZUsO/AvTCwh91uNA5bFO/wOTEALWLPU8t02fIAr1oZVXRQ0yXVQckOexxJtVzIP6fKh7yrwonh
6eXPhR+549jeW+56dvgjfrFfk7xvTAVmnCN9rwR5k+4AwLy48SIVGO4akAoDmj9P53wjcXzmcH+E
cIn7N5RdFx3QiR6Cmd2qzMJNpm6wf7KL/LJuBKMSPBXhs4u0nMmTzY7UnaWZHj5X8g8hnMjbKfoP
v51+sXweRc4obDnql0UD4FCmGkhpvX/KdjukT5J1HAxY9oz9A7FWPBwfSROfC6XBhBOlPsqNzx0I
DrgLwuC5Td1Jgb+0IZvws+D60wmIDUDUI66F0qVAM3UeQRCfDflAwoK8ncJ/d3H6xXAX7OzZD3cR
j7IJyVPV37ZhCNilUV8HGQqzrMzlHYMV25RQ2AVxYNlL04PaUcTUoX/4kAoDDl0VHnTAafpua7MC
jxkW72cAjESAH/UbSf0vC/W/WBl3Lcs9QHJXHUFIDfjZF1Dks/YK7B2Ii8Gcc3+0eXIQYJuQYZtA
VYqDJ1dBU0I+fhzqJKQgSI1zxAHgCIL48OcDCfx5O4X/cwckz2eU0Ynbm/NI2IkoSETb4TY5fcpK
EIJoYDmSIXfSWjoQSqUtuImeOuz3n1FBft9awf3r6SX+59H67M8RbgfaTFzF8nCy0wF2VW6sAHZk
VK1G8UEELBHYjyOnBvziYMqCYl+FER0Q+58RExnaOLZlgLxf8EusvCayJuE0kGo35aOaibIrCk5y
KIiQPGQDOIqkGlYcvoYy4tBTYcN1B9aDOx61uPdCyBssdx7JMwONiHm/ZMHA+6oJJenTREUd6nvi
K4jvWytoDzuA9v5e/Aa3MS1Oe1Xc+3rh1itT6kvTXpLhC4Z7SeQyT5dFtuKwQY5+/ZBcpTfSVMOB
4gdRPhT7KDduOhCr+tuszUhVJCZnOy+869IbYuywBfUHd5PIs6Gzei1l/Juo4AOfjCKIJ40U6t86
oG3eY8dtUd3BFQByJ0lqtt1SKzXOWJrKTA7sCFAUNI108NFOhxG401aK930H/B/ubR9pB7Jvf//W
insuyTJkPQ+3hh5TmNyCiTOXaWqamkUEQ/ss495ETx3wybgK8klzBfqL08v4e3sOWzTTM9vOhC3A
jmYimwmqbaU6flnEwKoAM5yJPKmKQeE/nqY6RtBfqLCE/kGFOR2wPd9jT4pbjaJUEF8DcxtuxIB5
cUkgEQQ6cHmc7cqUJ0eQUsOLfCTlQd5Rwb4DDqNf7KhVMw+8dFkGPRNyPnlK+GsSSnUhsExkuZjY
Q2zOjdTwsU+HEeDTVor6lw6Io68BtJw27TwqasUicAnVK1Nbf3neywgAQXIxeI4erEDFneAIevjI
5wMJ9nk7Rf9rB25bvo7m8Q/PfWalYnHvctZnt+SZbH7/tgyzDzZlFcVwsvRW5ODFKlfguhjZJvnl
0N5MXw1v+J9JOcX/K8q3fgf2ia/xslXvUaQ2xxEMFuksX3950Vg4NquQVUam0BIzUTM5NXxJP4My
Im2myH/9dnr16StyPrd5fy/I7FgGgwQ5IyBFItsUrMOtcbYsP++Pxc101ECe0k8hT5srkP9+esgf
bNePzm7cKFrufSg+j1Zum267zPKvQv5AGWIb8d5hq6gp6fB6QX4PCWIs38mLWwaXvoxbPCHK50zN
zxBG1fwV5dtNBzyQElJv4+c2t3fEGDAHMMQQ1Pi7IO8NToEKqlIlzIIkqzKrkajXWJQO5jIm7aPs
uO2AM17Cju+u/ww89guJ7fhJKcCWa+Phpg1FlVH5qHwAZHUJ4SCmGAbM3PuHy5x/j8TXOPbaL3LZ
+NoAytvvneDtLGjTr5iF8iA6XYeRCueSojBkd0UIXBc1FP6hKws0ZE1vEXv7YRU27Fsp1r8/dGE7
8hE6Frp+i4oyXIpRK0nW8rvpsoMSbo6QDRy3oypCGsrS7Bha6pbGYWwF/UMXZcFDB8y1D/Y+Gnq0
l2L3YMXfsdApFHlceIVtHbCw/MmcmV4VEW91ZYIdHbelyJZRtvfiSgnVJCxYfMkG00wBf61k48g6
yZop2H92Yo3EL+7ZRWi3CjnMJxKKHRqWyQ3xhIUX7kssxDO9wyY+ZA/2cUTxuVAeTXhR7qQceeiA
qethFLbKC1YdRYPjsJRVNceGXNiq4WeGaFAVPh+pzw2UsdLe0UhODRfScRT/tJki/7ULW3aeSabF
2Ku/U8m8nrWTZhr6Nm7XcgKfJhjYkZgzDWxgqUkK0x8lzGR4lWlI3Zmc6qHIFqd/Mzn86Z+NI9M/
a6bT/9tVBzRWFOxBCZsWd17kXzYgeDTFKG+88C1Gak5YErOC0FTmHEEJH3ZWISj5BgL8oYNC/9CB
HAv9HfIntYo8UpBApiPheOrGUT6fwaCuKKijpSdVJSqeTEfQw8c/H0jgz9sp+v0OOPE9BF4wC/z2
y8gJOiwcsqXKJH8VgnhgS1QhdpCgdv+Uhc4bCOKzofIDhB2VfsqWh14H5FEQI/1Ko0vX2w4DyLgP
7w6U4c78m8jCwJnARLJURKBTnfQ4aur4UfiUCi8KfZQPN1+7wocHxCO2mNoNMMNMripSmnqHJNhj
+T5RMAEqKd0a9mxoJOY1NqSDuWxI+ygbHjqgnT7+9T/h1N2OMlHBs529cS2YuANHemYtS8RTXgvI
aasicTASaxM3qGMo4TPgMJKgf+ig0D92YQXMcbfUHu5wdcXWzHbfRPizMloFlVRALSi4oOFqIkvS
Q9dAEzl88B+SYQT5tJXCPuzAjH8I3bNb25+2qJEyiw9ieyB3Em2f+dMUoIcDoAG3M+wAxKn+KFJq
YD98BYX+0EPhv+2AUtooZN8mbZCPX0NgA3KVQ5wUMIeoR7CVoSPZarocspWWXGE3klEDe7JfUciT
Vgr3Qwfyjzys7Z3bckQPUggjjEGFu0Z5niO+Fv58kiIZxPI5XK5RjsN3MxbwNhk+3oeRBPJDRwX1
Luj+69HLqEXZDs1eZ4mDEcaWzOaybGeLQEZtabNQpr5obnhoJIePfjaOYJ81V5Afnl6tfLQnbtsF
cxUT95GmhKBkrt3ZYAVFNR0ZplJvVqLjH0cSnwPFsYQLxS7KicdPXeCEv2vXuxIHX01WkXkT1T+S
BzeSBZkP1dIwDThnFCq7FpfBo91MUR0bspEVJmQdFRZ0QAw9OnbLsh+SxkTmfotY3kQsAcT0K4pE
lfojKKiBPB9JIc87KpB/7MCsZ24tLV81wh+CZVtG5qNDGp3CtEehM+g6IudEdRQtdfAfvqPCgEMX
ZcFVBy4fH4M23YhhbIb/MByJM5NCWedBYBvOW6hqmUokalloIqYG/f0nUNz3jRTxxw7Y+B/hud3i
cUpAuCCyJeisiG6uvJcmvKGhhK6hIYtI4jVJjrKN9NShvv+MCuz71gruHfCgf4T3iftiv+z9Lx6D
H3abE5+V44Yx2RKzuDaAXGQC/On2daXhZJ/p9cnR6o1U1fCC92mUM7y/qfCpA74nj7HvwmW+xftf
pLNGyDhiOFlpywJXcOqFcVPJk0nRWhYpJRnDjj+I5QMpD5JPqxZxeeyAE/BjHE5nI2AftWlkRlSb
YugI5swCEsosYLcwFjJ+WZlHN7pLWuiRRNWsi9LoCjOK31tZCV3Ym+OV7cUZILzp9zbzD7sLgw+W
tVc8C+sAlh+kVZAkVoR0vzPTHaKRjjr4E/orwCfNFci/n14j/TYNYWcetYc5cgaq8K6GZS3NmQBr
TwF6WIFkQzLBkbTEOjkOH0EPH/t8IAE/b6fof7voAPq+G41e9q5wZ8OZG9pRmxWl4BGH2Y0zsZVp
SiVWaPDsxXWYmSedoqx4I3E1fOH+CmUS948oxy46YEH6llB6g9zwL8GsvWXDmIFLYpa8OXnAjMKy
QSwWnIWQJzLLpcruLov7xvF0vcqm/Lv4DMq7KWuuep1ZTA8RW0UsbPRihsqEz3YG1Pv3E+ztiN9B
kTYlDccq7+2ChXypkG06VK+EibBAcZiUUJh18ch6lUfZcD6Lsl7KoW8PHeDQ7seobfMrEohh0RiK
mJWcKh9EdKwruH0hwRiVbkfRUsOIwljKhUJXhQUdMPrVBOkls5Q3Fd+mcf0dsPiGCvGv1JWnHqrf
cUP2bPtnfTfaviY43sYtrB0LWR5MaV+0DSKrrKux2B5cKSFU4WBZLIqzY4niL6LyaLKMyp10IX3v
gOr23R1FSKXTHjNYXBvMiCq051QFKGkAkohMQshFBtMXOTIeQUkNB7JPoOBn7RXcO3Bq/2OEM3uL
qOMkyC6NkO8qecp6F6qY4ADJEoQeArCLS6CRGj7y6TCCe9pKUf+jA2rvn+7sh/1j3eI5UWBV5Jlf
jEYcVeGbAcuiqSI+JGNzYjk8hgY+3IeRBPFDBwX9z99Pry71//rvaHT28h/Xq8BtswoV8ivhmg46
bOouQMQ+kmWhNA9KhbHiPfuHMOJ4uvjsoOMJU2g3ZU3/+vSseXRnQSig0nvU5pLAbZJl4gCR3ybR
/RgJhBC/hlTEiSsZVN2iMDqSKD5TSoMJR0p9lB2PHSgGUClq2ZY++3c1z9iL9hPmDXotVV7zgobZ
dH3/OePveoaB/yV+W5TbXVYJrbXF8XeJt80/6Lqgk//Bbsg98bYj29/pL3ASTuc+hfrg9dnWDBf+
dmZtmt/51W9bmP99ef3P52axktr7M2tva+D/f2/h/oUDfmKoW2Z60ADpWIeonBdtC1vw6701Q1P1
nasPJSy9fvn1A3OY/6X4CyWt/9L1ix782YCRvYx+/YDrVmY0gnHDQOQP/JSRiGGNU8uvH/Y5GGBM
gkOIISIhCcvf4yMLroP3IcEfvBcsVZUlBaMlDFqyGLhfP8B9Ad5sFvKXqDAcyigK8SEj7D7wtuPA
z3FI//+ZH8/uA6TJW2L0h7N58ld7KpnjHI6husqcIZi/ClyF5s/2V9yt4Y+l/6UoE9exfM0Z6hs3
DnuaZ64/RfrY+WYFSpScAhNucd4FOw55FzLlwZopqRqSRMHkWX7XRBt70yhy3aEIH+EfcTxb6j1v
pquD9Uwyor4m+EF/tzN2bk/zvWniLPG2lyO4kAWjSLqiAOvih4rqOJr4Y8kZLlTBvfGF6fwqtBbK
QF09BYNwhldH5tPsk76ebJKLtto3S7gXrH43Kt+jwJzJon8xl4qvVpYrYSEEijOcK+62PxEkd7gN
t8LVJJivP2/Wc2PV0zeqf7McL5yr7Sx2euOpIV/LwVTvx7P1dtFEEA6pVYLgN4a6y4ADlJUJEqRQ
nEpj0xlO/KfVracGzqfdRIs+YkruLp92i+DnzJJDs2eK8XIQuNPppaxNrS8mQtuSk2g9Ngz28vwz
DAnx0CYuyeGVI5H5t3uSwtkuCNxhtBUmdxPf162+6yysa110Yq8XC87sXlgvTedSUBfBH5YX735G
ijvWe3E4tpyeIW7DW92RRGswsaam3wSVyKHPhBuXpOoSW3Gsv7A+NnBsWW717WS4MNfuV1VcbYa7
2W7b10NTG4a+s7zyltvwRvFC/3K5ENzBYhwsExtuPUgcfhlI/oXMOTA9MGFRJsIUHM15ejInQ0cN
N78t3Lk6UHah9xnF4oVrw1sYg602tvTedhxOb6fONHZ7G91f2YbumYOCYLtPOPO6vDCQFBxe/gge
xcxRIZeKeFiWGFv+cjwd+suJ/BJ66vRyMzGiq2gcPl29/irGejo1Cq/SyFfPn5yn8UJzp0NZXCxX
va0hxJ8WwtPTn9psu72PPcm4fP2FnLnI0IWoRj1OONEz+VXgtStZE8GbLydDxbHE/lJZ+Deq6isN
UpCtdvJZWChwDIQ3/r6ySfktvjaTBTESMaPW86dBNFXm/d1O2/ZUz1B7uAmyjalqNHCNeflzXgqv
N4uJIEkhWE6EreBuxpvJUJ95s8t4Nt3eT5YQhjNPiP5UF7Fzqc03/iUWgNWPzd3c7a/HWEzrqWjc
T2eBfCVFE33ck2NL+7ZbbZZBwzqr0gcBYLBtkKUOFHUCPeSUt3DjwBsug0i+8hdzc7Dx3PWVslCf
Gl5VnVYm8mNA8LGaVrKoE4kTQNCtw0BlXNZWfWHuur0nEPY4Xnirwc4wxolfce3q5X0aaouifhAK
3MsokFzm92wT7Jaabk2GUzVyLv2Frl09xeLmWp+L1vD1Ccx7FVLeqPg2bLRQHMqviqchpGgw9obm
yjKGajj3BsrE8S43643Rf/1VUnUamyiGx5IqSIgq0U2yqU3VpeGKzgKrc2pttP5MFbafgtV6o/Us
78nsT9bzbdwz47HyWQrC7W08Ved3YyFyBk/LJ+vnYibFv7uxat0v3O36X95Sng8DIdroQ3UWK0nw
VC0HeKTqqLiOxJSstKVGtjtjjQoI4tPTdPg0l4LLdaQbPSkee5cQb8pA1CPxMvLldQNA/JcCIAXV
l8F6Iih309mTFPjb6RDG3OW4p8ym5hcNi+pjKOz8n/Ot4XyeKorw43W28GaADq/v9K0mWecLU97B
bh1Ph44VqTeuufriOZ7+UdhtzIZlVBWWkGKyBlmCjG54HZlrpr6dSk/4n6ESTFRsgpZ6N1F3ZhLg
XMs6juAqv4bAuNbmbiiZ4XQ4fVp4n5yFsOiNlbH7URqL0tBUJnHUXxhB3N+asfD7XHvSdj13s5nF
PUOdOp9EZ7r4Imz8p0Gwjue32npr3L8OOE+aIBEq9kRUR0ISdLZ1F/aMleGa25UTTIcrKLcflXgz
Hs4jU3+IHSv4fb2Wnz6+/j6JizuCGRFdAYcaeKuVXxiI80jf+dJ0uNMWxo8IkXij7cqYy/3VJtL0
/npprf8VrRz/3l9r5hczUuPNtSO56rbnWdPdvOfIT6K9Xu10sae7qrZs2Gl4eLBkpWztmMhJSqbF
emxhqjmr2VCLo/XDdrcWhJ4WLITvELbTG1/fBm/eTpHQCMloZYhWxAFRvT5eR4qxNjaz4WQsTWb9
mYT9w5WN6e+Rgf+KJtYm7E9WvvXldT6weVfexeG0KcKDWZXwmUgzWWbD1JGk9XYWzYZTTLqeKWyf
houNHFyKoRn8pkmu2dvJkteXlPGmF4wNqWEacNY5Xo+zxF6sqQaBWV5sF7PlLJgNZdN3BogRCQez
+Xza95TtpkGQ8V6Fu3nMOEnRMOHIfqkF0Iu9aI2t2QiEwTJYLW8m0dLozebraNwgVDhCE44wBrYT
5LNFIQ42+QuryYif9CDWp97Qego3PdOXzMupp2qDHU4OA8l92lzF8Vp7+wdqOPmihgEyh2MnJi9d
Kcvd02rujodOGDtfl0/G08Bd77Y38VQML1+fNYwtZNbocLvG8d1QTR3FLcrfNzW1sbSWx+PhUzxR
rjeSuu49eXI80Bwn6nk45QzcTTS73jnTn29/scZeCL1HtpBKmLzYkdZPEOXCQNbHm395krP8l+/I
zpUCJai3jGN5ODHN6Tem/TYdoTgSAZoCgpSQXwmuNaySQZGnnqqGauDOx0NBtZzfvMX4527p6pfx
duz3JoGyHr7+pbzX4W0wakAaQJUnEOOYjTPKkyQMxp7l3I2lrfH7dLebf184vvdVenqSG5Dlvs9C
jQYJya/h5k13XF1YKLKwFgbzTbS89bFZ9ZYqtMvxaucMxVnUcBasziALfEScO17G+MnIKayQiaGN
V068coa7p8Bjp9/oUzRdesOdJ8ZXghPeTx3xwXe0RQOsMvfFhiahyoesImmoUn6xO5v6m9gSneFS
msirge7N4t+mm7m+uTImG+tLoGx8f7gZY1X3TFNwg/50KWynN3ND31wbE6iA/aUmOjeyuBnHvdAR
wxcveAqDwVqZWN+NiWL9Fo93820PFbDXLk6y0Xbbcxa+qPU2U028366t5aavSp4vDNyxIv4pzZ8m
Zn/hbM2hNLfGaoMk4igecNnXUSoAPt8InLYI0KEaa7K/W7vDRSR6fW++mQ8lQ50PvM1mMpia0lN/
tYtWQ18UvcFqO1HQJsx6QqB6l7K3kPrCdLa9cQRJHwqyEDaILInN4rIgAW2Y4yhlZKIoskGok931
xF1bjjuc7xy5H2k7+WsgxWJ/ipDNj6Lk6D0k6p30Is9S+/J6HV9t443Q96e61WBWq+4Olg57HoxJ
cLm2UMO5PC1mirRVHVcbD3VpbfTHm5nfj4Ld+Hq2mqsfX1/ZPJboqMSKYqBQODXYZMrvWlqRF0kr
aTxcblfCsidtlfDTSpkbAySc0KSeJUeTb9pyI1q9xWK8ehYER4l6683aHOj6zvykL6JF39vNxMsV
6qFdTsazwG2YNdX9CwZeWFPhPaVqOM6SRbLazT1nHo2doTcBW4L/y9m1LUeKK9svUgQCAeKVS1XZ
7e6eS8/09H4hZub0CIG4CYSArz+L3hEnXJhThOfBfnGEE0mpvKxcmerdKp0KqV86v+OZS0QRV7U+
iwUOhW67gmg8BIq2EyoGPjnM5iIzM+4mILOuuFVOJKtYr031h+W4jGsdnp38Zrf3Koh5ev8ndmfX
A+LYmRQVjFxpyyfFPQ1Irlkujw/9aHGYYozYjsJjIlG7P3PB3LboBpgd2XrBk79WOjGVnTKeF36i
y8bP5tnpTo6Rblq7X5uHF8ejMESGw/eX312LVdGWFRltVJuoRlSJJ4xKA5+sv0STRO64hfZVw2AL
2rmNgWiEZ+q+ndvbjwA8v1HrHc/Z3fGoy5G4bB/Rytr7zNgsbqFQ+lOgxvFnHO30NdS2ePZhaZ5G
KeqnVvnti60a8oznAtyPvr80w8nOvA17IzgdEP0RcPseXiS4Pw4aIMPUIYAjBOJdNsy6+UCi0F7k
zMO4K7vxZSzr+jpKyzMDWDZ9rA0HUDrkY4oXbB6cILDre/mGzmIiOeQPQT9cJiTYlzqK/JdIFzZZ
iTt/aBc7O4mgqvxrwCjaj806hDpd84IBYOi8E3d8ZP4YnCI+iGKm4fakyWt3TKOxn3qti2wUcrnR
ydjLLPjvXPhnpuVw56MAtRogk3gYcKcNyPBqb3FmXISq8m+LZuzbBCTt2kXLMMcjqfLEMda70YYW
n/Jpdr893voD/48qEbhxGGzqo2lzv1JPdkGhEHgoBvRv6fPvXtOYL7O25hZ2RfnkBrJMrNbbIIL/
K6X99F+Ff404H9kZDE9C7STE88NIee63uF6LObQrtlg5nb02TaQ+hDkQ8MdStu3bXzZ/cy7wpRTP
Mrr3UoIW5SpOhyIzXeNk0mlsUgy+TqM2FF883dQnwMaRXfO3mwQgnWIc7/b3V3EcWQcqpxryVuku
z/6qHS9u8t4p466PyG+IbdTFqUulTy7wkVyM/8UM5m0AJN/v5lyVq1MWRGa0XeR1csO/CrI4nwMr
//GIpLc+8P55vLNHigMvwTiyRyw22FnwgoQ5Fwj5M80cmUZrPyJGXUKTTqgGfaWBnFDkUtFPQ61P
L83R9Qy2gBmYqIcmip1rlCFvqjCqZMbLpk5N3Xpp2+rihv58dmIJjhTotaidO2waNdeTqWVGeD3F
PNB+MuGho2Ssm/EyoB36RGEPDxKpDNpHEXGE23S91woEkIXIiPYyyxXiYL1y/rHLXS8xcz8msnLy
uF6UvT4+y6P9hKjNAiGfA9B4L5QNw2BzF4tcmUAlUxOZCHRUXpCj2xNFPbr2MKvbAAVwbbm/28/K
lFWEsAmFQUBsF1egMrl0osweL+hHTWd/78NtOtj2vjwAvJ12VmPVjwxbmIXoDX5eXJ1fULlGAY3I
vrspLl4mp9TfaMi7X0LW0kvUd+M/Y7+aqzv0/Q1BoE29qfOyilDUp9xcpsyrbYZRcd2JCT46ctQB
UakP0Tbv+TttDte6qkbVl9nKHZmQvvHTTvteph3Jk6lr1yurA+/Xkx06iIVADcDrdni+GeDMPsFd
5rBtKq1lVrtR8+K65qs3yvX3JSdrQhZoODW9umlaVAlfx6cpcO1Jkfhg3ShVgzTAPFAeUAi91zoy
jEqMDernrmxMxpx5Tdms5S3yCEspC+XVWdv5ZLOPUiyANHhNDqVfvAfrbl/1ykIPXuuLQiPb6Cau
r0WHMlg6hUWYAH4dUZ2aqstKWf2RjuP0idDGLvHay/IiUar1Ti7Dwb3Dt/iRB1QVtmyf+Rjm1nMt
mMiaQDgXBtv9OZyEl3reMp2UqzaF310I1Kgw/BdP1HtoT9hdcSGUG6mlEhkdK8qe63wsvnl1UNOs
R43l2oii+l564XAtRBTViW20fnqscUfHDQgQB4cQD4ND95aNdWKcTVtkKD2xD41pvScbGPmkBP2n
J74XT8VkLo9lHlhvoGJYNhJ9TPHaUzTojPS4LCpUa6isrl4ppiciDX8KnUDdTFcVvz+Wd+AUI3h/
h7ubZ+R7NCWcWd41fgN54C9kAuSdSzBSkhTp8Lfp2PxSrU5z4jEOlAi+AhcIsBiC6K3l5LVCRz6Z
y7lBKQXOeEl6Zv2r8hx58Wa/+vnx8t5s5zaHEQ4fFW4/xCj8nagedbYVWXyVlYSZLUMbrk4La9kw
QlKSO/3J0t5eVqgqHBNFgIgefoi8Xxt1lFv3qiJpwczwBCzCz3ISqSbunKr/VVZ0eRrxgG0mgole
KtO0X4oyqrO+rtXJ/TlYOgrZeALPQ1kIBcedsRqs30/OCJSqddYuYc7QZL26WBSrWl1fHm/zGx+5
rdr1Q7xpuUFBfHdTyh5WSziQVTv55MQ0qJcgWbrOK07sz+GiwF/6Icjje7hJjBWAHmckaVkRDnAu
7xPS+BMK51MUF0tQJY8X9tYtI8OBqkJJMTE7BNx4f56tQ0ezoGabMqO7q695l2qr5Ucw44rv/YAK
bumW7MPszPM38MbGz6yY2bfa6fyLGCb3EjbRHHdCilvf8+Zb34T6pWpJ+32atDlR9jd3eftWBEQo
h6MShMFC998aiVlFeSdJmsu5eXaJV/y1To75Rish1qTztf7WLk2XcV2Tk316c6U30Z6DyiOsNZKk
ndr7dT/ZhqNg4Yzj8jSVvftlIJF/0VF55g8PdA1sQ0RkeJeeo763qcgrdzivURVYRrZK6iKejSrn
BCi7/P3xwR9JQTXrRy0P87j9nfdZc9uCcVOSlOdu+4RkwXwwXXdWmz+QgiITCjAuZthBuzYf+Got
Jc29FgBzns418z70fRPF7uSfAThHUn6gVsjaHXju3VpkBAYND22eRmLkt6Yn5YVPjT7JOw5UAKkV
8uNt4AWWs5NCDDHAsMatZiXrJ1GM3mXyuUp1Z+iJFXgjCnA4+ItblQOjg5CN329b0IW8Bibkp2KZ
dTYzT36tirUBDFeLvx/rwfav7qKQABgT7pMDFNVDyWwnyrLOGZSwEKVL+qwpyzNd+QUCchokQzEU
n5fc/1Lb0U0fCz5Y4/Y4YIhQd2O2sJ3n0qOpxhK0yNRWXH5WTS5S1hmelavLT+KcA1EBAiwf2T9u
FuL6++3shCO4GGiU+s4Mwsw4tR0KgUv4wURltWSP13WwoajvofAH6h7HBJWdpZiCoBd+YaOUz82o
k77k8wedg8MTk2EI/zTN0H31RVUmhimh3mumAlBFkMpxRIioHO1jyir3mq6mVZ7qkf9H5gAta1Ev
uOPgp7x/mQEeGQTAiRDyTey4eiWzMFAgg85uYOJhnJcUIF3xCzOr4Ek9F+yZ1VHzVeRd+e2x7KPz
xOMmIIEADESysv39lVWR/kTKaAqiVNVIAGodhpk3jX7q0eKMz/fGtGBDt97hbfoj6vLbmPfXonIQ
T71G5VE62Ig+zc46PRsSDCcLeuP1txITaKd4/xx5B54LuZfCZypsDbJHikC/eQ7APU/mxWs+ga3l
3sQ8BO9XE8wLxdIoRvj47p6Z54NRoFvt8rSWHZi9BZiYqJaTW9R2/omfOVoaGPdgyaFK/JYpV1np
Fg4xPCXAmp/HtqxvJYq1Km4xxt1NmR0neXusHj/o7Tubhux9K54CJ+KINu+30zQAxzaSYBqOgIPi
aWnrNVaLolm7iOmXmgbWj0u1rOnSe1zHeU34M4lWmlRexbIoaL0sGBz52+PvOlBbfFYE6hKSAhQ7
d2ZoItobsH4Ox140/3Hg4qdUiGm5Lnxef3q3LHAAtn0HluxC5v0W+C3Ll7kRESp2LXgHrRemdVPn
ceHV7uWxqAODB+YYgkdkIDgydEncXRFdhLmox5ynepjqS1FSE8OG0zbhTlMlhaen37lZfx6iuv3+
WPLBhkIyvJYLI7DZ2nvJpnXLji9Y5FqONO6nvL91IP3GfjX1Zzr1BpwBBucgHsfRIWHGTL97WVWJ
YeuuCHBFa5AsezbQJ81qe60so08B7+vL4k35tWcgY7phuVxExJr3+zGOtHnjQMAq8T3BtVxpgaIn
5emygPY0rZY9q4bS1G8m9sfjrT06VNBngNMhzwtA1r5frrCRHRfZ8xQT98jnSS48Mag+X3JWitQp
Sx+5rdvErKyqdzOUsdM+mGaYRbJdk32jjHZHEM0izdO87r7Xa2ivwoNkFFrWE7jrSH8QywNlBVEI
1NHN+L/yIz2L+kWYkSPwiFS8Big0TlX7V2BtdHJyb60gWACYE4lYB7WPgO+CAgti3oxCGU/LGgTC
VoZN6lvNYq7a4GVcJnUi7+3KII+F4MogN8bjL9vxvlqZCdpq6TQJ09EO33XO1W0y8vPcs/n6WE+O
BAFY2Wb1IfiGpbkX1CLf88fOD1IKJszNEbCpDZgaaR+eOZJDSci9flx2TAfctvjVkpol8maraABC
DHVj6KJ/E309b7gY+ReLgs9Cyh8iXMQ7LveiStqVC1U6SItJIdkDiR/0xqnGvKrIvNsTo8yHBAma
Dn8MEOdeFJqyNly0C1IvL4u0GliRzIQMIDO4Qfbuo0JTAbIxzM5HFrPPkjrSA3ZeVZD6PeoJsTE5
vXVu0342i2//eizrQN830A0V/R/ztMLdsoyT+wN6hIK0m8I/QJ2dP0+CmnQlU4OCtuefWOe3URrY
oeD6YV1b6dLf6YYKG9E31AZpFA55VjpTlJWhku8FnGD4cVT/ZWbhZu0WFSGFXQBBB4AfULSsh3zj
nOjhKS/H9gY6IGoZj3dxS4Hu45h7gbtloSVmwDlCD2m1FDFlhGcAOfqYjCv7JK0nsyFqupO93G7s
XigoECG6c+Bb0Rp5r5HrnOezjrCXpqmDj1E0k2xki7rxuZAXBTA16dc5fEIXEnuqm8X+/njNR5qD
Rk3gHgglHHfPMkYaaPpSsiAl85onllYqadlYX2qc6g2cX/peWhUO1ePo1wFwgCw42FvmdsLN8xZc
QEf738p8JEFMeus/85q3Z+jepiFv9jZCI2iA3gh0de00qEeCWnkDFjc3CjUdK+YnFbbLDTTK8r1l
b6wLdyJEDS3A8pydYW5CY+ti7YPUOnJE95HnbgHDkDqK61/gwMufVN/+Cze3td9sjgd+B3Dpve6M
gkwDL3FD+mWobqgVjWk0iwG/NE2msXTebz2R/W0jf1G2BBy901XGYZtdiUV2Y91dpiDswX1k5Cly
2uLnx3r5FvjeNnRrnAIADHRmb2Mar1fARaEoASPRnEzUKJboac2fGSjNn8KwJ7/NGoGRA9rGbaZ6
zLQM2HVBhnGy7CNzB+XB54D8hvnTu7gX+WqVT5OHZXdLiYqtb9M2LLyT6OjI+vi4ExvvEWnL9tDN
a4dL+qEAW2LyUxUKniKjquKq8KaYNct0CXJ/SgfZhCeu923cuXEcUR1GqQbB557DwHquQfMPkMt3
c31lpQuGup2Dy1qiZjMunU1FNU1PUVGdGdsjw7NlEiGYdmAl7mu+Sw3fqHvPT31e1J+rsukZMkcJ
3AZV5mmMA6CM1YmBPzpIpKgo+iJXw3uUuwC0ZQupB2/xUzCOxGVxW5KEanROurKOrM5rKTurk4OZ
LbVcAfE1jskWMkzxOEVrIsV0Ru45EgV4fhuxidIM6nv3OmO93uGrpD5gcg9cMCdfkwK1gazpfJmd
XMi3GRkKl9trY6hvwcrtiT3rrJTgo+OnOiiMk85z5fJY+Dn/o/JkUz6VVeFea0MjleQMaHAeWDA3
LBdz+vhLjk4RhbBteii8CEKE+0XLxjMtpYBQfQ8tE9M4hh+Lmq9fH0s58stbiIjiKWjSCE3vpeg6
z0XkiCBtx85lsZqC/APa7GwR29GSImF9Yf6am141Sbnmw/McdYjtHn/DkUlAXLA19aPFHg8t3X8D
/KLqqrUKUhWRJm3Geb0E4WR1CuJVdx1cKv/xg8arT67J0dUET+i/Iw3AR95tsFf67Sg44PB5Xh3Y
XG0SWkQ9kKvJmy+dm5OzSQJHEkFNA6/Ygf8EBeR+oU3rzjKQJkib1gl+GhzixLaFHRfM5Nko0fp5
ssQjHdpoxegi82F8fvBkX2U3hEy50XIMUqS5ZbIw0X6y0Zz/d8jy/9vkd3Q9+WZpgGSgZSzc2Zte
CRYuHvwlSI1eopjg2aTqOuFtFX15rCpHOwjEMgJpHS1DiGPvd9Bz29qbLAx5UOToyPWJiz5cUsa8
A4Nfz/Vy4hPfElZhPl8L3Lmr1i3ogu4zPx37avpAeR+lnmF1Ehiukr7vo4RFtro4dOAf+676D7c6
yIIoF0kwGnnixo6+Bv4ZQDyYNAB3g91tDTTRTRQg2Vr7pv+PBEtWJ0R3xCaS+PX31nqryopAVGi5
qmhNoMWyfsHYCgIgoiHdfFvWcXg3uwUFHrB7ENVvMShl+z0aPEP5jNh+QWtjNo/AQkcdvCxzG55Y
5wN9vpO0u0B9ydw80JBECf3a6aq5zisJTlKVA3WGEIQoWzkYC9p5G7rkq+OpGQmZ9tWN6QXhpspt
Ogh5FnIdigK/EU8WoB8C6cK9Oq9+007GODjPphzjClWW567qv6ze3J2EXQcXBwYepRWM64BF2Odf
toxadM4DEQg1Gy/KuuHFAe3txnnDMs8vyxN5BzYddByUOGDnUFrfBtG+DvNMSXjn1bA8NkTTjRxC
L1lo49yKkvdFotqq+i10CjDv320fYOg2SBUeDd57J5baaAznBuG03678BfSW5SfAE0guqzX/xLS/
ntzIA/eJciNK9xuig8683QGW/aIbJlakXrS0wFjaNfO1wSAe3Igm4Rjsc9Vi4R+tZENSYPrJifzD
bX4lf1OwVwa+nMzYrTCIqWVsvbkVqbJBufx51CD1e+CSJ/5SnjURHETTKOuiqwLRCcoO+5iBO2Ju
2KzCtGyH7laEoZtUrQM+QR8VtyEf1JNHqy5pTeOe3P+j5SImQhwPUwMHsP391XKXstMqhFlJ0Rxe
XOGJ8tgz0kvk0upPa2X6m6n7d/OuYN4QngAwQ/0Th70zbyBwVHDSuKQlBzCIZKFOR9WULzCkZxNM
juwBIBI0jECFXaTz9+urF628aQHuuQYCHciTPyYL5vdcJlQRTrbyyCC8FrWzcssU0MlXIQK/FVvJ
+5LeFM1pvHTMi30EQpfHN/Nt99dGA8Bm/XCnQEF3UV4oCjIAu0N6mefke28D9hxVOsrCPgcak69F
3SWOHkKTlMs0fWg9gr6vapEinUqrMyKZ/loJ3088U66/epaEfzz+wgPnArXC4yTbVBEwWHZ3mXtL
rzB+IUxFnZsXRMZ/W9H3T4+FHJww3Apc+A8UCpj9/QkzpzddaE2Y5hb9fblPyutcdVPcyfCsWfnt
qAEApa9l7XATuYxzZHJMFwoWHbZJpNeQpiRolr/dIhq+y34e6Wc0DYR1Bo599S2wAxNJJ/qKJFUR
gCkWorwQZvVseDx2JNDv9rTbHCIUg4BTwwHuDUkYEcfkYMWkQUnGZ0v0nCgtaVbYnp9kq28PF9kF
PBJanoDqIOa/33di1srhpfLTifjuJ1sG61MXreOJ+3lrGYEyI2rYsv0tUNmFpyQYvWIlJRJVBGkX
PnftE6Ix4DqVmhe0PXbNl8FaL3VRcXgvjwjpEzI4hF8ozaKUuLteekSfCip5fpqP8AQDdTvMJurn
yzKqKn2vDkMUimUw/8jakFzc72Xe58orVe+nYdSoj1VROrc1N3WCDOb3fyEJGcXWssQ3ofeSNj72
jPkrOLWIjCBPm23g0oCwdqZe8ljUW9eC/4/4CDEDIpY3jQRO24JGrnKWhnlT3sQgv8GejZdwLktE
/JWNVV+ddS+8tcF3MtnuzPqFYKbHAJnWJ1PqcCET0O/7RM5dcZGVrU/WeHQJXq1xr57rHI0WtRzI
wzy7bA3d/iIKLzq51YergpfekHbknfvpdKsOV6/JfVD7J1slNuo52q+nIG6rdb6RgIvr45M7lAes
Br1tiGvRYXevJNaqYMJYJpYWTokRAcvAL9zFHKO+BoIp/OEMNzi85ChLApNBjAk29r08M9ZKAieF
plS8vjj+gAFUxTJ/Ro95kbiu4Qkhgbq62itPnMfRSrf2TcRcqIC9yUwCPZR2KCOW+tUobrqckYeS
sbnp2dFPdCHfHm/s2zZaLBKwL3J7mGg8J7F9z6twq9eT24Ni7qduQfIn0G3a59wf17gsLSZT+cpk
OWYexvDd5C/uNX/QyjmD/o6WDNLq1jATbNPPdnYbnnTRNJyRf3dhlfV+GYpYcuI/DRhA8bSQ6ozm
89ZBY80UBDA8E4Pl77M/00W2QEXbT82Am79y9HyPQbdkOm//fLy9h0uDMKBB2/ihfYrUKxmYvgOW
gcFiXeZMsomnEIO+TDCrDy11xYn2HNQaIA15Ogey6fqYd3F/nJ6rZ9tijArs9kbNEpNzqeugBJZq
3NiNZPekiAgSulj2GQPPhmsdFU7iBVV04kA2QfcFK3wI8K8NMHJA0Nrs1Cu9ckEOHVFt9BFRhzlS
UIFfo0PTqd8IPj26um/o3iHjidhjfd7AXbwPtAWjO2VSlVGVcA3OVo8RgGQ9uL9Y31NPI2CSvz1D
yP/4C+YsqFCyn9wwN9fZkukMlDvUMLAbttY4TFzYd+IGcvDmVXTAHaPK3Oq2Kr7lyvwq1EovjzXs
UNIGL4BIxdHNsDtwdKgCDcgRjtQj937JFxO9GEaGpxUAx8neHolCUL/dUMCNqJbfH2nvBGIhDkS5
C1tuEuMEktCU+rJIdeapD0Vt1hckUQTq+7560RE2WAmrVCILSwp0Vv+xVlWZ5sEk/368gZsi7hV1
I6Ag9gDxBaN+71el1Mj16lOWoldK/+kaCf/CirNW0ANDgLE6YLuCDrpxlHZ7p1c6UoOafFraQmeB
0eE3PuvphQTuL6MRy8miDvYP46A2Ji8a0oDY7sS5ys4TJYylaunQEFYFYYpryP8krcHklscbeCgL
TSAg9ELkm4FQaDi1rG4k1AJ9IOhZdsPn0Wd/edFa/fZY0oFXhj9G+oYEfWMm7o5qbFA/DEPEUsp0
HrsY3xM/B1RUoGiaVXuYUcwlaIsReUZvrz3R/iPLwkDP3lBZHCOKufeKMviV2w0LYgLrhOXFlkx/
HOTIUsLJ+EVVCiMVwnIoYwG79NyUU5ehMb36+ngLjjZ7uxTQIsxNQn31/iPmNl+4nhEtj4SNTtK7
snsuOZpMwELohhPbcqS026zV/6J7wEnvhaEw7Vonr5HqVBHCrBK1hdj6drxoM01V6q89Wf6FMr0W
uanAK7cxF8vEx2Xw04hN49NA6zkbacE/51Sejcc81CZ0+GF+bYjcdM/L9ObWKVSPdHFuGwxTRbrV
X2f0KWV+xUMSA+iufsvnUP9OAktPwq4j2ZhkwLcC0eawd8tEhcO2PQxG2taSvkQRpqUIl9ZJFGgv
A7ZpMyPqP6Xo1MmRHukPlAeuCXVWoGvRbn/XcZ2Az7K00aFzDWWh4kl57NrOy5q9X1XRWI7WsB8t
ycHOBjUMU0/WAHB00I7/04SV/1MdqOGKxhf/ZFFHeoqH0BxQttFtj+D5flEE2DYm4LVBWsO4ptMw
sZ+mWaOLcXG2iTvhX48XdhRkgSGDQj/6vFG63QM8M6jDpdoYMrzPCzzVrrunoi/9D3PuNn9FAGu/
LOjSS0mLhjNJrP9zvaB0XLVyOKmqHsA/6L6FOdwg/23xO3Mgo8k1gUZ8yZEtxEST5aVrQV9fNf3W
dWsHaD6QH3qmxVOTg9QZObUDJQs6YJwVJoQJhYKo751xEzfDsPOpMJHoRkATEsh1+0a0vPV9k1u4
74pg2gpIImHqOMKLB4GYYZrRnIYRlGcjuA8c+Z3QnbXqFMYe5sB4t16dKWlDd7jmYJ6fuIEjXdtY
PB4FvQX8oe0rXhmoOo9yaa0MUtm5v5tQ+td1BE/Ad8oXmjvNz49VbbuO+40EXrEh4RAIeOde2kJc
ixY5GqRO3tLYkcKNdR3YT5JO9U043ZyJ0jqxVwD7s3ktf3os/sha+D4UAJwh9HrsycB+VE4h+DNg
ZUmMsMwHOcRGuyLxZdFc/40o0CBAGUfcss8XVkz6GthG0u3aYr5hmHqTIePvP5eUnQXnh0eIrhIg
TtGPvsz7TfXzqqsxcxS1bCtR0GmE+7k3lqYY1IfxUV17xtU53MVX8naKifGN3WAxoT6NOqIuK7pP
EqRwaxYRfla2OVwaKufb2CVUHPfZD+eLnAcAeqnAEJAPwCnUHJd9p0Ssmn766DP57tGjmHUAMA2d
eDBDaJnZFv/qPgQ1ALtiBOSP3u4wqY104z4P1jgq83e3Uu9EbYt/JaofImmwJDAdVhvEkhqTDn0z
naDIR1cOABOq70CRgYrsLvgwTFSXuFCpR6JhGzPPTVzlNHpWrnCufoEAUHVR/qGVa/enG83DehIC
HX7ARobccF5MIt15syHPlwHD7YMUg0S4jcsKhAtvmqLvdcsInoPAfQ+8iVwIESqlXJ4NBjhSVzzB
gWIYXClm8ux8SsswFxkB3mbhTLPEUdfVNuYF936dV1nmyeN7f7jardMIu41pFntyJFpHVePnkOYO
dI7D3JrPK0ZrpsWIoVWBlDVGNRLxEnY0+Lj681mt5igQQ6UAUDfqVgCEdjqFciBtjA9zTqOiLmPH
Nt+MU5JfqZ+PF9ficKupGxNdD8OJwTvMJ1DgRNiC5xpAIN6ZhTkcjKNnMIUiata/JzaPFwDx7Y23
U3TrMUXtJSStjjeoA9xUtHwATenOqhlHTnN75AAnjTMP9o1BHhnQGL+guAwM63OvcszHFPn5cyZH
dgklT8x83YZaoL30/uqqErNCSgd8dN8Z/mFqoJei68p4VmzMgFSc9dwfruqHIwE9ErWavQo3ist8
BDtyYLpM1hmVp2BdzqCXI9XdIgBgbWjsRjB4vygihqiaDRLf3hWzl5BRLx+1wpzLy4JhaDIeBld0
GS465q0iRaYiNaGa/wWbEe4ZfHcUaTACCCM97j8DQ4Hx7AkF0pbTVfzhwNPEk7XNM2lDlbZiDvHQ
iOkuDm+9mNWqvXmdyU+48Efn+/ob9kbTKXtZDWBvygWVZrIW+oUOtXurDK1iB4T422OrcXTAsFAh
WtrQp/SmWzkwMwtCAciYta29tf7o3iI8UvDrYylHlhBQA2b5os0GcnY31BZALVFw9FOL1zb+zsee
1TGv1STjaMqnM17LkSnibMPi0WWDqUa7PaQmHJdmRfxKvFKjy9SP3OdOWlUkvPDwDNNIJdoKmmAs
RTxigPQZYnu4WsQNGE8KY4AZhvd6xLSdFBk0oAXf8ktXD8ttBWcJ7QyzPclbto3bh7VQy62dCHMx
wCi7F1XZJWhW1G7S1XdqEdNqjJKQLE06gsuZSUxmTaulPuuhOJT6ozLsor7yRmn6BkOL6q1yWwWq
fWqD6kuLrrOrg6EMH4jF+MBG4Ka+X4UAwgEI/kEw2Ze/W4Zk9Ac4VrSz+aiFs/5GJzne0HF6+mbU
0aXYAlrA7h4FDrc/QBdtbiLExDGly/bSYqzOR0tbcXL1jtR0y9jAhQI7iO9XNCnNDAYK+2nRut4/
fjM0NtUYPn9dZMNS9BXK5xGz10AXUvakM+VIQ2FqQbLHDy7ezlkzI9zCR+NbOptiehoK5cY5duNZ
aHE2fuRYFFoYEAFhxtZ+2FREe/D2BGBgzJKrsyUc/xzmfMowGGE8CYAOJCGfxLNRmN0PT7w3MtrO
eFOqAt8zNJIlmBWTP0+W+ypmgfGu79ZGzF1H9RudwAAP9yZmEHSa8RZIkI6LkOnIKMGQVr58LCpk
l49FHXgEiALHCSqCOtu+FzdgaIjySmAkojXke4nXHmLPdYv/GN2HINXWZwTVA2eMctdmPzHzFmHV
pravkoOQ2ko6AUwKbXlDPtuaOF+6HGPSYmWHzj6XslP8MnPN0LW4hioms13+eLzmgwv442kkIOFg
hyADu/8GroSHYBnIj2FB+dsUmTUb0Kb5/bGUI4UBsI/2TgArKCns/L1ekb1iBiKCG5rjlbzRyr97
Q9o4RxhykgsdiUKfEHAH5MqwYbtNVW004PHBmaU8KvTN433wUyMQ2QTO6XS3Q1HwCBxVQ1Sx9kjW
4gBdntEgloZTt2YiyounyqCV24RCngQrB8e01SkijIzHRQB76v6YgkAbtJPiXaHJk/OlkCq8yhCo
xuNjOrgACMZg+lHB2qb+7NI4ZjgoJZu3QYo8ZtQ13Vc+2frviAx/cVeOJ6Dkwf5tMzlg9zELH4va
HZXmocpbQKuYbDJ0n/FWEubwRsZmLrVngcrR/mHkyFbKwptZdE9DgvMZfbqiuCS1S2+8n0zWi4qd
7N+xFIbO3AgxCfLR+1PK+2rsUMJliATa5oaQxH3h6Jy7PT6lw21D1Q8UD7QcIA28l1JFI15b61FP
EXhl7ULktCK7n5yPU1j++X5JaHyBkYd7xnD83XoaR7cjps4AeR8Y++Q0i3ubl0ImVYAK52NRB7YQ
s3zQhYu6MNoO928R1k2DWs6ASLKhisae6LyY5qS4kSL8wyOqYDHeU3Fu2swYL+wPiGcfyz/aVEwX
RIMlbPFWmr7fVMRYaLxqEJ2jD9i5ooXzt5a1gC4Lb11+fyzqSEsgA0+wolEI6OEOIHXypqprjAxI
Wa+Hbdj8gtESfeSqkyUdbelrOe79kqrOtT0a4XCbl8F8C/G85dO68B4djqW69OE6Xqe687OCtHn8
v5ydx47cSLOFn4gAvdnSVLVTq1tuRtoQo5GG3ns+/f2ygf9CxSKKkISBNgImKpOZkWHOOTFP3dFo
j90dFbkOCGXqzltn0qe1OfUdPn+dyvxJZY7FR0teF9cIlU+3N3TPEiM0RRgJ9+RKrm5eV7omiUoD
bsiyO0bhOh/ijiwd0VzzYE934nHWg0wIsaSA/olv+8uTPTuzXeUdvT4UJ/IfzqDLD0YvZ/9EABoe
UDcrno1ZG//gwtOUoH/r0KAwtg2wDphEniKn6S9pprlxT1NkLMP+zgFp4N/eSuFyN1mOeF9EZQXh
R47oZn2aUrerBlOy6WeSmSwc+nNSVfljrFnhqe2N+gXFeOk/R86Oyjp7jw+vG40hQFVQjzemW1Wt
RymO6W1mKlTGioZPaa2ZyxuhBZ1ctgeB5d5SCfOoZQgSGuziy6VKidkvJsE5oH3VuB9R9nHVOWz9
Uos60VtU3aov2yCJ+yG4vcl7DgByI10QodOG/u6l5RE+QrNy9XzsNZ4zz3Hhyk7ZHHjvPTPEsqJW
R8HtSs2rKfQ0KWrRd88K/Z+K+QrnOleWg8hk70YQMghNVroTrOhyMW0MkSQK0SNb9ealKjLjXHeF
dLZqqQStbdReGkrVwYXYXRnPEecUsZ6r0Vp9rXWqnrAyuoK5P6mwz8fV+XH7K+0tjMcIvTc03qnH
bb9SJcUOnSRUZVSZlks19S4inZ1HfN65SV7U7lAlw4F/2VmZePwE2hfi/ZWAL8LXciUvEvQHYxhG
10rl+rGdk/kAlb1vRsCJCflBFG7WlsQRo6Nz6vXMJpB+1ouRf1Zq66ibvmuFrjG4b9wJmIXLoxEX
Gk2JDOa+VZvSnRlJS+o2w6AfnMCddw4dbzGtj6oacLLNYvRirOR0oA1nWKn+XCrS9xAtX2TrtYcc
RNb7vh2/yTPzHdTRPqrP7Dw9aDrSSxKy9UgRbpao1IAiijAS4muR81h2DYqyembObqvMunVwOHaN
IccreF28QdvOaoNadasnos1TLM6LHPZWoBoF7WJ5qKs5uH38d42xm3w9mLpEgJcfb+yiaAFjaflV
U//EOTYfmT3KsIM1OWIX7R0T2Kysh4AWoNDGkt5JJdIIIf2MomlPaJJMq7sws+uop7mjlAeEliKT
IOriOLZki3ySqd01fCy5RbGyXtT4aazLLkgWa7zLK/h7fj6tmt+YCTMW5zFSX0YE+k8JtfnIa6e8
gQxpouLt397q3QMMlphCCqNeKClcbrWC4r+0DjB8VJ7Wb1kbDw+kyPXgNvMQntgP20GaBi06t9Hk
LPHMrKibg/h773NTYgRlIyq50N0vf0OVNtDdsxa4BYnAO6j9w1PamvOpndTDWHvHs4LDRzcFXCZ1
sW2srSRGOGgUNKjaxvZ91VfSeTGG1jM5cn+hFjh7apR0f3CeydEFCI1I/kprQ07NzpIKQIVZZy5f
1InJtY6SD98KEpo/uKfUo6nA2cxuAyp1uZctIOcc9Wicgoo6txuqofVfpuZFeR6aVtZPt0/P3vVB
oBdCqxigAxjh0trIyIw0ijg9MeDs7CW3a9Sq9cZa/oCmQcKJFgMAIg7I1iMMyL9IZFBwxNb6vdUq
9r8N8j7/3V6N+LWbAJQpZ/CU0B4U9efNaqLedNowxMfJ1IIfkbJXXkLogF6cqAODw+fkKEvaO/g6
dUVRf6BWs9W5Yn5z5AAaRPzAac2TVgCjS7N+OA1leCQ/vmuKEg6BNQ1Q6gOXX4rW9KgwSQMGt8TQ
sa7Xsrt2bMagsuMjNNOeS6FB/f+mNtdZa3WrahsHUTcNfkJv0qcw5/5rzzRNFJ1nx51WZQ1ive3d
IrXqg17J3pEErGdyGpivwbN4udCqTw3VoN3l651uvGYwTk7FVPQHUeDedpKLESpRuuQTCjfzay6W
k0NPKdiKbInauyVcGLsORPEJOfHpdPtU7j4dkIoFie4tpd18ujSqwMw3EaiiRgmN+zYni/VUeWwd
V0KUE9nVJsI/zxHl42dzjZicwmiNqnHNxVS+guifz2rZTD+mXpeqgx+3t9tw2gEDwGsig9p86w4S
U65oou6vF/XnpQLjAcj3D0AzDPCghAbUSeSH2uVuR3Ed2pkCc35olTCw9O6fSm6ku0hZ/8R9Ckok
gSMIJMrjl5aIyGdjUoFGoj/MKAuzaBE4yGWFwaQZNaQDRYDdU0SpTlEQ1iIrE//+yylSx3KulUzI
zhlN/M2hTHiX5rL6KQtz86A0vffuCbkTKgcIECCtemlKhlcR94VAycAkDVQyXr+0J+rT6hK5kzXN
D5IZS59vH13xP906VB4imMNkEwKpdmlUWcpYh0jDXWz7+Gk2asvFtdal2zid7NfdeISK2zVINELi
9AYR2WxoyIAFu6hmNO0Ypo4AiOJ8byyIPWOnxX/FlXbUINrd1TflY06GsHu5QARyJGeR6bBFDDB8
zrXe+KxIxXAaVy1H86RJZK9H9O4omty9db+Y3XgEA2Zrz8wmPOwkq16b5DWNsPqI1Le/mbxNwF1o
amzr/oVmSmoshBxKEg0yTkNhfq2BxrQHtYURZ+SG6J/fPjF7N0KoZStvORse5XJDszbrRlA+tCxj
3XzulkILokm33mW2nRxEnXubCBYUWgCBEr3ZjalIZsDITPvJN4Yki91CBsflopVwmKftHRLqWgxd
In6FDLQxtNBtKpUCfns3Vkz5qMx+PYXK1NTBrJYMWs8dO3CGpv/79lbuPcMWGFhCGgBTZKiXWzmA
6Ykycis/hspyTu2+/2dtU7AYcaI9GppknkxwEx6a8i28V905cDh7qG+6zvg2eJnUS64y8CpXphUE
Dh3GBlk7CDbVixEzqs9lyrrS+u06Tk+9XjMVXR8mgJcT0PjJrQdbRybEbqqjHvXedwCEjjsSQR5j
5i43BKVsPm4uoq0q157Ac0cnUubMd3q5TN3VahQfVaDqYB92rYLd4A8eEJDppVVY9uM09ASVqSaL
imKl/UyzOX1EwHF9rhLKb9Arj6RFdzefd0VI3cmC2Lj5+HSimCqFpp4fg/g6odLWeV3Zxi+ov1he
DHb4qwNG76nksWMOhGwSK4TJX3aH/NbtU7h3ywT9iJMA5ErfBgiqFZsjU3bY9DEOz+QKSNTJ2lEG
uW8F6j0awpRTt0wnac6B7g6k8ea0pveaOuVPZmpIB85JuNXtcyYEbThDNMzBdFx+yjmVNK0V+YEz
5R1VF9M8p3M2n6dUXe/7warcKkT63kxr+Xx7F3dUrkSLHBIVuQkQvW3aag0KSrR1ZmM1G15UW5K9
MC+WL+jBT0MgwfYezlmmqbU7Gvb0xGTTDA038cGL2XjRGyU9gt3ubgYdD0TOZKQxtwKEVdgg69BZ
FrFLuHzXZllNAHvZTGhRa6RtH3QlQgOn1fQnJEmPNIb2nibyQEqjVLHp7W+uMpOCFS1axayDsBjS
Z6nucj8uVel9pGfN+FWOI/1ovXv3WGQVqkwFR4yLvPz4xFaJ0U2sdwpDx3in9pb1qjKvUH5V50Z9
yZa+DTqj0Q7SmZ2VAvDHYQG6FQRdcfJ/CRFxj0sKpwzldEtJ3+cq11dZi+JH10p/rcZYHpjbeTSY
ZkA6ynwMRSgDX5pbsiprKEBxzgbNfMmXloFCEEu/mWGpLd4yOvojijXKJ6cUM+JX6Uhfem+5lGbe
iAYc861O55K3kaTmui1asWHtSiOyBW5GAfXb2g6OCKns9cfB3RJR6OZak30jcSHkzYyru9UWC4Ir
bW/5c1fHX7pmVM/WlEUvsG/MH0k2FO5i9nXlJob0XVu03keaXz1wkzu3id8AGAcxX9Dd2253Z6ZM
V5gXKp5WuZ5bs0ZbAD7aXbhahWuaUO9go1vFKWuL9MCr7YRcpG/09OHNkGRtFTCGwjABSmN6KZLl
Q9PX9heYq/a9sjr2fwdbLU7r1VaDnaajIfo1W4BMoVHyiBE38UenTp8JA5yfFrNXZ8+JVUbMhqmi
VkQDWftsTZFUu4tcyuopifh9bimnXRUkNJUQVOyKGFfXqvXRh9j/hZwESgc8nNvOsSkNcTFkCTK8
obXkjLzpiyeqx9rd7Z3YM0O5TCBC+I9ZBZf3rDGqQq4SzpwSxnHlL0kFWq7J1/zjbTt794ndBuEF
uoA0cxN9GEOV9o6GLhlwryzylCFtPsmdGro9yQq6LtGH2/Z21wW1BQUHxlrjLy/XpWhZudg2QXVi
L+XfoA3kH5Y5HGFddlclgE+AjVnTVv26q0tdXixUnIp1nZ71KqXngQS330hW/4pcxdEV2fH9aBPo
3EvKHMAmNr6/sun5pels+fU0SLkno7lRnjQj7iMvXociOlcK4PWAYdDxX7f3c9cydWryWUv8tXno
zNo2Fqcjd7ClLP206GH0ibeCg6nWJu9+oVAxrKTFv2117xWgzyOkY+gDXhULx4YgXEoJ2uvR0QaA
UWv3rs7U6D0EPli3SqpJzSlJtPhn3CZO7NF6Xf6gEoMsNbADIcMLvm2z5+aqlAh9UzPXO6Wh2SSX
0VenzJzF1efmiFWzd6AoYwEBAikrX0lSd44xEMQRXvV5nJ2Yt5m5obk0T2UUfl9J6A/2d++rou5F
oZnQie7T5pW1tWlSaeracFy1pzXU2rtykN8bS9mcnQXQejs0R3jPfZPkusgBkA9siSthLpkFBUJm
ByEvBr5pamDD9/aCSuPqfKvMtHhkQpJxgEDesypUgYBUsK3c1Ut3oOY2Y99ime6SRnmikGIpkIyo
v4/W1PluMs3EYy7UoajL3tf8xeo2WDaRFEbMjK6EtHTyi4MC2Gku5OXbUjKDzyP0mVR3GFTqGGZi
PkvqoJ8adBt9pZ9WE2EmUI5mLGuf2cbuY5RWyzNDBPqX23dsz1OirSUmHTEOkDf/cms0aYm6iiaE
H8/Req6cMnzuhrk+37ay97ij2y0us81Ts02M2iWUM4MekM8EBBDMRal7cmbKPjFcf/p9U7AxqDDS
XqMuLr7KL5GqIjOlyemJVBVnZJi0lOpuSgXsjPhUcnB/9vYOiIJAOiJoejU5ozAJ0srMBtKb5tmJ
cVTSKVet8eDw7u2dIGC9ATdBEIhf8cuC5jRjILYmqmzF8hNAXnSntus3asFHkJI9Q6STRFWqGDG8
nbJXy8pQ5w1oNamlcRZm2uTpJXpOWUS0/9sfiSFFsBFo2ZE2bVtc5Zql+SigjhWk0EcU8bNABXfu
QVVsD0LanVUR4xHesIVkLls9A13NdDjsgOfXJAnRpR+yU0Vp/fuKfvwfmCIjBxNHE4I2weZLRSOq
ARNEXqIcqz5T2I8DK0HVoEuVo4rvXjeG/E/wcAR2BSGcy1NBHhQrWVpbfp7K1VlRG8lLGC8ZLGM0
uCU1Zm/OrCbo7HFxwyWCTlcozTle59KN5WG570ojP0DU7Pg7Gl5MMRUS4DR/N8/JYpd5q5YsXx6S
xu/NEQZWpRAfq2biGdNwJDm7aw8NEHqkJuTobfDKk82AtAZ4RjxJEvhRxViDpZ21L4sWandh3KoH
UezeUXKoMehMM4elvR2QMXQasocjUZA01dPPNK2i+4lIIJgKpzkA9Lx1eDYpCkUkXRSFFZEJbzYz
m/IQ0B5PlqRUo+lVPVv7LClthwoXvfVXxkWb/yVq1w6+hDsN3ZXIGrUXNKsa+ILpPLqLQcLoMy8F
6vHUWfUHYmHFCuK1LWS3M5z1pZ7AOHr1qo6fU1gQpbtGOQx3+Dpx6+bE8rFX6FL5nOZCcUSWh151
o4gxIT8qZZYNl4n2g3mKCeojCLfNSE2vadrXfK2Hn+rc5pLb1yYyZstSyo0nt321eFrcZK/TWg31
GSk9TQ7SulMl32yL9mOaqsa/a1OZH+Iicj60cdiufofc2FFP4TqyFD08JnExV4G+95YNpQ+IjxjK
CDzBVuu/u2ZhYk5i9OfGMMqzY6HLWTtEt30aKjyH8qfb3u/64ArrvE6EQEJoZfNEDYw8CutM3N0u
jN4xt6HvXNJR451pjJ3uTbFq//gDiyCLGAKGejEv8KW3yBbOjWJBWrZxyM8mKBBvMbXqRbHiOujq
3j7whNcBF3VWEhXUY1kpRY1Le5VjxOoy0ubrme+GhkncnzTV7r2K2QBk0MpySuFNHWzr9fXEKB0i
FMah9wLTuDTqZGlUaHg93+zM/Eu/Jiq1yNF4DkEOH7zJwpNf3k5Mof9D4ZFiMsjPS1NROkjTEpJf
xlxGr0ik8H2UysZBzX7vnPxqRfyKX17+ZNHmpDSpnterZD3kTTk8WZmWe/EoG6mroX/0J5+NHhRw
Pog2PJuXBkNbyaUJD08G2/dBpa65B7B8PudpC94Tlut9yiTK344F2EsBwhTgN9EjujQKe1MzoPTQ
l+rj7oOpJ6E7hGPxMjWH5JS9E4IUGBwLJEmpRmySuaoZ+k4yuPaDXqJWoo+Nh5ak6aIOc6RqvHcD
mJQshFFQUuKpvlwVmYUQvgDgFfXMTC5Hw/FoyoWfkWiv35nrZLimXRxR2/cOzBurnKop3YFtWJWs
jdauKluZAB6czrOStK9jbqsBWgFN7zVaiR7Bbc+yu06hIsKriCKXLf79lzMqo+fRdzaAwqZJ1Hsm
wI4+XMXmqVgg/WgM4DijS1Cd/8QoKbkg6FIr3Vw/vbcTNJCAvXS5XEHe778NDnF3LEm9Jy3Z5GWl
crTQ7d7CehbEGEI7mN647c3ZQWQGhmKWrQGV2NLvsojx5WEZe3VRz75aOOtBaW77RL3ZI2iFCoD/
JHa93Ngw6xx5GZM1mLK+fRU9p3OaTcO3LFyaB7CD9rlOI/nVaarQU5UGjZ/be7y3XpbM6ygUd668
qVUPdDLMmfVa8TcrbefXBFq5a+rTfaHF08/b1vZWS5GHeZj4b8DEm92tSU3XmOZSEIUqs46WJn5I
61IuT3W3NB9lqYaLpyzt13CY86d+ttVvt+3vrpYeMfxaqHFE8Je7zeg/aWy7cQ0oUNhITxiZr8d9
/s4cFMWVluGIonklIyI+L4KA6JFRyKMtL37QL/dmYsziGOpwJrO+VO7WabV+iKTs3A29EuhLMflS
LanBsDTyo65k8ccYzNpBVLB1h/wG7o4FIACZW2ComwdzpqvR8ZHXQM+dxZ+AUXipkeZeCkcpuL2/
u6Y4SeQHILSo218ud52iQq1omgRoowzPepzLp76U68/jXB7xHHdMcV24pOSXdJy3aMa1Twy76xj3
AazR/GBqBanBlKWPRSYd7N/W97F/VExQpOItAVe0HRs7RqkEfCOSAzU3Y1+SV/T/5kX6HhHWP6dI
TWpuqRfdQVSwtz6TJJ3QlD88m5dbqVEBVUvGjQVWJ1teiAqNG9IFvW/Sw7mDe6cURBH3AvQEnMTt
CsOeJRqKtAajI9geszUvFAZS866g8fF10bL839VeLMR4DfWkrLUtI4aDIuOBL9rZaKGHKmi5YGSu
uBpM/hjstpfkoM+mL1KkSw8GNTREWcvlFK8jDZoeztaB0Z19Jn4VRSSEEOGjiH//5YauhZGrch4p
AemJclaiSDrFxpx8mMl8D96zHe9HMkUfAcgAtd8tpa4oqbwrZqYEodLYgc1fZ1tBdDop1CVotHp4
cmwkEhnEUfrVMGcHifv1SoWwBqxBJpoLP7C5nJpUzbJklErQMtvEn4so/jty8tZfonW9v+0Hrv2s
YDuTdImpEtQtNm4vKdq0ZYaIEhTAkTyryIeHQVbXh7p2aldru/7zbXvXO6vIDCgAE44/EByVy49o
2y1sQoTSgxkemNvK03jXWf2/2lBnL4ZS1Y9S5ygPMl/aXesy929b39lYIW9JtAkXn3L35lVTwzyM
Kn2cApThy0cpif8rjCZ6sbpMPt22tLNOohPUqKhyMPJrq0q1mMNiLzauaG7VOagcNfuA+P5yHxkl
Be+l7x6riMmWkppWvp5OzkG54o2f8WtCRAMMX4s4CycVzOoWkzI0dOa7clwCM1Nj7ayZYSa7ZHwq
ouVmFL/rKEY4HmO61H/tWummk2gJpl4i9+lrTupUvG+Zxpm6sRo5tdcbCfN8BNtkeeyJ1evHwSx6
aliIVSX3eZeGrds0NpWuzBrCc15MZX3w6a5dDs0JOsS0sVgb3YrLg0N3vFGivuL2h3Z11lt7DpRa
FptH3SSP6gRvGFbmz9ufcd8qN1AVcopXA42KNkfTWsZqUgzqGZbddO6XYX52lrL/r51J24uxjP+5
bXTnlII1toXmJ0raFCYul2pOUuksTFMIjDzsXQZqaPeWUc7B3NnmwTHdNWXRSrORHZSpXF6aAt+n
tWZvyUHS1fq5BgHt4YMlDx3J4uADCqe1PZFEz+Qk2AGbszGF0HJRVnEmB4VpZ56WpMvZDO3ElSXb
fO+EjhSYSftI/b4Nfn87ieeI7sDZgS7YRFUTU9SWGtxfIM/QCU2Vr6nEFkPdFCM6uHY77zO3jQda
PFH0b7YzGGo8OuCZlAgEUs098Lqvy+q0p6Kk15HJc3PXt337MGug4t2yTRsPvGV/sN4dl86NJ3sH
E09etHWxiRWZ0Chbjo/MjOt0KIaHZEzjf1sgYU9Vg7jLwcO8Y1CoqAghXwBCgOQvD5FmR5GqNc0S
DPpcfYqqlAp3FJX3CZPgAokU9MDe9aUUzEYaSkQu9Eq3szYyk3ocnXc5sM0kepRKewDOpoXIMcRm
d6ryefy0dJb66fYxuj6/BDtiWJ5F3EPnUnj8X8IPfeg1O67Y1gHAkScKW0ygl8ovcdmWj5BKvpeV
AJ4Z0kFD8PqK4gvoMrG5fE7Sz0u7WkZQt7S8mKrROa9Zn9GgzZL8Icny+OCK7mzshanNFY3mQU+z
Cm/g2GkBoA2Vyjwy7Pdyq02nNaxrT9HW/iAC2V0fMCMZtrYQFNtAQ+SKeahxzddUKj39G+R18cMy
eE+muHAObsa1KfJJnJzQhYPLvI2ep9qMjL5b2mAg7vMWCkXvVjX+oNeW9Nt+FXwExwVkN9cQZcPL
j4aARmJ27Qr0L2xzr0CZ81R1tu5aiSR9uH0uryMNAcXA13DnhazF5rWoEyQR4a1hylKH+3oae1ey
2uKkzCnFEM6ju5QMx0MzB/L78vuDVtEaknU0a6n8AIOBjXe51Gko1oqR1l0gr0lz35ez+SUeLc2l
WKQ8V2pfegRJ3V2Z18Mrj+h66iFS+iNwg9yLZjoeB95h7yODbVdEXCtg3RtvZCPs3IYopAdFvU4I
thTyZ5ojdL0U+2go2/V9sRXeTVJanAIl083RNZkAXWhrWAaRoZUeQpY/JrN2HtKx74Jq1NYP8dIf
odWv3ZCwSWQp4lcRX15ut5xbYZMT3AWZFEZiDLTqmtK4vFuyfPATMQmwWRb15HTx0UTZazePDgYy
+3xtqG00cC8tr2Aco6JUq6DKY4PIVVHu69Sez9LALMSVQOn19sHe213SS3w9IYPAuV7ay9MyrHpF
rwKjmOwgka3MQwosCey10+/SNvuLauZRy31vjRQVIZcLSUwc76XNjKCdkE+ugrCaVS+1mhicUcxl
kufUiyrb/G3nx835xd7GT0yG1TlVolTBrNeJqza19a5a+vIs27V5EJvsLo0iFzMaeDjJDS6XVklZ
V4fdVAV6o48uop8UEcpaep8hloE6sfP7FTyWRvqDKC+BCHShS3tL1eUxOQpbOWfRnZ1VP8esYgpx
izRlOxjOwU7u3Ys3VAGjIIibtx63U81Wy+yhDBA6M75EdPw9x0oSv2L2l981ivXO6NrMy1KtOHhV
xEIuA1uadGj0sxgE3mgtXC5Uh+ec51B2gjiMu/dw05cnsxizgyrTFcAAP/uLGRAhl2aiutYWZTHK
gLZ+gppzH/ma3nZPdhi9howmfoitIg5iQNJeG8HLilN2W5+G6Yk5cj1h/awf0BT3ThT9IUI/em9I
62++cGvX5Nq9hcL8ukxBk/ZNsHYMM5ebdTrZcX9Us9y15xAiQIwWpdLNCe4Gk1GmkHKCVrWzH4U8
Wn/XqjrJ3rh0RebGSTX+e9sF7VskaeEFF4XFjQsy064nTefTzk2nuy21vWBIwuak6EsEFN0+orPv
vF2IDBmirIZsCGnu5TfuFx38r6mXgVLYqs8QZNuzV6e8r+umPzhPe95VlEl5TGgWwbe6NGUP1YwQ
ic3Hs2PnnT4tk9+UlfUx7IrpCfkvfN4yAH67vaE7VtHdoi2FsqoQc9ps6Egx0ppHrQpQye3uq3mU
7ooRuGxFwO8Nlal4Kd2qA6PiAm4uqNCxQKfwrUO1VXpMQeemq5M3Qa9YIxUNPXyXlfoPY9QGnzEq
00NsqNHboJrHblLyg1uys2SEnCg48ZqQ0W/VLDvUiNZJQ8pMmcLBKxt4A5MTIYiujtkny2wVL9HV
o0GPV0QvXmlUiCgCaULD9mqjy5LKmqnVtg9QuDYDOikrssDNaHwnNtbvo14Ll6BgdNz7YgY3/Lik
ffi3U0VJ7c+mJB28Pds9EL9GeEfkpYAAMsjt8rAtOu3OIlNtMWNyuU+7YQjWtkkDo287+mmomIZV
cUTL2vpljBJ7MxGVyg2QgK18CGqwkhFneehbcVx+YbfLv5b2kBm+PVxvVgAggdilhHoF0lNChxrY
WIQI4BTakypJ+tfCcTo/1KLhfm7H/NRpteH2SVI9lqN94KC2DkNYp6IpasS60B0QG/9LUqoNg8Fo
eN3xo6Fen+JSe9AieXyoJ4rVt2/uniUiIuo2ABEEIebS0txW2oQoBdhvsp7JNUpKUi50zOarXK7l
AZxj1xhYHEGefiM5bYw1jjGtqwq83VizztNDs/UmOqOpp6nr8un2yvbOiaDf/s/Y5v3unHVYpAFE
edvXNZBnuz1bwGTOf2BFZIM0RwiLti2F0lw0JRwF4hZmzUlNOuMutnvrw20ruxsHIIQONe8E5/9y
46ypZr4quHkfmcPiNZyiz+DhhtPCRN6D9VyVusTRE+KYYHtIQK9aUShdWGpaaxBYQalSENXyb41e
Oh6PyPBYt7HiNSGq2cjQdmetHe0XAqXfRa+//YY3PAfYJmqmm4hgqpsisTvw+ehFJg+zmimurDTm
PcLWi69E0vog9fp08HJugwKMEn1B+ADAjkvfEqh7M9VjOUlxZmY9+IXcdpOXlnjSMFTbs0RKe/BR
9wwSQovmIoVTVBouPyq0ljDJUH2iAx3Cd2qglrLdqm+vpvSgpIczR3cOEdaAUSEESqi1lWcYo7xO
B91BNLhXqjurLsaHWF/Mk0XUfrCXu6Z4oaj+4FqYvHm5tDIcc6ecbNsP1an0Fa2W3YZy9KnRYfn9
9tWgHioEuwXPDKjmpaluNskC8pFVpc10H9fR9xoywKvSkQjdtrTzJEBsRukGNSnUgrZBTp9Ko8Ls
FxQE2tx8XUa1/Yt+cAKZzSg/kcaaj2W4Rp4cTSE17yk6ML+3p4x45j0C0giae+MDwnZpgG2DVC2o
rJ2Urm3Ok511frvM328vdMdzUkyjBEvdCQ37LUgkZjaRNc/4NKeA39zokvNVzZz64DHYO/5A0bhz
UHoFuujyw9VmaRotkix+307Fx74t4vskSkdP7wb7TqF1591e1d7nAwUquhTwqlHvuLQ3MGDUWg0a
r3k3DueljqQfxWLmr7JS6ikTfOLubI52+S40h+av0uqio7ErV6me8DBCH1PwXbmAV6XmZHJMCr2O
DwVfjk6T0YZe2Az5d6Dl8uc2rstTqkRT5/e1qc8MtOn6gGGHzkfauQXTf5zE+pI40fgHB8sitWZw
gMiHroQSQhp8fbk6aL6u2gn+zOLaGspDDR3Bg8u6EzAKUS+YdUL3+wrspEeynaJK4fhrg/YAnq52
Xpd4sBXXiIzhuU47LRga4+hA7+48cCdwzqL1D6Lj8tvjZzW7g3Tt51WcfE4bNb5DtKp+38SReSYz
qiZXm1UxK72WIzeSjfJz0jOtHdT/uFLelYfqu2wU4RGGZmc/uGgUNcEH8fpsqxt5pOfDEDaOb7dK
5fbs293aYTBeKHTWSl8lbstU19Ptm7DjSfDNTBgRBU5RxbncDaNusiijm+/DqlzJFrQ+mAxjZJDw
vPq3Te1cOoonoDtM5sRw/sVP+SWQnQzQ6krBGzclUhswZhvcg9nVkKuz3utJE+7NvPysN0UeFCta
lret7zgyjhk0SvwYiem2g1VFXZ+aTuz4ABa1u5YZ7uSKU3zgWPa2kyGeiH0IdRnygss16qO5amHG
uwp1/p/SKKPPEWfwkTGpR0SoHZcJ4ErABIUGLoHapaUmaaK5LNjDEeSaVzUo2FSoq3rW2olZ3k16
d3v/9uxBlOcBJ9WEjrp5W+WkKVpZ6xywKn0BVz371DHt/iw1VenVeX7USn7r8P2a0XNAGPcqOoDI
9FN42qyvG6OMj9Q6/lDG5SmJkxFJZqvzGlWtH5ZOWu/ixh7dlnGSrhjz6yaI5r7LNY6tM3Xm3WCY
PxDYU73ZpIjO7L3pYEP2PjXuw+Lu8AXoy1x+AHUAm+o4uQOtMtE4zpH52hZ67gJcDIPbe39karMX
Oa9mV5SYmnK5uE8Vq6BppyUvBlIUB5d055oQ6xPyQhuk37v1QnEUD+mE8off6Fl01teSlu8qVQfX
ZOcwkSOhHIn8AGpdW0WNCMhvXzMgFJVXie9arnbkWlGnBLU+wVvqbfO/2zu4LR0LdwP+4a3gJgOF
2CSAdF7X0DTRrAqZtPtZsalHWWH+TqqT5e+F8t8zYgu9W65JfrDSnU9HlEaZ7w2hA61oc0oqs1Cd
yWClYoKBjdaB69BMf9ajpjioQu2uUegtYVAMCBSb/ot/jZeF0qkahf6I6M5PCBiorcWSXDaoSDfp
34sRqc9WK4X3bdO3p9v7u7tMBgoLahwoky3ZRQy30Sw0QgjyU/VLs4AzWmwjzF2nGo+IRHu28HsC
fIH2MVjey3VWqaUt5mziGexCdZmEaj+kWfZgr9Cbfn9VFF5EJkhPmVDt0hKDGWZyzTpEBi1ppIBy
D9DEYSyqwYuzMVkOnqi9fBvQg5gTguKPUHC6tCcbCYOI7Tj0p7GiXOkURv/VVNOBiV+27EprBqUn
NL+sfZMzjKXQvbLs6oMDu+MA+A0CcgFFXRTiL39DHEY6RLCSNTMz5y+Un5vPDfnFwVJ3gh2q+7SH
Kd69cfsurfBwSpVZWRTuxkJOA7uIK5h1MGyaQfF1xIWMk6R0yu/ORcUNUDThjFLSIOLcqi7KapVl
iS6H/qq0xldDnsxP6RR9+u1Tc2Fk8xWdNC7XWsHIrHUhlBMum1rF0alopum/26b2gllsCY4tyu0I
H27cS9YVYWZpQ4gI+VI8ZNHstO5g9flnVc3WfxTJTB4Wac7OzaSlXyI1nT0gdnX80NltVbi9DBh+
HJfq6BCJJW4ebwIFqicUgsGEb5sc0hRrg74qoT/ESnqmhDufGJInBi+FjZs3R5Iqe6dJKIyRo4pO
/TZrsRdlNBgxgDk1isPMbaEcDS5lsnW8p2Nmv8wj1apnIBTdUZyy44wA8BG4c1+o3Fx1k0t9dmBq
SL4d6gCTkL7/mDR5w9CsbNF/P+J465MjIS5wJ9vKnyRZ+TRpPdPac6XyuqyRKQcnTTApRXJ/+2Dt
fUDRkv+fqY0XUCDX21U3SUhrFZqfz85wQp50PDnS0HslSdqBvf/j7Lqa5NTV7S+iiiz0Ck2HiR6P
8wvlcZAAgRAKhF9/F/u+2D1d0+VTp2qfh+1tNUJ8+sIKl7YxgcIZcCYQxwD+8O94EFBVTSpZPMjh
KEzKqyD+Gdbz5y6w6ae3n+ziJ7O10iGqi2v/FcbcEc5MEOKNLVQu39cI+qB55I/frYI08Rym4fNW
tkPTV/AcwhnkBM2TOFc+0LEanST0IWO1e/s3XdrtDfCKXlwEmuq5eXhUGU8Qz/d2mlBQuMA8dI8K
7mx5D32HE2i79l+92bdASDZMD6pN1PvnQI9FDMrzF+mhId4aZNJEv8TWDSXcsB5WmnT/Q0hEtwMq
RGjiopt09nprW2GgEDTY86zvjk1n4SeTgf9Sb/7Xb+/lpZNEwPLBNwkU8auhJ1Lytp0aRESQxquP
opFfAGCh+4Cw/+XMAoMJcgSmcMi3zmJvQJu1q9PZ261zSL4sjj+N8Tjt6jq8Rl7e/qbzcAp0BcD0
QAUBe7o98x+Z3UJ4OywU56OdQ70b2ljnlTdf27lLpxCtYFCTsHHZK/14lJgrujz4BuN0GQ+ZnqbP
gAdWuSdMu2ctCNNvv6mLT4WeMCgYAA2T84rc84ldpk2q0bbS382kUU92aQBIf3uZ1wcChQzQBIA0
gcz1qq/ir1Ar7CFpVCY8lZ/FCABxMfSLfGr5Ougr2dOFxZA1gQiFywj/d34mZhPOsN2UrFyDbi0i
Q+nBTypSOBJOV9L9Lfn8+1BAogzuCwBnbHrr52CRAXIDYGDE+KamiLyAvcYO/TD5OodvpD1x4HiP
gUpskq9JTOe8ipbpylf9+gXiF2zkGXBY/mO1/X0sYXkS8klRbxfMk7idTRfcND1E899+f6+P5bbK
RrHduO2veO2RM4tuRsGAvWEQoPLq7itkRUVTcjV4H7ygr8Pd2ytefInISyF/vGFCzhtV1TLAlqk1
DG2okZ6ata6gBaHikmPG8c9XOh7uj6W2h//jy7YLmySNR1aOshU7k/TmbqhQNoUsrd6//VQX31YK
yXocmhB5xFkTARYDYdZwy0o9ZzCeDrR+9hnt/ocHwmRpi/VbU+Sc12RVTPuUQ+pV1iM98GT4wTrm
9jWBIfTbz3PpLaGBjDHrlvu+Al2MVbRG0Vwx8DVrdkqDyn/fD3Unc79GC/ff1wLSf6Pk4tbEHfb3
awqyuvFn43k7lfp2xwGqO+pFz2UKZN8/j8ugrLIVnXhHkAM4l4OMu2jgi2f41grpjiuL2HEMFOym
kvkaaObSicCFDFDvfw2KcwMYP51YIG3IS1BSTWn0HGxqdmr/73u3yRtsfX4Aps9pqDHrSVzVipfT
2BLQ/lOTp/A0OEWKXYu+F0LFBiNFixk95o0p+vdrcjPlEyb8dYlxP7szcNXZR95EStV14gBUUvru
7Ue7sIEggqCThSEguBjnQF0A0NsgVQkHyCWeHmGjwx7g5RxdCYCvq5uNmwRLC1DpNiDXWaMx9jym
opHWpQyqqLBj5IoUoGEQ7hvvXdiwuqyRPl+5XS5s5V+LnkUL1naKOU7qMh2lBLigd+/auR1vSbdO
L9kwmyt8yAtbCX1l8C5wnWEcfe7dYadQhyFDVO+0jgq8SXqCuOM1y6MLHZZNdW+z7oAqHY792Qlp
5CY7AQ3ucvVXr6xopouZjFUpEU2KtPHCk+t7djBgh97ghcM1O2yn8u1TcyFwgfyN2oNAd3XzN/37
lNL/t8djbbkkA9+JVbpDZrwKE8eefvn3pVBdIxbjfgac4ewtCo3xG/gBTVn53XgaZq/O12BYCz1m
2ZVTmuFXn6Ujm2UXep1gmWJyuP37P24ykPrCTnIB4wyXLTc4JuMTjEjag8Ft+qj8rfXgpKiR53VQ
T3j7MS8cVqwNcBD+B+Oj87cK8VwSsKRrS495aRmts8whKx8UkcIlHg7TNVHQS2/wz/W2L/aPZ1Ws
6pYkxnogDOsiayZZZCweb0MbiSuF8YWPH92dDYYCaCPSufDvpbKpM76IaFOGK/e/zx2G/HMsmidV
x6TPBTqB31DddYe3N/TiA6JAxFgQQecVidbim08aSG+UKgF2En9OHAEYCW6osvzKA15aCuFz0yzC
xBll1N8P6OutGFEU726qp13FmvpT6AHPMEJ++cpSl/YSuQ9Y12iOA6e1xaA/XpscOzFqTBtLGD30
YMoquWc+LFH44uLHdWrlIQVZ4Uradels/rno9vx/LEpMEnlwBMF3QfzhJjUsKIZayBtpbX2TOXNN
BGe7e/BXnn+KmLKCvr4JfqLL+veS2k2atdUMIWM4DbgoRyQK4PQywFsm1zzoIN1S+RUvqmhedIEe
A1U7y5SMd97chDsGZ4w5j8w6p7lqPPUcoDtRQdExUjKfpik+dcDSqaIHS2XICXC9v0cvBeuzX2L2
shAgjgtCZ9rlWlIF418KxfJ8iImBKRn8raZiqRfVQ8CF11in5vN0BLSxH3DaTPTNiVZ1p9lV2bQL
jY1MYQf8SSzUQnGOd8At5dM4tEc/aTtddAMLv9QQ8Rx3xvDlAQxT1hwss963ZEnosU9Zq/Ngruvs
wPDUZWhr4OeNnG1YIDfluoyp4fCCgP/WbvAaDaqEHgMMELGFJ19L1uXgPUMiaaJgUOcaGiL3uubx
7wYabGNhGgg5A4rvBnXqYfPN80x5XpOL2l9vXc29CJz7pvFPHiZrmP44xP98kShkDtWSiWfHAmgi
1YyRQxsbuH/pbKA/49DTPzBybbfSwIgb2xgS3w4qq3k+hambiir23KkdIhU8ZEvq37WpP0W3fF7Z
J8SG8Mmt9fS972rxFQKW43cM1gaXezrzKXovUXtHJTpcZaUTDHCrxEu/BwQhphhJNrG9PyLa6MBf
HoGyGoeDWur6ydfgIxVt5dQxhioFpCpNnYrCha5TO6egW5n7IEjyfO1G74fy+sbCNnioQkz8p/Wk
hkiMOQXRcSg8KBC8MxEmjcd1rcRUGGEjUs4R6dEPgL0WxI3jGSAADSWBLAev3nwKuK4egqU19W4c
YvOl4d68IWFawopsduJeIWr9ChsaLnk9ADN4dAB7vPh24m2h5BxF96FlDYw4mICMV5K1vd0Ftew+
w0+rksVCV3czamaGHRiK8uSiPo1zz69A2xlW238UjkFmQ6tqNkVlFN4EEwq+JRijxL+Q5wpMEMEs
GvPUsvlzCl/26qbDYj+Aqo26AmrRGDvi5qySHHO45WWC2MNt26v0J8Q2AIRpabUOZddBc6hsoaHQ
lhGx8p2mkUdy7dPRz1lq+F6j6CV5UyX2d4ga6Cf36XQzJVUrDr63hh8M6WDA4Mk+1diTyi8GCWMV
OJ7AMBfbyuqlIIOgDEq4Xq33jLt53E1dF9T7xXe9hABh2HYFBE/k8rTWzZqWYmJpB/EPmd6NYrJZ
jqzU/84mv0e3HWCb0xSFrczDoW1/OAXHrnzpOg/2zY69gPe9PCcmRIYVN/MSFAKF/p3WGAgU4PPU
8Q+f1JS8W1poAQ2oyN0uJsqA2BcPsyrWao2aHvbMcuD7pYFOIt4GLuCiZw4DMWtTOEdibEa/xoMX
xE9VOEcQBdcGmIHckGkSJxcGA9R8PK24yYFdTb53FiYO+4GkQv7GABFAnxG0V78cZEgfbdBYvy9i
wau4wI+o5A2DDGSb18Tw6YG1wepyzMimOzK2XgzBRQnAweSNY/Ml8WKMW+ag7yd8Sh45gWU/utwG
vtYFEVWlP7g5jpaDHJlt88lbk19w/2L30OdJeQSpx2B5x1pIJBRq0h7Ls2GamcqJ6NrvFBDzMYe6
pG0eDWSxszGXivDgfZshMSjWtKk/DjbwaE7i2rXw+wkc5iDQGYC6weBNgEvo2cgdZyKK8mzhS32g
kbOfk4RVaU5aloXHefWozFs1Eb7vlnoO9usKru1+gfpteLeA1d/9cmvAqudo5L1+LysZP68Aq0Hm
mcZGPiRNGNb3JoNy1k/hVUF/C7oj5Q/En0X4BfI2YXafuaENdsi3vffDwAeBgMDiFDAPDa29KJ3D
qIiXtqkP2k/bX1QQe5dM7WSOKkC42ZMBinJHSqTqDqq2XEG4Qsm16NMmxUusPQ2d63Qyh4hXU7NP
2gF81K4i9hcPaj+6n9Ku+z3DynkF4DY1CkGtt+F9063i4+DNprpJGZhPuyGts/fE+kFXorPWjfsl
tvJ3akmfYhzLl4+esU4Ulk1efcdNPad7it8T7VZL4UYTL8HAbvy0clk+C+XVR+HFEN+1Gfj7EGDQ
+jaK64R9X4yTzW7sk3XdxUIMQ+4b3Ybvtap7/g4HULVFaiLhqaLzcdweSOtSSNDWBMBTsYiQHtKh
TVXejHFkwGJihLzHlMPzVZFq21V7aWpv3jnowkGSRLfjovcCD6PuB82Aj/Fr25quAKt1ivJ6tOkt
iifXHalbCd3XfgdbXOHNFjl1Bb+duMyYqs3POlrZVxMljS5YrzJSSptEHwXxp/GuYWEG20wKO4dn
AL7SZtfHKYTjIWpoI6AZs5DbdYZ4AdUrspOM4za9d2ToPAAP4cBJGaR5+Ex/B5Hg/qMQge8+B5XH
eNmIFQytGc3HJNqnfbdm+1Gnk9igKulYQqgNlFltIBRF9lMXLOqLzyD35eUcg8l272nPQeCjj2E+
ezBN0w55DPRd8wuuBlBCw/2MGlfBXkcd0JqezIfU88el0IPiiIoQEAt2E+klMHN8bXHnRYul+OQD
Ge2bzBKFwf04DrnEdHbKyUoG/xuts0bmm3pFBK3ReaCoGkA6KxC9+imHHOM8FDPUkVGOwn2CFH7Y
IgIYHw4d8CejZrkDKBaE/cVV/NG6tFtKbquF34fzIG9HT4hmV49K3AW09bpjB6VPvwgmwV5cg3cI
0ZesFUDaYTxaNLUK69IIY2kOOEiy7Ljt6HxjYgS5fA3ZtBazmPWXBQTnR9cvFPipkcxVYfva+nkF
VPNpZmyKIclXGwQ3F5rP1nFqIS6esihvZrM89s4k3gHMnZAVC0LqJzqNcGuAyr54hAYqQm6HaSnf
BQgFbZ7YOKzfQZvG9xH3Yfmct8zUFFbrgU0UYpgJ42KMw7XbG+3Ldme8qQ/3SyUs3JGhKCJ2UbQs
j3rux6gIkFzXueTpHEP61AhXoAJNQxzG1bEHBuAs/6m7xsyikK5qgWBDjt4XiciQEAcNlLZyfBBZ
sxdyTpY7WDHo+KRjHoVH0cMX/ZjowAwH5lUGvx2Dpm6BkPbY0fSDGpZUtUiBrK4oIGuKsDxukp7e
q1gKcz80PLb4bQPILnlI1iXO8iUmnvqCdFUNn4kaZPVYdZQhBvrI4yeWe0lrh1s3hSsK23A25hhU
affAMMhhO6Jabk5xlWk27vAPr4ZvNusS1MG9djsHgam+TD34MeVNkyE7Q3Do4pyNAdrpoAjrOl9o
B12f2dlMHiP0bL0dlHij6T0MFeOPAf629bBiUsPy2QvHsezwHQz70F+y7zJdhyqHP6ckR6UZFItN
NMNEOaJV5W6nmOoPZEXRU8ZkIsDU9gw6yE2izfg4GOH5+ZyS/7B7Bsr0BAGC541INCKRBw3P+xnp
MwSKcLW4XTBW9Y9kJtmC76VJvoVTlahiIpQ9aeQk4Q4zmfjopT60SRZB0YZDecMNNMiDKoTpSazv
cP4q7xA14LTkFO2KRx1ROR96jX/XZzxudy0QVL+hlA5HqwGd0/d1PM1fzdQ1D0pEKBrrFky6u3YQ
MfIPVbEkl3Sy6sh9zQAtleCphBWv3C4N2oiX0CiJRUkHF3xMWk7G3MQL5tugjPWPEO4Gq8QT8UgL
wBnDd2oG3jEH7pqaA0ow9XNdTXdLbZYNx7kT0xdoBtH7ZqGQ17cOiDZkDwH+i9TRRR/rlux1G3mP
fdxbhGAeZScLd7KfLfzd+qdssuEjDmY0onBg3jOmH4QjxRPtDQYg1ce48zqdt6gm3ldtxfxdXI/y
Ax4r5reE9wzL1Jn/OHsLDYreC8w9TWc/RMKr1+o2lXP8WfvIYvEo1WKOzZLKaKejBNRdVG/rZ+hn
44uPqF3igx5hLnVSmRIknzu8n10mq/GxWdRI8tY2DBxK6bDbPu66W38K/R99zFrcs1BneoFDR/jT
kwwSUYuhzf1sFG62zDq/zoVD+CnxKcRfGtim96UCVQ6euCZJRFGj4knypW6A+I8zs+YBq4NTNoZM
FuGUMcifREIXdPZdWESxsaRsIxfcyRpnFCKcSdXljRZrV4yOVP2RTnHcg3kIHc0yCRvvBvWEx/ap
HNMf3HqY+q1u7GrU06toccMMuEPWqKf6AZkYXKVZr5Ngr3EDgHGHlsQvs8gZvkMOsgiHNmmrF7Pa
BrWCbaKkBHovTXMZYnAZoc5lwP3ycCunvHR5jnQWIN8E9fZ2CDX+bszAfQElxL5Pi3ZdxGG11TTn
fd1FzXvrAv8HLJpSWzBF2n7fJTO+/xGldIPvF7ImuBfS4EdLqGA7mQRI8tsq7QMU9AlmK7KXdC5M
KkKxa+Cv2eYBoPRTzufexYWQQB3lRLsWNsTTBLia18cA5SqdfnfcjnOJa5tpXMxCBXlAfRUfJJyb
27KfVeNKmxCwoWtpaOH1rlrwgqG+cuRNKps8GEebFWnM+PgwV2J46KCWYXIw52l2X6HYPTrRRZ8x
oq1sLictNfTVafTccGCdysSr1x0X290Q2RCuZr4/Iq0PGyCRi9kS+z6Ndchzm/K4uekV2o05qGDx
B3g06eWoh4Z+Bu0mgkc9C775WvTibq2hRYI7dVVDMfUiegp7uKe+a/p0+N7Enuj3K7LaX/OKy7gQ
+Im/JeC1iCRwor+fOvSfcmSJpj4uobTYz8irZQ6IU2jA5ZU1zXW2ERfDOkbG0q/pt6GfHbsRuoep
UzplsSuAuk/QOouTjkDlYdY4prAAxRWWakEfbD8tBO0ctFseIebW2hzAQ/0Usq5a95M/y19dO8PE
OktmimxqrhL0hIKYv2wVCS43ROxpj3LX/cRFENSQP+prCM4Iiw1Js7neJ2qGvyj6AeuuY9Kjt7Hh
4SOgUMFzP1CfF75b7An9TY6qiZDmqY+TxeVDCFGTPIWKZJxnidAfgyquX8JojH+Z2VB0qqtBHmYD
RZICJRtK8RjVb4JPkKqbNludzk2fQV+rloOoEM+D5RdifyZhPWinb5H0PYG9twwtYNNmj92mNIXB
Ku9+yHgy0wGeJVrtsKfQR09ZGr6vVhnCTHteoy73JFRgD5FALpBjj8fvg9/0Nm9cauccQxr5gWTS
3CWAD8q8x0l4HGUjPtcQZvlV86Q6IpP1JujVdQ1yD52e2mlVXyYH2Gg+KIomQR+prsoZfNHQxyXG
65AwtsGNqUVdH6IuZOitjWuF278LZohqUIYw10zjVJ9SeJkOhdLbVE0aH5WA38nwwXRkgfw/t27E
g8fBEZvRM4j5R/FQ4u9wz/C2SXDDdpFqd2yZJE495eOMNMAML2i4EB+5CJvfN0jee5gMQKsgb6bU
/5mg0c1yPjQiA35Z6JcO+PA0H8YRNes8ztnDOI4SynJdEzxHnh98o4JPQTGbMfxhBJVPDQ78WiQq
dDdwLh9I4RlkIKfUQp8QvclE3sCxhmaF15h4zxfUtbCA88mUt0E2pyUZqslDgjZ1C4LTUH8Bn198
VjRov+jGR+tB+wtL9qYaphftuHxPG5hB55qmOtwlQ5J+rfgMs2SFZtOKNnPkv9RxG91NGIpPhc89
mGasxLGf2SSRD1rUTogDYeJ/TSM+oKXFHEPqNCl9l0LMxUOh3q538GRceeHoiiltSGX6IdBNfApb
137pE0h0lFwn6S+kWwu+Rk+lzxou48OO+0v7GaOM5iUQyWKBDZfuewDOS4i2woocKIU7LQc802Lm
C19T+bIEwGvlxtD5E+AcnSnA1E5xSuEqEJZskAGyp6pD7Tbo2R26Cs560PBJ4qMiNfNz0coFPZHM
enzXVuMWseGs96hEMDP0ypLsx8yV/uWAE9d5n2VQgY/MWAMkD92C96C0EFEsWqkfvkbULXGskl8L
wvIngMbkpzrRIboPdYIMovIkAqgQahgLUrfeVK5RAC8JSRr86nbUfoYmBGCjUBeiztvNNFXbVZgN
p8FNCAWTjepH6jEoW6XETLvWQUeqcHGNS2hCQfQrMEiiwPHok1NnO7gAosyJP5kGY7yHpEVhWODC
NgSfh+mgp2q4mCHlBr2qk1/Xc/iujwnO0OpgP1XwaUoetVmhTBFZXmfHEd1eVHcyjflNhCajKA1v
xM0Qzc7tO98zNA86P5kLm7ohKDKoZLflMMepy0Odku8YxYx4LUtlQ7RseojiBGgxH2gTTFHBqnUG
rb7l7a2AXYp3HzWo8ncuot6QZyZC34ayJMbso40CZOUuk+iJ60Y9T85v652V8Wxy01HLH9G7Z99M
CO1O4Glb8850SYDB+tqnj10/CHYSuOXfS8kdsIscyX8Jopu0uQamXYPbNiNd7QMZjwXEhIOD0bYR
pVpc9zwaglLVzgTJfIWsY8TcLqX3EnqYUBczZnoAvB99Igr20ZqHNsW9loiEKCTPEWyOOz2pIQ/Q
bXwO+8njR6qb5ivyIdSBXjUQyItSNGXA9+g0AhKGwk+sj+TXOourj3aZp3TrIkMm1mAukRVTg4qm
WLVObkjfDq7omLLIqaGfKfMZCVp3mLskm08SnbqvcE2In5hH2rpQuO1pDhZfInb+FAQW7pKVvWfR
TKCFgeZLkIOBjA5bnyXe1xnlxSNfE/NBuaV9J9sByVWfyewDPiu8pCGr2ls5VajugZfOwvc+9bz6
BGe8CGgdM/RbXZE6/BnP3WqGecsSCBA3tYlRE8YoIhqHLG5JUFXuqsxhfg/PwKEpqGiSQ8xcCMuH
vo0lrshUPiF69O9kL+YGtwLg1LuxSoIySlQfoY/lgnukbw6fEuDVSXY3DuiR3o2o2aAQBIGPYzLN
7imZguWb7a2pb6jRCIPM6vCou5STYtqE0AtZJdkvTyXBI0OowSc8MNOWgsz0I2j3AfqwdU++LpUC
5GCiJsMBqyx5bvXYN9CkToHX77txIHlNwV7Ps3Yg/FBPoQ32foZ+AG43xQC/6EVXoZ+XsDaPRmL1
lsZmByHRvtvNjQo+2DgWHxNm4weY0y3w2Rh9dH4lmxe4l6MxmMNGoRmgDeZR6GxQzr+Mxlb6CHQM
g0Y+FT+WGhDJXK0EBRGQhX63z8ZK+GXa0+SxNxYfB58bDHFSFs9obCLX9Hcu5cMTwVjsdxwq10CP
EIkQIjv6rHnGOksLsbLkRcSmeYGtjWIQLG7skcHRqb2TvUWlGeIKQOmSkvkGrTfobo6M6Pqpjza4
e9KP8t8hJxvrHPwFgmYUiCJ/z/ZMGMiOK5hOgejT36F6lB9U1NVX0B8XJ6VAYQCUSUAGOUe1xxy+
IG3FRQm1z/uumwAMsvwADFd6qCB0XEiaXQMjXVoSGBdwcjfcCSChfz+YCxc/VXSqywWSRVvPi4Y7
ZZJqBzFn5CwSOIZDPWb/TtiE22uAAQ02FRStc+gAxpbMw8AI/bBe29KNcIb3KDF3xiY//32mDiWX
GBCXzfiVnMF4vAajhaby6xLa28mxgRtuUc+RxXDG04f/YSkIuAADBWjmKyGX0FaoUJEelgJ3+GOC
ydQp8ZPluLjoGn/4NW4HIFRo0wDYtQkhpGevzeLzxP1JmhKqFv076OfIu9hguPv2A70eomPXIlAD
oMgRb6Ttvw8HROpdZTcVRnSndlAUt/s0w9fJpP+CyWR0ZbUNzff3/BysU9gxA8eIRARmwH+vpoO1
p/UAOSfSc8wXVpHtoRDwmFhUtIS76aipEZj9meoQxfM1FtjrDwEfOJg8sBrblFrPKT3cTp0NZshL
thUGhYK65QaG9vI5puh0VqlCdSbp+PT2Br+GDMDYLgRuHiJHsM85Z9tmbUPiPqO6BI7SFW2rNTq3
rYf7HnyEf14KinJAUmI9iISdu/TMFeXOo64roaxqHUpVBk9ipnsMncKUNFdkqV7DkuhGQPKBMsfM
DKCPs3e5jfbTsYVJXxWpmwnaFTvUVGj4EAxcu6x/31VRdALb/cpTXloXH95mLQ4lTRTgf6/bjxCE
RcktyqjpyL3zRfM4pWu6w6TomXehOfQN/K7DBUf537c3A2UxpHDqASPsbOHaH9fNuVeUbBynU+Da
9RQSa6FqkQn01t9e7OJTZkBnEzhlAlO8fUl/gFvQ61Wp1bMoNe5gUJ5soNH56fx9a5dHjBDVh55i
Uoth1TUBjQsHFsTwDaANlD0uqrP3Gs8uBIfHQ/Kd+ACVdS46KKTXQGD43ZUjdHEpqLtBXQ7xC5/I
2UM2CaJorbcdzSLQ6SBAmXgje4zV0F/5DC/tJxQK0M/C3Q6y8nnkUQ3SQU+Kss0guAotUn0YPCch
MRwGn1w0hIclTOwOunLuynl9HWEpkoqNfIXF8Z2cwbAqX40KwuE4rzZGS4dyfz/4OoCFJU8+NEzP
H98+OReQmFgwhk1Etol5QuHs713VwkDaAGYfsOvsl4eo0nPRapRkTMO7qwpajOnQrDx1Qk877jm6
t11zTcL5goQefgQQmBssfpN3O7u9kEQbqAjwDhjyarxdkXs+W2ran/U6EFNCvR0dKs6gxZ27laOu
BatMsV0Cmb8b6LZg8vv2plw4aeBvQ4ly45BAV/p8T5ZYAwmxdqXPICUHnNKElD9Nblm/8ispwut7
G5c2WP4x7lX0vc7fNwccSglG+5IKR3PLh+kWuAb/yqdz4S7bWKnQJ8A9CuvF7dT9ER9kZ9Yomzs8
kB6R9XdE/JKrGj8kVQom6gpfu9FT8/O/7yIgDUkAkO/mRbDt8h+LYgI9IeXJunLlaipkNkfHmMpq
r7nsryAKL57i/yIQxUbiAJ09oAdDtBUI+r6MOfs0WEB5I+d0AexOfwcjjuoYQjBxD9FL/UlG61gI
EcpriqKXXuWfv+HsELPQY9FkKJ53hngQGiiiv+OeCP89Nm1e7FBrBrQQIipnEcInsEReMP0osRYG
EdpvXjAZhuns6uIXwC/QAGhax7/iOrwmoXwpOGGDNwU/GD9DiPbvNwpS5IpI0fRlL2J7VxMFDOXC
R+AIoeZnPEDG3j5BF9eDDE8K3DTkVcItTP9xguoB3HxPjFCh9cVSYjY/FYnXpnuXAH5jN1net9e7
wElFOQdNms0blSAobq/4jwXB0GT+koi+rDox8FO7YKVChkl1t0xp8zDOkXmvNQA5Pbxt4Ns8AScW
td6a5mHsspLJLrnpbBt+fvt3XTxZUDeDrCfEyNNzGTzbJ1FdQWeyhMFy+82zoJR7kHq+kkRc3G2Y
bAO9jTsPXfi/H57b2aDnGyIhXNH1r6knH9tgAhYNfd37EX2EK1H2QlCC0wsCLUSeMBI+B8XzVKnE
oQlYwhSVnkJrzR5ApgRzMqRrfmWSp5WM0v3rUyIHBf0FRziBjnJ4LlW6qjaI0afqS90P1S+SNO0n
kKKWhyGY19MSg5B75TFfx6b/VgSnGm5IyOnPWaO8gxhAvXBZksQ0EOJN4g+xoBiWZSspamC8i17g
eC+LwaAuIABNdkDAvn2CXiU022+AYmqKwhclzTnk2owubprFw8H2SQopqzW7aeON6eYwYe8FC/eZ
P2RFo4T9V0k5rAyGBrYcOg/4AWenCsCZyFSNhjY5XLeP1ihWAnqq82GZ4A3l4msS4a9O8bYeCFuw
pUecepXP4AZd2LJ2Et43YfM94+kgdgSN05cVequqCNfxmqvGq3OMFTfq8WaRAgT3ucjC3FHAftCg
AY3FwY+OpPrRccBRa9jw3ALMSB6AmCRXQsKrFGVbFDB4Al0mlMjnfty1dX0GMThZ2iHrc0pXcCOB
VUKKL66lKJeeb7u+scqGUHwtuu6FMXARfVkTX6g88TrVHSEbFvwfe+fWGzeyZem/UqjnoZv3y6DP
AZpMZqbukiVZkl8I2ZYZvAXJ4J2/fj5W1ekpye7SVAMDzMPgFHBQZVt0MsmIHXuv9S0/tFa9P9Aq
LD5Lbu7hr5/Z316MV+d/PiNIYbpfvKhgg948OvWIdBQBcBNrWMY+9jSumYIFJIKX+WQBSYNX+4np
Xh63Teo/0EqQ6EvGJD0XqK8RISDljgWn0VshjMQPSxOJ039jNcEqtdWItHh+MP/S8rNG4SZ17De1
PGqMz2JaBs3BD5j2iHUZr/76nvzs6WaCSpuMcm7bhl+v0WnQ9pVNXz9upnaJnKUU+1kT9hnMugL2
Vf6eL/a3h/ftd8BuuBnedKDLbyl9jVuhfar6Jk4mm0GznqzXFBfpfJYQYHXlLe7ax2oR1lOvmd5l
rsvq2jVHlYSVWu2bpqNf9fdvOaRNlm92KlqGbzfDsW/asZNJE5OCW8VBVzdHJi0iBsxl7D30je+s
3z950wzwG4RUEAiEq+lNvcV8wpKpPnHLcys7Dqr/4ixuGvsQc/Z//eX+sM1TzuGL5wAE2I0u3psr
rXYi7NREH5FTLHehq2fWC6S89wCHP+4F2/MDhYuvdOtMvDndpBO5LWR/tXEhG32Pphe4tGVpp/5a
glx0UGS2iWedcGJ4j0714zlv6/ByrmYlwR4G9vP140sCelB7k9XGFtojDrYFKkzPE7sentUYN4Pt
nvT1NMSmoM6x+6C5Eu3QPXJCei9098dvlXBEi16U4Ri8SW8Z28VE915HgQkgwE+O2jzN3wOa7ddT
77TDO0/sT69FXcnxmhE/hMfXnxqVkU/rgmv5rd6H5WwB3TXyNZyXpYj/+hH62aUwVQaEiRuYjt7y
1eTgNPXqO22sL5294xErT8ykui+MNn9ndf7xYd3eQqyXsIQBVr5diRBHWDhbAr7KuVi7kDkwJhDR
pU36zt37oQvMMwNT3uD2kQbGfvD67uEWayd7yEmSUsunrnfvNBqXu3XMu9hxyZ9eLQZO3qY2bLW2
eOeV/Nn95CPSlNgYPGy4ry/e1bq1iJVPOWllsFdoMk6QH2fHQq3NO5f6cZv9LRWQ5HLef2qJN5+T
hqHRoIdVsZc7/b5sdPd6oXKKdS9pUNJyRnIQ1wTqnRHTT99JD6XMv677poNnuq3QCyJW0YyzJkzt
mJ5UlW/sTdl0e0ka5Q7QoTqp8iBgh+nV7Wor/1mSWf3eyv6Tm81Bj94NNSHNkLfN79VOAQ4XUhEB
MrgRHjT91Kuw5rYqeG/K9ZOnl0eWxxdus8tX++ZmV4QjCM7nKl6QUe0Y8vVnNQPtz3/7bdzoC5tx
lAvRd3n99MAgNdgfWxWT2SUPzbiImOQ6M5ylMb+zS/1YGGAu5kTD6Y3hD0vs60vVkPNSvzV5S9pS
xX5JRmfaWfJl5qUK/RlCzjuv5U8vSAS0zmdgQPOWGiP82UAB6il0JeAcJ9zUu7JwvqEfxG/oFOU7
b8fPng0WT6hi4GMwMr3ZG0ljFmTA1B2MhNSKMunoIVhDPVq4qe+8ET97NhxiXBkSsjvAAH59KzFI
eXMZkJahuNs3xkQC2C5wc+Yxf/10/Ow6VNWcG6C2uLDEXl+HfLhGFEUKgrf3/ThI+kusn+/lpv3s
vv2Wkslr5TEbfHORgQOtliaTiicRgItFHrBPvWHdOZL3/K8/z08WMKK8tswKSgs+2JuFpDOcflRz
QxqcbW2xv6D2kqxD1Tpm8wXseTcasvFvoyF57BkJ0F/cOrDe2+QyorZEM+ZTFxsVJ/dATeqIMfW6
WTrjnQ3vJ3eSdUD3tyhl6qe3uACDgaCcAtnFfk7sx1QQcZdjG44mH5nNX9/JnzwZ3EbIQN7GJmAW
+PrJ6DbLN/VTF5eEuVyjO/FCu3fGd57zn7zBbGsGhQn4zsB5m+3pSqBf82rznJfFEueiFkfZmIqs
BYQ+tJL/G2UQs1zawVBlWQzfDo/NpLOMchn6uBY4vgciYsNWUgbmlZh/bzr829f5f6Yv9fXvB5Tu
n//Ov3+tm4W5j+jf/Os/L7Kvqu7q7/2/b3/sP3/b6z/0z6vmRd726uWlv3hu3v7OV3+Qn//H9XfP
/fOrf4lln/XLzfCilo8vHY3H3y7C33T7nf+nv/jLy28/5W5pXv7x69d6kP320xgwyF//+KWTb//4
lUfl3/780//4pcvnij/1H2X6orLnN7//5bnr//GrYXyAZsOtpxHDi8LQ99dfppftVzT/A2sQYgjm
A2wgePL5JVmrXvzjV8v7AOyAx2PDw1MA6ay7XT1sv2T4HwK6WXYAwh1nJlvBr//6i736gv73F/aL
HKrrOpN9949ff5+n/+mkyax9o7dxxjQ9elQ/nDT5ihNVFdlpPWltWtwpLA82A9vZKUbEwIs5zdnO
bxIDXZ9uJZKCNg3WYo7S7eMi2WsCsLvWpRks+lO1TKnVD2FFbEgH27RDvPxYpz2MyDiwswX7sJ7z
39QzJCZDv/G8VMcwXoEwmszPCLDbUT4JVQai2Lw2nA7CVTjCvveycvJ2pZENM2J/6RDdWg3OuENW
7oxb4xTHPg2Z9gzpdTKFOSkYmGVrfb1dClwhVBoivSRwoMmizV1lhjVYpRVl3yi+pZZftkjwc12c
2Jiqm3PDzXQXzaVZ1+Ha5SDaaFLiXvR8iVYa0e3YXyxS00otwgLhtPmT3c/NLCLKyNU9eogC8092
bSJ8jsvRm4xbrVlm/9AVtpVeEI813ZXEEXZHWyMC4bolDEFnN5IzDlLmJfp+6nFFHCvS56IiG8HP
mXLm77KlDQ4hBSKGQRoSQMeHmkyu0Cb9+YipTs6hX1arDJtatcbBWGw/3TWeJceDbXWuG2Ht1Fyk
YSiKh3HfK5RsmBrQE/ZDXEFQSddTXJojwSR539j6aelk84nvak4Z4uxXXxBoiylqK2bccZtVYsBM
35sZg6Y9jId0KXeLZhiqO00R95YqwlYo59ul0b30ulL82j5JMQiHmNZnmkbOCr1s54+yrS71IKtT
rMTKnPaVRvhLaA9FgafWMgadCLUEQXkox2qzs5iaKzH/bMagykBGHpmuzhGkcLf066DOxyLKujbg
tIJodzpFUtxdto7faQdkfnZxGPk583HqKXpujCpYl7jEXjkiix7bNupGOkDR1KIojZBGyXvXXdyb
1Knzp6ZABRgJKot7d9W3+MzCa65XxmAtymX08Fqi1AVtGd8nBzex8CN0Nno+jofusFs556CfLQv5
qaetb5/oRLR894SL32UxvBllMPRh/TzJTYyQZT6jftZFV7pH11+4twJXXLDrale7crW6dcIpnzIj
0lQeyFOnKcXjnDeTGfdkZOgxKWX+gGWQ7E2EeFOX7EF4dl8Lcj8Ya494tXhcK+3aaBwCbFMzRSNR
Sj3o9nOuGWbUG4372Qjw8YWtmwZ6FLiTRKqsWUsR+X7SjqGDLmcDl2+uSBDGrohAFtn8vYSn4aSk
2/Lccc3Hca607wg/eze0MEpnOzoU9DxEhTk9SpHUKjTRPt6hNpX5x6CuBmb8flZb5/U8i6dStZ4R
Bu1K0qwOyCKNrWYInrXZ20S3UhABoylWzBArtjo4OqGqsTcO5SenLjwDTlQns4i3dT2DCNA+59Tr
KeYgEgx4pBT3N51irKz2eFpgY9Hpz9gGlvNltd1275ozhql1COYk1IOm95+FP1bBqdatOJXCWq8N
/s/mXZsgfJWde4ckPNevEOJ35Y1PUhUO0QK/VLULgrGnQa78ckiep3EasZSCJGCuFGZWKsS3uWWV
4MVa2zUSXSOdlAJYC1bnyhdZMdNYKJVuHVMkQ8UD2aM+JizNbIE0FH2nbjGnKQdMINiHM28d6uKz
KHLfWsJmbvr2thCWV+7UmJfbkmuPbZWe8H6yerNe+Ovix3PAdHY3dwYo9VMYCkVZ7zyQMYOIvI71
m1mCrXmnTeAmzacEL4gNuYkcoMvMkIQiYIN1CsYooqmXx2oiMPjGTxBw4Y8MMMOHWuLbzclsGr33
4GVmb6JfZb1K4sHXsjzFXOL56bdK49UiG3tdsD4u1ahhNRcwDfZCyYZmuG+Te5o3pOPurKlCG6tj
fW9IZZb+c59n5hM+UU27HUdnnVlOB/uGbLVhul7myngWq4ZFcYUFkwEyn0c0xYVhikejAlCwX4gv
NKPJnMp1I8cPAmewM5WXfqMt02Fw0YbcBf6g/NiuXeAck42320Xue1fqBgaDHPusj5FqRjrOFbw8
8vx2VuQgWgTQit5LzsuEZIwQkUuV7myjqdhOGhMwgS6JIuGFrDGfwhwvbhrbRHxnEax4P9aOUPtg
tlsE13mJrnidRl6wwW+zJDYHgaIdYsVIerBSnlftDAfJ8klSglbkQVI64BOMIcYTQd3Sp3omMfuQ
trw9UZmVrTp0S4pbbu43QE4JoWYNsRut+CvJKKBiTFCIhkKWPndF1OVHUWa5s3NwSO51/KHpYSrZ
OiKKyjQ9SoGt/MQrauOOKZFh73BuWO6F0dlwaxgE+NbBssr1e+UPrctZUhmfeY6zLvS7DDevxC6Q
4vA2phXcRJXkpwFt9wsyK5d7rZzrYl9yH4tLzAG6EyeeH4C00DNhdLEQNvda17MyOIXA4u/TlnCO
g5nlamEFLAUW83QTHN7KwnQKnjehqyvp9rYeuZUNLQPC83ibu3nfs/zbxvfBz8uKeVI5WTtaut0S
ywGzA5SB1LsmDsfPw6YKnGLfzul4t1QckXe2zOTtmCv3s2jR1IctDnbMgvnC3BgQK9+RNzdGEqPq
tsytunEFNkusto1UBV1Ks6pY33w1f1nNRPp7U0usG0wzg3U6NAjyY4Oqyo1Hs/O6M+qqWV0F20RG
7cx1NOzTNmjn7LnEbtgVce8zgAFdlLvVdD9jnsoPhVEnX9dac+pIz7r0rjeCxThLvTWTlz0Mn+Fr
PXvTdzsx+EqZpwFqKMsC30w5uA5ed7vtoTNQyARR7rTOMVO90xxgQ/Tujk69VBHma6O8SeBXaMfC
yTJv7481lR/eDLe+MlKrGvddOXEMcTvZ7p1ea8mSzCpzxztMfrFFS1MPh2zJvLCqy6YMiwqPMUoW
N302qlGvd/jdlTqmqgYw0pOC+dSY69JfGWXjNR/NaqFbpoE7UQfDqtX3AI9uG9vSBOabTcOinxYT
aIZ9U5nSi0SmJjfmPOAuIHC6Mj+FVbAEz5ncEE49icT19ZpbhRkTbK+cR2kVXXmNND0fbp2c6hk3
5QTjpFi0WKsaSgFxEL5qACwd3JqP0fHuataQGbyFusgBcEUjXMvuPFEi/55qjo6jO9exDpgL4PHN
NWuuIcEy/WWj9NUKacOXdajlHhQqzGALNuqg5rdMJVviqbCUaVGh55g/cRbZF+ywYt3sSrgCkUiI
B+y3xQ3VFfQbL7UGAwd84usnFk8WzoJuWZpoBPzw5Be+r/DC1WYSFTpAjXAOqJ6jjlnnM6mLkDXw
/Nl1ZGBzzCmuKuRhbHDThTeO6mrAR56GSWKMz1QtywzNRJROhMO//exxmLzz2pUks2Ro05sCw/q8
q2nxrMzeq5Xotrxen1gR2z4cUd9V8WZo2icj8Mewsrive0hZ3mNGBMzAwmSTUxYAaHfCwdLz79Zs
0+JoxgrzZ53b6tM8W6QqgTiZYVPBjmHQnqrsuwioFPZDa7ErMaLBV0uSZZPuVprRX2iFTxiR4ErA
U0nlcltXeOFYrAfrm1eaHgcgiD9N5LmNyvD5pm0Xgu5hf09ViaxJCHc9ptUIFMuV9lgeCl3DMCqG
QsGSMLEPEcCAuVhTUmLmFq39DDJFfwEyXY5hnXmDAu2RU6ba2jgMYVm7oxsGHDTE742O/39O/xXW
41+d1G95bftfji/li3z+H7/8R/f1RXac9H95lt9+uVNZ1z/LX749/wLJQ7w6zv/2Y38/0Gv2B7Qk
MB6JPGKNBnJKo/KPE71hf+CIj+SPoTcWFX0TsP5xote8DzRtKfA3oRN4dtrF/3mk12z9A9o5B2/E
Nm9hKPY3TvRvdC/kmPm4ETbiLDhBeCpv0yDWuZrBAItTvRBbNK9X6/jUcfm28qikMVb3tCyb+guQ
pRl2BXw2NX7hkGXWcQ4TAT/rn27wHx2HP3cY3oyyAZTQazUZLoClhW3KnXndVcNjsBR+INnbkJnj
KWsHDONj3lSASlxrqbOvYPp8uF61U42Q8bvV4Wg8d6ullbvMqxOpxbPL4SnEuem904x7M4ZxWdcY
3mz6IDLnmEjab/52EKDLwBst3PJ9bs4rtIahNU+LHvsffIVlJEhDCmULDF+YQamneigpLf52QiH2
DPo078ZIU19/7+/1elrM4I2HazN8MP5CDPuD0MS0Wktu8SVAkcp6gdc62PO5VgQD7cl2KjXfC5Vr
rjosDB2G2qd5smx4eEaQeX5kjHkCP8eaNFz2oQhkS6qMC0f8jq3Ze0AVX87jrlA5GL9IjQ5nPDo8
i/6HoPf/wjpzV1f887YR+KqB+F82Fv8fbBf+1ub7rxuGd+I5K1lz/twx/O2P/NEz1J0PQL2R2jP6
JOl4axH/vsIE3gca0z6jWeuPleJf64upf+A1I99v0wrRStwSNf/oGPLDYPGz8hiMUFCcsyr9jfXl
TT8eZf6mnMYshjjDQba4tbf/pNV0urLNKz/vjmOl9Re5adBNK1YXMIElqve0im965dvFfKBQqMEZ
PzkIb15fLJNahk3Jao+VAGWDh7Y9atnMft2v6XGyNUhCf71a/eyCiB7QE/PuEjmxDVv+9Olyg46a
rzKFnV0jhpJDr3aJ12RThZTyenan95bH1+85OVcmahqm3AYaF7qv+ptBUQ06RObA0Y7VQPMkXAvX
O9M5EV2TALjgUGWaM5hD8y2lH/v3BmHsDTwM2+U3ERVf5JtxRyC0hCZIyy3NrTzKXdSIpSbeu8oP
zwtX4YNxNzd/1Q+Ozcpa7Xl1uEo7j/0p4mXnU5Vq5l7RQHxPs7B9O3/qZf/2ifzNF8NSztHvrbQV
YIYj6RK1x2lCoQfDC11adztYdG3xc36cZPKOLuxnHw6ZFnR3FFHbAO7142JNSlvXtGqPHslAJC4J
cdTnSTssnvP1rx9Mds3t+3j16dAK0J9HlUfzn/+9eVSybO1TiPvjofCn8YLujPY05J5cIwBY601b
5VSRxK9bMT55P48ake76HBVdCDFJ+6YFgfaZAFX1TeVrbYdBWZDQrLGlavuMbUNFcIqGaQ9HmlaX
plu6CMduGW+F2WVaNBulWGPbaI1b6t750kSSjk2+JUAQMzXND722AICutWXcFJj2hxDinnWr9xkN
QdcrrS5c0tb0oOcwMgxB1cgW4tUA2aoIbJmcF5zh0yOxfQDDxr5bOWZPq3ljiJRGSKg8QOwpZvCS
M1RoovFM5jAbK1+crtLUOCoG/F1lBH/DfzSJZZ+OwP+8eQ8NuS8eAAUUSxMuyM+bsLNWKqPdQNFO
5zPvViWuWkYZ5Iiig26mh2GCak9wCBP26QxebQBLsk/wyQAdcqt8xzYcZDurle2T72VZH6+GOUpa
1W0L0K2ciqF8knmZ5lrocKSmsSTVMEcmVjjvfNLtTrtCN6OP5zVziY5MO0Dzp4Npanec2WwrdClC
1nCsMSPsJdSCa5N7me2mNU3hBvq9D3E/hxtJ0zdXn9tEdwZYrNZa13B1xtJc9xm8r4UTTierM81c
qmnPKWnNQFI0ebtfnMbozpKJc3VkFB4HGDWXub3Tdag9MZFJrQscudIDuHmp0m91aXl5mPkLHSBn
A7PRqtOL4dGcjey+Djpv+IRFx2z2wKDmFhrRwskII5oczwRtdP9iqBhNHgrR0u6XSus1EIGT1JkT
iVTtvRT1P7idoqXbwlyFqocfbF9z9hMZ6fOVuezqKhvrSBUoTG8wXyfO/ZKqZtxJkZVjDIagqM4M
Z1282B9Kg+ZyF4BG+8y4wqS/2SprDM7FpFuMG1LRJBEUkXY4jNBDg1M9CehsgFpM0suusvyBYgg9
nuI/CZryokyU3OXCmMsuFKY080haTZaXuwBeKB2ntmKsZGrjyh13sy4gWaf2h3OVjpP+STrGoPF7
TEhEfQkHxaQmUx9L9L7dtbXweEZF6sh71WCyi5D4Ws1+yKbJglDYDA9WsQbuzpAmNgCbtod42Dht
F1COWppPJMLKow15WHwcGaWtu5nXo4osfYBSTZSGdSFKofBKVIpcC3TEnASY/ZQtYq4luE+ZBoFM
KfT+vgaTYsSaWBFQ14GzTd4SmXYuXbLAN7xDCcjoW8t8fIj0ggXxsqPTWJ4lNrCMyGbNXUN4Vo68
cd3GgujYNp2x62eDUZK+UDaL0LCQ+h/hVUwen9MDlhHSE+t20JPtcg+bYjR3Y4ojACZI3uyYgUx5
pHoJM9opDC0/JsZUmOSFO/hywRLRN2YO6A2RBXFjuLTKhVoYHlEFmUXMByZFGixD5edfpN6msHdT
GgqRo6qkPfC2D9eNAhyzz7qs/wqyKvmi59oWyQz0t+SgXqVW6Hkyy3ed5/csbPlswMeDLnazQbKd
yEgM7cWpk6k5DBaEt0aQ63XqOtoK9dmCH7QDZUv8YDFtLEwWJLVF9K7dvi80/8avZmHCkFiaAh6w
HK47eEBAH4tU92JLp8HLcSltYCPyeaeo7BLrBHHnRuG2NAA9s1bxRGSELc+hzd5kXXgSum/US5Hc
60M/35L4l5jgChin7oFTSu1SwqOpaS8F6kowx6KmyUgLAz05BxORUF72YA116iJoz4yvMJzV87iq
DYZdw3jYJ53d3g6UTHZIhhzclXUpKrmTbEnNRYqGk/C4qkhCSxMW84IRISTccBr+mUPL5iDWLih2
3bK6qAZX1zoBBsznQGw+tMBfPPu51WGg8jhIU0RWp4NIyZusGcK1wX4bSQzOFwwH5RiNZrmegwID
Ar1q2nyfaSB517wuv9SNme8lw9inwJ1Rg3tm9ejU3fpodEEJ/D2Y8wQuTeZv39nEplUx3Z1PrNot
7ai3BgQfJmy/PjS6Vew5RFnjse0n7fusd/4VtTeRLZk3Z09OXflPpaUU/VPyHsICcpCKai1L9LBL
Csui7bz0X6dKgzOfVtB0o67K8ht6yUnOrawtulpmm7+YTE4SRtfpwJ2ru+ZTBlSRaZrwndu1m5rP
i047mAD23cDsKV6R2S8hiXzqS5kBMadTsS9ISgTgW3cTfcjGv29kW9xppSPPqmmOjFI+Nd28N3vC
J5JKmIx2TeupItD1QVeB+9CvzrlbNQNhwHmH4GUquvO+c6qQ9vZMoiSt5UjJFfjX3Apx3mvNFCtt
qD62GLDOKnu9MCG37arOrC9QdgEoCehfXmet2x+dci1Dj/lB1CS5B9ZWsx7MyognS3xs/Ma7rvwl
8GOrnJ3v7WJCdU6M6pSR2uxEFQSt0PfWfjesSKgQiAPm1ot7HgroMq5V+XdWaXg7jGM3FRDKU9sY
bTvqNHmW1+4ZHyE9tTYDUGiu3pO2Ns5FbVf8zL6S9qkGypopdy0GRoDloF7a2Te/Yqi2X8zBNJI9
ab4++9n8kE3e97wex1MbzNV1J0sdvOwod9gS2hdnEfq0mzoaxpE7K1BtpqcIc24GJZg5uAOP9mIE
IThP46FJGv0yZ067c5TTn2r+OkCfmgh/jofe0I40IjpkfQ7444ym8J3V47o9CN7El6xknHfwi8C9
AUooLmskiR/1WXytct1hYbHT/qwq5/SiMb10vVaNCs7teu33JlMbCqW2N2lklot12SqqcfajFCqO
Dl0/AQ8qj5M/WUaIMgGU8GKYdRKq1qTTmw99PpzZeg06idZ/ox/6iQlU7DROwxsMjgSk8GDG0yrX
m2bE0cVICeTwvizBhHFMWxYRqWFx6X0bJo3Rou6Bo9N4dtxdUHhXCLRBrVNiOY8NsupwmUBfnqMa
GB6bIu/8J4og9eDX9SRvi6owvuCJqNWxK+Zp2velOTeXpG2RP1LALrlJ3VZDH7Cu4Aa8FnzcYbWL
IDvR7HEYnwyFMP2b0MzOOllAWj2qgjCWx3oJhtO5NQzIEjMNWzjgukD4EfTgmZsxzWk8UWHvm9zs
oVA4HjPwHCPkCPKdzALNo+qa9Cp79I1mxMVtOiT4kHoRzLuk50NFJv24J8TEipY9xcmuGtuxh8hv
tt+rPh0vcmFZp9Q6zUcgXMr4qDkBm3tm2eX3OTV0E5uAsHAqs0h6wC/y6lrvluDRBBGd7qxGNg9J
wly5awGoR0NhD/fK4SwemXbLwQdwfgXIghk8tffUqxKIUQD83ufh2iDvCo7amOTZVxtG1E3byfEY
FNvmssDM3idkR50lnVniUPC5epIA50caPn4q7Hz52k34McK69MpzXRuSq7UxC1ZAO+CrNlANzWeV
n1ASGkOW5M/YjZp+lzkKriJTp/zKz3PtzlVLyoTMZ46P3qhoQcMmOPEO2milj7yxVLuq6oeHudd8
6JVm8dwmGoeEoVPJdZ0YrCvofBzIT9SxwMfPUX7AYSC5I/i4GTqCkPF7c78wcDRAJo5yXyT2cNa7
gGcNu2+6yC6m6UgkxXSAzz2fVEAbblZO7bzSbnpa9c680zXZRFnmwnot8ofCcjlAmfnyqc1GiPTN
UJwPGYVmTSQgCKTtJDaBubjXcq0MF5fqwvPWmiJooMCe0XSEowkaFGLyTcV2tg8ms4sbT7Xf4TfD
Maf7aR8Hg5JXzk0bDoboHyo4fPfWWh4k/byTVdVPupGcWZ0tr/zKPMkTuAWzV7GOg4rTApL0OBwC
kC7OUvJkv5eFfmJkLvWsLw9JwqGvBOOv+fkBQciVXDfqesCW6sn0ocCaSOafaYRFQ3yzSPCrLFjQ
RO1dan23T2a0ZCHKFkSLabTOHqMus/pEpW7vRs04pLol9ukGk059dCe5fr0OLEBOCt8rA6X8vIEL
Q8OrzpzCvjMGT9yLETcDuHjGI7ZRojGj+qfoak8y079edNZr5iFEwq4+KSiGLYNPw7g4oUypromN
uBKqOGOfQKySdfOxNVEIoebxLiS96diUzkIkElkqJTcnSsd5+lj0Ro/xUhxV4jknTPamA0qM25ay
K6ykOPWV4HsZSB8fp8k82t3Uho3VfrLAbvs5fzYpky6cPCX3fVPO4VJYt53gxc4HqrwQftj6FHjt
pcHYfjcRIPGVH7/ERtnVOxRCaEZU82Lo+dncJcM1gLegjwyvOFcA5yurN6LWrGeKwy44LQKuybgh
CedafHHX0TzxmL2Gmb5ke1lO8J2Fn8X00p2d3nQ3upxuU5jzexQyF4sPrLgvhXXblzOQM9INtBO7
MZFdqEJHiAa4YAd0moFa1dSTHWuDdaITIOPuFqUxXS84jvCO63ZzEFk/PYCHbxmq+Z14QNNVssLg
+CPYzrospr68s6Q37ibKooyft37xjeJFtyuDVkPXpSdy0+kwVUQohhrIT8ASjDaHxc5vPw+M0i9m
jtUwq8duP1hFnLeJsy+Rj+RRoS07O/hUrNMjaxQ0u2wOYjszm7j3Fg5xOMmiSrVXq6y0cMB8cOGV
WnWe0FzfKToMcatN2ovF5hBOzPkuV6/6zqt2XlfLx9yq+4ia7sKQlLFGe9K7HsRW75bT910LYpe0
GNw8Q84A3GrGPRkswN0GkHTSoSvYaA99J2IGhcOnatBr8saKrDkpNVJqrMZ6II6Xma+Vfid4hamn
H+w5Y5gwBv3gKmHQe2tMZnlaVFjOqoX3JB1KAoLlWOzdBD6vVaiPbmvyHQDeQE1TTfU3gB7utQcG
+4lm2gMs5OSsHPv2ziscfQ/zFR52x8LYgtqOEJXJm9ns7cjlwBo6XgrCrr4Fi2h9wtRzH4C23snR
sE69dj5zBjZrvPBENsjOv/GELZ/oGMmvshAnaaKaS8jSLDAbVZxwlbNUSz8OZfq5XvE1E8xdhEmf
sOV6g/HZQLH2WJs58i3NmsvPXONEAe7djd2gf+0QkO4nit6JDJVmOfLEdgckWDNHJANRhWHYtKD0
ZLovsmo8kcYgvxS6U1kXbj/McNghxQMx0hMfaajonchyV2Nf0MAy0VG0Rlzo9IeZt09XRl906ICC
CZKhq5oo8f3qswMI9mIeEDHgBihuhjGvLqj7yR3oy9uhJ18TvmDdfyEyw700gt7lpubyDlkNNpmp
UeUBNSNN4oWC/wq5FyMuRW8ccVVH6Fo4e8kS05M39mkwdcfeteav3rSMFNUp3zRJsafSRMYgGqs+
ZKW+jlGX993pUo76siu7fHoYW2UiYtIL57pFpQd2cxDVdbEut+k2fJ4WtzonosEk5cI0UnDGpYbK
oNOq7LAMKfKlBZJXxOuZVdGywN2KdUVQVCsrsbcgOd8QA0VzzU3z6p4+m/NUGf1wmVar3kZ6LZbv
xkY17tZluKXFMjmR68qWnT1wyEPXyhYyQtOiMsTr08IFJJNlPLMZ4T+3nAb+F3Vnthw5rmzZL+I1
zsNjx0QpJKWknJSZL7QcSYIzQILD19/FPKe7K0K6CtMx64c2y6p6KKtCgAQBh/v2tb9i1THXSAsC
7xFOWG+xfpeq2PYF6xsEYoIf9hKp7BZk4yCxIAC2BVyyM9/rJSoAJpLNXY7emnbdDgAiIMeJqvyg
6tQd8RxwVMDhNkXNFpEDPF1I/q7Nhh26qKlcKyKBRvDabowaWmC+IOrb9EtiBwevJau/yQalFoDe
CBI3FALELXg18D+Lm/XRDpOlOrqh1wKiZEAEdD0q5eoDrR4KCE6byz8T6HW+kHxUflx7NH9vVDra
3GEnC26331j37YQyGKMrPdZbaoXqi61k9q1LLeJJS8w12MykgngLxxYBAkmS6n3e6AZfMI3TC9Fl
ak2bPiRRBSMsDLxNZ3Yo4ow2cQGs1KTbd56poq9NJSScNHTaT0bigyvDlWp5VLjKOBy4EcoR5ek+
2ADzNST2jp7AAMsQmX8owtKjujAS9SOuGAp/5wPqqraLLIlS1JA1D45bLT8RgsIdndssLK9zpBfm
AYpyEcPJRKU7wU67m2G1Wfu+y7xvXiYAFacyWPAdwk6lRw8o7W5TdwrhBuuJIqOH+QeqbVM7mK1k
QftjVl5756oJJkPKk4Yc32bsMU6bQDYuVdv/KLBKJ2ZFT/RpmVs/opyJC81uwq9pfRqey7azkMXB
cYK9YoPEyg3RiDcLrenWKujou04/enTYoV9uOnI0/AixbIOxDO5xfa3BYWDISlRJvpUYBGsu4xOp
RPk4opjBZLogY83Szdv5ECwY8yQk0VtywCQgULA4w1OnpU9XZGROuPTYfrPgOSOndJtXXa0PQ22o
/CqkNvDJn5GIcfkpaEVtVLV8aTrWClJFyxmvTTbwn0uIgnBfyt6+b8kH/Oajc42NoVswADC6s2Mx
SDnvgtRlBmHl9uEODW3/0Uhc99jY2rpFoQ2tlBwbSsRlacOnDmXgDQIdlNy0bo/XNJg33yLyf9uk
VU/jjF4az6MgkduRvAg+tXY7f/VHr71Ksdwi5wIR2ILC2pT+ZubNtTsCbvJNQufDu8W1e+Mddeyl
3UzjmpKqh9T39kRtpGipX+fuxtS5b+8sP1x+0LCX3ZEPS361qqWsD9RlQtbepZG1Ka2em8s8zaT3
bV3OX+ETIE8YujHfgfCGH9Ih5uKlAvj2qDtO+LxMjQ7RRGUC+q42DQRvmqPVPOhxsqx9S6f1TyJE
fHfNPqgeYUkUKAEVPiMYp0Tje99svBFBbLeKbUxfH7QT6AYefaRYlCPMb9wtI0F0mrqm/+Cve1ac
IMQs0Y4VXJWxAxHJ1kHYKdAuTRVJCKuxOGgnvwj3yjTE0yCFXR19coRfsDca3ne+24qd23n2vUeO
WSPJajWfDSr4lrQusAxY+fSgo6Ea8HUoBhoguBz16mfkTOZ1k+Dkii6M57sJwoHPMJkDdOZ2Cz3/
qkFQbu0xtlqarUr8/JYjnShyGLrC5YLN+YJguFp+Ky/oh520LfoYitynoX/UwrpeLGX/CdrexSPS
GofhdzAkvncts8mbjgn6giujGKNlx6r3uMqLafiD7rkbDthC0wMxzQvbV+mY3YOUnfmFTPDwgy87
kThu0anYi4RS2RBI9Oazj3f1Pdeq/E5MYZfCT7d6tq3Cqj+GtdF8ydhHrE2eVyg709asfpHOTgAw
FNhnEeSp4qbAaw/5OhorjAwCWfnAtAMWiB7wN2nK0Cl3ttGS3IDcOwP3Ntvphx9MdJ9WGAIum55K
e7tNXWt5XxNbiJ1dTnUDSddBHoupdpezaRXdnwJY9Wcs2OWnInTp6uzMzCN/aGf+xyZPOBRzPvMn
FBVWs21GH1FgahsuMnpNKm8TtG36FQkZ55xjCFII3YTAN+5tKOSICFl5rRQ4pPlVOWAAJJfwq0vh
9qeBCkTsIqdeIHnVpKPwqiGc2shlzoYd2mrlxMFc0NPhucnIJc1Nv5di9uShXkzr1qdqlsSBaMNr
JoTar/Uc/dtBOPghLdAQb0fq27+J6bS5tecSY8ZmDsPv5PajW59UDJ0kwDaDnaen2dysiqj6ikAk
JanfplW5wbi0O5QhfNxgDAl/RstA1GphfEvNBQOCp2XiwNtR+PDIM6/1n9guPW4ToLdx3zD1MFsc
kSFwbxzJKmdn9AMfbk4LNCDFuaQi56ANB/rtAIP+tIyu/KLd1PvJ6qqRa1q9fMKQyn6PFycnzZg3
Cx9fCMxtMnNM/bKAmuK+SovJP3qdQyhWJWl1L/uQDafwemshJxmScJroUcJMBD+K8iEPMXfaObpP
f7bg8b5ogF8E5hPUqYNvdVya5SrTJsUz9U+uCEzyFjjmiYeUavD4vWi79DNpQR6EP2TzvJ+QZvxM
S64FHzDaCQUna0PKeJS2Oe41DT8Ul5Ql7UNTt1rFKSjS7BAoLOoOnU464N9WQKwtXc3B2tRO6hxC
qdyvXA8nAynsrP27rEOCrzdRvpoPScqb7aEqAqPFyQJ7tI3tk6Ek6BZMUpbIh27mWeCMamluR/dR
Z6kf2kKseYjw9fpCOYFGQdkDBYT56OiO1BNn2TWHxAw5qStt/8i9uPbIxjAslwXOEKodDnC0ntXx
rcvsdtn1lbPeWbBl+tZ1tiJ8wngLrWjmLemOkDi1kD+TbCVc9uzmYfYHZpCPVtLv02oqP46dFXyp
+mD08UpJuPFRD6Y6wdNEyTbgYPMUVcXY3BY2hoz72m4swi1wMBV4d6mBa4yO9naLYCO95iZqJ7vF
9UJc92ZpsSjGcGruMVmtf/WO1uP7yjeWCLmcVvmh8XPjq2/TbH1A80WoRs4V40wSN7NxgA8y/cjK
xn2iPU8bxJDST99TAOA7V6IJoo9w5EKi/MkmTsjpLLmvzFmTzA6TIGPjcGw65PoEBbb2SEnvcD1F
3uyb0r0OXSrBopEWZG1W9zHJouVHats9Ct+s8D7JsBPtoW4rRMCwGUgNcTlEuz/0UU0rAc0KLoSn
zuQ4Sr3sRraZEvc8XlqZnJ7E8NhQFd2MoWV9w8UqLLZLPZGPaCbpfCf4BCUaVv36qFOjUTTbaPHQ
jR4ZwoSmP8gZ+MpT0w5dJMOitBM2FOqs18QAatlGFgHizisUhh4OBn/2lojIvhGliXEHM2pvawz8
QhajKD6knCHBRtAlgltVp2AadSTKrYOMrCTmagBiL5tz/70TwRjaV0kpP2lDuMmuW5T9E9V1mXDb
X+rD6yqLZ/IfZBVcgyB5uK4Dq+VM/uNZhucP2Fle9cPoffXNYX4qun56kiH3iSo3RXpBg3NG2UCs
YqPzpwkYql+AaP5M04F/g8Am0+ivENwP3zOzx2FzQ9nVaHeGRBV1q0M95Txbrj5xXjtkaeqhrC6R
QJ/pWPgZLggy26fBmJbBs3k7a1ssxfbhymwt/ZFVbuxa2kv25PHqC0zMdUYnKhYgisBoGApqNp3W
60/5h8IK1ac/E130V4FLO9YmhbWBV6+6hFl+/iYdiwQB6GO0pyvF/XQYv2sqY7TM/krbnFGdwP4v
baKMK1vSxjrPs3evr5znT5DxoG4i1iPQRbR2Oh7bbE8hNe+vTLoYaNWz7U8qr7EN6xL38+tDnWlW
0YzxCG2CK/6J0sk+n1vh0buT23N/VUSFF+fLbMbjpNShQ9DFiGOU7Mmg1TfB7M2k4XH5tOkaOUq7
DT68/lNeeso2ZErL4fcQ/Z69zLJFKkAVeLjCtffa9JrfWTN+Tco8PbSXWKovrRvHjyDfOIi7wOae
PmDqpksapGF/BflfXE1J610ZtGhe0N2+NAraSSAodGSbNFifjoLDYur1QvYko5BP8aUNN0FtyQvf
wEuPDXoZOi4vWIFTZ48tE4LAZ8j6q3lKnCSWRWSohxmq+nSTkp5rMJkaqfa+/q7OVyiqTYvTap2d
A9fnHOjjtyZ30HYyY+40/Z/A8+nXJKeUwZCejeTr64OdIz1JSKwaPHSqERw5D2TY6YMMh7SQYaim
mKpf9b1WKudwBxdET5JpXkfmSGDkmPYnWynvZ5uORHOV71wldSH2NcjRW5v48f2FH7V+9P/ce/7+
KMJUNluU34irz36Uid6RfMwUp3Pob1Up5QcHLfQhon1oy00C2Fjm6nu3QQgSlNTWe0wOD3SnX/qE
X3gXwCzWrZYdl6rj2X6Lz60IvFwtsTepNLbypPmDR/r4aPa+//D6pM9XNHMGIQf3gS3DtZj66Zyn
OahHNG5LHFLi2DZqsK/L0LSPr4/y0oR40VG0qpUBU51pSceeEo27RFOc+ybpSK3zkNiriuY0nrkf
/LuBBb33/4AteP4iVwwd24GJ6h459OmkCntBj2jpOV6SHKHenCJkc5a7MA0u0RBfeHy+D6ffdpDL
onxeP+V/HFdTBF43WHGLdqgRtDgmeQCrmg5vfnywIPgoVwguwu+zza2yiP25jvYxlkvjH2B64RUk
w+mX31A/fH2olyYUBWw7DrtAEJwzv51xpErmUl81XXPZkiH74lRNc2GveWGQFdmykkc5X7xzIW7f
LDUhTKRwj2h/i7yO9rPbD/GbZxJYoE3XBQfW5LzRxetpLMmmQMU04JNPd/GsqgEIXb19FNsKAiIV
JNp8r6cLICRFhHG2q2PEcTS9hUV9tEiOvH0BgIJfm4OgLjPM2c5EO6RqDZnN9OI29mNuVXSYKds3
bgXigTeyeNe9GQwhdHd7pd1DUzqdklP35uDkcoqJ5jV5JESI5s6uZ3s6psOsPxSdrMcLR94LK4LL
C6cOH9HfPqfTMVndhUR7MsU0o87vLHr/YwGfonr76oYZSZcRhzfR0TPMcN5UZH6p5WpU790jnbYV
3Gpl1uYbld/rM+Qv2/JY35yVZztQU0VkLzDyigN/0t9G0+t/WVwPf+Y6WC6gfJ/vrWu/mUNXB5i2
iBjo9NGR4SYTSEY0rkJv7Z6eza2usV9uWlJUb13s3ETCkD0V9wHP9M4Oiy5KJk1FLIojuNsl3Y3R
N2Asze/XR3k+IRt3F/LZtAMAvF7bW/65p0IvpPE3wHYtGUwRV0093dgdeJLCrdTTfzIUmwRbXsgV
52xj7adhKVq8w2ipbIddlFcUicdC7zAC9S48u/UTPQ0umFWw7ncU23zSPqezInsxZKYr8IqKSP7S
wj5Mu4i+0e8yQ4i+103/scYLFlM59xIu8fnHxSWArxlq1XoxOGdkIaCHk2YnViwdUX4ASjyTvzLt
N++EaCw5CEEFre0ca4fRP18bZU/Tm6w0iCsyQVf1As4AE5JLLT8vzGXd0Ne+mL/3w7NR3MlHOkGr
YIyDjN7ZRdHvTToJ3hwVcfwRfbsEgkSo5yBC9KW8rskMeGJ5gt539K2ZdneBEexbFyAgQj5aGGms
iWd0d0S9OHjg9B1nKhI7OWOy7U6AYUDQ1W9+PxwcKy0XSu96LJ5dedux0ViIz95a+02hSOT1wRxo
Ln99Qs/fDzBeNs91gwBndf5FUX5vvciSmPatpcl07lF2ZI594bG9NAoNPDRi2etKC862V8uskNtF
vRcPlhjhOLa/kkyYu9en8nwfIuNi0mjnQmOjwezs0DUKKuN4gHgxqtX+PnXq8BZD9IGbSHmRWP3C
hFZ7Ny5EbHt8omcvp57ylopM4MbmKgPd+kQu+U46jn7zwnbhyrEMuHuxF4Tne6tORhSaoxuDQcDm
M/AQciE0vfB61v/L6V5HYIfGhExOQLnOPzsnQHgNpENaZjOH3o1yV3aPzvA6h1pz1ZiTeWG8F57e
2joM9HYNJ7m5nW49jpQujSqmGxucknTphMsVVfzkwtJ+PiualD2a1EhPEfOcX2LY1jj/IoGoU9ZN
fj02Cf1BKHASc4vcftZ7pKd9ceHmtP7000dJuu2vVxXhOBrKdZH+44JR2YMOqcB7sT0NlnxfqGUg
kT8MQXXlCvQmODFK1cRl4tDTFpJUdx+qpdHqwtzXN3b+MwjQ4IJTxaEd8eyNDqUfItlpvbjy4Xeh
17LuPQPXmLmYpkfX0tN9h2vy4fUP8PlrJRFB1wkfeUQM7519FB194UIVpRcL2hC3Hnr0rVXDoX59
FNt5NrcQsi3fBV8GV2F3/Rn/eMRLrQzR5abCQHFEuCkDr50OSIjXFp86TN6FqilwXs7dxN3lOUWk
GJFD8XOWoWFd+4FGQ+ODaGy3XuZpuYP51M27tg8m93qupv5zD8Zh2i6FC5/cc9ammSgda3srg9Vx
ExCRr68tErCXyI7P3xkdgRxe/CGfyk34dF5AnzoPK4eehkD4L/QW3KQVEfUUzOY1V+9wO6RzfiEY
ff6NMKaHkRwnAA2r55TWOcfyrKWTM8bqenlPLG9saxNcilWF+lcoB+fCveGF8QgSeW3kScjIPRuv
WURmz1hEDtz5dwPtYQfdJMZ+Nj3vGKKh/PD6Ynl+JnAQMEMmR2aOAunpM80ntyqwlVCxkqK6RjE+
b0r0yegqk0sJuedTo82Y84fQHvuK0D5b/YT0tIkaJcuyk/0f3JJNIAR1+i4hPtrlqe++OT4gb0xU
xUFn+S75jNOpDYGmCJyYMs4b0z/S8+LHvpdi6/36E3z+UUcYlzmE9QE85OCcR1uSy1/yfITE1k/l
00RTzbYIU3Fh23w2im9zfcDhhCxaSKRgn04Gm6CpsBFux6Zq0htCFjIm0rrkvPRsNTAKIS9pBp8e
aSokp6PQkbMWf5WOqaKWVzTJZVdRmKOkKbUfv/GxrUMh8rHJZ1g+/Q+nQ+G0K30rs3U8JZ79qagC
89roqjcCuPl2SWS5xL3wS9ZY/nwNKGSydHnqODHReIWDdj9PHfCmt64BhqG8Q3ITki5ZhrPwDUXL
ELRGOMTIgNz9lOb0hUwY9r79keG5apKpWiEB1tka0E0xTLUudeynDblakIQ7bMT9/2QuqwsF49iu
e74j0GPpCVAdA6L5Jv2AXB9M5TiLH2+fC8vYI2zj5bADnb7+2Z1RS6IfJxmcdYi2pLLv03y6xPN+
4bNZT3hvjXA8zHHPjoxkMYjqplzHc5dOzbGuK3+6TSGtXcLqvzAQlAj2AG6kZJjOK6lNnywWykTQ
iU6Y3hkIeA5iCqYL0e4aoZ9ELWTxKbuRnUNiyk5w/n2aNAqBJx9ig4hbHFIHQ/B9hi9JfTeljf1Q
pqYO7kal4bnahdemb/9o19s+eaa/9iHnPgU1rijNSBt5PAD8emdD9ybDjiXR62vjbzr7fJpIz0Dp
BCvd4BwzQA/1NPkz02xKRxzt1M0/F7VhDYclk9ljZk8UN70w+9JAj9hLmUR7r8ijC896fZZnP4Lc
/UosJs1EdH/2TWtdkJ/x8zH2kqV5lynVQOwZk2t7ohEJcUM3PgQ0vYzb1yf/wha8pqSIScnfcEie
fRjMO+HLjHRcg06/LWiy2pmeNu56Wpf+g6HgmnC95aWiBTm7ZXgVcEclTR1nHvUrlC6j+jnTx3qr
qrS8FPu+9DjJUmJ3uhrPYA52+sHXM27xpWXpuItCcQWVNb2Fyg2kwIa8emjzjhetzPLX60/zhc+S
ZUQqbE0TWZyfp6OG6DopL2tN2rKyHkUyjPs6UtPbN+b1Ug1KneiezNTZgwyKdHI8mY5xX4zojnBS
vclokr7wup7FT2gI+Bw4YogQ123zdC58C0MOCJDtH3DqFZFCKOjTkvgKuy0q8V1t1Pmftz8+1DuQ
Yanxh3z1p0NOztzRS7To2OyS4hMVS3tHp4H/5T8ZhSibAbhbn0NoesoN8A44pGd6ja+jxe12aVmm
F3aVl5YCxab/M8pZ9gNIcO3QGKbjNkkcmv4R/AyjHe3eOhcHgzeyBWxdFB3Ol8KEJAkNZj7EVFub
/dI6qFmtwb4wyvNNgiIqS4FgA88PEuWn76XkdLBl5+hYRukB3W64m2tIBkVavNEjgABqHYncOJkp
6p3niocWUy581ybeDc7atNQO/TV0Me9CqP78XHOsFY9qc4ZCkXPONodSzp4KkgLUy7RA2Q1mSfaa
hlgsD2hxrL+EifmQVDqhQaNsxjcHPHiLWM76vriWcOicPsywqlwryYgRAkX3dGpAahhmjLheXxjP
VCzrk/znMGcbu5htioNeqmOgbC6FSJyEMszotkMF9zpNhbeviggQsOwryKlLRgcNwuIFesbX13/J
8w+BaxHXbzYspElER6fzzWXK4s2TIS6Slia4qHQfMeH0P70+yvP9nlFWzxuCe2hBfwUT/0hChC12
lGYxDzH5nLF4ZzcGhIO5C8evnC7TjZgNnEylh3j5wrn9wvSo/vt4QHDZXNfU6fSUrKs+dIY+1mPa
3ft9YuwcpwgurNj1IZ1GB+iHqe8xOzRJ7Meno4yZSCqzUWskNDWxwD6NiL+qY/St8sLKeWkoKhpo
9MicUUA6G6ovF3fUBfs+BCv6FYy+IkGM9l9qK3xrtoO8EfXK1aT7r5vy2XeYRFIP5Nx03GfpXV4g
tDcm63dDqAl6zL4wrxdeFMl7tAaEOhidnJuFjkgmSd3YQzwVTXsok5Z+qG7I1OfXF+ILewv1SiKp
9Z5Bmvjsu6OZS6Sly91sXmxIACLD3Gek29PVhvuUzSnXwjbQR3ze8ws10xcmiOEO9upIK1HlnZtn
kmn364iWghhYR7vXVT1/dYQA6/T6BF9YH9wJEW/yGCm1nV+lynJBBwfJLabHf86vbci57t6m87rb
NfT1XDCbWh/X2cKn1ocuja3j77d9uvC9Ska6pEUmhv5cbZVcZLcFrT0Xm/GvUn7SeRJcmOHzMUmC
r3U49izqwedauNpWwogoaMZaIhcl2SPjxAh/NZMaj+5UWBcCrefvjXgYAQQcNwsBGXzSk/xpVrah
7DryjJnXkq1agubYkLvavf7aXrjlgBVfS2U4pTAv82yYXBiTNANuOVFYxNDOvpuTFFsgB7/T1N+7
Y/7Dxel1p7jyra3ob77KraOTSV1XDhqcs9E9w0hHYhT2Z3og/8jIVrdQmOan1yf50qOkGG3DauRp
4v52+iiBOdFyofkEBAXbrd+Laa9cFO9vH8VfaxjEQyS9z0vRteobJUEVxaHhpDdAJaKrcrQu7I3r
Azld+HzMxEFg9shgUjY5ncooo1z0dSVjFAPZthON90uJcjokwhWPr8/nhfXOUNxaiB95PefppLw3
Sy8Qg4zrBYjvti2m6mMQtngheLYO3ledbL+/PuKLk8M6ciUWriboZ6shV+aEa/0s47QNxIcoh9ZB
c8EwtzuaINQlm+gXRmP7oK6F0w9F4vOIy6KFd6lMpWLpetjwmbPc+aKZN1g3iTef01Rtieoo3/KH
gOf0rWGiCDmfFohY9IOLWs8Sn9CETtd9gpf968/wecSDmI0TGjet9bs6r+EOnQTdO5G615RQ2q2s
sF56sAp7yA90HHXivp5s89doJuVyQYz9wlZCWpAiqEncz7o5p/p2+Hx2qUuwZQWtfDDNbrgdxc4z
Pue6SLc0Qfk7WE3ttlO4vggjffP9l+FDHjBDr4HlegT/I9azM8uWJcjeGJxotp9VYsZ5Ji4cPM8X
zToI9uakwakCnSvOe2rzmfIH0BsZVcKehpr9ICJ6qrtLddHnmxYjkReB/MrfYcmeTscKR1rU/QWI
F7isQ6rItXcA3S8cai/Nh8CROxzfOinDZ1ujcqqiJfyZbWttpFzbFIWKtpHQ4sLW9cKEUABTCyFt
DMD7PHMgHUPZXcD5ibCq+Jbng3etx/Lfluj/D+jH/7+5obHV/89w4//1J82+49gBS/2ffGP+m3/R
jQMA6iEibDpsLDSVf8ux/6Ib++Z/UQ7mza8gbkq260L734Zo4X9xvyesQ25HMpm182+4sR39F8cc
h2mIOeW//tUb4Mb4TK4pnP97rP2196YMj29nwEpn6zrbIIc2NRXBQLKnEi1uDSf8PWf4eoDku3Xz
DBN0bzx2vciOSaPTo6Gzr5CQTDwuPKiBs723pGzuGn+iPZLmW+9gwK2g35UO1QCcr0lX7RDK6GHw
hiTdK5BZ2Ef06Vg+FMJTet9lrocHkSU7OyjkRnAXsH96qnXlL8+T080yDcp4anHqSZ9a0Vdf6O3X
JEODHwA3hseyrkwaSPGxQDhAMrair6zYp4MfXXd0zVMsTgqSZGn4mLmz4VubZjJr/FWaNFppNo2M
NmUfjv0tZS5EFrlbbYemLXdO2A7HNoSTqWRpHXXWD1uvgy/XG/lDsEzmzksU4IW8e1cZTJ3G1Zss
Gb7N0gddV7l2u7GmXB5dXd0qr6abeUmBt+HoInZQMPzYr7nBWVa9z5Rzg+mjiAEWgU7VXV+DlDOT
AdBDBDt2r+mc+6xA7CBY3SlarfGjoF9to+lK2+CXUa3+bStfq5oAR2GY1aWlf88dONyYlfVnMOY7
USkIObiOgSZT6bu2Gmcok2YgPyM02XhuL+4U/8th4y9+YV0nYcG4s5ll93Zh5yAgyqz6DW/W9bZd
V7TjQdoZzetThv3cjhy5HvBv8j4bUoZqO6bpAtHQHJct+MFtbdtjeGgGbx4/z7OVfRgip78hjocl
hS/Rxh/c6mC1pjgMptveeDy2B1O010O37FLdPjQ1Vo6z1a2Zx8DeUTU80NzzvWi02HiWMmMP5h7q
ukIdMsB2sY7GHmcvIHQwrwE9BcPgAUylR3nTsmSw1Oy97CEFi2rSFo48/LrNMNsJlGVBAMrbd7SJ
XyW9ODbpCBQRWKs7bBtwUcketzuIBAVmCti1CKiwIhzvMLO4RiXTw0p1m7F9LMEKZ8c2s3A0JkE4
yoOHl5/ceQLQ9tY1zI1ZSrXBLw7EBe7G3hZrmzxWRno9ABP4FtmaVHymYBDIgXN78aY9n7XYTujX
P0wlFzAu5aNJs87w0UqW4F4MOi02bBrNr6n184PiMrzprdq9py1zMyQYcYC0uKGbdNj1Lf3GtQui
DFTgN4DCf2onj1urOaZtf0ubxo4k1A+/cKYD+fp+tSC4DejX+OyOWbLhKt0eaIUeR2B/IGb4jvI2
3wkf5VDcaCCdv20+pgNrep6OA1xTZCJLASW0rg9YLtcfsFmaIc5Nw3C34OC3+k4ZSXFsdDc9cO0U
OWfgCph0RK2XbZ7C4ZvAEGB8KNTRsM3qfS3hFKXavPXtFnZQ0hrzcZD6JklHcdM4NWCHplsxINng
V6AAfe05UHeAbMzK6coD1GAVh7iY1KAtTVwPJrHI77BGejemYK3ggajJsUEtTR6Q4qF4NIcSUIZS
Eu5n0+T2Rplz/WAP3dBssBrLjLhHJvtDp1ZaHAI5TtWmDJoAekw0g2F1Q9gxVfpnEbPPPjf3Ozq/
MXocC//RmNMMwxuj/BONLqwEdFAJ3XoZ3KVsoNUYrzvaRkMQE3sD9O975MrfI+pPx84N+NJLq9p2
RVZsjdRxPhZlNh4DzCXQCNhOXOWpxFM7XLuou7wu9gY+QdcLOB/zqovab+5iqCOYM/smaGcom1Qx
+nHjQkaOeyTEcFbJMI+Hzisjtr5eAqgAycYDl8a2HMfv8HptwKV9euDBsszyct800OHmBUDFjdHK
QR4MyAbQAv0UFqBXWsuxQef1jvxE+0UEarS2kp6JggvbbkxzeeU3QC5DSCy7yfto+ElInU8BmUSm
Jj+lrn1fth5IGB1e+QI4L8DiMKZ88YX9VR5VHujbiJ4f19SFukrn9i6ofM/s8LkiCbrJWhPHuI3s
cQPaVZ3oD5JiW7ehXXjX+95wmy2BvDGM8d6Lsg56A2ZYaju7dg6/1yZBd9VCbngsMD06OvQ6ftWF
yD4tAybrm862vzpR9zgY8AbrDBoSzVWfWOXhRuvgkUaLlDKA++hLXCdoA+/uYDD/FnPxyw5GDJIC
wwxBLifmu5J+Abgc6eoJZdKt0m7tSg6rP6NTX4nQfc8RFR7zugx2MnWnu85sq481zk5yQ3fB3oEC
ftviccUyLmnkXhJJD7ZATPS9aeUOQ75do6xh57WL2PSwqYBpVuo4NhH0i7yb93gTQB8vtN61Ujrd
1nBT2tRbmEO7MlncfRUJyT1tvG1g8JpT+z6BKtAfRrB87LAAA5OnDldFhGWisotN7UeHxKjjEpOT
bWcbEM/znCKFkVvDt8XS9cc+D43rHF7nPZyTBtQx3lGApfEkyLf5EJXL1pf1xyTIBS8yW9g1oxqc
16NhAfoUplM4AL8AsB8zjrHvc99W1bbqnUzGbh7MH+hJt/A0Ez6oPNsefmrcSruD20VevQ39zvy8
DGF+dGq/3s+eINLQltMdUbi9o3eJg2VR+KtCJwB0Gpm3U56KvTNmt1O4esF6uDRwCni1sfED1X8t
Ai+ztsgqrPCgoqR68OfBcfcYiJd3fVH5/Y1pqWnaKPr9IghnXwO6Bu3bSdnvLFmIB1WSSh7qAj4d
/DH0v7nWDkAzUOHF1q67/uOSF+YK4IFXkTQVFo2EiMWevB++UpVI40IEax3ViT46wwRVNkwhhPh2
WR8ERyXAhSm/7TLnfZ7YcL9ZJlm3T1UVPWQmL+dA6s6LNkk5lj9SGGLgXLkw2zAMWwgtuau4QkK5
zJpdHlXMA0UStoQUYJ027ifuZmAtTReun5nV6ce0n4PfZa0fE2H24DkdwHXXLhzcAYqD6nGDo/zb
fHZbHKm2gr58jMOqMPhu56N51w6wHTcuQWnyLiNpAXDEFzmocuh42L4OoH42VO8S/0rI3Fg2oM+M
8TBJX3X0whjjH2EFKxdScgeuGupjLKUrQ5n2wSdAmTYGZEznoLzGv9dcXmGOFrtsEunt3DThUYm2
P4CnepIZVoQt/Q14TfKBDlsr6hL6KqBrTay0HaQNqmLYM/Kh+LATeTbt01SYSbqdfeBYO3LSD8pK
buvGng8QvpKbpLL1AW9IPObqcCimeGkHw9ylWWXWm6kCMoTHGokXPXnYdnZyWa79sMmPI8JAY4sR
Kc36mMbCJpEbKy9/l7nrb0Th2O9yUwZ3yazHDheyVOGhhorznclR+gMdjtwD01R3ZtWFW99XOxG0
4jGbKk/xIczpEYNw8JSWHfOWCdqdyr2bHS+Lo8H4IOGLQLELcnXMjWbaCyE/2akvt0Sx2c8lm6/M
FY5t0pX9OaDhFI4dTpw/BsyJr4awsf7wYkErlcKn08Z45MoxRZscLlRIDJ489S0NI9CbIsgZdKwe
cHjMj6mG0vuJnTscjj0N5kcwL+O+AWTxKeOcBikK+9HfiSIdf2jDzD85SVl9G0GJb/3G6eNEg/uC
ouMY1xFeDd8zpwDGRq4JQrKyWkwBa8QztJD+8RyimH0tumNhUIrGuEHmbbxM3lzeDg74qw3ZFX/Z
RSjNvyyTBssDMmk+6kW44ElHgM3XodEaeysxrG7XLgMIl6UZio8W8Mr/Zu88liRHkmz7L2+PFnCy
BeDcPTjfQCIqMgEDNwPH18/xrPekO2tGqmT2b9NdVZIZ4QSAqV69eg8hvx6R7zvfrIY6miYDZptX
krR68c3VcS6ZYw/pBvKasPYqT+vNSObRFC2EYNU3tkrlHBG37HDauTCRk8lHjuPPjdbj7AV5f7BV
kOcbrZU9SRdpMFkodwzp19AK2BjcIc22UV/JICJgqBkjLUEZMknF/8rJjL8rmYDY22yi4pugAhKl
BJ2vEGp9JGzHaT9USbJZaEt14EkwVeR2yXb4XOveMPaDSJfi3K0CMEaVa5E+EAnrKaeQ9yWhId8F
uelQJjF8kOOT2M5TbwNY3pLu5LB5LEsOXpKvLpW07e6Jc6SCAQeAIdloTfloCLNsjqQ0rOPWhbzQ
80sWscybRPXdt8z0YNhOU3sbEEjvEf/7rKule2PLvSmJ3sz8V6RSnuz5Nf+Fc6JTt63XFKeEBdqv
qm5YSRmD3n4f7bLuN9k0piSLE13Wb6uOgqpS6k41HnexlcFGJJ0wjSiI7+dVGiGFXN9vupRHSjwO
hM6FVl3MRPA6CWYMmHsjs9wyLzJAs63QtkDzcrJwdb77nT4hyCWcqlko+iJP981KOnRkrkRwbuXE
UjSBF0R7ptpU2FuwP4b7MY+dtDdFKUu8QOxiviRaRWilLBeYlwRoVvA+Efjvq6LhbMvSWQxnkaVF
5BLqQ7CIEtc7lcChnypx3HLbBLnxK61BRZ09XsuktNjX41jfJFCdv1ih9on40YT+6mpTSZ9FnH5w
1u2iuSuC1iGYI09qqjir2bJgbo1I4NCiLw6dWnDI+9zg4O9aV38LyJEhRdZotQsZCe5+bMbkRuma
gKKciea5Tgk92S5pP96XidF/KQxEUYtp9ycLc8SOGosbekGm11wtM9VsqVrrttQn4n5mQzYp/+u1
WQhVI7/RZ0tOD85kg1iGjAHnYXV01M5GJ1mgF0zILkOwCNjJnNJkx2RdA/Nh8OmOEuK8c+IBHVNu
nKS3WYGXCwHMbaseWC4b3HBcJwHLgYfAWxMkenKs6ew66nofZHBmdraCDmpePG21H+xiPOLDK3as
zdKguHI279CDx5R7YBk6hkpUBSGA62K+1DA4QmO1ej0mk0+85ms/V8dgFFpx6BjAUfRmyxoXuGXT
M3tXNEGTmi3yuFjg8peY8UD26JdLs8SzRJm9taDOk+ZlEPl60Ebdm/coJ21/YZfXbe66NGcpSwty
Ux0Huq0/0lpNzbbI9ITgH8FR1k1t/86mSaGF/aC5pzn3zU3O1UqpDsX3fsnKjlPKJ0iPIvPBVTRX
RFgRtW9bBaWQsG9ML3cPKDHdnSoLWAca8WIlBPM3zxrwfLWjfwjoVx6VYWUfZTpDIvBLn1RKmnTO
UuBFBHRno8Rj1/SjiHxzngBRVOZ5bA2dMofsb9esu6MeLOutsPke2C266a/J9IGm+Mp5HMRznSzZ
jWflNgkahmYsj5BV7Z8AW3LrVMixrPZBrhX7VMBEQagaRwLWuMxVXLupW9/5pEoGxBE3LlPNkN2H
OvgiJZFEfp6rsvgYYQ+cleS+u8X561T7SUAcGgAbD2Tb+BvdmpIYFesxb5tH3eerDZxvIsP1VxIY
uScN+TQ3RFBj4LoDwnMm1eh+0tN95ZP27yf5Al9U9o8tpXaoec4laau94/uapNp96cmuzGvnKMfq
i6L1k3WPe1xAD2Tb/aiM/GwOOib0vNpgzvw0M1g6ttcTZrs+BHkJwr4rPyXT6Jj1zlfN4m4kmOlO
+c29b1TvjrIfha7dkq3knKGoZkhqFtVM1twCN79FuTlNAReZMtZPp2nem6zUY7hAzrZq2y6ceVSH
WeX8Id3C/IZNQ1fQE0TTq/RzNotNUxdnLcB4UgboKIRqRs6QCvT8TiIakZzpaz2ACVrq0OiuqUeM
hADOPOmEHaPDUHVytf+YLK4SYzQfsrx5IU35KBziTRe3HejOSYFPyQNWB62lz9mTx904gqupnJzn
oG6B49btMvASPFfZ6XOxWiT/rOrMAX2TLIozzlr6MFjnW0cG+2x1HxB1Lo1RH6ba3cCCu0ylw3PL
oKdwliZO1mLfSr07TGS4xwlMDk+fT1pX31jU8EQnuiErMdoVGxe5ZXaeXK261G2uUxk0t/pYUpe4
/Xs5W+u2wO+0LaQIDmZ+Tcmc21sKLmKs0QQyuPabavDdjd73z8Hi3SkjaG5bKz03dFI6zyeWYYJZ
Psve+WmWrnU22Dk/TqTMhog28qQVcr0x3PmGWos4Y8/b+4rhg9Pr8NCSH2lNyKRI1k8cZ+8GO3ub
qSwODTCmM1sHdyNOl2k2b8Z+sR+s0p1oPxiLtPoQHGuu5kPXaPB5sNuDdEKh8gbfCul72pPZwfIm
QP8NC8u2bXmBnP5gHNxjRrkaYdMm0EJ6u7ksb5QBooQZz0ODJyymiUy4+KQ4w3DurI11/c4TelRw
9F/J3NshtB2uCcGn2ZRrG4MFS0JCDfsDgUu3gHQe16pERhrb5TYoxuWrs/2DmyYvg7V+iGY4Vvh8
dlax3KImkC/WWA8G1bu+tmK/AMPaVTUtX2s4+xyz0TkziO9eKseKdDbXuM7G9daZTbIkvZZFE7IL
OIa4nHh6R8CtO2hsKw6Tldvj2lDvPWV8SvJxcTF4GPba1gtrrdL3LpF4aM3mBR/fcOujqIVDWzxB
K3hw8uR98LM2DjjBqTYQBvTkR4kMUwT6xa2oTIEyA2wgqJc09uC+81V9bAiyphohQDIoaaS7zeQt
adxllvOWLvq8RQG57TP/w0rkqTGcj8Ybpw2eCOAdAWJ3yUpX6NfWO+nKKkrFeuN7HRes0Z1Tt+g/
gmwsNrYtDrK0j3pPzllGinBwW6UeCB36bQLXhbQzbd8Naens0fkRSnHEpPUfVm3K8pvos2m3ZkVw
Fq2xPnZNo4eyzcx7hS3uyYUddB7rlK2yVn8NaLM2Gcmq0ZA3WpwuBPpGU7dM+6ksu9fZ4duvR2hY
nlAeAMF+eeiSbD2SqFtxe84aoTaI/5gmva8BThc1FsJ6S1mU5eQXhuMsH3NYLFtlE2HrV9nJm6bi
kAIS3Xr5ddzYIr7l4tgUzZNfrfeYMp9S6vxQDtI7japa9vky4Dpob02CLqnmLqT6qEjntoozQRiQ
Eyzu1s3xr9A8PBlFzwJgkNVhLUzjJClS9n7VblAkT9y4blhcAQTWKl9BYueHohPVHnjGSuuSrziM
vWpjiHVvVf2FZOgyqgpxO+T68yLdvd61bWwjn52KrJU/tJUqIB1msj9pnmJf2WdRd064gH6og+Ew
efOxAy/1mLbDcsaIaKjYK6xD6tJBJtC/31qnRjJc8xuWYPZ5VhUXq5z6jTLH4izG3n0nI/EPm+hm
UvFNnYTW/nk1puyJUZAeZ7IttpOvjjNpjLs0656UV9URIclHhcLZilGik1f1qym8mcQ9SL1a+oWh
OZ4SOnpWAfo4ICSm4CZpCkZsIekn1VbYPGlXukbaSQt9g5aUn1qYI7fS0KXbMrXxUk7Qm+iKv8lo
/vCW/q5Uxs7hOXIQdvlNg8MBz6q6Kas9PI632QeYZSzPAA7poNPh2bVb9z0FXr7l2uPF+11aR9Dx
LqzUfa3+5HxPzrojk+UjEfXrwAeKA53XLKW5m5f2YBfuYS6Sy5isP0wdxkglp4qcZmGR5cz+a3pg
IIaJagDPzXDbsrdCFs1WYuOKnaZu0pjpWnIceEy9WPrwlhM3ufGl/+Il+TvdyU9rHW6LWaxbafY3
1IXs9FsOis5gRfAbE3BxKDb8zEffJRJ7hDNyUWr9tG0eQEMuvTvpETzf2JfR8nvkBMM2yVNl/h4m
ujUnMC16UoAakqJrhExRh9XgdbGt6G/F7PY8WIomuOpt3u2U9XybPt2C2WXOOfAsfwPCZIcC421S
/JFvpd+4F/J0529HT7pPsgff9LWbAJYob/G5q2GBX9NhNY2Bo5OAzgPJd0PFVVt7QFCJeUhsNVeb
duIjgCWWKHa5UjSMPAcwkE7HMa1b0pGAKD1jOiQfGAwF4IopBbE3RDPpbRUHXzk2tyOqQspn7KxV
4od2AwyZFHY5O5vBIKiXMNFmyh4qzXRI7+4Z1yzO6B8Vj46fBRL+RR8mWFZun4J9nAwxPzsFKfY8
EeDT+dLqjoVaJ2IqjWmG8cC787Jb+OfCOZYotNsKbSslEqG3dqhmC1dhUcdtKpwoEf7HUlUXYNVI
rSzvuvCTwqA1YaPmBF8qp9madeFvJ/Z7rXCUXXuj+c6lwnryh+BauzO6BTELfUeZywhoJUFq7jnW
Vv1Y912yNVLtm8fNTb1am9LrnbgjReoqSc/x2GRX4k1OanIZAKMYe/PbMacs5tax47mRzZuks2EM
NN2C2gEa1KRXREng71qQ9dTfXGF9uzUDUuUYmShHQ1/6mbn6quXnntbZdGk2LfK4G2Gl2yJPSq8I
iSXuqAbqziqwQJSmHjlesW4HZFFy9ewxeWvXovjKNSDzIXPn2WCNuXE3g0tSNRGZv4b3/9/F8H9w
wP6dj+GxBRb/nw6GX3/+Tw+D/S9SKTj72UuycG79Ar/+Pwa8/y+WXuB2Xx1W2E+vvvf/a2KwrX/h
yLuuqmBx+LUd828bA3j4X2uMxIQgETi4cv83NobfTQwkjbB3x44CNgbbZ3/krwbAyR9USiYwyJ1y
ZD5KGNe07j2tdkEptJW7W9Oi06NgWiiyvFGbh3h2x3WI02JJ1KYfyFvFelDxX8zECdTGLqu02wyV
wMwtSH63o2ZRScsqPJuD1GFT5j/8x2d996fh4jdsPCucvzkxeBO/NqNtLMqsWhBJ9xeDYbvoneAx
8nMgc2e855eOUPSYZjP9pDtiClGtBMu5y7JuDM1azyhZpNxNpv2DY7dM35M6GaydqyqLgbUPrvA1
9eRqxB0KURYX5JRHBgiC4XMgqHEIlaTCjxQUHTdyWk/NEYLpwHRdrKZ6bLUkCJE3reYO+JTBg+q6
obMZZtshgGwkjzZEC9NH4m0BxqADVy5zOhLanQ2zljGGmuPLSBitvIMRFfgR4vVixDrcQBoZPZ+v
iMlksGPJBPc5YxBHqnklErXrfaf+yRw3s3omF7m8EYYAPGsWrnHq5yXYJZmiIXInsFWh15foffC8
kIGGQazDRnQe1M+20XRzww85J4zJzE1ZT8vDxKwM7OBM1L9G3GIaz92IuL3KtCm2uTMG7nGBs7Zs
yiIXT8JgY5hcXzYAmWZghW98xeeowFFmcdfPcv7gb2uCOn0epydOOFe7Dwg6H7bIbLqIoKrpD3kl
DecyirRathZ8iCKG9gHqSXaJfO91wxwiJrZ1Qvk8qm9ZZYn3mNW1VdFbXZtXf9CBrOXTPL1fbSTl
NvMX4ELtjDB6N1gGGRW+JFw4dKQBlmgVoI0juzeA5U6wJsOh9ryblMxu68Fb5YhQkwveRZ+b7Ttq
YRYcCnhK9xM5JAS5p1l/bHsQzxt7HLN5uwSLsiOZUh8jsFjoFQmTvgWobCAZNjqjLg9Uq+jSll6t
R8+UwgoJFfffho4l0ngcqfpjC17va1Z7+MJLuy1sRLap7g5a2s0Tg4K6ku+TqPKfDU4MmMe1nRrf
DeafO6CFax4NY6PNIjRr+9OQ7BQfMdtPCVTJvoJd4yMKb7qOaiZW3FPZhmY/zZ5bMDhfZsPkM2xM
vedOwqC4xoKdF9BHSTKYtyvds3tMZyhDW1s0HdnsagECu5FCU2jRkjfGpzuuVNLNLHmASJso6W0d
BPNdHUjdiKVHqvxjCZGCLGsmkjBgDZ/E9Kaq+KGEngI/NEiBu8P5WSxktf+6FfteMeNHLRv5ERTX
3fwxg/i19xms3DwPG1SqJo0Igc+qb7uwynVCHxlmDedHIZoGEq6TBcHLnOG7YtLqzvxiwijbd78r
eqbk8OyS7Z+X6woc2nnDKsWXXuF3YUT366JTrK4GW78d0UjNbq3rc1ZMFneHWxZgLjr/07NT8sRt
oUkueuTxNxOFyD3U9sREMF08K2IY393zmbDjJrLFftcwW50diopb15g0xrV5Zn/N2mT3YZ0032QS
63vij/JTBldpM3amcxg61vAIG+nLGFbTuE+psOhVVAzl2k23CCXFDZliXh7ZhS6yLVnhTIfHpLe6
cNUdtjlzJLWZ8DEe/QVSJS6L97n1vZvG0+vnYPSZcNdp2nxMpR6cykUItCy8FBPkwMGMhpoGUTVN
+aInLZ4xZ2ouzrAsDPDTNr+zpr4lH4lZ1j41dN+DSQG7DXzno5/NyuCbEiK9Gg76/t6ncSdyjZ/g
gsTzcpPPp/MWfsUgjAhQLh90Q1sdd4kpgJgHKVaSBVJ83Bre8lA00MdiajbnzoUocAYnyHdgacMT
vFoJ2KJzjuxH5pGv/KvxpJ+ca/C7eABUU8x8hv4CC2yQ53Rqig3Wp4XHcf8M7jq/Wczlp55P6tU3
msbZrE6i5RGu1Fo7jBXzt7nIH4dVpYdeDurMu2eu4Q/DO6DcEsK2SA4FKKmohcq5awsuXfbArS5m
rFEfIU7aG4FBDp1y9o2oaYOW7iPwuXNzY5TThhEh0XpOmf0cmqUCy9ZQ/LZJALIubxnX6kFa8B+8
KrudAknhOUmJa+o6luZ54a4yyjgTTOB1FdiiADE68rNu+MMnjj8n8km0WhyADvhs1sDaG1VtfgyV
gj5oa578EkJz9U2S6Msjwoy7Y5AptZDZE3he6trejwI7NzeAgN2btUTu0rvK3/EkGc4k54GA7Oz0
aNq+3Je1t36MS92D3zCHaiuz1rXCVM+bL45GbBFEp4t93uT9vrqaLbDBGWXY+7VtHmlXsZWVTMma
cBz4xsK5L8ZvpD37h5uNPxP0x0ta0vH1VFPPix0k7z7k6Q8Nhg7ybdd+gYauQbguIokUDLAqTL3R
iAXXBb+qCLxTzhg6OOnlKB9se0li3/CvmVsMyH4QttD9RLiUdzzhJRor994N0Zz9H4bRe49DNgJG
gWYBpwpH2XmobZQ0VZplZGEUuKf98D6B38n7nFbqgQdmtelEur4WxuScaJ0NnjZtcvHLYv2j01fj
daDi2ppd19+TzQEOd2E4SW5Og1uwTcd3iGk1zw8vUN0NTJH1aa1aLG5t4V/LMZxW475gSQHaE5pb
ipyH3rPJMRPhmRTKB0Kej8slaxL3vShWbnbzOmeFJYtAqrESqFijGcqffj/Z4KSmtnvxUdLIJvKB
QMG1XFfOE9b6Qwh/Jsz5CgcjwDgOY6ALgYVtBQQ8PVY+z1tOg+K1cPvRhdO2Avwi9cCLWz0od13f
gYSV3oiZhO6o1++BexCm31fOD9wYzRHkaDeHxAvMGGkNt0QswIGbRau5iGoDiXAgJGnmO/CfIWPA
a/ERpnS0cdaCmMPmjv9mSl50NOtO7sSIIaTkJKadlrHWjWyyUQQVcQPmiHPGqNsgbmgEf5ge0YyI
LqlI6KqXYIwczZQxsB6cOnMCHTwDXkvfvVz3kw3Nu+oPg1khwHXBcG6dZhAx/XU34CYllfUBhrnR
xc0YeClapjI6UPYEEn9AOjI+GJEv8x3DNT2qFhtsoiMohTgD9BFVbholQNN1bIc7l0pJnI0Esjj3
/2L2x9QZcHOYPM6Lc5ADDROL3d5zIvvj0RYThNOEqgPLF/RnnsOqbb8HgufLnQ53wmRb2B6arTdb
HB8loe17ixF1uqNx1UM7C7w2GlcfqN40OS7gCkunarWT3DXuS2mXgHZIBrhzJq/C1ZkZV0h2EZyq
doDRbFLgdfFQT/p+ufYdPEyEe1qIYdcRPeZ8byVp/mAOGDZiu7WdnxRHN1hwgHLIq9n+aFjdDHzb
XVEbA6KBZy5JoVU4P+b8NBWNdaogt5AoNyQDAkDaFfYJCy/XP16wEWCsNimwbdQZ7/hjrirFOsmb
gjPUiRDiofuBYYoJPGS2YrXQ9MJ5hNASJxqlGJqyvVhQghdu9pLWDShMR7G+UgZ8qjrtH8t85Vhe
O4UiBKX1B+7kbrto2RIlDtXWZs5d7aYoq/YjMFLWknOmPHwbckBGDewWSj0WShghxVLDD+uadjEh
kglo5ziBuUjruhmAwo7CYnmtmupiW+mrlDt4zSZuwdXRznqd+zJeB0czjjQ+vRu1JBy8BGMObp6c
Qv9tqlQKP9dmyDBlwn+Rlp6h/BOuTnXkBu0hHzPraLa+34JSwtkVKbfmZWZWY774bV6fg5rEnHCx
+qvJbsi9M3ZQ+rtUH+xnqy+ad7ts2TqHbvdhC4ti3iib+dvsDXnvy6ZgJUlmiX1gFGodatPqIJaV
OkhVZxj0j6RLS0zkv5qArDRm87wUxUueWn6yUcEq1y1z48ZHW5xaiwsINZxWJZmcEOrLT8uZxEkX
7CJx/vsHAwXuHHTwjiP8oAODjAwiYzwEGrYgqr8uylbTWl8zaEkvg7EM9sZwh/XRGxUY7SyorBPU
IfFtWkkDjWie/TusIn4b1qWNJ+36sHAMRXBlY4/dXhFT/0j5jeDC7Q+pivl2SxBXEWVNinBWcV2Q
5tUcOnaOIfV62QEc77fj9owsVzEfuOmwb5Z+OoYQWSq+5F5z95lIiq3mt9k9Wlf+Q9mV/XMYHe2h
CoT6COYseEwX9gDIyLNi09MgNTv16uehrmrvzuX2/ZFMs4ZxgpblrR8Q9KIGP7UV1wKK006qxXs3
VGONsYsLN9Su/Rd56y7/3vhywcsVZJGZNf3WLwgHBWTTqLCcR62IrNoaoWPY9XEhv27HYTkxMDRO
ful50G0tArxDLFt3OpXHLg/Uq/C89NnQTPdkKpuHBQtD+7Wa91Rvy62tSfPNaacWToqcspPRdAhq
FCdq52LJuDM1QhxDrvYi3c32PBzmpWRQvRjj8wzGfeelFPBSt7ZN5Yy3uOGG7Lr+FpzX0mOx1cDS
ViTwUVDX1urk1yLfg0fnHknYrGBLVJjMPJvZPHD6/MiwtH27mhz3S2ZYxFwFM8S9RnPPeu4pi1he
VzRRDwrRiHqWdx94SpaXihzGzdQSTxyWLVcnZ31Qp6FlBcGWwCf3rRFBGiGm5zHzL0pb3QI2TuPH
8uOo7ioh2F6wpvEyreUPp+dvjUuvHZRrlSc718z9mLiR4ECzN9LAGu7nrbURXidvg7JzVyq8Rjnb
XFWjs8Mc3t/YTdfdX5HbO681tKPSUlCW+CipLEEmQwEbU93BwCvblOnxam0B3lJfJ12ZRbnf5Myh
kvHe7OrPNW3nI+UFyJDFVedy8HREUd++ZSJXvowV9gI4VUpwNnPQv075vODLSDrKC7PvI+UHYtoS
48G1xPV5wPOMOWuup+DLrkXzUHd6z5dvQadtwSb3J2MqEw0el9SDTW/m489SSRoXg6rmOv3GCaRa
UewmzV2+PCwqt13bsmDiuM5413kaN1Fm4uUItTVX3/qcYUjUi36lmO2tV9XTE9oKP/iu8Lz5Kymg
Coc5VQd375I2WlhpNChcxis1ORNtPZywAD3iB8b6RqGeR5nugEhq02biRNSdTWvVmb3pBiCfMjHf
bWx3pzpvMDrXRr9l0SV3t7OmfZBs6u1YOWWDIM9nNlzYUpjpP5jPa+2GGoWzVeU9smxhJAe5ZPQG
Rl8ve8W20fPcg/FjY8Z1io3b85pnQs1eW79O+qifgxk5KijuyOWSH04KjZTuvGueYIQ8qS7tb/HI
eeoAZIwbxwPznj+peqyAywWD3keDm093giX+5PYqzkejGoOXmt2KDUnw0449FzTkOZ0wR1IOLLGc
8/KBenDdGljkZOgZjvoqnFp9DuBwUczk+Mc89YWKmdhuFtIld2NVksCaZ5of+vjzj/Mo4YRWo3bD
ASi/BkMr7jInlZFKxoYWbJ3Mi0nr3+xwiyYHRpMI3TRJMM/HreeV/hp76VJ+raJvl4ijNzgQDH8q
LBYeDJVke8OueFAMZH94oPzeJor1Iardwf+hJh26+DVzxol7b8EQPrqa6nez7q733joOb9JZln0z
mF1/t6hi2TZZ/8FxXD3mfj1v/KIq76olOwy8291A2AEuE7cYftg4hZzjmvfMB1LP76aNrGbtY1WO
fIONdUMsMTYS9NtotjzxJtJaf1Aqr+DPFiYCmi7eg6Jr9xpuOK5J7bFJbHzZSGXLnpqZDYje0qi2
6ZPxo04AfEciyg+0k/XOUon7AbzXiAuSzC4531LfjG6OHT8ZZ0JQnPqA1tPHU2cuhyGztYcu5ySi
5nG4FRjUe8NwRPRLo4xjaqs0zb4kdr+cG+Fp2QZTXS3hf1oMGVYfrGHkOYO4IXbVeCcJSt9PeI7h
ghdacwpYX0Gba+sPL7Oo4UpgwNXM+oNZiheT6CUKK0ZSfeDkxznI1KVIVxevE5Q+jeq/Hutvr/H1
J4cNrX7bVV19WwasUwA6eAEtmYmzBjHwpbMdplu137/7tZ4IWgP23e4IqEADqplJIcJ6g17GINLy
awKO7yJ3TSI11rCtbN4jUl8t78RaIaZ6WBuBHuuye/JwAWA9ULQvIBNRghJb6HKXWSPCpSS/OIuB
2ulaKBh4MiW2h5gA45b9imy0T1qt8wdo7N27xZ6qJ05cheuyFtRSDbtyDtaKFHlgpBmpYqNVsj31
fZNkccPmGuHefjGJDYMZfO1UJnjM2BfhMTPbHk0X36mP+MTc+J/ADv+TYk6qn0NBqTOtcP+yQsvg
MpnIjfjBzuty9EGRO/sFonERLU3aR2BtkgZBXy03XqG1b38v2P+3kYPFKjLhkoR/uwBg/hor4ruY
Mo1m/fSbrr6IwCL7cTEAZiC6xsIAD43neHhguYmVwhyD9/bvf/2v9Pl/720yLfBJTuEV2Nb14GIh
+vcl5YxVA212UZIBX2bZBvO4h4AYCLH8kVS2Mz611zhrnvwBX8Gs6fpXnud2t1Ue6uZmUgP6DDW/
zOMFU25xSFgULE8Dhi9z52RmpcV20bGV1axs14fGklvaP2yN/wp4+e0tUHfYLBSwHuvwf/ZfBh5a
dvUwGja8RiMp3B3ZfujgWl0zASR9bzA3cNGNklKpYKZDcjHDmBRDGc0IC3AvdldU1W5V2jzGxq+p
jSY1t/yHNKH/6UX6hP86VD1cY7zO3z9ny+Jh6yVEVLogS8kRtaBdn6ox5XVxcN/DrxM/gqJnVpMX
Kx/yrylSgEtUbUD8mu4myzGj4cuCdoJ86KzBP+yR/4qq/s+P0Qc8a1OMA3PEzM0q8e+vEGE7axNZ
4KEbIKQ+/HnTdRhFZiyoaFQ3PDecbusK9PrYa9TiHtK5W8sbDHgzUYpy6Q2647mgfIBxzuXCAhxX
SiJnYzlVgi2wawRo7/r/kHX8i/v1+ytnbwrGjEWsJVsx+l/ihtqc3U12rSDZ2iVXLyas0scSKtuR
ZTVu7M9K8n3Hk5bZxQUsJAhNHpdZfpMubpOdII2lzh7AcMIcy8xEuWUE1qXx5HQ2+2Yq46GZX6dB
KAHsWU79Yr44TuJCPlUgv1HBcjzWkrp5ZiePVoNaWvo7zW+qhh9YaT/pmPIH8jLQWgVL0GY0r772
2WZsJtxPXeY+BQT/laHVk4v5D3fHL9DO7x8OIQcGQYmkEPBPf2WTrAwmKo+hTjjyNWU3mvBpbQZs
qQl7kTMIoxqapnXpFFEWGyUA5J2IW0mLI5sh/LNN03aL+t+JHWvE+EFrw7HbPQ/RIj/p7uLb24pM
CS1ksmt2sSwGRjd+lfJXzZl9Eyok9riufqEh9z/hZxfrAdUlf0Pg15env3+a/f4wBbdDPMw1pON6
Meg8lv5yCWeTsUCKwLcJr7y+VtC47QmDPVRwEY6uUOgBeuNSS9i9uVk0iE7/cBP9CoL996fNK+BD
dkkkIdqILGKCEn6/iVZoz0udd+jJmSDp000NmyJy9dEU/hzp8DF79iFI7OyNFZh+vjrrrk9WI2Vf
naAgqPetI+zYRJxNIrNEq9xW1jR81DmHIN1nkuDInhIs5oSr7pyhwM3PRjkNLAmL5O0DVybn27ER
Knd//+n+ogD955tjwk74pU/8ABk516CB39+ck7mpnrj9N52JvKC01KyzwfpLQhSC4EIXOSShICDg
mHhF9gk4DznR8wABbIjuSqzNFLDvEZKiHdwuKKPxuOT5oznP/cJMyXAeg2HJT/BseaboiVPnYFZZ
SIx1fTIuglU53JQGsrm/WHkRt3U9tGh5TofDBYe9ndAMRX//jv8atmfyjrEquMRxk/6CL/ovT5ZS
a/6LuvPqjePK2vVfGcx9GZUD8M0BTke2KHYzi+ZNQYGqnHP9+vNsyrDY1Zyuw5mrzzAs2JK5aue9
13qDFRtZjNetqKtpVD14Q2SVyJ0hogL1j9QTBIOgz67iFsLE1sjIu3In51lTF5rfr89/0KS4z0fI
yGcaiiYMCYVYtJD8eSORkgCV5BIxiI2U43yXNbl0F4ZOai28RnGLVa+Zw0NbtAqV3Dp2gzVOsbb7
2XFS6KdGU1fNoqNQHeLKbjg/U98O63WYyCYQd0BxG7CisDsCg1KlkRfJVdOmRXwnY/rL+0oUONlo
8j/VvDLuDbCkuFDLMtm71/8KXQWIHvg0yVoOXhu0K0+ycQmsoJm4SLSDj5TbiuebgW8AbuXw3vzV
kChVDiu1AivrjloAThaYMjO6TcnWxVzKfX5kpw/LhF2kfnJSQVeMXyuQagIf9gJmfnGBeLeysSn7
85A03MZdYxUtHgqRC8sMc58iW6VW4ui7dAhFqV1So89DnCsPlTOQETYy3j6LCE9Z6GCJcxXLuakg
OaDEzlqrE66vRhybVMvoXQnwakO56XVgPwQXus8S/v4f8f98J9FZIotev6JZfv/bVfC9zKrsZz39
U0f/U/V/Xn8bT8DV1/rr0b+s0zqoh5vmpRxuX6om/hXgrz/5//ub/3h5/Sn3Q/7yr39+Fya34qd5
QXaE+xGL5d/LnWxefryUX+uXH/+4q/ml+kf28x+vrUtfqgDVqV8hdj/+9U/xc37BhxRT+wOQj2GD
EEJZRxOXqF/wIUWz/kD7Dw0cZJoQzjbZmv5CDynyH7LKxoVqjdCJQp3kb/SQwu+wizlslBhBmYge
fQQ9JG7Kv3dHIVCJ/BnSgPhywNXmKnK8NAMtxN0sT6Mr8DdLxcaOG/ZLS9Y1Tih0OzNHnTjKTqKx
LcHRpWiJWOxxtDEYFGkIwZBmUnuBf8Ral2duDicR2G0UtJhARSFXhsrncQSyFEXepNA3MT9Ql6+i
KE4Ak+LNqL8DWDrpNXTxHMYU3VaOTrwJjqNA1GXfsOP6CkJYjigGuvcFqIltR3VzXYwZTOFC0eeE
roQazVHvoWMkE9BC010xcCo4jlrDGc0z26muKquRKCWlP3NriFegUO1dCcZnVSq6tzN8nWfNyFJd
5Jia8zo357xIXkWgTr6E6cftzxSXtEkv8zTsJKfWyqs6DdA3GTMFsHSpPEEv8y5cJG7WTqzqAEs0
jNgdcuxeYvlbClvZCtiUsuv7CPJerEWXlgEwpg1UbZ0OBSzZvn0CA4OMTNZVq7Ro7K1CjpgUiqm3
lyaJoltX8iEU6qS5l4Vrk+V1M/Pm/PBO3pesCtHTKI4iCaezMKbvy9hGodVLx+oKjFC5oVjxJeNm
AdFQtVa8rj3k7XPthoq+vUjwed8bzAjKDIV7cEPNWCkqsBxLHe6h2GVPZaEPCPhG9crsseEtsrbe
nf/eY8k88bl4WzkYB1qYpNrQ3o8nBmymoUnYYa4QXDK3ndVYmx79W/BtHerwJSmd8/FOF5kwmMXA
1FZNPEammtWIYqQRDjjBlcz5PKbBwqP2dj7EaZMQhmIQVOFd4aBDf9ykXJZMrx+N4ApuhzX6oPYt
vOiHywFk+/lIonOO5zKRMEhhS0W7mWvccaQIpjEg8TG40rrLQcEgGZqTyC5CjNyEAfkdgFahP/P6
O+lBDEBNntUGKwgsmzG5oiE/UqhuE/RXdZH+1KNha7hgNs437KQLX2MANUcrm/mhie3kza2L857L
rBb3V2bBzQn9HaNhqenXffRyPtBJDxKIohW2PRwl6BBNUhneAOjNdAkU6tDY3G7TFViRD1/b8UuA
ylWMWlBhzcjLHme/mPKvMcXT30QSj5znceP0GKJsm+b9lYP4VQjn1rXsteVf2c4dyjBLo5g5V+bi
TU8uqdacViGe7yI8EWdX7ZhuPOUnEss7z8mvuJqd79T3Zgg3A7zJOZvFL8cNlCk84L6U9VeQSfod
EEV1KZLoM3PkZOgQDiW3g+CfoejkTyZHCqCbBmJgVex5/C98n6dwYEMk1Sg8grEht2xn/g4K9sz5
edKbr2G5eghtVN7f6nHjUGfR9D4sir3kBDeyFOHnwkZCKRcVlGcnjhYeChnn+/Odluoy6qhsJxrS
cuKu9XY1FJak6K5oaZEqCCm4OxDdm8qwNiPyGnDqbhoj/VQ5u/NRT9YgtobY8Fi4/dosjKkJeRKU
Tt3lmODiN7bC9wUC/9YKlWWYp9/PR5peSVQZdxRMXA38i4QloGj/m9XeZ9qgOpWhIS0F0ZLLAAVP
mIH6okpwQWvmTPreDccJIOS/dW6ik4njtPB4ek/Srjwb+mR3TaliG3fDZaChN1ZwVf77kv3OdWu6
Fl7b9ibY5LplBrjYAnQTwS5t6Vlxbz/683XOePEXC02A6I/7TrXyWgtkU7oqOrdZN9loQlGn8HU+
itiS3h40JHegCWAkoOGBR5JlMkK6UiLrkGTePi2cdpMW1XMWRzHUuUDbnI902l9kliGxcrhorO2p
GGuG7koy+iO88CoMruBC2iuwInNmLdO5zc5rqsC0yDKIV8jURdBTBoid0pAefEkzt7EgLo6w1L8F
fu9swcXPSKBO9wzCkT1AB5v7DSi26Y1AL9sQBSSnPIS9syLrf+gSbSFTCRoq9a7LYbC3M0vqnQby
VnkdLh5nJx5qeeGPRVi01UHTkFSrlW5neKMMONa6LFAiPj9mJ7OD5nHPQSwdyi2Z4ckchwGaegCg
qkPNlqhr3QABwfqUOMaH5FBhVrDhY0uKnLPK3xyfx3PdjfIUPFlVHZo4uwyaSzIU2/MtOZl9kwiT
1TSg7BH1LhEKy16O8sEGMnQ+wjt9JWznmMbktxx667gNOd63auvV1cHiViPJaD7tpCBfnQ/yznxj
cuM0Q4mBf0y37sqRigpEZnXI+pybe3atQ8lEa4hkTQpODZQUCK8f52O+13WknGESGdys8SU8bphe
Jh1oQaM8yAnyciiOWOV/0Cq0U22xdIW3yWSaJW7WteAIygOb0ApO/TpK9BWVhIDpNiIAkD5naTCz
cl/tLo52PpLLzGubLCo+Dic3UVIBwNs1xOVAe67isb1GNP1zBahSyfRlq6K9QymijJ575EvNDCUf
UGJuOnMUn04aQ7MwYBQ+QiZXRtH3bw5ICfzEYJXBeAArurRKd1X3O8OZGcDTLYMgiqw6Ip8vZG2P
g1RKVKRu5xEk9ZZlukF3ZiEo14Zx/dGZgqC8yjOMJx3DqIvWvmkNJT/Vi2Q0QHwNYlH/Ja+jmePq
dC4eR5gs46rKPfgK/Xhw/OCT2lM8yT94xRXe1eSBqF2Tz0Bha7IVGbCsnABdGCo1aDdI6ADNbRTv
teFthMlsH+B5oCDoj4d4jCX0KqVNgfntzG70bhCHajQbEre9aa0K/RZbSSkpHyTUESA5Laviy/nB
fm/q4nz5d4RJM6iPFFIeV+OhKh8RwYPJYV0UUMLPRxEDOlmlMAlJ1ZMksNl7JnMXyhrw/cEd96i+
7gdv04QPqV/fDONnR9LX52OJHXoSi20Aop+oPEGsngw9/AjwAniE7NUQG+DWf+idnRxcOlSPfIRL
yzoFTDB3AXtnH8JtE2s5lifZO/Kdx4sGn466DIum2ReNcpGjLTc41gYxup+NtBusep3UJmS5dNOW
31rVXuFQd7BQZDvf9NMtgqySBcWCvK4wB5qsXBNMt10iZLgPXPIZkAs2pAhgCwJkqWzUas5HE4ni
455GtoIEMw9mymBkiCZZANgWlYRuiXdwOZghXujrDBxbHYMuit2tz+19cMNnWfV3tneL6u46dz7m
0cKVgwQL/FkOAZmkr2WLT3y7V7UhGUJPd/ZBAZq/0nMSLEbhbfTIC2ZypCcrRYTCs42il8rL0piM
sJYWMEY4hfauMRrrOAbmKlfgx8MMtbDzPXsyhbl3cL9GNVwQb8mHHbcKkRU5aDx5OHQjCowCjua/
QIYfjfCznLTLUjn49UzS492Q4tbDcIqE1WRL1gtNLcmtD4eqqBe8Vy96BxKMrl1zn1xCKdgN1bgd
u2ZmDolOO1qsIg+h470p7vnYpUzGD5ljJPucrgRgXKgQyNr20kEPdd37vgqRT94jh6DsWkwrZ5bK
O5OXyFz1qBoKA6hpvYDEWOHZcVEROdqCa7sw0AeXFO5gnuF/I9W09pBjb70VE2/bupTpzHbOEvad
1tOnbOyoNnBlmtKr46rsB98qykM0StTU4kSP1nGFxwUp1uoHKAK4/nWuXLcKlfrzU+zVFXrS868m
vkAMbe4s1mSOGa0vUypvykNpSKBLHRNgZmZFzsGwsvRKacArIBE3Xg4lmrd5UwJer6FD0g5uqIgh
LbvB/4JejIZYGpQIyW0BOqPLiLwnKIOxbPpdVJr9wsqTv2qDlPmou13/+si3nO6TU9Giziu2OKq+
pHimPuzumIKji93yEHROs+6SMFj1EjX08z00Mf8Qe4vYUBzucwoLEQzF8SrUi3xEnYynAPVkbhC1
kq9No3mKolC5bAEPrhDdvvFS7EM7NMjXYDOLD6ZyX79AIHiEmzK/TI6yMUgho7hydTCh+ezGErnZ
vrPj7fmGni59nodiEWhc3nm2TdvpkMUHjVAdqsrUQSaMydfOTZ0ljPjuLoqjZmn5TXBht3G3z+D3
3J4P/94iYB0CVmPbESmS424u9a6om8SsDl2o6+j3F9oqzFptm5MeVPIu3CDxBYJbl4aZJXByKWHR
kcbAWoXQjLaYZm/ODhvGkO9GnbmPavJZjaPBoqk6tGaZ90spxBUIJPH38409iQl6Qhh+WmBGyGlP
+zoRNsS+5Wmsum+SdBV07lKRESmMHzt0oc7HOjmwJrEm7eu7NJGa3FUPDlo4ka1fOmN1mSFb/Z+E
EblPAYchw3DcjbjA1rWMnOGhLfqLLLOWQfvJ98aZ3MLJJOXtisucSHZSnqbefRxFiTqnqgl08HVH
GBpFD+D4F3ioL0a9WroKIlfVoO5SiE3nm3d6UBxHntZToOA2yggrnTt44y2aTFBR0Y0bv5dJcItw
xbYC3weZb12PzyDoVyA6P53/hHcmDXdn0FPIw1EYnZ7NnFM2Tri5cnCseAM4ElbSl6EL0dG4qT1t
ZjhPb7KivWK/oQ4svL0n41lyzUJEtFDgCSirzjK3eQhbBEMK/B8e9f7JjdUnP7szuhwAIQDwptwN
2Zy/+MlNlo/gKmLSXIRMgCocD3eaKBkq8KpyAMK1qqpnIc1pVT/kSprZBN4LJMy/uSyzxZMFPA4U
yLBDo0jRDmlro+QgX3Z9dFWXyVMZWbvzw/jOeqQk8TvUpGP7MOgDp1c1sj7qrWeqm6buL3tEOM+H
eW+2iBsxoBCOSXrxuEUFsvZ6qIws+1CPliiTPrktgmq1jtZV1F0UZjBX6TmpabN5iyuETPcJ2Pj0
8ZMnUPEjpagPcpDYT/GAUiXSbcjEqfAevSQpd7hjvsTwrtcQTjLYtc0aKdLPBoxYFLHYB11cPUbA
kVcDqNurPKq+Z0ocbAOjar+c757XR9DRxQePH2hwSOsIRRiuJMf9g34FsGjYWmzBrbbU7fTPwqkh
3dQtaMiyx0uEe85lqzoSeiq1vI4tYLNDIUQJQYwuG79DiqNJJLD7jro5/3GnYye8Jqkk4RvEkWRO
ardo0kVdnsQcxa3trNU6/ByWvr5Cm2lca6Z0iYDpnH/uK+DguD9IY1DloLrP84Y7+HF/OL5ad4jF
uYfOHaxnz278H11Ux3cDBExEdIO2e+4TDR/WcUwStE0CzVzUSLwiw0XW664v7GBvS3paLTKq9/hU
+G74ECFq+5wj5ZFwpxYCJdLgBM9aoIw5dK4ENUTw8OpN6NeQamVIWsiw18aNnqtStSyhbdgLtHf8
cCk7kXtv6xEaHUOvjukSble1T6UcaQNFCaI/tb5CkSyyJesZvYHuBnHjKEJXsOm+DZUJ67NNwuRe
Nq0CfERsto/UaZJvXYe3ySItEu/Qd6S7ZjZR0WdHfYq9ILkzU8YjHdEhffIy1tEsqVFBbw8oE+xR
oN/BCg9BR4fmMolIRJyfNeIgP46mUKZmztig/RXSRMcjGKbUH/O4bQ8BhJHlgHz7EoKqvz4f5eQE
JkfEW5SrqAU6A8jrcZTWNJEDkQKy+367LqtOqFVYt3XRbTJLWwwtcuaOnS4H+HjnA5/sm6+BTXHw
kV49eSXZndnXWZFwD4dzliEjaxUBigMzzXs3ChUMXoIOl7NpDperL9VP5JEOrRAUQSpUCRYZpZ/z
bTkdKjrxTRTxFW/unGHg1oNiZtzosaIAp+t+IYPZzewiE24Fu5voMXGbJhK3zWm6rTHGTgbJypW6
dldxaB2KDJXK+oUE8jJCNjWESJ7DouqCEXYsfF+EFHp+p7vIpWzmODqdNhTFSVsLu03uvVPPzSFB
3KSHVH/dS8hZIQyEKfFqjKitqbCDDXgC9U2lOh9eEmygvN8E/kXkqCb9rCdlpagpnmKxUiMUP5rk
yg11Lntx8kTUOD+A1r+iDl+LyMfDiYoVTExPZb/W0FvQI1VZZWE3bFpFX8idJS/ZHXVeqNXXauCq
GmT5XKV0OqH4Agy5BdGDZypKZ5OGpnBjmxRy6aEFz4KaWtItxjrJZq4uc1Emax9CJqARFN8PveMd
jAQokwXO7oNjJppiYNgr+pS0l6oed2bfJTFSzWp50DyTzTnCUO5BGpU5htd0b34NY9gwErAnwgl2
EsbiaIWG8bo4rHRTdEEJh04q0Q21g01RFcX6Y0ueQp+qUroBl8IGQmL6uFlarmNkg6DYwTNbtsyf
hfFwPoAY4rfb/68AQECYCPDlpiuMG6CZya1RHGLLWzgBpyVZbv/xvwsyOdH6MmUGKAQJ0g7FoC/d
eFdY5UdnwGtX/W7JZGjSyCg9OTCLgyJ0pTL8cYaZ/Xeur8REf7P/Zm5vx5Qki0OioRWcw8K85C35
XzZjslpsVG9q8IDFYWi/aQFOUHN3trlWiGvkm1ZoAQBuqdeLg03mTkquLeNesX/+dwM+mbYxGgBB
GBPDg+kq21+15NFoZvJbc+0QZ8ebdiBnM8Iz0IoDjAtEXSlrxl9iJZ8Z85PN63hWaZNLdTdWYZU7
tATfkqWObA2CsTMjfrKnTEJMVkdc0Yi8UIuDpYQXiNctFDAkao6++bfzozJ9ILyudaBRqi0AZ5S3
jnsMIQafGj4rpJbatU1m1ugQYNbWlnPrGjMJ0HdH500s8ftvRscOwB+jB1scmtJZNtZnpX0wYaic
b9BckMlaKTEYiju0Lg9Km6PgfSHbEj6cH72PT7ttsmDqLkIR6zWK6iMfh+ybhPUUWpJN+vEpDQ6A
ZCbJGkpj2qQ9pqRivYdZ3CHAHkjPMa5wcGvr/5MooLCAN/KYBV55PDRuAf0KoDzzrfhTqKVHmISA
zP7w0HCfoJbIeUxqb4pUj+pARWK0oSn48SCv82I27Qpbn5ns1jszgJ8tixjwBMlAH7fFskmwUaTg
+Aq/9gh0xOgjNT/ON+Wd9XkUQzuOoerowhsSMVBG3sj6TQnRqQ62OBjM7DVzgSYDg4dnBTqPQKTR
Vl6PixDCL1iPIcl/vkVzvTZZnJ0kd5VWEAiXmBWbwdKOD9g5zjRHfO7kanHUb5PZnGoylIKUKIYM
Th7BMbhYq/MNOck3sjaPYkzWJjIqCKoi7XXooAmh/4eph91flZ36hDjCSstsCgDNllrWrYHwWOyE
n1pL27aq9/E9/Og7JgceJlYkzTrRo2G9Kmx1pdVwQWR1a8NBPd/mmW51JidShCBg1CEifFBCJCkQ
T2uHm/MRZuahM1lUnqJkg0Np8aD1BhLFVypU+TBKN7U0N0VmJqIzWVoB1naWFRApwOVJDz4VUbtR
osfzzZkLMllWSdJ4SNeIDkv7C6O51Pxqh7Px+SDvnK1vJ8AU9+9i5q5nGhNATrqt0paYy3hrtUEl
KcI8xZtZwNN38WTaT9NuiH0EkiH6rVWKJQLzaL1t8zFbOfqDVbMQ4AI0xtwFe25aTNZaixbSr6BA
u1hrB797sPsvYzWHypvW9BjyIxbPZC1pNSjxHPu/K7jIe5ikxqZaokS7lpYwrxbKUlurn8tP2Ypb
38yO9cq5frtlidCcvWQ/fnFuJqHV2o+Q6VGDq3pjboPb8N45pJ/NT/C8lKfwM8nGbfq5P6hba5Nv
qgfvxblybvb5PtupB/yR8KQ2fqLe5h5m0TLiDnj0YRPOzGRJhqEfIpEAlUVbjKvsE743q+/GEqu4
wyxLezrMvwD7PAgpXAvY/mSYcWQqdaFyd6VfSQf9U7cXVtFL9d6l7/2lss3X6Vq3FiD3tTlcwcl2
/goC/g2gnd62oS+PLrod1UF/yIE4LRAzxXG9Wjg3wXeY0fEL/l1kZT+2dKdBJ/dvq8eqLckIymur
plisrF1t5ZdgI2cCTVetCIT2PtIqHDiADyYbke8psVs5Y3mwh6WKlANOVBf4RSCc1vjLqpnZkU4L
K4SjEvY3aHcyZ8zRHSL8cks607jIr/GpcTba5XiJasd23EY77ZPzaXyWfnT2In/Jvpzv1HeG8hhx
OolelOjcgp4ZDvi0umR3laWuLdTv9lO/7xbFt/axfMChdyao+KFvl4lAbr5Fn056uBgDOLEYFx3Q
pkEAzSzQrlipP6znFgfoZFV91h5Ga30+6GvZ/VxQsaDePHU0qhx+jA/8AevapXZZXGFku26X0LEu
pZ20CnYYnm8Rr8aRM9iVW7w3ts69na5mPkOsy5PPEKQ9TOWhisiTaTyqVtRQzxgPwyc8Scxt9uj/
aMsdhiBI83bb+M6+2ytr6Ub+7jYL6Ua6CfflY3RfrJw1zjKXzUzNfaL2QGpMjAVSSOJijirStJQ4
woG1CiORD9EjlDu27XyN8nJzp0kL6885PtO70+1ttMkgRHmi1pYsov1sfxjazii2jpBAXeged5cF
kioIsQUb9+v5Xj8tCE5aOdktNd/WG+FAeEh+BrfGxt/oq2hnXluX/l3w2b8ci4X8pZ/BWE8PyF89
66gMNMN9QquV4SwPHv5kB/mnbn2O2otkF2t3kAC0mUATFaNfYwiGCfQts8oA6XI8tZvCwJ2qNIdD
/4T18lfrfvzuXGa3lM9QSX0YylWVkHZZmM0Sc4GLma493S6PYdiTrrVQgbXkkR1E/mSs2hXGBz/z
z+lnvJA/pbtwp2+jCxxYtX0a7oJ80cxs1ifHINVoOEqv+XEO32kVLgiaEUc9VnXj7J1h03RfynQ9
m146WbSvMJvf+JfJtM1Gz1aaSFcPePyh98uhgOrgVfPlfFeeTBiioHNicqkhgc0ZdDyMANojtMwj
9dCVG3O8GLRPVKrVeq1k13X/0X4TCBDqGrAqyDCByzyOhU8kxupWD6LnKcHDJF73j562O9+ek5kh
AB4mpSHS0wgkTV/9Y+TYYVmWykG7C9tNUz4XwWX2I3ZvC/0Al/h8sJMhQkjBFsIN4JSZDtOUvz44
+sBCCK5xYjWcTdB/Msalp++SmUGaNuo1zWT8zl9P1lpS+GbeI3N4yLjS7xBT0ikDhaythVuvuzm0
97RV02iTFICSaygribx//p1Q467AO90CkzMzG95pFEgSNg8yNDq368ljtWiqEJ1W1GU1BywylXUU
E1GWW3TC8GGJBfX5sTo5Bl4fRm9yW5Nm2T3SMoA0igNOKKIGu8+vo5twWMj5osKc+ft45d+ocyX0
k5Lp5Dk2ZVAqdpQpsO+KQ+UvEf5HMK++r26ti+jBRaw/WbGos2SZbdxkrr2i/94e+pPIzuTQ75uU
krtIGSG14Tw140L5hr1vVEN2XTkeRn0zAac7ya94wKrg1QuC+2S/cuBsYijNtKlTLIoNnH+tYmFy
zFoO9s91tm/GmWXxfkSLhLVIWrMhH+8nGVCuIolHspUI6bth+DlPh2WajivZsG8jx1kW9Ryy+uTq
8quVv2NOlmLtBU5n+lTdUl1adtpTX1rYIbZLDKc3WYbmg7pT0DKqPmmz/OXpsYMzlw4NA+k1kFAU
oSfN9TPLjCtVMvZ1/qcWF6uaR1ZmoJhpzfEETjp2EmnSSHyrbWRFPRPv72u3kHdaRQNDtp06eKhz
awXcZXN+db4WYY9m6yTk5HquDWZn4uOK+OF2pX6qHtURsagFNkJBtQA1u7AuvHWyBCH0iK2KeWtD
/rvE82BmDp88jF77mFwxTDhFVIunm5KEJlo78hnBY/W1+1muyl11W955N9Ztvo6/NrvmLrsmOJCu
1SxC8t0BfhN8smLxshpdUyW4iWHxwiG7oSxw2dCqZXtZrZLrfhs/ZLh5v8wlN05nteh9QTQCRUyC
f8pBibREQ1nON/c4+bT4H6AXVuOctQ7qtVsvjJV6Zc48jU4OmUlEcTq8eRnJ8TAgpUvEYnBu1PRe
GfEw8NpV6T7iMTszrGJrP5lcv5s3hb/JCGfiHy/mM1xOVEltCwE3R96en8NzUSbDF0tj6pYRTcqq
jYe9jMRdOFO+nw/y7tJ805TJJtBBw9ISHM/3gZ9s1RqD3dS50Mp+XSaI9RTlAruPmXrdu9MSeh0T
g+QXSbDjobKLsSRd7xr72HYXSYwBeLSS4k/+HD/0/f77HWeyBWCWprbjaBt75DIXgbbPhdPrTFFo
ri3iG95Muw7LaaXKHPbQ7D5OmpVmIajJAzw1Zja004P/dYL/bo34kjeRRlfWsgrE2x5DK/nG+V7f
pfIi+Kzu4m/N9+4J7RIsgZq5U3+uD8WyexO1M/oeuWz6MMVjosSwemyXqvRwfg7OBRFz9E0QDZHT
MMeWF6FaZ20HwSZMXio8mc5H+Teb0u8enGwRkgxS28HfcV+l61Y/SHiGfLV/UKsxv0jyqgk2Zj6z
gs/PjhN926yCrkbZxNgX2VbDfcy6r2BXRnO45rkwk41iHHId4zwGyfDyJZYTUJ6e0n6lYnRyvgtP
rthHc/DkfSKTCAi1gYHKg1XgLdiPROJ0i2SMLGEcsjwfba5Zk32iliU5wxCKtaV/d039U46ZF17m
HYYW5wOdXuVB1ePhg0CnCX35JFua6KmVVlVv7HsySGG7TG57NMoWARbRK3NxF2/ncjli65kcIAai
caoC+RWo6pT2rQ9w5krQnXtHWw+5BG7lP1i4RBCIQk5gJBcnk92BGKdJaLPuZb9Ad1PDQ2HIEOWz
ImPu6H1n+b4NNb3jSInZ6j6M6n1ihsu0WIfYb2nBz/NjNBdkMsdtO5aDAkz1XsbUPqpK/F/yZWLN
zfC5MJPjUA3B2WstbbGsbqnzUpWDr1k7xwZ+f8IBJgD8KVJdU8iCiadLWheysVfukr37WPSIhPCe
0lfGAAoLa9aFWi+ofPwnffg76mSfzcZBzrSeqJmAyt/XxpM5J8P33r2byfA7xmTeCbb3aGWjsYc5
8dlQF/o6vbP2OEjexRt7Va3an+FXY6stk436Ta4XOLx9yy7+q2ZOiVC6C0BaKQZjj94rxUNnRd0w
zh7OB3l/Bf/dTmMyHzOlwIbFpZ2d9Dj4X8f6z4/9fMz3YMbAb6I4BpLdFBP1zZkYFbJb41TYXFfh
GK/IHr5IvTwnd3BCrhWbg+DBoI8HLeYETG5DYFHiSmmvIywg+pXdu9IzMvvtE27BzZ+6mmIPoJtN
+SWME5KvWHAEPBxc/H2jxusfg04hjzjEaveMWa7RLwFRe/FCeAd/0fKgCJc90KBhkaBvhne8VNUS
tZKinrnDTu/+ohUiTWexnIBuT2VqnEbLa0+P62tfjcd7lI/bRVgWCdgLC0NzJdkJGc+ZtTS9N7/G
RBKH8wLpfVhox+ODt0OSFY5WX7OXty9KF3ZLGFloeXeIThq5Nv4Zye0D6vC78/PinbZaArWlUOoQ
OcLJpRYHpxpcsNxdowV1gylausEGDv5bQ5oLBTl/qybWy8dD0rPMQpmZghDvcVOHGI5PNxrdtWuj
Ouq77YvEotI1+b7Wxiu3idsPHvz0rRjKvwNONuHQQIi30KzumpSev+5i6d5JzG6hDnDPq8r94HOE
aDQKjVMTIqGM1tVx8/BZNUNP7rtrx/XVZTSg+G+63WMWW+6Pqmzn1IemtxoRDvIpyWTigbeebMIc
MKoZe2l3bViIQuEuUWPjqunLJIvclZThP3B+9E6uvdQWIMPAnIKXQoJ0ShjxDKPKsTDSrmPrZ6B5
twbyoVGuX0QydzcXDx/DvlS75Cos8s96OAchOlkn8GDIxSIGRFkO7efJPuaUtiGFyApca0P43OuV
txtkvFk6vHCwpiowz8bYK8znBLhO2LC0+iiuGIY3+2fnml089BqtDpUv/aBvfEO77CQVAY58MeKQ
V0EPKyt3F3YKtKxeg3mczuwR0zPCEPJHwBrgPQj51imivoxtWQpGy7w2ItleZbiTLrpqmEsJvxuF
SUPKUuf6+toTb1qqMLqlqGFcx5JbbNNEi7nkQfOdmUYn8xZSE9lupC/Q3TbkaWHHsjOtyRopuOl7
s3lQE9sOl27nygdndNNsUSSp+RUDBfivcZD52CPEOH5h8Zrm97j49TcybmvbcKh3Hirym9GTC1yn
pPDXUfAhOfZ/q7V+pM9+yF/Su7p8eamvvub/C1TZGY+/9SKFOvxfQuv7rwla7v83/vY1PVZf58//
El9XUUvHCQXaDRK41OpF5fUv8XXnj1dZVdL2jCkMU6bWX+LruvoHQidgOoQm+l+K7VXW1P6//qk5
fyCFgnwQpTcTNiY0vlex+9+aGMjY/1uNDLH+f7+EeGtxdsICQM8QmApza7LXF00RFCkOJks39Nsb
XABjCpNtKK2zOO/nFiSZx2k4B/UW9gaxMPn+6fEJSCDUvSHyl3WZ6U+jUwffZBiXOCBWTXYFPbTB
IRe3xZIqitp9q7TExmvQU9v9EA6mdpGkqL4sgsYID707YE/o4UTtrJwmD2/0htW58mszkLGTdJLL
SofhhKVe3u3aRk7TZeCAQsQFT7afItfLMKMdXKNftKZawj9GHCBcWGoIgQFrkXyB94x2E5lldu10
Scu3FCEy01FgtUu9jvV2Jel28FS6ubfzgkZKQRE1FCkqXZiAuUGeG9TBUihrdeSqz46GG/ZywL/8
seIdjCUoJgnxok+THvNOQ5Lk5YjCL/ZepoURhB3l7d4r4+wLNrbJZdbl4a2XWmV4QQZAb3EzTgGN
113RuKh+66qER2NRXLfIEnprBfJg+xJaUWGua2Wsnz1SZAff9fFsHPrSeLIr3KYWLQ7TJhadoFnR
KUiLR/xC+uBCwmIPq9rIG26sqAZLkw5qni3tXCr+RCvb/QI7PQaTh/o8gtipXHWYcI/oLWty1z3r
clApC9VX7C+YqfcwPvs6+ZYkA46OmY7156IpqspbVggotcvec5SbTvIS7UKvjcpYWaPS3IQdJOZF
0TVJvcSS1ubWaumtvO3Y+jDk60r7klmb4ylZDuBrbNWHoZPYxrhgq0PqzpQs89nHq1ldJLWqf5US
cPzLeAw1b21Gg19uUsy0r4eubr+FZdfoqHqMdbPIgqY3lolekc0TKmUPOmkCrOLH3t60RTH629rr
sFnOum6gcNKljHmqh/iW6mZ7aF0/Hqk9JmWxdP3MWBkS2l6pmSn9Vqv18iXI5QxAHTzqVaR2VvzZ
Lv3OWaqlbf7w2ItxBYkH+T6FKBisZL8s8UHM20q+UOSS9J8St82T3hmRyVXMV8OFhmWFSj7L6p49
nKSKhdubWrUosxJ/Rq+wSBHpzaAiZKh3TrJLhkqPd6YeD/6SaSJ9s0PTwvJe4l0gZp1rLAC7+4ws
zOx6FdkDiLVeifOMh4dU3GmlweZAbtpPN4rW6/FaBc7Qo4OSoklSFV3/ze4ctASKIkLnKzfUMlq3
o0Ymp4APrFKZFZTrRokq4JWO2f10mpAaMUo1rGY+497Q+q64MAO/staQVkGRZdKQ+8tOHlDWsZK4
Vjaq0zX3VV1SZWbrKrM1MLDoyjKyXFtEUm/vkz7FexDzwuLHqGF2uFRcpTEXduFkwxr3tRozJbR8
+aFeZq19u4ufO3zos4WKCEq5coMAk2199LSXTjOS+irMB6yZe0rb2RZH+cD45Eijd+/HXd6t1T5F
YtHAnOp77I8mtphtImtXNWIRxTLrkf9ZxKWPHohWjWO50M3YfB6Fc+RKC0uQpBjnPVpBJd/Dy05v
PQeptKVcxu214cSGsh7Bl/8/9s5sR24kS9Ovkph7CtyXyyHp7rErNm1xQ2hLLkYzksbNyKefz6Xs
SklT2Tl5MUA30KhCQSgoXB7uJO2cfx3yQHiRzL+dT/9zUP8vTsX/7Ki+nteP9fRjT8q3H/h+Vvvx
KyZ0MCGCKr4frX8c1X74ivhdzm6OZNoGvi1hfxzVnv0K1wupK1DWpHShKv5XT4obv8L0y8tF55hT
POnxPzmqnW9+7B8Oaw/05qz5i2z2s3Oo/nkU/WHU3EQ041h2+9xZRw7ncumSOVuwEPqaAITao2tZ
d1a/45dWZs30HK4IFHt7YM4vtO1QXF6S8aNK0W1ZTIGkn3KzFVdut801LR0F3cJhYjS0UF31EENz
5ZhMN05Z3M4iFENOue+oLviXzGddNt/yvJixMy1mx8vbaTFXnV0h5I6X2HkgHa+E2Y37Nd9bF/tk
4vcLYTzzHLspxXIhEpHeORusOsEqFi3cwk40qEuOcGOlSN/tWwttYXyhqBi+0TVAMc8ytypz3/j1
vXSjXV2u7g7MUDTsivmq6C/KzwW3B9Fu9Wt7n+72ScR3hu7NWzcpkTeHifabh6bY6g+lsQLudb2t
y4UFQU8dMS9LdnTxlhXZJkRi54+MRz69VYP0t8edR+z9JgbLeypCqqC/8AizSPkj3iu6qtRqBVex
063lsQ11OB62fSnyYevqLRVRgT4xrjbd35XW1gVpsOBtpiCyc527ean2OAtL5pWFnJsLta8Owt25
8qoHVSWzSe3Smy56v56K+0kPHnlmnpyuPDpjFSNB11+bYVD+p7DcalA/Z3J/V1ASaRslzX3rubjM
2HBFXod1+FRQ63gzUqfICmb2jf930cwsfewBZ+ym/1ydQ5OosYv890HprheEqA3nU6e/C7ztox+q
KN8lHyNHUNBlgX9VtFgyI9EWTCZBt2eUsNNtas+UkM6kbTAOgQ9lqMnqg7OZ11ObhGM6rzvF4YU9
EFSbRGu3pEaMdXJqOqP/TqL6M25DeiBJNwHTLn+AB+Lw+PnW8bsq4RLZ6XQtIbhKqw5Prl2c62lD
bBzkgoTLWbbLVzR4/sKQONpJqpQKL4LV68/lzNFDH3U+pqO+ui2Uo95s50+Ok9h8fzT/5Uju/zIk
f3+vaNBAHfFvEuX0y3udtsI+56nlLGlEmjWNV4j7oh7jmG+aYOu04fCc09rQtnzRu+OL2XfbXHu9
K5CqDCPoIBFwlK9Tw6hTs1YrHRFh+XtiAi/rrURdWInwn9xKtDJtpHZ0FjVNd125KsxVpX4Pm5gq
kqi767gRj6qSjADrOIu8JCLta7IFzUPfM1bKBT1S6lI5JtOuIGghGyuneCuZZr9uZdE9DH7cQksk
XZTiRTy7HEdeIuNILHljRUEVMq20dlpZ7ST/BsVyfoY+vn/liBL5AyparB6/Ij2OiZa1IsyhEXXw
2Elg1XkI34iqdi9YHabLwC5FpnS1HYZQN1T7TtHH1p7H+8hanctwqac3hVNZuWiX7TqurOoYDZM4
bpa7/M1X/m/eKiVGMFE82QnT+rY2/fBgTwgM6kNLzWQkuvO7im/jsDb9fuxmfGUJxrrjea/ki3fX
v2P5fhH+fvuYSHZkD+TE+7ZY/ny1JYmuYkZDrjYThJdK6PjCaXSST/Caz7G1OHceguvjUo/yuO3j
RDlBh3wo6Y6y2/eDLZKvhSytG3+jqZqh3r0ygrrQH87o++9n3I9Rjr8g5ed3GXPC8uHENmghArGf
32XcKCO7sJrRezQcJ7od87kci6eeQm2R7Rsl62NMSma6b7OLoIkShWLx9myIxPukHNeLpQ799yzb
YyoG17rT2LgOTrxIxs14uzBRS4EwxXUPDmvSH3zTPxq2/lO84ydk5C/xk/+CXXVnXuSvYZG8kxSC
ff6ofnv82s+f2ho06c9+uvPPfh+7rDB+BTwJLYRsmcGGMtL/wEisyH1F/gYpiByG50aJcwDrfzTU
Ja8IZKSuFP4B0SnP9n9NXg61diQq+URW+8QqYXD6J5PX94zHPycvKBrnu1c74QihXij8BYPvrdZl
2mnXQzAx7V03s7apeJ9Csx8FGVbProia9RD744rhphiRKo8Rx3Q6j0N7PTqc8bmHfqi7GoN24y8m
9nKaHVSUWT1X9cd9dksCUtvO+9LLope58OddMh358xvVkA+ZRWvBfuhOpdWk3VBrdembrQvzNtLx
m1o5XZvZG1tttkwe/rRakYWVjhGCykxFG74qEY7sSaqVI2GxC4GoaTJHRZPVjb+Vp7GjOz6Tm/Du
hDsFb52wmfrMmWPwRHrYrSrT+xj1h6KLlq/JHESsd5Yyz9quI3khAL9N3gOPLndDhQkzL5axHzIr
qexPVZIUXxpVtTONaWzj+eKu09NYUgx5q0BPk0zY3Xy7JksyXzXT7m7p1o/xlEptpDzSaupGx3Fd
4T5kORJl4NDMo4+0wtbyjm5Ftukxmcsn2TB9sSpzI/OoXJLUU7O+X4K9XHMiaZuPjlGwYFHIT2fa
V2Y8hH7Q4VYJC9CB1SaxJO/MNFcv1aSIcSxCpMT1TsE4kABhHXfrNlNKO9arfjfSCDea9NzLSldy
zXJ5MfS9eHYTHn4ZKV7yxqurxTD4GHlbRIv9cY3i5jX0f/RJqNIf0yLYBME/3cyMjgDHZ/unxvV1
6yfT235IRJyR0m3DaJF1E+ZVYXmf9siUG+3Qzf6mTIKVYKaoMBDXoUY9MwwVHXiNtTOPb93okv/c
u5whpTcE0UMTJR0l0wvVDqcdmsO7IuHiHNYoVma2DgZUpkPgjI9W00bDMXGDgmbBZXJzv9fR17jt
KZclBNJ9nBayr28af3HDi372XJHvPsHtWWIKIfNYmpbpt4giQCtQ8/VSWRpAZHE3d80t7o0pHyfT
l1k7MaqmDXGAtD4uQ+If7WHjtJ1l0NJSKzyywS1ikW79UDbgGdO4871ZceCdDDlSkvbYjUmz6sb5
cSQsdU7HIlo/O3I1ZwSI85YBtCI9UE3J8KFxp23Iq9kUJkumqu9B+uBGMkss++Xsj6ObsS3ZUa5D
b3HyyVHUQc3mXFFBVHr3RBVbQSKIssokk2WHO2RrIR4+zDgu4oMTbg1YkBHWu2nUVZuOgbHeajLx
1ryWUfA2Xlf7HY1F50JX4VIk55Qy8Lm1qCl36ihKvdgMn5OOUTj1G9ueU9XUG542vXyCp1ruLWMQ
z27L5lWpM0rKZmW3JNkm3DMoSVTZ0zrJr1uh9Xwy4b6haKhF4aQL/omTUzs0bMSBlhnRSYHIRFWO
n6fFjmGC2j2+6ctkS9KuGbhtCPU0z9UskIN5BVK6TSWDk1NSI4+RlOhX93KLhsPYgXsSQair3Jkm
F1fOZGaZd72whlw2Vo+QOdCJdyTiTrB88KAuSefVCXOp32oSiOZ93A6daaNbTSFjn1lRMIZcRkm4
sIvWxmCslqt37ZaBndM1YH+moXn+qLQf7odgrUBPY7/FOrGF++ycTB01b/ymUWPmqsB5CrgI+7vw
zNEe7DKY39nhDjpWToDxtItvxgZE9YKe5YdLN139qnF5wZXJtOYrcPKgLMtPZVH5t/YkAlLcz5Ie
np0ikVkJiIzir7M6MuSXxO2O8eyJ5m+4w/M+//OpQ6QGeVzIo+CwSCn7eegJvXLa92BaD8XeY1V1
iwRQWu5/M3z+kk52PtxwbAAsIPU/t07+Csq72q7m0ej1YIgrnFKuISvM7ImbYZ735rZqqCcL3aZ4
WUUVXDu7iuec8Mv++MNs8G9mvJ/XnvPbCFyah6idOYd6wUv8/NtWAOzrEHoD/SvSuYrnZvkQ9M34
ZqiV/52m+ssV66yC+fmDjeHScTUgnQTP+VWiolSROGNL3hLlcwAii29owxbOyrdMxmfs3OihTSin
ke5QYX/mP9nYdLV9+PYb/6O58C+nvZ9mwtfLVz3N+utvkGXjbxx6Xz5O1Ab/N+DNzoHxfz0hHqaK
MLufmbPzT/wBx0WvzrEyEXILEqNt+8zgfqfOPPcVox2BvyTlMiwRa/fnVOi/QtLFtoCnj+5OJJP/
mgq9Vzji4M6oI3OJMee6/ydTIYPdT5cRbD7E8jmVH2DBJ7LtG173w9rWwHDbzIBUAQini65A/oN7
l9ggy08rt9RXupnKOY1b0pEkOXVexS21kOH/YdRaA9Q3vqvfD5UGviPxsCRzKFpmV1/XUdt8oDh1
qa4q41V1HhldhznrfiwODqtifDkNTVtf6bkrSupBG8c/NXtUfIiCvrgfu13IzCWuuM+tYEOOs7uO
/DLRsfwiJDkc2YiCrzw1rbM/1cRRbXmtkThlQsE65WHcR1PW0mLx4KGfvS/KtrIoni0Dc4IPKbuM
FwnYtIa1Fzlzor52k6kMrpptpwe8LW0dnAYV9ITn1M3aXw5Uh29puyWYXBaGn/JSd1NS5Iuvy/Jo
JGv4FQkyiY0JZ7OwTQcR1RyiUNDYO3jBmIWRVgSjOpaWi5uu6AqS10037d6ZPSAJLhuLYVvhYZqQ
uo11muBL+nC3q5768qhqDkGneyQskXJ8kw+mCTivtlmU+1PUdOX4vAhirvfLuguqMf7k2pw+87Uy
1mTPD0s0VtQ3Dwutv8ndvNrhuD66llT7kMmx6mZJPSUPEDo4avDZYX/cw8YlDp9Baehb1JJKL9my
eNQQ4P3vSgdoTUMNiU6O8yEkwjpKZQg+ct0HjZyoRGvFi2MNXTPj1KuG+J4OBQzVu6m2c1AUNVJP
Zcv9cvCbaO6YO1xHPXbD4Ilbb5xGcYpaJo/Maxtt5aGKd87oYUbSGOukCJk9dtgpr2bRudynmDUm
I9++j+C1hqS+2AJ3vhzVbFixpyLZ00Z1lNLrJqAmyy+1iY7hVvpcVeVie1cgYHZ3221rHR5MXavn
REkYQEOU0n25nOvsHY9rDkIx8vPRaqMRFm2P7ysUv04+rr7npiEvdcM31LwmJ0b1F8kcTw5pVbV5
H7FY2SLt4vV83YbFgk7cNo25XMaucLM6nNGPxDH0E5DJsrknw4oGqNvUTEqmjQOVr4E27otrTYPI
41qRGdxBDA3XhGwvTbrF0g0JCS7KXj84iY4eE6df6wuz2GOQDntRFGeq1CYLytKNjUujqtfgiLCk
7Y+itbr5smyRLl0WSbuw5IAyBs1tAGm0NmldF3743nZKqvVYNBgxDs3kx9X7RSzR9Hprw6k9TQ10
8suEJqPHidSCnh3ricrqOpuM6IrXu1lW7zbg5l/uKqKIi6xT4K6fnUbtCKXLKry3h4UmBq/ai8O8
CL/K3FDqO6rA6DcdnNVnwnbih2Gne+qiNf1ipX43WtdVQq5etnaexaYj5t7PBlM7ILooZh6Yu1rn
YFvVFuRxKUDkI1vI8hDh93+a4y24YFbTM4RevcJUtkH1UBpPnPhX6U8i/cLh7PSrRaU+qbwT9lZ/
qY62nOvLyB+AUgWoq8qbFV3LKQzD/lMApZAc6mI1e7rbSSOoV7ASRgHHK3PFNfIQbkX0WDV1FR54
mtZhujhjRRR3J5YgLaNA+AcZdJNMoy4u39APsX0c4W3EIZaSVIwVbtocB7/gXtCibr9i/yM/Qlhb
/MnszuDnnT3YL+FkMf8NThFf+lVw7jDxHHFVFDbBgIODlosgpsBT6bSZgR6IsYrdQ5cULtUsYgFI
d8PKvtpL3XPhYO/5PbJUe60n7b9ZVDtUl/YuIYjfiWRYn8Lg/BzZnGT5ymgUBVe1R4VbWmKmfa6r
zb/rHXswhxCax8u81Zn33DjNdhca0v4P7mxLUh9ilvtTxYNuTOsl1A+7lmwaMVoIGCFPj/WRk6za
bwTPvHsl2EIP3q64oVBWLIqwtsT5EFqT4TkBY/ygg760DhsQrt9kZe/O8Wsqdwj/RlVUoDgFYS9j
pvMxAcDoE9sEJo+Ex1eg5Rj2B5uGGk66OFyTd31DJQG+Zh5erFwWtJUzxSRVNJsuzZINMNMtwICu
pnSzwvChbpJ68o4wpVTsCDvYY7Qhjf1OW601XbFnka0RuhMo8prEMsoS5TtfXFtb6hBE1aiu+tYA
FZDszunXKga5gz9F+BYq+L0varR3fSJ7D++4MD0jV7oJwpaPnmk1oduWKq57gRYiXWU817kSwrsd
XFUJ9u7e71j2h7CgTLrW3vwGtnt+QoQchenYtsM9twC/K4zChrJaW8ulrOkOSZH+dO92l2uDlvKq
41kzylmg0y+T+TqcceuzO6KuF7+rqo7iS66Nfk8lcklYdAPrz5vctAjSJKlQsVBm176NxLiN6TLD
LT9bVWD1d3Y9+cOnZrQbPl23I+cmF0XQ2D6FExo0oZnjoatzDLb0FfXVVLoH0r+NZLLt8d+MDY/p
TO5OE6btGjWYIqDDp0NXTc6GPL7d7gUfnkhlZyEssIrJKbJggbE+CELeP/L3oLKXKXncwCC4Rlqz
Pa/2Et2tI0K8NFmH4X3gwNaBaJjIu9pXN+7SXa/J7xYi6zIXYlZ3ib3WT8nmT/duUvRxqspkf5fA
wL3wVpcPjaX32xogbUkpUuwf2rDSz97S72VaekbMR+lzPKZznejpfIl1hCq69cK7rrqEhr+4JpW/
SsakRoBoh4wyXrdCdCZlN6atkT56V2n2m2JcDWl8SpYXnKjTmsFUiWNYD6U8VaE/XbFhriNCP6Ef
rcDQBlN7dneTCBdFQhUH3dsxXvXdQno9PNeOeCdu+vHLOo7BoxAFhZeO3TvlYYubAld1MTD7TZVV
nFqkWlO2qFWROriu0SVkQTDzjfROCOMTSHW0qYJ9E9h1f2XpUhNIPK79l2lHYJmGldHvmdBml4Gy
8j7zgDUcxX6ABXMwAmDQpk/0dRX1NBQk+4LxgesEFshJCvxYXE3rxQTyIbPVGcXNdqaUQMl7+3M4
VMJKF7CvJNVBQuJ/vG1kFsghVM875KS6NrJs0JLKmJlHqW7y0vlMgp6SKt7oSNBL+MFG+9Glm9eF
6oZoMVCYjbB7HvbWrIH3JvLpD7stHJVT7lLiV4gmuactgpwPs+s37xvykXlZWW089PYQ5B+GN2ap
T2bMf4sFNEgC6W590XNc22njS/LsAmK521RT8zjlUo0lpPe0xW/O//56QF1VtWgmvWECD4hgjoE2
C0wjnBjD7KVraVUJzzhMchdduRpgp34PEZ95gGeTa7w+rRqDJ7DqpHU7R512ThbTYH3CZMJs3lPY
OOZlNdsXBr/CmHejjBHX6SKmmdNaH9cCUe5po2PCxrpY+Xxi6eTuqEhVMwdfO34l+2k18DN9Oxj1
tsPg0SbQ4D5MKZ0F7BEo5Hf7ER7RiZ716Cd1HnZivCm6dgHTnab+wZocQIs2ArlMhla13qlO4hJL
0m5pnsh11FlBkoZrXxsKqN2eTOVVFQyAQJS7AIqd6z04CmDOB70n8etSK66RGjjtscAI1DFQ9Y5J
FTkhdmozRjq55XZIYZFR+cgJikkyLQw+xgVfgtYey6Xf3sYlK/i1EpZTHWS1KtJl6HfaaMrry4+1
mjYuj63tGE3ioj25ZhVhLpQzN3kvdTl9Vwv//1jG/5tJV9ma/3oD/9/qS6f1xx+JGf7+9/3beUU9
JiBJQrTYORPorG3/Q7r6CsE+wtHE5+Ji23bZ2X+QrrIqo3Y9i1SQnfNyf0hXUbWihrHPL4T281wS
8U/27295EH+iOCQi0Wp/VoGhjD43B/hn+OyH9dtNlIWsTjRpUXT2p3pponvfdOaMB9JCYmPGHRFQ
XnJLx2+WqJ0uinmw3hTo7AfPLk9Jax2SacsQM142clteRz75aP5i6rdGI7GsiaM5lEiwjlTdq6wx
y2dp65e9bBceNdtDgWbrFHmS3JuZJrDd7cRlCxSZ2SOC7KX09Qt16y+DiT/0697kqvOuN1O8senf
PHJ1V6di0NdOLC2mbvWmD535bl+br+wRKUUMUOqlz86/ynfDtiyHcdiiK9ftppMHln1wpBMdGotl
ZoJH+uxb9iNvRd6yYDPQr/qQ8NBIlQ9qzBzqvmblqo/SoQNFsalmIqmZOtez/sKCRhLrdD1pxzpu
5awOe0w/37Tq8tDDSHX+XuT1GiPTD+RpjqvluWn7R6/svxQA3v5SuHzSdfC7ZYDtTF09F0Ljb4jW
i6Rz2wuLOTfrZb9f7Uusvgs7/tFd+9xJ/vsrFvYTfvb/hrKdvnZnPff460v9FyReIwQsf31TH9rf
nj62y0du7R9v7PMP/cG4xtErSIGzFAZdGwfguabl+61tJQjaMMacJW38D1U/P2FrAF1UD/FDJD6T
nvmve9vxXoHfkpsERuxg6Er+ya39PTLuz3sbU5xPNMG3DiyCz5Dj/XJvR/5uNm8Pg2OzFM8zBTpP
LKDdR1cTajUF4hzPXARoERL4Um7zovFAWM7ArSP1/VRCh8Lrty51VujTUmJWiA1XfrB96Jxxu2bZ
JKFchaV5XcZRUXHLBiNBL5PJVY20xwna+qUIPfU4ht4OwQK19nAuHUh14ojrvpPVRVSW62UduCZM
palw9uqhy2UXRZ/0lDSQHzVqI7UtYXModKsPcz010L2l7b2rastDOh0IfOLN2G85KRP2bVWMu5cP
uySvT2/Tg3Rk8KWvFVtpsldnhmUcCpsMrBomRSzuuYCV2aE5MBB0F17rBpJdNBjJcyEwNrloDA8G
jCFov1LHNMMH3UX7DViROA6R67+wLyRxNp0zhjNoFMI2xRawsK2l/1HIYEPUJW30Fmp9cecN7qEf
vbPRxM+bMInSje3hC4st1TCIwki2xNQUtDlfgAT1LafXretpfnXj3TrGBoNjl7Kv1n45qZX5WSRh
vofx71Az03PpQiyl05h4OZERGyIs4zaUOkWxvHVaq7lTvbz33bb5ggbENNgLQ6ZGO+mWCVnwWJJv
b7X2m3KuwiKP+rn72CHg8nKX/YSB1vTvWcneGzH0zITKumil6Emo6s//5ormt3E/SH8CZADGtNIm
sCjvtegWWZal/L2AOTsBETTp0DhvhKPvRsiRW13MXj7BZ70sunoR1bpnZIfT3gLoO15H1oCMZKH0
M2KgymfU2CePkT1aR3VccR/f1pN1u4XzXTmiGo+E9Fk/Y0auPYzEBTJUBPrSajlmBju8FcqK0jKu
x+c9kuJzQG5RGmyrrE9BP+2Itas4frfviDArB52A6bfnnU3zSDdWfzF5E6YJqegITz2k/Mi8R3Mo
9QRC1lRBcNRt87REFDIZGFG0+Kys8dQepIcUbCWw1AIoO5Qjqi4YYhtt3PxRq6aBEZver+72gG4h
yBjbIaudZb6pCMTu0LPjAphfQoOVouC3zpXjfUJoJTO/IhUnpTjtGCH0ngfWTdjw2Lpo2nm7LD1y
DQC5x6NK8JmvRXRhpuRh5Kw5Ro2jnsWQfB0dLva4Q3E0d/q+DyYB8+gMaTdynVqOVe5IvTuQ2Gl2
FGt9BFxpt5Z16H3HXKy0Pr90iW2/174LQ+6uq5v5W69OInRF6rfuQ2cTR9vHTZeDRNYH19jr68ln
/G9l+BYZVJtNnfFAinm0nkEo773eloALqICLB1OE8hxUk9ip2kIYY9e51zM0Zissn2t18/It6BJK
OeKA3KeWpX4IIOzDDWVVbLlXpY6rgyj8Fm/e7GceNpLHqAAIiIbOOejNT7LaYhXbfKZ4pHcdoROY
zoq0UmPy1jWRc2PF/cYDyN6Xgyna2MvJmCqe/URaQb4PdVze2Ws8Hv0t2E+WB+qUz1v06Pe7yiEA
iuneBNVwlQzD+G4rveLJUPPq33fUeB4Gh2aMyqo/Cf8MH9qbuErW1dxTdh0+dfxOTe6tvrkX4HRN
Xjqbc7GPY/dU9knxPC3RfuGLKTnFehpRukTiKqaLDCahKo9hlNToUIz1SNo7bgFh5H6kExlUYtsd
iGHo6NOyN+b1shrnBvq43+hrM1Dhu6NOAUPPlvZ0v6V7YIqrACnI/dY0oeKZ0S1fgzOqvZuxZ7/w
OTMSlrLf5wQjNjRHPLzT0vTcwWEfPqkhGp2bNpqwqfxwFv8bovNbdNrPhxtScp+kPEyDlFf+GnQW
6mjswdaC4zxv6pQM1dW6jbfl2n2MDYh02xfPaCbvaZ02ae/WEDW2fxk0JvXMcJhDcSqXAuGaE/+N
yu5nPut86PK+sHITHIlk8v8ycvtWmCRTYAdHoO0pM71621bSS6fAodQwAnKdlou/+Sh+JX3P/ySy
xzOHdt5Pf6XQXKXqLaiX4LhUyV1f9kBr4XyAcL+StXsVlmpOYaUuIq7XQx0BpvSgREehn1U3vBNq
YNeN9/H+P39X3xjvX78gUgpCgjSpSqJr6ufNwmvgFqut5guyKi8zVvEuaNe3e7eGKbZ673JxdhKu
QFNm9dnjvkyHtjtv+dazqMM7DAew6LA34PRL2icdbu1A4nmZ4mevlYBJ4/y77OhaG8fm6nwffXv7
/zMTP289ZsvP3awmvT0Cznfqx/H2TAL/9UzMsx+L5m8f1ZffLr7q/SsYYa1+2nvPP//H4ovH0oF0
Zo3l+c33xZ3yx+IbvIrIXIZHZgwO2Wb/HI794BX4fECWAUVv9nePyJ+LLxOzG8FYk0WHhvAfGUEw
x/9MPLvcKAHTN65Rm0GZpIqfr0+yIPtALoDz/qJHaEeK86y0kG1869h7i8JG9eMH9DgU5OwBtAjE
3z4zXwyl6dLJTLRlN3bi77k/YpcppxWqtsL2mRfbrkghlFo3B7OvOKGoOwWnNPEEThS47RBf9mG7
zoxWJjG5wSu446gsRn0X2DxM82Tc7N/xNq4tPxoWBj6qbas0FFb71gpGAjMDTv89U0ET+cBYiXcV
uRM+gRqg4W1i+fU7XVbiBog+cVIHAu9pXSvsgEUgwAi73cjLoqW281AEEeWSXek6F+Ryu00+qMS+
ijeA19spkfF+ku6or2PIM5DLuA0PZTRDrsN2PNkycW5BBNucGD1e1lMx+r65aO5qZJ5DhvgEZxr+
MW5bEPrhNNFsd+Ddi/dFWerrFhQch2KIzyurxRqQAL5vMBPdgC8ztbxmeNTWOv0+VkoW163P554P
gtUrT2QNQOetcPmHYWHivaCY2i5uaCOol2wL7OLgDHabZEWISj4lCrN+WX07WqC1o+S1V0G9Z8O0
gtdVS1veWs0YvsCL4zSbI7V87oQdfbY4xpGCKjFcT/BX1PLomsTFoqFQ1YtlhR4PyvJNZHkBgeGR
Ig92sYW4k7Gc7kZ3BIp048XgZK/OFFAVTyuZHkQp3YSiL15cPcOJIv1137rasi9F02N2dTbsCDKM
aKPgw5+nbBdqhm2Wfv1maRu8g9wX/ZsmkuUnVZEPgCmpi2I2Crm/k7F2SgSevbQO0eZ/+6dtJFYt
T/8lpfs8uN+XWtKb2JOoyepG8PARiMUtWOZmF3K863R0iIvQuW42qKuU4ow6SHv6FJy0Dqvpadl9
3toQzW7qbUlz2eqtay77bUC53Mj1Lgp38QlTxXRnwrBrU7mUzs2+tq6bzkFYPE2JLiEcSapy0rZo
FPPa0NZe7tS1fL8uwaYOlrQ2kcFqnnA/7PdbxJeY06YcveB78MKMyQM/qa/k5jDnjdWTlbjeDl2x
xZ/rZrHeUclAjRpkm/WRt7Q9qMgtlotg03GbWuESWNlcryyghegdLBpLbDLPKuwmB1Euk9yUofM2
GNC4siCO07O7VnLJLG/XMVPn0o1X2g0JMh3oH5QMo+iD78CJSF+AgPS/2G3T4dLC33gvRKLe1aZ1
PyeF1F/VCgB+wK3Jx7aJh1Gt63sJBfK+tV3x6K2Vt51wqiqTjf+HuTNbjlu5sugPNRwAEkACr1Wo
EUVSnEW9ICiSAhLzPH19r7p2t0VKQfX1U0f4wb6+EgpDZp5h73XIhcddOaT0fBig7N6EA6iRFVCg
Fr2jPUU50oDZybcCcqO3Tgq9G/jYsvHaUyDCVnOXi7XscCaJvnrEmrq8YAdFIdHrqmFqLX0TiUcH
ByZ2Fga8drplHbu2ykzfxQD1iibFegLSQirdqobUynRHyfyMgWqWqstSrMc4irNNGaUkFa0wZz+s
sPism7DoyNhoTcGTN/oCjoIV3uhsYbyVkIRlGsKkp/+XhhIxy9y1m2bq6vnEaiWy92Q1vS3amF0v
DEjOVraudY6vxYVzkmU/sczMWqtXCZObXzgltMK3y5rY1dbNKtC8pWzWLAF6/iYjX+ON5hrTY1ua
BYo0W9Fo6eaegKEaJ1WekpKePLErQ3vIzRLs4smid/llTl3+Bc0bQsZ5HPvrkH4h5jy7tG9MWetv
7ZQKfW2RJyaETYKzYEFvjUrdQ2boq9Zr0qN003hayypMQMpBkhArUghMem6VYBr0Kg9H1xA52r5F
lDRSJG3mYhVHkflAaSiTdKHR9+0LEbm3VBZIUXKnyuyt5ur6JR9W7q2dpkuq61qF5Aay5SWh6I6M
H3MxmBlqhtxObhfUxtmxoT2h3Tuexr8ec1x5a7LqzthIk6A8QAEdMVq+Mjxt03Nkf/NGib7TGBVS
4FTKTm61HuCI7qTLTYnawfA9Le7lmvHB03eGoWaPKBLKfl+WoQxCy8i6VaHa/gXJ2sh0386pA7uQ
UbEavKuYSI9pxhrLCYJtGqV+2MfxH8bhnE/tf0edsBik5SIpc8BOAYyQ5lm1+FM92yoQquSuKhEo
J+2XXIviA6e29DXZMWAoKWw/G7wimJPhX2SyvxUx/t9KpJ/aWP4f1knpEHwWFN6+Nd/fqw//+gP/
jAJNgfWEHsMZ90TmY56dvf+KAt1/kBacGRz8f4RfxGf/0/1w/oGJhXkNNEcga/xVPP13EEh91DpP
acEkzDJw/k6JlEzkXAN9/72YZ0MUE6exFoMD4U5//l6UwiwpI8T1uNeGo6JBuxmy0j5qMiqfRWn0
j2bDKTsnTsz2MX1jODtr2uyYStOG4UmNyvpON2RZe4lyD1k8x49xsixbu1+sU5ckKl/FZLFfjaRs
d1WGHi8gaSy+eGaXncayVT8oFerXWqbsA/wE7dKm8H+jtWN9aSTo8FI19l+YSthdwG2oHtpFi4A3
UAkc7R4G8SS1DcMD2UY9kKZJR52z6vTogN6AkhHzdsnh9am+du3ZurWaatlhoUm+EzL0Z5H6eBBo
WPZTlXfX4zwuwdQ5NqWi2Dxh0182ZbvkW9shlCzb8YIc9AuR4iaa5E1moO1HEnkL09Vd49vmxCVY
5jGI8NlzY0UL06Bo0gMIUcASlsp8DUeMNGOkNirr1xVm3yaX9c5Ou21C+XWFtOtoiuzKie7HuUQS
QCgURzC7KJzm29wbIw8H7zg+IgWcT0XhRvz6vntzx8raQcrN9wyVE6ssr8AkzOP83Uhi/dbq8/qg
zdZduRTjUxqCNssjS9uBffM5ci8TVK67xWiK6zAvzYulJLwaC33eSKd39jR1h7sI296qcSp0qCa9
pGNcA/vo0rZ/6Dg9oCDEGaVAq/auvD5+6c8s/QRFUc6kEIIcjmLUTrSMZBe+MM893uW16K6FqDDH
ZpG2q0JmPWJTusIGYfk0p77ItvtK+DKu4pqjFvrEWp+sA0IKf7JqpHhxf1n3DIqoHKpXaPCjtP8u
hboBcgAxOk0v9NCsiOITfU3vP94KKyk3pb0EmMuDGiOSltvrrGq+xyZCj4gUZ1Pkw/1gunGzaqkA
n7S6Rc7W1RU/ojUaUhUYHOiT3INL8PfQyyQNDLgPQejydFYRgq3Wyeu1mnOx1Yn7fWjPfoJtYKxf
zfqM9fUWJq6Y0XSQ9ZHOO7+6Fe2mnkpt1zgjJcKFxxuH4bHs481UDOlF4501IRzFvoM0y02ExfAn
zX0xRs3almcF2oqMy/UHw+i/UFgDDRHtHBcR3yznndJRTNiQ39YJqg4DcrduDVsIExiuzZVRLBBL
6nLa16aqj+bgvTWNcQB+0WPk7QLjXCqaxGxgdpDTRTxM1aaxo+2AznEzjEkwmHh5l95mwYl42IxW
inlYGccBcdpq0vSt3RjtuhOFOKhKiEu8Hpft4FrXzGYnspT1S6s193IYyyvDta8L9LLYeaoUfwpj
CFrDWjZSas8wM9JT66jkptGRsmKg031plWuTpiRdV1gYuLFmd61bgAtYCA0YR8sJ8KMy8GXW5eoc
76bAia66jjuqkvjJpCWxGzJjfOhpa237su5ve9O+6DCqrhPcQ/Bfjigv11khfiQ5Q5isWF3Q57Ee
UoxkaCiu6DLUvjurZNW4VkwmNr4Uc0iPp9bFgz3ltd83rgq8WtsKNU90kLSvXq10mDEpowga2psL
+FPk+Tt8z3uJvaX1mRQuT0qp6sGaBb3isoEHklzbhd1/UQS+sceINWEc1Nw9lJJ+qYooLcuuug1j
9VrM8ln29aU9ZNWlVDHpcpaRgJThHnFKcqTGj5kJNc2BkGp4qLU8v8AwgqgGZeHKXGq5DacsfRGD
15xUxJDkccqWHw3RvF+cXYtl5kQB5KJ2B8aB7a7VdWQWRRKuK8PSjl1lZNs2wXGTxBnrqWb8PPDJ
ZdfMRPHxmNjbCf/8CvgPJHknlrucYjBcnMjZ6Dm+tNE6i8aQ41b46nYRg2+DWTRL4KGZvpkZbvQN
az2YcYmY7HJAmnrVhupoRel1aNZVsckyD1O+tVxk6bwOPRiwZy1J/OpoqbM3Bi/5GtlqvpRN27x5
9KbeJl7bMV28a2NIrLXrwp6xE819nqu0Rp8UBtzIQiMsMv2ojg4uR9FmwN92aBCd3OZSvXadIX0L
I5yPOAZZTbcMN5WZZw9YDM8KzuUA1g0dZmQW11o5GJjqEo/6Y7I4X7XJHlaFR5+rmr7NsrhH0FX6
Y7JoYs02cDnU6csYE7S3Clt7rUkIohCiY9Z2bT5XsYKdS2jaPig3RnpcGGGsQ0iPxHZKM6lWcD/r
m2JxHOYggl90d+2sWQdXm7QntG7MRZLsZn5aFfKO9iaUBwUM6klqmrn3Frv40mn9cPC8tDyhA9R8
iFTotUyVozMU0dCcRNJGI1ycxryvCg6pQZlsAyrvh++97iKCCGGB7NHxVg+m7tp3llHiBk2rGJld
mxWOt4cdoj3XvepvBtNsbjXhFjdmFbe3hCLuyhwLZ505PVO5UCuvIAOQ+OhsWmCopisqz8vFULf9
EQBBtbPDJb0vLeMBWyufGFzPwKsmcVRLMz3zPGIOYKcu3+aFzhUOwf5HxL80+5lqxb2cGTKwSiKT
HXKIsMIZjfiSFruSFGs9tcVwY/b2psb6tsZarPwo9G6TBIxlol/WTXijpZKTuAzX/bkm1nvZvTNn
4Q/VjM52FiQ57bzL7FeXGW6aLncd1K9ULd91czuEMvXjGKvYKvXC+UplZXhyU8oeQzIeLGN4dgdt
yhG1EdCbSqu+n8PFQJS99wUfa1evJsyQazcmWwlpWNZDqPmoL6APY720637nSdboqDi/vG7YwRyy
7y2jH33CCHGhZ2zHejpF20LGK/Q5y8bQZXs9JIZz37Cccjb/qb5NwJps3MTyvsRR0T4rulBYjjlm
wow5rGhP6V4niXuIbQfgtiD6izB0bDtvdN4c2X7H5bjcZ3U/8nDyZlfpvfVqz3Z81g+3nKC08/qG
IK2tjQDwR3Zrp6ncKpQtfjM5u7FcmMkbG99loj94ouv9prWLyxIGyz5Kanb1MpyeslDt9bnemaxL
bMWnyC13ZijZJb0CC4hp6Q+Kd9zQTDOjgEOoeBsSJID5MjJ91ayinR6ehZ1JlkSvdZs+S81trsz8
XLGY7JMQaXFjV5LOHvCYLwZD2p/qZhiCgpLIfeRk4mrsu3bvZHPhtygm16TZ1q7OuuQFWX24GVr0
4ksqxP0YZSWhQFG7P1DbCJaqXUMSqQhnyzLybStfn50aKTiwOTrqaV/6RU5XCpo17IF9HjoK0U6c
fYnKJj4updnsp7ZzQXUk0ZXuDn2+UUtekeL2mg92p9/YnLAHNKzX/TLLR1vQJhmXesGsW0I7UINR
3kvk3yVF27bXV3Y8ezS5YyW0DS19ll3EPzN9LYFyle6F1m2kEd562Um5C1pKjIysio4KZ5+49J7w
zMHkzAbjR4opdo9MIpBKdMcmUiLIKsTfNUrKfRrP+aFpqp4MVZqPtWvgoiMQZqamWSK2tpWT6ohD
kSe5i1KbXjbZvCY3QrOc2eEp6lt0W4ueRN7GVKFxbKyJgoq14DmFPyhTVqmFaz0y56hd/fWdq3Ku
vjWToodrd7tIFeXXEd8E3wdoudznw4/gNMOXI4pieilP2TjjisIAPS8DTXs0STqZRywo2xQt6K4R
6fmqlh5420abl4MmJfBkXPQugBVb7KuWMivicyTdlFP7x7Gpi3XtCpSPltPM9kqq/kxrS02TC+H1
XS1JJphIMuohD053Hwy8OJs4LutNWAl5NzuRPq07L0pvpkTkO80N5TYqGOarzxaMptnRBG8+N9dD
5UJqmc+sVGid8x0dckxQIsmv2P+jbRIRyLVdo2+WLFdXoVarrYjs5tlEiuqstCQtf5hauzynpR2t
usgZt1NZ3+GYwXc7epRtloJAA4phtzITw2SKcC0utXhvL7NzyrF6rUTa5JdW0zfHpKiyO/Nsemhs
kjoOEGC5gh8wZpH1jafTH9AG41AfMmdNmWXcVpW0UVD3T5XQqVm4nUZRsVf23jbOZus8ZMsrdKe4
gjpl7qe471YCB/K6a2Ao4EUZjgaH85FpT8suY+YBDuxSAx7rRmttRJnWt65OwUbXNtinxaFI4nqf
2Ja2iRMM2jBP+/xry1zhQ1K5i98zCYcTxJj9Subznn/Egao3JC27dkyNR2ccltQnYb3BgvY95/td
mZS0MGvPq67D74JvCDURVnqSr5q0KJ50tp7Omq9iNxIY0Eft3N7QgsHxq/Z2icXN2FhHt03sTecY
X0gYvvXeq5iig5m0u6EfvYPKFTEuggmljzclGd9qwO93RLMt4eJY6sD3ka4Rnndf+aFP4UBXJunK
R21UHgCTpHt2UusNJkIwFNjflmykzk6j3BUXU41TB/cImjwZ/xD2ec6tXjlrqzdJGLzB3sgkf5zo
8Z8mq3/wQCNusP5gyM7DiyaTMNu7LLtshFWwA2XuHjO5S1/Hje0LPXaQR/O/itSe7ru5hDnoJozF
0TU+4kmGRIcwA4tzD4Sot4W4eLL6YgegoghqynuiSbcTLabbBpnTVqNIvqsN+wl0ItNi2y7djyr9
Bl9KRGtAZqhREmVoD3oxL5vKLO0dr7700dTb+y5M78aBDJGtTRFeeB25Agk9OKIKM1wYMsHcWMIR
/bcps13k6UB1avwI60gvQ9+g+rjjD9abxZtuVbK8zG7U+TGK0hjvPdCgASdlLW3ynVo+CFV4TD6z
Q4ZRekn/PRkMfW0bnZ2dwUYbUdGM8JJqNZiTdinl4N2Y3kBWhMz7oiYxcnsEP2meXdlUbQJRK2db
z72zdTprY9uNSxOmrvxJkB2Jdr4IZ4yUnk2AWXeXXu29YN5wCH5oJ2O530yaGQiMm37qwCeY3foe
DMFto1FDNmu75gii+8ds7T1JJd+rzeuoKc6u6sEZ9rWFd6eAl26O0SUkMOtI62K5Mqbs22Lpw1qK
Qe67gQSU5EVf93lL5KwuTcwGh4l8WVb8HaaL8ogInaZPw8wTitibBGuEAsBa2TMBj264BCBcfWgN
eHzYxPTZ/JbYtbspRkW9WjR+NQAv9agrbXh7goiYziVEnm7jujWOv2y5pgx/Wxv1oa7YkrCyemAT
bTZhy6i2RmSdOG9XoRbepuZ3zRyHHbzOedtilv0+RVSJKHMds0F+k+0Q0BFEt2Jku7HhMC5T45az
or3qs7465rKkTFGY5FijFYShuRxkWOxNCG/AzcLt0HRfaC5u5q5Z5aM37/sztCpEDdAYBhtOVBSH
mHoffTl72Bn0A64bx1K7DOvg1hsR+DlJ+zh6dn/VpowNKpT71bPYVYoy2aUhjMokDS9S4vF9BUkN
KUtEjypv78c82YomOdGQfa2YNb3RS5tMlfvazZNajkVbfxVG0VznrbzrQjvHPlgSx45etyssWpoZ
9YL1Ymv73qrbAyl6k2KNo+WB9RbRX+Rsy4RmkZ6gKO5z89o79wnRvxnfSd++OzQDCOZz81BllNbN
dvHTmoHz1OjXkBaGDTI61lMUF2sx6Ax5qm17DT4P8gvHMxJo/WA4/JcSq15g5tEVXauV8CK6cw19
vlSpyE/gH19UWR76tkju8VVcwgjT924DlTWtKfF4Q0NK78yTvwx5/KJ0uopYpzv7ORIKz3Jc3Fbm
9NwJB1xG7uHmK4DWRBFWJVUBRTUSqhhN1xxqhy5MhfWfCoV2Yzr1Mao90k0HZGkpon0E+GSnp6by
k4rodZ5AkZblvAI/8WRw8FxZuXuhE1h7w4xYyagB16QBENjHvjGSveboWFPtRp2QdPPZQOhjR7k0
Q4fZiXwnxV5MfOVxHnq7uXOvCTz0jdN7eARFv0bNPfms9COyV7aRkgSzZ4GuCAF/xARlb+4cvwhV
0oBMZ1zPkdus2KIWtl53vqprsa9RB5IJeWpX94Xmx153Yw+AG5a+XYM57m7yDmCNyr4KM6kPi5nn
6zx2Y37aSdeqa6dwdo3QnB9uSJyswh0+l6cGURkxJgnGkltivVCwWJHzNDsNmFZnm9E3zxuiNY7Q
tTCzUzXEL5JDcdULnht6AuMrctwDbe5o7WT2GgHXcF1OSWB2CM+qDHNiave4XAU1A7WuYjrVkSyK
OyvN491kTUEbtS4Hxzxul1k816lzzMPuZITf5MB3JSb1RiderWmzrcH2UazsGD3dVMTotl10gX1u
nzSuSIMldq6ngdflIY3HsUnolOc7bInLBjcUR22aRKScxcYMt8rJ75TjHYwUAXGZkfchbMOrNHVn
xxODzsU9Ev4fAC2MUzwb1qrGe7XVYqc59X2pndz2G37cr5rVMZgzEb7d1K9gLYdt1XYZDVyt2phL
kvvxWCEBtMbiO+cs6lLALKMQzT4tpqdpkRUs66nwm/oNleLGcKZLitAoRbOXvp2+monN9ETHizDN
xGKfgOO8UCMeT6M27TugR9GlZll8Ldaj1ifPpTmIvTdc9PnSgyqKXjCfY9qt9emE9mzy+2TKttS/
CVvalSeHk6H0YOw5TBDUgZmBZbVUzmWeOxdxP2+w/S08Pdi8Ho6+LSJz/UnRa3Ank/5gFbZ7MecI
p97actPy/dcT8l25GQ3Ml+mPeXno9acBKJbibFzSrPBzkb7NdrHFPEYA2RXJFweRpd+neotdKx8o
YcWPbZJph0hzYIguJ8lufqdrFn5CoWWvcQ8lKS+EjpykWa4pZwo/0cD6xvB0KeFrOEMFOouRlaU0
huIk4WWnOeMOIbW6yCSju6p2uh/hA3V2HNDRZO/vNY2hLFoDrTT8alr5Hh5KuykXLQ6sNMkuePwT
XUYbZ4nFDy3j4q7xJnaqyum/9tpX2xu2kGY2hFXOCifwsHbyMPFny2huLTzA/gguLzKWA/pd7CBO
8uJoahOmUaA3AIn64bUIy0v4ZuGW9OjVow9jlvAcsoyB82W0yxj86lZLssnNigKHs4FTlq4So/Qt
MKxHZ7HddagysV2kvuun0Ajiye434Iusx5lAaVW7CDuYDTpCbmyBri/6coF0wd1PYVttSacyAu2q
vcYorx0UHQPA2Bk95cnpOLpd6w2eGaIVWrjThBKOnyMra3pKWewkILCCxts5smHs8RGiPMp2vUoP
RqI2HSeuHZHAyqcKgxnH0Vb2Tn+Mxni+WOgUbavB2Ax5uuqUBG1GRYWyuEn8y/fef+klJHMvuW36
ZPGbIsq/ga4OklCj9jXe9Iyt9UU4cio37X1B1KRm4mY4VMwWs6U8TgNti8JtKPcr+TJlaK8dQolZ
b7VdIms7aBxOKopgTWAh64jGfl45JQWEWrIQMLIFNYVZ/NiDKsuVLhdH52QsSotmO11ceAYmpIZ+
kODFKP9VF9PSNAETaRbqJiObykB1bhVG7QUF0h9lVTRrhkew8RpEfpulNdqrDsP3BvAG0+wtjklB
xrWf3a7xCdbuZK+Jfafl9Z4ZYwqti0HcYxnu6E/xiNO+Kb2LtsYdvOoTj3Vd2DE7a8KI4tpI5L2c
OKfHM6y+JJw6DDJx8vVSO3Hs57IvLtATszFxBkUbve5cxkaQOht1OvtczvuSUHv/rjFDkujObbW1
XubVFpk7Nf6l1J/pqZ+03PFDOP4HrxXxo2nDEYOyJHYDhvntYNXJwYSyuw4nLgGr/hY2SfjGy603
Q+HCTZDugBooxfetZa3+GhPboCIPs/itrGNFNklFDI5wBYfSQw7fWvopzqT+3KjF2TlFN34t5TQ9
pNSe16jTyy0MKkZcOhT3a4UUhqn2Api9ZVxQErJ3SUOg2bMRXoWeus+XLjxNCGCu49Z0vsOBYA6n
R57gY3yt/LkX8QNeDht1cjIsl0WdpxdZBxnUmNp6nRi2upjHvvqKE9U7jloebqlOtUS1GdjvNjQv
ignbbr4Uz1HdfLEU/YNYp5bUQo45xG0iL/kg+q3h0U/ghenlLWFfFUAqsp9ANSNBiO1ofJi8JDn2
uWVQZwqtqxnbAyYMb9SPXrlYgZ1Cd5kS4hEng+Ic4zmYOWrN6EpmxMNZGTm7LnPdlSYb9xG5dvM6
2NhM89AtkZQ782Zs9GWL1hrdjug5FsfFz6PcuLFStzyYZtV+LUx7Pnm2XgalWsLXxqR0Qg2oiAyH
OmJj8VXnxesoKWRbSgq/Wtr7TjN0thsk+q+9KvOVpoxwR6lUBOX0kLSp9iynLiQzcrq9mcNfwbEb
+e7CKNukUNluSnGGOGhVgjbExjDXBBdpO54XT434KsvRIKFJLInxajP8osJh3OsAfAIjQvwxT3ZB
hCCzl4oHcFwAIu4pMXRIXoayoz+ZpjcNGf7mv/4tx1jOggtYt0WAgdemrrlEGxFhT87OEo0YfM8/
9cd/S47xqdDi/+Zt+/8ox9A/lWN8iRWWXzxNb+07Ye/5T/1LmWtCYvcAWngCMJTAZPq/mgzD+Ydn
GdC8bMex9J+RUKaBo80wqJSCORMmINH/ta1ZCH2BezIfiEKqMHT7b1lSPygy4E5hnEPRcHa+Qm7W
zwL7nxQ8qW22czMU+qlBjLE15dBvIttrDj9JVH7jH/j1KmxKBrpkQPSejTDl/VVo0FcWNITlRDFH
bKgS1pze+bj7+1eBnWoagtFJwv44PWkeOjeDyYlawQ2x03basnbBGv7JC3EWqfwkYuGRWfzdqELh
z/HoPsLnXE9zoU9W00mgKNFJWySAUolF6J6jprlabOZE4M6r7zJqbymoBKjmvs2WlvhKS8169bfv
mrl/LqNIhaPzIZ39Cj+9wbOhDpxSzF3rQ0vXbqyPcyjKzedX+Uua8+GuHRyOJqhbvItohd5fxoGQ
o8VRNZ5wgaWZv6SqJ1PFF5CfIT6VsY5GYYaoEQs0AHrr5g/L0veOL2qGbPslxY4/WB7O9/X+B9m0
n3SLdh4vA1fK+x9UuHTDqIcMJ7WUECctDrOmfB0gefyB8oev9OOFDN1A4yZZLLAGP1workRXKbMe
TjOmypcoGtQmWxxqM5GYLku39P5wvd88apuVz5xAnUSbXeGDlyPKmGKndO5sYMDAuoxJNpJ0nJ5s
NIGP8F7IvLR8kD848dpXw6jiH5lyJOzaGXX556/9l4VrsdcYOpPgTAwChMfvH3JbTsVcYTAKzhPZ
OEvPBzJL8A9L6tersGZ106YehHffPLsafv6EjQTJeBp7dqAxmW6H0OaHUerOH4w7v7mIw65pAeBj
fBXTWt5fhEkBBp9lhZUetNq6k0Z9D0XCePz8gZ33y3dfJUmhyVeCiw5ewK8T3IjwSkaVZydhRGph
1GKR0LSUzeAyGiUZnyqyVcUUPRvY6+dX/jDADs0fl+bzBIBgM9ISv8/7G9TDuDIWOiYnSTkBOGmU
pOdc3BVnIVJMfWGR7c2CEMnc2wh56Jw5yNpQLWMY9j2GDF1TjNC6m89/1m8eCHo/+y9EpsR/8sH4
kYEYBLcvm1OCwp5aMQpigdJdL35kSQKpwMwX6wftgdb9w471y7IFwwZwSHDCGhbirw/vO6aNXI+Z
yk5IQFCsSbBqeU8jACVJd6pTK/rDsv31+zpfDxEy8G/Q9I75/vHDAWkiuEvZKY9G4MwT6DlPlsL/
/HF+UNzykjHl8I4N6BZsfB83I1DL2CuLOkMimAjzEusEbma5WN0Ewjgq3WDw6unOsazkDRQNbN7P
L/+bmyQe4Qx3yM35z4dToCwyqFMYwU5l43G6pgjWhgprwOdXMX7Z27EpYWPBnc+CR8f/8VN2cFww
2BLdyIJyaDUiInJW1lJo32JADtXBzPrpZaB8qa2itqzvB0/mj55TgzAE9ds+oOCmDuy0GmwN1O+0
D1M0gvGffuZvnobL0aDzVZss979MTz8dvZCYKpuKW3GCB2Pej2dABpWc3Mflo3boToeHCq3evTmp
ZAd0Rq4FYvoD2Yd61IEW7QWqcZ9hCdkfNiHj/Hze7ULShAWF1QvFL16wswz45w2V6TDJ6BXJHEAg
iy+p/aPRFCZNFa8y1DEHlhFEs97tR/CTe2sZnQ3ewfT187f4y9P560cgQ+ZzsYkcPvyIuolGw6y9
KYhQjNzRicqPOgDPP72E87r6eK9nw9s5IBPnQZPv73WKXXzc7TgF4agiRF0DtbUVKmTwhaM1enfo
qrInhumJ2yqdrZCMTkm6Tnribst0oQLQTwDA/7BOfvmAsdxZKI2Zo4o8Xkc4/e4FdAC4ZxMAdoDw
igp667WHGRjlVtRMzfv8Mf/mUuDYdIOXbaCE+zgnBg5BhRak7gOEl7E/mbMRqHmZgsFVzo/PL/Wb
N4o+nFPaIggW0HDe35XNN4UkNO8DSNjiiBMLzkNLxv/5Vc7P5v0LpckOHEe4XEMn5nx/FR3aWy4Q
VwR92vV7umGs5Eqb6RFZmDAaKr7/wfWg9TomSB6uKT5crxgy6FVcTwe46U9TlW7E3CVUAizb740l
3X1+vV9ORMnUeSC8fxkivX+K5H/aNbqRYcF1JOsgmvTFF26FUMZA3OzeThojkwvT+cMD/fULATbE
J4Lsn4PDlB8eqNGkBbPZyiaYc6I5go82fKIwV9IULPTrz2/ur7fz/u1hFBAeN2cwL5Oj//3TjBoY
jAzzWgJGxjFNwALOKVcWk5wYOd3U+rwuxxn5+eBRUz1Q8cLb5tQGNH4iEuC45bh0d+bcjej+qQRC
sQbIA6CoK4p4CyoAQX5qh4aNLjbrirVuFw4IFT2iHlm1teNC3ccQSqNpQsKBvnKZfWY6UrSx7blG
ntWb9KK0whijNRZ+6+nzu/91gZxdEhxaoJ6lbn4Ego8edrkWz2SQmG21h9+Z7dqy/duRxjlZ14ml
GHHINv/xdLRQghcMZDACr6ynN9oj1pp2jn3/+b38+tVwFcz1bK1EsyCr3r9Iay4LrbIWI2ibfLzI
QoqJUU9bI8woPX1+qd89NpJqon8YPYC2PmzhiHKRIuazHtAzjddCYbASDtLKz6/ym1OROyKPOxdU
yJc/bl85+VqoG5oeIA+zgV1gv6YfhVcDUEOMyGScsyd+Sk+XBYluV4XonVsIj5//jN/drGVYNqk0
i4S6yPvnajROShRQGoFMx3KbYtFfpbCC//BIf80G+Ej4y5k95GC3/sv1/XMIYMZM2MrKwggEHcbD
6E49cnO3na8weCbNqu5MHS51aBX3rmcjqLIWCLJMcoALQMuna51rYMyMgfwPbt7GfkRGgHfW+/Cm
zYpzfOzo6qDMLejEQbhErjj/B1dhywP8JCzLtv6ioP+0w9LdEVXWmUbgRlhyOk+GV+MixB8mtP3m
RZ6BcHBoecznsWfvX2TYe1FvYTMPpJMWjxp1AlhB+Ek/f2K/nIYu+wjcd9Mi3tcpbb2/iqPlLmaG
eQ4gBsfPSD7sbzYVNoaPe/Kmg0T8d08n+HnQsAgaTex9LMn310tQBQ5UW8YAk5RGdBrK5k4tWfFV
9aI5lYJp5F2j6j8sil8/V9fgahz50AGYYeF9uKwuZ1cOUWcEuVrGAE9EjUG1afVrVJj9Vkf/wOhF
JodcMxJxOjaU9x8Mc+gE6r682uuLyA+fP/dfdwsiZ4IPMjm+03N4//5BYO30oENlIvDwCoDiGqzW
z/PaupZtg9RPd/6bs/PocRtp2/VfOTh7AsxhcTakpO4W3d2222HsDeEwZizmYvr130V/Z9GiBAk9
wIsB3vHApSpWeMIdxKOdNfEjpjDqw9K0wvNHVXEO13/GWb63/gqTIIHwlsXZBkMdUGcOEjp8igBx
XznID9AaHupDhM8H8CDEaRH8sH6qSpS/tWCyDv1X0ow+HMnNZn8bHopXUTwYoVPa+fdomhKwhunH
6/M7O0SwEjmnBCWaw4k904Xw3HQu7V4PF4yyW8AjKmbFRmX9fPMwlNJcrkLeZgiIm3sHPh1i2XWi
hzCii29FlSoPPEa3LO8vTMZBOnktYxGQu9bmrE5wgxMkPPTQpu//JWsbcVDJrqq3Xm9rNQMlMQpz
lAJYvNOdqSvwKIqm1uke5+ZuBFQUoPxc7N68ZI6NogwFDSpyqrX5/CmY5K4rMz1sXPyWbFVP6dVj
X/QfRlldz2BDr1Zp65K+uqphZlV67zSMkpnukUyx37WLq944zGchNyvm8hau7y5R2V9HwVej2CWO
3kJII5TATD9mljd/FzpIXzWjgKEPIn4sEjO9EQqf39zcH0AKWUETOdJtDtg600L7vxBQ99ImlPCY
vnBZKai7QdGIHQUJiOtreeESNVbLQayvNMq2rr25RA2ENuKhSMrQ6UBLZnBQHkHMgQjXBng2bp0j
vYlG0LFfTDP03KZ7Fmh+32fwZh5E7In/L1BLLy/+t3r/v1H//ymleF+hbdv9v/+7dWqEuM8PohJK
AcBDaWa7BFNRJrNLtzls7AHRdLij1Ue7RWAAm8jhX1cHouZKUZSgyvDs2BmxDbMApGL3o1XqON4p
6dSk+841kvou92SNgi+h28uIoZiGNVNZ5reWcL0ITtKX9Q3CcFWzuf1cgojT/diCf1y6yBZhMTXd
XWql0Tu9HeIXOjdWGNcIc++7bhr/uNoMI0Ug4LyTIzJgN37HmpJtfgYZ9t8yNeRs090E3zmVXhSR
RR1aY5SiDS9cB4ZLXT5E9gBdKbNXBTb04NrHKloAEydySeT++nY6SwC4JkFBre6zqosf6aZyK2NN
lQ39umNjO/IBQIC38wgNfDmr0Y3zeX5xrvcZp4XLBu+c7Y02YbTCY1PrR6WIugc9KjS64Yb+H0ah
fYUTHB4460in3zbvhJJ0dWIc2e/OXZMMzUMEBvjGjXZp2dYXACI9RTikgU5HgUWXVtmsQgdrnSdV
834pAybQWtRMN0KDCwOB91irJLaDkM120XSDgFBrRXQ0y1geRww2fEil4piiAHl9J1z4PMirWPRN
VBoo1BJOp4QLTuKZiBAdXQUkpYbJHEracBv+yyhoWJFuUvQ1NvttJrjQrZhXIMEQ4t7qAAr2gu7J
9VEurBpRDSbnXMzcStt4urKapsDP1j2mnab7TZPW9yDllUBzI/fGhC4PRXNyvQF5STfLRmejhabj
uccqMupfadP9XHWhKUKYqBe9fVZE7LyfDt+JqO30C/UVDRTMftyjpIP/y2xM52DYZvYOQKhx42o6
j0j/YhU0Clhr2dtdr65Xb6lY5WzMYo6OSG7hkeTl5UtGoZWoTYGITpMNXebKSXcjBLHmxjTN8zeV
wR1yIZ5xb53q6eBKZeSulVTRcWzwVAi4hJH/mRbd+5H3w5g+aLBUfuDxIb7PNax3v5e58m9VefVD
mrkqNT02xYtqezVm7XpadODhBmCugHian3arp1NgdhPABFXEyLVr+JO+6x19aMGb68iD9rTK+Nex
Pv5uMxiTPsFdhHeiy8HwXeF5n/tFIEwzLy596Uq6bsATkdxhFAHncbIIBnd143XgfFSzDmBkxk/8
94kMgL6b5b7pa/VjP9X6vMeb0/rRIPfzNUu6Jg+rWMEae25q0ODX9855cEQlyWCTutSrSe02e6ep
21gsdeQejcr7XNTVJy+dWx9E9nuRRe+VpL+7Pt6F2wTQCwLolGLWXbT5hkCg80TFw/Fo1wSWA+pn
QKTb9EZV99IoZJIU31EuIfJb//zVNrXgizvFes7HPIVTHq3MHBQw3l2fy4UjTq68+vWSmuPSthlF
B5sVo9zkHiMEch4U0xjfmyX7DuXfW+fu0mfivqdq9HfpVpO41xOq4S5C/Brdo+iRz7XNqXyiyIHv
pmZ36T1FUetQdfV/WkZCZwRbVoDQqk3zelSoUvhOF9xhERC6O+RRMYFLp+HGxzoPd1Zsyfowk/6z
jOsyv/pYSwYFbYHIfXSdJgEbh9/CDDrwoR7b4T3eX3B0GmM86rGr3/cym29c1BdyfTqi5PiIEzrk
ItsspIVSXsGx9I49Ymm7gdryXRvFeqANa+qDrfix8iCXZaPY17JLnz0DqOiNY3hpw5oWRSuq5xr5
yiY66WWlg57KvSNxX4VxcteO33NMQw9v37G0w6mz0awGObM5fQU8eDnMJsMsDcLDiIcs6GOkxjtH
Mb0bFbJLn9VClXLNRVyLxT39rFahR2W6GN5Rr5ToW6H144eBvvG/csqnewON58dayp8JSmjPgCvt
X9dnemFBaYFS7SX3WHug2wOTlXFhjooCdrpbaRF1ryOmAwnhxu65OA5+0QYXGtn/tmJmxDDYjNxR
jm3dzk+qxDKRIMr6+PbZ0AxX1y7nCmjYPLup3vPXY0x91CF2hJiwyd0krbfXfEAigl8hCuNSoyN2
+sUmxB89NPqio9SEu5M6uiEl3jD763NZ99hpdkNODKIIMA5S+fRKTkcx51wVFkSXY5kSjS94HP6b
tq4HY61LPnUIu9xqKV64pulYUgJgbkzO3GzEUgUkHuc9oeW0tmQobR2BOyP0bCu3+tEXdgMgDQ7Y
6rDJOd7MbUAZA8+8xj0ORm/e01ZxH8hnb1VpL0wIsW+qTGuL+fxkJbDMdTFb7rG0FvehgW341PSJ
FwLuzz9f/1gX3h1PJZEhh2dDnLUr50HGUiJfd3QXqwqQU1V3WdbO7/Nace5xS9Q+GbiU3F8f1Lg4
QReIpaYS5+nbXk0BUSyl5OkccdYqj1OpK48riOlP1enauxxZpPFh6CHdO1JzlMDKu8Ej9oymUKWt
A/F70u1/aO+DtsQpT3f8rhuXb7jXI9BNczbSgl4W6hd8JtQaoUDZx2hLRj3vKnWB3q97C+Zdi4Go
fUdy4L7zZkRzfOifKfKgeWl/M6ayfu8m5fRFMez8H51r1PQR9EA6AYkWGHJTrM6764tyIfLmiaS3
SuudZOwvaubVK5lMs4Q9PrtH1FLEHRYUFT7gungok1aBpORpxxwlf+QxqtS6obN9YVczNLGaB87M
Uv9+rldDV3ikN+i4u8e5XOBGIeZynIqxf/vbBEyEbYa/8VriXH/Fq1Fyh2c1b5igYQk4uhJJ02xK
YyCHSGVcX8tL+2u94ujCrZ5Axvaia6qyxreTK0hOy32s5XKv1fBjrBYlgOtDXVo7dJk90nTyTs/c
3NzIw6huGUnn6OLv/TxAdvOnxqnfHlUzDdZsRUwQ826STVOpyiwnyTnGSHfet23m7U1ofdencmnV
VvkOVOaAPZHTbj4QLnTOmMXOsXIScx9pmfVgNbq4y/Ho+HB9qHMULIh50O8oGdITpiikn47F9UxI
iO/e0euTOUD/Ag9Lr3mX2vDekqmD+jzDHmnN8l7ococHRzjV1Zf/8CNsjISpsIAXJJ04/RE1ujdK
PRJ0g5Ini2hg5EMWinaIrBY7KmfeTnr29wYfefSBdOXBiuL8LnIRlv0P+xUoMF0FSuWcv81quCYp
trKkJPhzC5F9GIp7qYxWYBv2LXf1C68zETAVGBqOgHHP5qzhoFuDCT4a7NeABmv8kozCg5KyQC4r
7PTh+iJfOh/rNQ+bgVCNQU/XuOwHYaclO3dBu+DgOVm98zRQjf9lFHCFJvBFQo511q/uFkttnT6L
LedI8unc12iEH9EtaW/cYJfmsl6RBBqcdRq3p6OkljEkFQ2vY6cMKh7FcIQ1NOH21+dy6UlebcZp
ulAiPiM6KBkaMylEUqRvG+1O1yMz6EwX49OF1Ki18LYtsQ18vj7o+dkHz0MuzUmkH8QTdDo1sMIa
gjaJjVidhlO00yY7jF3gujrarcv5b5B0GiAyFjeZRtMOdszqAvX6Yyn9iB6SnlvHpB6qCEHk2NMP
S9Q6CC8X1A/8uvLyT20+2HCoHAm4WRhR986SERp8eoxxNwC/RMDRHtHXwKyybvZuXpow/LuyX616
lQGJ+RoJqOuLdH52UNHn9iWsBdxBb3Pzww1XSYDum0eY5vRMxVw/jqZY8G+xLT9vVxrf9QHPNxwD
UsygfbaWZ51Nv6JIZQ2mqzGP8woB7KWB5EVsuTe29YUE2aE5a1M2JWcEaLi5B7NxGd2Sovexd2Pg
43FjwS+0pb6z55a8WM+Th8lWvL2Fwe2xiPPxj4eU9Y1fcWmuVFGpf4CohB21WVwPBfPIQ5fyaAhX
vZsa69fcjbeCrEuDrMQqYk4YVt72NhpUtfEkWSLSko4bVBZ6PL2JZsv1z3ZpnxBL8VYTfNL53tx5
EbAfBbF2G/YwrG3QNtaBG7JGVMHWD6STt1rGlw4vetVgOhiSf2yKCwnyRJ1hRtZxwZnWR1W7OY5C
cZ+BPhQ3QvcLC0hjmhItpT1QcNsr0GxsOcU1MQLdJTmgajoi6Q/9S3v7zmecNbfngiGn22zJSG+b
ZB4i9BXowzx2GBYcMyX/eP07nd+0/OWQCOgFUpeyVmfI1xdRORclG7+3j0aN8VNVShoTkWq/64sI
Ky1LT47z0po3QrnzsgkbgpyL88x5g8pxOqhTK1Bi7VVZY4JZFVSDKr8sbUOlZEJY0tf542dl7OZk
Z7aJ972Ydb19f33elz7iSpOhr8TUaZqd/gTbjdLW61Yy8DyYL02iec8Wij033rELu3K9VAiJiY3p
um52JWlkhW69Ry1qNF9cRTee1WaCwY1M043zdmE+kPY4bJrBmwJF43Q+tGKsTphldGwIK1H+QPQs
Lh3lxoe7PArLtvLEeME2WxK9p140WRIdM9JRNBMH1LI6TdyIjC+NArQPVKZKPRZR79O5IPK/kEmw
PXBcip4whkA3CxuEG1nLebIJyhuAqUMMDsZkC6vHv4r/DbZ7RGOmwf0q7u64bfPQ9jJqd0ODCkeL
qKQ+1Oab40FGhmCpw9aCALfyZV+fuXFxF2qGOZWu2tWepIEtht8irn3r6Vz/nk2QwQVsQ9da+TRk
/afjpHScRVEsdeimaRUa+Ibovpc3yFGoAIQxqMsRTI6kHb99L7ITVQM4Et1UuEKn41q5XUYmkhVh
UWr6PlFQsMqgrd64hr1L0yMTBAzyd6fY23jN7DHlmKIsLBZcCe7wP0brdS3xJ37havVdL0YDYafY
0P+0imt+VCcjQ8JnRJe8tmC4BvNQFin6YnOFJCK9WSOw1aZOfWIyZM9ibBTz3ZzNy3cFb7Q4QPpP
NQ6DLHAnz3Pb/QROwkCEAWZJFCD0rOJ8YeDBfuhdUeMDxBuCdblM9C9LtEyIUyV2hVM21+EfjOCg
mFI/xNpQpE6KQ7OS5OP7ho43GilFjG/tlEUtQqbo/sgACyv3pahUtH6atpDx13RJkMwSDU4gOy/R
1O/4RGqo8sGbl/doB+XVQz+PyPBIHikw+HaCRxzIbuHs6x7yQYBtGZoxztShw6gjB/k9tqRW7CoX
eTM/jWJEdPvaGZioOWiBM43VSzRY0PERSFSfrdpaPemnzrhP8wU4emp3XNm9Onh+XGrZVywkxiLI
qE9TFhd6Mex5m+3x2XRK65/MwSgJTRM8P3wosGr6ziy6HF3zUtR/Eg0dJhBmCA7Dpss9RZt5ztFj
v69QBUU1X6s95NJJ1byDqw7aXR23Ho3SGFSnb0VFgQqoUMIFydZpB3YEL1JnSaOv15+Pv6HY5myt
iC7QDxihAoLaBPDuGAuZZLYMB7SwPoIPih7d0jReMtmp6LwioPhgL9l4jwLwcLAnpTsYUrGfjL51
kREvkOA16sx7QZhM3ggbLv40y+F5pTMBP2qb3mqy6ln9EqUmYeXv50XqodoMixIoFdRNENAy6v60
4ATmBzXn/6AInPfVc1Sg7LPXnKL8WZm29jsSGhrghjcgJ3J98c7v95U6sb78pHfAO9Y/f5WpGiOv
WNVKGeYiUls0daz8ybLq6lZGfP76Mo5JfAPGD2bstlKtoqDojZkhQ9mUzkNXKtoHrdb1A2Uk+8v1
Kf1F8J/uB8bCfAz8HTwl/nE6p9pNukrN1C5EWTfHgMhOh0/ocBUYJlRFXey9GR23/ZD0SATomHAG
Yzcgg8ve/ay7eMf46ULMijJnWz5NpURUrCtlhCIxeXCJnuAM237AN2qPxysqtXGGCw3g7fTZ0NAL
pzUvPJiAmijNYOKb5QEmTdP3UdrIA9Bti1tUpJbBC4piaK0bO+78IqYLsGLgnLWJCv/mdO72MsnM
ngoZ4vSIwavIyz912qd34zJjrAppJXDKcXpzaMWgwO+A7fB2nxE1Db1NM8IHGc55qR8dSyDyphrT
IUtj5UbOe2G/AqiiiArNANjctjBglim3pZZ0IVu6DbpFjx7qQR/eHBVQjQJV5a5YVALxzalYIOlB
cNdaSC+IRY21ViMJiFTZ9Y164UxAVuZhWWMfqC+buFeiG55mWorykTXoQTHjTyD7Co3XNLmVaF4c
CiIt08Hrhx1yui3Q7yrsvilbZLGQilRzFZtaFWYigrDtjRvlQi2VXHaVDCGgosa27S2jYYF+5xrq
QB9E7bTI3D2+Vgj2KkPycaqt/gNNje4djE1MBkCloEZTgzzfx3VZH66v8HlyQ6tUX4sjgCvJRzcr
zHOr9JmHjXwxKc3Ryiz3SYGZmlDBKWCKxXPTHmoxx/cF98Velb1y42269AMgoq/FXO68s/KmPlQQ
DTytCdtRGw9l59jTrssR0N2h/CN/KIrD5LXOO5Scq0MC7P8G2OH8vKzlobWPQghIh2mTJSi1PS0V
3LDQrXHLLYVc9qNiiBvrfGGUtdOJsosBVwxk2On2yjDZ6lod+LbuSQ3ghtXel7bav/lUrrheWpB0
m7jYt8AJ/IYGfSYBDStVKnubunegejdv0AtzAa1GGwAINz3Pbb8Y/kWeZOj0hpnZVysSVe55R5Qb
EfPFUbjJ6KfSmSaJO10xupAUvpPcDJMm7R+WVBs/ZkR2t57dS8OsIjW0aDj6zlalpugxrG29CFWG
Mu+e2yGJH5cpc25Uay+NQhOfHc7HN4gkNpOpEI+XsWKEc6HQb7KK8lkqk/Zy/TD/fbtO33VvzdsB
k6zt9TNIbdF4Dblgaoa1igTx3lRH5YNuJd4udXoVtF3nvZ8nIXfuKKZ9Nw/1b1MZ0SUWTVrt47wQ
BykRvTcyJHrRPZl3aZ45+7Ysyz3hJRpcOLbssXpPDmMb1XsqcRgjjc3o1ysoSFMb/H1QvEYCbElv
XJrn9zMdb3J4NAAJE51tAjw4BlG6k+sh3YQZBqvjBV3qdv5IvWh3fRkvDIW6CuJIFNeBd23pCbJK
B64hDd7T6LnfvczG5YRr/LMep8qNoc6DEaZCbZr6PeXAM1ogXqR5hyroyO5LcH/Egvy5hrWGRfmU
UDm34j+4hIw3bolL8wMRQVrPdQcDY72SX0W0EWLwc5XiX9TXc3G/YGvyaEFkQ75w0NQbdYu/nduT
LUn3E8DaSvP5qw202flGrSuiwOMoFElt/y7ROkDBPUeBG/1AxPX3lpLHIKVLlIhR0h25S3JXcXBa
XMx0N4zLEoIQM77rvWZnYech6OG1i4b2YaG1q6dSlyCr7sjoT5/kjbYjDGtCL88V1a+tqmv2I56U
mC6XOrSwbCajQxZX6rif943R70Tbxym+XB1Okoo1GNhytOP88fp+Ojv8ZDer2Rs7SsMce8un7VVK
5U6uTCFOz+l7ICELge3NcvzZV4WYAP8YRq0NyfQsgIkUNetKiAihhbr1AY2v+LGBtXCoEKa8sYHO
AxiezL8FUXA1XNHb+l3iqD0mn2Yamsjw++Ckup1WaOld2ph6GuDVNr5X23F4yERm7BULL8wEEZyg
Qjbhxut9TrLhp4Adpx28Soyd9aUTXF7KVdEjbFb3EjJ7XfMdoL+hcDQcIhJE/3FzKTvrV+tq02e3
QrMFr91a/TFhCJMFoqf5eiPFuPApKISDnCBwpTuyTTH6BJHSxHXysNXmeF/0g34opjJDJd9W3xrt
M30QIGSN68VPP/D0LKfDjGlv4TLUsOBjI2ek0U0jvXFNXdjBQBlg0rPSayq8/vmrG2M1CiIYs3I0
EgrH12SRB52D/O/1c3JpW5Fhc5zZyqZKInw6DKAWEtZmzkLeZCReURyWj33XZ9ShXD6xH3l4MgXA
2OJv3rhYWZDHrvJrzuf6BeLAbL41ZqNcBx6O9irwdsO2trMWIy+6ouTh3ADfqMde3OHXequ9cGlt
1w+3YomIgs1NYVAVosPHo87RhmyGPen1+NCMKKBeX9t16TbXMNkGruNg4Ly12nm6tFSmInPCpSME
VJ/uPFL5PcD97gF5lhIrbZSUr4934QjAVgboDaSO8H5bNZ5TQ20XG1UNFYHrhwjtCVxTlvLJVPT6
rYEiHLs1t6aVsDLZtwWacVGkOy4qnD7dqfw28qpjgWzFjUv80uaEFbsiPk0LysqWs6qPE9kPKnuh
UksPzldnis9xjtvTzpm9+LfuVcWdiVTBb0ebncbvW2pRvvTwsAtMbELSG3fMWeRAQY+NSfMXTMha
XDj9oFXV20VTTCLsQd/sBzh5LirbVY8dBg7hvmRMUA+GeSt5vTQuL8wqlwC+FkLa6biu2wOK9pQi
VLvaeXANnGyVEZuHGisoqs7a0rzTFNKQG/vJWOez2cAQ+7kZVgWxtSF3Oi4eX12jy6IMY73FVo2k
GFR2gf3EC7s6EX7mdv37gYKm8iVGW/kXchF14Y+Jaf9C5rgs9lZelqFW2guMH3yH+sDIk+I7s8i/
L4WUH3K51HeRnkxO0NNxBsOAgKWD2FWqfQPdn/5oOx1xCLp7xU6p1FzcI8IIfaivq0XsK33KZh9U
Ohq3xFf5r064lNMa18BXemgU6/NQlpHKz4Qo47vz7D6DL4oe1HrUhhuh8oUbhWQW+1/wqCRoW1Ww
QotnvR3HEo0CKwocaqr7yjFvbcDzD4I0CM8OiG46hpgsnH6QYphozOtlFqY5HKcULtBnYCLpS1cJ
szn0k1okPl7Xy+9cYO4HKbP5cv2KWUsTpzuCbhuoGxhIpNXqNoxFjqDVSsXNUHeJeenxY4gT/AnG
8rdrFf1RIGF4TLp+jv3FVm5dOufHgNuGeE6D/QT8bsst14wKmtNSZKumReFPSXZv6p12WGBj+smA
HY9Af+7N35Vtz1hUBhGBAfq6WXGt4dG1eB7zvLffG1kFy0kkUfL1+rr+lSPbLCwpJGOAmKMgswV2
VLa91DJP2rDpUw/vt9YrkS8c5O/IdKIG+WLsQ4jb1agO3GE9T2o3G/iWlaPys6k6cBNKNUcEPugI
xv6AHukvN/ESeeChwHojkTbSAgMPxI/BBB5146Y4f3nQ/YNwDVgEiABSHaerFHlktDry+WHKvjhE
Hqr3qfGRmEi/ER5cHIgQweWk0bHcFieNfqLo4bXUdCHir4ZUGC4ga4lfGE4rb60fEIXwNVBLYMMR
4Gyeb6uuzUQgsBEmA9ZVY5FgjJKqvbjxqKx/zemXh/tPTE/3H+QfkeXp2o1tikVw54kwyRQJTx2K
HPY4U7avBQDLNMOB9MaevrCIa9MHYAskDGB6m1ukzbDPaSdLhHmGvMngWQPNh0nfLxZ2MNf39fm1
yOReDbUJtMZlsOq5gkuuWpgLLiakw1m+XXcSsOHrUfTTJZyTvtSMxBGhIAkN1MWVO0e5qXV4cdm4
+GyEFNh/22qIqWaj7c4sm8j6zwKdq6DJNZO6S7Tc/YdVowKPujJ4Qxgvp/MBQUuMZzKSrhrNg6OI
dg9X0r1xaM/vclbt1Sibb2PO2ChRMxehIx31kHkVvkJ1E+8aqgofct3LdsBJuoc6K98M3yCKWnEN
QMItypl/445XqU2awfRCmr0KHa+z9oVW2Dt9Tr5dX8QLn4svtQrCgiIietpMLxFtblBSYnqDpwZz
0Wb33ZyLXaXq2f76UBd2ORJFRGcoSCKDtDrLv07VhNUqUw1IIxz1uPtZEOiHI8avb047aZLwxSlm
syegIpyOMnLNR23MKHMpeYWAbqyxVeV8evtkuIg4tKswHyC202EcAQEwiWKQlKqr+aPljDsEDouH
66Nc+DqAuClmo6UN8XYr4CasxK1dk45g0crkizZ4y1548/yCmPTbE2kkjAieVw46JaFtum40ltJZ
CklEFbn6nexdvIQQ+rhxmi5c4wjfMSPyU0Ci2/pDTTiUwKqvw7Eqra/SlfVhTnXs+vIie3GE7G/w
EC7sOXJKIhIT/hQYtc2eG1q3VmfPrsMhluY7W+hz4Igqu5HCXhyF/fa//Q1kcE43Q1IqWV/ocx0q
hl4fkg5UpquO8sbanQd2NObYc+vutqB9rpvl1X1Q2C46ARPBj9uJ9EM+LvSzMSwKssLpnzuWFauJ
myJ0F5LLlWcLioyrdCXSb0adrXiq7MUD/MTeOdr6mGGMKOp4p0lreMatM37QgLA/aoPa3MU0fx6d
sek+ZU10C+5wae+sKrUg82H2c42czt+ZIyT5uqjGHEODz1WZyV2TyfS7kGZ7AGSBm/3103ehgse3
BJrCmMTzFItPR4Tntka9UxWqRR06Sm/tdWdOd/Nk1/tcAWPgI+umPCfS9fCLMybfGOvsTsUpSgYT
9po3fs4aH76KgSg9IZ7hEmjxq+ijb6s+ttYo+tTGVtigl+tPjhlhXFcBdOoUM37XLEUfOKiLvWTx
ZL7YoyEw7kHML0nd6RM4M9tPFk95W/j39zfx/NKZXvcllbHTJcp0a+TzD1aoqeQ4eJH3hw6D38P1
qW/uwb+jIKyGPjBgYSA5m1FqoWd262h2WFBWXLUa3EOBNOIu6g3txpVLefbCMtPDW8UAKODSrTqd
UoKYmQs4bQm7Yei+K1Qff8N2zF5GOqUeaTLWLD528dN+tcgSflG5MV7YilWWd1EpsLBR7TiN91Hi
1AtJemcMh1yh+0UykgBcK2LqFIGeDwr2Ss2i0hlQzGjybbNZ2iAxnMm509pizHaqNeUP1uwsXxYp
ULkccC+9d/Jp/GDLBBxSmyN0G1gAxJ9roTZ5kOoqjNgcFQcZOOk0YrqWeGmyb0ccwcBkYLjQGl33
nLTJ8t1up1g7DGaW0ujvGqSLYD8okIWXReLjJeMG0cuqUV7mhb/WzwvcTulpNe6/kUWyt2/bmDZ8
12nur8ob0ZQRES6LLdM29wbU/8qnExtlCLl79bhrKVtpO1Vrs6/ovFv/iCkGka9WdomU61RjSGuD
0vgHe0y5wnucXiG8d7tHoQIJ2o+KTbJcW578pNCO0X2Clv4gaNDWgZcopbFPZYtIRxoJ8WKMTjLu
hIZpKOqVZisDo09GPAXbaqh2FeodMnDx7cQETUV/3ys87anTp+iHVlX/jp2uf8YHkM7MWCXJk2qM
3WGZ1eYgJuqT2NGrw4uZOeVTk7fDp4jm2NcGMSrjDj1E7UFK0bI7bFy/W7uTfzD+wKHJtpbe9LEp
pSOUe337HMcSwfcyM5CzxaeIoMtU8k47ulNWPRTS0rO7UiSUKcaxmae7xNKHX+5stm0wNUvzFbMt
7z5xuva3HS+T7reQYAHC9WX7w3Jn7HFFJMuXoh36h0g3ut9Jm+V9YHuFC7bJWtRf5aIpj20dF3pQ
Te382NN8+NZrGT7l4M2FT82usnYr2DQJEtywftJ+IylR0sYJKUSN/R2wQfV9YShoownL67+pVZP9
bGLcVjNZLz9GKMcfZxwQFvzoTaCQCwvsW3NSIt0n0mGfpnb5UJu59qlJO6zsFAD6n13OweL3Hd5s
bAfdCvV5Ht1gHIfiUcR29eL1Bo6WiWiw825Mq66Dflrq5xE3rczvpOm8FPAi5F5R0kjhDa5i874v
rOSLp5Xjp0ao0Q+kndwXMYLIPwyeky+7zNWVr30v1dkv67bCPFYZjAp720QfP8wUhT/iGu1g2hul
OaZcTCm/cztDTo9xAsppV1ajfBR5a37F8xxc4NSV+OzmNLv/neyYFnYNTaO7j/NWEy+FKbT+cdQr
/Scq5MMn/GuTdKfNDfxjR4txNNdEkrTvh95UXxCFxVXeHRXvn466O75mvXC1QB+mFkl4PKuSYHYq
r3zKRafh5O2ORelb2TQ3j3Ni9u+TTPD75CC4paa8d7hRykp5nAu1RCgZujLukmMq8Fq0aqDoKt3Q
AE7BuFetzFvQUSsWrBHHpf2MsgbFBBwtXzDytn+hQYoFetoazqd8iKvfeYM77S6d8H/0taKW9LlG
KjTHvkrT3/kQjfHHuKu1T+rkmuneiiFi+Fh4WdVR6yabx7tvxCOSJg1PVJupg4+JaJ4E9Cb6NBhR
fPipA3acfa4+/QcgqCX+kFqayPcRxlaePytmB9AjFcW7SQOI9H4VH1XvNNEB+W27zkn9OovzP3Ry
vchPhDUl+7zK3H+RMxsbduUw33eSqDTAuRu/z5iL7I82jHI6OINUQB3Asah+TZGFrqkVjd9yDWNm
fCWtpsLevtaIiPSo/oGztweuDcLQDiqv92/e5VRQBa7qVRDV0zj6UW91FiZ7CTDoHoFfPC/nzrN3
Sl0mg19PFe+AkSpoiRjQju9Np8GWl03JfhRSNe4Nq617YK+l+0+ydFOgAw9vg1GNlWPhlsM/8P2c
z506Ll9oYyvu06x7yjdVLfLsME16nxwMABN9oGSNh7ek3sqFVn7DRR9PefR1WVYT+1EKbmY8qAE/
zhD5PkfkJ9+zpl8ei3jhTelww8t2CephxJ74mdWf7HkWxX2TjFr5WKb0r3d6lk9Psp3AkMtKyf4B
HB99SQGyhmZsdcDlY4S1feCI2jc9Fd6xbhWeIaVd0o9YRSjxPqXjH2pjo2KeLPvJ3CHVheJrMDRl
nYYySerxXoHU2D5yvvG0GDTsH9/lnZw9H95fhnELrHxv9cN0vy3F4E5BZS5NspNL5N7jUhx/6Euj
xYUJ0e9qb+c0wGEL1/HAFxV2EvRKbOt+DdqfExy3pbujBVmys3Nhexj0ZasEfMrztFe6skufXA3f
0CD2Spnte+aEyzEOoFPgztnyEZ/dQfNbpzOzIMlUHeXktJ/fFclqhZ6Dt8t2qzBI5otMy/7gZj7P
fqaUKeSTZtHGoHF72+NsRvXXxcGw9G4eI6U8AE7jpRctIvEBPgbLvRfRC3oqqU4XfuVmmvFiRqXS
EG0UDYaFdaPe4zyoHBp3NUTk30ZoPvb0+O66yWlU4Ard8LvSmuwx7iW2c1YM4D2QoCh6AtyY/Trk
Y94FWmWheoX/lzUGSmvqX1tzwq67Uuvl0QSdV/IYedgVoopYPYluaKuPSUceiwapjqK2FrVK4g98
ps6PlgE4BVXE/DnxRvwVnMFQPs3oRXxvkjh7hkJo2IGKuASC7iKxi2BIzPYFjHir7qjSJh6/UlsU
KkwDxtyprQ/3qAKbTUAvzPjzP5yd2W7cuBKGn0iA9uVW6sXd7S2JEye+EZJMol2idlFPfz75Ki03
3PABDjIDzEHYpMhisepfoLjhQ9476Lzvp0oKrLsds7pprYolFmQotyVO3M8eNTek30tz5rxFjn3n
ZWbK3yxIqHHZreNf+Aebf01HoUxMRFPUz1gApxPrkShya5CJkWzNePgEQmZh5IcEJg8zzGUVq7Dy
jADU//CnTIrhb2iZqE2LpafngynC+Ta13WmTqE37aXJTWKvUzfIXYSrRtC2S1IERWnmTvCmw6/om
p56i2tiHVvwS2m053jmSTpA/eTmnDYUNweOr0Sy8tDPzaQ6TEBb66Kixj3KuaLamh8Hahtp3/GnM
vOyXBC8AgDoebitQWT+zCMoHSoRN43dzkn4OZwsr3DIZDQqu4YTVaTgI63tsZnRm8V5WdF/JO+22
T/qo8ZUWOaYNhqWLZngm+wPPqmZADympcGrFebbza1KW1jfLIaMVqWqRtbHxGvqWt17WHWRZyt/k
Rlm6HbADO5ZppKV+urRysSTp0geI2X3nT5h241gay1GD+VDJPzM858RX6AdVm6SXGDUmlCg7v2zt
6AumcnGKFkmk7Ht7MtwtNQjrZJUtVyqaNZMIprSbDrna4Dqg2hmGAH0dN9sB15MygKHQVBs1DMf7
LPJktuVvG7+N8M/qT15akNhVHZoxwZgqbGezK9CkdKspJHnLhwVApFgVyFU3/BGbnp74UFuQhguT
yPzU9t5wG00Cd2vIPbzmuFJb048rLaN7NxTpH3i8BeaQja4d4x6kwybMjZDjIjsSBkURKMtBMxxe
aHh3JkIYavmomwN//4g6DvobZcZBKxN9TL5gui6NAE3+UfHpJTfoIkTTWNyI3I0xd/IS98U2Esvx
kVmWEMNHmfzUbKXCFFivPZwDTOxTfLNByjpwjKFoT1ZhDo/ZJCPoNVwlPMyixvuS1/Pc7HAsNZot
AmDlf+VEp2xjjIlXHdBJaZ6lllZik8c4kvyS3VyZe6ONuUSj2s1F0MRoFvne5BajXyo2XjQQ2Old
lROIcp8r19IJv235pzDK/hMiKjLETFbETxb5j9gXOYabXzot836WnRf9wU4x+6FZBSdOYkB+UqLI
+RqnY/jbbgZvn3rQDLZx7GJBUUx8kDustCU2NzGSspu2tk2kC+OEOAdEIlSDKWtnuAgli7yZjWG0
thHEDtqYlAnqrYBBHm2GXNrioceLPAx4Dw53lEsWabnell9N7HPEIURmeLydx2F4GEZnwQbUBkfY
5qZ7tNzWGf1JKlpEl7KJwz+mmzHzVJ2n+0jJ6o5XHUpavpGiX4DWuRV/JYLT7OI0YJ4xaLmBT+6k
2f/1oVbsyfrDcRNJqXxzRsNNb9F0QJs9r9v+QQ9HwqDSzfKzHreOt2+BocY3wqz0rxhImfdG41nt
HwcQiL7JlBbFqjJNyq+l0rK7YvhExnaMwzQkRQrFH6WsqImMTQV7ogK+yE8C5Yd1M1opzQGetF1t
UKeKjcfcKewfEH7lEAiy4dDn+eM+y5xl9yOqIN+cqnWerDRKVd8rXfkcR+6sBXFGRXL0pqxnU8zk
/EodNgXMfrX+SfNdvRWu2iWbWWrqT6ct699izBo0VXVp3VuNDTPN0+XC6ySfC4PasctfLk+He8AB
JIng/Qc8x8s6jG5mkN43bae7bVDpc/d3WqyScJzA4/qgdKGBTSpa9+rGgsPfwTQrO+NKuWdVVHyt
eVDroLgMbtoh1z0vQ+hZ2LN/0V/WkqLd5x3ZvtfU2uP7lZWLo4CzBxJDlRSg/fkorTnFgBc885Tm
RbzTiqEO2P/ZlV7apVHgr9OLRyoZLa/VKOhal1W2jDLGSFrHmmj8okn7/2cU06VgR0uSRuuq9O9G
bueIyjJPrTbV2zwXKpLLdnWlQHRhLiir0XSCyUIZck2XtDgGmTFrzikBTbGxs6wIhtzLr8xlXXdd
Pj9tfKr+NFWXct+q2mkW7uRRc3FOQ2npn42mwMlGzB5726z2lot+YzyDkipHU996eeLucbkM9xIf
4Z9XdsiF4hvUgGULwm4HvbH6JUWqagSIkC0SNfHD2Jc6uAU6wRSrajN5SroW9AheJe6vwWgRQKjN
xuDOtgcuCnKVZDe6HcbWijK5IzlwUf+uSrUk/yuwpvOnbnRJ93R8ecqw80jQ8eo8KlaT/5G6oj5F
pDL4sFPBkZtMllYUwEWXzq51qkINOtpApMdC9w6uM2F8MBr6RHUN/76ZBzEI5YCOJMBL0RfAx8vW
0LIA+HH1UsxugzErBYfjmM/luMmyWTtZQ9x80s2+tbddZwAfT6BHXUNLrEUyFogqTXmKpawSC7uW
SS4KNzVlgS6/WU4VLOIi9+6aXOcepZk+bgenjA62kHXAOwBiLcro1W7OvWtku4u/A6odlAww3gsU
+vzwg/iLqBV62qlsdKo+wkwwZh21Sig7XMmWMplATN1X0U7CinKecdGYY5Ob0qks7Yqxx5tjxZoQ
fwDK0eaCdbP893+6Gwh2xlUCD+hEUmc+ZkZcP/bomF4B5V4eBQwBdEYTRa9VbReqUteligoNZXIx
dtfRQ5vUKr3SmV43Dl4/MJ+Vzccf+BgvR+qfyZSwqQej0PWTMsop2XvpqFn7YTTa35CrmmfXbbWv
kgVp/FA28U90vxooxnJMnmkolF8AitTplWbGqo+9/CQQiFBZAcku2KClu/LPT1Jw1Aj7Rhinmf/f
sRSDWPo4klUYizmbtp6Z1xaP/85LyEMSeU3K8U0UoZFNkwHVUloqGp2s8/GZN0qOFaB5225EkCJ0
HRSR2v03ziL/oIjJMleWHtzqK7IdcZbzsaK2KLEqrNST2ljGZ9Q6LFR+LPuGFO2aSuqqKbUMheg+
swJsjn/oG/TqUuTPAdmfOmE8NvpU3lIKT7aAiLWX3iuvdFsujgYVd8GKWBzP1YE1oQC0IrK0Uyj0
h3xazNAk4UlQyt83Qj6/H/m1t8OhTAUsVyX404BeO1B1dWfXU5dMJyyd9Wxj9UWk7KZ6yHbw9tV0
o3RRBBxCaXPepo7dN4FCCv8c56bxXaMqMvp9aOfqXePGEWjQeh6/azZOYX5cRuE1wsrbDcatv+yx
xXYa0PJqbQpXTljiDTMfHZUGSQ0wmMKJyD8o+sf6vXx0BPtpN9EdAuBC32u1v1zFiJfG6AlhSW07
KVO1sdzeeHx/+Vf93tdR8CCx2cVMCQeX81Hi0EkrqTTyZMN8PkoAmw+DWVW+pejNE0Zg2qZrx2sa
328DJP4AWAhBjQFmB+7lfFCoLFpbCCFPrVS1INSGPvCoom/en9qlUYBn0mOz6CrDCTwfxQ1LdybC
y9PguBUVCc+8KeL5x/uDXNgQRAG0ppaoBxRoNZV+UQw0k1aeeFuoJ5RC4u0AeecZo5N+938MhQIO
PErIerRmz+dTS7VNCy7rE4q18Y1VzeOTa+Pz1Bt0qa8E8kvTWsSt2IPgTpDXOx9r7msnQdxqPnUU
MDc4UdIxEXO5Zaj0yrQunH/YYwQ4uG1w8deO8WHlaH1k47VVU3XWu472IWbjoaKF5FamdmVTXNrv
YJEgAnCy+HCriTW85EqnRGmNB5jEImtCQBSseHgv1JRm69zmSH9Mw5Vdcmkr/jvq6q5Q3dShclvg
sodW2VOp109eG9W/Pr4/SGnYhItp4RsYCqlm2FER0vDSkeONbtXFPmyV8EVOc//3/aEuzmcRC/Pw
Ynnr+STbxCgp0GsnXdEGqi6WFYThMF+JgJd2Bjgh0O6qDe59/a3gFWSldHCQbQa12M6dFR1SGqlJ
sBi3DH6tS9wO/o+JcZQtjcSZNHEVdMcibboWvcmTZmNaXnfDN91pwyt78OLqLSkKQfeVvHB+uLKw
qOoIf8NTjWB/QFdD8WMHd/T3p3LpCIN+IjpxYZms4vkosqxyupmadlJqlUIY/cENt320tROrunKE
Lx0qzN7ZEHgLEwZXQ+kmXRDgKuw8TaeFAbr6oIaGPGYw4R6YqUuDppDTcOVjLWf1DKrC7HjgLPAJ
/o3k4XyGesWRa0fMXd1Ms1FCa8Y9TQ6PSkmTh71vjUn+rdTnUg9KjdT0yugXJg1klwvGM1BzR0/k
fHQsAeMkhM550qK0fYkQejZ3+tRHO5VHYxI0TaHmgTDt+sq4r3F+NW3cAXi6c/50qFmrPSoaDe8F
rR1OuGrmT0kTo6GXiDBJtpNm1Oq+7Nv6R4FkyUQGHGfQELy++mRaJSpKilzYrqkdQcmLvbK4QWDQ
4qFimAJBHsuT39FbQcJrcLUu3rSm2X7JgaO+pIlu/0IogZa4LGWV+k06ROFdXcUIVEUuKIGN2as5
8j21lN90pc6PfUq1cjPDYZWBUYTmLzUarfGOp6CIfAODNekbg9o804lRkk2uDuMPYPQ8DGjz6Oam
iSTV7TmK0ZgLM3CpgdrI7raoJjmBK3biH2gbUeG13Bih5HIw0MIzazoCOe+CaRObXfTD0fIu34UY
36APiUP913ioehpVTNf2h3FEstEw25d2MOMbt1gIMwiklSh9TaGzmcGy3OVsHOWE8Iae3dWD4v2e
lNC4E4jEOEEbKsNXhCoae5fMZC/Q2CxxJBHBDUyihpvgJyDM716dUNLV+0x7NvSi6A46vfYwGEtN
fCoyt0h9FReVX1lrOMVeq0xq0a6KJYkvhDZ+pWLmfsYSpUvvXFkKja5YMT6MMhPatleguW8BuhiG
39Hpv2ZEcSFOcZdYvAQgcuIYtEo4ki4H7WBAlE7ZErukHZunUbZsgfcD1aWDxFp6i58AQWSNu3Ij
BVkz4sNJTANVdkgAe0Si8seiGpo7tXTAJKG4fuVuufTsYD87sMgAfIG+Xh1fI9cAScTDdMrh5x7k
6OU7kTb1b2PUxbbt2yyAXKNu3caQd9RO3B0qiNGNZ5TWp7ItRgS1BCoBrqoJlK3namPag/Lf+wvz
qru5OulEF7DZkG1o6K81kRw1ErmZ1dOJYpT4oSpSv5cyin4petcE85D8To1JCUJ6lye2XrSdRrO/
94rQO/TYD9GtdW1a5WoZRFGl79//ccv6vPltkCn5WeBeAfadh782cSgeJjwcwIBpD9ko9M+Rqi9S
CGr3PTY88f3D4y2VG3x6KLyiV7KKeuNEoU4ROimUyDEd1UvPAH41hrcAYYaKclsUXQF5X7hAKWKQ
UCEWtQhKrEYkolgtjxTtZIbdf1nmllTr8npTOGX64Rc39TmoLa9UroUzfb6Wql60fGbNPOm95kIT
ykh9q2k6FnPV+Q5gtyvjvZKAVh8PjWuOGg9ulnSdWVl9xGOCLuDJ0kErCfRefgqh0sBReG37Zqto
O6FFpkM3N3VusaXLj6owyl9xPTXP1AgrGozKVVr9G+gpLQiKG+gkGDBwILWdL8OogvyyBsc88Zhm
seMu29rYQf310nb6YThC+zZRHAZYUhYPOF91CPO3FqivyigP7mg093U4p9nH0yi+PpXUxTYShNHq
wVANdYNJW2ydsoGnQlPSDXO0ZPJBglwjgF/YcIvOL/JLMMHwOl/i8T/VM2Zu9Nxx5qkOjd+qlds3
vWc9m+3UHj58ltCZXMoLTA2LydWcvCly0wwF0tOczPr3VMjyTtezbQK6djvnWnjl6F6Y1ysefymZ
UBNdi2UJlLqNAQbdyZ2ol8QFTXRkUmaq92p7paNxaSh2DztoqTaj0XO+hFFoFhBMy/HUS6AzRTtZ
tJ6HeNtq4bV369vb0SDb5algUJ1bsP/nQyX9sm4RHh9IPFqnhq7iJqn75kqYXf6W85PKV1LpaFFe
gGq6Ng+fBitFiSqRJ1BW3qPK+/QpgmX7DSKt+SNWVftJuAOoifc3yMVR4Q7ayw4hs19O6j87UZvL
2IhUZzzlCPpjNDer7bcezeEXqymLl9QR5c0sUxjI7w97YUnReIXMzWl7tXU4Hxb78Nhqx6GnFNi6
W60TiNwUzbXy/Nubi24Ed/4iN7Aw5/XVKO6I51bYof4HYXxbg2MBGQHi44loYn4ew/CaUvjbTWmg
6koMob7B11xrUEeDJrlIpuHkAITcV93k3cAUaXfeVFQfLjRQWEMFBA325TpZRyvP6i1TafTu1M6F
urewoAnGyTZv3v9OF1aQjhLD0HV4deM+X8GpAvDclNl8muNW+2yZk7fL9SHZpyYGtPMs6Mx9fMBF
+WhhZNCuXLP9ZQUjJa1cecIYOW58WrDqPjSbcKPI3D6IGGDT+wNe2InYJFOfpLyx/G91ANCL0pQE
sdmTKMboSUsHeRwS4V6Jwxd6Y4ugE6PAtOC4rXlkU2X14DgMSWF/hCfPq+iT2sMl8+JSC6JpNvd6
Euu7xRD3GOkwv1o1/KAF6RJVll4YJQ96GFiFry6DAS1IO1em+TQQDg7ScdSNLBCjjunUfXxVeS94
mNppJi2rdXQ2vEhzRsDlp7CrlM/lMHwhMW2u3DavrmCrkAmDZVECI4hAJlplU96YRDzVbHmK2qHa
S1UkX3IwUMfWdbNHqwF7O0+oAzjupEBaCK3NVAkdWZW8v5kAkQx+jFbnUQCQRxPX8L7rIhtvRkNt
PoUCQI5Mc5RXFvfqvNKjK1SyC5kZ4hoQCsl1EUqG3np+tAqRzGj5ZiNUlwkQDi70YxWA/U//g0EO
yxwOEaCqKg3V8WFogJLuoYVpf7UmitwDJZ+wPYkxBQGmu6M9fHn/VFw49xbWeRpZMQ8b5OLOf9xg
4/+RzqaEDGujTmUn9d4YwC4mDjKJaejoVzLwCw+gpdC9iPmxORlyNSCqwnATjVyeihqYKYJDqChB
SAFA44hJfNLTFt5Ek3n1o3QTJ4KKNFZ7I8zG6raNQ+2XAmDsD0AaUNFyGr3vnTNSCvj4opBNwYQn
IKJvugoVICJN7ixPotubeL4+RImvTfJJ9lmz1WOtCj483FJJdjEiovqEhNn5N8BqSLVjAIwnfTZr
pOoR066jMLkzvFT9rJX6eGW8C5cXVUS0EFBBX6TMlv/+TyoQjU0PyjGVJ22aikB3Jrkpo6QKABtf
s965MNRCO4RCScmXZHc1NSdVzKmNpXnCHFGQiDo1vIdmOCjlGF+Z1YX4TiuVwA6OA87rmuY4qqEu
mlA3T26d/WxnpBLoeHn6r/e/1cVRXnnP9DdQqFptXyArdhibPLM0ofc3BqWMu65pjKf3R3m7bPzV
7tLAW6Ds5ush+ucLwewpUtDsxgkXoAzUWQTkZKEcGGHuXqmavJ0QbkH0+OGsvQoRriakis7qsUDT
T2WVQEai+YUeeVNfQWks3ZDzAE4baDn4i5DFQsY733K2VAezn1wNdr94duP4DkbtPV41LbVBBL5y
6Qi/06+R1C/MjcyC4iC3/ZJ/rp4OVjkrU44+86nMw2rTTK3cjIOtbt7/WMtvX83NRjGbx/eCy+EW
PJ+bCagyKTVaheFkptQSxDGxjRF1LT2noqNtU9f9aE8DvB2xk4Y+VyKBew1UGFOSBj3LvINIvPGO
qm+/KZATvHKi1h9tGcWjX00zn341H+58YhFMk1TTsX8spmwGNm2nzU8dHNZDqesttWVlth8qPS0P
JihqipbdNU7lm6uTX8D2d5b6AVIN+voDYsFtlqWShwenstMeiKUBLzWShXlAgB0AextNexf6413X
j+WThvdmRglVs78B2R/hf/XOQwNt78oHJy9effLX30V2t6i42lRcVvlIZSsJipNaeAhFr3yxoG12
/sCbL/RTbe6NwEFJpTk6hYkAU45nHvSsNsMy3e37GuZnqYFoy9sIU0gQ/Ga86TozQedq6kXGLd9Z
XRApemFvSvRLfmZe7H1R0nHy9jNKvEctt0Bb9tA8hJ/GdAagGHrKXbygDgIL1HTtQ9JSoVj19s/c
0uwcefLEtUFlmX14Qz6hHuCXmd5OjZxUB4JHw/gmNBzlbmqjEJS8Q/oEKF5WX3ER8HS/T+cQLL8a
w1UbUKXaqJOixWCU0zkPstB1NpqRttXGUDwLeqkqhXYoUiu/SWoj/tzUvfZJmKK/13Mbit9kZm7Q
ViL7IzQqVlTtZ4wWkhzxn20olNzc5F5bWdSsGgueVNJ79HNFkn0RZghCea67yvMLPSE6QoDrlxpv
Nx4dFIgzHEQ0BPXhcjnqk12kyXDrzomRBHprjl/jpLayoBCmjtx7JJIfSpv0ie/kuvbTtdryzogg
rMHU0bFWG9yi0Xir1vYEcV7Of6woN+7KOBPIxuCG8reG/wP1o7KGu1qftTyobFGe2lwpM9Dy2KcE
XdphzIXLmBt4pUy/g4AWX2dLhi8i7GMYuJGS73R4U+EuF7xHgrA1yhiHh8g1/MyFvyrMSOuRrKYF
vEHLWf5wZsP6D7coSbgMh8kM7HyEZJA4+rTzhjIcfHhSUH5opuSf8hgMc9YZ3mOb4Ye+nSxd+VWp
oTf40NUM+FxDnH9t8fUafKPvZBtMVaS1vgsUKdtocBgfmk6k/020ob+bXg/l1gjHxtpUk4pNd+cp
fbjrZhMBRbfv6iHQenV+Qf4G8UxoGs0vDYYzUrwimb4WAHDQOFs6YJtwcuYXiSxd6nt5mxdkWKTO
uKV5VCrreNDHHQ9OI6dIoUSP5IozfU4NA8ptUxV5HPRGVt31blY9TeZkQVkO5QyYM1SSIVDisv0Z
9RMc3jYb8sdaNjPk60aL/7OqXrO2kDyMMDCasfkvRz5F2zijafyBLlJNe01TylOM+125Tby2+ZMV
RfS3jbLFAQDT4MrXUkV7Ts2werGEV3wpuZ3joC1z/X4qyvE7hM/uqRto/kBCTrOFdQv2g8iQpYIE
35rgrzacCU7OVDR+Uo3jl8509dsUIFXjW7IFvieko8xbhy8xBG4RpcZOa2tl9o2pAvCmQPb5ZiZJ
/nfMzKnfwtBQ72uvkGXQumb1PQrrsvYpkLnNATtp95dbO+69aebhF7qAcOcoexnQt6epbzeGUWd9
EIlpTHGvrrOIlgfwmlvMEjGdiCAU3KvqOCkbVXj6Aw4thLkkbpwfTqjIYVsoWvbQN1o4b6vBGDI8
rGIxbfiaUOwVr7TvQnpEP+bB+D1CBBEsWenPmbWo2LGvflJzmtJA6mXU+i0K/4+JWkRfeZ4PMEXU
Sld8nA2qaKfAgilvrTpKHiEORRCH+rCofTgHVK1rZFi/N7mq/xkGL222TVhFX2SyUPY6o+gjKIoy
eoZjxHtGVjEQlNhUFNPve4/tUmhu+qDECmKGid1FXy2RWAKWeGKC38+b6Dky4/ZRy9g0mzLxsEAs
vD7/3oeJd+gIwN12KAhqvmYL+Oj25MAnUxJR+bmV11/fzzPWT7Xl0qFijdoufQUK10u2809SGMeI
7i0KDwe7seR+VOL+pUuK8ndN0fW+ibP07/vjrfOaZbxF45d/QsylY3I+3liYPSx0DYQ09N9fhdO1
e9gi1Z0Fu8nwZdcgwDeC1ruSKq6TtmVYEF4gMSkrYNK4quV5+jgjf9h5BytlBxhKOr3EmUyu5PHr
DPt1FJBJnD+yUcLL+eSKECLcpKbIFeIkBEfG8fx4gNaqpum1593FCf0z1GodafEVRUaB8mBXs9zk
C1ZDM/Jr/q1vgP/LjJAcWbQneLjSVjufUSQyrUjwEzrYORAFX4VlcDexcL3P/l509YRqJUElKUL4
udkQCtwMVleA+Lj5ABJTFFfSxwvzdgBU6khRkUgC4Dn/QcRxtXK9yDskkO0PrnS1T3lVKlfe6q/b
8N/0m3nTOqTsu7hiAjlbvvQ/x4LCkIZReOccvLkDsxDiF5Dscpng+5PUWrKZLHv81HQlHCKrsNHP
JlMwHoD/q/CgnSz6VYHkCgPVtHABxn/YAPpfIxwB2ATi0kHLzenjO3zxViWxfi1pvWaX//xi+OBG
jDONe1Dqwtxoo3Q2soOs+f7xfbv8tB1J3YHG8yphm5+vS0LJiwArrMNcJWOAF1kSJEIPr3zkt0GJ
0gW199cCBt2g1a5roJAX+IYjQeHOt9LL7W+tHVe72ND7Q6nFzs37k3obkxjIWJ7ECGQDVVs9SaZ+
1I0oRPFCA/79gBl9eJs3ZviUUTbcoEVtQjFIjGv11LdLyajojHgL84KYuNpiqSZHyoSGdnRmrTvW
0Md3fWF9/IPRtmVL8F5dnhbrXuFUV1WrKrl2VESIdElacklpWX7lvf828DEKYKOl6ofG+CsF4Z/N
l+amC4tm4oOBdT/Fnj4HJHmAaTsIQe9/rDe1cMIqZ5I/AXVqUJFWXws1kdBym0w/5mgv3Buqkpxq
gG1fM+HwNE6i6Bh5FvxJcu8bPRrqzYDm7ZXG+IX50hQHigKrAljXWtMywwulWcqfx76EuZB6Mvyv
TYooGC2luFKmvvBcBcnAruSxvLQa1hqGmZoiyyqlerQylfiKm6y8xyzZ9EcnBD3VDeGNIpJ0p2tO
cczQ/r6dbL0MoHWUD16dVfeOUbl/3v8IFw4o3UxPYw2AZ795qpb4iyix06hHve6ng1rngIycxtt4
oaAWrUMzf3+8C+sNW5qaH/cqodlaRX0b9cFeQZABodoCDX2vMP1OzumWS/BamfYN4IedBR+CZial
Mos9vbpZ8VPpTWxEp6OmNNnJq2tE1ELd2+sTOw1GXxJImRZbJNjlnT2A8grxWkc9ph2fIowiNs1s
8aYeo/Sp6lszgF/sXQmPF25lKpI8ZSjW0Cukpnwehbs0VnJw+N2R9yaU88ncDiL/ovTaXwXZHxeD
FquZvlYx1GWl0+4UzAGvnMILwYur0aCvTddrEdk9/wVlDEywi63xKHKocI4DcXcKQVS+/9kvbLPX
WiWarhRF34CwwbpO6WzU03E2w/7RNGbxiexYC5qpSnaZnKcrYezSrJbKEHZg5pJirD49wLoInKMx
Has0U550CMQQ5rOPqpQtoYubEyolbRDKT8tm/ydYzloqhDWZVBfsuT90Vj3sGtH2X95fuwtzQV+V
NjKPX5Br6y/UIwSmTyieHi2vtDZQpJ2gQkLg4/uAURZ0A3zapXB4PhfVwLMxDflCRWX3gZ11Ytdq
1UexNQh0U6mjD+gsZxI46/koVWspKY5D/bFGJGuDlJa6dxKzDHpqJlcizdtlA1q08DOWrhp/rDZ2
kVfpov6iH8M+Ko8SErlf9FZ8ZaO9jWcw/kDm0sagTm6uIWOIQI1J5vTGUfBWuRu0OtpPZt3va2y2
9h/dBwyFKThVV6r/sNXP1w7b1tZDZcg46kNsbwa9KgMkwK8hMt6e1IXCqFOIX+ALiOOdj2KYU+gO
klHyRrMnNMCm5CFxtDLAwK32+6ZK7t6f1oVrkRHJ2ij+60ubcbXzTL2WbSj5UA5VuId6bPNTGVfy
EFXAr2SF6h9STQq+GFnyUKM3/mcoJBVDtDte1LHPTtaYp5+v/KYl+z1/NbDM6NlAX0fy/c21mEoi
opStfmzL2Hos6ezdxmrT7a1oKY85wrW3TV1Pm1Fv7E949ojALPU03uSGgcSb2mnjvVAa8T0aYv0+
KY3si2FMjo/kbrtp1PwaC/LizwXWZy1dcFZy+e//BCJHybxpQrLxmFlRtOk7o/nBbec+wmuz93pq
2UGrLNh0pboGmby0XcAi0HoHqkTOvdqUrWmNVYc+6ZG3k+P6ZHvpMc31xkdYx7zL66H69P6nuTzg
YglON5Qm8Wq3CHcGdJ64+nGMRvWQK4riq1z0zxmVs50BQ/br++NdCiM0iHhNkB/hMLCaYC2xqe+N
QT9KCOMPQ+hpO9NLrh2CC2GEKEX+yVOMu3hdb4AJjeqZXRjHNOaqKrom3oGFopQ8eh++TZZQBdRg
+Qf4jlXSbWNnUSDUqx+REsuPuULhvEiHa3jTC6u20HgYBgIrDJHVhrREIbpQRV7Gqu1iFydVevQQ
jLt5/9tc2AsUmMAK0EImgLwhZHhVHJb00I687MwT5Y0c6SBh35SISCKAWHdXaN4XvtLZeKvba6zL
ObI6XrNV0XXbNDJloCnIkfQ9FhnvT+3SAi4UKHwtKI8g1nx+otE2T7Goi7UjBcYpiF19CCADXDN1
uDQh0mN8tMB0A7ZafaaJoikpZaEdp6JIwJEPA7lZN+zLVHy02crNj5cJBFpqPuQY62Q8RWFHJhCX
jmPXNRsV/SE/rRAMfH/ZXsEJq8DNGVrIs0sdgCrh+bo1cIszt1XVo4o1tr1RkaL/yZu6bQMCfb2z
Owy6gwaFoh9FLTKLJ7StIKCH66ceUNxW73lcW4vg1BhJX9dyCZceRsAUoKTpHvoor+tNl7jFb3Mu
lN8LNwrVoFAsEOHR4C/CUFTZ8KChG4Cv9tx/PKlZsiayKBQ8eLetotEo+hhqquUeM7N3N50cYto/
4zWi+4VzxYlZtt3yMqFoeL6IpimMWc0M76goEnFW+lCEd68OJE6tu0KE6ZUU4MI2RJGEBzgRgVbG
GiVmV4opAH87x4mgslNbZdiPdqwGY2sbV0LGpaEWrBh5O6BhsunzqSX090fLTNxj3LTGbqSd4Zt0
+XahVfx9fyteGInvZC7McS4OahznI8EZmIax84wjcnpQh3o0SLiTldtZc/vDx4dCuXtpg1MY53m1
GipKpfDo/R3Vsexeylb1/BBi1EtaJc7HN+CrAAI0goVDviZlRAqFMCXOnWPf5in9VN3bdjyTr8DA
LkQ/l6yLrh3oAhgnq1M8dBgHNlGtHsu2dHY2ErToxSJi+eFlW0j9zpLl0qZfyx507WjPptqqxwxI
19HUlGybJ8LcR2Lutu8PdeFE4XFO7X0perggMM+/kJfDh0MuST12eZHdePQUtx7U9G2pDYi6Z/bP
94dbLqLzKOjyilscLAgRnKpVEt/pha5UTltRViiHHZiD7DDqarStFJXmL0F6Ql2PSsj7o77d8RBn
gNEAswJTA2/nfJLZYvqQ0l88lqZdbUPVrL+VhVE8OygOXhnq7QZZXEd4djFLOqDr97036i1tQVEc
Ox6tJLyCZmiLXvb7E3ozCgkMjPhFw4bbkZ14PiFLn622l/Z8FOHcQwfLu5PVNtdKYm9HIeWjqItm
AXNy16cXX/mS9mYdHkMHoiP06hIxQ2le2YFLDDjbEouKCIAxkkucC5jU+VwMPcWnNm28Y11BIUw8
2SS+m9rWBsJ1vm2Q6s19Qy2LOzsx7CuP5De7n7GB3fFOBkPGK2WVs4eL8KhVFeFRJsguFpHX+LbW
POu69TR12uf3P9qbXfg/zs5juW1kC8NPhCrksAWTCEmW5TzeoGZ8PWjkHJ/+fq2VCbKI0my8sctN
NBqnT/jD20IQdxxEBnjQ1Uubp7buZ2NyAwcxuBcVfcCPiEslR4RQm41768abQ2iSJAO9BDq6un65
pzi94v4Jdy0IQU77Tax0OxNK3Mabu/VAJIL04hm+S22Gy1XQbycUh5YXpGk4nRsi/RPKuM1+tIph
I8F9u9lXpwR2iwkWSL6wqwHKuCT2OKC5FWizmB7qCD3fftayp063o3/Rl7IfUIzLUHXT7ScUBqVa
s+d9ckSf7Fw9zV+Q2rLOhZWKgNHzYvno5iEnik69AOBQNMd3v2rm3DR5ZC+ZSfTqXIEZKjBpdpxA
cZX5wdLqKjD4PT/cZlz+w1IMRCxOsC3HcqsrdmobRDebmpcAjX8f5aPzAGgHv0NXbDERYAFcfavS
+0p2H+hbG+76XOEsIsBImESE0RlwSW5KtQPpvIxIwqoSe1BMVqhR4YAGP3KPwigeq6ZxEOAs9V9T
2ozf7WnIDL+y5yI5JWEoil2HYaHnL0psfQqTNme6CZV79BVwQ98Fao9P8OqNgpxyDsNAE0oKojwU
YbdHQd9adlbHdY1GtHC+TlDiXu0JUy5JWixfiGszOv1TnX/WO5fmeVGK2J8A0H9QRKQBYlIrG8iU
njekq0hB/QsQr/oRVk3c7Gn+WIC8pkj/oImheDEXpXsycy/9q+s1LfU1pCZQPy9qK9orcTR8s0da
AMiTduN35kfVq604xc/KbcycqBY5/8ZRXieHkbmO/qXytLLYwy1Wy12WzN0DY7X2d+G5nQem2VPw
+QLYkp2nYja7QM5BXsbSap19hpZD5OdYYVS7tq56FjSHQvXhDIjoYQIXA0cKMbl/ndhQoA5kyQQ4
tozpkM2QHvxyHNzhaKtz82Daaaujct4axi6OJ+V10cHr+7qpWHtwrfF4NOre+m6oWf9FMKYCJxoZ
3w2UrGIQTk2XH+0k1up91FgIrruJ3s1Q1z31OQf4AmCg8Drd99B5a32vKxd3HyUWqsF2EaWfUHAO
24PZ80GiaWm0uA+oLf7PfY3pyw5vmXB5cmoj/cvuFnCASrqUX+zEjL8mlHO/RxMuFoixQv+fg7xS
vRcK3oDQoG3n6Bh196HEEVDiFWvbDTqjqgEBDoZXH6LCrrwDqF1DfVWsTKpdjEL9NekKB86zQlwD
UnIE41QXaNvvnMKE1GllBqQMQ2jFsBFAgRBffVCSuYegFjRiLoX1nQCeAlT2jCB446aWve8Zxc37
PnTtf0rPTsudO6nKo9Jn8F/m1FbCM21PR30yI3RAke/XjMHX86GYDszHqA6dNkPGQ+WWSY6GG+t/
xxMmvugkFOLvBr+U5qQLt/8GnrL/J81GA8b2XKbioMdN9k89dAkKo1EbfUQWFx0fDCBS91NRoubf
Loiyc5EsWh4MoCq/11Rc4WMWhWpCCWHVv3PTqwFsgkpRTrFaGskBGVw1PQyjC3AjbXJEFmolLd3A
SNLko4M93+DTTbNP+dC2yT4LI++XSsMn8vvFKX/Utpb3EGprrd+nllN/jLWi/pmJGfqfAQH+hKr0
XO0yJA4R8HeMzDssBmrJ/pxlbeobhaqEJ9tN2acx8ZrpAe8NE7Jwjfatr7m5+9SWIaYjbjcbJwSU
AXeJMkyQpk1JuHckVl1yRoS6+Fb1Ey7L5CFIFfciQ7e9wOPYAera9uUO0wi00ml9Kh8bLbejfeWO
5bQv59IVO1ol5q+BFlqETcKEGAO/XykeookA67dW1nh+HSZ1+Uwphj913ihgLu3Em9KTh4rGx0l6
Oe0mzS0gIRu18nWa8Gzce53ifu94kz8x6RBiF9nx0vLak+ZLNDvELoqFPqB12NfPUdQMTG+jqD4M
wlD/Sb1hnAMvDqPuVLhF1UtmUVecB01ZgIGmNGY3KturnJ/2IaU6SRbSV3g4rBK8LsYJYrTK8rHt
IhPEaNR+I2MxHxoArbsJp45jzh/Fu1NkVsUW18XKiZHBejg1dW01pJ5VIkkYD8eC8/EJXexq4wu+
TiDlKrKQ4Tp0gKxcpkD0342wsNoSnrjUyaCYVl+m2OmPwIaGp17rtuBSNwKGdIRiXA8sW3PWcyoL
cXKYtlrxiGMFIvU2N2Xmp5WLv6Zu4BV0P4+5HgMDoaNRwOtAdIMaUT7/H/37CeQx47+8eVy6Sv+i
zos2od8Tho6vUIP/Twde+ltfyJv37kKMBgRazBC308YF4VjmyLfc/0E3Hh9rSlIrCnBDtda+5FnR
T7WtivoREav5ESxw/hgZi/fSpr26cWxvLiWVb6mNJTZilUMb6oR0BBYCj+NgObTg8PpYEpVJdIfF
6H94Kia1niebWpa1WqrJK2Rd7KV+hMqHCqxV7ha1xEF3Bglwf6XrwoDvF9wTqzAygDlz+T4XA+57
NsXVY21Zwzm3Fwc1WFt5b9uHUyOHErLOfzPlvVwFPe7JgSzHV5GgXN3QvfQ1TJX2KXTdja279UBy
FIZIgWGD91+lv5quNuEQutXj3GtKMMWm+1yq9o/7u/bW1rmsPqBCSsQGaRjDpLUGcldmDP/MVjwW
odLmflHmMi8wtOWzLXA7AeZPM8efFit5rNM2RIHbaMSX1Oi0ikFdMaoPk+cVKLOU5qAeMFKDR6Fj
cQWmb6yyoMYWG+1+1HEN0i87+ZWF9vjTitQoEDn9SYaNOs5X9x/qRuiyQFvKAQVjzivVlAZ5i1Yf
Z/GI4VT3y1CF4TtLln8ywDWf5xjA4f31brwppMyk4i3yoHTBV4d8Wrx2sQdLoPSQdH439toPL/e8
jQbTrVXQV/Roj1DOUxFdHj0XiWbJC4kfi0QRh3nMUBJWkZq//yw3rjQUe+BYEvxRT173obWuU4dU
dKyCB1CwaGRFup2aCOXPQ3XUGUt/Y6SwJaN249kka0rCqW0ZkVbNRyxXY2WiI/ioOYWL+5mxwK6I
aettnIw3kZfL484czqN9JfsinPlVlOjN2Qwbt4sesSWpTV8bumh5MMO6H3eRZolob6VxYn4ebT36
EY5tZPgu0maI+C9N/620suF7hJ8bnjn9uDzjCtG4u3iMJtMvEJWaHzwtI1Usarf60mVz6OHVw1zO
7wf7pDX4IPi9mktY+jJNvxCc6MXOHRf3L5T5jR8J9dWw04U5fmbElzzb0AB/lxrVqN+jhfQFo1Bs
uTUGsZPfpUoHHNbDw9bX0mqsniLRLt2+6KLk5xINdru3qPcGMrHJyz9ElRWP+7LusS8yC9eOdnZI
33A3OVGX7ZMyHf4p+3yx92Xn6R8avXY/z6Ju3b069/OXSU3hAk7kdDh3TFqU70xY3jgxhSlWdgZs
me5QA5Ev9jn9d++5d+osJvf1tNcyUuLvo5VrH9Vx8OwjJiDJg4oG9VNaRZX34GF15PhdF1uxP6h9
ZhwKr1i6neGVPE1vatkvtcXUHiqJazWP8YyitU9GW4wIfvfRC7Vm+U8/lwosCC/WNR/PE6zSZzOz
iTdFvAjfLpu+l9jC+aM9ZdEHa+rMD/ykFp+6yoPoXxSJSYwSbD8uSCmSKfe/qOuzzZBAjuqlMIWB
0NTld7uIxV2SKkoekUrtj8lQL0/kI1tc2+s7nbYYMvYS343w5rpvGlui5QjWeuBVXnRoQ7y4utAc
Se4de+OBrsMreQriOVwYsCuvhW2SKEKPrTWCVkTmr9yZ1Q+dxVmDeZvjU26P3+5v4Nu8f/XRMnhD
nYtqEkjAejCblPi2KGjlBgYp6QPdbpoTkEvPasV7s3KvPOqtVp9q3GY+KLE9f/KsItzneAK9aKFJ
yZTm5ZekLzfRjjK/v/xhct4JpJucAxTXOmcLqZ8luS95nBJD+7aEoa0RmMnF/cwwjWzXj4jvHeIl
QSM/sXvz4DgD6eOkKf3HjT2S0X/1U0icgXiRKIAkdlanLKejvjh1ET0aWWzzxCKcvzEddv+1uin/
leem/h1UffGMSrk5wJoasf9yVLxlfEftjX8oNfkgPPgdD+HgLL+yBAm8PQDkud8PeY+ZU6FqnYtO
1jI4v+7/9usPBLiCSodPon/QVl3FZKw3F3pRSxikRcIpUu16D+ja2Aj9N1Zhe0zJfAeoflU1Ie6d
o7hRhIEb5gjg5eEvNbLfaWxL/xZ0IgMuhvskIN76K3ThOMT4CLmBK/CzrIzwpW/hMy6x9z0ryo2J
3ZU2Pd1XyUhnGRqxNN9XGWLKz1ERZwjPc15mFOZhk+zKJs9fkqhP/sVdIvMZ94WHks7FuYNWvm97
S33RvbmM/Awjp/T4zjfJuI0oR0ZIP4gtXrXNYSOHkzf31llkE9RAc3Eem7EIN+LP1ZvkeRkgkgpJ
dglCJ5cBtVdEaHs98O0cZtihGVD8jQdly7bj1iqgpqX2p9SdWNeHY11FS8duBkbozqizhdEuHLV+
Y0xzlW4ROySYlZIX2f4ro5PK6CK1d6uIZ+n005i5uvRIiriN8nofR3N2iAuz3ZihvB3Di2AhVyXt
l905Yri62sFJ0BW09CYKYvDZejd9FZO3M8fqI6zWoPMQxKnGpzIZT9lU/W9APdyJUjyS2g+iXz40
lrlbjPTc9dYRybZz00bjoUzxFK2cjcT66lKTv9MBSoxzDsPA9eSbebT84Di81MzesVri9GAqNFqb
Ug9f7x/dq0uNpTwip850Q6f+XgWh1oKttfRhFAwCGU4HpzY4AUkOvNSMv8UmfpUbz3brzSOBhQwC
1R356Cpgh6HOWClkatMj9QfgxfR8dVaPsIdTH4eFIK/D92qbvw32/1hy9drtEtneEa3aII7zH02u
6Yc5hX6UutFWinD98SAxiqgmyTYVEaDwy0909npDrYuJ3Vy05ZyF4c+hrfoNHsk1ihV5PdCBUqCF
yM6td7lKXzej6lp1GiQjcc6vTcHMYRRuTYjT+t+h5mXjgdmksH29i5PRh5xpUnIqWav7sRYikTva
k/2sZsBv9vfP042jizy4BCjzYXMdr/a601TpAjMkAaltdAAR4T1TYDDl6ezs9/2lbmw2JaG8OA36
WPx5uQ2zCYsnM5YkKIocZTDI34euTrbaczdXsaGtgAAgBVt3HRmOGdOUOUlgtem8N8epwDK+095L
xEMwEQUV+h0mLRyqwctnGStbC3OrSALqA8ynnXZgvDtaG7nAjY+diSvMXG4pEoK1Ww6xtheNYqeB
MO36ORSq/aROkfIw6fhD+0I1x40wf2tBmZW7oP1Zd03xYvQHxUtN8wDYFdrEg2oRLdFlBAfdg6BN
huO7jwRNTYa0pAWQ19bDFzQcAMyWughKzv0uXpBum5PUfP82Ap6Q9AjaYXLWc/myqrKt8zmWl9eo
xUel1c+pqYtDWNavQ8IU8/4zveEIV7eWJZEUAPJtwsqaLiEGZbANpJoDUemZeIiasX7BSDL8Foll
CJZeUvVB3Gi/rEbJep/x3/g/LJ+QdfCKqETS1MsK/Sgr3/yxWGZkP/ASbrUHVmpfpT0hzPTWVuMd
Y98a/6ihrndhWvVM8CxJHiux8QDpPXfTqVcnNXuE6qRaOyaok72HaFPvDbxU7UM7a07viyTMfw6I
sX6y9CybN26PGwdKNrhAsNj4K1AdXW59zbFOiF1JoJhecoqFUfljoRMDizk8DdkWN/uaNyjtYyS0
GOaULilel+uJsi7VFvnzwE1I6szKa74D2B9+hTUqFrmR6QejKVPsLENFSX3K+uhv0FD5BlZCJrSr
E8CvAM5KykLqsiYWeznmg1ZDUEXpNBZMwgbrZzXZ2T9EJu3IlZP97OgZ4MiKbf1G0nS947JrBBoE
/Dt61uv4x8g67hIn1IIx7Z2d4rTgTwuwoFTCKKijzb7xCV9T6XirTCCoJaRuNxyDyy1fYtFhfust
QVwqlbnrBjv/GddhXe6qyBgnX3fGyvJbpRy0fWyYlYkneKobx77rvQjorXDkkFWvP+pVYoTHVMUo
2dETJt6poAd1/+O8vh34sbKEA8hCQ9leNSfjtK8oyfmxDV5GT72bPLdFOG28/puLkDPRAZUwu3Wh
qOtdhx6MsgQp7ei9beQUsr0zbUS165tbgnwlk42viyti9WmFeoliTW3pQZr05h6j4uoBLd/hRUJx
3uvRI+kUXD+k/7RUqDVWWWeslUiLzL0ZjDjB+LFl53sdvaCNJ7qRKOE/SDIGWxooGKH68ii5wCEG
xrZtQJGxy5U+PSWN2A9pEcCq8atUHOUwuW+tZz7cpyVqz7EMZ4uXb4HFb7xCQghFMqrBEtS62txK
0YD/xl4NzIayAhV1RENy470mlWwr1Ep5S1CMytHT5fNSqaTa3OsNnHTb/d6Qe+6mKHk3TYVVCAVc
gMwtQaTpl6ugzD7bTWo3Aexl7xgpTXeAzBq9/9AzXEYHlkLIRl9sFQYYlIrGUMI6sF3hHAtXK85l
TSfm/vd7I8Cj+8qsCUgusDq+4cuH8XTRWblSNEEXWeEZ+4PyGZd5+yTAknxQ8jY+aVNvJz4qO9Fx
oQnwrIxT+HD/V9z49Bw6paAnuL9I61enwxmaucaoog6whrB2ti7ys2Lb4ZOmD8nGIO96/svXJj8H
BIopiUicLx+4NvRSZ0frILJm1LOKfM9o2twZYfIBN2UFqngCRlPRGETUZgZteqrQVxu7r+9+ZLj/
xBmoplAmvXXgzNwetRqVQzRNhgLyJ7Z2bjeGBy64TZG66/uTz0J6HUjOE6n8arHFcAfLBFIbqHE4
fAQhoeHyg7q/XdZ5YAEB/1KFNdAvr3Htj/ef88aHj8wvd7ZUrrOvGIdh4aAqJOqe+nowsEIv89e8
sK3T/VVuHKA3tQbAvXz8xO/LlzpyacZlZveB13ndczWZy950ZwgVjllvFRHXCCeyIbTmuJ8ZNEob
ysvF6K5kpjXkA/jESt9nGIU89ikjcCRrVedZasKfaZe66CsNvfCRZkOtCxi48jVChuN3keJuOlop
31RHz644mmh9bwT+G9vxBinFrZdbk2L08hfOk9QqTIchaLoJTIGZ5qfBBvCMW1D26f7O33i/8KZo
ZQFz5v5ftzPMsi8nfVL7AH3C4lAtbuU7YEIP91e5TsLeJp8owWNfK6kKlw/UY5S76JHRBOhnvoZY
cydFG/pLYxyzHBGv+4vdeiT6uKTXRAgi4moxs3J7F+WUJsCo13zplNA9VSJv/ssqOAQA35f3yVoU
JqtjZAt1rQncZZ4/LXaJ1ZfZdxvZ5K2TwB1C8oq6IN2PVas4NrF8Bc3DKrU37VJn+o6AXrJvnPnz
/U27Xsgmlhn0MmFckEKtFoLyhn09yl4B0OTsnMzLcELPVz1OUb3Fi7k+DBxpshmUiyFOI/d5eRgU
Bm4SCtwE0RQVR6T7Jt82UiBi2pIdvF5s4a5uPdqf663ue0TSGsTC2UMcG5tvJloHfl8n4ZfBtvON
1r4hb7rLSgdXAHTFpFmnxUx8dRMm9CFmfUpaKDKl2vxMGfp+sI2s9s6Iu3kFoFr84wGfttxKqciW
/xWQT03065YwPaVUrgJ/+wQL995U1IVmQyg6hqhamjw5JSLGBw6+4e4MNXfMo+jM+VtE40Iaz/fe
q4bMErDl3Jp/6HUhggxyX+Yvtj3+FcaFGu+Lviq+Y6KqT9IISmjv/iSo8iQmXo5pHLKfyxdLx67O
y5mvvHGN6JQ1fb1X0BPZWOXG8ZFJvkSagXwhQl6u4tRxrjo27QSriRRG4bZ7NISuIleni+doaeON
T/A6nJB7S78AxsCstuYbG/GoqNEwgjIVMVuIPNx+Gkxnf//7u7EKJQs+KlIaCSqk/Ps/YG2AxZg/
KUoe9HkW7tylQv2zA0F8f5Ubn4LOhsjkV4rArtsP2qA4uZbpRWD1COXES6wfEhujYTEh5HV/qVsP
BIJYhw9O6wd9icsHqkWbLUwz84AY4J6KTIx7wR22sW3X3XhAfTSX6GwyU7oiBNWjHmWFqIog12bj
80yj86O0To78cLDVU++q2a8KdPe3+8924whCNcZ4HtYiw4e1nh9uC62xxEoRMFBXfW9AAHIBoj2Q
m/ptucXwu5Hy0ixickYTEvE7vq3LrYwyvfLq0i6obKPsiWoRR1hQNx8tT8lOfQYtLm5Q/VQSqHJd
J/og1fSZaUSZFe//9mhboSJM9kTFsSZqkioUHcV8wTC2ViM/NWPjEzVqcegzUTrAlRV14xjJr3kV
UA15xTI2lBDB9WWuDFhpWKGR0k1hc+O0+AulvdemsMBD93+1yHz4umceR2N5f5dUIrb4VOR8XrID
L3c9VLtYtxaRBTaW9KdiwZYuVbRi36PaeEAENtr4Nq+TfMpe0kyPa0Nm3KtritKMWRL+CWh7aEWy
a5gvIU052z9DOvflTitSgcIwxkSfJm3ONk70ja9Vtn8Yo2ExJW/my4edpiSE9WhkgYEsy/cIoP+T
lmfv1mWjiLDoIlBzU+QjbnS5SqE4mNc3SR4ogx7vm6asnhtznDea9reehbhjYqQBN+gKUlO5ZeaO
cHqCFrz+oQs14ykWZv3w/hgAPwJCLIUR6MHVjkX24E5DmzCLwArspJpTftYaoR0TmrAPXpd6G5Hu
RujmYEjcOH0nHaGDy73rjHYR+KzROX4Tl7GHrPJzB6zXHEb2l/c/G8hqprdSrInVLtcay5DMBspP
UNcKjosV2JhjlIfFRHSz5jOCbQi13l/yxkuTNEQuJ5qQZJar7fToXnQLZNwA9Ky3d43W2ws0cN+/
CtUHXRlm0vIorhpMMfC0OoGOEKSxXvuQ78aPgyGsjdbPjUvpLVun4y7VZde4p8hZ1DFpKEBUo81f
hKEp517t5ucFf6gPeq3GTypSH+f7G3jjfHA45GhBOtvTlLh8Z3E2cg0OZR0ALhkeKOSsPZy3Zl+E
5tbVfmspiJygRTiRgH1XtULrxJbeqVYZDIYa7lqz+IUVnwHBTZTvP/SyXqRTR4+L3uDqVCT6lCHc
HlUBAuT5YUAn4JTBKzvlSbfFfLr10jh+Ksk7E0wsDi73byqEmL3JhBYpunEfd87w4qBMBecoLdPI
X7RqOOa92Gqs3loWDilWUewnV81qWc2LdKhzXRnIb36vNFm0i53mYzcmjDU9dT6qWvluRjgqb9w0
PCkro3S72tVyQshZTecyKPX0NUNDeCf62d14dTdyJC4zgP30WqWdwyqGWHOHSF7Kfipjk5+beGbu
5irqEzZf2e807sTGBPpGJ5ShmrQ0ojuNdO/aDA4mNzlv2VSBPRbZ7BO4tVcjHtQXuE1RtleqWYkf
0maEEkpA08+DG0+ln/beFlzjRih7w5BBQmbadYVAgg5nTfFoV0FfG9oTau/OEzLz76bCS+FR6boo
xRIkpeHyvOplMisDlhx87633UBt98WA3XXm4H1VuHc8/V5HP+kdZMpeVEXuVXgXOHNmzD4i4Pdhq
QkOsyMyzmCEzjxCet2q8WxGGnAuSP9xeGdAulx0AW4Q66NEgkqUFIk9gp4sBUEFlTmJrBnbrpDo0
laU/DE3WdVaiIumsxipThziBcj8ZcLFTMVa+qDH9rEnsN5LoG+eDz4F5GNgoIui6MmqgSuIwWY5B
MXkmzzbXe1eJt8buN56Kxi1VCruI1rmxug90o3EaMVRDQKLUPCQCKKtd9+E+UZV8Vy6bEMobr0z6
BtLToSkP+E6epD9OitUBxk6qZgBUQKI+4Bjw0JpxfnQ72zreP5RXGygvOlwDae4hE0J/43Ip1x2S
zsgV85yh85fxpRvWUahQqd+bLazWWR3+jHF4Ozcu57yu00c7B4gRJl248YnJCH9R4bCKpOpRJTMf
v1LGLIwCG1WSyLPqFLn1VKW2+trZU4vTtVa0T4PZGaClo6b5OlttsnEWby0uFbSlvA/iAOteOHyN
fFiG1Dy7kVr8sPoJI8a6sTNt3yeD5z0Mia49TMPk9Q95k/fV5/e/SU4MWldSSYHK4PJNqoiJD6gn
GWfRCzQu1VnxLSP6L+8RmhQDKuoORgyro1m7MNYJo8aZek/szDi1DiiUGhun5SpU8p3BApSYQGjT
gIXWz2KFjlc54dmqVHGao8R5MdwJnnfevNnViN2QJf2n+xt49dXJRWEXSR84GIhrZIUe6UbIVCA8
e5aYPisl3zbNLHGGn701o7mG8xOOSVRosoCYJ3dePWDbGFljTIVzHuzK+BsnweEENir9qhWW8qxE
Uf4hbFLxjANCecqqRjklwrZPmZdXx9RTlW/DoMX9aYztduMLuo4H/DBOEL+P3iUyUpc7H/Zz7Axk
bOcKk/ljJpLq4zLbW0KXN7YaBJMc+EsIM93yy1VG3Wx7d4ids6Aj9JdYtO6pZxb0e0l7fSOXeQvO
lzFB3nyoe6FfLZkTqxNrDI67QG9lLYF/uJ0lhLkO4Ei3Gytcdf1RKfTOV0GY/CwjtXmxMDefdshl
hdaOyYru8C+S6Bm/l3rY41AtvrFM/gI1uYICPnvxLzxF2nrH/4mu3KI0aLB5hT7hzlfTPm5hDRlp
4nN0zXBXcFtYsAD18DtdHqhVIs/7xscAhD5QApXC74BzbE0JrvM5XqfERwJcIi8HdrDab8vjpKSG
fV6UHk1nh97I176bq8TvLaM7ul6aP3Crmc+aGKd/Fk2vFzRG9Wh//wu7dbgoCEAzS/oBmdblz0iM
HpJbjkGYwARIamkkMNxGsbHKNdSDp5U9ZmShdHSa1tfnlMX9GEFXPy8a3wfdKKP3y7xu8FWJi6PI
2ulLCOkeOFHlvSAQnc741jcYvC+67usUegEoH/G/9z+7VEBCGFgGz3XjMcsSVRsznF31GJy+Xjb6
oRnfP5/h0V1CF7UkuvIApy53eMgyEXvWjEMn0OOdsdTo6NVut0t6bytpvnmouOrQimH8yyR31dSb
rQVmUYEbaJNBNvXzEobkPM5W0A0qXl5tZO20YS7gJLme36cuEhFO77QP9/f1RiiRQvnknNBAaPWt
foUChrWqw4KhkFObP/CWGD45s4fSA2iw+Pv9ta7yQElxksrOrIh9xXqtOQtxBWPuR7LUdOibudoB
eWQz9UVnWDtzyYZ3a8WxovREgPeFfhsQm8v3aehj1HqIQgJSQvYmsur+oUvDH/gUvVuhkJUgvAIZ
QsQS7MlqJfQzIhcPM+U8Th1+2yhhKHDUB0PBYWjR/sNLk51vhjSU6Xyjl49FNuTMS6YrZ9TcjJcu
LMZDYQzma4pWy8aFdut8yBuGix2SAd7ll0uZuS2U2vSiYMLs8dFRzPg0UsQeQoy5NwLPjaVI/oiv
dB+42tetvk7CH/I8i4JEajVMChJNOqqg+6bs640E6dZSFN34GYA4pEMl//6PCsEYR7jI3iICddaq
h9ldzCdXLN6zC2R3I62VG7S6P2nvyZQIbjJRdXUwYteq9MSO4qAf8G52G+GcEFmpdb9SlfFzp5bl
38BBxbALp374KoS31WK5zqtpC8Nxst4mNoS1y2ftpWXCEtpxMC9deHQkgVeYCIQhwrWfFZYjw9iR
0NiH+1/7jSSU1Iw2iNQEgMWxytGoFSIYbDDAtdZdvL1pdF79sHhejlROZuhfSq9ZYAZyf/x1f+G3
63i95YAt0A7i8iJ1WV3XoumccCTDCyY71fcjSO7DovUI5ZVDuM8S/VfWh69EOUSU5hd0Cg6OqxwQ
VgTKpIniuFhxgStlNBwjHZVir/DijaTq1pmghahJ3hYv5O1q+OP4UWSVpjEahCWv0YIsEubfxWhk
3+1+UE/R4NW+iyzOIyyu8LWKUfq5v0E34jAoMYY4QHrkuGCVPuYcFkOty/Dctmq14+xkn/Cka5+Q
t0m/l1Yuvr17PYcpAV8B7TB0VVcxJHexHKMkCs+5ikNWgVj2AT58+pK4Y3G6v5SMfKtX/+dSa/hf
i2tqisJCeB4zrKLcakZkC9W790cqVqFYpf6g87yGwnjlRJhKWMXRuuh1ylV3vyhK+XGecIa9/0DX
GG46l7hUQE7inXFNrw5zQYu76PQiPCeLUp31KSx/Q6/DfLSr6w7IWIJ69pwsJxrhJWl4Uz+Uubuc
MGzvMP3sHXGOU11/DKvU9BMwut+cqPFe7//IGyEGpAmSifRa5C2xOlCqsMdGVabwzM85miUgkLEs
X51pDFS8f5iKhi9lJzZGGzdiOJhnribSYbR619lEz15FNYqz51ng09kbhf0pBkny5CSN+V+WoisB
Fpi0m9dxGUJbmkkeFBvlzGTyq22lEMBAPx47PdwK1reyQkKWBKahg0lnfHW1L6M6dNi5hWeUXpdD
PObLs1aA4iycHNKiGXUvqlt2D6Gop6M7JvNDO8IzvP86b31EUoxEkpsw4VjzVicvqqoacbBz7aD5
xuUV7iHmb9kd34hCUM0ga0nuHRiG1b2klhlUjNT1zpkzgxViJlw9tIwCD6XBd7RHJrPceI03V2RX
cch4uxtWN5JV0FjqFeJelbXJ30nUmE9KomUfsmxxPxpo6GyE+VsnFCIayBNseoCSrZ6w14ZeCbte
4V0aP/W4jjHK7gRdkUT5D2EPaXGwEDIlZLHLA9qHQwKWvIblCgB6jxUYLlBC2WIa39o/pGBlIYwW
B5ywy1UgShXzAsT7PIbwvpk6p0+qM6TnKa/jz4k9KO9Pc9k0uHz4RXNM1pIuqFhOSQVK8IyO4fgj
SunylBSZryNCQRsbeOtVwdCm64BulsY+Xj5aXJeNq9iOcq7NuXyyq7T44WAlssc5YmupW18X9yCU
Tu5ESszVqWhRK0X7M43QKojtoBdxG1hZsYVGurkKCQbZLcQ6qtnLB8JzqDIKZC+CEeOeXdkb4m/Y
NOmX+5FCXj6r6xY2J0uoZO50iVbJrVogRohBhH02C2d5ahXPOzhNL1DUL83xtcvQsCPTybdCx9Xb
olrl5oW2K9e+IlKFdSdSM59Qc0kGZz/VkfGQKJV7KOx82TgYV/soC2POBeEH5gRR+XIfKVOSsBRK
8+hmk/NseAjY1NW4Re68DvvS94BxBbUxoFfgfZfL2CMqxOkQNY9hpmk46SLAU+1modcx1lF5NjHF
qIwPGOUmAw34QQdoaLbRvjBd5d93vlJ+CVmpZGJxC131jjta8x7GyfwS2xr7Pfn9hHOVljovydyI
6WQkjgfsMLaRVry/8lVWzPhecr6B6jnkO2tqgVdWZDeL2j4CAUT+Mk5UHY1LZ9QO7qzrD63bhkdL
ze1/zbRVnGObu+YGZvb6ZTO89ECLchuRla/bP1XcN2FjlsWjVlTeL9CI5ucUJsdGWLtG/dNdk00s
ereoXCD+cvmyY9KWKqqn4tEou+ajV4bGoVHH+juQG8O3c5F4pG/zQOJED//v2XYpDj0N96i5d7qj
3ZeAJlOleYIUkEOzypyNbbhxGimeKE/I2AlTCIRc/kBjzLRWtaLyUcA+RboB0/g9NPz0cyX4FRb4
g78GxpgfJnwFnmZdjCeAXO9O5R0uaomAkOJy5AfyNvqjSEpdDORdUZWPXdstL1bau0HfxNZ7EVpv
q7y5270RAtd3Gjrq5dx15WOiOPW+aZX8uRFGsr9/tK9xk3IZZpE0Ut68C1apBx3VXhvF/zk7r+a4
kS3Pf5WJfscdeLMxdx4AVNGURCdKLfEFQVEUvM1MuE+/P+je3RWLDNZqoiPUrabJQiLz5Mlz/mZq
D6VjLHd+VmTRMubaZddObOW1Hc+qUaTXTgAXtrft6b5O1XQ+cn/+43i2iTxxH+cIhw3mHgUa2Rlm
vYxOeaB476KPjIjjg+F08u/3H/iNnYSyAqAO8GiAnF5zwbg7oeRSHbxKUtV3+wBBnpM+ta/PAfLH
X3hMsJE0j4+OnyLxy87Pm+pQNjjvhpAujetqXhyI1k01P7z/SG8NhuIlL3LzXCRAvFyPValLZ1mR
4GkW0/sMrlX7SDYWnE/dOp7YgG/NHpGBRgi5MVT1o/2XANyfuiloDwGC29Yi+0jzoQa+/zyvsrlN
EoVGAsSRrU5yDPIc/ab0WrfuDoLq8JOdusZezs38s1jXNNZtluT74/1ior5IFhgQXPTG22RDM/LL
CVxS38MuJqsOCe5jGsSOwJhhm5OlROVilU2IUh1imHbeeB+6xAxwb69WLIDqaRLIdWWZ8HBTQqon
tdEUDNeFHiBENyS/o2EqnR9LMSqgErIPvvZU3C/7YXLOx2GSeWwY/YBUX5p4ZWj3c3JJK6VHpkFM
xbXyFa3RKrMp2y7taj0W7Qj1CHOvhNJgpfdXZkVzEVWMMkDZVavzNB7QjCzCcnQKO06lai/6qZc9
SO+8g+wnV7XE7dTPn1xhmemZNY3iwdrE4cIMbNkQ6mrySxy0M326UFMAuLVCubVDZHuYVOiPemeE
c5/l8MCSqU+JvXXzvZ7GpL4VyuuyixNvhok/ejEQE7G2RV2CqTsWn7QHZNyzHJnQjkMLRXiECjyv
rGmrnVSye2MTUSjfGPCbijGYoZdrQONykU2wzg+6Krxd0MFAcaQOWdQ+xZV4LUvqEX1osKAeTrb9
ChpI81CfVsFQDhfuWMB/PR/nyt0lg9Ivkeb1L3ttTZ98lRl3TpAMO7O17bsUOYKHzhdGVLejKdB9
KNJzVGHLa7TL6qgpai9UraxIbtfsA0wWdbmifLuzvdL6gbSEffP+u3ljl9LApxeF5zez5m6h4rdT
0MXcNmg2CddUcyzSAqOMl06iCp0kdtQV1df3h3vr/QDv59XQVPdYDy+HGyrNgJKsE+RM1N1mqxrD
tvf1vZa0p4jrr8u0Hpg09OPgrRKB4HS/HMvi1ro6wyDQguD8D/3UW8pYyCa4S9fVEDu/7WR74RMH
VdgFs3+mB9kyhdxO9djsQXiGeAqWXiQ9ldwFqB49CRjq1MhWY9gpp+jViVP8jXeBPDBM+03yheP8
6ARok9obOzkMh6L155807SxUgUbkColc+voxbbyTecOvoHi0NwnN8Btgh9IVOb7Hob84NI1b6Ycs
q/Bh6GUOtogAaK4f0iqz+rhzMWc9K5mVM6/JEl5a6jsJ8sgWhm11LznkV/DMrGQxT044gu8K4GM4
+Q/k58qLuumXObTdLLnS3GIuzvTGXf5esSKqwmSmkta7uEdQUkBTIFz0urklvK13aVmrO+TUFQQ2
AS3ecvKOngJGakzJ5GkjUdsX97ZTLyCw5u2jV+Y03rpjMP7orHTFBwMu0ycno64Y9ms7fa3Mqnjw
iiRb7yZXK0oicFJ+asBof10mO7uCbObf98KU393U7oqoK6fiY2OkhbYbVBJ8X8vOzSNrTFOkxpt5
fB5ST0xhjWLL3VLWQFJcO/kED15gBeCs9vcUdhLHjW5oB73Ik8dMV40Kx2wBsmkkaY12fzGNdThX
VKRC2sDO5y7IuzruhnS8tzKFbD5ohSpUecbkgNAHEDDksH+ALjBVaLQOmDyshifwBqoDarY+bWUz
yodhvZa1p56583mAv4dGXnu6liY712kndVZOSSb2qpl9FQ1lLXhtrQimcITKJ2MvS4wzzhgUOOrZ
Q8myKCy6xr2Y1qjgA02o9UzYCiRinH5o9Uhnh5BeDx+dtC7na9wH2uEsUTgBREovKg6ixPbXiHum
bnK+qaA5y0bglYD0+pRVhYp0HUEmrB78CS3u0CoN76oqJ1RtwGHx/MbsCkT6Vz/fFU5pPHBU1wt3
08KVESeabCPVd3kXGX5XGrt69Is+nq3RqSM5NfUHUVluGyeYM6BKa0rtJ5dcHlbkieZCqmvNPMqS
2X6CMlnXoZaYevIhWyfNj0b+pcJGuOL7RorJwk4VptqBAqrMMMmLxg2pT2kfvblc8j2SZWOyLzQj
/Q5o3JUbS2nRI14eqrq6lfDLEUiR+KP5S59joGePXwrEwaZIkfmxYI0R/4i8RTo/TLolKS6AhMg7
tJSrh9L3yh/jOjljSJKhqhO52hsJIbdizk2EGuFBHPfw+g3woxtKPwywvaI+yIoPSXsy2rwR/KEj
YClPxkmd71gMDWXNKVhGez1QCGl33AHXuELvMu48Q+z/+JzZ6Gogasnf6Zcf5QGtZa2LWGv94BPH
P9YtUk9BKZbzNMAK4f2htrTyKIJSzuAeQsMNWtOxkByKpZkgm10Ppln3lxWNgjjx9XGXNNX43St9
+EyL0z++P+gbUwmOhLIl3S53Aw29PNu6lir+SnA7FLre3TYa8NeQck77d7oMp0DDr+smNsBF0jYe
kvb5MZNyJQkRS9/oh3QejB2igNjGTOMyPhszEKm4hjLzoUJY8yJfvOnScBPRn3ibb00xTW5uRpzl
9JmPDsYEtYZN4VU/ONKLLUvoez8TN4Vd/nSaqtwDEzuFo3wNUvIoyPFetwIBR+OxTIPHuShroS8H
DH4SEdqckoR1TEe8cF3rYYngRGnXq+HkCGT7a7qGOWysnxgzGEs4Ml+fJGHvp12JRjsxG683K0jI
DT4EMHFTRzjKoWqZpmIlt+R99O1XB/3sS9Qf3TF8f4ltS+jluobPsz08u2iDQR5VkRbfq9I09dVB
YAAf2TY99ratm7BjTcddxsH1/nhvPBbjkUejJLV1Po9esl5CAh4oyR30hGO1z6xsV+CPeCLSUdh/
67lQnaM+hr4IK+po6yBoudAtHg4dHfIlMs1Ju6QUj3+WoRVVu1tIZOjlT0EhPpZmll5Kby6QyHAT
R8XOkOR1BEi46uLAkfO8d2bDPNjOPBZ7gKnefWPX5meBKqsX61Un1tApigRIgpCmiFPQoVgHidb7
7NlDhxx5l9Obmktj1uNU75MuygO7fXLTvtPDcVJ+uetbLfueJCNVOmH53b3pLYkZaXoXLPve8zQj
7KSau8jF4FNE5az5805ihv2gylTPSJ9qsw6L3AXHODcjfgnScIY7rzKmu4YrLtfMRVnWvhlmUfCU
pXVVk17MGAEBzI5NTVWPfpqLh8rMRLlTK64n4VjYPnZIdlBWsaRRs0SSzKwJndl373rsrMpI1vkk
D+miUeBLqtwvw5FPlkPrxJP0ugzWwfzEpEN00EpX/pizwNTORJb1T0st88e0G1QbukM6AFaYa0ne
mfSeHoK9QLra2+7t8MjTCQM0q20jWOrN7dSB8IloiagqKnGGgVyuOu2QGfbyWQMJ830ynOnc7pY0
DTmB1beZHNHcZwpHQNVIrdoHucMryIYVrTRt0nWFgHeAOrKxykDfZSwo7yyfRonyT6oZ62Euy+3y
IBGkjicwjE9JZeYCveoVKU+3rsS5bik1xIA32x+NM+RjWLmSy4jK7eqOXEINOx3dq/sud61HVlVv
xmi2aGYEv7hsItdauSwbKIbzZzkGaO5oI1ng+ztvCxjHO52GB3gD0NybYMXLHaHs2ZBGkE2HIcvn
OKNscsFtqujDdEzbOKuS9WZKhhy/y/9BERagHmBTAwYML+ZYbGvwqsnAgmk6TE1vhEBe00jv5Sno
/xuhDKkH7jdbKHtd7xpRzA9K05eHxkryD1AThltrq4EU9VLF4JzliZTgjVBGBQ84BVkOOPnjuqG+
+pORlbmCSFE4V+s0aXWY+0n3x7VlSgvgIYCIgHvh0V6+N61Mx7GzCnVYl6Q6rNYGyLBRtX5/dfzS
rDtaHlv/jW7YluMAUn45TO97gxBtpg7o9s9WFECXuEIO0B5CdAy9IYRxPB98TQ0PetsMZNqzSdLD
DqjTUPMq95uovOQr3XFbhbbWD7ADlsz+YtSk8dHqoDIUrtzCmsjWWy+HWb8WT2YyZOLCxlrxoTH7
It/hurFW8SQ1bsMiWbiDNZOakrDAJ6GIEwG6m/KYGtSu8ibcI2TRIxGvjel1atf+9aSX8klVa/LT
Vn25ZyH2IoRdnC/7bMQFJkzzPKhiX0ehNzTVigEQR5wKcJCgHBCRNisMNGChnaLpvk5tNoQPSIxf
3CUyuaPJxXNMVJkuD1kfCKw8lCYwqsmLC5GZ5g71jPpnYw/+p/ff6ev0kVFBeZPfbPCwY5nCoW+q
fhwsNoRdJvfZ4okP+Mg7H2FSzieylTcfcCMg00ylI3DcdcPfqHSDdZYHrtZusTfJ2m5tRP5uUcoM
KHEG7XaTO1Wde+sB4dOBOWZegUgcVbiL0prKJNHkoaNMM4eJ3iUfV9OqPmupY569P5lvZRQkx5QA
4T9zp7eP92E6VLRxOe18q3PmaPYTOxyp80fKrbWoT5ulCzVLibDQ037P8aHfyGUuPypuDZFZ6ME+
6cf+vFS5/kA5S6P+UtXX2B/M515pBt/tSqUfe9wJbz03qz+wN4zLvrPrE2/qjTkjvd/EMSEiIyZw
lIBZ7pj7apXjwcY55sBdvDznGjpfDm2anb8/ZW8sig2Fu4GLSbCpB75c9fqAI+RkqvFgGp34QuGl
qmKuwFREdOp1bplocW0bKLq/P+wb5wAlLmSAkSoExHIM8s8CVy6FnMaD0kFkOgPlDz8R9cFt9fFz
ObX+icd8TW5hDQfBv8IzCLvjip6k+5D7lT0e0lbo383CWYl1WusWkdFO9ocB3P9jbktxV3XrGk24
so5L6T9tRRYKOy1iYiG2n8230g7GzyrJRbqDFaG+DO7YXWHtjut0D/b3S50lqtvNidtfTqvRXstc
0+4HKZIraWTyC/KV1VPueoMZGoP2xc2pjnDLN+p2vzTwKaP3p/n18UdM3Bpnm34h15SjmOZ7c1bZ
azkdWi3wsF9tMvrL5ilDptcvc0NzA+DZUOPgarav/1a5Tl0ldav2y0NVj3t6+x3Ehkl8SaVjXrS0
IU481OsliygZDSZA3UCGEG84Gq6pOge8fXFQSTZzvMz7Qk86ML9VFRaJ8RngwCkYyhuXUNIIFP+3
2iyko+PGSVriatW6XnXokOOuIldlc7EduhAIYXKs5d6kDvDYp1P93HMp7EMbueev8KkQmTebCQ4V
bp+a2tEsUX/s/QZPCAw9zG868Zvy8sv58EughBTQJRaPI3UcSFlbmfXUjn096y9HOeprGxUmS/pC
aOUQ989UrS0Fd7C0PJjcF8C9qXE/Bao+e38Bv4Gg4KSilw4ygJdOrHj5cDhT5+Pg5vKgFIK6BTn7
rTG4azxqbX3h02z/4NpZAya2mC4s6RnnvZ8vf+vKcKNx1OWZ0JVzqIIyuEm6vDrx6V7H6e3DcS8H
EPWLEvLywwU87+x5mTyU4JQA3JsOGsO62gXV8McmCbxk3jDJ81YGwNro5VCeNtfr4nXy0JIY4TMm
Z0rb6qSO9BbuX2aYDEOL+Be4d9tgL4dpGssUaUN+bnPxjKnAJn83dDqv83Fu0Ygo0MZNArmjK2LS
WRuLnSam+fMg3PIMrFv/P5hfjP5491R/KBRs8/9bYBGpJrnLGlxes1U7wEkbbzBUHPYz+tQnjtzX
kZIOObBmMKN4uJAjvRxqGLj946DCJhKWDPkuEXntXOzeX86vIyUcCaCwNCq3fO+4gGf6xVAnBgc7
Nf78nGu+Ci3qWfEAKnHXi1WcuE+eGu9o07bIKWWKu8lhcSr5BaKNiu1FIZXXaR9nczklMvAG+IWl
A92AehUnAu3/l7M4YqIsOi9QB+g4SKfgkdeGXmbW553osi9JI2ZKH9nsnYnJbT6o2WsOqJAPkS6V
OkW7e2NzAhanWLopIr+WdxVpkhte61A1o90Vplq1fkBbF7lRNZyy/3nNUiaFApjuBJA1HZha2+r6
baHKIRhb6SfykGi9d19Cp88jIQYs2r1BujTzinz55NcYkkeaWuovmuePX5AnQYa0tCgrRXNHPNst
3Hmw4aPBccp9bAuTR/saBTXEtOD802A+Jnc1tTdbaqWE6KaO98GslsIJeziAl7XVj5FRGcMZBlJD
5IzG+un9Nf/GzsJ1CgIKjgC4fP+K8L/NjY3qtcGJOB60mptlmtTWmdnLU5ebN0ehbQKpk34tlMOX
b8Bt66U0RDIeMtQT4moY2zNnTsoT+/eNNQUamgr8ho2EO3P0njFMqJpk209OheqqlRbf7GXwYod2
14kk543nYSSuMOhGQZQ7lmZMvNSYbJqGh2nFQ6GZujGWmHafGOX1oe5TtuD2yR/YyhwH2IUPrvsN
UY/wRxSabSOGFIFPlrWsEc0jeZav2ik9yLcGhdTOJHJHoy5zlK9ISvRFV3AP1UA/7YVaMqCmbRfn
8zJdWlPt3g2lpp9gBLx+c/CR0LsAI0Jc4kx5uT4A2fUFJC0ck7X5k+wQauvN9ituHPmJgV71aAh+
DIKcJk+Hfv5RCGy7ZVmq2nSwfhjGb4nsLNSjavRkzEpo9zmu0eW+qyvvqkAq5UMmtD5+f7+9elLI
vVshAQgiwIVX3YJeo4AKgbw/iL70w6G01ngwhRUVJNQnls+rRcpQ5gaTsMAUMebRsya6FijNS/uD
DKYqSmfPiNYJo/o/fiBaTUgTICAFofiXQdlvAWSiSTsFWpMfPF26e0hzdx7m8juZpffvD/Qap0I7
lHdG9WDrwCJ6+XKRjDUuTIldpAezBDWEvWrmdfiHzcgetPPSNhG+ohXl83Up0/1i+ct1sPTLF7S7
8uvcGscKd/oWuzy7r70atw2V/nDacdkomK1nw2VHIOP8/c/8ajNty5ouLcAa9jDErJcfucTgMrdT
X7tcQGE8okElNFxM3fyQ2XK6xscvd6NO78cTBievFxkFakC77F+Gpk/9clg3mJAladP8UFlOg0rS
oKIub/odft3VKVzUq6rO1uyEJkVZh9i7Ab1eDjYn6ZxN9mqRtxTVYw7V4nZtZm7kZupgZR9URlWc
L+uSXiYwpsYIfO1afxXj2t8ZYjC1WwtNHftG5Wl+UeZa3YW6ubhN7Ni1M6GAo/UWpdJAC6ICvU+J
rKruyTApdfGM8mVyPTkFCAi9hnIYFtqyAFGsERQDHiEKh/6Pl2LsW9aFHq/d2LkfZNAaG1Zj4Cbm
JXZXXkonLW/TwfOaqBzbBK8Vt7CGvUBiGbXidh3jOZ165xAsYvkSkE0bsda7yU8xmssdhtvY7xqS
a46QC452QWLMSB5hmfjQdKOmX2Q18idsiMIeIi9PnSocDZWrKDPdyokwhW/Pp0RPMCtK+5h9Y32v
7aLedD3K4UNiVqkZpVXdJRGUIGdGehE7sv0INwvHmjUHt1LPo3+JP2n6nVZM4OxTd+pyrrQw16JK
LE5yXq4a+JScUtFV4+U028g3ehH3zupeO0m/yvPAXuUaOTYoip2bq+Jvvy07cQ4O29X3i1F1eGAK
JZs7WxWd2AGCS79ougKdOKC9zCOVutJj3aIXxpwPIgeukznfk2BK2GDQrVBNqOzCCH3Rtj2Hs5k9
VTAJ8HnCNwU9L23FzDSp5fStqmuBpUkgcONZZkf726pLf2+uwvjaIy0y7Rcsga/1Qau1fZXX1SeM
6cR+yR1/Xy61nsUTQrQ3zLT9YOTCvOxV712YwRTsRmUMt8E0NZ+5Jdv7QBT1bSNnQPWe93lZu4aP
h2rMl8U1RxEhvMfSgVaDzP9iPyN2RKDRV/nNQ3bsofOAIA9YFJV7XNMpRrZmo741ppute82f8E7v
sjz7u85k8UThfA5CsyDAxU3nDdCvVUedAkl1gFGZb83RYg6ZjWtrDUK7R6aijc1G+DW2jZYrwnIy
h+d+K1HBFJY/OzY4d4W1bL+tfpb9TQu25YdLyEY7q02SPNQwtb8RwTBimrf23+ipmo82HoXfmLC0
pDW/Op+sIvebXWm2E3jYqrbqGFxS4UZZb9iHcS3SIMoT0zwzltRokTkZ5oaXNS1JaIuAtjYWDbK4
7SiwkEKXti7Dzoev1YulO3e9Tq92NT4Fj3XQba+9bcsZBsOg/NAttJ533QLBjyrfb5aLBJYcOCel
D4+a21d/D2sg25gLHzeURaPgeWZBvrypZF4NYb+AGor6IRG0dNeinqPCmLf5nqUqLhrAFmbkN376
lJe5IXcrts1pRL4zfjYIJjW2tMl4lWp2881R/dDs4UWln/J8bfwoBa0YXHWgg6+CtF8OZm0ZU5iB
0TKxqApmN2wCLNVD3ymWeefge3/gKolchkjS8uNEZrTCc57oi492C46pt8fySzajT4lXTy7LS26x
Ii9I7h2kFZzFsncdm1BF0qjURWkKt4BBNZt3g48cfSQrUz7hwOgoFM0yJHzSgZxoL3ik4CzQZD/v
uDNVMjY6L/vERlT6+Uqr+kq4eU1MTBE0CLEDVzf2kixTXPNQQSjEIuyoXxI/nItsGvcdt6MsdPrC
73dz4aDT3kE6Cdty6uadJ621D+U0F4g5J35qhj5AbXe3EB2R05bCt5EGyowRuFfRsQ0U0Tf0gwHw
IzTs9H7qitIMCwUkKFpnAmykr7Xf7tLaAnWcFYip1Vlp2FGguc731C78Tz2nQPJxHIvxaWIJ3dqr
tiKC7NADjRKrGK7KbsE8xx7y+UofvJZ3Ki33U9mNso8RACmpV7tatZyZA6jZ2Fu8RH3sKkRnPspi
AVSuJQYnLyD47ipojObrZHRYphd5132TmgkMnToAoggDaEERSoxBYNdA+4ZAkQhc1hNjqSOrLjpJ
P3/wDnZpJdlOEp/j1FzTLFJmACbew+Hu6+gbIHi12aEW1m0dNLeGtX5WV7l+5xJWDxZ2ZE0sqZZe
ga+3a0wPqLVctoupl8Qbu//qJmt7kbPbabBj2lGFWtYueI1UqGxFAOXY78pMk2vbR/Q+1KWnn+kL
aUeUTYvBRhOTdds2La8lq7pMxtjFVm4IvlDe9V1pqT15tikwtB+cZ47v7oYa7mqfG8SeIWRqph9A
rIphrxJKpde2Cjo7dINCpnFQJeznwffWNh50IX7SfHf5ojb73eYyCyQgV2s1cdyCefrgK49uuePg
eR8Dxm/9s6Lw8Hjzlln76SUL/9ss+GePVKjRx82K3ztt0yrPbrIC/cz9lOAfdLY0xlpszjbqGTk8
vdj3KmidCN1D6ZzDHeM4Ssde93Z4DDbDbiC3fxgcvbzLlT39NDRgJfsVZMYSWbkGIsGTaAb06dw9
KrNqnyBeFJh8NygJQO43y31tctwxd6nl7gwnW5qdWbdFHhdGx50v6G3NCnXUt0D7dvN8betpvuyo
QyTGuYW7MTfQqh/OcOtYCJH0KvpwRJTDDru2Q1PbWMtrzbUUnR2r9p7EWgRfC7S2Htpp7d3YoA3V
7CW0hHvctgBN1R0CGZneT1AhEX/fBVhZ7DtrpJxRaikI2apYMJ5Va51oEW4Rloxp3dY30DMLM1pz
sMWm6Bc7wjjTEtEESjKL3M5CUKtyBstB/KjzvlpmY1+B0SmK2wF8TBn3ZIEoe9raOse10ycAAtyi
A5GMosEVlBCONqyeCIVdZ/RgPTJaudGa9IgQ5D1x3Zn8sYHp0Qc3OgKiX6UMtM9OJZw+7DRhzKCC
bLMINcPtfirUkP7WhV9ZwIDd6UPuGEzuLKR21SsdmfUqWLRHozT1a8OqjSm2ZrUkEUoz68Ed1vKT
uZiIdwhlgQEOZLeaMS3J9Gc5Dsb9qvTyu6bnfrCzBmz7QukP7U+XkqoVtlwIq3DwSn0JgTTjuJBV
o/WcA9KpiGb5kodNovo0wme3O4CrXeodZjK+FTcON5NoUhYL3GqNLcmrCMWxqPNkRjCgooI2Lmb5
tRmN9pO2DCqNvGrTqkxbQ/tepxVgnGpM3HOReOJ7Xbjet4VDhvUvFH1SmxJAH6nBMRJ2xDJ0IZpV
LgRFKl9URKm1P2fj0NbnEy20n5BIKhZvIkfzfMgDbEOcJZAAEYD1ftLqadnhgMDvWPW86SKvTkEC
BFPTwm+tLXTYja61SXaqIb8OoBzQPpvSEsxXMY/rJfQXhFkokdYfxswyvvraYqKGvI7Ohb700ouo
Zmr3jQ7qLhRyqp7qZMJTutWDuj0buAndOVLoVtRVDYdgIj1gQlOBx8V51Qt1aytTWZESZfbVke0k
Q8wWuiEskQ+8pFNaPDVqzbw4R7TkW5H542FwipLa2EpZL/Qgozo3zTjhczAnnVOGKUKuD76w6tsZ
8LIWzjONxEiYaa9FwiM9L5ZFwzEMY0DjHPFaLSocc7Zj2xeFeeZiJ/a99dAv2Sl4Eg+lqkiLOH6T
Qz22bnnbJzYxIBOrFJEOT/Bhpv5wv2S18h8qNxc/26aReWQkiDIC4AVgEy0VSmOhx+rMER/KnS/D
GHjfTOlV/XmWTFxF4Qw4686uSnElCn/x0dfl5ARLtYrvUCJQoPBkkEHXAl124y2+BtRr7JwW49Ay
uzfTvNBARhfFXaXwjg3tsehG3rVu3FNkt34oJE66fW96qbPzsgVaOAXx4JQ4y6uy63YxRNjG2BTG
6HMe61iXGiV6nfPlMs+m7ExPUvmFKqjx0R6G6maq8a4JJ9vrcZfK03UzopnPk0p2j55djJHvJc7t
QNeUrmHjLCeAR7+qEr9XXP/12WCNc2DSozw2J27rcVxzd7QuKSWkUTo6CgvZmRM+kSW5vGOkzn5I
fGzSS7s/6yXEgKoz0n25LkGkz4VxS5vCj0TWWTtHGCsZnZwuCzsfzlIdRVFf58Ibrv0w73vqA7tf
ZYX/fJr/V/rc3vzrg4r//i/+/kRJasjTTB799b8/5k9DK9qf8r+2H/u/3/byh/77untuPsnh+Vl+
fOyOv/PFD/L7/z1+/CgfX/xlxwqVy616Hpa7Z6Eq+WsQPun2nf+/X/yP51+/5X7pnv/511NLmWv7
bWneNn/9+0sXP/75l0eR6j9///X//trVY82P7YacZ3k8/oHnRyH/+Zdt/YOi3i8hfzR6WHlUPabn
7SuW+w+63xYVUXSeNptAyjBNO8jsn38Z/j8Qf9gIJqC2NqY9PyRa9etL5j8wvoAluYlRoO1m/PV/
PteLF/T/Xth/NKq+aVEBEnwYiiC/rTeGRNxv8/AwUYOlUrIVin6rkuWOVtWZRqosfc3cTynyKiBQ
5dlvs/HvUX8f5aihRAGG3jtitgjXAqh7pdwG7rQ15eTQgSyr/qsMKoAxSAlfEo3oXLBC6z8r/m0D
bpgsZCrBDG4Sii8fa149amlr6cCSFNAmZ6+7kMBZkdRwT1GwXs3gNpS3PR4qQyBdjoZaFllUjdY6
Ibi05kGAFcL7rsvu35/BX/bdL14UFLitmMUyoRVDxvDyiQx3STPsMR3KRwGJsJeQdIN8Hj6ZmFmS
DbTtcyJrSi8cU9Z+Njy1h6DRfIWD5u1t7Mr+jO28zTBrlwYrPTJWzzECTeA11QaKz1PAshxxCiap
a4UUj6kyT8E/j8qG/xrLQfAI3Qf+coxHSZsS88JiwokYbcDrrp/UPSB2J8496Ignep/Helq/BqMs
Cpp2UyPDX+7lRE/5sCzt1LmkhIV1aQxBcu86qb8bWq39iPxfe4M1cH+Z6XKOJpzSqDHohoxyYI4g
pClT1PqYIIhqFuOhkNWytzs6fO+vhjfWHI0CFhutsU3A+ah8u/CiUVvgJt3jp7pL0LkKO7M9VUF/
axTOXcRbbDS7kIF/ORN6k6MO5pdwpHp3hvK72vel5xanUDLbhz1a2awgohloxu1wOmrs5EE9TMjd
uKFrrqhXrCq9oOlgPnGVHC6setF8iMZ2sEPR3TzRZHxrV214P5KATYfQOu4ymnY3cV2kwKUPWduF
hXS98yDFsW4/cku6dhA6WbmzmQ5QQJ9SYRoM4ryBBMqt1J3a59ERp3xE3ph1Vh06VjReafgfo/hS
v+ndFuBQSOM3uaUpPMcdBbcT8eSNiAwqxqPfAySUZsz2KX6L+1pmTRh/F8R9QyM3r9Ek3sThbC+s
XWfdg2VKnv54zW62WJtM9C/pgqMRoU0jKUiVmVrRUETMYwro33HiPx9lUy6Eo2ZCVTuGEkwm3fs1
xasgQJsej1DKckur/SHsY4sRQBAZgJ3x679fzt4KZ9JA1MrhDtSNN0Zb5Tu/X/sTfmJvhD1GAXpL
pN3ANUe7XIOnXHU1JwusfPsMXrwTJYvWIliJus0fT9smXIfVEIgw61XQ8xqjczVZO9g0LQlmPCWK
bhR3TsTWLWAc7XRuARsLjP1K/fHogfQZfqakFhLWwlXEycmLcqPcWYkbo9f8KVvyPKos/2bMTvnS
vTGViEqg0MSzgf47DmVbAw6DnNwJ7YkSSueIeq/W0Y3ModFOdDePWmvb2iAkg1jwUQna4F0v14ZX
l5783+ydyW7cVrjnXyXoPdOchy3JmqQqlWRLtuUNIdsx53nm6r5Gv14/Sf+opC9cVF0TCnCBXjQQ
GI4Ti9M53/mG/8BEHARxlG+TVu9cS8noi/itjRL6DZXkuPJa552zfK2cBeBwyXg4FRYBVLNys2mS
RrXpKoz2WKe1WyvRGn7y2itkkGoCJyVci8s8R9bTcoK5rdoI7yn73FODbduk1V3ftsrKJr62TjSR
oMQwlebY0g8EwH/f6b1A/1bU/YPlm/KBFnK/mzXoj3DKBEcW4uSxQgRrKxaquHL5a0+KO4g124Oz
UJeSCnmOP4jeyMSQFNoOksbJSbeq5pTQePkXiwVHXlMD3jUTdxbJRtaLE45SHZ+u6s+Dl31AN7Jy
42r6qXvR0fTbdwJEWJ1QQVCVgugKE+TN7L3NiJBmx1CmB1GzRe9Tvg3DUtu8N5wAewVENecnoLSX
sOkB2GvreRlmsRJ0eAPq3DZPPGOFPvP2O72Ca1FPJA4jt6pc7jStDrLJ9+n50kzXP0ZiYH1v6cv8
gO+0pvL2ylC93GPwgcBBUZ/PlOQlVEuO6UnyyCqnSQ+LzaOR1bpKqEwKbfFOO1t91w5OYNI8tlOt
U+qNxm/xdC97sXEFtQu/Th4/hf50jpJNX3eq4NDbaX6GIg257dCXRs28qE0Z6Chp+hz3gR/aop40
gKOtKjyNdPFjVwYjrSB9JpQ/rCBLFNjpItRhUIpMjZtc1h69sUExPc7aOLezUE2TbROGDDx1qfmp
cCieNS2LPuMvTD+8KLhr7lfW+1tNytTHINNI6ZvEyuqtzw0/B8LUphs5Q1fLMgSfR9RLBuaGibUs
y5qOdm/VDJdiX9V8p2UOHEKbTFVzBR/zNsaRNKj46OrYZZElzmvhl3wlYcoTBr5I37XW5BPuLl/N
EX3d3y/bKwtKkpBNZ0dSq2rLUyIugryGdqPYURePtxGt5r1ZWIFTQgRcqYivXYomESBVDRNd6u/L
54nKUKzQ2FDtaR66xHqso8eAMJWbduOql+WVNHdWJkQClwqcgkFZnBAZ1M+8TyigMqMwvvetJtGT
TwrrvhqKPrXJzRgrG1bqOVIlWp0dmfL4QwnqcOdj8fzA3LdZedVLhPYciHiTCJcAzWE2tGw8tIWi
NjkpLuRLOblpCh1CqKeE2l6IrMxgbJGYp1JjtdmKFhmm09f+cFd3CBPYeYH7IoQvlAfBCzAndxIk
Lx7KwRTHd8dn7hJRhVfcHpJ8i/icm3KOVAgZi1em8re6lAY3LgTtJ0W//BdDLP3OD6L2r/cvQ5J/
qhEU4VA3XXwtg7mSyCCNV5NryjGNWtVNxVDaT4ynVhRo3yYruN7RUADFBwdDXgr5xRLzL8HMNFsL
KGRFc9Jty8CzNsz/GrXozujzaeWNXlv4gEnpNs2wfMCDlwsfFQ34fv7cLmn7cl8Xmvwp4Q+dCT+n
cCUxunYt2k2vOhIUmEuKQ5ZB0ML/mDRdKtoDluPo2PdKcRTKaU0y/eqlWMqw+mnOsdcuH8vktJu6
nJRlaqR+b6QiqyOhcmtw5Xj/6mCkxXSNXwCeL069fkoZv3TUUWiTKNucc7WxUQ6NtjnF6Roa+lrY
BahFgwum6hwaLx8rACGtZSiv2L1RxKdxUKctBbP+7fePdOUqMgfrTAOaQdfLQgcpGamTasITCI/0
HFdxvp/EOv0XDyPDaJr9wxD9B3V9+TAWTqe10LMcBtoahyyQlSNMKnH//oeB8kNSArkJIbtF/k8g
owMmKmyppu4eBkseXcANa7ZLb+t3ijUTQWdCE5IUS9qpBndHaxJBY+SucCiq6U9Pau+l0DjmAq2U
3z/SlcVNFILoR6Oa02Op4htNDDEHhYtxwChfpNwwt5aIqGcVyO/vbNFKpXiHu8NADCmJy2/EIAyM
W4+HkyH65rGeBnOWCulWyt0rb0+RqJYQDYXlxk66vAqDET+PJmoZMxGNvSlULRrVg/qxnCXcfJiN
K83SpWDqfNrRQdNRosciikp0cY4MVm0gjktJIRYZgDoji+XPYBebG4GG9MNUSNOPMJ6kj9IY57rd
+W2377m/laTj2mMD7qWVAOoWH5rF0pwUffA8Ujy7RIxrX0ZysTEiQf6EEXvkjF7Tr2yFa9cjcmCE
wHZAEG1xkKXsES+ZeGq/ErNDZcr61uqD4KmZwN4RsIWHd69TJiIzNB0DVYSQFkG46rC3EV77xOi8
bM3Wklyp8/UNrbYv/+JKdM8IJ9DnaEpfLqAQ52zPSAZSZTGQnR7nR8eKuuwWPlu/0uu9svnots30
GJbqHIcvL4XgEYJUqG/SZlbvayUzPgl+OZ10c1ib0syff1HjcHBBd2W2RJq9DPZaIFsRjgWodsld
fM+p8NE0hNFNVMw57cDQU7cTK33fd+Rnv3+dVw4AWlz0uNAIYoEuE++qGXoEsoiZHZi0J96BB+49
mFaWx5XlOJtXKtw5iQe/u3yTtDQsU0Bf04bgmtimMH0xSrJfXwr+qr1+JbO6djGi80wqAdCPWvTl
xUplojADn2PrflRwFliiowWx74yR2G8Kuikry+TaK2TSMk8SGXkxzru8XjJNgDshh9txVQ4fEt9I
dj1C6ys7+tpVwO2zpRmhw4Cfl9AvZRjJVlLIGeseccun2NPbTR+t1gZXLwJuf4aoo08vLjIclCvz
uvSoQ/MkGE960Wp3lSitGadc21d0/We/OJHe6vKkyXKllITSBFZENbtTQ129GUo1cnMJkML7lze9
EG2W+mCiu1RiAlOvk5uR0E8FuOLYH6xj1AraSrv4bdeMgAS9iP4Ek3t4HJffpqrMmLyWFTCEebj3
K83fmLWRbztlmg59mWuuIRRHhMRZhLm+2iHhpy+DB9kb6QHnFvFjERH9EDRuK3Zs4TQWPyGc5L+E
rSWfM0vx3l1CmKQ9qMLNod54U7SIUQuOrdZIF2fholoIu49B3iY7SPFrditvQyKXYvwOi02b4+/i
ROlLOZhCDZflVMD41umhLaBVWGovoTAYDcApmuVmZs8jw+3v18yVK1O3kBATQFikr5zJX3ZaVU74
HgMPsk3UOncxRfDHONfMJ2pQMLFBriCpEhqhO40ocqys17dbg4KQBGxmrM1m74untjKQeinVhd2E
aCvOhdm+iSP/MObGtHKpt3sdIVmSEXTQwLvwy+Wi9Tyz0nKVlpYhtMZ9nPXNAXDY+88XiguQB0xK
kcjF9vnyKjRZYY4lPJA6gpLSRuCp3Msa6ODKs8C9Y1RKUsBef+3C/PLJUCocCcyk43IiNHu9RBxZ
aVJx8/uFceXjsPSJIszdKduXQxQNzqIiFaYCJ2ESN0rTWWi5Vj7EUXVaadLMB+LlnrYQRoTaTOdt
bkgsIgp6hD0qrXRc5LQOH/22NT+MQdO++H0tPhCjg00XyNK7DzIuylCSw+yVvLW4qOcbVuJXA01O
3/O/DuMEtLET/G+/f4tXvhVpBpAUhjUw2JbKDNKIUaEhT6wIymiA66PqMhQa3X9zFUIy5dPMq1sE
xQIgnhA1XKXKIm/DZwPCkCbTylWurQj6lpRm82SV2czl6q55PUHcyChzo+SA5h7sGlSVJ+RUlX4l
9F5p2xENKQTRPKJ594YR3DM1G0caZeDKcsxPw1zMNoIRo40z66gcBk6A57BX9U0tCZXb93L6g1LV
suxyUKtdIgTJRq+0/kNUZzjvaeOaE9e17wpgSuf8o0kPLe/yXVR6PqKGBoZZ6dt0r+aGyJ2Ea1Hr
bXLHW2A/0PBhXMrLvLwKZrZeaMXsQd/w9c848mY3cT1VuZOISGJxQIYrn/jKY6HtSqd0vijHwuIT
j2aD51bJJy58XTz1iTJtA6geKwOVa1chGZobClRtsPQuH0sWmqYFfajYsZEqT9zGl9Zr13belWb0
HIhh0zLbpof1Sqf8JUwOLJlRa+YpRl6opxTy0UGfsuJjjcN6PGMus89pHMOgTLP8FIt+8mOKgzZ2
+w5BR80I0pUod2X70GmYkWL0nmjxLpbMWJlajPgcH5Pi8oOaGuEu18vmo9pM8sqhfuVSHD707uZw
8FbIQU0MHLDl2WgvbYJzilX2UR+TettPXrUyMLl2KdpQQFFACVJSLVaMkuOW/TqCK3Oz/GbqWb0b
0QF1oZvC8/l9mLuyHRBtYDqGoqmo0ua4XDdtL4weQBi6G5JX7ctpiO4CwbDcsNOFbT2GawPaK+uU
mSmNVmLeXBYuvpilUoGYUqrSlfe0TZSH4V4Xx2ol1i3fIO8M9VTGpRDOSYOUxVP1jQZmvOIqY8sg
CKkW3RUR0nyMEuG9GEJclAAyz2gc2KpokC0eSB8Z+9VxwsCbqR16mmIEPa5Zk6pbAp8J3PQjsZkl
zUI8DvuQy+8EQHTq4o7LmLFva6m2i9vIVsLEnZAFhJ6ymSzZGWL0KbVI2lqq9zSJgIV9dOLl/N1v
l3vhiKcrj+yHuuygoCXRTaLB8BaeWO7AOpE55htzl1vwQn6/PJfLZcbIzWZNaBCgUkP4vHxsNEOa
OA1BZJhpEd1YelDf1nKyNsq/dhVmDQxaXyfs6uKsV5KkTEO2vl3W+oBlzlh/LtXsy7sfhSWJHQt6
BGzu5VsbyzYo2lpU7dRCdzuAmOeoWvjetIVWHa6ODGmovmk8LaWyoIM12dDzwmIF5p1OXnurwS9c
+yzqMm7M1wGEMLt6EXyZ715+GLnu0p6hNp5WgJ2/4yGWfu1SI/k66TlE+Ek2ip8NkpVPceFZL0ov
lS9KmCNBAmgPAlcAfA0SmZQi7FzmxnhPwNPKvdgnxg1O4SKKKumIwoY+M1t3oYcvoT/lhb83wqK5
x3zRGJywZh50IAfOjvjMpIznh075PibwJTch2rd7TCYVWNXTqLROxlapaY6Jcr0Z0sqAhyf35THQ
ergCpR40z0rlkedhx9b6+6LvisrhDDH3SVULL3VrzSIAXRqpziDrobbNxCT28T0wx9Hfm54g6k5O
UuqfB6uN75LRGD91CPpDwtRy7RywcettEmfQ0JK0mgpbEsepOogq4hD2AKvzc960wUdzDIvRsfQp
PKVVqTyKZiO9FL2MezxEjgHd/ERK091A6uJtTG1oTiQE8dfehLW59YNBlbaVNUjWCaIncQ+TmTw6
RHGQyE5FZufvPDNSi61iQn23Y1WeJrhRRZa6zaBnCEtHWtDtZOBW/lNQYnbuVHqBJ4pvdcltOjDI
d8Hjo2LslW0eQbESKqSP9bJ/KcRC+qSMPcoyceBBk5qyzHpEmVmvD0GdT99hvwK5q62hlR3CW/Wg
BUl8r3YV5MXaG9IvpC0hjKCoyj1nrDRVt5u4MEpHC6tetH0zKU+yoKif5BwFZ8ihevxJ5Pes86aD
3yTEcgVW3Czb7YTFQOWi10v4j0A1o5KcTjGJAeyJwIay2Nd2KBalAIdM1r95USZ/6rywyvd+m/F/
dFBMsIQwtPJH5leBdwJZNcUOzFLlEdKaCD82jbzPRjl23t6QiuCD0bXmfeHFCryf1jqgyVphPt5V
jgJsDj6KonwdBU//RAu/hu2rz/47gtL0leNNSsQIKCz70lEiFM5sYGnpsKvpbPwQByMO3SLtBxa7
aYYCQbASvnG2xV9i0bMKJ2rLBFoqkI/BsRAR/lBp3VS4ZUHGadfYR6Q3dM/8EbrT3B6j+o1Fe/Q7
41NX5xCoJ/7+9w4Lj3Q3eeZwzCyzqu2ysaJ9IhaJZ7P0Ij53VEmWnZnl8KMZEuNb3+gaZ/cgetVW
KaLg80CzAeX9Xs/vcUxVTTcR8wojXQk5zsxOsgKO1BhBU9wwrpiOlRmmwxkchf4S4PqGtCyWluW2
QYsaobFGB+GglpmpHyPks/qzVsPZedQSaYJTaI4+m6GExe0gXZoqboIyRWULejyLUCd9/RzMI6od
1IlQBo+jdd5zpNRiegoneMlOJ1Txl0o1Iewi4a5NDmoa42cUDUrMLrI4j8yvJczgrWSFQ37EdDLu
9wXIw4xpXd09V8GEN01pwLdymgbenRNrRVDb9dBVX1px6D74kgblzeJdHDIlMkNAfbWJfrPWypPb
SL6hw7ZM1N4WYSWzypNkIPmC7NG7ZuWHpi1nVQOIYuq87ojLQCrto7DNjnlZpRUkz4iPNyXq1xQR
hY/E//pr0aRMS0yl1Pbg+xBS0Ho4x0WH8+5WgfoOJxEOL94ecMkrx7fg20aoQWnOINYZXtOYKZm2
BrHjUxDG/n03Ir5nj408tfAIEy+h723CMhX6SvuZWPnWV43kRUKD5D72Sk22w1TMxx2GcLwTX4wy
CwflHCmCwkOc2C0nM/ed1BpKb9P4oYI5SinLLhZLfe5Yo5whthmOVu82gH39fWrUyehvhqZo5QN9
Uby4ncnK+sex8roHX2pjSCdBZaqf4MFjWBJpjfTVw8f0a9USCm5aSRuUF13PyKgOnacw6ixMyzuN
7N8elc9KfhakrkP6SA5lwwHxGWsb9Czie/pprM1SQWdiG2uCzsuWzNSzSyupH0IjiGpAFnFrwnSl
urHLxLLiDezx8a6yJmQYtY50FDdNEQY9BpDqnRB6xWM4GVCuNUA02o0etN1fQLim0hFDpf8YjwNo
jc8tgsDBoWwq9SnFgKaocI6FkPdz9KsCLmOgTTdx3PUTOgEedI150CRv2Bp167TU87gCSAL1rOWJ
Zuh0ihTfKAHwNKfMZPOgNYIoYfFTil9RJy1VFzkT85sQgNzn+Ybkr0L15Mb2tUFGBIBm90SUUUH2
hsjYvAhWHjwlWt6gzKAgprrx2VD0wpMkrJxpKiIWMKxzfQP02PgwhUzNjVZSMFELcozYBDGOnVI0
uXfVj0Zrgyxy8S3s27zdIUinZS4UWWqPKW1DLNPMPtgqZVrTnEUVjdasNUmBPQhWOtg90l67so/D
h0YK+2nDEVa1dmOOGk6KpfXRFOPU50Pqg4B1VDBpLnS7RNqohLyHYgil3AnitlAdkgKojT5C+J3z
6g8UDyiqIPpQtsleiwLrYfK6QXXEuCzv2mSo7trGUANHDSZvI4KDt5wyr/V7Fvo0OBAxtfy7pASB
56h08bs7NFR65VQPce6dJ0/qh8lu4GvjRqEJwhazABOCMbDYaFNDMVG/YlvWJDuWtYH9d6uGxA6J
VXpC9COSQcHrAd7nak3sC3W9RTIbawv9Sy3Hw7hRW6EtESRIwFShwKJFJ5zFR+mDZfUoLQuxF8gH
Sp68PQSTkRRbKQh7betFtd87ApoSL1XR9O15REjhQzF5njeicxOo5j5PkFnYeIbHUqUi1rLnNuyU
n79PiN8UaQCJ6FjM0pa06AFMXaaQgi5mntET/eQ6jzeRwQnetmoD8EYsV6rc5XyFbBVM4FxzAoWh
Y72oqCfRTJCiAQKaoClCS1QBYKmF4Wibga7csRnCbTQVwQnjuuKm1zzz++8f9U2Bgcz460CAsTnu
xsvrlxiQZqQBwJJNr9yNo1dseo1R3O+vcuWF8nyAL0BFzKKEi1JUieOa83GEGDL2+QYRRg02rx+f
Db33739/qSsvdJ5WzVUgTApGOYtvp0gAcZRJtQ1guxz0uu7qFdZfttpYw7bSvfYm9Gv5UBfjtKnr
Ntv8/vpXHxUUCB3TGVm6BGX0sRjEQVpTF4aTtS0bTXkqPWVwzaRakyS99u2AN9AjQY3MpEK4fNQg
znJ5NMF55x4TdQFDi11ZNMM7ez6sUEB8jItobM8QpEV9X7TpRCXVq7ZQ5cVGHYQa20ESi7H3rN3v
393bB6I5zzCDCQRQqjclYtWobVxlJtCO0Io2E1OBk15r5l//5irwGjjZ6C69cvV+aRVKhkQGQ8fJ
lkNw1TKWPS56L2tKyG/7Imirgu6e9e8g4dJEv/w6IeYmpuFzGaFO+jP1t4FPWdo5IKALwa3qwrwb
6qEl0+iGOz2VhE0+xigHYKzXH8y662g0+yHjVStbGYYsJzAKd0aXHVAEwzii22KLpGOJNRUJtK2i
LvYCHVzYihzAKJ6Qoptw1FAhaIM1IMi1j4sCKq01UNBAMhbtbc8a25wjdd6YUubUuG9xdAbKyva7
ehU4d4zkmPXry0HWELd9w0ZXkblLTdy6+8+iOKwNLN62GOCmzp5ldFvpaptzDPhlBXGghUhiEM7A
71t4v0rtlwwpd1uqY+MhT6Xh74f6/wz4/zFzLdCF/GUDzyz7Cxr86SV5GV/+uG2rMPnf//G/6nj+
N5QzXn68/PE//9i/fMvTl/CPQ528ZD/qC7L8//3ZfzPmJRViPGwK5u2zCu8rAehvxjzQgj8ByzPg
MXAhZVvwPf9hzEOzB8lBDkw4mluLMwLhH8Y8/wnlYH4iIAzm+IjNv4cyvzi2mCRD1oGYx0SU4SGN
xcslNVpxlciZWD3pHMNaKd6mqg5FEw6b2Lr85W2cFrsoH1fgHbir84N/Gce+XpghGrGdWRBNs8W2
ZGItl02jNE9FMG4qI7AbVX1iDrUREpyfRAnJF4SabMTbTqVfdjbZVmLnNZVtqmgOGdgOGQ63Vusb
ddC3cpB+jaZxE4TFPpO7D1ElbpKoxcWqAC1S3Pf5N4kW8ZjiYuRrD2kSP+bFt8Cst0y2j2rOkZzq
j0CRT5ZeonqEMEg85Ac9091mGtBm1Z+Nho4a8PpHsUHORkFtx/b66FugFjuxTu4s9NlGNXxRfK09
dJX56KfJhnrlmWThCVjCQSkbNwnDH0Hm2XHgP+jV8KHTEayhQkV1sTLv6PU9Qtj+MP/IuqkOXc+t
1EJ/iCvz3FudZ2eyF0Bn1VElV92h4WXFOGfqmju0wk0kq24j6+pGn2K8er3vY9FVh6zP9pkQ/QiC
NtrGca/ujL74YnneplAmJtINTahACLbiIKD+120YHzzhh30/qFmJHlolOI2q37Vl1+PcGbuSF7vU
hRKtIt1FVeqmKHQsU9KjhIcF03xHRZUp0dfY268WiYvlgsA88qckc6zVN56QdZm2A1PYJ9GsXXHQ
bgOt3lrluClD7WH05ta/3p/lKHzsdP82sJINJnlOjMZs2CEbHBQfi8bYIujuUVzXX3xqe0iGbpMX
u0DQ9jKWjBHlDAprLkQWMO/yw9QUNFqtAwrVeI/myV2ml/e5N3xKa88OAj57pB8VrfoiebCncP9p
/eEWjw1HmGmZ89eZWMV5HrlIzyTOILUf4M/wzUyFdix9kCTonCRhcMEwRg2Sr/CQILJoR7xN57ZM
+hU/VidttdRGAMFtx+IZ6agbph53QDn3reI/WHp6n8rGMUqGs68MqAmUHy3fc5NEuEUs8CkIc8Sx
5Keu8rdSQ9/CS+8NtskQqHf0B7eGOpw6/zvKE66epvd+wb0GmYNXgFtKrBAJgecEj4GsvWGB4kPq
rSR5f+Pflh+WTI/gB6aYhHKOE7+caV1cMRrt9foJrs5joVuPEZKGZmJux7b6AtK2cHppOIeDtima
6NT0hV1U+Qev2+Vq5ngaXbOx3FVldAyRmhJzf1vQn5ML+VSgDtVnxT2m0o8IvrthYhypaQ+twugr
mWIavcNtVZYHyo6danSndMgOo9Y5jdFv6qL5TFXp1pA5AkXdZey3yBhvw7hzCj3feUl149H9Varo
mxckRyie9KyCyC2z/hMSrW7RKtzRsMnDdKPXrRvjYm2N+U7xCVYDoDWs3roW35MmRbZufvXFPU2Y
/aihoWd1iKHr7OF4YxCF8iZzmqI++Up3TpGkjOoOavNwK1fThh7cNpL6U2rJu6wIJjQOU6esMIRt
Qf/l1l1QflL17uz1xT6PfzCBtDG5sgF80bv5XslzD1S44SPctHWxr7X8PgryDvKdfigUIr8nrNRJ
r5PGNx8c3i0UCaSLMPG6/OAR0Fsd/+T6iXd9ahtCiq/t/BGNVpXBZDnCPtQYIPgP+HTdI6S/EaJi
1witKwy8RhZHkeXPNDo3lhoW6MXle1oCW9xntpWq7j1ddeo+vjPT1h3y9nNtZgdQTNRC4fd5l8js
W5+wX+kd/HProOcm3ao1t+9FojYfblQTHOroMchI4szZ4i+LWk3k0tDjqXkKIjr2CtfEX8gdKxTj
Bm9t3rqEsfx9NXh+ysywmsf+l1ejgUsDp+coVfPmRsNGx7AxJm2QHPNvm1J7oqdwO3basQLTMdDf
FNu0s6UOjpThrZWh+vJcn0HPPDAQVAnYk7L0ulK02DeUvuuf6PfaU1QeBEu2k/lQLTP92JlIMRdk
GYm6qwx13xXFntm0U2jaNmU/iXHrIt18FzXKXZPMyrTeTdDCAwnKL0OW3UeZf1sSUeUuO6DYcpJR
MKF0vA+16rM6+bddqTlZKD+BcPygIyxiZ2P7OW2jO0UYPlWJcqxK5LMj/0ealjt4R645ticx0Vwl
Dv+qObVlfTjXqF8z93RTM6MjWXV26Y8oLxhljUHT+Al9JNxlvOIZbc0Hlf/BRnZok8vCYy3qx0EJ
bosk7d1fcs/7v/fHr6JDi/qChB8g7OwAC0ZHwi5tXnG/rKhC8tQwQGHwSReUfcUpriT/mJH+N2T7
/6Uq1v+DWlfSbFDwX4tdfZxlqP64zReCV69/65/8XRH/pKODVhG+9LQkZibBP/m7rP45Uwvo2M3Z
ODDT/8zfFfPPWdMGsSYYADPilf/0T/6uKH+iFM8Yf6a9MZdGQesdklevaM9fwilsDehf3B1YC4KO
tkzgcSCnQy0I/n0k1ON9oA2Jg9d4ZWsAWe48vAP3g981dmU2MwgRmVhbKJpkj3dRc9Qx+3M9NVFN
lL6r/lQEcumqMYxp27OMYCfIYrMmm7FkD803DCGKjFek/0jzcdE9qooA+mZT+fchYq8Pii82TJBj
BJ4q2Xf0Nv0CuE55VDPGdw7sr3xX+rrwvk4E98DRI/PG+IfPt0SXN2UeNMxsknskjtSzNxnyS9pJ
5UENYws5RTHG9hCMzOdfVtaVPbwM1FyWDzQzpviVf5acFPxM69Knt3sf1Fmon5veQB051eW7Uc5D
cpDJOE5F4T8ipB5CYO1ydGysYjLRDDK8OCRCZuaD3PQemU3sI5BqVNIK02Muuy6XE+hOTCBItamh
aDZcxpnUU+qxLbLkvrHG7NirXQk0ARsXW5e7ETxCaUiHvhm0OwV2y5p40hJNN78gMhAMvCh6AbEt
s3z89iL4vXV2H4TVXSQiPKbGcXTXEhNPAuPRG11HjhfFv8FzAlWqDnWpWOjjhtFNPAbSSsxdttJM
JmIG3XgEjF4Bw0trkCkyrAJ1zPBeJaIzHSqU/vukttKdaA2IrgTYN75MplA/5VYpOzFon96WtWI8
+kKe+ac4k9PAbbuxeRLXv9TbjUQ/DSzXDLHC1eNNkkG/TguHtjHPZSFSqg75dGf2cv0sSV24y8zK
wr/Tkvf0pJvbJIqEm1xadURbJDq8IS4PfQGSFQ0VQGaL5SKnRB3Nq89+7xfPo5UICToM3E7YtsWz
mtXays59pQpcLFCwqjwv4Q4KikrUvbxiAxqghSranwlmbJI4sKob5ukx4ju17ORQECngwskJRaOz
W9Us3UEat0KETd7Kbl4cyfOzs16hsoEu4lReMnA9KPpo45nDORAD/9iYDJeLthSdzvMDQNKaGJ6S
qPY2fZzGxybrGWRh66q7XW7QmxDQCp2i7osZ+iu9lTdbmLEJyDDsATlm+DyLzgq6s35BhBPnKUe4
wyahuiFJDTYybMxnKS8sW7VGiUn2FO5XXsmcuy8+jkoJx2QJ4hYA3/mV/ZKlSFrrm2jaqmcTC6yn
AngmYr9ZzuAysvrvnVxKd2rdGfdKpjTYIAHemwQt7mlVo54UB2LhjhgF7odgzPemj/SQ/fsbXHS7
5k/GwpnZmzOrEkbI5f2VYg0mpJTVs6j0zVPbKAZoh7b9ii9lBfQpbM7oLMIPzFjw7jgla9zwtwEO
8UveDY4hZMl4rCz2CwoosT6CFDh7uSV8rse0BMhS164k+8MWMc1wZ5RSePIrIQhxzBr9T53vAYjJ
JKt/svLqneDT+YVc3M9iWNCaZdohzqKeAU988YPwRrKin79/529PvfkaXIkTH7W0N4vClDp6B8x3
z0YFetbBt6/deh51bYZ9/bH1E/8YxYYAgiwvngFsant/6sqD0WXxIQhwVXQAMzQ/8iysN5LVWiuL
9sqaBfmOYTWOqAiyLPGB6CJOFiLbyplN0jxVPeOyUU1wXkirwVgbE7wS8RY7BIYtXmBUCRyzyyNF
0JpBzpidnal+iZXUwd2n1qJmMNN6+J6iTeLooGNiWxH8eM/Z0TH1qrsjMf7JDAOztTUfZBAlLIhJ
ZEZiW8Lw9zCKfr2b0jTZi+MMFFj5hFfC/CwxTJ8GqNDbo2aisc38vJbOZVtgAQ/frwIJ55fHfBi4
pczSsQItKiycDaA5j8Awf1gFyUsL9OFn0+v9jZxjXGKlqAXptZA8opDQPK3c5KLynNfyzPN6JcLT
WVYXa3kyJ4ksiZusS7FDRB3VMHxY4myLfUi781GIOYwWAphJl0h3k9T2jxloMhp7taN14V9Us92a
9+BrWbb43NBUsRVGzwxR3GXZxjUnVSgl+QwWQbuta6l5GhDadr0wNz5GRODb0cuHQyJHk2MISf61
azpONaEzd3jeKx+Fhj5SlDfNE8ru/Xc1CP7Va3utYmYjWe50cVxoAzUnDtwS6Wgv3ZWoDN5roPks
bClu27oeHBwYkr3B4OyWseOHoiqI5JNuHnBzaM6CH6zYKi2mhK+fkRhNjsz8n3xwkYH6em96sdVL
Z6votVsV683nzitIvzAmj6nC5eojPfbVvGKOvMsvhTUaAjmgIuAJLo4uq5XapELT7uxnlv9NblEK
1doucThGMOKRp/4hmjLttrIK4wFSUn4IXpP0lTV87S7gjSP8g5gMZOtFc8yK+8EXEL4+x6Y8A0EV
s3ZaQQ82kS4hyN/m38Ry8l6UDDxONP95hjfI7t03QV3KxAYLsJmyvNRxM9qqNZRBns4QzoLbPJ/y
kzSZ6vcYa6M7w+vzYzEkd1OfhJCeNFLgWjVX7uE1Sbn8HNyDKlMJcFir6tKrzugl+vWZKp5BH9Mv
H3SxeE7njetDEEugC4ac30kc69sMZ5w7FbGVj0NW5n/lbRhMoKi04hm3mKakG1g1T/hv1AehU+UH
oyw0AOAkpj5j+EMl0XqmAZ0fimQEg6iNfhJuGWCLMqlLaJnw60lnX8stY+qJaSsvG0HK/0PZeS3H
jWxr+l3mHjvgzcScc1GWVUWWoZOoGwRFUTAJJJDwwNPPh1JPzBalkWZH9EW3xGahgETmWv/6zS8r
j4kNvQ6DOPhw2L/9XJTgz69E1Pb/7BFZMVIkeWWyhbLlXUYG/Ad8HZ1VEanXtPWyezl3gTbwwgGy
EyVv5NjbRDfH20qaDxHS7/WAi/KigCS2zhxnWkW13b9XkMOPReN8rqyO6ckw9bu2zr1zotX1Mwdj
t3RF4S1/dDrDYFknNfX+CG14pnq6ieq2U2zbvArDeD+yZTBUMTNCpyZ3WhhzUzQIh8ZUK6w5wysR
x87s1soltBaKpgJe9hU+po2zFnpPflEeeefSjyURNwUQN24/F8ceIha+wdoSbv6tAWK859wrdhqP
aud6ibEPylE9jkHZfp8aNZPBCn2Bf2l0R3JJuw3I4trUg1Y8e52mfS3x50RdPPcFFv9NLWrOjFGM
qLqVl0hrm8aeugszf0CoobFUqLf8S0dCw84HHriooI4PeTluCLsI93bkfdIT7YL1iY39fFQwQSjb
5I38dP92kgFZr1NjHIkr8ffkmab7ysNyzKExHPI03mCk6e1HMx7W1WRCUYNSd5h6M9tJ6pJL2nZ9
vGCe9S69WByTlBYulyEGXXnWH5Sl6h2JCtonX/bvchLBsUcpTcLOGMY7HPRNhhT5ay7aYE+1BamO
1MyFnxrxyQ9a7TYPp4aEujYZ4XY4Z6LiupVbTreJ0Eje6Vuj2DnzyZIrq7vP04YTCFDp2TMydSA+
zCBaI8axDl8tfgjXBHlbxpXzUEGsDLFrZ3ybuhI30iQ6VEOQ/Tir3HIwl1rdsGc2k3HUJG9wnCpn
R+oGttNRom8Bi3nlFNZnl9gRhAMEc1mYxGaxy1vbOZApxm24PjRLcSNDgLavKXbCd/RZ3pYo3XHR
dgGEWZ6cuhn7OXuxPjRlVHyxwu4u6wzvwDNtlnBMCXrqCbexa+ZpYZrVULLDaOvYY/NYThDKY+U4
ZKDU/r4SGZnqjJkWwlS1REqXi8P1NIoUkU+LEjn7QmrSesxsu7zD5qbdTTb5g8SBZGuvt+0jUvNi
iXiz+9pDPjnLQCt2kaN1BHzKZNURrUOUWl+uvC5qtqZXeASkBJ22tvIarYIM7rvOn2Cfq2EGe8UK
hb6+CVnJxPZFhDuVdmy8BJ1f4aoIrWbV5iUcmqZt06Vt6/ETZBi6hjHR4pXhtuHSLCv7U62S4bvX
azsNiutOF4F/iN0y3NiKoUnc589G7ZlspeErQSnivhk87xXbjc9hHRlrnyHvNpKZd85UBohfyf7m
uivGvGZPHEMb0BAuLJEttKYsX/Iyvk5szkdFLMCiJszNwjTIXQx45b9Vfi127P3FLm103kkt7ipr
1XTWa+/09RNlLwut0nkx+pwXd1AZixDu1LTLxyJ+FRW7n5YKsoW8FMylw/TCULGYo3DkZkRBfhuG
yt66XTg9qSyX62CMxs2Qd+GybvX6nPbxuBntJjppeRPtOk+Wx86R+UGDjUH4ltTGYuHbE4euZzMw
JQAn3USVrz75qR4ew9KNacc8tpckdeb4rvE+NAO173UXonlMcM+iGSK2FMJR2vXUu+BolsMpU1ep
eomZKMMemBf79e5lo+uep7bax+mUv4UqKWA5OHG6RV5NUCP2lHdQtLM3LFqcz5ZT99/yaCjuBi3x
T25eaA9mq8Z93ZvEaQy1tdO9ut8Z9iQZ8DT1ekryclO08OwRAYlFHhJh3jWVWmJ/3jx5RIsuZDZR
MsPkL1+uW9k4mDAzykAiPEgy8wZmIchjKj06gMHZc+SYz3jo7mldikcz0e+mgVN2kmEF+VqDU2Am
mbFoC3Fraca0h/pVbIUaxW3tC1ZzNPJp42iUzzZ83dUgpxr6v1+Yq7ptqlt3CD7njV2+l00IpOaV
JtljstNfCPW8x/R13Gp9Dms37g5+ZEU3LmrDTZVN/l2DDniHBwATRAjiS7Mjny3ze6RIZfMwmn26
ClDIrk0j9+/yOD+7bp8eurZxLv5cbQatx5O7YlcMgQxku5r0tibbbZ93DzA5oDxOwZqidHpPIEzf
4W9Z/AAT0rk4ShPN3moM/ZYJj2pLqhGtuxXBs49RriyCORHM1WL9luY2W7UiqLedTvS1qdKIs02L
PyPDuHU1JyW9IuoP2Ju0COEL/ZEwhGGLqml8IzsSusCAKQ6MhSoKFpPf1E8awtEtoWEKfUxofLP1
of5kF6UWAb3o48Ei0ovoN0XTXafjHic+kjErL992I7PiMVTirkq0dT4RLVUFtjiSzoApgxTMy4nl
3KpO11b4J7wX7jDcwU/z9wKv77WlHOOYeXbyYArdJU6tZWMzu3CDSi68zzQSjk2vKU6ZHGnebdQR
vFW89Tnb/5Ob2NlpwPgYjHk0ui+Gm9WPVxDkWu7hHJ9clCXy9ym0QOWlrJayRuxJmDn8JMcOkX7S
4xnI7hCJpCiL7FF5Jw8YeSHtzFgSyTs+Z6Om7UmdrNfSMatjwda8pa0pdp4u7aWlK5+YPm7krlWU
mivTqotdwAv+KWxDgUmcG9yRaMkJqdJpVw+2YjBuodJrUSShKSJ1U+H3GHCaFZO5TKyyP6Xd/C7j
l4RZXmHdt3jrXWSgg8M5xbpI3S5aiYw71fo+4FdKC4h1A/yFh9Hq3UNbltqWMsh40jV3J0XvTCw7
xwc4TBB2J13qX2RUzFXxPAToI9f9omeDxtcXsX8ZMNjryUfUzZeSsoImoqo4u1WB5BxuQ83OoxPL
Ey/6XtFRznUkbo/lS1DNTdYQTmQiJK7f4mrAn06hTqXsjVBm8CzdQkcjWQA9nr1nehDvk9Rw3wJz
aBiiC7hMfu1PO4Kp6kNSFyYm4VOtvtq24uOyEEgr06f+sWFS9hiVvnbyi8Td4C41EEVkTIx0w5Hd
19S8tlx1lsn1GB18x7MtEF8TDT9o7TENewIqEjHc9zI5idBS07Lr+LgFHqrdA9Bx/U1vte5zYzrJ
bUEig79yFdWEr5OksruiPBnu8d9kHWqfdapeNGbKqi9WW6p3rNt7CSMqznYIA+nHTa9v8eapiZdy
IzPZSeyfE+mg2eJyXth5KsQZrgNUZfnFHdqeauFXpf4l6WVkLWUe94dhMp9qv7Tvp6w8ozN68pBo
PY3WgBjFRr8StD0Xb+ikFkeSt6zwed4xrHwKjfVIjueKtV7LJfVKhNdLblTLknHzKg9bAni98t4J
dbEDkYUNVVfYWRHx+BJ7ZX9rCAJYY6vrN5YXuoepiPd2Cv1DN5Pks+/Fr4xhqNxInBxOo1dYS9Mk
yTEamMmJBl4NohOS7pKxg0NsW9UbgYNyQLniTuOqkVr1taxT1RDY0oRHiRspCYuDZX9j7cGbGri+
9K6IhV8tcbIgJSe3os/SLR18ZuPyuwxKt99oI/mtJEDa6ads1OcTwB/seGGQivjZ7+JauxX91KF/
Ss1c3XpDrn2JE+IES6MOInLGxm1WZ/4y1MicRgV6yn2LHOi83aMfG469a6QbM0UrmYb6u0pq2qE0
TbJLJn0Ob84B8cqOiNO8SIYgX7qwhCDQtY55O/o5Gr++DLzXuqOWX2ZuHdeE7kj7OYsaK1klQTuc
uroO2nPYRbEKFmAISmwxg9GfjTGT/D6M7Z6YHVMBOdaUbHuvkOtM0Vx0owiXqgtR/YIze5dJt6SD
iXZnkIw61w9wJmp/EdVueCoTqz3lFX8FgFPslBbm67Zr+Tdo6gcTJ1MCbkPSaJdm3vHqEJzIq3P9
sVQ3UFQXqil2epRSSlmxwTzxWnuUM96c4oazvf5oHVJvZWPL+971rr8K7Lzb2BU6xti1GoJiWBoV
6rsjhyZzBaSJqLMS9ZKkVf/Gfj6rHmjlOIb5xHDumqO8pCjwi+CTXjShvsLSDTRXWln50goEg+hT
E/d7m/QOu9G8l2Vybghk1KYHyy2cA/oesULny9Ra5knxDA2ImOa8B5fNUSq/4VzOXmePBn16gCIt
XrQDktAFAYHGsRFQJhYQqZqSl6oMmjU1iiCI0h8udpjVJ832mifLCe2NG0S8hnFo/riMoqz5hVpU
XndJm7vWx6lcT+VI+luEV8p+ImNko4syOZKUAaMcrAJc1NDiGUHjm8cRwoXYV2pTB9NwM+bx97ZD
ktaqYdxxHJx7wm6WnVFJYlmDEGdu23uK+opCgWjNY8FXRA5pRzdIlrK91gXpbRZTW2nI/x7qIjfv
eGe9Ho1rRzCv3Rj3yKWbJx47949qU6yrIY7WjZiicBGZ+YUM7wknncnS92WsbfrWUXc5UuCjkhr/
EmWvVyTE6B2a8VonA0knNiOY6CJ8Q0TfAs2f7kZfkVFMpEz8VSY6N6cOE/Jtu/nmeP68xGTdncGC
rcOgWdkmIwOD8df8YHunfjIGA+jQE+5NzolOd5J1JEY6zr0o85vro51SXaeDQcubraVNb9/XTf7V
o/B+6KRVrJM+/6RlMYdxF0U5eYYQLG0jdR9zXRg7+j9zUU064IcYonUBu+GYklWxmKgQHuZk4J7t
MmR9RGFibgZB15D3cUK7zQpOBaBeJICzvTFJ2eXmccCPE9WC6LtUzNR2akYs4sEbdiDl437oi6dY
S77C7naQ705NzAlojysf75tl35ntbU/Q5ALvIuvSjlX1hg2Ff1/HSlhsDdwwWwXae+2BsC6zfkIO
FQEPX3pblMcID9O15k4E9UxpYr05ianf+DhpLLRAJyizzNXwFWKoANea8zjGNsw2yk+TZRh10w2E
Un3na1627klAOU1VWsH80pIvV4AmwrwoxqO9dNV6Qrz7zOHM88R5P1+GXWY9AWN9srMxx1pdOeKL
Vgt/VTdWPK6MeHQOGck+3zIMWM/X5a6iILwU1BYR5S5vt8gE+Y2NYV2QRz+KGb/W3YJsRtNQLtxE
DUDAjUBLVK+xG1kJIJxyNQIvNSvQ7n5sR/hQLRxvKoG4yrrxFn2TEOKCbO0JKwkzgH5rVsRPFvqm
MXDYiSnKLgkRzBlSlr4yZiExY4qJtjuHDdfgBFpFBNgOoaLY0QUwXxNr80oPzfwLQvRuSV0bn667
G04F5Y3pOA9JlfjHrqbk21xRwmuLBNKhyNz1MuMcWqXzVM3l5LW94zwCLGx63kKTifiFfHcLxmqd
hreFLvxLz4zxabpuxJXOl5ZhTK5WoSfLeCCVqmXOt7e1oTvodlMeBxPx3zAI/mhSe1Wo7quDkmxt
JUo/66Q8EUShiRc8M6pdMtjrCvr0EXBMu5ewOZdXpA+Wd//WkBrtodvV8rveKasXXFDdpVFitJZV
7XB/RbaD0GkObt7T1Az5pleOvWsw2jnJ+dxpZ2jrCkhCdyg+ZXY87PGGLmjERm1ZlWG01ooZIqq7
or4XdSqPGRPzSxfgYqgPbXck1b7Y+t68sZae84pyKTvo88EXR3GL4JBE10lP+++MbnRgkc4gxWqw
N46lUzZ2IZtR1lNBD7men3UF6zNvxpgZhBW8wWgGs4Eigpdr+3UkXWXnjMXRsCZj5bUQbJlbhFRF
hr/Ras27eKnDonMUVTmei2W9sG0nPjrJBGNhqFkiBKKby9oWbPxNQxwSSg1nXAF+WdFCBFn7zSCG
1t63Y8q3aYe0f2uxVTyIK1ZxPec9LAWstTfNB7mndNaa62U8h3kAVARJuCyQisyhj9EFtu+wBT0i
tzvUx/vrWoIEZBCUYQMaFJ3cW21QbSUY7K6VpX/jK6fcqTBPd4HCflWG+q2hd/FjJ8rXMWnjWwoa
ijICW2/1ZroRdofbf2k3T5gQlC9+6dk7zBLMTVDl8Z1Bd7AghHp8FGYwPIa2Lo5BQGGAYNzfOmlj
74nxJPLE9o8eTfUtFr7mN9ZT8kIQq3O4rvi/YOK/QcRh3uAFidfs7L75ARFXTeoXY9EwbvSaDEqm
/c2fkmJfo/hAou3IfVXo/rbPq/w+ibtPXdcxBjXh1S+TQIbvP4g4CgbGNnP78Pznq5vnYR8mE3A+
cKFCKDjbPH4Y0bRDRdZ2KaaTznpdklv3WSQaIbO2jb4UMbVID20rY7nCUSMM/mJq9usgFrKfD86D
YS0CsI8EqaSao1lCzT8RRe9Q9JXMCfS5RdM9UDhhs1n++dv+hrHgYTyH4oJsxIBUrQ+UCcpbcm3z
SDuNGCesMzA8OMyJHnwzzFE/jUQY32vF0G05EYK7ODEGmgsubtGrptq7iRs8//mCrg//5/vPBTGl
m8epUCzND4M6MyGAXTaTdppsMCkvJCinmsBT9SrsNw3p6FnXkdhs+ePOm4aJ0iO6jI1ffg/sHmWu
6ejtcnRLgs+1qzNVFR50GVNhopx8snnBbtq+Tf4yz/rNbST6SUfrhes8/JiPXkekDki395R96sgN
jhdTMJQv15MUdFHH/FSoOz3Wn3vcSun+CMg+W2URv8N3L+4ynGA2f76Lv+EhQE3HKhIZOERIrI5/
HjrpXWBmDQZ9p4ZsnfWE3uFGUzG4kZD6SvXhF1inzTnC6XFc2G7erUMptVsvxfyiLZj5ymCyCMop
2hjRrGGcK72pSMX2xOF6Xvh55l/+csm/8q24ZNhWRB7MCSYfmV+FLWQcU/afPOFlt55eW5sutsU2
gZm4AVB2Dk1Pde2jJXgZhqreiKh/QbBJVzw3OmBK/kaMY/yXV/JKGvp5QXJdnBgGNoOI9j4OrOGa
li69sH3qCdl8Lgov3BJR3D7VnshQnUTmZWa2p9Uw0Na7wd5jzKPIj2+0O6Od3L0/F0IWXLBVaLn1
WwsFc9WF2d+Y+cbMf/h4nXSe+Pbjef0rhXymzfWRlpgncZ3wXDGwZBTlS0KZv+DKOoBIGjirQvKY
pHgUmhNI6zzP+/OT/HUT87lR87vLEiSA4cPao+bi0NEZeF4HunrcTd8ChxhzoNz8GM4Toz9/3q+s
Lz7PR30J/QjG70cbzd5UMI27zDxZRZjqAIlvjGPktihT+1z1vnPos6Da9VWJ7mWG6v786b/hP2Hq
wGdDtNKDwHY/fN0EW6Qpk7xqQ2g0x75xQbRH1z9ioQWIjUMLEwZxi8dIshxwecE/RyncoIJ8Uchc
exuK8tHv8+gCG+lvd+Y3TwLJp8NDQAxLnMOHvbQq4sLR+9o9JRl8uCuDMhlSiCp2X77UVlg//fle
/OZJsOcQGnE9v6B3/LzrjBS+ds6c+BRwdt44Fh1eZyTFQ54VjHEwpGGu1NrrDFf4vYPU5W/D9l8p
QsCm6FIoLXCsRJ3z8+drFbGKbuk7J6Gh0nSLIbqRfibfVDjWCyPFImWcyYGMeLEU8uUdNgePdaDa
ZSp6FxfyrvsL3fp3i4MLAmTFzG9OefjwBJBJ6eisXPcEZuc+VWkRQfm2UmRsEIoAMlzvu20zT4gr
XhACM28IZm6Iz4xlvsB4rVwbTZx87fWofxumme7wHz8w7hK3Grokm8bHw7a0ySeMENafMMCZMe/K
ZoTV5nTL85BWGGJ4uxbL1/1qGCZGE3++gN+wnDns4fmSOsErBKb+8yNrhsIOkrh1Tn6Xjvd1hPrd
TMWyGEdxIDWmOeRRjjmVNYQ3yTDM6WPAtn9ZN7+pOWClG+wgs/4eFc4HjhRcZjzm2dTPgdPuIYtK
5nEkVnRTyDhUm6bP/tD7C1UB+zCMtIeNmVyIQWsPVhFH6SqrhFrXZv3aRoZEqyuTbyl8o5OrAaeo
cOoXifCACP986+bK7MN+T4U4c0t4XeDQfFhamdPTSSKaPNfzHgdi5V1aBAoHu3TnrmQe+7XOX4/p
66/98LFzTDlw88zjh+X48wOLU7rfqTbj80B/uXWdtnwyFOPvOej1UkuDJhGWo3+JRMxy5TwnR6Lu
gLspOIrzGMcGXnBp5tVkC2TPo20/hLyoi9KJa7W40gKupAKMD8D/etASRjIlgnDb3YxieFRDC4CP
Y6y9RInR3oSpOvQ6XLVVaxA8tugjmT/L65xhnKn7ug6goKZxOoBKYPvUqPY+noLi5Qci8mP+XKaj
scIyz7ypigSFYiT7tz8/rN/sjAEllUv+CsnReLj8fNfyzhWVPfCw7KR3bx2knzd4hXWfYyw1lsjV
u2NcxMZmGst8Yde1/AsJ9ncfT00AoQvKFS/6fFD8G3E7CjLAp75PzrUWa3tdGcgyZ5wH3UKF+WOB
H1QUZ2oDL/+tFJZ5/s+/vW9i7otZ82/ams4hCgYzNXHWkCW1i1lbeS5xzdoxwjFujHAav0q8vDgh
xnitjZH9l69v//r9ifBlA4aUDRXY8j+84BgXBl3RR9mZvZ9VeUU0FS6fbMYO+AlXXr5cka5h1I0j
dgXyu1H5MTQQXM8o2GcOTwkhdluEvoNzWwZBZlG2tXHs3AnAcTRHwAQ7jAF57LpAFZkMINRKJ5Sw
TfgrnDG7dmlBCZjwRguqh1Abxk8TME6LjCPzsbNzAtC3xBm4KC2XDJuLmI9GVsCmI6emwpHxCtVU
oY4NVyvhjM7TBA3q+JuYYf1YRfnnWO/UUxOg5HbBbg4/WIzuTLUozBqOXTLzdv/8dOeb9/OOQM86
a4p8NIxz0/xhcfUFEjM7K87REJq3tgDaWsRJjpPZiEiCSQehd+MCtp+/pziw/lL9/VrjAMXiv0Gc
zPyEHfPnT8dLTE2YHCtKPRfMM4tdJjKZrx+9mmGC11ho4P78fa+p5j99YQAjyMg+59Uszv1IKcfJ
1sxyv00vToIDYBtHtrWo08La+AXjn2uZhbysXIatQRCv11TLTDnNuZKttvbK/B8Ohll5+kbUQbNg
2s8d8+BhXutTNs7h0IewiKNker6KwGjE9Mc/f4urm8y/fwt4yyQ18U7i8u2xLXzYyD0z9EqnHdtT
VCflbVCZ6uDYqoJBZT+MgKvYtxvitsi7ZsIkbRJvrVBPlQGKBhkLu00o3s6OGX+6qq8ACdYJ8YrJ
0rkfg/yuSOXnVFSs4M4Q0xcwwmJLpDbYPDa9j35s9e8iMMbzdfkyM2co7ybT/cAm/i3IQrXJdVfB
jxuc4Us+meYn0XrdDo85xtlJMtzofsUV+sq6MUel3RhChBuFTH+V973c5J0XnPCiK5ZO0burZnT8
NSPm0mBhBvm26KER+bAYXxkW2VCPR8wilvBwku21Ppap3p99LxVoeMpnDR3JLe1cte6ctn3IbXaN
yTmZ9pRuICBhFDpI7TV3OIBruGRrNwcs9Bvse7ai0jF/8JhBlGYjvseBJp+uM76oKU1xFw1d8WRK
BNNpmKMxgm355sem8ZLkobeDCq82QchOI5Vj/s2l/+N7Q0tre9jQIVSBDPwLQoD1lhxTo9JPSsLx
QHzPSevM247toL3v0uHHCfgfyY8fi5x//tdPMuKrOPatKMcqieLmv/+f2uO34X/+35/avhfH1/y9
/virfvrN9X9f/zp6L2bzn5/+Y4Zem/HSvmO38l63WfN/JLrzT/7//uU/dkKPY/n+X//jrWDHnX9b
lBTy3+2COG//7cX8xYboy2v+NXn95X/4oU1GS4yTETgpPO0ZnZu1zj+0yab5L31WGfPn+MFRPfN4
//EW0vx/QfRHN3j9gbmqZsP+R5wMBv4vnSKArvAqkaXp+I/UyUSc/7T5O6BdDu0DawjbKryPvA8t
V1OOWqvZUEMqETbBKs5zmewDZvmLzKwTyckX+87E7BQ9yfe6MoZPqgmhA3CwGVGvrZLe678NVjo2
29SXkdoHua4PcHu6xH93JP6QDHboAeJjFudCX2quVxTPSRD6+ByLKBh2Uwp5/gvgtsjOuaM11cZI
DQ0hUjLqWFsKygxeOwizYThR2UdsVtXKVmJq13nbf7ZLKcfNpLUj6Y1RRnD8Yswx415inmFgDkBk
L44iUQm/58C279pQE/p6QD8E205dwryWcJYSTdPyta7cyF+3RdG6N15McOLWnXRnYVgq+gJ7KIGh
DN0oaQDzJxh/mNzo9cOAdhtedjJ8VnVW7sdA+lxY3T5U9VRukhA3DCiYlMZM5LyMVO3R6A8IQZNF
A8Nx1WqeevV0bjEIxbQLA0RC2CtXW2co0jtdb09aYuNJbLacwXleMgWL67WIBxu/8L5FtCLkKtGt
l7FJ8Mwodf8g89o7m7kewgrRv0o3a1ehrtobOXjOeoytT7OX6AGZQ7ePbV1+jwen2TN2s9jvOn1Z
Br21UjVtGr2dSU6q13x2cj9clOzDi7QIe6WWGVWC1S3gTNrNqclcYcpl2pT4pTAETy3xNLgluJ/w
ah7UomLoXl20epqClz72RX0IRM3/Am0wNR1IcK0XDLOqnQG5tzQbS6ZUW1XUwdXCRUTD8QFyvtnf
VCJX2ZHx0Vkq+DZr323LcC2pzoH2W4HDf+AIc8F+CSvLlMp0n0xsfRf10DwKvFxhXTNS5PDRloNm
j4xUMWlJc7LSw0qtZdCpZsHsiP/DljaEX7/q/OA+SczM3bgajhZ1CkuYOqm/TLaU3nLsOMMe4rgy
GTWhSHnp4HvbN1bZJOF+SmMrvathmSV7Hrjwbg3cqNGj6vZOs8JW7J1Sj0usaqsvdcaSKVzpeJto
HPpoRuzN8obgpfIm8+XFnCq1qOKyeZ8cDm6B0+SzoJNbpOVonKVjYXA0yht0DGW5DKSRH3Jf85em
Djdm5RSWVEzoknHTRkToLCZrkPVbTS+dLCwBMLpkWrw1eg+hk9YxGFv02Yif1DgIN9hhq1GaZzcu
/QYiFJQo3oPp1u6ie8ssj4qBy9ZOm3erZr7RoTVcmIWyPmn8uuIzjDNVHMpapB5elLrYa7iJyq+R
SjkY28wu+5WHoM9dDQJP7UPmuXW1YnarDYuwcfr0rUNGEiz11jtqRaGJZdV3jlksWvrIpS27GJ6s
Y3+BtxUnq2L03pLC3AlGwrdsUIa3yKG4NTPXww2WZQTFaAcAxfB8yPco+qkjetHqX7tRWm676Dto
lryX1vCNvaD0oCt4mb/yOTmQ1WHEgDtJPsAxjzriqtbaZHX1PgkSlbIm6mkV9zKuvnYZ9uyL0JKa
WnddmJqrQJsE6YywKYoVJ0YYgObTxKyrCjJEV7YQCxAboUI2jAsv77B2xry4wxuy3ZYMJLYyyqaX
0UaguQWf1JZeV+sr3Yq+2WkWLFurbZe1svVdrLXM+LFefhr17KQVFc7xVllvTTEz2tvsnXiC8cBh
jplYqHkHHyOXA8Zp9h4OoPbmt4nDxhkVyaJ2XKVDUm5HtaFotK0N/irOxgvadxGJYGWIZPyiGvmp
1jpnk+TeuM9UUWxUHXgH/IBxhoMsFgingVDkfOshQ991TeZD9pBqzdKwPzEvbjCASSbmUHG1hsI7
IOIH9AMfsDtxS4YnJtVhW99kUn8PkiK+Z78Nb4mbKpcqHABnohFCRAVCtp1ti3aY6zSLpnSnLymw
10bTvekLrR+hI2kYpthwyWwHliYufmXLfTrkJ8Mxvw8qFw2AS+jvXT8sbvNGTfse6f6GatW8F5Pf
flZu0W/Zaf0dFlPR3u/K8MmC5Lt22AbVQsU2jO6xRvbOEVOty94YYReazqvonODFGmWwDsykP3cq
TS+jDXXPD/ONZ1D/Dlkib4SutNtSE2JRxviRzzxTQ3ZLveZKPFxruuaQwH0jJL1+lKRL4IiD/MVe
25Pz3Y+HewQU9i4t9W5bwWWIx27VhtiKNEVxU5Tma2mg0nXrs5a36OY4L3Ml9QezksyNUuYf6oCK
a+l59bCZgrE/mAmhT2lZ4kFtNTdp1aqNMzawRzIyFnTiJBoTPh9SrtnVabw3R/b4UbirygaMjXVo
nMaELE/37GfGevyqnnZq7O1gGydedDeEvr7h1Ge3iDM63SFHbm6Tu2YbbbufpsncOpiermKiDe6M
zLjxCqyB86CHoeqMb1EX9Rc8uncQZx+rGshRaubJIW2DeWf/iPMzyqdEc/txGcXTNrTa70VXXERZ
LsJax4Tb+gLpdhWl8b6GLkvg07BIB381TPGnSPWrrtVPSWXsPfzqFo3rb6wkie7SzDLAENN7VEm3
QdrvY39K13oVGQurLZ5NbLFil4al1mwwApXuiU04pCoYd4imzdnvWo5bs5ieUnr4BRP0fIMd5Rk9
Jd9l2ASFpa+c0eXkraoX16pzrol+yMEbGYrR6MTrxI0F+5Kt38ciDB5FgJvS1CXj50xT0bOvZKIt
LbsewVvLCHaO7FK7XpWDV1mboEyaeDclnabo6GMrW1a1m72a1nQqpVOu3TgfVpaLysPvaqIC2onX
UKbV/2bvPJYkR7Yk+y+zxxPAwJcDwGlwHhkbSERmpIHDwA34+jme1SPd1S1N3nJEZl0pFQwOu6ZX
9Wj2E6NMBezdas3xxiKoF3XorSKC91jFWb2W+5ySX17WpXkFgK5+Cy6xtNDc0mjt4aRDA2E/6h34
BMHzhmp/gs0P/baYalK3UzYwZSjsoGG7/SAhZ+7dHk5F0ueDv3fIfT0YDW+XaLCgwUfOWNQe0dtA
f1INF9QGhQ9wdJOtAFdJPqzpcJOVuQ2LjdDJG33MlAlY44wBLp8HeW+KcbxD/fSOf8j+Uw8//YKP
IkeyrB2Z0kzNxWnB7coAUPmI6ba13YfF6lxcnzqZS5ttrC6RoGQ50aDEH11cfKiy8VZodADnxyU3
75QczRuRoStUdUE1nTNPry3T9MOylg+9EsZdKc0tXm2e3Y1p/zALRe/N7PY3qzs9Eif60bHSfAgY
wWOnLe8YAfW1M3VBRX1RCVCyGpt9peonORQ80CNZiKDoX01P9wlGgWthbtkBo269oyrLTJoF6y1T
i4nBrrldBnO5k3yg47Y1j5D9+e2n27f0jM/Kt7JzRuxpR6LsuPbGaaAi/dMNii5xhzLcLeixJ912
WEihAuEA1EvzzJ91/lFn03BtyPCndrZuP3eqPLaD+6aMoScwSe4DU2NL70XzZJHTi30qZ7JdqYZ+
57S8XWMD7lEebQ5EPj612XXAzrGNZ1fR7UFRzn3fVdsTZvtLW4BtJ6sIbiprdQ+up0kI2ZwlGK3W
51pnzZuVqvSweD68SwJ/yazycK+L1eVibHC4huOvZbIf8lard6yJVezX5oc9WkHsLWb9kKYGi5ta
y590VIfXbbCZ7y7g40y2zH5e177n22bGspHB46abJzNv6vcxn36RAjtVQZHFYV+sP0yq5It5yY+V
rJ2vthzas0sk8XGcrH4HXEF+kaH1v1jgTneEFp0XYK9Yiq3UL5hUUvepWfiIgVganyZzq64MrWlT
c+Zw+u2uxrrHODcfSsscDsboc6aJwTh4ovM/VpFPd1WHzi49E+96m3dE15zqeXX5toOq1U/mvJyq
fBIHUznWz8oM5hhPpPHDqXTzMZS0bbZrYAFZnYq7WZlhPAinvqM9yETbqMUeUkafiKB5m21tXcpw
Z8b+FmEm82mHkeuuqLz+NDnhFCtfVHGebpiq/G07V6bfHjZ6Egmt5Jp83ITVLGLDm16xgJ0Papzq
h3AaKRcJplhUF83Ja83tvsSkDsJ1ys9GbpQvFxBInEsPOGTlP2aqHM6r6cIfV+lDtpp2AkPKSnRB
fGDBjHOlGeSTls7KOTc6IlgA/KdCvee9aT2Mfftsm3V3pW15I2s2wCWk64gCNuNoj0F51xqEaYjW
69iwZfjpDhmft2D6ETg6u68t6V2pzRJP1mBn1w5HBxh7WyReLvsdmYkXaCLnkq6XI5qwTXAjZMY3
zDAq6LNIvKZXka76BquGG+YgVtL1eZ6LzNmVkzVAyWlWZ285XPhWDppfRUP5AKNtft/WXfbINZ3b
ZQqW6dYrO2yyxDqnwkaXdoNMXnWtEV439D2d824Y8KZeYpybw51jNRRvEGe7z4nzXYHsAfZhdY+z
bQqimHDHA+kiAxi1e1t2lbwJ4CFApcHxTd4mi1OKMKLVzsNjt2JmDJZeJrkYwV2CCHlsLvNPvugW
n676afopn9DOSuB30eaZmhbhJT6ep2XhTCVHYe7tfngtdEfzTya5h46L4u6t2uNaOdhOG9z/saud
704iS5qZeNmyHrBF50xRaa36i7+XezbGPxfl/H3g0v/O43xKQaXH/lZl+wJw8sGYZ0XKefPqk6OK
alcjFPRJQfhQcx2E/Fj1eHcJHZFWceFn7Qi82menLFzGaBlEpldcyzkIDql7aVkyH4UoZFxg272d
suClzefEooD0pMLgxl5ZGOiO0uilpLyBCfABC2cYW9Oc4unNP9FJak79ajx4a+lcWXN2nJpii/Ap
kwWoaCejxYduo2G4m83w1ahyEVMv4t+RXKiuUjJQa0zuv1qqn5lo5DFzx+mGEm7vKBALPlLi8HFO
l0aC+Hsw1vBKTb16Mrwi/5ovp/No691kqPKJpe01Tk91nVpGeSnLqZ87v3xGOBpehylc7rBGG8k6
zfYv7gefgTJuW6v52QxZ87noob+u1rIluVAs5rGVCueqCQTMgH0MvHQLzr5SGKXh6WRmD0CH6oJP
Yknuu14cE4Zdd10Rnot5yThVREuuZLa3MSuNs3XkEv5ht9ZEmmt89xz9i0ck5WNht3dqEMZBp4t5
nTftNaIsjnK7LfYuHSW/ndRZnj1EnSgs5iCewtmPWuppom1KBxxRpcbQbv+ca8IL1McMeSI6000a
a65f9FyOvLez/r7AdnXiyuYlHLwGzNiCpZES4K3pQzlXqCg7A2hsHLrVuPdq14rNlhweKjwMNGcF
uRJa3Us3I40YmuqJqlm2B1Yw1VmVghuw+XujlGIPkE7uW5PPA4VmxvBEA8Uv6tAIKq10HgzQv28a
o+asDDpMBa1odr3h6gjQ6HBoza4HkjlDm93IuMluuwURc72s/hvjEUO5Uw+3qlX1aax657oK7DZu
m4rdsj+m/keTcwEOVfZbr5zlVeB3yTB7zfVYaLXzgQxeY4St4kCtOzNzX6ss7TAZbBnudjxJwH58
Dl27PpRDoz+r0dK3A7VUR7el75pK6vdp67a9vUIIzbei5ksL59uQqRGbteE8VMQt+PTYKYzZkZVD
BtSThLV/Rv0VTznAof0A4hBJ4XKvwyit4yngTtgpoz90eeBwr+Yd73PP2DkBQAC1ZAkQJhGBOaqP
K2Uwp65ujJM1hhaFcuI3ClTAFaJ4oo5mi0g9QAXuRBqxMNQPc9lbCermbzEX4VUz2wQhSEcehYUr
qes7uavD/t4TWLWnVZjxQq8eZ+BQnxfmp9swGAUZm6EQUe0hd5wWhMbEQdGMzYWlJZ8fILq6mR7o
/mqp1QsBJCswcH19SbvrgOkoXcI02ezVT2YKumLfrV44oGnpNGgladLRZ0epBgr3GjPuM+ODE8/Y
CbWYV3RKEI8QCz74wr1bm/qksqC4sqRWB3xE1DKlPrMj7wfu9iME5NVZml1QBvmRZGYXYei0DnAM
WNkIZe3GtBt2NaGQVurXFb5DjLwoPmTVf1WtdyfqlJ7OzV1eaVUYLs/WcBLWBfFgiju9wcHC5/Ft
csrGIwmz3dJ75V4Z/ojis4Ir8JbuDNM7v8ZSx8GK+/2+rAqUVzkfyDEup03qlRD0ioLoZJ96TlP7
zJ19TIlTZVJHczdkRJZpO5uvxejppy5rYNSScZy2+1SixEd03pkNVnUh2e4JOjLvBlx817lN6Vns
pba5xmXRDSm6WThnr51vF1GZppmM1rBg+6UH6t2i0dQ27gavDt6Xjc1wrBBx3yproSlr5nkDm6sM
fZrYxnVJL1U7RUWouRMGmWVqetZszBNxWhmSe2WwrPPerxWvvMGsuKUsa/GkTPL738aIXPfge8sC
Kb4nPsihZ9u0uvPlR/EwkkNGgersaUusMJ3Ujb30Qpw7qwu5NoaYXq6IP9nzzrX6sk14aZLrBp8p
5mSRZLnOzsJnKdoyr9bXNLERH96MVNxRz7b+nj3PJEQ1mx32l2FE/cyRlu9R/sMjlIz16DXyud4g
1NO1xphW36ST/1Kx+I8J8XSxXKr+sZHuuXOsL4ocietV1rib65IKMu3/mkdre+VBWF7Qb4uDZ+pV
MNRV65s1rFVUFkgdtUEPz0AW04GEV9O72QTqJiwGUzbEw7fmMpYHMPqNai5eCYn044Ogpofnodf+
MawRkklgzs0jC/em2EkS3PVT0y/qykQQissB2XLoZc0iMmAjXy9qulnUxlois47CsCDRZNDDQZSw
5KXq7VXP81vFQqzu/PSTpiznESeA+6istYlFtl5rwYjodV7zY3QKZovRfdJScS3gJZnxUhL1ARxX
c0/7sjqVoeEjdyKZv25Ejk42Lrd9V+T9uyBB9NtOm+7gi7xYI9xmDVvP9B0H6rqTo84ie5akp9zM
PS1WWvymR8xYCXVqUhK+2w7WTaB7YhIuNaq/MJ0JXiGbctfP2ltrcaxzvJU7RnHq9uzJyeSBhz4s
XvN8wMOYj60eYHqQWqWUWnU92TABuXLH2jntqAvo4GwAZrFwRoCMRsRtSF5RkkjmbRfmvBBYn85D
u4dOUxdRS1Na81w6bq/R1EqCMO66W0vKAUikduu2dUeZ1c3AWCT9ZbkO6OJkFZTWkeBvsx83qLL5
lm67bdredHZBsRZnuZprJDLbx5jZ9kdrQ6mtzSI4NayUuLI3ClVxNc/sKHJifXnA1Ok2CxEJz93b
Ehmb7vdL4qfcYjLkN+FsFrfsO4hYZ/4P2fd3FVYB0p66PghaR/dlNXhHs9XGXe9ObaIQJWNi3SRS
ebtbbuxZAPBSpYIhUkMtrhpzUx9bnfnvck79645O9p212ctHRiDtrJFI8ZFlqLI42FB5641Owim8
JEW0PE+wYab9osZe8fehRCaa4JLuVCZLI6l4ZGKsR3a98zNTkCBtTCty0/IRb9kH6UHricXAdW2B
fV2p6927Olt+b32vD1bPWE5Sr4wZwZvdLLw0roZxoEMwX0XM+anuZpePbgQj1YkUStXen0cbPd5Z
czR8JJ+3bQhdyufg4sWa8faH1w3f5BthXfWjd61swJ48TVgIGmaYQgksEHobv2YVwCvjwkV37rhn
Qg9Phan1GUQe2CxJe0PW2rde2BuHflwPwUxQsxyOvfLCK4suLrLyZtHdhcEsbxy2A/EyhEvclyG5
sUoqK25nyJ3NuOaRwRH9bPjpLdsODkUu0w+dz1NpIgI+2k5x43X5ft7cc846rwehR11D1vzA8tYh
PvufLlntxPnDqg8L+WitmXdEBcgeKr9odyFMqoOnBeptxjcdhu1uFWH5pbbiNITzZ6Pk5bxAocS6
tESoAekoH2pl6p+8b+s3kskLn8Yu3VMafucYA8wBfwwoFUAhSHoa0KbINq3lOKnefQJY7ViReYkO
icWyj3ahFziXpXhGlf1ePPlC9SXrLz531259iWzLZUvWAGNcWIe3XupLmgr4G0b5ZVao3ImWkqwO
TrjuynM/cGhXHXaQdK5XUgy2cTtZbp9YlqpJhBJWwq/Ph7jRgfFUBW33RHLnESdQxw3WmfcBu014
TSUdxUpsJ0ndRWT5NdCKyX9rCtsEdhMo+jWW+qY2BJfAtD9Uwhm+JMnenTXJW//yS+2tS/131sOT
r208U0xzqjbee6D9xzmdGN+K9hXn0xCDWSi4JS+fREm3OAA0xUoqI4JB8o09p93UNzgx4G1I72fj
AwdjKjafm4CzwC7nG8/NuGtZ9XayZbrnB0SO9qCrIJXdYuFDO27WnacX48N3GioVeWmdNXjuBON/
3SRdmZHagi40kB2b5/52HRiTaDMfCOvXqP3pR9/PtMKPldbTFWGyNSIZ53Du2kOcLgtEBkPbYEIU
V49QMe12zuKdvbQW+QuLj4yAUshF+FjSfzcm3Aiz7ototnfVp17qobSKQf1V6fFP+Tj+ZyaNO/Xd
PI399/d486n+H3BqYBr8z0Hy/xvkRvU3nwb//C+XBph4E2omrkL8YGRFLjC7fyHIW//AGOGDicdl
xb+5ZFr+r0vD+QehYR9bB1lWIHgsiv7u0sCXbZoWwYbLf7L/GZfGn8javzq9ULNRbC/uEb5HLCP/
gWTcZuaIf9jf+4UYzQMgHTwCZMumfKoOgV2Z93U6u0/rkOOQL3j9nmggdS/UmnD9JTFckOnPgvqz
W2moiKah1O9c4ZY/iNOPERJOm4glW956yjBo5xiL5dYZvSy4qqaxR0ENL+UpVt0bP2fHYGkbGky4
0VSzu487w3e5wRQrFfcVfLMncEu8vbl/YXIMnBY+Krqbax/SJZBwBnKAPRFwT+e5pecUsxrt279l
acoaM0hNQygs0IVt71Dlr+tadGTKjZyv4OeqePY51H0wOS5b1LaqKhMcCkitZO5NEjzahaYRuza7
Zy6sMEbjvLHG1wv2TJ/VUjZo4dx+SvT+loE58jUf0BuDgq0DqBmO+GTh7bVRHGuw99nVyi6a3//m
kbv/60/2n7dE8Id0hYvzGiWDbS7RyX/nIl6U2gQsqVNuQmoqTX95A/RALfZ//VX+Hs/k/05pKAl2
EKvw1igy4KH9t2bhsGrGaRbW3cK2wk6M1ulqfNHTkB1nueX5f+MNZkn9NwtRYIECFTZPJV8Qd0Vo
/zsjYoO3ME3z6cvjPK8SiEDVexP6tLOF4dAet9wAaxK2jeh2/uChhVAUS+G6pk+eA0fn6oo7JqXA
pPOXH0UfOFnCNhW18rsap8Bq36Xk3DmoypL39PhxwRrlSGF2MK5pcGWv1rgArR1WHTHh8OxJinZt
CsBs3sY5qa6z3evGAklZZRdMheRWYWXGeI/e374Ff0ad4M/Ys7Gl2G2bdKyYhZoOk2lbgNHBMbeC
53SxsQOgoTCJbf5GnY0ZKHxIfwY2/Wd4q3p7Wc9+7s2KA7K2rb1btNMv8zIXssMLytileghP8uqg
9Q256R2nrV/VkY4sgyyvW7nfY5C558W9CBn4EtAoitLIZ9gY3Mw3ZmjRKa0QFmn4LDDcZJZ71/ur
kWNUENw2yb3WXyX8OwwF3YhPYdAefhXHZgnI3bx272lpGcJz7uVMKzap8TYqsrL8GtmpNntv9vIg
3oRfkvH+M/+7DiJzlJq2+LQyuS7xhLXKij2jZ9KmmIwlNupfIx63zXJCdguZv8D0aKfbASXHvb6U
vAwx24b0PLgpNKysAqt11YsKAsMWOtNbxkQGN7b3Ffe8gO/z7JCJL2KXT//1tmT0WxW9MT33lZtL
oB8kKvZbVdpv2yzYlqR/LkOCZvJxl6EdtUjvNY3nBS4jcElDt4zn0aC/PQLJrp/YqwjC/FKRCDan
0XSQsBsAk5qR3eUGXKRD3HEp4WKE5cM/2w2mnXYEUZewdNLGKRvLIkvkpnLalzosMbHfZGjGxdKZ
zW5CKkKzbXPrtZRz983Vu/zOnGDaotmg6YRP4+Z1Z8aB+tQLY6LvFhQ79rRab8fRdP3rIOTqHaGg
VDFM4ltRiKY5q7wvrH1gF+WZbgXHjNnxum92sOkXAA3qXCMw7ZQel2/ti+kt57comOJ7Rh1sQnmb
yMXGFVWxjq1jRZ5n2FViRssKyjWIl2pr4FRhJ8U4NQH1SUAzMb/j+vjp8Tt+qwzYgVeBCsM85iZY
BrDh1tk4bBINilX3RENQSnsu0prIAz8xAeSpCDLN8rSaA5cbZQeU89HFk0+sbJoGO9q04KoO4JDu
qdkIQBls3e+KF0yDwaxZLjqc28OmMbS1a2zRP1tZqb/dabFhwBDDpBXMMuSBlH7vxviVcbaA0fCT
dJXLAMfUyNQOWbR1km71YF+w8S6ONCbPUDzrzRgIKFUUXUsvH/tkFm3wFYipusGbpK2raVPBb40/
7o7glvrOtlb1O6Ozqf82e6gVfLYuyC6U92aLPRuzW7ZN/Y0Pp/L3VPPSowK8Tt9VjdsD3zwX0gRY
Ha+pzVrEU+gM6nFVK/+MDxHIAjGFEHnWXPl30iyFTCq59P6+Gn0Dl/Oq5M9GOurNzujQiEZ/G/FA
GaIKky2wxyV2aa3N4y2o8yMC1wyYgBXEYxo0JlQ+P0cNXWaNVAE/1yRVjRPwJeV4BI9aOum3t7le
ETF5Cw8kbYUoBlw9uB6F3QbTT5zR5RgbXVcA5eRx5d8sQ03TnPDaB3PQKsceqLv+SFbyIilJuTmU
qLVNKQjsiG0M4mzChAI7wjXmc8d1A0QImj8quQhdQRn7DFvTqTENldW6GejmvXoQq8LcZf8J3QaN
yO82310UlCoD70iRS3+nQtf7YIdeB0eDfch37knb3XsyW1968CQeTBdg0XEGgfM4NgRyIttDZoLS
W4gAWMNgq1sadic/8QZYOVXUgzs8VKVUYGu61lPnzGYWSNKsbGWypDn+TFY8JMCH0fru0y745dYu
v9VxldkddbDGu54LwUOeGvnvQq6kr1Ov6qYz9RKhG/vYs9aoQyzmIxRgFIzrNpt+N0JYTkLqd2r3
JEwB4zmrRvGpUqFJ8zvdQLwkR6SPyLLh9Vt0B8ndqgh2Ad3wCH/PYcjbP1+35jlT0vhJk4PzI9wu
Ngcv899akrw/G4rSWXtlrDO4H22EOSpWt3lSYaoYYzzks5soabJ8C/i9D7Hfp8Vb4RuGE0NecvPE
mWes+LaJooq1r3a7Xe449hdaIr4WV6wLI9wqsEEZ5niX8vptYlmNl2REhgP1CluW+0qRUP408rz3
FLu5uCBKwXtfQXm90yPV7kmI5wS0eq4NK8nKavmh5MzuYTJguiS0Sm9Z4tSqPruaTxfgv8yRCYdg
eb8Uw8Shs4agQXLCF/fWxiyZhJ5V/aztRnFJZUz63c1T8455K/0VENsfIq+QAQiziT++BWvASzI8
/GME7dX7VWXuwBSpFf4MOxwbsatK7T1vfeV9jnKSP2p4WXnUDCPeYeqIunHvmuwlIyE3dlksnmBR
QgxklqE1cH6HFey9YyLc3H2YlaFvsHwoO11xr1yIb8E2gFfMJ9lsf9fW6l/2x4OAL+O1H63ygQv5
C9d22hbSGQjQlsmkqO2uTEie+fO1ChA8ONMXdlZDEBbvM5cAQJ95WRxra1urxFlg9VLZkDUlO8m5
GvY+7lP2m2Uwo+GmpQ82KQ3A9KRuV5HwUvlmXbs2RL4DjA9jvAq3Qam3Vdqpw6o0N+ZHfBYhtdXE
NZ5czKzidjEG3R17Yno8kaiEuue20W6pg3jmOqN1qWbsIQQ3aSdnOmSFXN0mDhkvGcy8bm1cAhdd
QR4EBQwmguLbMOX2hp+nrM5AVeo15UQPSCbCIFvcZT81M9eFqC77Lf/KwR+zIpeVrfG1pKl7XSnA
GYSv2OIUkqlxpl7T8NaFxanBGIFGAH87w1uNw7RY4pqp1QD8xKLVuMfRdkl9T6GRyljjw8t+id6t
DDBD5H3vyz5zvV8kCvh5gpREC6nolTfjCSeFiUpiZboEZIHZMRQEHQEp7hUrPQXqTfNTuDnxTipV
WL37h8GHo/wCiCxzMSqCiJpet7Xb2hdYMVgtqgHe1vNU1C678hJKnQcykCPxKEPofqz56z4QD3lm
ewKUlQ+B6DHfuHzIOM9gbYP6KHxOUaPhu8Vki28CQzWZzeGFLB1EUnRvz+T9KI3N37GKdIYbgzBj
c910/bzcDD7+7zZSRlD6RZRp0w5OqdN35t3UOS6hNqrElwel5lQ8oVYE3k3dy0pcvE3zK75X3mlW
SVdnVK414w22vTpGxXbstyXT6+8BmRICEMZzxOy8E9URLuPyPlhqSneuDuerzlvzIBrKdGE8wRP+
s2mCwXiGqIptj6TP5u1yFDOLAW8UdJV4AEZ5Ua5YXVqA/YfaomAyVnQvvWcbXoOkHybHOmLZrLZd
0G7AekLi/OJsLV1mxh3dVu3Ot/nl83ylHu8oqJxcWp11w55U01p5140VhT1jWgByW3tG8iRnn6nO
hQ04dVeESv5uLW702I6bEFG8GfpH063z7biCtxY7ByAkMQWrGu81OJJFtFfFXEuHo9tP+UGMOeea
QE6XC3aa1XZCwqR6XCx3+imK0P61ce+V74bZ5e+V6uWDbBtYqLiT0NxxDvYaW6Befgk00OIe6Y4X
tiuwLUY84tPKj96SnfAsTu+GR/u755EA6Wjo/Bj02zZHFBrjpFHmStMc4ZVeoyL604t27PHV5RQs
cPfiNoyqOfdYrOfDAkmrpRearmdTHLLBBvlocNslz4sX4M4qfPhkZijls9l79Y+NccmLQk4IA4eO
AkXX0XHMRyiT29fmF2hsSpNnpVD6EpacTeDqZE2LABKALx9SL9dpUqitxC7CRol7GXEaDqWi9ilv
tsl+7/9cqf+/aPa/SKX/F6JZX383f0838e//Us2oTWe0JcHkIHJdApVc+/9SzWhAR41yUQJcspVs
NAhQ/Ytq5lj/QMCyaFiiPs4lS/yvohmVjAG5akQSKDIOnUT/XO8igai/yRKIpKZnObT4IYagQf2H
/rXeG8YVUm1BhqPJ93JQzA8sbiglyOhRcDwZu52Npzn3oUwudXAQtffh2BQJ5+VNZpRerP1XbA4n
uTJ8r955wE7lt2uCTeA49jbG6u5IJvtyhYSEpuEd95fwemlQS1AW7PwGWMh1mBJk6T22tnn1Ydfh
eEsX0N6vNh5jlSaC281Zl9aNqeUnpnqxc1m4gS+Aaus2RaR9/SVTXMrYo/EBdEKCCK2fumA+5gWV
ykSQX2G0ShJIy3Lq3ELcZ701cNfbHseR5t5ZFje4R4NHr6inh6XgnWLy/tqxtLOObP7hFWJYh7Xb
3k3t05C2LyYuKtsxzAdRMg81HQbTdNIzYlu4REOOlaQs2n1BviFqeki5g6nuZKoYberyVk0YxtdZ
qv2m7eprmM29B+T1NPvcgTNyUbHFu4ptb35a8Eh2AjuNZdPxw5v1GtUKRKh1qUwuw32VL+NBB2kR
YUaertj+RCoNXgbH2C0+njcwdi8skvtjbc/WZRns7ULceXgDdEye+3FIf7RY26L+EtiYsXJ7lH4m
5riexs2/+FK/bUHFc0MDLhYel6uiAu+LfoHT+QAt972pZ4Jv2YaXSklS/hTeasU4yaDyJPIGD00D
Yw9LTv/im9xcXYP3ZeCP5rvh2SMBW/MlDO7gw9+uI40O5fDeqPCx97xzaKVkmTyJPsKSjsQuspVM
+6hAUh1Xs48vAhgL+mV8nasgvB0Gs9lflow1ateXQxT82BgVveH+ozGG1Eq7xXZfFyuF1gHV2fUl
SW3pQkesYa4FPQyJjZk9mnw3GoFiXFe1AeCedt6dbIx7juPvJoTNQdonVrV3ttt6ICnFyNn15W2K
FgF1WSdFOX0V5mvbF6/swxtAH9P8lTUL9sOck0eT4I4c4FR3gu64GBKgsS+NZTj6Optf8WtjpQtN
cE88kvu+LB/VEhioLZW8Z5GTJcXsuzEXUzeewMJ95yC42WPpl8AzaWQvevvWtml+QK6H6A1EOQma
TRy5K7MsddL1EfW1i7gS6j31CI0Vp54ERhLkxVXIHfVniax1M1ucvhvbzQka75ye/G4Nb9j2Yvrr
q5fNtryY91dMnPiQ+XJ82PSk3tmHaQJvZvXiz8yeGWf7vrIKEPkVsh0aIREXLhyuMT3OdBDcuBJO
NH3E9QN3oy9w7csNUnh9njWtYKaFuIzXGSgGtjGMY723gZ1fp6VKkIW7m9zlIlanYniZcieLFymy
s4/0/VZempQHVkRWvGa9t1/I8UTFwFBwCS8e10wjofWFW91ofK4PvDGLJLfwJccEnYoXy0jpLWo6
f04YpAWJxG0SlwfG049lVmhQY95yVS1+8+g7kp26D0/WiUgZ9PhBFoyUU+oh/+ti2kCrCHe3dP7y
EjYZ76rBT50PQ9NQB6Ub8aeE9bhEk9zCxG16Rp7Q7u3PXAbyDaWvskkCOO1uCMZtZ61FHa9FmeHC
wDAQOYGucZ0z+kVNa2Lf10P2Wk/8MFvgW9Fsmsa1V62rF9kpv/q8yN2bAsnuXot5+znYPvevSlP5
4ebjFxsEEKn4hhbiT014slCCosnoyi9n4po1Ev+DpW9cnByyzLH3bV5609t1tt/cKVzZLnvza0OH
7/Xg9vwmJYFUlLXNj/Dm4MpVrcW3uWxbYts9TUB09rCOqMXJ7DL9YG/ae9QdyVMHHOB3F5KviEJ/
yZgaFdUHYbO+sNkw2N0LXQM7aPlUMf/77FWaXysg2qPpT+N1b5vpvkY8ih0jCPc0GHRXjWX4Sc2r
+FagHr9Lau6Z8cflcCGbMz8tLgEO42K6I/WafnakHDCmIe58FNCj74SQ47ErreGBYX3ZZ+5cHZDI
+aR3UsZystQ+8zLsZ/zfdxMbm5PnLvq8KXL6JefqoacOqIk1xQA5gdvR/a7DwrqesrL5GHnXbFFt
5dS3VW73YjQhq9yZhKRgnuN/jgycYRIyFZXjI8zcmxSuCSutcHX/D3tnshs5kmbrVyncPQucjdy6
O312yTVHxIaQQgrOsxmN5NP355WF6sy8dTvRi140cIFEIAOKCLncSeM/nPMdTunaDg5zhWYHS0i/
Sm017FDfL7vb0Il9aQYjFpMAkryG9loZiR2RgTWcmwLeBwM+/2Q2Qr0FabY8JJ5ZPGRx8o6mycJX
OYI9KOGd11NTb9G2u5uhNaxoko34xrZ3+GCUnj8nwAmBetr2KcR0GjV0z0yoJ91ulU+3kLLI5t7P
imaPvKXd0hiXVyNRwbZZRn3ndfrFY664B3ZBcrqIvdXsu9UDJZHYsFzTu0ng+20qTruyHbtzodBA
xYUlsA8uYm/Wi9r0qMH2QSrsbVI0zg/MdFx7Cb4KAz361jHitw6Q3i+3sqozcpE2cvrwwZiq8cUz
fBhqw7CdHB1ZjfweGzy22zlM+TC2CKQo5mPz0DsjYVRONDtdSlQHplg/+OhrGS2Yb4pYbAqr/miY
xpOOVKwylxmCJN7Gja1N2zJlD6ucEOYEbXZF07Yy8L8yfvN26UhQJaaAVUO4y4UXvw489W2YG4Ks
J7UJlT9B07bLr3FYisfajvNXCZR3pYZs+Bb7gjfMqO+r2Td2MrecC5txcwv0PXsLpjF8nHPCS0wQ
hFHjsyeEIE4mWJObR2qIRzcs1oWm3spYOPpTHVniZtbNxX3lplva5PXCzbgpdEZ4WOpvS9949Kue
oULnPqaG+302DazOSf69Yu589sou22cUWq3aM9+A8DJsiaRRWDziDSPtZV3PutxKtBTBgsZr7JJf
RlcBouWB3BFtyIYB7WGdxqz2yQfw3XzvyrHaDuhLcD3hovY7lFZB1T2zS273whAUEQUCZyRmumpB
Vs3dV8B9K3X3OFVPSug9QJDvYca4xnHuzJEUl8lPEKzdLH3eToWfUwOklqYo6nRIj8WhvxkZ9na9
vkuD9k5RdKksqDDyjFfYaWggx3Kb1MOKZ+tOdn4UsOeIfCYwG1Ce4oShcVuYMzOhIXyBpWWtbRSD
KOTR9/lQRrrRnTZ2iSbTNfIM8bP4HpCtEox+VFNFH0GBb6ys+kWyNl/UTy3TJ/BWNOJ3eCTgqE2/
Jn9+USbof9dGtBhaLStaop8Mbzj7XhVvEFq263oc1N72fdwgHXRpcNuosTxFRITES+Iyh+IaSnZL
7e+a2dsgmCG0IymWvWEu3mOQCTzISoMNZhvA9qlB/26aO6k9Mqrc8SHOrAZPVFAfPfLFV3WbMZWb
3RM6QwkFiwM9SNcGYh6Yc1YTWV0JAoDhioybmeQaiSfaJ91JEjUMG2utjXxh4Zb9kuD0Nok9+gdJ
MsyKPJpgLTShYito6zw6/OUNCEKwDh2hLq2ZKwxz9CHQa07s2YO9DBOBMYxl+6oIjOZN9wYUrKnS
B5aJ5ZGXvuy1UM6BSW+/6/vaQGtuxS9mbGGeQqN+rwAjr/OgaI492tlNaE8GM2WIUW0H0A/5E3Fp
JRMeQtfvBQL2vV9K+2qFxnhxRDh+9Up1j3Htpd9cHm9bJAjLqawSBuKwVKtzcxt1hjWA4jgouzay
R8jvbdiFa8FYjpGfGNcTU0MK6Sm7c/UYHAf8Dmu3pxgdiGEoVr7Ixy9dB2qXK/Ir4m65gu1nB+nY
AE0aaGRgd9r8SPKkdWqcOF63Xa0wqZj2m7IZ0+HOz681NdbGqqW8a1sMjdJAtY0KMn8QqBZhVpXG
N46A4IcqCtxArFXWoXAVoBfeHm07UGfn4j12KIH9yqj3rgBLgxu0WHmSPKd6H7BdXqvWeg3ammi6
LBL2jpHQGxkpx2D5BRUBebX9yzYzjQe5I17JRkOvqnMv4z0+kQsJVBiLJr0GobALFnSvRvDMAuSL
ans4NFZqrYSrv/dunG37XN6nxXW2lr3lU0+NzbzD7XO7Teci3zCgx+mrRxTkwcI8LkTwNvQ8V0dd
jPe+YttmLVi6ZHct5SidKAmXMvL7RO+9dkq+NWUmj7pakmjMmyAqJ+/a/wMwz46O4zWlGE8b4xls
YB7zYPCTTzMr2kgNckHZPeLLE37R0sFUAtr5Uj4wLYNSaYzPXt2UpGsbhKOzAXS678p2wfpWcmK2
XHbdB2b1IQpZTqHqHbpvA7T8aQX5kw3/MGWkhag+khZRRnZFOtJQtwRTOLMezq7BaytanDdGm0/Y
jJLmtb2hZu2ueSnMXD7ZjNQ3HSYWg/nwNJx5JvKwIIrnqAZN/2f5Tu6vljikMZ9dgWIADwZSxsQ1
37NBIaysU0fuOiICN1WA+8DvNIvAwDW2gcLuw4/lZ/tCVMMOWV8YeW2R7/q47M91RnbB5LVql1a6
PgiZNq8G/S3QSoJkpzaWq2EZx30xynHH2Kvd5lkc78l1FR8g1ZJTgsvjkRBeiaHVtU5j2aX9ESVa
ufM5Nw4WyHBEYi1+Bu1/c0YbDyx55ciFBrHxNPipweiDqMOW/G3ETfko/WaJVOXi88VZNei1tpRB
xzwu7wvhxP2mL4Rzl+YV9bkjZk7mYnwjVoeYuH4gqS4nIyqGukkZx/5im/lg35CoN1QsWXBuqL/o
2HXbr0VavinYtLc71PpuBNSxq4a1KiPmbB6AsLjY4xMCGl5Qt0FHIWEE4zSQKBYQFVpHJtBHm0f0
CTcBaclxnxh3oxk3UdzH7hz1uR8fq6m8+LNov+yu/HLbPmc/7jnbgi8ywhf1JetAmQw9su+JPeZM
d9gT5ec187a2e+MZY1H+K8tDsTZFsuxqGHDfUXbzMDBk+VCXyj7Z5pBFKjHVS267ow/Kw8ePl0If
ifi4PTrcAp9l2GHnxD+m/O/sVfAaBxr7vB9TVqwQikVMjkaKbB0wb8LvdyxiT5+aSSK8HlEDs83g
eGtMrO1r3ij5I7VbENLKvnbaSXYEznaXMJyLaEqoQfLFKZkCt27GhZDqCwhdfNXz/M6O6fvoxdcE
oCZb2eYk8Y/MlfonjvX/Dz3/D6PC/2LoibsoUe9/e68//7Z67z/U5x9kg/zd3waghn9TBzoIewEz
2pCYbIRYv01Ab19ib+V4fPGm3oMI/68RqCX+LhBnBYHvCmDDZJ/9Szdo+X+Hm+3AveTfCgX/5H9H
Nmj/UZfleYFPQiORIK4VmDcm+21A+jtoJI8fLBR5P29ISxdP2aSGo5wD/GqiWcwPpw0JAPNG+jn4
m+pSoyCYKTTnW8/PuP9gT2H34E19fECp6r4FgTOEuIAmNosZNcBHYce0jICXiDGc6uAvyLvOH/lm
vHqAk0jZUMu5zDXAAv/x1VO1EbfQAGsELjvjM3Tsp8L3ZjR/ITEjKLH7VyyTFPIlwyc60JvdVm1n
UzPnAoPlHvqpCjmGBOXaWrtIS+j7C+clSbE1VyYoDSuYrwq9+zc699lbdYtjXMcpW7aCFMGIQAgc
pjmlwLcl2dTmfVLWDELMOpgf/DxPz/hcikM492VGre7iZJZz0e2QdXEE/O76+zeywT8K+n57Kyzf
tFh6BkTSu7e36ncfJGpJjIo+AkXisal9JB5rNZnGOmxN/y+0g3+E0v72rSAJA5a78ZTM8E/vetZU
riWrYtr4Yu7Je2rN42Dg17MJM10JnCvwMOuH/7HlCtWmVP3X3xAkD39j/fb5LsG1/S/QJgccAP/v
I2fbv9c/v34Pkbv9+d+OmfDvqJJvglHEleE/z4t/njLe3yGDBzYLDpRh5C04/7lo8Sw0zabJhe4B
ZnZQMf/rlLntYDz0zjSKjuW4HBD/nVPmT7cpZxhNoMlu+QYvQiD5JzIr6UM8qNvaxLfdTcV+svLl
1S288MjUbzhjbzDNv7hE/6/vCPLQJnjERpht8tbcLuHf3Q1MlVsSCvHFcz8iEko9gbxIa4t179T3
7RbU4vLbFQqSELjgv7kBrZsw9z8V2PxcHrhFjgg+itt/gjf699+zoU1v2NlC/PgHLjYf5ypGWxnn
uOjsRawxfglODD/Oo5JIgW/KbbDUAMJFRtaXH7pl1L5OaKzfQg6cYPu7i+XfvLw/3bS8Os5HALk2
yj2eR38G6Dvg6nCdOD15DzMiobEegJEgF/LvPatBi7GUOtjUlENq819/43+gYf/wvkCM5RqyXJ5X
LE/82/v2u88iU7RuaW9gbx89A3svD0OaSYexHekYyjxkjalAUPl2f6+SlgFpl90UB6U7GBhyiWvm
5O5UVj56ViGNvzg2/wRv51O7PUZ5cRC2eYKgifjjq4OYQJHnoz5r42aCyst0/9q7AyVYX9AO9F2V
ib3RG0G98fx+9ne2SJtfzW3jSXCMMfxQnsweAPcVxiUdsgQTvG8QKvoXbyL38R8uL2GTK2+btil8
njkkJv05gqAKyGGZ4FKtci/2DhmboIifJj8VRWnuhdl/NmXOoNzlmZcm2v3o6hxDCdwLed8HdXme
88T77svUpcdhTsIgUDjQcEo0nyroO//AysX75gC+SDeE5lmgakbPeld9CAMm12O5Dou5SHfkhEHb
xf0jl6uGwkMQX5hZH0vc+O6+tUlchdmqejRXC7pU1LhAi5yHHEWlzQCSzEWmgQ3mG+KF0waNt0z6
aWRVYi35NSWVcNolAtfAKk7QN20kh1virUbpC/mEjrO1+KCm4EMYaLIAAHXGcCAUQ2I69ap6J8cW
sHwscRysiHNoUT7mXHPIjZr+0Kt2sO/nEXbGYfEFMgAiDQ3WoL035WtmENBfGY5P74lAtbYiRJmb
wU9R/Z7nDIQ0WuiiiDhw+BeXdjYJDTVHFEhxi1etH2ZEmbJg25Bjh70w/nfx5GcD+Qi2OfGrMZV2
smZnnOg1Si4wXmbv8lZK5E/drgsn9swAJG+50WOWT7vZMM2PxPfAxIU2eIpN4lVqXSLmoCTTUDRJ
7LJc7JB1Wj6PmPZOwaAdaEcsauZ7ZToeKsCmK18tQcrOJkzC4BP5JCsXr3dSNDmKxPQqXMQHwOzb
uK3NA3x3bjldfZeR1J7iyjsZo6RbI2rOpk1GmgjhsQnMnwEZQsU2D8P4EiQElPqIVZNVxVTXjQyv
JmiuCRcydbUco2lmHuouRsI1aCs88ZKwaPLbVfqAOjX4zBoMzUQJAgFdhtpnH25ZD15oEz4UE9rA
kjRHlv1MhYO9uQfHH26rNLDWSVh3Vy+ZAMl1NpQ5g5Nl3MdO6j8x3GmmA3LSAEJWdSOBESSJEHJK
Cmtl9ewHgOuMZAF6bbszCmkdUaO8V5VRTShrmuJ9ka5h/4Sy328Z9eWfoAM9OCfkAQy8BATAkadg
1GVVrU7z4p+wZi6f+FLYOCg57JzMHn96jZ1fzD43n1n3ViQ3hjYLjXGZ5F5qNpWS1dQh8dXw5vXK
2TgyZs6QQUVogDKt00E2gCpGfn6SvGc++CCJEtY9FTOhZtyGRXqz4bFhIW2xldYWQBqm7CHIOcf1
YP2khycWDMSk/WYxXwZRWtTawRWZ9/veg3IMEMYJtpYpvnyZ5Iil3PBXZ3TQ/SR/H5zPUIL6bSHC
rthLZEern4z1XCDedmunjTzUfk+5i7QWAEmdvxWNSSx4jx2TpZ8NQoClHdLPdkaCG5kJYxZGWJxf
2HCXowBm/oR2yfvIprm+7yd7YtDdEXSpanHocByfm8b3GUDC1ji1Hn3Equl8Z1w3rLMgaeS1129L
5bbbmWnOVxOE/aUTZEWxlQLBU5O+e9TAO8m+BEfzqxkW9M+xU7CUSY0xXBXaKK5TnwQhq5bGg2/d
L4+3NNC1lQfuqYCZtZ5yVk6XmVjL8FR2YCUtZumwduTkrwfbvCH88EevGctwu5nL/W8G7lZK/a11
BBcr22XnYg+p2A6qS64ByQm7vChuuupbqPuIGO2hSJbb6H9wcNHjTXIVOtgubJtsnc1QI9kkGwsx
bzZpepltN1vVMfHNU2Ka1krT98/kxu9I0/PkuUlK9+DU5szosbFbiHf4KtKyVk88+cuPAEPH5ca7
3VYVsY8PiPexkNCZQsDtFrt7rMgP6/fGotTD7Pjo3MwME6M3hkFxGmWdRuM8LVejRl7smRr5WWCW
nGWEOqy5ipcfTjLA2qkh6UMIJPGT2TqRcw/4cSrjoeJKbw+ZDpdwzwPZgPbDrVBt9DCl244rlnu7
cO8GYRfrUPs6Gm1Tb3I/pbEocrXBFjscp9K7Qkg4uE7wDKbfPhdIBrbakNAr7V0nrJ9VuTyCiflC
HPhoNWEEdPZjTpL7ftFblvrXDAAQY/Ghu3dp6VBRDwHuWkX4ppdaT2XrXyTose2Qwa2dSs1qq+P/
Cqdad6JmWxBrK7K4m1/AcEzbDi/XFsFGvh/nwdrQmjkHnnRQTCFyfsWtlUZocrod16CICl/jena7
6TTyLQiH5QqP+oD30Q2c7rXJof5vpGns03mZBsLQAp8cTEcCW+69WQHdLMP2pHJrhMRsYqYDAUF6
tFuo9xyEijXVZnaBdqH0xiKgfisy3aNh5g1luWnguVNr+JXGU5slyZbzOU0OWe47lFoOK9h9HCdm
cNFBAUcdsSMx7iaHqp0DM4B/yjJo6VT8WHcOOxgkvoSeY5FZ0x7GyRG3vk2tK73zSBbKVshsGnaU
GqTb9pOXsm0jyLnQOcPtIMTWcXbmdgK3h1wFc4RJbhZjM2gipuWOeyvovbsOF/mIasptBUpdxCrr
eRJ09qQhLo95zHvOMYjgbA2/zvveKZGGEZb4dL10JhDAnMwuMBrUUS/cs905Bw+gkfEEYlr1Y+1v
8rlqrwsH0DZ3jBnr+5CUn8R4Obf3SLB7R6C2ccBluDerDr5CavuQ0Uc1uMhWK5/pqgZPIwyCIMs8
LH61VmK8AHPIVEQuaX1ACZYk0eIW/boAmrkOk8IGeOwE31LbJdu6a0KkGDneyuYgMwfVfDfOepea
TQfSaASyMSbhBvhOf98A3E73PE3K+wACBuPyqn0kBLw/EpQZPIx8+YLN720M8uEoCte+NE6ZvKK5
rzAk4NH/4dEGnkg5CPeobqxfOQqIl0T1Q9Q3sfrJO+t9l1ZsnvjguGL48W7oFsxHpLRj4H4DZ2ex
gpkWdsGGKsGP9R+T3UxgDi3syY5q94Nd9LfRO4RI7n2qgNI1HCzrSWn9aAuZrQK0WUerawR85ZHX
WRA1XkNugUAKjKReE2w+3VRy09GvhnGn2KpsdNuQWqfbDKcBld/S+sHRrBLELQL7Ev7S0Jm3ruEx
d56sQp9H3zllST4eQc/4q3jx+cXU4mM2WbsFBABFKlaHmGwm2KrgMoEIDhpQlXPSLN0eFXk7ABcT
ZzxoolyjzmiDq/ak9VygsztV0uruGDHP17mtXEnLVIfbQhMHEVv+zb4yHYx5LNAH2ukaFsH0EPLU
YAofGDETYne5J99WomjI9arzHDoiesbus7bdGDjDiDKkJ8zGoVff5+Bfj+gA04utm+SK4OmU5MO9
WOL63IJhsjc0AMdEGAfwm8U3P27gL8aqeQHtq3dl6T+Y5BxQxLGpSZthh1KvQ3U2ludeeQMcLbRb
KRPGrdUx1luMig3BYuc80EpNIG3lbaGcyQhqGQ1jV7XPjqZHbzAS7+Z6brGnIB7LssLa6bk9C0T0
UZhIdRdiElhrv0pPAPsghHbgRyxnGu6BGMQHfQPmOYrIEmhw8tiO2nim5LI2vVcbp1FDdFxhdSfq
G31QvunSVGzm3rWBC3U3F3O7nHRd602tvA/UyBV1iOoiHRJtWCGT3xWx89W5fRNucUVWKL7d+NQZ
QKjSdIB0ms72vVHNDT6xob5UNSBMnlCZiKbUoZqeoUkvqtDbQKTyNLcCcSdeL3Y5kHRb2PGnyq2H
53QpfoU6GD4rHRabZJxCJo024DeR4SPIlI53bZKXu9KUBuU+BgjofQCD0+pzjpt4S+1dn1yf+aQg
LoINc+f8KJwY1gmJsZw7w3AnJs9gZtkMXFOozrClsdCGO8YVTac+AtvclVmxI912eVAQpZ4FHpo9
ng1wn+jTaazrLryonM1MDYlrjQWA68Dp863JufszpDL8EljEEbihozTj2D5UiDsvoKuLHfyC4IWM
a3ongnP1yShbFaVj+Ros6CYLD7crwYbZegzt/g3tyMZA436UDRyOFa47Witr5NFfdmZF46KTs9GP
DE7xUUZZNy3nuPWtrZbJE5/JtEqdzMFAFQ9bIHKvQYzZA3tdeZhm8zoACI4cg4e01YAjLiuxS2dU
DU4mQdx37Hg2o4/W1oQqBaANbFKtM46jgjbG4tnynGWZszcopQ4B9QUNXe38LH2IemQCPDqSxS/P
gjC9Oc6vJTksW8MOvnzTs4982laEy7g6hFm2C1vFlqmTd/gB9YmzgNZNG9UT9dotmlfCuLVtnqVT
drYZRM+4SVzwHaDRVBR25bwbDdh3ZsjjPeH23jP6ircUx98rZF670A+dtyoX4YWUQSorVCfglxe1
FVpxjhThB4HLT/YI0aSN837NDg1Qs1WyerTnvcENdLMBOOepCPLPuiz1G0Jl3oIpmaYDyEW2wUt9
LfOywrZG7uYToPZ2O0oB+s2vTIoaCBh7jwQ03DHLdnDB99Lvqhm5aYJEZCTYfHGA6B+CyZ9gZinc
eqtCjnyEHb6rFTBAbqSOFmEVJBQfZll/xLJ5A3gRfHazzE/8xepeDOx/D3GnvIubtDmUkL53vyWq
cY9si8c7A2zze2FY/VVbLT7lmDXD3vS8d5cRtlz7Qd9eRjYZ76gs26uPifbYuYZ7wUPqXN2hciHr
0V5oKzMfaCi9I14lFsa1ao8smsncSozUOtQ9y0WjDvRFYvx+aNKyv+uykN9WeKyUMpwnWU0Gow1X
/+jd0fqotKw2iH4UcQu1LgQb0mLeh0VdwAxj4nXwcJPwC53A4MBHgUjrv7RiMT9jKM9RqIL50+EK
32kvmLa9aLSFK9oqT1WMjw5BaLubyG6uAUkW4DIZplpyY/oixOgGzRWg/1A5L8J2tIrixqPoXGT4
1iylBbayMr2v0RiURHjZdQ9DW+avzsJ3wvowqodYGPMRjxWD0KLof8Y41vekbDvfmkY3x6T2Po2s
rI/ujPgOPbJ4pmx/KkcvO3c5HS1GkeVBEwDwlvqUsmk7qT0qpPSjcIPiq0Vxw1zAp8zq5a4pzeE4
Vkt4ln1NjSQLMi/HLngwBQhxNCuI3XLT3GiW8kikc0TVStrocBLjEeXwA2oLxPeQeVRjQ5sdpmTt
VI2+FCMJsGaIYCC1TIkmajLaD3Y3I+5+zMXrBvOl3NAleSxe8HzsK2W036be6za6KYxT4ufojnnD
25Uyk0tlsQ33S6PuVhmhIpi3J+2spqpikEMV625RqHC9y0mh/XBcxDVzP8ePLQ72Yj/i8zO2C8CA
XQuk4Utof4k6S+eXNiEB8xb99ZNgJ3csV6NN0M5DUokRig5jjfuxKL040l6nrfUEUPZoqb6jOleL
HUQ9B4sbkcU03SBzjMHQIbTmhxW2/ryNS61+hBRexXbsu3AXS2VwFYrFPkEWcW9MQsZLwVwxO5td
F6k6kC4b88JKIJnN9k4vknTLBI/quJpLVENeN8YamzbO7j1p26E81AsDl3NrJ4zSGhyE2Kg6Dzlt
b1nGJpcBXZalS8zUGj82Bt9QXTlO6+K9kzpjzF34YIdvF633Tae0Qndw0kr/FxO4AjG8mMH00b/m
ksNzZZSuircOpv8Ehm7fWveuX8YOB8s45NucquVztJzq2aYhgCVRqkckllN8QvhSvsqqL1/pniCU
x2bl/lh6sK67rA68BalbY5Pu5LVp5HnahbdqkXxwSw9JNx264yqa6VovSTODM6uYJeK2lfFw7e04
ro+44mWHD4sUJsOtq3Ndtsa8CoObllo0MI93NXpRSs0xeUg9SIkrjoQi59LK0K3UdVv+ChUzV1BJ
nu+9AMOQ5a7Jes701LLLMkrslsmhHViSJEmtNXhVw3UIuTcnMnQK0aOIWBhMFnunQ3KINMbmz9fL
wueKR4T9yTJ003VcRm5vP/Hd8THNbAlMcRj444Kys4YDNpTPYMdsPrDRnFG76kH3UQHGQa6XJHUh
RsY9Y7x07G8WzBmb6WiwWdw2yW06ktvGdPHzQSzrxBLqjYWH3qNoL71HH0wwrmPPQMTkxYjsaBLp
mT1C5i9U5eklSVhArB01IdRvMlZP64ELwsTqanZinSN3KNZCueh+raAgLbKE2GRSSOB8xfZOBsyG
6ICsXUsqsE3YZFo8LE7mIngE2uYfnDFzGGq0jr4mXmLwztQ4UxABF+gmc2kOHCuM+1c8W6Zn0Mjw
DbLFd5OVD5EQQqibTf5hqTVSy9iuODOmpv1M3d6q1oqG+7vu4/Q6OE79KUWpXrGFhszA2+HeHUzc
MnYjYI97+OqwYFST3im05e7e82NrOKSlPwU3fR1z2pSEVY3KCmni0CG+TCmrrrbtzJgWIA6+OtTv
b4i5l7uwESFCuK4NHR6ojffimWRyrPtwEjybVSreFxSaW4NJOU9pFug+7msxVm+ZxCB7g9KK7NcY
jozsgf6qYj/omziL+XNdbRnDDOE54XkLAqHH0JkR0TJteeXO+ziG6FWQCAdc8QiqIzUJrj6nsPWx
n5YM4mDTPweJI++svkh2zBm4ZMhzF8GG4MEk2eMbWorTMhemXjfkjwSbBn8DYdluxa2cL5Vj7yoW
0GSrGpZ99TpROacblbhfSd+zy4OBO0atjbETPLhjYgU3gmk8zEKrCk8EzzCqD2aDg00WQ7kuZ+kd
4cQ51dH0qRIjejUubp1T7298T5k/MkSk/SozK/3kyrR21mmjuCsgicfcc6oyDvMwctRrOH7v7oz9
H8Ntil2IFtyP8LcStgTKua/2S49HCdtBaN9jbTNtBhIWpVVLjkiJvNPlR+i5KwGEtgZtoP2P6x3m
V/o1FbntRy5t3h1iENvZtCNbzmCwGvzBqm9+DFiGhhX6LJgqpGSXT8xzg/esk8UPvPHptLsZHV9t
is6Wm7VwXheMVje692QyXBc3M7ycxvuA2w87dC2mN2suBr0ZMLHmB1SFNY31YPAKRWUXfpSCjiaO
KYlhM9hOYt65fe19QIKqDpXsuEFVIvnoUmsy052AKUMmxkjZzXcMK2PjuHHNpHt22m0RNFSveWdU
Z3aYc7sJcejdoUbiR1MlKlkte4P9Zmz4kSmcxNlkIHhTrngrBpBs24Pe1VbjTDtEvCVPjD5lu4Ju
zC2jhhyhYV2BSm3w0HM0wohbSoE2ze7u6zDkzOMhrDbMOSYSANO+qs8Kkfx5cBcotXiPxQL5uWp+
zphghg2PcXs+efRH0wMA6oTytNJkPyBVm/WmB1r3oqUguKSrGvYcMxraEWE4W6wZrXx1MBeYG/DE
U+uDhNrwDqxjP2+HCSAC3buNY2jGvvuEKtq297fDM/K52cTKSFX4WrizgAxVBPKRzJ/GOgS9rkFU
hcnXQLzL2gE3zk2XueEhHRkXwTQK5KvnIRDb9KqHCdGANmXO3fGou9HL9Tnu7LDdtkONpNkIGPJL
pvz1fhxsngypX+IvA5gCmtuu41MRhJX/qcSQztc8lF1y1wPYwU4OPkaezWnsuAMZlNinAbP2sm9G
ySqR/tkpDyCvYtDJvdECpe2r/lcPTQO2x2IUr0TYmPNJT0h6vtsLKJZwZU9xeXBwZ8t3M8Ot/GrH
t+ogINMpiLxiDAV8eGF0T26cgyWBChi1lgwVkI4gddHYO9mm9gfmPmPc8cxgiZKlB0RyGe2lbhVY
kUrwpPhwl5Q0hdWk+0pdmcrnw0PVZQDe1dKIaOhCZ9qazZB466DzlHevDOJYqzrJCCoxT/i87EeV
1MW2ZzT4Rr7a8jPJzPjiLY1F++t5J3ILlzfXazIq7GF4RAHY7Ns58FZe4rPNkX6wLyiX7js7I9Kg
tcwWSMoizhRzfCe7NRUhRJ54ch1f/sRsnHD5hJnYoZLtruyxyy+r7cdfA8jijLtqhr5ajt1jlrdQ
pLWqgpPfdn6/MWA9ZGvDDkM8XfH8Jkz81kOOUtkOZbbBvSJ+TG4Yfx9Qc70YN+6IkFwKoki7TQ6B
56vKKoDgKMXty4gRAp4DsiRCRjyxT9Eu2EdNbjJZCuBqNlmTyz2HgbenrUJAzKik+WjT1ucAV9qY
UErh3/RVl747C8YEo5yYAAQ6PPmOOx091BtgTo3wOKfA5pKpEHdp2NqRP0ugLiDl8UG5k+caLEJi
awdca3lKydwx2WPVYJUgPqaXYHGnfcmE8N2WQ7q2RFjccwe1BpGaJUWlSAf1Uzsh+tWAVRRL7zE/
S0KrbQAYXIaspTPSkBI63e2IpLyIgMym9wvzVny77cBq1UvmeuVaLU5Nu4urp8Ur01/ssjnsrPFG
tER2mq8ZKcNR7dHxr9MxhcQzE3MbUdfWRy1bZwD1CNAH8kXDx2oVa3SfyN5C2Kj5LebBX6wSBrzq
zzZ8sJuJjOWYFb95AcMtyLyxka+F9R/kndlu5EiapV+l0dfNghlp3ICZAdqdvmrfQssNEQqFuK9m
XJ9+Ps/eKhuYmq7LRqOuElmRCkl042//Oec7TePu1nzqX5dJfgcUqxKGHV98V4KbGOlsWNhoUR0d
LHdzmxbz1lJ99tiQQIj8PhjIkfrIfX2s3bPBesfuHOpVuqjg51JOzbXEYnHPMpUHf73UnwoXyvbs
djwbYZLZmx6w1brlrxYmzFd2fCp9oZxtPFrT3vdar4loZuzSz8rRNEi75HLGHv8umY3+kK5gbfBH
WEOkggmP9MTteFvM7pOYsfjjJCGSLETgbzhP1dHmZ4ZazUX/Xg3LQrqIGsCbNW7DExfk8geKQxWZ
gvre2apTdPo4yJytmsLwKq+H5mOGSNxv4NU2L1Mb+Lew4Zd38JikBANEppwF/SvxtomNruGVmjU9
CwunEBlEholF1oWYfkX7SXG71LaX7BNh07Fjtd+Wb49Ht6ZIJrpYhLb/lE5y4VdNhHi1Qvai1AiQ
/+wzf9m6GeSogWj1Oc9YSulLk0OJn3f3t90df/bmYO3Az+n9AcfzbWo2/7A5/pVDpue8FHWbcubm
HSc14Rq63uNh/DW5NnqbqPy7fLKZLP/2l/2zSeqPL+viJ7nw/ySTG07SPxlz6iGb3XUxCNo1DshN
Bfwpjkp23hypRMsyostj8P/5mlJc7D7/YQfiq4LP9CiS9tF16PYK/5Phhkap0FQl6rOBFMk2M28E
OpTg8KIGxKXZM52n4XmODSKuZKbGDBHkR0R/bnxj4a0g3BZPfC4laF0uUJng8konWfvq2sa1Tp7F
xrxkMZM37idyMzN066r8uwIdlSN+Y7k9uqJmPqAZ1/zywwYJCCc38H+nCevq6JZN/ZCz1iB2TKP6
7Qhl5CXglgv8xTDWPjS9J7EBiaE1x3SoxmFHYG9ZdqTKwLtLg12WxG0qu89wURcHidWS2IRkzqKY
bLN8DrMBBbXLjXUS8UIQwUwTSV/fG9eT69SkQZ285KPFXeGT6iTedekcsINltCLVx3C57RJ1YRBA
Y2EsBCOm2cGBOoj6VEj3FGAvTaMFbu3JKwV3ttl12X5g8mnPsvBos2Aoc16xOINyb93G+l3VAbnW
ep59/4Bilb17Jb10hywfAwOIRC6/ymDOKGbt56HD+TtrscvHGWNAl65UL7dsorloNjNHANsxqhty
B5ZQWRnYz31IhSuJ1r4HEFTwmgnWKS9xEPUYXhJgCUXUtmHPfczK6kNSEWMgJwXXfpeTKCAzBd+P
tQBpf45vbDNEJcsBVr0sRbiHlLOe2nAR8+GPD8ffZWx/htz+P63KWArsvP9vF+phWH7WP//ahfrH
H/hXt7vr/UUF2LApCsajhquUI+Vffai43Uk2+dKXDpp4cEF3/BvwI8C9in0bwiv2xJCydf6VJsaS
/u9/lH/hD9g+kFw7cJlOwuDv8aHiD//T4eN6Egil9AOScRy3fEb4Xv/ai+gqm7s4faDbdB5JlmTM
STUrdtrltv3sxYhESb5+jKtUL2vL9mhTg8rKtu7apaRuZjM+YVAjyLFQcveh0yC757XCx4/UlfW8
FKvzNa145iOd1Ge6Z9tHdmZEY401k+NrAIZeOa1kkYPEmDw2sbL9rVWvxQPbUfdaqssBErK6/DGT
M8dptdYsEoKSnPbWvyDO2eJKQqKMkeJpSgQ2Q7KxyZsWg7nNUtSOCN60NHthEr4jPy70G/aemIaR
2qm6nT0L/2evhuSha2PauNLBKX5jKUJ269n+cJ2ei37Y5RN3RiI++ifN5nO5XXp8XRsW3IE6QIjy
r2hDcZOoQh5OopYuSxRcxRfbSRiJMvImmbwbnQw3owGysIkpYVcbEn/LQyrrTB28dNJnhGsmiaoa
4edz3Sr3mkH2Mp+F3HcLf+AOWg2hO0Y1mdP48nup3FO7chtPEs9vbydWWbAZ3dl/ly7Oqa3yE2bG
GL0kPVlTjUw1+COlTIZ/4JzJRjLhuut1ejAsFY8tezb35EzuU9GM8SMjSzIcJu0MAbw5Ix8p00kA
1cKNwcqXgZHjxuiSr3b89SXpY19BCklBeXlVbG2AIgds+awY7cdSKQh+foYt0DAKKz69fsZu10Ke
+pQ03bN2KRhFjzak1Se8o5cLE30Vz1NRsqaXVDPu22TACTXDMN+iJ12g9OuOewEkv2YIEUGqyXXx
Gk48x7PlM0cylaHKLUQsNkMnqfAakxLYk5iIhyJT26rbmrzH8OuPo9NuG6yFd/mg0CV00/weV098
z+Q97jC4rt0hrm32bIaiDHZTE90dOzymaHW2QgSJqm7JoPpNDMi9vbKDKQM9foxz3H74dZMmW5xd
yQWbjzZWel5FeaE73SCOW9lO6JpS5QmLGmuTte/BDJCB2XiT3tqNPWZ7qQqjdkhJ3tlFfQwjf6Gj
asPeksqPqqt6XqQ2Vxcy+HF5G5NDH4DEI78MAB/5QY5lpXaLS6iepowRhVMQUl4jW7tXEvBWvENk
bZ+VqJxgy/3epBsWNh2IgoxrEsp/QQ0W6JLxAdcrgH1fiXDZejWtnoDl1+CzrVfoH72i4HgTjrLx
bmfLZpbJ8nW6k7gbkPeTofwykvzcVR/66XXrAZujqmCexYGl/pLtjMNWZ9uS9XPwRDftt8De8buw
y/gNu+j602r41W9ty/PeyZ0JfndCte9larWowrgbrEhMpNA3IndxAHZrmMHGiNP5ObBHN6dKzB5v
xzZNs00Ck+EDc6vzc2ItYUVpnuZsTKe6uGOBZf30B9d1olkG4Zev6XzerE2sn7O18s3J4fhD8tGm
e6q7Sj7wjDFnezbBWeSRpsh3sc5HAIhLaLWkd70M+ZaWwy1VwcD3gb/ZyR5bTpXsasxow5VRbSjP
g2ixAl12sT5zjx9k23geB3P2mpAfh+pocNzSkoVUMdhWSQdCufbec9OlhcPeg0syFVwqZ3TbV/lA
BqXILJrShWiKW7fViPl9qkUWjabwl5t8ShN1J6tEfFo5oynKNQRD/BErt8c1A7OCqdvM813nBk1+
7JxWFNcNcCXQLF7r3uMsXswD8g09nAoGaAw7lsjWI/a11D6zwWrE2eoQnc79ULEI3gDekwMEhBGi
7MwOjrbVTdjLTO80ro0XOmO45C/rYrG9Vv4ktik/dZhHDHXDrQ2tof/hu8KUvwtYkpghlBdMe6bp
kT4CvBTLoUiGllOCxjvgFVVwr3kWYdna/Pmomm35mTDPfVZ87nNue/yuQJ1lk4hkUJlnKDj0T0MM
xbeSd9qf95bKvDnSS5reQsGYzpqtxhuINFLM3hrmNyvKmzzEwUg5Sb4EbP4niDK/EpOsv4hiYk3q
ivyj7Wb/KkUifI35QP+SkKlXXL7hTMiXTCb3rmL1v/xpGl4cN2Gly8eNNl+njgd4Q2MM2rGlqoXA
qabnhSFPBa/OxVhx5bFT1FvGbjPvOoNfyQ66lVUm3rCPYVpxdwIp5LQJiZCueLpY6KAniHnlfenR
4+Rnw5Pt1Wo5Trp1f2A0xrCYz8PyYrclzx6iHBwUzTw9bhwolZhajGPbeyr/qjUiqsAPsOtXzNYS
QjwWKFYaKcKKDS2qSGcf1jWC9g/kKa7RrIbhe7lyYGtRrsFFcJyc/CXzJw0N2Q87zO5OiG08BzVJ
URN67zWYfr4fzmMP23Sy8phRTf5hD4rFIPVMeA+DsijpCAUQ++ElbvXtJ2EMBbv02n5vDU7+XjfN
/AOtDhcUOWjv0wSteXZsavVAucwl5m1bh7zFZ6N/+Ug4p5E6rq8gW4r7sBsaDgxF+xweHB1Wuxa+
5MNSZ3mDxLkCnxFXddXGP4Y87patTgwwydVY4XfRVHRCYev9RlsXnE6VuqUQmiUApE19x86jOrbx
0tzoajZvddBxfXWkaZ4z7UJKWZccRxKMRXwTmWz9Y2CNVJ8Ru6Uq0DgJyYusdsyOi7E9RHItWVRh
Vx6ozLErdvtIA/XGpI748qZ5XSK2JYoiSBdtK8LeVZ5YdIYFfYO2/Rw4VAnUTZ6Ee4joTb6ZLpDa
rZW0zFxzTr5ex7W3zahWdXDB14husN7Em6i98S0U9SUaD0IQsQxxCFuzg9QoidsMkR4GfYKTzsYt
Q3m/HVRSjrdVlQOndvGdv/BGEcUJe6D84fudPW3xQsX7VHv47WdAuCpa0sBOdoAdFmdvowNauxpg
2ovBxqsPACrUW88ebAYdlBbPa47zISckkWxHYV0Er6QorznU058mVONXNRTJF9Ps8lkOefMB5mvl
FKKnbcGBudr8LX1+1Vs+8z7EzbbVfMyJBd1nfpy+6BlmCeAdxjHaUBfEgZiu8ecpH1jjheRR35ch
X69YLrk0fTtsas6tbySbFhQ1edJZ3Da8kxL5o6vG5j6h9bCCf1fOX9LGcRWRD2uvZDzgOaalDdJr
nwy4R2jC8k9mYJe+MTKXZzhJ3A4djTa/srqnjSlj5YfKqn1EFKNxXSz2CE+CsBCIBIe6Tmj0jAcr
XhH2PCDO6bRtZvnGjADjgL44d44CmtBfUwM1E5LtwA0dvDpWDm1CxAGqu638GMaUY7Bwi6Ga1P0K
R6ZeyTQQbZueVd6lr40TXhwPqJX9RSZOX2trmX4HPl7TqMb9iNtKAoTaFuSprgoI8w9Dpy2S7dPk
P1dtjubDOz65xSNPSJQdMgsJoBiX1BH+D9zUbRrerr6EuJPzMasdwCUOqxnnmFsOTJVmmOqzNVG8
Cyt3cU9F56mXfMzZ5E6gqREOKJ25GwHWsT1G1e83I6XVFxY6ZPdtOKRwDP7+S/J/sSfmv20qk4XV
37oQP10uqv/wz9999utP1+I//ti/XIuhVgoBBpP4peC6pWxWXv9yKybMDU4S221oy8An0vtvxTG2
/ReuvbbNuoaOmICE2r9fiS1FAjxAN+dWjJBmX/5z/+d//SmmqP/TP/9DPVT3VIcbzY3aFZeN239s
5ID7EzQPpIC4IxgUACP9+VLMAMGOGimLDJ4kIp2IqQPYXWqcuso3w7s9K4/cilVr/5oTd6XZ3OGN
nxLRcnV7S/u5p669agBrxLZ45vRUDJs52IV0vVUqH4KHqXPIHyGemyR+LJTqx2uovGW3cwSrnyM0
m/xQuCpJzvaERHShbQ9pGGWemsYnj1sf5W8L9j2445aNT4D30KJ/EhrzAf6WlZ3IIJpjK3moySHM
kRuS1PsQujBtCDw6tJNDkVOeSeVqhwZ+5yAYcVittYrHHaJSYV4mnxvhtrNVSM1vgPx4VzVV2R+A
4QX5k7Att3hked5Wn9rS/gPgNE88uAOxQkbXjkpMZ278OrIlfK09UmbXHMsRYPHzsBAv0fCJgoZj
dJxY6oEQp7DcBOG0qsiGDkR9hUeDx83YmN6OnHH1GV7J3EBsjEyFi92l/HmdklsZdANjC99es7y7
JrTWM7h30/52gj8WpGZsdPazTJuCRcJaQanfqJUuyHbjLlj0j8hEsngglpD3H6nrZ/o286zAAnzf
Ttapos4m+A4GbYajhMqtfy8FkgV2LafIFMQw9HPLjmgClxx5pWdqwgMp6Mx0jgyO1vXI6S/971mU
nhtl3JWsfdwg+tKXURFLnTnh2zC5u9gVAw8bfe55fINjDBQQTAY+e34QWRkDAOWqV+q7chipgBvD
OlzfCOFgk9/iiBtmsiOlJ/WHmqWO31Y7nbsfGJGa5t7vaKkow+6w6uzZIagLPd0pfiRY0E/JRPyA
e8GbYrj/kk0Ro6+M4xvSfRvFCZmry4P7QLCt2SpvTjCVTRNDVJdYZPKShHbDeZ7L+zxpfOfVSVQ8
wCaFQn/l2pdmefHHpE24n0t3MLRqCCIfw4c7b3UZVs8lPDmKytSFizquoF0tEC/8Ui1q0VOBwI/P
mMfYCdGltEul6XaWWYELLcu9d+qOAaSGCBI0wlbhlInbgmWNuJ+sME54bQee1eMazDIskLJl73zN
ZiETh8zCaPLpoUSZCyu7cO3bIgead1faFAy/+jHSFatxe4eXEnZhY5bKOTQhIyefsPid/6uNKWG4
LASU3dHkl/C/GyKgvXcWMmvoYRL9aB4tSMseGq9J7RInWFPwwTWMItYb/HI9oqyH4fQVKLysl6WJ
5WLMLafsplvo1vvuhaDuVlpDFp/pfc3zXQpOjFFzdoaSAKtuG3OkkqN6ZKlHwtMsXSx59LrC2a7U
6RKb0j0ps9EHJK9wyBCOwjzybo0p3pi8cFrWMwNHx20b85mRmF3YS4T8UDfwRYM5CnENH31ccP4+
VL61IxXcecCf8DXvkoDSADscym7bD1Z+XSwib0jTMYpcxStNjUcqchTN7HHDBUK0SWDvECGqtxGf
saa2JiyuLKcf75ulshhtsB2SNmoVSYuSvpA34hzrbwjc3pX0kOfGIZu+GjsYd0kzeY9EHd/W2F0e
Ef2UQwtnDzaKRixrP9m6OFQFhotYrCNCGkS0M38RK9isQLrglmbysDbjtGNE5W9GWlm/z+Hs0VQO
W/cXxB3rtVZjcmf4b8JsAm9TgmR/RH8sD5hunUMXD8t1bZMDZP82PWg8r/Y59vU3aoOBDpvVao/D
vn1v17B5yX3cgVthpP092hLBtneRkq0FTZCh0p92VUCWgkXjGuBwHpNvQbz3zS9tr8QeowibLDOJ
KFPlQMu83qcwJnB/qMuEf1hj2cEGLlFOWBUV1wZeCcUJdtzdpeHFeDJh9yWZ1RMUZE6ffw/9+GJ6
jzIXHwbWm6pF98wJYDP4KuvieKis4jQEgfoKyjG8zTQ7PqTaJHIQh24oK44/JiB98rpEft2NA7ig
TWBP+Z3f5f4DP+b55FVh8aFbmu5xqAfDfgz4plhVCjxJSZ2MGaUAjr2tOylbotFe/zrxsmdnOtse
Va6jUo+lxf7LSD99q4U/3iRjYB3AsqlnL9X9ey+mYY92B8d19rPHVjl615WzOI6+dV5wI+Kfb59F
MXe3kwqB6i7aKo40rSFmtdU0bieCY1cGOBf/bI4XsyDemrjvjsNSizOhDveF7cSngmp8pr31ukhD
l/bMyTU/uB4onnqhbnw13OEULZ/bFYYpMM9+e+n3juamwVWXxdemsb2tO5j+YUAdR+W5jAJOa1fv
WUxTN2Ac63EC6BYZ7qp3git0ZBdWAqJwpKMbi+yuE671Xa4EpbchLGkS5FSSPcxkoYpTuzQEg5B0
CV2SidpbIs+uy3X4JmJ3F/rZqSY3+o755d6fCv0EMtECstSr1w49iXtPe+uX5qaX3XDK05aFjNVU
4jsuxmrT9+mV6rXYyk6lPyjk4A6S6GjGv38KE2ILq9bnLrRQ2cTIweIogWlo7sEKhusUP7OicPe8
+b5ou6X+2kPM2rQVDdfAr6+oSdlzl8u7aNQlSNAWAwlR2RaMJka2O0xK8xVDTnDkQA2vgYhbh6pK
3B+MQZb30TX9mHzN3iLDDYb67pGYPxuwtuzWKKQhryZAHZvXPCNdf+4p6H1mhXUBy1oUP7cR6Uuq
VTDFFt2xShhKHuUqJv+9DCU45qDy2svWZ4EPPsCzNp6gjUx+s3jOlj2HXPW74JV/Gwwe9cYWrMs+
5XhuunWb+VDZhlgnHVLGmB1jE17gkRlEaYJ+nC8D0f7aF91NOZOYBXLa7v3QQH4GHH1dYap545Nh
LTvuNO6BvzzrMkz4lNszav6YaQuwTmV7ObUHmRDBGWgMN3uf+82vObWGirVr1pg7Ni3dIenb7he2
SPCrWQ/RC4fyx4jVrWRj6o1R7GEt3VCDxLZL+3pHqKrdsRO7s3PaA3Zc7GLSg1hoLDIaREGkqq7p
G+fvk+Rm20zrtQuwL9lXLeaqJXZnEIZLfWBR3ZBaZPG+t8Az7uLCsrBLVzZdBCwJ2SR5UzLt59Ue
dnp0pmuHpca2xSQM7Q4P7FeYF/VTjWvlPSjcgmvqqN7mODWPc+g2EkkUhCvW3eA16LU5Uq96wdA2
X2xlxbHLqc9LcoKa6EjVDYBTOPFwAkkj2c5hKJQ4pgWI7S6k5c5unOquH0XKlpMErU509jhOCgEp
teQ+nqrqhRKv9cy+XL6mfvtSXlqO1o7ivCZfx9+2iyw9l/7vhqfhMIYQ2JFOyGSDvUaLHx8ZEzQv
Uzyf266jwcjTXXCPCS095auf3LD/5pENZgxzK3arotEAuwEycKU3MOWU6h57fpvOmVx4dVmmVK/K
wXbY1KI8jFCYPycmSeKwwYXjacviRbt1eSDrUd8206A+yN6VzzpnzbXhJjKDmEUPIfbWMp769ZLe
qQlYAhjuArulb2giqSE0bAsub7S+w6u/8CHs75q0ywkYvoUDA4lsN2GeJLWZ+ZIe14LiMhtQ27Cz
28k70Z7H0ABVhpnBsiFIOVWf7+oqwCHcIQxZ5yBY6VQDUjEcqEm3XyrK80IezhaeL/kYhJ3YVm+W
3bvfrreUn3Y3TDdZaJgWV9XjA63taCWP1cDpFtg8DXzDn44dVGdZ41FlBTnM22VVuKicuI06q+/G
h6r0ATISR0gY6fQ9uGZ1O1Zzf5CiCHcVSvwjQqt7a9h5my3WAHeTlM2ILSrOgKLaQ4eQM5A09uxV
kN4SPU8iwYHaj2bDov2my+0L2RLHl5xJEW17CzooK+iCdTzm9ij20/Vaub4vbmj2ysqoXuyeb2mh
WWUjCA3fKp7Y6TYc/OJ5XicRR9aSxu3V7OZY07rAeaQZajl2TaHy84j9Jo6MqzTuH8HVY8pniOZa
XTzUvkwJG6eFnF8HvVzyP028gehYkpYqRQrkvHZ2jDDuvYOzCWCJ8n659sTKqCya4Z4ganlSEDKv
caglnz5eF31KRGKT0G6afjcpF7NigWX8Uk7e2CwGc1a/TV7265XbuLg3HeLhe9JdxTvWUYbA0uuf
gUnyUSSqzJjCDv9bBabCDhvnJ4tT7jUZ3OxzzGW2awAnvvUNkZBBcT6B7uzw5noVR5VJrbthHZI7
sBkCipeNUYq0KoscXjDkv7slvVVFiBck991d7qZNwPDgCDaveO9CINQ/JSPlbmEz9AsCZ0Z8IHdF
vAHRSYE5h+KJWjJ1Dfapfkbart+hqzBOtwpsI+550z62bSiI45flFYAT8eEBQtjVeeydBP7elljf
Gn+Bm8DoUsXTU+D008NaU063Weg67g4N2k8kiMweSIT8YhOf/ChGdsyL5aQ3hk0EhXYVXeBL5+hH
qer1OGY9KsBS+/k1dePBGVPWdCB5oVjT1u658wjqRq5Qr6mU8ak3IyhdvHQwK3KW2qFDp3LDozgI
E/+6uDU3xtXprVfNxSOEUBD2XBinTcht6SG1w5IHbNY/yV6HML8hpttzqHeeDAhwieG69KrkXIcu
lJCAb59UR9k9BVjaP4zpqhu77blwT0N2nVaYbLi3Fcst6bnWst1jGdc4AXTm5MDlKWL6cOO4uvIs
3V7nTiJ3nUN1xsrQspmlbPahk9PSxPm9gHDOl+wwAak7S9TDLQqC2zPRknRRK0wXiPK8oP26bCIf
YnrB+Y0gFya2fgXVrz38tNgJo2IAmUNvUrLyJyYvfEApb1petO0FRV8TZszZnlxaGOEWz7i0juZi
Gd7Q5KhQWsHw/Oz6Rr0Ns55eWrlW7hb3pmvvCFwHP2S94ver8zlkW+u2IdiTLss/MeCG4TFHst0Q
xC2ck1IQVveCO54+MCp/lXqkclHo6X6syZJsxi74FkE+vuuMxNjVvAZDftdIl31SwKCP37+EKEKq
+VNTKkSQg4baTTmTFiCJPCWvIRLcUc9KP7H4iA+obzi1JjsRqPkoC/A7+wS5BxeF2iCxZxYlE9SH
RjSJwa3GN8gO1VVNvZm6cLquh1rku5UNXHHoV8fZswUOMMZ27peXCLTwosknOoeYxrc+0xQJytiK
CqsUtCJeiD+NsHczTbaAQuEyFHuup+u04xmX6tR602gwOtkL9aC9wWCbdDiOeF2W29odcbwtAA82
o2i7lxkhL9jUhrgwVnFigBh5fw1GumedEpEffO8pY3Ed9RhzfwldATqglXRbrc78lOaZumZAdSL2
U4DGKlvc4tnMHyStnQd7coCg9LV/M1hqfvJNXdzynXIRwx2J00v0mma/pd+SMyRgoKSDZzKw0l3V
r1BedIstIwhCWAZEW286Q4QfthKnyrbJs2zvopcTDYrTbabrMsSdBwV3y5WrvPesrNDbmdCiuJE+
4bhtISuQ25gBHP9Mk98qHmFajOzdOrOUV2w7kgBF10b+BkWJoMUAQSCzbzUheCum7qvf8WRNJIvt
IlXeb0U/Rf05JBUmvsLt6ayJDDlR1COPcrQfWcDxcQTmnNJPE8TFHL8ZF9qV4CkkqUCbz4hlP2q5
tyeHkgIq915zGVen2M8xn+fjxEXGhFMYX6X2uFAFJjK+ampc/9qdKQCdcpOHH3OgY5eAr+Fw2jXa
8fprauT8e24OKn8poJnQcrjkmT4pyFfBPh1gl9zE3GvjBzd24mZfcmuYTuvEUbmnu5OvmiWV+0XN
2dpRaYGY25DWp+qEEhSSk9LnZjsTXVEgIrA7xHIX+z7/Hg1NOA+AgdryCCfEGnZ8bWg5/hrKXTKM
5kpNqcn2U8Vr5rGb/HHdZ5QsxgfBp8m9GS9tG7ToFAsuSeL06ZH9UOVflY2Sw4GqPzaSG1z3EsdM
4PLFtSWsIAr4RpMDm8JlPNE4V5n7BRAwflzM+8BogAPS8pIK3JVG25Z1n2dtWFEN6xAV8hZtNxBh
sF9dlyThGJK5RokXdukex26dUxnKLUqBxfa5Jd6H68zXXc3Kovaf9KV/RMygvDKzLNfWtNZMx+pn
mMr2rEUMg2pJw2SNglg3176MUYardFzoIbC5W22tSQoPF1Hl3eu5ImkxeKyYY/pV046PJ7eT8riq
+OBNVs+AZACyFHqtDg6+1q0pQuaOqvI+M22gZPcifmGNgTwtev+EtjWdqsKWVx4t1ie4aAWxM27x
BRi8XWr3vzxDHCQYhrekCQf0Tru7Yf/qP7tV0N+NJeMFuQifpt+SqxsFmPVXR9MNZmvD1wre+gXp
Kl8pam712TYm3oxeweY+pLGHqQu3LOyBDegIe7MWWJJSw0YrLdPXfmXiQDbyN8R5wNAbq98bBTCh
S5P0kM7aOvpjz1UYO7CpDZZ/GvI0FNmdCbpLNzAonbgSgKtDMyBbF/Le1V28He0E0yYg/jQ+uZqm
A4BFIKEC6Dnc31W4u/CPfmonDfYuFY1RUYB2BwGfjo64Wfs1P6alD3BMJ8ecdqEdRfILhJ3yUQfu
z8wD4rypOOIfEhDvB6Tn4uRNiujd0trPpvDa7yXw0lvSFlMPKqQq7xHheXdh/0daa4YbCaT+XQly
kEITQGPGp6Su5ct9TEpwbyLIGCHTqSsCOvM3rXzNpnY1H2wvK8YDMB/vE9jzNdSi8keJt+11bCkY
4rbh/3LiHIxalbGy5Af75mvmjpFg6NOyIGXLWY63UpZABJCIiNO09a7CAcimf6QP20ooCocouBdt
+ooPZskPkEYEh1g3MTnZYfJoDV57pIHotypqquG75Y4qGXxyo/8C26uNZGFxVHdYdNWAsS+c4281
kgiTeEQ+GzfIqZJt7jsbBkXreOyYVRutq/s6QDvfSF/RpjoxrVumi69Gv2/vifT/ZKTHplJCpbys
Z1AXi+SeTkqyp1TamMj3hwdmsM+KDy3Og5C3z5zfgwLBYSSzaS/XFCxuU5D+LpWkezpruydyHhNs
4HwuH9dmeZDDGnNpG8Rutab2VA3wE1V5AWDHQkYLNDRqk4qnPK3IkHRh30cxH9kDLSztz7EQj6tx
HhezvFzC2RAyUDtM82b5PV2JlXfMaKo8YlA5prkzveMmX2+yYTljOALdS7aN6tlWHWL6AK7GuW9A
ggTzWbqseybm2lNH19BN1xJPkpkrDyFy9C11Y/ukC+TvLjSMc5BXLyvg4FI4ASDBd/pfWY98hfez
OPudf+mHbY7Q7js4+2G5Fx3zFpy1A9dGemWKZInGCw/Q1t4bZ+j4PrTTmf6d+JQV/bh1htwbd0On
fNSBXB9N2JyX0qYYOW1BCs8017KElS6oDnt07gIf+E+UOsalRwqN/czNrSYayucFYgiNiFf0Ini3
jsdjS+/ifAydaonWsXzFfsM7tY/liyglRWjWQlWVCQlF49/aLFWPDcatX/qE4paeJ7PIzByVDuwI
cJWvlb0S+C+xRxk3h9yQlQvbsEwH9FwK71WW8lfjEVAqLhgnrbzqwCxQ7casdq9BuFhf5C6tDe7R
DL8hvTFAJV5anN5H3OZDsJXs8cjdaPvskcRjx9Ilr2tRMvuBq95nvoOSV+QdVaZe9U5uTO56a5lB
s1TBtsWFYbg45u6Do4kgmuxykDu4BHgRLMkXF1FmDftSkUIeKOUcbHmOm6Q942GSeFdJGhZx90P2
4DeIhQWbPCaBw1unPqLUY+NxfGveicT1YB0NB24z2BBTg7MDgXCZdiBJrofKG84sBznD02GLyUM/
LHnuXvE7rH8DwSOgWtRcUgivvCgsJdf444vntGHYuFgDar61HCfDZTn8bRnG6UaD+rEXfG6DKgKW
JkhHNPcQo1mFAwtiIRijbvqWRxYPo/uBw887QSVt1JZFpzY7jP45Zc9gGIN+sJ88xMOokvNnalvh
Gg0W3RH/l70zWY4b6bL0q5T1HmUAHINj0ZuYB0YwgoNIagOjhsQ8Ouan7w/KLEuJJSa7ctGrtn/z
KzNFMBCAu997z/nO2odjL1ZtounIjAkjKbY9EIrDENcNOq+wPBYjm2Ukw/LKdBvnuQbTLJlbaXDj
eo8Iwkh7pYHBIVpLtpQ8xskUDQFqmAE3Ah82eKDomxyREtOUuhq5d220RLIc+YOztNCurMCaEQxj
6TSyE8tbWHHYENXXY6egxWyu9FJ+hSmg4QHHFLxWkVMFnJbqhHAYcP5iiVgRbTKECawEUMhsJmmc
ajPztmP2SgPIUpsuaukKDShMGniDTJnrkhiwyWQNilMQYiUx9ptQh7GaEzoG1gkvXzvlB/JyUzrv
WCIjZWi3rNfOdhzZmjmsanhMff0B8jpZ2mPfnX4SGPwG5fsG9e3YpmuBnnBciyxMw3oLGq5APGki
J9sMoeeOCo2srdZgwDv+Bff/RSvwszbgV6uONKTAr2Wi59cth6xj941ByO9tcCfE5i5rkc88Kicy
h+NoIwr8wBX0qyx/jvQETO0aFrw23XYd5w0gGtdoH5eIJdeEOPfuuujQgsOmwefYFZwdVx43dRZ7
e+GDETh296fX493P+QZR/OP6+A9mTZwLrEU48434yYDVV9LzC8eL1lGuobL3acNa5C8jXLBCV+Qb
qble+Yx+Iu5OepsaF30q6TRYle2TJZJo4U0AZ907GU2r7D9R1v/fiPIwlt//9//6WrRkSo9332k6
5D/7SoThzDz/960o92X9Si/gP/YqJYZB/ebv/im/MWaVDSRTCkNEee4Pe8lf8huDCAbDNh18o9YM
geZ6fylw+DeWgzEPjQ2vAU8lL6H605Pi/CePicPPYdrDWyGk+B/pb35NYNBMXmD+J/6b6S/sRTda
rbsX9YG29lffdLBU+I+5YWy1GgVCWRy8HiS298HL9qvt7+8LzsvKTw95VhCEbipz2LNHrKrO25po
yzFjRZ+isfzy0zfxmyXqzRv190XevEl6YODW0oNxn7R3s7rFyptVbzurmYXYDV98GS66yDzONvcp
AhCHVs/ynQ8+ofGrounvq79BsNO9M8bISvDVgUgrsmSVEktQsOEbTMbc8qJb6ZIPjAiEnK4BxEu2
++Bzzwaiv7VUf195/o1+urnC0yJoxMCoNUwystg2dbS3QbYGwXhs9e7SV+7RTXDoIaHmALH44LLv
PUTzr/PTZROL2aEtq2JPqqt3257T2+YJ6Xz+CaJ9+MFFfl2k//5o87V/ugb8NbNRGAP2eQfQgk6h
4fXbsb4lkmzVFt4q5Mz5wceZv6ff3EXzjRItGnvdq0AvQgqU22n0QJagy/ZNbPjRJbVpY/nT9ibr
jm3+YOPIzrJ6/cGl3/kCzTdbkDOhQWKA2OytdC4uL3gTtnYd7CKlMwMCKqO4o0S9SWeF0P2DWzt/
rt993tkY/NOtld4A4MSdmj0TKfyT3krgY2QcCLDFWVmDT3QKqrze+mi/e+9DvtnQO5upYtVIuS+f
y/voOx2OntBaIJlP9QmFHaTEf3k336w1iV8zF0lEtUeasSjEQ2YQFz3SaePxASMIBm9ZaUgbYvGI
hPzDx+edJc58s/rYvY8i168BqtLyWkafjOf8VISn8D6q6Lpd8j34AyKQEkQ2q+6r7xzg/55zul67
4QjF6qsfH8Gc+eahu8FO0i7Vp/hia6/dDaKBBWtlIE7Va3Eu7pgGilWyrra2fdLWgN82Nf/4Gsf7
5iRL4ynFxTI8aetu8ZXuvrmKUSBTvjHptJZQwBfRS3PX0dc4ARNeFjeyWbpbtY/X487ea0f49MOG
JJelABO4rQ/FutE3SMX3+a7ON776Gp7qs9pF2aHZ1WfvzuEnptjNhofsTtu0t9WlcsGXXC3/S/wk
bgKCFrfVLjgWuxipw3pCXvyNODa0SvWq+2KhNMvP2qGPVsO23uZbNz62O/UvV0bzzZps9JkXYKMx
93if0aJ7K6DVu1mTDpYpvriFXBk+fRfk35L/H9FW+uAZnJ+1371c5q8vF/TZqkoG3dy38+uLtINA
G1wOJpnWn0Og+tj+lqr+HBmUeSwrXVNesoi4PkjpzYdvuPveK/d2hXaQrE8mBb20jjqVqp55SNPk
qvfig5p8CjDIGSp9Snv96GeVWBd2cJhCe4lYixE5VAJVGvpa5eaCcfVisMwFWnoz0nHRjL22bYMO
okJU3ZGrWQdYHtrA7EhBNKJNZkXrCl4Je2K7oo92i8AFPiI8gYXZGDdZD8veBhFMrw6zkFyiY39y
Z3+aPj4i5NwP1HYI/Q2x7NrxBQXZLahuiMXpjzi8y2DYpzG3VzJOq43I3AXWHMjAuFvc7BwCMCZY
eJVF4X0Rql1gKLKVjGynu0kF+xKEgx7ZZ5xht95cCZZfAvnZaG4/+O7f20je7FmxJTxsTqW/9yNm
U8+eF3yRGiiMqL24JXdwWjdOeTdK6CMIP/jGWYc/WIXeWdONN3tYGwZ6Zye5vzf86ksojFUuYSEJ
jgAE5uJSPDIxWjS1+GhNf+ejGm82LqvGme/omb+vgF2yUwK2KnnI511zURR3NLuZSd6FEGCnONi5
5At/cI/fOXsYbzYvBk9mNgRw3B2ruOTk3uSE0aapWIVEI3pxebSmY2df8+Lugwu+90nf7F5IQzol
7Do+5PsS80mq6ketCXfzlxoXwZoAlq5OL7bBTu2Yxyk4ePt/vvI7JyDjzW6G1ahNVOkgS5DesbJo
PETdUXn4KZ3xWPLn+Rj0z5cy3rurb7awQu9T2aSRuWcGcgl9/SBt3CeEDQaKkPuck1EEA2xamER5
f3DJeUH8zUL54yz/0ylkmFSdC+EZZD43Ry0imqO/w7O9ysJk3RjGEVvAbC6+9Tna2vwqyeh+tEib
8r2Lv1mlsTs7IsVTvx86pNrezk/LjWRziIsGbcTAhEUU+idaojFjiOYmD5Njlnq3oLGMqj7n03Ak
uWifogAsRXGD2hJhyFagR6gEZp5mB55Uqk0iDpXaFAVDa5aibYJ1jm8PAVfjL0MYE6O5GylJTE4G
UmOVJW6URSvkmyVIljbjMqdzyca9DKdq0d+JicCPL1Z6KTkkhtuu29bePpe7QN8NLvy4HdZKfVgX
O1ZFLdo6HOi0cDH6xzF5Fua5z46+9Wxbd6354A1PpfVHY33K8nsDhLXYdu4fXbPD09ypvW5vdMBJ
yU7PtgZ2TW2lwk09bI1up3U7AP6BvbdDpNSb2JyTTujDAy3QSvOmkyOFSIcWwc015iniFmv/Q2yC
3i9iPhYWtiA5emW1B6K+c8YKPOWAWrLbJC0WQQZgXXUexmQ/xeLeqRvAEHsyLs6zNdN57Ip8G8HG
TpGeK153CCDHOLU3oRdtQ4njKwDcJMd7dOLVQgn5h5Ybd6OSjxZAQaJ4ROo8eCI/gSX42njh0Y0G
1CB0QFUIpg9uXYqCFut4GBK64WlrY1Rfe01uQOYvMpJJQTy+4k5E4RiFV2YShOySexlbj1kabycM
3bBds4Wm4GrGUr/R8c7F2MxG8Mrp9xAFj6UKbJ+flf9HFOzqdoPVPCWwa1GL/hS2Em1NvdULeyLe
rodA4iDSpKgbvOXAhNFO5KEX5j5g6ELv+zJW+hIT/KIr+3YRjFvbOVRRepSlvBphvctn8yoBL14V
4a+E68d2E5rg24p7mru3cdetYvpNrqET0lv0C5f2eDXfmltqSiZbTyLBhzZB26BlSepsF98lWf+1
zIkLy/WNN5U0eRGwlerENH9NaznCuDOcx0h+t8zhvi1PUOQI3uKlYRzTQw12gINBIIgOfWDdJYN1
akcHooT7RWIYnJJmlegm07h0M9r2DTIoZ7xUCV3Uyr52en9jStKvJ2ff6+3Wpl8hMmOn+cUevsbS
d+XOCS/ZqK9tyGqyqY5xmzDwfNFKn/d3uOLJZjToI2CFkwtt5tXy1CYI6Qgoojj0Z1ZWZr0uBv0L
gviP9sn3Fpo3BzEmjWA58ervKxDlatjJqgN2VK+jUCKPpNz8I6MR36AKaJ3pEHxUPVvvnQfeHEVc
P50sVxEpIMkQwapxChpecExCJNKfRTun4qSYy5F4lGdlkwmQ3fu9j37cBF5wX408Wi5x4EEFasNZ
6iWpLFAY3JwhcFYtC383y6VR+DIbxdvNpC8hVN7KH1T+ouucdr5FPcws3970hsUemfBealssR8tu
zpggZ7k1R6Q716C7lPkd5I2FJ6slhkWiEP55gzHfKcv0N0eiKeympOuY14K+Z5SAXu6Qmg+5/sIO
gycMt8zQriUjxi7AfDUSOW/jemmxswA5GK/tsNdBNPSkHTklm19EPrm44eR2xqOxxq8TfLD5eu/9
om/PUoYVTpad1HtUKnvYuntXA8VNokJePzfWne6dayRAwOmQkF5r07iRebZP8ubG9OER9O4S0zLf
4yUCvhfCStwxHkz16lCV3OawXqbYUloEDumzaHjcvrToaysGWQpnZlIhtSSsWIF1C5J85fj5JuQV
V7CcJhvudRWQX7JWNhJQkr3mFaMqHqArRIgcALYB+P+aZn/MJQBStmXUhGtFTnkSuOACQNCgS0D4
svRZp8rmVes/G8wde5jPNvpWbbw2YkSVT1hZfcUrlYZ7M75F2YneFEMREnmpDUvwLTfFEzrBDf6U
DZqgVcTcDUTtcozVJufH18SEQYVcBxnumeYlB9iduQ8Wu7c1ILWEsD7VHzxW9nzQ/M25RX9zANVc
5DFICKibb2RsbIt80rd4SS5jU2yDBClesreb+zb+FEB2r4aXKrzaWYc0jlLagRvCaDFt1AM8nI1M
j3HAPDZCc/ujyDr07nhvExU+4LYN6vok4NswC4OyTAi8529j4Acw4G8Q4K9Y+hhBmSCl/QW+nRXu
dOLIaR/Q7ewbxksJWSLdtLPwTzGIgsiSHRLPBSkJmC9jX4VnO1UFroVgbeBAATGBInRa/PPr92Mu
9Lv79Pbc7NeElSu/3tvpi6/AJlbOic37qHckDwXNDrbXjMC/Qh34VmrRQ6tvQ2S8Jl9cEqRnUVf7
zqmuRr23eMzjUbvF5p+S2vKoQuvJzNTeCZp125grzSqWjofqP5+L6C6gJnlxVH3TB8NRasVOYEHX
09cWD5vHXgrhdjWMJKTE+prMwuWYa7daWt3OOuugJNW3qpdV2+6M8bNV0O2bEMIOxdpphlPptkQO
l7sICSBOnjXqzy0jOIQxDnTGdhV/QjuxduaKubj343LRQfLjTw5s1klPMJtiGK0llf9Hi4fx3uLx
pkooApOhgYjDQ1Q5KKKYA5fq2tLAlH53HJvbgam7TOW2DOxVpbzHmZPMmQt5enOpRg+Q60dtRfFO
6+MHg++nE/00dr5FC0Dby9hTLF7iqI+3aiwM2pmIK5Op/SLS9CZ1+weO33sx3eOOTCTqZtj0I8iS
qrmCENaBpJgWXJzxaWRuy0wudGgr9NkX5GN72voH01ss/ZQzqGzQcxTxQVT4s7xdb++b5IO05/dm
CvpcD/70adwSWXnTp86+8i16Y+EzOeiyRHlD+JO16mLnmDfBJ1MXxKgfHaEhDoNS988vz7sXf1Of
JFNlRLLuGNPQEEZWtapyeSxK7zWz2mNY4XUZu6MYg/X8NXpxeqz5WjXL/uj679SD+ptjS5obEA3r
wN3HUCDr0j+Kyl75bXLxY3r8Bd3KuXfV25epiD/982d+58Sivzmx1IkGpXAAMGBQ1uYMi6S8zHX9
3DlJOZr0Ieh2+999u4xhf/12AQc3iKI8gQW6enRYm20/3ZT2NzP0jrZ8yKJyVdhEDob1RcPMhs0A
rKf2wY7/+8reBC/3y6PVVbnhidS0UZLRksuc7dSeR7zLMR9TJf7WrD7svc8F/H9fhU3vzW5ldtMY
Tg11IuItoxerWGaPOp9xvrNaq23rPzDPYPlF62kpQfCXwz7A0RQa4j9/rfMU9be/wZt9IGcO2wgx
yX3CbpmZACRHsSRTd+NwPyvucYNs30zlsufokfBr/cvrvlkY07Qz6t4a5V4BrMN+Pb+7lf9JmS4H
nOlocOudXAPhklyq4sP7/d5XO38PP60a0Lwty2aCux/atkD0vlP5J1hV0SKm/6bZ7sIxdjiV55C1
uEX0L63rEDyDMvkMVOcS0I8WtbUK/I+GW79/q0zvzSqWViJC0UxtXabmq09IprLsY6TbpFbBdcv0
I6Il8Cj2R/XO7xcOuIq/fv4KI1VddKW3J+z+i2T0mDn1oep/rFdShGszsldF8RRRDP/L7/nNUqXs
IABPzhOOcngLL2Bl2uVK9M8+ou7QVJd+pFlcPldgsbXgX61V2FF//ZRZ2NoDFnjYBSzDwWQfY6Zl
LW/wvCxKWIU6w0qDXfeDz/jOXZVvVqsWLkZaJ5ZGbiswdBaMgveUXDx27/GIoHThQ463iIIE6P7n
Nf+fCUHmC30tyhGWediACPnrwqvX5vWXP5BxjFj62n6fVRkKe/1/0UTm//L/9l/+x/cfP+UDjYdh
81a+r/DAKRYUafT6s7Tjx1/5L2GH95+IdkzdNlFpgA/lgftT2CHd/0RSgdYD2qcpPd3h4f9L2GFD
ViGd3XONWcLxA7ryl66DzHsbvQegUZqdwrYt93+i60Am9evpy+XqOtFdlmODWKbh+bY+8RuNJCPd
zU4hSMhl4FqN1JeYh3F/oMpW/UklWYzEzikrZjGfBt5hwhOjJMTvrKSplY9x4fUYTUJDylundLpx
2Tpjj2PQyNxX1OeFvktwPzqvSalIlSoq0CGbOFDTBMltLFtSvxhFbBIPQ7oya8ASWkO5qVex3tOP
DBvEnWVZG8ZlBJHQLBMAXhg2OoqAVNnEg5NWlD0o1ZT9BbU6oTiaZ6V3XdM5+p6dOI3WYPXVFaCz
9SnJ0xhXumfHxROiRpHhp6e/sNM0YlJiWg8ZMIQ289zZP9mrLDoZQW2Dnk+sZuMPhG0j8hwcQBhQ
huPgflIgPecCqpLfSNqQNyaOhmHZpwJHgN+13TH1wz5Dp0juMgxrvDMnlWYY0IfOLkQNXlAfSbHu
Ua4fs9DQp3UdF1nznEFIdM8BvUqK3Nou5ulUaapviSfKYB8ytsoXWouXOJhK9IYzYfAWiAnialmE
bvQ4uVWxInjLnnMQy/ErkBq1JVaRtmzW9CRZxqb10OuNW21khqAZ1Um6R1tvy6UMbNJXF+GQ5OYy
hr8QrhLbD7TvBH4wqElzC19pjuW0WQBCnhgUT71JzxPEmC15KIh/2kwqns5BQwuXlg8HpxuqHFj0
yyEk+WxdKnscEOhS4dK6jkYnRmA91V29oT4u/NWg+E2vGcAX/2A1XdqtEnTONKxjuRZ94d7xJBM4
DBevah5Md0BiApQeMsd9lslk3LbSBZSGxXks6ostyb06IzdG2cdgsCvRcoYiA+u28EB3YWNSUvXN
OZWZkTxVwsrnhAbyplY4EE25kyHKU33ng0qR37rAT6w9c1GOnhvZJSXMoX4UKSoBqGEcUjKOKB1p
9P1dRmTGzWR0vfVi8CSIJ0yiCfHEeZ215qYbWhpDC4FqO1/nXWKKR6tv9eRQqCZzVp4PHGNhEwNP
+vag9eHFNeid8fQnNTz5osuwPUNxMIbPFl6FEC8BRPL7ps10CHO57EilcgLqRn8GmC97faLn7/kR
UVD5YI3perBNmIyNnkfY41tFkGI3xLS/FmKqNeMZjn9Ouh0zo6DC6idpFgypKmlmB2ZqxSfdrach
W2tDQKTXykRsHx4cBE0aoAjcCXD0ONcMtUuLsIyngqZSqyyxgljDUkBctLK9J69j3xsIzEii8btL
0JH9pXExQ7NGIOPXyccluYo+tF51drOG9gccsZQTWdBLbfQkNG8rcXz3FErD1WiTeD7J02VmpU1z
iFoTn+yBDDIHzXibDnBsnSmSw5aBdC0+l8Sj1zvhKTIgXB031IOfIY9dVgakhGWTeV362JVubmOn
x0i7Tku878iyGv/O122CNC3Tt7Id+VHU+74g1uXomQnBkOFoR8mhEogxL0ExKu59LMtvGG8l9f9o
absEYzt0gjLWLDzOsA9WMJath0zLySGF3xnnG5g4GPlHIpLEsyOLkYURqE7FeEPq7nPvOVqxSjrd
Yszjl+OzE8GkQWgeQQ+pCiS2uFZESH4rsYXPWdGBCB6MYW8BzqiPfpK1N2pQ8WkUKpluevJUFgAg
iIiAmhfYW6foDDI/LUMHC+eRUXk3RV3xDLdlOgsAXjhqKqqe1OpulVfUBa9/ot9aWTQF5MHjn4ty
7I4wEYS7CMuy2ExFpL0Ek9a8JKoCDhMZwiM5tIYZ16Oh+qZnyUjTn79LI5WoHDrtOYAdg250CWdZ
GqV/C0CWoBOVdQHnYzdYJSo1nJ0/KuLtB9jUPRKO7wnKq2cfNF27yGxrLDctlFp7TzePnFyfh1jc
qgq5NUCF2e4/ouSSy6ytyXoki/wLfWf9GfsdltIW+f6J4JpkvDfhOZwcI6B3Cc+r3I95PKfKpJY+
nnyF7j7FhA+CnhRLYnwOCewe5+RrelvcOg1kz8Lw8PEUvdL5UTZOEFGFG9/sR5qtST3gN0JUvAVD
SLKtrqUOst30IUlabsmouQ960BhykWBl4vELg1nxDQmhBytEDG9galigHCyuzdNIFvGnwO5gY/MZ
6KF6aeQuAxjb2EOM8SXLx2rfI2y4DWa8ix/0dPUDI7wbmlQ7pFEb3FQwa2DzdAXz47z27y2r045j
MPFGOho3JLBrAgYAJ6Z7CN6m2iotxsyV5PZE70ZoL3qS1zc0j72Lb7TOQaUNWd1E7R1wsxOlqdL4
NjN4JmWDYnuRjVV9lGBr+QRKPXZjOyycetTQO5DJZPY20YFWc6+s2uQhM5NulY2guwlVwKANSStf
R22t8ywHZHCYWfTN0ei14SRmRhMk19pV8T2JUzp8RzJmLKFRV7V1rBaF7ksyPYf0xcSEvtbxTn9P
VBEdCB0NXvRJiZEWcH82h3Q8+j3sxkzrseMj7sNaG0QH6YKyjtDrTgxl9XSlE8VWrMaoBoQede6d
M00tLgaH6U3vTg4xRa2+8d2WdSOxhvjViiVJjlZBH4p5l4aEsGx5QskKuNeLKb7ViZ5cVIOQxz6e
4ODkuK3IdUgeIw2jk5/5zoZYJO/s9OCZ9NY0Xv2YEglwUHXve46ODbFLvGcziF2o74Fxds042VcJ
pyermRjyQYk8+1UoX6kQwPjCUC79xr1CZKcwAWZyLDPT2NFg9a617iV3PqmrS6YOkDc6UxPwG4vs
nEYAUEostFVkjTQtMVeNhh/hftLAwhtdfmhz15tz+fIjizFJXcHIHLqw9A2Os3Kh/HA8xsAFkeNk
lTx6RRgxmu7cB2UE2TLRlXMzWJl71WI/eyIgPj94PJYslzUpqlNyAdBZrsvMnjZOYVlPwYQRkxsa
BEvVVtWSyN2HopjO42ClswlRpEA7ZH5yPI6kTTttY6OEdFVZQOq6r6E/6tvAQc3mpnG8U9B2oOri
WUj04GvTNfGDrI1uE7Gt7mLgT6y3AMlUKXjJwuqQNpF+U5IMwqQ6u4xTH+3BucDCieKzK7JmV2nC
xffhl1vlkoJjtfhauIGkixhVhXKUZ0IUGztCFLR1fcMRl4L2/ZkUyuC75XrxZ1G0xZ2bueQyFk2x
65xwvMHnA2/bZrcYWOygfGKhI8MZqF39CXdJtdVty+Pm65e85UXeYny6lyZ285yVBt+kBbd5Cne6
H9H0yNKc9jUDooxctc9iEr2zImaz7ZnTWHQbCPVC39VYzRUOXwgxxrGPxdSOGzbrYBPj2MTdl9LC
1sKww9UU1t5xxivuc4/ZRp87j5x740sDfI7dq03DnRh8joGqsoitLluAZKABT9ZImCTIc5APQnM4
h/tVJ85NA2C/G5jIArbLmY+Ef2ia02wBnbDvBJTt902swnKJZV17bXFQMsFT7bkWBWatairbDfsr
yGUnIf50xE9jSSBBKSxvAg3pJ9UDkKtkjBqaD2jwsiYEWOeqOW/ANc+KtMk11kHw3kNQnAqbs5vN
cQgGjRV8N/GkLqLEw4Rem46/FFQtWxRGfP1Ox6mQWLNFAD9oUYdtuOnDSB5VmURPneohPfsELZMl
kp8G3rl6oOfl5lhGNVD9Gy8YFRIBgVBAn2wo2A2JnFVKYbHQTMf+HHSVD2MtaY/I9PXN0HXmi8QS
tNdVzt7h5NkKZkj+R9jA4outceOwseAhTEkygVd0NK0220jQkEdjqm4byzDuSruNd1aauPvMm+Qz
jK/HPESaKv3WgwKeYjWcJGSUSstviFJw94HIMQ1CqwHJV5NyqfnWfTjJOTRadfeGVT23hMUtJpOT
fasI+NaylgVnyGPexzpHLQKDm1qrvgvIJN/ZZOct83nMNaSxOldVJrlJJIKtatBDy37wkMgyPVyb
gdcdVInrsvGz4bntm88VXMKjnUSIZhnu8ZLnLw3kR06FjN28tMAaLUU/9SsxuPoKxj2aFKeTN82Q
GUeyKe6azkAFXBawRIyEh9iMzfvEk+UDmRAQe8mQeWb5/Zy7NmSnKAO35XC20UAiVhWiBaeRYoM9
+5UHbNzh3MDDOVrF3ViUGOJS7nUt6FtiI08uhgcfAfRidrJaguY4DBBiNZT3lsvYJxDWSLoAk0C9
nuvfzLL+SMlGRGExhFi/AI7rIzZ01GbGokX+fucO2jPRQ0iRJAvYAsl9fISQou2aWEy7cRpG8O6l
TclhwoFIysw/wxLvAHkgKdjIyW4PRtox564n4O3pSGsCoEOdLu0meNXdoUQz3Cf7XDn9WgCvvKfK
N5YBx4z5se4zSiOUo0M4XkVcBtegkNp9UwhrS2CVd2x0BASBDwGeaNomXqZ+/ai00Hv12r68RgV1
IhUqJTJAUBK9Rlt7aSA/bOIUipPSm/C+JLwDM2na3iPH+qosL+gX0CGhjgdV0ZJVCJ3JDuYYjbLW
k9u0LpIr/9Fwl06Qu1lc4/0UZvkjxW73MkqEa75f2SCQSzg8WpDdqhDx3FhwCElbQVtAz7Ktyof2
7BKNeASY8gSAhqqFQM7P0iQzBMc0IVQidpcdWwz4bZUeJjLorkXRPhRGwzAyARCDvOkIY6Z6TchO
OrDNMCvUS+slanNMx5FX3gYdcHS8Wt1T2YEDBcbPqS4M2/bI4eBTBWJ9HdkqPWUxy25NHf3qhBwI
5BivUC1XJ4CS3RajY3B0Jpy8uU6hTQxwchCuO67HzL5mQ2xtBq9JNnA3xk3AOGyjROE8U6EMp6Ez
QKILJeptwzp8KHU5npqwfpi8JlhOtsnaGTBdj4a4YGAeHqGZWDckMgbIlku6HQWKHx8kKogO4a+8
3CCQSvnrkBiSUuTVuskDk1WKdgLG41sW7P47gQnYaoygRKMVCLkXJWBPlPeIbSzb2LtDc7HS1tiS
4tN9IjYmW5NHwqbiYOiAKafWkWwxbWZ58VB4zjUWDNrC3Az25sgZOayh2WOKyjZRaXrrMvGNk2dA
FCh66noS4NpLDeucDKzYJsexH0m4DY3aAX4fVPVetmm6Bdtzhoo7v7Ilr7Ghv2KYDnYBUHpUQUjl
zLhzdnEdgQZ2E7FKK4K423DI9+znLWM+NV4n0H9XmI/1EQAltaeB9zr0Q/vAh88PGaq0hS3KioOn
+WCXSqw9vT1Exgz9LvT2wWtyvEB9pD3A+MvudH1oV9Aq4PcHFWCxZJwIBEwrKLa+dtQsU6FvBq+6
q2QQ3KrUR/KHtqaejPDoa/m4Nmx4Cibl7vfEFWLlz3jZBbZUdKpZ3Tdz0mC+KtwwWNO09KDDUdbO
cB9Om631bMqpfE2nyvU2syFzRd9GbUcmYpe6LuMzyy6u/txNIMuyWiLjhfu+Jm3Z+YJ9xF6C2rPX
uZ07HG+abuXgsc8W1Vh3B51D9LIJkfzpo+MtKV3zA9id9imL63IpOIdciKA1tqmRI3hzbf8TW7K/
1oSTvMbCV2t/QiFegPXiLF/ER10Oxg421bTSIkJcwHblaNrbEGBWSaw1HZf0JgSNBGfE0bd0s4wl
uBDMBUZ8Kkero7/s+LdePTGIAOlTEpeSTt9th+C+ZYRDfQe+2VpVbfBCLyXYqCnumKzSsUO04mWX
aIgMIiPo+q9jVY8rR9ivRBsjxOm9aFMNJTV0MQm5NsDhk19W5c/EvI0nnTDRHe15bdnFVXOBGRid
RsTrGzWgPp/A+m0sEgQ4N9vd59EKsR4ZhSvRyc9JjCStPzXAfTdA34sHK6JMXNR6Wp9S12uZf0f2
bQU3dcsGAgiw7bJvZL6YxHtnGU47NSUvOeqZOxXLbz6UlhuSWPu9GdKWWZTSbLduFsgNpvmSeIto
lskL9wQVTK5Gz+s2Wp71aydgskI/p69mw1yOQFFo2pWeKX0w0+mvNgSp+7Cj50PX2d6SLDCdSUF2
omWc6dOqdJCTDCrQr309IfLF+XgXttNw48HNWKYuaGYcauzOXge/UAsSd9Pk7IZe3IM6pG7fDCWo
igzOz8KDX/u5boZmpWK33qCZRdXkV4KdzxQ1adu5kVCfdv6K7ny7TWTTPwKtmkOYhICUCFHGB2MU
+ldHo1RHwo3CqPDmNmeCgZM9SWjyW6Gx/s29XXoTNHTgj/mtBeHOp+s6tkVbL4Uu9FVHCNnaGdi6
aMMP1U6hhh/IG6ENh6ok3ZoBZS2REegb4jCgOArrtZm10bQZ3U59cTJnPj8PrfGqqSZ8cEbocwt2
mv4xJGWWVlQht844pMfK0Dn52SXxEdackL2oHJo//mDrnBSghiyDavw/1J1Jd+NGuqb/Sp1eN3yA
QASGzV1wJiVS1KzUBkdTYp5n/Pp+ILvKaVXdzPbpze1duZxOkCAQ8cU7vvR+Ik5tz7wpRslESbLw
rdPqyTqVU/KR491/1+El+Ri28eyHONd5a7praRXuZcdLbHBwr4ytYwXqwc85qdNibl7pJcmwQzT4
e8vSgMdpmdA+DL3WlrEH8xShLNv4tUWBX15fO0lubyRPJ+dURbWBhQ/QwvGSWh7pCiFDR+fr2WPd
DcMiJEZgmZaDgxN/uoylzvnEDOm1L8z3OIr6HaPthxO2l1pUF0tQozfSAk4hPzgpkXZlnCezkIvI
Mgiwi/tpE0Tox6B04xWoszhQ1lhtLJ7HBXPBXNnZWkuPm4Gv+kEOLOgDmyszS3FN6cmhCOeNItGu
RWGDl1XZXWdlpAgOr76vfatzk8mJyJJvKeYln4xuwArHYAKJio2QIr0ajaJf0Pw53DJGIPAFzCSU
zmxutdqlMtnNnQRiOxbHXosIkc0bjrxWzLnKSovvTWIkj1MU7oRi0USRjoirBdTp0oA63jwkIzHO
iENcjMp4GUuWCw7masuyfTtI8Agin6IVYNpxakrmQL3Wtf1Qx9chkTycfBqHJ1l/qjJ/eCjJ51hV
Omm2AObB0qpAOiptCs9VHxSXPrzhkfo8a10a8gYM/b70DWNTaNo9lQ/qRGH7UfXFtOJ9QgcZDs6Z
CMKL3NKHE7CNw5PGWXRou2Ns18lbI2dBol0Ma5sGC4a4jGOQ14b7wudEKuidQZdHhmlDT8yNE8V4
cIyBwQr6mtamvN4P8VA/m50gzNkTgqO2Qopi1tmtGVfWXP+ORp2Ymo3ksLfzplwDQhnFBsrEPVu+
kVxYNo2mRhDbV5kic4EJq77RVUucSxH1N7nkpezpylkEKNEevCjGwOROyWMfz4usjPt4mRo96JpK
8SERXUcNS6jxEpc0iu90SrqILfR6IsprCjAwQ6EsDuQz2icGklFxwSYBbDAy7bUGEri2bGLSe8pA
uQwwWq4X9dknRWxb+2N0dDzV3/kIzretblqn2jNDUDQkUhuN4oB5PQ92hPVG594J2nXaFNWO6k91
BxGVbwsAuwOB1iExLRahTbVS+9QADPby+LK3an87OCDSMp/SpYFh57JK+unQdgyTGV/rY3Ls75A3
AbkTJGwTIolBzzF8dz1oWnQz5ITs08VibbSw9+7TEZ0goSc1v0GQNEtjqvo7W4wkzkhNuRd1QnkO
jzFvAiUg5FYUBuuxJ9WxS9RIlL/Xo5EidHhcxYOhk9xKJTgBGwVJ0Y5WLQRkzRESDNCFVJxTEita
aoqQrEE/r7/ZjZlfs5Fg4xwc/KMOu8oav2p2IIUOmLtu7bNuOiwOlsPZzvPdaJVlxTGrarA4vT1J
Ed+SsuARHOUZFwASeKNcHB87svfDE7husLTLNrxrirHZVIlNQ6FFmNzaRLW9tlvQdQINw7uwQ9/p
JelVTn4qgfgG81FteMzayUCBqq9AN9Mxydn1x5xsFrS3bpPkx64oFOrLlBM8PNXR6dLsTACrfBEB
YUwUtozDTSRxwnQkXlGD22O3aD37EtYlZQJsTZBZN3jVxvYli8uYMjszqB4ApugHdk0ruGqoc1gp
UXeHomArXLgFst04H7NdPKHC59yED1YX5gq9LCnwgL/IAPvouvIogaas0LPQp4vrvDD6tzIlNnXs
XA30rHpyBYeRhU6nM7B7/Ur5XY8Bqx8BIxmSbDe5Li14X2pdj4La1/0U292ZRz1plxxWsYmLKej7
644LAd5UlLwjiIz6yUWDQ6MjzUyEyhbXkMrpTVT6zP9uLM07DvaUfGRpbj2OESVLIUUA3axOZts0
loQwqnApxNQ0byldPlgvRA8H45Dt2m0m8p/VU1a2hBU1YyXLHSUPBQcsWRn1WrWheDPS2IWkbYTX
nWVnMBcGnrippENpM/lzvb8ZcqMvNoPqhhRtuEJXDJXRRxuRtIBJvTBv6qZM8k2tNfk9ZdAE6bO7
lathGLMzTFy2yQfLP2jQYNQNl1nYLEk6s0YKmALnuZVa6hJF1/PPJPHwwFgM0/MP/dg2vjpWk+Yc
QMfaa5ZM8AXDEdZCS0U5LPUyudXGOnizlXvdEbX5OkIOrUXQG8sqc84VDxJ1JqGTrGq4jpswtcye
l8AbL418KuDCjdq804TI6s3kQXYUSSXbS5V4+Ueeyf5a7xRvfceJrd9rnq2uq9iXTyH5Efq+pUD+
OuIAGwP6zL3HVuIEzpow/u4k6YecDjoAk3sXS7TffCbWhhdTamQb9mR412vpZhMdUCRSnVl/Ob4m
g8lNbEHQArZuGeNJCBoNRCpK21u7nJS1iWwCee4Dt65I6m6kH7w1msTekmg8PYpaMI4odf5ddD6V
8Zbkvk6m6K46ktDQOjGa7YwOcwJSrGFjxfQIkpqjkq2iHYOKLcJVcyj3sAM51bo76knUhhsmLhoN
t3IcEIhvJeJd9izo85KoKrffcO4raRAr1UlxVNgPTd++MvLGy8msZpa5Tlayx9Ui2Bs4dGP/qmH3
tjnpT7uslNMxDyOJdp0ca70zx+8uG8FtKtyK8H4OLPeOsuV1zFD9pluTvJv63nnUSy9fE/tg04Qe
w+R6mQwuW2GlB5qevLdcoZIfI7pmF1ZrEphAHuUS6p1eUgi28hLJowPqVYL8IhAGArK73nzv6jLd
dSXkVNzXj7JrWUzN8qDykvynOq3LO+LmCspgiuE7qKe+qut5vOqF+EYL3ItPUOZs1zO+a5Fq9kHs
dGeaIcF5Qp9plxVaX8YBw6aI6DgXVW8daPl0tmXGK9t3TL0pT9ESvWt+PY4DFiDNyo+lP/AIa8No
rFJEFsS/IVsQTAbHkLdyn5IAlgyBeC4tYbxGFs9PrOXB3dCN1gnTjbsrSA5flBk5H50cvZ09RfGd
HdN2DTdzy9gtiBhDi7xFk8BPHE7OUdJqQoErQY0XZmg6O55++7bFTXBv+VCSTk4wfU4EUr8IMzNf
tXSJzPlYaBjCMqdsL7L1E6oZ+gfhaB+doo7v/CoYjroYuhWyh/xoWuY9KxLJgWUWHNoUfnY5NpxZ
BUYMOEMziznpuAJSpukRbABPT5bKSfNsD3pv27da0qrl2E03Xqm/D6Pf+4smBHQgaqQ6ZPpEjy4l
yNCLobFW+eiRjscEw7tLnFAKEEdzTLfQDf2iBhZdxZh8drVuBfs4URi0c7O0NhOLF3Fhaf5At/i0
aez8bfIFSwaLI5mGnSVuQqpHlpYEqhlt0974RNu182gzv3RxcipzxACWFRR73SdvmBMYw77fmwTE
VwEpAkYp1gBLr5XpW4yhEfrvxKmGpd90kLujhNZJVb3j9RI7qGpFZhpDfMKDeNWKycFB7ZH4WtTX
ZGyb17HZtg+4xsLv9BEYzhI5UvXudoM4NkWZvw7lZN72LAELDbfpXZc13Xd0CsP30s3tXapRHADF
R8NLW14UujdcaoLXjJjjG18Y58hu1X3oemt2BZ3xz0z2see++nPlrCPK4iLkM4TbTKuKK6iockWf
IsibZtJA3E/iJiL69zwkw9sYBy+dbQK6JcLNdhNRaxbpZpvOrMszuGXXb4qK4cKrjUvfmSB9ZWF5
F+4wtHOuWG5uZhR2odlQrCH7564SmbMMOruGDR7mXp4Bi50uTSYQMw8uYj96coIgMJZIRJqHOKfb
XZexuuPRoHaglLG7cCxrF/usGCWS5N1EAdRli34M0E+JjUPy8hr1i7vGgJnjgUjNOWzexVUiOJUf
XdLCzmUabZ0Ga+Ro6v0LTz0yeCa02yjvcPG6KE6Cnv/WCbx+p3LGD6Nt5MsAZ7CzzJr5qhsMIhKg
zG99LQ5uoYr6O1ol6WesvfGmajomBLIUUc5IIpFJ8cnEYw6VsIsS90mvCdOwPVdeoDkltC72gw+m
ZfDYgJoVQhwDXn/8Sr0K3nPij4njD9Mpu3Q6wlUbDFe5wTt7OXEz8En4U32JCsfakBk1xhvC1rEb
xnM5HzzriqcMuqqeylueFu9b0+Tk9tM7ZF5VrdUA59GYxrRoBpimIY937iTsvVH60yKmW22nWVO0
pOiqubSssA0f0mYMDvpE2bPtVKhxCwLPa1eoo9k01ZGeQoScFXTLuApLPTMO2OsCGTJQ9z4u5Vh2
HogT/M+qE7o2HCasHfkGhiTbWcTuXiYiwtxlaEPVbZrJMsNvkQ6aTb2FNoTkEWahgRXMaS1SWAzU
TYt+TMro2up80RytulR3do4qD/37NPfMdBxqsEP3joe31B5981Kz2BR3AeRuF67dVI/5oqJxx+GQ
+4PS7nozVM6xjVEdXciURPyVqSXCWVdxkDavzUir8xVassS/hsrt+3VTStm8jdLtYmRgoaalT5NW
ehGGawLjETyBcUZ6hqEmW9jBC7lnRvw90HrNW0P6wsMm8bRTTLCHVpUTgXoFsIbsiDQmCn06ZdRR
Lcn/JiMdcPkWPGYizxhp4UVSZeNJ553fBU5d4QP2UlIJG0o9FoNb4IwqU3vjtSpedaHurlpdereN
ELvMor+ECWVQRnwZQZV/B0uqnm1rNF+UphK6gbDmxKssGocPEIrxfSp649DorvXSGWZjH/qUmspz
Tlmiu8m0LpKHIS955sZaifciJAW1yF19baOMgrLxGsSclH7o21T143cr4Lg00EfCck1Qpklmb+eq
NTVwJF7QOWdsGoczUeq3xU6xlwzrNKcXadW10A03tGyL784wB/MbMcefgUb6Be01owdEgRCTaEsJ
zHatimloLnyLZLJ2CSmhxisVFnSXUJYUCXEZDH0ontrSSGINE0E8hO+IPgPQNGFFVdvdaTGerau0
M3QfUZw52m15LiZt7umLEpmg5EqcsrVPTTjY8cFx3dilS7MPGbEdp2lvpCh0M0JeqKtkXKIT8YH8
g9ZDFbe2gzDfjv6QPNqVINi3KYiQJx/W609A2n2Na44S2fEmMKtmaXn+M0RCR2/tZEer3vdQFpgu
KNK4IvoRonmdjzL1H1kck/iR0E5GQV3Wyc4dxoo4bo6N+a7vXANcgXbMBplGkvvsmZpp4kOjZ6/q
rqIemfYdGiIT11JE2712/l+zEvlvqbGP4VuVM8o2n//Zv7TVn3rpP//pqvjIbpvq46M5vhRf/+T/
QFG2kFgo/ntR9u0LRZL/eAizNyTe/yB57x9N8PGPbfWRvbwTV1r/KNb+/Kt+F2trlvEbEum5tRL4
SvEYI5f+Xa09/ytp6UIgyLZM/fe2yz/k2ob5m+kIR5LaBy3imOjF/5BrGwK5NjWB5DZKUiqJ8Ptb
cu3ZDvKnLUcpF5CQrFpLUT0IDWZ+sed4rlbR8F7HK3gaoh37FOx8YbmY9JeFW5fkCNSxuJexaT5E
o0ubmuhr59w1SX2PeG2ho5KiKzYX3kaSQx9thaeiJzxbOqLQIb8swrEJSLIV/p0D6LxKe7O9xaia
olWzWfKiWlz+8Kucf//oP4Z3ir9aFD6/kSn4XjqgOS3dX02AIdFbtoyyeNWHRAn5o5OeZQHaHUUm
UahjjQa1rhEEuWTV6mOeHM2qlhgWi3g7JUUFDN90yyFi8kpkf0gimlDawLiPaaGGFarHXQOcs/v5
h57v8pdfQZIFyoNgK1MSP/pXOwcyIF1phDkzxaTppumnYe336QOx7uQJp7RZNl7d/8I//CVq5fNG
SRz+pgEpZM51rH+9KD+Sa+aOiGjnjMR9HI0PRT+Hj7TCXea2vBJWxanX1AmlxT66KdrMvfj51/7i
Gf39I9gO1N78ELrO1+Ayuyx6+Ag+QpFV7FdE55KYbmRPHBnaZaIC+6gj/l4FgzVtAbm0dTyS1oEW
Wltb1higrzDMhVnEb7S+aQu4If0XN+kz/+7LL2NRTqcsCy0nP8+X92MiRSRFc8ZNMh/C7tgilqu0
AYDMWHQoDygOWSJBpEKQCOLhIFLrMjHfTYQOEYrc2FOrUWyRAmwT/hHn9cqkLNV0UQtEuCUfiwE1
Xa0hAbutAOl+fnfn3+/fPrpwwWRsgWf160cvgygD2rIi+BhKjaaBTSTPbPJcYljIjjT2/c+vZ/z7
WgLvaEoHd4kgXvSrSchRneQEZiC3xVi/6TGX62MRbWliTNdJGntH0ZqvbYOCkJ2rXyO3Ligp/MQu
Acad2rK2jYcS9Ocf699vA5+K3mBQP2e2wHyx4bWuUyV6y6dyaXpBcYgnJUdVt2ONRWCptfXq83p/
a4f86d73ox/pv67+vy2InreK/367XFRt9hH+uCnOf/6fBib1G1shi45uwlNa4l9bomHI32DbHdcW
iIHwKbEl/7Ejqt/0T98i/7fEViTnwK9/OpjmnmndpYsdggj/kqP+zpb4xfJsuxRH4a4yzbnMgp1W
zo/5Dw7KqdD0QCL+3hMVj7bJv9eqeFwzr6EldscHuDba+KhD7fYFOvO93XbhbpqK04ii8odb9h/2
sr8+un98EtdxBU8wU4L84ixsyXRKPU6MtK/1e4qw6PgUMvymXLCQn1/pP35p7qEwybtmA5Jf3pKy
ZqEP0jbdM5k/BjJbi0FcDp5l7kzG6U3hecMi9vvkpBl+tZw4oK6tKqG1RYiQ0uTaXf/8A8n5Ifhh
+fr88pxYTXrShBJsVHjZfvwZQpLzmpDavV1TauzlI1F/3s5xjeyWmttuHWOIjllM4BQNoheYspSk
aE7XL2Chyq0hw/RiHEo2/rH2b9xAvfj1COtLhXK9Megs43i99tzoZWzobF0Q1F+/exzECStIoVmK
8VI2EJ1wf22JpmFEC1Zq1mM7pdZ6SpuVatNDqNnwpfdtDUNaZtpwgpOppmUuUP/v3VELvxuit89S
Ou0rQDfemOjUetSOyJo+6dafLvVB/zbXeOZpdNcOF4F78nXKRKKoIFE3up2ymInLpyGJOJ1T3rV7
iwjJ13xKFiMepltYS6ptcq08O6nL34/E7hyUFUYMiwQpvXPwXE1FudKDanwNJgjGPLTXClbamRm3
SebjpVamx9KajplvzxH+3Yo496deeYJ4enYp3ewXtW0dcSwBHLt0QqXiJBxrbURJe/ZoT+zNQK7V
WI3JEvwRYeWIl2+ZCkRFdl3nqwzYbAnLC+ccAMPRmuZd2FVGZQv9OaRFsB+hMaakxekSHcB/eo7m
hnW6irwMO4eG+rfvxcIV9SFrycXJG+MxF3QTI9U/VLLQjnQbvOd82ZPtFfkah9u7XfnjQlPQpFmJ
SGGg9QYi3hi2pK3nW7cfnYOVIJEEzM7AfTV/lRIEsUQUZjH3lsTQ5d0uxU2H5qmjbDDLt0PWvEVu
cTJTXoxJ3Y+TAd4p96aAoBtT5M22/lAFzRPxWNhwJjAuBznTnt6mcIeWhXIyvWxXCDwMstsAw+KC
3zWoM3036rAHilo+uDLsdnEF2x03cbaE6rpDCm5DlaHT88QU3eSmL+7h7d3XPvCpBUpne6HdkOdY
a71zsDn9vtWeqK+ioWV8wppGSQcL8XPtR+6FX9IxzP+wdNB3O8D1x2MfTZr/iDjduzEzFPSI79T4
mtFPdALxCK5cvcJXrAt1Q3MZRHWKVyhb2rFwb90uGBT9QDTZua1hHLPCVK9uShMhvIzI9klWdGeT
jOG9aw3ZFr6jODRG7ewbG/CKDvD+ppEUC60kDqAd3eXxC3DF9L2MfW/XFyjHKPt6E61hPXIWrl5U
m2TnDp0mDpzAuukHvz+mNURGqBOBSCc0E1rqT+T7akV+wUjgXtaFzSGdrhJzWVSYYE/OWDW7YtTH
+6IMzXPTBt0RGZF+y/L2FtdWSUwovWYfiTCPFj0it5BVpFcjE6Ihw5hJnDV6ZZfiMvrjYTveSqW/
t01bvGR686KG4krTHfjzYh1QSruNSg29WNpBvMlW7lX9nPWsXUuUeYUbUPWdDg9xKr1dZbTDoz2A
0HTCPk/ZozX/+WLqcHa1/lJL6M2IUlam+t40ZgZ9dHbguutUk0dDU0+oYxAJjCEWfxyk8UJ0fYnf
8Hm0cSE0snznlsBWtUiPPL9dJ/ROa4WzG3vRLsIenCjGaiCGlJ/z0FFlVxOMnDVXHgE+dLDjQEzw
SPBM5hOZXdqdpxcXIt0qN1qw0lJB08nXxGvaZWNwfKjDFbl96JE7Sm/EwbHTwxQbj5SMUOW1SEMS
V5H5YITZt323yn3zAs8V8Rfyog/A0vJNXzyWHRVS1NvSrW2JGGGAmJks+6zat7bPbJpY0eqX2l3J
UoJWpBe72KbjJOHjde1R2NpVFB2EGdOMZa8qFOClegnA0PMWNQP8IBmJBZV61IqjTVlGQ5MuZZaJ
fVD76NFbzr5lsfPNdgd8DwcDq6kt6u67Ru/BekQ+hlN0obHCdnp74Tvtsidl3Qu9cyurrapykm0Q
KAVzW/ek4dxhJQe0sueEC/LrimXYBesI7U9i5wvDBGLX7KVWyUWoX/s47VyTQhdr3mmmaZuMdzYL
Go2BEYmDic47190lQfhqOh9WjkMSpSjV5R2hIV4QnarhqHnjrTaUHKpcLVnahnYmioCePEimAWBq
8AXdal76AbmWIYG13IXqzVOVGRRDB784RDGZfd3JOdy5zGgWhVLia82F7Wr56Op6svfQyq595T71
Thquq0LuA6u3V2lOM3ajW/c/HyH+wwDxl8t+ySwAIDYNNEs4y8oc+b9SQLlxTfSH41z//Er/YU77
8Ur2l+N7a6BFiSsj2QdB/6rB9xLxR9v1ZL8n4S+/1SeA8ee57nMw4sSsbFAmpVum/eV7GbYRdErl
8Z6uQIDxkDnUpwfdw5PJOlxU6iHL8DOpXFv78aEIpFg30nkSkPXbdNgyfm9Qvbhrl+K6fUNDUhOO
6zSlHhEHPg5YengLn6JTb8xXva7lN5z1jHOblUSLafJVRQHeSfjdPDKePH51frocvBVzV9Ddx5Ms
N7VV30eaEy67rmWBCqpuZSiHZzr0vulYAK9xmS3IKiB7GY/IahDOiXIcse7pBHyoGkmRIS6Gb6LW
TmMb0f1kBnf62FYbFXWP5MRTtBMdIMsV3LW4NSaS/FzHD475ACs0yG2dpu0CKxhuRJo3jSE+GK22
cUhcoR2QYvFiYJuvfCbqmvGNQQCNU47aNKe+8pYX70Ji77/qY7WuzMbZjPNXt0lARQGJGk9lG2DY
m74kR7o0BqisOmGBJbG/Yl1vteAb9sfLEDM45thVqhj8hpEIPRNnZljc6336FLS9hXimXPhUTtdv
FqqRxaSFhBpWcb5vc5rMfb0udkPt7upc7Jj6nzqytOgs/ACo6Zcg6fnWGQd/4eXjsi/nXGmLlDFJ
bFiB6GIR9eY9Vu5tpdevmhewcpU5Hy55dvLcmfn3BQED26lGAIN3POBOcbioLD+9VK3/RKyYvgXI
rxZVg7+7wma5kI68rSpwjywsT7VPfrejK33NKuyv4cHOQuFbHiV/ILcebIMHBJluutbD1HloWqte
izF6FnMKNGZDvGHZuKVdhhPEhDCQOw/v0KGAdHMhDvAHFvl62ZMqupeitiXSlvR10A0ytFOVrCKz
XmYd4YkuVc6FPbBEm2t0+ZejLra9RvxpSQ5tVu4ju3yTlP3hnblOyBPXAiZiO6BdOgjIHwqag4Zj
dcEkcBEQQbewPR1HXX/jaeK61tuGPF7tEKf5SffossxBPGVCskFH6JtrpOupCW+miIZmOK2VPoDV
J+JBTOHNYFq0Psml1rH7D9Gjk1UQ3rcQr3t/QMcpIMiGZTEk26RbF61CRcL2kL3qclphuN07XnVk
TYCkjqnpahZWEOzt/NbnYJb3cp3BWsPxLND6Lgb7yZzL7Ot0LUrvkLb6sm7rpZVSvrp2UGZPxp42
reu4dB8I4miRi1K0ekYZZGbGVqoPu1Ibc1gJXLIELFr0Xcr4xKB1WcTOmmZBl6DNttqOXc9ZcFoj
q9YbRoHh2Sf+gXbXMm4v2/IqLsj2rNg5y2fljC8yeCnadxRCy5ZETUAeO3pHy4Kq/ewb9xVNyjh9
F7o4Z3pNBhKoHlZbC6Wz/x5llLIG34fJRhK2KRqiPAfOWbSDaxcN3VROcRjSG0z0K496z34OoOXh
CUeyAJpTmrL+GNTPViBssVjOm7BAV6q5vHXPybCae9Po6D4Aqa64u2493AyI9QbmvrA/FejQvIQ7
3DiLKhcE2gUnDT+90C8Q7y083A1uKQ8zE6cxzEacjggLXLgdsC2Y+cxsp9a1Wb6pdFqPkFptvdUm
/h5fon8IrkTXLSP0qqPkmGgtG2h2qLVV0icrtOW05fEqpjrsuLlA6CmJXnaRvsfRhmPHjSrVovLx
LeXQPaRHFcW218VqMINNWc6dXR1N4P4i855SY1q3E4KoaN3zBM7xZe3Q70a3ptRPrBCxLgsxXlji
pfOrTRRSJO3qVDzOai9eejIFqwcLH7qTySO2ySvd6Mh3UPhCLyH7ttpYESmN/j3OV+ihYO4larq1
ktaNzCksU9Ul7ilyw7EqWBfIuufV45jNGZ7yKhKobcNlmhora8yuzZZFu3rpsyufzOHJf1O5s4l7
RDb1KhvclaLures96klPTdJuRcr0UyNPWKbcvGXVIgkpVeJuAaTiRTXH9hdVcYqrYk1kAWRlHF5n
lXMdNPFdOCcijsokdrflUKZTFM3fYlDYSuMmUa3HnqxF0H4G/ZGJckCBklb+9zJtjj1BvYcw6dE9
++6FZzQmeQMxoqfO3tjd3eg5303RnSuDrAFrSy0snQ5adZHrzFqNs9WziSebwavTkg+PRkWSKApI
R1GiQnPkgwHVsvZUuv3ftaVCzD825mqvqk5T4eTHRJTuU1lOxtaPovlgm2rpPiRehUuX/iZtQpe2
qNg8m9gAnmPDcy5izHoEQFnNryD7v4K84GEgKTh+Pke5man4Mn38+fGCMmovkvkyyXxBFOjhczN/
CBKSXJIzES+S2pFs5kicvYZEdFyMfk0I+fxl4I0wK/98CjPEDAn9ORnNn42CGFQfFs2dhmtYXz5b
UQ4aAmEcW0UDNIdRvhxuwAAaGoNpOi84ox28+Rw6Odm4Lyq9O/PRsz03PGRdnc+u3nyKnaWcJO3M
R1tnPuVmnwfe6PPwq83nYG8+Ecv5bIzZTZyIGRlf5efRuSAu+kbDpf1oFEP97lBHvWcbhg7zgaEP
dVW7F2Eayefa5kSyMGnJOjpG0FxRNBi8xaTdHPCKAAaEimN9XlXaWUWx94oRXdy3DYLoIi3CSwq1
WVmM9i7WOYrjvKyO0GvImWcMYZrRhCmg5M8TCibcHYhv7IYCPUYzTtp14vbtWxPn3W1muo8S9esi
l6z8hXzyXZIt08Y/xxRlDCqhgjjpXiYrQspAIfbFkA/0gXfe1US7pEzRME4mAFWM84bAl1VQAWuE
cwh6I+i91BDNNbX9OJBqjr6we4qzruO98TM32iNZb5+CsZ4JlQGxAjbD0ke1HLsHJO2GTeKsQMJD
fQUBAfjQWqK0FSEiI1EhNUE+GB7q+eiez4d4SgPGe3s+2OefZ/zh87xfzUd/OYMAfTDlF6Q+gQwg
FOiOwQwXJDNw0M0QQjODCe0MK8gZYJhmqMGYQYdshh86cIhiBiTSGZogfyV+MWe44vPp/Vu0wV1O
DXr6lSv/C1/wf8e9bz/y0wuHt69/1f9A2l1ymPrvaQQQt+TjRxZh/uP/ZNat32ABXEhr408GQYPz
/U1KF9j+n/TCvygEzbB/49+YNgSVaaHKnBevPzgETVm/KWhwIj4NihFnYv3vkAh/PRHS0e0w/KJe
s4DTLUDsL7ShaSdmpFG8e2EEqkb/7eATv24qJ/Hu0fzkxn3gR/nrD3fmP7AFXwIuURJQiwmVbykb
usBFvPcFMR+Un3p+Agi4uPIXN4+Xp9vr+BeL7LyE/rnE/vs1vnwxd+xQBc5FAPHi6fnOX1x6i8Mv
vob5i0vMcMIP/AvQSlpOLpeo19dPx7tztDpPy2/64ldf5QsB/u/f5ct2UcoqGdXIhS6wPa7ughVf
Jl1lv0A/PptofnLL1Bd0wBOBoUc5PwsS0FWRY3ukM2ZCZy6gP0W19Mx05To7177FPLvUgcy0QRFY
niwbAqlMyfnDxQvY/s5Tslr4H0TgJqOfZz8KJX7xS6ov5BJhRn/c5mlzdeUut6dq4f4/XmLer3/4
JQnxV52X8M3TxXOwvGsWJ3KDf3F7/4ryWDzxkHSQ2/BjBuJx9wtbV/geqWGuTWwGQV9rLfYCfMCm
uSh9zT7//Mmcn+0ffsjPS6GTgBe0YRrtrxxZoXliIKag2WrKy+989mp6WKJdj2/00LuYnZu41H/x
vn1ZSGDAoCNtlENMXYgQ5Pyy/HAL41FGU2wp7De1gVFCBzdQSOiozBS4vYX9q56IL9nZrFdcEM5t
XkzYGn+n5X64oKdFpQBV4YJEapCKL601yU3Wkvw0e8XhkTrruES8GgUooBvqHcHV6GgHW1nGJLtt
/LjpX4pCx2bdGAY24SJzVkmIg3nRgvGutMGLbjQrJZhMpe7R9nz0qmmY7/yqICR86Mhlq8mdlpyv
L+YwqLVEVbVCHF1ucBYhcrf1YD1je/yvNFkXKGY3P/+d/zricgukJWGRBSE3xGLqXyOL8WPZAEiu
vzGLgJ6RhCE2z/vu715F2ZZhQlij/SIt0/y6zJHc5cX6BKJhpWIJ4dZtKg2M6+ff5evrgf5Dl2Ry
Av5IlJ1fc7RJ3ouFGlO5aRq3Iuvu/3B2ZjuS28q6fqEtQBIlkbrNqbKyeu6uHnwjuD1onmc9/flU
++JUKrVTKNvwwoINNJMUGQxG/EOGMFdp919bQGH/m8H8nwFlZSiwJpbiTAJcgxtyvVVRU0plEHvQ
fH1ALjEjP0NxoUgzWe2XN8/KcBVd8RnPIdBzuh4K+JjKQ7rYp8kAlSXLfjoYiMCdAtSzN+LLzWZw
eTJyrVqCzzVXOq+HininFB4W6ydXOvZxUujzU97bsklZhhakV6mUcvbYCqQnIBiujjmqb2Hd9G57
RqfJ/DcrjCnYV4kV/psALu+PUy2Lr25ND2YjQs+b7HVIs8hzqMmDT8SG0BKzlOzr8KKbgV5SuvQe
MKrNoS12UO0SG/rpKdPD8Edjy+pXSK5VwtOrza37YRncCDakYmAglQUnHqHB69FTesRFN0NcjVjH
5gPhTMOm5plLiARVrH8xafVtIR2WK20RSucjRwaI2u0NpkKl4KCaTHMeujKH9yyV/7Nw+hRLRCme
JjXRPw7zZuNoLDcRyBWDS4O/CCwcycXntVNvSoWtMMbKsDQKdFiKJdJkbzJIJ2bNo7hkscKk0cIk
r5fTgGY3cgDzc9nUtORS7DmcxG5OcT1obzwVDGXSygG/gyyH5Bl5PZSP/sA4KCbkVC6VDfpLFMin
7vi2Yz6PAmSLUKwrR+pqMUqUl2hQBFlx7jMzJ0mqUd49+S4QLrSRiEMbtonLAIafwnzlIQYjLGBJ
av6Kr66+VuXeEJvNcO6Rrt3ltgielEgRvkEUd0P2/3ZDSASSeYZw9OBDLKPK1ELXDGwHQSfPqz4g
/Y8KSeEOG6n02iiukmCYAPTAqVrkXxo9OV+mQFaNdNSAlaIro5XZ7/sfaWUQW8cYHMcAx+KxMx/y
V6tWN2w2V0M1ocgpOkY9bF+Q/EH77/1hbmIFq6XPCOo5PeFtt9gLuRqG0jKS/qyxJz8C4/femXpV
oq6CBFs9DuNf98dbpMfsAglo2yYD4J5WvBqvp2UAVfDbMR/OTmb5n50YyKkB+R9dwbQ8lC4N86aA
TKgidL0agZDD/eFX9iLGZ3DXuBd4P+qLiBETL2VAC/+MTKt29IoQpEwf4M+XlE73fH+slS8o2fIc
MUKirr9YeL36gqTp6PR1Rn/2sxCFgDFxzb3r6+GWA8PanMDQIloudXa/WGxHr4BBEwl3PA+jlf3J
isr6rLI6xMOIwfLH+7NaPocBVCNiyIdz51vVcJbRow7bJpQCubIO5h8+yIlTqk+65uffM1/TPkwT
wKRfUeqqb72n1JesyhHQKQMdRmPeJm60EZ0XYGfCs2Ob6KubugOukG86f4ZXy+wP8I2jXtfPPuvQ
7dCCxYweNyeZnCCnI1VeNqONChX1dhBbyNEZpzhwkAq1IrRB4BAPTXZKbAn8ONWmKDkEUaN9N/xw
/GQOmYgO99fv5gDwcyUXtO0At+QILA7c4MioRR96PEfSkH8jBwW0KzBb+OOVaT/1KIGe3FTV71vZ
y6Opj/1GNL65qOfxlUK5F0VGAAiL5ZJUa20rLUccKtGgMDPX2ht9Fz6AkK9+okEdvsuY+8amudmi
DErlhvqdrc+MjMWk0WxqwC1p4zkMo+6PGM3mFleyGvkf2Pn1ljPc6mgGclWkf858dV/vCMTvoMc5
9njOOrr4MkKdGVPkUu7NwNQ3tt/acgKPJXSaHD3ws9djceyRvoAfd05mZZqWJxdhGofkM7IxdL6l
ORwHKdEwvr+LXlKbqwxzXtGZYQIEHYTujAJ+vesDQwRICw7jecqbaldOwdzDaYT3SYSqt/ZQ6s7J
SO+qkPEPLOeKj9bgoK4PiR1tCbFD0CJ8b/BsSUBA+Y25kZjd3Cr8OtJApRygFGCHF6sCjV3DgRpB
XxrXNmpv9fgtaYGlYRjQVE9CT7ZeLmufwaUoaCuSm7lucb0cnowQ+O5T/WwnDjLP6KK+L0WdPxdW
6R/bCnFDXDe1jabN6qAEQoqbFgIuzmJQPRGdZgfmdC7pMzq7LLLAYnZm+dUMqwB6mo6OWQQ6TG58
/JX9TfFCAOAlx6dIu6h8DbCVJYrV+jnsXTCRMeIJ2hENOfU3VI/qx/2dtjJJQU4KUhjcNpnC4sLW
8MxFYVSO5yDWNXZRk4AxCZ32Qw/G8sjvABJStPVbE7n5HiNjNMkYDdhacxR9FdQdZIsTUTnTWacu
WuwqtEmRCe4j6R/vT+/mkn4ZiGg8L6TiCr0eCCa1EAkVZboQOpJ9lojPyaC3G19sbRSHc8qkQOCr
ZQkZcQcQiA2Gac1U5Ui5eH2mQ0+003RjoAXg/OU2FNKknKZbgLaN5cnLnMTVYJMa57JChPA4VWOL
1aeLjNNeANiD90od+FuNfrQ69OAs0IyrzBocZFDBYWn6RIdGUqAQeA4Rj6s2ft7aOpChS0lopiC2
5Eahn5sVYVoYsLwVpHF0k+365EBG3iovrB2R1wMtPitv1cQbgfqd7WygKzxlJdpUxVAmX9CW3PRC
vHnuE+IsrmvYTDzbKG9db6KybNq8j0EcYyU2i0wL7YcTNeZjPQzpVxQP5MewQnrGTYUIN1Z0JZ2w
bFhelonLDPYci4mOswJKIokFI0j1b7aaGlwzS3fAPw8xFUCn4A9wVR8vyJUiddehlLPxC1a+Kc87
5u4AnnPM5UNFmnlbuk6tnx20tvMduJO6x9WhRhfkzUeVnc37k7c4GL1lnTgbkykGTSsBGMBJSBAt
OdQjIk/3R1m5unihkCFxt+pz1+f6W9ai7Rt38OTZszWH2n3aA5bo+jD9i0AE+r+ePOvn/SFXNquc
y0Rk7+zZF97O62CH/0VQlEEiz7kGbBN3vvooxlG/8AT0Nt4/K7NzuSUJdXPOTAXzenZkRspIGsOi
DN00f6TIh3wSLso4uEmnKCZWuazajdxv2Q+aE3SXRwNoIOqltrOs+9p5VQD78K0z5talPNGGphMf
lGn8qTKC8mnqs+KLjxDrv1YjUAfF/MP4jBUGNLL7y2w4K1uV1zTlRvIEg5VepCUU4W3kKyPn3DWt
i7XxQDZyaoym/KzpvuV8MPRKZA8K9Hn0ELaI++7iwbT/QpjM1VGmbJyIE5R1SESGKv4eQSEAp8MN
kj+CxsYGokkq5JI6JG7BiobAaMLQM8OD31lRsger4n3NIcX8MLQw/aAHQ13+FFNcibMbG8PH1JGo
Y6pazGx+ClvOQ+AXXnHSkkiI/WhqVv8UxCU2KJNVYcDtdiMq8rZKjb+rqmv+JQEt83d088HlJb0Z
fy811DLYwI2UxzCp8y9221kwKGsNI4cCsm53zE1EiDpX9eM+BIqHymtmsCT9CKyrdVM57G1riFHR
sTvs0gdORg/2LgKtkMYC4VWJ9s2XSCjbA//VITquUYMD9oaSHPLAPAKRoCwVCrBTZg1/GE2gNR8j
vCDeYzGJkgoIpuoPNKfQyE6odf1ZY0GlHsc0RDgLCfHxe9MV7bcCBV44/fVkfBOYRvwzoqz0l6rB
3j/Uneg/O25SYEM7RIXYTZ7pjgd0GQsmOg62AJ7oVP6hG03vcxXqGmiZqXE/NSjYGRD+fe+vAEN1
UO+RB3AI+SJ5Zk7dc962tvfRaX1uD9uJ9PKYgJX80GJkUO9T6lnDHnN3DL97O0v/6HVaEg+iVsnz
0CMccfTKvv3b0lGpOsMyAEGFdB+SLTaWNH8pH222nSiLLHtCNAMzajnhC4xcPv4O3IatGeLnww+C
K+Cr8hRmvEo/61OPeHaaleiqOB2+S3uVCN171IBPdPvGBPqzC0QX13s/DcDsV0WuP2AClnsg4lIs
IP2y1+Pd0MUCNSnQ4rvYMLAQiGXVpReF5NGfQ9oOf5FCTo+jjOEoZYaJaYxtlpU4VWoALqP0/Lcl
mtQAktgmOuAxXQPiMyrtp+YjRDK7vVSfC9IIsogW03ecxNDoU3rT6yArBeAbDWlkNBPx+UGIm0vy
3//p4qHH5aYUXJ/1/EePVD93Pn68yUZ5deWedrnnbEPyEoX9P//3V1llJOAgaV5tna0eUPEOWdMy
xoNlCH5W/tC3O9+usnOlCZ+ctmu8raf/WvixuSAt6m2Q0pftlVRoXtbrhXluCJMfKjoWhxRHj40w
N4fwxcuQV+88P56HtHEWkxwQ8RU5sMYzOG/0XdALTbj5ld6CYdK5QZN9KxL5O5AjWhT3I+za7cL1
PHvV0cjlFr1eX6vN/TlVMM9jEoH7zEJ7fKiFPn2xCyUf0Mf7dX+826k6wEGgV4JQozy5vFm8wssQ
1O/t8+SlYJggBqH77JZ90T5pMeJy+DHY03AKIGJt1RhutxJgOGpgihoi/bIXmuWrrUTTyQhLbYge
ixHe1zFvpPjth7Ee7Uu9R+UxxfuiPbaIUCB+HwTu1ttzpQxH4ZZW3fxo4W22fLggM+RY2LGlj07o
BD4mIyoo91mY5SXcWvJsyAmUoHaVFtYCfwMs706dVYmU+K83z5aeZfHG6bpNY2jlUdMCLUAKzDa4
/vqxFpZiSEIQllVNHxpFP/dprA370lWh+vP+l7/daYzFWZ7VOmDwLjnxCFnBHdQTXA6UAMIm4Aoq
w2zxRuzdk61Qwr0/3u1O480CZIAlp3JtycUrGDEkS4XJhPpfGMUPIILUzrGn9L2A/fgQ1rGxG3WA
0/cHXVnQuUCIGjpzBI6xGFToA9gMW7hnInfygYu83k2jMx39Vt8SZLgNTVLKGeBJ20S/bZxUfuDI
xoYWgdCgeUKAMb40KJyd7k9o5atJmjPIXXFY5wro9Q4xPJxFQNwAytEjjSvE077WAXrBYa+juoj4
/UYVYYFcnV/DZPL00+gNclSoxl8PGA2T6AdebdSGzTyh9KUIf9QzRPk09KX4nJcZ5vB9E9fpvjc8
D15hYAQf676Sn0Ls5wVatIjx7SKvgpo3yto/IK+ZJu/xZMRxDkHfqX2oC7v5HOlN532Q2Wj9arzR
fZ58UqGN5VvZDwABeO3RukPpadnNDkeT1BJY+3lAeNAAB4Ix1BHtO4mQtG8P8du3n5pFdED/8uyi
lHe9eFqtXCSdYu9clK2CdYvshQb2vqy+IfCUa29+RgLHmRuSBiarc1y9Hq0cjUqTgeGdm7QmvfQ7
51frpNUG1mhlnzOKxVVhUD3lrroexYV0D3IK1cjcgaILk0FE7bM+OIbaGGjlfpiB03RXuSfmgHg9
UCytrnSswjtPMpTTgXTZJPtT9b6q2xS6gYc5S6GG4F04Tqhl3T9naxtlLgfwfGXb34DJE+rFWleb
3lnXmvAbGVFj/owjkT3jQmcV394+GKVBHnm8YQGMLYofPtpdvTt02lmrUKDvygjqal6W+mNnYKJw
f6yVAMLGp75LS5ks4wZ2M8Dct4xRO/uJmx6SrmkOum/2pwYe/sjxeHvUp1kB7pNKGg3fZTvZ1ptm
cFNDO9Mah2Oil9XBmZzkXT2b5MHB1pBZS52NnXNb0QGnQkmf651yjr682pouwAzBsrWzWaTwyf1U
x98qLtFtOEL3GsDhpT28UhFm/Z+a6akHs65H682lbUmhBfQfs6a2tCwjxtngoJjYamcKlykUxNwD
GNZB++tPyICPsLlc36/3yhurr/c/8doJhfWJbNNcTQI7c31wOIpB19apdk7KCQ1nSPR7n+fsxvzW
RkF/iM7snK7e6HPVWjHZlcr5svEYSCzPPE0ckFCo5cZAaztWvSRotL5pUCym43Qu2pwQBc+JpJoU
uU2B3nT3t+VTc618eOf3V2/t5HMs7Dkrove8HK5xwygphHJBxNTWwRJ5TfupcXYjzNm3Hw566HPv
FVgaW2URsJVNg9tsE+/cxg3wsFZF7We0TiyQjAiegEi1CqaHBaf79iBAPMV0m9xXgsFYDDzhnZw1
E3NE07Q5U5bFPsKYnOekoz5DsTU7vnlNWUvuW0mPwLzJa+2Eovr8mDwnBhYYpgdrfwyUoPhY1xuf
b2Vb0mQhjOoI+FDkXFxPtPIzYSQlGse4HX1IzFlL2Omih7dPiBSM7AjoInt/kaj7QAP6nEz+jO3P
gCNB1Bz90vD/cX07O9wfyjA5rtevUVJXBwmhFx0hdsr1ccbpoUJyM3LPkVvnjxb1lRNujMgfV7rj
73UPTeCk8bJ94kOxlTX87sJx1Y9KTP6DlyCTfv/3rFzLcG3IAIDFcTMvn20JhY20Gub7H1s/GoUq
R7e7xaTDp462DzUfP5HKIePjQis31mLlbLqoH3Eo5/Ny0yoOgY/JNmVsei1VhIcDbpdkVRaoXIxY
oEDfn+rqcLxRCTsE8JvHeCiQw86ETbaoucVj4AxCHdgS/ae+GG1/Y7CVMOfaiqye/7U4KPOPefUc
Rk/a7VXHZ54kUGpjGPCiESbG6oAvdjV2qRvjrRSVyUzpDAJSNvl7mQs7Wtcnmd3A406mBuvyxhQI
eiBJDz0UHpl2wlvIj54o89cxaqnwoY5BJvCvcNNhTDYO1Mtje7nLaXWjIMmu4lJZnKiot2pcQVEb
qaM+tfZIi7blpcqx+PxY5RXl1iCJlIfOodYNEFzj+KlLo+EfZ3Qga0FFRMqkTTBigOwH7bnyDRzt
9KaVl5Gyer9rvb70NqLa2hebs4uX0vzcmbz+YhnmJ4M+Bd7Zjarqn8JFShgVmvwXeLlkRN22s82N
/X979niK0SmfHxU8aZehQHLO7cBI0UaxJqSkrLozfnk2eucH0oCkwaE1rOIDoBzr61SjmbyxZW5j
q9IFLTKuDn1+5y6ujdauY3fyYkVeJSp3P/hOJE8xjkvGxv20PpAF2BGYDcFmMVAA8heXByXPGHGr
By1Isse2sYaN6dweb6bDLQFgjWILe+76+0FIrjBIrRklDjC1nzrrkFZZcAKXOGxs79UJ8QSC/AQc
EeDj9VABVosBOGV5TjxANC78gHNhdu1GPrE6IdIICodUdcjKrkcBZKsjA+pIzIxnq1HXQN2q08Uj
Fjtvz5JYO57SFCONGZC0+EKm8O1wKHpK/YQKyNg6igBuMOynEcX6t0bheSiQMNzmCkT34jNlKQk2
Bu3yPAXDDwOwEEDsvn5QcdFvXG23B3pGWEkYxAL4BxXB6/XDKy+MJ2eQALvy5jE0MnXS07jf48KK
eRY46TcHkBfdR5IiJgh6dLErvECYGegidc6wi8L6CKWJMplq1KBrJLidfivkr8yP3S44VCj4KuCj
1/PL4iwgcWgIHzLSP7W0uj/zbivrd17a2X/pXh6ZGy+xlR0JB2KWCp6/EQDz6xH9vqlivCBQENfa
cRfmiN7RwZeHsRiLjdi4NhQfjuSAVNO4gXPJJm/Aj2FNMWWIBQR2gwhDy12RWVm3MdTKaaZqyEGe
U6A5BbyeVeyWwmm4dM6io0rbVIgUD5W2JYO79rVejfJyf79KCJC2aopmrNWZowH4Ep8hen4jjH4V
Nmd0Ypz/sBvZ9LNwD6GdpOd6VigfGSPdXL5VPuFpmOXu59FBRMYfcswYIZW/vcaiKK/A70BUk3+W
219TnaTGl6szvG3/KGsXJxkAeXS5hi02yfxFrrMLisBwX+c2OlVgd3HSWjuqSQgy1rLSzX1T0JiK
LXZknKIVMWHccy5QX0M0xzEOdlSZf98PYSs5POMDT6AKAriOfsv12jYYEgTCYW17GVnFGSZ6/I9b
Tq2FuwoWxnvUcOv801jGVf+gKhPTMHcQ9dfUQVqwoERGt7kPonRjH6+kE8QCEJ7wXMBULXOurBqj
thqEpO5kj8UOvIDxPqo8+Wfblqg603ZGlUOJrv3XKG1awPcXZe0U0eWC6EKJDSbhYr+lMzQa6zYX
poaG0EqCNSY0Yu3x/ihrYYHNhfwvPB7wIYuYHvjSGkKNtoOMy/EDUhzRMepGdVBD8df9kVYS6pmc
zU31wljivbD4yBypiQKPwjTA7D7i+GpOe4M+h4NlTOL8QocBs45wJvNjG+I8u0ZPt7fRtppIK+sK
RVIhzkqIv20RtPjzQLAZ3XPmBsjloH6z65D3f74/29VRuEzoVrmgC5eRvXKs2Owrwz3jFoBR/Vwd
AYU9qibZyNLmVVsc3RmYDsWCLsNcbrpe1QAjIHAVs+pioGOqntSaKA8VZgLfkwR/2ksfJeV7YTT6
VvF+Jf6avO6ZHTzO287HWNF5z/KE/ZnExruG1b4MMvDfWz6mCdmonIf7K7q6f2a8IdA+VpW+8/VM
ZW6SI8YGVRJLdL9i5RX4jQQorAp6B0HvDUc7JEeF7uo+1HGUnnqj2do8a5OmfcD+QR7AulHKHqxm
QuySLlZb2fEvPLBr9wHHyAhpsgx9+CP/YoqP9ye+ckRJwZFLoOHOvbq8eCh79CJ1uehUI9HNmdBa
F7mLW3015v9hKMaidDOHYbLk6yUW9thmrR1wxwFkeMaQ3PqnJjjbuyDFZnpj566EV7Cq/3+w+Qi9
usB1vR8ye+QV47SBjuIWWfivdkrw8AQ+lqF/6xufAHsouctBCA/n+6u6dkB5bsyNfbhq+jIamfQe
LZR+1Rnnv/xDiHPnO5gC5kbKvPbteEPNgQbVML7hYo541DpFi+CnHO3qaAlMu4bRsY5BWXgby7k2
ISqltJABit6yZjAmnSY9Ievy2qjEamoKDwqvsf8wChDM+XU9N3JvQAFNBMcui51zkKTBw4TC2mEK
y2JjH65QbjAkpC1IWqzPoPvFRqSAPRQTvhPnvEwKuHZG/WUUmrvjgFPTs2JUsLwxeCjMITzUhacj
GazLd4DHaFpaLUJvWm/scHWvPqSRj3nTFNkbX3YRdxHp4KPC/rbhs8O6l4vd22FNkQxOlV6C1PGj
g22iR98ZGFfhCRan/AsrjqiwTPLr/X27ODUv486dItrbM/fEMRc7ys5FUSRTcqHTPR0rswjxbdOT
j6Krse4wovrUla3+MUvSLV7PYi/PI/NEd+yZpoqMpT7HxlfndUhTmO+WnVwyTIGw5g2CQ91NyXFI
g02xqrml9+pWexlrThVmGj8p6RLvXDtjGeRJkF/0PIDDLENnOBYmyrRR5lDFAvtdnlonlxdT00zs
EYaydZ5KV7Q/3rzaZF9guWgY0yxbwuoLzQ6xyNbii+uBKQw0wG9OPCu4xd4/sRnW33DAG/HshF94
f+DFaX5ZAGfWuiFRoRG55Jzl8STGwlEx28tEZo13Fp50UbhxztY+KVVF8Pxzq5P+w/UnzXysu3RP
jy8mtsnfDL3tT6Y/eu8sDOf3/2FCr4aa9/Wr3WNrRScHT4D6GAoHDcYJ/zIdK9T7o6ycjtn144Wn
A/p2ydcuXDyp6yZLLnHfp3+GQeE/44aCPEViTo+Yy4QoXBl2BmUPhejn+2MvcoOXT/Z67MX5MMXY
wYjw4osFO+goMlfunZLOKtHDQBy47Te2yBKg9b8D2vRXaBoBB1tyHfIyokGk5bhfja2P5IfpJ49R
E6sfdp6j79e3EyhQ7CoR8RopVe8aNxHvMBmc3gP3Srde/Wt7iX2oU/Kdm7pqMf3Imvj6mhtdIIQU
OPMNKnwPPKIqdpbo229vX+s59+TNAt6b8tb1bko0cxDuMMWX0Sj+oOru4+WOSE+vqvAA2SY/3R9u
dW7wociKCPUgfq6HcwNZ0iYekaMN3eISWFaNYr6lHQLfsTcQRWs7GNAZ9WswpLSpF8uI/JrXB6Bs
L6IiB9sBtAs+91oOTyloDRy1pT/luyp0vOFAJSt++x6mvgcYh74Htb5lvKM2AKS5COOLHk7OKU7K
f/QRfpttFu3nSEZbj5eVdaWuQcWeO5QYtLxSDOi9Y4KaEwC+rvnk2q31b+n35S+AD+1WRF0dC1YH
AXV+stxMzabG0DpFcmmkPbzD3NV+JM/HNRQHhI0otDaURdFc57LUeZotvmEGBhtqLGE1AGvxYdL6
6YRAb/ct0kpz41W0ck9ISxG5oSUq0AyLdCAGXcazz4ovyWBHn3C1puc6Fv/hO0HqmN/MQBlWvpOH
KGip9OhSt2Xwa6ybct8kungPjkJsTGhh3ESFjbyPhxVNaoduAOjX67MGxjONaPZFl15NEnZBVMgK
7VxCCbqeGMTvRZVG7R6145BeeSad3zgZYwQSVUL/o5laCP5Bjg3nkdI8jnopPNR90PROguB+V7u7
KvH5/409gt5NeyO9oBmkEEQEgQaUweSlvndB04YHMQZseD9PxT9lgPfhSbeRe9mFjfLyt2+YFxEG
GO/IcsArvp5zVwWtO6QZ2tiAunBgQEAYo2v1Maj7jYrzSngB86MoOoPdopi/iGSair0a9lZ4sWsz
3PPq1B9wc4wfmtTOsYZI071oUdHXa+uN7cCX74qYBZ16MJOGsZxjK5vKS808ulhdhFEK64EAcdw/
RI3fwDrQu42ZrpwM8Bs05MA6gBVfztQPeCBouTbjGyz/mOfe9HOSg/v1zTcDOBFYm+Az5gxxsVsR
wgkmj8Ts4k2AtaLO7L9ofYUUs15sZf4rUWVuSOuQnYGoGUvYvQZiy/ZRd7j0FcylMnzR/02TXdx3
W5zVOe9bpN88jfHio9A9X+bz2r5K1rSx7YHeeOElsSINn+tGlD9NzTeSPWyP8JQOUfq5s6vC/w/n
gI3yIrpD8q8W0azsDUrekWLcuZoL5Wv4lXoD1juy/PL278ZWnCtYZBDUzq5nmCdaFVa2HV6k5lPy
NH1rX3pUIUYj30qy5z9quZjzFlTcBDNyYTEU3u6qVPEYXgIMevaOKtM/Ew9qi+364ztZQpq4PzVT
rA1IDYe+Etb2Nzcd0CXHzxI3vsg+sH8KhHV/lDKOP8O6TX/YRYrVObQU7D+Qsu12vomja65F01eF
ZI++11upjXvynaQ4SNydHwc3pxWg6iC59H6TNqc2kt2fnV2r4tC45eDAYbOxy62w9nmy4GE1G7ti
0Z14iRyArEGZcKCRB13sRu6KzsJyPsJFSHUXjkH6d8G793cuo6rbW5MFA8KvzOEwUSF9Fr2qp41L
aS2WACmgGkFPF8/axS+obTXIqpTRZZrs/IdwfGOfx/6W6s/aqZs7nrx4KfxT6rzek6YXNx0KndFF
q5DiMaOwfhjC9Nl1h/LsmlDiXDfc0lFYCyqYUgApoZ87+1Jcjznx8qw9GHiXTmq/I7c03hdxhMMK
1kAbOhZrx4C+Ktwk7KFwjVgcg8mnQEHCFV+0Sdf+UJpl/CnQvgb6nk35u77O5Pn+OVi76iDtUK4g
+N8KTAZYDHAFptFFBliscyRGgJFacyg0ZcFA75vvotbGY5Kwd++PfPshUeOh1QEQ3J6pWIsPWaML
0edI41woSCVHCH39js4rLhIog++HtsVpPrWDjYLU7XQZlHc8cGyIxTc30VSSwSAyzu7xmuwMmfN3
78TWPpl8E+59Yn+E+2gfTLfLN/ReXhqR1wGOkTmZaM4gmXtzW6jRFlXYt9zseRH/xOYjsXd9OE2A
kvAPP0JF89E/r+Lw1DQuEh0h+IzveLnmH8oMF6NdTQpr7usOX5zj/Q+xbCwSOvhpcLpZGAHcd3mk
/BK2HI9C3jN2JL/Lcqbq23USegcb39x/DCfLbXBkWvQRonf2G6FpEiILqNev2Mo7RFwNJ93iCM5f
/2a50ECcidgzbnFxEIx8yLWkJZnW07Y5iy6yThBIt3Qabg82ZQWAEy+CyhzvxVUqs6iFnEe65Xop
BCktVsG+SELN3LUWRJ+NO2dt8/GEs2FYAEhiua/DSGukocIgngQ2CLWnNLH1navjccVjEiV/XYyn
FplCtOaDN7YsXr4wT0gEUma1Gp7N1yOX2AS3dWvyXOgtHT2eyjtUJdeYZmRbte+1SfI24WFMu8C4
qbcg9xKloOrI9fwgfQyq3EZiDiNm66ASDZPJETOB76VXF0/RJNxi4xa8jZ/IjZKu0D7FVvImf/Yj
4GQWX/BSCrw5Rmhwn6Uv8QLM++gBi4tg4857gUMt9ylwEarb9DCR8lvs0xDPzLDMu+BSdyJ6H2IF
n++7vMgawOxVGh4aLqeKj1tl9X7KVUGH3JP+nzKmV3WUqh3yxyiux+oLDu6teDcJpSX06fDq6AQy
7z+6EIeLIzWzKH0/IfJAVGy9FMXYKoWbAPZsQK126sN4V3uj4R4Cqzai04CKvDimnY6tg7C8DDd1
KFLwspuufN8DZW521eSBhOfW854wnMyDfa4m54fDz/J3elBmJl4wufUeUZlA36fW1BXYlTT5F1Qu
IufQD5rIj25ezk5XUzK5O5lU1Mx87sVuB6K2sx8aS0zmvgMrojHpMMdzu6irade1o4DRPjrdb1uj
ZHfo7UGOD1rVJRzyUI1yjxiVlu9RxK/wHaq1rD9Meg21FFGx2NlBGuhMmrieo05mGwbGLin0dOD8
BlZx0aJ0aE8tEi/lmTxOPKdZobfv01j3sDocOv2TXvWYQbae0wWHqekN8eV+QF3ZhDwLwPTMZQD2
xHzzvXoYDIWfoX7NnRoXJYYDOtZrY9lbHyJ+99+OL7tv98dbuUnpA81SsRw8EGCL7nZqYFqnlZhG
JXlranvLfYeIQZDsPN0Xf3cogXxJO1xl7g+6FjptCn107wGB4Xt2Pcm2US7XcxlcxsgXB2pXPiY0
eftQ9rCB/sNQDkKPs+w7pdPFUI2y7TLEx+riu1N6IkpXqJbZ3lOd6xsrufLloF3yCIErMt8M8630
6svZ0yihgXXhRXcLW+AL5ERfeGnh3Dyo5rdd6m9UGn0JzNTi4ZYalHJuMstGTl0PSyu8jKmEyYh3
4eyUohEvNu6etZlBtqMQDhiWGtUctl/NTHdah16JFV4mPar2vQc/pDWw+KPs2PGCGYeNQLy2Pei/
zWqI3Dg318DgWSZ2qEAr4J3j4zNUuAzFXf2lrTbf4atD0Tbm6SjhErx0AF5Nzec27TA8jC6O3nZP
fsUj0ihEfRzpIf+HnfgCLIeky9vDnn/Kq6Gy0QimJBpYxSyzjlodWyixY/0aWPFWsrA2q7nSBcYS
ZAxdmuuhGgemQFDE884YHIVJLFrspWl6Ho/MdEu7ciWCIAENH4MakO5CP7geLITMl6S6Q8QSCmm6
yVVoXJRauwPoWTw0Y5t8oI4hNvbI7ZOVniE1IVTC4fNASL4etUjylHIC+VA6WOFv2lLlEVoh5m2V
PUz4fQ3Cox/jINuym2vxz77WupvJ77yOiwscaNDs38iJJ2CL6x8h9Yp7h/vzgiu3pCSFRNUHze19
nNeCMnmH96xKv/iWMLB/60C77A0tLZ5TXU/JLwCjZm8/qKDzeaHMegoIfC4vDyM1OyfMw4sacueR
6se0q6Lc3NlBFR+dxptO94PrSoNsRrXBzGaTUXvBGeRqT6PTYAEnImUKzMjcNaM7nMt2wmOvwKs0
tsv47Mi8OCFd5h/jacILN2q9C1rS0caNMgfX5ZcgO9ZnPgkp3PKHGB1eWKni2oySZJYKt8PPLtax
/2W+aPnSPKJtDi1tcbAq2p217SbxJVJNd9JV6p6sMrD2hZrsp7pT2SPGfRi98g7aV3ZJ7afGYcii
wP5wf+VXTjjYd8pqdED4Kcv5Jp6VowVuR5cBp8MDQiUEExu3aMcMt6pdqx/ZgfEvZ/7c3PO9/shp
HWK0HovwYnml6HZ6Xiv70Otm9Tc5YvGxy1X0nIetfbaD8V3vAT2sqYg91kFdP96f9UqoIaAhqABo
l+C2VGscTAArciqYtV1rZ1KwpHuiu9V+ctqwfeAxXn2n6jBsRe6VYW3adTDOFXgQ6tDXC+DPFOIc
ivijAafW2+WTQgdIBGZ2qmCLZfsUwqK+qwtV1xtRbmVkzHjoFs61Mf6sxdurkH7tdE3sPlp2I08m
ckOPbi8HXNTC/CmqPXEqpmxLKGPlLAFAeuGBQS26qQaKKWxkkDFoiA3qCYxMcnQ6ahz3v+XKDkbA
DIIy1QmqR8tKtBdXoO3sXD5GhiwOWhn5h8oSp7rXtwTTVuaD+RllaGIRxbFlJRrUVuCkMBweC1AX
u0FU5qfGx3r5/nyW6Mk5HSOJoKsLqoSBli/0OkJQvjF957Ecm6Hf902pfcFcDSWEvvexEZzawrGw
HY+q8CSMosTiJqhz/x0yU1F0vP9jVhaXT0eEonUy6zEs9o02Oh66To1/8XgsniCxOc99LEEZyqnf
qDquzBubBHKNmcM0JwKL7PD/cXYeu3LjWBh+IgHKYStVvL6+zqG9Edxtt6ic49PPR8/GpRJKcMMz
s/HALFIMJ/yBqDcrCqEoV7twlufCC5eZd07T/m71fKnxscUX5lhVKKdBV0O8tkja4Y3XNcaPx3Pe
/iFEizxIyKDc9TXdeoB2zg39VEIcPJT4YARNA3TBp1AWHlK91U6tqOZAj/X5kMeTDhHYtH8+/hX3
K89qwBKSbVbga+u7Yq5RX6mGSrn2arUcIn6PP3GtBLVl5TsnaHPCbDRuCF5gttyqJlSVuSnAeyvX
VBJSEAetEwOOixFixQt64gIHRcf9R6jSYzQcLJhleN4/1Y2r75FfNh4JEygZoQz3M73/9SPBcF7a
WVZE76wV2HKWlf0hEUr2kkfV8E+iGPGF1pP5fs6aGRtfBw/QVGnx8sTvKdrjtd8Hh7c/Zr0wmkry
vMzRk16oxXuBlmDqj9rsPNdJNQbZrOHeOmPTizXyWzDW859fBYRCMJ04gcgKOuu4sG4rox9mIZ4S
UjQUaYnwg6IZjb+ncCb0y9LKe5mHMjxFmqa/dzrFe2ItkGF7vBfvLz5+Bqaako3uYHKzis4Sk80Y
oX/3lFpOd0EMYlYCfCIwDHw8zn1+yL9NGi9xi7RW1t8e4SxPAAeNnloT0nDkJOAyrbI/Id+FJB71
ynePx9s6YwZZFKVloMXe2uZbYEqzmN7E7ZZXyqHFIvfcLEPvz6mxJ1i6NRQsfmoxIDI5avKB/j1p
c4eocEfulMTCZiCiqXeIcEL51hYq0qx/Pi0LTCZIQVTIiTJvx3ISZAiR9IqQbULXxsoARVqtOoEt
s/babZvTgvRE4ZFoitztdijgxY42CVu5Dpkq3gknMz/l9ji8lHnufX08q61NyLNIo1SG55Tjb4dq
Q6VeCjuJnmpzGI/I6SgnJ83yncj8lwPJbQLAYYNvApSUYIKayO0wBn7mZTjO4dWL+yk+ObGpdq9n
MWvR287S+i/wkjMtyJ2F7vNQ1d33OKIxcB6iEBE1UXqlFfBAzDEYPi/5mM+oGZ4QMKKRBf1d/TE1
PJ1+FU5lGyCwGqcBYluZeW6ILJbDsMxULlthR//GZtJUPm9RCCjGiKckKJvMGQ5dq+A2vDhWLAKd
Ysu/RTOEpAaWNb2FNjSFPhWibHpThyXbWXWnogtGTy/IGZPGcS6Rq9ZmMAhhFzypmXHqTTLgIwIv
dnMYumnyjuT86QD/HCzRa1Vf3E+Jlk7589x63ZXGf1cfsUyz8gNSZyZaJkUOPsSpRHLBRs34Zmem
Fvph0UcheopDvpydbFTaI5rXffWmUqvMfSbcny9RNCGGqZgArwylBBM9j0r/GQPHPLwKo2l+kN56
4qioVfpar7t69Lsxb2bfURMsrzpV6Z1jGMZ97Td5VJd+q7bRBxKmvADtF+uNj5vSGPtFoUEJU9uG
upnU8fpO7T9Odp7QjXMgZYFobCC4QgV0FbuEMe1gXZTgSswxe8W7bi1+FgH5WKg27zlZyX9stUXh
AMIu5amGIrr2NMCzuDSioomfPDuKj/QTcASPY4SlFrU7orx8KPIsPmBusjfwfRYBcoYKhKyl4dqy
vlh6FNuMxnHFk4k8wOdkaJQvI/qlbkCS1V2nPOUt7irc5h6f/I1XWPI+KNJooFZRgr89kq4hwr5O
Taq8omzfuCzKpTC6N6PpLq8SD/3X2VLOzTRQiEd/ekdpeqNnSjmP8jJgN2AFqMfdju5Zi2bisRY/
VZYoPL8oh+o8C8pAft9py6VtzKF8MtpQb/1aX/Jv4Iz6t73hkUzag4bKqtYYZ8x6xsvjVdnYcpLd
QYkGxgoFR/n3v70oTh7lS9yooKZKWxx5Oskfk346TDTFdnb31neHrMKlSxbAs7IaKl5KU1+SRjy5
OZbjSbL0AZpbP1UDwkbSex7irc1eZ35relzBUrQEepO+fjBFMufZ6Ia8zR4qhFwg2jVsDOU5UbR+
587fGkp6lhEIkNyRH9+uZIp+JqAa2memRrvVovdzGBptOE1pMZ8ff7SNCId8mE4y45GHr1cyHD0X
cIrJI5bMofQ396LnsS+HTtqOd+e4yOM/tLckfYCuS8ZP+Ea9iYLx7eyiMvaK3najJ5FW4ohfuPWR
/lN08gQSZqk1KTsHZmOzyCYvzQt8eO5LW2VijFQwlOgJojdPdD99KJqs/AYu2w4WrknfGuf5P9xM
gJNZWfAqVBrWgXIGHNyxJ4/cMa5h3g26/UaZC5LnCY/XOXK7YKqqZkfPayMiIU2hVo32FVLiazM4
u/EKd7CJ6SarTFw/oiTpBCEHYs/kY2PX/IpGiFHJSYHB3X5CLWpLu7MX5Yrwde7T0BCBkZQuRp/N
fC7jTDk+3qWbE/Og9EgkMXXg1XghNpOJ001I2iEd/c1xCwSmU2tvo2wcOynyyNZkCdEHWB07JR6W
BM0I5Zq1hX4eITQG8PXdoC0b68+PHR1C+Dk2m5KUfjUU1mUedlMMZepR+XpUIHzkhvc1SWr3WHpA
jR+v39b3+m04bxVDJmCYbfrD5O7Ci30hLO2My3l3sESmH0Gn7ZXrt1YSMBqPo0Xx31mjmDpDtLMT
Tt5Vqun4utaXTyKazKAflO7t46ltDQUoGc1Fzht56SojRu5CqzT4mNd2TuVcyupiVhOriFH8cWeo
jbE4yhKARn/3vg7TNpyt1BHOlf1RXOxpbHtABcl4dWnev57UkLhuTBsvPWaelfxozL4Z/ZHSM0Cl
fuZEmgbOdZeuMObcz0ie7Q9q7C3dR7QZzO5oJhHYTp32T33Iy0W13grH0M9ukVpfErMrx8ACm/MK
zR77gwO19kuXuMTutr1kxgtFOSc88cyXP6rMyIcAy53udUguFP3tEnjOPrwPXBTiCWBZMOmaiA8O
GHbVH5XQhYRsApH3PXAV7t/tMnTqUYAZ/oYePiJZmQV18+o2BX5gYawOX1M9GfszMkrWZ+pxPFJk
KFlyMIQgE1LQYPAHp53BHqCH8m9O6ZzO0eOPsRFzUobgj8xfeUjkt/ot2lhsO7HjqlauQk/tV9mY
hodZm9SjbBCRfJA0K4BEfmaqXe6c3Y1dQNEV5hC6Eyjnr6+JViOAUmvkFJrQKk+jFF3JREu9Z7am
948nuVUIkzACQlzk0hlPvm2/zbKrlA6cmaFclcWxEZfRJihiSjoTX7MDlWxWfB6vMWgEzphmYXzv
Ueh79/hH3M8X2Vvw6bQnoBzD7Ln9DbkR572FNexT3lVeYAPjDcLGWT4aWJXvPNX39zyocRka0Awh
1V0vbZ6bhRPZtKpHGkMXolukKdN6z1ZyaxTX5A9DbFRZrAUMT1UQvk+Vqz2X82heTSyT9zBfayYy
gY4NuU4WzHiMCRpXgU431WXag7MCref27zQgLt/TYVrsAN+fbAiAWFNCJ/fv3pDNdp8yaNjnOYYW
Gy+a/R3yavxPMjYeYGVVfJzbSb3ggGR/evx1f6E3bpM3yqy0nNASI7i9q28SrWW6W4ziaVii9qmk
VjNjjyDyf3HViC6kFYXp61ADn+ciGsh78+Uj0i4IBCeKc7AGRz0NTm+/GYS9XB//tI2NR7cGoWxQ
v/Q4rNUjKfolntzEiJ7oNQznzMybixVi2VbY2p6KzdZQsAYk35582VhHTq7i0gbLOvHUKb16wAIu
PScFsnaZke5p85gb2w84uhRgg6IrbQBvz1NBWAAijng0gvT9faCEmvslZcb0HOLv8922BDqsPclr
5NdW2L8B/oLyJGif7rtNWaN77iJ1Pk9mO5hAwqj2HKbF0/+ugHhZb4QLWQZ3k1laC0RqR2lPKWvU
rwaj/RhlefzFbfJR+AZt3susT1hKJlGoydJLOX3zLMC4+FD2/dtKYrEPhr0gctIqWp0HOc4iIsB8
u7IgT6nG944eDOXfrLQaf+AN+XcaS0Q1utqObBoSc1IH+jC5IdXoMv5QY6S1h9/Z+GwSUkmGTTWa
lpD8+9+uR4WOV9qKUjzlbjwEOgrMRx3Y9rvJKPegO/KrrI6JbMJLH9pfNlqrr9Z7Gd7tHunfUiTf
tN5AwUCxusDNjeagu6361oMNcchh9vkowM6Hx0fhPoeBD0jBgXafSrt2naZpIA7cPqMw3Bipipae
1x2gIddB5Hnhax1eCLDGOtm5jbembBDhA2cjIKbSebu60ejkqWJmpBNq4h4b+i/Xzm4llq4fw/dF
GM6AUsI8PAtsgNlifQNE+I/mLYEA8imQaQZtL5hLtz8hBFsCTR6HcC/R+0AtCVG0wxFck3qciNN2
Rls/t3fDyaP7237Cdpp0N4rsSzUM2vcQrOYPVE2G/NSXzWgHeWOmFxAg5Uc8FQFVghsazCN9wXrP
QWO1sX/9EAIbdF+knj5AnNsfQnljtit7sC/KmHRfPaHFAVY30ZvUKsTx8RKvrqNfQ8EChe/2Cwmw
Fm5BJIPKKyUGHLAVI8CAg+aewB7q8SirDOTXKJxPD/AOWIs7RTIc58bYRZHlIsTsXEXr6oB1owlF
yLJ4SwFd7KTCqwMjx6NPhU8adpO0OdZaumDIKqKV0EYBbelfhYPwQOTmyguHawomyypOEOD/EFD+
a1BefFTIeEnoGq3SLD3lfnAVBjW6LPTTogLFOyrWRe+teOdsbqwnCSQeI1JmGp2T9U4VhOhpLfhq
sQzKNDM+DFUZnYXbpgF+x3+INv3/1H4bb3XTZmq/JEOSUK63Y7rPsa6/OGU7IaZWJ39WR/z/UFS9
CDjhzYPKvN371eRkPdZk9iWvkhx4dda+GWtl/FTa4c6turWIsmBCTwjeC1C325GApbQ1HjjRdSzj
wQ9joHZN63avltFNYOlbe4zr1YX6a2ayzOZRbmfQteDWEOeKsRhddKVo7WTXLhyKT0mhaWWQlsb4
zaVgBCKFyCHycUTQX3XpkFwfn8ON005CAnACaiuE2rWQaScmFakiN7r2VasdrQqdPArc9c5pXyVn
vyYKYILiLCJJwDRWu8XSszirayNCj6mrno1KDK9tKNmvnca2n6OwK70DK9RFvtN50V7OtDk4lCJe
ax0SvSO/+m+XOOjhKFemQlyFU3o1oklY1CGcnbvmc9+OuLFpdYmU6lQhvOdbQyvCJysbEIUfwDCW
Bz3s6X5NtgnzfshA5tduAgRyVFw3PVhu1UTBoklTN2c06z23xa3fTqdPZ+3kf9eOmT2Ge0ZlkfZE
KN4K39EV5xT2QrzN4qV78lTQ0G7aqkdnzt2dd0B+k98CnF/fjEdAprQQVTh/t8sWOmWYudTYLmqu
jgevX/Qz9J/pkJbTuLMJt84BvVnZVYckci/HxqFT6S7G16IXqXeuMcdYAip7WffNDg39mzsY2l+T
YmLWEQvTfU416tI71LOt6bpUFG2InbRV16LgRgZQx4x7cXW1KT56bhMeZyf6p53FsnPLbDxFkh9J
oUL6ASBYcbuwSZpEqjnHeJCAoLR9EUc4ysa90iyByIEC+4PtdeMxlnCpnXO4ccFRayehQAgSft/6
wtFHYkrUnZSLgdQvbI/BTWhODiXyiCV/9741xW5/amNhJViG6xQLBA1k2u10JxHrlZekygU7uU9Z
3RWf1Cz/lHfusPMFt9aV1SQAJLVG8GS1YTPH6hVNL8NLljWT8FUlR/gN2+unenQGMhJcGIrj5JT5
nnzh1gwxfkYxjc8pw/LbGc6q1vVdNqLTT8boHtJKASQJjhiMkjM1yw7mZuNKAKUh2Zk8G1wLq/V0
eiXjKUGZv5kqPTp7QBiF785U9y4k6015Lrnuf4J0iD4UStTOO1toc3jQXnT1qGPc6QynyiA4rm6I
l4WufNK8HAGBiNpeRlYYldNzj7pIeTHdpGyu9TIOyufHD9bGXQFnyIWVihwDZ2g1fVRuSm1uEnGF
QOcMP7CeJEsv2X/DYdFHPCIr10kKnCLTXvg9JomVr3lttQcD2/rmko7LUoOHv3Mtgo1Sz2mF84sy
tdGrzO0T3816XFWdKN8J7X41Slc3MdUp7n8CZln0k7/ltwesLNwsXRQHIlttK9FrrzIi9aSpOuiz
YTbMawnyHPBfr7ROdhI2mPsvXh4lU6Ai4+Sc6iFvkrMDX/WJZprSvxoVZX6ZeoCiO1tzc1FkeoZr
BEXxdaRm5WOlek2kYDw39pbfV2n0TRmGxgwAwZbmTna2dZmxCeEBSCo9bZrbZcnTUE/DFC8ngZDb
RbHAgPmwQhfjGhlV9D3m/Mynx5tvI1riRSTvpypEH2+t9Eh61k06uhlXc9byU1s55WkZbf34eJRf
zcDVBydQsT0Ef7jNKGfczix1KXSVrkXE0nQi/1FHqRa/ai0J2mn0JZ382NAj72lGInA696pD463s
RwsjUHxukmukG1nypTZNkfhzYzTjq7AY+hf4knYXdMZQWcFMZ2vG89Lu5yc9carmfYywof1TIQqD
lJlXE1ENbpHlzg5ZoydlVPHr0ABpRwPv7viOpjalcMriq4KCGDhzGyEVFBdxBfHrefai132iVk2g
h16kBv3SssK5Zbb6yTCAWFZeikvw49Xe+qaU+TjLJo8f5aPbxbY1pVVHw46vmhNW17i2q0BkVNwe
j7JxNIhrQGhg70cLf124qGvdHRrbja+5A5dBJRx+m3Zwvpy40P56PNTmhKje8h+6iXfR1JKDu24W
llgHwHSe8KgIKJj+IRnq14fk3+aYA/AhQlzt0UytUxWB1/ja9VStFaepMx9ELL7gFda6lal3ryNN
VOf/MjcWETzJr4bp7cfKlgHqUccB1CMNnrs3m0pyKGs321nDjVeOTiUxC21EwFKW/PvfrtwQ4Y/S
jrLkmkaClIg5oucag3+t/DwtwunsgdGqXhBIHj6ZeZ38uXcc+Y7kjEpPSAlpuR0/qpdqMtNIXjQN
aZmnoymT19VL0ajhpeg6cXm8rht3KVMFPwvwk+LIWmOazkNUAbAV19zqktOCg9rFXCrjEAMs/AL5
rN85dBvjwbyQylHgaS1YgrfzQxUB+tBSR9c8basjEj3IPCRxcQ6reLqodfEfXiZ6tBSFqZiCU14r
oDvGGGWoPEdXhBWxzuiy6gR3QT/htL3n47lx0hmKF9DEiwG0x+pZ4upORlGn0bW1Yw9PIVt/VauV
dq3GuLk+/mqbQ0HFYKtKGMQ6k1gm8JGlTnY4jBhzL0mbvQrryH1S8n7c0RLcCK5tELswlKGDoV+/
2pBLqeXj0KfiuszWXLwaYOQ0oERzyzhU9ULHYhZJEn618m4RXx7PcsOwCCoLvWN6JMR8d5tTs9Ja
txDyv5ZLktZnuKB4Xk8une1WdPqrdCLwPPVLHRoH/AXmLOiwCbJPDjCULLCTvp8DxajML0OLftOh
7nvnGZ5vZSInksQvEWpB4vPjn7z1YdC6gq3MoaKNtNoD6WTbGIAM3mWsrSiI8Di+UAXKnsh89rjR
WzVqaptAmaTbAcQ1+Vt+u6oUE+cI9O896fimv8RNbRIIl+NxAEkS5LUQxzFvp2MdxvGhbpApqLu4
30lpN65LAMLAVwj9eBHW11XbumOTqI2UqK+Gf8tyGp7aCXZa6C7oYJnx+N618p9hUg87e2PjrSOg
oD4BHZKUb+2TtAirjOMJbfx0CLtLOBv2W2cavZ3He639Ih87/tBsoR2Kpcu6fjXNVW9MCKRgV2Om
cF5bxQReEHe9OOk0fP7CMST50iEK+MXqBv4PZiIKck3EA8uTsojUPsOQ9cRONLpxiVK0UyXlBSkp
xDxuv3ymZa3A5ABbsaZJX8fIef5re/SMyxH4WjWH1dfHu3rjKyMrwEKzABLlvtrVAsFQZIaRBR8b
CQ2x/3W0+I1o7Nd1ZH9pNON7WeDs8XjMjXtH4tdozEvw41222474JzbphFdbZJR/tWE+B6rb6cdo
cijTLtUPNbXNnbtu4/RydEksOLhMdp3G2AYq1IS++FJ6yV9UmrqgzQHWVs3S7Jwb+YVWgT6hoISQ
SsgKScXtF7Qbyy6t1MQDIDbRllRgMfVoGCXV5Nc1p80HVmcNh1Jo9d9Rs7Rh4OWN8meIKbm5icNZ
XT4p7bP1ZQVqXxnimoKCViGA7Tupar+0jhXioWp39R/qU/5/NN4R9NipOd8FwlY7LYNpUiwZ4z4L
NKuMPjeWSILYGOr/MrHfhpKXx2834xArQzTlQ3iJ26Q4173yl1El42nW0vE/nEQKOoDOgXZgB716
HfORBCMJe+xFc0CJlS7U56XhcnDnkpbw1Jrnx6dia4eiYsJdJEF1wPlvZ1bBxcVlvQ4vhpq2sV/m
s9of9bbLfxraou+hBbfOILkRGRuNkfveWVyotdp2gNoT22ojX4r1JC8ethrpQZ/nigJLAnzMtzAq
21Pv35qopJvCuQQDdPf0e8Zkj2JWOP5uMhxBrLgvRZmrgVGa9fHP15QKHm1lMOscx9VZVKYYppzA
IrYuo+XU02cNWjNSL1rv7lWAt2bFmeNNMTEc5aK5/XydGNRqQnvtkpZj9jZXtYizh6DPsFT1Htdq
64ohcKItKNutd5H2COw+XVQag5XZO29rJVqufWiq73AxNHJf68YWvIDXXhG0Hf8aac3s5ddbrwYq
AsiMOsQo6FHfTjYCn7aMuUViKMJQveo1zJvTQtnkp5pF4b+1qIb2EI2Z8YVoIduzPtpaanhzUDMo
7PMLVifFo4cnwSLOxcnn/E2X29MJ9rrtU9yxvvz5BqL8KNUyWW6QvLcTdcpaxBYN30vZD+GpSYzl
UA9S/7rV/4OdHXre1O8ZiG+6vrINfSa3Uhiq9dzlubKNIejwAwpEnUz+kDZ7G3ZjE7F40ncEy5z7
5khkJUUfL657Sbqqa7HJsZZPNYZPDZWoMvprtlJer6bQrX9IIsqnWW/jn48XdyPQA5TAk8wtC+t2
fTrnqGsWo8RjRa8sJ2jaLjsMubOHfdjYLYge0Kekdom+6rrdhrBil+kCZ7t+cp3TWJsCw0V9OqM4
uMcZ+hWart5+wnZIK3Codes+mgIDWFpwUy5Dr6bDxUJdxSj8jt7G37XIRu+LVmWhe8j6Pmt+Rkpn
PS8IwLxoVWhUnxezokVkDpUzvozGqEwnWPhz9lkZB6e5ph3I0ADNvih/nWsi/1DCAyyQtW6WF3to
eyWYxwaw5lBp6gcawF1zVCZn6c/LHM4/kMkeRBCHrW6c9HGWEkhIagbj3In4WmYAvmTZWZtRaXUk
52kM/cbLvK+aM87TO7CMXhvoRmxqlyJusw/a0kK4ajWMWA5665X/tmaf4QdXtVUXJHmhq5fZjrvv
wNIATDVRz1Zy61a8xx1jnvwKsYvimnVDPdBnMKsYeyScANCWTTq8WlTaZEctr6zFdysX9TBvTtIv
JUgd9fh4B25E2+AhSbY5BWzA9fGeG9gAvTxzVLUUlA6S6qoYiYbetLVcB72wd5KOrb2I1AZPGvo/
+t0ZjwlBQwsKGTtDdd6VHvLiXYVHzaB6O2drayQJmEMsnFI6Wf7txdUNCKXXkNOvAqeZEkZMEUWB
lkZue9JjYI9/HtLz8hFfU5CBaLgOeucasAO5s3LpAQadeB6jjxYsVD9JhX1ITNM8UDnec7jYnCP/
KjRqyQ5Yn+zabuoWCh9dyGFsr3y88EX3SvsNnvDd8fFG2bosMZKAAgxYlUbd6sFrncmcx7ahLwFg
ZaAjpEcULSyMFvxGaRL3YGRzaQZxpppP+tA7U5CA668vj3/F1oTBHcmWK0jxu3c/FEo+21AQLpUY
o08YixXIGzfu51zR97Rbfj2i66tMwqsoP8im8vqJz+PGMbqko0FFIDh/6L2i/EY/1Kl8RCZNccqy
ZUS2Uw+L7NUSK8lz1NFAg5mX2l9ThOZe8qyCumtkllIcnGWCTK9aIJpwa1XM5F0c2XAH48lCj1AR
ffOpzorUDca2A1xpdamSB1Bo4+9gN5LPhKqFcpKSa0+552QCvkVRvGqiEPHHP15hyauC0oUYLDjM
VRQ3UZNTkKpQLp6af0ph5J+r2Tb8TJ2MnW+58fih5IwyDtVEPue6+NYNie6FDlCMPu0Qvqty7t6y
incunK1KkpSEl1oeMPPBed7eA2VV4bGSm3zG2Jye6xIkqw3X3B881LyCpDDNv6vBTo6I/H8dBxR2
o177+XhNNy5ZfgJVJPzNpHfDak21nkImKH+OaYmOhmKmGXrHcYU7FWooJy0toh3QwMYx4dqjwM9j
b0qjuts5t4udjlk7K5fURPGpCIcMZUglPveQYHaS/c2vSAzMtferTrZa3nqZjMTqDeViRU5xiXF7
uoxeY+0AHbdGIbGWgC5I0HdFobiodVGNoXJpI3MOUBJNj4DL91LCzb0iQXI22i90Kdd4ytJVYnfC
z+Wqwv24eriHX4rJMN8MNpVvCz+df+lZq7ZvDp79bOTWIg4gwOx3j7fLRmbqIZ0otSSAImAZe/v1
oC7lXabElPXTSVyQMiSH6pvkSGi6UL2ZUKpDkHnnO24NKrFKwA+A7cOEuR20pjOVm9FIlxvPnmOk
KuGTobXF60yk9QUVjfq93tfdToVh41GREvwgvuk/czTlj/qtltG0aHtOqD1fUBmpPmtCGMeoQ3Yt
XIz4MClN/mpKXDMQEy+nVvwXs0qJN0FahQTnvmqjxrNeRVbNuaTJ+broquKgedXP0KXSKP3Jd5b4
fhNT15BMLqQu4A2u68mJ1mmVrrfhRaDm+9HBPkU6g887Z/8uM5WGkUCxEI6BdAl77HZNZ73u6o6u
xsWrWvddMyDt3nt6e+iz3nmpc8MJlrEClAh+6Y8TDYbGm4KslPqixCvdDp33XpggxdJfpkH0qr/Y
ov7WhsuCeERhhXuo+fvTylVAScOjJUW7lrbE7XDR7JoLfuTjBTQGm6bukQ33ozlZojeDM9X2Qaso
hAZLUUElq0k8dD/Tx4KY2rKSPRrBxrKTIHv0LDk9BEqr8wON3FajpBiYe+EtOD5oVn6MWI0vSd27
X1217s1T1BrOSFPJIpl4fGdsDC/ZCzwwhEe8pqtruF+EMYx0+C+ELUZQdhSWfGwuWr9I4+G5LUB1
VlmGHWCf7xQItkZGeVhmllLlbn1beb1bUmRpRh4AxPtTt0KIozDryTfzYjxrS+S+apq6PwCtDq+P
J71mdSG+zXGS7s/sNULCtTlD6LbhADtzvCSLMzylTWemh7lAl0UfxHKetFZ5rpLe+Mub+4GuUdye
EtUI/dpuF9nDRKsEdYl/+rDwdi62u9uUHyafQ/4H5BCKcrdbszQwJxKJPlz6UbE/u4WNgkW1OGc4
CMvHxhPGp97Mxk+Pl+MuzKD4BnGRggIjUoFb7YEKcE2Ea1F/qdDEVo/GlGWX1hHxm9ErleaEr7O5
JwBwd6XJeh9MddmxQSpkTWVMxpQDGFXDxSvIey09no8qZfDj44ltjgJ2SJXVfN6LVTjTtY0JD6cd
Lk3TW39XVopqZa8a/2EUcjReIfACskdy+81qM3NRd6Fo0YyudW4HTPJoQO51CrbmQsPeQW0VKyuS
7ttR2tkyq3kYh4vZ4SJTNbPAsk5k58crdo9I4sMAywFZJ8XcKFvfDlPVVCrsMGeY0XHPSMhEzQFL
N+1tEtVWfKgAx3s+BRDrZUGd/W2d9wgb1LSsRIA7mrv39N1tTdgb4EjgihLQSEHM259TOp2oHK1e
LkLpU92HlY9JMw5ppfBtr9QVGt/T/OPxGtyttByT8ppUYQfzclePrkoxoH26XBTC07e92bUveRWO
O7tmc2ZwbGHCSF7++vqD82dZQ2wuhDDREpSm11+SPq7f077Vz1oslQgeT+vuvqUfzlGjr0aQRtS0
OuXR1IGP16z5suA9dfSAsz07RZN8kJLR/gT/9qxrZX2Jujj60w6iHJleAn94Y6gl335EO6YZBApE
vShKjSgwlOl35kwvwfaUbu9ikf/WTfItx+I94+tJUOw6OXQNbK3hhS8XoM3msQm9+blrbPFhbMx8
zxj6PpBgMA3HQbAYlGERNL2d2ESH0OlsfYF5rNRfjFEXr4hHXXy8xmbw/MFsY83vWqv7Z4w888Ud
vOlNklAR3MHE3u9Y2aCVXVPQt3iTrG4gN+qqIUoI8vVaL95C1uhOIMHwPni8g7aGkWRDD96xdPha
HcYh70rMXtiybDBUtqN6bt0AEf9pL/feG2gVE6Wanit1ZiwXLVfMV3hR1cc8zf4YdUVz67fprEVo
cN0hPoQKjH6x2/qiGJZ3lZn8E+rLcKg1fY8ie/e0y+Ewk5WcH2nALSf9e86yZFQVHXW52LO9HMvc
aq+xaU7nMVlqvxhU4zpiI3D4D5/st0FXK1mgPg+hf1gurjVp56Wd86eoHvWd/Xd/6HDjpODFf6Ua
rLq6WpBYjUx74RyE+jS/FfpcHzsnKS8RVIedoe63BgG7x1PAmeNlWD+2ipKIrjUH41IoqTiYAgSP
2bd71Lf7CclR5JGm4owd++rGkhVLMIe1cUGSEZr2nCFNZEzVh7in+v74C92/AwBW2BgwCICO3qWy
ialnYRqj5zDjMu+7Yaoe5wWfly7HCQYdLfXL4/HutyGWH8DnMRWCo8Hrc7sNO3Z3ZvfCpCCQDecx
V+tvmBmhRhdVqNMlKFzVPlBWdacQs7Wisk+AnSpfj/rS7bAlFGFH5JF5AcgpDiD1hiDTaJaXiqHu
7PmtFaUWI+EULCsQrNuhCjK5Wi0S81KjjnEVXZ9+imp7eV4Sff7pzZRsd+5FeYhu3xywZgRNvAa8
PPil3g5oebkWo6cI21SPm+/4Bzn105IgP+cbVY4Bl6W3inXOmtyREpDKtTD18p/HX3VjeWU/lyiJ
cIJId/UShfrYZlWM09sSaoqPpFUVmGmoHV03mc6Ph9o4gVS3Qfwz5Y3GLmJgdKmi3L4sJTR/SHH2
YWFtjo9H2fiIUGOkWB6qqPckOCigVj5wjRKt1A6tOSs/jZXVHyCOYg2STaiyPh5wNS06sTxsUmyI
ji4Xy/rIO6AACjpM2ZXKivtshTlxpin28ruNUaSjOPq10gOaGsTtVskaJIjmNsNOHOD0ixbFzWEp
3T2S5+qMy7mg5UboSsOFLtbdXEz8Xyugn1dTK3ofuQ7t2C/Z386gLZiGzwaRUAQSYmcFV8fg16gA
YkjqqCHTx11Vcfqu02BZNNl1tOLiY0IT62kIjSTB1SopPb9Ma0kj7mNQ45oVGW9Tl37af/kNsKLZ
m5LDsC6VKYY5Tzyq2XWYVfe9hZX5myl0HBxXwiSw46V5rShe7dtzkn/FQaD69HgTbS08uQ7tPJJp
8k3597+98VVG63com/JKm1kLmnk0/godu/aJz7pAV/TiNeQwbr0/HhXJQPAsAKCoWqw5G8vYTK2H
Avl1gWz2LupU/VzbU/sZEWH3dVKlP2MwGF8fj7mxkdlfdOwdmlz31RutLLJuaQZ8CcraeFOXSu0L
Rc0uj0fZ2FLAD3iAMWZTQdyvKnWInAOQq5Xiis6e+82tkyQ9jvWYVhcimyY65Chnlf6AOSNeqaVn
NceqDZt4p66+ulz/x9l5LceNa2v4iVDFHG5Jdksty5blbN+wHMYMAJjz05+PvrJafdTlvWfXXMxM
GU0SWFjhD/vGBsdGa59MnzHW+WhrHoJwNF1Vn/ZmwpfUmX6uqFmhoDVaH15+3ktv9Q/okAyRQH5+
S+Zms21DoetTm6bDMVSZe9zsRV6J4Befhxj356qgtXwWhPK+yDun26pTX1J6MoLscNFMfSoV8Y9w
pz+vzif6cxwRtMT06+mB6F2kFqu81SffX6xPs61ghI6Cs/vaE8ueAVv15J2yMi+bhEake82s8cKB
pDVDJwNECZa95zEJXTaQtMXQnLZRIhmOOvtJBc14mGtHJ6O2yHiWwb6S61z4igAUfHv3aAECeY6y
mss6q6pyqk9zZthHOx3rKFzma/4sF74irBhmIPscf8esPn21djMJav20OuWmciJZNM1NY1uIVQtx
TdrvvCu0f0bWoiGyG+jun/PpWlLRuzcEp73HsH25sbu07aOitfVbNeNKfmwAnt9nXjetydRYi7y3
YOyJQ7f67RyXRlhdU6S69IpR+N09eWiHYf3z9ActOs/GzVx5+GmpfrbWPECG98xrqJOLy3B/grCi
8cZo5Oky49LLlnynPsm27x4zvDROCAeK5OVTf9aZ+fN2+eNBJO5zkGdk+7ZQVreEGEK7UyhRyqOZ
6SW2HkvzOGT5fOes+SKichLlTW0F2jy8vPyFhwwdygH64VCQ2LBPHxJRQ0iq/dadGH3YH4Rbz3dm
OF7zfbm0h/DrIiHfxSdok54tw6Rhpi7R3SkTjvExFF360HSGj4ej2ceNdETcDLmIp2kbjmoww9iS
S/sBT2p5pYS8cHCY0UKYZmaJqNt5CVksY2cNedadQIFUbybPrT7TJmqjwM6mK5H20qsFc0K1CpKA
/+8/5a98oGyKbTFLrz2NzLQOUwV5jj30jyPYHaxEMr7rQEE6IfM7iwTQnVNBpSxPhl/NNdKZocvT
zOHEGeX6NI604vu3CHDN1+zsnz0fK5Pp7NgESMDPwPKqIhUqW4iB9Cuzd/YA7xt66niFJntpFcBD
XCA0Y8krzy6RNOyGKjBlCYfMH6MK2iNqku21s/58g/IwuyQK7Ff8EZ5tUK2yggw1LU7Z1HLGVw0J
IXI7HTZvJolK50crHzbjbp6t3j5OxlTs+mZuJQ5MADaJfGlYltbp5bNpPosN/Kh9LLoTcilQznO7
tKl6C7+g8lQ1q71wbxmkj6uTaWajCxvuYOh0PTX4qPpRHpThT5vsN43ghxnlqxQPDgZZg5SR0ZmU
TItn91/NFXLScUuxq++7RlYIIsniGlPl2SHjd6MCAQYdwigpxtk3c8apyqfSlidUYJZXpVcVp6VW
6WOndHjlur24FMkFaGokRJ7FL9SBK1eHmzzBRpK3W59b0VJL/xatyI8vf41LKxGfd7o7QFUGJU+P
c6ZrIGzZUHLQMFEY7G44qXTB8zO7qulsWfxZfzUV/hxq6K6UcXsjiqj5dK2p62UWGqU8kWtav2qH
ORnUNTv8KGB0oTk7KP2t5Rt8K0tD4mMJ6zaIzGw0vkJy61TcdiMuOy1pz/jabSb3cVCDKw6Y9vl1
vKBp+cNIU8eMpn6xP9XBlG6RpTRo0zmz12sK1Rdf3J/OPOii57HfakHyM3AvT/5cqxgMcRm1RtfG
E4OVK8XQpWBBCW/TbcW45RkZJFvmvAK3XJ6cAruLbVyLe6Bb2fHlnXBpFa5scG6IVeE9eLYTAOQO
ofL98uSVYZCUObJHdbF6yb+vwsnnbgbogpjZ2ZXZo85GM38sTq5e3QStbPsI77D/9zdGBAf7sYNd
d9bO051WwFfJa/SJT7O0sreY1vaJ643634M4q5BHAijfBUvPnmUV3lzZY8Yqxtqhx5jKo5PO1+xB
L2w05iB0wFCXJ506H/902AnT/ZPEgqpd/YOfyb6O0iUIqshrxqC8sg0uRGeWAzpBRkYOdX6/S50j
wThs5Ql4yHo7YgQJiUTByguncPu8mHl/KIzS/m6o8lplte+ws/iAPBS+c3/C3jO1tD73vb2hUp7q
sLOTDhMwAfPJ3OzbJTDq12a+zJ8qoG6/ByH9X63h/np5b15anxYTfxkUxwgxPt01XurKqkLM+zRV
ul6PZH1BB3tYjcHJC6XMXpdW2z32wO/GAxGrqxJ7C+Q1teln9R1lcsj/LPLKXdv/bO8qLLDstB3k
KTcmfWNjHyAOu63Cu8Esq/e5LAvrrnX6ay3mC9vMplVL+UEmyS47u91EHcw1bs/65M2uvcZpULVu
VND9BnsLjeHfLziKSALN3lKibj/P72wfNIaLB2TdzoYVmZvTvWuDNvu12Kt3LaW78EafLLbfS3+l
rBKzT9dFt/Tkj1K/EgH+jO7QY3NZfhSl8aXeVb1f3klnrd79pkMegFFLSA7JA559w7EY5jZsHHly
VSenSKpy/tBXGqiTXgoj2JWU9HLNvfDC9YqOMSGCQT/NgXOkK/5FAumXXJ500G6PYbtlSI8t6y1a
d3aSedV8nFQrk6X0zFv8HKYY/EN3IH/sfuByeo3+cumlczGCS8eHA0jUWZ+L3VMsvRWQWLjo4PfG
NN4tYdDcj1leJil1E3BxWa//Hvj3QElaTcvWJ396+qnRcZKVJ2p5Sge9PQ41ADDcyoMf//55mcRA
IdwFUrzz7B2JnmUeBhKZLQ/EsRJpf0SRoH3fgT54J1HQv3JpXjqbnBGOJeeFo362nbyB9LwPBe/S
pt88bUt9cLMxuBGe/lfTm33n7u/NpA/KpXN+PxuLt4gm0PLkdZaLkdfyo3HMLV5D14xffokX8g1W
go0V0l/HWfAsBJR9IYQCtH/Kx7K6N3wx36X01q60Wy9cZ7uiKFn0zirDhv3phgiNrh/9mULLKfU2
PVRpn2GcGhZbeyjGquywa8lsKwnTpfXvKpSlf7/8lOfaXnsoQLeDSIAgErnVedWwOb3v9xupvKwC
xBxBjhtorKM1gMJ/J+cvtln46nPV1pi3BTTV56gQq8529za//rgWJe7tJU6rfby5pVMdqg3Lu2PY
hOb072eHXxpCDuAOeM5/Amdc2XnH2el7qhqpCv2K5saVo3PhqzPkZhNDciChOY+MU+rQ/QVdfSoY
399Q2ODGs63NlX7Ihfi715ZsYvDr9ErPvjoKQtW0y4Ke3Lnz35npWjz07lJ8X5tAfWx3EfQr7+7S
grtWEv2CPxPLs83sg2gUuZ6yk6jrNhkKtDSHJVtfB2L7ajP8Pry8q/6klmepEpk6s1GQrnuFf5Z6
NmnQWXM95adBt/Ujou05mv2oQrgJM+/qvTmnU/06SA0PriATz9t53Cba+8683nnrZrlHe5QBNm37
yO17WWpbgwso8zXB7WGyI2OVWRoPZbVbuCyWCZbYtPPs4IWFLelqBzZ9GDg+Iqp0aQqMATOJgO4u
wXNUhq6PoV8K7FnTwB6iblGlneDn0zG1Bn/pHztzqYt/j5E0xEkouP+oL8/fSG1VTgCNFQ2Z1VkP
cyBntAdsO0mH/po2+6WPzVSVXJxjvTeonsYUxb/azeLhByzhekqxhvkwDLX6BnfRiAsprP9ld9HL
pG2CZhQX+9l2TuFVODobxe1sjn6S1fabzHSoN51+uts2cU368NIZZeC5W3/sjMHzumbT0hgB74jb
1DD6pLDdLGnwRboSmS9cauCkkaLaJ9TPp9MGOuRZG3ri1rQGA2pXa77qdde/QxBEvn/5uFx6oL+X
2j/oXwkgBDHUmQNklHpbDTHWH/rGrxGj+h9WgWlAUwDIBCJKT1fBlWfJp50xk6muiyR98RumeOWV
VS5caLvR0h/pt53JfJYLqCJflOlU2Sn1bbwYpCkO0MGLI7Ra6057XX6TBcpIMkXMe/n5Lm378A8q
z4GzgTbo0+cbjcGCd8QJG5e1iHuO/E09KTMKJY87T9q9kiDsu/osxtG6DOE17NCyZ5pDIbQw6lAf
yTJnFY9ObwZHSfvvuGZmG6OhoiDOrtcAgRcXxQBhnwrtPghnr3dg2KpKN8hPs2nhHjpvUzx2uXtC
kgZPvtodbkN6qldujwtHAXkny6btzBO74b5//9qffu+1qRA9ejdBZb5ppDdQ7PrjJzGF9vHlj3hx
KXhUoHO55jniT5fC7MKbAsX9WxVFcBy9VEVa6OwNNq+//oeVqPGAkHMBu+eEprIKtasbFNkCt8UR
zywwUGDAVuuvekzna9jjc+DqnmdB8CHB4+xxBz/TD1iyvBlknp/6YRzvnUDIo+8obUdBkHnv+xk1
v4Ort03HTto735zabu/bTetr49n/54fswy8OC6PFfYf99TGzpvXbWqFGXpitneRmK28aLPmOs9XU
h3wKBTVgO/EqzDqIUc0iKqVjd3j55V84q6BxbO4o2HMUYdbTHwGrp5rdBT32Xo5IqZX+L21jDxp6
0qWx4l2zB7y0q6g96VHSs2CyelbsqXp2rLRGqVXs/b2kXsYCeuKQ/xjAR18TprwQzdlNzLnoItOw
Pp+6LfXWNlgLi9tCz3MMM6+7W6VhnF5+gxcfiTRiV2cFF3x+Ca669UZXQf5dmqKfEhe81u0qoXVF
01DYX19e7OLnog5Cf2cXOzsfd+UzpmW1BeMwh76F39FQ8+VSkylIWZvJvFEXXAk5l1b8Y6e6izQ6
4flAv3H8hbsFDjtMBHTyA0ePwBhwBnqjhLdiFKi0f83E9dKHo7xkhL+DQp9BUNtGUKipMTuVRckx
1E4IScC7tsqlCE5aRl5B5+F5HzuFW8Roj1S8q8QIEMOzi/amg7B2RGV+eDUwhcAU2c6vOTxe2DD7
qBl9TRh/kJ3OssJwprmUVwbb0i3NuzzHnVvasx+lwAaufLxnRmN7XrYDF/ZRFKxmb/+6f8UYVL+3
NSyn4jTlmTZuLJ0OOAhWKt3icbY68Smd3dY72trSxW3luaKN06oHGWNtKdAYozSC90aQM0fNpF3f
ylFPH5XuS+9YuqlrXEkcLr2Zv3/tWUTsxFqqoddoiwAcSZx1QrxuHqzIp4b995wBDAWzJdTaTa65
s6VUXzK/Y0ZN/2ebPhjLVsd1xejYFn37gPu3k/TDMN68fHr3L3uWqOwkKTJIsNVU+2fFH9LLuFB2
5Ax+FZaPw2xivSjMPB6lbcWBp0SCBobzlc9jJNMY6seXl79wlEHl7MIM9Br3a/DpZpjq3BvmMstP
nlXZVZJ1isFp4A7auskWjDmi1fDHazXQhTSU8gAQFIkuVcl5Ha8RJAOIiZtCKKziFX6f/dGdZxlt
QplsIlqspmwmoIL5P1Jv9oseG2gwdBwxuvTnj7tkTSktMJgn0aTeA1Z5DQO/3IytsvOvfNhLbxbS
DcpSOxiPscjTN+uvHlg9vc9CSizPI9na5o32pHXjNXQuM6PdrpyUS28VLgVV0S6N8ExzuRx1aYMQ
LE95NmWf5142AK7a8tC55urfFf0Y1hEhMzxSvQt9ZfE/HbezfezvdQUigaQMfNunj+uOZspUu+XN
jnk5QhwVTpsoeBw57uIYHWCyXU/MO6csT+yBkpcpSG5YUWcH1YPI+/lj1glgsTKz+uoBymnnxk1m
pne+PQ7yMU2L4THsgu41mryGFTdN0GzHLnDr6sqJuHDRQDeFxkSE9J6335cub52ypTvSNuXy4K6N
mUUjFlTHlw/epWVCZibUJwyMnnWZoD1JFAhVfqqwPb0PRkSVKse/JgJ6IXoiHYtkBluQ3ux5Pun1
7jZ6s6dPjQvrJbFhoKCLLRoQcg5t4W8vP5N1YQsGu+0djAqoPc+GcBMmT43chyWp3QfZMe2bZYpA
aFnvC+3MY+zlTZVFbNPBulmttSkj9DlDGNb9sqpv2nLL7chzFCpZy3X8ZaP5tsXOYnXq1q99/oBF
CxToxzBI+5t6y5bHGWrG/OAYeTa/HzwvkzGmoFMXj22aiTsUbVturGlUr5xsrB5hNm3tlQ954RXD
5ENEB+gdTZbzYIYQih790dZky5Xe4rSd5hs7c/LmNJb8/coddU7V3iNYQPVP9Nrtwp/Fzk1Vw7QV
IEjTYjKDGJ0rZcajNjodVa7Kxji3Bv1tKBzZ3BtQx42bJhPlHHmZT4MJXGkfRAJ/+JH+vI0u47zp
pk1e3geXXgmMOHD95PQIYZxdKpVh6m2ZwNtXZcD3N5rxKJa1j1yl/lHr8s/rgDQK7BMeGYjvs6UG
p85zHF3UCaFU84gY2vATj8EqHq2t+v3vT4V6NFyPfbrKnONphMv26XaDBMzJGOrguErbSwZ0TmJP
Vh9eXunSMeJ+AiBHexZJ3bNmyZzKUW69Vie6Md9w4QwOIeqTkYFoyqMTzlOMlYtMZrMpr5QSF4LS
H/cfVJpQNH6WjGCXmhna5W3W9dAc7HX1X6+Av/59frurwtCVQegL1ZCzZFf1jqr6rmd7YNd2u0nR
HPIFvy8xmteU3fdb5+xWYin6kdxMQJTOU7piMFJtGiUPFGT5Xa7nKu48KrJiXE0uIJHHUPzrjy9/
vgvbPwQBwQ4BjvAc75wOuwHKBHWmWLseMFSfvipNDNtqv7gCIrmwUXaeIQZK5BjPdXaGwgo7orE8
zYuYtlNoIdd7lxNMm7i1F9gdW1kvy5sJqKn3PssCK70Wji5kOfs0hqDMBfMc9jCsnTay2oDAYzjF
z1TQs79Fbaf8YHpKtVHve/oDYl10apH+K713Ym0g2nRkvF40uk7xYA0Kz+0JRYZXYLwCn+w+y5xI
pdBrDy9/lwubgaKHwSQ3Iszg86ZS4TvTWEqmaQ0p2Y22Fi+qDbnd1q69xUqT36fFMl0he1/8RIA0
qSbpLzFleBo1gqaejdSf5Gn0lf3VDGv1ca2rmbrcyW/KfpD3mvfL9Wa4p5cf91IziQyDU8x1TMV8
vjTdo7XCDFKeLH/N66jQULEjmCpbGSuk2NuEm0YpBEXwt46nSZo2NneBDUV7asW7l3/MpTMBBWCH
jpMcMqh8+howsad29l2F+qTXBhH1vfWlyJx2t24xhuXKl74Qx2DJQJKhF7unP/uv+avEpcrWed1w
AQH986E59Agxoi+X/Pszke/Sjdjpa890iDLyFRqHI6so038ERGtHubFWh4x78coDXTpmJKM0tKFh
7y3Rpw+E+6BsxeDBYHNTedNr7RexveT+50XOuc28YKw+/uvDwcIFRwSeimSOzObpiogCQ9oPS32y
FOLtUeDgboj0YjO4Ub1tV33Fnz8gmTDTTxrLHuHsnJhSYbI+i5Q4EkwBquJjXaIlXWlXfpJwgJuT
o/ugjQcIgs1jWM95FqVpCHx87Vyx3nhcxCv94WxKD9XslfnBa525OrSVNaQRNhSt888fBMVipJn2
rANy23l1Z/XomlTIfJ6gk3eHIlzcO+RUmluOlHwYwmG7sp7L6356kQEsZzoJRgfq0DMzD/B0DX2X
ujylSAfHpB1dXAbYOlT25N++/OXN5y2JvfW1N0hpRkHzOLufUQ7DL80c1ImgsvZJPk4Isnu7LHWE
ioTxoaZs/5qqvq1vNr8rxniFrrFEcFTLDK502+DuPOjcewUqfbnDhzr8BYipG6MuXAx4DNk8ZwlU
V29OpnLmNr7y+/f+9Nm7YiDyR18TmCjD1Kdb19/QwPVbAFSFb3ZvU9ptP+aUvA6qp7V5cZe6zn8U
jiEsKB0SgaTvlO+1lHq99yqFRnIOn6a4kvRc2OA7Im+H09N4e6ZVzvsccZrbr2qzbj6YhfAiew7D
w6Qn82MzLp9ffgkXlts79wRccqznmvOFMOZZTYWCOUc9kqNa/mYsNwBNoUdTx9nKa6yZ55crR5es
GEBAcAErUzqEeCFdsD/FULybczDZi2GskPedAGvQdbxF7ry8kv88j/NgmhFkx5aIhJWZ+tMvDRug
hsMmp1MjjfawBb3adab9KxfpfsSebyncsihqyXLgz51PvjxdpMYkVXjqs87Ojx4sluxNtfruITRX
kUd6FrMZz/nifzWHue4Pubv0foJswrRGOhDTL0xYKmunpXlfhsXNHppU5fqN2/Z4qXUmfuz3sEqG
Pp6rZa0ZM3d5BqTHyvqbdE0RO2uzYZne9nOlvKjY8BmPF5kq3IdHQ3co3vvh985Q4ovTuvqt5pbN
aONZ6Zcgy/It8hRpVQLsUPzeUDZbk2qb6jemzobv67oofR9uy/LTNaephBrhTlVsS3gdMY+SqwjF
PTQDAYz1n/YjnEcLbVH32A5uvsZb6K/yLUpl6oNRafnFL636i7lsZXeTW6r/lAf0tQ9msW1bpLp5
xg1oTKX8D4mYvD6N9IZEFIQqn6PGxdP1/ZxWAwYicCOlczPPHqOTUIxr8z0rbHqE69q674RRBz+K
OWzdQ0EePt9YOLNJZBTk0N1Lwaj0XkOXypLRXZR8NWqxGq8Ajdv2j0mFhYgQV5q3n0Q0idpWqyzg
6uZWpXERruq1tjzBjdd1jflWVWn7XrsizSbYIkto/NqWNqxuhdXO9uvSrpnNYgW8GBah2ReV6k54
agNM/WUF+ejF4LCqhXzXdn8xWai8VxTw641ct7aPx90r53ah4zTdqmBSv/LUGr8wMCZT0cAZPo4G
Ety3i+I/iEBZzlVSDqu1RCgs+hgHgblv8MLL5zYGQJT9DqrGdmL4juUWjZVW3+o1myF362xmaNEG
wTuEjU0FIkznn1s3bVooZp36OqDoqmIr6MnJVy67EIwbwL0D5iO6jUDzmFukNwVUR3VVCOYKxvyv
NEN+LTZNwB7A8bM1S8CphSqh3bt8StfcfEMaM3wFRDRUh7zpZXeYVDZ3UYfX3Rh5yP2rOAiR+o07
d+t/c8bdZAJe8bj2YVVExTp496IaA6B2PoNHXZvSjKlEZFymjTfGU5gXj6LvkP110VMeI99px1ey
DFSN2WbdfcpaqV6Vrl3diEo3P1bb0+GNJVezSXp8M1QcIkL8WAy1V0aisqYlZvvLEptEFF2ibnP9
/8zJTr9sOOXd1eVSLAdYNXiDVYayVTIY3DP3edtakEtk49zl9KvryGjm/tVYlCvIXT9LH83NKL6E
XKEKWfUie1/LtPxguO32LRdlv8VukZtrXFpp9hMnpFxEhTWpIpawLLNIYEO2Jqn0q+C2MYflk221
9tuwUfYYFXUmPy1ycz+GmTPO8dau3ptRgyxN8iKYf9aOWK1onGr6l10Q1DkMrtGG+t83JQLevi6M
JK+ndYzCepsE/3wMD2UwdilOE3X5gEBrZvJkhd+WydjXbpvYa1+sP6HtcZT7sHDzpGb+p27F0Dr3
mpHZw5bmYaJhqKNkgunkGgE7dLYYjeKpTmqGezrSaPfFWvXzO2F7XZ+sw2w9OJmt+JtbdYlutkDH
yza7eazDsfpSyE79xjbXhjZcNSZfd838gV1YVW/bFVf72F2L8XOeqT6L2yXTW4T/CQdk6pYBZWi3
an9IF9OrKCWY6aTHoTY9DrnnffKMcv7de4H6ZFejXA6DNw1uHPZe/tZthJfdgCeHCLRW7Zgluerc
EYgWjcCEhD80yXKytI/mTFg3Ti91drRrhkjRlPXd60VahiTS6fljalk0vyqHvDmq/dL+WRhFlh/W
DsGoo5RrQGuH6ctXe6vKPAlolWHXigjcx17k6RjrwnM/09/rhkMpsq6O4GVuvwVz3p3GtgRbtJli
/YzxdtXFYSb0bedQVMdzK03EJtBllYnHngkjUzTVWzhu5RcAFmDApn6YligMjeFblqUt5klVbXzH
L2L4rMBaIGHQW/KbclevPWTI+nlROA/oPvoFa8VlUewcC9hmblSmRfN7LoAQJZ3rlfowTYvvx21g
qAcLOsCjCSthiYclzwdM13L7E0xuepBGMQbNx3QwvAFE2lR933aACcfRFN1hyyqsEy0fp0HH1IOR
4PQ2dHHg58unBpYOqSmWtS5uTxUW1RJtTfRQcDEwo62zEM6kaYvGr1dtm38IxOyDwfEF8AVwqoio
Ok6znmojddObvm52xp/vFLwUa6HjH7tSWiKuGsvUh3IW1ifaA3WL2OsMQG+sa/tXr8PwNewj6Ib+
CsclanU9VnhbqvXRXqbm3pV570dO1gFu4oqUD6vVrR+dWm4fa9WyVxEK834HKXncod5Ip4kd0rpb
Sonmq+qyoD06C7Z1UdiMwwqsEjnQSJTaUfd2OzmnIhvz71lNWMAdMc9lvJZT+7F37FweywmSy0Sb
v75DimdrGf84/WlpevM75oMl9hgNf8KI2ntBmB+N7FB1/vy7mTYbSW2IPXSTdU8YNPo6fA3JIc2S
dVz9G9Oq+ja2U9erYjQ/h//cKlVutDVGnh/LdfA1pywLf0Pi7rCQJZqIaKu5LWMNDDDHzLXACpQZ
tP49Ft60kVvkNb3oWjlrZAIrGGIz6zIVmXMVPuRZjmiKsbpLvCrMrSLHbssvkxrz/+rGmqck9XWw
0tUW3mNmGzXn3xVOxcRJuSQYqJoCUOJilS3fOXLGqn/YAmvs45WU+V0qoMMde2L/afSWNEwWnZIc
N9xEFr3CdQyAUxco30LV49b1vLT7bDm1tQHCyeSHbt1CdahqALARblLBQ4PewJT4S8qerK1h6W8l
bLX/7EpUb6WoMNRxtaPnOAuCRsZzGU5Lsso9ajHFWB+XrC6829Iqi9dIVWFf0WPXB57D7aa3EgeJ
9WatIfkfiRLG2wBH+IWkwFwP9aib8A0lfPmIvQW1b+e0vk4qdwXqtoodLsF9sxKRt0w1B6Mw1BA1
mcG1g2Nb7iOIo4ziXoisqaOhq1UTz5AtuB+npeGIEu3/q7ahfItcGtW/6eR4xuJKslm321Atv0Jz
zG56r3JDzsuwfKi9tX6Vr/bwwTA01yCS+8wfqrZv06i2iLAxfhJ6jrRjcPkLKZFJCXxwB143e19V
UHLCjK2z79JSBwNPQOszSjuCcmyqucE/T+RTHWVW7b2mliuWyEfAtkmc0h6NwyZry4qXvCUudvbi
ugkgHWBECnUGiyMSBg+AgHDm8NM8lZGY17Ri++XivkeUQkdN20/8y2IKH2rF3I57xsdVOJ3Deb6Z
BmaGzM8UiVeJa8B/jeWOBcx8kljglBqjUtVb7JV0HeUv/G+XFKnk3HyvdZN9FO4YfvF7g0s+U8T0
scTm6WbO87Q7drhkIk3kWWZHh7oRNS42iyfY8JVghOJV9ZcpNKaGzp0cb/F9zatbtRT2B92Nyqb+
MAs7ajoLTGM4dmZ1NFrhAOh2wWgkTDUQPzTmKn1wgt1SOXeYFINFcpG6pMJSmHWuVj4fc0Y1Axpk
AhnoBXrZGAnPlT9Gq9q628rJxTutDUSKeoDqH80dIBK7HQJqUekBH49AR1i3lRYL8zsUYLEeW+bx
fVg0rRHLIZi+9YaZ3ed4yayx7GzV3lInm2UMpYKbRFDsSNJD7bzpnLRiNhjk5t28CnO+0cDu+kgF
8/gBmRSXX224CqOv1TO+yaYs72YvnWVc+YiVxkPbLJ9bQHtDlJu9N2MEbC9LnI/dNETIwKQNjuOz
zA/mSCIehxWVTcJWNauYUVL3M5fOhFpRWPhlxC0jjNemAAjyiuLAV5GFbBql1GTpd21R1H2E9I/1
E9q5SwoSVohV+22jD3NZsckcjFrmCMGP9m0GpLGOUB5If9ijOXzaGt0tyULyUfGe9kqg04vukmmV
A43zYJFdlDK0BH3TtsX7vtzCBwgL3P+bt3bzsSdNcqKyDbOfQ2un3xl7mjp2g9aYYi91GpZFRvhN
zRzpV+e4ZNi54b3TCAZ2USU6+SZrDAawa+Uu3zEUQhk+NOFBx07d9HOyknn9cFyz+7wrjInjTD7y
RWzm+BvVPi3hkI7BHqT1OkSS7OW7VhOPZ/XrRHcZHsCblHnMfLSEKn5Soi2/VaPynoGAYos6uukk
1cTUzlGZOwThdHH5wfNsItqiqDF0T4sptYfXIBpcJ5ZVo35iHtX9dLKQW0M5CLxFbd5vRTKUwvni
jNRmsbP48xcKWgIZAQucZEB4vpeZdop4NYspT0jzmv39aCRFhk2t39zFa5sI+x5qS9fa7G8QRcl8
RDENSyLdUHXwl6b6S5EW8y931EA5Sk3pFAFOEQ9k7C7l69iq9GZqtTlH4zgsfGbltsUBo/ke8gI4
y4FbcVm/6gIRumjwO0PEXPDlXYoZCtGmk+sPMWfFq9pa+vKxMoEC1UJ7n3KI4vLYzGsIGaFuQvsV
AuhFkwS9zm6CtBtkQt7ZAGAx16m50RPyDNHSrXZGnp3WFbATa6Ry1o7FsdaLio3U2xvGOuMax5ml
+w/T3EBG87oV1ID0/tRhv7S/bcJZhsgDGiQTYnT6Zmnt4rfnDU6ZuL1Q7ybLKKpk39SvarxUSNxb
z2hjeAUWlg6lT6OtH0DPzWSP74PVG7u4n+fFiIGECK4/IcdfMt3gpIViq92IIne5rcqwNSNSq+5j
FqzBEvslChSR6DrxXXFp/EgXr/4m7f/j6EyW40S2MPxERDAPW6CqNEuWJcvWhnDbFiRTJmRCAk9/
v7qbXnR32KUSZJ7zj/VB6nKfLZz9kYzYiGOmLi/cvJTjTzlZ0fZKf+x9EglqdbY5OXPv799bV4rf
yGSmb+QvDZ9zfHjJZVu9yZDbGrIo6XhX3BjDuMiiOYaE439ADpwPbDgsx10T/l6W2TwFgr83FzSC
/N1UN/Rs3YetyBFoA64a7uqocKfNvvT8t9deOJlziQdv/1UNQ/ZarabNyspBeMWbMM3czCEAfv5/
i1DeIGu4XdvqaAqnXwLkYOkR+aW1o3jvmH0v2ZBmn/aIQ87xbGwjzjti6nOlquwfmT9TlzMMzvMp
m6uwP5OLkLZFkDYcqHtlhw+mRu/Bkp++5KGKPNrYE0/rs3Sn9PdWtftnaH1zF3nXjDqqW/e/HNc8
K6mJ+AuzYRk5JVEM1rkHBPDX7FH6vCTHdBSEx4r/mI+yMN9TZ7zDlGESUIoFxQF4wFTdNuoAR9KT
e9hLm9kWyN5tuT3iY04yFtpguLRs5tvNTMeYgyk+crxTo3v9iG5l3wthUiG5mCYgqNGp+e230zL3
ufbHnuss2G167yjrvi/NvDxj+WYYOsKheWBoZl3bm74eUUnolULq1QewE4cTMBei9OvzRpG/fxoi
v/7m0htyM/q+fLWH1g5lFtTO5JWXbrK0VZOo/EhXOxIQkaaiaJqdt2PBUgFctvr7KQ2b/r9j9bJP
1zFzS+9e5kHITke25Gu6+3WuUkDyYllU8Ba4q/xsTbZRcjqn1gI+a+XesjculonVzqKg3c71igZg
uc6jlNjVOlTsG/E6NU+uk/VTwUTXOGeMibAd+CCj17aJvbHs/YUs3QCAa89DLybwpE02+TfuV2r6
6jU5uOuzVP/o2q16tVtQVSUkg/9P89M8dZmPnzDx+vTbJszGZxzaqxvZTz4rJFlD3rUsZbmuALXz
cM7q34Y4x7oY5KS4YeomnU6Krf2fH9i0KY2SkmvFrMGRRyrAFioRFj9VwcCdOgHQ6LN3ddjdmWNa
n52+HRr0gCZ7UfG8cEA77gGwkcyBKR3Q1vF0RNLhYYDx9nJ3OPw7ucg45ANX8U+yXHCzpf06fHNC
r3mkHmSLQfQ2+ZHsiw4LNxbbm239mu+r3uM7Z5ZOcof8OPUglpZ6I+S2TuI7esy3L0U2G7UP6Oe+
VLgDy9ShS5z1gByFecX0y18V2WXOd9P5D0xm+3IZrla/PBNgPMU2qu15Zoz9HLN4IacGMv49oy6u
YSHXrSQPckk/6a3r31a6FbgqNmJS0UGm7GLdIdeXLJNtw6Ytfe8UDscQY6lK3O8Qgs58Oxp26zyr
/Pipj6rgjqDhzM/TtV4+tzoa/mOC87+CYYcLaOgRppxOBQT5qCrpGia2w5sv1SjcezykakZYXcmt
TG2tfotg2VMotKzWhDhksT6Zo55/rGBtPsN73akTswDQYrIcgsDooZm+endyNRxQNfxZ55rjswez
TUubSoc379iGF915zRcKHXZsf1rWt8PT2/MeNvYXz0fwGlNC918Dytnlm0YdSjRmNX0O5EU81rWs
/cvRrfXvnYkxLeZ2hwfMEpax/Oh8+VHbdfx1dJ77cx099X0mK+inM+g5vlj0g8/49ZPfQtSVIhZx
79pyAoEby8Pxtgu6NFSFDJn+vwMV+C9NiNHPftyGrSDqiMWVSdX/O+zg/CVJUjHP3MJLsqRBR3Ce
63VvcVgRn9f5FaKSkPvfzTOimbN8H/psLiJ327ZLNoOwMLZI8wPi2v/WJpn8vkSNvPcmkXQ3ZnDd
puzIBgkLy2Wy5aYJXFpQfHoS892G9VvlTHsND+e3HzZrHI7NzVLhIOUc/RudZAdOhfL5eYiFxM2m
FyoE2u5cdYLzsXcqtluC6iExP7zabyYOtTpILiMR0mnOc4nkmZ+OqIF9cR84iDjeRCUrmFflrV9I
CTlV3L2hPxJySTpnvq8r28dj/rarZGNfMGw5t4HabJTvEh4xV1m3pTmjx/o54RoYc2wvKVhcyyyb
97ACYz4pEVJsYjhh8gEBtoAyWXiwgtrv/2kABvBsz0WMOetgPIdoC70iNJSul3szY8fFJsLRODk9
K/GhSFXJI4DCvZSgpzVSkr5/WbqJyurGDrHkzpVZVtTtNN9Zn3g3PmK7tuVAgfljPw1ZXFDW5P6o
tjn+0tAX38d6ZcYwHc/ngtJ3BieMZMjxpJ2Mvr5+/PANYeX5JhLxvi7BGrxT5BK+TkjJ1HhOFaT3
B5y1/rdMvsMZr9OFZtSL5q6LLvQBqMfOzxb2mWmYHzyBnuOGAL51OO2rrD4Xzo5bJsNtOLcKDUXR
x0b+DUXVkpte9emcE6EO9EzVXcbqLNflfdK2AWXlzG4ua2KWx8wYvOC0wK9fzWSvGxsL4rdo79TL
LrxkJOlgDizDfzs8WuX5L926ueI0YdASeSr1/tUOcXAvm2R/i5TXfQw8pRFJx5N92bdg/i3bKf4x
QrSDoImYdXMM2uW9R24tHxJ6c2Y2ot6yVk4+w/M6eC2Q0LpG7BIcpGJ6UqCrs3fTyzRYO0CYaI8C
oH13l8ZFzZT4QwxYMOv6BCswJkw57c7k7iIM7k7N7FXsXF4g7hT9f/zrkRq13Ek3zy1nztf31umC
lxTklHEDKc4/Sxrox9Jp5+fMZ/HykQz/HV5Ie9gT2db/JiYIoVdYkYMCxUF7Z8C0VNlodcUBOWWe
CJbtJS4s306ntuLjwGps8R3WiDE8uw029r+9h1s5DyG/Dalz1cokkzFQksjFRs/hgAzNkOFWxaJ6
irbQ3Yp1H7Lvo5226cYnqne/rAMpr1dwwVU3vmWJO0X+sK2nPhjrj9FBJwt8MQPpUKPYxIVL7Gtb
NntzmHs3rtvqtAVHkpXjGKcmF1oltpRIMVLGEjO+4tjYW4j5fUKKnVi+iC6b7XeACKmLNuvd9G/j
9hGsYNrM7p1evCPKE27PptAqYDwzadV3vEyM6ReIIcoQ9MLiMMVqGsppGKYd/BTrxinwRpcFUNQu
aVzZjsDjTF3s5r3QhrMi3eSO+/D3KgX8H6NrqqMKg8E9xUO7/ViTxWSlDRKDgzmGyspDxBfHM7++
yS9MDONWmjVV91zaw891tsFN1vbTn44brLlZUeZ259TuQ3uOpyl7HlY9dCUvCxBC6ydTw5oRd9lJ
erhFc7FEDIgCgF2dr9ejd1tbIZPHlkXhT9WHlNdNa/BLmmaXZdt745hvpLPIIuvxqpA6d3hf0Rgy
2eTAYSa+eInyzcseieX4Ceix6ccDCDw+hYwxTV71tv6Hi6/eLx7U3XA/UHnESrA0yfBDkkHqn72J
KIwSUDCcbpEWt/V5TeZGPoW7qra8tkcy3lrg9JlNNKQpnPeCIRg0Wux3QxBq7yfHFhtNpnAhiFzY
eYnzXnAHP21uL6IXJyP4JMidbN/MCfNo/8ZUVcW37jbI+Vn6V4FYl0a7Xw6uPP5KART4e7maNy+G
B83wyrsQd41wvVPAkdeeRI3fr1gNlemcuuPgnae0XthNeX6gUj1LiJsgOtjwf8oqvCONKjb32XXo
fqc3JN3+tL2zaN5gDp+8Y33k+9JCb09kry4cbdJtZ7J6+yB4TLYtFndsu0NXYI9oAdKtbUgOrbjx
4z8yjlR2Acof6qJPNfxIE9XZeoKbyH40e+agBZwO/0+wh3p77atYLydpuy6jI3llRNUTTG4xeFL4
F6v2yT4SMOt4F6cVkHoObSryzDk3fW2BM7v0QlfENhi40HN/ePavqltwkK7aN8vwknlfK3/4+gAE
N3XnABDTvCcNZ9BlP0aWR74f71m6uM8KhUOBCZcYnqDwiBcxD74ziptFrRTsEdezPHi0Ks5/uVhS
W8A8jd6LU01pUDSpypyXkAFOEdZwLOtTVtkUipL3337z5DLbR7DqJPzpEQiSnPSmQ5gWufv2rt1T
ax55BzxTsGUqcjoNL0QZSlzy+brqyP3jwXPPZSqA5m8D2/fqFliXdAH091wiBj+C5tzisriZI6Oa
MoqF1Rd/QU6U41zZ/bceeEjnQ2ddwB0XKL2YdrmNj2OiuQt69lhd2nlEoL6RXTPkPUnQfY5Qwr13
vbUFdBLBvBe+CjPDakRA6l0G8Pb3UDscM9p0bU4srlVwrqeKJMCa82J9GLOJ5wiK+9hKw+gjv7dX
8wR3lSAWZ1u2xSklldIdH3Op2uyEJiDeikqa9dPvjjUsMozRR84DZ+Kbuk9ac9bdEbNFZPTVn/xx
HU0xh3TXlpqGwv1UkTDnl40Jp/2jSwffhawMl/gt0spL7jK4VZZEcg2LwBn54DTfmfd52iocLtRU
y2LFZLoVmm7noxT9ulJ+a3Zjtrtrrvdebkco2hOuGp8fKz7w0zTObOVTZsfolT+cC1Lyw/3Qxmqv
PMySEW8Br/+XTUo/EYJU7zeQfM1HWF2vI5rFU/fBbTbXnlVmmSwiy7wJY+cw5jVxPai7tjbci13j
HHGJAuSA/TZJoPYCGHUK7ugwCr+HrLeo71pDwF0OWNmNrA3VcvyQuzsNOcWLaQW9MML8ymypqrO7
uqF6h4jQ/GLWdqjvATJQAWhhDBgz/FZ86rcGISK6Mw2VXffe+gMYvqnPx1aRNopTIp5KRfcPOu8o
NdvTuCTOY4S8Ir0FTohV7ihXePcR2Mf7slYRYGmDIAwOVTucYHM2As2FXUhDUoLysOj3gGh87Q8K
hM4bquZskjoe8lawTd6pIyITmFZA7xVklhVj6Gey9Uw2gqQOc6U/m9CTRyntIapiiA+lqcqToSjb
Ef3OLzUMTL4B9FSbJ0E/9jezFNp9zjo8lOdhHVL30SXvjhN8BTKA04QnYerBGhBEJ0YIQn36ysbm
wsN4UMM+a6w9TdsD8noof52noEJ+/i26JnJ8dKZpGsjgFbb2pNqKvTdEeR19V7Fw13JZCRj+25oq
nSALOEd75nPwG8BZlwd9clnCLuEMZPl0+F4rSgfha3Aykc3MzViHejln6AOb78u8zYwTuOLG8+aQ
JK76dZc3ljbmt4E86vuZiuu59IU5YBXReZRB40XjQxK0Ut1yyw0oDTcBRCKMhiicRbDSXh+I4Sd4
VxUXYkqrhlqYaPkaDhMLAgL6JbxV9Uwo04oV5K9Snn62kF8/8bZv/8dNXIgAY/bgDFTs+NQMAQ+8
UdyW7lS3hclU+qp1KrKEGIk3QpAhvVAXBOdxJDrwjewaJOsJXYT/2kVvx93IIWhPjhUpKhCOPHLw
FbSN5XXzX9FfSOkWQwf8/U/2tm8vOE67oZjhsZPSH5N4PU8hND22ss1ZJpknR9tR/+2666oea2LF
V+KKgWge0LyK9Ry3cvo0M9ooMKpFgCxm7kh8BtGeFSdiTR279g8M+v16zB9sE8P6PEdZ84CreK4v
zbyvwVkCEoMSrB28rc4Ob0RmMwYVBXZdR/O4NSnqnngGFNSTGyZ5hCttyDcnsI8Czj67CMthUnga
yrCIhs3fKdea2eYWR4vlPHaTuhjEVnURUFTVPPiQZkNZLTiGb1ICslDh7mO3l1QtL6qQ/u4dpakj
uRRwDNzYXPMigNcOF6fYo6R+3KgbIkh9tCnIXtY1TwYJJ0qiZon4wYR3nGLhmeCyZ+P8qx3n+mnF
tYwWRvC5PQKBh/PBHvWjaab4aedzj0VWpQvbdy3kh916/zchCN1rGPXqs668AeXFeoTHy1V5kz56
wQroinZJE2ID6K2o80vlkVsSZD9FF6kmD0zaayAQh2q6WsfZcTk2Z/znCV7sc79VZjzTgxhFF15G
k578Jln7M8kRiKSM3Hd18Z242y4xigJdaFEn0RlDkK7e1oVluZzD8HohjMb94A/z5gfDwOr9pnM2
iy5SOp5fysYezVmlsc7Oe0uZyetSreI9bENeXSHn6leXZhoEYwuDT+gedFwtsWHfzQ5geNpqG33O
NRaSfGLBgytmaOGV52D6ocHcmqJq5unLUvs7lAJu6AlEsENWE5vkJfL9GXFDGq3tGXZ9403ym8rN
3UAK9EZycUfCAusYZHxwx/dGbtl7u8fqC9Vw2D+GuysQLw84H/xV9kORyAaMLXKFwtM28cm+m2iS
zQ3SLboNtxXk+m1JrqQFk/byLbbT/p+HFmcgbDJlZ00dOf2FoGvFA6WIXPhVHOvwPtiN1j8tesnk
XNHLFV7mhvPlzneAeC/1oYOlnHSwopnx7YAFtWKxaYGUtttFJOY70bw8oo4Tq88BL9t/FuX1Nycj
ybkYa0JmeCNpk75pN+ICymZaaRlRR+WGV3VWQGspmtjxUql1fT3MOrBPz4pQGANDn5V+usMd1U5v
gOsaQVeAUqy3iDnsrm8QMi22dNbJfcFiBFomm2kmV5R9tzkPrIP/5JpukFN7Ahk91zx6f7pxm+s8
8LfDB8Vct+kW0R9fAoOEyjUVIcM5aIzXlPFmwl/sF0gGANH24ccijeUGX1buJIpoYbVzvCGSfGTl
6+a0AMK2j51sxY/Gdn1XTjLz3FOXLLP8mUzVGPNLC2BRAlpyzY3rmdCSLDS4/5nKItxBjB8dSKrs
+p82zkGawiQWc4NSiMqEJIpoU08tbTxl4nfRs8s8bP/29BCH+RJAzxXW1TiI+9FpJAqvORbnJmzJ
ls3I3COdL1Dqh/VJuj7PdqZBlzOpC078s4c3YYUb4XU8nmc9DcbiRxXHT69pq/FCwi/ZZ8j2QnOq
eFCBfVHav7d97SaPU1zVaBVq49WnrTFg6G7mxHe7syjAoiaZejic+TqhEooZFVTBIRipMZ4DrtZu
hSIJAma8HXsqYcp1TOutRPvWNMhMFDDWqmpDe65KQQc9mTg/9nFgk+Lr+uU6KcW6i8JGBrMP/Vtu
awNNhNbSRQTBCU3RZ81vuTyWPplvBOT670ML4LME7Hhljqs7Bg3RTG/rKrL1dms271+sm7g6zeDf
39pDIzLiqmxwVqgkvtKTw3LClh1jKdmasIRPjN4m5DTxCUtD9Y8sQrQ51xCdlyP2h/aSVYOb3HF8
rl3JuB34XBFqYiOODhcNEft8c64ZG9NLxC/+y+X7mphvTSIuPULl/reeScrPGTngpHORjP4NtEB9
hzPeWW4xlWbdVQdzqCIeNvZ7HwhyepUxaHrujykgn25Tb7vn3GxtEWUqPaVX71huYBS8m4jg1uHC
YtTg9qu7pr9DudxtiDIjjTE9AWk784SP3aOHwHTgDQTlOGHYr+7GeZ8fG8Ov/3zEi/sd8mx9zdIg
+/RHH9a70dyOLvi0y8ODUNH9EnPmdLmB2GxKiCAvOHfZBrkBCt+jCNsAwpdJzK+JDV1b0pqzYelc
RpXmBuGcRbisrX8Cde8g/Tzhox8Hoxf3HZ0mM3Y5z9QQ+eBaP5MxkM6DCBgEymyCBi5CtyOuzm98
5/iGZgPkzUxVFpe2d6PHHg1Y87pLso1aeqwHvRSoUsRjbzZvfA4OO0Py6b3JLoEjxDVJX3uvLj5M
wvkc4W/fpkzWmIddZf5t0rT2fgMDls+MJPs10yCtmIdHV7oXqFfGkTA2k/8CMiXNyWGTVpyuafsh
te3CPKj8aH47wH8Zp7oabJghfHM+vGly1oe992DnDswl0RPwV7+eaROIwndH9kdQIuvagI5jEaTX
LcXi3UC01JSawVbknW2Nw9ekspeWBQ34GmLUvUHQnP0KUH+3Z7OEPDdZ1m9IGYNg/7Os2c4d2E1Q
zzVKGh6qytRfjpqz9RXpOMRrCK06v4RNuqMiBSyyL0ewrJ8IarsZSSvKvXxaj3i4hAYx1Kk2maNJ
dd61LuSWrC/H0vorg2wlfxkGoRr/iXR+7cphWOwjH1dTFgyrfUvxgZg/MaAwUvLQGswx8lDb94Pi
EPfFABghmfCXMJxuhF25oGoUcd/8ZA9DcJAo+xi93v09ZXPyI0Cpv1z3vOnXUPdt9t2vWsTj/jG0
2YN1Vd2/bEdwRaxSkU4XH9ktGt+A26pQPmTvt0OALD3M8zRlD55K4BdCs3bfI3ym8ZNjFr+9MAFV
/snvIFJoKspWB5zLqWY227gW20MbgUed7BKvfzKu2rXQjVIc1Vq6I0WwE6t+5Xka7J/8t+cWTeKQ
x0ItyC9GNuGXHQBJlmR9jVXOpDHQ3aqOfs2Rxc6kY1JJB3a/XdMM2LtWphZ10Hs8M4xdG+qOyhTJ
vEugMOkvQVHzvRNdtUxWMl3EqSpcDtzrCItvsJQ73DfAPhrKu4pXMCt2AYZZdNOQSuYXNY0FMch8
wjRT7vx1bG3gN1d99LKf5syP/MIDFv8lOtvbHA9o4J+WpEnCRz1Lfo+hJrz5kVwLJNQq85V+68Fo
j/NOR8n1acwA5XBmtH1xxHrszyFSlR0pJttNS5IHmijuay7BNY5+egqgqWDS9YZL52g139u1E2/e
rAZdrLrdnXLZUOnCyAZolkPw6+eDBg7nTNn5EJxGVdfqznpT29yHqVqZVIMVjSZfDfPnKOz+NBKa
QMTX1EvSVbdWtiydetSM3tl+hx+k7X/ieE5uSAxdXqegQT60TUr9tlHSf8FFpm+00wCJL36F/J4C
1EffjbrnHufzix2lmU8bTAUKz2X3X3sGYThv6O7XcOUSgtMkAonZyM6mqHof+bO76PVsRx1kD8CU
XlIuaaM/eRsmrlIgAKhxz9LqIJlCfw3pumKW2GfkcHsdpV/1lvn1qRW62wqEcVrdZM0UfA0O8tZT
3COqYJGkc4/o3KlVMXx0t/23YAH42DR3xJXTjvU5PKbOffZ2zvkCGsOfbwOxVMelQ7L+C5UUJgh/
H9I3j+bj+Vkh0jNAVolnwVnSSj4v6c4hrdOVGLt1S6Pfjeja5ALUAVsmay3ugmTPMDWQYN/fcKkb
pKdJ7Z6SKJmHE5pWxHMaD+b9wWS5o7QjYPBu8DLvmzRa3lSjRNDkTxU/1C5sxSAj3fAuTQZO2WCW
+tc6OL57TpqW8529nUOWD8mS1Ik+nn57XCjvWxPruWiIxwlObtQE6c0gGPBPuKFCxZQzRmRDVbVM
8L0olGVtbIc/W58uH/vuTMudk7j2tjP1Gr6m5kj3EGJZHH9dZbH1hKMPFWDJEvs1o86P7g8OrhKB
eTviylVTdj6WiP0L7HZrhrPnbJ7AwmCXl8Zxxr8kfrAP7647f0rRt/KMVAu9cruuQPtyVDJiPh/d
D6rTdPOGD8e+s6HgqdvSPSv3g3sT1UTg4q6ZuYd3RvX/qDq0W+nIhYOMgmzkWW6QIn8eWDGfWjSX
74QKQLeFUzP9SdCqmTztMnWfBJIW7bRaAHP00Yl7oA+eHxJvN12kjR99Uhze/thFKpJcQ5g0+bwj
88B7LY41D/tGoMO6kocPKd0z28mrNHNlYjyU4piukXLYwPFBUPRO+pchSeMtPIYa3gKdxJ9kwe18
m6z2wEftHvF8TnyE4kXlbsF0CRjTqiuvn4lihcg4TU7D9EWCvfwjeBGbOzNiWwNM9P2+dGzAAbs4
Mpy5mBlpH4YBSgMl/4S2BEUhAvrRZyE49Tp19Ell9fZEcpKN/zv4JslZYWJ071USDrik2sVfz43I
luAU22DvbvpkCye+r4gzoj96g+NnbTZRstaQX59vDJKazhO4EEB6JT/J3sL0xa8iECXc6FVwpNzs
P1ehvMpRjvfi6XB1P52cOEXbxUQShny54cjZPE5rtZxnzDL6JnUA3aFyD1Szs/HAmDXaV13SKCIz
FDc7El/B+I1xr6ZG7ESit4+0pTFPXWLVY5IYXZdJY+rkIQ52779gI7sYZnW14QVgadsvWmRW/e50
ov1CrGjk765qMVVSiwEGAsSXrmXs1Li8GC3S9EZ7tm0fj8mTf1iO91fOs05ccNKIR0fHi7rYrRbR
PSLx7I14KvFnNMtOyBkq5xBZ8DhT/yVH0bBSEuGdD8nK1YyqahRsJchOC8wG2JGgb2tAJsmaeCYx
jTq/SQRczQjxooNS7dWELxirPHGufNM+EMN8mJNm1O2eNBvGeVwCcrcyZ5o5LalA/KLEJ2zvEB6u
P7OwEk8hm8ZWIkc0/+rYTX6qANvVU5rZWd4cs2u+Jf0WdL9cEIjj/ahXO9ykZq8NzyguknJMpjVj
ROgSfdvWCXcLh5/3vnmk3hZ92HPKMexz7HIDLuSKsjVp0mi9Mbw4dgmdEq/C+AqALb6kszp/FDI+
9roFNhHp4DL8doaRCTHx6C64gTOKxSlq+o7xqd2aE82qV8orDQQCJabZhxlEYSwnF5ku3vagC0+d
lzgRqP2R/DduDeSdt+IUYnqZuqPcRlympz4R6AlXYtiCm9hBQXJpl8P/lSwoqkoPYXZ/ceOk+i+2
fNR5qRYSj+DjnnGNILVaNmQx1zQctDxmGHdzG4F9n7t43yYUDzxLA4a4cf5o2tXxoXmuCYRzENnt
MoF9ThwKQ/obD3HwDXmF/x+n+hpftVRdfQZsnJrvXuMuCm0/d7T51nRWwuCgMq1O7bDtlusnEt2N
59c+c3a8s1wicx9l6QCP/5RTEy6XYGfVgtOq5fDY+JSo4O2r5PLiNpHS5Trt60O3diN6U8SRrE4B
TOAjxgvpIosVB+T/ECiaJUMjlu3G8YC3cxBW78ZXfeyi89pw92Da0G1JINB4H7XjFD7TOdHM59i5
wjB6zcQLH2j8RGfM95Mf8GTMa7vXACnQtKy+B9UG6bEcq0HmS6Q9rhgrd33XJjIbTpmLQq3Db4cW
n7Dy9MIZ5643ToOAFXFEpjkdAcvfEKjvzM/R5NeP9byM5slmx7Hgg0wO1AsudgioC4PnRS9Y7S9g
+lXyyocawW+x7lSFrdzgvZIQu4XyBOtu0jRZhRhv5DDOGiSDu7tgO1+RDzxUvhMl5xHTw33X8dB/
S1ySk27Y0xHos2Mhoosnz6l+9t22gIeO0n5FCBGOW9auebs40LzBHXJ5Bs147IIzUveeB6kV3eMi
PYs6FY38G+4p1F88p7J/ZfjM/iB57PANJ/UyFVi6fDZWAkKbt3hq6t/ojJL9rIjyjNgk6ObDsRUm
/nka/r92kpQX8N6Buf/xrZptjp62fQQjmsUdTQ/DSh5Xp782vwHlBgxC9z8RGsgDNI38tgWD+3F2
o0Udd5JXuS77UIgXUQ8tDo2EV/kHt/OIFwBlQP3YoJZO7xCWi6BcOuyoiCWhcctqN9P90AdtVYDg
pR8ToVPdBe8gk8wydK26TWava+48X0jaNSmGwKADxUR6JtXnYLMVvHcx96FWH1Z2vGW+3xJqSVwa
NQjR6BpzAu1O+2eEuqTtx9uOO2X3Vf1MdZzk1l377QQJEFanobVA3MoJ0nd61SWKlGm31SMvGRKL
6zL33a1Db7npj5TJpUpSjog4wqgUY/ZNS+1prv4sUDJ+WLYE20ECDMDh69nk0Xbx8VPMEXo5DSif
FUNQwbplnctO47fr/jLw9/Ct4FQQvMCKTaTzk1EULvKB6BTQvGFPQ4Av8DR6IQiFrMH18mVGaVXE
tR92F+Q4XXr2RTqEl82BLCWTa5wvbiqQ1056D8RNGFciPK+iCa76sah9NsZWEo1bF6vnY5jF+I33
V8b/I+3MduREwjZ9Qz8SBEEAp7lTu8vl8nKCvLTZ952rnwePNOOiUpnyjPqgW7LakUBEfNu7eL6h
DaMHkYJ2cSq7x9CGSbstyrAHMMpLJBdHvkropdHdoxA0OjduWecPwQSh3XMnVEeAvyQzNUQ0OaBf
/Pj3DNO19hhvUj7RknIj/SnTLKfcILGWSHZbPKe7rA2tYlczRv3RZIzy93ajFfW2sukhkWLNwYcG
XsD4vWpNZmQRGVuy9wGHqGPZM+06lX1tkzlij/DbJETC8bDxZ9rpSsT5se9kPzy1RpEoyH3p9GoP
6PizhMocCAtmfesUY6Af9Rbc66abA8YTSD5wsecBfEX6UBWRJ0uAwmzGRBn8UD9m7kFzLgWurGvq
lxvaQb0NxBhGW6eeKmOfIWntjS7X5xa0JTKn1ixUTfwa6+ZT0wezYk6Fu1JB0kRqXQfd9KlJfOdD
wIjHIHUA0r/TZYuntwEwCbxzEUJ7zpFvhtWRWs2wsXy7+s4ohLG9m7smNawMgRryciJ6FuSFyQkw
uZHshWnPtGpUJyOmYJCK98jnBPbBqGn+exNQGppWOfBTUrBEb2gGAq/bVfYQads4aYhtPsqP0htn
AOUna8ycX8wcIGPRDoqDvTlWo7mfi2z6xClmnAgZc9o4xlQYRzNHixZBhV6+VOAPi7vCHab2Jqis
/pUDvjj09V2wz9yi+GW25vQbuG4Eg6zSJjBhDsmz6kB8EjQc+E9lTL9dd4uWiTekOveojc1cb8fA
9+d9bZrUT2z3pwKM1G+G6O4ODODCRaIzXX+Zp36O+XGKXHig3IBa0gfVI0OqivRwBPPikbkPDnl5
XTubwp+59UwXiYct1Ju82GPiYYF/qbiNdmOILPyGpHb63LtW+9GsjObrmNnTKUWmKLqp6FPf2iil
LSTWAfJNipEKOF4b/X96Wn58V4GB+yLC2slJLQujBIbNxc2Wt6txj6aVT0cTuxX75Ayak+wmM4Qa
5A4ob4QOYIdjCdAPSQetckAkOEH+hFFY9RW52/A5mhLtq9HlDHYym2hyhzZWau5pVPbWFuC7c2fH
I0QSHHckQCgdUz8zsQFIZL4YTssQlNEeoHv66iDs7hs5lj907I+HfTdKhAgQVIAzbjtFoI4j/h0u
HUEgR8/tpFwKPGLPhmLJfW3A4kXwZvxOITPkWy8WaOaYEY0YX+xsrj4rmWA7ZRpF+L3l1hv3Kf3n
H5UG4msDyDgYj6jS69/ZEiiHUqbo1EX2MD4iMCEXxbzZkviI1Emyb9yuaZ7weakBVZuz8VNVc041
whwu3xU2atq7YLbLjxHqP+a+KrvgKUJC6hfB3FY7rUsnQSFtmCBr8zT9kTOpG4GgVzZ1zTxIUHZm
wkir7gvgRLNJMj+XcFbBxjqJdbIFxdk2BHdP80igwbxRNfoUW2GETDTkGLhoVETIGbUMaLpjEhS9
T5gf1Bec2Af4LWZmPQZ2QC1kxK75pfdtIY5dYY8f4igN0lsFcOW3svvoS6OVnOWMs/WnRTp3OxTv
MnuLNFL4ahdF3J+qaIavYQe2e9JcUwwP8MPw+erdsQNPKSJzunEUqFOSx55uSJHgYbpJ2lF9nYYR
mMDYua1/TBhL3xqQ9qJDiXuKTmrULG1jCJHyOGvzdNdV7dB5Agqeu1MJRSuMw8G1b5mSNhmHsOJX
aF1BIxqeZpwwA0VTYmcZbVw+5IGPxAW7V/+UcFvkRyBbeD1pZjI1z4nq4qekmeafBmwHbzRgVS5z
cgzp276oAlzjJ2uGnOTQsHZ95YqtLMkCvFxVUgeKoqE5J6MwCY4W2gwM5S1ZBLtRkl8e6ciHxrex
GYeXQvZac4DUqO7nNsjqo0IS4mvUUVnQXi2zZwCd+bAZLF4c2wClgi0RE7WNwVfzc5F21rShkTCB
3q01dNgCQ4Fm6bSJkodqfwpOAT3KvdBHJvxxlBmSxKWvfrXCoUhogRa0m3ZQo6Tamf0PWZeZ2sGE
QPBTT1NTeXIQ5n/dXFoZrRWlP/lzkgG5L5zuy2IhDVgE4j+pgsxd62YGaInVO6ohjznaVUCZGSZ1
N1PZW/MBsnn+5NAAJ2qgQPp9gEBP09yxmu+uykLN62ivfazgJ8QbKNHRQwuKOGYGVMong1Y4u2wy
mQWIqYj8e/iHETzPpHYfGyNNxyO8TEx4xTKRAUFTfdSMlsaUngs33FttWnF8tLrtHt0hGIP9NKRY
iTUovxcnricyLjczMPRlO6ZYB41OkrKfbLREohzsSBgwHeMmah3zWAppgd/50yHKFmYovQ3C1HaC
331rFWPPjstAMZE4hUxi0HDpgAYazKx+JHXoPsaEN9RhCCTfFPSu+iYK/UDstdGm/0BDYjD3Nhoj
0Q7qrf0s/NkA8m6WYYZdRW0/tWHFLd90JHlaVsGORRIH3B6NCwZyG+YJgbmbE7+kvyZK+6AzlwLj
lIemte2YvdB/1PXimSSNRG4odAOqW8M1dZwtc3pMDe7QTT8xRhusOFpS6Jp+89yrmM5YEYXbaAQH
vOl9zJRuzVJPm4WOQir5g5rGtlEEscQj75lYYlk6jmHw6acPEj2uz35RNYgvhCY4/DniBjmg2tXW
NzoVzHMw2Ak0fKuMgAhBqOo3RQwc/Z62A42woGjkq+8k/lMbzP69zqTGv5WFmu0tmhvasHfdwcg2
82So6bYMJPppY6tnv3EfLL9qYee/ToBHZy9Bkes3w48IQ7McCMSGrmKPKngV0hszfDe7Qx6aS9eU
ffgDPaPQPiIqh1niNKWTovxBFsHT7LJ69MPKoAOvKLz2Vs2oj88Q5vCYLOWbJ1sDRA8fX82gGeuq
ZgZROMZO5lm1TTAbtE6MxRhVgI6J/Z2cbQfwGkhnvDeStMuf4Tx0T1Pc9R/MrGi4pgG0N6Dxw/Fz
LZf6BP5If4MWA7AxJ8ns4ZY7ztc/shshUqjJzHsga5Zl7AOfZglEUPBrGwrTRXhfb4db3xnBSlqa
hVomw7tsq5zA0INNgsXSfxUT9gWyBtN4Q9O+/9oZDghw6pT6OWxLIPuo4dwWoKSsvT8xgkO3KYCP
5ptB9CuoOmPcARlH+mXRzBCbGciHf7Dou7QIBpjuZ8sX4StS7cXHZIw4OJHM29OkCl1nDBPKWwg6
gdjEbBqk/8l34r2VmKhKTJHuHgs3Nu+YyrY5bty0uR/zLgWTQ6Paemldp282ZWfWHATgPz7thICI
KUkfm4fZjyp3EyBWZW0bI19Y3AF5zV4LjPiLauJqPlQMWronfur4XBOcEObXKpcOqrLMdj9DNwBP
SexSvC6LCWcm5+YVySemP2nqlD8bt7frjREoh1CRdjA3AHGAGZF1CxIwWMwRtrHpZ9Gx1keQPoji
YN1BN8hsHsTsRi+0+pX1wEZM0QwVqvP3RmUR02j+MzoPOtDWNC2tKtjryYAiDP9rX+2RP0a3ILZn
pPDgMyLyz7uFc0X7iMYr0g52vKv7oY0PDZK2IQVW2D8I0euLiIAT3s+zqTkfA19OL9lyGGlPxFS5
ZeGqFx0ECPIGVpncBrWTmijsuM2XnqHneMzg2D9kBATs1HJsYQPGTgWhoRu+tUhD/4digryTWiaR
NrId39kGEhD1DUw2HQXnshg91Imsm7rGcnEDsQVUxExmxX6lzre+GTREPxsgNEmbwBzR0IS+aX9U
IjXLfV/3CqUbAvK2gWTkIUTRV0f+LEw2zTBCvkmFKvWdCbMoOziym76l9kBne+5DN9gJKuDsG01Z
Zw/Fd2npmDV5M+WdZp4AFHY3vdnTR9KcyiIvsS33O9MzkULCN8IlPqAODV8iHcwXlNj0j2Mj0p8a
++Rrk43FfSiDaaGN+Nyglj/lPyHq6wtD2aBd5iJi91+YaZjZMX9R42Yift267PTpNpVZ+qQlcWJt
Z3DB8caygRp8QRkjgO2GDzHsNOSZ6dvPVIrEGYbNu3Ysh+cxjuf2uWBcB2/KrdvXjJ4k0FB8YL+A
sBicI/AxswIFlHNTYgppW5uqovA8DXqhNd8YjOv5VgxRVd7R1yhuCvKr+VgDixH7UA80KA1AuBDp
ycbwA3mI+GYEPtlnPgMbAbPdgoGb9bhqkdPB+WFTMVcqaCubZXycZ3eCUZanJM+l0l32XJhL0mQu
wPGQUcJxCxSNUT4Cc00eINPU8d1QphZQID0DdJUEZg5aOJbB3qKXXJJC9ssctEKF8QMqaFDXLSNy
cg+UjDK34LL87yhwBfFT2Vl1fMAKQ+T7WrgDoExHVA8YOFfVxoh0fjVEGyFuhAP8G5S2kx5TI0vD
GxqkBXkb9kQ9qKxm0r+0Tqn9ohrPebtDYX+YVCaBXk5xrTbIRnbRxwro18EMxqnbp2Kk4p9F3wCA
Nf3iAKoufjJQOkIqqijK+SGqKhPbWag2GMCBvg2yh/8BGai0NmoHTzl9eIM8Z2nf9yLy3c1sT6Ox
+x/hm7UEFJt5s9/jlGVkeZkjuSPzdD+gCjweQKHrBX/VDCihiMvpVNZTbu/Tjog1dXw4iBPJcEXd
84yQqCLBQV4TdVdqlOXP/5LGZfg5MegpOw/BaH1rWIUJLgT8rqDOvCYOvQhtroQ4EQmhx6qQouSf
lZBovKiFwujpvA6ZhJ2P6NE+UsJ5mBCH2dIhsr9p/kw94ZIHMtMGe1aQjUMEjM0r6pvnhCJtE+t4
xkI2tkwrSVCNLU27TO+8xp7bQ4ceJjLZUX+8LLp5RgNT2YjDOcJcXB3MlRylFtDGnShDvM6vP/IB
g88mCPNltqh59A8ooqoUQvblRY2zbxkBfAM8M+ZBa0+THArk4NN09Ia+N56AMThHKQxtKxnIHMi6
UC4CX7PPGjXvyiGpNpibuttyKK6Z8p7bWsh2/Z8fsmiS/rW1UFuq7VrxkvssQ30PmJXjGNEtdNH+
ikXr2c8JXANDqEXY/Z3CqxpVasu68xTz46PpmNaDQjbuimb12VVsafO2TBNg2+pz9uBTOgOEqCdw
Z6U7Ja1TMdTW/vL3O7tp/lplpYxttoEChTV2Xgkp2sOhItg7TIc+o8SV38Q1QEpyvv7KeTjzqbD8
0TExNXQbX+HVo2Eg79JolJ1no4e4t8qpfeiSwUe8Ddrf5ec78xbBgoKqUcCVUKtfCaB3iC2BB4k7
D6M6AX+2Vc4BqCTD839dR7AbdBP3GwMp2vVlE+Zc54BY2H1xYz4UswAqOo/BlT3xXleXVUgjTWnD
kXynOItYI7hwi53nI7d4cIpKfPLdURtv5igWHn1AX1yxZl++/9tLFD8qLCW5u2wE5Nd7XWB1YqNH
1HikCN1raFFmaHGa7MdcBUgqL1r/iSpQf/OFuCJ8+8eoY7W2jWmCq9Acx2/VXr7t3yeaqQtEsGj2
2l5ThpcA9EV6SWouBXCZi8LrbXCHXt2Rj52YCqiKMsWwbroOdsIh0d2KusqHU8yMHt0WK7WnbAsl
wrdOOXRaQAQZOqBMWh03uMlsiyl8Cbx7k0LJz/bYQYGQzdA8ASmYzvLFrmezvHJ9vt+eqFwTGCSI
GYl3zcp90HDTIooiMXmhk6gXhKLAMcyh/uHy5nx/3pZVlv3CDY050uq81YmWSGYaE6MqZAZCbWgh
F4bCG8q5OV5e6uwDucp1XImEIrJMb7+ZDlV1dgKbpfDL3ieSzuwCHbxyqs89ECYXOMiZSioa7W9X
QUDKrWtXYjIImGg7NRbSBzNFHZyFa26DZw4AnU2d3ipVj81U7u1SYJtzeIvO6AUUSMUmzQb0obph
kTRCwFCEd8isht8HtwN2K1JtCq9cLMvfvzoEDssb0oayylxgdYHRTY2zTlajR7tEo4WYMa8tBmB6
dBxuq0qPd8osrpmQn3m/Dh1AC6cyrhmcm98+dOmXUWy39eTFWoSlhxrSvV13w95E9ubfPyVLLT4J
EgcPjCTfLhWoGBH5hL0Zy/GLFGMHu4tZrzJldmWls2/yr5VWm6atNCRkumzyWpLQZ7Bb6iF3iwlq
jOi9CpUTZrKOOlw+D2cXdZkmmhjp6GQcbx8PPhwFtAOhowG88YMTE/zMSooXJxfGfWZ04vvE5PXH
5UXPfT5JzJO8VOnoa71waGsBQ51k8AI4LjdVBsdKkzAeaFHXV17quaUcJSRYPNcQKBK+fT60pylR
h3L0Boko+CAryEdR/183Du6VSHTmTQKe0C3GHsQCPKjerlRNssh7Qw1e3PTtEyqi5mHCPOQTo93q
zvED4IuR/vPyizy7JlZBcM6IgSAz364ZTXQUjWU82gMLzpj6NultisT8LhoRTkIjQEf+ZwJNLk+X
F34f6E3DIB7gR6urxeDj7cJg4fIEXaSKoGeF0KcZtqd4YPwqsq74z0SkJLjyHd/f2ywodYs4i9GH
Wptm1Ry8IRRNhZa91lAzoiWXJVFz5RueX4WUluRZcHevdovR5Kg7jm3lZcUIfMQFtv/BjZW48jDv
NyUPgxetQ2gV7z+bQetU9n5be/WAnhnonWY+KvqJwy5Evfj35U91ZjG1RG9cuZD0tZzVp2K6NdlV
FLYegjvabYv94CEc/exh0strhkvLFn8bC0wkOMmGlLGYKqydudzBshgo+I1Xlk3V/kKvmSpKdFP6
gEAhqOme4WN/A8nHf8LBKKXSNQj1lx/3zCdEBInjR2zHDG5dlqAAOfsJLVXP8sPuTm874C7wjV4v
r3LupZKtuFRz+AdZ66jnRHOBvVTReWEmwoM/Z99h7mZ7W4I2vrzSmZO2nG3Mvm2KV7F+HoYLQ2iM
du2peNaP3egEMT1sxKCZOffdEcnV9t8tp6kJMfLVKYEIfeuYUBaYKZhIE3h6rY1PRANUhdTs3gqI
uYfLT/cngVxtGQI4cYcjveBXlxvurxwapl8IDgZRJAn3M7tZDOtqJubQczawKuRNY9XFf1Bjh++Y
EYg996D+IpD5vnKfnfmebBghsCAxydvWEQlk8ygqseAWwPS+oF3LmNKJGu00ZcDrLz/zmS/qmggO
c53hikQYfPvItp2lqouizotAd91qQ2l98qsug/DX0ChCBhKPmN2/LikBkHN1SgAqGAmt7gCQOnme
RnHjYTGBkoOl9sxem52O7Pk2H2CsX17u/RlkOUwYMVfRGSPaq0xmHmh3ha1Te6ERdh6CF8VR41mv
rPL+m7EKae9iWKbTq1u9xxRcsfQHv/ai1p0fkNtxjmngAq5epF4uP9B6Kb6Ubit6dUQehWvWKi5o
lUS5v9MYoNd9ddMUZgNS1S4OgRX9a8LyZykOu+mgOei+s2xkAAOKrE51DyeR/ETS8gXi4LCwsoIr
72/9ldYrLfv0r6NnIOCQJG2BQUVYDoeh89VOash3XH5165iwrAKFRqdMN6i61vVJH08GkaIzPINs
BMVVS72apmt75Oz2vm+NeI8qpHuPZ0qzH9E4vHLYzjwkTl0mZ9sgT6EUe/uQCVbJeBchGSkAXdzk
mtOdooVscPkh10eahyQdsgG8QHR0aOS8XQUxLyUjbhYvTyy46Rk81AgZT3xkIlDd2MH8o7PPst7/
zlEEexIaztv1ulkjG/I13WMwqPfbbE7iL3Vto0d3+bnO7HveHHmQA0pGfxcJetA+k5YrAXsFD1dY
0/GMxlJLIxeODfoGV5Y787FAnvICaYe50MFWwcAqKnDj8A8omy1ISFUc3/Fxbe/yQ5nL2/k75vD2
uOgpO4RuY4S3vjhEq2KKWVB4nPjGfY2KPKTBIYvmpSo1MGAO7m4RPZUgPOSymXC/qIQg3M6oZIJf
7cVWCyIDwROns6ND4Or1ib1tNNvacUE4V3M44YLAtQotnXneh6LOW22HoI56msHq0LpJNVMe1JBE
7leEmSfUUErRg7+GTyAYimF0cjP6etJtUZDJwy0uPTrYcRCf05X4e+4DOzi1GTozD5uGxduNNAYC
3RlUS71Qd2Jvhm+4ibW0oJkA2ezyaz9zRmib8tqxcj/TSopjhCzQk5+RzQr7zzYONh50tGHXya78
b5z6K27LS4xZfWST0YHJQVn6I+uCwamHLp91lsOmD12hOch+YzTpfApwqtgifise0fbA+TnDr+Ty
g/5J/t4tbVGqULHQBl1H2ywN4qaqgFvR2w2s2zKX0RfwEO5zrznW4rXqoGkXdsHj3GnVF5F11QFc
v3qp/EJ8HlBCeOxpGe4v/6ozX/pP/xeEOi/lXbs+Gw0jiBKJDSoE7VNQt80Nuh/FJxB08ZUXcH4p
RltMX9XS13u7qVw5I2WgKb50q6MZWdSgdawovy80ACb/D0+1dOkFTSDu91VgznpR4atOtETIBO4S
ItntLtXC8BnGeft0ea0zG9hc6idFi1tiNL16rGoiBYkbZ/bAB8zJa0Bu92kETHDfpYgC/RRi0q4E
r7MrwmRcOk8m/1qtGGpZFBhJPnvGUNpw7JGUBPWG00sX0IdNg2vO1Ot2AhcjcdK0mBKQtb2r35pe
K+0qaScvCQOxGwWsx74ESQU8IwMpGvzUXVP9Y+b9Z032JBcxGQ/jx9VmCcFxZoHFBZzbxTPgEPic
QICPxZBG/59LLeHnr4SnLZhfB70zebNw4mifYz7wIUvABm20VBfTla159mVaWMvaysTTcJ0TIBWs
nBAYiOc2g3E7IPB/7GSa/l7A86dgLstXdHHLK3v03NETsLgkM2zGSuvQtoDyyqGjW2lBOnoYERg8
tmUdIYcEh/vycTh3wdK2d1hMOspen/K4qeF55+4ITV8wpAiK6gRN0YAumaD8NZD9YIuFSykA3Ctd
mmsrL8fm7++I+GmsTTkPCTJxW2U26Cd3QlR0zN2THI3uVx82YApqVeRXljbOrb3McDlsWNs667BS
WWXPAD7hq/Z1XRDJW78H0ThF/Q6Z4NjZYjUSjrucsmjYKiDG3gSvNUaC33dv0NFyjI0OASDcOrkM
kLiGHY262jT6zqa2qgazolkM8KIHdH/2lz/Yub1BF4jkh7mEfJeJZ2HmGxNyZ16VOulhcDV7h3RA
SvaoO1f2/rmLi4RCF+Rx3FvreknvkXiWwzx7fV1Nh6AImxN2OcVOD6b5LgyL6Xj50c6dNaQCGQOS
5Fu0et/uCODAZhAg/ur1ru+Kg+zM7h5six889WYhHC/zF1UJI2na58sL/5kXrWM9iBHoB4R6MuXV
yiogzukIXHiFNooSbYlIfq9dXGC81q6c+ijBQTgHnLqSaD/USYi6QQX9BZzlaH0ZkE3IH2GdJAJp
+Qg6k1/IwdmVU4RUvIO8QHJo4H7rp6Lq408ZSmiLVo5fdhA4wjq4AYM/f4qrXgejNFkKCCnoNfmt
DaBjb+EktT/ndp7Ri3CACO1gz1Qv0xDbIJqdagSV36F4d4tqjolv0OUXc2YH0K1FI8wlmpBlr671
Mc4bBWd3JJXvFhmz0ki12zgJh2/AbeP00HRdVB3+fU3DpkVGn5+W/zrvKvGUCPtWowNfwK3fVWU+
se24GfYAXn0DsmpP0+P/ZU0m0NJyTVq6qwSkDugOjzVrTtL2+QgGgOaWu+FgaeP4sdfdKxtuiVGr
/QbgglCpm7TfmWu83ekIFJq9jwi9F2R4N2z8FhubrYVw9zXgzJkjJelNW5RISpEXrD6gi0IsxLNs
9CRqDyEKE7qhoe2T4VaKVmuCzH84z3dxM8XfL7/RM9eUlEgskz/zL4bCb59wHuJG6RazPYHMOPYQ
KprcPZY9Zr/vhSWujC/P7VP2qGFJA7kb+nFvV5PZiGYtRCqvaucObaMWIVAZaWLc2e2MXolCwPzK
PXwmhDDCsNiiFK80eVZbxinCoDXDagaRhKrmfZss9GAVJgrIY/Zdadq9ndvmuM2d1r8Ss5fdsd49
jEuX9N+w8AReLY0aWq43lKced0p14vJP91kLQK92ZOzhKCtPCtuqXV7H2rwp+6q+8rbPfVvlUlxj
VGDSu1vtXlrAGcm5wa3Q5h8crIQ8DA9+zLiwHC9vIuPcSjYa4kvvxyX/Wv78rxwhMVDVyoOK70qa
JB7D2KKpCvFAy3eo9DAR2bhzVt6bdgc3GM+X/FvVVPkJkJbzqme5CQoRZuMPTkGlbiJwK62HtDJ9
pMu/88xxJlzhGiIFWRTtsbc/E4xKa7vZOHsyhLspuhYl8AYW8pVVlsO6+u7wZWDX01eky73OWjRh
4CCILKRnEPXTo99nXXkL7Dq46fAHgqjcD7UJr8aIb22MOFF7CvL5K33cAnfSMYHaAoA+P+p2BOjf
hlD8q9FBdqOkLExMTmZht1sUxVDzQ68HigklJlZffjZB94hdN7Z/KK1B1BZJaF3cUh+m08lpKkyX
lbSTASHTzEYluGwnPlKUlAjwt1zWd/00xT9GGZYfZBQEv0WpsnbnD0YAe9fHgG2LWSlGNSjl1zcm
qnTBLtPUlOOQM4gbU2+y/OvlN/kOTki5oujeG0slyCxyXQSmCMYilhBYlNFdJH6SFZTDfx1iP5/h
V4fNky4bSc0b9Wq4rboRxdCcDxNuaaRNv21A4tmVAHRmo9PR5yjRnyMpXU8THAOBy7QypGcWoN43
gWV8osqXT3gPjh8vP/yZu5KakHmXQz3Koy8X219nSnfrfChKC29NjbsFKbe2QkontvEYDlp4o8+M
GcJ/L2hoo9CDBEbDkuvLMpgjESH9b6IGkSl1Im1wo8Mg8KD5MknDvjZtW87b6qA4oIIsBPSWSn+d
QoTNxHBxNkwvM+Fwm7AWjrXCAgDl9ewz8O3hkOnlh8uv9Uw8YD/RPFaSWYaxBgtROtp9m4eSqbYN
/hShI4G1uJMNT3Xlkj1XPW2qYE5uoUAH1wDPZy4gDOkBOwLd4Up2V990yGY49/gtgkpFoRuqE/JZ
SKr/+zVHIAcZyKQUIskaKTdEeKckU668pLMGvCltbLZD45rf/Zmj4CyIoAWyyQh/3RWPW8v1JQmZ
NyJ/v3PR8sJqrdX2ZsHk8PI3eze35B6gBrSQqnJdg7e3vNe/zgI4fJi7WDR7dW/DLleZdSedNtpH
mjWf7Mme6BRn7RfZ9eYu1Jx4N+N7cuWtnjmPC+KEL0fjll+y+g0KDgKaUrHtWdCOPqex1SJqbviH
whmsz/iEB9cGw+eeGlCxXPp6AnCss/yiv57aaVJVQvZRS7abY2hvQZeZcyiarlXumCXh2zdhj5MM
IyqsQTRgzjjbVy68s0/tkOWTIvJj1sclmfRpDFPdRprTlYcEVu4Wtxz0qoAU7ArTjq+V/GeOiKvT
tBbc+Qt+e4WBhPieqtjvbA/OU+wgEOImKNXKfNc6WJvYpVxsr53oGeADwlGO3mBrT79/suJ609Py
3aE/7xwjNGheL2/Ccz+MvqfER0qgEqOvkgejQIJ+0DWLs+vIZ5sUd2N1fXDl+c9cibzp/7vK6oaw
EEjCDD3C7iJB6pWw9w1fevF5HOT3HgHgm2ZozStp6p9Bz+oaJtAwsWayC5HGXe1spOlJ2R2ibFln
nbYpba2rD0U+ltih4Ai8abFxgaeTIhrwmKNnAVepRGDoXsRoCt8lett/Rax1OuFy4/dfo1ST+D2I
HAGeCaUUREJAaiGxCF032NbDkDz7asDNKBG92tIfXdjyWjq+MsPRcEAMgsbCnc9q7F0EYuUYJi0a
bCbWvzAOkfHHMqaODX+HM4nlPzv+CC6pMJe+YgAUP9g1A9oOiOxa8toI9+yBNGn1wUeF4KBL8fZA
2ohjoSPdKFphxeQe4pjk7VhXth6ejATP101TS1fbGFNknwzVTQgwCNCvELJCXx0vb8cz1+8y2mE3
QiEBjL06J27UGYvri/JmJg37WAXYo8UCcy8306/cAWdCJkvRGV+g5svE8O1jJ1YCzcgRRK0gCn8l
cJzQLS7xJwzq6R7i23jq0CG4YaRvXUul+ZvXO3NBNdA+41Jg+LpaOUP6M55m5TUz4m+5JfqtHKNr
s7Jzr5IZKFUiWRa2X6v9j/zilESObXnDPGKWGBgZN1tsfkao9tO/fzRuNigNDnApMsi3z4NbBh4x
ZkZkdvF7TpKo+A7k1ryPWuAUl5c6d5HQK8ZQeklWGQS+XUrLURgsS/ZHNtrmTWBp1YvKMnEXUXTf
iRG5dVvVV3Krcy/SpbqiP8Ph4Ap8u2YQI7oW40bq2WbQ2XuNJCzbRlZf7tFXia8UB+cXoy4AjU3S
KlaHUdZulWHfY3kRbubcDMWiX27EJySe5JUD8H4pyladhBFCHumxudqGUxRZiey5lF2RzrdVPSFX
7Vvzx3IOr/Vyl1f0dscvFbKJKQUNXVKN1VLoPSRcqsLyLHj2sKMJ8hmih4fLm0O9P9LGco2B0V2A
Z++ad24f+qHoYtMbAqtyjyNTC/HB6oohvMX4OU+x5XO722Vf/cqxqUC9mLCKWFiTvGBhqL+4Elzh
ts7iCtkqIxaMzZFrs5F9xUsNr4WmNepd7LfO62gruOdGKPLfM9yGj30JPv/gF0rSoRx9/6dK4TJu
NCsMPsEUK7I7BzU0ZxN39B43kCw0Y+v0vvqZdollHiNEAn/aFloLqGRr1n849Zo/a4z7HvFVdX60
qOsWW0rYfoKXLkqMDyu7OYZu2dkvcM1ocSXzXPXPzZjG+W2CQ8OHObeG5OD35fwLB8U6O/kF4v27
aQAShJxmJV4G2PFgkCpQvluQXblxoCeH84tM88HcBMgE/EwTP+z3xRS3KIWQMN8npaYw0cuqVr/B
hxFNQEPP9E1nL3LqqTI7dSWMnymWGbwTwu2lYKTDsToQUavruCYkpkcWjEMjMldu8EOvQqIhBtWG
vO9LcwBHkcQYWobKTdHjFPbwRMgyPs9O6dZXMqY/KfFqMwOcoYw02MyGvS4n+7YfUIvUGUxk4UcH
N2ZkPmIEydCzHut7Z7LbPf7OSF/EjK4KTbq7UIYxkkOmyYxJQzyIrvLL5a1vLK9h/aNolMPMopZg
ALu6g+esQFYyLYQn06lLkA1xtPwuytHjYLe5wWd7BsNyGvMIRZYG4fN4m7n6rN3AzWnTm6zMxvgg
owyPyis/bLmR1z+MoTKJPiBvWpWrH8b4C5zpVCBXFRZFjyqZX8b7dBoq935y9e77rLnJtOmbxCm2
yDnq+AEwyMJrReIj9iqydtRPGlpP5s7EKbdEFqJtvzOenx7LyOh/Xf61Z+4pAa7HWVDVZB/rasjC
3BNL1NpkWJ7pHxMcS8ftZCLkeOWtuO9fCg14kMVAf1lNrcJY30HEckLd9PQhd7+mfYCBAyDOR5NU
FW0b7GoyJJ4HBIjGJkX0qMJKwbgCDHgfSokuoP4RH6F9CFaQ3/hXHabB/UYmqOJO5j8+8kkd1GIz
gdwIivEB0raTe0qBRV4pBc69YgIBUx3A8Qb457fLRiUqTk070/yae4EFbxbfUDiIK4f0TGwT0gQO
gMGWyRx79YL9FCY/nBTpMQXAJh7VFPdn55bBBwlCOj78866h0CCVpCEN92x9RZHV92OOKLZXlJnl
TRiCfJjbOLjS9z7z4igebXq8zF4BO6weqRqcPEZB1/RIK4MbX0fiBjJX9XD5WZa/ZXVcQW6A1hMu
rV4qgrefJ59b2zeHavDyyPfd3+4gVLKDVyBRv2w4gPc5M+sra57ZiRIuA0RjkoP38/B8VqNjF/+L
s/PYkdto2/YREWAOW7ITezQjzYzyhlB4xZzJYjj6/6IWPzxsogl9NgwbXqi6ihWecAfoX0qttd8H
eUGnIDfiWsjsHCq0A99NJU5+9yeqLTNZzRSjAoPiB/wTCnbLGf3P/m81bKvjURO+SLE0eczVGqwc
0vz0ToAzNR9YHpyssBrtFgHZkB43il/GMTTaqFpE4uHmDFWEc0ic54lyCFFUDN+PsIs/DfFMn2sB
ajxaWV3gW5BGlfIxCgl5XMD4i+dyyoX7Q8NcJf1W8VT9kLpIKS8pF0YLkEuNrdOQpQjF5kTX4Utm
i9x0o3KfnLm19uwpcJmUf2S+/NtVsCJHs/S66/wk0abXAEMXjEIQFgTO0qmnkfo11ihKPbzcX/2N
bba05kDr05+Dd7uc3/8sflTUCLjp4NcVSFQfshD1c3SBLA/Kq/3MZdXtXLjLrbL+2NQo6UWS4C4k
0bfjUQLrCaABkmOrajwPhdL+Qrgr8lBNQHi06eZfAG1qD/WnYmefbRxbckvuIIPUgZVebTOjUtsq
aOiB9nqLDBoiY2cjNMbz/fVUNhaUEThFy+2AZtgqwq5nOxnqyoSjFvdIlnRGILcXM1FU36wGM2TD
lunsYlYkSYcMGaL5wWjZE689JqSpi6Ny0P1uQgwCTlx0AnEztVHB/ZTS8EnFjlrf+b0b247bkr7a
wl26JRRhL4J3cZPQxEPugfawWX2YsgzxfdFpae/GTZD55dhlzuH+Om2NyxUNngDIs6quQSVVoiEc
g8i/L5VWdcn6Ln7WmxJPYJEq73kmWwRZm/jz/UE3vs3f2jiVv4Ueue7vCzGiqL7wBzV7rlBIlHF3
soV9HPvyc4DHlH9/uI0dh88fzVneV5mu9OpIN0Uq6wLrSr9te6Q/LOFgw6BX2R48Yys0pwe7RJuQ
DBwuireHajZq2oGYWPoGWOj5MIRa/KOgwrRI+xYTtshRo/sK+r0CqEYav8roratnodcGxueqPv24
P++Nb2sR0mh8JoI3wIdvf84YFBJ6snLrx1hsYuedxdZzxT4+d71aPqTIjKlHJYvKfy+0LJEix0Jb
vu1Nv2dOUzmmJQGjUCAEHgS4J2Zp2F4EYcHx/hQ34kakl6l/kNtSaFmnHpMzkavGVeuXc6R4Rmgq
bt3IjicncXcatSo4K4HcnWLO0inCTO/j/eE3SoUKm4puEncpNYo1oCOZwbbHatX5SGfMwUG1eiSJ
CmwKPsSIVcNStxDCAqnEbj9qcaZTZU2U8Iscofy7c6NvRHgWMSQRLHxB0Aire3Uky0bqEebOmPbT
wQSjY7q6NPbNoRVls9dj3zjC3OAwGDhXQNHWzyT5LtCtroXbNZQg9rqov5Bm9a6Dh84BifxiJ+3d
mp3FBUkxg69NpPx2L0c4s1Wak3Q+Qs2QtutGw0toLKbwG54crfr+/nfdeB1pypKe8VCxtdaj0dCv
UFFsOthkfef1koIov6GUfp8o0skaUQgeFct4rlGD2rmPDZWJvH2YKbcsYTPTXHq0q88IvCUJygwC
EQy/lKMqCNUxeujz2aWMIdMCgzryNGf28OokEUaKpW5PXxD/loYDGL6AKrttB+YxnGfbRgm6krGM
soMBAb2hazF5mOsxdic8FJQDalBVc2yHDPG6NgQsc7bTclxU1GcUQUMtUP7kDt4zaDqGk+VaQWW9
KlUrZe6MltlT0CvGn9RSpOhkjHQNfI2ayccyDFACFk3RA/Ro+1dnQIDi5EDUQAawMySNjzdhTims
wRGo/pkpYF7MyA4GrETUdaJg+FNGCNz5kPY6y8P3xSgODVqTgaeYMU5xrpEjuuyFdWQaO9vs9sNz
lMFyUi5TyMnWCBczmSD6IcXmo51d6a+LEIPzB3utPjqjjw6aJMobuCYJ923gErKpe9C37R9AXETZ
QlZuIH51GGHpZkm8x6beJS9zC7YGleK2fgyJ5s70jJInwB3t+wlG6df7u/72TBMvLS0P4g8utXVP
Lm7ptc2pNqO5zJsgW+iMyhjJuQMiKqdpICy6P97tmSbgIAhkqUl3UJt5e6az1Ipq3H7gGehtcYxR
MD8ajfy/TvSDd3+k25fw7UjLoftPdD2qahHjWiH7HUbox250egyYBCL4vIknNcICyBin+nx/0Nuw
g0E5xbZCPE8pahWBdskEHz1iempAEXWINfsqxrTZCW5oEd/eGETRf2vW9G9vLv4in4aO+snSNU+K
4bMmkLv97tRlqv2oLEgVD7IeqcMZthlm6l3coC8eoHONTHyGxuJRb1Wn9glVUkpSgNcStzKnbj5g
xqti+Vvms+FqSlfVboYx2CKgV1XJQ+JkFMVDM6169HfA1h64aPrabys9Ex+ILWYV/X9b/K70AGZs
FNcd2tNRMEvI/yvYY9bpaIlDHbXcrUqrdCh/ZwEewyFudgIWzaT1H6TIIgoF1B2NH4EESZ/MOEEb
M8zCPnwwhI2pHCbz4Z/AtFLroFeo1R7qPqbzqJtR684DyoPejPl1cqbuXz3R0Y6z41JdmpFtic33
Or2SCNmRrvhVEiSedCNQnm3A7x8afvyDOjg4l4ZRKONWiUlYe5hnShHocSdJ/Q5Cs0HhGc33z0qn
2KkX4UE2Mr1OfRo6ZU6+tjP2dC6V8Y5Ke0AswPOYN9V3O+nt5meXlRRFkfxyogcD5cDpaZal5HM3
TVFwqOt2KE9InjpnoRZa9wtTnPgV4dA8PZsm6tAXG+Ou8oNccmR+FdQEGuYrVSG2jGYLkqub1Ve0
/NHyaoc+yY7VWPXlh6SGmubJo2HHP9SW8ui1tRueFomF0Twlb1RUDY1COBeE/4PY5/CiHjJjtwGL
vOoQn08bZbpiEWvbXhFBwXufdcCywEUXmEjYeH4E38wqMa9dp+LjRXGc8r5GuferZDStoCSupOPH
bK5U52DDftHeB3GiV0dYD3nqWeg325+HEADhu7kGRfjZRIO7/BGmqaS4qtV0F61Bf41yv2yNrp6g
EvpO6oJwcMexJ7qaaVnrD80c68klzMuGfKoFSe4iCiwpOGFPZozn9ly3JwQTefUyu6EHICeGVn0R
bWwNX1pDalU3q1X1R1hrUftQxgXeH2EbIWg0cv/Klwm30BE3kSWcczqtfG8YJtck5EtLPmFJISPo
aCLQO+aAfA98iKI5dFTiYwRoTUVPjl2DTzpovDm7yiXex95cGep3rPUCVHUx0AMtm3XTMzZaeOvZ
IaZUDrLNGv9pjo9lnk410ppF1HspAIufQdCY1IbSPKkeCtsZfzutFfNGDRWfnULViCV6ZBmSb3VQ
FdwMj9YYl1FinGOGL4TpkkFgx8fTrGZeK+xOwVDb1n42BjiII50fOvz4h6K5lEddmx9CtZHjQzFK
cX5R8l7JgasFyPXHlZN8LjEvfjDxc6MpbgfZs2x0pnG0E7DqV3g9YrpWjhK3J2u2Ap87OB3ek0nE
j3iNyOU5G8yu8bDt5mBZ0URzcYymPHwnK92gXbJMHl4zlJd+QX7HVVfPECD1ZsPso8MwiBDznEpK
UH00mz71ghaR0DN+A/Pj1Nj1A6vGotPBppVV04LK3cmWC+U4Jw4mj4BRzP7zKHeN9Ru6R48Fbdtj
98W7EGBW3ai8vZNRLKZ5QEKgcfFk/S5w91B+jaosPo9xV3xQMlX5ZECTCc9xlMX+MLa5cphKrM3A
LdZNc+aP0Hxhk3m5ZWPQskEoaC943ejHUKtcOphLfu3clF/ttDLiJIttP+jisCaai+yTnqv6Dx0B
uddUn7TvlWFkj02lNY9xHNqnNlTNwbUaI/oeimIMjjiColGPzYCyk5NuxBhIBiEwAOlfvW31S2as
2mMvQVUPgtpj21en0XHGh0JupgdZFMa/v/wIAHLwqH6DkVaX3/Ofl78LMbTrKtYiIS98bvDRGF1e
sewSsJcjt4hN5+NUBv3nf377wY8qJKQGtcSbtjweQ0jkppPlO4hSHEhSxbuAvt3p/ii32S9LSPEO
3Dt1LmXdOugBJ3dOoFi+lGlO5pIUBthJJ4P2VOAz/7mpo+JBNyrxDk/B4WVu5vrX/R+wEcEhcGVS
8FDhhmjrEjwafonaNawu5jHdodXAIVYhENkRd6zL/aG2No4GBpHQeMlv16ADGUqqPPYqc6U45gYY
dpOS8SggM+88KVCg9hKx26hqKcCbFA8RILiJ3tSkbbEt0CxfUaMfemjW1zlzzJcsmOWdmW3EiQ5H
lVYu6BSqU0tK8J8tSotcTblOwN6FEclRNihPhhiml/vrdxsCIxdB/wKvTmhVKMO8HSWYTLUWymj7
RivJD0kSSviMRhaL2FUXOgKlN6jsnvuD3u4P6OILRn4hRizUjLeDmjPG56mgoKfimoQgI6YONJAN
QOlCOf5fhqJnyw6hh7c+C5h21IE8NJS5Jtzq0YLU3Eg3pnOeBNHOsbv9YJScgCrRE+Vs3wBvMfWK
IwI7268jAPYLIP2RqLfeqUHcbnhGoRWAPA1gPaosb9duzgDXJINu+dzkgXwEtBlmrhYaFnZQEobr
iFmi1v3vi+iAwKdaSjWaV+TtmHLSchqwcEPQVF1iKk6B4vEQS57Z1cNOrn17ewFbNtEXRR4I2ch1
S7Jt26jDRcfw+8WywEUOJowuAwbtQF8H4MyHcdRs/MWJ7HDXBQV4oOM3Njvn/G9BZVVw+YuQ4b1k
n9Juezvn3LJKxLxs0x9qO5Q8rJyMJ/q0hu7Rm3A+QkhI/kAJNHBnBDleuQtpo/HaZihMnD6AKrq0
E6zqhAasVJ7NQAzKQVRhkp6E3WPygKFzYx9Cx6yaD0PeqT0JxRQWr6EEheNxmmfkWeAXLuZbVFRx
O0AVZ/CAJ9i+mJuJFlCSar8As/Tqzu19u4+pc6C2xZXjwGBZw+7qUswTOliW39VFcolw83yY5aLf
WeDbz4zyCPQ66iqQFm/W13FiUTkSF2mJ/vNLPzXpN2w5y8rV1E7RsNO0omuR44ngqk1dnvGJq7/c
39V/5bzefmINfAqXOR1wCgpryIXcxkkToOrna4NVqAdwJ2bxOqRV0z/YBSVSD2i1k3sZKdJHgZ1p
i22UjD00zP24+xahKTscOglLqguENvzCZPRb64c6GSztOEkDJkUKfpJ7tOjbz8M3ofFMHXLpA6/P
RzZbUsWm0SlaKPMxTpQcJzEMNO4vzsYVvexmRJ+oe3Hsl1/xn9dnwPHTaWLH8IvFcblLaRK4VcwO
n+tM3dMtWs7S6kNoaPRxa1I2XmgFbwdL8F/pQhlihERO7PXOOH0V82AlmK1E0wedILX2+siS38Va
tytrsbGeGjOkMSNTLWFJ3w6uySLUUhOcfW1RtgsnM/W6ydh7HDbIy2A7kUyDL4vgA+j2t8OgidJa
Td3bPmq13SN8PKY3YZj+3KoSmnTkJZNEYU3u1JosnUMB+yUlK0gLSRsg+suhgrm9Of+AxAWwjcpr
yCkpE6V0EVjocnx05gL7EGr62dFOk+ZadUC7PUxT48eaXjpA5LRvvpmCiANvqcjuxcHi9ZePkPGc
X7bSobaFN6725ORk+aR/qlR66PfgxK3NBUq3mEY4/3zXLFL4S0ETADolsfUtK/KA/5nYvt232RHz
au2iAcP59/cL8Ud6IDwsVE/VVZBTOnJghiPZRQwv3xs7K8VpoMBXqZ72Xq+t3QSjCVEx+a++x6p4
KdSMVxRXS+LDVj5QAzcOEcH6TnVv63T+d5TVhCjoJbWupyybGs+gdqr8FI6B+JhgKLQz1EaASBSK
rMYCwybyWH2hYIizKg0j2+9lZcB6ecJgkrsbl0tqQ++cmmY9VHlrJ0LciHJgMHEcF4i7ra5JTMHc
YT+mULzUI0xojGweTvKAVyQNhfHY4KT04f51t/XZaOtY2Iixv25ggbncjEIfBstPWcunGXdtD/CZ
vRPabK3l0oLjZiV0Yx+/vQOcDMRQLBBkowLpfCsx+Haw7KSugufZtWoHycdASuzpim9sFih2+kK1
Iyi9eTBsSnxZQyThZyNWH3ElhT4mb3jFOZG9E21vfDZubxpxJLnQz9bZBLc7OL1CdlCbigpyztRQ
f0maND7R5ckeoVTmO+C8jU4rIDkkgMHt83LQ9H27pCPmDiE+hIFP9Td8RF/L+g1QUvtCfcr5OIJ/
PBRpx4U4p84hVXPzuU7KYNyJ/G9jGcA/SHKj9GECmli/XwSzJYpwZXgtTUrreL4nw8OcTCM6JWgU
fI4IqBw8q6I08hy1CAnSlaKKdy65jbVf1G/wkSJ6Q+1ytRJWlEOlBoTtd4o8T64jS/kEClSa/hRz
wJUamVG5c3tvvNuUbFR0vwAUIPu12s+6gYBoNDoSHjpz7I/gNz6UeOV5Ip6aSxzVo1s40ewKMorz
P59XeO0LKhP6i3bz2YcwNypnpnhpWJ31YTDxUXMKJ9s5r38vt1VgglAbgklkq0uUuHq0E4ik4ezU
Eo4Ho6zgtI4ilVBw+3TTAYyBC5xb/p8sWemHBF40plbOFL+XMRv9oSqzMX/MozQJXJPgMCJrMubx
qYzzMneBmCMtWym1qXiOJDqcWUIpVk5dp1gBfk2JjH9QHzoUOjGXn48CMuu7Fm4leiV9pgwQnDL8
wSJzsjFTn+IhfScy+gyuALduXKowVD7CZHCGiwK6mt5GKLSXdmiDL+j0xC9dU2TqIcWauz3SSom6
8wQP9nlG/wqDpWFxAO/I3UGqT7WO7Wy6OAyLWB9fzRT+vpciwTdim94r73GcMLErM/LsRRRRbh5w
TS0+CqI1HB7tikijCyQcq4wYWKnXjHkDHLPurPaQC6fKvQ4bOtPtQgW3OYP+0AvPjADdj+RK70b9
WNPLKcfi2SgjHJvwYsA83C6yUf1QJEgOARnXMExNUnu6FiSjf3KjU//0IQDvamKNj0PY598RpUwd
d6Sc3XoyjeufcI21j00e5z9paQbf+iZsftkZ3gvXpE/mT3CrMMWzmWqD9EZvv4NKC5ErsaTshF0Y
OV9AfQhbTESlMqhtia1/yiXLjHbe3o2be4m+AWDReF5o4G8vt6m3W03pewm+efxlGlWT7kCj2Edd
L+KdB3BrKHSkEckgDidKWkUUNQbH/AwCFbkoxmfkV8oPBS5b1xh/151HYuOtXSCNKsUfyAE3by0N
viTARM72OzomlxSTz6cpwTDr/g2xcR3aCxvCWFB+ZLKrtTMxlsK43rJ9HEukr3zA+iGKHTmGqaLZ
pEylXYrD/SG3JgYOBeQPqCqZ4GX1uZI2TGjwkaBPyG5IlhCPmQp39f4oW1+K2I91ozy4VLXejmJH
g1LH4MX9oVXmQyry8aD3wy/gZOnO9tucDzcsnPWFk6stz95/ckDdlDLTjJiPhR31Bf9JDE6rYK8f
vj2f/z+KvpqPBBG0yAqAaBQ7My9F/eJM4yj2Ojiwl/tLtzUh3ivK/ovYDTIHbyeEv72dYuZHHUvB
pb6l3PW7lazk5z+Pwvu72OEt5LSb+gn+x3YmNZHjh63Ij1pfTielLIt/P0VwCGUeJTB1hJSrZUuQ
f8gxuXNwBYhthQxtCJwLrtJDt7NoG9+HjIki0yJZushRvF20Tp6DPG8behZV339MhwSggKqhnkYX
vQ53gpitwXR2GvgqMF03fAQ1EJRfOhIbyBjBAZY9KNxWjC6uYnuecBvBiwMUGH80WhQWme7beYVm
QeSi0ovJKH9IHv6e9MeD1E40dyqlqgMQIOyfRYQbnkLe/Xx/k2xcTygk8+lIcQid1ndFpKFglc/U
3TGvzl1pknAEHaJKh2VbTR/RNQl3PuPWdEEjQsOlJcTfq70/Z9RaE8AZPoIQ6S9wvxjeijaYD7T7
sicpA4MJI0N+akWDPt79yW59VWgSNEgRmqLivx4bdbK4X7Ir4L3ztTOFQahjNNYj8A9d3bkfNw45
9C4NrxMyAjS1VoO1XCDBbJUWqLzQPDaakz/ZuZrtjHI7JVQp6JrQwFhqpOvlFFqPuWLbBr4D3OEC
sqF1+zYq34/Wrv/HBmcNRWP0xwxYOg6F8dWMAJgqdKmjwC9qCj0HsvQpOixlo5gyhmZ/IqVoBg/j
WHM4tF3ejl6Z43ru6pVeYIur68SHR2tszT2Y7e2eWn4YRWK4GHDW1iIgMgpDZlvES3wyh+GJumf6
E4FR/YQDsVIhs9d2uqdOYRO7WYkt6vH+ttocfgFS0Zngsl2fodEuMdyQlcCP+97IPQyzJ4G8EehP
Vwrb8kEMsvYFXGQWH7sBZbN/jjB0mTCPwgia3VxXqwukbDDFxGsjQBgc1o8uOc6hkCtxLAJHe8nD
dK9Vt5Hr8qCQV9uox5DvrtOtpqlrOqtl4Msa/ulC72CUonZgnqcer9Ne6eSjoSS4gFT28AH/Yuwl
9aF6ub/oWxufhAsECQVT66b/hNOCaFunkfxoHDRvckbIs1lXHNXCMnbO2O1JXh5QSqbcGQuVfbXA
VtqaYTmUkq+OWFToCfm0peba/2EX0aNGJ42HZ5Eqf/sOWHPXV0VhL6uaTCdZybBx7IrkOKZISfVY
pxyydNAOsYWI4/2lXP7kt9kl7zcuEYuYJoipdZEr6iHmBbMe+Oj+ml5tavpj2NeFZ8tS8V6iA7H3
um6oZeswv5ezypi33V6c33SMvjrHn4GHLHlbnqrfUQgL6xdDzGZ+KvK++GJ1nfapFYWeeRaO9pZX
BHZc4k9dNn8E1L1nrWyp7txfjK1bDjwkoOpF1wIk93La/xNtGqk9Z3JTAcnIjDQ/iSFNX2UzURFr
RZ3vyzDJSnWCPl58lyUn1F2k8YtnLbbU5jD0VjJ7tVQp6c4WvK3sAEElHOHUGUudafWj2nRRQ2ks
y09i+WXq83clMuTn2GmN6xQq2ZHw4Dce2/MhzOrs6/0Vua0Wsg78RQ6DYMSNH6BZqJFm5lQLQ8V8
7Iv0kEaNBxApe8rKCNgbapuX+yNunG3QQfje8mzadEO0t58gDEUqaXXt+E4QAQB3ZHGMMkX+XSnT
v6MbqOwSVPKcoWrMC/J2qL6a4HvROfVjK1c9TWr6A5SvbufzbU4IpsnSaUR3ax14pLFGkEoJxgem
h5kpiR8ZBlTD13nQSDb+ffUMaO78MXQKCcvfTgkNKlUPRlLo0ARUCPa0OCCJY+DzHOzlgMu2W90c
gLG5sHj3aGCu2yZyCWvdlnrHzw2jjy+dgELmBiPWGC6mU2PpyWYMEl0VdvgqY/m4d1g3bi7GJ8wi
J+Bfa4APtQ+bEIt7RLal+WBDDDjOWlcfSktkHqS1PX3vjZcAIDgTtmjYQmdZ3dHwT1VlWpL5vjWG
R5IhHVX9eK/nuTUrii2QtAjIeeBW780kJPoAJCZ+ODlmfDVCpXzNY41rWK6soD8iNvTvWHduYZtm
LpIEG8iKAUvJVg3J4qxB+58qt827Kp+DRypx2R61c+ssoC+LIgyFFwxNVms4SXnvDOxRf6zkAXlX
9I4bapKejLjxTnV2Yyi6g6h2095fdEFXQ8kzCBhtMjU/skDRH+eBzgclM0P6U0Vtmh/vn7utl4PS
LDSr5eJCXWM1XFor8zCjXOSD7Kz/DLmGGBi4Yzl1k4wc+TzNZTm+aM0wo7YfNgjECAf29CFN1YYq
bAub9TjKlZztvO8bu9YGGEMJir1EtWZ1xyGAUqd5CIU/06XmyyyHX0ajkF7uz35jEGdJ60jfEKe6
6ZTJUaAp+DWbvlKpoadQKfSlCXT//VFuj8ZS0AKNA46d93kderZBrfT6Alzs7bJ6lszemfDsik3A
L3PyI55Cfecyvb3hGHDRUKWQYqB9sTqLKUqXVqugtwePL3juTD0/jbFTvZZAg9x5isRXuEaF5yRG
u1P035zq8uBTwwOavb7GWyXotEQWFiD3cTqDGqtoJmmmp0K4pROp/bsqAurtBk1O3g0a4Te3TuqY
dPhrYLmBGM/lGCiXRgzWPz/tyP0sxSgVQWJiwNVe7FWENqkRWT7kZXhesha+K5r5p6OK8t/XD9VS
CkXLrqfjvnoGdasXqTqAyEQ1W31SewdYdNeiO9tIymmWY2OnSnkbJtFphEiDbh4dYxR33z67jSWS
yIR5BYQA8fPEjJvjiNKEJ6RgvEqJPnkI9/yra7kObmhhZZu8RjzD644fwAxHnduKnmrjmIe4xB6E
DVUdFwX4T/eP3u0BB7UIfGHpsDnkKasqLGCfnvHH4DKacfQs2qHx7UoZ9my1bu/sZRieWBTXWMQ1
K3jSOjQu4fZdSluXKk9SlPIAJREPXllN91oAm4NR9wJCu5zwtUYyEsk6V2MeXCbZzM5tX+HHZNbB
JVLqPaT3377nm1gJ2Ura+sQkFMuNG/qagtmZnZtNdJUmG1xmhDyHdZT7FBmkZtK7X1NeDeOhRHnd
dOUmQ4uoN7riRzE7SXEMLaNAwX8c6y+FUeb/GwqKTqd+7qeSSkNW/owYF65YPdSBpxu9lXnJXIN3
HjVbst5rId9MdcMQv1o3mxPdQugo7jOvLEoUdnMVdbTD3KdhcOAxnb5odVD/b5jSBDwhwK4eBSkA
HdzsE9rGC6PV4663sEtMJzZb0Vud8KohqN8b0kyJK5/DCK/KWcu/zMWASNbcFOLPnITNBVyRoRyi
wlFwah/6DMKHPKcv42xDg/nHDbss+GKiQ2eWSuM6Z4KBmBcBDkjXYGzDA62ewi9UAA73R7nZQoBs
OYGcQTIuwKKra0aOJCQKulHyWzBhn3S50g7ZrPRPUcCbfn+omxP4d6i/ahGMdANXtiNkIAwDdIbV
tPFRE436MBf5HohgcxTeAepJS1lgHdPPWd+b6HtQTBsy54yKpHQs4K/tzOXmdUOuBfmSRecTosVN
1buanSYRthH4NBfVY2B1madIavw1cPrkqjdjvOdtsPGdqHKjm7sA33jQVw8PrbDWnPEovmLsjWRt
K1vnACyeG0ViLyu6BXQyOazm6VLQxVy0798+BaUyqTWwTMmfo6D+RGapdYelmPZO6ZJZuBQ3hDjE
WZ8NUB3ngaMSmd0Vy8DwJVGT8UUtRvl1NLQuwpFulHq3LNXEPnJwi5+0npu91tfGJ+dWQmdluW/5
HKu1UWYzGTuobL6VF8mz3PTxd8iV8o5skLb1CRiCbgdtUOA5qxdSCVMpq00HYpUtxTTho3BweJM1
UoypgSt3ScVoz24bxEi0TrheSZeQpj0e4Upn/8hjR4uetSKUBIrvwviKExCMqQipKO2SFmkzufQf
O+s4yFyeDwLFntQzIqOJnpVgTA3EYnIzQUZW7YyzFMdS68E6SH8Uoy4mrxUGeEWUMQtuOBQGtaNh
9XV9ijQjKCl1y2AtwBnNf6gC13DfgkDdc4je+gqEmir/kBehNP1210hGohi4F1DHTfSIy7aerlpQ
Qyi9f4tsfYUFVo16EGLnN7eIaNXBKPoi8GtdKn71hhY9Vko26q6JgP0/Y744CQDMlqcVLU5nnRIp
ApEPyvOBnyUihXY4q66hZvk7kHTieH9eN5H6MhRUGCpV1Axvut4IqfeBFtCdmOJR9wYT3Yc8zezj
JM/iXUth6ywVWOnUo2n+7/7IN8U5Rl4E6LhcKODe1IdFhFilZA+OXztAFN1qSo1LnFMWQLux9iQb
SUbVzIDX5cZ8BIVf7kSeWxsHtASJO6JQXDmrjTMos8xz2jq+UQTRdYjM2UMNID/dn+XW+oJgkCna
Ij0AQ+7t9kQvcxZGIDm+bjVI3OFHI86ZEWXfFi7fRZKGH81gtR6gvH+uGLC+dJyW54guB7Hh25Gl
EvAWTtuBbwyzdq4aTT6PoJxAF1fFv1YMiN85y5wMemnUXpal/k/xt9UFCn/Lfg3sJn1XqHLxUNS9
dWoqsZdZbnw1tiqIkEXM+LZMNy0lOjRXwiuK4u3nWgsXxmcuduT7Nr4atKolL6G9TK6wWjuzhM0x
6gjQacJO/4SqGM6FgGF7rJrB+T4ruca9ZhTROU+rYGfHbM1wIer8hesunaK3i2mlkm13dMGuVdkb
Z/j32nCQdRhXh/s7c5nD28gaoDO1ABJ0elLUqt+O43RzWtA2CK8z7L4jOPPLnIujE3fjBU+TPV/t
jRVdqGrQRCl1sJtXKzppU6yrURhfI62qj1lmOaeqn0xMdczkk1arta/aefO1gyO0szlvMsyFhwRD
hePHNUfT7+08x7R0EKFs4mtmgvEbFWGcuyxLP8KY1R6yufkDPz7YKbj8vaFXiwuYEwEuTCpoTK1v
8Ck3gRlaWXaFmlAFR2rLEhJCdhm2rjXY/Xjs2jJPTl2clNolGJVWXHMQbcDWRBR+yfDzHd0Jlbhf
MPlVwxV6XFRHyv44h6hOb7hZW7adqwm2qdvqUnhWpNHU3MZpDJtrzJDfj5GmZNdGmF11baMm6NzS
6jBNj1G//G3nE1wCyYl9UfWN6lalEz+BrQ2/mvjufg1CefgThzI2XWEN1suNOkf9Bd4i+1ZgVhAe
TcSAoifDwI+3Sw39hQbt/GSxYSHrz7I5eWgt1x/v79fN78i5J78FsXpT362dQumHDM0CauT0vfJZ
6RQ3V53BcNs8rMzzMGHe5o1wgrWdI7nxVJFUMzC+qdQo/rJD/nO/odcSI2WeR9fE6rPunIk0BMfY
hrrxUqZt88iGH35K4KXfExb36ju0Xelr3Z/+bZ2Uffx3Ty3xOJfT6r2KFS3rBy2Or1OSdulzZvBs
g2ekYw+RhGvJ7VFUnT0J9+SfMNTHDyN+RfIBjm8beUptiddZaIm0k5HctrX5WagbgrtH+g+KzOq6
MschCNuOq7Is2lYcGaitPFFXMFtGmpCK6+RKbJwVRVSd1061kblGa+qFa2e6spNVbn0nIMUISml0
cm6QKnoPYIJyQHhVYeEdljbnMamm4CnLwFgFuYk/q1QUh3iEcJjSNP51/xMtU10fegCL9P3Qe7xN
YIJJlEPj5OG10JvataXJeBcQVO+cg41IFIFxjExAqbEp1331ySYDhGjFKCGZJrAnNFEY5TTU897V
uT3U0jyltQtaexW8kIa2VuCkPBGp6hy7ftSftUQZDmhY1Dtx6PZQFNuZFhzcdf5chT1RTBKG1yQf
OpytZP2QF/Ps9qLf6wpvblnSWRy3sMBcwEZvX4RmyKKixP7Qz4rUfEB3pjhKgWZ81KSifRrjEoUw
ucg8GYXQUzcqML20IPt8f69sHmcQ/wuFcmEErrPdGmexOFIIZHplsr7R5oyJgeumet/KWYKSCZax
+XlM9QhMd8r19oifRjkfylAbvpW6IjmuahbaniH11iXLDl6MKXBauoGnymk+W9wi4ZW3TfxEin0E
yp6F8icr6NoHJDVh1KoDRnD3V+NvfXJ1dBCNIhMhHseLXNfefhI8JwUdRCm+0nVBg77GOOVnCS79
RzlO8rdC7esXMVlZ8aImokS5pJZ72YXtl6CvkzUkpU7XWS8o4CSfZmR0Mze3ZukH3oCi8Iq5Vz5q
lTNFblzUtXBlbZB0DxUbpT/YZjRRVZCq5iRKXYXz7fCw1kPVwsbrE+sVT4TMuGpw/7Caihp8a6M5
ar/TviiyhxzTw99Y/goy/8yqjjjC/YWqI3PjoQAUAVufsuQlmer6t5TE5eCV8AAAyKN38v84O68d
uY2tbV8RAeZwSnaY4YxG2bZ0Qih4M6di5tV/T+k/+DVsogn5YGMbluBqklWrVngD2khlkhnnvKqj
jsi41N86V6s1HwH7Fl22zCjfURoq9T+da9VPAEQ742O8zvm5NLu1e2q7OfvRJoX1bxon08+DD3Ib
yl59j80RaeLFXXKD3TlZ+Td9TJ3zIpw2qMx8ffjjlSDdA1mHxcmAcxtjhoXCaSIPChcT0Js14ttV
TaNzqtLZend/KfmjN5tMzjWkVybjIWdbplRdiwCz0qfhWHv1U7+ijGDXoj7dX2UnkqH+SS3E3AsB
6+2F6ACCxXJgzkJa4sPfZpSnL5UXpZcK95yDNPNWmxSgJEkmyBbABPzTJkDTnUXP14qzcFK89ls3
qevXBWbhXyraLx+Hpp/eTqIpv2ntmDYPqZpM+CxNxtCcJ9ONvt5/7p3Qwb3Lm6WsR1pjOzlKLBDG
Y0t+AvZNvLj9igYR1iwXJr7O2aoz/R/PKuyDT7pTxLgu7RiiBgjVG0EP4RVK1dZaErZobZ0hI0Du
QAD5JR5EH+BhEn/+Dw8pB3G0KXe4YghzDWvMU4ZZmtJjkmrlH2OtcvjHIo2+MP2fV9+kC2UcRMi9
vesiX8kMBNDIDeKGWIi0EzPbMKHcTX2jclfsqBP3w/3nu8WYsaOoVyQu3cJ8ZnsPL/iS946+JKFI
IijKAATHT6pZINrdRyayZ01cvFPgYP5oq2h+7MamQGqtw531PJVTG/S9mmmXdh3bgw+9d6okNxEi
A5v9Zk4Y61AlxJCQ/eta/jIpznSdItd7ztf8aJa286ql4B7FInmI7E69vouKZLSrummTUE9G9asj
dOPSr7Ag77/pnePiITALj4FggWfY5uhiYt16q2fGYatz4czGekqHKFjUbAmiHMrVgILFn0cm4Bxc
s7T8aLFvQ+00V6hu9liZVlZRnEw7Vq+2xkDeRsjlIKrvnEuwtQjP47nAitvmAmJimaIWUxo2S6c8
jZk7vKxppixBQdbfXyql1oeDE7LTYaAolALFEv3DUPn1Z2tA9GqxxglRjUK8acm8P3aOuzwhK6qG
SZoMT5bduQoTvkwZzvc/5s7ulIeGeZY8Ojfz+VFfbadUbdqIjVFeTSf9MrZK/U5v23/vL7S3N3GV
gJsCeh0owGZvLjkoo1Eezxqt4bfAhb6pwA0Oyqi9RUj6QSsj7kEXcfMmI1wRjZVGRKh1+OzMKIgm
58QwxRENdO8IcBlIAAwotJtNolhalSY9DzP048eWNvSV2bVzMfsiFRAZ1SZIBdzqg32y962oVUGK
MXe8xWHbFUosOPURSRQzeieaqQxcDV8Yu16OTJx/RctNxiH577TyoGERWDc1O4wNo4vtpggh8c7R
RR+6NnuLTP7wP2FaKD9CH0Ghbe5j82TQb3R8Zhj9uwa1CcCza/Ily0bUJJ00ar51QIV+qHE8fKyK
Hs3FsrKa1p+8xjlKxm8/v8VcRmYTyBUDy9BfHySOkNkt5VKEjeFiRTRE2hmt4eagcbC3ipybqbJD
dju3cb2BZNeJ6ZBNVXrK0EU5L23e/PHBZBsbdG341BC5b4LCkMxJ37dIMq52cWHDF1chtOYxF7At
/vRoMqyBTiKHwAxtbgo64WZ6N01Z6Chg6Zuia86iLo8EpG7PDNwpOkAcF41m+3YaWC79UMZ9loVq
j/6rr/ft2gfoYzhvo57JrK83sybOI5CTIyjGrxrs9WZmIkVaIOdEkCS3s2CbYgplybQMwQcZMhHp
dDcY9UHMpwZbkMTPtNX0JoqsuO6u9GNt21fUWf3WFPrwuUIedDxN2QClktvUZtg0duWPtuw1TKTa
GE3DBExA/OzVaQL4FZj4v7Qh57cW+ql2ACnCfGt6Sfqh1Wz0UlrdEyAp6tKYT2uvFdj+9b1rn9Eq
NYCUJ7G+XPle1RKkxYpyuxWNbgGDuTMFDG2t7ANXSGmWoivNNKgb1fxrNWro0qNnEXKyeqEANAvh
IiZk8a/v75XbGMSrtMjb6Z2hZLidLwCLB09p6FyPVZ9dC2y+z3rd5EHt5N5BMN/bMJJrD/8XrM6N
QE4TLcmkGHMazgic+iBW7e9mLsD5OqP4CCcFh7a5+2MsLpcg81hiLF04lKA3IWQces1oc9JkkCPa
Q7dAeFFrD0u4WVdOwDnbg7N32/gDrkJBZ1PcgWm+6eh0okfpqMpCza2t4pTmifkjE3akSTJgjlIs
N9DFWbxqOoN4cX7ocYtM+f1vept/SLMN0h0M0/aEt7IkV7poJP9osioKxmiJP9GLLp66ZSqf7V5t
H01dDMjK8PsP1t7bT5SbjDl47beIcgEQa9En1q6Kwgsk/lFqKJuo4hZHDd+9uC2dzmzqEDrx21ed
Ky0lTsl+ihARPs9u1TzUXtkfxO3b/BF5bZIpVE/oCKHs9PoOKhZj5dzaeagrZVAXZXmN6L/7aou0
C7CLg1xc23l/eA7JopVHupXCiLMiV6waDE2sDzrKAEtsP2Sg3z65SdVFZxkN5pMVd/CO3ZFuji/a
XHkeS1BFIk2LoFKwLnywJ2TDggii+lOmxkdiKb9gdZv4S2dZTrCAgHJxbt7JHBPx0DXjLotxBriu
wF9AwjARwJapRx78WUNdUD23QzO8jaPZ7ANwXmN9Toem+KRiwfg/rIDL9clW0/rR0tVeyloLE5Pi
NHPONhS77KSOqQsBsVCb+rGg/6WE+OQUY+C60g8qQohlPpeR3eVgM7OxO9jGO3sLoBGKII4sPdGn
fP3VbToZ6TLwGTTUQD6Zpen5BjrSBxqMjlRx2r5IxquYdcJ0ADG5eZGrkTbc4wCNPFfMS5iiF6/5
tc18DGieUoknAJ1obg9pa2nvraY2lcDIGV/4nSWpbDqwvBI1r2WKgsxRq49RvJqIesBIn/15UHta
up05IGw4urWvY3tQXrwBcGKQxVUhgnhe3DfUI0AYF7tR12BQ8/RH3psDo8jV/l4Oq/HBqpfJ8DUg
cqmvdkmanXN9du1TPChWd+oKKF1nbWht/TSNjHfpsjjzX7UwSjMYpyV+qGtr6v0y1dSvbZNG/5ZN
ZL9o9oKLgwMo9lM6FcZ3KPRIJPaV13hPUYV4s9/Q+IwuS76OX8SalIpPEEdpoYiVbDqXA4TaZyem
O+jX06SIk4eV8mcyLCW/rBiNPS55of50o8qZfMUU/feyHRfOL9jNGC0UVNF9Ohup9iYz2/kvTeC8
fnEhwFvkBYtxVO7udMeoYoBo8RQ02W9u2cVOcCJCC/xRdDPSzPRKT5kp4iBWy/mt7BO+eF1WMzHr
qzel0g+nnhlK4DiDfhDNflXW2x0H2kkWVOC4bgH4sW6U+bS4j4iWGObZi8ekObVZ14qX1ZtbTpae
pPFT7nlTdi17sgMU7pU8feiyWVh+33uTdwWmFS0Xw5jQoC8dpFVydJAt36I17z4zNlmGf1VNpH2A
UBJt75Lt8lkdrK7AAXZNkIyPBfyeWRnV+kMzuGNzqft8+l4WDvYA6J5r9RvXXb039rrY5kkktniX
WUr2j9tg8AoZw8xL/trc8cv7clkCpXOmzFdQE/iS1quaX0pH7YGLLymFyZqY5fQBUjkHZkEYvQrH
ZajDqUsHbIUJMPOp8BbtrWqs2MU5HvvsIJjsJD4UFxLawzEnMZBXzG9D27FFPGeda+9RV3HJbfWy
9fyeGus0aewBJe/aU0Kme7Dq3qZjWQQq4JYzYNqO56JaAnaF4j4myBP4mQ16Y8rL+pQ2A9OsoS4C
t+yioO9IR1W9mZ5Q3RJXo1uOILY7+QjXM+UIvwWm7w2OBI31jNEHPwRq2Wlq8/VF0ef+zCzKeukH
dUbVvnQulnXUCN65THWpbYEYpCpVSDdR3AE34BmN3OyqV12iLlODrPXMi5RqvN7PuXbalVxUzAzp
hPCpb1oVc8Wo1cQH4NHN5/49wjrY/mYuGGy/M1ZmwHaZr++zdERy32lVJpkQwob00zAp61dDRzyh
RZwRtpMfp5Fa/THCDNw/WYxkSFJJ3zRrZixXJikl4iqiOOdpuYbGPJUHq+ztczk5I75BErnBefEH
ZblAssfbMFMYbgGc/bTknpC3x+CF85A7ODJbSXqUCWo7WbdkNjBrt0C/3iDoQOZPTt8mymMcFd18
NkQsRRNLzwK7wh+ZIPT7Bl1oa1y+z1Y6/0ss6j+wbxiuVvmiYdqbGL13trXIah/INnP9FDnN+PcC
0IxhnpMpF3cWzO8zatIPB1tn99fLapZ0G0j1dk5DO3nS9Bh+erMSqcCRMtO2sqIDJKCV5vNiYGMB
+TO+NLWmPs1RrAufutgK4IOZLxNeKUGnjMpbz5iVy+oO6sd46aYHsCjKP4bZzdekUI40fXbSYgTz
uNGonYGhbqv/wVudzkuAHBNHisdsLZPr1Jjlv9k855/SUtEOXtLOUYYgI5WY6J7cthuTvIVT0rMe
9KniRwHDpA3qcRDvYi79I+bB7mI0xB18sFFk2Lane8T7Ma6zlcdlHrITLShcWtBpfkCKzbrc//g7
iSZcdUKjRGjdSjnW6L8hEsNzMUieA21Fv7leLOOgKt37WhLjzI7mcfhur28gnpB0KqmoEQqgJ027
FmeTFtE1JhE6JbV+hLHbe4HcdnTBoaTt9FOhogjsQaLHubSHk0VmdVbwUfdR0/jzJiqRXYqAMY3R
sOLeNDbNKHLmIpaPli79M8xUFellF9OvYkwP4tvuUwHUpX0neWI30IB+Ysw65Mqj2Yzpm0Hx5ke6
lt3XUksc//62OFpq88Ewm9GSOc44XoiyXBzVpbUGl/hzHKV/rGxPZ51rweZ/TEvBNrzeGw4YwAma
b/SYYcmT+MNiiACzl+lhdggi9x9r54agLYISgiyomZ/JSPhbJqSIXs/AlMA3z4f43Jlr9pKUY3Zy
rPVrOyT/mp02HVzMO2/y9yXdTQ4wVauVz9bqPWp2Cj0Md7v5Y4126khy2h1BCPaej3YBmJVfaOdt
ytVKiI2K38dj49rVi4JDzVPeduZTZXeoz07xxCW4Ogd9tb0nlPYYsutCX20LaOVfrn03RC4eq2oe
2slA77Ve9UtsTfXBttyJI3hhSmEthlvo3G625YJ/q9b1pJT1qPSnFVnG02T0GOeZaRpQqtvn+/tl
bz0pyioxbBgHbGfAsIOjYaxQd8iHMbuk/bT+nDrri9n3epjao3dQj++8SaozOj2MQUlXt3zzVEsr
pRASa5IkaBJbuFaUGO9ckZY88hvZXYpv9ev+vOXRznUKbxG2QUjwnZ6Nylpe6PrY7wYXrtH9l7gD
8LLQQUOwCyUORurbeYBlF7ie2ZFUH/W0y7yUStDMlXmawWVcFc1ZKERWiLUQ1F6E0fR/lVNeBbrW
KE9xTMf7/s/Ze3LGvja4BfbSzSTKaFm/9nTIVaienhcIcA/kdMo5plN7gErZOY7oz7Bz5LXH9ae/
DjejGKPJGeH24YW2PDddHT9oqaJexBoXZ9FZ72alzg7AJ/IIbApsUAHcQ4zr6Z/+avn8FuLUriwQ
tl+Ux6yr4rO3VPl7ZhHiQK949yX+tsrmyRq1rG38H5TH0c5S6nFsLf3Ma1MfXWjAS/e/2F4lCT4f
7itfS7p5b66IISpWs8f+7RGah/MNU3TrcUKK4jRGMARIRT3jXYtj21Mfzd5fWpubTpCuBlCyNvpj
ljvVBYQLOa2gzLippQ1B8Z4ZpGbNohZhbztF6MXekanE7utF4k7K10Dd31asipo5cVY2cdgZ1hy6
BSAa10r6F88r/8OwjncKJYA0SfKlN+92AlGYtS0gWndOgGDqXvVQjOXH+19w9yBI1TfaDzTmt1cE
QgSecCOg0REuHP7iLLiB2DlOgxkyuGORdsGQJwdWXHvv8FfgBr7D9bTVCQGcpM0OArmhucQdvUG9
xhyWt5lHkIbvP97uUlJUgvjG/22LkZrwWaBfhn40DLxgWXLMNjq1fIyQbzvI1+Xn2B5vQB2IdEMg
uQV2M0ETtdpSqyHQWlyHwVWRXBnyCyKq2akcpuwLBZj1uY/n/9CSBpxok3yCZJFsjtfBbJoR0EEs
miieNN61RnLr5KTDcjCA2AtfFFi0S0in5ezs9Soo9GuT5XLUAR6jBSIU9THX9fzgDtD2NiSFo1Qi
wG0L1t/rZZxBY9zqIVmmCGuNfSSqWlC0/bhovo1FlXiInNX4lwEZg1SxanNzEt0yimtZrJbsW81j
4zMJ6L2T4znAaeXeSPy6WMufarWK7kx7Uz8aBe1tMymiTF1DJ4UU9vWP1vU1mTFkUx6rUV3C1RXF
D6/SjbPtzNp/OLAO0H2meIgS3qAJ0ckSk9oUNDTq0j1JGJWf2upwbfpqvOT5UvllXWcHXLO9j/LL
2Q/tNrr07maHgWz0EqECN1OiaUT7UcMCEyOIc24p7213ga4AJes/HF1JhrcpT2nSbTtTng6PRsez
PHS02PyY1yINUOIWPxZn/XI/SOycXO9X05tVqEq3O7vMVq3pMmBuSoVSEuMEUzwZaay94H3nYS9p
xeVHuzeb9Qq09Kjw2TlW1KYEeDqRdHq2EcrJ8LfCATYOrRnwra8JFcwmCrjqwevcXYceGJ0wiTPZ
di7MOrKTtrNgyYu8mfzRmpzLhG379z9/l9IBEuyeSn61fZdJiZLEao40MVFKChk2I2q1AAZl3huF
yM73gRdDE8Ty46jc33tAWovksx44t5vWjM6wy+4i2qxiKMcPDLRa6Cbi6FLey3ioh9EvR4DG4Qxu
wmCEL4qztFBWk0RKsq5p27knyApSY7dZVtqYU9U45zLzysiHmjLNdG+TiWHJagxOYIjKaA6S2b0n
l0RaMAygNW+a2bU7x1ZWw74vTXV56eg+wAiYj7Lz3SenwKNYkGBQnv91kLMKBBIbyCqPsCO0h5nO
dIgtWn2KbSgeRqHo4EHL+AX0zex7yTA+qr3XnobJbQ+6Lbu/RM7esU0AYnhDs5usQRk5tO5joaBk
cioTIAzwwq20PVX24tgPSBANiDiqLY7TOoXKuUGkRVwMoAaunyv2lB38pJ0LwANND3RF1qI3iiQW
0EqxWHn0mC9pcRGgdJ6NbNYuEjz4H742mDSpdgGA/0YXuFzrCHGxlH3uqMnZ6tvsrMztEQFpp75G
OhE9ZdIJhA23N9q8VJHRtfhS2DkIqqRt4odR1XIgQCI6NWv2437Y2Ht/IN94dTrd+huGnkcxXRe1
dOa1ofirAmmIphpxkBnz4s/vMmnVKGFGkly87RzQn2jRpooVRMzS6NoZXab4pi2a57FbLYNMNNEM
P7eS9a/7j7hzh5JmExVJTVBa2uIsa8TUewxyKZXwYbiKQRGh6yzxU5S5WF8gQRDOnXGUmBg7OAIP
QgmBgZBPubW5uZMGejtGouT3jVKZ57RBfClIE7RYmH9UlGMQOYdwwNPb8DMjET8G4WLV5bSA5KBi
Rlz0am4qJ0gozvLQQ9XI/QEWdB20QizD2U2K6f2yegrYE5GDFNXSYc58rDiyb7QXZybr5Vqmlx75
o39w38zjAL6v+KL2ME/edd444jIHCOoha4TrBCMhLD5IKfeud0IWurOIWYJA2sQtR0matG0aWs5K
UiMqPzv5c7s03qV1MjrPZdLVj4mXe8x/mvR6/6PvhWYg9C78fMLzjcJqYUEir7QWEW9dT89Da/TX
Mo2OUAR7h9Uz6IWArZJLya33W2ehLpmvqxNXn9JmxYOlChWcKqbPUWNhcVIb+UFf8Re6elPrcMn+
/wU3u0o0uCZCPED11Klt+utdGUiB7rfxDECQf/J8c8EYqQDw5usROl9OyqTk/qvdfWhagEQp+o0U
r68fGmdxdFTgpREymvbtrHjikq6xHiitYfmxVx9NSm9DFPwdhgnkoy6Sgb8mjb+9ZKXtsjFBMwb/
khED6dFE+QdWwtmOiqMi6DZUvFpK3zxanQEw8jIp2+w61fe1XKfAQ00pYHZnvHTMqXnH5ZFUkOyw
v/6mPJSUbmZkJy0sNt+0JcNmusk3nTOd9xl54CEBoZzdNCpGv7C7+n0e0/3zlA4DqsL+Y99jyRgG
UapxRCGPbwu/vLPcddaHJDSMMnmbzGv17A5tsz5mgFujgx289zE5J8gfoC97K4XVjd2kKzjZh3kc
Fy9G1PW4qUTzu6Lus4P7em8pqkIUe3+RL7atxtmMFzMTBeBW22tOfeZiMoRUwbnLUb++fyT2lqL/
hVWZC+Psht6miqpR4x5mbLqkytOiKcXPzhj7k7MY86f7S92ePnpg9BpIwaTw3bZvVAylsnDtALGm
9lQ6bgvLmOJLHk35iSbJer6/3E7Kx3rSfk2aoJH7yd/z2+kTXbak8YRmLlKJ7qdRVJE/rxFoZKXU
zuMwLCDQbOOCI8Nywugqf26wsQrmXDMO2iC3twmtFpgHdEIAmOOO8vqH2MWUjM3ID4mmPnvn1ZYX
GDa1KbIFTmDOi+WnrQL2uxqtA0OPnW7966XlZfPbO0DkqLDGYcnDdlXVDqRO1/TWWbXy/M3qotHn
N2JNR5/WMwTiUhNGOGAq0IRDEamXjou55+21xlHg2LkNsKJB8wLxQ47wjaTBPDDEGqnPQ73CNqKq
OvvaK2t6ycaZcq8smidj7LJTP44uH00k16ye1P+w9aX6Ig551Lg3NXxnathVsEfCvLecIKqE+kUb
hj6wcTc7+A57W59ej3THpi17AykZ1bilhQSRKm/Wv5FSqNTARY3mpHSN87Gik3AQQHbfLwkMySqy
03i8bq4DIzHRqrCUJIyyobjoiUaHK11Kwx+0yD7VRmSeLUHcqnUteWu19GyxIBIH/YO9pyaTkZhe
8ldq7NebD516t+pi2HJam7lfVdHbb8clry7IanRPJhnckcDY7oK8Xww6wQfdUDkcLcuiwiNuai5b
yyrV4sOiZOWTMynJ+wJt6INUbe/SpdBBbgGFByLoJsLUyZAbDUa3YTmgVOFMEy6D1YxRXTVkC6Xt
GJ1EZhof7ge23acE3SHxn7/a/K9faxKT+WcjmkPCG+cvc5P0fqUk2ctkRQxr4/SoS713yzOq+cWN
gdq0vWX1VpRqX7lJ6LQ27nsTUjFaOX5Z7MhCk79cMQ5M8mChWvarYvl5/2H3djIqTkjKwywhnm97
etZY06b3sLGMmFPhLhhriFxqGmpDV6W310uJbVaoC925YBQwvaFdZnyoxjVxDsp1GSk3uY5GPxZ2
HaJgiD9vvrXdWnNSzEMcFsyz/QKBhY/NpKgHScbuKlSZwLgNDs0WveXyht3CZVa0pK3xk87c5xZJ
wr8P3unOhUSdjnMWY376iNt9a9D3aAdpkaNWymr5tIloI6Zr2r8Z1AYf54UOQai6ifMPJ7fIwb4i
mupXI+hSvxjA/PpKEq3CXzw2o49t6BAHq43nOG4QrdWfhmqU3pJ1nitHl7q8K7efQbbqCKJ7xl8F
ebaXlhqluG22XqBMyfqczUnnXtMhNdWHjBynJvXU+3/iUh2tk+PO6pMW5c23uB+iZ7su3PJELlD/
sf2AtD8ni0LwHWDZTRtzgodRVJYCqEyJp8vc9sYlAUv/Uy9q9f1crUdCeHtbhcyFhiI6CZLX/ToM
sFUcZUTkOdThpYeWHiE+NMChfXd/s+zw49DmJ4ECpUS1eDMPQ+9HSeiCxWFZZIXrQ5JLviWRbX7u
Vr1lJ5QRaoZQk+Jv+uBo8xtlMcoHNIvEGKywX7sXY6lz56yXsiaB3jl/SRwbhEDj6or74FiFKxAV
Gpd/QPk738WY9epVmznxJ9vNWoQP1rL8WLsRhqI+Mx23f5hQFPPO9VDj92ZBQ3X9FfOJ6TLNSDQ8
LL27rP5i1vUT6D4v9qdRyz9WS6Pbb9QkGxrasEMsrjpYia8O/5H8f30CPx1orYidc9eQIp3hy7Tx
x4M3ubN1yX91vBiBzd1EMkdf83pdehi66mKEoLftl6nrqof7q+zcScwNCZhEK5pj2zg1emmNAABz
lyar1SfRTO2TXaVdWKx5+QL78LNXR9o/99fcKSIoiwgl4EIYJ24n3P3YdHpZs/XRWWiCuTTLx5YZ
8AkGSXoQAHYuP6ADkI6ZpSMZvA1dXPpZ0a6Ahpa2/tF47sg3zZePmH14b6PYq4aDJHFnPXg79Azk
BcjQW4bS3xLoJXJjQCUlEIHIWCBQSsjApS0UGlaxYog5gG6pZp/vv8+9RRlKyJSJgvNmNohLb9Eu
wxg99qminddJ/+4ka+fbS4M0Y7MeWULsfD74G7xLmKME1m2XvnXSDoIS84lB1BP5diyjN3/bMoM6
NbKDL7gTtwBz0rnlnvyVG75+o7FpNLHaSvxH3aIQoWKKB2bQOLhId14hkp3gYFEXkWDubQJsQsJu
bMarQmWIcml1uhMf7clLgEB7Yq3Pjahj+3T/u+28yF8IIWpN2rVgI14/GoaxVoeaoPLYTmaL5uGq
XPImYzxIsXvwFneWYq4CFEJyIRiwbJ6v6JYsQbQMwEo71heH8vXN2BhJGbTFYeDSdz6ZTHMpXqS4
2E3/GwqoreirUYQOusvVeYw06Jj2qlqjb1mjsP2UMvKHGJz0a1qWQ+mb2jjn0LQK8988z9o3RNxm
PRkC5vK5yXU0nuc4cS/m4mp/weVx7SDxGt2DeDXAEVKmvvuujbr603BjG8OUOps+urhpHbmT7z0X
SZZOZ5+Wzk2r1ZwHOgSzkodN6gnE7pfmFGElchCR91b51Vuh64H16vZ4mdxE1hxTg1vmWjw0ExI3
nrEc9cL2VgHVCCuMBJX0Q94LvweqWItT1xiLECRg/5zCywq6uj8yVzxaZRMOh5ZlJr0rwtQCSmDM
dnLR7Vb9D5tbhiPJOyDF2d4nwPNhskMuCZtSVYLJoF/E/K2+mIBTD+KE/MGv80mwAgQJxHD/n7jV
69cGamTuujXLQy2KUxFQTYhzZJfuh1Gzy/hkTJZzQfn3wXDy5KBIvz3CZPm0TX91LrFb2Rxhj7zQ
VmczD9fKrDB2SlXfMMclTJRhOShe9p4S1CIDLEcCbbe4sATxuYqquwiNBJLbNemybrgIZ3bjoKgg
0P/QnRG9ArM0orCfFwi49wPj7vrMmSE9k0lCXnv9llORT0yiect9Y1VP5jrFL/RPVd/trOShTObs
BRqbeoFR1h2svPuSEbUC00/RcMPr7nWnT8GJs/KqamuAR7z73YLxGfuu3hzt29vTgSoQxw+DGZa8
yYOqqSmGDiX/MIWMjcf8kjzDzBuu91/mbYYHYwAIEnELfv+Nd0hmVBNz3grCNJJ6Fep9s1We0CHo
an+MWmJrm/TRG5vGy9HQaKelKskK6IGgXkdyud1HQo2roTPyMqyRoPgc1WJ+UxSZrZ5L1MJ+JL01
vu+7yjmhsD885YYS50FeFXXh2y6uYv/h09K2g1UNhuaWTB+DqM7Q1CjobTaf2qR0HhMr0U+wjpNP
f/7GAUtIlKjMA7eyT6CM9X6wkzIEmV6gLeyp7xco675XNN0n4Q3VxQEFeTB03ul8ILCD8pMcBCAj
uI0P3djSuy3jMqzGurksdozGhGbN7yY6zafB0X8u7eBdc9Ejylh01Zmex9EseG9D86XZafRNZN2y
ObfKFKFX4OShoEF+HVrXCDJwvQfhfvdJQSUAJQWJcjtxVkw31tTIysPZE8V7jE5Hz1f12cv8QmsS
iTKflue6j5Oza6dl7VeNPX1ecTA8AiffZo0S0Cpt7AFcuzfRItIn6OrY3IV4quSr3xjO9L3JoX0i
nTnH50rL/8thZnpGUNaAQt/QgMSAlvBAXiApxLjnuFyuT1PH0D/Ip8hu/SFPxzwQ+iisg+Oz921/
X1n++W8JA+1vfI26rAjdWllfzKm1Q8yLxUHne3cVql1aFMzpQD+/XmWmQRqXbcSn7TyrCiEBRuic
pvHgne6f0d1PB+gEkSfAfzeivok6UW14XHGRqbcXy/iJEtV3jL70oPKQbr6/2E4IJhoQB+nBytJQ
f/1UQ6/OsZMbWZhPup59Yk6S/63jmKG/zW0numKEUD+q6jA/3F925xmh9jHSIi7AC962fHpzMZlS
W2i+dwMI6HGlOgiijBZYqufdk14N40H357b3i3gpwpAo2KIdeCP4DqxzbFJBr9muJrrr/tROevvs
Kr0CKtatxw+rqo/Gpa3SIvlfhyJVfymnuDc//fmDA5aVwoW0928+LopKes7SaegCiH4DpbU+NboY
gcnV8XPiDEeiUDtzM54bID161PDdb7hCIwGR0QjKM64xYJKVRM1pTBfzWbhrfxWOjXVIkiO5tOhd
gFeOCLDCfcqVWPtCWjcefPa93SbvXdBVEry1vXURaR9Mk8ZOWCc5Hc1iMJXyYnXe8lcr3PQ0Dmb3
6DVa/OfSg+Cd4UuBX5BAq23vI0bFLcpLplZxHJUnc62Kk3AvWgncPx2fx957Z2ROdXDt7QQMklQM
aWRv4HYgDVAIBMPoMSpTI+Rbmt558db6iAu2kxayCiqAUkJBqua9PsCJp5cehRKCp5aSBpAzxGXV
lui0lHjW3t+7e0tB1JO7SGKTty39CkBL7ayIOHnrBP+p7QWuT3nvRag5jzhI3l9tL0RAUYJgQ4Nf
ItpfP1irwDLuEiULS3XGqS0F3dIDIHjw1vT7Cq7qz6Mu9RntMcBIdAe2OUqcrbWZCj0L9a5sHxlz
u6dqMrpHSsT8nEVWd5D77r1MmnCyHU3FfoOIqxARGXSF9capS8JkitZzj6rOqUZe6Hz/Te4uJZGZ
TOx3KCeFNi9Kikx6qJQkJc1a6ed87rS/e3yYDt7i7Z6HUKbL3joqn0S5zW7sutjzsmbOQ1TpyS+p
PM96Dx3y/gPtpFksY2Ivww2y0zMCgm+z8XWWQWA4wGY2v8py5tx4sQut33DfIR/WXh0kTX1Fm82T
bQpxcHPeXijyNzg4flHZo7q3ySjnrEdKaCGjtKyBDUMUf5hHZXnO+N7B1Hiz5RPPax/XL7R1luyI
Cy3/+6/rfdZHaxB1WnbsTXtc7WMbhUGXfETvRObbtnjK3U6cY+Z7wQDyxx+bdXnfO3l6cDJ3PzIH
kxYa3u3sx9cns9e6AZn1krdfJv15RTb92lWm8ce79ldjnGmpBJrA9ni9CnDSKm1zhKzmRImCmr8V
TEJzTnEnlIPAtvcqNSQumYeSud6AuyWPXvH6hqWivn6YHKe/9Nbc+I66evCmZvUCinK6WH1nHXG0
dgRSeEzqbJ2qDMbPtiLrWrPXFNoYYTtWzvu5NrMf5WiB/pWTiPFKaxJzjiJR0jdM3pr2weud9MxF
MJzsuUs/dWsC1gRxxz9u6fCzGLsAOCK1vsF5xMY4VophkRfGdruA3MqiDyuykN1JEQLQ8P0Dvbej
YBUAH0eHAYLhZkfNcVM42EVnYYR4tuGjj+V+at2++3MJQJ6KwwogVpKstnsqdRi8r2mdUfUPYrxk
SDp+dhEHHtHrcOenui+p7SEnFzGKhEZ0UEHo2s6RRXkIvVkgm7dS+o45Fk3vlVm4rmubf9DLfkaz
zIjX+KRJ5cG/y7kZkXL6P87OY0lOZVvDT0QE3kyBMk2rW9ry0oSQtI9wifc8/f3Qnagpoojek54o
QllA5splflMoCdpiYzqqs6+BZNNcVUH8zU1svYrxRUiL0pUSkIH+ZLR2exXL0n7tJrWCktFXA3qO
c2ieq3yekqssD1roLrMeawcB8PZaQZlt5VxQDrF3t71NA9XbvCyyNGhkNQ/ybJr8zjbEtVu0o/2x
G/DBjnNMUNKhBbYJtmroKHU7DGkQA6Z6Ww66hlIZKlWnGX22U1In05NtjMg5QXD7n93FIPIUbJNe
v0vRMEKSDo4ec6ZNREq7pI8MAwFZcIbd87QMkmfluXUQ9/bOAjkqXnRM4ckbN81UJInjorOBLeRZ
PTwYViNd0QyzjxoEe1+PNRDC5OOhx7F5o8tgDyVyc0xXG8X0YzkxvbaDsemIyDpgZd9mcjQgQMah
8wUM/UZxi6A9QkwZyXKWqntSEIjHsp2W5TQog79o9uzf/067uwWsJFMz+lx0cTavsM8mtBdXJyax
aPJP1IDm4dRZxaA/CsUqFL+hGV67AnVB4TpFVlrvkr6w38pZB4Xp/m/Ze81o8q5tThKim8qDnm0k
2TOS7jEkId/WmzCIU8c6pzjUHTz27lLU8Mx4OSc3qok6KBLIoMB6S7CCg68IuVWeRnS+PMxbmPve
f7C9j0pdSeuUD3oLEomxRpEtKaOk6ozCm4A0PUYp2AMnCfVfgDCP4L27HxV8CEwj6h0kqTd3hFqh
qE7LDeebcFSFi8aheNQ6Xa+u6BwvmTeWdA9Qp4o+zkWc1qcqbKJrNlXaUX9m5z0jrrw2/9Ez08m/
XiYmLW9l1NDromWyTF6uLDjKALdKr0Mx1gdXxu5aBFfqA0axMBxerqWKnk+NF00AvFm9mk7anBwL
Pl2mQEK5/0F34g6jXvpNrMIIfft+o7HRY2jEbB+0Ai953lbnUA6P+Ch7dyC5DsaidGO4Cv985r+a
ddo8QduFQBGYqLXqLoKU0y98pZTvAJvsZ00pSqw6xlAtHvtyqLgM8R6cfqC1njon1NqrT50zy/1J
R77/WjZdJPtjlY6Z4mrKjC2qoqNa7aVU3o2LuUm2Anhs66TPlXBef7SBwFAMU3uji7LN3PAcZ8KM
enEgmRqWvLWtuCKPsmtmCuPgaO8cNpYidHLtgEHd1hr5kGiDOiYiKNEXf1KkvrO9BjrSt6SXprOm
h7NycLz3Nh4UF0hDpMRgvtfd8tdnirsFtY6c7BuXivmpb3X7UktRh2hi7xyUEzvZNy4egE7Jf8Fk
bh+umstlgNbHFMiOkndS4aQPS5OZ5YWXrz9BmbMC5po1dpTwDA++4d6mp4ghjwFlRO6/vvi/HhMt
KaAbOWsn6HicZsCYp85IuoMn3HuZqzIWVzrhkvv25SqlNihht07TnDqvTRdYk4FGu5T+Nhc9Pegr
7G0VcKRg26mZbklXaGqmyNx3Ap82Mz0lalw9TlL0vlKH0i8sezzQBtpbDhjFmrpDCmDHvHy0EfGh
agROFxRlrvstt83nqIfeLOlDdsk142iAtfcqaRmTg6EZxWB9k7YYSWY1up6LYEGX3s/UMfTZkoVf
aNLrR0b4BNAOonUIx/8GA0O9gpYKKK1ADofwUamG+pRG+dFAefeBEHtgaAJI6kblEHh13+s2ba5u
jixvojf7XFaO7i7o8366H+Fvu688EFQcCNz03G9ahdlQgo6qRBbYTbecJeIiM7DYfgt0Nr+0bZs9
iDqUX90FZVHkLMiXiZM3CN0CBF9dRxmBpCZVNiJl4C6r/r3/ZHu7EFIKfUkyLcZe65P/fYxzLNNV
KLOBBooXCnrjlk49n6N5qH1JKQ7e49Fqmz2o10XLtYAK9lAmxptK5D/SOsvedRw9r2rn7HT/4fZ2
CGA2cnXaPGitb5Zz1BleRRFlwTzAM+iBHHhSDPs0KjkB95fafTJAyUD1UIi9SSHx4V0QNGYz6pLk
nBNNFVe1jTovSRP51MTTcL6/3l74Zd/DZgdlfEu709TFsQqbxouTKeJMKl8F4aqqfH+VvRdI7oS4
Bdf07Yyr0rHydfoSETh7cE4GNNzTTKfyGvVq8x++FRMGKlTGLSSJm29l0zIWo0k4jFI1OZdhEmu+
NC3TCfHnIT9YbO9rWUjqMtihS3bTbC2jxWoijVgoxTIkRSUevcRCyFlemNdZZXuEQNmLH6BuQKZC
GgRAt/6ev04ZqBOYJwXX2Ozkxacm71oXAd3knFSt/Al9meWkJtIRbHVnUZJEbhgqYb7eNstiH+ZN
tvbJeQFtUApUk13RmZ03m13kmVKOmXHftF/vb5ndVYmRqzIUF/dWpUmyVDim1pIGbYHVYUIFfRGM
iM6iia1HZHqK87KUyuv36SrYyWzSUNZe/abCqQZnGaq0YdG5zZ77Yonfp0qS+bk66QdgsZ0jQd1P
Mwx+EbXF9lOqVqw7Q4gv4WTFin0OTVG/jTKQkw+lSWlzUFrsbFTiyYr9gBW5qmi83DgTbh5Ci0Pq
8UxY3+u4Di9DX7cXIxml1mXWOh5cOnufjyEEJdoqr30DO+YlLsUwYPEILU7ykgQvEVWPo6sWq8O5
AB7v6TJW2Pf3zHq2Nw35tRxYx7p/EqLN51Nrux9MbNqDulCqd5YyPVPGmufEwpfTiuvkMkfFdJkw
6/p4f+G9j8malAdI3932pZSi6TOAJzTiEPZKPfx6kP7NR1hMg2mG/+FbrqB12v7E7Zv21KySMqAO
nwSaWcadh0Z+1XqVVsU0w0ooVe/sgov+4F7auSe4ALnXUWwHrbDN+vCczdeMFzrcOmsxnUI82Xhw
HXzAvVXQEaPAIuMjhm8+YGrW0KI6et51blR+Nq/txmooDqL2DvSM88bIz4L4Q2G1fZg0EmOFdDZA
PoUkwhuo+746dSW9aziGqZehWlG4bVEXlavABPKjSDdif0kAmsiW1h10GPZ/zgpOXUnTqxXay8MJ
OaHMQTCSXmhgPaKhzL0C/4w3ylKYX3AJr74W6JTjHSXlV8Hcze+zunuKJlQj72/j/V9CZ3VVc9uh
jMXOJDi5CgW1yIzGmyc9eWOkUsKWNoUTtGHUPTdKo5/n0pjfotwsP8UNnvK46HSv57kC0pAdtgPz
ZzSPNm8Fa2BzKUp6vU0W/xJozlC1pa2L6Kp6GVOp/g9bj6yLyE/Yv8UJR6IFgmKYpJRKurw3rDp7
GwNVODi7O4FCI/NXcHVYxfK2DWzEN8w5Qjc9AHw2nlrN/jW3cXcmVa4O7pedWAjjnyDBMVp52+tR
+ztVGEJ7sgoZMn5TVj/0uEynh9xuxbMMe6Fy2zgvwLzUmF709mRKl/s7aW91Gr/Iu6LVBGB9k6hE
i121gnZFINF7ZQAM3Cat2/KsNFN8zWrdvDT4DpxUAtnBd9x7w7QhmekTiLlb11/213P3UaTMs8hp
dcvZfEotyfZjK8wudKrKgziyM38GPAA8Aio+IXG7Q1FyIQq3YxRkS9sFstw12IjkuZe30fTRQsPf
LbBLu1gxXpEuQ9bXswQpwNdLgBuHwLwd9WMbMWLezSeeh+wEQ2U5L90Cz6ZrE58ve/Bid250IiY/
E+oBbd4tGgTP8xINxiZ8KFIHNSbJGN7YVjx7jdzMfsbc9hSPcvTx/j7aYQyuDEg0nUEPUFZum5Ut
mXcZCW4EGdeQ6bREFlNhczHz/LTUJQ4vA2gx1Ku1rFTgDY/m+9ToYij4hhkO3mRVyhdFibAtsO3x
tzzGovbVDCsGr6lz6U1WhZGAZ60iUNvgfmVdhmWK/kmUqdNxE+qqx7DMFtlFliNKz13Tll/1plTm
C7VUJlyG8N0PxkV1fGbY1XzGojbR+egopvqzcBL7WhjmnPi5EpXvCuiBvd8jDSl+0R6nuEPLYTkt
Xa9H16kuI+WLqnbzR/xn2yOkxM5xRDEWagrjXV7mduqaIZkIwTGJA0OE9SXHqeE89OjgCalK/5dW
DGTmsIgh4yTy9f4H3Nk10BFo4KBYR+a5HRvGoVI3xciQS63iMsBXEvbmFPf/0PVAH2OIGgRRsyPs
/M7BJH+HR4+tCGjnbW5dCyxzegd2ZN5H1clZhOxnyGV/qVVNoNIjqssUFYPXWuDPhqnsv91/5p0s
hm7BaloIjGkFT7wMQaU1pBm0UBI0hMgf2sRKzrJYmgMlkL1V6LQA4iOPwalhE+CrHI8sZ87WEdtQ
Ri4+voNfimI6aC/uL8M4Ym1HwDjdpmTtwvUQg140xqXI3XyO8h9FXB45W+wUKGgbEbAJaH8yzJfv
LFp1atj52D3GjvFU2fgRJa2mui2CCX45Lkfz7N3HIplFPwbSDpvk5XraiFOUU5BEF51UBandiQ+T
GI5mLfurOMxBHe5i/rxcBWF/o4+46un3ofLvR7NseFEmEvX1aQV+x8A6ue/IwrfoDSuFxg4SCfGi
Ue8id1BK6q3SaqEtjxIg99fvb1aiWwStSgac8vKp4lJR07wGMycK7M+aCkR23BwKDe7FLFg2sIBJ
y0ClbFYxu76vahBIgR5p0jPHyfJTxN3eLHbWomw5WT4RpfAUZXq9yPYfayp4NypKHDctpEVy4Ipl
wEaVhQHmXMrY0i1S/w+swa/33+ROssKEfEUFw8lglLnZhWNsa1OT50kQmdXwrTSKmidL2o8TQOmD
j7Z3wFalfajADJVunM1TZ9DspMPTGf9P5hCNE3SqEJ5ZLJ+7uPty/7l2F+Ob0Q9et/02V4Bwb0ta
pmP23Ufdk2MksZv3sn2ucOc+TbyLg1nZzjlbHwtxAVr4NLk3eyVZdFWMWolETZ7OZxKJ+WGBS+rf
f6qdr8Uq5LPkbtDttqll0olxmpUJM241Wd5OLW44JtPAN307HqE4dza/CcaGzJITdptsmTLeQRig
xAGDFkcPUjkTqW8ufXMtbckx8BY000vDJv3s1It5EPL3nhPoKKQNZkrUpZv7q9BKfGPwGQqmUTSZ
H4658iFMx7Ty5Vidz/df6l7NCZ4AZApTTpqa2zMgiSgszNosAoGG4UmZtdDP5Em4qdVJ58FSw2ui
OB8pFPFANgoHUrIS+3afHRzFnS27urHh/8D1w6hw/fe/6ga05uuwSYc8EGoZPRQo4XgTWPWzkTsk
aUN6lKPsfOGVRLgGuBVjtH1sVS4lvU6sIhi1SW6QFknir/Ikqa1vKeFM5pKYb9ssTvwZQuK/99/5
znEB5Ad0BKwK47XtdVHbI5d5qOdBmwPx4wOHxrtItrojDaWd5A9wGnkfwH+MS7YcdjVfOkOCpRmI
cYhQJh6gxnIfn4oWkF+NpLfXNm1+/Q8PR8cRzA9CpzeFb5RW6KE1ShHoodw+5nqTPzRjWh+U13uP
Rk0CC5Y2HHif9fP+tV3AoepVJs1FwGTI+NUOi3oNFSv75lSlBpsmQsoJ7eHsCLO+9+XWkTKNEQPw
8VYXF5gK8MUwLuiKZ/0pa6wE0U11PICL7QQAJj3QDJgIIeGw7Y+FNL6hHokykLWqlF1gPNq3Jm3L
AVvK6NDUbOck0JDm5NGbVjBe2QTvuiNDG6SQkxCaTn+1rbF9YtoyfG0dJS58SwM66eGz2yvgL+ep
NC73N8weAJgfABGK0SUFw7ZG0UMlY9fYTHGWCXLK0uuZ7IITa360sZNixFcb1XIdCBuxa2VR/q+G
a/3nJW6nn3Wn2im95S5SXAmudXhwa+98CW5sjpACyGsHcoV/PBqCJj8tQktVjuz5bGlCv1L5yAev
YScAkoIwAf8TlW4IYRIQfpMemCCXqyvfWMrhDeaIPdZoq/U6lOuDILT72om0BCGgH7eO5JIhItjF
ID96J+ye29Q03pH71/YZt9XZPieTLC34B06Z7LdIPpuBJszmA2qrqLhbvZTKD0ueaVcw+MhZ3t8S
e6+damdtB0JLw2D75emWqngslYkdUaZG/ktKZrjtEhIf4Wjor4d588bXC2C1Ebxp/kqqLSbyDfQJ
tOS3EerOG7vph7NG8+HT6x+K2RY0FFqQq3XVy4eaYAyFiWqIIJuz0p/lJKG6QmAuV2froB75U+Ju
JjFMylewKUX4bQqNy6Yxx0mdB50I0+9j0Sz/dKNYQnfMnOxBGR39YtKBMV09zdHesUvjNHa0b159
fBwCCyM2mwL5FquSKoXkpKWWB7WmjLoHs7DPfLBuK6htVpsjmdDbbePQrCeDWMu9lez38g2XWT/Y
cgy63FrDZpnN4vNsmj8QetVefcmxEhNK8lGIsDfN8YFbvQgRnw9UHLRcQw6Xh7oUR/ib20uOVdBh
QtUSh9ybwEibfNQGO2Ewgf7uJ/aJfCWJy35p4O0sV47N/jTIaMwffLXbSAQcDFcnAh+4vpueUcad
ndbphCjhYooPKAGrMJrL9tmc9Tq6DFqiqOf7R+P2WmVFill68vACbuDKVtlQoBl6EoxJhNP22OW+
VFnKQYTde53sClgWKw7iJu3SSoJdy7g+aGsRXZuyVE5z3tvPCd5qZ0qB7sMq5/n6o8jYHqHcP4Uf
fzaZSpxQqCgL1WySFqqbhRy9xeljj0bh/KFB2fb3yLT0QekbcUaEMHIrOOPFwSfde8FEOYBI6zSH
pPDlyahsfeSdMMyhk55fwtgJH0lejtogt30/hobwIulUmSCUt2EbfMesYP2QBpUkzf1lTnTnKnF5
f4xUtPzOajfIMvz3WLwHgJv0HpPU5t3rdxIIQzqtKjuJuPPyQZHti7pcjeEOhEP0oGmS4o+I5R70
/vZOCEcTzCb9K4P86OUqPS+57zCoCVQ7Wrw5n/p3WaOihx5FP1MB2OX+Q+3FNYK5SQ8L4PANQq5A
xQVnHugDskJwkxpNw5Umth86ZMcONsreGcHFUVkRcms5ttkoQ65qbD8LaHcsKr93DCDmaJHCMLHM
eFVZ7qLrUsz95/tPuEPSpisCeXflKHPtb2vefpaqUS4puCOjnkLPBmjjTVMov4mAvP428rbpPDjz
ysWIstlxqRX18FQvi/0Wzy2J8U4R2b/u/6a9M7N+3JWBS1a8rUhzFBDtZh7ioB0T7WcW2cU7ffgP
hq7rNU0XCoglEOptLSjZEkyNhtGAbXRhYI3IsDjqMD+ZjXwkmf9nIPYyK+DDIoFHAGRcdYPnpBZG
csohsKdZIjBzRc3hTZ2P+ewuWt2C0cgibNIiC1mvc8oV+hE3wTz62URlDHtEbb8MZtW/lbsub/zO
rAftYltseVp03WK6S1zqiouEo8YMZgIVe7Y7xzjhmFO1F6mXq1PV2rqgnVAnXzvNGWdPawfmAMq0
gN5ylKS0vAW8ruZOitQOB9F/53Oukl30S1GiuhVKRXSaXE8CQTGVzkelF+aTQJj9oCzdOakswh7G
54NYuI2AkSbULuu0JIBc1Pn4hTMTUJf60RhG+eDO3IlBgHPBhKyf8rZqUuOsmusV86KPsoKm/DK+
HTs1frKWRf1RyNNwEBl211tnnezTHSGvwSqQzLe4oyWBSGKSmF/R4RTXge7lWxR87YN7c+9zoctB
XUgtdcuSkCpnQB0jRqeukXvmc8p0gqHeHayy9714HrSI6bTdNrnraFHaEuZlMM0ifVR6s/JLSVU8
qGHVQVG/Rs7N4Vslw0kAVulwbqiXd0aJHiMuJAAc4saYf2VoTXo98/vr1IveqyQ7fWPhFPWuSw9N
q3YeEtVE6ql1Kk87X325stIpDBc1xMkc2kDGGV3P7DnJ0+abSKXu+/2gubNLACnRR4DxxSvdqgyZ
jTYjrbzSCeQ5OWPjUHZerzMzLrJWatym0NWDAm5no2DMS1XF3AWC3TaAZpq2FFNS5cESS6VnDoV2
WT1nTvefa+8dQiegPbF2nm8cikzJgJO4JHnQtDod7ihOAox6TQ9Q2pFUx95S5FDAuMkv6JVvNgq6
V72D0WgeoMO1/MBRMAo9BnLm1wSO3r/3H2vnukcQBtCNwbSUC3+z1kBw1lMDw9RSHcWTMo1z44V5
q35IQjUp3ElVStRSS3EQi/eXpYmGVZzCjGf9pn917/qVnVzN4Ggbeyp6tyesVO4QC+MUT7pkeA2q
ZcEsj86R3d7eu2UKA+oTHDlZ6uZ5Z07J/9OIxqk3/QR/wY+FhvNpPsnq+/uvdm+ptelKX31lI24z
KSkz1CnLLa6CrjBQnEFg3rUqXZzyUQPucH+xveDCfQMKF+zNrerEiEXynJv4ccijYX5pxaSgb6u1
1oMpGuMhXSrtqsAeekqLVD8iBe89KC1m6Fm8VN1StZcfUwc5O+sdWYVhQ3spa305yXVSn5PEjg7O
+l50+Xupzb4R/SiialKYGtt5ei5Suz2P3B6/Fy3Bc6iOw9ePWkFA4yr4p/m3kitePpsmtXWVFLgQ
9Mr4O9GH8I1okyOwFvcM/83mblgvOrYLrSF6cZsIjRBKwpgB0FRYxYb+Mae8WUoXtrwEL7dX5bNY
ktZyw1DNOg8xHaP3YhT8KZchlmC9UhS5Zym9NF/M2jYrb44M+R9cbrQvVptHlguzJm3wE8gnw5d1
0Zrv5iVrfmdQlFLXthvnY5QZRXF1TOQmLppdK9GpjYuydSUEugOhKLi6O3kWyl5cTONvUy5sHFhK
W/6qmIWj+hEoyX+GYQzfZ4O5tKcxV4vKN9UJAXcnjYY30uS03bl2Uu2rXUjT4OtZH9VeIbQl9wVj
GsdvjXroXUx0JQmj0WV5nlStMh+qsQfrPkpA7j0Hmusvo6WwfB/SaSNmhGamXNSqaaE/zgt92gHJ
OW9Oykx4XShZkzsbHSP5BdginohzXrTPEI5wGq6FLSqyi3L6mSM4iMI1vSWQKUU0fZ6iKftElLKW
t61jMZdywfoL41/EJiekIFol/tamdTI+5JXuXPIBzsiDpI5tdCKbV1JPy2RbnEJZZOZJziMdFwk9
UjXiWqJJXqmlyfMCXkD4eD21/yN6TOajKqZEPUWS1ICLGtNi+JTOFDn+Yut58W4p6/ZDldbmE/J6
Ue4u5jg172aziitXNOby1TYy59doLvPZmfCwcvsEoZ+rpJiNdSnkOkfhcByG5z4r1OxpbMdhdOGf
RrZPXTmS3udGFvlLPsAdzZxRX64y3niRG8nceidk+i3hK3OvN141mjgbVvSm2msmD0ruRqKqdb/p
nOSxmMe2x/g7c76iQTbaXjcVxqfaMdrCtQDr2E+qNI6BUSmjQFkYzq8nc9FM1yEu5xrZBzvXE+xN
2lxxOwfmFESfaux8AT6qflCy2MR7i8uidu0h6v6tdWT+3FBIZo1dHRNnr8VFXn6susX43EthDADM
SAtP9AWiimbGjNqdQblF7waKydbNbbOWPhdTo5peBL06kKp2+aCliNy/K7DZXVxytnRgUzrz8DAl
dfNpmFujc/Wq075UtbooZ4RWzfI3lpRq7qmYaRw1kHbuSupC+n9M8sg7tpVxlU0RjD+IGEafa+8A
4oYfndqxf+XU5h/qVvm3mar54Dq5CekrAQMJKC5Ikp0bpfQ2s0erhkGAnc6ceO2KtasSKT3NkvHz
/sV10zKiw49aMyUp2pistbmQJ9r6sjFaeWC2qvhmT07+T6R1JpgjJ+2+VuhzXvqsLTl58/QZvG5a
ne7/gJtHZeREHUX7kXSVUeImwk/p1C5irNGNrp3ynymeZhwaw5GyrcnO/2UptDOAdnOlbFES6VAU
kSNDBAxH+Jp5ES3QEyrjrErhkU3V+qu3FwrZHKNDFGxuOQpJvAB2tAvmvfVY/7u6df1SeiZlr3+g
VRuXG3LVDNp2FaMEbTfA/FRP2sCxbZYpdTzbTo0fq3zscrAp9y5JCl6MT4HcreDil3ex3lXa7BQU
UBlM/TdOoo2XgQHxdDG1ibS1dpLpQR8K5VTKynR0Cve2Cc7XtMWYNgNC2XT8ihrwHS0iTmGLdWTe
6Y3sqqz7UEhd93o1XEA04ALQ5QW6dgOnKcxE7uKFPqqqwPnPVEKU3U2XFjOSg3f6B3n6YqOs0EWu
St4ovrU3dY1qSmaJJCsD7VSko782TB/nxml/Lnph/8+Mde4rObcz1c2bpnjKzCa2n2a90iS/iyVb
nMNJJN/ksJAZ2Y4Utvd32M03X38edmswEZiN3uwwLDtnHbvSPIjDpvDwVOceaZdR80Xl/BgiSzvZ
9iS8MCyOCFQ3qSYrUymALl8hpMh0vtxtpZLEY1T3OWVIOJ0krchPoqqGi5FZyxs1Meaj/srNDlsX
pOJb6btUDdtIiPRwHdYxCxa4GgflLE8cq+o9lBRx0KT6E2i2Hx0WLYUJg0hagutb/6v8wvVmBqFr
MYlUl3Bw1TECsT2poxH5utY13IthbZcuGcvKqqyLGknbOW2+q1la/iNj4vRRNRJ99pcZRvx16BHL
dovEaOOr5tTWp7xtzREjiCr7DlxAfBNqCHZpnni806CWynIaa235VUwSYp/VEAJuQHBVEVjnNY36
mT3fd27aLtPwTxPTqTtZLaRSpmww7F3SHpOmGii9b3UUGZNLOWAlHg6jqeNyFQ6dG5W4vzwTtrIP
DTJQoavM9vjl/sa8CbB8LXiD9KxRwIMfqb58hUURm1NcIGuf8Kwncwm7T0YiZa/F1a2r0AVjnAkD
5yYQyFaK+5Us8kAWnUqcS6SnJq+PVC1vIWAsw3yK+EURcjsdStJUmAJMabBYYXIRIhxP5DuyPyVp
z/dXQi8Wqv42TroElzlj+R43lvZ2ZG7t33+rN7nO+kMYA5L5QSKEBfXyrZpjKNPJYu6fZPp8woyI
YC+1zKZlbfIzW2JPEhwPjsNejGE5joKO/+gNtY6T5iwr8IQeSFT8LzLy4SGVIttyqS+tc6iX+nf4
YelTiCj3EeFu79Cj57Miu8EfkAG/fGC2VsUhq4rA7OfxsZHFAN4sxBptcI7kf3eXQuSYliqr3ajb
pFJFubdClxCjtmlwShFMFcQCpmyxDxKdnc9oywxYUWWlKUe//+VTUUVE2oxeTzC3TnmZ9awKqswy
TwqjBq+q4/JRtsLiYNGd56OhhDoMuEkmSNtkpNFqk8x8yQOktrvvGo6Ul6Tpu95N1MU6QtYpO9cD
/TKkgmiH75he0jijghjYNA1lo9sMhvJgNk3ulq1AnDCZZRe4fnpqst7+PTIq9KsEzF1myu01hURz
kYrFeKAL1q1qlYsb1vKRmtFOZs24l24QQk0yWMPNBbYqBynTxH2SGBbwKQQec4IlInVnrB3Kj5gB
tV8X8MPnKUMjCrUNMV/vn+bdd7SOSTmy68RpEyNrG7hLQ6kdLGpmPsq98Q6DCpQ5xxymFA4nB7nM
3nLMdWgGM7a8lTaszLpYmDjlQWUr0ie7bBEeMHKUR6tBnBZr7qaDBW9RNrQhobdgNglG6XZo2Q5V
4Yi8A7MamtUzOKLolHdVjO6SkaXf8CYaz6LuKsvTCmf+GHbp8ADXqTzIkfY2Pi13KPpUUbf+oOok
iSbXAdnkZps85rCf0O0dareT8uQgPu++YpyzqNPIxQCPvTzYuZCX2s7GPLCF2Z2sKHEu6KWIq1NF
1mO3NNa3+zto79Ho7esA40Ck8Iwv11PjqRpHs4cPG8Xtd1YyFg/lZf2TMQyNfvA59x6O7cOhY+KE
3urmwPSYTUdYWGVoLeGunSnZclFqtb6UCJN4vTXF/+HhqLJxxKSlya5dH/6vLEwoRWaFC04JFSfl
soTF+8GZplOCJern17/Gv1dan/yvlUCVKNFCOhR0DJl9YGEZfS/6bvjHHjVM974Y9QTWSCsh0tie
ebXFBcZRKAnntirdEhzfk2g7XKVgv336D0+1YkbphsJv2yYLM7xXzHhBR6Vy0QWJxWH3S5v4NmLD
Jh2UuutO26TMK2RbY2rwR+9s8wozWmUyXaI06OOo90Zbmx/jyl4OUpG9t7cKa5KaGzuF39iaid4B
h0WnetE+pUucnabOWM7V0h61ePYeiAKHcoPKap0NvtwTg3DoJ9UM6tpIoEpEOzkAvHOEYNvJrdgI
JK9cA0y7t0MQDLjNdKpxG4OwiS6q3Maubs/tgzGY8Sm2ac8m9dBeSAiPQtXeqyRDh8IBDvCWT56b
AlQBlxqyXGkCX0Oer3ShMk9MWXm+vxF3XyU3HCgRBrY31IXWnDCZik0RkF7Ddp47NDUH6wjcuHvb
kE3B+KImZj64uU7R146n1lpLjtDpT2mbLjRK5fjDrC3pmeRSpC76SN1JyxY6dWPfYlhslQfclFvU
MHfeykqBvsDFd5Oxhj16nhQ/Ai/xTo1OqRqaE730VD8PKVIEgErsHFawBNHeLQun6S9lmaNonGU4
tlJt57kLlKB/IOc+anrtbTZiDr+MnsktWLsZorQIVYYABXDpx9GsGWKYlvQuT8qfYzjJPxzE2r4P
jBwObo69DUBooHigTrul96qhbUqaU4lgkgfzyerG5AtSJUfSVHtZNbc84B34ahh5bL4/ZhRqkVV5
HliJFf3K+yn66kjd7CoTJHcgRJPrTNmRu/veMeKRVk2eFRC6DbKdjoWO3SHnZOSG/JQrc165oWN1
ugskS/15/yDtfcBVAQ5nEJt+9xYhbTatvcg5i/FjoNRqyVhd0IsIyY+bWL+gCRQ/T7U8+nSn24NS
ew3gmwC/YpWpLyG50/FZlav/uiPjSkSIchIPGSjp72tF+jebhPMbK66YGrgfmoNR5s6eebHe5ms2
cagOzjoC74QyCLdQu/mns6ipf/+V7i4DFxoeCSnNTQ5O+IfeGGsZ/P1SepJq+MoMcQ8ymb3QhADD
yqQE+qHfaKXzNWXmltiYDbE6DFeEhmglYddu+mYiTMWXTDNRXKPoTdWNm64pXFx2EuHn+I29ehyN
YBXyrQB8KT85KJubWrayhuBHzliX+XfNyHARtnvTA3Vavv62xtoECwRiMq4g29GBHOqNlnYITfZ9
Xn7uSpuuVVHCDhSz+R8yg/UjImi5DipuALwDw32tFzTibHQmPlRWZryN0yr0rWmwDsq2vXbQ2hQk
1NCU4ORvUgNsQArJbFFVM1q9h3syq/3vPKvKn41cV2+mVAnPimhrSPx4qJ2gUA4Pqlb0iouXnXaw
f3fiDzsKt16QZ6hQOM7LYzm3TWVLCkmyasbRl76ZFc8YyyYQIppP94/K/aUASr1cqsTmeFgcYFLx
HCZe2fe1j2hV/ixpFM73l9oJ5fAGUDKkD+Os+JuXS7UaZsDtmpDHmQJmyYKfMMVp8uBMXXapUUa/
zvERduI2EoBcAi7IfqWA4wZ/ueakJnWXFg2t9CnEgS2MjI/UjfKRJvBtHGUZNiMNoDUv35ZsWhxZ
xuLQSxwGez4lUaI9taNU+KFUmG+Stj0SEthbT0XaEEowm5aO7MvHUrO61BaFtk8SV4rbVkr4pI5x
9qxqgwl+CeOc+59u7zXC+ASowVB27QG/XK8wJ6dra3iqbThYH3pJyZ47WakPVrndi5hEYTzBSFIj
o9mWUYlOLW8iihCMpP6/0MwNz1kfT0+anB0Ixd3euaxEAbqyt6lutnVApjPPmmPgc1BKql+Lg2uS
Z3WycbHDiaEAuqUPhsHsNbExjDw4BnvvkjVX6gcVD74UL98lOA7Yxtr/cXZeu3UjTbu+IgLM4ZTk
CpQsS5bD2Doh7LGHOTQzefX/Q29gwyIXRPgbH496dbO6u7rqDYDqKmyVgnaalHfJVB8hSW9FyB+j
qJsvpodxXMxqSUQanfwUqXN2ruN5PptK/00C+Hx5O0BuDYe/4mpeQEa4Q0CmPYk5LHmkjue688pR
slIXA4voPjH79tLy/xzol936gvRFyXgV4Ga7DrbZako4wkq8axQxuWZsAbFBQwGpvyn8KIHdpig5
pN8wdneOzrHfln+vsyZqTuCiiJ/10b9734Hn73lQFXdjOndgQywyKLfDDVzxBvojn2qRKZyiMkgU
LezvsqmX3oHax8gKM8h/yOfM70isZo1rT0VaIFQVDgfxvWcWQMqlmcqOJaVcLQheB5mtZsZIswGC
H1iQ5yirsvPYDOEnNIyGd3hGL1cgXphY51iKiMKWXTSbNS8aWvshr6z4YGP/juntigHo4RfxKOY0
3vwcQwYNlXQDbFsI/aXbm0XYeGmm6XdjMdqN28dGmfiYHxbzWRqruvLtCQVQN1G03PaANemFa4eN
aXuAeXGejpQuTp7StGktrxtS/MisYgF7lcQ2Ff6pa1T5YArrrtzOgDuZHIQjAdjougH+zJSFHVeJ
YxZ3Dm+/k04R6dyjMAQn1G4e1BB1HydHKG6uxxIN1uZIy/bG/jIw2ESffwXI7l4kmPA6+KWr5Z09
NNLjKA/dWTFy49JUs+NREzqSe7yR3LKZNdQXeZhQSd+ekGwuqYwiDF5E6sjBjE+fJwztH31yKuEZ
87Jgk1RXIBAgaw/vhTCKL/Cgpr9ddRC67LJVpAcFjN29WpUmPvF0MwOcZL+KRi+eoL+ba9vVuDZ1
UzxqSwMKTF7yFY9lBG8faruEhf7UShGGkrtqxG+bK0zMxCpkMgNHggtSgRt7pHc0PNB6mM6FisUp
xdMj8vXv0+NVpCGYvQJouaAsqIjG5k022c5ip3LqBI6O7OA7TTUhqbRjpmf3ujE5X5CbthF5yvvE
NRtbPA19LZsurvVp7GfIej1Sy5Ola+jMdA6XMIs+lgTve9lEF3XR2+We7EE9en/s4pMfjSgBYstU
dhHdWo/rP7YHheppyivJDgYR/5NiMHfRrSg7t1D9va7VxUHWemM48mITwing9z2nB1PANlwNUwPU
Gqfn0Gpbjw4x/t9zJP2wRfPpbwMBMirgBIpqq3DnNhBsK5IHHf/XoNJKjYZWFvbvtEH9KuWh/lQg
WnkFCdodXKm7bAhHDnxn8XylcqtTs3y9pFNRi4G3kRMANpoDWxe2p8+oC44j4oZvz2+XkjAUZTpY
djQTARptDrehr6YobCdCzkTHz7dRl4uuOhiQn2+Ps/9sUBWgCa1kEBZ0qwg3GOwmalVWIMbc9lM9
lwKrB94TLkly7mqhHITJ7tBGn4rPhqASPWXKqZuo7NTRFoXa2oHRR80HJ6u6qwBQcY2MurpTJmdw
Jauq3tsTWuezVhyVz/fnBzIdPHbQoqOuvQO3CD135KVTrKDQ5PARaYf8G23LnlGN0nhB2JBL2bFE
5L+9yvvAYVjkuLgsSJB2yXrfdKjGw7EIYktaLhn4Yg95UeeMlnh6EDg3PigETZIwike0PraBExUR
qoPaILHt5c8AtNVgTGTrjB136Q/1lH95e2Y3hlvNP5DrAS7Ozt+kEagVFtWqix6kZjMWLnSv9tto
Z8n7qSoQ4h/nv8ZDgY6AOcdHpK2/dnRf78G5hUBHJcAJ7LG0P0qilt0UzcevwM7p7ijNf2/P70bA
rIKT69OfY424eT1cj98fb1XFCcL1RTfCtX0/Z73yqEmWcBtH6YNF1vrz24PuMul1jggV0OlZ2drb
VBEaCvCUpXGCrtCd6BLhdFa7TrHCPhZQRlmAiKP0YuSl8r0qmu7IqXh/9jA88IxV1W09hjbfFC3W
fjRNjvKGSZ9nW8uuIZM8qFrdGoW/jjwr9zibcY2sP+4nO9W0PuxsJxCN0P8RaIjeVUn013VHg2Ch
4WMAaoHbvy2nFlE7RY4EedZKSsrwUque+jo7yqZv7O9Xo2xWzG50PaLOj6ja7LQn4dTghkNNdqk6
HF3rN5YNnDAxyZ3A19ke2FFF2OsRirpWtwhf6Wc10Ho7PDiwbo7CpwHqrVL/3nK/prh2RomMnv5s
sQTKlIGVj5a/9i3k49CtsujjQKzgQngdAkqkKIVoEHvU0vLL0oX5pWiUxBOWOR5krbxA+Vuvczjy
9BWTgfYd5+IWMqAWYlSnBMvkdrStR6sS0dcB/YpHZZHj1O21DImhpEz0yR2rApE1cCFq/qUcDCj1
4dCbICHjGFyvPiZXBD1wXNApSj7GUp7+l6kRHBC2NHDflUmWPSQm6mF+nPbyv3IVm70LVUN9tjoL
kGhJWQ9nyXTQH2K7yGe30Kk/uxkpLSbOEv4eFqjbxHO6ZFDPudIJ9RNJeSG7Bho8wwn5cYtEMy/k
1K8ELoEexq/0umarMp/MJStl3jySlZ+kUedmc3rF/qnbmVzDXoi4b7Jm0p/suedt1EaLs7jxKJb5
PUmucW+0DYqRw2TL36vJSf+LY836AMU3Cv1RQm/eNXE++aU3efmc50jOXUpO/0c0ksLKH00L/KXc
S5nmDbi+/JNKZfXSDn3heKNhFLafD3U44oBpxZ8yG2aN30G/O2mhPfbXsJ/MBzFIU3dX9UmT+1Ib
al/TDg4GpXptxezEmXQae22KXBMdRumcKYl4V0xjm3hjJmUvCYJVybVE9mtyrVZpnDO+2HHp2Y4k
wI8miD3Af5mQG+tVQzzib6YIP5w6tfb0vBB6sLSIOqHnlP5ToQsvcGCMobhIydIL12g723TNLB4k
H0aZ1XtpxX+uLRn1I6LFUuaLELKwb5K2yXwkU6IC0XEBv58bMFD0imbt3iqsqXmQ1GJuP7SRJv8q
q0XRvEyguuAOQiziSQ2z7JKaFe4aETUryQXr0vxb850Hb1yyMPVEW8IZ0e2p+rBY02i5RuqI5iqp
qvgPJYI8DhqG5FOokGlcI7FT58lMa1V+HAaT0gwPk/YdZy0SCiDhatBYVm59xxwlziBJDUX6HMIr
rQ60KvZHytrlX0mInMh7RYzQBhOlI6IccLEb34Yo7L5wqwx/e3DBOwR0hbcSqfMeqVPHi0QTHLc0
nIGy9ykCUi9WYjgHWexuLusonF1kcrR4APe/PriKIZNCSzKzu4GjF6RM09+B5smvb6cBu1E4Hikt
0GsHCETXc5PqmIlQZOh4yd3cReO9orXhyTDL5uBJfevusrmIeSWSmu54PTP31oSvC7ow/Zj48KEW
Ovd96jfheGQydGsoKgaUalaRNxrkr5cNU0OUR5McNfhFwj+JtxqwkiS78G5sD1juN4YiKYX+TW3r
RmdDVttqNFIhBWHaaV4qmuJcCzN6p3WDc4Q1Wr/25mqBp4RbALcxXqfbq6UzTHzkAIHjiaH3J3OW
s5NRGfl3qYjydyM+iM1Bjn8jMLj8ydEQnF97UpukNIcqrFZDGQaL1U5+gUOFLziYjiqWN4dZu0Kr
gv9evKsDXZ1jF0uGRu7p56J3PKfBvd1GHMQ1R1X/1xia7GrOheYXZlTdD2L+webM/Wgxy+tYq73X
NdVwsC1upOTUrVGo47UBCGGbONJTwsJmieygNWusCyInBtkv5FNn2dWLPpvGhQz2CFtzI54YFEz4
apu7Z8aGHOFLDhA76Kky+yHaIedhiYAF9JJ1cFDuw4ki9toIIYlZxcvXz/JHYjwvNrKCRq0GShTl
vRtHU5h8aWSo02MZt8n3agyPNCH2syOc6MrTK6DdSm3v9ZBRCRd3agclSKbR9ht0M0+hCt49LcXR
AQ2gfbtdGITHFP/WSe7wIzVyzrMt6Cml+mCLE47R5lmVo9D0uhjRBneeauu/rMSM/ZzlXWq7sl5Y
9lmrwjr1UPO3Pqu08yKf4l8S+tMYwSkFKzRxz1ZW5Waa2go/7rExx4m2Uh8T6PUTvsoVGR7ywHp2
ltrReHIaDIcveTl3LzmQ7V9KmhVfDGeO1ItDdd4J5Ag3gXcaR5buFTSjuVCdSf1pdo3RnnHQGL9a
iAPO1xpVIOsUUgn8VmL+k8Bbztvl3Gl5fl6UcaAb2FSGFays8fqsOOls++aAGMi91LekKhFiO7pv
6HnieLI09ghV4AITnuJqAiqskB2+FJCGK1wyCpG6KuQBw09sqVPdRneaj20L4ZlUwwbOgLifpXhV
2FNcQBZes1D/HprYJa2qQldyzFl19TzKlG9TUZkVIPg2h6iSaekPI2mS0CMLyP6N6Ibp5zJxnK9S
bcNhcaIyv28VJ2wuDZlO5eW62cbnHr79j6xQwvzcG1P3rGR1n+J7kFSTW0JKy91K67V347KMy71W
O3H04GSSPXgheK6vxpiY5LGxhfx04WTLfSzPY+7byLl03iA3eJfrfVj97PCjxc6vQiLQV5Iwk+Bp
a/U728mzwUNgZtbddIq0X0teFC9Z12n3eKtU40nNo6l1LSuNxDXNWvmK6abcub1TgAEZS+mnaiJ9
aCuN8TKPjnTNBjX/0Tet+NqUuDPAfXhGO6fqw0S/5qHmfJwzbU5PbUR+elpPQ5jLZpGWbrykwy8+
unhItX5RnhD5N82TrQ59/gH3K0xMB9iPjS9Uaf40JBNsoyIfhouUzol20sOiQ5ehTpxHZJ4kAf98
TOihmEt3Kmw1jYOy18LKI+WpX/IcUrSrJ43RnVtnkbOrZYb6r2qqHeHzapRAtcVkPn7eLzBYp8wI
z0KO6tJTO71P/LLtI0JAlqZmdkdlap9DaPyr93eliXdyxMPB7crWsPxRDrXMxW4Q0vm0SN3VHPLF
udKaQLhxwgD2UUixzm4wx+elCp2HttLlj3NMb/NaR12euMVg5p/pweUzX1OPmpPobDu6tJbWvkBr
gdhVQ2ccvkfqMip+4QiFl0c2G+ISJxADiqRtMnfpRBV7sWLXo2/XQ3GdEqVufA5h9blTYmN570hT
+62pTOeHhR+BdI8bvNzdx3HE80KKkup+jM3YPkVdOgL3mbRccSFDdI9NpuVwGaGRS5dZQlELfnHo
fMZ0bRo/IifFUqopEc7+5JB/rEghuo+IgSbth0Ut28jrc962d3wVFUj90v0TolRmXPRyqT/VVSMW
/+1scHftkXOuaCJadcBvdtmgXaDUDcOMhr9IvAm6I2KsvX7KkwZu/tKap6H6a/7MOiSnCUjjVaZr
Sy6zKnqDYBiA2RfjeO4SbDLqtol96hNNYC1W4g96Oh881XdZxzoo6MJVsJPG3jZJLOvqtyg1pMCp
Db/0aqZ/4HF3pEG2u/F+j7La8wLVoLy3ufEGRUuwNo6gTEyi8GiGKh4UfPHc69WR4Nea1b5KD38P
RYF11fxC4Wlzn/PcoQ6OjPId18qQuGNfY3bSZEAXEVkI3Q5fILBNVX7OtCT6+j8Eze+WFX1xqh+b
sauEMl7bA6HCPMvy2rqzqK/r0ym3OkQVpiSTPC4C+eXtUW8sLthFOpS0S6i3bIFbRRGjtzGuKhh1
Yr/LMcl2hSWlLwigHhX0bw1Fj4QPiB0RH3NTeYP625XTurjLomfeMKO0rWhF6fdYUvxtwZIyMCqo
6B+Qc+5bTpodtvqUY3KhlspjQuZ73yC8cJB075I/kiPgPOumc5D63L/5wCSXq3AbemsQtSI5HU62
QS8mEaXuOjzlD94S+wWkwCyv0gd00qnGbt4SoxzjNN/B0I9SIqKTZO0e4dXFi2A6Hyzgjbmtb2UW
j9R2r6ZsDaEEIxZ/uyISxVVkZXZq8q67iEquPcRJDvu2u5rfWjzn4OIFzWMTuPLrtBZ0hWF2yZjd
6V2Sz75A21HCqVrLPxRSujS/VCUjN4o1daQtm8XzUznh+jTEs6K485wifWMQXNfeWl2a394i+1OO
IxyyFntzFUbeHgqhHhdDrGMlLOV2i5GVEn5ow75//l9GASHPB6bxttXzcbSGckhmU/Ts1dqX0Nl+
T8Yy/Hx7lH0IsTFW3NYqFUbraXPIGB1EN24PRB7aOMQ1MYxcNL3jT10/NQew/1tD4Y/IQUpJH9mu
zVBhhl9BBnXiLuzU9GGecuNDWCzj5HbZNCYHW2P/jVabVGo8dJgBoG4BJrBgNScaUTpVzUz2Ri1O
zprSHFFTbkyJ+2dVPeMmQnd4UxSZzWypqOKnOOpKL1lbFv4kFWqABul4EA37kXAmXRGRtF9RWtgW
9YdeGH1dohinG9XyLhTzz9yaMWxPtL82yl4jDobven/Tvtp25/V0XFokSjOk2iERDyUVWrhskqvG
9REsZtdQXodiMhTjQCTv8CgdmC4ZOWhu1wp9xqhvrG8OjNNzjsrmP1Vlmp+Z8hDUSQT5VgKGdvBa
3xNR1h8AYJFaHQ1tLHxfHzLDYBlVVXMDzZ0lpktRJqbjakJ26pNVh2XoavTprA8Nbou/7K5WMr9z
6DZg7RkiUZBnNpo2XWxabqRIxl/zuvlx9FbA63AA7E0wELtytNagUKlHqXJXL6Z+oSAvXSoMPg9O
tFv5KeURlaYsImwE9Ot1QNlpJq3jQ+C8C7e3UPL3Zmlm7jgCAXHjkC5A1S5HkIxbnx/AKMiTtV+6
Yxd3uAUgt45sPj7pxgmZBU7yUZgXjff4paMr9xnN68XLxviixEe2TfsLjZQOhxFKZMCMd4e4pY14
/tXkOUIyqs94pkluhJSlGxZalrm458gHVc1bawyaGW4X8BPqf+tq/FEawrdQDqUOfsNkGOGXIY4k
D8ec0M26sXjo63RZ6x71QUK+PzaY5f8flITu9aCQ8zki04QUC6nyi4E++P0oVia5OFRGv3HiAnkA
HrkevHCINzEEBlj0Nszeu2FSKYZQ232Uw+zoEln/yjYhX700VrHOVUdz/ax/rKIW9/CkQyZEg0x9
xui2OLeDUXpoZ+mKW02FeUnj8auktEd9gxvRik4ROBtuSSCyuweVAEkp5jm6E5k6/IhQvloYr1Ho
66vgdV00wxzxoS4t619tLuXmHgnT9AgYfGORVZgp1MZX89mduIUyaALqdBnhAW7O4Dbj6KxL1RHv
8cYoUFFWYBEHkLLLK7ulmsh0qfWnKBTcO+MUG56V1vZRdN4chzIiukHO6hWwCRkQGVNnom0HWzpR
sNPNo8ccRuDBHrgRMgAeMSWixm+uPZnXIaPYmamOhSQFal+UHj1aB1tvZaFmJNT3dp2qXoym/FME
cuzvMx5eh+Zvxg1QjO2lrRqxPCSIG98lUYhUnSGFJ5TZbb+PlvjgdLmxlJRk2eyIj+DsuoWdRNow
qhzeWOYiXPDUjJbyHXJcejDKjTOMKgY/kaF+k7NfL+WSiKSX+jC6q2z8JE+KiNRfRmY6qP1MeWOf
IazUU1BFvHUO3lY3DrL/x8aizwVEaos9y8uhqWwVlEY3Ui1z4qzxk3mp/amU4uCvU2LyYJvDBV1Z
8EObI2ZU2iQHx4aMfJ1gd8r7oQSjGCVn/I3U/2FaXAhrUw3Y166eng0ZUuehFaFmGPU4q+SxeZ3h
oNJWTsrxyKDz1iLSdOE5BQYZ0vsaRH8cnmNjOI2UtMldJrjcLfSZ/FGEhm8n0lGj51Y8ro9SsHoW
Geu2RmOrSmfn6sJbuAyjB8qL80XSxv/e/lJ7WDUO8ACZyVgA1dA82kyochpjNMna7ngd1adUy5oP
KEZhvd6M2mlKO+HT68WFNJXMU5iMBsqc818DYfgNqzACem7I73A6v17UOLH6VA7JzEe5EEGuCeWi
jaipi6idD6Ll1qKyu1ctPoULYBeZUuLIaYmYapbH3dWe0vkyZXZywCq9uarwkEGP0ctCvWUzIwqK
dEBhENzJtaL6caVa52opFteCBu/1cp/7I4JiXoUIjdvMffFBhPpfk5fWVYUNAtge2bYdFDKZ5yGP
5DqBSltV54QCCIDLanQBveQHq3prV/CO5+yEDw/werPfY1yw675t8HOfIuzC+tlym2lqXub2EOFw
cyhY3kDmeFvtshdhabFuwDG/g3SfnlRU0XxtSuBBJ9pfw1ZRVwFkyeageAA3ZVM/WcXFNCdXCjj2
ffMR4Iz1BWESxBIcMzYPHqfrCm2SshVOwXD00NHR2NywErvb0kskXaS8G86yLPfuslKw1SaVLnJZ
2z/e3vc3lpHxGO43Bm237WWpTyNVRjOnr5ciRnxY7d5pPMeegGuFB9GxV2mibLgiSCkekqqATXm9
vzn/x9kJMWYp+y4zXFrkRaCFQ+j8NwNHUP51QFv37jAreKlwMSdXEIuz5C5GK0mnVav+acxS+4u6
lMZ/+liN1AgslCt46kjN5e112aeoJgkqW0YDP4Px7eanOkIntizs3QtzQfa2tsdQp/OSNKNbr+ql
bpckquUZzjI119qMYvmzkrT6kYjS/pjiZ3ClYRQE2J64eL1iZSJnhoQ5QdBozuyRl+RPetnVBx9m
H3TrKIAbVokw0qY1SP64zLoss1qakFIw1wl0fkNy4ucposzlVXPVqGeaRvWnt9f3xpDgoCwDQCo4
Zsojr4eMELWjSN2FgZZBZfEbqTYvbTHMzsmiAfwRb17r89sj7iMdsAhaBpz5XDC8zV+P2CphH8GU
CYOm75+EVgynDjo6RLPsyHLzd63j9SYGZquSJlObg6okrwXZP9bTyESYJXMnBeNkSg967OQW/q2A
vryknqYfBNxCN1xNIbvodVnMQZYqyY9RWGnpS2XdfKfxrKEYpQnnV2jSFHF1yVQejIx+PaCXaQRH
KVLFWxQZqTCpkOT23AxSadzNah2hVN7iIvBLaTmkPDXCpdeVwzpyaNFPzTPwJgg6KvqP9aXL1Bqh
xDYyUU+lrw5CaNbK0zCIATgc4iI/zHHg/kfUSv80KIuEqmztlE9SKmmBoxTd4pqdpDvP9AzkexC5
iuKDDTWrB3Vapu4D2HxMtuw+LRY/VHKggIMulg86zHXJs0snQyOyKKXmmmQlzVm7FJjZSmqjgxmG
KnBx0MHOPySjpCGLWSEo7je2MxkejW+r85JelXsonZjgCLlrClrulvVOxLn8uW9N+SMmmWbjSrE0
PCS5qFEdR6TZ9JYJcfyqcOyPmhabkZuDpXivpXX8xcZ9xHarhU6Kj/uN0M8xOKcO7bh0WvwSWUKB
7uogTz6MjajxOtZlcJcImKEryjC2fXRnbM6jIsx7H4xV2vu9NMnoSVB+MdwM+U2KwmokyThn1uU3
aUoBG1InTL+8Hez71wVEFipBSKGtCmzbhtcAGt4uQQ0FMsz1UyepydeclsNZLgbKJJMxnem55/7b
g97Idlb6DFFPokrGYW7iPu4k+tZGYwYzKTNXvy50kje9mg03EgMSvSZKoL/yRgPA61a5zSdR42bO
7+0UZMLBEuz3++sfsx6tf2xC7lY+jmQZyJQXkV+CsT9VpsBvWz6Eid9Y7dW0mKSV+j+ErPWw+2Mo
yyzYWADBAoWT00uQc73rjSouoGQsznlhozx0Ginz28t9Y4IU/FZWm8O9ukth8w7tn74YtGDg2LyE
pix8ujeVN4xH7dMbI/Ge0lZfrJWYvq1pJp1J6y0FF4VHQO6LzkifOzmW70VvxF/fntTuXvj9VJRX
IVzuPe6H10uZj1JSD2rkBLUqPS8s650ytp+cNuFhvGjR0aVwazj8HQgGQhbb0c2loJR6RTEVSmMK
8Oq0xJ2OoJ2keE4aap5eLEeckt1KMj2eA7/V33j3byuXwF9iI5QXJ1BCq/gcDl0IW1WCt1OXi9Qc
VGt2Ocw6GIU2ExYLvZXttQ7qPTJy3sqBkSVJeC1VisFeXqrFSUDd7L1lFoDIByAnEadknD+2/VIe
vIBuLTD5HvY50HhWGOrr74mCjh7B1bECu1Xmh2jWrfwytIoqTlivljgDqNNBZrEnwTNt0hlc80jW
4ZlvUgud07vIqtoJ4sw226tQ2nzxNWDDk7/IljX4KPDYp1JJDBUUVF9qvtIN4c+2HNWgs/rKuI/t
LPpcozjdukbdZq2bjXn312oL/Mzf4nK8u+kGb8GGkr1w/Uiwm4QFM1+lFfHLwi3j9PZ+uhVwNAVo
CgEDXsWcXq+/owqNpmcGiQmtz5e6gKNshTPF+WiMjxx11xP1VdrDjCwooSBSkfzcbaYKD7lwgXcS
dEM8nciJ+/ukTtSDW+bWjKhYo/XMYQsrdPN5ye6KIpxtojodMy8D4HUpKkjfoVMd0WVubSBY9Tz+
AHFwk27uM3NsoRHQhw1apcQJ1DIG7WvNvf0BhaHwn9yq4xgMX9SQuoaTBogvrQ4ZsLc2EDhROviU
EKgBbU8okJqgP2c7gNm+rBwXU1huXiMh4VJYkOQAhs3RvG98SGDc7FqeBPraxnodNDOdOlJz1Qx4
0tg+bjbiqtHJDt4Ozd/V4k288MJaO3PAt2mXbZZXbxQb22oQzNGcRnXrV0s7Nifyi/Rj0TmiO6W0
pW1faUXbgYc0qUsBJM2bJ8pyM6jvxIDxD6xHMl4a0H5PfQi6x6VkEEWerCzd/N4pRzN+H1px9bWr
jE66R8W/y7zZsaKfg64XqypruZypITutJxtgXnVMahQPWxaceMoWkQcMb6rwS1da6U+7z7KPUDs1
G3MaY7avqg74zRsbMbzI1tzK7qSP479jp1dHknY3gn6t6sPoILMCE7MN+nGwrWwEjWvZTXNR5Kg9
l/C2zlWXHQk375IZ+D94xnHL48HNxbgZqsznuDElmKUzubbXsKvdVo9TH8Hi5WKoBU8meQ4Pjqnf
5cVNLFB4xKWObBXN6G3IVTVaeobScWh3o3TmXV7yHKCM/bHC9/kuIZWM8KselodpEMbj0mbFg1Rk
0mNnZmlgIt22uB1SkC8ONeb4+nag3tgOBqsOuIpiE79uE6dcXMaS1tQCVNwZ/g0lY/kwR5M4vz3K
zXXnOaFCIeZBvE2eV3uwLhEQQSUsKoMU6m/lhXmsN++sUGg9Iuht9a9IM7pkbw9845QjFVkvCB4E
q5Th693eqDmCFekQBkM8ZO7gdI6/TE7ozWZansa0ku86pPdOnRJNz7DPhr/PUuiXA5hdAxwtrE28
QTabM9rFDsml0Qc1tkWelObFNW/6Gliikr9rnKI/tf2onuvcUA/6MLdmTw/GWPWqwNJsmbEziqg5
DqhkgBhvfaHgpj0aWiWz9JYCkbotfYG6mssDcvQmSy4OZr+vibHdaNfRiVyVe1iF16vPfGc7LPMw
0EEgkwxObfmU2nmq+F2/qE/TokolL8RG/EqXMSbwMuubMGL9Pk27UaETsGjTtcMi+CUMdZKUUk+i
p2mCfHsQJreOILwPEGREKI2dsPlOc5PB2kSRLSiTRrxMamqhfJPOvMNHLRoPLvkbWw65O6xywJSs
b9jNlrOiaZKaiGeAOtaRZ1id8Z85yf23tyP/xt3K+2ltmsKK5q7brH0ZK7ksSRUXULaYV2cqlM/I
xXZnpAQl2etEeoD8uzUrNNFIw0hMV9WY198607qmHpvYCcasDC8t3bH0ZBV9U1zentdeZIl6OEqB
tBy4W6kAbC7wRZ0NLUxJXEqlAwqSK7NpU4PotReAolL10Qnn4Uer6lR8uQi672qe6MCSHF0UJ6tM
6rvUqpO/dlTZ/Cj19ewhq1jQN4QNA6SZzzRAww8qLLiTQFH0aFetfZXNdQJtf23jrnIMJBevxxJa
iZNcLdvBpIf9ZYwT2cWDDjGmyqmvBaeNl6mthoOfnkC3mShS9WWeHQTxjR3DwQZoDoIWPQptE17Y
wy0ZDmZk+Fy3Dzqmpf7YVOFdvuRHEPVbQ4G/odS4Ail3aX7ZL81sFERWpXfRf2039Cf4t90Xy6w+
vR1bN2KYwF1VC6Grc2JvYhhtJ/S58pGcGDnKUxFG1TOO2dZBu//GzlxRgBTecR/Zl4cX2yhnoyHr
hbi8fJHjLr2OgBCfEpY6whGvNw/6IOvP3gQMr4m10QM8lIbZ5sDp0qJDS6e00ZQYoBtZo0hecBBI
p6+xUjiWq1dO/H1p8v55ynuuqMHJqUm+vbT7+hn5PefDKitFWgzs/3XUKmlrtaIcrWCMtfElMurw
0sC4a3HX08rUDXkCxKhtaOVCQ6Jp7vVSW+5mG/zOwf5Zu0zb1VhLS9zHtAUAPb3+IfMSIjeE4WLg
xJQ/o97WXMUYs1OqxLNf1Hn3Ye4XyTPasDq4jvdqp6wBidraJiIPpAL0emi8MXILpyczsK0a0W7E
jfSzgPhju+qAiCRKmXrduJokkmvlaOGnuLPCT6ljLe/RIw6PtvCNpAwAFj2K9RABA7uJ9pAnVowB
jxGoBT5MMXpOwh079KxM4I1nKDj1yS6a5fvbgXBjj0EPtsC3IdnP+3KTkXGgTxpSp2ZQ9OYLZPjy
3qJNfVCZuXFkoDUBaQBVS3B02/ucZ2UuFy1T6/BluStklJzdcu7nH4CwzSNZrJuD2aDdOTjWXvjm
PA7TaKWNztSj06IKSqfV0P+DG+S0o/732ToVaPSFoOuu/Z7NJ2vkwgxzczICqjimZxR1d55lIzvY
ITfjlKQVgg7XIqDLzTea5EIbwzk1gkWfRHay5RJZ2hnJjOdQKGnniUVJ3/VJlWYeNIf4fV/juuLi
1grNr5SL8Ujw6NYKrzYPa6lApme5mbZjVW2bzxmRqlbx/UBhqXLHeIgyXx5svT+42m5FKG1qXATA
Lu1Li9Qq9WmxWzOQaO/hKhrWK7ktP3gS3ZzTal20CspylW7mpAOdG3C9NQMYwgCHNGP0Ml3MZyWy
/trlm2MHFCD3GeQkZIU2n7Mn4THqkqFsjY5MDlAvcNLJ8cOoUQ6O+VtrR2hygq78Lpozr0+4OGmk
pYYgEsiWhAoq450aMR3hkG9cJpCPKDECfQZPswPJOpRKbKdaW0BJ4fzs4IeGXrh0Hcoj5ow8ooKW
+k9yJPPkYNCew0CtyszX9JGi1tvH2f4y55cAm+D4pDK4a2K3ER1zO1GMwJpE9TBk2VBziJrRAPPR
Kt6pM3JoB/F5a0iKSsq6E9b60iZyzHa2kogcOUCjP7rKU5g2Hn3P6RyBa72btP6omrsPVcoDCgQP
BKTXIs3mxqSIPhSanViBpPSDnxZNdKaeZJzKRrMO5nZzKAoSwGscG1u2zVDaJGv5mBlmgM9uca4K
GSByKHNLtql88GBZl+l1HsCs6PmQuUPbAxX2OlTJwGg0gxIOtLqxTjgvDue5G74ryaSfstSiJBoj
8FnoorqT51Q9UpS4FcNgyuEzABSme7/NQ+RUk+JJQ4x4Am4HBiJqPgIDVe7lIYTgJpTxsmjN/5F2
ns1xG+m+/youv8ce5HDq7FZdYAKHHEaJoqQ3KCoh526kT39/oH12OcMpzrVvrddVMsXpQaPDE/6h
kn4GnDDxjTIebuayPIdVODXhnHVUw4CsvE0TMdKoU8uMnJ3aacVGb+B6msaUX2g6/fr3t8qJOhic
MCp8S0GEBfXS3HjVSpwrZJmSkdJr3MEqDzra/9/zNJ5IWlzlYw6CYYuxjvehbVH/HMcSDrdEO34/
5yqGdS7yyTLp0wdHZuOv978a1vFvV8PiPsx2WjpY5M2Hq8FMXR4dOPUO6U6vfyb8qs37wco1JTAU
A6Egc7YFYMgQK6I9SgEw87tJmSY/rCVUlDGGlYIzpdWo3UOSjW5q39e1Unb13spMK7sj4u+SdVPw
8X7fjlXi907W/NKq0a1+TqUtok2jFUayF2qZ6vvGo7v70UrICHwJW9m9RA0kAi40qdX8Jc69rgzs
zkwyVA3RqF1TAYvSZ0A/zbDqjUkaW8UxCu1CuBraKF4d2mYQt4MMfzlgRwsQB2My9gGd7Ci97vqh
jfw07K1xhcu5xXVkVvI5t+M024jB9sQqLsxOCyLFiqegdGUhVsS39CQwiYkn7AH0nsK94nU5Qghp
cymnZAj9ZC5dXHfssIT+Nhr6nZtUdFDarsFiOssmDRdrA512P64bxQVpNPbfWgv91yDRYxmv1AYv
bR/JgvjO0dHMv8yQywkvIhzs9DXQ7G7CUcgbuk+ZNArdXjkUx53neWi1aFOanROua1QSpzWEbkzp
fShsc/4EPMNdnAUSrbwaUmuqNm1OSvANSbBRDbrRtFEcGHWzWielzEwfVeGhvVfzWsmDfJ6nr21j
leYqzML8g5jqXPkGGbW6iarMUFeyckpr2HU4s9fIENiRal7nUyPVoDGNcd+3GtdD0wvrmyN1K7zT
7I5qd1HWzZNlN3220isL8BiqbKCwilrRVfzdQn1c6XWp9qA4Q/1TVdvxT82QHhGXPo77otG9YWvX
LJ8HqwqLZ1ocCBdSrc9iv1dj7fMU6kp3m4lpxD5Qg3q6p89j3GCMNA+BMZvpD2nZUf0pjvJ82lJv
HvbCravibuZKiBHWt/TUT+Htdz5COONlUSh9uBnmqv/kcNt7+Egqw4MWWtaVqmbKJ2/if4E5TxN3
cOIUgZzi8EtFWmf5ahtm/WoQ06ykvqeVjrfYx8dz4Mm8ei7o5UaBiefvXUuRo7+yC1VEvjrxjL5R
SANPR6MBTxpzvjw6QymeRedKfeUVKZ0LFbyOvMrCtjC2qKwZ8iLBMfYnQsNIC5QwYL8VnswadNis
1vBr0tHNLOzkObGE+Fo4kLN8W83djIU+eI9JF6safa9Mk37Uy/FeqRViwTStk87H0moufNlgNrIx
4yr2Ngr9mJWnkIavxjCkxxr3jkaOh27bTkC8nS4yo8BGQxVmcp1CY/ohBhd1Mk2rx0ckG+x4hZC3
e2eHSlGiMdaO6LKNWliYgYHsmbWhux5lAE/qGBnqWmrqk4FOAFdlvgjztKj5hUrQ2sKZVkZvL8C+
2AJpVdYLHrE1HfLroYu9cBXJwSLykzgwPzhmXThX1NvEYyHo8z27U7a4O3UyjK+1NtXsT+CHswuC
1QJUUhV3IsGDaRzE1ZghInLr6EnSXqdW7VRBlAjvik65SNeR4k3XtaeO3xAKpwaG33zaB6nWmPd1
nCGOPzte7XEURvPMSZqb3zVaIFkQysYbLw23M/stjchuP1IIsP0ceGjkVyCrEazoHVXcJekIkjLs
G2D+s67FfmhoLzosafk0QECoNoMpZ3y7I2pzd7Lu8hulCoEK9GGd9WtJRSli0RWTtY7NpHqoq1L7
iOYvM4ZLZvOha7Jq+KTFMszXEcfL7SxF6qyKSlG/2rXbIA+awu83uk7VUNathPQlZanJtzJ3dnxX
COfOGc3E3HHZOXKv1XMc3VvDJD7PrcL+MCI0zFubtb2JuQ8Ai7aZG6j22KSBp6OzFNioV9ir0mIj
PRlqnk2byADOdoWeXIIxUTQm1VOsdELbmlrafojlVDroo5M73nDZTzIAwtvf1mEVjQGYwGG4ricH
KFqnF45YGUk7ZyhfoMKNcN7UFb7ZqHEeOFXeN5s80+1oU5eE01xxizOygWvvPQGJVm2sAshukEQ9
6K8+063v0hyF5pdSz3E0IYvzKeSxeCcko3xnyquHEeTLN02RyU/HaY27vMBMzbeGMv2BBMjwQ8Wy
NV3VfdQ5/jAls7oakOX4QKU8BZmKfqP0FdbfExdyV6w8WU1fPK0JP/T22F1VoPV/jS5K2z7nl3zs
ybs5J8oRs3Qg/c3TgFEXTLBcmdtNXmjlo2N09Zc61JIP1JJR9EyyvF43g8AZzkh696uVUTOGtVUm
2Qoj6OqX7dIXuAzVuK92mkRVcDX0sXpbuUrW7MppSG5m6Q42In820uToj9lxgMR0/JhTUXRISljV
Qao6Rb1D7VCkK/re9rQXlW09xUCCQr8opaOigliPvwaXjo2dIYwTuKkjrls0y03fai11W+S2Fe3N
vKwz3xAAop4MvBBWYd9xni124ZSChcDALwQeeF/Qb6HLKaJxDpQyTb7PdTiba5KKBD6YMLuvfVRp
9dM4usUneouDghBiNeqEMTEnLe6XirOTUx3vXKQCKs4Nw/s69FP93bSkaa45igr1y9SPjbUJ21Br
NwRzqrkWTV3e6E7RfjFmt+CSH3RxLZVW/0w9QcyBZXRy9I2e/MWvdD5vi6Z9Yq+abgT24ot8rt1L
J52lEfBkPR6nbY6Mj0B+z/SB95f3A/aZFqXvIpdB2KnhjlDS+WyT7OG65wzhR7dMaea5U9O1d4SQ
OvdLniyiMl7qVdhFKXiCOz1ikZVEpXrVAlEgd3TsybhELNJNV46LRMAav9NR3eo9WuOdJhxrpVRp
H+9z3Zkf2r5qzO2iqxL5wJ7GT20OnjKQQkc4Mna9DBvxrCHhzlqguUCRMGrdEi/U+IrJebqwhMP1
i+zm/CiimKf0wNU+FFUyaIGJPTWaPIs6dhygcTDbP0rRNe3T+2Hv21IoWJOlPobwPax0/Sjo7Xt2
gxln2q5wCnOXKakcVkLNWtU3JlIgpCnC6KozunSfSkdrziRgJ1KPRZ4K8hTFcNg/R3msBZQw50bT
dl7uLUFalNxZFc4ctZ0Wf7nYsoAXqfXimEc37DjX40AuckVwFoeIAa3QTAoDJwy7i0nU5fr9OX1b
ASGNgt/gQQGlunycwVaGig3K0Fi7sjOsdaiRxiIwEN2/P8qJGgC1a7xqUZFD/eK4s1uJQqoS+cMd
GGJl9lVL1p9GzqQPRji0GztUo+/vD3jiZaFsjsgGfRF0uY+z1d5EsG7IPQCZxJVrrRf6fiidKcBR
5RxT6sSqZChAOkix0Oc6hkuM/TBNOnwDjp5Ka9aznbjrsJ7C8kKESre1eyhjmB8PJXdjrcXiL1d0
lvbEsiKpDCw2i4eZYJF1yEhXFYBQEZkbR03CKz0HW2t62NRD4pzO1HRJf0/knjD7Fluipel0XJ8r
CPPn3tX1nWnFynM92mHow2kqEcGdWyMP2lbiJirKvu8DlE/V2c+6rts3yE+DyyqHoVhPkSmq3ejB
eOR7p+4zVg1d6yPna6S+Gal9s2pV7lSuCqMSfoF2wfOEdEgSgD6prFXuZBEsLVMXT2aEQu/TUDZ6
FtRmaX3u1czkoFKSDGDzXNtXXYWwr68iIZNCKy40JLxaURM39WGYkAzUibLOdE+El3xKOF/V5nLS
E9lr7QrnLA3RMReJ5tsQ3Mn00DWOm6yVvqjd7djk8V1bq5P5tdWM0fA5Uy3lgoBSixZ5OGvRcuGC
i1Z57aHepXqJHm7tqB1IjkKte/C8rsraALVDtAnSQpPjBVALvQyKpBxpszSFYgeqKkK5MhMDDR43
VRVtSxl5zFb41Fv2JvFGrVwRBJXyU9rbTXXRjA4hd6TraX3T21piX8JmaNJHxyLF910Lp8Mr3Zua
RQ3CrJMghvuKPqgB/ePRJIW/nUcw9kFqC0MGyOfNSO8YGaBfuwPfQM1nUu/Gwu3za+Dc1gfsk9Mq
iD2RzWv4/yhyaV5UwWG1+xRQOc0B86Luq/l5HGftUzgULVdxUdfRXtGcrvTpb3H3mEVVdH6TFEm7
BcfX3ElvgW4lM+wA4iR9XP7iaLRr3VGmPnAodsf+FCqzSxcwqpW16NtEBI7ZI7rSSyvtgrL2unvF
cAtuBu4xsVFEwxwEWTUZH8vazmXkF549CKRaZN7cFGHStL/SuS2fbDWxSR8sc3KvEs2N9nZhIyRD
LpXJAOROeNm0WZ2svVJxjU2n5lW3Lwa9w51OsUlcTEUrPnklKo7QOHSLfQAI4KkfEO2ua4QEtt2k
pVc5B+2Ey6XVIjyXWGG/RdpFQyTOdvPPEuFLlCPm3ox95GWMD9KqvS+kOemH0Wv0q4hGpBLgiVTk
+9oFJeu3VYm31eJefJ2bkyQozWYnvUAjrwuDLqNRsBF5SuBQAEauVppVSiRv1UxFqrHR3ZssTtk4
ORw7ZLibqKwDuy+qZ9OcFX6nyb3vZlTEA/tmrs01wRbShVEUQU8RRqzNgQ4RxkLMqOofpFqa2V7N
0f8IQLGFT2ZRzAWWQG7ymRjRyQMbw/KPHmXxX/3cqPMavZTxYzaPtdwq2qiKdagYy2emKIJtsra3
H6JZLIwN1REUgkqrvMG8vqlofFrGD1KAWblGM1F+GEq5ENdKT1HXuZs0GTSeyXG2oSsTyj2L0vSm
AqvxU8nteoLhAlDQ743CKHwnt6YHG8HDMkAIydGxWZ1lsfPqst0mXeF5Afp+cxWokxepASF8UV6N
CUC1YPDUhJclRdcGsyeNyo9x9VonKA95SBvaDcZqXW6Q3UGR5KUq1sYYYkl3QwvHK6n3Mg1oPIwI
/ImalrZTiQFdxtalxenp3ccUHVF9BazAtgPNIvui84QQ6zzmzWf8t019azXRuArTvjb9hi5OHIio
U3dZa4z9umhbRQbZBLppN+oRUu1aH6Z35Nz210KXcXvmingbU6A/g/YflWqgXNwSh1dSrg2q2lPi
26Eba/m0gruV3kfeufrs8jGHFXGGWdzVQGuBEjiu82tOSVLSpOYOZCwin4PVdbdeiZEj+3kof6IF
VN5OXWlts1jRNBiiaY0fRyn0S6Uz0i/vBxxvowDAs8jjqphQE5oeP7M7Z0XqUAPZebTJ9l5Ifor6
ubyk7ufcU+JLgzn3pO+aRbZ9f+S3sdUysvOCODnRmRN50+lO1xk7XIfd+1GOGjnGVGxM6ZY3gxae
s5U8+aRYx9DGstA8Pg6tzNgd6qFujN0S6vmVJ/Bha4xkk4fV19Ar7M+kSAW1yvYva3XT96ADQjiH
sB7Qt6MAXEEHvp/gqu9Q1JiDIrXkatQzl6qWOp0JwN+GOAxF+cqxAaRh8HyUaVDayNLUiowdcId5
lRdddC04zG6jTksRRaTl2duOfSaSO7FtQJIu0Sp1fSD7y8S/6jf09tRVck7VnTCbZufJ8Ls1qdGZ
eP/EaoGGwvQhhYjK23Eft+5xqMNbWd2NmrCbwJVD8Q2Xa3Etwtlr1p2bWGcYrW9DcYBfUAHo2vDS
7GNM6+LtaHmRMe+mjBNUtdAUGKHhb6TiFmcQK297ZDqmaCA1POJgir1Hrw3PCb2vLKntFK+a13Nr
69+AR4VbOG3mZYuBSUB+165zQ5Lld6Zy5kQ6MbeLFotLaAxkG62ZwxeYxFnu5LRrdn0Sy3XbA+HN
7DQkLJ1RGBjMv7EhwKUsYThD0tNdZv7VgsFTjAtZqPOu13GQqOes2tLc7XeW1ednQGBvNcUAD7A4
F+gNE8yxfjhWa9lDaUlb3RVhxc5WFad77npYor42xO13D1kgqnOpUdZ+mnpKGpDyjQKmaKvdSNGg
pJg5al+hQeCVfzm55KuRVaqEqLTYj6fBbERnS2KvXZ8n1kNrGNM3rR/TbDW4tfm91iicnNmpJ44H
TnpwUcgrLDJ5RxPf5LD8bCeDlAHaYterSN5PszERW9fYLsymG0hoq+8f82+3EZXNhUS25HlofR69
gMorR82aZ2NnhZVYa0NJT2mgzeBVVOL/8lCMBLKYagsSFMcnPDhKOwlzbhSttEK6a4PMcQiT9rTO
JEIBZybz7bHHkQf1jWydgwle2uHKilLmOFVcfTf34OmpHdrXszCtM0fD21cGig0MKhw0gFaA2Q5H
SZHBbfImUnexribXrUWMm+iFvcfAd171KnKfEzrMz+9P5KlHg/AHhhB9H+SFjgbFYyV0zERVd5gA
FVed2eCT5UnnDIjl1KOxO8EoUmFZgF2Hj+ZCo9HN2dF2kIjcWx2YA0020d2h7mN+bBpPDf0pBqn6
N4blkAOgwwpxUOQ4HFZw9CRzItWdZtTqvZKk6qbPrWTT0wQzAy2DnkB0kPbNmXFPIBEgpTChbIYX
eaGj3cdC0s0eHtOO8rWzUGBaOrPoNM1PXZqDqWmG1gpXHSHopk7G+UJooihWWdk5yfr99/t2T/JN
IOfQn8d79E2YoAj4J/hFEYFOc7YJKWjvdBWTAq3pzmGITgyFoxJVuiUyeHu1lY4QSbG0Z8ymvgkT
V9xkmlBXMPb1Mw/1dtG+XCk2CCyE4bhaDt8rdLOu6rDL2en0BRapIYt+mFUV2pkdeWoccF7QeHgs
DpujZauPcZ4UszvvrDGt9mD9y9XU6+rq/Vd0IlolGIAICaltEWQ8ehpqmSV2SKa6s0cuAtg00Gs2
45Sm+sZNm7oPLCHTb6jzV7SSuzI7tzlf4JRHWQqKv0t1ENeXt6Ek5AxTRvakEdVRhvS7Ei/LYMxK
cn46j3lNRjsNqg8kXX9AwII2OTxR87tiRd5nz66N7yo6sp/DRdvNb+m13siGkn0wxgjYk/PY2tfM
GPT+Wdck9aSW9r2vSmC0OwOBg1uDhOg5i13rS60ncbPKI1vpAqdz5NfWSrFA6DKhoEEPx2NVT1Rs
zmzWEyERoN3lwlq8alk1h4vJSt2qywD77YwIhMQEAGClKmhEtqTaATwzefH+6z7eJlDC3KVBsEis
LvCv5eevQqKuMPTStSHnyT5uaZzRqTeVvA6UIq53Z4bS+azXb/aFXws0GAAhKHUOncOxEtwdXIqS
I+dQSsevo6B3kyvOqN/MGUB6nGlGcYXiAi5ZqP7HX0BPDvIS7hhmXIKWtx6kQ9VWn1MznJybBghw
0IJFfh7Dxkt+tFbu7dVBdOrou01s2xSKBqtZFb2FYCvCFVZ828WjRZe8rWUV4G1RqEGU22EEvdxR
v8yTN9t+XSW52Iy56opAr5t2xMUMv+RAWdhW+ETkUKrVuW2iCzmq45OlYK0WOIXNA4kCcwQc44a6
vBuGodtgqNFPN7hDULjAcTn2LszBS4y7Rkep26e/mqFxQlBa7yjpJdG2oh5iX4DLmaI1ZJfUfXz/
DRxffLwA7gGMmzioAMcfx6RIquQK+0DuErd2EXxQZYzKaijzq55ue39BlVH/7FXxGE1nlvWbO4ih
FyT6Qm0nQgIcdvju7ZALWVHsfmdgRpIFblwni2tdFX1Vq8zpgzjRJ+XSFppZ7DShaJ/YnfhbFPkM
Ov4vzwKBGltLpTcFlHXZgq+WPDptoOCptu+6DtsMzO8Av2ip/d0zQTDYdYGVHN4RZw7vlwc8Wvy0
c0DGgZED232MnEUcj0JfXcndAC6uJyW3vVsND5FmpeYD/gWpOVL9jVG/Va+LMYI40USNsFdKWndg
dLQoPYdQPN76DnpCy31CP4sgiH8fzkNc4gwyZOG0M8vKu42kku5cdTBWc9OdUxw8vroYitleFgAZ
gP4Gz5vDGiXZHWZaPjK9MAVuBjVwu+37L/bUKECSgbWjz6WijHr4QEXmzaGi9+oOG+9iFc8ZbOM2
P8cvObGUDepW2CKYAHTpZhzF3xYiT9jjckQnhqtRVpHqJTy2bu00UlvpWRF/HKHXVElzhWmhfaOV
5XDm0H67j/kG1MyoFqKPQYf38EGroQOng5P0Djui8AKEXXLRQMBFHy90dpnRTkFl453y/uy+yWiX
l0idhR2MCw3p41FkYPQdplyDPe8WsYzY10MHWxcFTjMuQuWo7vo6a0x6FJR3NX3qWvSS1OYKfF0s
fOCpyWXsRIoDLhKdlDPf7Q0d/+W7oawAqYG75c01lkceWh2xmHe5lutXVYocJM0jt/nmIB09AWLp
i3Eb1zRqVt3SpAAD5M3lTu1bMw6AWEcowhrYsWK7OZSJD5ep0C9aQXQRYNIU45WGyFcbGIK8JAjj
wX4yjM4e/bZGemYl9aa7s0mqx0AFtPElgXBTB2Pd9DRMqOQ/D+z+27GI09YPl/DFb0WD3acaqcOv
PkwSap/CSRPfErQH/Bxc/Z1ZRMUXVYo6Xb//Ho8DvGWq4AmgGMNrAq97dBKbdh0mnujmXWtp4Y1q
lc6+SKMxBdCXeT9KUHi/GhnKduNUrf3x/bFPnIKUnanBIAdA6fVNrAyDTO/YP/MOsG5SrZ1Jt35l
EdoUvpnhq7mAq8LbJpVpHnQcjvi5EjQ85WIsIPGbgur4+19o2auHp7KhvziZIcnBuXGc5SoQCUxP
CHVXF1WVbBrUHHrksOx8rRmTA9QnzugFaSC8itVkYu7iozU4Pr//JU4cxCaoBaALgKffkipGUymj
cGqHHZ5DKRAGdVqrShZ+IPCrzxyRJ04OkyeiVkvlh1dxdOabXRgS3M8jlteTd9uIjNZy0dTBENXq
ZcnJvyqyNP9jkv/r+/jf0c/q7o/57P71P/z5e1VPbcJOO/rjv66T78Bgql/if5Zf+/dfO/ylf932
P1sh25+/XT/X3W8cGz+eRVKVx79z8BGM9Oc3WT2L54M/rEuRiOle/mynh5+dzMXLcHzn5W/+v/7w
t58vn/Jxqn/+8/fvlSzF8mm4TpW///mj3Y9//q4R7P7X64//82c3zwW/9n9kJ9rnPGFh/PFp//sr
P587wS9b3j805FHAn5PYWWRev/82/Hz5iab/Y6GtUxTBU4ZiBXdeWbUi/ufvCr9DhRFzQUpA3EYw
/H7/jYL3y89M4x8Okgj8dyId7ijd/f1/v9zB+/rP+/utlMVdRTen++fvh7tkqRRyz1C0oOpEtQTb
l8P7Zo5CM0NARt9nLroC6jpCjzX356DSbtrmSjHP7crDJOiP8dD01B3utiVUPVKerU0kAJVm0vaY
0KzS/KtefKchhCekcWb7H+68PweCiAJ9nlniQDx8sMJpkxGdZX1fdu6uSerAdWPcT87cTidGwQR+
qWjR44B5dnRx5j2UBFCG5j4C+/JRTICMczVxVhklwzORAcvh1Xn28kAMhRwE8kxUWr2joXAmTsso
b809Vtlu4DioR41mfE4M9cT7Af1Eu2oJ6xYBqMNp6yu9psZrmPsSqjFgZOsjOXq8BtZXX099Z555
S/qpCbSWOiRYNvAPx2XB3o2UBiE0c8+9JnVyU/THqqHSgNAlY5Qwm1j3+YnV4s3lDr0K+QAJX7QJ
AH10UMWsdTRY2FYrJizooIec+0wSUEcbDV0dJA/jNP1YLcjFxFAxzG5aXHSTUu+/LLR/edfTJ78A
yZBZ62zkh2ce7+hS/OOloRhBWcdFxJZj4HA6ZTdQmpiliVGlGqNV0tyYZIMrjLHMC3WmdBEqt4Up
v9ahmC/zTiE1gC1zLkE5lB14+RYUsDmAYEZiIvryEl6lRYQFjS2gW+51QyGOHSmxeOI6dSfCoSnd
KGqztmrhlx4l4XY+V/c4NQmw8tki9CnRyD9uVpqVo4bCmK29mdUV4Ol6ui+1h67t4FELke8TkMJI
aoEGt1OgjC1SJ85on4EsnvgW1Fao4nN0LnLl+lFsLzBrpEorrT2+Us1nW5bhBTL4X/o+zS4SXR/W
U65m13KaQV00ol5r2MhedGOu7F5dD3+ewK9P3Df7mEuAM58SEIveob15uCRqA5bx4GKFaGeTvUXz
aQQ2NJxrkRylMrxzhgEAwtEEQY108CiRQHYN9Kculas2WjnhfDk69Q8vA3CITVsQpzFcRw27+aZN
rqMPf/0J0evlVuEYoRZ8NNNjpWWwkmblytUuWy33B/vr+wMchjovz0b5EEAjIgyg747L7RUaOBLv
HO9K9IYWoJj3wQTQk7R6ukrTMLuIcFlfvz/km3MRz7fXQx69tQ5dg6LLHO/Kuc2bL5r+6GaPnfH4
/iBvDsOjQY7eGayfqO/xyryK1K9D+Uz3dMjv3x/ixHMQh2Dg8oLQoKV/uPpodXWZYibxHhx1kEYu
fAUZLLZqxrmO7Il1fjDSUTIydGmp6XMc76UWbirLhQE4Pr3/MCfWwRJU0ewhhMF58+h0bdxeHzHd
jfcDTL4t4Kkd2K9uXUK0yICdXneLwMr7Q556Kq5hyJ80Hharz8P562EpiAZHqP0QtdtmGr60tnP3
/zfE0VKDVzM1VcMQ7QRm0nAg+NXWuTjsTdyHEC6gAKoMCHsQSh4Nos2kgXUo472u34dRf+lis8pF
Sy12U3pXbvNBuMbq/ec6tfTooiw2XNQpEWI8nDq5UMGAG8T7SL9WI31Zdcpwj8rz33lF/xnneIlr
tZc6vTXEe5sqkTloPaU3RBDef5jDVPvlCFpiPs4ewncgHctWfnWlAn9vE6tnEO3WLteV6cspv+2x
a3BJ+JtzYdLJt/VqtKOFXqCEPifVFO+pHGwxubnUWvVHEU80FQ2QbnADKUpYg3Pm0Hu5E/+TQ799
yqOYE32mnmyVcdv4QW3EtvPkKmoua6rluv4ZotOKDN/XtNZPpAyK7CrOf0bxBfodQaJ8HdrrIvk+
9CZa1OI6Gnp/qNapnW3wk94Csd+OlViVbuRrykXUTn/jpHv9hpY3+OoNCRX3kyJX4309xBuN254p
xLwPsk3x/P5aOHUMvR7paGEPlrClNbEWYnnfqvVNM8c/ovaJPofuYyIevD/ai9HPm5cC/gEFFiSc
gLscPljvSWVwZiPe91biz+4FqbnXfdXmFoqx/GL07kd4c5dj81lJV4Xlh/l9WmOD3U4oWTpYr16m
/b0NWdygCOI6G8R4z+yNE9cY3g3/+YJHMx+mMlYRaeTkr3JvoxL63dBQiRda6blr+dRxTJ2bXuYi
C4pE0uFcJOpoL3xKeD1V3q4k3HUfelOxe3/KT51cr0c5mvEJM4dQWCPbIHnuZHs9KF/FZF4WenFm
5k4+DqgWurMLk+E4Uk7zDk3kkf2WqR/julr1+l9T7PxjR8NH+HME0v/jCUOur+15FIHqfea1vtve
/504BoQHCh8INVGOPNYQlhUc4TbBASvU7qPJuKjUhhpsfSYhPrXM8B8iiCZdJTg7epQqgQldi5Aj
mKWv9J/q+etQn8kaTo6BjQrVCorPbxopul2pdpLa8T4tr8MZz6Zum9J4fH95vU1NuIwR9P33KEer
2DBmnrCJk/2ol6pfCFNfdegU7+YwqtdJql/bRv25TuDsR9YXqxMFtFa6l+9/i1On2OsvcbTIRyCe
IYiLeD+PnQJP2IQcPiaGn0yj5btKtFar4Vz55OSYSJs5S03hLTo6TCa1ycDx73fF1Pt9RXt3NgNT
v50e3n+4kzv41UD64bK3Rlu2PazOvezhoxrPFhUbLql5Gs7M4rmBjkJ4qOwgDkc33lfeB4FiwOjK
wDIu3bo+czefXJlgfuh0kkWStB0+EXebZwyUOPal8hilzrqdHpXkXABw8mkA9YFcRw2KxurhIDQ/
jKFV0mSf6r+cCPJSeuO5+coU57R4jgRG/jyXXOqd9N5IT5Yy6evbepSl4iCzkex7KOPNhLBysW2G
6/JbRoupLC9ov6T+7K3UctN5iX8OrnpiNqEtQ1hzwFE5VCkOh0dIPU0clCX2qfcojMeY/OvcUXIq
Iz8Y42hpgEvFDN1iDNtUtkTBzqU9Jet6I9Bsge26VfIfQP/OLJMTNwqdM85iMMcu9YCjo0U6+kCg
GiV7Nxzu08ZaIW4a++9vrpOTRxi8ILUXWcmjpRg6Uig4Iyf7ReqA1FjBsbgNz/mFnXySV6McZV7S
hrQ/GmWyj3FalMhkeNTP3n+QU0NQH9LgLfB/7q7DVVA1CMSrnkj2s3sty3YToWfy/ggnNhSJKnVv
UEDANI6BXl4f55HAcHnfqp8S/XoYq4dYv0Yh4EzJ79Qr4WgA64VTFL3To8lKjLCL88ZiPds/zeJB
GR5Ffi7MO5GULMDuf49xtGcWMJOW5mayN+NZXkaZ0QSyMustxfbLonaeUq/L7lW3uR/S7Fz6de75
jvaSmNVGkT1jd+6d139KrS/C+/X+qzpqir8cSQfPd7QaZrTBxrGzk71y1Wn21rqwJ3/u/RA9GuNn
AbYMg11TYnpUAxI6N7mnFsrryV0m4HX2ohsDFuOICkHH86dy3VhPSaFCNP/+/lOeHIfuiKVhUWmA
Oj4cxy41JTZmh2tk8oa11SUPdqtPSAHBDUZOy/0b6x9oLjc+NxYoh6PhnAzSKRCpZO/EENCiemWL
y7yhF6yfm8AToQUV7wVwDI9/IQQdPthomo1sabzv20VgRLvX0yGwE7ijY+sX8oxo5anr62C0o/2m
TWHYyJTR5nblPBVKC/31HpQiDZO4u5IpkjXjI+7CvuesI/iJ03QOu3JyN9IVgtDGP9CuDp+3HOss
hENKDBmRZes0AwI5Da7fqr25QiQh9PPGmFftlA3bKqy7h/fX0ckN+Wr4ow3pNbomtGW6EY9ZZIH8
UHk8W7x8iQKOUt+FSrf0KxcOhnX0UrECdEG2tcuxJrCLv236hFV6nRafAen7XvvkPGrVjlhiRX/o
TCpwouKD/AnATdAEdDKOUV5StSklxTLZf5oqdK/+L2lnths3smzRLyLAeXgla1KpZEu2pbb9Qsi2
zHme+fV3UeeedhVFFGGdl0YDAhyVmZHByIgdezPjGLe+k0W3Rq/sFOMdr5sLc9PFPQsAWRh6CVzz
wUnsYaMwHuLyZVyT41o6tPMlzdI7TxV6Q+6xkbfHLHsOmodBW9m1xaxnAseBwuAyQi12uQ7XlVrF
HPDLym8cEjw78z6BSNiEjfCr8fOTmI6uA2IPtb8VMOCyadConNb0TZ+bzrtYkbLpA5XkjK/pYxLY
Vtf0m0BiXt0Q49aGj6zcU62STkpZwcSVoFR9/V4sfkXI0uk4mdMIiTkrhoRCHBSiJLJ++SHT4SyL
GgSxWuUX0913CnuvCOPNVARjcmAbC/u2uwlS8a/mzv7zKTv/EbMKlViXpRfAZ3UqpDurLG2xelht
yizeDzSDICmd8vh52dXUqqiN64x0oJQiJ3Ut/QZqsnTbxKN2A7pZtcthuBXBqKx8wpYiPYItkxgl
DSFoJy49TO+Yl29jDNd5DF6vVfehxLg0yiztxvA0cxMU/bBSEVo+VqYQSKmJtkCuLo02+dCGcVMQ
bjXhrikeo/YgK9sMln5J2FhU1xrzyY1U0J3xlhrJtv123a+WUlUmPygBMgIl6YBALsJDV5tuw0g6
OXfo3hm1uqHZsvKtXowOZyZmTmOGga6XQOZOYvY05oUzineKvjbBsug1f4zMizil7wPjBa96EpL8
K7lWGH3uGSlNquChDX7G8YqvLKU7OKepMZUIhHOeFYww65eDlbOm5Ag3F2wKR2qnfrLyNVx0SYYf
pxFomr1z8AmSlGbh6rhkj/BSjfieoX2Hs3sjBev3bnFJhkxjnz4OVbCZJ0pxiFQhLGQncN4O6q9O
nf3O5WGrdWuhbNEhDB54QM0nkPXsolldnNc5iNRThvJI7/7yh53c7Eztdoxd58Yyc4fWUYDYh6oz
dq3Cb9LuuuHXdcdf+xHT38++i2mNolGAMsopDJ/9EpmE4DgGP67bWHRKah7Tk3aabZzZSMzcF4EK
BCeLtEkzDz2ipn5x7/k7I9+544q15RX9sTb7QnpuNGpFyauT+YWiLDdJJdm5/3B9SYvx4mxJ8099
qsZREHN2tVw4uvvdg/TluoW1TZtFJAOp0iir2LS0cWooKhJ36/vjLm57x3oq0Qi7bu71EN7kgmcr
moWnBhWEsndbKkaMFcv9xwh2yLD6ONHx0dhogmPeZxETRZ9CLdlrSoPMORwdeGS0Bi1Z2dt5UImA
vzNuzcr9OHRC48F110D2iy4CsQNwDoA8VFkunR6SDMs34oEoGTS/q4bZulHXvqZwEK/kTIvB5MzQ
zPML2K/6WGdT++hZmhjZYHH1k8SGzG3FXdYszbxecksVLBaW0lE7FHJ2pBFB0x7SvufrjrJ4OmdL
mnk+il1NrtQdAWP0OihtXyIIAVcWs3Y+M98f1ITpJRSMT6PxmPjKNq1+wAe0vb6QNSMzhwe8yQyX
iJuZHErk/qZ/vprELZ8KXBboIUzvrNn5i6FaJWqPoyVSvO/SERXn34PYn+pgxdGWF/PH0Oz4FS/1
LdVjx4xCv02UF3Mwt0JprpzL4ncYpjroDOBWkl+zuLOPRV53RjYw5MyjWDNuUeU0bCC5GUNB2hZi
QunW9GAjec8x/bE5u6sZilywE2KzaZ9FadjicXmfrxhZDLag6YDSQkAOD99lQMhFz+fFPfKqyH5H
sWLr7UENXhjuL/Vdn4o3f78kTeaDDyZZh9195hVpDWrf6i0q134q7otMUDe5G3b7KsriFVOvLYV5
WKcdNs0t0kN8IyxZNVHZqGDvANiMh8qS4BujCBZvmVDZZznS27vpEdlF1TZqh40xPmhG87lu1GMl
1jCdiTCa1cP++vqXbgXTdfANkPogiTa73rKJvlgW8ZuCoN+Qyknp75RR0b7ZXrezFKo0sMRISsB0
iObD5al24ZDXvRmHp9j7NHi/aelc//eXvOb835+FwtB3qQgJSXjKUnAquq3A/xZ5/+TwzZZ8INFZ
uG5v8QUOhnjihYD+E6b+ywX5DEAWUFWxIKsrdmURqbsx0hU77DPj4CE9Ylex5TmFHll27vXJ14Fh
n5UfsRRpJrQWQCfKgYwHXv4GxYjQ2NRZtOQ9yXBV0dgR9KfrC106OObfJCToNDSNlenvZ3EmSqG7
GuUsPKVx8ljx2p94r9eU7paCGSF5GnxmZhUM66WRIiiGIRvS8FRUqeo0MNo6ItiWTZvnP6scAubY
0vt3xBkajKhdTfQCzKZf2qReW0JbP4SnQbzzqsdWi6GM+waztZMkdwNaLtf3cTqL+eWf1LVQlSW0
MbdzaS6ILSrufhOeYM99yhVbbr6F8qFPD0EP43p+z/tzxTsWLaLINg3nSNOY9KVFOD+DGPaz8NRW
W3KezEx5twy1k6lw8lmw5RX910Jb00V75S+6XCgCGSDsQbZPsgXz/kylMYvKLC7YhZ/GTkW8PLmV
Yqf54b5QoYG1yupPxbCHgg7EexsdR72CVbC0vdUy+UJJlV/CmAR8p8jyAai93IDBFwsFJDyQE4is
7DrYjAehdO9hE7sRtceuR+GAGaKyQEvB/TA0+sqJvw1JmKcPBn3mREwwh6YXOcS9PkptJ74FtheV
dkf/t5VKp97W6je6WCv23l4iZmf4zk9MspNw6my5iCOnJeMy/qkwKidov1d577Tdz1jf+Um4v+7N
S7ZgcQGiQu+VT+fMm9EdSPzMA3SgtPlWTj6PXwRjBHjL4OBf1/cg4GESlbyCbQQPe3mIVuMbfpTx
gRbU3xP7rxUfpShYiQVvrwpMekQ32vOTMv08/iTMbgdjQqmmDmgrJI8Fg4VQkerPQvoi/2N1Ky/W
Bc/AnEZpi6/u1MW8XFOZyL1WMZF2yrqYboKwgTVSdXdydGNmFgnPr+uHtXQRLuzJl/YE8A9BCkX+
SdLjHQzjTptrN7Fv7E2pfYK83fb632P9XbiJA8jJf6xYn/xuFhAurM/8svRNlEIGyhqCLxwMtDey
0d25Rn6sgmMYuXdWo22r3Dy4Xb2TxQzCdc0hR1+5HQsfbM54aqwwswKV4JshI9E1M22qfOhWfyPX
MjIj34fwaYiDfQVTgqJ8G2AKbZW1b9vbj/TESzJR9lDPfMsO5Cai5FlZ7J8sVAJMi0HZsqGruubC
C0UDQNtA6yb4O/W/uQ9TTg20IQZbPQ6/xL0vbnJUUSIGhX2Y74fEftRu9P3YHlLBzqqVJuFCOCDM
UhyHJoMO1pzTbgoQxeAFVJWMn1Jf2XH4pSxfrPA+DH+ueNMUWWbedGFqlvOYRqMiv4iponsOh5dM
+xAkcKx4n4xxr+pH19xl2T8rNqf7ccXmvAoysS4htILNDBqN6oOvHYLsNnT3/Y+6/ORr0OCrjB1R
4VqJsks+C76F1GsqSvIInmXnnluy3T1Xx49PavsiFs/RSyUqjgc/rVl/UU1vlwhrj/Epos5XqzMz
yVEyKUeyzt/PMj43k8pm6Hm/9uV2Kry6iJJnE0nrGqPbQmt50p38Y2mWW5pRNaIyQKEkGRtYd78I
1T9pKW95EikWs5NOhrrNIN76uX8vy8netz65Q//XcBJ+w4SKYe6Be/p6BGer7SsXLsZpta0gSE4p
dLntGsARdAW64xU/WgoFvBkgQwKWgBfPdnZwq9FPpCFgpDJzVKU+xPlHL6EFeihUNbJV80lSmbKE
VM5Qk+3UxYPI/OSH47aU3cfrP2bhk8e6//yW2d7rchsqTUbfLKWkl6eW7VrPkVHaMDvCcJvYoR84
q9XntQ2Y/n622RZDQNNzmxgsRY9Wbm5ga9+Z3cs7lgZZO3wXgLZ4VVxaqXJdY2TB4rqO0qE090pj
bWpISUy1fAnNzagqTtiIh+tGp/2a3xoo7wGi8RDDp2d5Spa2jY6sEbWRGFA+BL2CkyjKmmji0t08
tzIF4rMNlDPBM4uO4ogsxHv0mA5N8aB0FAbW+ueLhiQCNxOqdLfF2XKSXmuhUxBwDwpdEH73+T7T
jN9wGPU7qfLMlSxvcfdIllUm+mhqz2eP6lEzuyJTmdkZQJaMD0O2pp+5uKBpzo30WGO+YOZ6UVOB
2xOI4QmiJ4p2J4nZVvCOq9W/xZg9dav+a2i2c80gpGM/GZJ87WQk/rbwoYDq2xuq+BupaiEnHvud
aIU/KQt8u+6Ea4ucuUevaB7CKtjWx0M47or4Ps9CW1olRlo8Lt5VlIzo0yKce+mGZs5kmotIzYl8
ymE0REnG7fWVLKTIIPmZe5seTzqPmksLSlxCElNr4OzlFJ23Ty6Zsi59jeGLyWkHG/3Kp3Y6/jfX
FyJrzo3/AJO9tDcICopQPjj1of4Utv2m8mJbHtbmhRfP58zKbN8ULRVl9J4YsfudTbp9xgPI/jFf
aQtM/8q1tcyyhpxMlLFw1tLLqNTExbbob6P+Qx/C87/Gy7K2otk5JVZKNxWE8QktqzszHI6Z/9IX
/8hh+em6Qywagh1iYmJFqPz1jXMW+ZpIaGFCxLWhgd6oxZM0KHeVuOm9cuUrvegJZ4ZmXw+wSaXm
TW/BSspJnKXpeWZp39200FY+GYvnxKgiGCL47N60vuAtk6w04pwY3nbQ+IlosX1BFx3Nq8z/fX37
Fu/Tma1Z+JNAQ/ZjCKjCUKvxY5e6yDYN5sfakF5KGDP3aTL80MUxW7lWi6cGlwfkSmSTb66VhKiX
6jd08A2xhjjHY2wgS93Pqaoxn+2H/cojbzEuTexghs6ANpSTl7e4gh9GLSDOP8UopNhaFvElZppr
e30vlzyEsi+MzBPpCf9zaWUs3dzI8/g/+DXucK08rIfYNSOzixVEZtKaE0Qlko61VjIOeYe05Tv2
a8LQT7xgPIrnxV03L4BpWxQiKkMpPkvI1tmaEGYrr8OFxgfMzWdmZscSeo1aDylpn2RZ2SENCwWg
Wvw9LpFUimMrBCorDRuvHJttbzX61pUjEc1Pwd+kuq5vW1j37S7WlYPkBxaZ6egd4fdYnWKYyi7z
uHn+MydnPgsxvSfr/0HQlDJUZB0t93rbe7AJKNrBVI+Ne6tYkcNTrF4tQC2FAqpc+sQuC9HenExD
0SADCUYqNCQLt8DnzG2pplvYaxJKI/5HdQxWLuZimjLldqZETJ2qpJeL7dBSjLyBTBK5GGubN0K2
SToxQ9EOJaVILiO7aOAXS5EBsPM6y7+VWpa+I9ROTApkS+rrpb38DTGEZ43vynw8pO9MuVkQjfnR
j+uXdSnwUYlmkA5gq2FqU8g4O9TUi+ROdiMaXMZGlI+FUm0EXs3pd7rxXrXS+l0Yd5sUMf5Ym+2q
BE23mCqEhkAWd4aLhshAljk80ODYtnW+E8rviTKQ0DRbU65uri91KfqxlxN7+DSFPk9x3XbAtQRC
Ru8mGwlt6DFYY8Scos6bK3JmYnZFhH4UBqMjwKpFt4vkYCdLt9XQHELxS6Y8ab29mpgt3owzi9Pf
z86v1tD7U0YWFao/414wbcSkNrDabKrBfwml3fUtXIy6Z9ZmoT0RBdnsRrwlBDg7FuXHKeY2XvmO
ogOfROTE0S3jxTNzE1cyWzF8RbRHz0X4IwyP61MCi75Ieg5KeKo98kG83LmG3nrsI959isPmts4y
J0y+IBe9QxHCjg3VNpWOiXGfd3HQ7IfEXKtILu0l1SNaeqg10PKa7aWkFyiYwpp40uTfMfAXKvcN
pq8f2ML15l9nD/ka08yZhzFFSQIxzTBStvRxlMpGWSgOFSSLhU3mZ3aXrlyyhRuAQQPSYQsiQh78
l7sKlgCGPYlWJbgoJ3TDjyrCSpDbb73BetK04NiIx9pY6+Ut5FHAHxk8BmUNyfT8Q10KegkzfxGe
SouCka4LX6oguquFwt2kIjpL1zd14eSIIhOVM05Kz37Wn8jUqI/VPnpt1sf0xXLprjMfrttYuNcX
NuTZPoYpyHA3DE81XbFBdY+RMdh+f9c1T2Vgbq4bW/SSqTgOVRP8/PPWmNtNigFeG57U8bW5m9R2
oan+TnbFeJeJ3bNQeBmPSv3lut2ljcSmPk2ucHbzV2VGYi9acReekMC689z6lhpq26+AVxfCPmko
bEhgtik+ibMvXKW3jWh5GDFkcBUvmbE2wbrkfMDBGbizJsTvPFr1UqUxoGWEJ+hATEbEg50OZi51
P13frCWPODcz+7ZUSuryWqBfHcTQZ8Q72byRD0GZbNTw63VLS+5wbmn2TaEQU0A3y4KMYSe0ZYqQ
s/i1R1uL9qydmijH/P1wGEo1Z1s4ixqpSl1ZFNXwpFjPmnGnB1sIaG1GI/63hU3B6+xjaRlDXZED
hSdPulE7mFuE7DRVGKKnqCjtOC9XguGif/9Z1rx4HraKVhuugn+P9O0Mt3Kqif2tSX5fX9fSt4z9
o7XEqAkFmjkt1hhpVpQKLliGFEyNkXyTFflG7MoPYVb/LNpdK76UL5pPkWjMUKK8bn3RXeh1gxqE
jok29OWulm5buhXC2qfMBJZV5elGl1LGgKEczQ15W4xwyPz830zOihAQ/bhjl2Cyk6SPMZz6fQpt
WwiTQFXdqOhC+172joA8dfT/u8pZGIHJL81bOYpOiBkh0o7ONoL1mZ11kmCXfnxIujZaMbnoPuRA
0+sQLo15pykfoZIsJ9inHG8bGq9InNiVvlJaXjRi0AhgnIVpyTk3Uy9UOaMFFObV5hmUnd88rjay
Fh2Ex9Q0sQJhiz673XHuh9Bl8o4JOhkBPsaBxB9uzlsKIJp8kN2Vz/PybTizN7vmkZD5KUqoDLcF
4YNXoBGdH83xTkKVRa62oivbiXITxd/ytVfj4l7+MTwfhIIZXGSQXKFKKt2kKlNlurmlHXx/3fmX
rQAGmz6Z3LfZdpp14lZBr4PGoAhrZMcyLqG+2V83svTVhCpOnGZL+HQaM3eHPswI6gQjoSadkPK+
bVX3+bqJpXVMECgqfNAuQEZ7GTd02e+mpz4lHFDNQ/qsWo+wgr3DBgQuoMD5xW/al6mWoBUeBKSj
9VFgNisZ0Nel5HvdylIGAEL0XyvS5UpMr4UrQ/eI8+VDqozbvobZKjlqgrbyQXkd7po9MCcs6r+W
ZrFW7xHfTrKaD6XvlTdCrCV2D7ToUDd+vy0nsXRPqY0HUYDRrVAT/T6U44eq674ZneHbgjf2+0zy
AjtXzWzjD0GB7EUz2uhHQLhamv+YusfAcsaMcqV41k0RoiKaBLG/N/q6OdWAraEO5JXSetUay8Oi
O5B8TsBmOsBzFIGbK1BhUPQ8jWHoGHG9Ja0OjLWP1Sut7JsdZCqTqRuGUkGDXZ4VSoY8ljyAqVq8
A6B6tJTBQY9yQu7r20EOH+X4s6xOOFVwP+WDr4dPUlg4rX6vpD+a0N+MXXZTdR9gTE3MB2DQO1F+
9ATZ0dJtHX8QAthKcOrddQ9bqhEqUxILfSnNU3KKy5+dhMzqi35Okpnfhl3yELTgMcfsRvPDjTiM
pyH07+pJ1TktfMtufQhWs2ZfVJWdGcFGNpTjEMhbtxjWVOAWj+3sh81ucaQgKFppgGwnovw+zO3g
WKnu4fryF6MRg56AXycuk/n8WVEMBYdZkrj1n0IrRAx6JRYt3uAzA9MqzzJDvyqqQQgw0MUbeBE5
e1n+HHlP15ex9CFEZeHfZcwS61IyLU6A2ytrHwxh0wMyhcWvFCwqvL84tuvWlmqYwCqZfwa9gdfM
d60ZTQi+C46G/EGRR6czGBPsE3Ajn6pqE5bSLc9W9LNX7E436M0NOzM728vMhYB/7CgBlP7WhHtO
JQu0Idh3JN+wK8Vy9F6yG6lYgxAvPZDOlzud8dkZBl1gxtH0LFfcjyIAEhYmMfejWduSNPT63i7a
YpB0mlWYGNVmEX+oANQPGifZGse4nnQdJYaP4/ZQIaYODfPKli5esjNzs7AfGlrQqiX1Dct7pgPA
PPVjlqx8KhfTJvDe8JEBkYM6fRYZrTJRtawHgi27PQLLuX8cTUcan10GSxNIJLx6nyfCE0yXaRk+
vmc//7U9D/6IFCRt32G7i+/doTrUauUAqLBz88UK3lO/OVuoPDs8vxXKLDeAtgs8Hcjl42zfgD58
SKMxeQe8Ecp7WFamwQ56YrO4rUo+4lYdpZXbXCvQnoImVOxXyuqLznhmYxaCxwZKMJTRwlMloldV
m86QPOtluOlgeaYxc/2kFl3xzNj097NbxnUYMthvw1Ni5P9IQrB1NeOXaOmb62aWgxdDnlBHMEwt
mrPbrDeFV/slkze5UtqDFn/MXe02T45tlt0I0fghT4+55SQ/VsxOZ/8meKErqqOhhnLI/DHbo9lu
JCNmC/S6s9BwkvxRLb7U7Zc+j20F7VaFbtB+LNagS4ufOJN8no8AbGSvt/NsXwW++uEIaT0k5Ynh
GIjR3XSuWO2vr2/NyiyQuBLjnKU8WYFk0hEMtN/diPB13cri15Se/cRtSANr3mdWCwDcSU/WrYS+
PFWCNXS/RT5Ag+/0jEW8yxwEOHTrqCXO9V6iBv03ZeA7J0Krr/zWIBiqv4Rp8o69m2qy4HnoCxrm
LGwMumoEXUcQjuuRbuzN4Kvb6/u2dLfOLcxOBwE59MTkitzU+Jmhnd4hm1OspgVLPvD/YoTMCxCW
Lm+wEPRCLHR8J8vqyKRi721MZIItKdio5P6D08d3UnIQxHKXep+S9EPqlisHthSwGIGhTwDp3qTt
dfkLhmhEl3DkwFS4g+FrhjeoUbeNrm3SQN+MWvT4jn09szeLWWps1RbqpwT8xLxhttVRmvxOyIaV
LHWBGkRltAflRQj+EYlWZ2MfhRcHcdIzDNa0+aY07qxusPPiSAnHQXYT2jDftBNeC0q6EXrIeL80
a0zbix509gtmPor8bN6mA7/ATJ+aUtuNieWY4RoD5aIHIXoPjR08CfDmXZ5fK7eCFiFiBbWg8sP3
dNPxc2lNmmx5KX+MzA4tZOI5daehN57uQSEfTe1n7aYrR7ZmZPaVibQqVbpxSqyC/OB65ibvpcMq
WnTRyiuIBEoyZo2nd8FZbDfbIsxMkYQj0wsm6htoo6o27u1REJLddVdfvFoMrE4U70BPzZkL5hJa
Tl6IKV/St8ZXYUAaODtonbdV37V34DFwt0mTaE7+GPuZRgFinFp9opN63yfIaJWslCeXPiUT6OO/
RmYOrag1urki6YYlB7otjR2KQd1g7BQ1SeHdUdYAe4v7p03aTDy0J3Tv5VEFhlki6SLi2rogUSqq
Qwf0u78TpKjcpJZKcTvokrWK5fSvzrMOphD/tToLyaqf5GNd0igYq/IoV6OjS+J+kKCNydLt2Fo3
xtBu5Ge1tXZ9YP0C2f3B0LyTHt6PUXhUhIcJLTGxNVx3pkW/ZX6NyjDwNGleaaSjWsijZZLrUSeJ
jH2peo65ygexZmW2eC2uqkErLL4GIg8MelrWoz6s1TMX/Yh27asgFyNsMyOdl4oJ6VV0ymRzA+OZ
K0JrZA3O2K447PJq/msI4ZlLB3IzpgoGQQhfq5pRqx5Fo7YRitq852j+mJndC14uYli1rCe3+o3s
WQddjTbxKhnlomP+u20Mil6uRq1CYcIPMHnsyjtaZ/eMpFph4DT13TTsA1575S2ztH1QtjFLzSQw
Y2izT0vedX4xigQVv/vsjy9De9egKfv3ewcue5IkAuhO2+xyUSi2RiakpaRZaXjwM/XABGOo+Ssn
tLR1ILeYYyQlncaaL60IAnqzTRRGp6AabPhEtxGdVKrCkoAsZTHaYbiydUuhS5t0wqYpNwNF8UuD
CnN0yujWEcj6JrDTZnB/eWNgOGbRmk5uQREtu9J74iXgFXjlJ6A7nLOXRt0+tsy2S6KTqn7N0x2f
ur3wpPlOUK6pHC7u55mlmWdoXVr2qVdGJ7ftdtN0l+/uSrNlcJuIZBWddxCVtQC4bJOHBTMejL7O
6R/aopMzZeyiU1MAeKTBle3zWolvRitCWyRCwpr33DaIQn0FAbX4/IWw4V/Ls3g1ZG6fpxDrnQYE
kxl/88AbDndNIyHe5ACBQaoVRY4y/AEsc+VrtHQFSR2mshaUKIyEXh5pGjN0JmdaBFt19E+fDmgJ
D9HXYNC9lVC5uEgmWiwoBlBJRPX20tJQ+GYWB+SRSpdvM1fbBb7TRtlO+1Ep+m2bPyWdtanMX9ev
/9I9ObM6H86WB9dsE5XEMpPu/Po2zQVwiJ9774jg4spWLn11zk3NonTSydDAhaSXCa33CtxOUd5V
gUdz5fH6ml4RsPMM4tzSLFALrEmMJpRLmdlpEG+LAKBGn7yA4olcihZGu4vE2FYH+jlu97VJ9mF/
zLrnMWs/dGtXdbqKb34MeAQGimFyoH18ea6N4SWGn1HN08t8g05Jn+S76+td8lEY4/+1MNvYgBYD
NApYgG1v00TGlo1dTduX/ZMJG9otZIJvJhBE1yDjC3oyXF/bx8x6ZiKTAGSErrvpRuSglV6266a5
FeK1YchFJz0zPbuEZikFmTuSx5fxTiJ+e71tJQgNS7XT6aukFNOBvD2wPwudfatMI9FItMl6fesR
kJ6je8GuriI0qGRxX6n7rofKzRI/1qGw8i1edBXGmOhAKQjXvUFBuqEhe9oEkfGeTfe3561cjMUb
ePbvz0JMHqAuEJUgi9AxyMvyo5HuNT/bwou6spBlQ5Mk2aSoSgJz6fPhEFl9PFCEVeVs28cjwkPS
fkx3Amjg676/6BrkR3ClTDxJ8765hqK9H00opjoRnSoOJn3TbVCZ20LRNuUaQHzxpp1Zmzmir1QR
PSs2ULDuXJMOOuzO+vfrK1rcO1IXug7oP7yRiRxlK61aWP1Oavi5FjeK8j2E+2DFE6aTfuPj/xqh
pHx5QCYKCX4u8JjB0wQIeOEAlXUmuF9oEh0EJbTjfq34vzTBPUkyTxBfUO/SfBAwdFO/7BRwWU3/
pdPuBaXcTCS8oFh3CmqbsDH0yDMZ+VbLFMPxaydJi20Oy9sxT/5e0QO3hGIBzDM81qjcX67fFUIp
qit+SwAbcj0Gd9lrJIM6y3xPLfvc1Cyc5EPXRE3Eiy4U/X0llnYlSfvrLrN4CXiTwobEw/QN6Awm
V/Tae94/SnUn++YGAme70EcnDkJ7leRp0Rg4LHDUk875vJFqmU0r1DnGysp/Qp+0Vsud4KEWCiNJ
jg7A9aUt3rhXQgx8kjH42adc4VtdR8D4qVY+uEbklOkxRoDoupHFuItsFnBfwGUgVy+9oezyKtKM
IGK4TviuhcZwLzKM+/G6kaV7DeQLdDvzFlA0z/yAedFCi5Q8OoljaofJHUWkGugIuPO0WTG1dETQ
VQEjRo6Z+tfsTddpSS6EXRGdDGkjjso+jf2NGQ/HnKIUEi+76wtbOiKDmgisIQCLeG9d7p5VxK2W
NsSSXtTtJENaNbScNl17fiwmIOd2Zq6QioMn0Fmm5RCfoFi1fZjujOqfAgQPTFw7ySztPn+porXA
tXhwvMBFkDj0LsXZV7ON4wSlS2JF2h6rDgaq4h8/+RWP4eYd+8h4KPxbjP2CGbjcRzQ7AcUGvJHh
vsqjcssMhG+tKfwsusaZkenvZ9XX1s+iQC5w9Sil2QXOIv4sRXoF+vfY1Wt866+vo/lnBgK/f5c0
c0Q3SbuuGaZYMexSAfU9DcpOz5G+5dVez+TTMJofY/GzHo+O1z34NUirqrhhxmz05U3gfU/Kh6S5
AalhSXzcPzFy1kwVpL7QPl3f+6XvIVB/9MUUyDbQ5bjcliCVXL1S2fs0dizhu6wLW63+hcAg8go3
PFC898BZzw3OdsbsKjXQGxC0YuluaivfTHjWdFjpTy+e9tmyZq5Li8XoAxErdfOSQkIvRAfR+qKF
mzhfU/xaiqF0wnkXKMzgU2y+3EEF/JzQD4S31nB/WtGhrfqf189oMc6cWZh+wZnrhm4v1WZBFaDL
s21eJiFUWLkT1lqwvW5o8cIzA6VDukWNZT4M5SeVGVQytSMr/O5S34u6Y+dCOrP24l88nTM7swsv
ZkHnaQJFHCrKfdsh/3DbB7eQW+zzskWH23HjH7782DSpM/S3VpffGaH3APf4IR16OhnVygav/Z7Z
JSgLqGNrhJFPsHv64aHTjM/ZJMVeNHuvDtaQUYvHSWJEuYweMmnh5XFGAOV1oc24chbY+OJYtqPd
rc3pLtWsJqQrVTnKKnyjLo2gjGh1Yz9GNJG7r4WvPihBtaMjqGcbqli7EFzvSi6xRKCmmPAGU1dn
cXDKXJocI5MJO8aQT56pOJ1waJOjiwipQXO3uNWzbKOqEDIxE9M4uvHt7z2XNMakBcUL/c3bIeus
IRHiFNvCvTC2N1bGVHLcOKm4JvWzdEf+WHrzgEC7rRJKkdOTxuLop8IO3urO0u7J/O3/ZU2g7y/3
k5JRbeg6lqy4Zqh6+Aj26k5IGkcMojWezyWfPF/VzCetKEoCX4BHKRjRaxe+l+Z9nz6/Yz2vBVRm
vUDzzG1IVIMSRNRPdbdXVf/Wq+6irHDisVrJJxbRveaZpVlI1kpB8ES55T4PpkPpxgL+urXcjcCc
lFTpv7xuuIv7cm8lyf0Qyk5ipA9GnN1PJFLSKB6q56qJH6Ow3XmeRNne2EfdN78bD4NYWTZTfze+
UI82eEueUOJa2rV8kWDZ0gwUK1EfmIXHLvVi2OT5+Wk3PoaaApn9vhx+SqbvmJpTCdEtQrcftMS8
9b3aZuRzJT4vurhBJxJM/lT+nYXDJmvyDi56LlPiRnspNPWbNkuUJ2WUig+l8A4pSzL1ScidV5XI
yOjknGffN5Qt+hDJCZyPJuBGFRt9V6dMH0JIKh+u++BiLs2EFKP8MFAhnDlzwlYf6BYL2Mrc+1bI
96NhZk4W558phB9Fc3g0vXKru+1OSar767aXEoVz0zOvrP26z4dCik4xE/AogrTglFp5req6eJNN
g2LX9EZlXy83UwY8Rq5H3V6DzpWbTI9uvSOy5CG8uEG5UH21+MBcGhldZP2qzCW9Teub0Uhv/Kg8
RE1T2cCeVwpdS9sGhAF2FKQpKaPMsp8sUqrCSAUewnL02aD8KmdVuBJqlzbt3MbMA+VaSHW/m9bj
wQrb39VjulnNSRc3bUqtTIhzmBOdGTEL9KK12CIq1f0u9r7ntBz8oNmFELb+vadZZ5ZmxzNYHIXm
mlhSfqN/YIvt7+sGFvfrzMDMyfJCdSMf4ZJTIO4pZ9kR2I/VFGZtv2b5BJy2ocukMt8L4U6JKbKU
d0ML+Wm6e8diADeAkGdAHpTJpTNrHapNYs5imNvJ6J0Dq15tIiw68ZmNWToGpigaYh8nRq23rVCt
QdX2+ioWdwsVdM4doD9vz8tVtFXN5E4SxaciyrZlVe9r5aGI6q3HGO11S0skqrx1YGt+HTx7w8PC
1I5XpFZDiKmCzpZ9EjpBiLqNpLXw9TeyF922nitCAlMKG9WtvyqDe9egU3SrtVGwyUTYOA2ts0tT
0P/eMS9+2swxDaHvQ/SBeF22pdP1xzrW7dWp/OUNmNC5U9UMWvlZSBK8Nmn6BjwErLUbD+hA6D12
aGYrnp25T7Rq9f4oGK2terkT6NQXGNYRbf8dYu58oCmVa2QaAPHUWYYYGFIrGhlVBqMUdrWwtSLZ
UbLH68e9cNcvjMy+mEPqma+9htMkexgoCFqYkV0ba9SQC/7LRBOjy0xT8FlWZycX+31AjgCEQAiN
DQqO0BxsBFwZ1ry/vykQflDvmMCZvMNmp+cmWlXqApb4HdsC/iS/yXeScatB4nN966bfPKsCqRbz
tGDXIZqB1/jyTqI5otRCzXuaijLjV7V6NFKw46NQfaNylDltkHsrl3PptM5NzsKAletJrUlUI4B/
2rk7fIrVcOOF0ub6ypZOaxrXhNhrIoKZp1FRKXnpKA2cVid3dosu5qFoD37zUdPiNWXThdjJsBf5
4UT8xDNq+i3n6WHaxo3GlOsp9vXUTjVZc3qrXHu+LmzchZWZ/4lxjkwjPXNSml3f9HY0yVj1ayxf
i1bYNKZBoIRHyulyLeh8/R9p57UjN7ZE2S8iQG9eybTFMiojlaQXQpbee379LNYA91ayOEnoTkMN
9EMrg8fFiROxY+8SbcIouUWRNmimJwrWZlNuBJrztlpsOw1x3f8YWQxFToIwNVEPvS1zo98DXHmG
BEDbBVFj2qGaJ/tGaM1dNEUbD7z1wZEqnlmCURBaBLhR0LagFElSi9IQ7sSyRg+x73dG++/vE8b3
XzuLA5wIlh/qyC/eZkV0srIvgdHbVj44Rne6vstXzi+GQO/NvZaAtxaHqa9KOMWqKrlFv+DkwVOy
k9V7OZFPnSDBehgH5+v2VieQ1oI3yVKIwhf2FKutAqPK4E5L5QPv1p2A2ldibGyPtS5SOFBU3OkM
SuM/LjchnfiTnNQMqwf1T2XBtxEH3xuxeBfQOjq23n1v/uwj46vfeE4z3QQ6sBF4HOIXWG5hCvhs
ZlsjX/EnF5+0GLlmBZpHeiOZ6bQ7Xiwxkh9cMx20B9eneHVJ/zv2JexHyjtzHLs6ue28z4OnnqQa
WWgjd7LhkLb5xv5Ze8nDBINaIk27c7i8OO6BXDdMbZHc5qPQfGnTJDqXvQS8CcCVI6Rp9mgWZvuU
Qbuzn6I42iFZ+QNOkuix7DLr6/Whr+4uHaLYmfGZss7i2OjIBeTRxO6CBe5FEEvuB0NE9MffuBvW
UEi81SBG4jWPsoq8WExzkpvJEphjb0p6m1xVi+PRsspWi0c4ug9gVo+e2h47OKY98ajGf1NqnPFz
nDwOwcZmXxv0u29ZgpCUqYuTQWZjRTWPLqruwZDvN7sm13bVeyuLQGzG+6PMwzqL8auQ26pqo0Kr
aN+2isJrx+S9nYWHVZU6rRWTkysWyj4lX55GtVOmnynVbYQuq1uXwjq549kDQr966SSaSLd8QWTi
uvLRqHdU//ANk3YjRWe53gXCs2DsY8mJuufru3QtQ0No/V/Di3izUHqutrCn1Dl4EA/d9O1+Uux8
OOjNW+kM/JDdlcnGpl3dJ++sLma2aKvED8yWkxrptgCWdBZx3Hw5rFqBytEgpwWeXllMql+nY91N
JaEMVEB+DU9fv812sboZKdkC9BCB3i1ZoWntEyo95vhBGBko1THmTVDDfoJgWbIF3FprF+ZqhFNr
RjtJ1L8utwno7VTo1Cy9NdV238jSGTzGyZ8Ojf4MN4LXd3u/3Gvl96j5HxYMqCOvHpragdfMs/Au
KgyJdH0jrNNbr7jvfYpUaN0nW0bWpnK2MHe6ztCFhRGtklK9Nqz0tjL0320vvqCzdRhS+aUAKTSg
b3F9788X70Xghs8EJwTTD5Ub2CkW18U4kJMVIn9wIaujuCeI0iEgFK0l11fUo18PG3O4Zo+h4e9n
cTYoEC/n0EyRZhv6oXfl1sp/ZUZYOTh2f4eaUHToMu0HhR7zlEe0olwf6Mdtw0jhFObpQHso/OiL
kYql7g2V2Pdu09K+kmpB/DTE+muoTtYpi+MHUSl/t40o3ypZ1N0GKEWcLSWTN5zch+XlK/Bt9KbO
x+UDWq/PYOVshGBw01Yhc/k9yzQ7scqjVbgiJfHrY/7gu3lpArHReHTCTogk/eVkV50WF35ssLjD
PTzq+1jV7oB2nMJM39hGK5bI3ZNlJC9AVvPDnSdMQ1qhIeSOYLzGPncsM97LQmynwRaqYs0Uy0cf
BeViJnKxjuNUmy0EfqM7AIW3yhukdWYixCz+cn3y5slZnAw6KECHz7pdM9TrcvKMNNelMWpHV45e
/fIrFOrXf39tQ8LqBeRupqwQP/gxi3JQqsTm6OZVeBCML5GUOWCWnCjPbs0Edv2M0LcwnEn+CvL2
eN362ugAcs5RGVkJXrqXo1PEdkK/3hpcXsDQLPgpEMCk3OL9XlkreA9JWpGgo/1wGf81gxRWcUNB
vRa1vd6Ij1Uo3uV1FdkV6ZbrI1rxLPBHkMtha0hIViz2hSxPkDnUPtOpF92u6dDt64qe3rlcTn+G
RijewutAoS2t/5l3HG42ErlE20CywDLPX/buXggmIxzHVBvcAmWYQGrm7Vj+M13abIT+b/wHKQk6
Ey+NiIqQS4kcjK5I13xdag5GZHnjOb26XvCn8gTlWoCf9tLICJO/Erfh6LbJnzhubImI3eodc399
qVac4KwlopjqW+V8mV7JZV+tWvQC3ET/ZQgHjUpOktyoFojibgv6MG/kxTHmaM1vD9WAE2BZ6dMU
ofHCJpxckuHHtPBfuim9GZW/kSg7suxI1edWHx6vj+9DzMVaKRrQQ8ph4DiWXLRDnwklnzK4jR7Z
nvqYmcmOBMLGhl+bRdwtDbdzM9kHAj0LnEyQh8boFoA6YmFf1MqfZCzu28Jw+yTbWLMVhzGXwmBB
eqPTW1LM5aJaVXE1TW4WttUfM03azgZLZj5dn7q1HQixDXxTeHdWbRGu1kOi55GqjW4Y1Ej+6hY+
Q9GUhy7G2+dSI28gwNe8xkzdy79ktUlrX+54pVF7yzOUyZWy9CQWrhIIv7rKroz4UJfTAYbVjThk
ZT9yK8+pKrhFGOXCTdVRayFxGojupDX7QJr2Ge2MpfJFr4+pvB/UHRWVDZMrc4pJoDmQxOq4qIXJ
po1qAR4vBLvK4NBY6V4YYOv6o5Qbc7myIaHnk2gRhiiLS20+Fu/84DgZZHb0VnS9WkKta4zU7zms
t4dCD8yjkKjJgzh55fH6hllZwDl1DxR2Voslt74wqmthnRny5IbDo1m3By9xY0mzLU/jARfYNGtf
t7c2yPf25IW9MTErL1cnt9PORvLYN/3eko96clc0ycbQVtwIVfW5XgDi1yCXc2kq0zQjy8d0dMHl
HIUalGra7ave22jfXNkePDTwVDOMCmuLI9AMZZONajG64yBFduhVj7QXRm3nNsVWrWzN1JuwAdwb
JmHpYoekcVyFWZpxvxRO3MSfBRVFN62WdyZN5dfXaW3y3ptabPrcGGWllTCVaE9SLNl4fW/acFYr
ewH8F2UdjVWaSSkuF0jjkSM20TC6epvbkvqg/mo76uuwR20luFa8L26XDPdMyspVtth18OuhWhXj
FmErtAUQi/L05/p8fUyC8LAicKL3mQtlxtNdDkZAtUwaVInB+MVjHn7y/BPNroV4rvr/y4ocGjex
+HLd6toq0aSCX5rVl8RlGMqehPg7kHH3mjDaiL2eFCUObd9v//1Kpt2TvDrrBVnP8ixFSqT4vcHo
2A6+V0JCx3vX2mpKXp9EDRPzEw87iyNr6n016gLrhL7XbhT+xt6P/hA+ZE577oT7cQt1seL8qBHM
rJyk6GYi+ss1a3zSVoaQTC4V850vAn5MbQG+hEi+qcbxJlCE/fX1WjnAc3v8LLJDDwy4kkuDnphP
QVIXk6uilIuiZ/45DCjAe3RjHopJ/nXd2kdeG/qQQUyZqI0RE2Dz0pwl+4HRDvXklqXa3ygGinoD
ZS7HiPv+VNDCAkN9VNohWrZuHA7KCW3t7EE3Er2yw9Fq3DidtsRRVo4ipVwCFGC0EAYsu2RkCakN
uWkIhNpAJH6EFbIri62uvpUwgc7vmZULvSRi8dn1vLtLG9H0VTHviUs86C88Gj2ezORXYsSQcyUi
wP4mPitDvnEcVxwa+sczPxIJKBr8Fq9CoeWs68bI2PTB9ups140QMeGr62nXTj83Vnd1jNTf+cO5
xPlcjtEbSpa9ZoyV0biFLJ5ogjqVnv4ytr+S5EHzPtP4cYcwjDHtysItxb1Mn3GZEsP4Tqo9pWIg
nkIltq9/19oeJydmAGfD1eIwLj8rmPSJpsB2chXlSZXvoj6y1ek++nfGN0S6oWqij4xmZRgdFz7d
N+FdkTUOr95/Vq1ng7psmdzl1V9Nar5EoeqY1oOn3wjevz+JMPym7wqTM9moxd7yUXWd+Tk5xPXP
EuFjn2jN7Bxd+1N9DzQ7gADs+ox+XGja5ShKcbFANfMB5D+K0AdDdD+5mpjd41YosrWsYHHbyiDe
+3NUSP0u0caNuPfj5TKbhcqZzaXTn7W40XoLMlCjwXvoyaugHBvreQo3PNRHB4wJgI8WvBdz+nsx
lVWb0OITYAK6nHEMd2OvQJrwxUItU+zyg/fPUEv2zFxOo/+LnI26jNVaI6kFTeWAioksn3KV6h4B
efBdKsKNivfHku2bKfgnyFIihfPh1TBO6oD3ndziV1Zmx1Rod61a31bNYDdlsIN1/lD7GT0ugTvU
931TPqYTzA2Jk7d+R0m3d9RE2ljRtY3EhjU5L+Cg+OfyaMbkRqSZssiV0m/A/u3x0FL3kk+1f9uQ
N9sIIT96ep5pHFGAwDO0YemfSLpXXqxKzED/2k0/lX+P72mWoGuBwhOdUB/YuWA51zMEO0UXhO4B
RhfORdB+EYxwI9P40atjhwEA1SPrQGRyOWuTiWqOUoaiKweyHUntwbLCHR0T7ugHO8/aWKO1Uwcg
huZEnpwydZJLa9WopVpjzrOWRTsvKXYFNZJh3CTbn93jZWKHUUGNwpMWPBA35aWdodAqbkgefgLb
Xw/tXmmRoBszOMXLXR/8zqzqWRqKhz72j4oACcYmn+E8b9e+YLEb2YeZx2WJW2uigxDUt7MHsHzr
ZowPBLGJ2HyBZOQQejt4kOPGGcQtBNvqXKMFzjwDFZGWDxCvrdW+a5gDsbg3Kcjm2q3QbDS4rtqA
epIrkQQJtaLLedaELimajgev3v/IpidaKDZzm2vHmpCcccwtbaDWLk2Is3JTU3hcSLp8JwTTQ+LF
f2hP/aLIJ8/rXqAvMxAc2EhXrA2MlxtblcMxp6cvrUZC0sW9GItuEddOVN0J8gPymxunYXVo74ws
ggmoLSiga5HoDp31pfDbfT50B7prncKUHTOWoYg2DmkeH6/fuGv3EqEpdVIV3BejuxxbiIpgkPcl
KZ/qRTc+6bDGKuoDMxshtD1Wr9etrc0knQ1kc6kkUG9aHAQ5KUZKKVizmuFrLfiuMNS3qKSc/wcz
czhM2QIg5bLwO5aqDi8SfkyTSewEPsIrrxYO5rqVj+Hf3JaODAAVOkojywKs1WZlDdZWdM3wNAL7
75QHgzR4F2+kXdYmDf4AWBF4L1r03VwuUeUpflTVHd4/qhw1gKLLD2wp+vnvo3lvZbE0VaakZRv0
ots/tvUfaSZmPMpbQPC1CwYHTDqT9gxqB/NQ3z1WBNalGEdFpEnoPuPX1bZ2Bt+xunG/ndBfuZVn
0UikQTi55DUXb8JskHl7DkLnTtC1uQ2863YEQ9fz9Xn72E5NKhMZbZjacEuUlBYHl28Xq2j0OrdM
3dL42mcHL4ey6daUvwnSl6rcedHN+Ef9BC9kmrkhXd3JeGs+h8JNcELjTo1tz1F/Ku2uTg7XP23l
VXz5aYsbNoqtzDMDPq2hWXS66/3IVvKdYe0z5RxASfatjx9V5RR8ZkNdN/3m7BdX3sWsLDx1zJIo
fYfpKj+H4lnxjlpGtsaWpRutPqXRqwrj7FcBvv3RO3ipE77kwqfiQDd/JSS29TTpJCj82/g0qXvZ
+tPIx0q/raY7n7+c2/Ih+Bw9Fb6dNeWpFm4yk/65yfayjSP+1lV8bRiLPWQafVcpndW5Na2H4Q2s
8qYn2XL/uZF0OyY5aRh2xHuzDQ5T7wSIt93VaX7whacwOsagBKP8bA5ftSI4q67mf5XKT1m209TM
bgqVpoRdMsWO1qJZ9jkS/ta9b4c09kYbd8tbQv3aMBZXsx4MhlUOfu+q2Sdy3QOcV4j26f5p7v+f
7M7JPwe/Urs6G95uwsO0mR0/aLmjswqlm1DyDU6hcS84sf86mjvoPpsu2MXRl1x0St1tHsLH4ezf
yHsVkhqr3TNpNstS3Ujpc37IPwmDI48P6qNpPabR51i4HyDStPvn4Usp2WH80N3rsZ3L9kDnhXwr
eg9WuoNwwAo2JmKllM6JoFAP/TE6HfTaXTqgYjSFeuDJ4UL6AZZkTOu9XpXTOS1ziEOHTHajPElt
X9EfkjHtX9K6hUxrGLd6/d467y9XRJYIpiXiGMqnkO9ffoiUdGXb9WHvTmwXwD2OpHUvHSmiqpWd
qWpc80+JxGdFXTAvpX1i6XtFPFvjd4TU7KhX9oNmj7yxGluAXylB8healNOcfkkClH9FyPgEpzm2
enUy52QYrUpm6ja1fhK3uJE2x7KYVLnN5bKwAgAzwg386cZX7SRwLPIHxfVjBJhNwF37YThBBxgi
qJUGcD+Szc/PsfQQPSiGrQqncB92xzx2PHnX5b/zQ3BDgsFQHvPWxo3bWzJFK66R+QdNQXxAgpLn
weX8h0pArJykvevRLFvCJJ7Kx8YEs5g7c45OkO6tbto3Y/qtVW7rwr+b9GArvfLWHvhhEwByhmSc
mJYQ7PIjzKiKxLSNemqY44MgCp9gNUGvLfiUx9pNBqtoIVcA1/A0OVm2Ud6JpeN5yTGXrafWnJ6D
bvzFE/suqEwkELv6riu9E7nIJySYmHcnlJSdT4eHcLAgjc6mft8oB8V0jfapz4DCGbrjCxtH7GNU
xMSCPaC5RLYoAy/unEJUujQxs95FGxzUTbTL044M4d4jUXj9jnmLTT9M3ztTizNUVJJaVn7Vc+3q
T5Wf0dpElTTXH+md/qxo4S7JBDB/yEYr413XJ1+7uNhlT03wJ6kbm578U2eKdqv86KsbJVUdWRuO
cnra+MqPYQgTMtfNiA9I9y/1qz2/M/M6mHoX7nXjMArdIcukepf6ur7LBARacsG7By+IW46hmBfQ
52zULtoJ9WjZZZJJzlQLKmejbQ8lJcyDSrPubeBntOgOWbYPS9PGkaU8HyedV0OjH2pZbZ6uD+MN
ivBhsgkQQVLiQemsvdyrgF7pW7bq3s2hljJkqKVa2MiEXDurU3estbNpHofxhyo4VnAHV/LBtOxM
ggdVGs8FwUYf/5DLLQb2j48muN1p86HVjVZ0EA6XHyUDyJqntnd703vKrGOTP0q+emjr9AQQquzc
YGo2gqqV5cQk7Tg6/LwzB/elyaGkK8uKRUzGlTNFN5BUbQQdq4NCAXymrkcqcynIUjRGLzQJyMeM
OzoIjo18b8iJU3fHhEpKe5OPG5i8lVuRaSThM/eYks9egvIqSxj6ZGBMknGK8uhEdHKn3fviff2r
+tIl3sHfEsSY3etiN0HdNBMEAqWiSrKYxdZXY6hqpd41C89Ox++WJxzC9EkJunObfu+2EmgrTunC
3MLRjrI6lvHIADvU03L0l/3fhnALJ8fG5vj4VJul7/4zrCUUMCsHK1eNsSfRc+ra+3rA4FbVYdUG
3WZktEAq0bpxuQGFIcwQUmV7AJe7SWo2BmJV2RbmfH1PzChYce4QoRnx0kxDZ2VM7yBDIQzv5OnU
frW0fG9krhmjqC6C3iy+wZfg9Kq3cQDesDvL3TE3r4LZnlF6y+AomZq6aDyNe7EMHtXkWOuvRtId
1ex2Eh80NE1b/2el2mpEJ7yMaia6IL7b1se+ehnnj7O+idbBV0//ThCFQDkNUGSUwGFSiFo4QS/M
O+ihEgB84VPR/xWm72P/5bqjXVteUD+0LoJb/ShrKQqZ4RcSJsbhRy3fD/lRNR6vm1hzMO9NLJZW
o+2aiyceAO89G1Zs65FwnBLqEfqxEs91c/r3dvl53sjzzvUPiLiX8M5aSXsjalJApGlPr0T5IA0/
A6G7p9freH1sq9NHhhyuHZhcAHlebls58tRGjrGkQWR2nwiaLRXZRuAxz89ye4LKoq6CaB07YbEL
4mxKQt3KBreHU6/fU7Bz0vIlbj9dH8qGmTcIwbtkSSoOWZvrmOnMk1A9d9PDpN6Pm2/D64N567V5
Z2X0c5qb25LB6F/F4RgEkh1XA0QyG4d6drEfJ20mUQEyQl1qcVWnBvw0Ho8vd7AiKof3kl5uLMv8
Cx8t8NuI9oDxWmpBpL6gq5VWDK4JqEH/kvrP5SfoW+zNLNaqf6LriB5scOxwtSzGAnO8XHakMKmL
8pK2/FtR2Sn1OXoYFNExEbs1x8fMOvvJa6D/tILAtuKD15/D5lfsZ69+9jkauvtmVE7jFs5j9Wi/
+7LFs6akoS9Xi5Y9U72qsmAryX4ybPlXFj76sxznuDHnH1ux5pP9X4PLG0/yVDTB0Itxo/KcfKpG
H9DRq14d/O6lkn6XyfdO6qClf2w2U0yrG+qd5UUI0aBzH3q9OLi+mUu7UhhAU3mCshEbrR7Cd1YU
Nt274xHKUoLkaj/QdHGqZFvq5sW8Ube8/up1+34e59G+s6ONeRz7LVuK8L87y923VHxoJVRePVsp
9Dk3kgsPCvLh133MmrsEgAlDIPGsTtn90mzqVUGEWNjg5iOc2sOxQ7GuH5/+ByMU80ED0ViGpUsj
A2qbWVQrXGnyjVVITtk8ysgC//8ZWZzJIKd3QvPkwU2UL35r2qJ+brKNgaxtOe3dQBanKypUVIVl
bJjesxf9FGDyvT6Ij3TMHKcZHwCGiYwAD6rLqepN0+wbQ4JYMPxMWwkJa++mMUqnTbWdWdP6U/+h
jy0bn4uyInUu0sFetfbof9v4jhVfSqV5/gpiHQt44uV3VJ6vNpGhsmRJiNhfpynFD9MMg5tIHhOU
mhJNH+2wF0nqSomYPntBoQKGjiRpOMeVYZ06oHXJTlBLMabfLjVvNC0bbpFKan3StMVW7XHte3lG
zCExu/kDBsGMzERoelZGrUG2ZW0q/MrLMjmiOzM6macFrjEpwvH6LK0anfczxJqADJbPpkEexBDS
m8Etu89y/8Oqz2Whcrf9LtTn65ZWjukMfSTopxduVsa7XI4OerqkT7AUD4q6U8tAP0VyhYJs01ob
UcfKoKAZgjgGUgFgscuV95VCaFWROhD0d2IZg6eabuEl9YS7UU9frg9r5RVIEYhMERq1oH6WoM7R
qlQPnQQKq534StBLqtO6nyExSn4vRtMOXPZG6LvizkFRwIo8A6XR7ZQXE8nrDUSmJLpZZfmHdIqt
nQm/77mlt6+G4m1jh6yamyeSWB7Y2jK4CjIzy/tMpN5JL7TC+1No1GMsmn98o9pygCsLN+tzUX9X
QF1+6GwPzRRa2T6RXDX3IGionGCYHOTjDro6vVTN1gNxbe1ozIFBhi2Jb1049bIIDL2hBEtrznQI
x1NTV9YujIS96Rs3tZF9LXXpz/Xtsjabc78AM0kllM7vxeIZvih6qSm68V8lVf6mTQnj1i+0jP/+
D3ZYMjJKEvDNZU28CSsDUvxWcrP4c6bGzuT2jWTX/64nTyJt7kxkf9AKQTXicjySXGpZ3HR00ObB
V8MqDv2k7ehr39iEK1jjGb0HvA2YsULEuliqvI5rnWyj5MpCMT1qWtrsUqLSgzRIw960OmM/Dk39
x7QiASqCzj93mrnVzruyO2eVgbm3Sps7FBZXZyvHgx8KsuSalIeauDskZnEwff+useR9EP++voJr
4dSFucU9KqmIZsHgJblGJKKfrB0Lo9ypw09cqJXER50LSEcqbsj0QwBX+sY1Pv/64iWCdaiOqDBQ
gF7yEwyj5JUZjfZuLuW24XHlTd6xt0zKlXdFcUxE9XciFBsgtJUDyX1Ne8aMq4CTcFHANyFgqJl9
yU2z4AVS/uw165SzIL7kWnJQ9GIDFLO2oBpFCzDXGNSW59+UssCzOgpm9AntsojirlfchmV8SGsf
znfN28CmrQ2P2AuU3cyzKC7pCeR4ksVcT2XXD5xJJCFErt8v7zofdo7qNiKpd30LrY4PJjniMchu
Pjzym3Fs9bzpZDefWntmtLButSQ8pVRFU3mr12vFs4Eh+Y+x5VNfn/rBLI1adtsOtEonlW6U8Z5J
wzD41HRblNIrYSw95cC0ABXqdNYvLsFAT+TYQAIZlALda0TNFKwhfNpdn8B1K4DD2ZVc8kuvI8a1
1yJsI7t131BXCfW/ehZuKR5/pLubixHw2MwW4JN4o9t9924C1DG1jdqyTCitFXbVRNOnTKzGTzzN
6z2vAl7eqbb3C4QICg+CXyGH9yUaYNMNBi7lwC+Vm0KcdJurZYu5+CPbzNvXwUY48zTQ7r7wemY4
TFUp97IbBBOtgjKEhNYx1q1zj3Jmmrielv5ow9atq0fRPGalYfvTlyo9Qt5LQ9wGUHdtR9OxiwYi
oSTEgAufKAhilAoaDoJSd1v/sFKaq/Ojh8qMHm+YWlt7KttoosJfIMOmcHmzBf6k1bksSC4g5PYU
s9ecJAZieX2HrdVPdfJ8HNC399KySyzJqiLtWp8tlkJ8lU+yeuq9oDtpA9Mbmpn4NPGM2eWm/5p7
rLMGvukI/PMMReiLrurtuTX74VCNhrSXmrI8DPLkO1XfKY7KL9tR5YGSyWCKNJtEPoy9l+9qT0r2
pglyBy1D/dRphWZnWSntmh5ZQSVOz0EneUyr+LVuB/UQt2mwvz7uNVdoQuv1RlWN9uni/JZGHnf9
pMpu6UXBqTVFz1WLIv6lBvW3PiVbqEuVuRuSStkIjFYNk/ac8ZfUppav0yC2lLzxLdmdBP1QQW6S
BdmhqNGsgitC8cebPJE2Xj5rO4k6G/A3Qhdye4sYSaCHeAjURHEDIl7bD2+GGojB9flce3VDzD6r
QxKbgN9eGKkzdRiAX7OPUPsGKBVBBNrvNfHVjPaoYNu5xYvkSyQKdhL9BRKzYX7N+1s4SNhVSCdS
+Lg8LUPucbv1nuwKgjkBQVCrVy8pjclRYco7p3nRHzpRn/aTKVGQ84XyUPpGfpP7qrnTrPI5E6BJ
06Um3vdhVt3Wmxi3lecnDNjgE8D2QjmzdGOhJYi6LESKKxXm9JQDitnLSqMdc6Xfyt+vbbH/mvrQ
ihGPY2Ypia+4k7LXEVvU1bMle2Dm8jP31q28pVK7lsB8Nzai4MvJ7+NRr+SYsbVqcTOW3d2Yiode
KO95Vxwi3tiF7EpKchD00Qn6Eq2jH9eXf3XEb6DmmV0PMcLLDwCc0qHuFyqkLsycjon6ayGKO9mY
vhc6zArR5B+zcKuIuHYzzU9uhKKpkgCKX2QUdNEbBD/iLRUqN/FgHj3Nd9RRvrem382r/1g2ZLSH
O98oXOSZdhMfUhr9cYR1odoiMlq7w5HW4Z7gmqSrbJlO93wLFbKJl6sxoxi0F68W3DLUnXCfdPdj
K9pyId6IxYOvn6r0Sc+8T775XfT8De+2cj9yXdPRxhrQ6G8spiQw/DpR1F5yvfyelf7UBd5+nDxg
iH9i+iCur/rqAswkm/QdzRfyEpGfDX3ZF978ICJc1iQo/rLxaBbxa69rAAxBTBa7sEn2idwSTbuG
4e+y1H8cqvpTmDV7YTMVvPZmMiBS0KGjoEEUNPjlRuxGPUhzgVdLJZZfJvlzoHq2l6TPVpfutRHu
6cH0bcsfzo3yKmdbiIC12YcKY85yUSJiJ1xab2Ndby1SxW4nCId0vJHqeJ+hSUqBVbKeNiZ/5VYh
+0NAhsz2XC1a3KARy2EmRSy7qtKR0x8dGkjt4PdjVAFDTe0eIVm9GZ2xCRxaqEvvcaRd6fo3rH3C
zOdDTpySKExIl+O19DaK1dZi0/tms4Pj3XMsI/EP16289SYsnqJAjwgWKLyC7FjmKMHOhXSIhsT6
nXeU/J+Sob0opI71ilq+EtzkQ+V23g49t7NYZrZHMrOdDkVR/A1G6WjhFZI+dEL/d551zjClZ6kI
jl0pniN/q0L40RGSuJppe3k1Q1KyfDUnagFTccwjqKnanmB9X/qfw2ZfK2fRQ3fK+HN9albMEcLQ
FkS7oUm9fbEHFKreUjUQmxd+Nxc9rNKutFPF+y7skLJo5lqW3m+p2q0AD/Fw1MHJYZHJIvtzue6S
FWS4H0l2Ex8ctv4zRS4ptXaWFqGdfKPD7jT9SsrfKk0LKWrRcbOVifl/fIHGi4TuK2rYixsPQLgl
9LQmo2vUR0495bRVeret6P0dzZ+p9DcQome/h7RCqP94oczdmznd0B2vT//HHMk8D/RbghS0oIpZ
nPchSDKfZL7s6p9TzdgHwO/G9NCieNJa2qmMH8etsHnFwV2aXDj4rMr9FF1lGUhLCxQ1VsqDMU3K
k9xE/d4cjXSnRmr2u1bb9FAlSuI0aWjaQlv8ezfW5YfMAeG7R2uOakmIo5VdS4iEw5AE5afRmpKD
WnXi4/VpXnEA2KKqRG8Cx58Vv7SlC2T0cp1BV4F6iFQV8JMafomsXdZpjlA/hNYjpJU56u+FB+A7
BzNhT18a3dG9h3Q4mMMvgwITZJogcWeQNnRt179w5Sa8/MLFbPh+EDdVI5PZyb3fKuBgvzkoFlpb
YF694aZInmVJPYTiq2eeU+gOc8eX7kNrsltp61NWNyWoVRLpBAHiEj0SFInVICMvu6JS93bfP6Cp
PvW3VWHakSadZfN3GRUnKT8OGgqRzaGSXsawPDaBQeB2GAEhxY7pb5Sg37DIlz5cIU4jE4WC2ywh
tVjCUi7KXCh4A9Vtl7zIY1jvM78bduI43dEdJDxMWoRgKsDNp6irLdxJJu79RnqEEiCxYST5ZrRN
v7M83XTKPEh2oWVCiG7VP/ifXMgqRRSi5K9SY8QUG5PsMY/l9L5tknY3UDR21Ckdz11bbymkrs02
SHxtDrbm9pnFu2e+gPWuE97esX1nk+QZH3PJqhxTzQUnN/VPiuUbmZ2LkmUbJKV313fe2g1AT9Wc
jp6TR0umNBWOSVmZsK936q6kYALe0ixCmwYIYdTtykq3EN8rKFrY0sj5Axzi0mc9F6fREAyvDDLF
TfWWro9OrJ4H8MG7NkyCX1pmjLeK2o2Q69SwTGu5GDvFpNz6sVSd5CQcd1XlWz/6opEcPyyTP1YO
O16WlMGtUHrKxmmYz91i23ER8/SGnmRuoFrcEyTsk6iUOsUV/elYqjKUdWUr79ohbh0Z6MU/54yg
x2F3IxhNcxhx6OXUZEMnRS39o9TIvspqSC3w328cqrFU94BswcOzRCB1oV+pftKrrpfVdCeUu9I0
bUV/1EPP8ZP2lMR2/Xp9h30MaiHkQBpoFssCLLzEauZp3hlFE6kuAtLaKVXE6C5p6Y1RAlNyxDaK
9kWrbynPr9R7wCSZcE/Nve9EGIuZ1HFijZqEmltN+VfdV8+lErx4oXWa2vYBULTvD8d6Cm+QP9lw
VSsnipccBVZeUaQElomUwcqsUutM1bUqmR6h/0Pame3GjSxb+4kIcB5uyRokVcmS7ZanG6LtljnP
M5/+/1IHB61i8S/Cffpio4HeUFRmBiMjI1aspc/hPi6Mce/0o3mIEgnMVy9Fr3Ue1BuHK2LgwlnF
JYcQLE1JkrpFNudbZmf7vOlOae8wLpHhq1/qaeMyvc7ZUZPgzSAwvnwXSxijXSqUaihGn5JaivfB
FFmuI1Wae9tp1jaRPgd1c1D2dAcX4X7MpCKOJ8M4yW1/GuAht8K/R/8+DMJ9ybBc2cyfbxtc8VJS
A/ocwCXhw1xS7RKgm64sMlOATvLsICfHCEj/FGRenowbNds1W9TZLIWauMGIiFj8u9RHHaugoyhv
MoOiHiMUXZVKgQNWOmpoEzvht9srW/sU3hIfUxecG0ADL811SlPRckdABZ0mfX6ASS+PjkWhha6a
fOw7++zoO4aqvdtmr08Qnhp2FCw9A8LQtlxarSuQMsbkW6fMH/ZBrvQAaEikHbN25XHYmRq65k49
bokfXbsnZg1k1chgGHJbEg41TjgXPOTsk1on06FUQKwlcXB/e20r1ZpLK4srbJLAjBR6bp+6Kvym
BRCvK9EnvoedbxcHrfGB4lXPw1ctYGgtPIH5hKzinz6O9uW48c1f+xK/hPBK+QTiOwq4l9tsSVUs
yV1gn0omMLPokfpsOTEvxthgGGwc6fVleGlL5DLv/NZ3mqo3CdunPIyfZ3vkfcpEXvpUIny+8f2v
OK2wRS2Q3ITh5SU3GKMfemXUtQ2lE1sq9dHfUdKMnpyUya4Lalq7Ra0+BJk5QsphWY9mlQxfb5/y
mitpZESUYsBrA9C5XO6YFEw0D40NZ0YPlq5tB2CIur5xgKsrhSmUGX3cFabXhS8x76ojvN7ZpyD+
PJalG2aQXGtPWZWDbcuOsV+5c4AczBYbz9ppUg2BsIWHuAHI43J5qgVtUxmww0WVVfd0X8ePRiA/
WuEoP2rmIG98M2vmdIP4+sauf6WWmkiNk/fJbL9dTpL0NNQ/opB3hLJVXVg7tveGFregM2rFVFWT
feqz0uMtGdtbIOs1C5yVGIKA8YZe0OXORXY9ZFNq2qcs8VsPqFHtlQokw7fd7/o2B4NFV4/Reto+
V1ydfWt2Y1031glJumKUvQkhzHSLV3vLyOJuKBMHgrSotU4xLBFNLws25v+zkeWJaF1u+2XHStLA
U8sPoGN20VZnd2UlFE15VQgiHRXdy8tDcRSeg+oEP9AUBXdD6jM3k3iVXu9un8rKtUZmzjdDie5t
KujSTK0OgxFJmXwymbhxguKpZEBf39Wp/lWMj5jNuAFpWflumJAGXw8Ulm9nqUo55XM2E3rAB1pH
0/jL8gqtdp14I2ld2z2mU+BWIv255iHK5WDspmyWT+Rj/Z0dpbuEIZxDOP452Br9P8LA/yAQySQv
989Cs0RuVfYvNooftVl5eeg89/WwEVXX1kOfTvABEkGuKmvAkky18DGjJYUbWo9h/LkzXv7cFcSg
oKiR4Au6CBPvrsOwTORSdxr5lFWtO9XwNvT7vnzt86926271BEU0vsztoTEXUENNFE7Jry+N5STa
oGNwg+BD6z+2VbGrTBNWuIct/eyV4AZluqBPJezwRhf++G5VsRrMcmy18kkyf+r+76H44ycuC3n3
9xfXTqOoEDoP/P15+mAXf/+3v0/CQJtW5J9v1+27369By5uaFUwxHRK4BE1mDxOnvrt99GvuJXBk
glqNt/QyNaiMLKzLGAhtUrymWuWN9MyV/NdtI6tH/s7IIjb7aI3Q51dZSR+hjt0/4ceBEf6tyT8K
SDJuG1sLM+9XtIjRahMESd+C0gVqddTUv/OxcxMz2RlbgPG1AEqINrii3xhmF/6lTSZqlRzdCdKX
gqH4L+P8Scekeci23sOrriwwrLDy8cksybh8GF8drXGI1Q09n9k1/wP75RsDF35G35Yp/MUR6cag
zGaHM+dZ9rfa6p/kqXpAeiYNtqZq186Hgo2olwkVjGWLPpSM2QppbZ1M7ZDprlHxrnILdJBuu8Ha
6YjoTBMU+jBaD5dfvw2oJszIfE5G57jdhxZRDeqOClLYshy6g76RFK59R/Q7BRCdtwtlk0tzZZSE
hcZb+GT50lNML5L/z75Ivt9e1Aq+4Q3px23D056u7iJSZzHgDcOKRF+1eszR74lgh2auxD60xoPp
dG4bBa5Sd5/aIjiPcrqDQvb2T1jbV3j6HSEqSb9zyV/lM4MR1fBSnybYSvTuS2E/C6FpeYLSZ1ek
H/9v1hZuOZuliV5yBvQsC91aL/dNIA8ulRo7OEDIuwfZUGxkq2vBitoCEsqixACA6PIk5TxJa6U1
SFP8o85MkD30RziLBHN0D+b4z9cH0TEvQ/wB5MYiAUcaL+kZnoenq+QYR+fUUUywg2kHvTHgLNeI
ttDMq8tzoH6gVU1lb2nRjANNGQscVQUxqGYoH+aVq2V3VDJJMrf64itdOu56UC+M8gjRjyX6Ppuj
wjESGhMjaTkQGL4N3WvtvwZF2U266urILzb7PvrVdhuOurZQQibvQsSCWO7i0ct116nNUCuiWDTD
DVkEvwZT8sbpSC54uH2Ma1+/4Li1YM0Qw6qLq0AJe62bAmyZlb/3E+NLXpVe22QbrrluBhE0GjiQ
3CwzGqEHMiUKowxO8VHr3IbTG9Jyw8hafOagBPs2sZNn/KX/U+2qJLJE5TQElTckxwCG9tp+nscN
CPjKnQZZEkhAQeJ5zQGfmyVEKCJRhyR4dkf6M3dq0aj72yezshrxDYuSBHUJBhYuVzPryjQW+Qit
X5eN+0DTm702K24fjFChltJGuFo5IB4elLAAsr4BwC+tFUNhaOFAoqPHn2PrcW4+lfPx9oLWTcAU
gWdDLLC8Pn1eM53fcX2mIGxcOTAfc5T+vLBqNs5ny9DiAh3tJikrFnsyy99ddCrDj5OxkUGvmqD0
LkpT6CksS9UtTU41EmuZ5pwp6wcuFzff2rBVP2NeBvoAitRXY2mZFElROITKSVP89jGbHP2eNtnX
26ey6mZiIEbXCAOyvNisAVS6kSilckr1od2VvpF4km74d+3MAGHkgDa8bW8tropUEIoXxo2uUcNz
4wxG0eXKSZ6r7n6QpHmnG1XsUYeRKeRI4d6KMuOoJBWO3seAoRW13PXSsAVAWVu5qGpCmQyDK/XF
S5dvnYiERIrJB5ABD9THxvG/9PnOlLpPt5csvtTFuxFqLYGxobFIT3+R+ozUjHtrqJQTWBjXKO/8
iQsZhQ+rLA+6/nLb2EqWI7q64Lk0oXi/FO8tg2Ea5YbtLTImcE6SDXDQ/DF35c7WvnT2RthY20Oi
OdEJxJ5ASy32sI2JkhlL6xVXsn6W2Y/BQCw4/w+f2zszy9QtHRwm+gau/sb+2pu1J4d/Z87GUtZO
iXQG4iFBCQob2+VSZseuevjNuAm1En2XZs73OmqP96Q/nZcjxPU0oziyv31aYn8uXAOEFZkMyDt6
/zRNFq7RRLHMZJjtnNR5dlU/uB+C/lvbHUbHue/10o3mf4Yk/HLb6FXwooQhogpXJIAbYLeXK5Xr
SO/rXpVOUlY8SdU95G+fHKPZoIu9LqoLMyDpRKdbPGaW6WhaZpKj+9Ipzaqd4vxl/qNXbgU4n3mP
4NBF1f2YbxTqVlZGJKPbhQwiQPnlWzBPZmDKuhyeEyATKCi3/Ywc3IajbBlZrAt+Z1XLYPRFcrNx
TcozOH25cYWtbR4dXFDRjEdRQVkqzvVR6si5xUqG/AP1Vtf46ljf0/EQjA9t8TvIJpTn/twtRE0V
GBy6fUy2inW/q9pUpl4WbTaHZyGHGTm1y1iWN/Ybn/JVxODtR7cD4ktRfOAKvbQyBCFl+tYMz6RY
niQnbomcmILCXf/7tpdffc+XhpZZtJzbptSoWnjuY5+HydcsOvsQCwFzlLcQHdcewSudqRABI2RN
VwEeuo/CrI3sHOF21XxsU/hT/zgG8offG1kcT9/oPF5njEih/yA7WJCaA6Lgt3dtdSkMbYqsBsmG
JRzSn4y472M9O8/23/rYeHn6kIcbJ3PduhVLeWdksRQ4WxNKOVp2tgIAEtmw7zNrV5fJt8nuH504
U9zBr1210/fhBOpIqzvYk6ozuCRvrEvg+VtPy7VVm+L58yZyR23l0in1GVWeUAmj8+j8qGXHE99X
xbjsn+/teyvKwkoSOkiJRtG5Nl+MpnQz5XOnbunwbC1lkdUIvd4yEkac4FMkl54ytTsjCjbi0xv9
wuXFRfGQXilNfhyfmsrlWho1ioo6k7Nz06PlaId3E6ovie7SMbW75FHuyn2Bxhijlmel+BqZr1pa
H/omOyhgyZL0lYO9kxv9Xo1Kd66H3e2dvg4yPJ1o1/ELqTsypnv56xw5HEqAHMW51BtgfMj8HTrF
hN25hWh30rroeNveVaZOj/C9vcXJWqgWK4kVFucK/IE+Nzu/+z9aWBxrknZQSA5JcR6TwDPN12gr
b7zORC6XsLjVetmfQsNgCfSB+k5wqGBHelXMj3Vh7ign7c1xIy/e2rVl8pMkZPtlWpy1woCD+rG3
5I1dW/kYLs5lEWicoaiLzkdnpVOO4+wgYflgJNEGlGjVCNS5Joo6lAWWY5CTEYVBOpbFeaIW7dHw
+taXxBA/r1//3MvE3czriQ+ObuSlVycR6iHWXBXnLJwFi3kU6R+Ym9hCQ6x8PBZXs4aEDLUHGDwu
zTQtzNkRucAZidaslD9Whfxbb+5Bdm6111ccgD1j1APuTaqyy4GrfGCgrTfz4uzMeXHyzVA9OFHz
5faurRyPaODAOUFNVHAmXi5HBkdd6plenGM5aO5HpQ5+QjMauy01j63gu7Z1720ttm5AH4N6Grai
+UWu6nvD+D5yk+mQ595e1Ep+KDpFFB+IcTRAl/Q4bT/BmdmbfDvoEafco96cdMeyrj1NS3e9nHlF
FTyloQmP4vNt2yuR4sL0YkN5iSOAqDr4u5DfxCvVXUoCFxb7Nv3HiWsXgb8zmsxb9fvVg0R6kYFH
UixqzpcH6WsqE8097i8P9s4vX7o4hMnC6rfK6GteyYuWMiXTX9QrF+sDXYUiUTfhMG2oP2hFMe6m
baXx6/SUA4RBRuAc0TRf+r5q10ai+0FJykETQspOo9V9oIzwK2JKynV0deM5trp7oJlxFUg54Cm4
3D2t6PRcszg1O0L6K5nmYi+ltX0oZDSWbjvI2gYijimKyqYgRV7mBklnmLWWlGen8o+N2jBF5Rsd
DfnbZtZWBIaB7xrgFiDfxUuCanLGLyjKc2M/T4inh6T2DYKzt62sLIbXpMCZAMrgNSbO8d2rqI1S
e9aqtjzr8lFVZCz8h2SFlzJ5FDxrDJYv74+wRdgnrPvqnETls12kpyKcX3U1fDVy7Y/vQ4anQYGT
6kIqRKvocjFdmiW54kTZOY7/loqvSDjr1sfb+3V9KpcmFoffZt3Q9UWcnWlejH3kghJW8pfbNq4j
EDZACVPlguP4ivNlDiO/R5EgO6NecO+bpyp8qYZHO/iE4pmMNpL8x54GtJPvFCYmKkPs3eW2qQn/
UCnMzmUDmXhgntLoUWcu9vaqrneOu91gEJchkDdDl1bsuAhMKR+z8zjq+3H61Ov5brOwcL11GEEA
GA1bKgtcvJdGqoqgVpm8Iodq9ooRzQNUGeb+dxSOHlM8xbEpthi6ri/FS5OLeNpOamt1PU/K2JA8
ZfhiAdXhoIatWuTq/jmoIEFJDSZweT+ALojMUVaxM+j7DOi9w0DpJpBuZTW0H+kik+zRLzEW/j2V
XA6JaWVntUw9ZMB4YmS8TuXPm0d1HXmInu8sLeLbNGdy2RpYcrqv0fjoDFuED9cGgGVoBByGjlD1
XFbLVFtSqFxMPopBd4i6H6ZoC6NzvVkCXC8QYFRWQYAtLp0kDzWlbArnhFDrPpG+oOTJDF/+kKvl
xid6Pb0nABkgGBibB17PW+bSsadZKWtNq3zatf/k7c6Rv1AvPsyW76roNM/qXS89MEUn2dPPkmdx
2Z6D+l5roz1iC3/6Hb9pXVJdhQ4GjsTFosvY6WatnyFDmezhXFo93LcD9dzakbdEHa5RFTwDcEQm
iajAm6ihX646rGMAcEnrU7Ruj6X92obxXmuLu1FSH8YsfTYROKmmxu3Tn1E5vxRq/MePHwEbEcVk
dDeZ71zcKANELA0PA+lUav1O1c5R8JIjr3R7R8UfuSw2sEwmD0lbuItpbVyuciwcTRtaSnmV7h8c
qJSJjsHkHKbwB6oZt21dRxHg0aJiLfqUkGEtAqRt1JVW9kF0htHpZ2r9yJWPSW58uW1k5csjgHCF
cXcxI7SkQEKvrU0qIwnO0Vh1u7m3VEbb9a1++Mq2OWSWAG7AKzF2u1iKmnbVPFEFBXLzyPD9B635
EOsflax/0Keftxckot7lCfFQpJOGpB7UurQrL09IzUI4CnyJqpPd77IQBtL56GvNAdUbLy1/bwow
Xp8S9pjWFKfEF7YkdupCUtk5dKKz7k93ejifjVI6OcxL317WcgdFGZS3NuOAQuyRf71cVqSPsxUl
HRW7KENYrZGqnWZn+UEuJHJaWMW8mN34w0+KQRKqCMCMwRfwv28yR+8yziwOUp2HW3xu8gdJeRHt
hfb37XUt/Q8TQtdA8PPR7rrqADV+ZOVqEiXn0OoC6E2Dz4GRbc3/XW8e2mqCUgJHR4dz2U+IBjt2
kqlNzj5QGZserm+p+6kffhWRj3TUlrcvXUKsiVknmFsAZVgsa3FWvZbLBhQ6Z6uh3hi7VOIi6/vt
fVtmT2820M4RwkK4+rJ5YXV2FNfOmJxzNMYnCP1Bz5rjM0Oy7tj9ldVuX//4c4vMqXGXkHbyqFqU
5WY4/rLSTtJzWSu/6i6an+NCH55sAvuuaur4PvTN6ThWQ3NMqmaLDGX5WYv1cqtA3MGLn1H0hf/D
/C/XtRynZ91hMDpu7buyM7619rDrhvGozQ+bSc/aDoNFgq+SrxumrcWFNtatHqmwvJztWW12zK9p
nj+0B12uLDeVktgzUq3YZ7WMXAtD5hvf+1UWwYJ5HwNQJIxR/lpC6KRO6uzRSBH46GyS1aiqjwYa
achdUqK0mqE8ym1Z7RO17O6U0olHNxhj5z4fx05zczOf9tBq95+K1k9PUVYXn9JMjp5vu8TKx8vg
pyUgm2/Yk0Ws7QPDjzNNSc9jaiX7VNLrH6kh1Rv1git6jretELouTMaD2VpO78IWk9tKZadn/6Uo
f8dP4KqKo/kXHFj+Y6J65eiVr5p0d3ttKzFDYGsBV5HO8IktPmJH8211Vjj+Uvld96/hB1V6yD7H
L7etrLj1hZVFhqZ3VpHRvEjPSX4KSI6S0lWsv6A9qYzUlbfYHMzF3fg/G/nvmhafsKG1KKnEWnpu
M2P0BrUOIEUw5L2falCHNm2wu726lUBIU5+5cj5d2ASWyUUfJAkgFDU9TwVEWdz3D5m+0cRdOyaW
BaGHGMjnr13GWiNNuoYvKD0XXRl6aAY7jzyKwodcSa3nQk1RjKu3Ms21QwNNQDAkraZgvLBJZSdq
kwx/7Pznae+4s6vMv8Lqd/x6e/tWIhDs5tRjeLHo1JUWdiY7rGSr5hne9BKTZUGgf0K3oHks/bza
T4Nk3FOhDD9MhfQTdN5Wn2fVuiDhE29mRtcXziIlzFrCt5CdqzE5QLY+uWX13arAgdb7HvWVuQl/
5MmGx6x5KMk1dUGHEhYJ/eVxDvpQgZczqTz4SNTTyIPv3K8/2/vbO7vmmNzQaBSTzMNwJv77u8Qm
jwwkxWrMpO1DA8uBFjyWW73lNxz5+0xUfG1ISIOlEe8F0JOXRqI+0AcnK/PzVD5HEQqPgexBnBk3
HzXZlXPojopD1tFU/lH7iFaWT4UDqbyzr83AHWIkYXwNkGVrefkYPTXDNyW88/vwoZy3Xqxru/H+
h4pv7N1udCU/v4+b/KzBK0hX1J21w5xkG3t+fbQ8MiD6sMTYAvz2C2+Wu2oapgSgjdq/JJ803sKz
kt5BKLp1XVwvRxDLcytAmsZM/fLzbKsOkFYp5+cRXVwFkg5J+Vl1sSvPhScmz40BQEkbvijJZ1uW
eH8nQOGQfO2MQyj9c9vRVq5xwQWNxDxeS960fMTlA5Mak+kDyKgPXb73P6Ro8s3/RNkDF/chbIe7
bFYTRnxP9vhPaUQfK632JvP3EB1u/5LroMUPIfVl+0UqvxRMqMY6rqA+y89VktSHRJtxOduqPSXt
uqNsxNq+CU1/n+ftVjq8cvBYFs9lIQoN2/qle2lzGptqHOfnZJYQ+T1WnVenbtPe317gmhkYIsBx
ijkAal+XZjKJG0Ieq/wsG2lKEgy9sF481mnoRVsv87W9NElEDeB5IK8VETrffTDORCvAKflgxhpC
IAOAV9efNf8EWws4g+q7sSV4vpICAcPnIhXseMBjl+jG2U4noCFhfk6re0OuDtLwarGw+AdSERr6
y+kxhRcuOBvK3bAxDHoFkyUOv7e9fLwzHOO3INlyxKZ/OeGxUahlBt/Tqt35kVsVH7vxV9Efgi2x
r027i4Dhz2WcxAV2Hds8WIOzy5rnIrxXHhz8qNC8uYNjavpRQCJ925PWAgjKmXSNRLOFiuHl8cZq
Mef9VPOpSHXshUke08akfKA0xVYbZM2T6KCBD4Sqm21eeFKoTwMDNMj4RQbEfkgQSMeO8X8o8of5
UDhtvI9Nq4PyKK82PpcryS5xrO9ML3WqhqyaU7Cn+TkwDU9L9BfH/NEOBwWh0l5v75XWdIE9zXB5
fXamHU+NYXyI1K9jnT76Zn2c2mdqtnfqs1nx4Lh9AFfFxOVvWxy9pUeaxRw6R+88qNauUe6CEGS0
ICk5BNOzg3ayh1Lm6Hi3DYvtvryy2RMe7JQwBeTRWMSQtm5NR0oGQlV+7KLCK6anOTsUaX4M3Sp2
3HpuNixe+5pQoeAowKFRZ1m2DqHXHtUOAphznM7IO9fByXdkJMPC6u720q7D43tD1EkXTl1rjaon
LcCg3j75ifU1gBGk1m2vlve3LV2/CoUlAUJEmUe0Ji4twRo/8HSla+104U+e9J3Xp1m4kSiuuMil
lYWLNJ3Zha3ZA0GxHG74FiqBV6eqPNJobypmNzTqvdJB5ivtoRFu3NLQNwoiq0dHqVHwpgLbf/uF
724BQx9maRQ7ajkvVMdq5VFWX25v5fXrhkVCxyn6CQbvNrHV70xMiaZXcSdjojVwvq9K/NlpOi+q
H2xY4G7bWnWQd7bEct/ZCv22sssAWy00Btp+UkIvqPb/4cF2uaRFsmkHdp1lk1Kczei3HcbUMz6l
lA0kc3NI/vpjvrS0CONTl2R5maqgNLri2Fn5Y2yNtYtYmauC+Ovzgz8pT5MWbCC/t85sEdKbARL+
1GSB9aw/pr5+Z8X9zhjueNog376BflxfI2HDQp0KEL041HeH1ihjAIbQwNj424/+MVB2REcO/1Cy
yLOeR2XY8JL11f1rcHF8+UxbeqrYVMX4iRJfY1dec+/rT+an2964/n1D9/W/K1ucntlzDYewt5zj
6Nx9MST7r6ndD/GPqe6P83DnkOM5SXfPM6JHYmXD+GoIe2d8cYbwxaUKT4TyDHwzd6OySVzJSCgA
1gCc3MCcvlnKRI0TtJO1jxMHRietir76phnvzCzOH+xWgudKglly45eJ4Hl5Q+HUYsxLEPPTW1xE
BEPLGieaCDqhfYz0byj/av7omZ+bwWvl7yqq93Z5/E82UaaGElgXIymXTuakSL42xkhkOEyysfed
b331WbWPpvZJGl6C+XWsNuLe2v7D2oLkL1UARg4Wwb1UlMbvM2LRXObPoeM8tsq0v72qtS+HUjZt
WlE+uho3HeR07Ibcxr+su5ZPc8hOYTd4g/yc+akbtj8qfaObsurS700uvh1thjIyznz2sfsmt6On
1D6ZngKhvAPtdCbDIdnsdAce1eiT3XwKJ/9P+WqgqEAW5t9FLz4qJ6iiNtIlUKj6wWofksQI4XVo
3MTKTpQrdvMWv4O4NJbuqoLg5MEPZ5axTG90mfKi6bNkPb3ret8Lszvqqhs51NrNxfAr/GAArKkE
LrK2cc5ze+zB1o7GP2hq+qi5oF4TGFvfgfC65WLeFsIzmjHY5QtT7oNwpo1EYhOkO1v95nipUngK
gsqwpR/Vn33xuYWs97afrlQQeIXwdOVqpu/CINPl1ydPellLs16cgy+S9EAvLnPjv2QIMvJ8px0n
ZXSrf/zoUFXHavJGfdd0G9FQOMVy2boo4TLML8qsiztG60ZtQG6xPKfk3236FHW6i6iul0VHVXss
gy0F3TV7UIPyiKdWwbEujjMbGqOXAq0822P7UtQvehE95um3vAzBczp3Y9N+vL3Fa05K1k+m9Vbo
X2JDlNIoC6cIq7OKYtKHQZ26+3SwHtJ6Uu5uW7oCy4oPEN0W8cSgZcJA1eVhKvWc5DYksgDNvxdS
7Pn2t9h/jH0LRXfpUFbGQ5y33Ggb8XTVid7bXVwbjW7PYqCmAtE1HvRs12e2JzmQ27+wqwoUzRXq
PcG3ID0onyD/N4unOmi9bsuVRIRbuBLdXujtmCZ3BHPR5fJ7M0bpdOBnJM6wY7g7RldbgVtGE1ob
xUZutBZvYWNCvAL059uQ/KW1ZOqzqRmxplMMIm+mUh99nw26pNZ8L8dwI86Pks3kbzLtJyO9aytr
4yesrFfwowIF4ramUbv4dhM9zTN7yJpzN3wS7otWyHQfKk8x1J63PWvlo6FJxTcDvEmwQqmXa430
UJ5ROmrOg/2hlcadlj42cuvl80M93rXh/W1r134seLRA/oNxo0dKXerSHFpWYdJkZXhOgx9q2u+S
O9v2HOixU9VyIwSby/KDr2x48dWVLYwqKjkIQAuey4vdjKQkd4x2CM9yIif7uVfzszQB9rb6OnnM
M7XwmLJLvE5rnppkjjbqYFdnSeVNFEygXxMciUtgSZj65lyMYigxzeLzwFShl+iZv3cqq34IhsB0
k6nLNvK9q0SIHAiBP0YgSPiAVi0+mHgsdTvNwRsVquxVvvJ9bPqtUYGVhQHCFgh+4N/0msV/f/eG
0BLbnu2SOUjO73OkVa45PdM5lir9WdnSi15zHKBTcL4pJF48WhYBsO/kyTZyhV2Mv9adyfPvg1Ud
01OQ7NJT1s53Y/m64aviT14EHbGH70wuYl+g9hJTsmIPy/ET07o0XlovGo2dObWMY/KcjtpD548f
5RF9C8ub9dcsSY63f4U4qKsfwUUupgYQtVpOM/ZNPJeTyiY34eSm2exF1scZzo7bVq5DnljrOzML
f5mSNs8pXHOWzVEtamiLC9dB5lmJPka7R6Xb5cWnenYhArpt+CoFW9hdxINCzQYJNn0mkdXX0EaY
a9S9IXKzeotP+/+zQoa4gULBIW4sVujMctDmM1OFiY0iSFTCi04OFHnOXHxWYiXyAJZ/V8rpV9FG
macVDvCYMP8LXinz+c/XTHHGgpgWismr0b6kDsd8qlgzGIwHI9rbdr93htmVNuysxQAICmHG0ixx
eS72tnNQfmoKOzwbSdkcu0L9ag16tRForu4PDvC9kUUQiLNCibXJYDF18moOXvGrROc3UGDDiMqd
WXax9x92jxIhbzzBZKgtLqyuSbRoVFmVIz8n03fHKj3L9Fr1820z110EFvbGxMNQFzfxEjhkG4EJ
+muIzkW/C60jZW0vjh96GQmPz3PlTqonPatMB9w2u7adPGAF5pEpBwZUL2NqoEd5bsBnfU7ku3A8
UEq2fta+JxfuUPwpAS29Tvqq/9pa+MfQhX4SZdhSitIboLndhEKteeB7CwvnCPxRncYJCw5jVhJz
VWm3AeNYC4+iNyw4JsEaLCdPUhQe7EmcErNq3mj+MIzSy5s/Ldi+bdS/RhYXgazWhiRLLCMMXvSO
95JcuczD7G8f/fpm/WtlcfSp76T5pE/ReU4MN+o+blZQtwwsztvXzYIJjRkSATWAMPVjg0z8/20J
i/PW6rZlDSyhs/hCHCYUo40mvfiNy+tQJZkjeHIbklhdfh+SooSJanMUlWJ5lTrt89jeO82Pqtw4
jdUPUbycUd0F7rGcM+oN2AqqTMx+2/o9ojBfHO2p0T4R1XndKI99Mt3d3rtVT35ncLGyQZ6s2OTJ
elaslwAQRVU/DubWYOAVb4H45skJZTRIwJhC1Xu5f3D4Z6PamNE5nQ7Dx/lXtjOrk+M/zOVHI9XP
k/aF/nryJP0KwpKq8+72GsX5L0/vvfWFizdhCrcPHbqz3Pyt9TbD7DJUFo/28JpN/yW6UXQh8QYO
BD/NwpYTFqGR+7rwdtNxi2TIdszHmRsrWvumuMIFX4uJJ5iLEqcB1EYxSi06IwV15zjxw4QI8O1N
W3N5RlyYEASmJopVl0eWt01nICwRnSNZdnUEpr+Z0xdo1m9bWXkjATfRAC3qUDyBuL+0MthapLaB
jxU0KnOXHOWAGLRH+widF3eeek8LNwkKxe4s/eG90cXSkA0zSt3EaDb9oHw5+LILWvWrqbyawXSg
UXfvb1HErD4kRAXBBOED9d0SwpUYKAEUTRifrXEkzT0iyWZNEayuIc3Tj3QO3Bgaz2GrgnGlVyS+
PEY8mXmnisFrdBEbi6apUEHH9zXiYqTTGegy1bNQv6KGUQUfpq+S8lT51YMqNBI99Wd231eH+jU2
/6JbuuFTa6ctWHkgDWMi8AqIojZNE8kVG68OL5WQDtFs2oReDQ0gdN0ASqGe3TC5FlDF8CnfCvjH
KzRPGcRJBJonPiPz8GCiTWd1j3CVVaFzCJ6zn7e9eTV7Y3RJzKSKZS7Dd6R0nVR0aXzuNYg8M9Mz
zPZ34PfupCNSnlTP4jrXnOQx8L9Hzda0z+pjg7qnIqpIYDCX6NKwKRNpDJr4XLfjnTx8ZLTzV4Se
RoEI3vDS1p6xe9mi3F7dYPYVChiKrjRdLr9gJjLzso+H+GwYX5zZv0O4OnfOuv63dN/Xm3rsa9eV
QHDDs0CWSpXq0hps8g50iH18LrLUG8NDBcGTV4V3kb037/svo3YEHll8aaxHlYooDAK3D3jVgd+Z
F5vxrvaQWI4/G4guntVHfUIOhlHJ/NGy/iIVKE3Drbb8aS1SvV/u4naOR3tQEnoF57zRXuPYOuZl
dt/az35her5x748fAs1V060sZGOXbfVymWrfl3PfsMwgiVxZ+tH3T3W1kd2u+g23C2UqQWq1FLGU
9ULImk7xOSmOmf5xBsfpNJ+04dGYngBCbzzf1i5MMe3+v9YWBzcPlZmnNivy9azbJ4ZVEwe7rarm
mhWBfRbsY8I/F8fVlCGtB9Q3z4jBeWKq/o8Js0Q4p6sBHQGqz4Lm9vJkDEROdD1yCGf6a5c+a+Xv
bCtbWr0y3ttYXhlaDRls43P6NiJEXemhSX4o/PTYBtNd6c8PUtfcRUP7ER25J9sJP/QDolbpuJPm
6agp1T5Q7Je5e5K28vw1t2R4Q6O4AEHjFQNakzTyJGVBwrx/vauVY2YVXrw1hHol1vi2xf9aebvJ
333jeu83BvQ6yVmp76P4tzKGd5Z95/C9j1P/PEK7FJqOp/alF+dghbThLlS8zJ8QGy3ddM7+GiTL
zbv2qPnFYS5b3m36XVJJ+yCu962lPTly/ehX6Wcn8d2+qfa3Q9RK3sbsCdN95IU8Ipb8JqUy0BrK
Wmjiyhmw8P8j7bx640aaNfyLCDCHW3KCwsiSbMvphrB3Zeac+eu/hwbOeqZFDGGfxd4ZUE03O1RX
vQENFS30VMilW2p+aykNzGF6fNzntErFVDdrR30cEW86yW11U9jpY1NjEbd3kHtIXjpt1/QYpqTW
7vr4VhYB6x8mPlwjGGtv9tiU1qqZNdEpoKJd9+FBM0F0FPNGFWsjjJhhT4GeNF3W8mJp78I+3i34
ohZx9T8fDH0J3nmI32CUsxwoZ2uND9kpMTDnU8P62Xfy6+bre2U50Pb4HWEZ51mESnKKVm94G6dz
fo9W8V1mj4e6nj7NnXy4PpiVEx3TQjRZqemS6oqK2H49w5pVeeir6T7po509Kdo+HeddF+9Hs0mP
Pe5b10OuvOwIydNy4RSSbgnvoGhAcU9xmL9h3Ocgpepk2Mcd2Cwnv6H4s3GJbEUTrkW6J/jsSWp0
aq15PPqB5eykzAGhn42vnYGFLO68W0/nlYxj4SGD1yOBXcSML79fU+qlGhS8nKtafZ8P4UEJfE9q
pZtxVvZVKUVLeVAat4Q7VpcNjFBumoXTJ2o/pWpW+0ZjUBWKh39GYz46argbkrTwEnr51z/i2laD
IQxrnMVDdUV4A8pUHnU74aVpxPIxLu7aOdln1UZrcy03htDxO4qw1YaqByo7M5Gh3h1hSh6K72F/
NO2Ton1Ls2Nu4Rpkhm7QTF7zp14eXCmILCyKK/iicrUIyxTTEMk0Ktpw2vw6B89/jj8S/r6Qg1ua
37T9wN8Pop+G/G3zEFnmRngws6sBdAIz5/YVpXx6u7GcCS/tU1NW37MQ+uqoOluC+mtL7jyIkKK1
RpYWRgl8LlJuKakmoc5+erK7n9dX29omphuKkg8Cd9DghTATXpl52jGWMT6Z9XSUA8lVAVTB9pPi
rYzlF77tzcydRRMywjCxOt9OKK/F4YBejOIX7W4KAwUOY4vNaaf2+0xO2o8FNKvZqvsF2TC867rc
2A1K1uyGfHixE5zFr0/C6gf9/bNEiJw914UFVJCqXxRI3gAZ8pDUcr0RZe3sAhmDRjMnF5MtLMu+
y8e27Sq+aKl/KNLkII2+G6mDa3ZoNOtuqep37Zai5Mr3xfgB9hJ5ItJ4IptdaUNlKUFwcuH80PbJ
fdOUT10HHaJdIA1hcHN9KldOr4t4wqVg2dlYVRXx+MpuSLfbCh6m6i/O44sowhkZQmgsQoUopfOg
j3gQ/0RJqTM33mSrY+GIAs20zJyoP6aj8prIFcVLLO9uUiO+VV3Z3lgUb7lBCuLWmAGhbC2jE+cI
E9ahIm4mOgdxE3fxIQ+i20YKg6emLfZTHClulOTFobCKn0mfJKfYrKgUa8Hnqdbm22bstjCGv/AC
whbl96ANiZQYJACxgGEGRqRnKddP4KT3uVndycH3MvE/R1FycELTNUvtmGj5LZw76D0ujyLXTg84
rB+tJFnE/7/Ksfnj+qJaXcTUcPFUNxYupnBsYJtZtvLkcFmVxV2fqjfy3LtVaNwqSLnXcXG8Hs58
e75zKy3aWcBUlt7DZZKhxEbr48ZB5oYNPbyZYZdqX7R+o9a7cugQhTwNVBmoAtG+u2p0Pe5mSqDY
dnc43xiWB8Fyq8a4koVeRBHOd4Apdq6rCKrUzp1lD57eaEd/fmrk2DXQ4WyjjcRi/VP9HpXwqTSr
icmxI0o0Rnsfm+VLkn4r0yfZRAI6rDcy0KuDg6orJBKZUus8zKlmxpoK8z5xI3Dl8peueEzU0Nt8
4v1SDXizNwC/cPVjPUUl6nJh9Lo9FnVFPKcNon2cWRUWKmHhTVUiuVOfxx87tEPwhErSfRUDbA/s
6suoNQO22pGOulfjo7nL1Ott9XMaqXgGIcIUc9RnHovO8eZx+G6kDSZWSv4pDKdkZ2Wxf0+5yHab
UEMQKZl8Km1zNH1yutL3eiUIH+chUHaYQCdeWaVIWVY95BlnLDx9NMeTEoJ51RGB3yvBILm5Xptg
TTVt4yBb3TSgOih6ApNBN+BybthMdkeZIIbA+awEJ226SeUe96a/2ZtnYYT1bPZtbRYTYYLY39fa
Sz1YXqA+jfGn62fA6tn/O45oOqAG2qT5KnEsfETGCM/nh4Ka3PUgq5uFmoTBwQbAUDxr9WboWgi9
lOHq904qY7DRwVSwXevV3IJTroay4Mwv72rUjoTPkwIDlCLsUU5ormggDfLGcjMLG7jyrjL/5mTj
qcQ7FM44qLTLpaDOfebrA2X/riNrbRLdwubZf7k+d6sf6CyIsBCwqc9qSybJz8d3rfFqFHdlFG6c
L6uThj/TYnFpQygVJi3gpU1iQGYMQS2ca3dOFRdKslvIp2HL522tfoTpFLBiTFBICAzh1glKNGNm
ThcY9rGOvtH8zhoq+RjgwbILpi7yaIQ/6Pak76ZuLN3RVsq/WPNLLRFYD8VU6kmX3820wzJPavol
VdDu8sR0rfxHpW18t7XmN1wnZhNLKhp/YvNbq0DVhgjmncrhPpXh/PHaPbXt09ilbqZWKPHCfSp0
T2PCk+w57uzDYLTuaDxZeNH9+SLiwKX3DDB12RuXI+6K2PTHkN+iIAW5Iy2uvCJNH/tmSxljbbVC
ogdP5MA759l4GQjpQl+FBR6d+ll9nf3c2WuR1O0i9sX++pBWXhlcTosghINe21uYbdGOYWkhNeYX
yUtfdqdyeszl23BWvab5UoRP0rxlyrZ2DTODv0yNF0FQYRaNsUvGuhl52CTBIbupndyFGjgFqudP
getvgQjXbprzcMIyDbO2UGtF4YkRWbeKk33EIIbqtFK5tRzd/sVs/h6aaADQqwW4up6h2cUnQG9u
OKA+4WDWhgTGsxbOO3mrgbjWNAVcS45BAQigsrgm87aK4jmSeXWMB0NJsHSndffeVsa97WRuGu9C
/Kofq2iLG7iWj0KcRkaQhsKCtbtcormimj2uJCTZVRT8pGDQeotV0l+cMedRhEcwCj/z0A+MDs2S
m1LblWF8mNstybi1JXIeRXhUZSkiDx1m6CdLnb6pjaup8x0UDS/St/ojaxubzj8UBS5VXk3CXdew
OEJdJt/1yYlvmiz7AWhJ9pDB/YsiBUwE8isALtzWoojEWNlZ7y+Zjznb7T6bk3CXNtUWeX91FfyO
IpaQ1SmwJE3nVSJpr4iVeZYhbZy5qy9MWhbAf2mU2G8UxNvcTxStpbJlVHvHPgbtoXiRpXdVgCzE
vdO+duPt9C/IOGP6Ege5l85eVtyqzdP1nb12tyPMziFJs4HVviyhs06ANktda1UlKKjkNhqCQ1jc
VtG73pwOWriFT1pbjiA8OCGhDgEBFk4syarrtqxpBfR+duwb72uWBl7UmxszuzokFKZhnMMwVUTN
p7pqzRSnaYA81Ppn+WQZX5KaCozxtfZvrs/e2rLHThLlC5Qfl+z1cvYyHL/CZEFc5WP93qyM92HR
3hjS619EoQ4BhANYFOS1yyhTyF9tQYWfshb9CB5Wwwdr2nKxX63AwG6k6/RLvNgRrq9uSORmTOlj
jPW+oqShIaVqOB8T0/ay3HHT6cbJjmZ4BPrq5tqdJFuH68NcWx6ooKBACjTHRnj4cpiJXMdqPzGZ
Vh13gL6cA3Yz0w4CfO0GUhBuUNzfhltUrUhFFkwefXlhVudO8rPSIXNux8rrWzhc1YAF7YNslBu3
52okzmEaDTaWU9ayis722Nw5VlDV4DX6gUpK2oE9lqN6PwKE8f/UbYTqkIylCVQYUGXQAcUj35bK
vDHI1ZOBnnSsaPFNXmSI8pmR49pWYh//9KNdxhMyunnR9G76jiaGBIjM+anlP1n/m1DbtxttCYOQ
G/wB3gaipFpbV0HR6+BCGN93OuxPeZO+k4J0C/K+0hBCrI4qMfcYR4gu8oj83M7sPGA8Spq7ahB6
Via7JolwFcTkjEgjOfFN2gDiaL535W1bWvvrE7qS+PALFlUm1J9N7Y2ajpw3OkZrrJY02rd1iR0q
6Va8C6qMLRm6vh56PXY1erU3Npv3a9OMLQMvvWWS35g0GxajLceWSlIn7Y36xv5aAo6jqgN8dRdO
/4zTrjJ6D5K1xkx0CbwK/y7O1M8bc7AkWZcVJqrAPDTBRS68Q9EPVnayYvBzvkKQt0DidK9BpHpM
9ksT0PTvuh6n6u4UzhsP3dWvT6UTwQaEfEFlCi9dzNtBS0rsHl0yXLn+B/GXfRiOR9UZD11YPMRt
/pRGB1XpCZ5+M/Jpy4Xj7eXFyHkiLVhB+tciIrQue7+KQ5nH5zS8Qy32oDrND260z6glPzS9/nVj
ppdT7s1MU56gB4pQq6YKh243o6Dk4PN4quViB77iLpKGwJ1K+73xYsdeI3+ux1sDeqCbyD+ux14d
6tIBBbHHvhZpgRZHuu9bClst3Nk4WKM4gjG4K0WdV221Ed/mc0tb4Xes5Yg+O4Izc9aCydIhnnf2
P62ju5Eivb8+nGWm3swkSMdFJpHJFEtLU173PGP5cjMXpNZKe3s8Fj3sCeU1kh5sqXOL4o/TD0bF
9GGVBe+EBXs5Ks2cJzmcTS4Wg/1hfgO+rqjd7vq4Vj/TWZDl38+mLq6LctZLi1Q4c4p97JjBvndk
d26S2C2tNnTralMYae3GpCcu/4KsqiDAL2PWMaZ3UmbEp1H9lMuhayefrPFbQf/zz8cGEZc6j4bq
HhnjZZwIekip1qz+kZHsaBD3p8k3ejzn+shTh+RfoKXKRsyVChflLWrD8CuWm+ZNOuCH/ZQ5oA4H
rFY+j9OTGYJRiQJPyx1vTO/s6jmzNqhJaxOq0+DEr4hlwuq8HCjqb32v2Wp8QtpBkjw/prgkPenF
lpHW2mI5jyMsljkxkXtGKPHUj/UPufjQJOHR+Qy56zBJvrOR6C+rQNxxkFBpJS+FHtMWvh6+wuqY
D1lyquZvQ+Ajkju6pfShk+7UNvSm8fX6Ylm7HM/DCXNYcifSGM+BAA6GWwzPNjSRTZba2ilyHkSY
wMbBTyatlxZn7wDGf/KHdKeMz8a4c+x9gr+nvImBWbtsz0MKmy2X2nGsc0IGxTGvb+LgE6xQt6e8
I9Wf2+aoGF/iWX++PpmrC/Ls2wn3TgnDbMzaNOGRBulAeW9xwyvK49xtNRfeqkYslskOXdxFCZFM
XyjodI2a+O1cJFBWjrUJuaJN3WBwKpfL/XGSomNkmPsRj946ucW28aBk8774YMCHmOXiXva7jSRj
bRnBzMKvfQHFvfFaGJW0NSSjTk6T/GDpLyTMm8iftcn99Zqnio3tmjhkHZ/oaEyN5MT7yVX6nwtV
O2hMV1W2ZndtuVLFpoZt4V4KX+fyXEHU3JGq2UxORerq4W3QK/dtHmBRnbp1fqfNycdNCf/lT4q7
fiESL/8t1g7Ci6O3tEluND051droxmTomw3OFXzOwt9c7nIehpyXwsFS144/RBX1eDt4NPE5jaWH
Bdk77DCPmO+VsvVkjargC5DHfTMcOnOje7w6RC72XzINC1DzclarUBrLLOCGSDo7P4Sl9JI7/hb4
fW0d8r74L4iwA/UwmgJIQOT6fn7Q6sStrdHbpmFuhPl1G56lD0FTOa2tkcqnjXobjM/UUW621+Fq
FJr4C6MeMJqYfJWlM9hKpjGYGRBXrtgICuXKd8nptsgea5cOD2sAzrB8F/zl5bcpnY6eg01qUkqp
NyCEHDq0oXQj5EnmKMeuCWQ3KMMN2a3VHY1UABRCliNCjZdRg8igOiwv93d9O0kW3inPc8fnqv5q
eIuKBlQ4GWKEUD/Q+Fx1vgwPyM9NrFk3MGqMmKdBpB2yYkLqYisfWv10ZxGF/SwDdcYNgiS2SqZb
rTp2E7o2xkb+s/rVLF4AEAQW6W7hElhciPy2Z30k5hdwdc3B8G+V4VNVcvnUT9evttXduxR1Napp
Nsfi5bdqw7TOqLjSkrWG9inIVOmxyKpufz3K6ooA/YWRCEvxjX5/b6C3WoU25Su18ijsewDvkZZ6
KrYszLW1Mx6KLiZ3iH4sJJbL8cgs+FklIT/ZzWB/baXE2E0+qrV0ZMM7f0EZx3PAezWYT3EVqx5k
lNDV9c68L3tpT4nN3Mlppt9Uo/ISSooFO0pND7h9pLfKpEEN8Mt5h/cKPjPtaBzgk8iuHVFqKeb0
fZ/Vg2slXbjTQ7V87GN+RzB2CvouZXQzpkPkFSbABLkwpz095eTYF1l4H/CXXS2m5e5Alt24wZfN
Jt5Ai/oTjy+4ZqQUlxMCMbqyC2NefEaTD1Orf+ANbT6nCU6xVRmEX0Op3rL2XQ+5GArwbgCiKazf
KFMSWYtxyil3hdPcjdbXoH6VtOB2MF6ur6u11YtegAOil4obRI7LwSUGUPamYHB6ZUe0EpOPtV9t
TODqE4iuwy8KAoQUsZxHlaNWOmnC+MdWb8b2c+LUTzLdbWc8Vs5Nlg+unFZuF328PraVGjdn81lc
4c6L+KtS75A7hIVUuoOcvMyY0jyWBgrk2Rjkz0EexKgoDtNusA3p1leVL3mgaLtxyspbOk5/LjnD
D0J5BYA71Ta0BS9nW2oapcV9izUdA0Otb9MMNHi27xj99aGvHRek21hQy5hQ82S6DBSF+pQ4jZWc
0AaSKSMqbeta38PX61FWM6cFJQLzZ/ERE6XhUsNK4n7ok1Nv/VPvKYSkevdVytsbfB9Q8aG8M9kP
Ro/gJ0oJVur2+ZZ60NpJz0Odej5nLGgrYXP2Wg/vRfU5rXDkjCFf1eiilNWnCRPLxiRZLDZmdu3+
4lbmYQ0xnkRYOO4pLUS6kmHqpERoZThy9C/o1XdZsvW0XomjcCPjvkBbC89ZIU6j91ZuOn16ysqf
wHxgDJTDxi25skhoMYGCJwB4X1EbMoiSxJbMxS4otQ5T/7AAXRv5dRvks1wZwgm6NADxgMPIjDau
sBqpjvRa2NDRiuMXa7jThsmb6eo7KMHK4S43d2nk1cV+SLGg/ecvEt+L4MtEn2Wk6ILMccm+P6WD
f6yN/SCrR3s+XN8JKwf2RRDha40d8ppmSRCj/MixnUnv5fEzot7Oxjt6rV1A85F1zmPDwJlQmMrQ
lzsrlWDPlwCUNReldz8B39p+atJ9ULll6lpm9phZG6DwtaVyHlZIClRTalIjokFuxdahHUGDJaN6
Uszuu9mHWwJyK3uaMSKmubzhF5L35Rcz+WCBZjDGRDVv4+ZIrq3kwSG9cYxDYx3//Mtxz5Las6lR
BxD6gnrk+0a5IDgb3N9jLG544e6b4jmSRyjJGztudWRnwYSvl6XIAfg9uAktnN4ZVvMQdF9Nq99F
dYVzVnIY9C1ln9UPh2wlsP2lvyAWzeyAzL/MQSXGDc3IqazaY2cC6MtrXXFjwFk316dzPR7PMlxx
wZGLKEgnllLd6cHzBcrtt9s45ogct8xZ1u51qjx0O5dyKjmxsNvkaAzUxip4lCmf5LLE+wGTheiD
Wn0J9duhuw3U0E1Tn0TytdJvsvrz9TGuHc3n4YWcacqjaU79ErUDTCVcUHtYX8wf6Pm+vx5nJRNn
mIv/DY9PEldh05VYkAdgAcBGal912bjX4vamzlCx/l4pT2mc7fv2j60dFEQqz0IKWy8A30CfBjAk
gKVmB83vVW/pe2ZmtTG2tQPzPJBwKgdaJs1Kxiec4vqIg8WuxGyttfFD08zKldA1uD6Xyw8Xr6Dz
eMKSmSPJB5W5rEu4TpH+vrP/vR5gfVH8/ljCopCHzlH8JUD50ehCryw+6MbGIby1HpbT5ewmq2Iw
Un3Fuss7BJLS6Fnvmp0sP0H+1JIUCZmfWrhV8VsdFo8QXpwmogOGsCD8Sk78WVnKRo31Y/L7xPMV
/2Ect0jQq99HIwtZ2JELOPxybEaVGnbeLq3Y8cXsbiTjw198HugLeD6il4Q66eXfj8KuINmnXTdA
Q8sMGj802uW+OFwPs1Z+BjL4O46Q4fvylEjmQOVBUgjlH7IEejBY/Z88MI6DpdJ1qnQvre2vwA5b
N2+ejAR8iDqesoW6Caz7+g9aO48pOi9lg4V5KnZdJcQkJWPm98TOS1P+aEnx9OFJTzbyktVlchZG
2F5ZYA4txCoKLvkeTKyHZ5qXplvd8q0owh6zRn3Kw4LBaIjv7SLJfO6ivHc36aGrGw1RP9YKbxqK
z5eLhRXqzzN7CYEZ37mPJ8f2tAzx1SrBoaLohvpYO419W6jVTlLqrVGuJQncbVQ1gT0ixSwkCXFI
B0PL6FKm6bSvrfY2MlpvaPpDVn5Um2Px54S/pUL2O55wzTgjfB1LIp6FXpEuJV5BmcwsP19fiMuc
iQfweRThICnKRsmR0OMyM0fm0HmYG+fRbNu73ilv4uTPi3J05uEwIFu7gHuF4wTsnjPF/H+q9Vn2
iiwYPW1U5t31Ma0VNqgLwYdA5djBeEoIUxYFTS2ZU6UyClx2b6RiV6tebQ/H2cx3U5ru4NXvIIdt
HDNru/o8rrDdSjRmJOAAoGKzd05/bLPm4EBwpbB2fYBrG+48jnBqSs6Qt/0yPrVJ3Vj6Lgfy3k4U
9y+iIKi66NkjlC2+aYYSkffRkOgiO+VxALhsZvp2q3V1AZ5FEZe5gziDPCMcYyifTGR5WiwMh1Te
F9Nro71cH9FqLHRUEVyDeARA+vIAkYBW6hPFtBNtQQOleERetCSSd7jXxkfSHoNMPGmO14OufSxY
osuhxQ2kiFD2IPcVFgK25Ir+SpXJS3u4cH9z0Ouk9oseIOL8IlTLZ7g4atMVH3XlXW/I74LWeDdO
zkZ6uDoWIHGLvBHVK/FVFgza2JVtSa9fzhZkDQqVaP1v9N1Wg6A9D/EIOXiGdPmVtF6nYykPjIXa
VfUuznK8PiLv+lf5pbUjHnzooXP5Ip2AQI6wFuSp0RtLi9KTXGN5nvbz4NWz8lWZCrlxZ9/0SRAy
SslmE+5Hv7M9ENqlV+ggiOTWv6MLU3qaNeXHWB8kIIKm4wY8gHa9NqM6MvawpiZt/nj9V6/dQfCA
wYnJXIPA0y6npu3jOOhr0r7AvO+6F+jgj2rTu06/qBq9Dlq9vx5v7VNAcoZFucjVc5JexqvkoCg6
hRZohn/grseB5V4DpOA6dbxlibIeCnrwQmeVgc1ehprToVNApnO94lnXZJYXopHkbGEr105o9OL/
i7KcEGe5eq3RH0l1ojRqvrMTxLan1HO677PZffiLqeNLmUweAUXwVKMqKIcvanht9N1AoD143izg
rQ4GygC1O1RM6JVfDsZMu2pKW25TI36ZkOS0UOk0nefNTGQt70JD8L84wobUnSaR1JlrLeu0vVFG
ni5VXiUhxjLaXjjJnoMA0xhuTODqLQ6PBQgFzIzFQ/NyeFMUGM00cMtNKDiH6eOArFhQemM/3Jh5
hIbbP2pgecj+bMmrLn/4zdFAigf8lPQcb6zLwGWhxvjUcGKncYxTwk8MXf7ial0cYv4vwrIZzpYh
qGe9Dhsy2dF/gdPv47wzdJ+uL8C1yw6EC+1qgJ1ADIRRNNT/p0gCMZiU9mEuBnfUH/3gaOmgWXGE
vx5sdcrA0VD7gIMBiPVyQKEJCTyYuH/sQMaROsufiiLdoAr8UlYQvwt/mpSOViunkhDEGs16aOuY
No3x7ODDiIRkE90dRvu7pO7b4pP+IdY9Of3s1/t4co2G3iPLZdyVqLskan64PuS1+YWkyQJFDh5X
DWH3dVI7T2MK7q2X832ePat9sZucxLWz52HTTXTtdETPTQMdiOEFHcHL+S18RFWQZ2VJ3uKj7lbO
A7SajW+4ts2XzbZYJaHeJibnk+KU/gid/dS1mEPFAN2zdF/Wspv0Ss2w0p2W0Q42pHEj8NriAb60
+LMxj1R9LwfXmkmrVDRWT/KQf8j5ZsOY3P7FxzoLIRxhSYeam+TzEJZtD0HaD4rxEGv1IcdAerQ0
7/8XTNh5mQ3JSzJAb2jpIRnKUx24Wh0dAn08odqwEWwtJTifPOEokbpRaWJ/gYrArTXSeWci7pAO
2d7y3zVpvk9VdX99eL8Wwpt9SFGeWvIvTr2QhWSFU4MCaOinNDzj3HzKis5rpIz8SA5V6XNu5nXs
pja2Yq7cKYD8YqVpd8VUqD/0rEUIPkIGsYTQEXb/QJxvnrIpiWKYFFN0KGc4doVfD6+BU2eRazW+
/DEcrchfqA7+U5cqts/m7uvoQUrSceOFurrR8HoH9Qya2xTTECBLSdLhFn0KMJTnSRW0N4OyVUpY
DaIj1kVzH3S1qKztB3MgTxNHh+QnrjoDUK9cWf9+/TOt7irAzUv1jlz6V5P47I7JpDQ3jQRAqTr4
0X1kzdO+GI0/F4gDHmfJhLEhg2IsdLl3Y9tJIpw7eb45L0n8zgprtw03brLVkZzFEA4/GZdBPY94
dTRDhrBukUtuFdnN7vp8rZ3ni8odJiIAAd7oK4zTFE5mCogyjbIJA/Su8VIrn2+lfi7upUE+qQZM
+esx1xbCeczl38++kdLJedy0ICGqfDjMcvmQUVtq6vGvhgaFG7Y/jQSxaa1ETVMPA7CDUNd2vh3v
qljfqXL+5HQyxjobwo9rg6LygrU8aFTURIRBWWMeBGnLy6oqnkChU6Aw9lJc7K9P3drnQmmGNjyI
KC5gIUoZabmR9RJTZ8BOhCyDmWHu3PdydiqLLUPj1SGBWKN1toCX31y/c8R7YQYg4mPAq+BjPlhu
Z/7NiM6CCNegZJo+T1KV+7cYvbjHGiU6zBrsRN/ead3z9elbHxHtKzCGC+dieVucrbxigotQhSyJ
Xq4XGP0Y1W4//sVLHhbbf0GWb3gWJC6cZEDrB1Fg5DTi2T9GvbEz5GhjeW+NRbiP+myemqAGaD0Y
sVdC9rGz5hhtkTfWTqGzwbxVnTUwSK4YjG00Xt81qONvNJJWx7Fo1LB5ZJWtejldxuAbhW8tSzpG
7sT5EccJyidbad5qFBNuFATjBTEjvOmVvGqx8WIchvwzrx8CiF7k6xsp3VYQ4ZOUUYq2YmoD91+w
78bDYuaxydJY1qiYh4AzhqkHxkl960OPlYfdZICMsvCz1v3MtSOGftWWN/tWFOH2USY7CsMh5DhT
HvJdHStkNk99v7Ef16NAtgKGQwVE5EHXPY8JvBDSU2PkN2p4l7TOQUuPTvH9+r5fJv7tnP2OI6yx
wI4QCiuT9LS4uamOJ5c4OwzI5llYUGg/UuQiNu/vNULnomrAxaMsd6ssJAlthsgqxqjpKZ+f5gVr
iEKa1NymrfeLwCq7jf5azh8rRHYqTd9fH/FqHYGHNnAmALqANpe1enYKmYmsNE5M1bfUfeS25fSo
R9M7q2/2Gcim6bEzAhcoBjllvnEwrXxUWqY4E3FFAZsRK+hzqITTOFbpKR6MG975elcd0uQmj4/X
h7gex6YRjPQHetXCCKtZKuNKqdOTrUsvo9587wfrNp+Cu4I8d2Nnr9y7jOl3LOFMV6vEmAqLWH3F
OZhFbe+qWvxUp8lzMoIFqrYEfVbOXRACCx98qTrTELv8fJmmVU2h8/nk8PNsda4dH67P3sqWuAgg
jCi100YbWy73GXH4bo+F1DHIbu0nUBcHs26O+pYL+vqIKPJAP6JyJ0r2lnVrKKm63FeB+SqpxhME
zI/Xx7QaAv40QELMe+hXXk7a2Mh+Jcls83zMbnrbOITjBmZqK8Ly72e7Cu9Ex6+QODzZ9K4pcLZ+
ubHSVu4QjsLfYxBWdRiZWgaiJz2Z6nNFuzCt/6VivxFk7eNTOwXYRhV1gddfDkOu5V6nlA+eU+4X
Agl+35Nzs1jPLhZA+vCsTPIHQw1vrn+ftR17HlZYc+PUpkMOAOwU+g9y8yrp1HOQdAu2Splrhx9p
6+/xCbf9SLknNlXGFy8yqn6uIrzbwmbsjegpNR7TSXmcIudbPugmDQ8/23gLrFQnLsILeUCg9J2u
loSv/cc5/dgPgzu73VRikozFrr8RbX1WKZDxflukYIRVH/VNmJYa0XTEsebGVfWdlN7lxhaMe21l
cqBj3QTYmAeVMKo0tBorWM51+BUcSIn12aL4YudbB8VqnIXVt3BrGY+4OEua2EiWpKfWfrEDe9c5
t0O5RQNY28iLBT3my7BKoCZf7gBlkmpfahmMJkn5LquoVkmxsWVbs3ZtoCtLvol9CcV8YTNPba4W
Coqgp0Yxd/7w7MtPlXJXZ/1O3cJWrg2Ig4MimyVjxiIK9GbSkFtZq6QnpyzqHfh29KWLZNqou619
GwAaeA8DK2KHCWtNmlWjj3xQ2nGUjq7mf53VaJc60OSvnxRrEweSX/tVycHjUMidJi01w1ZlNJly
V9bxDYBwMzgqsuU5ydabem3mIFsCfuA7kaeJ61qLkmo2+uzUVMGB9u5Sjbg+mtUIvNeZM1WFFyCM
JlUlMtCQM30RqpHKyc23usdrZwDGyP9FENL1rOxHQ0sy+rrN9ybJ7vLup5y+BFa6cYKvff/zOML3
jzvNGerldlpGsvRwavQCNh6Ea2MBQQpKDE9tFpowW3bSTV0CU/qk+tpRqrEFb8LD3H7ziy3C4Wok
hD4BsFPz1H8Z75zd5lVW1FancNJo8qeienLIyyMtcp3M2ljOa9MGSB6I/C8tc7GjHDqtj4fnmJ6s
9q6JtFu+TbJ5bq6tsvMgwjou6jYp45a9GZgGqf1d026pm60OQ0M/jf8wjxbVI2K98/uuJ8KAqlML
/7MxXjfpkltBhONfCxTJVDPmSo9wqux+LvvFGYbd9S25FUVIRQa9D5IGovqpzINil/a25Y121aBO
ETsbZ+baWQb7yVh8DxcdmOWnnK2yVPYdKZ/j7OTUs4mnZD382wSl7YahLD1Pef69Nzt1Y8Gtrmzw
Cyi2LVKnYp0QmWmob2mScU5jmgxbt06QYMz7nTm8Xp/ItUiI3amsCtyd3jhxRFIoVUUOd0wxMOPI
UZN8RtAF+YYNFvKyeoUnPNjHhYAIInfx8xFmsZ/GvDSybHkQjcN98r0Y7kGFeJ22eKZ6m2WWtd0E
1p3+P8J0CCIJJypKDFOu2VXGMpzc2dTdbqtVvZYl0nnk3KGpxF0nnHNqg2BrUDOipPLdLqn2ufkl
+orsko2L2DaHazUppme2dK8QyWQTX85gNpMTlFlBPL95arLwuaCkE8hoxMem5I7pjyD/OUQHBW36
P18i54GFqax7qIxZQ+AmrI9YsrlT1B/87DndwrmsbWrkGRZkMdIJzKkwQrmcxwYYJNBlRhJ5U3fX
Bz+vD2Y9xtLzocShEecyhmbEoQ3MNoMHEcyHxUbQqzXrpzEpwf56pLUVv2jmsEIopKAjchkJ4c1S
yXsi2WM7gAlTejJHA9yHU48yEjpB+9D5ZnUzV63ybe7Vrcr86kgXRQOWDAmluF7aQEptKqp8Nrv0
bDRKitnTtwBQa8cHNOb/gghrQ7IHzkwsS05RMByDYNwN/XNkq0+b/MK1U9jEtQrqCvreiggbShME
9yrDh+MaYq5bPzQ2MsKy5O43Lpa1OJwZSzkTKT1TxO8Yrdnkdq9zTqnBLsxf/OqnnvaHtkEjqN/I
xlaEvFUV/a2llWEBkBABkH0W9RFeGQtxtztZvYnyRF14do5HSBvuJzBEQBjG4+C8Jk1yCAf1ru2M
L446elWyJRyyOnDUKWwuHYjOhrAxZL8fOjUO81Mn3w2hduhwWrDy+9b44A/67fWtsRKLNIS6KirJ
9KXELm9kjJNdyejXSqVjPlaTjOpZkGV4yoJqtJqsQEWrSDf2o7IaFQzOcnhCTjeEN6ORWW2kBXV0
AuHm+Z8K45CZ7ui4lfoIl23vaNGTEj+kUg+D/Ns48OT/H2nntSS3rnTpJ2IEvbklWaadpJbUMn3D
0Jah955PPx/0z5xTRXGKszWhO1VEJwEkEkDmyrWUz0rZHzp6YYo9HeWNjaORGUQ5CLYH2ulWG8cc
Hak3BshzVac7FkejjVxTOsX1Xovxth2RzCUCEVtXp0ZhGJFcqJCZT0FSH4HetS56n9MB3OR4Bita
7+yfjXMX7gp6fGAl5oW5PhUlqR0Xh4l+nHuQ/0saFH4/GeqOlY3YdmVlNXt0J8YWHWxIH88fRsRE
o/hYmNmOl24agZFa1M8A9a6zbGNltZHejKjzNcXJUt/lFV39e6yhm+tzYUQ47cXtssoL7vn2QJYL
UHLyMdB+Io6g/fsnGTkfwe8KzA1W45Xnw4e3VIrFSAZVu0/lw89l9uwm3Ulk/b5Tre54V2ZWISSe
DdQaA6jewzTyUuU+Nd/GunSqjNkbO/0DnDjQoj4rxcss3zk01Dvt5Ad16+vqG9g53ebgTPQEf0N5
Hn3URjuzlx+ltL0rxwQwzlvjDrDDoa+kQ9A+2XvyHlurDRWckKUBXg2/xPVC5KUaDp0OhbDUnzjU
vTTlztjp//4xoYneYIgbQMX9kRiZcoX8trBSaF6Q3TsL7Frvgu6zbn389yGWQA4OlKwKBRPhdxd+
pUwW7Nw92VPDWEA02OGPpotVfwly6WRAk+LbQkrnts3NKbywufLlJZLGrO0ZHMHcM/Nvk3If/wV3
DQ2sUH4K1nED1N/1uIxuGlU1o+uZNKPb5U90EpbWKTzeHslWFAO5SGjmpUwqQ9z9L2ZvmKEdjC1a
1OMicLP2n0g73TawVV3ULi2sbofSNLSZGojubTM9kU09mlPnDvLHTK0PU65RMLpvjGd98C2rdIvh
39dBsG7/biMAMLbOnIR6M8hJRsesVYf0EWRF5UcQuuz4w4bws/jjvPmInkDTnFWYNoOi5oxoaBiU
jkbyCjPagb6+c9W7qau3MYJTlktOtZh9aADe6+OZNK6ZDkeQxcg6+fNu/mvrCnD5QSvvcfIpaMMQ
JL0FD0ADMmpSvEm1PB1JqGXaOT+2hy96W/AhmF3N1R40oiiXo75gjdEArYLUX+glT4MvkY1Q45P2
VPwzqdCZDEcom4/Tk/Jeno+hImiYMuSsbjvc5sgvvmW1N+tkllB9ZcVN07eW76NEA395Lk23Sveq
U1tMLiB74XEhaQ7lyLp5KNNIcRsjDRiB/FwkNti6zk2VJ6m+D2brGIQxiia+5Xys4sNUnWfRcD8O
O/mGrVh0+Q2rlY6oSum54I6bw9wX/LaG6e3KsIpNuj7weN2B7Cb/7ADpuA4TTtzM9bTQLgH7Drcd
Vb1vi/sx/0fWHofhmxnsFQnE3/vDHndmYqx41K0JaoylKpzCYGLJQ9YxaeIMuUsUJuhsuO0tW8kG
qPAQDhD5De6C2vXIwqQKJEq+tIenA7Jz72vF8kQuN4grzxlAdhGseBm83zErAsIfA4ScgLc/rwLu
kddmcy1NLKSNBKmuc6yXzEOoNGh+jI2rPKaJ8+QsL0qx3Cc796MtEgg4yiB/MMUVgKzbtV1Fjiot
G+HIc9TvCbLPsVYeDAPpwvKhiEK/iXQqrLPbhbASLYtrxu2Zi/XOc3BzdS8+YuVNU1DESWvQOiJb
nykjeyMNKgCL75I9nvit042MGBA3QY0C9+ZqtJMJYYJQLg5i42dZNaMXSYm140Ib6TGyJ2SaFV5a
ggPu2oiVlHZihwlBwJLvZl2ktN3pOZwUOn4GN2h3Jm9rv0PwbwlgIA60vr5ZdpyI8hlbcdRir6iD
JyfLfgVNsBfUtwIpzPKQX5ITZtevzrTZDEMnlelf6rTmbCiDn+cPC0QotadED9n8GNaFG5tvVOcT
fCXNeMxk89wOiJ99DJW9ct7WQqK/QlaaLyLSrtx2Kke5gfSGZletSu9sq0sOcdgqO/f6rSiHmyDf
BrM9WKiVXxblos3VpMNOPgSnKJMORQwiKGp9dNLdrrhv6+E5saq/COCg45BSow2UW9jKf2itA5JF
uu4xGmyPThWrSmH6O90OOFsTeGlE/H5xz1OUUldGkECPS/NcLZ/0aI9S7DdHzTqiXVpYLVGw8PYz
SiYvct6WZu8HNBkYeXkv0xBTWIubh+IdkEM8HeVvk/RJ4iYCFxjSl6cq70bwmrrLswQ+q/jeKK03
yXgIs+Woa6cW4h2lOXfq0Yr3sP5bTn751aslT+dGArwulhyu4fIQTrYbZK9x5nXpX9TWeJ5AmQSz
BKifNSyBBhcjLR1CL10MvrgbSGQnMuX4FwsNrohcJWcLsKzrhV7o/RjS4DcJqg0mJ/akdCdLvhWA
4NT8j4XVQkutskxTx5SVCuiK0fTs6LFEfub2OLatQC3M01Fc4Ffj6EM9y/uWXWFNlj/QdS6ew9O8
sy22Yje01/+xshpLHgd15Bhsi3x5UgPDd8afpKcHRBZU1S/k8N/ziiC0B/ae4jr0e9bK28pxnvTc
oc8pLt6QGsin9KmHAIFifPg300eplkwYbJjUGK7dIG6CtGgDmGEEB8HMmeeML/uMwuJ7/9jzF1ZW
42GoS2kJ0o2orw5ZPz/bg8j33y/tHix6KzSLbAWpY0G7q4t9fBG/LDNtOitgoTLYyQvqTrXhGdkX
UG2Vnh6U4UCy5bYDbkaGC4vCdS4sxoUVSlHMRmrLwQ9U9Tg7yI7ZQ3guu+hzE+xlbTddEXE4hFeF
tucfK1ameZ0Kzpm0aBx3ihrjPJntXVGklVtnYeyP+NMpm5K9K/DmTrswvFrECAqEKS44503RzdA/
qfpP4KJ/44+QMsOXKOR61ljbmEJ8sAQQmQSOdgL0kfI6bs3nv1gyOpEpmhD9/lCmCYOoBfFKzKC2
4fZacjd9doaFU6U8OekeRf1WTQOeZDK/8NvqAqx/7SB6EQxtJxEH7Qr5emU5w7ngcH8fKA9lLnp4
0ZN8n7vwlGYnyzxYe2RgG5sP9AnoJkbKu+w3hcKFg0ahJilGhjpAImU8rsPqSx3VUGihchyE5c4l
ZdMYkC3AqmTZEP+5HqzVN1OWSrSrjfJc+FOTDV7Z5Zpv04iNujXKYLeXctMejI1ga8V6ri98cWob
ozF2dNtMGrDzQbnP59aTl+KgxtH327Y2NgBgKiT3fgu527/LKRcTmde2WslsPiphAOvCbCJdQKeH
r1dBsvNW2DO1CirtXCaRRNvfoxLwrox7V5kSt1HSw+0RCddbxWVEU8Rtg+5ywQl5vVpSNg95bwHK
bsZhJtlmH+to/HrbxkZEJvLTEKU7PEfQAbi2EY1hYVUGMGm9RpqFvqwHOUwPS3nQWuVQxvlXukM7
6ddto1vzR8USEnuI5ekpWe25GaVoxMttrmtAVdPmNSOXKEl3t41sRGIhPSPe5aT0gF1djyw3Gyvp
eGc8dmHrpY56lMP3xn0EJ7D0suwlKDeOGXAVYk/RoAk77moa87k3JXnBWFl8yqHqjF+1JHDHJPcA
Htwe1+bkgSMFrCYYSv5o5K6qRqbhi3ElpeaGgSSfqOrnXtXMs3/b1OaoLkyt3jTSkvEUqPDzmDKc
3L2O4/vZftv0lltXe+fXlrMDwRSCZNApkMu+Xq5+qPosHxmWE74fTBApUEveHs1WkogIL0g2bFS8
6YG/NpGkY2SNGqGWlgE3dGquhjMV7NlLM8mN2+UU5z8Mcn+OvIey34qDiE1DIYJr/KmDRC0rQk2K
ttd2zj5m/YQ+VnkfJ84h/ouyEFXa/1oSX3IRBQekLvrEpNk17JrKU2ITZcRgUj3byOQd79hyxEtT
q/CkLXYylSU9bnX0q8p/oX5i6/e3l2x73jid2VjkLddkFI2ZO1lpMRpZT7wSMkGrvC/K8Bj3O8Fi
y/torhZUSDDFImZwPW2NlvZJWsBePMCKBd+FlOSn20P5jYtfR3PIfXg1OqR8uD5dm3CqUYKrWzSk
ZG6rtQf1UJYeGJfwbC0fxvjXUtwl1FOQ5BkRYKk+d/DMLF6dvaKg5Sb3SXgHIX4EbHznw7aWEfIc
UNyABalSr5ZxnqWuaW2+y7Jh8JB+Tv8PbNtb00tellQwvVMErpVXjrU2WYPlEEiKmQy+ArBnLyW6
Fe4vTayGEYQqmm3IZD52eXIO1ac5GT0TKakifxsk4X2gBbKrgNmY6o9dY7v1h7T0jdk6lUrqa9F7
I35oqr3i3+Y3EW5YdSpKXPCul3zWqiFFKQ+IrFU+qeaHaP6hJPWDWmhvGk2/g79vD8QlRvmHk1EE
FHctgZldTXQmL+pAEz/tPOU7RamPlfWjF1mw/MHMX2479FbZRBdQMZyZZDTH+PXoJilXzDCl/TRQ
8Vc9OXNd8JAcOMeyfUrn1u8qEj/90zTrnh3Hz0U7vbM7+zOYoOPtT9kKEwwXRDXdFdCqrHavHqSV
OkmE1157NqLRVafPQwXnz/vbZrYIyHXye2R/eLoS+sRWugiuSqOjq2KRiO5r/YNjND+csHvQM9Qc
lvijrftpeihCNw4ay1ca83zb+tY+5XbLJUO0rxNDro23vZSrNRQdj6l2ChbLq7voOJX5ziG55UC/
GbO5dxq80tVrK6E2awZku0Av0sE1k1oC21CAUQcyVw3696iVdrK1m8OCEQLeHdaPIH9tUFHHEAoU
nSI8mUTR8V07r6q94yC3jRjr8pAjpQGRx4ipJj7I+f1onhV7J5+2FeJACv/vcTB11+OQzKUfMwEm
kIZ7xCfcfXmpzaW5sLDyviUKItIZeJ+JmIRGxzc0SD/S/h7e3R0n2BvLKpYmcoC6DHWJx8V+KqEw
n6OdaL316riYrN9og4uNpA8RaM+AoSy9S662jI+t4Q5+Mf/S7A9Rv2NtZ/XXydQpkvQpVsXSSH4d
VUfUaw61uQNR2EwkgJ8VcCUSCX/QVzRREZlhwv6UJbLPk+o6i4qSr3UaHFLkzQyp0xcEAKMsf457
i6J2dkLn8WSb+eB26V4xf3MJL75mtY/tSY262cbjrXhAGn6y3uuVtlc53zOy8shyTBVnkhlyWSiH
uX6Zc+lwO+jtWVidZ71udHXuYMEpXvPxoZT3MpLbMf1iola+DqwoMsYeC5L2Ken1Q5DczUkPd/WB
XGs83ivR4Jd54tnwjt8e2//FY37X5kRhc70LmhhZdEcIcI9q2sle0Rum6sV92sdeNeWF4ttyORtE
4XQeXRifx+dEseEorhdrgd6p1KpzrypFfAoKSOoPTheTiHYKba87but4BTZAAprnCy0/q4PeVBbV
1AT2p0kDDyCOG8zHYKz9Qfq5MyPCK9fXl0tLq4NcHmLNDueQknKbeYkJusZ5SqSP0/sOjN2L7riK
yWaBd05TPtw2vTlGCK8RNAYJSjLkOnwbrZNJhSZoyNXcjRNNcQfbQYBbu2f6w5380da90LwwJn6/
CH8aaptDPwFuieLldR5D7c4qJvEMjWSvHmDxmKH6O9pzs3fX34y78O7CkUu6RzdWhlFbaIwop+rc
Bf84XHzj8e2sPobjsQnfJiSnyXHentbNkV4YXD25M0OR0ADG4NyOJygASH+/mehuiRTec4bhR8vO
i3Ez1ttgQcgdA8dar+NSw1lEppg99SvRivtZaT+ZCrCh28PaTCVAcCxmEnA2PNvXKzhSF5qtEjMF
IHiEaCL1exmfZilzleYdiEm3rCmZ7tUet5yUVmjWDUAmma3VRgwaNchTByelK6PpnqvqXilDtx8/
7YxOvEvW2/DSzurdkizIsjcJdubiU0N2+En3qsiNMyigvPhN4cvWP3DDm5xrtw1vjg8Qj3i8GDwr
VrPqLLGcWAuz6jTPYKCc6RV2aqvfOanFVv5jdGCkdbhBAbmtUUkzEIQwyDtKQgbKmb1nQsTo+EuI
xOVOqm4zwgMnAVAICJQxraJKSYdakWvU77QPFhwE9nGkJm3HnyZFOQ626vF6cnuqolav00zgBemT
kX/LgRnfntfNp5pFtxz5QrAJii3i7kXASeTcnJKAISuw6Vc/QvNYV4eh94ovsfza0C9hLpProKqS
G4+Ldr+Xit1Cj0KPR3UFam6kRv54u+RxZhuTqBtVuten3/V5cnXa6IrxPP7Kk+MIweF4p0z3k/Nj
Z+ibq00bjoD0kN5et1vLdoQIUER9R7UHF2eeyq8xonCgBCT9XPbysctPAGcEnJKN7nX6s9zV7jJX
rmBf2aNs2grAYNQE+yfN08B1rxeicLTMqDKBEkkL280aJLxL50PcQarmpOl4SDLE8UbqMvTRpF93
pkKcnn84/oXx1emadlXTSBW1UPiu/KhRPura1yF8pPp8tyT6m7av3SgPD+WvaI/LYXNj05GAJClw
cvoPr4fN/Sosu56KOdQynf0U2+iDvJ32euW2JleUlpHkI73Lc/LaSlHGjYmcDuGxGR7CuLhXq56R
1R/rSOXg6b4tjfJF0vLvt+d1y8Muza6iZdAuVP4XzKqnjpJhWOUHKSjcwKqfurnf2cpb5xvlNDwZ
9m6B3rge42xqUtUtzGRa/YJRroTb0op34v/WoU1zA12oYs+q61tCq2dRJHHVxjNCr9S+ctToZeGn
yWGGoj0t9zQQtoRjaIoHcwwMV3SyrcKkrNbl/xTNK6P24vZbWMNYUbcIdT075z6TjlXEk7c+QGvu
tnN8rlWeV91ysCv7WxXJOy/5zSmmxg3cHaoO0krXU9xLcqZLEeup6Y0rKS+pBlbO2kPGbD48aAxA
8wf0H9FxdTUa56RS0SBkT8RUue/6LnXl1AKxNPhDcgDmrldeXKC9vXPIbg4PhLtoNKY0tuZvQd3F
yKMO8tV8sAVJiDGZ/hjsuOnm6EAYo+BM/xpWVqNTlU7NtKqnIBbH5YNdoCKearD8O4Gc3HWL2h15
eWkPc8V/lfZXbawh2+dN/OH23txqoiNHSflAJLgpzYnIdHHydc2QOBJvqsdhfhemfhOP6OnVyFKc
LetQLgdD0p4goqqX1g+L6KuqnwP9SYLOtxQMuV14vv09W5N/+TkrT4dx12gohUODZSXnHpj9Mr0U
0p5vbQVCWkIBlwIRBs26CvRLJxXjWHPK5K11sJzXeWoeSgvYnkmnZhu+sdTarcu/aDAXjaj/sboK
v1lmZnMKO+RjZf3K1cGzQRcsn6xJc/N88YiQ3u253DpUwCaRcoMKgGNldZbO7WR3oQr3upO+0J19
RArMriOvt3ducZtrBlMLmNXfELbVmoVxG4T2TDyQ9F+RBEEQLH6dupfp2LRCWhngKhRsXH+vHTUk
4dYNHfXPss2ejP4nqaRjuPy8PWVbRxVip/8xIj7iYjfMdV7XvShT61brzfUvGX4o/d2S+8XY7ESA
TR+8MLWataJN415OSlR4R+2zQhN0bvaHqdHvrAyhAVm/s4PpECe7cXXTKy7srg5IyNURdQJu9Ri2
wY+ORKwRTz8WU3pYZOL47encPLj+R+/RgnEJAMD1fDY0ZFmhUIQZuoMePcuTJ5vvivxoD2+L8JsN
e7y9PFlWhBrwUyh/CUn1ldzzp2zvYb/pPTwLwVn+/pDVjjcqRx11UT2v4sRT1BfVTN1qOd0ernDB
9f2RLUAjG28ag+f19WidFFRSOOA9Shj69D2QyzR3vGZz9S5MrFZvXobZlAa8JmyjN41p+FbTHiNL
/yEEjW+PZnPKLkytTqigLvVxEKOJ219yBQIx+lntdS5s26DVHx4zOhvX3cVGBVxbFvinRi48W/rZ
2KXLmf43A/mvkdXaZ06XVz377dFengXXuTw8DfNee8Rm5DD/a2QV3Md8nvUYjZJHyqyIpJ0q6aNC
/XpBZ6kMv/7NgODH4tFGhmUN4FflYQa9gBM0CqCx5qWydLdJdzxtc2lsuFAEHQoINeHsF6FwiPNx
iMQFBe770aVLaTjbUxkcEV5y/j9NiU+5MDWWmaIEJXMXFJ+KPvfH+nkGM3970sT3/rE5qa6DoTEB
cq1bguYmLvpAG4GYNNbLuNg/pd1+2c10hiMqvb/5VmnkuB5IbkWmnreIV+RWSE9kNLxR9PyhQLQi
7PpjnHfvOrYp3YFPUkWaejiY6IMDp4j8VAsfRzPYyeRsruHF96zWECT0EEQmqI1WlFfGZ/ihqvTT
7XndiEjU0zXe6+inkexbBb2mGBhnj58UfX+eZDs5wfRY+lFmze4o71E5bnV2XZlbBcBKdcohnFjG
vBqPRUO4GP9RFvnFlsfPQvAhyu5S605qkV3J8wPsln6s7MQTYWLlSXQc0MJCW5IJIma1ytIU6GYx
I2xfJqhzwvhuSL3XyMsBccZ3yfQcTf/+XLkyuFrG1IzkGbIqEG3wdQPQsOaDHhT2jpWNCHZlZbUL
W4RW9EJnWHP5C3b+6qggSkqJodqDbW5lu64sCZe62O/cM/qkozgGp8T7yHyu4tHvtaflnBrv4Mzz
9RJRnacO/G0/7ASB/4tp8Evi5QoR82rtIOGy5bSFZjc2P6SczmFFtw3vylOqxAcbYgPIz5/s+f1k
qm/yeg/uu7EfGbhJrxkQSOePprZiSoAVp5DrL0Pup919CtJNyt7f3pAbF0sK+ADDgfhCLKWtzm27
ygBT21TN4l/woTTPgf6QGWheL48qt73c/Hnb3G+c6B/b4b/29NUdD17ksJEHmmaj/DgWd9Fjeo6e
+8zvx7dyk7rIwVvkqdWPMw2DCr1H4O7bH4rxNsi8wvDD0a2mg/JWOil7fW4bER+YARtVlOREIuHa
zSbgrWjSzby39F9ky0t7Z+SbG4Y+DSoNKjoqf8jnJj1rHYk00KQ8ROOnGBLqyA+NX0CVd3DpW63n
jIWrK/Ad2qqcld9WakjCIObtqChg0D6Pua/on9RucecGIrn8I9wtfqZbj3YZeoN5LKa3kXGsm96X
uG2b5uueQs32Bxn0SQv+Jiouqw+K+dBocvgg6IVQGTUrP31D6+kxVF/74n2WPdSWQ4nQh1Yx1l9U
v+pfF/0cwXDu5H+h+0XtAB0OVsKhk1Ms1EU8seQoXeaY/pwJXKxhfHX2En6bW+rCwOrQWRpNKZwJ
TwraT709n8Z6utPse6P+3uj210n7lNERcXtbbYaKC5OrXawk+EE1YLLIXvT4PkwG6kuaf9vIVpmO
rYHYlUXZgSK/+IqLmSNElUqSAzQvKrRRMhKnh9RxrKMqI6EjO113BBe0uKE8UQvVpeA0KPGwc+5s
Ti68iFBVUeOHz+b6G3JzrEfyqcSr6pv2GS868EwsZBBC2uLZ1vPtIW8e3uwjSi0oyv7BOzbIWhDm
qM880sL8NjV6H8kdtx3PxlDcp+8muet3FnIzCl0YXG2UQC6jRpvIjgzdUyi0BZQ999+cQJHQp0uG
DN46UZrGlWKkNkqBggQ2yb7lvae0XvGPmR6CovIQAdsZ0rZBAxQ6qSUwlKuIn1QJ7xLRymsZKMlW
+mMyLQc9yQ5hLnmJ4evyIdL3MAFbGVOU5lVysrR80gm02uV1l0R9EkboBwnq8DpXYs+aKtPv1Sw4
5T3EX92iLXBtW6fGcJKzas3N+9kJ4x1/3dw0gNThjwWry/myur5YctZShWK+OVXNk1LKB0X7NRjj
MW+em/5VCR6jbOeSveVEcPSLlxipBSi/r/fIGDidPkEg+gjNtxvVv1Tz6+1tsVUBhaLh/1iA3eXa
QjfLfWO3tDJUg5voxTd1PEwPcj98LcrhbureqhRupk9h8RLS6rDIgMDNnZ25eTejZZSsOAhwsier
T9DrllgkdH3NrvqZDkXlWrNypBXGk7rpbWZlCG/6RkSvb3huQ/VeLdTzziyIWLO+y4BdpTsd1TXy
4Ssfm5NsqsKWlKmkRJ8K1AcBtxyCRfJyUz2rjezJkEkYBTSnMOBMkCDctr+1sS7Nr5YZ3RMmwCZW
wMUCh01F+2ftqj8U6CqoD8iNr1nJzhGwdc5cmhSfdHECKEli1FMlom//rYgtXxTMwl3A5ObA2Llg
uFCuAqR7bSUuulKelQD00JK5nUwfa3Roxi9a+CqXj7lRHykl7bx9N7epRoOp6FeAhX+NakxTJzWi
VmabWi1nyZducijRfYnzANLfxeOJEYzLcz6M3u1F3Nqrop1KIKHpTVvbtaJBrWeLto8wNQXbY6zv
PSO2ntxwgQkuK25f8jprNozKjBgu0aBynjQpcfP4Uz/V7m69WHj7ejdc2lmfzJHaRVJI0rTQJz/r
gtjTMo0bltovh5lQzMUz3au+bZ3PlzbVa0/pFrq37Irc1pIe7frT9MMuX3u00Uc3G9q/WCnOEdQT
6HfiOb8KOJD9avKYUGzqy19SULvmXtPF1ubigsw/VD1oU1wNxpmmRrIW0pvLh6R9khDmjrt2J2Zs
aYgDygPBAXJBQblpFTQSGaU7J+NR2cWdeo4De/bnuOz8whkkBDE15QyCDlKBInY8bch63xo7SHKN
2nBVu6leswHRHMf2yzAIPBrAxLE6N4epbGwvQFDTc7JwT5x0a2I4PLk88NVU6lcTk/ZalMQyImO0
1HowAtq2aw57ILStjchpwgahz5y2tpX7xn0AyCmKs8eMNKky/CrKvXbvLWflLcY2p2cH/1kdF1Pb
VnokoyfBA9uTuEHmbei15hOxVKCWdklzN6ftwt5qqfWCV4jNOxoQ5nOT68ehHL3dhN7WoLi/QS9J
Vh6KmNWuiIzBKFSrRVNCNd05Zb8rlIHl6eDIzbEvk7Pelud/HzIvTa5WyhiktkRrEPb38BvJPV+G
3vi2hc3LxaWJlcc5Ml0oTTBmtKYM1slsRpDEcjQ+OHUdngru5/Apd8upkumgk+KKJ7SGu+RRpjwj
VSfvdUhv+ebl56xeBdmSSb1lMOKIO7tAuY1/UZUVJShICBw6J/8gq4OENMjyARkaY3hQ1Welh5VN
erk9q1sHEUQEIOcomqJCIkZ5cXlII6NpAkVMaul4QzG6CTgNxUHreucw37o/gLWB7ZRGb54Wq9Xr
G62ah0JHTwPJkWVaTrr8mhivUWHcB1HpN7N1iNK9d9WmzxBY6YfnpIXPZDU8IMKSBM8qyhewi8ij
8VwWoxdnOopmH8dhOWjz59xKPQuJgjIa/cABN3d7grdOYAcwq0POELrFNR8BgXsIlCUQ44bKSCS+
6XksEq+b7PvZKg7Srlrcxu434WkTak020sD2KsQs+liW6oQqcCOJ5soHq/IH/e28pJ4JYdDeAbkx
PtgyaAAEsgtZ27qDPyh6OvYz1jVSH9X0czF9b75V5Ztlr0ixZccSyAuFZJUJVGHlqEVqUdAyUcoo
HvTgMTWNt3Pbvhg93G+q8u32om29VDmKwQ4Jrb8/abxSJ7atQVhrrVx1l0Gp/KpFbiptEodCnfMx
c/LhfsyszitB4aJXrY+nFLDj6faHbGxPeFaA8QKhEheD1ajrSmlkpUfRQGpqb6i+L71vc3/r93ri
NnYnaH2SrILzidT66g3RIWxUTFOVPzY6+aOxc1v7rr7THE9ZIKf+WaR/cQEGIopIKQFO1GBW4aBK
4nyKhfhEYnIJlT9IVewrjuh82OP72toONol6ocxmEeJWU4j6yWgVg5E9lsFBkpNjmqiFa5jRcSwd
JBTrnCyZuuc/Iviv7t2/ea1ILoBEAYR97a1qIUWhHaA0YClj8gYZva9KQPNm4ASR445ZCf1/lebH
AMzwmz5cqpNqT8XLlBYRlNPjcqg0hVfcbV/auHrQEyH4X8CPCq2p62/SR1Tb7AAFkyIc8uOSZ70X
R+xTa1D36vVbm5UL1e+YQK12DaNoUhSmoANAnWf5aTbz/QCBvc+r4DRIe5XnLYAKoVUoDhkAQxx9
NaxK0WJliAvkUppmfDNEVnAIAIiD/YnCg6Eq8bksSvsQU/LzZmWkqEvwPEyjIIIam/agjIi4RJk8
PkxLMR3ldpfwfXM2QAnS+ekIAhLx+8UZ22lFjkx7k1NeKctTWlbaySgi55iWZnZYDD1+pwdBcXd7
tbciB0ArAZgBnPjH27mFWH/pQEMBw+vfhJb2bp6/NKZcunKwR2i/cRMyOeJgzQOQLOgnrsenZDFS
EwXOXjX3hvmclXtbeGMsSNeBtPwtQ8kd4tpAoYV2t4QscWW8H+L3ErQjiuLV+vn2lG2sk0X2ytSh
OKTqtoY6dTEdm6kys04Rx4z9JrMX15gkd1a7u3r6ftvYxqTBsMdlh7ITjATyym2VIndCM1LYjcXb
pHvKiz2B1S0DyBnwQuP8I9KuJm1qizRTEkbTlpV9SDVFcru2s063h7ERVCwNksDfkjtQza98e2bl
Z/jU8se+TV1tWjxleiF5tBO6NsdCOZQaEeQzlAOvHYB+MdraChq0HZ3yU0O58EBqWN2xsuVmKJiT
a6IERRvg6hBs86kvqUGVtOYF35zgXRBZxzG1z2H2F4KMlHbJ/HBBg5J13QUET2ms1QuSJlJVWw+N
3rauFen5OdZD7XB7gTYGRVkNEwLYSTJt9UypG3uKCslB80bKfBpYoTHRIL2DyuS2na2rNhUMkLhk
XQVR8crfjLyoLEgK8keRI3kv6Z96859meSwM2R2lB9tboM/t3kmdv2NXPGZXRy29R0LoXODrubxc
+0Y0BeIA05CHKbvzHKUHfXjvFOPDqNBbOYVPpdHwoH+wTGnH8tbMCgEt6vQI+kDMcW047J2AdDtO
Kd4WnQ5RUfl1gmBKfbk9wo0txs0PFl0AwAiUr8NS2IK7q/q4eMzUX/X4RMuYEv37lkJMUFFz4JI1
/lDV7BfuKrKVF4+T9FpYrxFF/91OsY09DCRfUEjDEvtnzSXKJztKzPL3MAxqEe0eW8fmelwYWIWi
spKnBjqH4rFxnoDvLehX1M3Tbkp1ywwPHpRhUTEzASVcLzuESkNjKknxqAwPlY22b/rPEH6Jyy+3
V33TDIkiUmzkpcAMXJuRZlVu6r4v0OLWTvmhDRmN2nnOXt/SVvsA3UT/MfQ7CX9xO5mtNG2kcmDt
e8fV7O6AQdTF42eO8nZ4ELfReKzdzPiYZH58XELz0W6d+wVCs+Gn7Hz818OmrPv70kI9m+PxetjG
olRzF5EYL4pXffgamO8l8128p5G1saWurKzeBGHVj6VSUKfKnPHeORgpWgPVHnnUVvmCpjwApRwm
Qkl0FXrB26uxpZOcpspYzpY7npjLWpYFvbBhnJbYdFWteLw9gZtDIydrkC2lOr7uSknySqkTmHUf
Y/kUVbWbSO+UbifWb/gm1JiQsnOSw7K45p2jGmNZRQ9IUtdnfxhDby7LYwrOPUijnSAr3HwV3a9M
rXab04AKrG1MzfKTmQwPcdZx/t/xQPek4mfUFudwj9JfuNgtk2L0Fxsi0Aq5nTogl/b0AoFa+WBZ
ptsai6/QMXl7sfZGt/L2qFlkVbIwVRmH4NNcl+8S86HoXxvzXZ1+DZxqZza38hqQzwFv5aLrOKBG
rsfGpgiaWQGHuLTPiay6jUSfKEpbi675cxS5uiDY91QrpCRV2zukwluueWl8tR94OeSKWrGWKmKC
quIq2rPZ/7g9o/rG4l3aWPkLL4hwHgtsKEPpQ7jnh2a9M4xtE5zG3K01wHmrC0cC23M16rzmBavY
mzYM2kOgSNbd7YFsuYbA0iAIA6kY/ffXK0WyTSua3oBLTQiSOKMXRjaUS2RJ1C9td5f274t57yG3
Z1P8fuH5kjw3TVtjs6RMAFE+xXy3SY7t3J/p3u3ln85e2/TWXgNuzasRni0eXqsNoMbcKCXdATCg
flXKJ7QLzrB4cffIknd/MZ8XllZj4+Yx4BIBnh9P3jhW3mQ8LO1DmL6ohQJaVRRK/v2zhQce9XKD
iw+XtHWXaaGGsS0ZlK9aKhZHRRmfx0aO//2eFlZ4sELqIQplK380/xdpV9Yct81sfxGruC+vJGfV
SLY2x9YLy4sEEtxJEFx+/T3QV4lnINxhxamkkgdXuadBoNHoPn3OXLSTVUBBumsniGFoW8qj1nJ2
JjfCnvycB2D/p+yGf0mcw/U1/XgPwDJqC+8vTBSbpT6T2zcZbho0KGzzdiwKkW711jOmC6+bUYDy
L+1IHhZTpheLiaZZ0er7mnylIKqxwUSWA0/Rsb/M9tlACg6psvkJpIa88tDGMCBjozUrTF4fjz5+
CJ6HKK1DLwfT9pcHxNc6y+1KOOyWdxZLI2d5vu7qigEZiWuVQQdx+xrtGK8Nk+qFrgHRFUkJXBDD
hALbIKrbly7kvjWUnYe1NFN7n/fOtuk/V/otrz7TeYAA07GYwBw6r5EQiXB1eanCrEA+oY2LeCaH
s9mBuhw3oA5tFhskJ90vU/tcZuWG6X682rRXriJ0Y0TnR5wMab9M1IBGziSMpV7oaZ+RZq5c3B+v
MrgjikWA8iLZkieMaeKY6ZLCQp5CKBNgmwHA7LpeS87XzAhHzwIyHn3ANwgzJdqXYoKrr25nZ/gj
ZwRkQ1Du4j17aYV2hukMyfI/EXLMmADfDWr86xtbMfUBciVsOUc8ldHBkS5/WqBMa+ugbSzv7DKc
cVx7JFR3dNjZ5ovTWxFJWJTOOQYmCTBaK+dKGULOzUsrmQNxkyUlDpY/R8he70r30YSesa/faoUR
ljzWGsxvDi8+dTbMbPceeEhLDYz27uqM4cc7T9BMofyDtx1oUmX+Hr+v/aS0cQLtXdv9JFmH+ZZX
ilGX9UX/WBu5NCUlERMpHI228JpCLzNptym5m7N8C3mHqMzi2i9DY4yqn9c/ter0nfsnRZgmcRmf
57IQxQTPfq752rUq/gI5lqCPA3gfUgZcr5JXbafXur6g867r+ILeps0eCHkm9t7dTc+atnI6VJEL
0/2I99AywmCo5E6x6E1lz7CWEZ5ujQbjgMmsQa3T6/ODO3igbRgwMeR5RXx9HVcMy2BKr7Mqxycw
XIri2Z6McWH8nJydkz+mQFhcN6a6ys+8lHFOtACIoi+Bg+G1Hzr2M3FIOFcVmAS21w2pA4GJfrh4
pIJNUEr5PIy7evrEi9OM9+/I3krC7pr0tv9Za0fT+qlZ0PpMNjpUzTiYydZwKqqIii4FXq4ov4Il
W4oDZuvRxmqAd5jKF0yUZP1tlb5d91BpAqVWXDxoJGCfXoZTfQHDjTWbxclyDpTd6eNWbx+vm1Bu
DfQMxKQECuJyYulSnZiktXD9gPEgvbXGtw5TZdXean+hbR1dN6b058yYdACWqfOXRCA3nImELIEa
QBqNa3q4aiOYIAAriQMdeGnR7ATkdP4AI176LEhJXO1L3/G1vSeetx8iB2ht/7Yi7T2QIxsZNQEH
8aAklw3xkOwt+zQ637j3Ynlxy/wIE/R58SC0Lq+vonDgg2nIToJoCQgGjElc7gqrhpacluCTZcYw
7chi2eHsd0ZslB0omFrfWuuwK/DgCP4o6CJPfT9p0lYH8zIbs8pH1mwvMYiPDB6C3myIHet2hN4n
7oUI8kGBc58TFBxyFMvXpHWV2/TsF4iPfpa+GJinJtqAX6BHo/NXl5OQVrviiBq9R9fCtHp9f3sr
baDATUfc8QleQQvmq9LXKX/UEswv0S/Xv6Pq8sGQEjhQATBHLiOfBs9Bl5DR8uR8TdtD7cW991eV
zZ8d8slkbGO22va6wfdGnbxzQAGCjwkQpBjQvVzFyXQwUlmk6DMEnX3sR6sMmSV05TgfMXmclxgl
dZctku/sMMx1ugGeVNsHrB8+jXljRUbNm+PIEu2pDpLvlVcOKPGimOC0ECqpAHUOKwylbIQQx86t
Bv+Ypx0Yru0puPWNLLhBQ5wcrvuk+ligeBbFEw9vcrmlUZBa69GMLk6a3289CzhLlkVMzzed/++n
sMCrD9bHdxAd8k8REs72IHeyMXfB23Jy+ik0O7AOtaGmr3wj5asKA4SCBx1sNOgKXFrRbYjKEQFn
WYiZRMs4k7jx+Te7WrIoqMfvNB+KrdEVkW2XIHrg8+b6gqp/ABr9GFMCiBj6Epc/ILPdpm9HDdu/
izFXvNywclvYt6l17/+VVyH/dt2eKocVuIK/zUmBlE5FBtABThtqlr+64tlIICZkNhu3pDFjK6OT
YvE+HAAwchiAKeqg+JOMTQysboEH4IqlRUu11X4W/XRH/YPj009zmfw11Wts60r3gDtGlQ2tHtzl
l6s5g9iM9ykvT3nJYtLeCJXAADilKtbS/A+uVxBVCbJGTAXp7y+Xsw3aDbk5GzmAGnXbbVut2eh1
cKybtetA7dJvM9IG8RY8RUo6CDNAd9XpjmPUCY2W2EyWY7b4a3qFilIzus0C34CGoieKe5drqKcJ
GCc8QMrM+svE9hQ0Cl3V7W0CUIUedVW9Q5kvbb+yfk0FRXXtnFuWrh2zSFE4devyxEncO0Wsl7FD
ph3rtSO2HQTm7q8fBlXugtFeE4Va3LWmrKtqFBo1Wxv4HqO/r1xInWa3Wb1GxKP6fudGpOV0J9Sl
vATbpPD2KfjpKK3jcYiCfDeU/x6egE+HyGwDZwk4jAypMtyutofUAWbALe2IG3MVLRpIGED2uOaW
cu1c0Py9kzF8mIr2lt7wBj5iW1rcvaHGMse17h/MyllL/lR3DrA2Aj2K9A80nZf7sbbAODw3CXAC
fhNqwxQP6Rcdk7l5sxKLVdsPmx6+YC8gaknbj+Y6x2A/kD2Zs9WWPB75g26H7bOfVBt/4E/XN5/S
rTNr0rlOwYQFUjlASZCdT5slswAOHbxoarx0a3vIca+bUziH9TNQZQagGSJDkjmXjk5FbcTiHlpa
8wKdgR+gKDDZsWrvynzlYCl8Q4UEbWC0APHOl2cmg3qom3EQB7ndz/0JGPjUBT23v/LBFHsQZS/c
mmjTvp/iy52RA3hEKjSnTjoQ4I4ftcPRWdXvVpxfIFARDZGCwCNZDdmanWUOcmw/VD9TYm+06cUF
l/LgvgBLsPKRFJhIUR8B+BQSUDAoV0gGrcVwUJdXp9JEMdd68v16Ww42Ar9Xn4LePln9mwZMr44a
NrH9t1y3d+kuQSkjNW6sal77PYp3F4an0ALBNJ1QPJSSMFbNrLIBtEQdapNOaej7aKxq3a3gdk7J
Z7uIrCAe+FcSgFS0MF6v79n3+SkpgYB5dKrRjgec2rEvP7CtsXkiPSAOVZ7tmuQ4jodWu+lSDaU+
fo/AsyX9jNdfH3XToEdO9TzqLWjMbicXMxE3jvaaeNsh343DXYUu92gcufVa4cmkmTeZuSvZwV8b
bFPMhGEaQzQZgOAECaqsQ9mVujakS1+dWi8uMtRkXLIvAjsCSiyNvF+lEzZk3mjGAh1THuJXcR0i
E3f5eCuU+vrF2yEZ/jT2a/m0WKsPawkBCED+bYizyXBqfXI5MmrAFjSzJpsJedKusVu2Vi5WxBnU
Z0S+jiCD3pY4TmdZ0WAkve10GGIIHtPxyNOfXvUN2sphbdEIMl/duNxMPfkUfKfdKytf04w/DmYX
IrxCTXDPu2QlS1OEIlEvAqQZfTZg9qTfM+ITeQA9CMKuPGLF8DYs5m6h3sPYrF2JKlPgewSeFiUy
wep56TpPsiVpBdlZmeWxnx5Mh4b1RKOgWutivMvBSR8T8/9IOoH6QqSQW4cod2rVOEBQMjP9uEiC
SCt+aH4VOcS586Zf/Y46eLLMfOtb7DFN+jhN9sziW4IKDZYaDU0NGn2frx9Xlf/viFVU5wT4SVpq
qvlu1ywg+Fm6r0ayhUCF23yb1nCDiqCPgwVcNDJT4FblesyMITlUkTHji0KgvzQhuoZh8nDdE6UN
BGDQ0Fo+xhysyy/pdkBbgKoRNR/zyVlOJSlBnbwSW1WrJUCxf9uQYtusF2XSdrCBYkVoI12j+Ra7
OMzmNaS94uT7ACDi6kfvEB086bvgCPDGTdGrz+o7OwOjL5igr6+X6tCfWxB/fnbokwDgjbKEhXnZ
6xNad8EWs3yWHgKcAiWFPzCG5h2qEKisgEHl0phXIUn0BtEIfdHQJw9dSDQ7+pPuPfRrwVzxgEUo
B1GmaIugWy59o9qsiL9UwFVURf/Js/vHgOh3hYsinE/dJwPyloCCA3lTTm/XfVRsjgvDYoOeLSjk
dpsia3CUTDLFvW2iyNNDYMQJbb1bCZAqH5FtgIAY2rsCS3ppitgLZKg5eBcWXO2LcQjGX80nkJAZ
z5beR4Vrbq+7pqAvwijFb4NyQoVXz5AXDDdEUrfGZ8djZAs5jPyOTAwk/91At11hsnDIDS2aIe0S
WWg6RMEEMcwM45bhyDO+nZM+fSrHInOBrHSqemtieH0LDtlpBTmgeg5f/Fzp+WGBFALCLyCG8Evr
lAbPaZt9pkmwsZKbDJTfKODRksTDNIe+8+/TaJAII+0CXhV7WkYt5IBU5maKlXLyasMMaJAZP3wd
NXZXWwl4poho0oUi2CZxQ/pgiQCg+HIXJFXVeo2JuwtE2Nup3fiUhZPjxyBx2Fv9jVXeEFALozAc
9X61gxCA4W2r9meV7VkSxHqzC9yonlDoAcvOzEIaNF+tYQ3mpICqY+v88ys/sAawuSdFUoPwsC83
vP+Gt204z5+4NWw1kHcAQvNXOi5fq+7Q8ztryFfuN0WUAxoIAjxA24GDRu7rmUujtWkOWGgh5jPv
3QQM6NAxhf4xSawYqIP/aE/aeUUz5toy4puw7JQUZmhBDIMEh4aVIUcFWPsjc2iWguIHRYT3t8lZ
zMm0FLoOHhYX1Amh5j9rVh+6QORoIInTzKeB9CuB/F3A+cOme5+jEVB8XIaXm65BMKucGWSEzojS
P8+BpaQQOrfYsdPcuMFQs1Xt5+q5o92+GPVtlniR3y7P5ZwcEuOhXE7QDQNZC/3E6m0dbInlf7ke
rFRxWMhK4fYUBEByv853W+J1mY04zDmadBrUcU2PbRtz3riLNa8AFFWhGEsvlh/ZHTqEl+uRNt5g
1uD7OuV1vbELC9SvOOzla2mRzy0UYfrefF0qd3/dR0WyI7458COCIQbf4dIqYxWG+wDgwBzek+ZV
UBvZe8vX6zaU6wi8sQBFArokv2trvQXEv0XS5tHvjLkCcCZYGrI1ijGVHeSeGLwVzUKQhF76kpSk
+x+5hUmPDTSAdItAu2zrkrWXuioWnBuS4qVm9lZFXGRvfQpBtpY8Tf49KPi4zXZTl2ysnuyur6BI
0uSzgplUiLGhLgB8lLQ30OGsOXsHZyTPE7FvK/tW51Hje8cSqmB/YAsEFBipE1pHMo1OrY+cMANo
OT+zwT01DpsaTA1NcMfybA+m1zUeFeUdi97+PwalLdglrJhLF3AXqFwv2rZI7WdD/wHKsbgeIoj+
QgImTnDMwZJy3VMVqAGiauj5Qy8LxSr5IQX2FqenNoBanReQPdcEoKhvF0ggDjZqtL62q9ykuKny
lty4bjttqM/vU4NAGKc1nVsD8xYrUVF1HKGNYItpG9DjyCWX3uNp0BYjUEY90GnBmw+9KbKW9ClX
HDVvUQ7A/4DkvTwoLfNcPlgGOrz2eDeCW7qevNjh5dEgLv7PdmYWxL1mH53hPmfL9k+WXbQZgFxD
oLOlJ0m1WJU3jR5yeFKAxDcxedzOWbHRIZkS2mPLI0QlFtl5lcR0mHygRacqYi4eYnxotJPQEl7Z
Csp1Bywc1QAX3NvyK0kvp7rIHNHnH4owpx50ll7yYY0YR3WM8WUhto7dDt5m6UXhB1U/1KNgXejb
eEG/caPTJgiTbKC7dijv+nIlh1QZRDkC+0jwWOCSvfzQgQsKFc4BMu6pe1uO3wz9iPqYvXRHN8sP
1z+r+PFyjDq3JW2qJXCTaREQ1T4VHP9mom3IbHsr95Vy73o6OtCgVgGRsDywWNt+MZIAZ5YGbbPF
eBrdpKmfbDH9C1L+eZz2jj7MG2syqo1bLIERVlXSnWa/dHfXHVbdAgJMCsoxlKDxPS8X16q72eUF
kF720oCIRGhyEdD1bDnJp6iwUgbWs+BpzBhfCRKqew4ZGuZQAb338EC4NFyRFrJhCVaaW28dSp6B
fdsPNPb/vQIy7hqQywiCcUMoPF/agQpQP9kJHORsQf7h2/keldY2ZjNZe2srXcL8KWSWwIuKR9Wl
qZmDJbVvcOk4VhY6HbvNIRaa5m94ma9EH9VJR+kMY1CC+hRR/9KS3djJ2A/YP2X3gFGQMAODrFnO
fxBPQApqgfoEOwNVwUsrmMboq5aj4VIjgb5FJv/MrNTbLwFJVq5r1cohfUPV0XyHTEhH3KzTgDg+
ui1UhPM29Oq7qfjppCsvYeWynZmRTve8VBxSeRjmRzvHzN7I6ITBGtpY6Yqo16J8LlTEpE8z1VbO
3vElUFlMkya2/YMHzuK0/H794Cp9+W1Hfsqh3VF1foXrL+s7oUmSgi+wyVeigyoc4jWN5pHggXLk
YXEEpibHRYJwaFgYvyzjBJvtuh/q9fptQvz52ZttnLVKYxVAMk2yqxI/ts3PgGDrfwDyQ87+24y0
l32kZp3ZwZMiOVTG8xAcuuT1uidriyWF0qnrhpoAi3syUj/U2jYiurcSNNUf/bcX0uZKinTQ7FZw
AxleHWVdGvuA6YI4608CTIDkBlcuFJPQOLv8KkAHBsRLYGiw861lfrfy5mD4b9cXTPXp0fXE6D6I
FVCREAt69ulrN61IPgJXgOMYeC+9o4Xp1MQTZSvbWCyLfKuLSWa8SwMg2eRwmbnNnCwB5vRdZIbF
fca/GwF6bGWUan91E9kY079OWYDTA6wA6BP8i9Tl0rM2R8vXG3E488k9ePPnxe9DHaJzrZkfxu7b
v11GzNSA1uydOQJ1Helb5VOLWb0KHde+Aon621yfmvGFYP72upmPiwjyHmTaQJCCkfKDIJhee2UQ
dGghj/Y2c3XIZ5fbjje4e+bII26E4A4ti3l/3aoiVRKcQeA6ANEHVHPloWLHGuexTFHABn8IzXaO
9WaNCQ0B3og0zEDmdh5OWR3ly3zS13T2Ph432Ea5DgcO/DkYRbn8jFmho3ZSoCmAe+/QWODqGSfg
4de258dzcGlGCoF2nTHbbzAfCBLjkJbQTEXZynhw/e31tRQx7vIYXNqRYqDrtEa1YLLk5I/lJm8B
LxtvR4tF0/w06mvs8Oq1Q18PsBeId8lqNka7UKqNKZKh6lNRfDJ6htGufz1wLhyC0jZgluIZKIXD
We+WxjcI7g6qP1htEPqsvTXHtSqf2pV/zLhSdtJyLSl1HWZcvKuK/rYx7l3v1/Vvo9oDCLcgNLWB
O0H2eLnVBtfTxxTEWCed7vXv/UswEAzuv/43I9J6sX60eWHBSGnx0B0fjBLEfHYerfbrVLHCxYw+
Kv5oyYC6+dKbFu40XMwSjmIr54cJIAL+OhrO0dMw9leaUVGWK3ejagWB98OD3ATU4wPpkNG53rQI
ykqP6iFu+cYn24zTGIyq11dRtR3ODUnHyHJHczTLHrWlvohyPEazX2hKrHijNIL2sAeafGTFsqZ0
4CwYlhNGzBQs+eUrM3erqarCBhSXUEDx8V8Bu7v8Sr0FnRe918EUZ1O0Qo4ACYUlHknXl0vxXQz0
1AWLoI4rWObB7CDKjRFMoMSqUbt3pzr2ex9wvm+r86UiXZDCGwwJ6RrgQzDTLW26hPtDpXnAUrFh
Eu6gHbSSRygCqIA1YYgV70mQGEjnB0w1HR0bwOuAtswxx43cKyqy2zYg236N3FL1cf6xJZbu8uNM
s5tzquPjVEWwGemG2fY6M6raiBChEQ1CsMpcGiFFavCkQWLUux47gbS22God11G442Tl8lGaQqQG
WAUlHMDiL03RCpMBJi8qQQ7CWBkjA8+6tceEyggg05jpF00gTOBeGskwrmSxCgQ5JLtnLXibGQtB
hfav38Xop4B2TBDxQL9GLmQzj9pzLth+wKlio1lXHP3h7fqhUTqCagXIrCDjghf4pSM51XS9sWAi
a5ZIg5xJKZg+nZVIpjqajihB4XoGqFLuadDKKJMCJR88J6BSnFkAld1DAcej2cqKqQ4OuLkAKML5
EZRVl+54vG/tIjerU0AeMOHXgyJAUNDomF4GSe7m+tqpvBIuIePHBwrkgFN4eL14XQBWoaw6UJtG
2GoGFLbTZQ3Xq3DLFNMxqLfCLaCgL93CrDcowhtMPiwFVICHg1HtFz3bl4UDEoCV2oXCqwtb0o7Q
Z9fXUg22xqM9ZzHTox7U5GsfSmUFAQ5VVgRs0ClKHnVmr9WgIgcelVUkbDWShaz9uSAvjz29TFa+
lAJpCO6yM3OSU8tM09wTcHn9pU+hs9A/9GW3tVFfYt3Obp+c6Rf6h9YclnTrE0wtg0mtH08BemI4
IbE+77W1FVCcvIufJCViJalpSQOsQMpvQIG1jJ/StXal4qKCCRDCosOHy0TuXCxFZwWLL8YT5jLM
yYPRPV8/AWoffhuQbsK6gJ5MKgx4EK8Aq3bVfR6D7X+zIZw8e7y3mBGeew2TB4P/yMnz6CdhX67E
J8Ucodgfvx0Rjp4ZMQabU8wrYqUcd4hAqMoeQQAmaBsmEk0YJ/lkNQT8Ty4UQZYir0FSrhvbzGb5
gU1BEdLUdKIBIpMP151f+4LSMSEl8b1cLLDvP1bzL43/+G9/v3QuMp3NdgKFiROK/5vA6W8GKBf9
gQlUC5AuIcnU5fo7B1CCaLngkkO/ykyPU792kpSLdGZBWiRuZZWXzCAPrIcOM/86lCF2131Q7nOk
YQBLivxVTl+shQzE1RZwWdLv2XTUqxeQcl03IX6klFRCMem3CcmJ2Zqg1tnBxNCAl6qJBnOrP84o
51w3o1or1HAw14lCR/CB3cXWe07bQQxuDN919tKvjuSqlurMgMzuMifDaOgZsvDAbnbaONyWrn5L
Sf523Y81M/KTws0JHSFje7K5FzLv1ki1aK0IurJWtnkZFObRtrRpMeEKZHIN/8n0f113QvXNwWAn
JpBMIcIjnb6KD47OxVpVo7kHkdmrq901HobH2LIGoVX6gv4xgI8YMPwgl2FUtpemOnzpmy8TNExq
Z416W9xX8gYW07t/W5C+iNY4wSQIXk/J0r5VYFwMMYJQt/2TZ3+d8tvFS9csrvkkfZ+u5MvgmcKn
AnLZxXMxrF0L4jd/9MkSdD42qvqBdCiHkhqtNXpiyq7gcWekr4HZxUsudHvdCKpCoGOJ6eJ8hW7U
QU/+oI6GKQSAqoFJhpycDC6p5maZJ4w0Iu1rxjBJ02PL7aNXfVlGe9fpaPNf34/qBf1tT7oFwdGO
1N3FLcidZ9q8cn5//e9XHlrB8Y9HM9TxZCiDM4BBFsUA0OdqWwe0orN+U6yq3YhD8+GbiYcf+J+E
oI60KyyChL/2COaCZvqjLZZwwcyY2+8L047XimkKgK4Nzm7gTjEvhtKgXDQ28oGMLMNjcyw4hovs
mQBvSJb94s88MhwtiXSMXj36DPMNqVXTLe3b+4bSb9zXWIQRAIweEkIgC0CDfQ5sDyazGnD2BMO0
9oZQLj5exL74xbhopHxzKmrb68oK9zBJIHkgevBOOK1RB1yzAsSBPNIDwmlbIymstMOPuXnm3d3Q
/cFljBlfEDCj+Ab4rRRo7KquqZ921SnxkzvMnGWgv9JTcD2sAdeU4TlA5gz0LGZi5MckkKrtolXI
zUe72xpTFlapAUBxsgF69/rBUJQxTfEOEoPteB7LF4FOGSYSGLaRxwCUJVt/jP3klzb/HH26R0d3
9tY6Dqqjfm5R2g2FP49L04MN2de1MA++JKuKAGs+yTUs3oxdqcGCBpRJxz+3IJ9i7rH1zbDvTjbb
5PTb9VVU+SR6NxipQjMF/0j3dVmCt3Kxq1PjvVoU02J0c92AanPjAQ4uNARlN5Cblf1guNRrEFpA
N15+84q2i1yvTE+UQ6HluikF2QEgfoDbQX7pfyxvl854FkuYtuAgOQum8uv7vtK3hGYb3Tw1unG/
CI5Y57X015JplY9wDv1Y1JxAeyj+/Owl1NLaa/oUY4xeO28amkZB9kqXldE3hRGMoWJWBJxTSEZk
8S4vpeNkpkDvek7hPnYNmbbWZE3HhvFk7Q5X5CW4wIH/ESUhiDpKb9Qm64aRCHbdOku2bZp9slKg
jkwWL+1u8o5JPSFQ6yP4Rp5NzEJ6Ab8H3i+sbn3wULPcKEMzyNAjSYYVygdFeLn4YWI7n620O3Kw
gQTocxpG8C2FLkyGVqqb0T31VsKLAroJmMbZGkgflc2VlzoD8Or5MG+hwtCmoEN4HnyQYVufDGuf
NCd3KmI320w5PS7LGlBT7SpQROD4xgGS+bBqh+tFgpfgKa/6cCZvZo5BTudgFl+vnxrlvkKN/287
UlRDIXsGByN6uOU4J5/YWJYHJ5ufMBa7Rv2gtAQyC0yJC4E0Gc7mO4vmjA1Ihi3gpR1ofEGJup7c
7XV/FEPO+HBnZqSQxlsgahsTqonuEmHAL4PCqx4uVbJdDP4j5zZiQLsBDuiWE/tOr8etF7CdbU5N
WOrLxidDpI9rrL2KBAtIN4DfxagNoHzSgYImXD2jP4IDpfvZHnwXceFMz27X3pf68GXypzWScaVB
IP1x2YsKtazfNiVjm7oaJrwIhlZqJ9aXsP425GOcr82SKWPFmSXpnEAsGtXrFpbm+ck0njSahwaU
S10flcB5q41PK59XcWMBUAwGK4BSUFqQPaN5QNOWolE+Un2J9LakG6cZ07iwdBKxqUjCqc1ZbKTJ
FIJdhx8qTtq93YDNd0nzH0nDpjjtGn/l8lFuboxqifEWDEDLBHL+aE7cEbqXfXUENjdsly40h8fr
zitiAmDbODpQNAI9ksyPBNIu3lADcw507oLYnu8H8comzX2Kav3mui3FOr8LMqASKgR2ZMBylcD8
1CAuOJX10nVsnw79ykiQQmMATw70SjFQjDoOzFyGc1pzrnsVwBVsaQ/QcQkTjnTfBQdoHlUmGrjt
lzr/spR1CFzVN3OkEZmm2EPxcDTqqJpRcmZrv0nxIS9+k/QWAuweRXbfx4R5bn1dsmVfoBNmlxm4
k8NxeixNJ6wMHnN213U99pr+nZr1i404k9vZykWsOMUXv0UKGyyh5qwTgBtIWtgHYIG9UM/n5ugN
TRIWi1Zup3IZV94Kyg8PATaB2UDw8KWPUmVpM7IRH6V1aB81aY9k19CXw/XtpUrWIKj024zk25j1
QeE38K0cnyEUFZpIKvTuzSdvie5HHSbQUs/aa+3qTIbaPx/4TyRTOiZ8LzddU6ftstigtdUyx0RX
bWKbosiAPG6YASULbiwQhQm6vygEhA/NMGl3eI/mG01rSWRoCY182g9hTZNkJeVQ7jzz9w+TVsQd
+jnB+QbMRK8gLNDG8/T6ByNMOHJnRsTqnGVQo51bfedj2QdCNoR44TC/9Smwtn767yPihSURzM4s
sT4fMWIDlvNpOLaYb3eTg1+ssWQpTwhSbmgUAsqEJ+6lkXxoUX0R8B9Gk8gZtjiktP8RFMeq/n59
wyq3zW9LMv2CWbIF3wUB3vDG4zI80MxdORLit0pVGBRg/vFFbj2RklPKKHwxgH3OjWMJ0dHS+0z1
J3GZCG4FjL5ed0q9fJgHwmw28B9y4cetodyezkCyLJgA3y19Qu77MtmRIAnLYcyQFg30+bpJ5S53
8KxAzSzALSYdv9rsKnwvpGet/S0Hi6BLgUxcwxooBo6xzc+sSFF8cf15KicXr6UxPdlTVNN4rIpw
snUMjkyYQrT7UFv6xwFJw+h3aTjmfQitSxA+TM0xKPsNyKLC0SGR3U2xhQ41c+JqSPB4HR49o1qb
PVZkUfi9ot8DTD+msaVV4RMX7V383qxJQxesM2P607KOhf6V3bre2ttC+Q1cJBAQgxHYHykIZIzC
lUHkUH53q1fDuGODCeG8MVhpjK8ZEn9+FgO4N+msrHGZotcUOd69x5AdknllF6twqDYwqLiuIKpg
wLFLM9DK9QPawUxbHY22iozqkFdDBAIYHJ4qc2PCNo9etZZkK0MCHv3v47vAHYnTdeZdXZRNj2wB
47vmve2RW48HK1eCclucWZAeZ4WHMTYbcxGnIajDyfJCM9NfMnIDfbgi9NPTZK+lP2KjfQhCZxal
gDpXSdbMArZZpNoevB6YiOMb8GEgHyNhnwZ7dzxQQ4+XtPirb5On68Hh+oqC/O1yRaltFnruwd/O
rQ4mK/d1u1JGUabQ//gHOeRLC5guRUoguFfa0QqHhXzGEOonZruhTddgguptCXwg2KxRp/ygwMEz
rR6XHLbqdog6yne8duN0Xg4gwoAymDVGKF8/dsHwmHbpKR3WYGrK1QQfG2oxoLPxZO4Nf9Q8zRBI
z34u+tAE/vKharvpx/VvpgKKoO6FrhEImQQDnHT6AnBIWAXFtBgqJtGCHsVUGvHiIGMmZlQ3N2j9
MwhH2Ed7fMrYssm5DoXbdM9yK0Sjezsb7aGjBnghstOYut+v/zzVIpz/OikNaVhV0mzCr9OhBUJ6
H4M4X65bUN3bBkQKBAzdR7ohhQFrAFNt0wLcWhYHAuVYmrVbPmI6fI9LEG8Zvq9sGl+3qbq4z21K
gSF3/arGND3WnHyn3I5IPkRl85RgOfP+7bot5T7GHBzAe2ghYEZcSky5XXTUg5TKybO+lAA+lG1w
qMn0LecOiFfdW5tvjA6kX6nzkuX1Wo6iYKMCVOzMvPjCZ2HWr2la+mQGcToPQdyT79CUAf663fFW
v2XsgWhpPLkAHHU3LSrL1ZjysMPDCUyOcTp0W4BPtgFSjCVZIrvSVkK08iEDvg7MlwvpBgAbL39e
nrtWVwd4T9RtERVJGvH+wXDqqCT6Q+8bUZckG/DAJaBjW/kuYt3lWH1uWYplRtFjstnUMWY2LmGG
ee50vKvY69S8ttOrZS2hXqEv3t5oyG2MxN70a0f///EdYHLwuYKWTibb0U0C3gCMYZwGvYm89r72
KwHzifi8RIsJJFxQHgm76TK+v+67cv/jbSqYGNCdlwtqrHRGzsko1LvNU+lUOxtSIUPdhZ7f71oM
l183p8pjxFP4b3PSFiwMTKhlQnClIA+Yitpp6X3wJ0BMtJd+G5Hi6JJ1rgGCVTxMLdDctMFtZ3w3
ymMZYLwLbN7XPVIuICC/74QPAFNIZ9qvxxagbOwdswuibNx0Do2o/tKgxLBkKzfEmi1p9TC47Fed
eHFn1Yb2eFT0P2YtHJCCu3a7pp2nuuCha/yPY9IqNvmEiC+MpSXfat7RN8wtQEpRgbNwfQnVcfHM
lHS1WBnXia6ZeHyC7bSrb3LzJnEwlE7raPZ+ID3jFAi89tQ0fCWLUe5HjE3j0StkWWW61UUDh1xQ
ISQafhoxyDxkbTQ2K0aU9xqeCAAFI39AF+IysPlFUBtswEpiZnLnk2NPyzjnCLXJlvGnwexCZujR
9TVVfr0zm2IrncV6z20gOTDCZtAdSvMF8hIhhmJ2mEF7+ANDWDp0Cj3cLu+R7cwQUOI+KCBaXKDF
NO/qmXMkKc0CRioShGyoV/Jq5QeDli50bkVTSab8SxnpWjbiCi3AMYGJYJ6BemeNnuY90/pwIQBy
g4zTRsYpc9e5OuU1EyomY1DEzO+HQ+KhyeI0RlQOPtjECpAdQet9+Un7AowraciNLRjA9guoUP6P
tDPrjRtJuvYvIsB9uSVr0ULZlmWrp31D2G2b+77z139P+gNmVCyiCPUL9MxNzygqk5GRkRHnnJjt
vZr45sd0uBqZBUfa8Kf8+2aPm07O+t7BS5v+Q93mi2uXvavry1FLuKJvf8+tDUZim6KC0KukF3vp
OKGBcFegikEh6m8dU8Pwddg98SJQrff3rZGVdyK50bXxZEA2i6oDM9FywA23l7EVKt9aWOV1ypiM
ahfB7R3LzFP7n8pwNiPN7WgQqQDybxvb+j4IwIl5NzQsgBdd7tns8JoMSa5oKZdeXaBpNM33bYS2
GafhtqnNzwPrXkPwElyWql6aqmgMkwTYkG7NxGvUQ9HaBwS4/m9GVndabqFgFJlsnuF8LYbWjeNj
Br3//2ZkdZnpgTJasWbBaxwebEnxzOJJavZOjvjMV44Gfk7MkSOxWisTL32SGM4CoWAw6y8U4bxm
Sb/2vf4wqfK5Lat/wsjZWdem5wEw+6OZwyCTlTMM6iClGk85P45r3zDpaGv3cUXTAXgWpbDbm7h5
kGBDIzlFz4x4v3IHTQ/qtkO9QpE7LkvZGs92olU7l8mm06FgKzR3gFGvnW7ItSKSphy6QOoUnhDj
93SzV7gwx+J8e0GbRwkurRDeEfyjVdlkkhLHaGSYCQ4M7Ep/baLwNPWpayU7Im7ba/qvoXULsANb
ZQUl6PaKsdzNMB2d8Wu6qyO0s5w1+xDJax41C+x/wwrQH7V/NPanKKuPuRkeb2/clicgZgyyhTIa
ihzr19NcZq2O8JIfdgtAB1Pv039KU9pzuC3v1rl7/yjagLhdmckGTe97k+thnIfHWeIOrMLqV9Qr
n3VGZMGeebm9rK0NJKQiaQB5CzzcysEhcYdhLUOeqZvGK+xfCZPtQ6k9FePzbUNbNAwW9T9Lq3iU
W2AnR7lFnsUubU+dEYy1nNZ4bnUb/XLZTr1qbrp7PUwHwKPOr94MQq/XZMlD5chPpNr0WhQA/8V5
ePurVtFEipOYSZuch0p7teyfivydnkyU9//ihDMtTshUQ11kcvplHFHHIme+U0ccYVyD2T2IcD92
4U602orGUBbFsF6T0S/rRNjMbMZwqfAM1BJBYJvh0X35zerqh1aVjklPYTTeGza+5T+cCeCgSIXh
RaunfWOEXWHP4LTLftHcaPikaran9JnsTv1emNyzpV5uIlCRzjYECp1G/X+K+NhnySHkxR4Ey+G2
s26dQqpkkPHo9asoPl1aIrUpZWlmgIimTn5iKH6QSEfUB85ZZp6qLN1pn289YECJIBYP9lBX1+mw
rjR6lXdgD+fcyV2zNz+0E7qxzmNkiGkGZ/5fD85k7kToDRlZsNpirAGgbUQp109rPcrMSYpg7xgR
ZZ+oew7i9mPBKz63tbNmUPBcCi8vkye5Hh/NJXDjsf0X4cdhLiXTZ6DwIUF4udHqnMSzakHvceb6
Yaytv/JE86p0uLPqvRbFpvdQ+AUryKcFLXJpCp9MS8UAh1ug8jE54wcL2M8wG0/2bnK8YUrM79HR
jESHgfEfl6YKpIgch+mTvl282s3iNUxrqQuLpu/X2366aYinGkhLJB+A3l8aUpXKQLCYL1grT8xh
+FTkv4v5QTKt978K0ZUAq0jVHE3WNVraaO2UuhV4X12S70MAS7ncnv8NE+vCyurU1foUtfZQgvGl
rpRYzzEzPJNyT9VzI0heWFlFEW3poioS4NthkD4OoK1M6UWVOtGlKrr4EFjdTuzfOmdYhAfE/A5x
B6y+UjWPoxFXAmtumb3LLDcUNZ9N43VG7EaujmVTumU4uLX8VziGLlDy+9tespGKGTgHFXEIxpz3
leeXTiENYylzzvXJrfLfvAT0cqcGs2dj9R5sTRoLao+NXEeG3nrWbN013i9XJrSDaCfwTOfOWaMA
4iyjIVbBAE/U31ZBraB5ThCtu71bW2dKRVGfgMzoSWD7l2eqX2p5qMus9JdYL8/9bFZukGu/Krn+
iMJCs3PTbFpjHDvkSRpwmFtZQ3TVQF8VSHa43DfovYd1/dJr0aEo+p2FbX0ileuFKgelF2cNzK5l
tarMQCp8sy6PRdA9UFd9Sgft8+39E968ehLCaPqfmdX5Uu12KgwtKf1xyJjZ+buv90SktheCAoTQ
FeTVJPb0TbmmbyN0pPq0ZCGvGDCdr/Lw+/YiNm5kQcv6r4mVE1hTZy8xtBpfgWnELIqhcZ1uoa98
TOPp0Zr0g1RXj1Juvt62u5UlU8gEzs5YB3Bfa5xQVZBQdZYB37VstLNTMRutirXejYOuIOrahCuS
k/M0qcbrqFlwjSrLS4tEQ6re0u/ptolB6zPCP7d/2JafwrlCF5YfJcg/l3teNWM0OpQifbWez4j0
k8Avp1l7Kpe9Ys8W2BI9SnRERCrEtSY+/5vPOylDSxKNnyqJcT/b9WlJ77XaPlqj49mdJ9O9G2Pn
DlK8F35yOuMUWONhLuNPoz15avNi6nswlC2XhiPIqE+WT3lwdTE1M0TOMC5Lv6iN2rUbPfQiPXi/
8i5vyzdWVgenGUe1HDR8bprahpjTGJ7KuBLXDubqdPtrbl5J3EnwXTQmuFPduNxjrSzVWFmKkgLK
b6tWvBEATxWLztsoQ/Z/rJS7SX2cC3CVjnWP4PNO2Ns6wrxT0G6FpkyKtNrReSzqvOtrdrSVDnF2
XprgEE07afWekdWGGlMOw9JqSr8E1EM+Yc+1i1j17a3cNMLjmflDyBJRPb7cSUcOWi2zJoxEz7xx
vbp5Kob3TzfnuhN8BK5vMTR+lVA6Y76UXOGVX4Vt6VrZUzUkv1QDYkv2b64/YCfIz/JYRB5WBII3
p69Nwt7surpi1Bnjkwrpx6z+o+TxIwfr9sYJF1vdE0RvHdYg8QSFQ+3S0JzIsdSmHfPcdIZyO5V0
krrwwbZIlZPxYOR/3Ta38Z0uzIkz/mZdVhfk1HXa0rf72Q3K70pKY2N3yuWWFYbjic6GTaKyBg0G
U14zOFTGr0FCFl17Du9iI90hF21RfhiazhuG76NDiBG/4s1aAjnCo6eq8lvJPo+O/ikKv1Z9/GTC
glra6lCW3wEQekXSuG2Qn8ESMBO823H8jaDIKv9MUYNzCqLg8keAWi6yuG8r3y6r+7JpHoo9FdwN
D4GKIosx8VRgaX5dWqBM3md9klV+w9CHOvgQ6ecQ/Ustj9yAOTO3/WNjORRfufJpzGiMBV4tx2I2
gm1lc8VTX9GWA95ffzOiiCfIbTtbi6KNy0AtqApgkFZBadT7YFlmlXjhdBkjE9Ti3hyL5DQwYNAN
Khgp9hLtDTLfWBy5JS0NVocwoL061DmNpnFAa8Q3suqYCk3/NlH/BYOSrWPSty6IPHDbLz9Xp9iG
5ExOBWLbsc9dJaUPceRID3o5tTsnYGMTxVdCA4qc2TLWOmBFI/cUKan/x/wPTpMxaA963ceuuZja
qSgYSGSVnbbzCN7aRAxSFULKE33u1SZOndNLeVDUqP8236VIAHOd4HzbOzbiB1BjeJNUnuDorKHV
cWDIzRTpNbr4Tzak58ap4Az/C8EIeK4oyjIiRHWYBrj6UsOstvYYN1wnyZ29NL/y5N+Q6JA2gLlg
86VE8//ShtYpRtNrVePHg3kOLemg1OGx74O72xsmNv3yFmERaH7TECJfRkjt0kxRNi2ivCGvNTP0
G/2byYzFJu/cId4TXNqztN60pMq4FqMSpPaLlfydB1BBzI+p9PftBV17GQviAPFpeIFwXi8XVCEb
EPbc9b6UMonCOhSpebht4drHyGERk+RuJ+KhOHZpgfbs3FUmFprgbDGwtOte7WjngG7aoPAlhgjz
cdboVbkuqLKFFpd782zHr4inocd9exlbGwVg9L8mVg5mqE0b1pPJl7dntxjELOTbBq4/OIoKnHbh
WkTrtWvphRzNma6UftoyCSoy5Z7hmRUtzqpKvEkal5060Z691ZcPi0KfZHoxvlkGmmfrdXA/5dLf
hQwqTmvyZqdic/3EFcuDWAoBgRESqtjfN0lEHkhR0WsLbiBp46FgsIircycoY3NUh5+11h0mpZTc
YB53jux18BaGhUg/Vy0zDoTvvDE8BEtsaQEZM5iBnMEVRciA2CcG2Xlx+nz7E26tUdRGhQIiFIK1
NiHkiaQvVC5bx2r8HDkSxjEG6JTa+UlF/7m0Ldfcu+Cv/VKInYtJESTQoJlX+1qmpcaFJ7e+pv3q
9Kd2b/7AxvZd/P3V9hVqYjG/lr8/TjEPxA+Bm4Qfy9hN7Z3N2/BHYjfbxm0EUGVNYBWqRo62qC0J
3s8x+4AvMNEFbde9zGtzQcIMeoHceWud3zxvDWuZgtaPTOOusqBaf+ml0lvq4SEzdnoeYnMurws+
DpVDtD2Zm3KFgS2RAV9UOe64LmK3hCmvR2SWOyF80wiau6I+Jejjq1SyKaUltHWMhOxXmbwO/Slr
X9/t2Uwi+J+NVW4sKchUMMC0g6Mue3aWPNQg65gceZhj+RhVv7QRSfNOjXey103nZjIi8pt/8pSV
8zWDHpjznHdwpj8XxfM47tX2Np2Ol43Gn6cWsp40l9klbJWy7Xy5/pRNAe/16UBEmlT1eHsDN1ZC
78ui5SQqOgi/XUahpqhljRk5vR/DbD1qzFq6b7vY2YnpG081Wj0Cb09XD3TH+hLppC4KnF7v/blY
vMzJXsvIfhoU5TSmHTPtxs9zn3/Wl+LBiM9m+qDYr+bw7fZKr4MgkBKgC0LAizfAOtBzXdG1MbUB
xndQHCO6pqdEUqneqWPgNmqaHaOQtiMyvvfGNOf3t61ff1Csg6BhaKBCXWF9uruKTKer7cGH0eIN
zuJm8pnb1q3MnfR8A+NNc4/7hAYHqmukg5dftI2Dxm7NYfS7MalT5Aiz+kHWCvtYIAHmxUvnnBwn
DzwQqY1bTaFykuS2PN9erjByGWD4ESDseZOQ99KquPwRsZKbSYdj+fkSHKYQ3m4yuVKj75zDjV2l
dEYzCf+lT7Gu301BUMzGiFaRPR6TT20oKEJ+VBU7Zq5dRzyv0JVCn5Y02xA/481V3VJ6zqy0kX3F
qOXHSuuXp0iCnaAN2ffOQl/QnOX2Ts/mF8Cp2k6esDEX08Zz6KOKkrNmrRdZLcNiT6Wl+AYqCLOO
Hvvypcqesp9jckgfneXzrCYu0/+C/mSkD91n/tB5Dr4Mvwv9JQ3uZTP29tRWrvfdFvQ9hw/LtcjB
vtyQXC0MmHSR6sdTWx3nRm6sZ6dIhtozIqOESlNREN+JVBuOjYwOsgMCRM2nXnekhl7Nhi5bUNS2
BleDLJI7PYQk20WOy9Vr51Bm1nFekmNjvj9KAoNEnRiyELUKeDWX6w2VJCvbTFF8LZeYjJCaht/G
Xf3l9qHZ2FXwB4BHSLLFqMXVya2zZgATG7KrRazcy4PZSG4JgcbtNZ50IxzZnVhxfUq5Wv5kAjT6
WKFISd74dZ0sk21Vs+rDh1IR5zER5viRNUaTPyVTGds7nvynUnUZFWgeOH/ER2gqXnVPyobSc1K2
ii+bh7z2dIuBAm6lHRACZcaA8yEHmj+9O/Be2lxlCHISGM1ol8oflnY1fuoPpVF7qCne/nYbIQIJ
NbwS+A/sdlu93Mq0JtenGKP4Vq4PjbcYnZJ7WdkUPCeytC49IIIoFNtVtxzCaIGWkkuINN3+Edcp
JCmx8qfsCjmZVurlj0A735YmaeBHSIp6ppphHyYEVE5K0lj3xhKfxl6Pd47llk2RGqPwwksdCvel
TSQ/l0mjKeBPs+3PZvQ000BxS81pEBWWfUZl7yxya6dpEDskEiB2rkafZgwi1jtUi/yiGP+JIghM
6EqpOaguBKbuiiT1pLJ167TZ8d6Nw8ItwPHndqXzvoYIKk2kNvFEzAOYJB3taey+l2rueF3SDvNO
vrQRCWCWi8F3ikB6r1UknTwn/0OX1dfl8HM3QDxN62NvIi9BynDbZ64TQG41HcwyNXRxla58Jh2l
qhmQr0HTVI++12YznFSpkXc2b9sKtTxwZJz7NRQoNOJyUYhAPlDO2M3nqr9Lq3EPnLr1iXhU84dw
C3o3YlvfxLNx7MoxsxLNtzOmQcta/1uPws6rAW/tRJVtS4I+CNqP6vVq1ypOWpqkmcYkbuPHNBov
s9F9kIa9MWibZrj1ST7InFF4uVwQHUM6XBmT5ttFRVliCp2zKGLcVbW87JSqxBW2is2sRUwFJTvm
Yl+Vw5ZINqQ2NFXfGLIHsBieVv9VN7KXD580STrzz22/21gaTROihgKTgaGIq6XVlqVGPSxlv5/+
LpbMdSC8qHt6BtduR6MQjwP0RYXPsldGZJ0ZrqhnmsglMnvNqea/E3NKdwLSphHQJNTCheSrvbph
yrjBn6cQI3rby4e6LunMjHZlx//GEMqZHHKDgv8ahe/0aVUWRm0Kpa7aU4ucvCdciu7ne78Mn5+W
FqLNhHW4QJdOJy+NnjBnxmQmT5vLx9axhvpumEmB3L6oleTz+83hdzLtEmrwvHcvzfVd0LRlFFl+
ZjW9O1jDix7Zd+b7yfXAFv5/8iEYZNrKzNLXI3KTseVHUu0LK+jqvLuq4gAvo+CF7rgYxbfyNicT
Q6ul0GI8avyVR0tAI8b6WWf2Hjvn+noQhpCW/FM7JGhfbpnOFMk5sFOLvs+3NpW+lIi150ySU/be
7VuGDFqO3AzMjbPXQ3qasZeDKkKs0SwdLxzR4guhuspoOO59ntuWrqbNjKDC5F7m86DnclS7b5pd
HcYe7S577269TlhIVP67pqsZ31FXOzxIsaQFT0rZfECDpJLaD0pY80jd0VPZXhVBgaEeCHOu3+Jj
zTFeavZPTeLIK0I1OjVV/KnMy+KxsNudg7sRiMDmiHlAAPcoKa8Obo9Ea5/LI1lDRPPUlZTw1QJc
+c/t87ppRfRkyDPJwNZMzDhVjaBQaxVFjqSq3UJTm7NC8vfrthlxWC7vI8ba/0GKsn3klisfryul
C6scKdjOyrJD4sAUyCRZ82pTmY63TW2uCNQ5YglAz4H3Xh6nMlaVYmw7Mjs9HjwEBwc0ASx7p9Gw
bUXMHyM8EMDFv3+TnCASuNh2NEB/T3LnM/IjycksIvtwey1X3o3OIEEbJWfGzPKfVdFVGlGICpEp
8fs8dJtA/9zSOGs1rnNLf9HKdmfrrhwcczxYEfEFE02WIr7im0UZ5dJNc9D1forGckb8cQrHy5k6
s3dqr3YPzK5QUnSAw/3hJV4aCibAcImi9gwkG17Rus0pYkl7w6j+xLMLpxNWRI6KOgRJ8drpenWu
yrBvF78RqoKeqc1ZCBN90H9kiJR2ByORCu3DJNlD9pgkSf/Z0SLbOaeDmVlPZVDqBrA4zV5c8p2o
P7T6ZP7UusqojoFhxd9sxDe/lIGsMKJ7EkDKqe31D9o4pv2hlpT6c94UKYq8Vem8llOk/S7nsv7H
6NTlY5bY6ZciVZvnrJulYxYGecIDWqteBpQsqXsxb6w8VEs/fk6opX4c82TpQI87Un8cKOv+oxZl
+iOfg/hLEkRZ4RpFVT4H6aJnXrUY5pMGsjc6gvCMOGOIJ/wnSlUCfTCMMr2IaJxP6tIOzhkcXWac
8qFM4y96WUSlq2XO/NTojaSfoliV4Dwa2g8zSOTOjYAfyE9KHWfPQ47U84cilngXL/KMwlNUBzQG
snyUvoRynP5nsYby22i11n0i1/N/8PI0c2U6V6WnMZ/5e5FkUNravByUgxSUGWzRoe9fQkoX8mmy
tUQ55IZSJ17XFTwysqhrc7fuVfNru2hTf2yLpAxcjr/zPYoZDnHXT3PiUDZbpOdBTurc7eO6Kw9O
GylId9cJqmoL03/+jouwXO579s5k9OKodffzFObKzpvvz6Nu5Xw0oikwmrxrBb3g0sVjNYladZxG
n1lmBYrN88A7Vi/NMTrJizNmhyCx5M99g76Km2dO/NKVnRWzIVqhu0Nf8imU2hlaT5uV/HtQZRP4
jzRRwaombLqhFE3CrlBeO6hMQRiOmWwb0M3MOLdcJbW6J1IKOQfmCwfCCzTSPg/FQPmJ8mR+RMi/
/gfQTlMfHGXpfkmIhKeHYrDRgrRHgDBHJVWjx7FyghcrznPpDqpJ3p+sdmimc+c0/XzQQK4XLngW
6/PUjrJ8gFwUZsdhWuYydI2W6QxuX2tW7BUNtaKd9GwjVvGUokQhUMUi17zc32QeqqgwqUmPZgWn
9Gxq0Wmof0nZnqj+dbcDQClMB0gi9G5o5q1eh7ZUDBNKdZSlk1D5jPrD5DqINp/mpJKPRY6GRtxP
XeLWhc0kH4lI0QeWdCotkJk8OcPjqNfJni7PRgS1Rf+By4HHEHiBy+WjPZ6anZ5PPo+HmetAQv3G
NH+/9/qB1Mf2MpOCptxVpXzq+7bsY33xedKeILEgCto99K2ZiwGsDmI77zdHHZFHA5VhoYp/uaZl
MQe9XELZLwEKfuxFT9uqcN4crDJZ1mJ5WjzJ777zuIJgakEtpLtirS+JzG6tsZ2kBe2/xDmiOZ7f
tU3ZPxitXlJcNPY0BsQdehkXhD0+GVk4L5c1QnRop5KPGsl+lMSWF4Z69eQM0nAw5kHayVGuigAw
FmhzMNOCUg03+jpHGTXqdmoi+7IRzPeGWXxXO3s8T7HDZQNg70NhKp2XKVJ9uv0hN46MQMBSPOWG
B+S7plbJUhGHpaotoL5rz6nVo2wPd2PvPPdCnQU9LnX6MnQpE6Pv47Kd3FiMDKiC5Pn27/jz8Vab
DfCIRAaBQliBa48CB9M6Q1covk6a5Q0lhXPXGs3BTaaiPkb0UI991ZgeoXLy5iWuPCcZ2lMe94yc
ZpKam4/Drzq2dK9XuuIx72XpSZaX5StqIuMJvn5zoOObMUZucu6KOqpeirnu3LmYgxPKZ/UHOyy7
l9uLuj75GgwekluIqVT6TPHV3yRpchWrVQsrydem+UOl1n91lbbXidtwUvi8gHFlvh2wj9VJrGZm
EJDRTP4CceNJVafggD/HPyy1d3ZqidemxNwbg1cpIz1pLq4CGfOW4zLSKtUv01p3HaOb7xAryT19
6qad8yD+1KU3sB4uYwAs3HloXl/uHGWriDU7mt/Icf2odu18lAfD/FzkWvvIdW0KlmrnGZMZes4y
D3uavNcEBW4RQhejmPkHhPjqJmkcujFaoGm+MtHcQ6QucFBGTX9ITLB15mNrV2d9ad1KHk9DKCS2
72+7zvYPcKhqcTxZ7ppkZMOBdXJqRYAKmTM7hce0n7xMrhFNX14V+WuNGGBhaRDT7Y/y2AI43Hti
bHxu0cnGeekni0lEl9+g7rE/DwoxqcyHr40CZ4/6h617URCAcry93o0PLq5uXurCl+njXBqDSoSk
r97Jfi6jEkf+vKCCM+j6yUrb8XWU4uDYqkN6Kqwk97TFKY+37V/nKBSOxPw9ZgjjdGtymh1NUoA3
yf7QKs6jMcfD0SyTloTTzL4VhVTuhIbrgI89Q4j9MDyEN+cqJwoUSV5qegO0HBPzDqHc4iEM7IwB
oerwKUuD/IMUjPpHu0Qs7vZKr9u5KvvLPtPxhN90lSqoWWCP9sBSMzXygtJ5npP5tUT3L+lHz0ic
56iMvrQJkoX6HrpmY9WYFkrTtrht1tdcHOrRZEusupYLcWN7wfB3mfi6mbqVVXlxe/5Xa/2fQeHj
byKwFgeUh3oMOvXoSvXfqZ2eIBJ/tCsJIdMWgHj8UNR14Y6WsmN74/iAGQA/wDq519fTqhaaFEyW
oFxj5nZ+UNNQ8dJ8oBM5GOmOqWtlUajXgKIoDIkuDB51uUzIvebEk1n1pxIN0cotkBK3EZxcguyn
HLcfGNJykNL6vqrjz+MSHdUf4zj8lTjtEV22Y8DElIjBF0vyG3bdMRz3oDEbhwtECqURkBRixPAq
ktjUwqoENJhvaKg+mqUX19+SguZasxdG9iyJf//me9PjMuXaoBKXIsAmD0+d2Z0Cgxb33vzGTUM0
oIiPQjdgfRdCN3baKWhUCGTOh7H5lnQVk7UM13j3yGQ+LdcPWjkQMpmdtAqMRjJNAh+h+lmSHQrz
e1mZd5o2HoFn7+T019kKlugMEfRFV1lbhSQnsKzB0EPNN5KuuAut/Cu38J4e5ca9RrOa9VjsG8tZ
dx2UVDJRTU5BdCCijqR4P94D8GAuJeARpgXExnI0zam9awBI3NOu7I8zGdbTaDvdV/q1w06h+HrR
0F1FHBTzSITG46XDdJGkD1GTyn7bqoihtUt7VushPdyOQ9exgGE2QEwE+YUy5Pp2SwHLaBof0ke6
/n4xA9RY+/vQ3EmarqMruRmBRoP7woN7jUJA1EtK5WhR/FRtj8iJn+rKEMCsx1mevge1+qztza69
PgU0LWlUCS4RWeWaCJbrzugMEKd8Hbz9s1K1wyEtAvPBNoGDSaM5vdtFeSCQ+Ahsm5heuUoLJWoZ
drk0JEWdWjxGpdki/BWhZnr7c107BYxAAHTUe+jHXr1FAG2UeixPul/munHo9LQ9j2X4/vNGd58k
1xBnzsEvLl0vk5p0iFqsICljMG+IYkXZ5/bOll27HlYcbAiwPbnsqri1WHkRTJ2m+/YU1MjPSsoP
zr7zXLetdry9bSInvkzacWOsUb1Ct+aK2NHmyhInWWL4UtUlZ6PKuUvkQmaUvKqd52SYXyOp37v7
ttan8YAlTFJARjfychenwAryouwMP270IUfHOEmAwVE81V29LcM9faxr1wD/BhiOmE+Q5Glwaa4s
5r5axtrwl7w2PJspsae+7aTT7Z3cWhSVO6GHxVMYMPKlFQcFmqVGlBNVhsItl49OGt4piboTlba+
Fw9TUOIcJVhfq7YVShmdgXa86cd2DDZ20LN7M9PGOzsoozuno84NbvbdUBFOLftG5kszEAr2amml
bk4DgGQDgcNqONhRND3yvqrcWXG6HX/cyHSFLYAOrE4w2lYfS5uNtNEDx/BrqJXnMp+lxww+0x0k
rd7vrSa8L7Kov5slU/P0UU0e82lW9mQvNm48moNoRyq0qGEnrhFq8TSE8hAUoAfkgpx6euj08KgX
f6O/aCL/gnasG5oU5SGWvli7KfeGK1F4oBRKBVYgJcS/f5MRVY0jh8EiG2j7WTEzX6LpoEdz5JK5
Vjv7vWmKlyqtKbBwZPiXpsIJGf2+t8EvmJEtPxoabP5PyRxnqutIw6TtCIpfH0WbVBL0FEPsEKdd
A2fyLItqVIFMXyqD4EuTWe2vagrkndz6elHCCtmB0BgTJJHLRbWLKRFdZRP9Z7v5rg6Odso0Ojlu
nLb9zoHcXBF5HlwXxG8pWF7aKi3JyDIps3yni8bGpSQ2lqexhJC/cylsGqKJLEQYeaNYq0Oo1LZR
tANfisu6eM0CK7+TJbnaYWhfA6gFFkOUvAVZnCO4Wk+b0MsoIYX7RuiU/0FMBAhv0kofm7EZHvrR
kB/DaVEeikmajwnk6FOayPm5zfP+c61k93qSZMw4DrKjldTB2ZYG/Zvcpd1fSTVXH61oNA9D06U/
LbpmOxnAxldHIQi9QD6FIICL0Pnm1Fhjw8M5bgNQpUw0LkMqhWZuvBjZvPPJN2IUhxPvEoR9g1f5
KuvurYnmoqEGfsf1pbiKHEX/MbmrsyNVh/ifuhTCplFfDwfNHKLiZKdj+TqkhrK35GtRZNUmQSUd
xiPo9q77FGWGeqCcRDazj5PkUCXy9KWRIqc72GF6AksR3A2M9TqkOWldM0rNsZuDD3HuNB/RZkmf
stR+1Ru0OzIC/6f33oeMq6EKR91RKCSvVaFlpR+crg9txBPM+YsZ0nEr87B6XihV7ByN60uR1xwg
LLAqYpDDmjfc9aJGVFTp0+jknpn/o6GS2CBQWlYO9Ph3BxdQprzYUV0lb+e/L91s1sK2N0orfyrt
D4IVoiyIXX97796Jajq1NQrExKl1KZWl0DhK1fRpKWg65pPyU1eGxTPD3WFSV68B9KdovaEQwrm5
lpbWEI/VorDMngIu049ZGovCZWQx68FIHjg6e1PHr2qGvFJpBonnt5DHXTMdI9nKy57G8VORy/rL
TAHkMOg9uvzR+GsJOsMbdUDfSqQ5n1UG2u/kaCJGXmS7WCdxp0xMfKDwvroY+jrotKYbyqchDfWn
pFiWIxOzpnMbdb9SiVnAZSQ3HgI6ysvtD3rlocKwEEgnm+CuWLeltB4V0iV3yqepFnwmTQsr5KCC
IFTcWaUVcsqXrvmVVNO7WQsYJkBRp+WtJxRbL701lgBcF0pUPfULiuFQ4uQj7hS7djZ2OwfjOiwK
WyCpwFsSgSHPXtpKjAIlWC2vnox6DA5FUzkwFEjTlFJRPoGZjX7bQ6I/BN2UZK4VxuonxZmKu9s7
/eddvv7GXO4URFDmgFuwOp+jHUZ06avqaVEa8wUaG4J5xiQa85bGBkBHSsa5OMly2b/kRo8gTpyl
8/Ncdpm7OKn50EmGdeoC54cKXvS0OPNpglziBWlXfb/9W69uLLFhguFH24Ji2zp6V/FgOMyjrp7S
INGPmWp/KMiyz1Vhaz9uW7pKHrAkCM1cjJoYiLcqNtI0SRWEh8unxVHiQ820TfRyp3wnDl8HE3G6
BO/dNlTR4bp0gNhugzo2a43mXtClh3ooVGqnjZk/d62cjMiJd8YeZeV6D4HeaiA8SWBFWWP1VuYt
PmecapORe0u4vBR1OkUuch5S/bGaymSPWHVtDhIXCC5SV922nTUF1Oi1cUFixvYZAAmGyKIhaT/J
DiBkN5ajsH03EEEgqzhR/AWHW2xd66r0pq2l2bb8UE212GV8aDKckAqNwp3MfGthtK0EZ4967xXg
A5dZmrSIbX8CveYh3IvWMiio9GUMIsZdvdcdwXe+MSbc9U2qRgUvMhhdbPs90BWXF1XpmlNivzva
83QDn0ZJCGAJKmyXVmyQ0ks+SCB/60E9a0uDSDReBHdLjxJ3HC2SBaPTS7fRzHQHP3Md8ElDqXjR
xhAggTW8uQ2YYjwakYPSxHSohuAxnmIa3+2XZVDOtfTl3fvJoEMTvCTQY3RAVm+DsJvLMSFD9Ps6
my13NuRM8jrbTJ335thM0+GNg9Q4+EJRMrrcUt2uFd4gVQkpLb2LLe5rtVeko6PudZ2u3HFlaHVT
m7WtBYWBfF5mDge1+F2Oz1YV79wVV1ERI7wQYXMLyUDc5HI1QTC3USxUJUqzg+Bcll8Kuc93Kryb
Rv4giSicMxBg5etNJGVSYCNr0g8xGD0j7OMPMsIdxXvPlFgMQm98G6HTcxWZnIySkWMjBRjGwf2Y
M7SZrmy7Y2Xt19zq+DRpDHglmabVKtxGXW43PU+jR3P2KiX1+j5xA1ik1nyewvvbXr32AWyBQIOL
8mf2HlSyy88zmrNlVEZgPGbyJ7ubvPpgdd3hto2rdOGPEbjf9OspgICQuDQyw92gUuGYj3JiSsAz
o+R10a3ideBJ9FDPTvj/ODuvHbeRrW1fEQHmcEpSUgfJ7bbbbtsnhGMx53z130P/wD8tShDhPcDM
3jM+WKpihVVrveFLy1v1YQZ+dhDaHHk2lLpXuTPFsznW6aGTsAVD3bF5yMsUGl+m/ywKR0PtP9bF
lt/f32PjbXLDr6X+TMaAyBkzs36dl9o81XaW2o9AyjIv0PPiXkEvy6MdUx8Qmhr9fKqrXTtWth/b
UfLObJrxILVmLqjWdcFDodrVLrCK8J3VNMHJkqLipZaL9kOaLSSCaZAO8xwGsY9Sjuy3LURNCNud
0ex0C1SxGyrgSDcOlXXawKDguS5sUJCGlDRXex1IbzaPs2k/QgrnzXZQ1OZe6r4llB5uf+ytQKvU
sJQnAAuA1R/7+ZGevacNmptFT0n/+X+Iww234P6XS3u1cGc1b9sIR71Hy5hw4jV3Th59K/VqN87W
/naoK/uRl9t/oVYH8mR2hZyFtv2I0tj7AG1Zq9q306k1ZFdVh42j7Nr8OVwj0DrJrynunO8VNe0i
DW6T85j2qLwPiHvfN/CU7+ype6dbk7Ixjcs0rRY7DPbFgI9ZJCdZhZN7LQyUgnBD7YxuYuadX6vR
ll7BXy7BWRgq9guSWIHTzRpcY2YSKkWxY1XhcVCjsvJQEA/KXR+2/WsjegtvFWtQvzdwHjiBpjQc
vbGZus6TR7WdvKRwupfOlvPQr1HiFi7VaA1phalIdM3VxDT/6M0sfTZzWdF2eaKr2CwbQlN+ymWt
AdmeunqwfVolPAIjVVRbvaQLdWDuNaTyedwvhtSL9NX5R1OmLgosZRRHJwYy0dvPoKHv9NoIcVCU
cDn71lcYZGl4mDbZ68x/ilm0etfvJmkL93axWM9/irV6hWTUA5QiGsSxlR4yOSZ3qA6perAG20W7
9/CPO+NvMAR7DAC2zgXcFXrrZITtJI5R+hpp0q6f/vThC46xj/345Xaoi4tqCbV0RuBmokK87o9L
mL0C5Z0F6sOVrwYPIxjxaUse7WLzIYjCs5pDkgfWkrOcf0fHKHoVDevoWGf2qQs+B0pyGLAw1ruN
1PUCmcKKIdLCM6VSAb5++SVvsvPecYIgzEYwPor0aFjFsNNIZNtKKz4OlTYdkrEYd6mC2YMplOT9
GNrNfgqRXhhCuz/AZVCf5QHIb6GQu1Vcje8D8sanLtc+FL1jfQDciWb97U9w0bHhRy+cxSX7XTTC
1lyeKQIUW2lxfKziX6GosHeafHXWDxCm9hZSNdX0iJqln7+yGVNr3ih2Xg1PTw5sMU0YGnSrpV1B
KKgn2YgR/8bItYI7hOXBQ2v0LuQHWIAj54rx3jC+ivq1a3Q/jIEV3Z6CK7sLGup/P2G1QAolSYzE
MLFlnL6LGDZb6waS37eyp20BXJb3xOrIJJNd0J60V5bX1fkKCUdLR92b0QbT3VD9GYPZFf23DJtS
VXwysOu9PbLLpQ95k5ldCq9cPWuG/5BraBarXXhUoiMdEK+2Iz93jJ2R/bgd6HIjU0GghUtdkoY4
teTzcUHvl+1C10Je9+oCrHYz6VPWbMBXro1mOS+WZyn1Cnn5jm+2V5zm0LJSER2r4rckeeI5dx7b
+vu/jwS0oA3igssN68DzIEk1GWrcNRGbsPHS0k+xSlSmrWrIlcsFkCkpKXsOPjwUqvMwkiU0KzCN
CLT0q6Vl72VRHAor/GDXyb6cMV9FDbzWvziiHF27rZ/mSfqzUGKlbuMpd21S+Ww2Twaai/yo8x8y
j1PpLEAGBKseSvWvR2ldde4wbmmXXFsirA6ORpISctVla7z5emlUhZCUh/hoSrGXD5HbGaMr4g2B
gWvDAQ8E/xHMJzTL9QbTCymcdT0+CrlzJU5LyGouz5Be3zjsL3IsOsyAm0Dv08qiBLo6NGSlV0MR
gOds4vZ9oWSDu5yw/u3FeG00b4Oo53MGCF4x57GOj4s0slm2T6VWuInzLGr7fxnOYlPukPMsqufn
kVS9Gh0n6eJjbGWxW0vxkywNWzW5i0I3lAsYH8CaFMSVKLqsooxVUdZ1yhqY1H481KEy7EZnNvwa
OBfFJPvnJGkyFW4j3bX56OyCwYn/+bDnsgOQsegmL3KBq/uGNHJEsVCOj1ZkhL7k2I81fLhdKGt/
pqY0/FHnor79Fa+tfNw0qe/TQeFsXG0xJE/qMUiWNRk7Bx4J8x2ZZOLFuKFtDO7KeuH8pSkF+gJS
2LppYZZyVw25SJAQ+1MwfxyQWlJ7C6Pnn4d0Fmj1IUXYdaUeS/HRUNMdiMKHYDCOMHN3t8Osm16s
lyVxA+mL2srCxThflQK6YJ9FSYKXuVPtyiAXgzvNzg8zzhqP0nHoxnaguLiiDQK64bDZsL7y6c5+
wOrTzVKEZ2NVJMdGkb/gYX7oZOMpnaS7QDYHd7T1d7GpvVaiups6XOAoSIN2ibF8z2Kkw8Y0k13U
dDT/9rRc+1W87Th2aEpAIlr9qrwAOQHNNDmGteFaY7xL5w9Wafzro5XJpzhKj4Ayg2qsAUVVrIUd
iINl7M2pqr6H2pOiRncOr55/H85f+xeI+Ly11nSEqGzMSHZShqPVO0WHp2T9aKp/LsAtw+FVw3L6
G2V9YHeaNQRNlhy7nUnHKsw/Kc3vArLXp9ujWdbkeYqH+xTHGyAooLZwDs7X7KD1TjzUmFVLKv6i
dV8WZLLD7naQaysAyzNSlEU0+cLpPhO11jRGyXHdfFHTz7F6V8d/boe4dpYs+lewrMBJUOc7H4dS
ZQHM04oQ4l0WfBiT+y7wzS3FymuzBaSIy4AWDSz/1VepOoTTRoMTSyvm8jcg/cbD68AsNg7GC+bf
cpK8jbO6SeumLFAtCJNj+SVNclfC1UDJ4Z0Hrox2U13JhyBLH9KycjGsS63wXa7oG/vp8pnBTyA3
WYSw6K2sE6AmKqLGGOLkWEjHKcqexrT1zOZuSEI0ZLeg51cWCO93sv9FeI868Crb6mpMdKxYSY7Z
OLut+Uc0uZtaxsYyvLJGgCiDDqKnsTweV2ukl6pwCOqJWbV/yGnrSmIPhZxp3cLrXB0OtQjQ73Tk
zbWyVyzsrmpGlYutq121EN48P0z5v0KhWSQcc+xbneXI5K2GM1R51MSWxUFkm6wP4clN/T/MGJ+e
mjy9SVzqVuswHfB8wUc3wQL2ZzQ/933EhVa5Sf3xn3fvQjyAVMVSI9VZFa/MONDBPTkMhcxRG0Io
/sLT0gMqGxtb69qnYesu2BQqsxhfnJ8TlOTqEbgS/toZ0k36qwPJ3vpXiZvlyyzdVf65cJTXGL6k
r/og6xuCICUt7J0jnpTwVKVb3bMrCQfo8aVTvTQJQBCtBgNqdmwy4jQJDpxRsqvr6D4xK78FfF+I
h7CzHwB6Hm5/rMuqwF9kD6kxH4qdtNqsiTHLWdZP6XFW3ieji99XSeN//0svX28HurZfOc95PIP3
u1QXzOWyknjFM429AO/1A/cDt5cbb/Opfm1RLMrVwLYX2P+6M9HLddg5U5odmzb+VQDpbGYwsmbz
75kD9/l/YVYbVmrkMZwkvLzLxrjL8/B+Tqdvlh5vXR/XhsNV+BcCRTa0Xn40UAMtn3EmH+DWuB2g
zX0yiKWOYnQbRY4rFyIKfFTtQZyw1temJDQ8aKspi2e4FpueEkD/MK2titeVdQCQi8wRdAIP2PW5
PYracYaZBdc0kRcalis1qkc9lE7rxulwrdABv2SBLKN2s7htnO8oy67stLPH9Bh3D5gJuigYqulr
hdljSWfip9w/TNGPTHyn3lwphje1W4f61bEuxGoenQu3eZVhxEFdaOOgpcdCvrNILksESoPIE//D
FYX4H3Qdh3yJ4tTyYd/UNxSlMJweLUDEGrNDgbYAJTAp3CiXLgt6lVxCJ9UXIYplKGuidGeWAO3a
ID0mGvKn82FOFa/Wntvgs7Rl+3PlUOKehcSINTN1qjUQo61o7RgJCzGHq+v2mYiRF4mzQzbp433Z
kXJmgN5PEZD3f9/VC/gVlQYqK2Trq+OQ95aqZvx1tHR8Y393x7j/94YK+F4AQog8LfJV63KH1gdF
GYowPHbtjxLck2yAPe8eMrgCzqZ81ZXTg6IKjRS6mgued7UF0ENoTGmeouMcll6OQbhA4m56/uej
nevqr7Im6AKy3fPlh2BQpiaGHiGx/5zNnS8bf0z8Zv6HbsoCrP0vzjLYN8s8ssJpHnQKl5bxwQws
v5O+x8UHUDQbB8eVlc7xR4V0OTVYg6sEBmHKsUYCK0LxN97ZZDB+ZCgU5ZXEnbLk29yX/+quTo7x
JiIgjfOR6Y2ilWCvImQ8U0/nhaDGH3BOdE053Rjb1QXx/8d2IaEXpmWcK3lA8bcJaC0OMgM0v4+d
tXGXbMVRz0fkdFj2MLPRMUMaetJijP7Ia7eYmFduLO54XnA6/C3e2KuVB2A4SAw7p31SG+PBUZK7
XsNF4vbyvh6EpjboSBra64+TDI0howQYL/Xy2RR/rGT6dTvClfOOYfwXYXVP9EIkXaoQIZGbXap/
Rw3Mq2XrTlJOEMV8ck3vdsBrQyI1p8/w982xZqR1TgznwiQgVfmnHCqaPNWfb4e4XAAankMKEK0F
B8DknS8ASNbBqGSc4VJpe0WYuG37Y9wqb15O3BIEJQseZyyni1yvsTC5o9R1LMpgnzrGu1j7FJn6
YziOT2HWwo+17m4P6/JKB0vFBUGrlS3LmXo+rDqQdAdkTnaEFeP2XETje2G/9Fsee1thVud2VAZt
WOclN6C5S1MjcqOG8kBWpW7t/L49osvTjhEtVVtK4xZEy9VOVR0ptWN5yOjSPQVR+bmF5luOzbu5
BBgRbpmSXftisK6oTpH9LZSy8/kL5E6iCkf6F8a0YiLe0dL4udLRsK7bP0A/t99vFwtx2VfUo0nB
Frz2WksWudp2lOeyO+ppXPsNYAIf0YLiTuvGLdr0lVDc6pDYaDQtFrGrN4FFv7OYQqU/JlGgn7Ix
/TLGQt3PltEdbn+0iw1MJ4M+1sJ2XFCd66JEHZiqVFV9f6Rf4UtW6Yfp/e0IF8/R8wh/+ylvLtss
SM2mLhkL+0hyu07udkSs93OetHc01GNPkmt1rxuN44/JqHy6Hf5iVS7h8V8EM0GjiYLz+TrpqyAE
JK72yGXtBWbMlvoi/Fp7h3P67UAXO20JhG4cD2/K/GhpnwcqyhjhH5txNuZjiiJOgAdpbKF89fN2
nKtr402c1YDmtkqUUGFArfw50U66+JxqGzzArRCrvVUEkTxFsc4n097344/BPhXat9ujuLbuUKyA
MLAINLMEz2cLgbZYQ1mmP8rR6MpYI45aufFBtkIsJ8ibhYdOY96EGiHa+JvaPsX9h9tDuDZLb4aw
FmJLWzE1kSWGY5pXfqFUXkFDODc3mpoX5xzLCjorxw74Bwu+3/kooOsNadMmwzH/Rd/Bi42XJjv0
/a6ODvoWjubKiGAMkpuAoOHwXJ/gdmcN4NcYUVk/5/FLikVF/HJ70q4M5yzE6j4qirK0ElRBjqry
tUh/8V2q4qkBKP9eKTa+z5UNeRZqWR9vvr/alcBzkfk8ZmlDgvpds7+OqEgqW7nD9ThUDanp/dU5
PI8DqSIeei1i1jTPGWwvt3mAoQ6qO7N/e/KunGWM6L9IqxW9UEWUyWIttEXsJWi2YtS8SzRPCjBW
2pi9K7sHaSJcCZGpXSwf1fNRCXlSJ7tMh2ME+CDXZ3fg1XJ7OFcnDv3Wv+kPxP/VSWZgm9wi1I/M
qPyQVWKPtoCrm3f6mN3dDnRt3ig0QJBY6ElcBudjsavRGPS0G0HHd2403qflq51/Xd5FSrdx212b
Ngf00F8NQcqgq1BqXIhB1pvxiNwdREotDr2uzv85+YFtvhBe+ZvSIZIu5wMa7MwqpJEBhVryaP6S
VOFH06sqdopyAAbxj+wganln0VZ7duLV5YxJP1Jxjf2swNIxeO63qPRX0gSCkFlRfWeNr8FEtUI5
t2nr8ThVjxizYdCKWm71tUZlIfiFzprebRW7rnwqyiaUNKDyIsS1rlgjRNBLUjSOx0E7FbTh6y2r
4StDOguw/PmbA0gr7FTWu4G1kIy7IYk9yoUBuoBo/KSq5cZuuWnUfOUEfxtynWyNQzUnnURIpeIw
Mk4huTHv5dvb6RICswgo4ABI+Z3axoUFQYwejV2S9R6T+L6fhDtrJml3s+s7001iX2aXWXi+yebn
jcDXP9l/gVfrHqhUDJGW3WU3x7Txkf5Qh2jJwr9V3RctKnbyaLiF80NPDHfqbddW3SHZUs245GGs
hr/a40GR16ptsvuEqoPPsk96ovr4ObX8nBg6Bqy22fKD7AMy4dr4Ao+0KV26sqnjyalfdYe+2hd9
cK8nJT3Agz3vW+ddo4z/02eCHUDVGAwEopjn689WRKcDyB2PEW3iMS3dmsJ0SjEyMzxrdPvgXdzu
O7zPb3+lK8c6iPr/wq6WPZWNycjCidNW/uiIwk1fhR7QVt041C/kDziW3sSBynU+vBAVC7nWiaM5
3+30kL6X+sP0Ce/j5SOEX3vxrfHLXnPnVuV/I2/YGOfV7b1IuFJxA6+0zv/U0hBxajK9doRgbCTt
hvIPVlX7WWo8Ner30vhJCu5vz+0lBmAZ9Jugq7JB2g0ojaQEhV37bON6a8BJiIsH2ASG8Sh6z1Y/
61Z6L7PkQsw752KjHncJEF9+ARsc/WFrqWOtVr8y29Wgzgqb38jyg9a+dFqya4Pmm1LtdbnfddZ0
Xw2VKzQ/TFr0yctHGPV9KOE9XNwn4rGev1nOqUuDh0xsHRDL8M96C6sft0ophjrGWU7jxwnT2BtB
5rfO+6A7aKMf1CdEi8IPynRfBluYtWUnXYRFhWNBRDA7a25DnhVZMA9LWCTyZnFoNS/NxKmWnO/z
aOxsW9p4Ffx9H92KuPoKeCkkmGITscyN+3nu7kTlaYbqGkczPoThqdEV/uizJiN1S+ImJLdO7vtZ
PjT1PyO5ljmnCcfol66fvlqSOPdIRSlUfkp3UPuTob6U2sZwL7ca4Dka9Oh683+Qyzvf6vPUaNFU
KtMir/Ui1V7DWz6bofLu8JAiO/2qlv2v2zvt8hQj0gLARRYNEaG1zIsTVE1upuZ0ROAtINuBOafE
frMJKb5cOudxVh8ygVI+17oxHeMX2XTz+iCBIn2t5ecOIPPtIV0mB+ehliG/yUeqxCkSJbOnv2kw
pr6B2eBv/j8FAYXLIcVrVVsHGftUEwNBTH2PsGk1zUzaJnFzOdvPl/8ylP+iLBn/m6E4c1GVpkQU
PX7NIZUccqxUOHdT7RteeQ70SG00NkZ2+YqA3IE8LJ0cus4IhZ/HxCpo6lUMVY5Wso+dn0N8sNp3
JUYumbZxs1z5UFCT4Y6D21yUIVc3W6vYk5M0yXxE04fBdE+IacxRtbu9HC5MRrHko3uIOh4bd0Fs
rC7qrmzbcZjj+WgVT8WH+lgGiZuV1DNRM3gabbfF2CXl326HvVzwRMWBmOYvpVRkzs6n0cyKeSgN
BtfoEMiLxxzy2egZ2ougkNtGd7ejXbkwz8OtBglli/JTS7g52QfhSa9Td6hf+uEh+JBA4LWkna7t
JH26m8KRR8eP2+Ev18xZ9DVlt61olxZIbR5z9O91+Utlvk5f6LF6w/Dnf4lEk0QHysYbd7XvMNRL
OUmkCXTZx1j6JAffwvqPFvzmuXY70PUZBRQDRMDgC657ZbbTd/Crwhk0hOVXcYQBTORyNku8Opp+
T5uuDBD2ASCoSM/ltx7Y0e1fcHkbMKmLfhCoQAq66yNGzeRWdgSfdEJV3nQ79aDMe12nMZR6lfWg
frgd7spz5zze6rBRs67Napt9Msknaf7YfMdm54sm+2ZkQ824HyET3464fKvz042APIbRVV88Uda0
dGsCh5jIrJp2hpKKwmAz1y4NtnBTtP7ypDmPpJ5vRtUxW8UoiKTLB50qgpnNvjHvE/mlSL/kwUsZ
Gru6P6iy8MpSuafA7k3NfdttbJPlkrs1YO38Z9QNFm+jU8xHJ/gaOT+SceMTXt2GbyZ0dcnasxa3
YVjN4Kaz8oMdUDJ/Uis/0cPD7S93SQXkTKULhtjCorjDE+R8JGWTp1PazHiqivSE8XfmtVpj30my
nKI2NUunbOgaV0PMzyvMcpdaRXWf1V3My1Vo+9s/5tqsgoRbCDaAdTnnz39LK/fKVEUq9ivVTyt8
yrc6O5cnObwh/ObQA9F5EpirfWGHShCUqhkcRZb4tsRd/96Q3scJFknu8K/G4tS62OqksOhBUJpe
p9hOOCdWkYjgGOaVq7eYTP3zGllU1wAkIa+A8PlaQdAeSmivNsfWqMLrqt5lOy151lG52JLKWi/G
RZZyqXaaSBWCnl13fpXM7Meq1KSjRJ1ERL/ysndTrOCBw3tFtbEgrwUD+UQmRm+P9tQqaQko45rF
HItT29zn71mBdxnS3TYdi3DewIavl8MyrrehVmdJO9W1WqaJOGlBcB+NNty1StpXDcmYEJkbI9ct
w325vcYvDuf/F5VGMBBNSu3rRWjiCxd3nSSBNRzdTryY82EY7sQpuh/LP2JWwMr9uh1yff38jYiq
4aKpxoIxVlt8KtTAaiSmVGkPquFXo+zKX6j7ulbwYbq3oo0H919l+reH4994LHiKDKx/dtz5Ni6g
o6ZzwrzOUfoxHYtFWstVGkHOdK99CrOPavRJBBB5HmmlxAvBufSa/tDnoRtObl/+VuctROT6guIn
0eenmK5RGeaUW66VN+l3obOAu0EXJ5Efsu6pCZ/H4D29iY2Puz7A/oYBdrkU0+EbrH3IaOlGOYcM
i9fuvwZRfS/wDrr9Mf+20lezSy4POIsXC+x6c7Vq09yuOlPpeDHXn3v7G89BRL39dvpZf7WrT1Pj
GyHimTup/tUcE5DGlRtln4xN1d8rm+fsZ6xuQNuJUGNR+/CUBoHrQKl2tGdd8pPuQUsO8Rbe/SL1
Z2ZRJgGsoXMSafq6djVgi4vZxRCdnPGjines9m4QtWfRiw3vkifSmpOxJVF0IbazxKQFA8YeQhw4
5NUQlREC++hM0Slrjta+GgvX2tfWQ4wd7zNKgJqz1yvfDF7S6JfYZy66pnLgF/bGmrpIX9c/Y5UL
SGkG7Nmco5Mmvg/wo7HioFf/lCGg8mUYH7vyRS39Mt+ZeudJxuvt5Xbl7IAFsHQcAK4sPJrzjTPC
xEtKSC2nxHy1Q8sNDNwGAzf5VlixGynBLke54HbIdYrH3Y8kFC9JyO3od60JIXMJJbajZn7qy5cI
H+yypmZ4dzvGxUZdYiwS63RuFtng1bDSMOzhEffjqbNKd4Cmk8Rbz8aLmSMEahSLRtDiq7Emg9i1
rPbDJKbTdJibF0Py5Z9j3rgNvpjWvZNvvY03wq0FbPvQjGJnIFxb36MXhw3o9Kf7Lf00u12RuXno
qffzrnnUn9LoWSpd2c+/bLbjL8+m8zGv+5aNbUcKjdHpVJTvZSrce8tVExe/QydEl+kl/CUFjwWY
rkZ6FNSOeF5CC+vKjXv9cuPCkQMVsBidk7JcOBIEfe9MyFWmp0ylunLfNJ+aIverb1H+qmBX2NAU
lI8CVYbpNATwjWhxNG7buHRoHMQ+by+1K78G9hQyZGS0KG9DkD/fQuQUeaPkIajtvKDAXVTixPJO
/KBEStxRg3anGqI6KNPY7tp6bn/querc506RvUsWg+R0ysN9bqsRzOIpOwxNge+cZYrdHMnyxr64
3Hv8Vh1W4JIi4+awOmtGVZ+tQo2bU1l87bTG77OP8bhFCkUXfzk6zy6xJb1HegYRBF7kfK7zORkL
tai0WhpfNMsKdTeloDi7XRCpz3onlO9C7+OfczimsgfPoT8FktT+nibbTA9tpiONPkxZfqwH2P9+
VGfKtxr3+nfTJEV/ijQxDZcmvfMwa3jD7tNyjJBaLoKneWitz3U+AO9LBiNR3b7uMWbqa6kXdxpv
msNAY3o8KKjPvoSdhkFVbIaj5lZBShXGkJPuMM18YhcVPkm5T40eUkU/2LmfwseCFz3o7a8KacjP
dVGF2n2ZS1rnKW0fYXJopfNnuWqaJvGsKium8miUzVgJN48UOf4TIk0h6CDbgWP17hg3w7zHdBjJ
tAibtGkfJTb+AS4c8PjH1EkILSca6sB+bPQzvcNokiA2ihbFNXdCe7Mmj0r0xlXMECJV2kSx8U4v
7CK7b5ycfq5SRmXiBlrXDb5ppHMA7iumVpz0jSZjK8zB5mlVYmcHdTa76I6fQkFIwsHwVyvI3SnQ
60XqGUGj0BmRqShCKsgNt4/N9rWwgzH2E6ONzEcdbR3kkxslvA/xvv1QpUmNHW9hlMcwNdveB1Pe
PI+ZLF7nOGt/gElTZZBJtXFS48RpKXHN9kesKpzqECODixf1pLeDj4eu4RtF0ieeKJu4OYylnQgv
7ob696jAefXRAqpT37bliuNQm+J4P0Vagrw4dPL7ss3U35XhBNIhB5TyYMS5lOyiwh5nHOCWzz1q
nYXnc5q1odd0UisOKDdlL4El0wVV0d1SXcASteS3kdVgLqQlg+61Ti5nu6UhdkobxxaU7pLyCZJU
+tFoAWC6Qo80pDVrYK6QXtP6GeyaEj/OoV4zpjJsD9FQBopXSLI63VmV0z4Oozwp3kh39HdiFpF0
rxVBxoOlbtVmj0s3q2IqZONXXOAq47ZDkTo7VdJSza1HWXuutSGIvbAHlXzX1Z2FMkfVyAoejkn4
s8js7qej9QNCWlLTVos+CB3QIrdbyC1KH7ujOfO9hGg72ROmWkfk7XOf7dIy7Gbf1HuHR6Ce1J+S
BNiwW8H0nHwpayLNrx1T9O7Q88JAg1mZvGnqI5yrF21lgy4/VM96QkA4xnvT0ySrIKRMac6O+Bp7
5D0K5L0jxHtdbVa66WHAiFI6WSAv7FMjGRg3KXlU1PvWmHUEcCyz/z4ivvaCRYP5PDCNz53cOoc0
r4mdx/34qwcBF7tqxOvTU7DuJIXBxhoJxSj+lKGo/UkYZhi46ogLq9v1gvEXAUvMtcbOfJWzweKL
Klb1W5vCfHDjWpsfRByx9VuqnImrtbSZaVy1TerNQVG0Lu8OB/lowLe0ecch+ax0CfT3cRL1jzEf
x3tFyibYlZkRPuZWuAgu2L1wPNDl5t1YOGPjMovFwC+YEhaInKluZ5fWF6kCK49lS5f2vOPiYPbn
IAt3clUvV1xhSEDhsCl1kySrPpWlkXXAnNWU2UoiiSPNUbNfaTtUEaKYHT80ms3U9lojUyJPwlZU
eHohOxM1dTt4QdSjkl09oG8GINYgKbNwFPpl1MHQ+PkQOgzaRDjOhZisfLIANkw+Kbv5o7awInHn
pkhmL8QJ/CWPsvF7OVQJMKMytsq7LFw+Ktoc8jucF8sGl1V8ypdFxoHgqG39IAU1iK4kNzmwWjU1
8t1szbJ2F8t18qMbSwcmnQhkY6cpFTpFtCmaBzmZguAuJPEb3EHWEsXT9YkP0Q/OYAI6iifDp+I/
IHypz23pyUGmfTGVttBhdnVF7zroYyHlMQq1hpLa2JjV5mQ0cSK6+9xEdjPMKks6WF2evSJKL9X3
ttMUh1keu/KQGVWhuHwTKdmnRebYpzBE7+cZzK9QfanJFh+yOR4ex04gczdNdN/dOjXTUzNjx3CY
R6n9iEWP9I5ycpJ+HFSpiY+S3BUKtWtdO9DsFiAjOPW/wFvEO1TDt/tH01k43FCojb6P9Cw+TthL
aq7a28Zz11lt5dm5Vb/MbZrErlaOmCM6pa7RcrYyuT/YZE3zLnW6WdtHYuyye11fIMGjLcr8IEVI
27oxNLEXlEc0+U4xO8k8NMYUPI0KN41nAi1XXEnPrB9jg7D102xUfesh/6lpH2Wjptqha0FVnsam
tE8lHAz6hhXanj7+9mqCUVvVdr46GGJ6lNohDP1QVnrTbSYtz3e5aB0FnX9+vaewPkvPpEDKNOLg
EbzvMGl6IdMYFDflwJgfs7CaiFfr9gR0qRWlp6g8/71Qq5uvtKusDyj7hV/jbBhiLmgFsWrDicb6
2AxB1d0lmTQ+J7QN4n0VyVTNU8MpTBczc2kny12LXNQSzK9DG1j2mNjGvSracvA0HJadzzPSq5K7
GG0K38jrrndtqZ2/CZS6RzdgohF5lwbYLn0pacAvLe0U9mWm7sM81FVI8HIw3htV7fQelbcoIkXt
JvGxLIWT+BmEzsHrQ0RKOBQKM30QUyKs5z5yWEVlJlut15dy37hi6aH5nOdGsJBqwhyABYvbC5ym
/GwLUy7BZOJ2vVdSgZ2W3pZ6vpNFLf6MRjKWuyw2rCd0hZYnEjoeiZ8OEnoDjTlUbNCIYrQf0BOs
fWko1C7FYFOSW09oRDl0okLRTZVIaca6DtsHvoX8JJnxFDw2SpeFd0bHnx7GwOnNQ68U7YsVwWfy
+qBs5H1lZkn1KKJIepQCUf7KYyP9MBn9NPptmFKxNUXZRTDS28HmFV7ozb2DAhV0GOTHwd6J3HJY
kSOlgkJTe2UvRqV/TvW2Fx8LLalq/DmbULwYbat+ytrCdlws6pXm0WzVqec2n1BDAxhRydHnHBZF
4Q56QJmKzIPjBsHaafB1jP1iuLNz27pyW3avxaDIf+Y+LXNvok8/3NEPioRLPu0o+6CtUnI9clAK
6RgdI/uOu1y/7xIlQnlPzp0dTqx2ia5OOxh3QlUr8WHOHTX07RKNBD9POiX9GIxIJPjyFMSfWhmx
Q1/IQaofrd6aY39uulIc5rAujHtUwXLnnncGTy4FMGT+XRKOJT4G7KHMlSRAff7Q2YNMhpWQP5Et
2NYwfSwSlBvf5fyqwu+tUXttWR3f1MBUyn0w848hbEX2XES8sUANt/IXTZHG0NNo/39oJDH/NFrZ
DndK8H8UnVlzpDgQhH8REdzHK9CH7fExtsfjmRdiruUUAgFC4tfv10/74Njd7kaoqjKzMlPxVYA8
3kudMkLodujfanI65ju1CfcVMT346q3o0lYSJvCX8bX5uTW9ta+i6tOazOx6pn1gwa05u814TEWz
eU1bRJOsO7za9Nzkko7hMatd8yccdJrmO9tCWdmvbbWcnFjxDBVFLMgJkwn5q1+Lv7i0Imcj10P9
JwZZfZsT7S2nmatxIFI+Stc8SJGqABOquj1VIgmaXOPM/sW3oxZnLjJ299suqZ+61l9oXNzZf6GG
xEPep3b8IS1tTk7UOEOFbXfeI9Mfh81Fza+cp3vbZMwfg7b/vDXpvnp9daBzWcUfwhWm6jQvmoux
7eYGDTiY7nd/jGK6DgdDWXjnwD5m7dIwu7jBIU5+RzWY1oYwdZOIj8l41aUf/eExI1Pq0h9u+r12
WKHXzqi/usqtqmIIKy88BVp5P7PGBScg+qfjcaxpWLpdFPbXNGgSHqjc4uaS1O68Eh22mfHe39xJ
n9por9ycxSL0rUDopFUv4ar2J34i+u82VcBQQ6ac4T6bJ+e+jphXT5Hp54/K3wCNmpQ2P2eHOotw
hDG7yZfVTw0u0H2WnHolEVXvs9A+zUgVtmWEZ7AsGWaOkdb9AM8EgEJzgl/M1BROl2TzP7sn/ObB
gkVWobpWdBeNq83KtUX5eWT8kuqiukjcRbVq+ys7FqFf+q6alq/JMh+CF5OaNbCg4KAYRqKnz0sy
BEOBw3r3LHUIluDWt07DDwZ6NNdg4F8kCsCMdLXUtDm1M/7cxjH6HqwdA8cU7rjMO2k39/m46v3J
2RS+nnuM7SWYGUwXDLQ2qrCyTodc1tNxiripvcJXAPZ5TOSAW/T7jMEVTkTbQx0hkhOR4Ftl4S6/
+BubFnRWXno/t5tpiyxeBpUfqTMdee9mBgy6TT5rv8W9biFU0LDbZoVXROGYPZtAhlM+zHVMzNgW
9fHNT7fvi3RofaT54Wb/VHUyuDnGSkNXNmusJaq9afxKyILz12XzAkQn08KyHayGsdjidMw4lMMo
i6xtmzcTqfDrQm5LegoXlSz57NSGoCNB1CqZT4Q02BBgMUdnB544ry2d6L7U+38KqBP1aajDh5m/
HYWro+EZiQ5juwh68U/7e//k9U09ntJJ8Up28Zi2xUDXVBdD2wdJWftJBKvfjXymKNT2xXWbTp1d
n4uGG2VO3jl5zZvGAlbm/K12Si8bZANs5qtnY2StsPdqZlMaPGAZ/UO5v4gaB7tTPfctI5ROu/vg
8Hviw+KJoOF438anLQZFrL2OlBYat6NmjDU6yhuyIvFggJX/vgZD90pkWgz8g9PJuyt7V17Ywor9
vJnc2eY+bwPJGSEeyLnwp/5fJ5Tnsm1Wcw02OiUaPouP5g/WZ8fr2u6hLYMKiIN/pese+GUV1jNe
LJ9wyXBWfvXEebM+q7WeDKR7clUXowrz+iAufXwV6tzTNXHvVWpE2dcdK24V2+ZxmTLZ/UiHKnRP
exeLZ9EeBmtwZ2h+WKbVNI+3aI3yGfe7NR+aIcUtcxkRkRLpgLGqctrsdSeARF7Ctm+GEnEGi3T7
FrUn7AA9fRUA/hD3Sg5ejjVo/cMLQz3eM0xIj5ZwA7hrU4dxdSQ312cOG2Z5wra79k51QJ7DtHc2
Oe370PyZBy1eJOhnc/XnPpivs1jm6W3K6oFivbmLLHY9QkINsxD1u/RG1bK8caxhmUois+9WT6hP
08uUyrhE2UctxHQUtxKa5OHhTozB7sTIUpNo6V2Pwcz9RVbRGpy9hn43bY03kOGmN8KSgLWjYnE8
7zmuO25uM7rLs/I9SXPdOz7vvaDG5pV0/OaLVJ7aHiK1MTASZAE4HDZRRq8fhvW1smTtos72tttN
6aPpm5pwpIldRTDlMUcQYNd0FT+XHxJ1SfJimBaqZQ4oAUc/+M+ZC7ITEKemjrbvRyqlKdZZSYYx
B2j/WTgugbqaJF9quWmO6T6IPKI/wnlVaYn3LKrrlpPgFx6hAV6+9Mge8iTpFvzVGJ9nbqiFnNy4
8yu3lO4+PAWZyKac4Yjb7nDHMMB5vQ67Ikhq3+b9UsvkVMmDrI9VjDOSyMpuHldfG5x2r+vJxNkl
veS4BYy+NqicmbiAGMQ6rC38Usp48s89pPPjmKPVO8d01ytF8+ZfXnHWEVfG25o9YzSRVUDLffI8
YXWeARMab6S7JCWdlrBBRC5V7afXIYjEz8ybjw/f8S2CEu2Y/3ws/pllgs3ryzA0aZFWtnrNZocT
v/s99S8Jasr4BvH13elSzXyBbUeUZ0BWM2/yaM9TyhXN8L7dbr0DNdyZeXpqi3gIl/hxY32kumx2
SIbc8Vvu2K3niZ4G/B3htGyyLcXeGTctugrJdtGYeP0RLKORp6arVUicPFKMvNm341e6b8Hf0QYx
8M0Y+W96tsueNwu9UZGMIS8zJrcSl/dY9tTQLBB/dI9PBWZEdPiAg0pwgS/1LfNbyW0sCFIYH/Yh
G7jH9pbhqcKiyWHu0reQU7+Xz9Vu0+OUumaqy6ETAS6FhhDgouc6+DdMfebmOnTlo1RjADTYyuW7
70VDcBndY31M01m2pZXgNHnbLO74mPV93FzjRC/e2bd74J87R0P8NL0Yeclw5NFnmIUd+XgUrEi5
feXWpaO9oLtq7vaXLOoGp/TbGIAJKClpi/mIZPscWadrH/agI1Ji8TxE72qXk5/3Nm3Dws7b+ido
Vm8qI6AVLK58ue7F5Ik2Pek59H/jB5nwbI5+1kVLt+OfDiL1VKGVv39PdaKfhJWaKuBPcsNPelY/
nc3J6F7J3dtKPQ4RDUDTDVQ3b4o/9+gGQRpEBncyc+R+N0m3mYsJH355csYtumagObYUqHK8fMSO
+5psDCCnLBtEexmtEGl+24jkLq2d9GleHTIv5oauSubacDWUCYIfxIOWgu1Y8JmtVsPrLPoByHiX
cXLpVhzSWczc4Cq1TQ1eyz12PecGZZUE1AzTqvBE7QIuCy33czYrkOGZuawph5o0xn6OnL5EJyHA
9FQTPizhnKhrTQws1uW94RVjiTmtygNAswEZFmotvNkkc7mNvvnZccpkoYehp+mdsMf2pqwhz0P7
3b2zxcJBKO0EgDD8iP390lMBabPC6UHqHijHAJY+hW64qyJjarsqomSWspfGxai0F/LL2mwuHyHa
YA4RaLNRccj2T9qk3IG1dT8AdXpbetIGNEwjMkRamVlitYMAcC180ilnkKI1/c9rs5g9fakX9+JP
xPnmnW1cXaJfd8crjYiQBf6GvE88LroCGzbJJWH9rPncAlX9oiOzTdF0psX6fponf7lK8uxagF1X
OPedN877+dD8I4fggYRKg21mbZ4ykd1WFFJgIbvZpAwY1dSZSNX4rZ+9/n6vBzIyI1I6oqHYUG1+
1Nr001dn0LXn5vvhtj5JqBmGaqZHGzQbYy1M0lY9dAeoSgG+EkS5O0h9lKqvzFQmQMSftjV0SFJ2
+2sdi+ozao7oz1x1x/hJ3NZmXhZKSPTuU7Tt3VGx2P3CpzRNebhLRGmrssl/cKPKr37uUh08sHGe
vnjTLnQxZkMtC94vzdpTkMx9WZug/qFcL+UwhGP6Pu8pSqzK1YLmxDXV+GanfudaE2IBY/UXW6d7
MaxS9JcpXW6OokSMhfJ5D80i72p/lR4mowSajm/4xXo8i0nHRKZ0XeeUpMrFPGkl29dhkG1In+dV
+i+mrmsKQA5ZwJgPn0tctQpGAi6qBou4M+kCTlZQ93aU+5smEel+7ZzE58IeG6d06Fb3e70e3jfQ
8fVxThjgLj1dRHOqle6iR6x71O96SJVFLTyG61MwuIjMg8YKEGymRUbvTKZJsfBfEnei13q+rrEx
Q7ktidH3GraKa9rxhpbOzdsexaLs9LHYeGhBHmTclDcEPiyTZQqvg9lccSU2snGcPErNWl0QBvXe
ae6q1GPJNxHN/dQfPK5NO+4Pet24w9K3J0syTEUEH8Se6+0zhTyufXJZXxBy5+NtIk4eAOyW5URn
GpGtPW4o8kNPoYZwyGT1i37V8fSqmJGGU5tyj5ZB3VfzOeq8urogvQu+hQldCj9b2jplu2Id17A2
Sg+5TVWlTweai/Xi7Xro7tZsCccH4xHJSgJBQmRs3K+i/b4fXIl3XUV7U4HxWdwFcsrEGv0LcLG0
D+7hxXdrHa4xvlK3JWoAoE/hLJP92651Uv0BqTPJV8prwBBix5uARgmapMab749QygTuqh3oYkeQ
Glr7xrkuYSgBulQjic2ogLZgBdDUWAM4plicvnJTKbc4slHa/5SWh3hwokbs52ZKxuel9WZkJM4R
0KWp5di+TI3yh6Kdp/F47elDPpyOBq+wcTy8I8eAyil6R1rnPmsznX6fBv+4DPNBL3GwyzTcYcgM
nDmlrpjKeiFp4xKLXUbP2e61rPJN/fLbawMyoghJGvp88kI3vqbbsD4nuGHGuV1W70To0/FYEVLj
Y/NMy3cKpDgejHRVnNdVhoonHFX31296N3nUct5csCiAMJrU2MQFF87S3AeBVuo1kr6B55DCbc5t
19Ps1r0IgaRNKkA417RhFPEn2oJRHHf+nHbvDbwZglInRqVExMD6OuMh8qrprts7OH3ghZHaGOfT
JJmImsr1P/gx0xcmDPPYr3v8U2c8rFyGjb4k7VGRyxKL5ccRZStJSRHm9+dmjoOaU5DMPnrgdgUg
3VX81QPHFOAFcWLzap5TkwMCWJl7e+y890DuTl5Lg8lDN1bUgh3U3+TZZBMBKN2Gik9DgEWRUKN5
i2bfnhJu6/fdTuMvBXz30umVPgyfEFmExxHdtQPY02myTHqF1698pjYc1FyKULv/jcIL1jycZu9z
aBz5i/BEZ8snbcRrSIMVlhtDtzktvlJfd5Y3qpxN4OP7NpDKtk7pGJ2Oxs6mkLcGE/4i7j+a+GAo
F3ED1RP7TfXRD0uEAOEG1K8M3ieDFqGll527vWyMbvdS90Oc8T6E6i2DgwajWlsbFwtAylgszZR9
2gYl0t1A8/90oOF9q1sNh1d5Mzm/1a7t8+AoIGjPNvpXXSW0+007jCb3QM7ul7Hr4/Pujd1dtewW
Sg1OiAUGoEyeI4M8ZxSHoSsUUERD04n4xYIBfFAcgj+oSmCGiBSXcGxYu787HdWdiWmbPgJ+SJKJ
BDU9d5RwLJB76/+KtyV9WoZ5gsHw5rkvnHTVXGKBrz7WzK2+eiEbAel6ZO82rXoXakdbJ/daBdA/
bAOInWk99RXFcIQXWk+9BsKro++bvzftZU5Mc2nInWtzBQ/1xexYVeZOb9v7wGQr7IwMO62KmA7w
zmQhNq0H7MzfOoEDyQE/xTfiaEaAMEDDV5YTxv3E0suSkdFkXTYRvWYJimigiWaG0BVPurHBfcKW
XpfPptV/GndcQ4yENoBaL9rn/UoPqUNAeqjsAjG+gDSbQtOdp6VyX+ZqJlt2N+BcRSoNz3cLXVJ1
1SSBKNYWua3ZfWIIrB7Mt15X3X/7lM1jUY9rAovUrfH76Iwy+LKIQH7A9h9jnu3MwMW4DKm88K39
p7oJ2yNf9ja7dAEdAxxEtZ4X0bavaj5ISpv7lUMVtpYRWMztcHvJrbxOczdAbdiqf2vm5RBkKhO2
e4o2VtoKN7Dpn6ML0FJvotpfEQj0L4KP+bzV0c6JWG6sBkPx+imdVX4BGKj/Wt0sjI50bb/IAjoe
Re8D4aQ2vhfeTfuq1yx6C5omcnNnHOL/RnP42Ul3Wzy+mQCqjTNop7tt5VgpN/S/M1vcIHOdoGjS
9Sgf5q3Bp+NI/YV+yPXvmsFWyWkJIovuKe6bX9lg1q/9BK6Qr0zL9gw+aaoCX0zzywnJVDwTpzV9
opKg60nrqI1L2konQh6wLfe7b9mCJntIz8CQ7Tzf9cLu07mj5X1LmuCYfzQNShB02JHEYiVwEMsV
InHms4PX6PywLRlMcxzY2ynrZn1c491vwit8hd9Al2N/e7dNmnRhE5sguDSrc/jXbsjE945XLQSp
VVHwGyx29b4NyR6oH/SWNeqKnV0r+O+gOftOJ72Ci9v7AQA/xpfVLK17GiSBVjljQ0ySFW5NaCpE
grpq2zwWQ5AMrtGLiy6AdrCtpvk+OuhkSx9G+Ec8Qo2XFXeUexqHPkQyAb2P9JLpo70yl1V7kZq9
ys7HsbLYFvbAU5es84YZ6badASmSXf5LMwgokLdu/UgYylJOe8wPqZHJ9QUvxPpnSFMhEFMeyKGz
bXc88hMbV50DsQGC56Kbx29jDUnzJ+XPycPUuk5bqCnIKJwoCDboiFoE5aHaycFQGuojKRV2W6xS
2CrMHqZq6b4NG/g590mVvEQ2Dv/bZutWpzX1Ji+vbZv8TEdvAYtwNxc2GCb+HEeds1+7BvkwukcG
UsRMLr4Fdgl1D2W6SiCDtOmd5RTthkvWOMCTZ4IZ4uXEsQMVgKsO1xwt0IhVpHZ4UUcMe18C2bft
8xJJsNEY9AQlRIi65p6+NdwgTiWuLLoNURBVlFxRDDhbjkWgfEvnOqfRm+tlh4Y0toyS0TL38PYi
mXeGvawBSgvcfjgjgxnC3IZIjmA9kxGqbku9b73v3XiOga2vO2P3KsllqmOPezuL1mJoMoafjY4+
zZ0EiHTP4HgL4Pj0N++xQTQybSuMpFkXMifYvLDf/F5R8VOxr84J6dTU3avW7TiYRwMtppFRxCcd
M7UWXKjJdobus0GJK0fLD2Q7Icte+IF5rvfFg+FV8HPHyfGX7jhtE56kL0bVcX1eFxiolyhAj9dw
n+pke9lB0/aSvNejuZeTFv2zit3Gvehw8Pe7TO3A9WLpXOcFSZVprm08ZAnjphkfSfmtV5pwJ9Pd
NwC8nrhYd1LyNVAWDysYn3Bq370q6rO7VCaQLtvgRBG/MDDzd7LCvfkyegKMPjvc/T1gPLulXCp7
80tolqE0NtvtJatkAn7XOQPf3pnMX7RiwGFu0CX6nDVz61xAKwN57vuDOLTKQrbK0O6/deBs29lz
qlGWo0ytKZxDVU2xhxKBnuVzQbAw3b2IRm81npNuRn0a98o8ILxbRYFGD7yowXgFYB0ICuRS7GNW
bKRE4DTUh1hODcJv8WRZDxDZdFXT9FqLBqSeQrsfJ6+P0BnPbXYTFrl7TILbnK4/mHLqr4mpb4Ef
SYtz8oKOYQb5YDfztPajflTw/MdZOHNds8NEY/HZ6WTd87Cd0urMQ0YINw6wv7lA0ryW0z7JDFWF
f2RAH2M1kznYtH0eYnzanVriuFM+ZGAQlalZms8BqSJ2bMpf9MfBt5Rflwpl3mmLRNC86g32/LNO
nT5EhFZh7RF5cqDnxqRRPysUwo+zI9r1u+djo1pKZHm8bZriWxBDzr5/7S24D0z13PJTVHbq2jch
YGjITXX2ARgYchdQqzmqRzvKELoI0/wmh8eIxzu0kia8H5fIOU4A1q05T1vGLomeMuOd6VDT+ASI
M+q84ZFXd7at1bMDiSWvhEy73duWAWZ9uOnU+Pcjpaf5u41Juj54lo0gbOHcyFzt3sdfPJmszYW4
OHEUY2M9FvRjhCiPlRlYP0JVyfbkdhygc42THszbkArtN3Ltg+WLj0Ate1ozJ91+hFPQcbrCevfv
D/qcuITtU7h/8mVFeax7Bx2JYGRjQ3LwqFp9laRfSO1Ksstm4Bevw7BmPVhpTDdXrAvvzwUmeNly
THlD74xnGHnqM26cGadsTRBkREvY3BNbw6ncEVmZyyzdePznzS5JuUcVIHRbpywTcGKLNM63NOxF
dOo2p+ouqDRMXzqR9qZnbuXhZRIeZVB6ybS/DHy97DoqM1Qf4+YY/eri/MJHp1xVj/1e0d4aoes/
nsPK05eb0xsQPRi18wB7iMvOAN67l9gje93f3cQ+lkKLJJilNjKEPQWHr+5ILqKC9cthYKS4uM1w
Osw+eGeXu3l9d6B01httA99Hv5miSQSkrpq7rfbrPyARO2mZiG4CW47KVnh4wuENdxtMAGxyJrA0
dMbM2c+RG2H8Yv0ure9jR67+JTq84z3BO/e4OrbzG+zc4L/zRYXVnz4mHfq0sdA1wJJQtmUOFgOw
i+SFYYP5mPRRgPlpK2HG0X47eo0pHxnFGnGa8m9SkiVZr47cHPXAa46QIT1E2P8eB+YxQtCxKD/t
mfbjMtSkOb/Pnj/FLPKasXuIZaIfCExhBLSrw9bnGh5YZWvTeYDXInTas2N7BCNBJMOw8JcIxS9V
krLqTpaxQFX00jOxqulFoj02uaDpUbmr09UpxTjiU7JVpI5B+TsJNAYCrTCnAiGB7MY57n70cnV/
juGsZzAHhQ4P3UWmcrUnyQ8Y4jC5RKn03piPIprruQu5+rplbp8gTcR+MSNUz103Brd3eXUN734n
TAxtFRvKtArjuZh7paIH53DdlcGNDbJ7p3Z8DsERAW77Ud8dOclQzFdq8wOLbmX00rsRBby9Oofs
oGRFTUPmhFFw6yAWZtGbQ0ZWjhWyCcbAIZ3u/O3AI5tgoOU/If3jvzruuvgk4Fa+HjIGrcm20Z1P
tDLHBzdH/BzOzKFfgwwy9DJXi/m2Ow27c5kcl1cA/ek5S+eWAFm92LeWzcz90s6jOs4Dw/2BmnAO
/o2cpigH5qGzab3AhlCmZCuzJU1uTFll6fpf5Cw2vNbx5vHlo6TqQYcwe2ScipxfkChri+puil8X
C9NWYPCriJoeVxRlqnb1o6HU2ruQDsW7ejbLyJ1ZrSX8w6zNd7fN/B9MZ9OTxvZT5dueuX2hURt7
VwXthlFZ2E0Ix2OhCtdGfV3CuxKXMyXd/Cg9W5sixRqSuGqIg28JQkB5TSwaod8KuHtDGkjARol+
XLT3wBThjD+B0G6+GZmiKqs58yc0Y4S+MUFw4HpCcUAXltj8S/RwzCy/LJNzXmuNqsI0i3cQj324
XzRvT1+SKrnTwt68X/MsCmhe1dL6F2waMqQBYyr80xiArZUbkl3qTBjYlhAtidlnG/breBlluzYl
rysrcQmp8kA6aePeHUHqUDeTYNBsQhKf7rq3OF411UNFLaBooTAwDYmqW4fFo/ZpOnjBlnE6ra6P
HNHEELiMWDf9YOzjU1zsEt0SrMLuWey2iIMjr8Yy8NAbuea6iE4/NSjFR6A4OojcHzqWTBXQ8n6i
Ne6uDp660yMUevaewf8PpyTcHHTyi4ijYnOGI7jrkKOae5gD3gbnQFZ9EqT31vCP84iOtQMWKuK2
ngVNfGK+pTHzUQHK6dWXPR7g8PslU+1JxSL0CvfQLiyf2OZX1bk0GlGCA98eRxOSWqur+OpvKZ9Z
4RccrH36L5Kd84YkJ3nRlUJrMOGdHdzzYcC/TOcPQzHFu0ZtPqesUjMG2D8rXv/jp1GTO+XJaP0l
7+Oujl4gK4JGlq1wcJcvMa73/LsBjo5jB7nsocJHa3xS7hId35oU+DYHgWrJ7l6DoCn6cNqG8xIf
0ZPH08kKGal2/nLT0vwCEhfEpB1zuxTBKOvXqlN09IKTdQ9RwtkPImbKM5E8y1uDx1yYRxYy8bKu
tQPaubjVJ/f9kZ5pQY+qFNUENKcW3vAiwR/XfRyTwF6DY6nR2tp1pNVuV+BlvnnvfCbJoZg8+5Zd
Fr0HYfVzhQm63ny/IoQaHGF7iVyxoPFXvXlznJDMap0Cefwc10Axr0wz+/24jTgehkncxEAZvf0q
Kjui8YoVlmHJxF7JmTAWZe4FV9w7PEz6R0WoG++GdNl+zmgomnKOQt4uH33xfm1VIlgpTBarv0pc
9swXv7FL8z0J92Y/89tiRU0j6HzoZU7iU1dzDxfzsEbmfpd1pRK0HWHwZWebQyPGUgH7XS05zzko
wqHPSV9l8Vm3vbzBMn32M5m89Pe4+WZCBTwG745Qy2c4Oy47ShBT3WmMq80WW3ukX5ep76i33DTq
PMSd57BnWU8NXXKA1yWsUR9UTwgy26VcdarxRei2aH6DTYmHMpE0okWyx7gpudMEok3ko/tzC3Xz
0i1NQNRvYIEah4Fx7cnPjkmVU90a1DC7M6syG9fUL2+bHjMIhlEf/j76c4E+pHrf9wrWVDVtW1MS
uMhOTMbiQSRrSlELa1Bo+ioWMICTh++E4Kx/6Z978yh7BWaT7HpLT47yZXPX8hT+rdHU9z9Dl3UQ
MClunlJvO2hFoBQlNJucw5RLVDfrKW6Wuv/FAyQktmVC3UrDyijWKFRjUcZB2P+aKI/P7u6an2hw
+6hIjwj90uzpaCmOxY1/bSaYo/PKzdkyGMaz883rb2tiUM9U6VFWmf0dsMPw3E9ozX4r1RnnbkEV
7Zbo9dr5odNcM29HDZVZtHEHqgDLCx58YolGDHegydXylzYodM9rGhv/vjdmnJ4dTynuNXPsQY5h
P/xIpFTgoXTwqj54WG20VCUCQVY8iUjT4Ws0mdC56zougetBXcAvrd5btHiTr5uLOpa9PzfhMg/X
aKlFcq8p0c4dGDEEqCdneHgSaFevpDo27rn2I/jxmmEMzCOt19d2yZjW3SicP/Zmim0+xSmMr4dm
6i3O1pbwB9pv7EN81kCRVjTQoatIZy73I56eJuugJY/hnvQZCbbHp64ssniM0wwCuyPg0oAM1+Nl
Vo4Mv3Ack/pkVub4ovYAwnPsbp3wwj14bIXwakIeM9dDxbeiCuPn7aetqInn/smu8fw2qFVtX7Nl
CMKT3N3qd7ygOGmHaKjKfayav7UJqyCv16BtH01iHQAZVrKaLz5+Ob9BNrLfWiaMwL1xo/R1YNon
ZmJE0dZfeugyJMYwhdtbxf4TUoxGLLSfUWR4F4+kcs9Lu9rmbo+Q/3JPuc1euiqY7ZmAsbT64rqV
T+XaU396wdGuactNkagIiRAnS/ozdJgVOKSD/b6TgOhdPE8heE+rKfO+6PiA/THjYYPHKkQAc/YS
/6DR8DDOTqbTyJLFvKHwGRC4gYKNZmouUWujCUGD9CbwAMyYt4JO0PJ/chAZjyILnUfPA5ateXu9
iBQeiOjpXUA5jmcBIHAU81L53A2Z6P+2nDf0lHCnCeOPt25k6Yy9Q527WT92brcHv5I+wMS3zoKd
7bUIbKUErW0O8Gd6sX3X6vcED/Yvs+EY9xRxJGqOsSOxP5OTDsAYk1XvfYcbDk244zvyYXX7nitq
qKfviqU3yCPtyh/HZPS7cu0WvGamxoBSTtv46SuxhYUW6+7m0Th68Sc+aBPK0RY1b+43RnAAj30G
Suz+J+08miNXkiD9i2AGJEQC19JFshTJJpu8wFpCa41fvx96LyTIZdmbvYy9mTfGrEykiPBw9yCY
EsuuNwd7o9sIx9HqyDHb9EPV3woDF/kFNLXRP3UgVRopcwBC0+DHk/0y8hHguLazmkZnqDf0ZF11
9vg0+I59ThArlcTLIpQHFbgyuXENt/bu6Esc2mtYXEF0MNQy9S49vav0kvDJCRKYDIRXAwTKrLcv
AxTn9huFce2lUqkQrdG8K/Har+G6cE37kocWfKFbeGkzgo9rpv+I00jU7loNljVlnr5PTrorJr0N
mruOBBAfurUbK7wabuyHvyisq8B7kAYa52yVao4Pg41fy5KdyPsCvdp+qasweYwkNR6UNEkCLEv+
qm2qyLHYTa5f05wKSeodpV+y1yozkiP850nI29O7l66rg/lSSnVMztQ/iZ56LIe8ldSq5BXcSucV
oxYJ96cxM5QTGsB7a4V0FjbHwEIzkU4EZzXQOvsOPgKltriR9MWySMLipRcFkcO7nFP7d03+7V/g
X8/bW6BI2SawoCoRdUC05xartWKF8FNLDq4W+9o6IOKFBGPHLaTIWNWT7uQRMQb7ToZjs1XVtHwN
qV5rK2vUh5a8X6MBlwz94k9v9tarrxY510SqhcuwtaNz5nb2dw0pyKtUwhIioqchLtSkXZmrtMmQ
h5ZaFr2WXaNot7TLQScBlT1o18Jzqn3U1aa9cOHKmXd63QXN97A0G3fBEZbaAvqmW64knVizVWMo
sH9zR8c3LUxjnVp40dvPhNW0pbAQJfgLpBDo0mD8w4d03KHnC8nG7SfNBj2UWHrirTaqzWKJ/rlW
CdLNcljlVaJ1L02lAw/GSdZ7O9vIDTSjzqS8o5hEQL9UKCH56B8H9GUCEvfFLFv9AFpRN2Cscf0r
7W2J3sYECQVuQkYz/iFe6p96im3NxstzwtGNJ+HPptgtx91KWH6MgQr5Hcm3EfXN0g5c3PuqIkvF
yvVLZBap4ScPmWP5OdSRxCqXdRsW6jrTWiWDr+GmF3SbbDZHtOoNgbprr1TaXz7gQ2cot6NItHIV
9o07HCvLT4h9y9wxVg4gv0cIZnFXcSggd5SlVj/jflpZy0ZS8XOxdmip0Nn9sxs0fvc89iNgdCms
oIHaNW3TzouMP8A1fIcQ/aW7U5umIPbmWPOV+lEXS4qHJl/SaPFANGBmrWRhKPai7yaAwx2nUKnw
dJS6lUNVE0J9oN4OgeMmC5EExiMNjAsXOZCAiGN5XgWe5ilKsxrGpnmk8JvCyYnRIID/B667kqLs
bmsoyMCirOSJ7Dw6WbWLpAgkKkuWZtZ0zdoeQ7VdNNWkkjYVlZJugNyT3leZJW7BRprXNtLabtG3
4XBISPpoARC5br9N24mySRVavfQqi3JsayoWe8pqbY7/TpX+gjyfk6bTKvbIAoY9KB3cVsoggV5u
NCfKqDO0hobACFojGolsLM+V0uTxyoszMn7F4UesTaO0f+h6g9wAKBQWemKIhlDcw/sJ4+kRzTfH
ISlgJ0zUzk6hm8hStVMV+S4kwSWwpvNs0b76Z6qGGf8dVPu5jlWVXnOEzMuMqtOT5xIyL41uzJAO
NG50qRCxaQsb1iIoL+DcAjo5+AqPEpzfHJj5F7cvlu4w6ZEM8kl6fdMHbq8tTD0eOO+eg9MY0VIj
D8Go1mcvUIazL7RUXVGiToqtlTj9X3o+KdUiNGvqhxihN9+oY+TfkCDxTNl6HJk7rYKFf1tSufyV
RC6qhTHSW3PtW350j2NVS8pf6M3RzCnTT3QAnuG+KpIHoy9jscbeBuakN/bhjYu1Loq8VI32sZWb
kuRf09005QoOcufAHaxA/nJNYcMl0JQgfzXgI2F1gcqnCn8EMCIhLLIjkhvNUIpuVZqmg3DEwwHw
oqrk4WejSO3yhrur/YsZADbtJFqNvy0SM32mv4tiwu8Ks+oxzI1M2QRpbB8D8Ene1kDlwzIRSHWt
CjSyGDMdKkIeGhT0SFNr41ZDE1kgd4p7o1snKUjm05iY3rnrKezRgq5Q7yPVjsvb0KGR27rWcz04
drIyy1s31SdiduNo/jruid4RIkXjL2TE1I/IcwhsSAMpPFMo9l7sitiJ/4dr/tUluC5f18/kQmMY
Srs1pMNdOXa2s0xj4Z7whAmadds71aVTek3fm1SLte9u6eqPRh1WP0ZD6wp4Sk2O+X+ck7JCWHBq
CYEiiWhg1kQO1tFSutawL9VYHW9Rw2T2BX318KCnEYSIPiyQ3U+BWX1T5RIfRy58ZH6oPaim9XFo
K6swLwsIlEGnu2uhJjwWEKncHaWC9lstUv0Z6CUMFzChcOyHUWzbdFf0yteRVsiQvFt1UBeIPoIf
5ejULw6RHAewN5Cj9JBPfwsiJMqIFTjOEnp03z53StRQymu4FTdUfnSDFuQ9eTGaopqOIWqMRM7x
uI5I4qOVM2S9QVPYBMp0CxCR8SaMlAgb2nmimkhz39oYKnH+xek6xzlLVEOw/GTn3Sughu2ptzoH
cwad1CYFdVcg3CLodOtlr6SQahJEqvVSLbJS3xm6DxMtIqeQq4HCnrMsDK96TCOzRT/XIBOi8ivd
dWvoqrEvqiynZOPL8iUvlaratkmMltVvmnillYFlcXu7aQE7Hwtowi31JcdmmHp0mmcArqGe7DTw
3knGViZrkAmz4vz0Y7JsQ0Ee1xjC33W0UPFu0MO78NuDSOm+E+0kOkBAlwbHCAJN/Yc0LnXGRewm
uBSBkcaSd90fjjkqgqdO1JBn05pYYqEL0RUPA+5H8PlGOKX8XNuMn4hJm2Bf5FH7O/IRKC0gLBXc
D7nUX8xUGY6ROrAJsyDLo01bNPm3PuyTBxnEI5BEVwyvDY/17xaaijUJpZpz6gdKvqKdyiBg96uw
eqXdmw+mO8AhNEtbf479fLoKBukmS0R3acz3INSDBwi3chEUNb4ttQEtbOXwO+Vi4C56MvGagHFV
Bt5T7fpR8KDD56L+z70aPxSi979Fid0PcBXr5gw6XOZsxRExTeOpdrujIAQQb3p1Ym5UDbnuIgeA
/CMH4sxVpY/hsR5cFLoozioYL0jjHmM8m1w4ugJHFdzhB0Q2tMR8rcfcRnDZKdBVeRp/qBzvcgWJ
NH2V4O9Y76BFbFeIOfAxSDtVLilRd884Kg0GWsQwPCWp6+A7bauKuq0JMQ9wI/xn2Egw6s18DLFn
w7rjGYlXW25w3/OKrQvryYMoXkXFj5F3nBhMjfQH8kzbXyZ6CrdfDaryAvekD27gLXn8z1bXp3sL
z5fsboyTZleMZckuoaQUsHcNCyI0hYHnoYI/tJRV3R6jMTNeSwHpdCFpWIA/XdkBdSsOgh4IRRas
KaDh6tEgSf+F0iOpt4lban/x7aAvao9DL5ax1OgxOm+96Ws0IoBhj3/R2FDhU0cTsUieU+AtcpHp
Sxnlg78h/0mVoyzH7AmAjNKP53bpM5dueuyJCdQlOK1NtFQFTbmQhh/84gZotAWisN65G3CtoGAs
QucGvFg3d1Bhk+jewBWgZZoZaGDZ1DZhohN1B2nAzuLKyzuijIKQahFEMRdOG5uV9a3VhOH/QLbi
+dvUasM76FO6A76ItQ+bFm5GDmDZ7wBXimJX+Q22CmYIiXJpidCl9GKoUizHXHZoA8zU+T0xrA4t
VQR1O1Z2ZxKwF0N5O2HJPwIMKyIoClL/FpnCATvvO98+ZVpXFfdUq9CYJfZkbaAEkVYeYz2to3Uj
U/N7HXpDuEDoHJ5cKk/E8hCfvufagKilFelI0VwJhpTGCgMpstNGLRWAzItTkKOJuwEKz0bgKNDs
JVbbknhfFoN2TKvRO6lIb+4azUKHveCCK6OHBNmec7Rkl2pEaXWI8nupGqqiqUdMWEgjNllYmK4N
tbcxq59jgnt4uQK9hS67SGxDdv0Gi/5WaS7Q8bVCO9tDg75qq/kiSND0oAdMvHtnwGGhuLV1mMFk
iuRbure2UNSbEoEK6vBgj/e4rdAtwtRihTi19IsfVm6NKhkgrKdVFLQ5wvTUku4mcHGSTVdZKUQW
QD0m+o6WRaumf/PKK2BmUrXuuoOS0U/vAY76aK9F1nVEXmqAjYKe1dJdNLo2/NHxbsluRpeAgxKD
kaePXeAm+Y3PTWiumthOXx08ldRzRT1/Umtzydu/lTbpvLOQg0PlxhaRg6NbH8TNPlISOW5pC1mn
2FhbLcBL59EneRysMtkPeefruxrM0zs4nVCtm9jxuTNFNfrJqlND2T/UnGl6R6TSstBm4IjwVDQi
HG8rOzLdAwoj9FaCBBUVFzVRyBAap78WCwh5yLIWKafLJG5FQrIG+SiVe8ATpDt9RAH3RsGSjuZj
eMBwekY8CvAxiiHneLUz8GcppbcLMu9uAvoKvOa7JIUSR6vKczPYEcz6ptdGpMQOZQJ4F+E3sy2t
HwIRDe9F3jn3Wj6m9KAQQJ4DBUbEQnESEtnw7qQk4o5rLiLpDmfDNY32RIGKN4wTaXyrdBt7e48z
fmyVtsXwgM/t3Chm6fzq/cL7GbEA49qHGK4CNIDsrJvSqn4lfkf42BkBQKikcxiORB1/M3DHDuWc
IcaXfPQUdyeiXCl3FPH6pzaV3Sa1LFFt68rt22Pal1iv2LAKHloHoA/yBErgXe/mqE5x/+nYKzLC
LbBlBx7HjBf21pcQgCBPcjtgGBS6a8rd5W5MxrpYZ3WR3Q/Dv/dO1/pvhU4pblUKn1omAprUWvqM
K5d+52g9SLkZoTUpGqPfuVnkP2M6EpA1NIlzh5wVxxM6OWX0NtXo+A3fAq5qYEJGXwDgNtmO6z3n
zjJa3H9G378AdmnlgrQduK5SycAm4ErT1xVKzAcK+RSo9SJWToPvA9yWXoJ03W2d5m/XWTXpKQco
X4ewKkjVwYszQEJ0aUcPiaiL8UNG/6geDOXWHmuo0z2dYWhOgIePuG303IZs7VUwKFQKtAUHKunD
ta/nFVPz3Hq8ExIwFHF66bbLrgKbxl1EG0lIKkNo57jU+2BrV7Y/ybSKQr0TLeoCCggKuF1e9m2/
UhMyriX5rwqDYghhZMmsQlDitRgtUJcLF14l9GwlIq/7A4Ge3M+FduosNF82xjarpIeQhPd6m+Eh
OK5xBzPv/QLPhBXOHe1F7WwK3Y3rkjjB0mOfxbDevtVuYVAydqpqJQ0QZwh0annBACYAz0K4UN5J
jMaehqzr3WNGR4dnm8awq0iIpn0ZdArfoOmDExL3UrXnfFOtRS6L9x8sx7J1FhR31HSJIyAGL1oI
FLmGeQLTVcdiANoFqZmGYrM0n/Mp7Vm5piw8frGVJ3vHGN1vpSpRPVO+NR9krg4rpOXtqWjLeDNC
d/Vg01v1b0T8MHjQh4DCY1RHsjEC/qprsnj1hN2MM+mVqZYuQCAjFOtIuLW1gsoJ6w7YyDAJYU4g
Ls1Hyu0iKePnKOli99aOY6WH6R2rqyS0sAtwNJt/dnITl7PO7MZDQdL+K0NsgFRd6cJ7fyxNgZQO
ccwCHnKjU62EYbwJcdHX2WdOdZupmityUKYyvc8NDxwlVdPqb6q1+c8MaJhfUKY2STqIwfCzNZNS
rm2n6E8J0Fa3CFJXd/5YqkIhSadCv/W0yEmWMI7qB0wkrBzluJ2QFdV5Srtoq9BveqOkklKlpu/t
M6uyx5VDISpf243A1tqGe3+rTUZD6yHz2xMXaxutKTfBRdO4DpStnmRSP+ZJM3S36AGQTXQ4kGj7
IkAh5pBUwwZUq+qnJaVD269Udawz+LVjoI5F2CF7B0OpVqFpbYTW0FfCnZU0SMECQ/o/0A2E8IIr
p6tPvtdb1UFv+omd1mrBwUBD4Z+iJkmMg9q6PWUTBC1BtIHNYLNxuwhhoIYG+FcABvyD5mb5GfYQ
nG8CilZiE+SgeOSfRXaQCByUPVlLK1AH11m8LqhFZThCIKQBlAhgqi1cYill6WBhHm3KmMSJkxVQ
G1wGpa7QGyp2bfeGWw7fSFNXJioR5nq40bRj15yh5eNvy8bPbSxNvBHeX700A6PRT15FzcBfoCcO
Oh41H4VGudS4rJN7MKARhSbO5uamq+mztHPMCHkiJbdG34w4QRq3Q0fpbUKCBZuX53dFajr6yyDW
6t9dU+jnxMAHNl46DSjPYcByHyuq1FJpv4ZtUF3cQrVJjO8ahhKUgk1F6S5AVH75BGfSR1At4RIY
qxDSC5wYQZEQbBBflfQpkK31K+aigQOiU6OQY2tQ9eksPBkhtsl41ZWQ0eGEU37dJHlUu/u4s1q5
xaunrLZOR8DCgwiTg55ZYRnlMJ4tB0vJvgybmyxN0CT7bakf+t5TPQeU2tf0n2NqlHciBd3/LqF1
aecaAqK6LMehtu/DvC7cOwepJOhFrijY+Y4Msy2Q3SrfNaNqM9qh8NceYgnev3OKkpI+GhgBCQ+R
eGQkK+F6xaVW6lTsG7AFGwsmIR5CEXjOalQFwXURdfB7lEkQmVKMUG+Ieb1w33uc2J3PV7mvS40s
0ylrrAYSafuvJJh9tcXNsjm3QhbVOuispoWsXCveHmWxpy7zNhvQdCFF0JRbG/Ae0y7X8d2LG+Xi
V5grXrHP7YIG2ZbukIUg8LVeuVJq/IVqSna4OXl2GwE2SN2mhFZBjCm+ZyMPYI6KLvGjG98P1frV
Vom3wQbQwa+zYCj0o4k7nb/LQvgIGKPhHrUwAfLorxKHXvSMUUvnTUxdU73PiirPTrRQwaK61I2q
OldOAelt5JOpe9RCHjG7UEy9eDSa3KJQ3VSAHm2H49sqqXwjOQOb9/2NbkH+UVrdQg8gjcxFzNa0
BpEibRwPuMuOvw27NQPIuXX484q76EcnW4GFIVwSU6UVuClmfulRm2g2/Kf6AHu4CR5EnKwTmHgM
CMVJXYyK9+iN8abJtL29q5dLvtQ169nJwHRu5mnrAqd7DL/RD85MQxXGaGPpNYcuLoZ1W2JnXsKK
okTb5TtScqBAInl9G/VFs1Es+ZKiIturrS9OHqoB94rh6gevb03QohdBG1XsycR0cph/4/VtNljb
+FnWHKhFrNthFyZ/HO87nllXVv6DU/2/ceh3A70KIx57tvK0z2oEcqHmYF/6+jFbDv1eHkxlXS+l
9hikh3Kle9sEb4RlRueGU3LNZv3T8cH1pmbigl8wH18GUmRq3RzQTi/H5jhiJEH876lbRPkOb4eZ
Q7X/SyYGErvOJy5uvR/0v6JTNnkWXdkFH51jwaRUdVp0euR8aAFS1igfW8y8DhQ8Tl6xoap0CIv7
r9f800E0/L/ZZdLS5p+WsqXexzD7D5qRXCC53erNfWg8/A+DkL2BjBOsCGPmTRulnl5bhtse8Hd9
ciztD3Lui+3rV1yK53Nhc/Iqo5OTDlCbOfdKthSnUm0zx14oeC61eyG/2cWVIeYngSE0FdYFBrsm
YZQ22yEEe2ZtEz+cwvxSR/eR+1c4P8vm9N/Waz7KdD28OW8BNtpjXGrhqSp/iuC37ZzGa50aPlmr
dxOZ3TC50rt+H+jhSQbfXPPoGr+N7Irz8bW1mn7Cm1ng5dUbTsssOvdsekfWSg3vh+o/7q35Wk2/
4s0ofquj1VEZBSu6ZazhtmB/N6zL/98HmV2AAXRzAx5heNJRMETKH1zo0O9d+erzd+f/zoTIRJ86
SarabCYUmHMlV63wNJlZLai83Kg1es6vZ/LpR7Gp5ppc5BZkqffLRSYALRYH+pOfn2wsSUM8K7Xg
d9lda72uzS/TaTrC5Djqkkxc12ebWLappvpDFJ+C+o70OKju7AY/YGhoY/4ymMA+FEqwWdyM4uTK
7xEO0TqN9nqgfR8Kn4Ob1NdTnxzo3z6q8x+kv596X4/GoLj8IH8U6xgXrcAU1Aq9VankKLO6RfT8
9YCfrfXbFZidMaXNXKsCVTi1zlb8SDEoTGwKY1dXet4Jbz6x2UEbZQHqVnjxKcIGM4H6imALegmu
Yc4WVzYHBV/UbyQU+q/n929HzlfU1iVvhK7BFp7v2MaONBV5QXxyUuWE/g5i1hmPNgjl+L8pD9G9
/Emq0d4lN9ZdgusPOOo1l/7P1tg2bIo6U4BiWLM1DnXfbAYoYKd85TdrXzEXSPEw+b421eli/zBV
U7MERHWTZiSzNR4024W7Vsenor4HM1xguhUT5Wsv7kJejA2+TDDC4uWVBZ63IJCCVhk8/pZKOGIJ
a3YlRHCEShCK4Szwg1BJhCrMBYxVHrb3VveoZbcgSyEZfyO3tvjZF/F5+hYwKAZcpvIdafPGbJMr
v+rDwZ79qNllWAfB0OMcNpwb9HtD/xigp3dwqGpIf7Vs8/USfLgUp8GIB3X8WRxB94H3hzbHRNJM
XFZAevdAB4uy/PPfB7D4+1MvDnx8jNmLDuYFR8XMh3NHGUjXcXpWXr4e4UN/oukrvh1iNgel7U2b
3G4458Baln3nG7+Z89GI1h3uz9RV9zhJtIVz5Tv9P8Yle5DSJFxxZmcD0BALvbQdzlF6bPMXXPVW
yqT+ck6KjZvOz77BtbC4clI+HEgmyzJKegPRKoKA7/0Hq1BEFBSFx7OCJ3GdwLDnTEJ9OBjXmrd/
NhKtzTQyJAP4TJ3d53bhumXnFerZ8HDwxpnIDffYT8O0OXz9Aa8NNF9HJ+0jw4vVc4NI/YhdrALe
hQErBzfe14Njr/6H8aQA4P0X+tuzN3ogOyWL69WzqKJFXD84xE+YrBfJ/utxPjyIgn66pmUIAb4m
hZh9KtOD3AJxQkVHLU+1GW3r4tErSpx5DPB9cW4z9eHrEcXHu4MhJbENzguE6PMLLUEiXRndoJ5l
hj1nbCg/K9eyvyUjtYIE26hb09Czm4q6z41Rjdpv4KJiZwCjrbAcrY5JSE1k1JCZLlwvTG77GrI0
JmDmDYYUi6bOX2uEEyh8zXrX4m+wqMHOl0qnHBPbDPdYQ/ovKJX9Kyfts4XUp8bHms2OF+ZsJ8LG
yNAxCPWsdQ/pSxhxDy7HdlWXx/zKVvzkTJMJYjUINsB1qM07gYHnK1mVOxwvzKejXNvklrUOxhvd
7pc5Ji09Uo9uxB5oHNZff7uPn266RhwMrrkkJYHd+4OdVZGg70M/nqWlbBDRYyKhbNrkxocAVemv
Xw/2L5F6994KRjN0m55/Jv8hpjP5JqyP8JeBZCnHs1fhgoNI5da3zJ0RJt+1hPIZhrmYbNU/sfPf
Ir5Z1fr4/X/5BQ5YFV9W6CSV739BL0wIxRg4nKtKYXuVT0Bfe7dfdaG5R/H7it4UOrNlR4uGyO7r
wT9ba958GgOatJIkuHo/dhN4Y1hROD3rafVo31Ry6aTpQzL+tfPt/9dI8y5gPoVLFADWv6+aLQzE
x5Q0b5Ix3isdUhE7ffp6vI936QQzEBUDT5k8ELPvmuowR5zIU8/M8Kax3A1uuojr83u7vTLSp0fF
AsZj19KxiGzn/SKC2/mjoSacylNhZXDnf4XVI42cQlRDiktf6lhdF5m8dkI/neGbYWf7BpM2PYlK
hlVktSnbbVCXaADyQxy6j64roOWufa86eHmJ2e4Ku6RG6W4CJ1rnAJzlteaIU1w6P0fctyBa0sTl
yprtpF5kbYbRpXpOuzjYOm3/l44t3a6PUFp//WU/27PkAKbqaPSCMec7KRGpCSGQeRuUMKIRp9sd
3LO8+2YiA/16qH/db+ezejvWLGgbyz4vjDhSz53ZIJyhOceSCt7OUNJv1KWPndCVZWj0d2NRXqgL
3Caj8ZDEtCvGFmiJVW+4rhL4pCY+5QvpYHuUajqqGPXk4bfrj/XFCzSM4JRyXGUgTpgEgG272m/f
NrcChtiyEO7aajt4raK6dvV9DHmpdmEfYDuqAC1zZpOT9FOGwVfyLAsTa1i9PjZR86yaY7hM4jRf
QkH7iafsPiuMV8orh8D2b+IyE0gx9R3U1vHK6/bp79FN0wJcMx1+1ftzRPAFYuo26rnmNV10pgiX
0BONK6N8PDY2L6RJ/xDaHYPBzhKsEnmyouueONslpPBc3CXyONI3Cjqquvt6+3w6lEnbWqESYjnq
bCh4l2PQgPKxe8hasG7zsWmkngnj/+uBPh4+5kSgw23ngOXP4wIcTOLRGhhobCrMIUQxbmua6Gy9
TPeuxHKfDmWp1Occ3BksMYUob95LRRuSvCFMPpeU2f6iTAmWXtClv6zA+vX1pD6ecyY1BY0wigTt
cmf3m477rel4jJRS96UyvIzbG6q2CYY9WXwFbtWmyOn9QWcwuv7atFGmZfw8m4hiI6rojiCozeY4
j0Lukd/oYbMz5GMtXxNqlUHwhNgKX8ddhJxM9680B/24+anOWcSqXGk2xY/ZXkl9hEpFRz8Ce4Ax
SxiQUNRLrP9hoxDrS4PnXoMiNhsFJyWNClgnzoR+KgV4A9qSSJfi/utP99nGfzvM9O/fbBKjRPdL
K0hxzmIuihsluGAeCeXk61E+id1Ys+mZZ0bs+3n1Kq/GXHFxvjqH+p8BCpYSPdb4NqbJLor/wItY
GMlznUIlvXw98Gdn4O24s1UcclBaXQ7i7FGaMhLjVnY7La83X4+iiU/25NthZquoW7nejYkmzmmG
gNp29VVGy6N1VYIRT+QzGgfU7Z5YuTziGRzc4HOXHCIZBXcDSugrv2YabHZAbK5fw+B+5u6c9z42
6hR1cefJ8wBBgIyU/Agzj4VXSn2N02mz/nryU7gwG86RZHAOdzRfdj6cC9huRQZeY234qmNeDKKy
9PqLyNmxNQICr7n1i+rKGfw4qKOi6zUN2wIEIhR/v21h7LeoZSJ5Dgptp6SL8SHWz92g3UXhvW3d
ONaV8T75wgjjDYdwif7GNk0b3w+ou2EPdatzzkJr1gVGA1VwKaI9ftE4X5WLoqW63XwzdG0pkRZy
eVxZ5X+x0vtlhgtpo/yabj5it2kLvjmoDkx9OzQG/5I0P0znhDJuYYRbDeZN1C8bWAQ9Zm8sOWbq
SnKBJjUOB4k4A9+ZAo+ixkrof/fbMYsryMRnKyNtIndHp1/h1I/5/Q/LEGjCGNDccwSzH8aGWhFj
3cB/beHf+jRwBD5A0/jd2gRXe5BOqz5bFL7GVHQzieZtOXvi2lGvIfh53qVrxFNe7nP6sjcbYCjM
tg+y6dcOPpClgteNM26z5GAGZ03ZeUF15ch98ihRmibQJYGhpQqJ6vtFgOSPFkOLvAvSrJVuPqkj
uXf5kP0SVKUP8ATVzFti6bHq8hfpXXl+p1nOV+Ht4LNVyFMTEXuAHDZK7U0x4KaMttsxXvGWXuaQ
izQ3u/LRP1t3Sp66zvukYmw8Ow0BPRNQrejeBacY9E0B5Blc65wd3gzX0PxPTvoUXHDsIDAZco7m
0yZoHOQgvYt1wMPOCPZpf5Sds4itaJ0VL4p97aB9CGZ06usQG8AYSBPVOQQGi0dYOCCEl3E4ervY
2A/ewQj/tqxpFD42BuVRHLHzzWB5x7gD+1tq/a9whSuLshTK1lFuK+xQXRwUi1xZFt0WjZCPl3Ec
Blfi4w+ByPtf+i8lenMldLRwpIdYF16q7kWn323z5+ub/cNDMvv7sysHiydZWS5/32iR/tvFErle
Efxom5f/Po4tLKAyi+dDn0d0dlvW6TAO4aXuno2yOto5JzaxhkvgdcqVNfvs69oG24m4imdLnWUu
aWF2tRK5zEkm6VbtsxgjwII0asyzXTU07R711ZUgRPv4oagQEak6lIoc0zBnC1lXPPd1FWmHJIE7
6pNqWxczXHnfx+5iejdVchHgZvojnT9o7qgspGJdmfYnv0Bo6vQjLEmcPr+kqyCqhdMXAvlHc0yK
8huNCrb/9Svyd2lNTRTgcHLU6Se82Y0NjRuaRivFIbRo+IjtiPoik7+WvFZ3+2wqQuXa50bQIUPN
7h4ddbWCgF1gtAznPNpU5pVt/+8vvLtPoee9HWH2oiFE9qQRMYICxW+i2U9e37eqi+I3W6ftsWq3
Zf6zSZV9bj7bxYomkfJKvPHpJLnTJyavVPU5b0UYigySwBQHE1/bUaWrcLj6+nN9xMKmWYIp0CtW
tTQYKu+/lx7DL8zMUD8kobtp/TtebKdNaT+Xoe3+7QRHm94Uep5ceSo/3OfTsLyQlJ8EvefnJZqK
9mj2qCeIgpJlGKQwuP+g+a3tfeHfKeFtkT1/Pc8PjyOpGkQmC6hL5YoxZwfe78aIvpK2c6D32jKM
UKfF+VrkdGjHNaXAkKO4MsGPsYBuObZhGNRndWoa/3KhNwchKsLc1ij0H0yk/EpJ4xwXnzgNX+ih
WaU0ypDpDUqThYJhnlZSQVKwVjCCxdfzno7B+038/lfM7hyu0MbDIN89SPFnoJFSeirklRN/bQj9
/Q5ShERXNcTuAbXmJoz3TnfT4aD2P8xjssXi+4GbzMtDRP8DkE3rHiqvwmnzXBd3jXOF5fdxT0pt
OgzmlFJoEG3eT8Sgf40Wj6N/tKMb87t2yvW1Gv6unFOc0hq1/M9n+/1os9xloGXHBJf6R4/2Rssm
QTKvVDC4v1437ePGn0JjInJdt5jSHKPzOz8Jcxmg6xzTfZI9BHSAd5d0xx6KAeHzU0KjFfTwa9Sz
5bjvdDoqyXwSA57Qt61Dq127g33lR32MKN7/ptnUC5ErddR54TE0nBv6h+ids/fiS4uH+ZXZT3vv
/fa3EVUyb0PyTBA7vv+kMfbSttFF4dEO6lUhn3Na5vkL9+T5K+dCQHbEUq3/45jnr8fVP5mhJuF3
w84gzSAVeD/u6IQ1nara+Bjj9+njMreg/cbCwggjbW5b7acWpcv0t25uQ3qRYFKHoeZCiXeYEAkF
k/JF9IpKy25uFWXd4YcXPscUeXzULmh2TvQyCIsTOtz4VS+pOC1t9dnB/+PrOXx8e+DOTBiojuM6
CNvsNIQgFKIorfhYxNlvG/qGgeTu6yE+3hzvh5jtA5rwOUZNV66jB0kma/e9tRrKK0DhtTH+D2fn
tRu30nTtKyLAHE45WWNRsizZlk8IR+acefX/Q+N/9zfDIYbY+8AyYAEudnd1dXfVqrUmD7kIw0ob
aIM8YEOD8VE8V8FOllfgebdpLU5msPMGXVCoUKrzwCHCfKi5FVINQlnsK+NZKj+pPIhoVqd9cxtr
J1pL7K6KDv4aHvT2HntteTaDbtc3ypjVKBCan74pGYWjGIXXY0VDyP2lWrgnXFuaeXRFITbNvSZz
6H83pK1nonFjB5SUzUP9CJm2v3J+Lo6MZ6Vpck2d9tH1uuVKkoQWfXNOor4LdWm3kArL+XtBe1oA
j+390S1sV5X7wT/GZmFC7NVkkr1gcPRW0E2sNN+N7AC4fu22Nc3SLB5hiNYBVSJzdQPbgsl0LKOG
9fI7BBOkk+4/0NFt1IDiwkdY2Hr9GQ0ECvhZ69wf4vICkhsBL8WNkkaG6wlFQqKRMqHIHLjhSx++
3TckR8uMxs43Q3wu3Q99uBIFl84eEiFAoqnnchuypjW+2HtiFZhgKozcGZrv6u8EaUPfRYKv2lXC
hzE76t3O/Skjhm0+dk9DZEHSvun7d6Pd6bq3uz/8hWOQj9Cp18uc7YY4G32ICo5opGnuZDndA1q7
iQZvA/YxlI+yl9ueMqy41KJBXTUAfnBfMbSZwW6oPZ+EZe5U2lcQ/BuxewxdbxvqTpV1YDFXzC14
MNBd7po8asFFzFtTCmMU4IuRcyTyfADViMiT8oKoKGzWwGML54KG9+qQ3E31uHmiFxJvyuRFUjg0
NcOPFm66auV6sGSB+xf5JJyVbOv0+wu3kfOGhnIlLZwqSKRzTxvUDkKNtQCzbIV0JSGbO6U62/OT
ImCewobk5GZVQoqTS8+0Ha9hYxatANeYXICUhjIbCxjNJK6ioYBSAgbP5DyxqN/37KWNTdqTtKul
TRU+cbbLAjjfK98KCgfJHlsBVvcERaNYH6xD6j1KnKwm2qH3bd4cqnB+UY7VSMSxuXlXXa8QquBN
XqX4AJ0y2aaErOyoI8WyK1Wj3d43JU8H9FXInNmabSQkxOFD9qLCSfrXJPz1GxGzdlNvhfo8oApq
qk8VDf75RzfdInWt1U/hN/4efkBJ2755pwrGSE9eGf5tamD2TdNL4sJDOyilpMLkm3Tla+9BUHfy
pU+C/45kAMluG1KT6EAvvwdlyHAYO5qU9vdn5fbKcfUFPIquv0CxlB6gJV9Qd3/co+v+mRhuiqdR
gcVl3GvG52z8LBXWShS9OZSn26yGt3F/l4lss3VXcrFGh6ppHLNLdrn+sZUeZCPdxP2kuvPr/hBv
fIxCi0GcAQlEzYUEyPUIA0NpikLXS6dI4q955O3THCGKpvl838xN4JzqOdZf0BHdmmQGrs2ktA1q
1OJLB8HDXaZ8CrT80GWPHZKe9w0tjefS0CzeRBVTmzQYAifxirw3TdLW46hmK9O2MB6NjAOPDjrl
ePvPboTwuuS0dweMB8pYhBxN/83I9xkkoP96ODgCkZPDi2f5/EDNIdg2UcYoHYMiUxU+B7uRV/J9
G7deruFt9KRYUwaeJ4h8vTh1COeXJgHvlHRheMzaQqHGJ5U0igzIeoRQLUWVi8ZQG0HDCKXMBHKk
zxx2z/39L1lwfJDgVLeoX/NjDpYSEzotc5pTHdFobbR6DmLwM1LTjWsEW9Vae7bexjzGTQeOOvX3
kTyan+ZhGk4yAR5l4vx99H5mBb0a/laRSY1txg9Klx2F/BkN9bc+31vfuto7oEULcY0vHjW53ZB9
0Y3GBkIet08WUrAr63Jbhfz7fTwOJ7QuFbeZk0VlBPcxpQCnKa1jjTSe/tNHvEFRvkkPcCZGr7lh
Q98iiA9xhPq3csr7x8qnFQHyD/WxtGw//nx/gaZz9OqUmL4I8ghJBVJDCWHmKQ2qwTWsmZzmQ/GF
rpcNLdkr6aGFDQz0msZLXQUhxGF77Yx0uvh92hW1k0sj6scPPfRckb6yfRccbWoKAEmr6GS3bw7z
pjKKMapqJ4sepPFPYVnbMLQ2sj8pjKyBaBZixZWx2dEaQ7anp3pZO9CRbeSGzq+fbf470FdwazdX
YU1hTTgwFNq9LM6O64kjp9RDuZA1jl7/EJAEMuk3kkDmk9eWxTeN5NN9X5CnxZ45g0kTG885hRwM
DnFtUOm8XFH1rnF886DU4Y7nKpw31dca8h/FcqpTCjGMsRt+Zq/iOTplr1b7ZkUPeKqjnyv1eP9z
bv1mqkxzw6SZFgiPNrnuxWUhTpDHjdWAgkv6XOu/zeRDCPfUv7fBm1LCZaDlvSkt+WoWC7CHNU6J
FlTgPaVZvKnblTzH7R5TweeyA8gLgfH6O+0XA/GVTs1JbDVOo8ANWkv9k4yoxcpI/uK3rxdPlXml
mkR76ESpIl1PV2BYWdkoaFTEavLYveodN7gapa9i4wdvif9xbPKvYg9DVOU+oCI2uMghqWgwqMAf
d96rn+86+Ovixww5teIThH0f0OfcI50luC/3J31hPvhSann0XxF55n4NeZfE5bRoHdeshFMdtygt
VMPv+0b+1uRu5+P/rMxibV6WqFZAZeUk42MDIY+KghungPrdf1YTdKkRVUPS2sqeezH9nP/R/T2q
ap4cr3jxwmDpYsC7pkQy7eCzz2gz3UX+tBqcUEbqt4XyaGWgC9sEtSOuEsp01GvzlKngQ44hVPLg
VMjH6xAM08QWV/X2/nTehjx0QnXufBAvEl7/nrwXPqxDMp6NPSTGUtofIaC0NdSW0/SLnK8Y+ntG
X68bRzdkAeQA6MbAPa79eDRHA8XxTHaQ4Is2qRHYrvAlRMNU/a2JuwShJuDfhtvZ8Usmfy6rPQx9
+yjtngIX6DHPRAjdji2UhcNOXkNk30ZkKlMTfwA5Ay6J89pU6SeBDlhHdUYY+DbZKKnbEQ5p9Kxz
FBPURIc6QgStEkJOd3/+ly1zjhpcuzkWZi8Iw8x4I1dYLsm8d2THUc6xRdgQT1n1NUCx9765W68l
7a+AKqACwv3AmgUT0xBDYQxD1QlKgCNCvq+FYCUqLpw2AJ6A/NBrSmzkrLteaAmlYnJclurU/i5/
Dmn7rE8jaomH5HfsJB9yB9b/SLa7DyBEFXVfQw4nPUv7YCttYBi/P96FaHH9MTOvC10rherYVJ3h
owgltn6W1A21d0C/QX+q0H/ZJ8Xr+JnOmaE+ynurOa18wO0FZoJ/AU8DcsyrYJ7wyMyiGwBHqQ78
3JRxN4r0MTi7RvqWh7KtNw+x/yg3D5H5oEmw25qwQu9D7UfYvHQ/7n+JMl0rZhuQLyFwymjX0X41
BZyLrS5ohVHocME7xk8zpoRtqzXy30/CJnjWgifE5hrhkBSPxVl+8B9UJ/yoP5UP8cv4mz4M2Za/
SMaRgpRFq8smZ4+sxIfJ8+Zfx9uG7KhFSKW2f/11UVnJWR7ydUP9s4Fcv7Y+JsqfP2q7LeFYzvIv
K7MhL9mbml7gMAEWqs3it0cPnYz6huYoT91ERmzXz/24916CXaTt4TiLDzAWdf0LtUgkq7xz8dmS
9vJj+z5C5/oo7Ed1J9f70fio6ccUBrPcG3eo3x4Cda2H4/YgmHpi/+9Lp5FcrFsdlYhH64lGTaO1
dUiaobjQ1LXc9DTem/knJ6fqFGyo38zSC7Iv9Z5RdRBcQGlUwjmmcqN5CWQkrFGdoCVVVWsbZbW9
vru/ErdIyannl3uDCWpFJRs9s2whMjAkQqs5QfFTOwvuNpW2MEG2iKQPxzp4GuCYbcSXMVgZ8uK8
XtidYuXFvGqDKzVaVWvEo89l8Jqy4vl/WjsTBBDDI6H+d09e2CjrDh7WbNQcpKic0YiOrVkfIHhf
eYotBRmS3P+YmTkzSVSUKPtec7RYO2hdrG+MIf9ZkuiIJ7FA6EXzlYNk4dyajg/yUKydDM71evIk
GPdiSjqaE+fvUXkOENqONOTKXCg+A1C3woqXLI1Qp1uDDAAvGRBb1/YyPUIyxdM1B+5iwNNfNLk7
hO6nSZS9h4n4vksunZITOIDHM1ei297boOwDkZ4ixySrhJ6bZeyylC7G+1YWshoU4EkXkKMm7nHL
vx6T3wiTxrisOjrc26nZbbToJYk/q1CmiOpOx1FA6op2v+vgLzSQwP0RpfvCOtWTnMXeUt7herNr
UbObZGeWKy61eIz/BcpTbLSUmxnX0DNo5EhXnTSMH5Bgtl1getD6d+gw+LpsQx2/0Vxh47qQq4/f
Y/D0TXVIpI2ivHrWEQyYpdruJ+Qs2uYD2jQrDnGbcyZs0P1kkNkzOFnn/SblMNYKzPmqIwE01xTk
Ne2urI7uForB7+4WGEejvQTPnWBuB/ENHrf7q7fokBfmZw7Zqzy1cXeujH2CQpk/dLsgLAok84LE
ZjYLXtaDsjLoJccEJWOAwbWI0XNgN1RrRmcMHFquDLk8xa9wi7BUvP/3QwOpyGHM02BCAF37JXj+
tq4QDAciAyV++GYM584o9q30JAXhyjTegkBZxktjs+jvJt5YmYOqOjDz7/LygVqvbLyp6V76gZq8
qu6SN+XB/BDmZxcKyfsDnYLU/My7tD07AchvKhXqp9iO31WoW7ty2/yXew2cZKwa9S7Yw6ZvuDgB
Ipgp0d4gUHrDt6w/ttNBgybW+BRUZ1HblxCI3h/Uko+QjgNMSPiasNrXBovaLCCFp65auEhVRQ+e
v5K+un0yku+ldkxSjnsriYlrAwhzw43cTga08+BAmsxt+hslqZXwuLQ4FtBEOimB6N70P4+Fb6YB
7PhOi6xaMzy0yjFDzer+ZC2O5cLILAQLWl1avlzpTo/fmVSJJRMmQ9vIvt+3s7goF3Zmt9vKIDOC
AIHuoPKbQkJTAXwqomHl3FqeMmMCdyHAzZP2emXE0kT0oe11R9EQaVI/QEAoKWtPqqWTn04b0bI4
u3TwnNdGkIhoPcQZdGeAwDT7DLQnfzN6hNx4ymU/7k/b4vJc2JoFB5k2abVEAMHxrPP4U6SdgK4Z
qVq7zCy9PejR/JvEn3oKZ3tUaht4a/1Cd/Ic2lDlVFUiLa7Ftu8/csgh+G1b1sv9kS0cH6wTzw7i
K12b82q7maehhyim7liInJ5NyS+QkpMOY64/Vryp6aMOViwuuCBtw4guoTXABp4DMNDFMxJPYNsq
pfRFCnkPt9Xr/UEtLNeViVl2wQgyORWbWHekSLVhzBNg31THfZL860YbmHOA7XA5g8hQBhV37YPx
iGBgJGGoKH5Ra/MLWmr7FTzqwma6sjFzirEWDc8osVFH3xhLYxylfoUBYXG+SP2o9K6xqHPoiKUP
bYwqKtEn1lNULYdXXefppQpVbEegoe6vzpLLAV4EpKDphsiV7nrSZC9NsmrsdEdA+HTXTtT+0ggp
h1v54kFLAv8ATdXKBl60CQiQ1lbgtpSTr20mKISkIOpZKKt+rYPe3ERmg9QsGUbVGuxWox3y/iiX
lo0h/mNRvrYIZ7UuAaTUHRMcbfkSIl8crEDHFk2wc+mWwQWZzmsTXdonMGhKuqOOT533aQT415kr
W2lpt1K3/sfG5DoX1wbLq0ohqFVC0tj97KX6J2Q2u/sztbQ2iBZOjyrUtYDhXZtoKyQWh8xgpjRP
3cterB+8JPuaI7wmN3LypAOR2943ueTwZDJgaqMYTzfZzCTXpEjqjNhwNONtiE/c+rIw3MhZ9O8P
Qlob6JqCEAdUxjzNmQzQqJdSYHDcgpMSU0j945aKSIfWyoq/Lc7iP6ZIoV/PYpxqZaFpAs5QlZ9C
tf2s9vIXI5BqdPUGDYG6vt3fn8Ql9+PopeGVXM0tdC9F3qCP1dJwLOFB0D+K4m+Lk/G+jcVRUdia
Ggw55+e0OoIRaUPrZYZT+JBpkE9+rrKGB5VGJkh5HsPDfXOLQzKnEpcCiRB5kutJpMwyyoFbw/SW
INI5IKNkfq/Ht/tGFipp4PPIfsITpABb0GfByBh8FfmbxnBKd7D97ozyfUtUH/709TNavK25t0wQ
qOJzgTpOjTJws0GgIB0rOz0GwkvfRnbRoScKl8Lgdo8eypFuvK2aZ3ENhHOLYeOAA6zC1UemwH7T
yN31dVmV9WA4rp8AmlL2fn2GQwUZUrQfkOrUqwG8rGz9h3UwWAQV1iyIReZZlrJTTPqCFMORukmX
1Kg/CkKaHFxSBCtVgqUVp1WW/gvwcjK8hdcrTkIp1WK6f5xg1F85fF710ihQOpLFFU/+e5OaPfL+
UrbBfwcO4ob8TirQg8s9y3BiJKbVZmt9HbJfQnfQ6oObnvXECX30MXVeuhYowR+CBKgqs8vqNGQ7
tZM37djvg8q0pQJIj3C2lBOYl22un4fqqIRnM+ThQH81en4KTTL+Q4L0axM9Vc2+EiD14Z4P2YAt
OoFODjWptp3u2pCaaPmwQVH7vosvnRoTPd3/xjr9/uLUEMK+7sfewMNbyQ4DusjWCkhLEZwSAnWM
6fZKiuDaQhVFOf7qmY7RP9dIwcbBq6mkm6xZCXILrwy4fSQCHKlhXdFnD6a2kGtDQdfYUbzv4vB9
UqBDC6lIv9Oqv1PNZHd/4m4bVNhwl/ZmV9ew6AulzrFnmD9E79GlpTc+6lXnGD4o7bywxWKToJgR
b61zEHbIV+zd9OQjQUJDbi0julH2kCrvlAHVxvzM/X7j0hiQfKqKbSy9D9Dcud4mQY6leInbz2b7
KXJRyYmOETQN98eyGDymeZtAb1Th5rRIfdNlXqElphOfzP4d+j/bJ5F4Uo9tdB5Vp1/Joy+lcIxL
e7Mrl29EuuUX2GvrejNmyRfN+iI2/kZ/gmHWsz7mZmFn9CmMwU6PPiJG42przTl/D6T5Lr/8hvkJ
4tMzMGHEaDx/En10ez4ZMmpB6MJJUK4ewOTJ6kfOuY0CjTJSLl2/M8TvYlC+lP4x911bWoVtL7wq
qWmA0qOoAurfmLbSxWasITUqgwiX6lh/Ryl4RWY/83yjo93lHWmuXln2aevdTAHmqDZyKyBjcm0P
QQn0yLzcdBIN2PNOe9ZGh179/h1F8aSyoTqsspUnxW1TJ9tm6lH//zbnb4pBR4K98jLT0fp9Xenn
Fo4cPWk3wG716uAP1aauoAIHTn6GX7nK1oDXS/eUS/sz12t6L6y1DvuFlT8owlcEgAzxJKJLrPlr
HFWL68n9BMUDcq9kvq7nN1R9FN3dkm01SDZdhBur2sbcG0LjLOjPslJsorXk4fJWvrA5C+ixkiul
AtDEUZSdeuiMZGMwuSTZqSohqfAlf5PcP/f9aOlkpq7B1ZkuN9Bis2HC/lkogtkhp6uJ2zr9KlLp
zKLX+0YW1418C5xtcMdQQLqeS3riJTUrTcMJw2QTyEe3i7eoqNZqtRG8lY63xXXjHstTB3M3N3Rf
QK4t7QhPmp8iTIhfDNE5arbcwPbR0H+LSmQp06/3B7h0fpHYlin5TQAebZqAi80vSllDBh+jZqUg
cp3YcHsfGovG1gztQ+ntvrXFNbuwNjsti7qMwkLDTXQ2ei7/UOVfAzfV+0YW78+ckoCc0TjBO2ae
MVhJlMqCT0ATPicN+kL6j7Y6Nd2r532N6yPyOQ0AATEgxj6GqZNIxx7duUSEHcD4EVqPw9Ty0Yx0
I+S7Usm/1F59KINDbh7y7nj/Wxc3zlTYp1FT4oU7Z67zpLGGZ6Q1Hcnb+douyw7JC8THGu8LH7SR
9FKtxd+lFb+0OAv3RqJ6YQgJmhMEXNm9UXj3UrhYEOQJjJ9l1H3tOHPuj3LN5MzJGjdrwnjA5BBF
Ozj7odN67eOnDNi+F3c7VdBWttKawen3F16NYqI5Vm0/GXxwH5Iq+BC5vwrvxQj0bRq0x/vDW9q4
pGW5aVI3mbgDrq1pjaxUsHMBfNB5A5VnyTx2gq0DQchsCV7uNRKUaYVmB6jJ69DCFFBu+qCu7Ule
O1iyREIE59kZ3g85r461YaLpW61spYXwd2VpNo+xkKMFV2Apdr/VYmlPF0wU0rZxxMNUWJnGxWEB
/LFAGxPR/17fLhbNaxFrC1vfQKmVgpAf7lUZUSsdjj5xLRmyBPIzp9jAi3WiDbCmQHVhK0LO2isK
Ei9Uu4LwBJ5tNE569nPctsJ71O8iP99Gb41g1z9gJQsq9EPljVw/NCelfx30gxytpYqXIgGfRK2Y
xyZ34b+ffPFJRYQIoJDAkZkg7auOb6X0oppo3n/LheRkZM+Kl31WlC/3XXdxgS+Mzu4lEck0vU8x
isYuetO/KfVv6+x3A9yRxPKKN0374MZvicdkwjlwSNpcT7qIqHkaNBgTg0TexDEldyEu1hrPFt3o
wspsdzRjgCTwmPNilx6g0IT4PDBbGj66yA7Qgb0/f4vGGMwkUEQpay5mMEpFGKdhRY4rfDdrQpn6
o6q+yMJa/W9p6nSOaGqMExD/5h4CaZXSJuRZevM1GB2z/nV/HEt+MIFEuOrA/arO2zBKo3VrYHeG
A/WJrRXvvRrbVvoZDXnoYb/ftzUFjbkbAOCcpguM500/RqF0YRiKMokOdTfKpZ3Jn+JRsNuPFbmc
eOXo+Vu3vmNtTodAcjCWgQAZiEObJyV7FDNpo4bvpXCS0u++so/cTakRa/z4HMb+Ni+lXSyOD31c
7uCDQk3mS191G7E6mf5no09s13pyu49+tmvdDToIQY8Gb3COigdJPE2o+rF6oOnpBDWOCV989gLi
nqYxOxWAJKYf4IxpBltIXgxkBeVhe39mFw4ikB7/zOw8cQjTihvQeWU4iJC/dPXB1IUNqC4gumew
pN2pltbyr0t+adKAPzWuUYWaZ5U7Cz3biMS9kxjhJkzFR1PIT/cHtbTFcEmQ2JMOBcTX11EDnuJm
oDHecKJMRVgwlq0N6ouyLSY8nHPPM1aOodvud1KK9KCQeiXdR/Z1FqZ8qFeUTnZJ8vY7pbEhp0/0
c+Qf9eYkjqe2jzadU1ew2TyIFONH+MCAR1BHHOx6rWFraVtOzNvgu6YG+Lm2U6Qqo98N3M69arD1
/l11X2hiQ9H6uUSO+v48L0GQqUHQuTGhHOkNnp+JljFkrCfvRvKGJGOKo+8fRuM4MDh014HCcyZE
26hBXdfuR/4RVtLwVeteVz5kMjTfspcfMlsAy0Q4XTIL0xGKo14HR6HY6Qx8eMlgrrAOPGDT8I+r
bEqu9r/pmRvWyjJL6YKrqZidIYXU9zESp6bjx98yY19VzalFsFrQ9oZmt93HCSg5/s5Rv02yU79W
t1t6wExYOyD+5GNw/dlKmE3cCllbm7Dc0PhUyvsmGT+pFEPr+FOoPMnuo4zacfizTv5oCtLgp+Hn
CL2SRpI/fBeDYdPntqRUdilrVAIqW5J/1e/Jp95YCa5LLkNiHPwOuVwReNRsbzYqqpZeUZmOa33l
CeUl7rYFLW/CYa4NyAmrERrMZ5Rv/WfFSje5exzGLWDTrbQ2ZwuBCHJ1Lr38AF6qz958rSclQd5J
vPnQcIShK14jIlvoaf1L3z7pFk1n5N9Fu7if+Z6S5XqlmU5tHhpjax2F+qOkPU5tk8XHXFftojoH
a+jGha0wccb/Y3TmiF0TVIWbqqZjpa+a9WPKydfKfmW/TXMz228TMy4vFNB69L1Mc3sxMrykzc1M
IMqIYbHVEyil4Fou9nqZvaW1a2xavw/3PVgrSi19eIR3oXwUw8b8qEN1aEu59R/SZURgMFUsKFpz
c+7zSi7SRKpZzVp4lIqD+yxo55icaPJyf+gLVxESO+BMoLamQD7v2qzqIlSLiOmNyEeI3Pnl6Azv
ODlgb/Qova1EtqXVvDQ3fc7FRA+IeLtVqZBsCR5r+XsewGgbrYTxtSHNtqQlRHkzDgwpbEinZraZ
71HetuViZ3wI/8Ndmx4plgldI16+c9JIEy3iqFEzy0noiImkV6XR7Vz42shrDrEEvr+yNAuJKl3c
WZSmNIHK+ZcYwOwQ22mpHip3b3QIqVu2UXyvGp5x23oNSbYY5qAohjwa2Q1KSrNikpQpldUEheXI
B3U8RNFzbLyk6G4p8lMkWZRKTlrzUlsPufIqQBUTvin0CjUr95KFe9DfVz2JSNgtQbRfO486qEpQ
aZXltLSl1XQUjmjimaW3qcyV7MnCrYPKHAicqXVeB/d9bSnN5KAOR8ECvZtuNe/DkDR2HZ6k4KPZ
fb6/AZd2xP+ZuqHDSKFb663Wc51EREqdHju6nqhh3jeycKMjrsncaGhuoL1pjiDJ3CAchBDnCeJP
hbZN443WfJUqnh7Bo9edYoqmwalLvhkClfIC1umj2xwAe9TCcY0Z9HYVSW9IXC35i4NknuSIQZXU
rc6OiXPxPZOKr0KoQDNpdPtYqdYe3As5BZqUaJYhuQiHEoDs65UUCwlsTiexkpK2oYk6L6cLncZj
wAzyzRDvRVvNd/dn+3ZJsQmsl7cqwr+yLl/b7CLSzH0duk7Nddir943sb7qVqvzywC6MzI77qpYH
EZUU16niP2H4Yu3T1IaxRT+V409BEbfpuPYCv42r8MRBV0nzI/lyCPOvh0Uv2CC6ZO8dXwGs5b5n
ge6Unnpo/V9x+oES+r+fxWnV6NuGng49vGtzrZr79C2GliPS1DCMD8UkP7DSOrE4i5dGZkG1Umjk
KxXfclSt2UnKB0QkKsOy5Vo+pOHH3vqiu78GIV/Z8ws3KaaS8wJ0NtpxvB2vx5ZyHlfRyB7oUieT
wwfXKrbw/dnlqZkQDca+86Ho9QJIq1cO4IVmjGvTs2m1kqy2TKG0nJK6VB+9feyRbzr2KI3abnhI
t+YvC75Hs90b2U7Q1qzfVj4n6/StUWll3PM4ZKjwqsX+NN9S2thp9zsEfPGoyMd05DQbSXRuFM97
q1aleJacl6wqqemJwPqGkycsEqX1Us4O/U3r1B2Hh6zvWvKMkvy+qhK90JGDQiXcWfD/UVDmWnm9
vvDzN5lu1viuCVNcwPsj0A6F+LVzrX1Z+huz3LsqsUEyN6XL03Kwe+XR6EdeU1q1GYKt2PwSy70R
kxSCRKU6GGstddMyX994py+EAotWNPjtxClKX1zETEmJPN0fLSfV9Wdf8D27LL2Vu+XtKYoNKPah
d6CL+YagOZPiukLSwnIs+PoqekPD/qXKWrvgKblKbLW4wCQJphIEPbzG7IZCM1pmQmaJX1fKJpJO
PMA8YGOmmdmVnNohvUaK8CRGhwCxFkHuN6Z+QK8R2Hi0q0xkPsxXb1ij0ls460DeKxaN9PR5ANa6
nmU1Ln3VCFxOH2Wva2eXjJkkn4KqXomVa3ZmobmRy2osRO4rQqM+VkF6pFXiQeWlFK4Aahfd5mJA
s4tRIGVJblWcOnobfTf9CA5aWBjvB/4lt4GwYcIhI39809QUq706gWJcx9B8O+VeQJuHkn4RK9n2
2xVc99JRfWlrFohpnpKENkk5qruDoX4rko+FtmJiyTEnegiDuwB5rHlKMqjc2LVqhuP3IF22VoiW
SX92lZOkPOjG/v7cTfM/39agdrEEUB1ts9n66EUKpHqsXAd50Q8cXBsgvFvBF37rpGNLU/4gdz/L
buW2vGJ0ziZSB3WQ6ygVOc2QAr4jT2idS5FXAdRd9Rgn9mBYG1/21y4ki4sH2zVM7HCtQdp/vbsa
Nc2TUGSwXvonj15N9Vch/JcLwsSo/T8bsx2cuJUnqGHpOhqiAMmDfCp3Koqkw7cweoStJPO0tav6
dDu8WcILi7O9rCg1PDIyFnW3f2prpDsMWzQRBesfvewlJwcI848ufei7ZF/K/vG+Ay0k/nglQJAn
Q082leNnHpQlej4OCeZNahS2pO+G5EcufUcqxco/ScnRqhVbVOw4eogGZZv+hyPjwvrf+9rFsTSO
U5U8r12AC5JdgEfQeuNodNvkkXfNStBcdFs6vQDvWzokGzM8+MDu0RqNvR9wXm+Mutr2gWZsstY9
tO2u/1pPouvSYWV+l0K1Nv3XAGr55vmRUHWFZeaJxPIG9SZLDqTNIuHYj9sYele1+Fqbe7QYA+9b
AC59H2abovjSSKvk6kuB/PIzZl4mihlYwI7PiBoFtlXklT6N+c7bDXvt0G9hv3Cp3EP/UTArwsoi
L0VEpNSAvoJ5nM7q631bmYHXZwERcQiPdfQOCy0oODtHUrOSNpm21ma56NJ/mVKN6bZDEuXaHmLk
sNKJLDR18E2vJ2+tekKZXHX1TZZ+qOsA2V/u3iJypSS3RfWUrqltL46YVi6Z5g3op+bkAmk+hKIw
EiFpudhI4d7KD8CS3WIryx/MNVGppbA49Y39z9jsJmQiKNVp0mRsfJuQ6OUjhL7/JUpdGpmi2MVG
NeNx8BKB2MsZ7ZblNpK/xQokXtKXwE02UucdE3p77KYb90i0p328to+mRZuHSZyH+RQNrgrzk85t
lCr2E8N1QpJBsboBzbAFpQsEhAxGcq7bfRP/MPPHNLCOcrA3hM/3N/JS9LiwPz/04Bei4yPWXZjT
d3HFc6KPX4rNIO5zrf0k8poKVtHCS3uWyjRbB+ALqMbZwg5iGAqtbLFvOv2QRI4m/xzLL6V7FrP4
4KodocvYRvFGqn8UXriDrudRt1ZTgUtPOJIAnLc0YJKanp2Ici3WOSxmAmETrPLwyW9OZgHlAZQn
Xg3dTN/aBl1xhRI6WSZ9uj/rSw92k8OYlBwt0zwtZnPgN11VRrIqTH6nx9HWD/aJ+tLuoicrslF8
kNcg09MpMPMzDML4RPMDqnXzF2vvGkkcxbLgVIa4qQthBzygGRB/qZBJPBj5H9HqNsqqey/M8pXZ
KaJc7C8pkdSc6ROcLP7Uw++MTlBkIPsO/2AMx1W/4bZVbUt/jcRueYKB4VBtRbvnJj0n+YGvjHnj
ov+AMmlgA6VPxl1tAsW063OjQoW0RuKxcCTCyjtJokPPB2foLJYE+HpvlpgcBOjglE3oQ8jpaWea
HE/33WchDpvcamgEhJ9PpzP1elbrrOn0UODUazPzZPIQNINzkphHUw82kvLFgEjovsEFtDsco3Rg
0wILkSJyT9cW87CvikGViZMCiV1S5bBPgGHv9VNgJnQafEQaZgPL4k7KoMEw4FUDpaPySObeuQ3l
r6n3SfbelLUjeKGawHchGwBTMZNx0x3ie1ogK2koOG0M+bOw01L+fAgVIgcvFSm1kRI7eNVBTjoE
xf99Vf/a+mwdNMnzmqrxBcdwx8SuKqAZmqMjX95qcDusAcsWV50OTfId4HugPLxegyAuZRhfc6zB
mu+HuHXSHAcFJb4GuG+cQzUsrWYWF4I1XQ5wupIrnXISs8dJWjdCw3oKVLAHgC4yyklPVr3P3KcU
nXYwxzBZkZrwIVDKznLxlCbnrF85oxYHrk/cOOhjkfWfTTOi6HEjBKng9PrBLOq9UQRbgyIYu7lU
fsF/veLtCzcP6HGgvoeJB3ZddfZ2qHRI+XqEclHa0MWtlZOSDgQp3bZGttY8vBinJCYXjRf2MUmW
60Wte9H1Iq/CFi/sDb58FHyxP7V+RPU9zh49i+a/KM60hy7zh40v6Wsn4eLskr3l7UDtlJT/9RcI
gx8PjS8KjovnWjFvXZ8k/LmhWzqs3/34y0ooWTqJsIZCHaT8oP5noWS0uqF3E1azSs5uGG2rP6q+
0WrtCRJNQ4tsHqjiWv1kuorPT79Lm7MVjWApaBQJm0lp62Nu57sG5Ev8w93cH9zSXCLsMbHKUQJT
52PryratBc0SnFJ339Mi2+cxjDl02MffgH+rtbdCGbBkj/IeRW8efxx2s7dfFklyk0SsXWNswjo4
CE/VQWrkjVi89snx/tiWIsGlrZmfREEgutnkJ10/2kEDfngtnC4doJcWZvu8QKY4rfNBcD77tbzT
kfYVdpM42/1xLNx4zUkcduID5vI1p7XXS72WEourl17oj7159PpX0z3lBaSQUsEBsvM/3je4OCxw
Nf+Ps/PakdvauvUTEWAOt6zUkaVuSa1wQ0iWzJwzn/7/ls7BRheLKEI2IMNWAz258kxjDCBLJI9J
614eMAPNwEaUYb18hktachDnhVtXk0/ylqLG2sVFiZBGcrgPNKjLLy1VnVKqeYaTVxpvg/mUW1/D
LbDO6ov73sbiKFUpu7Em3ej50Nf5h+Zttu8sFLD8+9y19pH22/lt28fbM7gxLmuxzUe7Tf25x6aj
/pt2/9rOuey/3TaxehG/G9fyGjQ1iUyGyfbWuIPk9FGB/0zzZP+OLGf9O/gy11tkUGsHClQXTZd0
yAB7WuQPnGpoo86Wg7OVDvJ+1ozJnfN8S7dvbfeR9YPGn4BdvUJYV41f+opGyRzhJsjSDr3zs68V
qBadjW2+VpKzgXHTbEnmlp6DxXjsMmxtOzKpTTndPgE1Ec0/qgcg/flAO3CJ1uJz6BxnrvxJIYvr
P5nxt2x+3VjHtav+/VcszoBRhM4shRYtHtnvDlztQ/u1dj4TDNC9O7pwE8pQ66L+6o3Rzlef+BKp
e5qTrY66tWkXzDcQKZsqDVCLY5LKkPwN6uh7kAO4ZUKbWfxczY7bJ+3GfbaWFyJN8j9Ty0fADGY7
S+2ZEjoCGrbuIotsP+RmfAdC6zw4PdmZ1ySH1s9Wng39td6SQFvbx3CoCgi/IKZehpZNXDZGnhON
NPLzJIVgfzfO5sqSckxEF4voYeG5u7zWetMqLHvOg3PjwN0RBRxPXqDke1gRYDVbLplYmQtfAS0N
QQkr5OxholhmjoMpjbWqt0KUSSln7kW5U0fjHWmb6Km0jtWw8YZv2PtzMb0Lkatpzoe2wJ4S5Sgz
fA9VFLqms9O8Qei/r/OHeksW7Go+GaFFzonxOSgR64sj0iltUAy+Hpz7Jj1UuX5XD6c0eakc/bMv
7W+fx6tzIGzRHyCUiv60Pl+uXVaV/98W3RaUxE8VrB6tJZ02i9VbhhaBij1mXRAndnDu/A/VoEEy
hCROprrVFpJ01RBBiMreEGSuS0PkbWr86OA89to+BnVg6x/i2bkv1J+3p+76YIu5c1ggrm2Z7nFx
8N7tjDSW4T0bwvAMZ0Q9oKIQT3tC/72eFQ+jFj2mKT0syFsCDmCPyMX3zbGu7c33X7AYqwCaFt2Y
hGcKv6Of3Ev9Q2NG97ae7ZMm2fVptleC37eHvTa/kGZYCoEXSfVlPcPSyibVnCw8y4RcwIF1hPpM
/36zJrZux4JyksYczoL4+bvZ7RvAjMZYhmc9vZOD3wKxDuo4/GveNRaRoPV/ZhaXV1wBhzNbzPTB
dCgjaPsTwx2SZtdU8jbM+dqNEeZEWyFlZzKsS3xRWSE+RGyCuXbaKdxh3+JocH1Ebu3+YHyepK9J
rGyccXFfLG9MW8iqA3WGYsla7NOqbPsxVIYQ+jUaxJ8CNuezH32W1FO4tTnEr7oyJZYLvLjohhMb
9t2iJdocaX0xhucgiHnpzM7kWQ+2noBreR0xi/RQ0/qG4447fWkGnhuzTmByOitG7JrFjx5Z6DCh
uWT6B0mdWY92ajaekOclJ1INd+1c7yBf2snJp9p8zeE+HqQCeIG2p6XhdPt4rM4AFEkEE2hb0955
+WmmNKZRrMzhOYFLJklBcm54UGsGAETpMmwrcKMvMz7dkOj9UDisZmpwxCu2bDiheHt7GGtTTKe2
yM9CSYzTsAwn/Yh0RGuHZwE4msMMMkzlYLVn8p2udfe7tD7Zyt6M3qQshRDPHfV9OblJeS8r/4Zp
yvX+H5qJqKK+/6TF1PZtZ1T2xMj7PtPPdmko95o/fL898LUTSgqVRCrjA7DpLKyEfd5H5Oi5U5OQ
bm5Ix++QE4m1F4R5Ehc3dQvaeI1CEeN6Z1Gs+LtDA4S6TULND89a8iTbIy4UKFkSICJPXaUmXXLP
+hTvUxSrrM5+VLTwNLY0Hz1K9q8WeUFj+lmq38Lg0zACWTn18b4zYKEIox07nNPz4fYMrVwnF5+7
eHTibBj6wJTYGRW0NvI+pnGmA7PspF+KtAK3VxxuG1zxhy4MLl6CJAsaOdOZH0oDH0LH3zfyo+OH
e6nYWPuV5xRDCBCRqQYfvCRM0YZGjcIugWFe/lb1ravne02Z2Mv7TINB3fhmzF9vD+2aKkesPRtN
sAGLJvBF6KybdR7XRRqdtfqrYnMrKS0Cu6F6UqViJ/nOPcwbB0ca783osy5Ju679MKtU9IctgoSV
a4WGd9QgIM4W3duLTdhEtdwUAWMfLSWEoWiCjSgr/xrnLob7zspi77S5POUtjNjnPv6un2Lj1IVv
bX6AKe/2vK6tJPBdrNHRC3h/4UJHHV5bi7TuuZ3pd/eK4MHvcziZ+p95FroOyJsdnuFtm2vn4r3N
xdvnm34kZRI2nbvhBfjPQT8E3XMRGjs4Q//eFP1kwLDQEQAUtnBazGqK8KGL+Ky0u17IPx1aqhr6
B799ljYD2D/Y6sWjTksZkFCwilRzlo963/cK4NAWa5l8kFB+6GNRUxg+SeXJD5TnqEdIBVkc80UK
j1Vysmt6xJ3o0xgz5cPgVf3vQdL+yX7qT+i31+MP5Hqq6EtHgWLk4Y6b+9C8s0D/t/ex+j3Wt0gI
1u4PBDKZL3wgnKvF/RGZczdLcRWfo7k9kUCnA8XMnjIFGqStyt/aKYJYAHE66FRBQCwWxm+jJJWc
ND6r0S8SU/FWem9tX5uUeuip+RPQL35/U0WT4SQshYNTJfXzfTw/V+kT1NguzURDO9BT/teSFZwi
Am5gh9S18AQWD2JsNfCKwO99zk2ap7XejeMHUjgbp2d15t5ZWbh0Ov4pueSBmTNjx81a+xcZvi2N
gNXpe2dkcckxabmpOF18lot/x+zZcPZK/ibbd6GJ6F7xLd7Coa3EMDBvyX/KwELadDEoZdAm/Cim
Tgn2YfKUykiZ6/A/5Ft0Z2tb/L2hxcDa0WjQp8CQan2UjeagWLz/58hqjrm+v333rJoifY3DIpI9
yyYj8FJjJM0Np6mt92r/6nQUiKSdU7/F0kaoeQ1gICdBQp6JEwJhJOouPSM5cSyEPvDz1cD4kE35
nV3LrqCq9pPpkPjzXjPgzNvZ0uco2uqQXFk7bAvyRHwCwX51aVtP9SGVVGz32mtZ3uUwnXKlb8l9
rczmhZXF3WQGo+SQcwzPna0UbknLmBk/aahPjbP5muj3t9fuOgcsYLsMR5DFghtwFuYmNdIRWwyj
cxer8qOfpNVeTq1ph9J3dwjkND0YwzCfRqUq3bq0/EerieLn0LT8I13vOeWRonibBqKm1uqijZ21
cjrh8CZNyR0tAo/FRdOYgeLjCuN+OcGpAfILT8evVs/cMQMUp/l7pWm/o4324/akiIVcPG/qH3oM
Hm/qMstWSVNCnEwfeUyHsfyUJNnHHFocTdvyYtcCC424TXRoU0rWlolEQ22CNraS9Iz83nSaMqdy
uzlGqiTwUK3V1TbA4StcSLk7PM9ySzBnZZiITXCG/h+9yfIV7FGSz6qsT881BKXJuDO/zehc3Z7K
ld2MDbA3gFIgUVjG5bGcR75PL/a5ru3kwNLJz42tODS+5OFXS2mqD4GebfEpLI2STqGHSHAqUkLm
qVpcEqEp+1kEHPc8qD3tcCcr8AxaSSrTOsXaVqO2uLHfbxZhjDZt2KoB+YkGsctbQZNCc241jAXy
t7Ibj7IiuWqJWByoe/vsWPte+dbV+yGTXd9Sdom5AchbrqKwb0AEjMSuEPNdqqKNpu+Mee2nZ81P
XbJvI8XexPgvRgQqnGWENXRZgs1I1joJjZfn2mhc0/gy1q0rbSq9rA7lnZXFmxXMGS91EmXniXzz
wPwVAlMMQ+TtPXkVYokp4w8dnCIUYPkul2zUhyYeWiU9J4lybGyUKULE9pJPun+nPFjKSTbyeyWz
j7rUuqHTwPmDntRfHgzxDYK8FrdNgFKXNSAKI0Fmpyxb0YavsN6QvGKn+EclPRTyVgX9KjH9x5p4
OOkOpc63LG5ZiRrKWs36ZTO0w+W+x+0gTSTKXCnBepOM95EzuhW++gyrbRn+m0HCd3va104laSpx
VjQYVZaxNFzOflVDVn2WuVt39sBzE+A2HCYLuJRfNr6bFmN0d9voFYCckaPZSUBE8hEw1DK9ClZ0
9gcbqwZ4bcn/Xsx36lh8S9WdM4D+hWh12MP3pTk/ZSPbI/EYA13hsjc2MglXoxeFMJoJhJKHTewh
fv4upSN3hZ+G9H692JokH2Rf3pkIvezmaQ5I3BjQZBVZc7o9eHFeLq4mbKJvTCab7kbKjQtnUzJC
aUw0J3op2incN6Gq0KeqzofbVq43lzADDxDvCCrfV2VxvRaUHUi6vwDtboffbVnttEk55m10NEtn
PwxfqvYxjHqYuhDw89q03bidrlKTcOZcfMHiwh/pEDGG1o5ezBQse7qXpsc+eTL08ht59K5XXAoT
6ZhBh/7PeJCI9/OHroQOxXRb9Vny7+gX17a+6epd+BOO8+bht6DcuuwTL2ept7KOBR8ypbiPing4
JamiPGg+wLUqqDV3jhuFJjF0AJLBMJ+Tsmj3bROpRxlBmw96aAvEVtsOD3OroLaY+OlOKtEykXlG
92XWvoWG/lPqEFtDvT0+hCFJottLu/R4BYSd76cywaUBZd9i06LhU6WTmbbPyDZ3h1yXTTQX7fEU
j3Gwz5D+2fJGVw3SYIEMOb317JvLU2LMYShJbdU+h4Gn59mr3b6qFSIg9Wtfj67Vf68H5V7Kh5P/
pbkfwsfO+Mn1NYfWxhPxJ1/y/uiIkYMUdqjYUrvg7rj8kMDpUdsrmvYZZuP7QHlohy9wmCP+VYW7
IIgOegXpj//o9JZbSVBa9x+C8OB/SLufgdEfy+A51827ov4GmCbkLwIa0/vmPL2ZknIatsjH/hzk
q69FsoWPwYOHbeDya8eIXFabju0zqY6HsXCdTodY0XKnFB3A9lOQdEgi/TZp4iZt+qDl86FpjT10
y5l5P5QPWS1oT72wMXY5DHeG89GYRsGvtlE4/xMJLr+T3t8/LRY4vEvacbmuW9jn0u45tbJyduvB
KF9yRWgpqXPY0QURyJG+T2szddwusMJHdUoj361GdN3kiBqZDUgLYiMdKeRPVUlbomt2uv0QV/6Y
H7qsVrw46QAtVX6c09cg2dk/cxzQDloGXfxPVRlDAItmXT6PONrfw6SWSWqqdTzu9by152OuJRq1
xTnbomsRN9DVyMkD8drT4w4o6HKFdD2CmMIgG9fApFb60d7o/82V74gCgn9+sv+285i3hreeVgH4
bYkvluwwpjLCIRkW0nMQ+c9Z6rMx6gfLmB8T6VlPWtx9X/nyl3cFJqkOKbholgaJ6OKxCedAqymg
Sc9m/EBp7X5on0eimkj//Ld2SDMAUUClgzuJwPByJrvRgRV1wqWXZiR47fqurh5gsj/05bThOyzd
UfGmvLe0KHhl5ZDXTWoGHsLkO1WaZVca2l9Sa2+UT8QterE3FnYWpzdtqj6gAIEdvXvCT9uXefBo
BBnQsPiftP7brDTDEj6YYNPBOYLi4nICe63QurBjAsPUfxhetergd89J9h2vhRdxY1dc7fuFsUV0
JCmFpVOiYmx59GDD7gz7q1tmBsg3OiOa2YW66/b+WJnN98NbZqPMoJuhIMGinn2MErLhtr+fAZGC
kAqDf2/bunquLke3BEb1ZifpSekEnkwBORp2ev+U4z1P5kYeZGUnXoxpsUPGqLF6PcXOXHyjBAuz
pHpUyuPtwVw1ii42xvIE4x+Oep5gZZC+RKb9pfezt9xXH9VP6Uul76UgelVzcBLG3CFRsoHlXvqq
S+OL2G8uSkerFZ9daX12ht9T9pf+95/fL9rRAJ/gjf0hKnrnf5uF7w/ZLAVe6oCvHRUj+tiZ6rAL
lLo89lVZeFU3bmUM19YN5CelY5qPYOta3FV9Js3TELWhN6Ty4Mb0Wz5k1pTzzMhbppapMjE+gnPh
sBCfU9m4PNWowkU4uk3otXoVSwcAxHhoRZPRBUeA8CFtsqCGVakqxlM1V93Bl4N+izln5TiICACN
LsAROvjIy2/IUq6WYIoSLxiG6KsWOXSRdv5wUMZW2k1l3WwUva4SaAwaLSgkQFGXACm3rMwXVurM
o9Mm3tij3qH6MB6RxkJmJaiHQzIn6D/7u86MPBXuk43TItZucWvDbAUfEbkERN6WJABVM+nGbCiJ
B6tf+hY7hXyatAoRC0dLdmNaKgB6FelQOdLXVhmGfVUVwcYDtXK54pqS6yJDCnf3sg7TWmWsSqOW
eIXTV9lxnGfjY9PXNFvYTlhUx9DU5XSn5VUe7f0oCbe6vNfs83bBms1ngL5ZrHdr+blk5nPsyZOG
9ERcpSeja/rPshqUu4SY81EOpfaEMr261Yq9stXokKZ+J7xInQ1wudWqWZ6UpOsy6GCV4FxApHJy
2hph+MI+9nWln26v9po5IjkOFwBUaDcXp2uKO7Wx6ir3gjmHeYQQrci6HUK6O3rQtwSUrvJTbGtw
NkgasT4CciPm/d1dlfeyXQ/hXHhqa++toHOH1Lz3o+guUZ8RQ95BzoBmtdsp5i5TpLNOXbHJtMcO
Mffbw15ZYKipDf6hRoDfv5jlpAnbUDer0qvImpQWwNOwODmJ/VDWY7eL4+5VlaLDbZtXJR5G/wdq
DERfEJsuM2OxiHYbtau8urDv+uCHVL1U2RfLPzvoblEdNuL2Lpo+BuoW9+zKbU13qEU2VWWlrxwj
eyqAJip55Sl6/m9rBYfYGEAfxVvi2Wt2qJqLfDh8FzRXXC7vkPhJ79tO6SUJN6SeZqZrvvmpYW6s
nvg9ixuKCFoAtzkiGvCtSzsxxUUkq4rKm5rokNWgDck1GUN01NNPmvHh9rKtvN82UTt4OES/KA6L
E/RuzwZR50tg7kjvoBD5okh5fgogotpwhNaGREoLUVxRtcD9v7RS0PPpW05Ue6W243a+syflVMXB
c998HuStNqyVc8gOFMpzPKfiGV9YY6NKzoA8qYfoH2ImEtDJh6kjeGrPxik7mOV3f37KUZDKrO+x
s7Udr8dKGAVQlgKGOArLZmJZHorJ1OLSS3twdsF3WQvIq93zGOydSHP/dvkujYk9+275uqSQpqRM
Si9vYVavaXjdYocQk3W5GzUYyUh26wAsiEsXV2himwN8ynbiKXJ6GCHcSMAExI3/lFnlBrDl+oBd
mlqEoh1yPoJkO/FKWJkjVHxek3SrhWTLxsJflepYqqHYSsHK5AAg+zJKoZTN7L1ZtO3b7cVZ2QkX
U7dYHOoEQ1bKTuJlQeXOxX2VshPsR1krdrO9wRq1ZWux58nlGnlksUzyS2EejfGt/Yl41y7NtvA2
K+HG5SqJL3m35Qzq2WWcYQngSzHvRsD3TkryatLCj2FY70vpYxY/DSkCuvQFDcqW97I6Up43+vro
cNO0xQo6rd+F5JXZkEO+y4P6S9wMR3kK3TTwkQ/4fHsNr/1zEjI8K+w7gm8wRJejba1pNkc5Sb20
QvnouStPerJvjTspefabF13+ddvcyit6YU9fPN3q3KROnQA4aIODXDxmIRKmqEtNO4gPgxpOuqZ1
HRKC5bilMLk2r+Se6BASswoS4nKkST3Z2qzRBFyP0j5yA92zbbJc+T/JFnryqnkBxI9Ic/3P1GKz
hkll6XWBqXH+ggjtrPiuqvZHv0CA8a5IppNm7YN5gHYPlXGU5SL/aDaj2yDJdnu6V1f33YcsVhe2
9SpAyyv19OCr8qjPX+GHgSuj+5T9I+cbkfKWLfHzd+fGT3EbBrtMPSs45QjMkkLUpWNVudkvaN2M
fguKfVVC+zPLoq+eAjdwgSX1icCF+4rVpd4sHedjg+qG9DOjYSmb75T5Vep+aQ/9/ByZKH5l+7k+
TN3R3EparYR6nFCOD8T8nCI21uWoa0lKMqtNM9h7a01xiQrHwM1jWHZ3QdwrIiNhVS0lgq74NyPl
i0CBLNPaVyEa+x+uY/rA8S9E7HWFQ2nicWzlqkg9Q2+Ocnansr2n9DErzmM6bmystWfmva3FJVnJ
sRlYvLMemfKg+ZxKHyRnIyt/7eQzszDIU5LlVSSOvJzZRDPLrmu4mZxk2KO1R5y6D214V6B5Gb/Z
8VamYs0e1GfMH6zlkFItHAGzlfU576vU8+fnQCgS/TbN+6B/nMzvg3N3+1yuPjKwIVtQYWr0qy4j
mCiM7GKSJYw1b1PsZqjswYUS9yPMjoorS24emDupMg7q/M+0ldNaGymUSRoFDwTGyZ9ezmyh1XkU
9knmSeiNZln4LAXHzELXp0t2kn1A4+72aNfsiaiCei/PmrFMR9aBpkWjMoI9i+QHQ3pUamnn+6+B
vrdyQOwdFAC3Da5dRVAZiHPA1ELPfDlAPe3lqsv0zEvc0ozd1n/5PYX891vQfAq0rQaCteHZgreY
vUOgsUQtjVY3A752Mu4h3w1A/5sBKOV8Z0SExPnHIvQ3YpqrujJrR6IMVUgYp8AWLWHsVhooSt1I
uTfP1JbJZHWF5k3VZ617bLVPvTO8pLb/DHaxNLQDjew79SmgEkiTUzn34MWM/Rz9I0UP3Zfb837F
7vPnw0gJc4KAVIG8u5x4JyjRCvbTwrPz+D7qjce6rX5qTvnLoCMShqqBDWcAAdQb+VRJ6q4mYgnd
IMS9QlXz6NfmTq7nD1J8Ihm68W0r77+OsDDUJHydEIi//DbNrAfNHKXCs8zfoz+dZzV2bfiEi3kf
SK85aPL6xZyTfdeH7ujf6Xa3k0hTSv397I/uTKL09gcJe4vAAygrCRVCKNF3svieOKt1XxqCzPNt
f2foYL10K3+Ohljdl8HH27ZWx/7O1uK6rvtcNv1ZF2/zXupOlLF2FRPfpPvM2qKR3BrX4vBlQZTa
5L14GrTwoIFsUz9KcnvMh41oau3pZfuDgrFxtniAFw5HTHLBLhyusXqAnTzRS6rIBXJA0AIk8q5L
5H2YascZ/I2VbWF3V94/bKMKRZ8WeeVlShnQ6RRnfZR5AdKcRWTdJ1P92dmkGLnqYREHSoiWkqiH
MJn75XLTKkkvWY3fZJ5Gd2vdjAc5Gp664GNn/UwDZ9+a7mzq+8GP7oJm+KHrn9NN5RVxZpf7FBoa
WTSEguJbikBVXa3Ns59zvZl6ulPtAkEYx/x9e4OuPYi4UYKikcYGk1r85UDpEkhCo2agUf6vnQb3
WZgdjNH8NeXjg0HLnRVZOyPIn4zBeLblfdON+9tfsLZteRB5FOmF0q947dSyN/QqrTIgOFhraVSA
fz4ASNAE08b9vbZ52LMQ+QvoHjWJy7GqucZiDa3obJAV1+4cCcZERz0oPmLrt0e1aurPK4GQH+mN
Ra24oWXdBCkmTOWHMdDwCJvmKSKo/U+GxAqi7QZl3WJMBHVVG1kD66fp8B5+jgZaJJONwsraaOjk
p1sNvCq8WovgUQPSkxUOjoQEgdmht9RfQ13IrtmaW60ra5teVK7Ih9KKSRPt5RL5WVHKpY8HUUsD
yYyXIho3JmzFRzHEqQa2KiMVoS82vNH3tjNWRe7Vc1+gSDu2JOx9svynUppa/z6UNMJGyZ+ceC9R
ajrxUMnZ4a+3BylL8toIAYhq0eIj4KSc6rDtc9pTkBZ1jjR0O8jX3Taylq+EVYr6JsruNodrsWxO
aWd6nFWFlzT1HqJZGLFHqOWnojnU8X3r7MYeVpODr9+VyVsdPUgQEd7+hBUXzVAhG9dV2hxVeTnO
vkhBGmhJ7tFZYx6tKPQPNa30kDmClLC18libiEzMWrmVLF27wKGHAmQlGvZp91yciywaCzXkXx6P
SPmjktsBUdlR30E4PNxHrS0WV4lP5RQh/J5V5m5wqP5GSpy9gACSdqmWN8e/nwxqY6hOoNFIQ8zC
8RjRl0lLOLW9Skrsx7pwlEODi/KglpX8EFROcKiHctobeii/3ra8cn5pshU6xSTiWQ/x83cpAjmc
etgl89KTjPnol/1dHu+mSj7dtrLi7JDpF80rTDiB3GK7yU44j+1cFF7nH6rqh9rffRmMfzczZ2tm
6FhGzII7j/zDYmWptI1NIddMY5mwimmMFzfK98OsnYt+NvbkA7ZAqSt3Bnl/HA4RaXBqFx7PnIVj
lidFCTu/9qDkwByhJkmt50JT9kZ6159kGOZvT+ba4X1vc9khlpdaCy0DtbZ2+GgHz5H8vbdfu1S+
z/KR3XnWkbtr1A8zDXJZ/qkOilO5lZJduYxFuUMgCeBF5Ta+3DaO4ks1uL6SEGfeSeP3pthyJcU9
t/BxYN8G8EtRkad/ed3LtEEkeTVQUEzulPgg0x1cEr8d+v5tSN+UqXOD9FOaHLZUi1acDlpYeZZJ
IHENL1FO/WSOvq8RyHWp2hwyvf2hwT++S6xIdrPSLve3F3Nt/8DHIEAo5D9xQC4nUpaSosumqcDH
6ebKNSO5dAO4+F6UnlJB79xXKLfe131cId0myRtuz8oljP+Ii0U/LgygS0RKQbrViiOJwpFDk2oT
7lAMSNJjrd0NUi6u4o1W55VtA9IQl4TOdpSRlrV4zZ+SXitrakfdF6Vr3XhL52FlQCQeFYGipcmc
5p3L6YxTGgh6OoS8WNPru2CCOLUwxulDo6WJ5xQqnS6SGsA0Glgb1ZCVi1QkjdCQsSlaXfUjD9o4
NHY9lx5kP6SOnPap76a7eP4P5TfuGsE7hicEtHERN9LV2ynDlFCqncddGJhuoB1ub8k1x5/SNn1/
VB9ERXHxGgF2zwrVoawe5NIDgtkf+7ndVdbe9ms36IvX0Gqgs0B/dqhs12/TY5ttSWqubRSVQAvN
QtCbwJUv13Ey9QAxPwrsfhJRcfnUdL9vD3LLwGIa+8aewYKkldfkj6P8ZSz8jVt65S1CvQjPmKZ4
0r9L+G4eVlkcTUHlZYIRMpSfLShR9UOhwU93/PuxgKUQyA1WDW/8crKyuZTtsmgqr7AQxi6aWd4F
abRRS1gbD46CAvWQTti7XBFTTtSiKfXK08t6183qXoYN2mxiFxqVFyLFDV985RomtKWpVkeLi2tx
4TFAiTXaU1/UaMchsxGMD1annzSuSzfcGNjawWXuCChE+pUnZzF7WSjj7Se1l8R2ddCd6jwkXXGX
Rxs7bm0ChaaGaHsQeAHx4L3ztGaYeMem02s8rfQ4SKGnlCcATZRny9dNttCV7Q23P649LSpC+nOx
vc2yDpPYTBsUWoq32RkRY642igFrJnB56HmAgIQc8sLzSbJhGqhl0XzT9GD7LT8+9F26VQJY2Qc2
PgajIOGCG7C4CByfyyhV6ExRa/uxt2JXmuEzMbN9H51un6IVS3iOiPSAwflTBLhcH8ks0lQDWOPB
H7DXo19t8SbDQ7XJTXY9bzTzCLptem1I3yx7bVQpK3O9p4vUnGX7PBr28B115nR/ezTXfgVWKMPR
R0GyinvhcjRypMaDEuBX5GH/pA95DtzeV/Za0Dr3fgxceBztErWzRjrY7eQcblu/nktcGhxEOjy5
MOhqvbQO5rMseL4KrxlKeNrT2HjRfSvd+8VI7mi0wo3RrtSwRf8baUcq9GT6ll7bqMJ5Gupl6WlD
QD/lLLXKUyPHtpsqkvU0Nnl8nhveZbvO6PM0G9/8avYlOgk5wJLj7cFfH3QWlxufL2IjsQyXg4/M
bAhNn5AqUqY3aLieNPkbgghdU+0sa+taXolmsQatB3yFgtjyz2P+7lppmyQcII8XLWJqke2bpqy+
ccMYg6v3qfoyFgU5Xymv4KvIpUj/CieMrj4NgCpR/ExqqMy0XqrQxJit8q+fQFxKQf8FRa1ImC4m
Iq4DI+4zH5eoacy7KSj8k+FHyiFNYmMv+dFHiFXUDTdsbeeJDB6Hi65iexkb9ZOcx3qMe9TW4VGW
pEyo9TxYVVzuKrP5cXulr71NkS6kxoybgj+7hH4pWWsUuYqxpphckcF3IPiap93koyycOAdytBvP
4tqxxquFBIAAhStx8SwWeJm8zlyHTfJRlb+XyiG0HrTAbR8a/Vdsbt2+128jA3xnbrGCQ9c4MgQu
lTfE7QeUAu5G8xstIVuKHmsnBu4Uwfxn0xC+zL7qcVBWVk5YwI9PQxocm3F6HnvcaDWlYzj+D/vS
5CUmCuEGvko9daMUdeUkl56dKKcopE12drrfs2b/lKd/QgD5t3fJ2iRSFxSZeuqCNHNe3gdJ0klN
3+gl7WwAExs6cYGIO9MWseHazofYB6oWLnzmcuFfhIFfOVY34TIjNZQ3crmfjODbOOsfJd18uz2k
lUYPwHkAPmmnpoUfGMHlmJTG8kMpUTFG/hCVhrtwKI6jugP5FGmIXhOalEd1erOcj3KiI52BnzOc
Zet5iv7DbcsxB9IoFIeu8qV5OxZaWtmVV00H1fSa6LGpP1nBnSFvGFopbjFmUqUky4CtQSR8Oeao
nZOSJ6/yZjS6FLKGUHbdp/VwL/uGmzoKda3xc1ymn+dyK6xdaV8iFYwsCJGQaDBdZkPqDPKhNJ4r
r6dvCYeYNv26em7rb5mlu0X8nCqvhvpDBinZ+o9JAYtfJn1A+uGvfWVOjGjwFlxOotB9OQVwNc9p
6EuV16mW18qRG6mPSFx9ur27xERepn4urSwOzFRUsxoBQvHiNH0wzR1cbS5R9aHNN5Z05WT+CTB5
qqkb8npeDmcIisgwoqr27L47yHYK1Fu9b7Xx1+3xrJqxTKj6BFyZntZLM1IXVKM/M55U0hyAcyod
rVXankJS4xt3zcr7IJzK/5la+P2SjLQXRHy1F/aDayfPRhzswlj6GLXQA1ZO7CYVXBn+VuVkdcVo
uSJzDUkatd/LERp+gYdVhSK2iV26kQ8Fjo4eO4ek2NiBa5YoZaHBQbDGoRdz/c7d6aqmmaa4rr2A
4nKUmnsteQAweKza37cXbe24I4yOK0kTOV0By8qW06AtOAZD7SmF0r0kxVQflXKaf+aG2p7qsojd
UtEf+8iaj7OsPrRRscW9u/IsCtgKogtCzxxP43KsMdxzNXig2oP4Z29mCMeNnwLpGEn6seqOt4e7
Nq+UAVAawRJQmcXrIRUQNvnJXHt58jlIofD+TveYr3y+bWXFYQKGRc+HCmIfwsqFP2E6jWS2CW8U
XDjZOeQ7vmVS8SDH/F9lR/YhbdFhRszp72GRVFbI6lKhBLIB0uFyKoO+kUZzAHOQdofS+WaEL3az
kUtdO3rvTSx2Zt2nXR4acuUlKcnaHGoQmSJSPr3qTnuQ5Q+pfFCr0+35XNshImmBb22Re1yG+V1D
opCfVR4bsDf6fY8+sOPOfbfT62ADLbt6IKD3xIfB/aSgvNiOch9ESm+btVeX6g8pkpVjb9nBrtaN
ak/PvnJEsFvohQb5vglomenSwdlwuNfGiwQbJWBCPepli09wsj6AT4IcSts8lJHzhEP5MYiikxIo
59bcSHCIBVs+Q4B8yAxB0M7WWRyJmBxv3UdRi9ZYeuAq/T/OzmtHbqPr2ldEgDmckuwwM+LMKIeT
gmzJzDnz6v+H8x38anajCb2GYRswoN1V3FW1w9prQQaSCWXnwr517v40srk5w7YAeqdG3XOHGOOY
nBbnVRrdavkfrk2EKOnYUBSnx70xIzFEFIm+Il5zJjlQldzLZ+uxTRzdj0ot8e+75a1FOWDvzJUc
HeHL9TP+cUmLrgBCjarcM25QM5oOHW6nNKOfGfVZmF23Y+7Gh6JZs7YT3jrm2/qnnFi04DLRPjdd
h++Zdu1RwU7B4ER7kge30m16iw7jdjgFQoDbwFcTqRM1ffdsRVUFlPq/AtlUNw51zZ8ntOo7sPtH
e5H0c9bL2rFV8+JlRN31GOWRDZKuGna+7I3FU5KF4ADEAFu9pRqsY3turSlpeSQAroS2qw29b2o7
F82tw08pm0HDNdMl/t0kno461X3URP2zeXLqR2Ef4vqps1r6AQ9lWR5VK+bkP9x3oxtLozwik2Ig
OUPkvTnthcgn7oB2eAtmeuNDpWhu0svefSs3nPXCysZZ2yystWZphudxcav5S9/5pfI60n27b+bW
YoiNVuQYGRNbeHkm1CkRWVfE47NZ/hqjx0jxtO7f+yZurITqF92G1RWI0TcXFjPxpUyJdHzOlyCJ
P1egJkWqHhzoGe8bevPyzdVIVY+OPhXGNRXYBM7tLE9Qrrbjc5+Arp2j6l1Tf6W+B3eUNuYM54Cp
p9qmOecyVz40FqPO34fQ61UI9P8ZzR+L+VIWiVvzQRudHPI1K17M4bMZm148gjzp0rOZ1O/v/+pb
2wOqh2o40igQZm9+dJwzGb0IZXy24sQvHB8+eLc1PsdmvHMf3TaE08LWuJa9NlHOPGdVZlr9+NxW
+QlWhKHWPoRx+TqHqMHeX9PqNVcfgkQMSi3KXbBzXnrVtMjTlKba+DyfwuRhNI0TJafEHN1md+7v
OnZDqYRzaDClTl9mG2vEQzZNcsIsqjnQe+cy754SP47+rZX/Kum/+8vSr5bFIDGEy+unooG2nXvV
UGNcKGGTARqTO3HBTntDqNfHEdEsMBs2dSBqTltnaJbaDNt8Ld0hvelT4HBHHXElRf9bCSB8jYEY
xBZgqaJlu30Lk3YxicwS+oCZ2blyhCZvb5/kGM6nFHXVTH4eX4Y02wnWbmwghQL0j0Hhct9sy6Bi
srJ2mUnIFL0OYEn6oTjFziVwo+ZOi3gVb9LWXbya6Z/k1jbTmHiwh07AzxYFYXorfzG7KPOdGnY8
lDVQ3W4ouKuRjUj7knuC0emdI3BrqW94Oea/eZ+czbHuq6yyS5kkHsXEQyoVB138c98b1z/h8pDR
fmLkhYohvg+y6PKQUWUWQ9Ra9XNVVW4ea0jRp0PuqY0IKl3p/NDW/xMqODG53nmbro83cTb1/XVh
gAq2xPrSYBiUfqwGIevsbJDSm1EQroCYNHyn6R/vL/P62gLPw+w+fGp0bZjvuVymqgN4ZDJtQLt7
0R4qDfZn1Y4SP+q6+cHSSnnnw91YHNsJbArcFHGFsQmloEculXwosVd2Z3AoXysB+YOEmoCrz8Oj
nurH+wu8vsFY4B8GN57SpHMeVmo9PBeOdVYZyYhq3wKxseChqVBPDIuc7lvcbCmPPbgask2yXUR0
rlIIRQ+1cUJEN6gTBY41cyoejDGzPV1JlqesM/b6bptb7c0exUHg7wrPP7Dty0+IUI9tCLmsAosB
Hp0eUEzxtbZ+3F/VFiDyZgZmMkazIOyl0rwu+4/43tJbO6PLgpkE6DmSPsYjrH9wyiZV5S3WqP3b
zVn6YRgh91Lm2XoSij75ajGOj3Ms8p08beNH668B8wBSC4EBop5tUdKpaO7EqtoGkj63R2WJPxdW
8sk0GMJ3wlx/kAQUL/d34MY+89zS3KR9wD5vywlF3oaIFWltoOHBzBZKEbR/0UiYs0Q7LrQd4Hlb
Hi8g9UloinlHNputl7kGA6WKOkOkpNYRDn8Bnq9nPs1JY4kIPDbTGvBW03yNynSwD5ICIbdbalL4
r0CQ6lvfDtL7tJ8b2837pYEID8E9DVbXrGwODRwwkwvvnRy5DBBWO0WRbaPg7dejl6GtGlm8t1cx
6ci7YdV2GzRKVo1uGib1ObSW3C9LC+mfdhglStZhcWx7szyl0iT/BEbVqW7U19JRqhMokGSpf0xi
RPN0ARXnUIlm53Nus5u3X7mW1ld2HMop2++Zpks0R4XVBhZj5cxdJ837VgrBuEzZ4oV2Vh+lts88
w4wcKv/INIcoGu186LdT88czw49YM1iKDW9Dcox/X56qchaVFVKpChaRoo+Uq8IIfXVa1vk/YU2Q
V5Zx+4XzLfpjBICpPzbgzTq3mKfwn3EQGjiZsauJzJShfrHz2fAaw0ge4QQoQir19lyRIE5QHNpR
ZBb/xPM0dF4B2S55whBqnwyImiRX1sSyHLKpFy28MZP86W+PziozDxeThgDcCnm8XGUTL7OZjnMX
lKpSHoqmVZg6JHUYDGe3hLsG2tsd5V0hPuYGpu6+2dG+tqyEdiO2YFj1RZipmte1Ceo/jrD9MhTi
82SVwtelaD43Ws9BUJfvKNQlOw62Gtr+EG4L+ANWclToSC4XHZZNXEkG/lVakwNNfvxJmFl6RjyV
OkyC1lnS/t3j+uZMVHMZZVsF41CLu7RotbrRpPrSBeZSwfJpEXZ1iw5jcW+GB/xsPIHo6R7uf9tN
oPR/RoFrkRyYK8H4JlCKhxCJrUTpAmSwmvfAQmJYNYrSt+p+PhANtqdeifRTNM+RJxaz+F/ME25z
jtfxs20bWYbBI+97PrdZmY2nG/n4HSJpBWJu/Veat/mDqUutlw6N6lE43WvNb3t06+ppFRCr8SKu
CNdN2mfItCJtIQ2BKbfxx8xskUHQZXgLbbTtY5i1DtoUz4epL3svJHo/tl0teYQ5HzRQEl5Xq7Vf
FmP41Rq6vb7QJvR5+21k6oDpQB6pV8LYcj8x7qGMVRCGVB7sDmT4oKMr3i6KW1NVe28PlnitMkfb
iWCvX0reSKq1TM0x1nLFYESfpBpoSjXBgKDP5DZhyyyXI5m9fEKlVLd2XOA64GLGAIIxqlRUnPkU
l26/WH00JmDTg5Lm9PtMZ45EN9vZs40KxHhaGfHX+y6//oGbkw10m5vxjTocYrlLg3GYRMkSO00g
qclylFbHozC91wm6uay1eESthaLqdraRjsrYOkPYBv0kzByB50FrUo+yVSW9xiJbiPQkoY3LThZ5
wyzNXqhoV94TyBs2u2nGC1CmdXHq/EMxwOyAYc2lAX7HbifFuuGfhFHG6p2gpqhnXm6jVSlOQzbZ
BjXCMF1meJbZHUyE63rALZVVntpib9j3RhRLUEKFgQ4Jgy8UTy5tVmNTpEPfDwE3k/M1NLKvk5mV
hyrLDT8yEIlxJi3zBsJWN0W7xKMeRtMv1g2kpwaxR8F1w5HgemcGkVSa+3o7kTUlZSVa6EgDpvX0
D9EULsdsaPdK5TduaEqDcLQhTwjQazvTWVH9r+NYHYJUz196RxxTS/ZnCTKQ5aFsYLSxtE+jHu1E
6Df8iKoRg4gA1djt7cU8KWifW2MzBE3YD25UjijV5T/kNjrX+vn+ebwRLgNbX2lzUJ/grd1yYeUl
WXgrjCGQlS7+qAmpN8+5lAyOl3QieTGTvviQCrty3EjjnvblqgX+1jV1/ksL9fQ4yqXlpjxjL2EV
T690/L7XaauciXHbhyaVlNdBQ5bt/q++tUHoclFSRXhgRVlfumIIdqefqnAMOpD2o+EM4B2Gn9pU
V17VZKf7xm6cNSqdK/c3Mflazrs0VpmjljfF+k5NzeDNzWK5WZb96kL1RzR0fluBYNO7vbjvltVV
+pdBXr4KGf+l1aQ3e6uv4jFoTONjm79b6n+H7JQK4pDusIra3l/kDUfnzlpLbm9TRNuk0B6TSpq6
cgzawTxPoQXF3JcCfr4qPThacSp+iXHeqfBve0PrI0uj4u29o0NK2e9yifbMFEEqZ2NgLTbUFvls
PwyZCaU7pImnTpeHE6SE5TmM59TPDfsbcWZ3UKh1urkTnYzZ3hvzvOFW6yPINbf+fQUCVkJLhEne
jgGyFskTPHndaaYyfVK5GB6kbNkbRLhlD2I/AAucP97E1Qf+qAss/aRIPc98oOiLXwL2dTl5P0Ot
/EYs2v39mQF5RjRDSY4qhLxxqLxzOhMJpClAG/x7TQnHWf6rjPlzaNY7mNI3npnNI0/tjWEwmlBk
/Fv+r4RHKJGduA9mU50/Qef2uW+T73I9VL6cLMtTqGaOHzWa9Qm4fellY9u8IFiSHiw5jpGMjI0k
d+eq+I2m8VwDvXaqjy0LOwoquG6UCNVNynQ6QY6gHkeqDjsnftuvwTN548B1rABpspBt/NCWkmU3
bToGiW4lDBRLffZA6mB/DEPtmA5Dcg7zrnmfxXZ4jiyIOhUViO5oFmS6cW4dq0ibYFszNb+ja3Jq
6sQ59o7RncuhmNGGUToUcEzhypn9IcoTyY+cnjwHgmUv5xby0yp7jIcBZODQ7Y253/g66I7Sa7GJ
vgBDbPGVE2MpTpN3Y1Cn6NUAmok/JkMbforpuR3GcWhyN2q1z4wrzl63aOOxsObpoM5N4g/9uBz6
WfTu1A7dI1Sq4tHmgvIaGlwnxwjNUzEbwi3kGLEdDVXvpC/1HUe+fvn5/SuB6zpDz521htB/nJpG
VtNeGMYYiKUSjMRJFSQsyIjdvxCvzyZWCCB59LkWYUO+tGIzpyqnBXeB3kmdX6TK8i5Uy/GYWfLg
W1Ov7qzq+r6nHA/6ZK0REs5sxxwUs9XaZYmmwMwH1Utta3wHP83i6pE2HKy0jPyus0voro091rNb
liGToYoCaSrYqU1clw5wZYqKW6idKnGK1fBzssAYOA4GTKCyOr/rOu1UtdNePfv6yaHhoq1Dh9Ru
EK7YfEcz700Ed5slGLoTEZgPAcj03jDbR0U6zZXX7pEcrUWDy1tptQf9wFsh0rDX//+H31g0leYi
iZdgrMaTGseupiBHFL6vFd1bCnPHf26ujg6IwpwUi7tqavbrhhv9EjAx3vuNUwOycCSNk244rjJb
zxLgQH+u16qTaS473nTDeymkkwAx2Qm1yxae1lVaVhYz3HGN0v1oldyPsx+j+TtCVOX+MbmxqRhy
IP+BwxjIweYNZzTGUka5XQLGFqLmRU6ejf6znM4e3Dz3Ld3IP1Z4IYthY1bQpnr5/aJJSKacOXMQ
NqQVGiDUQxz5Seq11Ad0r/vadZnbqKfBNPwd0+sR2LjOqsK5DiKR4DEscWlaiHLo1HBZApqgg0cF
rRs9ngf7yIc0npwpql3JiKmbGVHuzxbUJFE9xDtZwa2tZtYKhCVbQNS7iUPDto/sWudH9PHi65m7
UANRHo0s8riRdzb7xp1AUklRhUog+eyW72xRJnWaSl0OqFK8o1xuj0RBBv/WYMDqvqlVsxN/Xtc9
qEJwE6xQXELQLU6ISvVUpvWMwLGRPUjE2J+QZozdqpD2cIfX24gliPmRawPcwHZefkuziqq2HYUS
tPAsqu/t+tdgPkJq4TJ9urOLtxbF1UaFjRiIxscmvlMbrbGcLFYDFI+6p6KxIyQDJO3YV530/b6L
Xj+KcPT/38NBUf5KK7GrlcYKjVkLkqGoDvRGem9a7L0FXV8rQKaoRBMeredwC6ufrKLI5VFWg37Q
P6owlsuN48aowjbZHi/8+hkujxymOOUa94pKGrx5f4nDTXOOLTWAUuhVk31Ffgc1/TGc5ROjzqeG
GgcjrjsFnOsPtqLvSIQowQEQtTd5JcwrY+p0gwbfsIDfj9K/BKn3ACncjmfcyH2wtFJDcjcTOG6B
KEWzhFmSs7zK7JTAGLofQ8ecUF+Y1TEvw1dFR9+tlqBPGSz0JlKlXlyquJG7LPVLHXd/yRZExEvJ
H7AKHUHiAOpml6eCwtgwakLWgiot3Cb/rYkv9x30Rrn3ramwRpxs8RX5vG2Ejb20ioZOk5wkrtJr
LbwCAjZZfeb+klu1+RLX8Vj4ROVkAZrRZIBiwZt1XhtL/XQY+26SvEg1ysjL5AjmFafv8p2DdKO3
Bc8j0f+q9sHwxhYx79RTVCWTqQVW1epulmbWqU+b4akMndqfgfR7xoLXa5pA+qu2/+mlft5xwxvH
DJofXJBmzNoA2VxRo5Fa/dj0epDYP7V+JbQ5F05+zIW6c+veOGQwkqBuxqFmYnhb/JkFoiJJ3+qQ
Js8AQQa01DJLMpEjzsqTIVfJoaqn7ChlXXQaJm2Xevb61iK2pogJEwQS7gzAXnpdKFVJowyTHjBY
8qSX6NPLyevctedJjp/ClKll7UGPf8ZKTNUdOlpDQZ3vdUAl575z3jj3gLSIlIgwLHZjGxoKY+rJ
0/WA65pZASV3ocJ/Ynr00307tz7sqt6yhtoG6MZNCOPIadckamUEDmywTrucZhjbxyFEgm3H0s0V
/WFpc32qcWOXoV0aQdo0QM++xnn82Mo/7y/n+ikl+2IiiH4FHQuCzcvP11QVLVf00ANDpzJojNPo
IUz2GaoLBol7JpFmBX3e+zZvLQzeBhC8aB9f40L1QrS8I7YRTCPF0HG2AErYmX6sunpPTeLG16JT
QV+ONJAptm2DKos0s+UfehBW1avpgD6L5HdG86uGaPb+oq7DLdSimZMDIkIfjiTsciPnKo6cEg29
AKmKR8l6rLTYj2QolpV/tOZ3oR7vm7tRAsAeJRoI0egqYvrSHgC1oeq72QhyY5FRxyVyUHF5ZT4p
/TI13lRHzlMIM+U3Oy9g9e1o4Z0sqWAqeNbrsj2Pymw814oTy+5gDuniZYa2ymAwtgUPjtFFv3Q1
j4CUW9lYulK4yO9my6pMV0us+J/7q7mRGLAaomKWRFxMqXazGqGYqIGqRoBOhVrHriVmN5PSU8U4
py17iQLjvfzSg/eex8ll5Ttfb4vsWx9P7mqqa1jnP7alNV0j+lrLIIEVIi5eig9jxrRT+1WLkufu
qyU/5v3odt0xi9Q9xNut54r6Id+RmJkbfNsqn+oUeBrcLIE6/YwXwwNl9yNtX2GppLHG/KyWeKY6
VQzSnu5v+423g0SHcinwbOLpLXYqT1cYvVGbgRgApogpHA5R3knnYnBgL1fl8mA3tpK6UjVBJkxv
6HDf/o2LAG1uYGIQpDEvvy0D1VB6El8NxKLQe/rhVGa+AdzWq2NtT9b6bS2bYJS3AUI2pteZi9oC
I0S0GNocEa0lS3KAw9FPnO91LF5SAI5C8+aoZXIPMaFwOJrNp1BfOXfPc3GujOcq/J3NJyeKXQUO
3paSQxYxdKAcrY7xd+3h/qbccgfyNvrWK+gYmpbNSyYsai2amWmBrnwXdezXrfOLvp1vq+/WMkBf
Dcdm0s5tukfJdwO5tPbj3gZD4cdmqy5PoVhKyU4InIhow7OqhSeB+q9ufLOryUM/3bTfyehf66lx
srTOF/05iruzKKZjY0TnLDI/3N+J67eJn4OXUyygaXNdJbTSxYigSgyQfyw9NIPjxzRp9ANpJVkE
6FXKBvZfP7orsSdgwlVCh9t1kz7MWmJXQsSw2bULQrqtqPxEVXM3H+bkfH9516dvpZEhipZhMSK5
3LzvjVyZZtPpaBs3jldl2vsmbr0xL5+XSTvaYU9GZvLud6/3zV4/iZjVALavcSlnbz2Uf9TQqsiI
QGSZZiAVn+bmNZr+zULqhnvv4c3V/WFmc6OrUpHNcmibgZaUR+rVvxVwF1rRvyQj4w/EiBB5+aO0
Mxp0w2VYHITIRHpA6bcFliHqm9oyISOsm7XcEZnhUzRV9UOWFblvS1V3sCs43+7v6PU1tu7o/ze6
2dEuWkwrSqFXGxhH82lFUPIdym9hLbrDfUs37gZMMR5Atkkx66okWXRiNsYUnymcnzHs9ZZz5jx7
aiafC/UpbR6H6BxVe9/y5gKJEGFGA9N/RTVjVjqAkgEVbnIKN0MyWfliij2Kij0jm2tPzZq2kPrV
YSbFbyzTFYnxrtL/OvZkA4FL0UJD/dfelo5CJzGhPXK4U5wwPLSUq7w+L35Rbhp2IrT1srx8cLDE
80ZEwxcjR7o8Z+FQTbUqRVaQGODeTCWpvYpe+v9gBQavtRlEtgsjy6UVu5abdCXhCMYCIXV7VOjP
2QQM9/3uOriFvZB+KqHmijLTNh6emgs4UNHZQSHn0OXmtexlTmajdeK0j7BULO5Y1v9kkbWnoXDL
MIg+mlxwKFKzWm+ZPy4reOHnWZInOxDjgpKLmZtHRr5ydP/i5TAlVnZWOrU9GWlR7hy1N+GWzfdj
+AdaHZ5E3uIt34emjQCEpdEOjOrTIn9B7O+Yx+N5yWH+in9MACZT5awb0mEwHoe1kED/ilFhN9Fn
12nLM/MfjzbkLrEcP1rtijnbbQOuj9H2J+Jia4xAMQ/+pcvdCfMsqaxYMgOzy5LfcDtUn3pJFkQK
on7RJb307FpLffJ2/VSZC9U3aNqhfIs8iLEk3460/lgro/FCm0r2mkS3PyfOaALVM2u/V6R/pnxJ
P8SyNO547Y3HAcg+LG1E28TdW23Oqq90O5u5xqxF8ZLZ8OXCL4evkfywlP929atifL/vwDcOIw8t
LztIRbDzW5jmHM9ONYsCMhZD6g9KZv0QHZin+0Zu9JxJ/jjqqyQk52TLImnVQwknoTCDbK6D0jnk
1hOV4w4WeTdd3NCJjsv8jyl+F0nk5tFLyByI6J5C81mj9aIU4zG2x6eW+Ltx0/HQ2J96+1yr78qW
2b1DGtHvGsxmJxx4kyHZOBGbQpMfZBhDW1teW0mnli64FQN5UUp8G03tj4rZOJ/izuxyb0o1+aT2
1pAjf6NzwHU1ckKgm8X8X6/HDMbV9HqWI0w/MV3nqC6/i8aJQ9dShQy7q5UVgFBHCFwiK1U7X83h
UomMvPt3WowFiZkxjTVfSRf934T+euSrWlzIXhtlSOwMsRiYpyq7PjtIBvx7fhUlfQ4MMFmFFYrZ
+WHUrWW7hpTXwSobmYK3FExgq5kB70FXqUtGv25uHwmFxAeEoZRvepQKct5WJWEujVTpucuEZLl9
pqSJB/mec8rsUf8aLlozus5kNJ+7KJcTtxna4msGK3/nhm0ZEiUbTg/dWlilPtA6+u1ClUJPcmIe
xzaf296fR7idHs3BIqFpGqqCB6MvzfgE1YtZPbRd2/+QB0lRDxJkGvrJNOb6R0nx9bsZDnmBaK0h
Qs/qi2U8IzRnaW62qEZ1gLWv+Cj39CZ28uBt/ARQHU57xr15IteZqE3UhpS20y2tRGkmlqtTqUCd
p1RT4jvlIJ7iUe0OIpL3sHK3jQIEJP03FMPaBMJyo8RyOcRmMKfn/otd6v5SHpT22MV/m3Cuy4OJ
kteS+Je5h83yGjligkiriH0dzRWR+cWp+wcy+50odP1j/jxStBi5a4ivmRVc50c3j3IeV3ol5zIJ
vcQJMHxVwOgznjRtD/J+VbZYLXFmuZ/JWZh8VC9fgKyoxDIMnRHMya+pbV+0pD6Nw7u4yN1uMF4m
WzvJxfsudX6m4x6F2fYSxzYQG0B1q6+w0o1to3YWaRGEUmJeiX2SI70ytyiMRytpXIWRNgV92H4n
EtlGiatRPJMlQ/rGf2x8JXPMNgWYZAZ9nbhRl/gN+PYQEv2dq3z7tGIHjVugbZDhkAduO9V9HwlF
bRQ7UMrCPmWtzdAqSFaPERnlqPad6oeZGXpwBLQPSWQv31qzrY724HxLLbV/mvNRCWZBWJA1sC3O
RqcFkokKlNSlyYM+wB4sjMI8CiXaI4bc6jIxEQahDf026BiZ+cYvLn0iXtBh0ttEBHEWulqKJnMk
5Z+HUD7K4p2wT7X+5DSWJ69UBkJ6N87NoahmAD+9V+W+IX20xvDQhIrb0ARP7L3fd1Xro7hGEQba
MH4a+IkrYewmDWWqlSJQlN8RHzGpj0r7Pj3odegX8gLvP6UGjYtcad+Vzd6X3UYCq3WARwgdrMm3
sYUDqx2CBlqbiSBn/MYtY0l2I2HuhBs31wg5G5XZ9XzQpr78BpISWRVckDyqY/2fZtHOTdSz+C0J
T5OCWLSfjHA8GqFyhC0Sib495On1KdGgV9dQQaG6AL/rJl6PSpXSOnFbYOuFG8r5UWaotQU/f/+U
7JnZXKeaKaLQHmYpUOPZ7YyTVP1SUMi5b+Qq5+WLveGoIZYmdSPCutzLNoMZOxWOFDR2elLHwYUl
0Rxp7hrfmwGu1awVnl11XjZnO3CNK2T1anpViiDrAaLM/Oel6TzpJMDwSfgsFPivLF/SrTPWDfNV
KB2cl427aMY/mTZ8lPruFbG3f0eIKTudeGR6VAuT8uBrnHn2/OH+nlxFmm8/DBwL5VE2hw7c5Q+L
KECmZp2Hz0N7gAoBdnJPM+PnujxmxoPF3C0jC2HxIUfaE+rlDhY0tfywiiQg+OIr+VkBIdgnn5Py
4Dgf+uaoJsWhms5JMlDla7y4erRbfUc35/q9IDYmo+LFYi+v2BTA3ySaUCt+s3ScwZZiicZCH0Od
llieLbN1lc1QB0Ob93fr+jleDa/UHTz5NAe3mxUlusE0afjsxOrzaI3uzGA7+k+HNI8e/tbUWxcN
tibE0Lnf1tvnj3w1U6xQyVA1fK6FbfudlRxbXVkOYfED0Pnxvq03+onLMGM1BmyLIACswxbwDcRG
kySSQLRkk6VzzTRsMle0DP54qpook5v2tFk1ePAmV5KIQ/TIyV4tCZ1pN1qc+amsoc6QF1s9agPo
cVcZlPGX02Thlzwv253DdP0VIIVAk4loAXopqgmbraGqoOT6kqFUQo+aZs85LMQjjZ91bG3nfFy7
2qWtTRXXUrOqZh4EUdY5W4d/xeiX8+w7THEfi8j+lkj6cozkNH4I5aQ93/8uNxfqEPcBxaRWv42h
a4H3U1XInqXknRwezfJd1sS+0++1NG4Ef4Ah10KWAt59HVm63FEKqE3u5En+TN7k9SGsmM3nSv+P
osBhoe2XDe4YnepC8o3S2olwr19RA9bwt0mDNd/dShlp9pQJBzH7Z35Z9zGrdeUpN1Lt/f2d3FZ/
IHdxiJ55R+HNg9p4c3BrWApsa0JbzxhE/DjRrvGAP1agSyY1ZnGy9jmnxofmbtOIndN1y/bKPsp1
gRwD7anLzc0gFiomCSk4AQnaiBqLXqdeJEHxAdtPqmrvK6369vfLBexJyQnfWfU8Lk3WSq9KTq8h
54fuZLzgs9rJSr6xz8e07Zji/HLf3nXeBYCB9huzD1xXkDlf2rPVuSy0ycifi4GZYUoSYxRKflVO
Y/HaTGWinpzUXpoz0JPU/nXf9i0HWpmCENnDe6nuXdru5jKr23ZBzy9nBGuZO1ppml74f29lRSQy
ncGFANr80oqK1AwAFRkJ1q7IuYpl5cWplPlw38qNaA8gAyhLxrzgP+dpuzQT5qOcp53In2lmuZYR
ed3I1MlwloFfR9F0lIzwgEhilNsfJdEHmb0XiN2I+RmbAOlJTL3SkW69VbbCnKM0I3wHwt2VzaQ7
1lb+LFv5T9XoxRG+mshNS4vraOqEV+jLT6vuzkkjz0cBVfmp6LJP8CrlXkpe566ANS/s1P5gabl+
jJX/5aEEKkF5nJwfNO52/KteUP9NYSd57hzpCKfOy0RA0javjdjTQb91HQPIWMcdocug0Xz5cRgN
UXtZHvJntRfpF3QOhY8Q2/Q6Zo6ONxjqjjfcOlUkw5wrmFBUlFUv7Vm95hRmjmfL2W/HSV3AGTnx
wPhYhHu6im8iaZsIwHHAV5LxkQ5fjX+bsOwBJ5b47CgavU8H+DjUUJHPBkLA7yLGj/2hYzpHzqXm
4OQSNyeMnT6AoOSUmE151LTceUeykHggQjXPGuPBz8JGep+HIbPDSmufZ6ez/LaNjKfQqNMTXbyX
sK6kg54U1WlMtPBR1kbTVbt6+K3byK1LXZl5SJLVUDpqzcOstuTKpWUfqYIJJsHSbue9vXVTEwYx
rMsZJxrefOAhA3BICQ75Kmn5Tf7wKZKFqyjpEb/29Db0ZhnQ5f0jf9Op6DKuYwGwA27ryblkC7WZ
muKZweenRpmRX3inR0Vgdd/vG7r2Jm4V7kjSVWbt8N9Lb0q7LpYQbEAQlEAGAdtcyfyOA50u1ks+
LJ/uW7uOm3hooZVk5IGKDiQml9bEQlrqmFXxrJn/DtZ5HXjIG7cZ/9PD7Akw8Qe0Xe9bfAMBX7ow
JqFDogcOiBEJg0uT4dTFo6xAhG9EaNKAKZ270k2l2PnVwe2yuCXTguR6mtOUHmULQN4j+jgvGmrN
X+W0ND6rcK3MrjVUS+9apan1biWn2sPSFer3shfVRycy6p8hYILBl/M8ZKrLqIwfLaJnRx2E3c6C
bn0wsNvAIt5gC9snZwiLGuDSWDxLHSMplexSPwZINH9K7dEz+mSPZPHWJyMRpDfGFvLX5rqZorBN
yd5Keurmw8yoaRAW8zFDgi8S8tnRUqbW9uT4rk8clybAPZilbMZGtqMp82CifDqHxbMJA1LlHAvz
R22Xj3TA2yg6OOTj953kRqSLwXWIluGCFV23Hsc/0io7V2MLCC0CsrLUUbtn3PlbDoL6MRwr8ZmB
BHvwci21P0bAgU3ipoxq5zSUsF1FxgQo9f7vubl+uAk4IIzLgP++/DnLkjnkWnXBk5Kmnp7QVYuK
AZmrIS1ouTnl+1CHrAjFQGfH8nqXbU8LJVcyCIS21tj00nJPV0GWUw6oPen+YEpemp60SP7rTJ1t
JvimccPW8a5cWhHKhG6TmIvnUTkzHO5myYeB1shYLp4ljwD30wOVkR3E9HVEuBqFCAD2FhAx25qV
6qRDJs8Ld88I7YL+QoK9Ew3e2jyY19ZxLgZ1KY9eLqsuQkeEzip2y8x7STyWBtluq/zW+ddWOC0N
efqy2zQ3soSiEUcVzyEykSkg+Fr6MImPAghmuOykudev0DrwDQXLinInrd7EnV041do8aWyZlh2W
QSfo7D2tWA7q0O4RoK3ffOt5wIIgFSKlW8/hZvPiuemiepXPlconEX6Uq8+y7uohggiENj9n+0fr
7JFU3XIJQEo4IdO8MOBvbDJF2QJXQ0OVzp84tpax+AlcB8f7p/lGgZEZdrjdOFJMcRNHXy5tHqaW
EY+2fFaiCpkCuqyvUVF7Yv5U/D/Szms3ciXZol9EgN68kmVUMkV1S21fiLb03vPr76Lm4arIQhE9
c3Awp4EBOoqZkZlhdux9h17urjA1O96KIK45I7NwHGGmA3huF1dapzSxMaFjflaNhyJ9TbT7Styq
EFy7p97bWLwN1FayLujQ2K2jER7O01Qw2wt/MWxYChNnG954zfPfW5t/zbtLGtbPylAqH0kbLdm3
sexkRmErxeeobu40ZUsV4ZpvAEcBXAP5L2/D4jCLfRtFQkfOpWmAK6KGOA8q6K0G25UTxgATXKgW
QQrIrcU3JYNUNlMWF2dfz7J9PRlKCTa5lY/jkIZ3GWw7G4t45bP4JjJWJsAYLljOTE1WlBRZ0iJO
nBfBwadPbENe8o+KmrSIaGmB75zzBpOu/+JgDaYZRqPZVWd1kD23a2GeMQvB2G0crCseMY8GM5MM
0QeWFmYEUMcxrOizwgKF3f61GILHWHxVq56ks3hOaCw3ynia/wul0F6BrCFAaQK2eztPuwPdgJ0X
qBulqzfg1cVNRuWPCgs1OH4Uk72LPS1h2tRqvvncGe3wLRnjMHKKiOnQXT+q+V1TKqHotHQWop0S
xsKuizT9qCrMOO2kNi01G7Vc40cMluBHM3qoEPhlI9t4YVU7YzSqH2BHqgCRV1aw91AGMfZqE/SD
U1Y1yMBRKxsQ7HCg/hZaWfUPAgO4usPcff8nas1hOCS617cf80xv+ruqqGLFLqFjqW2jt+Rw7xvd
XE3MvJg/+qMO/qCAQ3Rj5+Yrb7VGlL2omOP0K9UbObaK3ioCnSi2VE56Wpw8MaVwXvfiKQMF6BhT
Y4x2GAS1bNcVlAqdJc6iUn34aOZlskFHsQ4AebXncREgKgDRKGVc3i0IrZCLglI5s02NnSfKKU+b
nWIdpUSBjdO/h4v3MDGN48fRh6n3NgKi1WX9Zp4CFOkl4Mslb2uYJZLZGol+7mv/kJW6RJ4SOoGX
hxuR7urGng1RNZi13GjeLWexyzJqo24q9HNuZoBHoNBIKjKI1K4aBpWbx97bOKMbBpcsVFZpKcCi
cv0MFN9uoSe0oDiti52kqbYR/xGszxueNcckC8/iQQfbDvKYx3bZuQpNI2h6kdMHPrjbc1PlD0qo
/p1agPdpkKATFuaT+lqXQMq7TMkPRd/rR2FWGbn9S67tKQBhNpW7EDsLl0rTQO2QuAF8VUm71jqq
0p4C2sZ+XjcCsoVNJahdhhYEaKkOR55+bgAC1jRJaatz728c1y0ri6wgtSjZ+F6Glfq+odBoZEdV
2wgA146C61OcptdIvYM/Xp5A+CqZh89VBXnidMewlizdefEJqiZHQZs8NDf88q1LcuknnDTw/3Q2
5tOwLHwEIuoglRapZ0Ko1AE3O0G0O2riPg0/yPHzqH4T5c8iZWNRzZyGulXVjQf0RZ98lfmOZOvF
vPb5737OMiVqdH9Q/JqfoyiPqgdrof7YWJ8b+TBED3220fdYR6SgkAg6QCLM7P2s9uVi4/txZGiC
gTCrqD8OcWbYfgF80COaO4DOrM5y6vMW8KR86LRidEq0aA+3z8cqEuE3oPcCLwSdOfi5FoUZWQli
kJSGcU54H+k+7eL0679boCrPGwzUDEajec3fBYzmzMxjTbV5LkRBdWIO+05Mii2xiys7R4kCOCb1
GChnlldqnddtjtAhV2rbHwTlD4DZRyF8Uk9ymOxI0//5WqEiQlcD7AdINmVJUdKFaAR2QsyymeK9
JlPWzpAGVHN9S/xwfejpvJG48L8gTcGcXq4eIpyFJMPRjlpk95DVTUiLP/wgedbGSVyFwGDl39tZ
Hny5pnkgYifuJ9uEqiIOPwPe3Rf9vz/ysyVQKzQE+NNbm+WdP4S4uNnNvCoZl8LBbGvFFn0/sVuw
uzsv8YRT10zeHRyrEDV5g3Bo20zj+snM/W3HXA26k06rSHaRX2jKHIQvAlcR3jzB8D20FUfB7pF4
StPPgbzPUvXVYx6wPBrTriwGN9Kyl2IYXunZzQDRJC43fsmqujcPCPFYzqEHl+ByiED3SxCktWyd
yVHo8UpZfSoTo78blSzeE3h3TAd60qFsfOPkjbJ0ur0Q18wzqQuRKTuiUGa49LFAL4vIyjAv9BYM
kX69KwzCwCwyUPi1ThPcyXqGOqO28dmrxIHUhP4ybUlULik2LO6/iJcGvL/WntXR9cKvGlW2cPpj
ZidP28gG1l+oUnCCTAM4GJQsSzCaNwoxDD/VcJ4s6C6FFp2DwRG8L9QMy16lmCc4cNtuvNfrI4XR
Gc2EWBSKtsuphrFXgl7z5eEsaR/BUPGcwsL9nOnjRvRxZRlJ7mZbjNHNzO2X21e3IrI1gTGcS6bK
4BexWzNjMBhstvQiheVGhDBfOJcvtspAGXOLMyAUr5kflHfHt/DFtvb6aDwzC/LY06AvBCRasi3S
4WsfRdmL0QmEetepwGBGlUBXazzXNZOp/XMQAJPO7AYW2n8fC55TxffGFpdfa4J1R8JgPBtTgCM4
Yl7tLNF/UpL0b6b+qOrHTige8+IuFDb27tpq8l7N8/Ez+Gw5iCgKotp5cTOeA/0UGsIpi20dQMnt
8311Ld8ZWZyzKcuZQhTL8Uzh72iooZ3040P76Af7SdjatytOj2AB/1JKgT1kyY42MEJmGXE1nZUI
yGX4TallRxR/GsrGe3UleGImngcE9n3AN3T9L/2wMvDwTG+ns1CBbjKO5lexYXRolxMeQrS7z5KN
J3/d/4da9r3FxTUZ93LM/D8WjXY6mGr+sX2eIFpyKGWgkDnkjwjP32WDLXf/lWXaAdTMyWM4fZff
GsXVoOt+P50118vSfVUcU/LzAwVLPf5RfQD/U08f03+t1M/9LQbCgBgzI7t6lGAG7sdSQsYniij0
hcI+LuJ/v5YZ1aHky3g4Meay4SONURwaUi7SRFf2mlAQvCGzGlZNzeUc7usxPCs14+mquHEirngp
AxA8dQRv4L+XuASJ3p00KpV4Nrr2ucvvsvRUmz9jtf12++St3503ZSkmoGZPhZz4cuMANFVjFfnS
GSrCunm0is5OCzRCd6PcOZmk7I36922LV84FE3yKAk897soMxDJLnNSkkWJdOkOCo06pHdWSI0d/
+wSqlOxBb+/jrj/Bffm8YXf+lMt3YZ4cBKxPLWlmIlv4qKK1JtGvJp2zR8G8m1SJshqc8OMvKH+Z
+2qyl1LP9pLxzzHEbJanCNgHJfZlgT1KWo5Na0rnqGbCP36Ihe8NqoyhGwobecw6w7i0tHhmu0Ju
pGgw2Msmstsfov8qi5+zMt4F9x4EaBvLOV9f6+WkwQwDE9mhuMiaxM5oIFflu+pxP7kWlzaj+Z6G
/lkkQbbmwTjy2+fGu2322jeyXrSZaACpBMeX/hpaUNxoaiafTYNJJusQNM8Gen6e04Y/BHFjQa+5
Ki5KB22mKYeKYH4c34USlRjGU2Tm8jkFy9r3u7C20T6GqmmflnZYPgldbCdoe9z+xvXZn6dcZ3II
yhsKt+ml1aIJ9HGKEvlcik8guNq43mfjq9/2G0/7lbXEzvx5MzqfaOnSTuklSljqlXweitox8x8B
QklRWIChQV3O0u7hgr/9YSudFfKYC4uL3UuyoZs0o2b38tiOE/jIczvrvtIeFxSnHMpjJ+zU2kK0
zLDJ120hsACN73L+2Ay/aq188Kxjk9p9iZgEblaHxjHz9WMiG46mgHbfAm1d9QCwWlwXM38XXne5
RnmUyq3elvK5EA6RF9tyVO2yA1BPqYRArrQ9g+HWLcrEK2VmaAOIGsh0uCoBOFxaDUapoDfd4XeB
9hvxFGewwr2o7AoSA/E3ETvExpXdGvDmptbd7U2a/+7FueZJwNspcgMdXg6NSVrVT23VysRHpgYf
RJ0fJi+JD7etXHl30KEhVoBqBoIEa/Hu9FU5mWng4QlR9uIN07mcFCcP252gZwwEi2ynQk2r3riM
r63szL1JYg2Qie1c7KceVH0lUO86590vGOB6LIwC6ri2MuxG00YJWPlTC/Lu9tdeNTuTh7wdM/r+
iwA36Eq5qCuBKiJod+TMa2HcDXpqm8NJl74WcfFJFw5y+Air1z8HSXBGvrO8eG1zwMmxEfvaOR/K
iqnXnsilQRrl9gde206eAebjkZ5BsG+xrEoSKlnkBdo58uijxYyrNn/H8iTA2Ox33b7/UEbG8bbJ
a0eTpvVM0gT2kLmKRXwtThq9Ho7s2a9tcd+MLzL0fmV07PNPYmIc+im2pY0YYn02iOMJ5uai2kzr
t1jMkdlfAYL56ZzIkbJv21A/1YJRnW5/2TUrdJQJjWZOrdUJHAN1UvKgmM7yREA7hujVQJf7r6oX
xCM8o2SvlAhBTi8jv8qDkzouy+msC1N6MEOYV8xBCTduk/Vbdmll4fh5aum0rEkMOkRMHw1EW/bo
0DXQpZrCyfLUfmPtrtjj3ST7p9fL0NQS9jZYk5x4cSydvUjRv+eaNR6kziQ80LygssEGbAlur/Nj
4tg3Arn/RLSLi2zWJavIQwi6aHYDX/aagMkr6LKEvGy6jWM2H6PLuxmuYkSgwUPJHLNlUTfIBvBe
CGqdq1S0jdG3g2HkSfqo+X8m80GJNo7YejEvzS1O9VAKfWqB8ASoFDlaMjocOAfd3urfK66Xhubr
5V2cJVM/VhtfNACh5L+Q8H0MwmiyW9mWjcAWjAdB0GaGztZVvW89yjC3z9scdaxWda5qMm9OqrWk
rzDMQrdi4txzyiDt79E/6d+K5E8MN9dtO+tzDf5/HquY6YLhRl18ZVKHQSkgMHeeKv9nCvKch85L
N164tT9ihJkvOprkq5TdLpdSQuZsMPPUPFtJGjrA8/gmOkaA7pv+v/med6YW0ZyeZqZeQL9CE8jM
bEMtsn04QPn5X6zaOysLJ+z9KerykQ8yvfTQNBNafFu8Qtcc4P2aLTYGNuU663w2JjV2mVBkTko/
rzVeTT2BjST6dPuDrp2qd9aWRf2ZBCPXPZZN0pL6YLVeu/On5mW0/Me4GqcNf3j765beTQmDpAnW
ubmAfukQ6lRXYaeU5nkcs50M2ZXX1E+1Je3FyNxN3b3VtEeE2U6q3DrifTwmdthKRylvv1uR97X4
GHfGHyv2bGU6KhLJDwX/IJbcVNHt0dsZEP3gBccRSH2u2l3cEZJ+vL1g6+2Z/VimAENgwYu4eEOm
KoTWF0wMhGTDBAKOt13eNcNO9U6Zam7dsVeqaCa6whxTKsgU/5dz6+qQFChXxwrB95fIumMUNc3R
DBHsoIKDMGxHxxuav4rwHKSy3abCP0+GM683czAS1BBqgHG83LBamIGjQqGcO0j9dnS6FFuNxC2E
x5XwCdy0iS1ih5mkeBHL+KUgMP0S6udSKeysRolxT85nfEYcr3rt3SyoNq7Ztd9T/IdDyYTOANba
tyGSd5e8lTO34XsVQIcOBm7BLL8UKUUnMf4mlFa3Efauh1IB15JaMH5O/4xVXFwbahtDIxPqIIdi
eV9mE/05OTsC3yC/teSfQKAidFhNxlW75JR6nIumiY9a8WfwwpMiFwqMCUl1r0rdeD9W2s/bLn0F
VgD2FxkAIi8wcMSTl5tsthKjMV5gnH1TeugF/bFqvBdGqe3c+iyTBiEUu9Pr9s6rkwN0kKn6qCn3
tWTupc6VtzCgb3Hr5R0x/5p5BA8c69zrv/w1vTD0lufRLJY/DwQWJjPR3yw4ah2GuLT2Z/hL6h3r
2Wjvbq/C6mBDGAa4gvXmdYUrYnHvtnos1zDoWOepy/Zj8BW9XUfIn43pFZbR26bm7b74wtkU5WI4
4Ono0k29/ELAyWqaRY0FbkLf1/kL9N+2gDZrAh9S/lX9eNvaytUX1haPsCJ1fsF9ap0z/W8z1jaT
U0z/fpvFAm8bWr32GEIHjfG1eUYVT7r8LKnSRyGxAu+c6KNd8jDKwXer3WLjuWaFehRNflCKNEIX
+yRGLYrTQuQRVFewROyk7KeSbpyIVXBEAWpGIcMRR2hE7nP5JTIYZF0sfOGs6Wm967VcsJVeTk+3
12t968nM8FLZkN6QbQyAX5oBKF8JmSIKZ7F6jGjZjZpm1/F3lB27JrNVbycXgDGkjW1aOzqZiMlx
J00DVLukUkWyRQi1QvFdphDtbvptNbXdtT8N6StSHxu21p5OFZ/KIU4OrJY9u/zCMuqiWMimwO2z
P0MovZrtkxi3O5AZUGGpu35L9m/FAM1TRVmPZhqAE7C1y/eyrYK6mlDYcFXOVFr/aJ1YdNEsAZDP
4Pv02Gi/egi92vYjyHn01kASC80D1DXHcG42fEUjwShgNrUSx6+oxW/xPVxZfCAwlAnmN52saXEY
p3HSPSvsQ9f0HuPCp8yioSn9p/C+osW1ERKv2PpYDOqE+BVTnrjxchQCRG/fe3Buu1n3EmXfvP7T
ND6OWmd7er3vpeOk/S4FOySKZTgx+5VVrgyVmfqlKxSYSybRVmCMb2asrb+FzlufMGIK/H6mMeSW
UxeOISK/PI6pErlSCHSuzqi/JoNnbbzyK4JjVgAX5zBTLwduuKyYTqNHuZAhdVeTfZt56l0ixqc5
FyngYfKF5yYvT20h7owv3pDb5ONyQEsZzFXq0wBKvjAb5whEqWOxH6ND8wbsG6Dn0HZpuHUu54vr
8lUAWzYTbr+J18tLXAkIHs8IRjF228Cpsxc1rw7lTL6s/2zl/s5L0WbYuICuOCNYLNIZ2hd09ZY4
1yCTpWQyzNitrPugepXa59C/b+pHAJob98A6jqV7MP/DBCD6bDx+lxdB4KclBJle5gZ5dwBCZ4fx
aFd8aS9rduFXLqkobujt4vGz5GVP5dD988eytgzC0sgAwQei+PIXtGFsFL1XamdBsJxwHPcQvyRU
LSQ5OZobLej1wkJ5OHdNwNTP0eUioPL1Ma5kM+T9yLTmEKZCYI+DJj96uQSqX61VV2032byvG4Vg
DepyGtAr1cUkmNLQjIVzWEhwd6tBbzqZ5Uv7KQEFKo517TRA2z/ffsTWNzyoFip2tKQ5zqsTJuV6
JxXyIFBHMKvJyYpQ01HthTCHGz6vPbsePYseXCjW4h4AR7olMHfFtd54m+nzzzR2sP9fbixVjlSV
+olf4PlBbg8JE/qAwILHjAKz02Uc1C5Js50AFaKdpTE8Lnp1R/glH7UGcp3b67EOT0ywS0gdIK1A
M2sZ6qOTjMatKSZuIA7SPhPkwcEmjeWi3epgXTFF6Y1RqTcRX3OJ/8966qRVYMVuPSjKLp5hWUPF
2EM5jFt8U2suBb4J1hFAd3Adc6nOzvcuX8oF8FlhG6VugdhTw3yBWdaQBVZO96ATq3BvyMMnzvEj
l0g37rLKuGuS9FjUB0PL7aoaDmNa/qyZIJM3zto6X5gJ7IktIFECGbRacUnpkiBo0tQVPQudR556
6diN6c4rwER/l6rWMbSDgsxQc2yMhyQV/nnHIVEy59Ek5Bq4XxaHndtVbeTcSF1PvFczlTOX7NKt
BsPqcAM2hnsPPgNzFvB8CyXfrb+vttAHoVRBXKPeB6rstPUHC4qCVnPpYx5u+/A6MF1YW3ySpgpt
649+7k5mdzLL3ha9UzHsPkXQ50FmoJ1lZStSfCNyuXj+ZpsQdpAOzcfGWNgkHKs7a6hyt4a5wA6k
Lt9HcvaBmaMflTrWBx6r8CHqQth523TcKWMd3TMMDPmmaOW7wouEH0EmbHU/r607tVhYUuAnAuKz
eLf8ThmbsRtzl/4LXhQaDAw2nQH+Nfoe9Em5n9RthjWZw7RcCroGcPJRdiFIXxitzEiv+1rP3axH
TUGrVfnkq8wNln3qUxCp/TvT93m9BEHY6XHqPSDQ+i2XjPLUl435d8MZ5oVf/Rp+BVrGyMsBWbk8
+oUI261Rqrk7TPldKem2/6Eai13d1ahTh3as37cWEiA7ZF5uW7669nOiwhC/iE7F4mK3wpFp88kv
XLFtPtXtGO29ktFkWZvUY5SJBoR3U/bzts3VnTqD+rm559eb4tDy+tYEIFDCNOVuSKEPZHyEMFfR
Ck4FLH9/29QqBJ5N0S8EVUUQRjZwua76NNYEPVLhGt53Rf6kW59u//2zlyz2jTmCGSpNDkZLY/7U
d1dGLyFAkVhK4WqWa5invNs1sTPUH8cXQduh1Hvb2pXNurCmX1oL5Unvk8QoXDV50RAO1j4EP/z0
FeWW23ZW8QaJ5JwxwFb/n/9e2ilRKok1cyyg596N0A72f0teedF/gd7MiYdyd9vclU26MLdwftMS
RgIXzE1IlkWv7VYT99omgVcCQMDYJYHDovBpCaaZhRQ93USubKF+1cf72PvrlSepdHQECDtmyf/9
i1AtgE2L8Q+4rhYWZYo0DC6wUWb2EAj+XkW15H+zMK/pO8erAxHiGRMLTCYI+zT24S4ZKSPetjI7
1NK96ZDpELryIFJjuLSiR8loxWFeur5+CKCkTT7IaWYPxgb28ZoDvDezWK4OSpu8rmczyBg22X0g
393+jmsGgKGD/YUgARXB2eHfrdbQ6GNBBFu6plk7UvqUbQdvV96TmVYegUvSAkAIi7OZIHWlUXio
XKO9hxe8VW391O9iYjbFOIjhsyTfoYk97Ic7q/4UBuoeHfLY7p2q3WnSgWprujVLe2XzLn7R8lhl
UZnWg1G5g9DcibE4O4idBX87casoeeVeIiybgycGR+ehjcvljdK2gcXRgAW6Hx2x+6ubDyHhgxT5
sKx/uL2V89+1cEnmQsiC6CtAS7RURxhEPSmLtGjcFn5Jh9IOErZ1lNwlEY3PfzeFyyAZyZw/PYzF
49HrHaX8oG7cqZccFTXRiDxvPN42cmWXmAKdAx9adRyxhWtidzQno2ncFK7IOGUQPY5/GPl4X/bF
xlu/zuLmApU1M+5THKBstQj/or7mVoJD2kVT4kGqj6OBa6ovivFixLqTqtEhhhXTE9S7WtCPQbJF
bbj+Vkb7KIYyRAESC3qpSz9RYWqEprusXX4IILo/ifzqCbsBMc/ba7r2EdIU4HRvbGg45MIf4dAO
I9TwalcSIJLOcvgp5aOQbxVc1s8kcBo+iGLLrEK55L5r4FmWs25q3EyN7F56zaMTYtyjArvzmDml
err9VVfMUXBAaQUQLP8smydDoyhNHysNYZP+WWgPIGu62hHb18qZSnGrf3IlP4ET5//NLesrEkyJ
cHGPjatnv8aoQ5r6oSq/SYgNebswNE+Rp9pN9Pv2N17ZOZS33ihsKDQwSHHpIV6cVGmFBpobIryl
dg9zMusVG+6xvq5mAgqOGhUViqPL+FNK0qIYc69xk4JZTCaXeyooXgbI9INnFBv31RWfn0m/Efyh
FUr+uDjfTUehyAz71h2j7PfE8H4ENqOaJCQvt2L5K4sHgmwGd9HH5tvmn/LulZN6MSoaRWzdRv1k
+eXPyYq/D/6/9w7J0ejJU4kijaQisjDTajr68FHZun305EWupvgvlbYXhHu9+qv3DEv7FPYt6S6a
0ClV8o+Zf3fbSdZTkvMvYLYMKjCGNeEtuPzQSfRgHWzz1rXMBOo1uxcVO/Af5Pzgac/TtJuSzEGh
YgygHXxuyHQL63ELQ3TlNF78htnJ3i22LOfeOA1dy+GnINI8tkryaKI+W8M/iBDXt0ncIgW/tr30
5EhZ6aBy/he3d97KdQ+yrnXl8S4Y/2RFYBf5YWNp5yv48nllad8ZWUR8XQaLqBkPrZv0D50BGkZy
Bo3xW/GjMhwT/1TpX8KX2zbn3VqZBCCFT9G8X0VOuYxcdwrzF24bOgr6QciPZF88bauIedUOdG4w
95DzA8u63LFJt4I00ZXWDSPrR4/IixkIP9Poy6huzexfeWhZRR0Ncqhu8NFluWrqImkSC0xZUf4Y
xk9Nm+1LJjspXO76xNj3E82ftrelzoNmYvgkZvWGOvM64r38BYt9FOqh0kNkltykq54jufmkBVvr
edUf333kYj3byLT6jKa3C/PrvpYC2+oeVf1//I75R7w7ZooXhLnfqlyfcrbrpL3Rb33Guuw63ybw
8oC+B2vE3OWlibYPRQS9rPk2UV+T8in0GVd1wsApmntKNict0e+z0FGBNwN5Psem9ujrvq0N9Uks
aKyona0Ko60hsmL2G5nROnW9/G2L1yMpeQ97k88v94gUk0580D9I8SfGIOxBfx4reSPGuOq5gHZI
kRD3gvhs9qt36x3UcVsrgt+5bfNRHOlMWuGTF84tcvlpGj5mFGymqXhKxfpYaeIdeudbY5TXjilP
C+gU4Jm8Z4sgUYeIYdTlqXeFvrKRAq3l3laqX+oWdfE195256+FPBjeMWPPll2Y148uxJfU8YKRF
xan4OZWjfftqu/ZIIM7CLC1T3jOpxqUNBaLhSjaiwS2nch+Jj4a8H5rnYfB2xbDfUgG75itM9zA9
QtRGTXNx5FOrFTxZTwdXiDunD6KjxpgNl0zZZA9dZNgllI3iuLv9hddiqfdGF5dAJdAHSdJ4IEr8
E8QHw6Cp/VXPTwSMtw2t28xvKB5Y/Gc4B6ilxX71HfSWuY4lI/edWbE0M6u7VmxemYLbefFPNfuW
NXYZ1m7IBAuSckdd+laEP3Kh+66H5nGCUUGvsv0gJU6heIcSxYH2pSlhnhbT4+0fu0Z78WOBpFPh
nFlkgPZfbrykBQGk1+xFKt61+U7/iuSLP+ytMXHS5GezT3+FjLL9gUBi8H4Fpd1tpHrz3794Uy/s
L65NCOmGmq4/vhDJp9IQXswh34rCZudd2WBQVuSKoga6rHgYVSglWlkO7jQEOxSHvpvKWdeapzR3
g8m0a2DbefsX1NvemLStBZ6deWkchsa5YwDGi/z8coGTVmtVxetHN2mt3pHN8U5EEYmBMMV7FcLu
p6hAB+A3wjEs5XIfiIi5tUa0Gyap31iHK2dcY0yeDadKRk9lvs/e3ZidQEDcpBG/RBW/lfkf0Wqf
UQFzegEA+3fR2sI5Xrm3gJvQJqHASCK4zF5gI9PUvulGVzYKR/KHO7XYd0bvDEFiTwEsRf492Iqx
+JGqX6rScqsfre/dJ9EW68JVH2dWEa5RCt98+uLdNLPaTPx6Gt0mcyN4LNrAlpUHozuaxn5sDp1h
HQum+qEDPM2jOWJ4ECGKkv5kmr/h7ddeLWZAaNzRO4HaXVxcfR06mn4rjqNb5w9t4UR/ip3V2RPI
l7Pc7Y2nyfxq+BuT4leNMo9EtQ+EGajOxRnzhGmEoSWd3AKZpQElsKCFuBra9YnSHugWk5KDbMf+
ZBcoGXqGtZmir59KcJT05MHfwBtDCH3penqYD5WhKZNbRl8gGXqsf7BED2VklU7Zl/AwF44gOkhs
gXqthDu/rW3J/91l2e8g/nn7xltfODCmUFGCgoh9YPLl8qeYyojkiyxObjuAZ9LL6cSA8D/Tl9Ak
BMbHZCbD3Dyni8cm6HpNqZpKdLXId3JDtpkg/5t0r//+KcwSsaLAp3hJ5wP/7kCbEUo9mlCKLhKw
D71shLaSmhtVgSvVFebKyJ/JRwBGW0uPFSrQJQwdiG7Q3nsDKr33ofDUROfEq+2JmEpB6jJQt+Zu
ru3Sm6451wfttyXJp1xE8Fl7WEXBZbRhuon3aFlvARmuuSVcSkyTAseeWWAuFzCIDS3hzhDdnL+/
ir0jyIYXpPN+FEG4//e9em9q4RGTlSVik2iiK6nTvhufYP10/jcLizNmojSmlKWKBXEEdVHmtqUk
G1H3+kon8X3DEFJlxucWIW8QhbJRaak4dyljdChERFyl6Z8/hMReJSGFhYGm6LIVagR1J2FFdn34
RJvqmCDIdXup1p/BX82TTF2ILhuQmct9t2pBqKM6UVwRGc0oqfY9mPaUFvZtM2v3IuggN5l7OVz2
y3xtqCh05c2kuiOiq7F4aqbQnrT7MN5qg14xxOEEozxPTBLBLx44Q0jlro8l1c2a8hDp4XPhmX+V
Gtxrk365/U3rgwm7IS1XIG0zqHbZaiDVyVLofg2XR8UOxO8FN9ttC+uJ5Bm3BX6L2juNE0gwL3en
GVUtm5rcdA3FGdLHphw/1J7ENdpbdh21GYBV4YcW9jUg0ScL3uuNH7BeTbqhXAlAc+cTuyxfhwD/
h0kNLTeon9pWhJX2Sa/QeAg3sEobdpbTVsPY+XXQBZYrBJHjhZHdgUuSrVOX/Ly9ouvAb/4gdGRY
TXpRy0BsGEW5GrvYcgvraZTvyaltD16tNvsh+dKJEayPt+2tJ1xm95hzVQCl4NmNxQ7mupbFjJQL
rhY0KlJQd7V0L+b9c2WKjCV1DqPfMGQwJfVkTR+mJLBr4XfRK7z5zEsD9wk3IqArC0BXfZZ7ZCCW
ZvfioVTgqZs7PcGzkQu7SfgRt8pdJZT70IOgtwcKsQkDW+0thphKmGXn6IPQc7n0YVPr0Vj2y5k0
9sUaIeIV/KrZdYbwt0fE7/ZyX7c13zFE9WywfGmrqdoqDcxeP7emNt6Hdf3JrFGdqMrKOESakhxu
m5svk4uEZh4qhs0JnB0hHYHspbmqQO+oqTRYFbtd0UJNqR+7qntRde+z3sVb1la1gnk2ZsaT0pUA
gSMurja/KNSmZk763BpfdeNLV/oPqIU0qGxnaOhykzhqu7Wg6y/EpgqRPzkLyqDLcTDkvXMqCQxd
Vt0EKVbZPBN8HavOK+00GTVHswCo317U9ZGZv5NTM4PTqZgv79U+zqSijRvzXFbwwWHzLjf0+pj7
onRHo/JBab3oMYiF5hjn2becbNmBCAXtymDSX3KrRF6kfqbx7bmejqB32W0SVKwezVlGkbdl3neY
dZb9X6NHtZv5b/McCah7p5Bi+G3KoFz6srEUcyh06WAYgvyP0I/rg4HGSwdLBalDTMeH0fGJ7/08
NUfI6zqUmZpPwGnt8EX5O54oh6noqd42vXrc+MSZ+YPcjGkfZgIvLdeVpQZdW0DmGCX9QaoYemBi
wNwIotbgRsyQBRI/EViznIvwQ7P8wqsS1TobYqV/H/2Wu18KVOurIU/1z7JJuTTH3re+TsxIlnbr
hbFvC9w1xWEYe2Zj2zAwkrtgyrtjWpn9Fh/stWWAiBmpNjhnaeHM///7vMKvxbSdKcKryZ8e4VDP
7UAe+43FvrYMyGLPmEbAW9SzF8ug50xC1rLnnUEVFA8T0bFlS1VMkxhNIluf9PwYG6O5V+NeO0sK
kLVML3yn6dN2L5iRsS9aOUG0K95iH1rdOWCIZla8uTA1M4Ysbri6HIpYjOLUTWU5+aCGgXT0vaT5
4PlS7QQhcxKgimGRMssRTDezmbe9cHXQ3syjmjPrlQADWy5/0IZiWwRAmI3U2mWdGO7jyQupx5X/
jLzRuW1MIjmNlpYMxfDlTo9lmEBGYQbPkAz3v5OUgLsLpepurBMR6G3Q/rj9aetsEoPz4s5Ixzmv
W7zEsZ5pbRL64bNe/1KH1x6tLiieDuGnQob4PygPnuAI6hYTxuqFRDqLKwsnA0DKDbvwND9AEKCM
zfA5U1TEGkvZP1RTo+5jvS7scMy2VOdW8cbC3uJF7lEmKMhr+Urjoew/om8Tg1vVKC86KeT8t9d0
vpQurkue/TnQIK5jlAYVv8s9FCTUQ1qmmp5TjUJOhr5S1DEhq2o/odH6GaM/vREAXFlNYikYB2fO
zdltLg3KraoKZZskz0r4KE1orv0fZ+e1Ize2RNkvIkBvXsm05ZQsqWT6hdCVWvTe8+tnsTAzt5JJ
JKELNNCNFqBIHhMnzI69p8vbWG/Nmq8dlSszi1solbUKVXSaQF/qH4FyG5n/KPnhMY/3ue85CU28
VjFPhWRu5J83158F/fh98/d/cH9QuyeDEQvxRUQdUBseo+RTOUCicqFvYUONqaMe+/db+NHi4t3p
hbhRuRXJpRpfBKvaoQbjPwvFoUIs8L6llb2jCooUIGVggyxusaiGgIyHHMrpRUUIeerCYxp+VdL+
ZZK3dGFW9g/vDqvUPENOcLOcLDWryGomOc4vY25AW6E5rGM4OHC0R2kERbWT5Y2tRSDZ73/ibbkT
OPAs0Pc+tUvAsti/vspDuTcmprXr5p9ycMbJrin1Wgc52DfpWUpKuxKPUpic9E0ildv1vba92Ekr
aSCCECVsD58DGGKS7JS26Ct+2/jGG/TD+zciAUY5hi7TkuIwi/LGjOIyvwjSpUZDNa/94+A9RdYj
+hdU6xhvvGjCr/tWb93a/HH/3+j7jn+4GOmcsTZtnV+kRtgJscXlUJ20Oksi5MJT5SDK8uO+xdur
eG1x4birYIh8ceIzu9r1xWQnTc9ZfSjDXdi/IOcAePV43+DN20swQmedIzsXbpmUvb77TVpkHQ9z
fqlE3ekkYeeb8inNNnigb0scc8zD3qF4QY0DdNC1Gc8fMnLGoLwIHqpMlIq7XY86jK0otbJvSv5f
PcTiLh/QkUmUIf0Gvjl1at8ozve/d+W80hFiCpNhpffI/vqHZKMX8nRqxSVUe5KGWbrlAewsTJlb
E5crK0uKSv8N/kD6jEvMV17Q6KJWU1zydrQzcbigzW5HQHHvf9C8ctevIa8SFXdqbgTHNNyuP8hS
01iburS8mFnSHcpAhK+vnbYE0VbOJYMaNLWg76BQtLRSB1MZV+FYXmj7HTSvf2DW0o0ehXD8IQnm
zzGZjqW/cRfW/NqV0flHfbh+Qe+PbW7W5WUU8nMcfS0rSiXVQyp0dlYNtqG1ABHPQ+FkgvDmV+Hl
/squbSDDKbNIC+0rxCKuzXeyMQRpJ5UXr9FQS26crmv3jZDv/gczc6JPvZTWwtJ7exOFFatQy0sg
0BAr1RK5XPMwFvrv+3ZWnBmgwP/aWXhqMwi1nn5xedGMs1xWTHN9kTKYK5/y5BODZRvwmPlvWx5L
c+b3mCdVwPcv9s5v2zQOtKq6DHXWuGoe6V/bPLYcejsQpOdysY+k6O9FQQnR6Hpz25iMuOU/MBLq
b6WaVhctCk5I42Z0/TTpFwW3WHmFXoIgv52yo5BsUfisLC60hzS/AHjQn1p2XCVavGbBWP9l0nJE
IcwvHeqnuyGLXY3plrAxDccS6Ffd39Lbuz9XjGWMMvRMIr8IbmKauGki1PVlNCo6zlISfK11PXLv
W1kJbGbNF4IbjRSZeuLijcjKVBTCVOXj0jE+1cGoP2ilFe4URMyZJRfr17zsh6+R0Jq7Um+FQ0wS
dtr4EfPLd32g+BEUKRAtgAqVdsn1bdRjs4kTyaovSlXKNkJuFH4q66cEq9p5GkGGGd08AOtpqZMn
bb5Hs9qiJBj99cDKXMegREZKR8EeyMv178hrGDvJ3OtLSzq8p/nenKYoLTee5bWd/WhlEQd0ZkUn
I6TCBRNXvyd+hzVkrJv9/UW9vaTzt/Dwziz8DDgurHiMdtVhyppKbfmoNF4EF4H+K5KDo+/7mhPo
7QZE4talYpAriklAmNyX68WTyzBVBAuDmjgi1BZIv2TJQ4zcr7aEBm/feZJDnQ7RPEw794yvLVFm
MxgKqZpLXf3uhq9K+7NM3ypvw6euLOCVlUUqmlF+HJQyby7UjyBqhrvaDtBdgi4HPrJMjUFcZ8bW
xPXybBCO0CmcG+6Ia8CusPi0sWKGwmq16gLuoHeKoqyo0gbqRlJ4E7ItzSy+TW6KbBpKE4yqidCg
zDQ/Il/9v17HDGrtGsG/41ifAZHnf3lGlnYXz+7UF0NCvbK6WPrXPjo249sQfb1/7mdf8dGXvJuY
15BIlHr30qH5Ku3CpPbrixH/I9co6QHHQ1huD1IcSkOA66pmI0K14a2Xh0UG34zfoG9J5WIu7l8f
yREBCs/zKK6Hia39yvrgHJn6rkTRUletjdjlBjq7NLZwl0USyEHqS83FSqhoHMRMFUu7zkbxoeog
/UecPh4fhgH3cFKzwdD3gpzVgdO0FWxPmqF54RF94m4elyvk5OSVtWE6SRwyHqGHyH/tiq4Wp5Os
J8AhlEKvE6ecuunP/Y1a3mK+AgTbrFBAFQvc67ykHyJA0i5fb5KpuyhjFx0FmgDHeAweAdhHJ2+s
sq1HZmWL5pvFW0dlib7y4syHRd4raZL0F0ZD5OcwbYS3ekyNsx72CHcKXc39LqYY7E7dOUpcCLui
UGAv06POoS0mO/kkn6KikBxNEORzhDFin7Te+p3LbJh1mSl9kISdMQn40ut18YVRHRAX6S9R61m2
LuePmlXVP1C8rJ7Qr1bsgZrVvtTz8AwQXnqoIEreQHbd3qEZJDM3PUHJ8MwtvFDWZ0qR53J/CXu1
f6AG8SIwu/ldrYpmHwpD/qkNvTfDV16kotvihXxvSF1f4LmRgOulpkpauUTvJvKYJMifDJfIl8tP
VeINB01WRpoIweQQJIiHWGHcpZWE7smaUDrS0w7tyNIq9qlf9D+jJMpe4kaRnagXIHhKtJ78HuUJ
Bd1nO+7RTUHbEEdXVMYDYh3lY1R08QsEOr3TWKpnk5FAU5Z7mqOL46seTtahEzv/JHT65yovO6cZ
xb1AgGb3aQMbfpblG3nfin+mJwcRG4R1c5C9xCllflwlgRgOl8D6T5vLO39Enyf4Cp3/yYzly+AB
WpEPRGKf+YX3r+XKNbkyvXDRtArhxR4RWspk7UWLvc+VLn0frPil7h5ioY82HOdNADofdxqw8ygf
fVE4Mq+Pe13AnjKIyXCRogh1BHUXQQsHxM9JZMXOhcZRmvwsFIAJfPVw/1NvmjZL24tzrmZda1RG
Nlw6Y0TloGSyYJJ3XXJshZ+pZziy5e3GjIFhtY6PfXgwRNMB86kkWwixtUV/Ty/gMwMav4ydrEic
OoST2e+otZmwEnmIO6QHxvoPffeN1/82xoBJCY/LaDmXHEq56xU3RqtW6m7igkUCHShPk05aZVV/
f44gCpqLJAoJDGD/ayumEqSWGZnDRU81twsQY1IZuvmtWsyav23s48ry0YpRwb7hr/Cd859/eEpy
w28gO9THS9iUpzDQ7Mr8Wo5nlcmCsRdsyZoetNr6lKFlEtB95FtHK7Bz41QbvzKQq1mVHO//pGUw
jO8mUyTrB5NJZWy5xuNQeVpRhtPF91TSw3ao4V1Lmodw5CG+b+p2OzGFkfnjebyX6amFrJCSTel0
iWdVmJDoe+/lSra7b2Ul6OApwh0xbA/Slyx8scadlgl+WEmX2O+afZKEzbkQ1dwuTLU/9qMguyPt
W2gFff/gl4qx03vV2MHPZu60bupQbvaMp9jKs4MfpOVzkyfS0RB7wwmqFhWbQGoV14IKbiPifNct
vX5OqFTgWjQqocDEl+PCXZGgfG5GymX00x0lA3UfIP/7R21tvThohl2NTmSjdcJkb7iDoif7Ps33
rrKLrWreypmYZ4hpNiEGA039/OcfTunU5qKvS5lyaQhFs+IrEkiVtQX3uI2q3umGZ0ggGwWY4toI
dFRdUEepcqniNyhaDtFY75MeCZhgK06ZL/ByYZmKJv+a8SUgo64thQpk142eK5fkhy6cjH15HKNj
Vh0o/wgPU+70J02y0y1iv5XTTskOOkGgjqANlgRCUR+yneGkXSpNfxjLUXU0Lbb29w/7yk7hsWa9
nhnVgC7v9acpch+qQ1yZl0bqqp0RN4k9VtXT1IRbinyrlnAW9JXgOyDmu7akyl0iD75sXiJNCHea
ETY7tVXTnZUz037/o1ZWjuEyEQQw1ChMjizcvqjUTRpEhnkRShXNaKpP6OsMW1oGqx80ez1YhkAc
La0YQq00xSCYl7RWqnNHvBbib9voWwMJsXv/i25sESHObMq0icn4qcRfL54h+EVShIl1qWUxd2PP
z5WDIJsDl5o5nC1Bw5v55/nQgfgHRTFPgYBmuDYXMuliFoYhEBUntgXBteX9Yyg9YlzHvk1tJZ4u
Y3lQ246Bp9L2K+/I/9p3AnI3/gba8mYv+SmzhOk7nQQoyMVeSsizhnWX+O6YM/w81dWfePK3CF3f
M42rG07jQeQaMPUFlAuC7+sPNpo2TxkGCtwx/MadPGvqJ+E7eqlZDXFKMh0U9azFX4rgJfNHR66e
fVl8HHSnMq2NQO3GqfFDAB2z8ETD4B4XGy1KaV1HuDW3UaNTECbg26umYJ7MyOw4VDYuyoo1ii/8
Q/JBP3I57yB4kpAwYRu5ZTfZHHHgTN1ORCMz2d8/v6uGIHom8sMVg465Xl+8VxG3lRe5pik8TlN/
stLpP5EZO4a/NW57A8nj8IIRn8E4CkQgZFfXtrQ0UU0m0yI3jILLUPxIp6PYfW6TYzf8RyM4EXU7
kqA8B9Q9USgBp0Zd2K5QRIz+1YXkcv/Lb5gN338ORMEU8ai0Erxc/5wsbaWxFrvYHQk4jmEdZYpt
WX1hF33wYCFC/DoMKOzJFqXKSMoZ2NPi4Nx3Wv/IUgaOr9Wb04M3DxoOWAIpOc/0zERps7v58D4z
KYQg2KDGrtcnX5C0+RSb7X4UO1v+kleKo+THjF4iEUtnigEMkZOdbIXmt9nQTEZDUUSk0UC/b6ma
CpVqEjQw4ru5/kja9BLFbhkfA/WcG+da5hgKNPrFeCMJu3Wk1IfnqghDfYAV35t1H74c+g/fJJOP
XWI2O5z5TYs/bbAFDFlxWrPIJrV1YFM8D4sIsgt8sdIAabmhZA5OmYmkOp0p7DaO1uwMFl4LcWw8
Iw2FWZB94SyKyFA9zewT15NTFO4OlUbNNmjOmXZUhAzyhtFJOsbM88GWmnBXmY9d8huc164CEaMK
z6kXb9zzm2Ynp536Fq881AT8l7r4cj3QCs1rgN8lQfLZ8sxzl1e/tP6gZdavsuic0fNsYUTl+1/E
app4PNxfkrWFJyCcWf/mPuRyBkUQ+kzv8iB1swEEojSM40HzYWG7b2XFmzHUPeNjUPSgcLW40lGk
Zr2UNqmbdomjlOF5nL5MafRZSP+n7wFwwOQn0DuqRdcXtaNh1QWqznJmORJv58YfNg7R2oWg7sWM
Oh0UvmURloXS1CtyGKZuBWbZqXv9lze0kDQK2db0ztqNB33GtAuLx0uwjADjBERIWxaZOx5F2A96
/RCPp0F3vfC1lS/C+KUU//62w8EDcoHPAyCypMkzFHNKU4C5btzJGkIrnWBbgnIW5bf7B+Kmisgt
Ry6OJxvyZEleHojCyv0xV6PMVZUvzRlSaJEilvXWtE9R9VrJ5cZnrdz7K3OL8MyrImNKxixzRS1n
JH5Uul1bNP+G44B4aGdVD4rpb6l2r5x5bJJ4U/dHB2qp2q13teRJEzYj6d+pTQ6aWjja5IZ/DcLE
g8DsrXKvCBYgvl86Nc9LBTWpM9cPnSayDhKKum8MnmRkriLp5P2de+eoX/hQzPEPfNs0vM1Fh8HL
zAiS7TR3o2Tyn5RQDfdeE3cXuc6GnTiZ9bH3xWHX+LSOqkJWD2Uly44h6PAj+/FwUCmYOrmGyEMl
KPUBwn2F6VTVcoao0M/lMIgzt22wk3tds6Mgyh/FtJZOltdDIeSjUpDpTXuo8FeH0BrGfVGM8bmK
iuipLkPN7sAtvyXSZDgeiwIArseJ+0H2GqNTfaxSNPa6lg6TUDY7X5CDB8qpxYNMSfVTPVXQSBtt
e7y/ZLMLX66YQqd1lqkn8V5KiVYyrw1/mLujmqZHxZOyg4Dei6MZlDWHNJEOXWVUb1bSbp3722Ix
ZwN5ZyJxOuezI7l2h8FkKXWqkgG1zDqrktNJ8tGczn3oDtoxrqJdKc7PXXHo0vZ8/6vXzj9DFITJ
2KXbvDBdCOZklk2Uu71pMrjxtQsL15h98sbbsuZKPtpZPKCy1so5yoK565UHJX7LPomqYBved3Pm
xez+02xRY86/e7mbH+0tzn/D6KkP4iJ3q/Afs3vtoSq1HuKEahen5/4Srjw1FFFA0M1ktvzX/Hh/
iL1yREOBkFiZW8qheu7MkGq/iYpYnzT/3re0uojQu1GtgS/yRjPD69I8yVI+Su2e8kFzTLqjehRA
k/SL0uo3oEL1VvXtnYl3uZCUgJm9IOaDC3SxcYLVEXh2Ag4y2EkFcuOBbVY/Q/VLL7e2lkR7Pz2Z
Wnwwcyf3gl1PwB3Z2oms1I6FB791iLLlcNdYT6OYPOgdChUamALzy98vDfUKon+2Ym4+XW+C0U5m
6Glx7maN6RSTfqiLeDdR9BfM/lB45V4sg69MwWwc67VjxkQKpHEETlTrFsfMLFMpUKIid03A2XWX
OkH2J7R+6cmXyHq9/4Vr/umDqWUM2BZ5VlUyHl2rlAr/DLOSlPTPpg7ETpnkas/0OCJ1Sfq3LKXz
y/XR8OJZHmg2ZEKd4xiH7POkt/YoPRVlsRvC70n8+/5Hrp1wpqDNmZtEYn54sZ6xkrWT3lW5G3ih
XZSfcgYy40+iGe1lK3zpk2ex+uvyMp+HKi6t7BlaiuzN9ckh3ZELvY0Ld5KMGtKf8pRpaWpLSqk6
CbKhj1anofgaT8IxGKbh1ARBfiitDB4AZYJyTQ9/T73V7upSbU6m1CWnzCu6k8w760lBuru/QGv+
GvIQ6vd0p3mslpGzJXrUx3gqvMHqmMFJ07OZMBbo54JvD0G1BS1dy3y49nOVH1ZQiiqLizUlCVq3
Xlq4ilkfpP5znP5ItLPnwSXxiYZ/m//sTH9XmEDaN4qD75MbS9eDVgViFcCSkVtb5CNtkVkj57xw
m6nYe/Ej+f3nRrEcNTT3pdx+buPfMD7ow8NQvZZJa1uXKXkctcQhpSQq7h8D8SjEaD30D12SwIf5
4Ed2KmzRNqwv0VxupY5OMX05zxuoQ21Z4sDv7PzuGFQDqWrCRAESAZMTVXLyEOCt7UEeylOjaeOL
HI3pMVRaa0fjRN6YLl6NJgxuD6MOc3V1CT9Q21JqY6EoXLXw96V0qhFf98+Z8ZAJzvSqGCNqIy/x
r/vn8ra7xDVCU0SU6dUwkL90wNR1xmYys8IVQ+kABjhnyNr/nQSFbfrav1UxpE45mP/E2SHO0Pw1
/ee+752+mHizhO8+DDxq6Z8K4U+txLa5SX6w5lgY3qQ7TY4mAS+/vuUF5Pm6OLSF2xf9P8RXliPU
jFurZtqc5YJRfiU2AdJ0groX2rw+3F+d91dyeZTZCWr3cLzMDKDX5huzzQQzKwtI6CbY4cohpVIW
mX77wyJKf+pL3ZuB9xNKMJzuU9eV8OJYnVKfmyiSC3s0/OJRVGv/W5G1NEQ5UN3TIKtFP3dPYBFN
lfjHxm+e/frNb57xsngbkOXLuWM9Ev2yUEXOkTw+5BoC7KVnRxnBWu/v08+K/hh4zlSpDnwoG8/q
6hnmSUWQHbZj/PPiHWjiITYiSy5cPf1jeM+BOdMrvybFj6kyHTqwe0u3JbN+sbbixttgjtM7E5TO
lAuz5uT1RpVJXWZGyjEOAVTB5WAEv9NNIPSWkcWLag6JRTUUnyq7/pTb3Zfae/Z70+6qYhdFpzR5
U34Y2lNMmRAozC4vyIE2nr35VbveXHINgAp0+IHQ490X36mVntqMfeEOanJQ0u5LJ26xs6wURsgr
oO6looQyBZfu2gaMomI3VGnpSmPgxEDnE4RvQaOfw/Qp8OFYMkanFL/m3sa3rS0vpZ8ZnQb+kuHt
a7tprpgoVmalW2sWAXLQeo6gKSVTX/4mDnM+D8t11Hij8B7k9WhZXNuqBqGFPLAq3Qx9obBRnwsU
Cw1GcgUf714WpyISHmUPYj8ru2xc0Pmtv7GNo+d5JvGgFHRtu/SmsRwY+3AtcHgMrvJKGmKgA2qK
bItZqKEc812tQ2EY1XWyz4awcsyxr895XcHbiL6cff8X3YaobPgcTVEDp12/zGM9nIM29mLpKpn8
Gdjdq95lrL/xK9dGFIizkzFsOYp5L5drMJdtMArDIWf6eg00uWMUus9Lt6ujvRHAnKwX57F3qZXK
5Yg8pm9TbXdiuA6zEZUab9r45rXDxnDIXIubp1HUxQ9QWpDgtBg4bHpLWJTodpDoPLTof2x9623s
x5TyB1PzT/mQaEZNmk+xBNt2l0//DEPEy/rH75M/fiE9TEblVEr/FOqWI6qjPcTpY92pjh8YPPfi
cdROQ7EFKVn7droBiGgSros3tFhtXFplbCSly2S+LSYiip0wI2QbK7z22bDlzSU6YE/EvNefHasJ
vMok9K7udce6kO1atP4t1OLETO7+/gFec1kUYsDGzBuqqkuyHbUUlXBorco1PWFfioUjdqabNJU9
pJRgpk74kucCFJpl/KwHh/vGV1wyoNZZmxYIFLHb4umhtJwbEHNVgGi+5Pqv0dh40FfWkUSeEQ2U
hBkVW7qLQhazQZzaymVyUZBpgE/PcvLsb+E7Vg4FSB1wOu8FEZqW19tV1aPSTu1UuQn4dzHZj7Cq
olZwf61WjRBKUVOlzwf04tpILRphUoC3cye1csoAdngaof3WNMnqiv3XyrL+LYZdo6stKxal3cFI
BEdU/pTyTzP4X3bmg51lPOCLYZn02Jmas+lBruFXthUdi3jLWa10bfHLtEdlmJtxmMsip5C1UR/l
Muc7oU8MwYHSUWlNEZoF9mBbEEFCDpgdiayCt64zj/d3bX09/2t9cTSSMIv7EjEhFwZ4R1EqG8Qf
sT5jrfBc3jc1B4iLd2Fm2WfkmxmCGe5xfUCyQQ29vE5qDoguHpRSSI6C3EH6SWM+6aUC/ixZnHUJ
02cdEM3+vvW146nAl0GvnjcJzYRr62BMcikHsu+O1StI+EPSRfY05htWVhLPeQoJGMk7oT/I+Gsz
gpTVrawXtVuGEtNBZXfIFfmArMKjJrcHyxeeivQEjcXZ0ttdNCkHTRNO9790BWIy/wa6ku/08HQa
rn+DbEA5IplV7UJP+qMwnzVQt0hp7kcrsdGzaUm5i0xAtUG2ZaPO7FIqn4RJOQWVf+i0L1KwlY7P
Bm92nuCduA8ylxv+KT9HuhfOntoVhOk4IhRvji9K9dP0XyWRafuNPVjd6Q/W5hjtw5tsBpEsJEB4
XKEpGCxqY3vU3VTOt87z2tWZU5L/91XLMCMRhYhYs3Ybz1azL5Y52Y38Pdv0ELcFTbaTJib1bAXS
u2U824mFGrQMDboE51Dty3s/OEPcYdeSuh+1jcVb/6j/GlucnTDNtVTzMYb6u2X98M03Wm8Kxbf7
Z3TNF8wdNybLgc6hbn29R0OZ8ygOY+OWxP9i9qvTvnfgnfrhKMZfZP8xzr/fN3h7MWe41Zw3W+T7
SBEtnvJQ6SZZ84WcqLR0wj7b1VpplyCWQaZa4il+itryqMWhrQEX+NsxPogQ5676PCYDBEZeDteZ
o++HcU6pI7HeCFiiqrHrTv7bNQXiDmUt8ymES/CELbbOb0ZNnHSdPLl9Hc7+udUPhneUhEcl6VAR
3kDL3dyyhbV5hz/csiQW2ngUtQKwkSt5rdOroV3KW/jKW3zgbIYIewYbs3vW4qAYmeVFnmUWLir0
85yAXjqJUT4MvijY5BjqpVci0MckUqfUzPKjLMjC3kxa5VCNzSMPWWlTWeh3wdwyvH+kbu7l/NOA
xMxZLaCiZWF8TCKEOSJkY+uQbKbIDgreLNHsvhafFX/D2G355draMvBpS82v2hprScFkFVyhatQ4
6FY4cW4+i3lnV5SCmiiwubulIZ3uf+tNILywvtgGoemnpJmMwtUED64vffKc0Ci2OpLzCb16J7AC
OoTKNo5Bg0fk+kyZRAdm5/GNZnqcilOknTqBgaBzSmPD2Lgtq7YopM2EiBLUOotXQpwiPQ8igXKW
MSIgVjqD92x2T7Uonso8+gLidytpWt1C5vuRgtCJEKhpXX+eUoxRaw1x6WoMhDNC+duoPpe9tC9i
lJR2lSHt67Fv5h7GnjFs9/4O3uZR8+IiOMArApEgveVr69kIc0tasYWBCrt5/gdI9C5Xmy+BlrtD
JDx3BkrBvf+qT1tsaTdvyrvleWCA4TvqW4vQa8rzVNJiv3SbUjw20LMIP6vaOkIzdL7/jWs+CaSA
hNYGAigw6F1/YhRU8GpUJP5ighahX5qKE5gVvV+6Mxv38fZCcJvBysNfNNOWL4vXXTt2qplLpZtM
yeQMRqkTZTRbOmkrR4Zy2TvxE3kVTZ/FjRCSROc9Mko3+FK3kZ0Ppt0nR5hnx0BxdO8wlAczfUmE
r/cX8p1l7fomYpeDAlqfN4WpgOuVHBr0a6U6JC2oZBr0ARGkNhDghGIhHKEVkOm+6RHzrXG/6xmU
Z6gM3QLLZKpa7JI30IIQYflV8aqowbCvMvHLBBvnaUTqyunFPj2kQnkoPZEoRhVfc9UPnuPRUKDz
SHo4CdTuEFamZAuGUG1s3E3kAcUGoz1zw444/aZhP01lZypJQEqvVPuoCvZg0w85zKsX6lEtqnS2
3Hb7+8u5dlhoDVo6zHJ0pJYBuQbmOTbTgvx7skC6igzENpNYbnSZ3inPl5sGnSzQfTrfBP8L/yJk
VQ65RV65svboB8m3YawdwJkzZy5lhmNTRDtdsKDU6XcimnS+P70EE3M6yDuY4S9FT9lFpktyp6Au
GCefip5hWPp1Rfn9/nrcOgQFJC4TVlBRE9Uu37JYSQs6mGnlpvHnaXj03zwGXqSNec/b5xkjvO3U
udHUuOGdoG86TJZJ7Ub2LmUzPUVh57SB+kBtcmcFG8O9t54HYwxMAEhlOh5G7+v7knkWs/9xRSHH
EB05Lk9i5BGkbBFPr5qh/8IE4Fy9X5bRg4arI9di5TZQXeym3Ayp2CviifHeLY7J1eUjWZslCqD3
XyaylQJZyKBKlVvLD6ElQs1yQsDcTvxvfrOxeGtXkt4Ag+vMT1KyXzi5MCxLP4KRxW1D4Xc6EzwH
doCIfEUHW6KmKhbfxHILW7ZqlDYBMwkAKZnEuN6xfMp9EM8UPoz26Hlw+HWhDcFP7ijEG6lxjNvf
9w/92oLyJP1fg0A4rw16vd4U6SSwoIInfNas8mcgNbuiKlPbSPuMOWvF3GhHrJqE05pyBO6A0Ora
ZGWUfhbNhYAyPqv7BAfXSMCkj366Occz/1VL3wMTGzSTMCDMB+baFGToEk0eUvxx+CckOHUi9SDH
+k7SzoGpHUrx1aq2SO3X3CrYItIqYka4yxefZwZyo0h5Wbt0d2nqNzvpb9nl6JwznzkP9s4lTfqu
11+FfmeeqdJQEzO9Rtk/Q31KQA5bwZ6Jw33gZ44abFUvbuNSTELF8j5OzBM87+mHvMoU4kgdK6V2
Q197ML5HeXuUXhMoH6EG+EousvEcbpmb//yDudpPWsPz1NoV69H2YFjvSsgv4uxnpTxL8mNBgnz/
GqwapCdF3wQI8w0yI/FzQ2gLqaacr00H34xNwgszPiKnm56sfmj2eUNDwUNsZsPNrDlPQpm5AkBT
iqzt+lPNSokge9JZ2bqdI6egPvhGlO5yv0l29z9y7WTOIwnzIDg9sGVy0QXlMFZe2LjJmJf7ppcz
2/BxovetrD2jH63Mv+LD3inSJMWiFTWunnh2GGl7NXj1/TcVfpv/wRBvzowhgZlv2abQm06zGq9t
3EosHVkIdkr3FkrfGmvL0Mq6oYpmzeMUIEUBr1x/UVhYVdwYQYc2ezTtxbjNXgzPj/+2Gc2o1jyU
o6E9NcMEF76qS7w+8DvomnG5b2Aa3ClA0EkLjvdXbeW8Ue2ZR0SgRGBuc5FhpklmVUphNG4XZjb9
SJtVU6Qtao8VHw84jzk0xEo4DMsBq05UvdEK09YNdGQxhTaLnKKv/3SAqg4pIzpPRa/XG05j9cuo
yBDMUPeAUet6m+IolaVSCLAZ/qcJPinpixBuZCArZ5sEi6YYTFvMl5sLE7D51YMJsMatRZofSa/J
O6EANdaiyLOrgb5sHPGVk6fQHSdvpEsG69/iTACHsEY50Fo3q63yMDb6BG8FzHT3j8TaZnGHYISE
R4mG3+JIaN5keHrctxQ4oF3xqqd80hzlVSqLg5lkr/eNrSWPjFDg0t5RYMxSXG9TXXRi4Ida71po
0r4ETartLKGSXWaVtJNA4uUEpQVZWinIh0QM5YdO1rtDFcONcv+XrH02QHbm/4hDZjaO6x9SqhH9
RyPqXanRs6MqAFitpGGnN9kXWY8/jRzvjRO6Uu4FMkQZiUFIJi7gGbw2adVFXVuq0Ln6FPJ2goTb
VVIYHqwibuhvFflL22TijthCeOG9KR5T3yK3FoFUi4awJdC5Emxe/ZrF0yNQlRi6Xu/coRGLnYJg
977TLcGBziPbDbESPrSFwpRLW7cPUudvQTJW3lzgGAQToCxnDrSFeatswjxN097NeGiNyvzHqJ+b
VHem5s9UTqfAE7eUT1c/+IPFhSNnTMlCtxGLSYBERfejfIu96jTPGUC1ZDyNwbf7J2zFXVAxZDaR
8hLdveWDmwMFzjw9H9wJhsPM7a3B9kaKFFsaoSueT6XYw9AfI623EymK0WkatNWDG8EY25ZQTsTT
QyZ9v/81K1Zo36EiDXSVItMyzTMBLFWJ3I8uIipPSNgOO19N9kJTb3EyrHg9Xlt04cCEMS63rMyJ
feNP8PVMbtTpwgM03PWuLORyI/C6tTI3t1HBxQMo/HtxF0u9H0v49zpXCHMAZ5WtbuFwbhcMCzTJ
yOXAjJPaX9/2MvAF3/c4bvVY7q0SPLRhRA7Cd1tuZU7SrtOc2RAxEK1kYrulcmtMWNpJQ9O74vgs
KMFTmUOVNUWvcwdJtovpRxb86/W/EGLeeJ/WvnBG4OuUN1lLbXGhFL8LJObBBrcaS/QYG6bvcqcx
/9w/eCs7BRaX0jvUALBNLtUe6k5AfRIhTFf0PxVFZLfTf+4buPVE7BLQcf52yOXJAK43Suq6qNIz
X3QrI+/3RSSqZPv6cAGxtMvSWS8I7Yz90GvpxmO4Ztik/kZiBZKIN+HasFFrUhJPoQja14Se5qAP
6IcIziA6YUc/OtliCl3ZL3p+7BSDXNTkls2h0PTiXu2CyS2H1hb7kx539jAe76/mfHEWp5EBAKpb
3OF5PmNxsf4PZ2e2I7exbNEvIsB5eCVr6OqZJbUs64WQZInzPPPr72Jf4LiKTRQh4xjHAgQ4KpOR
kZERO/aOKaZwXNPJzce7tP4RKCoCwC9zWVjLN0x9DLBMxvOwp5qG5tkH9rqxyIZesaoJsLZ5GJLu
PPX6rkdfxxCm0+1VrTihinYUhVI2EObORbZA5bIyQ7ET3S5NLMdoxWBXVWWxcZRXPhA9GOb7oDbg
vb2ko/GMBJJ3axBdP+2dLHEnv3SMLeKW2Z0XHwiwLfSI+Dw8NEs1xDishMYTFNEt0/04oWaNGLuf
oIZ5VBQo71JvL4vfb+/eyocC6wXbLrw0EG0saQbBt3pxrAmi2w4aQgp1Cvli1E92rJenJrbEjY+1
4oI06qD0gZ4G9vblpLUnlapa6qXkps+VljmlYRw86cEEXjJkWyPqa7ZgkZA1QiDP+CUQIm9lq6g9
XXKpGYfhsKuH0Anj4KWQH/pPt3fxI7UHk+pM6UKdrCI0S+/qOl4oo9RGVVLLbiGoR294CgQfyqfK
1mE1K8QfY23D+AuzgXRQs/wp6by9GGT7qS9ObSA9F353ED3rr9s/aiWGXf6mJf9ZqzFwlg+F7MZF
uJ/C3eAdBP2+UY+p+daqzcYBWWkYzpUvCl+gSPm6y7mmITAnWnex6Ar6XeKntqd8DqtkBx2PkT7H
whuNPKabDrfXuHL4uR6QA5nFzj5KO4Z5pfaNkUluk46B3RvdwJiZp2xEsxVPurIyH6KLyomRqp0x
1ZHkzuvKNYY3pAaK/Mnx5dFWog2oxJq1WSuSQMCjhKGca2sp1aggLjvJrdEThndc9p4YpRuaXVpv
eMjK4Z+fPLOGMgVmbVnZkLW4ED1fldywMvZa1MWwK0cdlLQgCrNkq+i74o9UNWSiDQq8Cpfd9bpK
rc96bfQk1+rrnaf7zwyaR9pnqfsmCajT9O5t11h505HaMb4AMxV9O+pD1/b6yoiTLKEzLlPrKrvP
U/5byRonk8aTpu2HXDiYHsye8aMVW4+dN2w4zUfWO+Lb3KdAQ2lOZpdXRmQ0iW76Jecv/WeM/L9G
2L6gej8JjX5fGIo9Aj2JK+VI5nSIJPF7PYyOr3enMndhuHoLD8FjcWZK8/a2fBzzmn+WRrzn3Mw5
8CJUtQliFqXBuz5vqp2SYFN9rUxX6g+J+XcUBfuAYistlfhXa9lIeHcVqNnkrYP+sxZ/wUb7GDHO
4llbP2wtgPDDwFwCJ7NgFll8rySD7h6YEPvFu2JEiyLyx10UFrZhtHu/Ne1RhZkgGY/1pkrLShgx
SFUowc6y7pB5XbuKVPaJ2pi97LYtmnGd0JUAhYUtxZK148aQCWwmsBTMc2TXVvpekzJAMbKrll+G
Ptpp9USVQTl42RbNz0oImf/74HRBHH2MxXUUKgEq27KbTcouTv0diAY4Knw7hDWiMPe3XWrdGlmy
KZMy8w69XlfqDwqD+ny4NDKNQ6mF1t5nGu4wwEFnD1QTfgt9kP15JoEAGww0tJHegdDXRkNdjwPD
GGUa81+0zNiBVt23wlPftEc92yrIrODKuF14LZI+z++d5Qy9WgVtg+ir7ErCtM8RgGohP9B9ZT+J
447hY8fTizs9fPbD71YR3bf9P4V01yvMzo/9xgFe8yJqFkzz8jRmzm2x24PeS+UkT7Jrjier/qvv
PkfGp3GLqnvViko1wQDyxI2ziBJSN1rG0MAoKkbJq9QNT0qV5kfNbH54lr4FePgIQSYmzdMacEXR
MvgwhjLqUZrHRCw3rSlKV0crPoACPmh1fD+I9Sc/PGfdz8LaN61qT5a4l5Nml6QGfzZ2RrnFh7yy
dk6oOr8mRF7tSzGeKeuHLMoS1c3TozX0sFuktjZ8hoDl9rn5iOUHC3RpaLHJvqcpWTLEGFIfhB4s
hR/vxhY1VGt4VLL402ie4QKopFMmI70xJV/SWtjQkVl51zClSaLBvczrZvnwjIxuKgCvqe6Uef4+
bPLuzosq0clV0N23l7sSZC9NLWEcKHGGYhkNqpvm4qMwJJ9j6L9um1j7cvOoAJguQIG8OxdBAbbh
Ig1V1RWzRjvXMt3XtM+F04DM6UHdLtCv2eMTUuThVcjM3MJehjqM1nN63G7M9pXW7HTjrdDUnd9s
9KDW9u7S0PxDLjJQqRXjiHjA3pWwKmSh3Zvu7a1bcwSOOng4IhzA8fkXXFgw2yrpBrnWXPo0Jfqd
BlDZDYjN2jGnNv+vjcV2IWhRGGJaaRgY9mPhBPXJEuIHyasPo3gqZBCqU/FsJbt2eLW07r6tXor2
rRcPFTMIt5e79uUuf8piQ8WZwTYFY8ANmexzuXbmTQ3hr7e2bv3VjeWSIpGHihpE1/XGjlo98mZk
Y5MEEpsMha03Odooma7lutSYyepoIs/j6Qsjll6WzBobmuulTZLYsVSTZxYaVUej6na5p/iPstSd
OzU1EhDO4UnxGEPIW6N4NNVgC1q+urlczEz7Qa0Jwvx6ybAheWMJhZaby6ptTA9e8Jp4kfPftvbC
zqJKF7YAtcTO0twqLuw0+qbCwtUJG4nG2tGjq/i/xSwORt76mR9UGGEhtfqzN7eAvmu7xU6hLwU5
KJOLi1vAs0CNiFalu4H1s5ImAH9/T0rLa+/3H7s8vYH3sAhTGiXV66/iQczShWqGnQCalBrJhD0q
T9U+j8PyiTGbrXWtFUXmKiPtFSbWwGotPo9R1E0ViaHu9uLfcg2Dv/Fs9A9ZnT0nge/osB/Go/4a
6sdIt1PNuDObU/emxhB/7LMtVs+VTUY67/8vWzT2lqW1Vs2nKINfyPV49aT5Wai8nVE9W+MW8n7F
Xa4MLXy/rVqzALOAu+i+TTMR/tY/v7JxFIod82w+meCi4BnTkxYnb/6O8mAXEeXo2tW8821nWYla
OAlvROo5QGCWnQvIKhvTK1od+oYjPWE7DM7QyG4E4ZWWs0bHmbxapIegf+Au64om0EZe726ZRONj
r3lvAiQ2u64EWWQkmQidsRVAhapqxUnqTPMYTzG8rwCA4sOfr5cyCNgIgucM8rs+HApIyTHvEsOV
rDdDQzhTP5T/pSsDuIOxHjgbZlaO5f0X9kNfGo1BEfkEiYkiP3j1BoZvzc8vTSzX0fpFLOWYsBRq
RoH0vS2+tgmIfWkDPrxlaH4UXuQLgRQMjACUhqtUf8eBuZu6N791u3ar57hlZ3mzCZ4umm2Lnfo0
9dqn1B+fizD81YkbKdaax1/u3CIMa5mZdJWXG3g8A3qDXQcmjP2//4Ob/esByxw47PvEk/LCcCOR
viZCVV14n3q720bmLbluI1DNo9tISk9TAne+/jRG23h6MloU2tA32xORZEePR2Vf5ZPlhGDZg9AP
7gKz2arwfdzCecYfFCSsLySjy4rXpDRJi7qE4qKu5wTRi0GTE+HCP18dA3kwY5J2Q9m2CH9KNCiG
p1aKa/bfDcBYPbX18DH2Tk2/7/It0NzH2gaPH+4uJpCh6yezut5Lsa7KzpAHxaUbyAhZFO7lNqn3
amjsCoiwp6bbqP5+9HcMEm/5Z34dLjUDrWGoaMBIitsP+6h1K2D2WXLvW1uKmh/vqdkO7RFa4FSj
lnzIig+5Yk6ny61A2zg8AU1b8aUt2PT6av61sjhURdhrAOllBTaPztbq41w4H3x4ZMaNcLTmevQ1
6UJDXkVZc3HtJnVaRhHEQK4qiE6at3aYa7anb1hZX86/VhYZjT+UpZY2LId20KGPnysFoQGpskt9
I6HfWs7CyYWAN3vO0LiL99ltdg7KL6bx7fZBWvMAfSYc5/HPjbfMB6dxCrVG4SAhDa0+RGnYvcxM
HRt9obVgxEucAXOeyaQIiw+TW22fyFOjuq31yfRfNGYPzxZ0JoXcffIFpbRDeRg2Uva1QwuT2fz2
IBaJS5yKUhZt1KEq4MK3uDerXxBPTSn0od24Q9DycHsb13zi0tgiQpjeUCdRIeAT8lMR/q0WpwDl
cm3DIdaWBFf//IKEKIeq3HUcErqmmZCbU125j75ow36yUE97lPTgrqGNcHtFa7beC/AIyjAbtPxk
SlKGLTFIZYos7L7peWr7yj9p0+2jYmPvVlwQ1wMnQJ4pQhY/H4OLJEJW/VE1h0h3fW+qTn2CbEiU
xNWfr2eOcgyMgFoi1C1ObcVoWNX6MWlX1gLy6jS3kyon1yGAFLzohxb6X29v4IpLAHyGoGXuBlPt
X3wsbVJjHdSr4RacPphaUs0xSu0hodXuaKN49x+sAWJ7p3eljrdwwCbuofassTY2GvRJnU+ncoeI
wdA6gzyZP3QgEVv6HPMKFinGTCWJkBKESRy0RVxv21AZ1YlbSigZXlacKbWF7BRl5nPuRS+Vv9Xn
XYmHMlEEiC8jWvA0LtZYIsJupbWmuJ7U7/T8exoMzjRsAZVXv9uFlcV3y5RmKsucuCFPd0on2Vnr
MzXeQfyxcY9sLWexfZE4xFrEBI4rqVN7SKX8u94nNLq8ckuZbOURDraDTwWVADFeEpc7p/RB3ka+
Cq3ucFQnVxjD19LvHjJqJUnzbCmOPOZ2GWd3ldnBvfmiINXoO2hVTWniaGWpbDz65rV9cB3GVZjo
m9lPl2OHmZxWold4CtjLp8byfo+J7ITPgX6cPLeoqXfHvf8fTgjwgLlZBKEL/GbXYQb6CGaL0oIS
nCLbhpgduvhTOv4KIDO5fRRXvisFHEinZgZNii1zvLuIZ+i/GmIjUMoZhWdTcOkYdPrG63/FR69M
zD/hwkQ0jUVUKw2v/2kKj2amnyj8dTsvgkqAaJNvrGglQs/I1RmrA8E4t/i1Ob/r4UcxPe6dPPQf
LMrrtpJ5Wzw4a/smS5TtDeheiCeL82Ci+RI2Xay5fhORzUc0naGH2OTUX7nYaHWQVc/og1lh5nox
tU4SP3YZNW51HzE/n2TweQg5zbw3caiOt31hxc9n2D7j0MCCaGotdi4FKJuoCRVmz+qODA05fbdr
qh/Z+FYnwUFEYz3+8h8svlPAzzIWkApeL6+wer9TcyyOvvymBEF836bKW101hsN0BHdQEganbhQE
RkHhkL1tfM0vYS2hvs8Goy+zMF6SvHii0HDGEHxN5W9DG9iJVzux5d42tPoRmflBcYtnGVPZ16vU
GfrS1YlKntAk+0b81SjfjerctP2h7zc2dAWSoHOOqdzjMiAz9cVha0wjSqSYUpvZjYeoL998vUZK
7VeepQ61K6cWhmPte6/02zfO3dp20kmnzYsOOSO1i2HFFvykn1sTTER6hlg2Wo5y7zlaY72YUvj7
9o5+1GBFcenS2OLbNWhKMm8P7ZEOz2WIBoouivtUS4pHo5OsnxLgzbtQCfVXK+7uu3QqnoS6jb+N
6KodAsmcWtsjdfWdOpa3QGyr+0ArVqY/DKR06dNR0Ev9YCZosZT5z7H5JvstTAHpt9Tb7MbOq1xc
TNQsQEJBvYyY4nJsLfLK8v8jaz4ibDDtBGnnZcZd08AFKdlBVtrQCv9qhvQgS99vf4G1+Ef0E0G7
6wD4l3IwjTnVI5gbwzXzZz+ABly+/y/PPQVCISB6tCopgS8SgURLGiqq1Le89CEHjNhuzWWvnhai
DhNyiAKBHJi/5cXVNEpZag4dujmi4B/BGp8SC80SU3BiyN9L36kG8RRWvRPBdnl7/9a8hNkvcm6o
0fh0i8BOUY0X5nxacm/PvMVOqg27Ue+hZtiIcnPQXvrIhaH3LbhYopV0QtzB2ObqASwJnSNpj4JE
5USACQ/NZEvZqAatOQZ4CIBa0IDP0NLrLW2VajSlwtLdotBs0cqZgPXsuPoPhTsow/5nZjn5LTWT
0kcTZoLKMF/SWurvhn74CVPRxqW4lk7Anc0MIOk82IdFpBFgjCmpEhpuY/h22kROXyWHP/cFZk7B
nvNUhsFGvt6ycVIYpp18zpIAdrKvHaAyqQxvRSb8eYzG3eheMKLGx1kC1sZiCATSPd01xC89idFU
PXiSPWVbUkArN96VnYUTeM0wtWnEipLqZJhnE9am1kh3huyORrtRrllxuH9tMU60uHesvkX/Z3Y4
sVFsebgTTBTB1bs//kQwecy4NB50TFgsFjSNQWfBePEeKGAVUjKY1IOpcqQKoHQlG1usxiteB5RJ
wt3ofzL/sEjFrEYyPVPmhVw2P3NJBwL66faCVnftwsBiQZE/TaJHbx1Zvb/j5LlWAi6p020bKzGO
RdDfp64Aw+yyqh/DfV0XY2a4WnOStN/F9IiuQh1bGxFu/qmLCHdlZhHE1U6RhKplKYkeenutyuOj
lVK8zXIpdOp6/N7mrXYq9dz6FCTFRrhbaQgCo2H2kIIhq/ygRK9YbeBN2WC6WlQ7cjfeZZ2tTm88
DWxTqe6C4JOcfm81gAxbGkArEIpr04vQJJdCOYUGphVsSkpzX1XTUQriHaNh/c9MTRzfG/a+ot5l
FjI9XrJR4VtfO3JfdAbhoIFK5Tpw9XEkymUXm2DZ80M7+PdjEtzzWt03tEZV70HWg4doHrOKzPyc
x19vu9faGeGSIfehZjpPNV9bLxM1RhFxNF25Qy44SeTYCUVxK8lauT/p2VizPAx032Bur60wIZDk
aQnceOYgGKq/ozw59JBlRPA8hYe+/X17UWuZLRVgyBTJrZgRWL74tEiPhcETgTeDgR0+xeYuz5EQ
vAP3fge76q7Rq91kfha64a0o7Qo5tM7aqoCvhW9wHUB/eJRZXOXXa4415GD9kSKn0Ov73urufLLr
1t8Xun7yt2an16IEWEoeYFik0byIREZb6nHd01FPhqI/mBkdnaRWtFMqF/pBNtOtu2kt8vHeA+JB
FXCeqbxe3DgKvoD8L+8UC6yDqBWKTVUU4blI3mhXrK4MdVheQzPqQVvcTGaXoAfbsbKxa+6a2gAL
3ueSXfqPQahvXFArIHnc88LY4ixqDcCmmlTTHaRQi+x+TPS7QsvN2AY4ku8mceqgPlHrneKH+V4a
0r0mR7mtNOjUerloZxPw1V6BYqH3DOnVrItyPySlck+an90JYxSh6FdvZMFrR3jeGnpDIuxhS5K5
gJaXWKU6aIp8fBMV+cRubQTodRNkPBa8HvPczfXnjoMyG+mW6m6Y6L8Kqfw2iuMWq8faeZn7yMCs
Z6rM5SCR7Mf10DQae6/1Du3yI+3/h8H0HF+qjo0cbPT91/yKquD8eqAFgdTx9ZKgwkrDHBIYd0p7
6UlTEtodo9UfVTkYfyTD0Lm3Y9KqPejdZilo7jhrEQ6sdqz1ziJrDBTd1sbpENa5XedPtZUdblta
+1icF6b6WBi51sKJUwGqJ9Cv5KedER7A2XSOrpdbjOSr6yHbVmawOKPhiwhQ1NqY68Wc+2T9MZbz
U9PJzlTwPEqsjRRodUEXphZ5nKmFoTToNHIgGO12IYw5tpnqWxQpayGNLJEHkQZaTlu+8eS5Ye0H
IRAaD2YhQUcOJDCm7mBa3tZbZcvU4guBBunoS83Zdq4f+1Q37TZETiYZpo0Ede1tztw+w5B0AaAK
WLKpe0UzxLoa8SrKXqPut2CAVU6OyXAIjdhGrHVvha/+FhBl1TWogNKxJG9FC3pxtCSrjKwIo1qR
36ftPGeUv6qB+qDp9fk/+DrX/MyvO8vhLFwjKL1+7BLgSKKaPCsBTRUx37gU1lbDs5WsFKwaw56L
q7VJfL2y0sFwu7I59VZ1iDz/SxGIj2jS/bi9mrUQeGFKX2xc0ptxOZmYitX6XtN/hcpfclseLAZP
onTD1tqyYNaCbpqHH/Or899flDQY1pUKKSVKyG36GIb3ss9o2lA6AoiQ26tasUQpfB4pIf0j/1tY
8hEqhfCeDLsopszhBfFVYjLVbKALN61y6yW7sodkXVSiKEnx1ZalE2C1yqhUgeUOdXjMJotbGw5Y
ZxRyZ4jbX6niJRsOshKeUHSeyagUqojq8uLKwBCV7ZBbrqYnv8owDZ10ECzn9iauhAxGGrkbaWNx
P75nvBefK5W4HM2wtVwJrLwtRrJv13r4uVC1421Da/tHoQb+F7DPcB4ufNCzgnIKlMqadZXr7N6q
hIOOsSRHZFj567at1UVZFKFnknf+f+EZZJbFaFWj5frtGbRLJj3F7UbmsuZ8vAP+Z2Je7sW+xVEQ
MtrfsW+W6lD+PaBVDJlEtgv7Lc66tZ0jp5/TcOp2ZIrXpuQhTMu+ZDWd8aOLlPv8rUoqeyq+k+v8
hyNFw5pGEyT1FD8XH6lH3RsSVtFyjfCxqh/k8nH4Sxf/uf11VkoCcJ/BFE8sAEexrKgxsCnUJkMM
bt9/q8MvkvqWWru+Rm3Ef5HVGEaijW+1uoEXBhcpUqf1munLkwV+At1OPdmL0td4emVsqCvrjUO7
5npQhpEAArj7SDaVd6I0ap5mubrq1v3nLn/ty63Z+DXfIw2bPVsEgr6Usp90qHVTeOTcTu4d+Ia0
HGVR9bcsf7/9odbWwmj1DPm0eAIuyd2yMKkbqZYs1wuaeAf0qoBGU0yfMjk73ra0uiJG1EkrIWhh
LvLaxf2GGvSkevid8kVUJTsPz6lFRrvhCCsz1KDC6YhQ85JpPn+IdmmDRK4oenAUa9GBpdcnU2pq
p1IhrmvKIHuUkugvCPWqPdWGyemNXrjPciM7tqkkvESj1O3UKZiOaaCIe6WLgRkokPHIaHzajSbp
+9v7MqcZi+rZe/eT0UymYbUl8qdUjXFomKpwGUx58ir/NRMeM+9T0nVHjeL9aP19295aXndpcEny
IAosRNI8zw00+R/Lkwx75qiseFvSqLXDWCK58+D1iO1K3Xo5rbkbIIe5L0Hh6IO7mVMSj7FiWm7Y
f4fRyRaaH2ax9Rpc8zS4CmcwM2kkXcBrTzP6xFTCJvLcdDSSmeA/Pkqx8neDVq9N7b3YCKgroQeW
0Zm5EnZhmLvmn3NxTUg99BFNwFHVtLMc/i5bdFDDsx7ANxRt+MpKWCVfnZua+Amsj4vYbRUTyLMi
EVyG3ndqHh2DdHSk7nHsGBqJHDVGmzPfujBWvhmpK0ukSceg+zJElJUAef+oCm7Uy8cOcLGXyQcr
3ljaRyszVISSFzfSuwjn9S76UqkNQ8FHk60a/RnVVqzOltWNitDHfOvayuL1VKieZNGW9lw96x1P
zXfB1mDyR+ebLdBNgomdktoyY/XEGZbSZx4Cckxzf4UIdCc0T2n3evsUr2/Xv2Zmp7xwurYXU08J
c3w8E6qH0FKne8nL7vKM8ebblj66N6Vl+i68A+Eex8OvLaVhzWXXydYMnk890xHFg0HjPqojO1Y2
btaVgrYBbSW2GKlhEGHJ3lUpQ5NKRcH3aQ5p+yKOnaOpj2OfOkJy0OPXRP7s98IhsfKNQtjKtTFb
npks36kulnBBUsmiLjS+W17/kKK3SrEzY7KL9FDoR1k5T8GhLgFyhOaL95pVB1HYCwZD1y9iEH9V
PfNzlW7NEXw87PwiNkOEypjtX47XBl6nKSG1Q+D237JusEPd6fJ7QvbwJreB429855WjQRfnXVgP
JC9n8Po7U7SoGrI5z/UTQknVQcILa8eWduqK384pITwijLRA4j3//YXf9oLoT31fs80oInvxnvQD
YeQvt112ZecACBORySM0EBLzUi+M5EYY94JAmJzK4WDVTtJ9CcBPcd8U424cf6bGP7cNrtypiC5R
NzNoRcFStayVSEqvNllTCa6R10O1LwVpVoMFxIys9dQMP5C3j2QbJG76WaDg3TolwCokmurG+vPO
5ezA8LXNJX1UjRaL1+quRHVaE1wp1ejGleX3AT31jSflCg8BVuZQzVuFRsmHV8TYDdaYKyzYTGxZ
Tk+qke0YWLWV0XSs5pBk+7p5MpX4BTDpoRVA0vf725u+5kqwSoJ5BYEPY+JioUU1xppnGYIrFF9r
81UZM+gR/zhp5XnJhIhOKRQNluW7bOpbqZ+k1D9HPvzh+i4unqwpctp4IylbW8ulnUWQNdCRrRs9
8c9BBDRkLO/LeQyh2AivK6H8ajWLSyOcytrX9JjVRBNVyvuZuUHT7Qw5vm5r51Y9xJhZsAnjlNeW
46DlwEgFat3+ecr/TpR9ou4iybxDpe9VU09Bkeyi6lVLSntwIV04tUO5hVBZuYk1mEdJNql5oM+x
CGi9oMm5N6n+eX6+CwrMasqzkQTHzcmbtXCDPBc4LNDScwpzHW6sNDONIKyCc/M6hvd1+GuoHpoC
DTj/O3QEnhhutX3nNO/6yQDD7r8Gl2lgNmmVWolNcM50HfndX6UQ7bN5gR5yteJjLiG/FJ6LJKo3
Ut2PbxUMU9xB1oaXL/n19Urnwr3RThiOq+IQmxr34V89fYhRpSj8ZKIfdPuIr33CS3uLN2PepARI
ow7OVivZ9ehOsWcjKztuojbXTgZ3H09Twjd/WCys1GRlqLM+OMvxnTb+VdQPgf6zN3O7Mh4BE5Dz
5P6TXM9zVdL0bcg+1QLEXN0xLDcCzloguPwhixUbYSCCVpWDc9U9JP63Wv4SDBvus24CxaxZosuQ
5fnvL27HxIqGKZCV4FzgJ40nO2Kc2023Vbpd8xUKxFBY8E5h0mSxkqGVlcjS4eFpgp2UfxuK8ouU
3kXnxmi+x+bnP3eUS2OLs44qVBX3jRmQp5nkE+pDLL0yBS7XW6yrax55aWhx6ZSpROu6NoJzGMa7
YvwlwXmn1hLvyi0m9+X+AQLn3plxl7yHLT7X9WcyGk6z4kFpXmZ7KxIPtbQrygOAlF0w7S1v42r4
kHkvzS3uhlZSI5Duce+qRGqK3nK2k4Ifk/HT18+yLu3M8Z8xPGjhRit1efBoOjNATz74Pi6Aau/1
KuVCCzXNU0R3qspDIqiRrZr9uRqE1Mnr+NSE4u/bnrJmkLSaJ/TcugCqfW0wlaqq0+NUAhNl2WUG
8aT4xWhi29NCpwv9jQC2Zo2smhrETALLDX9tTe5zA2KCQnKHOMwcrTZ+eJl48Crza9uNCLCoW9nf
8i4yONbzLAkE4jzWgbFcG0QDLK8LwK3uJMYOXOKPmTJ9EYX8nnFdBymWV6X09k25pQM0f6bLG2lh
dtl9GkPD18cYs1Qzf1tB7Fhi/eX2h9sysQjREWOnvCcCz+1j+T5NmgOthv1tE8vIOPfPgBhSGOQY
MY63+FpV4QdFa4T+2fLTw2RYcOhKd2H1120rHz/RtZXZZy7iL/TyYecl5JTiALs7uoGZYjmp9ClJ
4lPA47OxnmgBfLptdGtpc7S5MJqEqSd3DUaVlrESHyhRDo25tHGa5w26dgOWNrN1giMCG2Es6lNj
rE7FoGFFzWpbqeA7rnunb++TaKuvv7oe2Ovh86PEB3T3ej29lrVDXWT+WYOuMLMYei53mzflh2cd
DkEVZ27ccqAoWS6slEIhmuqg+Od+MIAy+oJdG0zmJK/1IYuD94GgWNKTHQOV7u3v9dHbsYx7kVBS
kID/6np9UKmqddZa7GQgp6QdqEYMkWocbltZ2UUeiuRzZAGMZi5Le3qm+tAde+RXcnZiwNBuJP8U
6xskXitecWVlcax8IZDjgObgWTJNhHTfCv0+aIqDUG7MuX14csyfi8ooTw5e/7z85+VeOPmgFJGi
pqQcivc9btODCcmIlrnF8LusntP6WytK9qid+gEobHes0z+dGn63T/kPkA6bymjBtX0AjGCc/Czk
/pJ2gRbusuFt/AQqcisvXvtuM+pyxkNC+LCk4Jb91KytgBw/8qZj1hlPYifcGerrbe9Y+25MZphU
fmlRU4G6Xs4ALMRMgiE8S1rI2LMBrfBLLQJtKzaKb6uGTJFnBaN2TDAtghOSLZXRmmN41sxjnein
QdwHYuEYg7dRtlg7VYicUsiEC2Qm7VmsyC/9OOvE8OwpwTfPT2NbEiFQvL1tH1KpmYZde+9usHt4
4eKmYoIvE7KsiM9p+5aOLoxpu0lqTol6MOP8YFa+M0FAyeNiC4j9XvK4jr8zxI7/ocL7fqKv1ye3
o2j6ihKdZyF3Dea4yTyKOuNnL4Mw3ZVGeDQKpw0fVKM+iE25q5KvVaRurf/j5wSoP7+7acC9e871
r8jUvhAiw0/OfgqS9GTlp9g7D237GHbxHVScMUiO8NmIi6MZHK1seLGCuxyOW4LCxvf+eE5maR5I
FtHSwIuXHKyVGjIc3o3peUx+KsU/Vrcv+42gs8zw+NiMl8+AETA+CDstYk4QJFouV3l69jTNFsqH
wpaQudOeIqqNt/1qbTFwX9G1R2aeHurijTNGXpO2fZme+3Y49d6dnsOKpm5x1618vHklpKo0akF+
LS6eamoqyJKl9BwgIa1SpJWTH6JXvqbjP7eXs3K5Qv7Lhs2vbh6Iy2KCERaiP3pyeoYF3wlRumm/
NhlzvPF93taONEaOrpIgeVtYiw+ckvMnuzS8eJlOvm6OQoRhvTgHfWl3+Vuo3heDekzSwok7YVfw
r9iBa1khdLfjb9IyvT421vn2FiyfeO8/hGLxzL0E9kNZfFE4D0C4TXp6LrvW9iPf9vvPeX/SObyq
Ab9euuFBq/bec1sAnmC3Fgs3gsQ0ePBzHKTxTS0atbKTIquctBz0U69IEVOLWXKIcrW7u73StVPC
g8uaKS64pJdYuyTvhIFBbVhp1PZeT8hyjZ0p7kJT/WsQhg1ja2EQqgmLq2Qu50BmcB2AykSrygrd
IU5KynVPx/lFjYpw1xbeLhL6wkmbsDloqYpklxUIx9w0kkev7KuTlKfBnd+M8c4csmQDmrC2/XSY
ZsJiLlVUfq5/Vs+4RjaWRXaurOxR9bS3VE9OSuKdxsJ7LrOXKhK2uqqrvm4wGcJ0NU8b2mrXNjWp
DoY21LOzIT0PX4P+2ClE36E80r0q/WNXBnbeverGvSzV9twfj78k98UW4c18ry7uJXoRILNnFQ9w
DgtHzyFLN30vy8+VD9p/UkpzL3XR+B+iPcox+iw4hfTi+7jORfqnaEiJTyJWAq7YUP4HbRx14xO+
u85iJZQsZunUGa8HUut6P+u+kXsKC9l5Ei2berYqfEVipf+pHs0RgYdip3p3ciDayO1W+n2SfIcg
o3/w4DZLf4/51+yZkc9p2PfNsedFocmHVrT/tGFPWGEDEBYBhMdUkLo45o3QRtkgMfGjR+NxbOp/
ChXCqaDaqvB9mH96N/RO3safoAtZOPSUaq2UqV3Go1JFY7gwd2EkOqAA9612L/4owi8FDbhCc2Jv
J2z2R1duKtptTOhADDJbn//+4nOjhz31WUBFVoSswHye+mdBuo/D77cj18qtC/qZbN6iGjcLIV1b
CXUrHoEEcWg9gUQ+tpsy3kXBVkb/Xs5bOBZF0vmRyRAqw06LpFHMLE8QAg6qP93VRWAL/ktH1bm2
YCyP9330VBXHaOp5oeWOZZ6z8FD73+HAQAs8tUPzPnoLwxd/ODSDIxWtnVjDMTMfUYC8F/qNdH3l
NJP5U5dk9Jz0akksFTa9ERN0s3OSQ2igmYxztP9H2pc1yckDy/4iItiXV2h6ncXTjJfxC2F7bJAQ
IFYBv/4mE/dcd6s5Tfi74fDEPE2hrVSqysrk2bASRi4tL4AgaK2Hmi56LeavuFhe7g3T0Ntmca7E
jwTi8gR0feUEIs8/9xf4Nh0DSMvM8QSANhhf5B5+Fapdbtay8lw5kQeIGGn+QForGIFC8X4K9iJi
e+UaXrgMryxKPpkOLaMpku5nF2QiVbGpaLHh2R+9yje9sibrtnhIQVAAsCJwhEAoSRtYS43cmExR
nscxoKXAUn0pnU9e00Dzqg0SYn/JukPdm3iTmy8VWXn7Lz2GcN/PBAXw/sCCyj6CAW6DNAMirZL7
oMn3VZI+xm6/rRzlk+Dj96KEylHXv+ZD48dTM61cCkubFacK+VdUABGASA47HUncpyPj50KNlW3T
VsXXsVHUlafygpWZjgzUt3hs4KqTTq9np4yyKuPnoWqcULjTcMhpra0ENgtbFa9+hDZ4uboI4aS5
bBS78pze5OfO/MaSJ1Iou1jV9hrRoDrqBI5A7bj/R8QUfCuQOIA0AS+MK8+WjmFdlXbdaWV1zrPW
BQNzaQR9b65xTi0cCRjA7kD3PZJRH2IaF4edTWmRKEpTndF0/aqykCT93klEQOzfebXivhY8+pUt
6d7gJnWrEq/fszWi8DWZp7QZj5YnVnb+7WJh06tICQF6DwSPjJuyIDZImqqoz6q57brB2Jt6ZW7r
gR4p5U86qb+3rapvHTdd6zq5jTNhGYxncyAEJKwMWmA4CCOkG+rzmB9LigeM94RMh0KzjeGd1Xit
Dfp2PmdzqH3PvULI+so7pNcBbnHs+pzbm6Y/KeUTYAYrLnNhMvHFwMfgNY86itwxVsO25rGiPWui
OgFj8+w23zNyIhT5FNv9XpLQWA1vbs+09yFyhbAZ70U0Z1xfQKIWeuU0tMWUcWs7CjqLXwMDdv/6
WZg9NBDO6j7o7ZsTCddWersumMbs7lw7vxRoC1glaOm/3bexNHtAkoPqfybfw519bcMTWUUcbnVn
amgblUAtBNnrY9+w4AgRsz8Zh/Kc2ezuG13IxoK5GlJhAPrieY//11ZLUdhNlrXt2cqN57L1AIgy
Dl6f+Cg7VKn1MBHiZxn91mXpxo7JpqdPlDUrjnkhyzB/xaxKPBcZ8fa4/op8YoTGXdmeQYu7sYcQ
F6XfsbAZ30zjSVNUvyz7oAJYd2X0C+t6ZXdekwuPBiHGSggoGZ27P8LduKafKWcOIoBpYz2lX5xw
TMMBdRHD94rAWXumLNy6V6OWuevzZLJw6cK6StQfdf8uxC5JTH/QmhBefGz2IOhAX/3GxKV7f+C3
nnyuk0BjCAhYPDdl9qUBWByH9jUsF++WddDFIeOopXX+1DThfVMf6bvrmPnaln49x6C1yjK8ALDD
Zp6HHY+fW/NLIdCBCQZk0AKOleLzn2+GeC6aBPmGh9z7hfJXLcJhZZutjVp64JojKspN0rdnPe0P
0AODRs+OWT9y3X0YTbJibOGtMI8bqV64Jcyn/AgFA68D4qS8PXOb6e+uIdQjsjne6E+lWv/ppk7U
ARnjdgoz9KV2vhtTVTtkdV2UW7MXXTjFNOefqhYlmCS3zJ9NQTnzycCcqMwLnaOnNBNWONk6eTFp
rTcb8JNmyk5TGc93aWl16mFobGqcXKVIn4khijW60EX3gUQJMnWg0UbKRHJaBFhg6H1O7bn9BrU7
009e9DDPTsPwa1L3tOp851BXm0xbiRdvnx2YW1ibYWso2csyvi4XNOvSEeeWdCzgdhz7nV7k+8GJ
+69OHifnlU2sYpPebOILg/LWyYqy9kBQcKZD5eek2usAYDj6IXPKTYuUXD58yc0pUNbaFhauN6Tn
ASvGT6QfZdoHHBPmck1vzyTXjSBLMuFb/bSm4LTkBoGJhf8FjyaeV9IloFht3aoO685VfmrJW6z/
1v9ZIwgoQ2QB/tqQXLwTJ46agEf+bFvf1P5csWNfhyIsqweBxs3mBARE89n2u5PePNbVj4Sw3coa
zntRXsPLL5CcfaGLKelE1iFIPqZJ91g30NCrf6cZOuzC9uQa7akW3WubrXWsLi0iEiDYrnObIhgW
rj0gTxvdU+qqOyuTq0YlRfQA7G/8+f74Fq3gRY809SyY7EnDQ3d7AhXoujtbVqkemF5XBwt9aSu4
NH3e6fIsomkUjd9g8oE4szSY1OjbjhO9OwuCpi2LDBmY2YbuuynsdDNx2j3wWpme0fPiBKmhFSfD
jpEX0Vxo5hEHgrVT0m7wxlef0J1HUbHM3QMbCgjlppPYNgo6uUw9rr5UmceeSnXq9iIha6j924AD
UOEZ8YpcNyrBN8SkI54CZkPc/pwrPH03KpYGhai1T6VItIepgXgy6KsYujtBXIteej61Rw2Mbb/u
L9nNucNX4NmBNCUIAsHcJz1yOsPpm5EycTYz40DQLl2nyaFt14gPbnbGbAb7AjkrA6JNcqlTSUdA
ZvRO4OhZ7FvitvYQ8FIALX1/ODde+cMO0q3gIpyTNZKTNJQiS8RYi3MFFt0NM/I/RQ/WHZONoOwn
5ea+tcXJAz/N/1ibR30Ru+nUtYoEAcTZ9oo48GymhBMDf2eNxMH2v5hCUWRuh0PKWrrliqyqh7hq
xBkJcr/S4yPL+41DppUq5fI6/TUjRUoVQB7UAAXGOXWtVzRHxke999KVF+/itKG/E2R9+uyTJTdB
1E5wkvaYNlrvCm0I7ao+ClcL70/Z4l74a0YG5XSembk9eqzOrf677Y/CG4OeRpU+rNhZGY4hLY2T
TdxSLCyNi5Y6B9l9iv5lu11TPpu92pXXQ14FZwjpOaA50O8j3ZDcy3SSxYM4q7RK30onBmtYWse9
L1SoZppA625ioo8b6CysvaoXRgjmC9Si0GkMuIrscBkHP62Ts+HcKU3gMjyM7DqEsvLKk2BphCAp
g6dQ57ZzGWWUagSzppUDkjshN896M/qEDVpQpxha5wKwm/8r9h9AfEhhw08AEohSr1wB1HkDOiB9
GgBBMHK/qrvSd1T6m6QlUPJDO+7/eUtemZNuLrc2jJ7aYjgLIbaeMzV+i0ZXn8f5sLFid+WiXDjM
4CzBhkG2AG1yN3CZVq8LI1WHc8Hyvan2OxR7/hXIN8/fhQnpKJudLkD9og9nm301G7FplMfM/BHH
a1zhizvwr52Py/TC0xZ1B3ysbgznjH0FF3SoZVB488Z/d0zwr4gsIE4BoIHMSO511HWa1sEGBKe2
0b5rzed4Wonjl0ZyaUOaMd6lgyhKZTgPzRikVRZ0NTKl8Zf7G212BrKzACflB6wGSXXZWRQKB8i2
TsczHndqlLYg5kZIRvcV1/JQqYn+ZMejWEkBL51fNP4iLYsSGBBn89AvFqny2q5DJ9iAuqppiw0K
VTnObFqN43YiZv3Lcoj5tSwHvhWpEjeH+0NeCqiAVQA4DBBlFQHofB9cmlemSckVzKxA3tSd9orx
YDHkbfpD30++0Om5s/aeCO6bXZpplEuQzP/Itct5I9sCWwEVdDyb3dlUIBSNPt7uu7CPIn29b2nh
PkObBFKoMx+sjVa26/GRDFWT1EuHs+MhVnTjehuXme07Za4GRmyuVYeXVtOZ26E8hKlzYu7anJNn
oygUYzyPidGcvUYMxLdobfdbLx0nyIvVrjH4YzKCvTq2y2StILM0sbhxwAkC+D1WVbpWTTZlWtHr
03ni9YOoyMbNvT3afn8zZXiDH11zMTf28JA3LTAHm4BAoBguTW+vmmjUAcDmnEL7cIQuIRi0grr/
qaS/iuLHPy7lbAupRugeoJKBoPh6bjVjApZJcfESJWJbAEaRDhAd6ZODrq9sz9tTAVMozED+APKf
AJVIwyoz0TuNUfdn2+5CWzxiu+7MeNh28TtzuJ90SOKk5LWz1yiM5zFcuSATafg5ZwAcC/LJN7Ct
HLddJtCkwXgSDOSnmx7RtBQw3OFvfWztun+O99BrhisC/W4Ad4BfQ4r9GQjBprIg6rnWHjgItOOU
v+gD3ZZsran+5iR+WALlOagwIXElD81FE1+dlVQFjcNX8LhV444mus9XA6KFKQRPLVDrOl7sKI5K
RyDRyDBA8VZFG53zxPU2tHOKRJxfObXfgueRD/Rnma9EDUuDuzQqPQG0BIBkNGSq56QBlD09qMk7
zv9o/PznI4CeSxTYZi4MPOOlUIgWbdqByEg9p++q2vk6/WLrVTAaK7fCjReDAwPIBwphEBtFAC1d
ChzMxkLLGu3M0/RNH02/LTe5qT2Zaf+Q6UGXrtG03KbUARBA1xBE9vAWRRwhDSzptUQ1BtM84zRu
p3YMjNLaucwLCp35VNHBNzkEasejSkWWkvy6P623QC5Qhs9ak5jVmQZSflxBZ1IpLXtyz23T7dr0
qQDLclEDHZKHpRp55A8f3uj0UuwqY09JFtr2d+WT+6+qK7guUFd04d/Q8YNvkc6iNxaQcmF2fGZK
DcJqu1BOAnkIzIW2lta79dtz6zXmG83XiHg+kuAX1z5xx7kupqdRroIM5MFTnlF7GxMexNnnlbmd
v/rapWFWsZOwYXEB3zzCBToUcmfsSGQ0zDomSfVNCKI9ZSOITqxCyb96TNc2o2qwoGHqdKg0+7mB
htYxK1okoZQ13trZd199D0CxyAYAr4E3IeCSkm+3uIFynYbv6d3npn8VhQgzx9iujPom8TxDb4HH
BDAQQB5wfFxfVlzXYkTePYkGcNR206uTRxByB1NcmOl/Sl6Hut770AC9b/bm8TJbhQLYR9cJbi9p
B6l64pQ6w9iyKgmt0Qxaq9j8/5mQfINpKVmpdC2JQFzjx8Y7SddUiG/25gdqGZc8IkTUo2VBKgK1
XDvTYYHCc894q03qgAS2at0zBBC+53qykr+5cd6SQWlHMJYCnpZg1qAs7udecqT6z9r+ZvN+xdDS
1sO9Dgga8my43qXlaUjNMt0aSETQELrp7VjxGSKMQLjqP8M1P8b019S8Uy4OONDIupKXMDWyaFRc
aFXEPqLTleTDrd+ezSDURNp6dlnypW7nSTZMeozDpP5OSm1np+1LkxuPBOVXxg/GDwH6AZCFPGXO
Wi30toYl2ZbuXBYbtQ5uLxKZTjCxgLgbvtW6oI5/VspjBWGx7JD0/mD5CIPvn4GFDQMOPzRUzTgh
lM+kdUxqi9haj8OtOmi/qMazZw6ezwrtBQ2Aa+DFhU0DYAZgsXAiQAbKxgADVDJBsJK1wZIAr4uz
YrFi17vGyqgWzh2S6zOSAanMudXlessUwmX4EKyl9mx1UWWGEFEidZhPK3YWBwTAALogULfC/F3b
YZaTGgVRSIQIbq94nyHQQF1tJStxEwUimAV1P2IyoGaA0pH2f5d0ddrVjEbQr5/oA4HKvKKdqQY4
euYPvN0Ya70dyxZnZhg8TfBKkTZFQ60KpIY5jfru6H3l7AVAZbQlm1WoWzvl/f4OXDMmDa+oR6Wl
6MiLaOqFPEYcnbiBM2wcJco99OC5CNKS4L7NpcOOOf07QslP9lZNO0YxwiQG0tF8rVR/QJ++AVZw
Ywiz+HcitjVevdZaG9AtzPJjNf9ali4dZjNDHUaspvYL4omHHthw5XOVjBFtH/ohgSt1ArdPA48+
dU2/Eg3PcykFDFfDns/NhSs1WV+peY25Bk1bETLeTyEpwRuwMrsLEQNCX7gVNASiqCRHDHXOIXhP
CxqBQ9G0fd3ZsfJAdOiehzWUrqeTWHHei3vowqC0nDxtrTxTYLCOH2fQoRUJhPoaHtWg6ihfKSXb
+0NccpvAmQGDDT5XtCVJBhWtL0FCgP0j+NMgtlrxh32vyxUj8x+5Wa0LI9JWqYyEjknZ0Ciu9Hzb
TfbPVK81IDYAALg/nKULCCs2y08hXTBD5a83RoGOk6bCoYhaFEQ15zhu44Px0DWfLfuY0F9VvR9f
6wz6IIO6chQ/Kle3o/xrWhql0+hWYfCWRu7wHLPfjX0y2qCp0GyU+KN6avRNXf2yX7sftAvM5kti
pn78i/HRb6oXy/tqulvK18Q2l5f37zdJ5yTPQdQK0Qm4B6rEG6vKQPqNqtxG8cxImdYIqlanQLpG
kKOBToBTwgU26bY2Bfw86wHN/5lY/ae2JXCHaIYKOD8Of1KqHYS7H7QtzfZQeOUloP0T3POLYRw6
lm7u74xFj/F3Y8j95Ray4ZZdzp9m1WiKHmuyaUyUOO9buUVozV4R7EtzvmjmkZ8P+IVjUtJOaZMW
5Tk7D1XvKR7ZruxfS6P2R31beZ/ZgdafIbh14u9ucxo7UIAcwKaivd3/juWV+PsdsudCE8fQqSaO
HAg/yimwtl0BZdtHZo84Fc+5/WTTTcsbX7c2EJLwhxIaYH0Sms5D1rwo8b5TfqAbzzyvfNZNFuN6
euR4hvYTN5iN6en79A3KiEWzH9M9q54RJDasfDG7Kphsfqz5PvN+6fQNqkpEOyMxNRqgfOpMP433
fNwW1YZZBMiMxyQHaXntnAzhM3cMc7KW/lt0XhczKcUQzBiB4nZ1FFzjZNqOjTv4ZhXXQeuINfmq
G05GlBpmpzWXJ+G+IDF0vXtYXqNu6MCFFEbi0zIPSJ4cgPAxvA1X9206Id/yakxbuw0mt/fj/HVM
5vZbMw8aRDZO6+fJyk66zbtK3yS5EOBTLIW3FaI2V9k105sJphpCyaZUpq3R/sqY6/P+O1Jf2/t7
ZdGVX06G5EyEoU9m1WILp8mpLCKjpL5Bnp0KwjHPJdkiqR0fBd9w54Gstc0vhd2XpqVTzEVlOHSC
aa4qX7EUCk0ecg6By2+uvtY9v+SYLmzJFUGb1x5t8S+qodRjqsQf1nbw0iVwaUF6RJgmRVNkhxXM
9XHPRv2QgyF8Ake96qQrrQbLuwU8HqB2nhsT5ZbEaXLauuoFjRpQSTNQoWx6h594GOu1n3V7Zfo2
2muCWbftr/MWvTAqHVHFRhmiQUE60vvcHzkkYPe1HtSvEIIdj2VCfLwxgJmqyhdH+dLkKxt1yUFc
Wp8X+MLlF0PDHL0Z5ujGLXcJXmsbbzDh2aFttHa9zO9nOca4tCWFNymal4syne/z8mRPQa4+aio6
HXNQ0fnK8NALEiT1M3oE1JXAat7x9wxLnkkbnGHKRhhOnf1g/KnwhPKCwc/aeEecd+f1/tlfuiYu
hyn5nEzxrJoj8o5I8VRD3Y12IkiM73HPgzSZEFdt7ttbHh3w8njLw/PKqlD9oOgKmqDhdw9WdQB2
rjcDLnZ5u3Ejo17LkiyeeLy0kXpFdzByTtcbBqjkLq9jl0ZoxfZ8Q5DJnyw8Ke6P6aOF6GbJLsxI
/lMnBWA4BBcXZc+p4WvT1qmeu+6I4+Kbgy+s32a8NZTQLvxyTH0DmhVrQuy3Sfz5ZF58g+RIB+6x
yaL4BgGx5J1x0jRfhTJ0wJuv9bvxiW/s7Ilpry4/NkqBksYaAcAHZcv/Pgngqbme6yTticI6DbeX
iuT1MfncF77lfu7Q757vKr41s32bnTPx4L6UX0HQ4SlHwsBVAjKGXqe73CF+o38i1ZtwzzQfd/9f
awS40PXnFazrqtjD5+XqjtFt3z2l7a5rf07ZFswQtbud4hcle2jV/qAq04ZOve9WawjwxSQCeJfQ
D4pNORMzXH8F0yGcoyY6ibxTRpG108fQJO+581C032ndoYNS29RuaPVv94e/dDEZAGSB7RmgbFwa
13Z5O6Z5VTRIiFoUfdvPav4ZfK0BSI1WvNfSibs0JB0FwqYW4KIK6etB+JyIwHK/3B/Kkse6tCBt
9LivLKdtMJTMgqIuYM+TeMjYs6A/q2Jr9Wsw1EVzINKA/B4e7eiQvJ65XCOmYomRRK1WBWBY2MQZ
8/Nm3MSORYMSfCYbg9YrF93ScqH/XIVdECsAy3BtVCN5IWyBZCRlcWD3Jwiut8mL7a04/8UYwpyb
6wBjgASy3EGLypTZjwZyEnbWqQj1lGFDdFJ+rkn9oIM66QVEyKOfV5X3YGis/WRmFj3cX855/mS3
cfkJ81Rc3Ole4xpK3lEaOdrGrFs/7Q59MfqFe1LM/7A3gTBANc5Euh7c59emOrUdCrXCwzRxK/eY
89ry8TRWVm64xYepg7AMC+dAqEZuoXGavsSFgCDQGaM+OYrqCzalMf2pfheAVJgvWpf55H2ytvRn
rG6Et495KJ7dn/fndekgXn6FdEzKUQPyskFgnSSqvbNL6G8WKlvDXy7mJoETQSkVwAawIUtzOnV2
HzcUIRlLQ8NRgqHXQ0tBp+anGM83yw0q9xFCOe37oK4FSh91aXnrXNqWtk47DcKpvTkDMDwX0AqL
W+XYlfkhB4u9euxVO+AZRZfGm85/kZ4Fo7bNIGihIK9/6Jufo4W+wL2lHZoS/P/dJol/KJweMo3u
TZIHSa4cKPoESL+7vzL/y5whiga6Bpgsec5smxV1OyIGEnmYtD9L9XGarL0CYp7Yn76k2YH04NXi
W+fLfcPzWtzOF5CdJrrIZ/3p6/3fTp7XqLhroyY1G58zDz1WRlrtRsWwt/dNLe6+WfDg/5rSr03Z
TCAdJSYaDUD4hWDfmvZc01bc17yF741Heoz0kNF2vFbFY4Rre3TH1GNgJ5mfJnEUJz9i4YZO4q7F
evMk3TM6j/zCX/XAu+tqjsVzwWeYxFZggdjBMfAI6cgmMSD7AfSCPT2g+1Gl4+b+tC6toGuiZR6B
Hup/cvTMbMDbhEA8aw5DF+qlVWyVLFU2GbWL/+CXEaGATAhEtrj5pHEqwFuXXuvNOYEcFM7dkfQb
MFaGam+HSfHyH8aF9h84ZnT0Iv1/PanILFX2SNMsMuK08VFGHQMiGrAqFdPak2BxCi9MSX7RLEYU
EPM8i6qW2bsMj5wwyxKyVXN3XLlvFh0Uim//MyyZulbtMiXWqc0ildfgqW/dumV+4jVOt61JP1WP
8aSJfDwqFpIGgSoMk/uCCFAhQhnACjOUEkjI0Slp7A0aZ9ohn5ykO7WePugbnVD8nhiFUQWdcJT8
xUlKUv/R1LRCwsbWh92IXqXSt4raHk+u0EH4kthDU+1rlTc1uBZUKGRMY1rOsgrgjXFWxr90EyKI
QawNtBbwTXLDbjVlDCewZVHtvmt2fQRFfhibYF0bMjVSyt8N5MNTBUk3Nj10Y/EoSGhmr4WIIVb8
e1Ci2Hr3SPN+f68tBHQGXrxoGQAwxbrh0yg8wdqBJ3lkzize6NIu1GJrszH0+BbCHz4Xb/cNLuw4
VLQQzAG3CeEpWWylTKFfr/ckj1pQ5Qap6/xOefrD0vK1I7s435eW5i+58E2WiGOINMLSeBTZvit3
SFXG42ejLDdQGS+VxyJU8OCwwhi8Pl9c9asl9rTfUP75/oj/lw8B+hDNEhAVlm+a3C24w/Mqj4b6
cdDDbAiYOoQeRNU/69/qc1WFxQvEDim6UtXRZ+Rc6H46QJTsfP9DFoLLuZj4/75DuoZqp5popZR5
hI5m3xs3WnVC4WMagmSNGGOpDDDDvObevFlpUcbntsxEk6HdYu7jT/XBdp94FwwbFbo+nV+/1X2g
iV/tl2Q4FmjPM8Ky+1T1vrZz6u30vViDKS1lJPA1HzS/s+yorPGXF1PP9Apf0x0HxoMpfuuVU+4i
jTvyfaucUAhKrTfTfh46qCH1jc8UcrTSFUqzpcQyWt3AFw40OFre5CJEO2WDohl9HkGm8cdUoIPU
rX2nD5kFJoqNDo0QLTKVN/R/CGPN+8wXlHRRz/x8uClBUgdYoZSPUNO+Lrg55RF3M5SimlMOWrX7
22spksNFjD4g3Fkgn5N5wiw2NhAEUrHo09HmAWhYG2QGH1I7sL7Unz1oIDhhba2kJm8dGHAduJpn
nApyv3ImQ28qh5rmWEcMbBuGmvleukXmvMM+y4kPAvhwZZS3tXmQGyHNbMz8KGAqk+JGS5huDtxn
G7nkkKL+0YHT+UEI03cGvlGyAxrmR2sFwTLH7terB5sgVppfwDPftxTbNSDzqMqybCOTWieNAofu
pe91b2x7nf+5P77bjQIWKZBI4RGMaFX/cGYXXjMecpO4Fm+jpFEfwG2J+IOshPy3fujahBR0uFQU
3B6rNnLQl8sajnznvqrAUamhorZy6FaGI9OXF2NmdxaBraE1zwnLtka8hkhZMyFtCJXbtNS6eTjg
Z7MSy6fJ1/trcrvHsfgIcNHTh59oAL6+ydImLqveYlgTPsa+rnWbBoTbE9pxLVaGtBJ/PLVeQbGv
2ZQuC5QDTXSv5m2UxzQw7Oowom+2yD+1AOp3PUqB5v7+IJemES1AaM+ZJdggB3w9SGpQpzALTKM1
jXY4OtTya1v9dt/I0tb7awRtTtdGNIE/mbQ4SFZjhsoUWV6P6yDK+6BbE2BbOrOXpqRFExlHcXfC
QXKbXxzU8g3bflZWiZeXrTgo+UOIAmdW8gyaWaUNIbAyDcom5zuiGdvaoD/bbo2Ecs3SvH4XjsHz
UjqUettGZeEVfqwnZwJmANT4vihVudIVeRskzg26wAWihxDafDJ22WrbIaPW2EZjlWyKFJVv7eeE
C+T+Zli4sGYzWAbwLczQCWnLCWFNXJtgJq0fE8gsanodKl5x4C7xnTTUneQpjY2gTIxvFp/CIRn+
ORjGB8ztaMDDo8tQ1kIkSY4+qkJtI5a9lR6GyR6SdA2BsjiZF0bmk36xcHYHYrk81TBKT9mmIj0x
RXzKlVWxrNltX19SYObD3Y9WEexDpPuu7cSJp3SOGWOD5L9jvGUAFg5QilWBo64p+G5zn02/IdSC
9F8OaFlI+zzsSqSkSvpsZWWgkzGoyCuf0hXP8uHk732ZNAMofFWkqx34T4ScG6XexOcaWKg/8RTm
T85eaADEbJzPzpPVb+13N3LjxrfMqFvZ1bfOBxOEmgMiYtB1IZd9PUFdaxZuPPTA02ZekOqfBl07
sfwI6m/LXs27zv5ZHjPYzkAjgrYQ5LSlMSuKYo2NybsZiDMRf8wPdfaj9ELre1L9QETsA1Wh5L/R
8Lkyyls/jnIm2h4/pM/B7CPf7nxAH5cD1HDqfLfsU539XDm1twEYDMwtJCYyuugMkG6mGkzeJTNp
H7WN6MG5zzNVe+wzVEIe8s71yA6/ez81xe2MjZm7k+PbWeXsdQUF2M39b7k9WuiwmFlkEXgCkC0z
JKjZlGRunA4R8hQa2aBRCoxJo63yDYh011qCbh0wjEE/BHzW6K0G0EvaPkquJXpVDJHC2MHMxybg
GnzGQIfRH4q1OHBxaBBqRQMJai9wk9fW4mEqO7fhQ4SqnHoc7dh+GkzVOIC8hn76D7OIxlEIKQGF
hEBXMkVsNQO7MQY2orsYcHC2163SOBkxUMz3TS3OIZqdZsWvOZKWjmDtEhBxx/oQ0ZI0fqLv04xb
QOUNIFIep/C+sQV8yNz6iwc/SmUzFlKaQxRfBEJDPkbqoHifvMRuoFhtJWg+Rs+nNwWJM/LsE5KO
DLRQSb118tapj6Ry2E/e9cD7OmXMBujjav1rK3KWf7n/gbdHFd+H5yDaPcFWiEfb9cTXXVdOBbDG
UQygzil3zGIG/67pq93OOVpmZhVDvNDmjkUpRHGmxFEqQxmjCpjfExpfxqMNBmaQDDfkVTXFqjrN
rZ+FQRt9iyhSonXhg/7o4sKzcmp0mWGOwDk8sPbEmp32ldrfh3o3AFvomucB/Aetrx44TQMkI30x
vNTpe2Wu9YYsvPivv0Q6shO3rYQPBrDpSWh0J/uHzR91vI+rH3QLGU61sHy287rnH/fXdaGSeW1X
2uZg8VImJODGqPO+caiPZPtm2ubxFjn5r8mvNVaupQUGgnuGlUDhEzxI19vI6CGgnjfFFJFMR5Wh
JCOQQfGzR6rY7/WyXnnxL8AGEBHiZkGIAR1lyDlc2yNNy0bcAVPUGfrGJr8z4lev8eFt0vZd7wYg
tXW39yd04aCgRIpeW4Q26JD0pMt09LSGGEKdEPvazZaqlG9Hp11DC8x/5frKRkfrhRVpHivmpaCn
6afIrcug1uJdyXfdY2YAr31yPbrywFs6JVBrAekqHlu4xKRrlLWsoBr3pshzk/xJRTDss9apDprS
GLvGLKOe0vLwH+bxwqa0cr1WCwFPBJtqT1EM5cMur0p3/1+soNSAFAbQJTcYZASU0L4kSKrrZvvI
3OmbQE12xcjSpp9JDjy8VhHkyF5tyKDA0KnI3OvtkDwmmrPVY+PMHLfYjATCu/eHdHsbY2uglR1k
T3PFXr5JkHBSypjnajTBj/vC7dpfmObiCeps1dqtdRtfzbbA4o20LZgcZGLGpDcns4ndKZrAAXYY
IM+BCkVTBpDAHoMiU5MvfYs8tSM4CIhrNh4d4dkrIcHi7KIkAf0oaAQiYr4+4jOsUnMEHugTMl1H
mrmtT4xuBNefhdB5ct/vT+/i+XYBxZmvQliT9uWU6TloJ9He7fRDs51yTfXdmisrjmvJCnB3ziyJ
ife6IXkRK1f0yhIp6AMd8VJkWQXC6O787yO5tCFNXOV1ikMY9n6WK5pP+jYJem8V57DkqRCBg7TF
ADUFQrfr5XEyp3CNfICVHsxj6G9oTo47eod4mPk8VQiyZW7jhXXioBXSrIGjSUbb1+JkDKtJZKFF
FG8rGlH7WjVOm06xyWvCTRakDMLO92dk6eigtxDZYeDboUkm3YUovVSFl+sqcC5xvAHZJxpUWzQS
d5Rl0X8xBepnFG5BuCLz90DqqEiazFMhWtyNgc7S/nPZgJHYGlFgu29qcS9BbgZUS3PXrS2FboNl
EcIaA3tJ7ZKnCTrjoam36n/ZTRdWpDuirXPDIfDYke525jbteHmwWWfu7o9lcYVm/XKURuecj7Rn
XZ0NfWYnWqTl0FGhIKcM+aTTJ+Rd7JUjuFAKAsrkry1rdn4XsSE3UdukiqtGOZ7NyNm7ddE/aMNY
in1iTGr30I/EGH3l/5D2ZTuO48q2XyRA1KxXTbbTzkGZrsqsehFq1DySEiV9/V3Mi7OPLQsWah80
0A9djQqTCgaDESvWovPQgcW9Lae9mtpoXBGQjaGLVeg96kBgfoe8gk5jh3U6RltqLZOZ89/sigkK
GBm05WCYv/6lvVz3EiORDHh33jwQZuofk8xpCI5te6NILjZ4mXiABhSABSTpQIItjgha/2bD7JwA
xaF8GWf9Z9cqr4n+FhOAMpE9i14k20ip1j46hpjFHWODwmSpWt0l2tyOFDZ5J0RY9LZ3GylJAvQT
t6hx1zIdkJIJkV4DdBrLq3pCOjCQuiFvSVY56ZEZ3hj5Aw06vpETrB3KS0Pizy+cK4qiHJSWtXDk
6qVMUreIy43qysrFiOsJvUwUdUBrsyRZ4pp4TwqviGn8UDG6yzDl6Oi8dM36y30HXMuzQY6BkIk5
VNWEd1wvZxq6xB4HLEcG55qrxINnsAQC9GM3PllaJ7ksrfmJdZrmRrr1aEBZ8r2U1GZjV1fA3KgJ
AB2MXBW+Ap3W69/RFBjGiceMoG9pOHFdPI4aZq+Ur51VOABzuu2DxjAeGyseb/CMnYwnWvR+XwzP
ZV0fpCoeN47mynm5+kGL66/palviijgvCaTz0kAp6mOEXegn7uR8Ap/RSdsCO634lugBYvUIB3hj
LUKxNTaanKQUNuPS07IXGYSp97/3+qr+14J6vc0jnlw2NAnRg+6SKCjQg7HHt56nX7qhw4s9hbxr
dGrtLTbitSrJ1coWbjajdtkUHSNvU/XbyN+lp9hGmWSezpms7eosdWoGAfjUtdXWxzzIE7REUnuD
eW+lFYDNBc076N6RZttLsrZqrpBTS4gRACqoERglJe7mpg5GYQIMTFWiwhY9ZAYLIjIaTpWpJ3Xc
4t8SbrMIw1e/YeFWJsWNYk+4BzswXP+QJRkvv2oY+vdxQKY0g3TsxPNB8eayohvReDWsXCx/cQUb
3KpIKpZvAnUpWb+Qvbqa+XMu/r1iKvYZKu1oeqjIXhZu3EUpiGsh2PNmsJOmvkk00KYNZpWVcH9l
YuHHw6AUxcRbhAvjVxE5oJNQyh8xt3C/HO6fmPVd+9/FLDyXlVznhgHPLWd3mMu9bpVObdTP0CS4
b2gFQnS9bYsbGkng1MQyzmaPqmCbH7oyMKjmqtofBd0xKeEeIa6UqS9zXgajtWsG/oxyVqdNwTQY
71qp/tFT+ff9X7UaMC6+pdiei+uO4LFESh0bbZFvSepBvcXR5geefqfSc0We1eTtvr21shb6Zajr
GSBswijAwmDVZ2mGogEu8sHpIgfjGlPzw/hdKo6lOF3zSrdwTOth4cLi4uop61meRrHvNIn8pm0d
c7Z3TR6mU7zTpB91fuK9smtquXbo8FVnGzWa1aB/YX4REfqynRIj6gUsyO52iUUyh8Zt5t/f19UD
gz4kqgugScFNe/0dmQQOLsmCG2ug+ZxAmN5bii+Rb2WTeGz+uG9M/GU3Qe7C2OIbxj1r0tnGjjZ1
8532ReVaGSFOWRT5f3OfXVhafDtuTiafRliadeaXephbfqfuqXECj3XTzC5qNRsWV+PBhcXF57JL
XmbchEVzqHZWtJ+GD1oCOz8E9/dQ/D339nARrbVOIYX++cG60kneeLaTGXQ7tNjJ09Yj5T8LT4FK
H2n6/zjIsqAWjVqWMx3rgnotBXWiFkHwWt7IbDccY4mrKkmdRlMKL1S47QONkduzE8lf7u/cyhdC
D1ZVRKUHb81l+lxyW+0j8By+1V2nn2wgRF+jWpd/JmOXeTG39X+vY4mmODDPyNZtdYnc0TLVYkkL
e4O5m/TjiFFrSamCSTL39xe2FhuvLC0uVm7LdYeCGcGErg+129YmTlU9Zp7WfqPFM8A0qLz+exqM
mpmpg0xXvOCWY3TQryBjDQW0t6aa+UHumuIVKMMqsPEO81kvz6+guy0wMaVp4z4etS1qyhWPEdI8
mF4CJRaISxehRBoKZtQokLzRtAGesfMLBjnJifkbW7tlZxFIStusG7WGHbSbPT2Jn/vW8mJrfmjV
h4YRNwc9hF7qkoNRlueG2wcrzx/kJN/leJKQaWtiZuXavVr2IsqUUOSIE65j2fF8jrUHUs+PKei8
J6Ie00JzaSX7UralAbV6ci42exFzsjxF66OGVV70ATPiIMK8eQ7eRjZMGxu+sd+frn6RV4xSndkm
JwRDhqnDtfnDpE+zBgKGje8qEsFFGL3cyM/374WdYcg49BWwJLn8W5ofQ1c8gLfVmUkNUiekWYW0
TxBX0a8IaozfobDrGnmzsdiNr/mZgVz8CJ3WQ42SO3mTysZJuf5gjd2TlhlHnQ0gzukPUDDxmbq1
x2uPeywerWkhtYsu6eLwtNlgtOg4YJMTC8wmePGkwGEDCDdCkx2Hyp1nCOTppjuqskvtLf6ntUIc
GPOgY6gJ7NMNJtu2c521g0Xeqp5D9CF75Bh9ltXhaaYGStZ8h348HtTGkc4njeZvU6Y5c7o3pNnp
txhQV7/BxW8RjnLxDbqRsJFkcAS1CLicuRTUV545+RmotsCLkf83l4JA86L9Bp7E5VNejqW2oIaE
B+/4rVVdPgdEc6p+I3dURMS/ce8LM4tVUWLRioMD9K0qKHD1ZQrV26ZjCcg+skHCcDVEudyMYw4G
g5GRW+pj41DWcF+1atuj1pw/gF4i2oFaaPQHZfqWmiM0IW0aPZR9qfmzMjMQK9azl1JteIpLjAve
P6Er6a8opwn2T1BKEn0RczgKAYamxcpbHrXPrKvf4t7aIilZCzagdBN4EIEnWg5npFbWDybJsEvG
NO1TNTYPFoX0M9pBWwjKNTgAKqgA8ILsAXXI5WBXDU41StJGeTNz9Tum1DBos+PKk6Jmjm6/5ani
FfKPpEXdMKe+PtaxWwGxdX9Pb5J9EFWiCop6Hm5MgSS69nWA1OcoNSk9y3rjyJgD1dLIi9S/jRF7
sfJ639hNomoBsoTqNcYd0E6E0MW1MSmVJo1IAz0PefMmtUqYjnUQN6x3GrD7SnMDv5e5vLtv9Ta2
CLMYURfci4Led1Hkj1uJz6U60jOdp8Biw64pTl0e4qChrh+w6aMrTo18jpk/kGHHKZg3dpq+Re7x
ycZ5dQDxM4DVB3hK6A1hQvF69TnNEj5ZNj3P6Zf5GcJ9EAAohp3ZO5HuaP60iyXfrE79XwgzT80x
NYKS+H3YNH6iP0A6ReZOe0rIDtybfX6CJAgpvX48ksLppWf6tkXguuIZmNRBKwm5FAq+y4ZD2c9t
bAOMegaSbTRqt1feTcickRqxAlFj4xvdXL6iHwdBVrCR6ASfa7E5LZ14BJgvPWdDszer7lzl3zDm
ixlEtmNxfKpzTAMQHdOj/C+T/vTWOy+It/EjbkKk+BEaUCuYRLPwz8I/s4gpg9QY9JwDBw6Y7EFt
szAO9drLNMWdGMimIBZlD37UctMBzvBj4wesHBCBnME8DrpfIHFfpJZRCrp9q0rZWcveI84cXv8B
E/5BLSunN2XHbJ6bPDmMX2l34M1jU8T7LgG5n+rp8UdKcrdRtI1Rk9tyLPYEPScV0654t4Ax9dpr
UdjW+7ZU2VkFP1ynnoDfkeLdiLwIJM+1Dd62/m867ozspZVHxyobP1eVjbeg2PfFyVGhZysD0C7O
0FLl2+CgGwJRTX+O65Y4mT2pDiY2R3dj98VSbsxgDlEVDJQq1M6ul4r+xiTLZOjPYLyksVvmfm59
TdUnswWJ0jmqPbn2+v73htVbp7M/eeXx2eF6kIxbWLWzPpcztNcgsTKXwfQ0ja42Do6uH6EsirvQ
MZxx3M+befXNARc62RbeSiAix4lbjl6ChYEpYzrYb0l9tpTHVgKdfvctbR4LFNnvL/LmA0IyBwVe
MeIJdT4MAl6vcSbJrPZ6K72ZSuK02c9yS/T4di04tJj5Akk+vhxgZ9cG9Bbtiq4b0rPKGkfVqWM1
gWXbLiKcS+It9cc1a2jBgjUJ8+aohCySZU3CdADeCrBmAYyFhlv9TXnXwKO4xRu0akh4I6B08Pxl
DC60aagrpqZnxWqF4kB5bvDUbPdtunHMb1JeyHgj4qCRiIofnu6LU97j4a6bUpqdzTfQjjuJVvh1
xJxWcgu0V2TFH9uN07a2NAO9HMH0APzL56V9kWQbGeDLhlzAojOhOGy6Gsadm2Pevd13vZuQipWZ
In4BHojYsfQMqk2GUeUsO+t4UFlV4lAXbW/HJCE/FFt35qoxODpGKkHzbJnirF8sauQMfp5q2Xno
bSez9qyfPdaSPbitBJtQuQXIuHmFY3Ho0gNtjnwVdPgLe4qV26U0tPm5psahAtN5HR0MyTxJW6+H
2/fhwpK4vy9W1vUt7ssRlgD1UoO4Ddo+iMxj0e40T0LC8iFvgQO31rY40klnN6pUNVhbPztZ8tKP
T0M6Ols19dt2Mm57lONkfDTkwpjIuF5ZWuYVqXMpOyum1/XHsjjH3EM6mqi5ow4p2KwVZ5qPg7Tn
u/wNJffmD7W9+056u1b8BjF7hBOIkGyIV8nF7sozT3QipfnZmPad+Rylx6h9VMjP+1ZujxzCLxwT
sCckouiZXFspiphDZGDMz4kURI/aE833UyRk4f8VPyII/9GfR6YPCnc8Oa/tNM2QduDfrc4SZnBn
K1SLR3161nrX7r4IRvBsY/du3mwLe4vda6TBHHUN9uToSRkKT22P6aZ8l/jRV8kB7hdAYQBRQbUD
SeriqKVGPKlmJydn2v2UyXuzlX2sLAIj0ohP0EvAXbzkXxoqux4Apk7Ouvl7ZC9StUujrcL9bTKH
gAvkhgXIIZB6aOBffxkkc5UUNXV2JvFrPRaOlb2Q4lGedrX+21KC+qzFR+2k/7CH0kXN5777LXcQ
hwsJPt4/mDvHmM4NC/7MUwpds/ocg2Uo14EZ2eKlXO7h/7cA2iAsD1aW12Vej20zTll9rufCG9mp
SHA9D1/vL2PNCGIuKDJQ5BYDE9d72No5fMGQ67Opp2h9/G6NQ5bv/tkGuI8gLw3hNLzOlwlvXEl5
W0tSd8YoU1bYjoyuUbxF2r+yEJFaoI2DCgDmbBfOkKtFSQYoWZ9TcsgwAJEnO2CYnfsruf3ouJlE
3oe0GgPyy93SC7trgbhEfcEEcW1WGBJo4YrC/79ZWSxF7qWK1zKsaAlQ3rVTYwbqvoWbIgK2CQsR
aEEkzYDIL4KnXltpRiOY6MnDrAGOYQeG4hrG7MQvIE+fAuYOtQuFGEl12upQVRswhtWNFHOUoOxA
XF1m6yQ3cl2NS3oeB2Y7pdmWULqcyNYy182guYcGDtSulrUScO1E0xSjRNMRT9ZBQOmCthvibwp1
UPZWPuT8+zB/76mXDB7ZIm9YXoNij1GpEWBoDOygGH19tCA3ifJwhApJM3V7XX6PjMyflK802/LK
W9e/NiR24eK+JSiDTqI1e2YV3nkacYbmRd86xGtbKebzBDwLA2bLuZRkrvWyJA07gwYjecXYoO3N
c0L39x3zpqz0uWnoUYKFAqwXSN6v1zLzcuQyNKbPkPmo2U/zfaQPkfnBksB8zzSXJAjzNMhbh5Jd
Jc1gV7B91ZOr35PaosBwAuGeYdanNJc8aCO4mDXB9Glp47/Or328q8c/+gRRZGi71Xt7S4Z7bY8Q
efC+Eaxd+PbXP77pwRvcSnJ/lvsfA/RYCN8aulrzKRRUdIERAaubIf784lODIlwzxyzvzwnNioeR
1dWhq6wODOa2jaEF0nob30MkApeJgvgeyCSFDCU6yqieXRuUOzrrdl/2yOWc3DpmJipFr3IS2Mic
JUdCoTwsv8w7ozmD5bD/qHKnxuPA4abXgoTe06jPvqjZkfxlIN9TftqeAuaDUzR5yVbe9PnsvvdT
F3ujjIMsKVHdn3m5m/Idmhu1/BOVj7hzhfxOSPUHuwxL/tw2s6PyI2SbUvlnA+kEaFYjPQaYQZU+
ZsvNH83Osw1vsl8H9ExyXwNyRHvgSlByV+J/m0PHHVI5RNp1+XOd+1ChsXOfgGcWeh/RS0Yd3lA3
wlQA/seCOsOfvNz1J6vxZyNQD+mvLE6PFpCtYOkao62gtyz84JMJECWyEsR2kHItX79dV2LgY0Js
NQ+FLP9Kjf5Re89+mNLesIOqY2er/5r9M5Hpp1lNQd0C9wliuohSF66p1mkRCTTymetA2tC5/a5l
9oecxY92OssbfnmDCBDWIB0KMlMwe4mX/sJa1qVVbyC4KmoBVOyZ6tRrZM0zkZEbH5n6DI0Duk3q
K8LPwsfA3CBSWpFs3Ei2cTNtNGlA7Q6sk6ljW4GSxR77gvFPMJ0BsUV85DfPWrORQa0EFjx0PvV9
IfGEGenr1YKDsNQ6Oe7Pkv5YKzHYk7dqMzftG7GhlyYWp0dKWkuZx4idW7JrsIlJhfHGZDfEQS49
NG4NIViH/xx2Mf96P8R8NoFv9lQkn6jIoouynLcBERsY07SkPzeqbxZutKPFU7nP5WMJ3T3FiZ7l
1pf57w2rIom6tQoBIjFMC3WRxUVjSXJUqRSBjfwaDwagD7GjfZd9TQ3S+JC7kfxCphMI4Ps3rTj3
1JE8xWX5xtty5eYWTZz//IhFdOUUEtSJAXeyip77CabCXJ6qtTsYzfv99a56kJj/Qo3QwuTwwpId
j7ZSNzr6H6CpqB/ljrn3DdywosGBRK4jxqaA378R2M4qtLwrkDSfWfuI+zgxup2efem0L10779no
1/W5aR27QBkOI/3yHpByCNA7CXox9UNXRpi+q/Z1FUA05f4vW3Ptq18mKgkXkannnUqgGYNKeLZX
2qOOgv/wkijfqtzT5qdICtpv7HF+KLKf9w3fuBhBkw5lVYE8RDxeFgU7K+Gsb9U2RPPLzoPGcBUt
fu2nFyid+IRHgPNslaZvE3sUBsUUJb4AwKv4ItdrTWOqjZrR0DCRnuMpjGzJG7XnipkOZtmmd9CV
qcap7gOVQynRw0SS3P+5v+qb1ryFn4Anv4bZRtDRoQh0/RPqxkqS1GY07E1gHByJuZP8vYA+cVLL
AdEl1zBxKT+l06FoD2biteWLIv2dJ2Dih/bZhh7t71hyVCi7SRsfZFnQ/PxlaPqAbwqtS/UmudRZ
36FJTUOVJt6gnVrpL6NnPn0ww96r0dYkxc3pFhthaFApR/UU1fzFRQzifQlgPUw1garW1ZKjPaau
QV/ub/etdy+siAzuwrtr4LKLCVyfIS//mmxwGDM9e2g9aIUYEsSh8yBT9lVUum2/r+YvY5punK/1
D36xzkUoxQCNrsfAWoRgNs2SamdKDLxdlWtK04HOtUdSV8sbqBM6Zf7t29ietPw7Y18AuvSjxIvq
Bw2amXb2gnYfiauNF8XqRxDSP+hB6iCcXRyIGgxEqZHNNJxRoOnj/RhRt9hSzlszgqwcfTZMZYPK
fWGkt6y0Y2ZEw8GSfoKwvtvn5lxg2s/ewnXdPpDwuaHTjsKXOFzoA1x/bqr2CYN0AAsHmX030siP
x8c5pR7TdkoMvSkNueyRqPuq9Kj6OvSv6vig9/v0pT1m0bRrSnaai7cEovJojHxP3cznaL6D0WBo
D/Wwq02HA/QH/vt2q5616ifishWFYSipLimC6jE3rNk2WZhL5Jhz3Zc4pIGT6TWNDUerNbe0XiT6
N8KHSjB9WJo/kWs6NH3hKToOZeHkRaB89LFns8YrNNmT4NX3T9NKyBYDlFAdR0kZZAiL2MVIFutG
x1mYuEP52KNwKI2v6hQOhkuqH3yzXSoc4yoLwdcUFXv0I1Afu+HYSRGs8EyI+7D/yxhQMWD8eS2j
1+mFj52DLGCf6v84MYwYiBo2wTwkCHFFwezaf0YVZfNKBykIXg8zSNV44tuxkrt0W7dIpIyLxYlI
a+IpAngT0tdrU3JtdwmZ5jEEQMJrFIik2bFbt/s+3hhwWjl+V4bEn1+EQDIocdcweQwHtjOLxmHZ
Qz9tAYJvMiixcRerWSTIFqW47yhWw/P3OPvZRBt58O1uAU0kjraMgVgDlq4XoSl9kZugWwrrOq13
id7kR8blybPmqUYrR4m9+65+exmiQAH0AV5rwCGA8vna3gzC6CFXujGMU3PPngsA7KOI+iXYwsDl
2jlxtoVIud1BlIAhXYP5cchA4JBdWxw0wKkHWRnDwrJjH6wPgPSD/mdjXZ9UbNdupxCC1wxKzUKX
YRkhJ0wxJ1aqYyOH1jx0RWkFqAQrLpeb3OshP7ofJSnfF51BHTpVfwern/x0NAcnLsfYB7Y5doYu
HwJU9mPfysdip8aYyLm//WKxN79STLqKxyR4PBbulA56ardqMoV2wx3bTl25BHEctzyLB9kmG+Da
1iPE/MfaYusp5AB0ZUJCOLS1F1N9r9Fqo+m+tiBQv4EC2AR9LNigr7/uhJdxz7V8ClU0E6IvqQ43
ejTUrzJ5vb9znxRHy60DARKoXcA0AYDRIoTlRQQOkrKfwqSpg6T4LneBJTVOxtzxuXsx4zGwrffE
4l47EjeZvqfZaxnvMujwEA/yAcXwS/9WpaZjCWTcuJFj3sYioOE+a6SYyEYhZrEN3DRLe2r5FLZ5
fEp1FNPtFkOzSVVsXFVrnxQNSQsvLtCm4ghf77dR96bCJTaFs8WeYq3bK2Xy5f5Or5oAVALbjGIS
DF2bMCWtpxrHWhKSIJeviI7FyPPGQm4LAAJAiBYabgiBeVmOp061QdrO0KewjkDdFyEu7GKTMK/D
YL6biMFrPaXDvpKSzi2nifrGqJcPrOuoW7JM2Ygfax8QDxdTgawLADhLhpii4HXTZWQKdWo+63Cc
oi+fATLe3d/blXCPJyGg6cCoAye9bIoVhQnfMOQpTCFCXAGhl8+V33U/pi0M/tq5FIxSuFygCmUs
E2CIoBlKq+ZzSIfsT5fbXoV/OSgSespsn6EFuVWbu82h8Ni9MLg4AYwpsWrxGAZ7tuMkc0nzS6vO
hXxIG0exfqmDf38rVx0IdEXwIgOtZgT9az+dMYhUlmj1hGX2QECMqJCHCLokzsCcGO/NWPs9geFj
muNn8PsdaBXv7/+AtXMCRhSM/qAaCQZ6sSMX+QfPSKti5moOTbOY3U6Nm52kqFvaczdMn4BXExMd
O8FpZeKpsTiOU5dIZZuaeNWb+Z403jB5XeoozItKw8neVHOHaSZg4XeNhDnOvvXUWTkCX0tR3E7z
79zYZ2X70DH17f7yb4ux4ocBGoGRMwLc383gmUJZV+n4YaP0bDSvqE+4ieQrEKD9ojZBqn/nW+Ws
tUOKjUCbCKA1wSJyveOKBhKEXFNnnJ7YlyI1QFfkUBVbvARrh1TgrTDsBWoG0JouzCiVPRbyPIfj
OBTAkWUEdYm2A204YMw8+X1/H1cyMmTCQFSjdANHXhIDs6TJ7ZHFckhqJu/qNP9iFZIOjlmVncoq
K3dlR0x/gCDMRgRe2U0YxqSbBgQgSLEW2UEplyppMhi2IVTR6kYAdb8gmcyXf18fqq1iSEDAgj6P
8cUxmUCrpEV1PYVdHtjGHzQt3U4OcyDZZOtMt+ZIV8IQCJyEg6hgMbuZBYiTRuaZ3U2hKRe+mcRo
BEK/zfImzLHL8mvVoJ4dnf99hUjgReNXkH0vYTVKN2PMEoKwYQd1XS2cJIxb+HqFEadgyDZgxGvh
AMMHwFRA60/AbBbOCVoQs7RabQon2/TNvn6ueeXpYxZEmXHIi1Mm+R06UfxFT/mumtlXCY/Y6Ldt
PMm6m6L6Gk7W737+dX8LVo7M1a9a5LUQgeCSlOIyH2MA3azhoGTc40Dcg/N6I4VeOy+XG7Bw28iC
08o9XuexohUOrXpHUeLfKKI7Nnwq49j8bsPkymUq2H8x0qViOOfm1p6qGFqOc4q4w+QwindNJPt2
chiKn7rh39/ItUMphnYUhB5EoKUAVETmfOjUeg7R5O33PLKmQNLwoMnUuT3cN7VSNUZrH2uC5iHW
Bara6zhXTwZN5LmZwxwCPsrXMv9TmL/Ys5V56fzEuq+F9F41R1Z66LbzI8t29+2vLRXXJzrmANqh
wbWI5rIlUQ5yNOyqNuY7EID8stI59mcK/cX7ltaCAmpniHHi0YW6/PVClcRs7Yng3uCjW76qb/X0
rB5nJQWuNYiTLQddXdeFtYWDduPcxFJtzKHecodhSnq2Ur/t442Xl7J25vCCx4wmmvQoWi3yDzYh
zYzBihpqgwe2DhB62U1o29+qroF+ZerMjZ/p+0HqXJ797qgX4Y2fv0Sqk+UPLT20SuZkpxjiMcr8
pI/ntLHA9GM+GltaNWsHFtU16G4AdYjn+eI7R2OrjZYezSHQJLKjdupLj9l7d8g74toJVMcoBp3d
2mL/Ra0DWCPUHVBqA6Xq5wZe3DztRBtqYholND9yTPgr1LNiwFeg2T165ft9F1v56MgVQJuJjAg4
mSWcPpf6eMITRg7BaGH7JCnBscPq1O/6Yos86vNNvXgJo4uha4gSn/I3YsMv1pVlNueGyUlomfHZ
KOTSqyPkf8VIFHeeOhn6jECQjp2UBfNslP6szyToO7ncxwhkr106VqfcSMG/0xv50UIOF5jDwAM1
TWOnK+z+MVO0yrMK0p2avLb8quubwpmNiHyoA3TpUMBUfTQvy5dikpPXMYktRy6G2iv6ONmIUite
DkizeJahEoe+ysLLm561WdJXalj3p5J1j+X0YkF3Ak/kjRfgWji8tLSMRyA3q1uoKqlhaQZzVwFI
MiNH6fykqvckfTILzJYMqZsn4MaLg+z7FB17CJmao/Ttvi+tPCzERCNeNjKoWFHuv/6+PVo7nW3j
h8ik8qiGmu0WsuAGMI4zcWVCuPOFCzGpnEe7ytUw149G/WR2tSMhlxDML+YIacMnU/YISoPFdGIG
eB87p8iECH2Uvf43a0VSj5QGl94SW0lymlNmtGqoy9JJlQbXzNONh8r6dv7HxPK7KgNQj0UJE+nQ
uzoUlABKur+IlaeQCmCwLRq/kAi7cVJ17JrZqiQtpONhNP5S7Z052vSnj4LyVwvimeC+vdtgA3NA
cqLALoLAkiWCMmXuEr3SQzhKkFbPY7mXiy3+rNttg4y0bKqAZqCGCBzltYtA34MaOcbUQp4YzJkq
hoFr9A28+0sRx/c6lgHDjVgmugX415L0U6IlRA0lQw9ZYLTMGeaT5IKXrdM/vpBsa7RlZd8wuyWk
gQH9AA/C4mYu8gFcpmmsh0ZbnlpALySvUoeNIfWV1iwGDVGRQK0bQKyb0ks3mjJXTYolRU0XUMI6
kIYwjDnKU36qxiT1DW22gjbnZM8bs3SL3kyeTJXVu1aBbh3X82zDYcTClrsMMCyqFLiDcUMtboxu
zjAfMjR6SH3L/IAkYqv94vpel3b3v+ZtsAbsFZ5hADKIUaybWR42G5g2pyScE0+XVaf+ZYyBPm2B
/m6/I9Q48KZEkgwcMUqU166ZiCGUqTQInlptscMEVu0onWr7KNJ0+/srWnlvCVviXKvo9ADYcG3L
xo0m61QnIZnfU2q/q2PmQ+Qkz6HsTP3BTN3epA6QxMyaAXLZpYayzzUHLI2pBDjMudO8HGiH4ff9
33VDn4ZuCtD1cGSx08hqxae4iOCtgYn+FA2RkGOUiUUO7flL037Qdv45gMClRSGsGDCNGcuumj1D
GwLdpOeufa9lfgb7qmNUym91tjbegbfHGegTDRuFaIjy8TJokIHzDizeSkikB7OsHT7VTkVdq0uC
ev46Sk4zfWxsxJozIPECxyG2Qtxq1xsx8rgiGf4kLF+nAZpUbeRldZE5sZy7EsM1LmeWMzy1NjRT
1OeE+zJk3aPBPMRdv3HMPkuO1+cMqhMYgBVYYIyILv3faut84FOihbyLbIgtgbmuBbvifphaGtZa
IztNLUXA5miDE1m1sZe0uAI8nA9/N3ZFROebX4LjTnRkTgB+Ld52eUdLI5ZSLTQJVLoT35S+MQxG
UAuSULnPiifmysc2CxrTv2/51gOwBReGxbVy4Zcyy02VatiC3IYspTdh1J6VeFi6pf0g5S802XgG
rZSBdQyVitOAEhYOhPCPC4ORJRFATjojTE51cgZfKSbcd1KYoaAmcadiFahkHWqrgdxsNNVXYgNM
I9yBy0MMGizRhLlaRlI89EYISmknLVXH1r7zqAOboeyB2dRNC8lRgq7xVQiz/EKYqDu/KfZ21Own
7THNDnFc+LY1bvyu22gvfhaCPWaILCGuc70jEIhlVaZxI5R0Za/SQxNj5nsmXlXrAWSg7n/vlesO
AqRgGsGEjAZXW85FDwnRuKpPZtgXTtSeOszZirJbNgVZ9jYlTvnc8cdaOyTZdDTJRm63ksiC0xqn
H4UMfH9AOq/X2vMKdXd7MEOm+hyTsUYEkYdT1r8Vw++ifTW/jj5zqjHbzQKe/Q6czDRuTLWI22Zx
1K5+wiJRkhOwLIwpN0MIhBIpUPKvQPqhyvhosWOGIfj7+30b7q4XvDjYqkXmSpJmM8Rr1HB5A3Ys
s5kw2WLVW+/n1U+LrgPyQGSZqHAuNpdXbE5YqZnhmDTu1HxN0M8xjmR2hqNWswOKBRm6+aZXRI95
/3J/nbepBNZ5YXuxq6BtypjMVDO0zV3avNQRpC5PfCN4fJ7QxbcDXEDFMcHoKgZQFsEDfXG9ooWa
vWqSDA9piwgUo7EZDRhPqmjWenZG0J1krQqgQMryvH5sKRnf0yZuWrB1SizajzJNf7TgInqXbBuE
QajcV09ZOWLIaqgn0FDZ+J+h+ScXwDUPaVJFe5ZnMshb52K2wIMC5KQ3xNz80w992riYNq9LNx1J
98UCC/aHlkyg5ZzF4xynYDZ3mVridtf5bBoPeR9LfaBpDap2JAUCy5UqTfylTCpcnrPiB5spaKcw
iFc9jGoEBqyi0wl6Gfn4zuU+4l6VGgOmJ1RSuiABhpBd/f9I+67dxpFo2y8iwBxeqxhEJVsyHbpf
CLttM2cW09ffRQMHx6IEEXMuZnoag+lxsfKuvVdoKy2niZoVb7E2MN9MlYKDvV4viqRB1U2hI3QN
9cehRuz+JTQF1APge4qEAvC240ed9U1OhsxX8uOEs+6VQRNzIjJgz/tESNOKlrWfmWoR94mpMB12
UH3VcvuJl4KE9Eh4NaaKsUlMmBn2H6oaNvCkzTpUvZgoFobDTYocvGcGpOsJz5SisqNCBst5zIpO
eoZFXLoffWCQVlLvN3be7EoA6aZZ4R2YncujBjdQE4qwLTmD9P8YI6cXJO+cNqwEdvPhvFiRSOrj
50NkSAV6cbHnMiUDOzMw4jOnKK+c3x71PlJXzpAbewu1mNneCJQibO35v/++MiWhC+SBQyooi2kH
ffF+qxuDWXfef97DYIRBkm0+oQ0wNy7b4SS/Bfk9Tc5tjHxUENp6tJN9wH+jlam5OWi/GpqDkl8d
GgbEgPBnBEep/fDz56l+vt+RlZ8vL2LMLipBkhyL5GxoyYfBc8RQ2X9Gs8Gy6H+7sAzYApXrVKzc
5DyA6cbD4Ye0EbMHA4I09/tyYxmjoRkEiGzabPp8OVZBJCPe5KrkzORyP07VpszEiiTMd++3c+Na
RKYd4RGe2ujXUonGr0rUS31NP+HYe5zEhPilAp07dTu2pzb7A6mflY7dmiQUNOfnB8IQONNfdgws
udxHAtI4Sf2ToG+hl/1/aQAdwWoGJlBavjREvgOoIujAKTP2sv4wBfFKA7eGbBazwStGnaV0FsuY
Ke2Q1prvn4pWpL7wwE0jiZrMZhIk+57lil9LVdyIFOfCC/LjYNTDcnzRoACVU0msQm6O3bIRYp+y
yaKXun8pu9GF5u5QmYw9GYWtjy88EqJyRnzDVqqSxmvWDNfLElmZOU0/E5NRKFhssaLokgLMd+4E
yAWV6gGQRFCt4hXqzdyhy9MVwqo/dQgdZRP+J+L5dVBo8pjLoZJGZ7XFuxxSw9Xk5I/pdxgJdpDb
Eb8yozcygxrOPtQOf5Ii0vI41zgeblMJLg2I09AmzBzZeDX+KUiPCJQJ6XbSwsOEZ8L9vXerWSgI
4FmCqEYECGhxwseaVBQq/BbPDfQGTACwMztDlGz5Ut2fgQfJXc3oB0QmfehCYFl4NpJ8zWHuekZn
ZxIkKAGQAbR1qcfDdRnyN80Uncto1EGy1LCY24JzS8VfI6xeT+ssize7SEAdBAZfi0sTukx+mndx
ftYEmMBCqJcg/0Zy/TRN6Q4KY6AUWvdH+FaL82MH7AK8O3DGXR42XRBlesSn+bkWUVUik0FyaR8Y
ZsFoJ8NhXluZ0bX25v/+a+FKSi5IiYL2ZN3M+AkyQ5aoWNCzxDGqp554vt+9G8UQaFT+b/9+nr6/
2vPTcoqSCO1xAtXbdxU28GwXAqzWlpsMVDWfdpHbVgW2qkzDUxtRqKbd/4Ybz2uAixRwymCXhszO
ku2ZNSnfARydn+fMsLKvx2PHvfvBQWBeVuxY+a8pPwy4X34PAsrlKFMVAm2ilEhDtEsKBLpBtp3q
Nbr3jZnAV+EC1ZQ5Mb5MPsZtKlSaGhdnAfpILZy+cFI5Q4n7LdlX6UFbeV1ex2oYhNkeBwVMoL+W
D9ycsVitISJ0DoGmS86ijjs7ew7KNab/DQA1gk4DL1nwzKELshQObJq6HWPYvpz79l2Wgabwd72J
lZ1Zf74ry/iOfPgOeo2y16ICWPtdtRLDXSfPRJwToD5AMGRmMC/xZIo+DBWSuvIZqsyka56iKiIw
6CkFDb89anCJUOMHY8yJ2vkrS+36vJzbBjcFkp54CiJ/dbm9euBbQy5A26pwkMt3WdxKXEEk3kWK
XCrOrWLjfbOypa8uXxCHcNnNyiJwdUWJ5bLNBGDUJEgT4yxCHL5zU25XyRTMOWkNkHCzISCGgc6c
L73lwCZjCmyWnxrnMfz2T6CyD0FNwJkIa/v+jr0+NeYu/Wppce1krA4aOGAZ5xKG5MUrxECVTaUS
dq75/SBTY3wRw7+hImNkNywDD2BN++Nqt8wUVPxl6MBMYkwXx6RaJHk0cUkCL6mEDJ9F9zRCv2lc
1fq8ijVlFB5QDUB2bZZql8TLuQsHQGv7IOmfdC6MHxhocKZYoWZ6fzyvJg5GhAAiop44t4Uk16IV
vuWqPsxlOB+anWIpOPB2bfE4yaf77Vzd1HM7KAnPWGzEYEuasKyMaRpzTIaI715o8czmaKT/ud/G
NVP4pxHQ6IEEwaj9rJ1fN0qOGj9kHCf5qbWH5K/8N+8IDnJD+pf5j0niKuVA0mTXZxTAZSKcAOoi
9SwSaihEReJ6vyq4c3N0kST7nw9aLFYkF4R4TAX5qXrJRquAfkUs7/tUtGEJfr/vV6sFqTMV+05A
Hh7kveU7WE7aAWUjWYV/PORByldksu43cPVwUICIQ10PSVgwXAEuv1woUCpDXRsa+l6DKolXFzgk
636A1nKoxbYOUUkK1oJ87oxwzeD3asPNLWMvwDoTVxSqxZcth1IUdBMINJ5WuDrb8NXBePw/EOZ+
WsGlhFsBkfRyu/k+cJ1xjP4pVQiYigXTc9KirBQ7cjO5qpaYqSO0gfPfR3W2YgCWC28jIIku+yYh
edECpRF4SMrQSYWYnUTLHIqxoSPE/yTktO63d7UNIZ6KnCcInqiFQ1ts8YDlxKgdmxbKi7myb+LH
Ufn0x//8SEYbuG2wx4EyRGlgsehHow0kuGymngroyiB1JFnzqLlei5ctzNvu1z5PWRxXsVinXqcn
0IA+ZnpOofvKzUqEZxS5VwbtuhCKHmmzpy54N0BFGItZikUtZo0iJ14jnQZGWw5vOivoz5y0l3PB
UhBM+BnvFoC21IodNyPJZWYW9Wko92oI3ZrC/u/TiB0BZDW+C1qki2msxYz1IiIpT/XhyYrzFIRL
WAFZAHa+32/pSgsPOQKExSAOgg6Ffb/U6iyTuC3bqMo8ZJJHqDsXQfkl9yziKAu54ktrgRY2Q62d
9pKmNW+jOIwqHBz9/qAKLfwgdM6IsZsaLv0HniOrVjbQdQFh8X2LoQAFewyCqs28pNgN+Qh3Go6E
k+wGfGSK6Wch2MBw52QMwFp4DgdEXP3K1XZ99GKEVADCka4BAXmZs1H4iOuzKZ1FZyEENHSwZ5PX
hL9vtAHwPjJPAJ7DTmQZyJVgoQRw9so8nS9LB0F0QCGEaKwsq1uTjThAm70rBbw7l88hwx+0fKzL
3PNR638wuFp8A7SiPnElYzScv48IfKfqRBy0EiNbNkJIRDzuodKu4vh0Wj2D+2kD80lkl0KjCVe+
8PqKh64bQDyoFiHpgKzffMD92vqtr41BqWudx5dUR4wZ1lFPq+lUBV9tbPeFLRrnvnNjMXriQoNU
LDTHxgtYSOEoE/imxFkwMyIlqohrdnM/k3CR+Zm/Ddcv4kMRg7dMdfETX0G4r+49DtLDgWCX/gf8
aKFadYbzDPWnzZg3VqJUIKDbERe5fpc6UPvLs4pwBc3eBuMNNQqErkVqq4oVZps0/GYwc9EfYCRs
4U+z+gBDjwiFCAPAQdiLqmNLitLiNIvjER+Wb5xsN8qhKhsYy/3L+cIKj9FX1kFP6kON3wyUqZFg
u39EXJ/GQFjP+BVgRGZg6uJ0xFHQxp2g9F5W9TnJ1U61eJbythxH341czS4Y+mfHuGTlRfVzkSzG
G89k6JHMNycCvsU1IES+CrS83nvK8OorgMXxdhG4RX4eizMfPUoaifwXY3iJOIkiPC8NwSofpA/V
FblttuefYs2MdZh5HAdYmwVUER7CBs9tV97Juq2opnAYI80UhhNMTUorehQNW4tbUtZkOBSqA6Bm
JT0bX6Jh3h/Q66wEbhrktbANdbDOoGl9uchzpek1v+Z6j08gFwB901p+MGSYsFFNdsLpwCqAayJT
OykUjjfBk6odqnogWuzoxywkYbKW7JPmO3s51L+/aPHoGWrg58fQ770OigmC3VdQyntMDOi/t7Q0
IIum7sfAlJG/3auuGr53L35Iau5R4cGkfOM6Uyuor2+wGA9jaE2aKWaHXMblYMI0RPI3SVph5cA7
YAfVq3ClznsV9CBDCCIZ5HJQ2AM3cvHyTkQtksu8T7zY5xR3AAqY1tOgmz3QPit74eqcnpsCOgXB
JGBT4Dxczlyjwx8dGb0E1ghI0+FWZFTU25jeXyA/wejFdKAZbLSZVjE/35ZhHETey0wTmwIquwO3
yQO5EGnJR37iCJVaKLQYNeTS01aunSllrKapnEY6irUjUOpdBfAg4aZIL2kObu5Ic3+ES4Efan1n
DmXUxE7MWAclHQ7e0mRAyhz0NMkXn6pSMjCREJfqaKaOTUpKNo05BbW9x5kERFJkA8vZv6cGF/s2
m/JQogATdH+jIoZKOl+PGrdyDFxHAPOhizImoCg4BfD75ZizsU5KKQjnYOjY2n1jI63S94TZTWe1
+Yu8az4BlAGOZmWufyQKF7MASDFS70hIIH+4lKMOEDHxg4qcWRbS9LM2I7Mprc6sQyezAnnD6l1R
0Q7YlC08oCEJMJidRHkLWqEBGf4UGdFmY+0JSuvf2Vazqq1kA2ao1yQ76AdxC4hf8FUlpIa8zUct
Ae1L4rd+n8NxxofUBUQFD2lmEGHDv/u6A1sC+VVPaDi848qIaq+dnC634tRtVdIFK/ifW4OO+vGM
wcPoQ9lk3gi/7mGFA3ksrFow8gH3UvrOlqSvUT4ZwPTnvFlDybA21W7Tt47B3quyW3mNzufNYujn
s3FmdUMz94p3gWU4FDzsyT1Jd5rmpWSPeusoz3z6zDM7Wyux3GwNctY4PqDxBATSZWdH5HtyI5ex
3WDLtwkgxUh89tA3m6A/rlGWfqBTl13D4YH6PwCOAPlBr/6ysTzJ2sgIFChxUvXcAOJXPJ/Sc2un
UIrbf+7ZRqfjbi+9tArVDiE8GEGxiVfX9o0JvviM5cu0F41J66F44VXENQ3iDib3kZDPxCpos+GI
W9udaQPIUREZZa7jwQyJ4nKWG9o7d6SBidyK9PGgHN/anDJx5w0m6exik1kHhfBQU7eC0tpMG+a8
Nc6DzlvSP/Uk4LngyMHWd4y9hFcTCXUSUd0ctpVzQBHiIJxDmpEAMj6PqYuCYvuofkOV1nSxmfAH
4Km1GwiM10jlpPvXbzhEDaZ+rE3hqcnN+LHz3ep4zvdlaxUvml3QFp/L/dPflZjAPo3A6L53JHs8
Dw0t9v5WI5kjOKF9eCx0J6RfB95tbae0vwyimAVxscopv62sAzTPaJRsBjNmACRSnyofvDXthoeK
dE8PuhVSM7ctg6o0NEsbYNE3tyJwBSXQooW2BKzcbOQQXVtxIEBrQFScAF5L4N/yvnc22NlnAJQs
S0OqMzkYp2BX5iQgJ32bWQn529sl6SiIgniSQU/UhDaF8aXtRFdGSSMjpXN8DM1iIK4aoWaFiAHK
zydgM8+9b34qtCc6qXq6f+c/Mmf7Wu2Olam8PIid1ZGnwMKOzrycSi5nnvxt+ax5cMCyevLZ27i/
Le7kW05PoA0MA5Zj15swYLJctn0u4F5CFSc0qc7cyI1s7ZgSarWAktEQgC74ZRCskRhSLZPZUd+1
ys1TTySXJ/n3Z2+KD5vP5/5VkQgJtyZK+q5+HqxgK5NwQ+ovtSfOViUimQD+PFACX/cA3hhU+odo
ydMkYte278RfGjXc+ChD7JFYT6CYWJWZmPvC7qhEXzvoIVJtm5jfTIBt3aYm7lY60Ol0jGyeCOf6
OSQp8TLMr0C749HF/2z3BKL2PSFIOeBbzIBi9Dfq51EhJaE6fihGgqNvoZl/TI6tkmOOfxWsXUZs
hD2vXGptPn2r+OhtZCNJRmTSm1FpGal13LzS9Et2HordkVH0tEqpRlPTiRpL80rHeBSEHWyszOT5
y4XAFVb+3t/TdlsePp0N6CAl+eQ3AFBtJs3eOum2IGfjM8hJ+B2Z45tvP2uP74VdPrPCzLdFS2IT
G40ngzXQcUMkZ+tyuQmrA52GFqP54SgShyqf7wk9g7p1BmCLbJnZNJRsUoKh/WcD/+weU6S/H5pd
atUJIRvXgsaXaZiWRgNLfATXwkweSrIZqY+x+f4KSeIgzN49f75lDy/w3T6Fh/jdzAd72vDYDCw9
bFX0/37I9HNeLY/Vud44qybOYkiLC2uE0IbQSHrnCahTj2ahWaJP/wQu31jGy+ib2rz27rd59TDC
TQGeAHICIpJH2lIkPAXzRPRlIN9G2jwz9oIoIChNNbQ6//t+Sz9PnUXvgDEEkwvsUxBqlm+wPOzE
Mg2D3tMHM4peIwmrFG7DWm8X3SZUHQaihGRGCAcVEgsP0UgmhYaQlOBpmll+jFkGbA8SIXFoxtO2
Lk9N5fDl08pnzqHY8jNnawOkgqBkgwD58m7rEhTL66TAiw1MUKmxJIj5gX2WlRLp+PdBt1XOgKMC
BOJhn1Ic/fRPxm1G7T0OAWsstwX4YlLedUQFXS4MTJ1fWyXzB9z7wMU7R43zTkJaofekJ+6h2qYN
9lAD+V3Ey/6bqrrH6WDkFAp2HYavNfm1t/Q12FgHowHMS/yNmgzk2y5HSI3SJCsaET5aTvsJmlx4
FDW3KWz8VVnhJj0Mz4ozWSPp19Cwt3YIiiZg1EDoBL+WhS0pUaFepeHVCZco7GSdcd0EcmIyPaiZ
IuPdwAqjNfHwGCU8SquoIm1aC2C9jjpTLZ+J7TcQGMK/+2tGug6+MCKIvCCao8DQUlxMCT8lXCH0
yeClImTBqcCQY9ymEhkYCsghcEMwfoRUU2LONIRYP8fTP2i1V9IJDrBl+gaXjhSXklJ9pKj45EQc
X42psJr6UEjfgKVRsJMj8QN0lQTUiQEFQwqB2bFxYzyo1ZWw9caJgL4ggYcqA6LmZV8KJea1XooH
r0xprH51T3kREuk9eZKe74/a7cn835aWZ0+lCUEtimgpdg2ZIiUeBh/jsE1EymP2/kahE0+07FdO
POnW/gECaa6xQ/XjSrBGR0k7Qdg4oFZDEuinEHW0RquG5PNTtJ32g0E6F27PMlXexNBNQ8cvEc8p
JEVFcNjgKdFQEar7QPsO/YFn0HbAJE8Ahrt64HBbPDI79ZjqJis3xho07jpNgEU/E4sE8AXh9bYI
vFsuKbOxk3tP7vwUKW0cRUPUppSb8KK5Pz231vTvphbnYD/6MPFjyFzxjvQGGFGlmRpiIC6DNLY9
ySutXSfKcKig5jNbtYL+CjbJ5aFSV30jcRJ6lkJ2cmqpIIdmCs2O0GET4N1mmadW+jlkBygEUsbM
1uqntxj40D55jPOtJB8MSG34Kcm3UeMqQUCAsAa1yYdX0V9meGmx81XkJ/+14VtTHozwc0o2Ur4Z
EztMHuUADsk9qX1l38sPfHOMh42fruAMr7Xb5j6i2gRYx1wUuTIGSpW64nVkqMZnKSQt56pbLoKz
AAU9QuXfikdYs0V/2pf2uxrBHcET2Ta8CfL1R+j057Re02i+TuL9fBDUx2G7hIzw8q6rVTUzICaP
vW5yiuVrPF7hHRlEV9AQ4T4N4SavSLmFOQA0ESvE4DDIiWi9DWJbW6sX3XrNYXSgBw4RbaQrlhlF
dWK8Jlf4mKE29feB7epHgKqqmraW6hUnxYYPhix2KwvvdrNz2RbpN/jn/BwXv7IE0GWVuibBOk+S
TROctPYp/swCyZEyKweRjt8rIYqcVFZKd60qc+uone1E/qfpRQ5VL/Oolkesh944cgx1XDKMpqHs
xtIU1sii19ieea6B0kCcB88jHLuXGyxhgEJOc8IWF7cU0yGh7YM8Om22Hce9VjwDvnf/ALl1zgJY
DzcQBJbQ6JMuGxxDPvG7OR/bKp/QaXgu/+YT7Z6NtloJ2W4dilBWwooBYgre24th7IW2keQxGb2W
7yQr4f3a7CLIiHZlb6z0SZhD8GXwpcq45qFqjShxKfSoqCPYr2U2eKzYydPf1Me1YI7wcrd030z4
RxUCy4k7w2BMXnbuD+ittlHbRU0VxSVUOZdRRi1IDHOI3RqepVnOETfl/Rbm62PZO1T5cbUAXIDR
XFwvQZGUcjzAUSLvwYlkPVXw6g7UDZQvVgbyRgoJBTJ49KoQChCBIVxMmtA3teSDpuipjsITfwsC
KMCjT5OJvWYQ4wMmtFCop+U+N/AkIe178C8HFKYhcnXoXuI1suCNYOTyexaDy7VTy6cTgpEiMZQO
b6/KcAWmwPCEL/FobQQNddlaqCrPGDv9OHPbwantmRgRX4ZDHunlDIr+9+fjxqYFOQF1OtBtjNlZ
c7GHlJEHUrurRw9lz2GblxIgQ0klozYIvkodg3bt61lod3xWO3JZyhu/T9YkKm/cEpcfMa/LXyck
lFWjLqj0AQ+O2HDTnEJovZNpZzMFnCjb/6ONFFyrlJYvmQmPg8RWdJT2qLKmNC5cxySXXzKfBL++
hAGAg1KBhtCtMrm9PNBCcrRiIydUNflhe4hRQh2PWuBG7S6losPT8UOT1m6M62P78isWSxdeD32V
CAbGQyQI8kWhJH1nRW6j0RHZkiwh8vQoGK/M+Iw7W43OcIEG/LxqT5nCVqh7P5v+csviY4DCxcsa
8RgeZJdDwvVjwkDYx5AgQagh7WlstCct/9sakHeF4q+tpHbXOZydJWDDQ+bGlnRSi8+SsOViImWv
CDPCxkbVlZ92Wom0ZHtoE7esabByTN8YNkC/8KIAmBmayz/I21+TlwjSqNTjMHpMPOVcQ1LjKNcC
YS2KQ3BHLleYRDfWykVzi1mqmgBPwRjNSRgYTteInJ/YXEoVCqQvX32D0TJ6ub9fr09o6Hf8bxeX
QSxAlpmRJv3ohUENsEdo1mO4+f9rYvH4lqHtPYopmshYRPP6A8WT/0MDeF8gIAQWEdN1uaAMrWgC
Nk+TniAXizdSU6xsoOv7GqP0q4XFkk0lnUlAAo5eJP7lxMTEW5dESIfe78d1+HHZyuKsaDhWBto8
UApcSnWGV7WPkCc3qJH+U5qVbbjWpcVjyefEoYgjYfT4CdZL0r++U8CW9Veu55vL69fALZZ0kyq5
WqX86CEYwns0QHpWFT/uD9vNNmaI9IzBw6mymH45yhgqWuiJjxexLn2GbK0yfHOsfrWwmH6UYSsl
1tALo35Tqtc8t1Y9xG8eNfj8mQgDs5NlRAjjUAV26NHkieL4T4wjkxkDDYbmk1V8awkJ3vB+P67M
zs1+AVID9R5oAEBx+HLjyBUE3sAWmby6OvjJsW4fBW5NgnGtjcUKYEUrREWTTl6sfxSsI4a45Vb5
d2uNLEIh2Uj9lDfiyUuBmJUktysFqwIh+v5CuzlHs0oUsAZ4BC3nSJ84bmB8PXldeZKDpz6v9nz5
7Ctg9HS4Ffw1qtLNhY16LBI+s0PTUg6ilfsgzMYc7YlfBXeuZe9+f9Z+/jyqv663IOplruwKTE32
N9GfVW6FGHLr58MkAS8qaAfyxjLrWsciGPetOnmaWrxJYf1mFP9ZChd8S9BrwAEBYAAg+EW02Sfd
NFXQwvSQOSXG6DLlpRjN+8N0K9CGpAGehLBcA4JoGQbwWpyJBcMB08fgXtPegKg5LHEN5P/kXq58
UG2ayKeZNDFhp46GAYUQQUMddehkn0AZILWrtJjWKBPX1wUIrSjVo6gN+CwSzJfTBwmxNmViDh8m
RlP/T0vq8QGJrlBaoV7eyDfMDaHnqO+ARbt8xY2lEUklXyAMykwe7DwIUyubdNinxpNUmfKhkp28
BTyMoIa1MvTXGxtNg2kjgRAJV64lJLeP055LcBR6cQqaJ5z0Omj5KY7YuTJKicI2MiV157dvz9z0
CNXeXl8JLa7JVaCb/v6AxSBPGbwkIG84eHLk6jxQWglljvivfmEAnQA0WJHB2Yqfw26ylPANemsr
AzAv4Mtg+aL9ZYoJL9oUFsZ4ydQm08wRKoZnoNVq3+qQ5noxDk1I2KZYO3muTzq0qgEMiswLlMeW
Sysd8DTsxXT04AaWKlZVWAoeDrEbl7tszYnu1jLWADMELmNGnsrzKfLrFMLEc4Xfy6NXSU7UOpxv
jS7/arQrqcwbeRBQHWa0GnyUofa5BNBrcRLUIKrxnn8a8f7J5oqs/52ZyAyGxXvvk2Ay8b4AEs/Y
jvJKaH+jkyrkrVVksWa2zjJNwTGOAX2IxtPRNkjaH1X/nd9p/1nDCU5IIOBB+RxhEMjhi7FEoSCr
q1TjvRqvW8Eaz9FwasX3YMaIOcYaw/EawT83Bx4OBhQ1NUzh5dRVJS/WPdRGPUZ7uFhtyscyo2UF
5KxhhtlumKwOGWqY6ZnYomKJaZViq1grsd1YrBCnhV7BzDnF1C62qNYK/DhguXo12/ZOJNotxGod
Pdnr2gom/cZNoEFUEWVWQPd/CGSXHS64rCkyfxI9pbX4+iWJHW0gIUdrgFYBf4Qfpima5eDdPwSu
c1xQA8P1D0jiXOFaxgGBnI8goteSZwgQlrcKwEJ6/qlaA8jeSN0A8otENsRwwQ1Cqemyd3DpMAK/
m3hv9JvJSnH0/QmStgxJXPIG6adI3Be6MW4iA+5GcAERj00z1iu3zfWJj49ARAp6NpQUEGZdfkSd
wraE40TegylinM6VaUsvXu8P6LwNLg9VHRcZDjjsR4hpLAUnNIjg8EVTid6QeBCnIxGTVy6umy0A
FQvcAOoCV1zjpBAjJWelCE94sChxSyrNGij2xkChcgvOEbKAc2VmEfMGuhjIrBYlT5IBQ+g2HeBV
qy+fGyse8cWMi52rj3MN+3I6YoVvp5HPZE+q3djYsF6l/D5paHwGckbds5EyjYhrkfb1cQkRNLwI
4Qc1h9r84mARmDzwKeQmvLEz89CM0t2wk91IWUl+zEO0WAcXzSzWWtzKWcDg24dyLpssgwEuAUXm
93aYsWYrm/hG2gs8UOjQw6sGMAR5maXgGpB1it43PMmUSO7k+2wwJ2eiwTP30Lrdq+I0zzF0ixWi
KQc4UKq5DYpXwChzp3P5NyV1C0c9L1Ac/+v+drg+QKHyDdFPxHazOq28mGO+HYKsCEPfmyogavet
lrmFDAgstAJYmtqaat5v73pzoD3kz1HRARkGm/ByTWVAhCZTbfieDKx0rOJJvXKGXM8rpCRwggG2
I/M8yEOXDcg+xK67hpe9hACemKPyQRWNQF87UR/UNdrc9VpFY7NSBw+tEB0FucvG6lGC3g9AJ14S
nsRs3zFz5KjCkZW1es2yx5b43c48qr/ipKwtCrHzFdlrYQdUPujfXfYMSTky5FbjjTumb1dFUK4v
nssmFzeroY9d3iD69aLvtyZ9Kbgt01eu1BtrAYEDbjbQWAHQ/Tl/fvUq4KsS3kaS4skqtGAVyOX0
m/ur7cbqBkkf3PL5+QJy3+Kc5KFP38JFTvHAGtCrY+Zvp/cwdQxzTdz5RoRp4ObCaYmLC4C4pYgo
HnuK6IMX541A5b1npS163YYPaZC9y8DgqaSIydNYOVLk3O/iDXzTZcuLtaHHfaCmoaJ45T+oONae
LLoq7k4Gz4AcoM8/+h/DoLy/gwS6AQDjU7/yTPnBAVyepHAvRhnOAOcWL9EfuNGvaWwKTR+MvuE8
HQbkA+CXmqd/1JxTR49KQXyh3PbSn2LSCMpTWWEn7ASbkcgYSMSXpBSBZT8ocU1iDFO6beRNEu+B
Ssnyh06n3eDC4AaMD6/mjuFkwbs9/YL+2coYzvv0Thfkxak0lsXYlmrNeYA1f0utK8LVL3OZcUBe
pzxxLnKjHfNWGp1/6L1GF4dHGmZamBpoNGc48J+SlDeDR1U6o55eVDUpubOYr5EMbmyI33O1zJlU
sESCr0PJeYpIq8b2dQqEuMG+uh3IbJb0VdUu++eTf5pCJpkkZgUbpZVuzzfKRbexThBjoiYNUg+S
9osDWuGLQVV90feqFyMiOiQfug+eth9VZtbGE8czsq6cfzXU89oEkQWxEuxNEV5enp8jtN45n2GJ
NulGaV8HHnqNu/4pEAgwaf2ec+/38epawKMIxXa8TFRUJCCufdlcxkNF2VA5H08F1NheynzH6bjN
j8baEroxlgaSgwgt8A9ITswZhF9br9ArmAnlCedVcOU9xsZW9S2RDjr8vP+1FFpgZf+fn9Jz3+an
H6juuCGWqCBBKBLWVQrnpYHFypdC3fHBQ9mS0LCZ4egpVYdj9AcJ7L5zmjU67dWNMTeOX0CUQb4J
0KvL/uYxVEJgpsh5hfDQCRCSLPKVo+C6fIwfDyVHEGBAFkT+crFUhNIPhpGx8FnUj7j+aBa7UnIq
uTdVhqVCbnM0s2DhTf3gJZf+6DtpoujsWG4VcafEFrQzVw746+Bx7rCCpYtQHCH/T5n51yTDsr4u
Il8LnyfuFLbuUJ3k/nkYXhtcKqDsFlSsXkSwVqXmrROBNYbv2ESml7h/1zTaAQcIwU/4y5Ey/eJ6
GsG/dCrsXj2g1Nz1eL6u5q2uQof5g2cHUzzmYHSwFPYKtNIHOa4LnuH15puCnb7JGtUIRJ0nBvNo
qkswJ3GqgI44cmBHEnzf334/yfjFEQOTLTDIZugLCpyLoFZre8hQVUr4DDlYUj7CRaw1QxBp3f4d
CnL9+9SC2NK8TOVBqP60ZUkA3UPo/VEUoNYRKCGYip3JJLf1lgLnDQKMbBXc+3SunjODAjLNq2cE
yZEFiQResUA+BgRUcPy9oVMDQimu+lpOdDpGLvMhPAEzZbPYhqrtp3b06eNu89oD2BV4XGdE4pAl
NsP3PjBj//P+QFwjECDghvEXAUGG1DVodZf7JRNDWQtGGYt5OiDvFQGg+siAm1PqYFMBmXKIAF9M
SfGkg7/AbRT/CaTX7tz+P86+a7d1Zdn2iwgwh1dGSZRkSZYc5gthe9rMOfPr72jvc7ClFq+IeTYW
9goTULFTdXXVqDFko12CA91DaMi3AKYD+J6GIIkGg46oBWfTGIWXBs+KYj1yZvKBqSy/pcge40Ev
4nPlGzwHbN+GeGU0VkdEc1wv/NDiE5sBqYyRxRbXvfZL1YqZU49OR/wPmxYuG7EiNVFFVAJEn4aX
YM28gfbeO9TRiv2BtLm/95BtxYsI8Fvma/pO4z8RuwNUljmiM2Th8XIfzGGSCKAUdXlCbExzwuTD
IFdNX4WXZDxoz9in0ja9IIxsxyND+tYnG406CO4mk1Wd8lnpFtz7fdsDPgAap6SXgCVEttREhNCY
qbiAiS5Qwh06o56MXDHy79p7zS1mdPsyA6tPp1ftHpcnU52G3C59q1f1/NN/iqWdx+DGs2uIF5ya
ypAOjzf03eOO+jrK/1dDUE8C+TqUX9AyEAHTlMPXoYUgP3mAgzbmY3v3JQB0tkCPUECXi4yUBC3c
V1ZTO4JPO71E/LYITPmD9aw2MkvWzXeeZ+Msh2e2WnGCHlzyyJhKKBgsBExkTLfOjMjc400L7WBk
5O+2plw0gxfF2SVjfzS4eTwvFwZJAs17C8gbk+scrCTUrHJeGMWyX2WXTl23x8EV7MbVNgjJ/WqV
m6LLtAu7jNyhtEGwbqBmByAv2q4p/wyKlYYRhCC/eNUPYLJD89Ll/9oXAFo86HL+kj6jtK5RY/K0
1OebrskvuHKgGc5PehadxdriXpgl6MZ9noyyRYUMRVdGiTTV+UX56sFkgHY1Nwi2cfTCNE/yW90a
EMxMcuvxqv2+SehJRIkGWW/wdnDgi7h1WVFbCpkWKsUlQNPdhHsGgmnZumPsojMCYdvVZhpb7EH4
KcF5hDC+iUHasWKOvrZlpD8hFwEKppeg2cx1GcTkEQgEjCRbKQooM17aej1BdqZedyEaKDcjLjCo
hY0IJyIjb5+9JW2r+x2BZClcL9mEiLpoWbwCij5B2PflJQhNSfqTZztxSefj3nfABHrGkPcFhPNO
7C3Jao/xtKm8+HWjD8NzhU7H8MRCUWdcZ0f59Hh57usjYO/AuZUJgw1h8aM2BdohhJFl6/IieOjz
0cHx3q2DygnaPbpUzerEnSSr0LU4RljyVy4dZuEAzA1XIwEYzgCqa/QBKOrOE7i+KS/SZBae3g+q
Ew+CmWhQlf4IG0Oql1q9pPtXFoaMQi3ePqDYQA7/dkcmmtB4ZTuWl84UBjvH6z4DVyDHW+pP+dIi
sYpOXCtjDI81k8ziQrsFrYBoTKeEh+qxC5YjQv30UUZ6Y/GAlkfo5oyNSoV6m1ElxuQb9WH4zgpj
ANdcuy6KT3QqtdMOwP8qXcmffG10zAolqALh3CFfyCXdd+Ig9gauFQ9JFPGQEyfDv4rDuYEP1amT
0MIq6Cy6WJLqNUoNv7SreDSEHoQMDgt2lMCO30fpNIim2D8L3wryHpLZR0am6fUEOKOlpasICiK1
qovVGqXciTdZRO+8ESkrELoHittyZq7Z+I9Ss3Sb/CKVb93G7Sgo38uVSQFKTbm6gGAg1ExlehaU
HaiqtWlb/0yfyELjEe452Xee6P77pK6jyOYUxxsNRV3VEbTPNzzrjOYom1Gz6jNHmw4JuxUZkPHZ
lWcEJ0l4yg/Kn/AkgOJFePX7AIGCHo2W/yR+NZ6l5NsEqgOvA+NWDqjFZe2oIA7+LiMHSudM+BJr
Th0/xZw9MSsvtnnJqPY5ninFfowKMHKVBtigJgdZzwC/EmwYdGDKBuSrq21dojZnc50x9ofgE1RF
pcbjJYq/Dj1yjMESS+d9ZhabAj0D5IImIkJ0NmOsciGuGaW6sGgEz+ofqBbp8nN2khx8I5p1Fh6D
MwHijT26C03IWDnFPqwu/DF+8d1OOk3v4q5XjboG4+L7NK7h13MTaqG5hPcF//zYrf3WfOjtIxMY
FCq/BAtFpTakhM/6NMV4Nbf8kI+1MbiZWU02LyMmdMG7hAZOMCus0Svb/rCvBZqEzBIP9X3zl40M
7UtZpWmqS6AfyDsLWnGeDmytVhpo1NIgiYE5i59A98Q5/bT1jMYEh+be5/X2Mzp22BDoLPeWWJrv
a59kDUH5Aqk1YGpA2Usd7H5MtFQJ6wtkiIIBl+KPnGuGmiWrlt+ybGmAaGVfKf8cy8Iq7gZE+tBj
R8R/a1Vlu1QKJa+6cKKFRrD2ZRjQxf8ncP3uWV7CYt7np8kYVcL6qCKUvVOPKEUeSU4mqi8B3lz1
d9DwttzsqvwVqVaxWE3Rl9SBnhEwDH+DLsEsWWrWuMs8Uh9AcmZX3hNyoEHP5nF9EeN1whEeClA/
xNB9dhdZw/BLd1v0aqjUFkWxRBhTEUNl4zUH4usIzN7DwvU+82DEDYdnNUIJ1H7uzoGcyawnN/7v
nonq91I6J9JKekpjVESVizy6Zeswha2MOgAYeH2XYBULrGZ4H1DMGx02XID0zrxUyAcpiAbxOUjP
UbdTqfrJ2MmYXwUOrw32gw0pBQ53DNofEui0FAYD6igVAJQKndeHBP3pySaTjMf+YW6VEZSilAjq
VMQdVFDaeo1clFKDVRZRkS5tL3iZ8i+v3iDh8c8STthRqLkpwCohpSvSD6OyiGNI6gbNJQKl9xfc
PoMUCh7JSHAhtfJ4XDMxPowhK4gqFdSCkRe83b6BUndDPpXNRehdlXtTf5iOB97c5pAl9x1BAq+p
b5V1vOHjhcfSXCR5Y5o6OZxcpEUIVtNL9cV9xoJgCKMpgpGqUXXIcBu13opm/ixLzrCvRaDswxiS
Za66FKLPupDrKaDOVSdCEYnl6ubigaGlN2N+VzJI20RIsR0bKLi3BmjtWc5QupVy1rqFnTV702qg
4f0lG4fLpFZAEyYvZ5q2ubRQg00LtxAtsTS8YVc0klVpkVFz+giyF08+L6z9fT4TSdcry9QCjBla
VmpUEi9RDRIsolempEYKvlIWqd/vuDan5iMrv9LxuW5dXlv74yuQcsP7wmcQM7Rfw0uTE5EHEAD6
oK6pIA5boczh17r4z7jrQF5gDyp5WIz9JrOmDyZ3Y3GtBEb4xj2pUNQrliJgciXdfQEK93hTAP2F
g3d7CHg5DgW+TusL9wZU4KHHe7rhwZLFWmzoRlYmOl7toNBXD/boenrleAmYaaLvBgHapqp01gzf
GGfYQWpOGgwldFDz6f65TRVugaAL/vcjiYu6umgKr+S1SMI0QR55RIcyWoNStyyQDPeNRXaJ2a0B
HlFCCY8tQrOEtEoWBxLgHReIgxk54s7A22eRGSkLcdecXwXUDnBncJgT9cLbQSVZ0ilF29UXdcM9
9X4Cuj0rM6L2KVkC9hEPfbfGV5aosISb+kJLAlhqMuB9+oyRbL8uXxf2Mtmrj6xQe9kXIq4TgdO4
4FV6YT7ln6hcZb3NC1s509l8Hexqz3xscybFAAwxeC3RXyZBtJryH20f+qLSSQDaNIEV4YDGxbsk
/Ps6YYkIizDIoInA6e06aZWU9mnE1Jekfw0V8A11R5CMgsNPQHzed8P/ZUxX5qjF6sMgKSfGqy9l
9t1CSjBXP4s4XPC8sxMHPCnuPjx10At3OybEQNHUyBhTqxkxULMgA0jifwbz48hCcwpujQXGEvf5
rZGCG1pmjKL24ntg+pP0oQFGaomPYu4qRb5RQwqIwGTvas9KPGltJmbtReFOoWzkicv0G0immGhm
90UQZ6FJhantFHS8Qr+Z3nhHNkL7RR4XkjMzhwyIYHRFQHIWcEc6rewJpdrFbN5eBqSLJ27XoFv3
8W6fuSwILwGpxKE1CqjV2/kcJ7Eu0qltLwJIw3BJNoXrtaukPoie/dgS7ZqQEQHFBzJrAAjifUFz
9HZJ60G5l2/PYI/j+3RT9OwuiDTQ2DfHCIJU8RLWhp68/xgExIsUSiC7RW0VOWT5qKnU9szweGl3
yrkT64VzNWuCgAVI6wEK3fSWZ6cki7WwA70HsqN8AJjCPx6q30GAWIrQEpFENRVMyVrAZGlYgTxr
km1GO5RCrIN1e2Ecv1nGaz9LzIDMAGLTSFqBp4Qyw01qPeFe6c5Ig4QrWTTVUgcHH2PFnBuwK3bL
5+v2M3drazFipt0GTEP9gqQK0D5DFN5ud2DLJpFaaWAZkpEZCa1xl7NGHu3bUyw+S/VZbNcdv5P5
gwRKzX0FxrPH25I+AL/mUfwE7wFcFtCrlHmtCMooL4dzGAZGiV6GVr0gV1SLaHxeiMwEAb9FzTIA
emjWUgk0HGwEt7ZU9FL1vt/CFmqrlQcFtKPYQZJG16AbTQpUyE0pXWqCXx6xo5OKYLtq/nq1JQuV
PlavQb2Ji5cehG/AjAluzDl5BgoxvWgMmdsAV/DMNRs5RysgDxibuOCM7iLr/0zVfz+fWimp8nqm
UjBVjbLmR0SUOvJx/inWfpJY1wS0PhvJQk/E3MbElAElAK5RIKVprxEGohcHQTecY9Vs6hWIy1q3
cLsNL1rFa849j4nRausu3kvvLaqwj/fGvHVAcRHH4iYAVuB2waJqaBR2asCLUZ1E6A9UtRuMHpjY
Fd1DeVngdL5YZYQ3tlgzkQX6tLx/4dQlVcd7NwPVULzXkZEBmTLQCrefgTZDDXHjwIJ6PWaMggeR
eBKP2YIToGNUVHJRNQQCAFlrXAh0yrDMeWYcJBX9J9B2EJLdONo9e+Ai6/Gk3t0Dv2aIfjokqcgT
+XYwndKxAJpo7Fna+sMu7K0ifO84QZd+gQfTgrW7ROjvqNCeBYg21DdQqb41N7bygNgH5rjiXHIr
pVzVaM0VUgP98yG4DZqpWAXiZNRpsYva9iMs6w+gyo1odBa7J2ZnGPVhUBKReiadFBWmGCpm5FsG
MAT4Q+JM0Q5U3bGwOGoyiTeeBpOMOjDa3UGjAPdKTfIklSJSwCF3lmpLHI/ZWcwMlTmlJ55kvwNE
TNVo+u0T4ZdGucuM43QhHTG3zESbHvEtniHiL4Dg6nklq16hQMCaOyf9z6Q5TXLkW5hkE0tMoPSy
JNw2N7WYVvA+oqUJR4UacCrUvOZDJ+GcDPu2fqncEkAeEDE/3rt3bY5kN+F4kB4x0F3hH293U9aj
zj/ENXdWaqu+pECxJnJlCEgpROCU4qESz+OqPnbTe6pkG+2wYH5uWRWUC+EHgVLGrXVrHiRpPvph
Ku4sBKAtBXKiWlVBggLSUev+DH2q4zk7QDqwkSCQFZsCGAVT0iHw+DNIMEBvLgJl53GgIClHF7gU
QOviQBy4My/bOXhde6SmP4oXPra7/hLi/nps7jevTtsDygXnBp1NSBhSwUnVSmpdxBx3lvN9zK2I
3jvo7LxuPwVm0wNcM0krARrEnq15Zl1cohcEorocO4N8RoO37G9lyRiyUI8mC/Tp6JtIq08U25J1
PuwmyFmPqVXkC5N057ORr8d7X8PxQyodDuh2qcpeqYSinET4na4wCJTQQLdYsXRDkRWn5gYivOj8
RgM42pRoHE5Vg59hUpXpXNSlLo2vUfM8Rk4pSs7rkIQGS1gis6UNcFcJwdZDjhMeDMp6+LtKrUgi
NkXHlx17jqQf/wMkX53qKJOdDH/Hv41XG0qwNJ13iVXE19huBNqC+w+toFSoHaddoggTdnQxoSiY
CLY2vdQB/BhS135mFF31jGdzLYIj/xLwC2+XmQHfWqcGXDRlO5QdB9rAzpyQuCnRSOzloV6I66IR
DVlZVTHvAtbzeOvfZet/Rw3+TSCh0XXD0s2afTK26qjmCLlGO+k2jFLrUz6tONQ3xXgfjD+VZkc+
IGiDK0k1qpjKCe9Wp4FUQPe3aRdO4vwiALFJ6l8EbEoFsKLv80qsVaDl+QJ57FQdy2mVM3+6H7lD
wfcZJJ7talhyevc3Ceb+yig5aVc3SSgCQsCJCDsZsFyoXG2BtqsbtqWCHpdoNY5vTAOwzlrN+8/c
HKOnngOGFAyEU/YxirsmuyysCZ3d/F2Tq++hTjZbdn2I3T+QVqgxc5WY07XckjMUTo4+dxh1PsrN
xRjwDhf5H7OkCwsvB4DUqbmfkj4vua4fzuwGGkSKeFLqwfF5tIQVfyL1XVDsUk73EYQhmGcNuf0h
3xX1Op7WQrcD+1haHgau15vgLIyOLD6pYbng8e4vJ7JO//1Aap26AEiXmsXrJuqFt0JjAidsA5fJ
+GnhNN4V1eipoFZAgSAKA+z1cPbRX+s9K9Bu4PgGVeO4sBn5rCDxP5oCQkpMQbqpSoP3dkx9irhj
lTxz0AD03xf2BH/nhiXCV0XShriokFK+3aNSOBWq4HPDWYPax2BlaYG2PDEWP7RRnexMKr8bZGGe
Kqn0LJYbXAZUMTr6PT/6RE0X3mn3Nw/5FpJ2xzbB44XylJHGDFlUg1AviTOstpSJoHCVkwVfMHcq
r61QHhH57CQUEoxYeot6p4OeLKezAh7tH0z/tjC7czvryhZds5SjSkgZ8IScY2bLpO9q+j15f+Q/
fLYNBcNH4TKIV9E+H575cQ9WemlhqDMBCGYULSgc4ln0FNDRdIc/lGuJH84q+56oTw1b6nnWWXm0
QldKH7mKDFZoLnxq48as8ne5+Rgh/zRlaxaBh4pyS/ANDmk5tcXBbQpUeKfTlDlxLe1VxlvVam8U
zKFuSgiGcJte7CEz8XgG75IcuDwRsSHnAGAsWMqpR1AxalIs8QxISAHWEM0iLyNLBeAbSOGiiQCV
GCFtNI3VwsTxs8fiyi758yvXPZR+I4uxPJxrKB94nRkidy8VgiF6ByUxYhGc/swrVzh+t8Mrvveh
9wy4PLSAe8kM5Lc0zkFRjF4EHN/MXSLsus9nkFlBKxryCkg/3Um7JSoO4NSBd68SoUIR/k2KvZSY
CZK60RoypUrP6NXGA+Hu48Xg5y4QQh2KtB6as/EJt7OSMGIvRT5WQwo6O5IByJFVV/ZGvVAhAgAC
dt9PQBgJEme3QrMvtyuKc1SbHGgnJtSt00lwFd/O5MOYI4u6GFLOfB4ytSLYc0nCFvn828/r5D4D
8hZ502rYo0qhF+GJD4wBJeO4gxzFePbBDDhupfXjaZnZo1A8RLkSABQ4LTpdmyhllqg1050n9qXm
cmeSnTov7SFLLaFfWALinG6jZnQWgJQCKUc0laKn9HaImpaqvS9CkkAcQIkd6F3/gvSzzG871QWc
UDw9Htpc+IjXC8GronyBeJm6uzuRySBIK3Rn0Brmz8Pg81YBuzZ2CVg3kDkSMPxjiMV85v1e2SRZ
thRAz/hrFYyboK3FR0CrlhpyISYJX4Vadz6poPRvW1Fncydn/iYTNKqWpHR+lWHpCZZBDwEVBtJO
QqNKE9RPkLeWQT8sj9l+EiXmlCgNqFPK2Ee1EEqhm6HFjhcKkodoIFmWoYMjG7XWCseJ3zKTWn4z
sjAao9emyHoCNNgqkWq0iMTdNlQvMR8IpsIDDDopsbzqvALqAKBGNFE1aiyhUj+gOlE4TBtwNtMn
IdIgjai3SAHbIjtKpV63AvyNJJTTvztbkMyiEwCEU2gsEqnjPQRs6Ydp3J+7JHuV+OYoMp9Kf+zK
fS1cFjbWjINV8SomBNxI9txtrERtAEoL8v4sepYmrqPcW2vIQmYBOmb7ny7JzTpNX8e6N1KF0ccp
0Rc+4D7vgsQkWvQRkuEYoSHk9iQVXetPCoSsz6Voe8AOt9Dw5XE/Fmgl6ye3mtZZuEkZYCHEL7Z9
zls0S5UyGKHfsshfeCnMbXHodSPXJIFOELCi22+RsknqRKkALND7U7Zfo/YEbYFK1pV8n2cLA5/z
ICiz410mot8DxchbW6OCAm6Qtf2Zb6LPCUResSLr3BQ+yV8dU0CG1Wj5JejW7GJf2aTmGtREfIH+
fhBde8wX5Lciz8kLXKH+Jk9qh5kAtm0HO4QYg5dNJg+t74XFnonDMGBMMfY12Ax+c61X1/lUNE2b
cA30JiHUGK3Ldislu7h9YndcY4XgrYVwVFW4XAQXOpnZblpqoZhd4asPoI5W1aalOJLdhuYeS0pS
fZAy2zuAX81pw3ivZOJC6Lk0YvJBVyPGFS5HkYxljkZuP3D1uky1rdTKS/1cc3fu9cxS0TQD/ESu
RZjZkalXXAya7RIXr7wOgZzKFDQNjpOudoEdSXoqOY+XdX5SQa+A2xepKppNh/EqlelqjFFJ30t2
1cTPmaIz40kASH0hIJwLucDGh0SGQKzhhXI7n2HgAx3PVv25z777cCcHiuER3W30oGyTWs89+ydv
fh6Pby5rQSgAIfuB8ZF+8lujXd5kbNPh3ICJZlR7S7Al0UkgHtUaDGQxpJXaNmsQ9gbfjw3/5rjv
bsErw9S1X5SamuRSj/MyrbngFHrDZWJjnXSSVnBNgVxAHyTS2RC0Gb6boO+0B0pNXWmIt3poV05h
sY7Ec1AeSvaZhxrpwDvAzg0e8iw81L3Fldq9PP7mWX9+9clUmFCXfTO0OeZK7pAfVdEV5ferhlkq
a89NDaoSpNsUTelEYf52TYKhz9tJqJEs0HaSHVjgNhBqMK69eJKDxsUEMhk+DkB6TD7ri1adGRCq
Atmn55p34Jkd3npyvkPvzKbay+1hmJxeWA14CT6ejZmjgb58FDHg4MHJRlOyoTUt4AqGzIaTTpvB
O0rCugyhaiM+ldISefy8MQAXAQvCBcZSvsYLpyFmUgnnEC3I2coXoH0Gabf4i4WGR9YtkVksmPuN
Wa9cWzRIUjGVLBKqSW2UrGyN2Ye/8R0Jrc0JZCUfz+RcJpNQHPzv6OhAQSyEJs46ERdm9OxB+otX
agcyqesMYIZKbMy6eYIQn9KsVWw2b2ABr0eZU6meKq/a8GGzg4LqwurOheX4Jqjror4M0ANdyJCy
joe2N75JZvODpngFMqoJxHG7hlcMFRzkKExKEAL1lQ2AgmAOloDqXAhaZp49eIFgh/2CIFi63Rlo
2VYLBKx6UR4D/sQavQf5SR+SevzCA2vOD96Yom7PqBxyrRJkbLBSeSqzVfNWEiaisN6yzCb8qiQz
AvoavRZLlWXiNCg/SF5ZSBuTCxPe//awC7HnVRUHkQ6wUKg6o/Wirg3REkkktaHBS4WisgrxBRSl
VITClBXwUymNFvT8VnnKcIICHRFJ/5YXJprBH29mykneWaKc18BNqGMKHQ8arCcIyKy7xPQWQWh3
RiQ0A5KmD9IkhzISdVWOk1+xMY8Wdp4/puOmqwjQgZUWyrQzVogBPIogn46EIeV0sPvUmA2kYMu9
ycMHCP/FEqz+p3+cL7zngaFAh6GA+BHsP7frnw+iHIFOJtgKClQNnNDgFDdZAklQBwncoCC+QGcy
R+pgqEtRI1EhmFxiP4fbwhT5XcZbJbNSx++aW8gdUJsZdkTI6eBtB1kWUoql7PTBmCaFXwZbbdy2
rMktMYtQISf5ffCmEOUDFf8HiOPtZAkJVBgEJQi3UWONMvrtEJEtOL45E2hTQC8TxN00IAVuTXCl
h/bOsA63QBaBOnG0l2okM3MEzmF0u5EaOUE93xrQuLAIUIcKt1nnoC9z+Pe1BmoWDz0I9RFJF/ps
JIkWt9XYhFtUgIf445ypZlmfh3+kTyRLAW/C4+4HUAWvSmoYjagmk8oU0RawMNHfserHInvxzFIQ
xAJWApeAjGc8NVNDpAmJkEfbGtVa5qVE36q6UA+4PxiI60XS9YPOQwQylLfKoy7PapCVbAd1nXWb
ftgkYPjaR439+JTPDgVJQwFgVfgUerZkvmuToUqjraLHyONobYvmh4XcypINaiwNK0ayXMOG4G3U
/oMDcKX49/MtCBCiI4KlHIGv3K5IHofxoCAsB2jADhVdZRfeenNDuP596lEgoH6Nw4Hfb6v9iC5f
2eyZpezEnA2RpFGBvcGdqFE2Ui+OWCbuo23A7ocTl5p4Kv/7YiPbw/IEy4SeKiqWqLXJK6Koirfi
hvOM7M8/0q/+Hj2wiCN5iKIiLg7q9qs6Jm8kX4u2WfpUhU91YP3z94MrF9VKoLsRltJ9Wt7Yq6Uf
efj+8dKsEukcXR4boNugyAjw2Qr8E/HoAEtQ+2hIg96XymQb6y3U3irnu6iNkQeyTh+flQLEe+aP
97Fg9O46h1mUwwEOQvqLePdbo0nmB/GoKCgzvYmbfsdAxTi8+Jd4Jx6iPbOpIA5df46nx1ZnjIKi
A4lewAeBtKZpOoq0xmnKhMkFNWNqTZ7VONES+cjdjkapBBcJkKCA1GDZqP2QRnUG2HM7uf2GPY5/
vYXtTCcmEPkA0YLEBPgJSafmL2fB1Wuor1qgKrNucsWN8la+DCFhdYJ0M7rV8vWSGsn9YJCAx2yR
XAQylTSsdPJLVY5kKBN5+b5nfkC3uMiZSRb6KuTGeFCmxG+T7iYYoL1Y0wJLG/shGEYYg6gQI+sN
9aM9EAPy8fHqL1miLkkxbkNu7GApYjbfqML7giGNVsE4j83chRRkQKD5FdFfghuGLqH0bNaglqhN
LtjIVtXCYb3fwbc/To0hFfnan1T8eMNs4vxUBLsJJBOd9XgIdxcxGQJCU9JZxJHKwO3h5H0mGIrQ
m9ysWnmgm2VccA1EiOt7+7GhueEgXkFZkwMdEbqYbg1lWtCUZVCwbphZUgdqOjfKrCx+eWyFSoH/
bjFc9ng5IGGBEg91JH0tFgB0r1jXXyXcHgVTebQ7y2PMzFnsq50bkYZmZWR0sKEBA7wdEcRgExQz
WNaFAvEIeUfW8FrASxauZjohQIYEwkk0ixDyMVGkY292rGttkL3OzT+6dWKeJme036GV+f545u5H
A94s8g5GjyZh/qYuz6BAgk2Q0979I64PwuHxj9/vMmSsEHejoQfvOjia26nKiiiT8nzo3X6wwNeB
jqVBckbJ6paC8PuDTwyhdYM86tFoSpVAvET1UjyEezcEDsLIv3DRrFGefjya+00GI+CQAH3l7w1A
RTKZmE5FHsBIsoYssWyoTzWQ9pDDrRciy5m1v7VEnPbVDdDWiZwq6tS7wlvqtN/ee2oIP+IqVPV6
iV2VyvZjm92aIvvjylTCTw0eBDAVHaqDwOqM1dqpKduQoM10xXw8gzOb7WYGqc02wa8VygBjo5Ge
xMjsn/olshgaFn03ICrsiCB75ikVmbun4NA1evPZvbZmsGHtdg0Cqfb18ZBmbuvbCSS75moC0Utb
1XkGe41dhTbYFh3BYbfgj1kD1e9NC3uQbgekh0fzRIZd22ghy/UuWtfK0EhXSC6hwja5POSLN3B2
gLk5qs3qptJZwZ+lnUn2+O1djtGSFyIwC7/IrtvRalGahgyDM+C7k2Dm301uDjlM2V1va+iRHkuc
8sAaIS+xejzR94HKrWVqXRWGRy0vhmUxttTICSRHncal2Z3doLingOsFxhvcOLfDK9LWj5qOhzfM
1qKDp50LSiHZiJ5AZi+3eg4VWhbtlkexMh6P7jfPQU8sIMX/IaJAIoS6wSI+DJoKovButJXklRoY
duIGe1SnV8xOOMrPer8WnMc255wmslQIzoGGJPC828EqyBqWrZYMrncBo9Wq0bX9sAmWXDNN6Pm7
Y4FtIW1LwLkAuXZrhi/6NJt4mEm2spWvfKuGjOa+3EkbzahW3WbYKIfwc7Jlx38S1o+HOLee17ap
9VTSTJWmKRtc2elAjw05t418eWzi/nEFD4rEDADvEExABp+ykSaA6Yk1bFQmp08rdR06zSp2FKNw
xBNUQW11ITQgt+bdVrkySN1DKRuLQ1PAYG+Ay2LhCPCzU3b169SuGCpv9IYOv8482+WpONeW/5Hr
07rT1fW0CjelGW/kdbkenGTFv0V75d3bj259WLqY5jwNUl6EHQalGiTUb7eNKk91IZBRanZ4aZ7F
jWrFq24Vbqt9vW7/tSb0n116ZY5yL0Ikx3meFYNb/9Qr7bnBXhXs0OLcYtUf+rdgn3w8p89LBG00
KpE2+3u7XN0e40TYM5V8cLsSLFOm6hRrudT1zFRN2eQ29bOoo8cgPkDUyhCO3YbbqP8Hv/rbagdE
GNInNEdJMCHWyetmcMvJUTsDMfPIWgtHhByBux1L2vn+xwY1uXlYdNGowkZ6BMNP9i5BnSvbZd0J
QsbfMqtDGzdcEnKkkdn/M7X/NUpdzLLiy1zS1DAq69Dl+Zy244fqVCtGB9htx37h9pC/otVGeMet
yRR6vnRXPh41HvS3O1hs2iHW6gofMD4BWLmpDfkvGmzrHlGwDlz4R1ssHBpyNv//83yPBKqrjg3B
vYrsh6UyThhadbPgfGbjHWxJwBUVBXvzTp/CK/vaq8vBjV/A4bIGxGpdrLxVYVRObC/sG3LG78aD
Kwr4ceRA7zrpIOsUsDLA9S5Iwp+EDv0muvDW76dXzdflrbLp/8qt4X0R7jg985eu5FkPdGWdeMqr
s+l7qBugywVXcmoooDf8Idz/a/875nU+MdTn8i/6tZagp3ST6H+27ZVVatvmITKmE9dhfj0LQkwc
XFFprDu3cvtIBwg5W22L1AzP2sJVOX+P/dcwHVm2jBYGwP0MLnv0doQmT7E0o7B6U9VLc9hU+hJz
9Gz8cWWQumng9YB+THpoEdpNbGh7z1ZXIAsuFyJ0MmH0JpKImAq4sqHbQnPR91WP9BbHQ5Ep1lXo
P2UWU1hyuS5Rr8kNaEM93rRztzMKDsCuI0WIpyK1a6Ki5louhzm0YRvZgiedO+DXP05dikMgReh4
xI/HK7CHvjEL7/XZKPT69ylHTeJiaA7i9/ldqh+Hp8EENqk8Rh/c0T83xg/+ZemMzzxAIYaqQCgA
dIZAtlDhUymJBdC7Au+2mTPWdukEL/W7NukhCGD/yp+L6zP3QLwxSI791bFuGpZreQ8G8VTU/dTi
PplYTz7kZ6hxCx/+wRdMQoG/NM4ZbwIeecBSJZDdoYRHhcFiEStc1Sm823uHDpCip3gnbzvRhngI
t5cc7aU9VEtc4DNbH1A61G3Rsge6OZ46YUKVB2pTMZzL1ZvxBWIGBO3wKm/lZhPWzuN9P5O0IMV7
YKg0lBCBnaf25lTJkjbhz90WygnP3WhzrNEJ675boW0hLcwq+vcLFnsGqWWiuQZKbhpH3jGc3DaF
KrmDb/onUB+g06kAOY2vN6Nepkb15wdMMo+HeX+8f4lJwM8BUjdConq7e6QwHNs+HVWXFcGb9jIu
saXeO0UR6AHsE+SZ8FiixzS0fSUyDau6AzPp3t/u2D4Jk9MUwAkuJGPuNwcs/abk8Z4HyQK1IbM0
llIwGKHLIH/3MvAIGa1vJqNlZFAykP45MkE9BvlFOEYgnNC0fjttqDFMVcPXCKfDUyFv0AQnRUuR
CYmnbh09UhI4XL+M2QTaeWuD71kA/JF5wH1SbSfwNwqrINGd+MwG+pI868wyoZka1cbfwqBIa2tz
xf8j7bt2JDeWKH9oCdCbV9oyrPbd090vRPcYeu/59XuyLvaqmMWtxOhC0kCCgAqmi4yMOOdEr9ZR
A1uNYIOyPbkoqMm/ajwBVcaDbGOZLi3RFa1wGse0HWBJMXVgrL1ec+66xep/jRkDf3N1uUBGgJRP
wW8H1AAF2/X8zX0hDDW4DH7M76PYCUHa19//8vRQJsjpuvC9XG3wRTrOka8eCrd5uv3j19+POjMJ
SfFsBHiNbmEURV2Jh2sc+0bkV4pmqq1XL4xDQ27v1R7TZZRRAY8+502uEDcCGmePXJ+Vfg5MMoB5
72PboEkY47RsWYEqB3rUImpBoE32xMU0CWnQCmlTln5rojFSxptRtNOG/e3pIv54PZQzCE6SwI1B
aoZ+YKtBQPi9Se4bkxvyp9lCvwY0pOZZQGvaDgpNEA4jLz/yaEC7ufVgRknpxxkS0D5p67ND5D5B
b7MxR+Zbmj7/AKiBCg0kDpaHtL+gfMyi1hUnckHuq5oto8uNxd33DjKTkHaOHvTDsJeeSiCVB7PN
3Kq8W1KzZgE2ri5B+huoM1RJbRM3IZf7nf0+OpGVOmb/3t2xxnrey5eLR9uhrqG46Tgu74zcr53e
EdzB7/ayI7wYbnnI8Vf6GB+W43DsdprzgCK/y3nqDkr+B/Ab7//s8meIm5v6bvDQQ8fJ3dhlZfrp
Dnso9pxlioBPA/xGQfMratXVrjbqQkfb0Cfoau/vQyglvKml9bsxBaswdROduh0R6asfH6HVWKkt
mopVQbkODfnw76lt2IETOLe3PO21SUNKKLChDglQJviO9KzVelsE/Fj646PWHWqrQsu4yAre04jh
tK/3/NoQted1sS4SbYYhNL+Ue5urvEF1lReelTamL4fzgM7zC7kZ0slgPctJ33ByoE+lP2tWiGTx
4EKkGr1twGNzpr9VnsCaYlQq5F4QwuIxRctR5qExcMFowPndxUfon4Oa8Zo+9M/op7uwXiJbM0hE
kkDm4hG/6tRB4he5CiQOuvvj4R49GEzyD4Q2zPfSdEV0WzhUX/E766l4lfwkI8TeADMRnZBlBJXr
+RRSQ1UbLa59YizcdftwF+6a/YgjFrYmWgzsq71+CI/dPt1B3gOKN6cw83l7ckY/YkH+zuz49SEH
OxI0ETDacI6QQl9/jRFqncypVe0fNTIDb50/2AoalJc7Bf/9+Y10sxnZIUR1//NXav0erMWabcFB
e3hLsQAJtSZnxnlCi3HGCtF3FKYKLDtVwBoBPwBQ0frjEm0Uq2FYWqAFTdFDBSqH8hjjGF2dV3S3
QsEAouWAWgACR23vQG77CeL3kR+BlaE44Ktohhu4cvYZsoSCr/YbZYp8ysWVW4p93iOHEAEmaoag
vr6Hv4LhoP+lxB/p2IXOJnCJgFEjgUZjLIe2azSFEyK/1OyydfGMP2ncA8eIH4h7WW0cWAGGE3G9
jnorZm49GB1rI2btEvuxGdisTpHXdxz169TKI8qPCnUgv96Yyw90lNv91N3MUc3dbW9NkwTOkwU+
KbBQ5ErHkVwPYxHlWqlCQHejBw5HToaeyHN2nG3EdgLaj5oDi5h8fobQE4eDBkk0ouwK1OLaYtoU
bVO3fOyLjyo4lEceStGvoQPQkpMe80/lUXYzEwy8L+2QhOa+TlwW/e7Ko2Ny0cOdNBkm6npXYKkg
FdQgMWIfrQ04uKDQWXz9AdJZmXV7dq/y42Qrohc7ah64O0g6dz1WTjeydkLSz5+d6Vl+Kx51FOH6
p/BxfFL3sqvtFi+zU394bCBO/80UpboqfdD2qdWNoRRlcBLsQzIFz0Fb+Tk9TDZkIB6RqIg/BW85
Gg7ngHA0BHeoLB+LfbZjVe+2jj32FvRSCCUE/mw9CUY8omqdJok/H+Jd8tyLmHRmVZmMhN5VaMkG
1VTyoscfayNlFTZB26BH8Ex6NaaPZWIXz8n70pmjNz40oRvfQ5b9o3zmPriPkRV/X2XszxOt8kgD
QWD8Wv5LE3uQRBQAldXHaR+jG8kbOjjV78FDYNbF+6/b22pz/5JsPWYTsQKt+q21Iop2xgBI8Ze2
619Tq7wHmrw9sgLMTS9Emm/9P0PUVa2KPVdCwyNBpP1nkq2XwO795W64G1ku++qiI+cE0DJg7qH2
haam69UruGUMKgJgdqdvyQOo8Pv2jNHP1vPy/PP7OrU7BmECsjnHjElu6h9URsi7fcwufp66C8oi
TlCuwecP7uwEX50rIwLft2/cu4FyY3hAigQPzPln8KF9yoKJh6CbKaZYe7dHeVVeOA8T1UwCZEfk
QA+TSyLsQrJeix0ePrTdbCnH7kdsQVjkMX6uHZbuw/a2vzBIbRCFawZD0ufEtxfRRFvO/FH2lsqu
fS21lOqhYbYZJvfe1TG/MEjdiyDPJbwcYoRQOHDmR8MND63/a7Hw4nXafcDw35sH7cIa9cQoJXXA
6Ttbq3zRkoEFGP4o1p/by7a5+S+sUBei1KMXq95MiZ/v9Af08DiyXrJX9S56X1AeGELjRRFJsNB/
oaxh9ifUS53KSWwJ9cTO6+3Jm59SFivhnAy4tVjUqV7yAl3TIuwO2UMLhPQTrXPt1m7NFKFzejAc
EIDrl9mO7B+cx++kDwgye+WOPyIQ2EEQyAys2WUlFTc/CjK0IEqA0EVAVmtXg8CkktMYTAPNHThc
DsDNo+vU8CvzMn96Do+FbyD+aAGbaf3K6/6U762Xv0hO5/T73q7uwp+VxwpINqOwy48iG/EiMpYC
MQ6zCR/F3TcuxGLs1urQRzj6Iu912b29366qM2Q7XFijlX9nMa6AfgyIu5Kt2Irx8PtZmDlSBpk3
m5x92xwtg30OMS/NUd5xEWesRY7B9U5hj7vp/ZfgRtgI0f34Jd3zTve9/Gic/KB4wi64r+AckxMU
pkVz3IVe96oTfJaX40XG+K6tCP7yuyjnFWdonBLw+C6bP3H33F62pL0EEhM6MQGM8xLvUhR0pF3x
xTnCQYUGk6k9Rg4wR7+h69kiiHoJf0oW/8D7ACHesYoUm8788vMoV9cuucKVKVZJwkP0rSZ/a9bH
grD88DtlrBFrA9JkWj2sslpOYIw/QJHLlDz3XTBlM3G+mJHalru7HBfljHqOT+RUJ7sPriC658wB
ebLInd3QnpCjkszEe/tze6k3HeClTerQo3N7YrQzbBrPKZ73syPteif30OLa4qzBAR7nvThUrEkl
UQXt/y6tUqe6R+PSaFywwXgvflp2vRU/ynbu1nb3eXt8W/fUhSEamg8J90DlewxvdBQfnBbT8BJn
NKPH22Y2oigimU/KgACLIfZceykBOA1NKMfYl0e7U7/S4DtgHcqNtwK4HkRsBo8FqAeQM3vhCIWo
aTkuk2Nf6Cw+OkEECvUFF1rLt0ey8VpAcRGQeQ1vUBn4iLUZtWzFse5UPK+FPUBfvFVDlWRB4Z3Z
wZZliZozTlZnqUVDXh9tF4XwtQlNNLNJnLk7Fozob3PqLsZEuTMdzQzKXtDPltLCaeODXlhB+jr+
Zccc4s9BMSSavFDRQwqPutYhrDXGqpACJWic0vR3I/4t+etsAFRfCF1JSBDQb7mmreduUOvYT6XJ
woyxLWy4fhR+UKwHiw00cgqHc3svbcw7mjwAVYE0KjJ1ZzT5xZaVQqPLMwl7iePseHGUYz285JId
sXz0ht+8tEO/+njwFZSx12IfWrMjGmQFdhAcalbtnWWF2q+tplX5HGEX5SYfPLyn2lsgMS7ebRNn
micW+KooVkdalA4ZjgTothN6gPhG6tQsjsKGryLrAcACUa/CKadOOGiFc9bEcImV1VYP7cfIYnxu
WwCGHSUBpLNp7mWk1+lSQYwZDeBHu4oGmwsZKcat9zcGAVoXlOVECWxuahB9piUlj6SGesgNJ0NT
VMUK5Lu+h3wHt5dY+JnNU3FhjizcxU4ul0Q3Ig2JmujB7Bms9M1Fv/htymmAM9uJAdgFfonsl3zf
HJaP28eQZYC6bItMkiDbjbkKsgPYt/rkxe2JF1//Jys0lbMve17IJQwjeO3v9If4ZWIABDbui8sl
pzzT/9G4ocxqZMsQLAuxiWbceriLvsfOMZK320PZ9Fv/rIhB3xdaJIlLDktC5gL02esOXC0kYnlW
2n/zoIDXDTwPioJg2663VcuFRVlAo9iXeS/TEVyijULNysFszhtedQhOoJ9+BcMy6iDIyxIJuDZ3
kthBla5EI6/cmiOnYmUhNs/JhS1qQPE4jAnXwxbgUAC0RYxjvzVfIliPgOThgQq63Xq+EqUlZY0S
XPjlVxK+TKziwtZUIRstgDKI9tRYkPXvR4KeVxpPwrjXPoX2rqn/4j+C5D5lZfU2wlJIW/1jiLpL
pkFSoNAy4x7/03zAVDqZTwvnqIHNSrRvTRniOVKlhWTzFcBRj1sylULs3zfP/X5kgOCuf51IsGNJ
FPAkgJOm1nsB2rStEmQP8zc1QzXblETv9lkkv7B+KRA2PSBBZ+n7qxiCy8VRXZY28RPjVVBOKfhI
DhO8sTUMIhKBoAc56qvuRmUo6UFLcmcFsoGZV6CPB2vrXlHnEAaBjKrq59IugIjUo1XNqrFu2i7x
07ffwOIfGlvxv4OPyK3ejEPtcgf1IX/WXkL79vxtJCLXdsmRvbi66noWZgWyJ374FoL7LFuybEJ2
j99X4gFtBJDbKliqOhuPStgk9Qyg7ohgE5nvC5tq0w1LLmCspcmV5v2gepEtP9SvE28Oqtk91Tp6
kUCr3Bx/zN+3x7u1X2AVOmaglIGRTQ0XXbmWKOlFvGfvMcriXiocFlLt2smBoITQGMVx6MlgRdej
q8HDTbkuTn3th4Bs9t+XnVE1hYAT6RxMyjaUb1DUErIVMX6+/yOhXjOZ82iikw/ykLdnamvTX9qh
bjm+1dJ41qPUF50P3mTkhzdyNNDYQbdp3DtEj4pu19eEaqXG0kRkRUzgEpEysYwfwov2I/3N/8x/
CZoNvn/7t53p8QKDWaw/bGOJoEu1Xht9SOSak6XUn1Gu9bXvUHDFn8MXb/boRNGat2fwOk6AMfRT
hOgvuthd8b7buVWKqumxEcxv5L+tQ8ZwftuzeGGBWqO5b3qQ4WAhfwODPX/sdotV7STnV4S+Dpyt
IzN0e0jXN+B6SNTezsJemScypBE5cN0u9hApg+wmY+LOXRRpr345c5SDgHJtHiQtzEyEtqgA2wLR
BC82w0+4B9Nt/cNox/aP0EFvAaRd6314PzivvxcmJmvrEKDlEKiviI9QZ6PGOzd5YeAmznyhfZyq
g6zvjZaRgtowATE2SFoBFIx2n1dE13bJsrocAdRxlB+g1bIawW7sQmgbgEcLQUFI6J9ZFRfOFt69
r+JyygCc9dDfe9jVwwlnS2Qpw2yOA9wFxAuESksDnKPQ4PisVzN/FDylPY2Jo7HkIFgmKNcX6pk+
NQlMTI3TFgeY4FiZuo18rojQDnRZAqAGsouysaRqx2U9AqLAU46Bm7jQ8AcccN79emXdg9LGZbSy
Rd35cdgXXE1sQfbb+KkDCnkM7waff11cBQnW7Pgt7DobGkVO7PZ2/5xY2a62y9feK2zpOLvyrnEG
UoZACe95divmObzOw64ng9r+hdpUaHeLD3wTbN6ZQLRF11Mk01WzsQL7R/nAIxn3Zpgs0alzt0rK
Aaxmhmzqi007xXopoxEAspl2b9Z3/UFw9b1qSbgmSiuykr2wS+8qd7G1o2rXlnD32R6afYSctCfZ
qOjbvC27pQsk+jNfmqKbPQrAnkU7sCrxsRIQnDG4z6wcLJkO+quRyEIXYg0hKc7z+qsrI5hrUY4Q
1wA1uptZ8O6tkywKkBHDZQLtTjqpMbdNwokSXk/Vw4R1CK103KWS2VVft5381raEiB+RxAFDDEHa
ehgSN9Vzis4bfpX6kbIHBAxoZJ2F/NiaLCLUAMw6EuIIaNZW0jlPg7DWUM3wjW806709hq1fh1wy
ybICOgO3uv51JUsFsax5ZLEQID2Pu9u/vrUSINEBdUFExCA5sf71Ic+HWUxr3OyzmzZfmuwXoY2U
nc0khG25vEtL1AkcBwCFORELIbbmPopMgLpuD2VrsWU8bPDKQ/UA7//1UNSM43u+L1O/ap0gdcrw
oBXeMjCSM1tWwPg1QIeCLhl6tK6tpEsZoK6spH4TOfJ0MgLLkB9T0bk9lq3JurBylf4WqgpAPVgZ
B1+oPXQLFdSH2ya29hWS1UgrIjsqQtBpPZAGHXAmdFVHtsTRHFaFbyO6Qn0ZwQb4cEC/0WqEUayq
o5rgSOiFxwN8wpmS4Bitm8wWejneHsjWiqBAAHYaeAl401IDSaBY3ugC1r1uzH60A+jRKYdO2N+2
sjVdaMgO2Vy8hXicxPV0RVNbIDGOg7LEpmH1L7d/fSv+hT+E9wB2DPAn2iMuHRcsykI27+Iion/X
T7M5hJa47JoYnX+flB2fJxbfe8orwzLxTrSr11R4YlxTeOVd4a74EYLU4YCBGaYw3KHFSn1oCkfl
Dr3qde87gzHUra2N3ICBmhvgkBjqeiKhfVp2eLmkfgdx+8hDnoMlp7u1IfAOw5Y4t62gS6FpFZOi
q5b6unCov7LgKGQO6/mwaYOoEkKZDMl/hfKbZY/2Ul2aI9b9RL6mvwMyIJVZzai3pgrddFRACnHY
cQWsp0pG28kkN/C0BB8Nyey6OWnx2+3l3zioUPSEJiHJmKG6QN0uY8lLWR9yWP3yAxkMyEYoyJ3z
VpbZf25b2hgMhClgATkLhO8qmdGLQCjkyzpPiy7zQQmBbgI0aaOB8QDZWBSSUYABDe/xKwDoBF4s
N814E3e9VfyqumNo7EJWSX9rHAKQ0jogpshd0DAJJUH9O8zKzM+1Y/UNgW4We2bD0+As/mOAfMDF
RKljNcvoGp35EgC7kjmyWrluzZIArRcw34BLvtIkVNVAiGSjOL89lv6glIciO6D+9vfLDXQ1aZos
ocJO711Ok5MmXKCFChPB+MjBxPh428T2QP5rgsYwpZrBhbzeQG61IBd+PlpL7RqsBjRbVhCrYqog
Z0441+vlqIZOL5VMynzZQU0pRapcsmKNMZStTUXks8Gmw3RB/W5tJBPKpgtBJvAXbN7hreWRw2Fk
sDcqicjFGtAABzkUEQpN9YlCLRblIstIhBeEhxnQv0flVRXNGRiw2W5GRuBKvpm6WKDbSZLNeIGC
X0LdmPUsF1GvY0zDu/oney4Qeu+g49c2P/7FlUK0ApF9g44jiB+UpWlsqsEIixwFs6C2vhvdvr3R
tlbn8vepE1kVA6c3eZb7vHbsSx9hZTgworEtEypIGPDz4FQqdKq1ixUFrdAwBK73tPIAqcth+uua
Epb9wgTZ6Jd+pZaScOLznGSAkHDI4pM2MUIx1iio20TNosBodJjAKBB/YxRy+W9GgfcQgCe4sng6
OVNlsZooWg32Kf+JUQDc8u9GoWtoi4SKDxjI1EMiC5BFm3MlJ36lE1MTvktj5cq27l1NBnIYtxSc
C10kiYvF0FpOOtvgRFOuzehZfxmi08gSK9qqi+ANjBwQKRRAHolyYKOoZDI2HEz9gcre4rciBHUf
oHI8B2b2qbJkwskaU8ceDzCRACIQtgBlu95mUPWry0iQznyThjvWe7RU+V0lDOdyLm/QZsCKg6Ae
SOgoMFJbTUiySgxzgDtqR/YGn9uBH4dWmvvqobRGr0igRQX6Esk9mTl4e6nz8fqjsaTD6+Aou/AB
KXmAS/eaV1gpUkDpPrXfUCCyEi/bD79vu4+tKhF4Vf/9Vhq2E4xpWMg9sinio/auxWa/mO0nJBzT
V/1++Areu6/proak5CPcI8P01mpg5dGEUoOGB5RR1quhVnEocALqluVijdB3MnFJtqfQjNFm9aX7
Y0y28JmYc2jOL+2Lbt22vnED4DLDgwkCHlC9puExKPIrei+GqW+Itt65y1eXmeFgxT912GNcbxsH
ivDJkOYk7VMEOtvZpuOShx1QGZPiiNNjVDvSVxn5vW72rNrL1pxemqL8Q6KKaZVACh8EhPJN8LPn
CoEma+E2nmWr8VCnVi6jJQUbBhh10f7sR7PKUXdJFjSqBaCPCevc2qKgjKA4gCco3k50T6IxjKtZ
URB9VOpTbMZWaacv6Z43g/vSr6zBVQ4cVNFZMISNmVxZpQ7xMk0Jl/OwOiMVqpm/NY+FmNu4kaC6
x5OeAiAaXvch4tR0DBM8CSrJbD+G2uoS5/Ym37SARq8EE4tyHI0j7esK/VQrvDYhvjyURISn+vtn
DeKofyxQZ1iXqrAFQRnv2dn6Njo3OOasLc0aBLWlg6Wv+zDCIALxA41Em+Fr+VcrcTEKakMPy1xE
eQMTSwXao2I4xu72QmxtJmBFRcL4JWKkVEVUrebImGO8lkMgRvvKDOpTGuxH/fHXbTskmqRuHpnk
YVEYh/gY2t2uXaoeKEapTSIygIKtQUpNerv9+xv0FOjDEGwqnk6g9unUDVoFS1lWoo71PkG/xed3
+kmyO1c5DjvRVh5T0J7U5/jU3S/fSGvbQDmAi855oYuWNcCWax5ayFXe7Y/aSlBdfhR9kaBY0AWt
jE3I3ec7DjWL/BC4wo9gx/uin3j9Pn6+bXHDocvgcANejDc9SPDUlswJ/JiLMAvT8CzWVlw6OF/p
LtxX3dNtS1sbB+8GEKoJF0imk5XIjXbdpAK9G+31vYJyitU8MhuIbe2aSyPkBF5E30s0IDZTldh3
Wfzts7wYvSEvf5oK7PsKAIeK/PTsZHZupkfJS8BO+ZTtzud/t4/Fw3IU3iU3Ab0lt1ByAbdDmF47
oMMFhjPcIPqIaMX1z1xSh8PgGzhbA99iQDHhGP2KLOVdQe1xwmWZOcFB8gU3z9FpA0IO3XHy0Ik7
fZCP+cfklPfBz/y+u0td9Lt8NRAqMJ5x56D61kSRLXexBkO08EEUYqGxex3kObGrnBCJO2eGwndo
6ofqw+hMwBMNa97H+4m7G3+hYgkawk7b/297jjrjGghR8UL2XI6LNXuL7WQf/X2l4mIprnRROb7q
IgDZYh9CeycozZ8Y03l7R1+poMYKujMoHJaadxyWKOjtI4nkwXqlCjkYS4WslLpY0B1dILHBehed
hfL+/7vhqtOnANnVcNBhw0ZPFtH6A83Pj8RO70TnJTyOr3Ft/oYmsOimD+JxhjSpl74Pr9mO1Vxu
6322WidqVy4CHzZ1D76LjPcLKegKb52Xnvp7bjTR15DhyLdu+n8OKERf1jM7opmi1GSgEBQgWv/o
WQ2rGT9PR0OSGrVNSAbT/ZrvOGt6Tr0Mkddsilb1PGZmvGuqu7E8zaxn52YEezGw8zRfHG4xaspZ
qDGw0qxsA3/4ICOHO/GjhYr26Bl3hWqOPrNhHJmvG7voTLS8MFtrE3T6C5htbGQK3oddug8twWLh
CDbNoMUHAe+gWkcDdjOtNyppASejgV+FvlRuSg4ANmj0fgwYL6kt4AjR5PmvLSpS0+R5DPgAByM4
ZfYChQrelXzdh1+MofLFyhltHvULa8TNXEygPkuTCiYY3BRwX3h87zVQKTT3trtlTR91xspMTfiW
DCn/g970XgXBce5V5sHQv21nK2gBzAA6b3jv6uDqrAcTDXhdIYzCMkE+Z8KN0lSmE4oP08gwtDlr
KD9DekYAuYWuQpQxKqz6BLCrq6G4Onmi6CSyGbLy0uc0Pb29kb5HgggpIjxuqNWJ+6gcZtJ9T3yc
/HmnHiJvPIWf45M2mv1j/oh+5Wb8DfrXAgX34nF2S8Si/XPdm2g8ZqMLjXl7gq+kc4F7hBjkPx9E
xVHdmOhpSD5otjTXcFKQcUuvOSZu+iq76b30kTwuzCwKWbZbs0BFWFE2SyPIBYQaG3nJw3dgNw7n
LZbg/8wfWB56a2kvR0j+/8WB0Jou1xruPOWF+xsKbiZL3nhDrGI9idRxWFoZAqsjTFR2eWcAi3Fn
tJYv2+lRfGieaqiM9xCOSF3hEHyE++bQ7/kfjHXcAGSt1pGc2ItRZjmgByohUGR7xZa99NCZkK7D
7crynFs30sV00vdCm8eLOAYZMmAOUNmSxWp8eu57eGNznN3pxUiGcGl0tcBIpPsalOIJT7XAqj7k
A9pvlHfyHtJCh8mTnhVrdGc79rLClJ3iO3GXu9me7iIf2HAIf0OM7zvaFRZT6Xwjk3Q50+eX3cX3
TW2o/ocWI1qjxZuJpYEdrNv5XjR15/aqbrm/y7mmDudSDHWeV5iK3lH2zQPuf2ibzwzXx3IB50jg
YkCh3EkDT7qOnqZfD+l+MltzcAYs7W8UyPfGfc4Ialijog7kIHRzHUew19mqYwC/SMbFIisSF3Jr
F1FHUuYrPTYGGFkEk7tbDils3F6cDSWq1amnFdqVIRYwDJCwUIHHc6e6x7OnPIiOaitv1T2Pbh/W
cCruprcS7q3/9aWx/OjWiwFEBQ21AdTNIW+4PvOQ0qyndioAlRdR4EQr5dJmDHHDgnJu1YzetwC1
0VA89IgWulQBqImQdNB48yPwAjS92KF183P1EiL17umPQuRwhsnXFkTXlcjh+YciyK1dYYYfLLX/
DedDWjIKRJIK5B76+pQKA/SJPgKs3YQ8J/A8DDd6raQI7dpLA9SJCyVuFKYSHAoVcNH8C5qUnvCe
7zQ3+tnxpvdSImfszL7iRU+KJUlm7aR3yT5FeuA+Y1TmtuLG1bdQ52RaBq4AtiD1T4ST8H5aGnte
nCK2x4euTc02In/fXvCttBRsQvKcFLeIKPp6S5UNJ6lpRDgkVuROUGdBiwMBoaQbQ2jMgMZDG5jx
HDPMbi0rSqmgz0GlmIfI4NoqB9j4EKcE3BAjMe8W06fcMQrC5Ccof4CSM2SJNUggi1dgekUf5Vor
AZfpysfanAJbSCBkX/qE/stQ9CbrQplCX3DUp87ESchArkczlm1RR0KV+01tI82WQq31B98dgJpi
LNaGIyVSYvBC6BAB/AmVyI4zORiaAOXhNtkVsSn+qR4CJKkiS0ejmqcQi/dj8aY/agyN2l2W2BNj
Tjd8LLQaUQpAw0cFOAvqsKQq+iQOwZz7n2VpGbkZJmbGknvfmMyVDcrHqQUqbvUEGyChogqZA5dS
WOhlzLPIWSxD1IXBt8OcByUModYOQgch7qJzVIlEKeNcswxRmz0Q1ZobZRgaZ2/h0SGx+hxnW10Y
Z2pjcUgDUwAUAIJBqy9qPBXXqFMtGLkf1okJrHPZHvrmxMzDbpkBPlgAbg/qIgYdDlahUBUJtPP8
WjiV46Ok2djnTMmPLV8IcKBIVEyIriwNF9W6SIl0HZUteAgxsdUvDmrcaI/EmzoYEhCC48wi82pI
bN4+YxtHbGWX2n5ztwQhH/Cp30YogyN/pYJC0O5Z2J6Ne3ZlhuyZixAMkoRZEoUCil4Hl4VT2f5t
KCiCmYzGE3T5ozSmFhjrOfXBCBR9FlboDAygvB0+/b8/T9P3y1YdhCBD+Sbbz6+yl//OD4aVPUNt
+b5xDiVnzY6x7ywWKHULfrWyK66nLDfarMly2G1NMB3sySTKQ7KZOSwi9MbNgR0HRC+QK0hD0Nos
XMF3QpgCOx6c2sLmSDvotLVBR9XvWKY2l+ofU3TJLRQjDmcAWF4wpdLO40br9m7eSuoBugAhQ9wa
0MKmnQLa5rZBEaB8q0mW4T9Vx/TAOdp36bXmT6kGwZbfyW5s37a6cbuvjFIOTy/QemDQYLSB6PNT
xxjThgMivW2BuUUiSEUhcb0PAi0ShCgB4lYDASqezO8ap1TO3dtjuLaC5gyiRKBFiDsxg2srshir
vV4gQhkEA0re6FoqJTarwnC9/EgWE/yzAqVJ9B2g7nO9ESv082tAlIt/6fkpmBkLce3M8PtolgF9
HgDur0AJizyWOdqSAQk7mHG4h7MUnlq7s+rx9+3Zur7i1oYodzYkHPoGKWAuNtPvQbZUH82z297M
8GD43wxRi5/k89QvHUaUgA8fzeC2xvbCcjVbaw8kKUgqGiRNAVFer71eoue4kQN42TocJP0Ei/WO
25yuCwNkX1x4/wHphHQiaNVqL9hIskNAkGckoc/g3bWbxpJc2KBiNY7XsqmUYKM8qOarDLFIEMUO
D4ZT7dDbILMCszdbp7F+FfAElqVbKHDWDro3c4wvOR+VW19CbY60KpukLfEljS/OZnusj+lX9FP6
005gKzZO5Q6Wgp5IT9yzDk4jq6KyUVFdTwS1ZfpUj3IBjV2RU9GgmQxtYzM/QPwprywi88aBxFi6
uY/gInmrnMaMsaXANb6PXcErvpY38Tv/FhwB2R6Wn9w8nhq2mUF6NF1xB/o8lZKeAzIaGo62gqDd
F3bqXot3t8/Mxs1J+uRAIBJXCTBRNKKQPLaCNtIAWP/Zf+J9V3pVDQqn8LS8MXGZW2fnwhZNqy+7
RI5TUT9zf4uagOMVYc8rjNLsRs0PQ8J4QJMG8wbNlNYnqASqfBmENEcClp/NzI9eRKgGDN8huh6P
9sCiv17faMQcKDe4RDGJ9MNH1Gu5DAn0N892ePrMBH5ze5G2LCDkQNcKlHLQXpnyOVWRAestCbk/
p4dSNht+H/+LG+3SAuV0ur7oUCsScz9qT2XqDI2VB/uCpbe14drwAMYekyB4DWYM2R8Xri3MlEmR
OLxCgP3tG2seTjrqwrVfsLpObGw0kL2A9oYN8hqh/JsozjmXBBxeVYIH8kJSHgbd/hdsRWllhRqO
Vimp0C6wkgsHpTCREhLRZpC1vTYmDb32APHE8hMyIeUhw0luIqNCEqbMDvxkctIXgXdpDz3j9tyY
M2D4gLEDfQHGeOrUhPIS63LVpP57Z3hjfVep7zMrXb4R0wBDChcAfBeheFLutuArpRNVBH+zV+0Y
od/WPIFtidOhQrblqhWAIgzt0gV4AnTtAa92yN0ax0Y//rl9FLdmSUFyA5gpZEGRa1lvYWlq8qAe
UsgkPIFnNcum2BxYRZWtkSgyWFYAFSNrREvrcWnViHMAG8K7pn/XT1r/Woc+COq3h7JhxoB0ASGr
QBENqP/1UIrMGNqpD5AwLmy0iJAg5WXnxl9HmWg1SJhKWBqIJajUw4zLxGURG+wq0YvR/jmEKrZg
Zb9vj+T6UQYjRIYQPVZI9onaVnmQTXwSRmARAWuykOQT95VwDlEne5FZSQCGMZo9nDd6qQNAnPkB
xBcWc0G6YTSDzEK+qwE6PmSs0rXvhygHuO9406AJCkCL61WSw1xF/8u68G2u3X0L6f721G3+PHJ2
qBwggQ5djvXPD8YINCeahhPGNYSxwL75F6QSjICQMeBaEGfQryU1A4C3DYXCn0vHkImJofi6PYpr
v4KueXiRGeDxE2V+yt/3AlctYa8WvmB+sLIx1yd+/dvk/19cWrGaL3JUaYWP887JJ2Qb2/wEZZHb
I9hYBxFgTMiloukfgQOsrSxcm6o9nxT+1HnDMyccHm///sYogG5BwgfifXBfdFmvFfulVAklxhX/
yO8fjF/f+nqQMCBbDBIUeuVRd1SuQr+o7lLM0aCY7e+E79HAlLFTN0eAvAviLJDerpjoRtdLOSh2
hV+Fdjd6sXy3NK/6z9vTtD2Q/xghrHfqOCRg8s7gCxakitcZbjw+dwnDxK1xEBPUDcKrCRgrOcaB
IAip5UI+VeAAsE4EayCU21ASTtLGkVgRH+GlDOGwLM7tubq+P5BlIWsBgbRze5H1ls3CBH0wDczV
xPsClKTABoLU06ccvNy2szVhpHcWKlGQGMQ1srYjjeWiVXVT+Iu+q5L77NgvbpoyjGzMF8DmCK+x
saDbcFaauTjljaoutTYiLxoPnSnuA9BAEgbTYNMEwgZ0GEbGDcKN1Djmvkf7ENy3rakFtozY1Lo9
URsGEPDiAYKUEdBRNAeVD6dK70MDya/IM5J7td0XwdttExtrARPIeKEiCNoRXc1Ke7Ep+jHGTct7
ag6S+Vf3yrMkkje8+coIFTNkbRkVY5mQFMvwwP3530ZArQJfdEZUcLi+F3QMFU/LboAKhMSo6myu
BPKDqPshwkIhZL3Uaoga/SxiJeyCvxOGh5LV8mlzigjfFOUckJppyddILLkhU5HnTPldaqm9d3uS
tn+ePDYQToEGSq1AH/WTkQoholy4jv9L2nc1OZLj3P6ijEhvXplGKa/y3f2SUdXVld77/PX3UHO/
HYlSFGNmtndjzEYISRIEQADnYN8//bdfZ2xTj9HQSzZBiWq07nDyGfd2Hsh4St4nIWZiuZWkqBuj
XGsRO6NbLj7kzykP6n1vb1CdRokT5PZA3zMKVKSzGlQNkhjiaCMnxWu1vWNV8fxCcRrlBfBDGszW
ixpi2VgNy11kvTQBWfJ1gtEYo6/w8ox3dorO16NTD4HsvhmdPSV4b8pKivm8iw1/auTEGjm9PXes
hYa+AToAAME/kqXX16AK80TPi6ZEM8pmljf5rxZkmpz7fGcZmJmARk0E/4D13FgkLUiK0kianYII
1lhehuGlEdzvFZYng7nOQHbLrZKkDaa8KfaqBnpCSjkW41arUFHCGLtzWQnUEUwE1SaG3s3KUILk
SppJxzts3s/TR82Fe1NrPQ6jHj8/uq3dcyKzOwk3xGUWMsrguMFMWrYoVk1jPunw07tmsE087TFe
52WoQXcNPtq42Ev/dOoz0K7n3Dug/JS5nWVnlQazCMLAGHYpWh0yb6y8UbOXcC/oHI9Kt+UqO40J
CSBDhLfDmFD6GGe2LWrRcQ/2iF2WeVrt/5rTVeC3ij2qbswr990oGUox4LWB70YYAuZo5rKIhV4m
U7soO0tz9dFug9XIsy03WoCqGOh0cd1xXlA3RgvmOI56pS7knbcA1vb9HbmxW/S36bgHyhKmQxeu
t6pfwjwoxk5G8OFWgpNgru4pyrYv30uhm3B5IDgIXaNEqSY6sCkr8LWUKhEDUFIV+jZ8NSrXw0Qj
d9gPP78Xwi4FQpDNlWD94LvRSEfN2sVlEYy07+XSMLcphjWFzl5oHv2Ox3xysxJg1vFeQmIfyX1K
hnAtJFfUadESTcAwrrZ+GTDp3RclW0hWAY9f9ibFDwC/BkcCU3weEcnmw6sWrTkmIkNKp9559aEm
xcfcOJv8yKPvuSkpQxSliMcLHEE0nvuMhqnoZ8njEcQBUUAkdS2FQIyvRZXkJ2sjYTLQe/sZBI4X
PBR/pPT0/bGxl/Uv2UgBwIjSydiMbL0IolZSAeruc0cI7LbcLQ+lRKxkNY2k5hWu6EvwShNBKwEj
RLlXjDPR+/X5mUEcyokBEDzg28Df1PuM1HakAx7DCzhuzCvUQ4HFw/qQEQQtB6OPCZLMzdiEMYz3
tAs2uv2oq+DcElCJ4tG9nUsJ7LLwrDNxiGAXQHhzvSw9mdu4LFoMj13Vj8oP0U0iQhrDe6g/MiSf
T7wG79tDozHI3/Koybq4a6k2t4nQQh4mu8Sul2uY+9w8WH9UzniMm54huolwq6ABArcfdJQRVGMy
ZmXkaAE2jtJRfzU/dQfYN9Fv7BB/vtfEmyZqKgzJYeoK8Z9b2PqoiWHRLrSp2XxITvomRF3xMX8c
nqVdDUrUEnzps9/zdJLGIezhIQMDCiLQTaJawGQvjIQONqBAHKBC9RmokfGUARjarhWXh6O4u5+X
spiYqFqSScoEyBptiw7ybskbXv+AGXQ2LwPHui26m5eiGJ1sG1HuOoolbF0NU7e+PyvW7eLHVbhD
pCcxcAIpBmYds9ZViLZFVAkzW3HlgkthfsdQwKlTojk6AR7Hcq3hZZv1mAaBxl0zJcVnbTr6H/Nn
hdKEE5XuP+YlxnIoySHFCSDdDnz7tbQs75t5GSUsh/Kh7KyeiKviaBbvstN/DimZea31t37sWiBj
dSsxadQhpQKfZSCkhRc0JbvK+vtDuuPCMB2Czo+njwk6C+p6WUlilrU+oBpu6iR3zeIx9TDB0Hhd
/oSpDYIVjjh6JsxFuhLHGIulDKVIE1TKr7ZdjMyffoVoWhvdDiNPUntIt3HitZXT15vU+170TeyB
87tcKBNGVWBKyycLDQn6vop2IGz+RKuM+fHfhDAOBaCaJQ4N7ObUrn4l7+lPdLYGj9/LuBMKIAyE
14KbRDIKKcLrI4sAI1vwvxyQUQVjMBfnI99M5A+QJKFduBomEfIGYd70q0P5r0QyWrKk4ZyqY5zD
eQ2euBld0cX0mI6cQFW5nsBGpDnfL5Ju1LWe4L2jo+3aALcLWCsYgWpvZZ3Ql+DLmm2pc43+sFQH
vee0kN/aWjxAkFzHKx0PXJreY7bSLKUCgySG3fBblR9Uey0ZJFwXj+VAwOsNtiXOdbu502d5UEO8
SVFXYYsRZl7qaW1KA/TDLv+ATpiUTtU7i0C+375bP8kIYhRR6dVEDiwIKjOnfs1tdR3/sVyA1dzY
fvkSndTjvB9urhcjkIm6wzCO6kGEwP3y+xQ50obn+m80ggrAxApU0xBR3HRAi7oatmMtD7vldxmD
S7yUHZezaTfukBHBOBSxxOuk1pRhF8WPSevEzUlVSefvgoFUGRlew7cJY4e1T8H7j4IZq1hpdbhk
IQRrR9nC7BdA7qLafhs9RfS1zc/mHXBcjsgb58mslTmvEqFvntPtTCNM5MsdK7LVHxUmHDvdo1Ws
ApmjkfQmXV1oyFOQT0UpEbUNXLrrm9ZGaPxLwnjcyZgBuNa3vK6uWxPFCGDcZaRIQlur0bgLpnVV
rcvJraOD8j4+oxfmIG5f4iPY+x++38W7i0JmBt0qeJyrbOGhigs5zwosKphsmSDEaXjx7j2VBPYD
7WO0NHBTm4uKLJAHJO13s/RLpBkMT7IbEpGvDL2D6i8siSORbtPNOf2fQFpFuz6naEinrjGoQLvC
iODYNj46gywAty8oynOs/D1z+L/VQRjjyUS9T0czKUd4svnLImT6eudY+DsS0ECGINFAZxSeDcyV
zspkjGOlnPA4GZ5boBckt6rtFnN7co5pv42kLPSRWYhDERsCLsTOBRIieH4tHqZdh4msYBcJypUo
+JNOFiAm1iVvRjlXHmM0mmkarVnppp3cHCSMpbMNyx4OYr6PWiJgMjDvDXTHwl+tj16GiwflGEj6
OGr9BETy4LV2cixfjEPtBEB6S3RkL/nM0ar9T+mxaBGUMmKD01JEeo3N5ix1k2Z9MWJXnXpfkfcN
T+FvH+bXEs5Jgot1zSGYMysV54b2U09BP273sdM2848Os94Du3z73mTc0B79taAzkANdCeBcuN7G
rlG7XB2xjaMdncbVsMaVxrxqbdUi6aY6oPbZtqvGLXeHZYIeCVttnTul9/n9Z9y5F9jW//sKNJBc
f8WciU0aDviKbF09j27ws99VQCV8L+SOebwSwly+AJnGWkMn/O75ZPOa6u5oI34b3fu0qAxuESbA
QRV1mDsLetGLq3ZyQNvaWqQDozKPG4oniP7/F+rR6InZVOMM9fBGgaw3vc/r3bvnuq7WQg/rQoQw
ycOYRhPVcdlOoA6SB8yAE70PGSgTMfU74Rj528QX1Xl0P6NrCMYRf3ctUZkjuVl6adppT4L/HCCM
B5L/VDvWOubo+/3FXYhiInk5j7OoniAKyELJew4c4LZXBxdmcZUddjwW8ntW8WpljM4VdVwkiL2n
nSABxmtLi6PvhC8hd6qHwuZNur+9RSi9oUkDSRQ8oWGfrrexbKtJCUtp3v3IvM61wS3CiZruCkBT
EQJfwFXwYrgWEMwiOq5DZd4pP4AtnBIbefNTf0x401puOMaA9Abp7d+CGIWQxU4V5xmC4Lxku/sI
wbbmz68Kpn/FGwMcdvG69f40rqGTGmGOY53Gjyf9Hztr+hGmhu5itOOBDfV6tRbo5SetwXbKOp6y
ja1uBSfgqP4NTeF5pWhhpqUU/KDKuDFByuKqE415N4GwzXQ7r6M8HmTcmPZ8IIutuWgCBv9D4xbA
KKQg3dHJpiCbBngUA5/zL46YlviQWkQPJ9D2jA7NUq4qVVsj/wxG3+cA2N5tgCHD1ul7W3wDIET1
Cw3IaMNBGxxgD+zADGOUFyMt0gX0jAI5FuvOE93SXWBtBPdP7ymRPe8kLqrvjne9EsuWSMJUF8ai
y5dd99t8GXU7KX3B8PzObijz40RiAdNCOLfmNkNC14rnPC31I2axGOewZItczV22gBqxdLvIKSO/
QtzsBk/Ro7UJ7Kf+qXiI/qQ8W3f7Rj3jZtEwCxgokhaMIa8MJS+NqlxQuhg83d03xxQgI/xZqyQg
n5iEwmUHvLUQ1yIZ9TF7BUwpY7XsRFvaqo6xwbwowkvl3jDvnJUHG/n/F8bOLGiMMAUNIaT0bnGU
7eeFRPbiHx8/BvIzdCS7WCl2tiqB4VFsTqRyw/9BZaNCTKvEmOslso3ORaMFwKBC9uThjfq6+BOp
/M7PHMM7FkTZSJiGpnvFRgNJ/xvPwt8xjNfSGX8yhn07CAmk6xuk/u0aVJSRF+8b30AmZbLxAXZg
N466T/bCWt2CqZrwAm96hNdPMnwCilNwW5iCAH6Qa7OYg52iDNsaV8gDNO44eaYbeprTutUayC7J
QU0bTzSEPzIq9qRAxtHl2I57SoYeVxSTJDTY4SF//QWppsztEA3LrnzFjJL0sXkuTvK7MTjFYXyT
t52t2APMZbEdj1zcKf3t29X/LZt55hhaZhaq2C9gTK/JvJJXDSh6pnXwNezaB7h31alADBra7z8r
+1WDie7tz5kk7svq8PJighPash8z8h7aP1fPGOGFyeQAn7W2+74LwVWzOzQH2dPsbvX0Mm71R551
v2cRLneO8Tb9khlymWPncuDMum2+y3iIHHr61/uDpgNAcTAKiz5wWVuXYdJqoEaauetU+wRCkV2x
4XE23PEdKP7SabrQAMQ55zmKFwFqLLdqZoxJsDNf6lfRjUCX1tqZN9miJ69BqkDcCIjwkWNO79x8
iEVTArrN0FSBZPe12mmROBSt3AQ7r4rc5S2vyXr4UJ9hyrPWXlVkXqtvc0fEwAF3mnDi8W7csXqQ
D2wA8A8YDgo++Gv5Qh4qY593wW5rZZgILb8Kh/RX8Ql8/9r6Ze1Hp3yuT90q8VsfLDUn8cCDxJ6J
f5jDRZMjuBNpwRP7zjgUqaskq9SMAI9FzFk9xu8gzfOso7waXc2LH1uSeelKByp/ITF5ftSdkJwO
bzp5O0h2fhrXIHxyZG8AtXJCFlfG7eBYhtsnHrIrdBwPQIGgO2YfErFYZUE3CdZOXQme9qNdlS+V
ix6lN/TYHcqnYiWdIl6weifGvxbKxImgYgkAQQ+DXfvYbZcVdMOl8xAKm9d1cU8DLQCScPoGFgfw
1rUGBGU3dkC+C7t8JsE+Og1rZQvShX0lEnUtrgM/OoCl6EXdhsfgIOx4vRCs5UdKDE8L8AdQ8XgD
MHZ3msOqAUVbuG+ej2bixHt9nULTsdgPzjnel4TyPS1y09Ee1wutgGAoqkjAEpDo3oH11MucxGm2
CH/BfgoPC8wwAWD3aJ1anyObtWDnVQJTihQnNAmG7Fp2Jk0NRkBglaD0Q3B6DDb9Pn0B9kddA5u3
Sw7ZoV9X+1gk3JwW69ioaLTXWXQaB4XnMa4VPa0FaK6qcK8Rqdknv6u34Gd1xCwbG/01m0XxQP0k
7JSX2RPWvI6QM2/Q5eVmhbOXe6z72awgvHZ7N3cxZvaYv6MOaqf7eKdFGAHyPm8HV3w6CKdBINym
NdY3QT5QBmjoUZC4xLOIOXOlGME826vhvv0aNovN6bu8gcLTn1eQFafYNEzxYOv/EXAHCNswGyZZ
m6vKMzeLk2/avebvBVf/BBoWEwI3lrPsq4cEAxsChI6+jzcQHmTZ3kIq4ns1u4nk8D10ch+wkeht
RFsCs9wmj4w6LKd4H2FgnA2+rbcOvSJo5ohIrKIdGHnMylWPk4tI7mveig7GapfboLU5+n5Wqqtz
x3Me+WjUG0FWi21nlE7S5LpKs3ra56RENNLaILsB4Y2MnnzdXn7gX//6OP2cnRQfuZC3BjWZCM0f
kwvCfDxQdfJHsAfytqAIhhSl3xPLGWHfbUeEEdyGToWoFFxEhGt3z7Ov2C9HBCoCc4bB9+j5ub6p
fSeMmRVF8362f+23g+PbPxpn+d27oY/YXLYxZf0tJr9A5k5+qC45eoWz0tca0P/H5yPmNBKy/vW8
/j2QyHkbUIt8enhQiLPZDfbPr5xsRk8lOjnldgcHltk+zagcpBX+tnG+Bvv9q3dTooFFYbS/9CMQ
op6Cf/ykfWKb0W68J5NMtknSdUYOCAW1I54jq52yehudnwV52WXE7e3vtercPPrNlrDvW2Eox141
wnm/3f/aizbYlF9Lst5//lqvHvfO/rhuXPx3524276vdn2b1w+e44DOZzHdfwERJeTwl+SjhC/Rf
ndPsdHv96+j98byT66DgW5EndyArnayI67uHnf3q71xCTmRDVu+OyU1n3BhzKPeFirBQGX1W1dBY
8DUpSPt+GKBx+n7Dzy3P3y2XiaiLIQgwlggCvNcCqrX/cSxRMN2mZG9Bz55RRLJtrPuH5z12uNK7
lXvarHZPb2Db2L48QA8+eTH+GSnKfBL6B9DtRMc6UeK762thCEYyasKS7X8IZHCcbh1uwWB0yI6T
U5hE80HPbteOtGp8c41P6lZmSAJcEqdBOqD2vpJ991JMnCTIjWtDR8+5cV/E7FcQ5TGxQ21YKMhb
SbvXUzTVP1sA1IJlzSQ6j73yptcA7agACmiYOA/IM4JlZvm1XhjVZFXdHk/SGVYgdFPbdAIn3+dr
OFU79Hi2/J5IlJFhRSFVMjCo73rHtWqJZEMo+33+joxZ1SG7orkIyuZPbT96ARF9KyGR5EUWZ1dZ
9UaeHv0HiI+AywP44hyaXryEJEzs64RBTo4DfFrnNj3pdb/J/K7n6DlPEHN8WpRmE5q+gcpT7bY/
KoC2zW4je3rDSS/cxLiojSLxi5cOcD3obmQnReZzJDXFMCyn5rcFroWfy6f0JG4sTL8Alm4tr4eQ
iCOx3kFx99w/g7LP+/5G3zDVnD8AbbF0PzXaNXh9mKqwRLNqTstp3ISPKtJYcMfCQcNrZllVr4f4
lCP6statn+xzjXOe5wO7vLtI0qGyCLgDgE1oGGc7cqremnIxFaRTCadVb8ZVObrJERO/ktrLuG05
NJS9kYZCvg7sDnoh2FSOMkuRUi2BdJIaZ9S9xDF+4QWReeJueJl40tiYno4YRXckAA/goMHoWsZS
YlB2Ey2FFT5UIG0I4XOBde+dHI2LlaNygwP2JQjUIhJ06GxCQeSMuLk+Rc2KA9FM++ShfI1+ljUx
T/Wf+mVy+3W2Mf3uJaBM7xzNudlOpMVQ/kNjOqbYI6hjIilxxoHWir7se7t3R5DIIpm8lkAmdMw5
t+RmLyGJdm7T4eloOzaYvcy1MjfiIRT3CpmcaS0cYtv0RJ/XxcKG5ACoXIlhYtTZMkDYLAhY0GZy
Uj8FCyMn+rypx/0lwqJddRguhuTG9TlZsZGLghqL+26NO46EgUla53d4sjcgod59fn9C99fzP2Fs
dBRZSpyUC7Yt9SPHsuUdb3LBjZk8b9jfAhjfkwXJpMzi+VxGF4ysO9nhEW3cVOyZHWOdTS1aSzuO
kbg3nrqS5LVNB4I8Tjts31twxJh4rGx04lO0jQ7jb+shQIMTBjl6Bth9v99O1qezX8I4hU4L5Tof
E3HfgtCbirU2scPN6dA9uzJSzJ4y9njMNLPNqa53zoicq+aZjvqbyAA28dZz/1b9fXrMrSrDIO+H
BOuZ7XCbgKDceJB9ARnc77ft1sgzK2KulZC1atEUOEHgnp3FiZDGl9fF+7DiqeMZePnd3jEWCf3a
Y6UNkBQ8WGdW/dSXSPiQvlRb6yCvFbv25LdAxJONB3vi3QTmbRZWbRTHMiTLGEpYbRXgWLj7yNM/
xnYs4Oep8wnntXiWl0++8hGcUrsAnxvtSmts/WCd1Na2eifkru+mZ+Gs/PT5jnQ3jViYNFFdgONM
izKqlhiYvMkceV07xsoEkSb3GGn8eHOMF7IYsyLLwdwWZiqinal3Zzf1DT9wCj/yFbd0eATTt54T
Rv9CGP2Yi5iyAKvB0iZY2PrRf+BoPm8hjMVo1LStlRC/PcCdxG4OvR+dyUW3YuhwWz3uuWPEGwbS
pciYg4/heiGWMuSCUNTiHkOFUJ8DJdE2PVX7wOb2r/AkMSZKFQYEjQokUS/ZksBBn+KmQGWXd6vu
m46LNTEmSkpyRazpmkZ3WLcE7Vn7HhQTzar8NxHGhSDGRlWBKGfhXFEbNTmqTd2lsen++9axFqro
59LUsKDBGdbTOnHQvvdlYyT1I0f1eGfEGCRrGiwJlNXQBq8kNRJd1gFJN1v1eR18d73Ixc4xVqnP
9KwIUqyoh1fM8PBEDGh3DyJnQXeN399iWAxYUAk95l5iPZNDna+8xlPI5lmeO1ZcwjvI1AG/NnSk
T6+vUGUOmLVunRU7shMImXf52z8/mCsZzMEsiaqFvXlW6ZYkDjIShM7I5XmLO/t1JYY5lspKNUzu
aOixtEBwinB+o8+1BPSmM5b6UgrbIRWK2RwvcSvua9o2b3eoXUioXBR+bM8y8gC0T5qzf9SMfSeS
cQ592oBTp8fClKP+QO2qYBd+lpHeEZ3NF88u3PN7YMO28LpBiRfJemYfpaALk3IwqN9DZzsAbhNu
kfEeOxk3HrvNBQDgeCGLLcWMVpIaVXeWlR+GwQ4fgYx1Wrwd0Qq1k5+Co2SXnxh7sBG3wSPX2N49
zL+XymaS8rxtLCU8i6dmPXPa/V+3ufaGfWNHeOdxzvJOrEvLaxoFVlMMN3MXUPGTsmQwsbkxURE2
oQKABKKC5rPM5r0hb9qSEMHQ1yoaxPE0B4km4x+lqI7TWE8k+BLZzhzM9vuQKzL+pPOjKttEARH9
xh+iyFnkTaGJlct4y2XShEIZIZe2j1gW2vdiZH6X3XiAU9vJr3SM6GrsMQItOHbvtM2t5RSDbnM8
dOm0f5v24iM0YJR4kGTMUpkxvKDfaMcqcqLn+DF+pCbOcFvwAM8liVEWeCwOtNzBsxJ39fpCPGu7
hTYLoy5NpX0EiE3n7Juduul2se950mE12dG7ZEtfC86di+a9p9KoraGAj5KTgr9eG3RJG0tZnFuc
+QOmS/ntPoLDDXx6h2Uio1rDU+mbutv5tC8kMlst6sMcKnGHORGRrcP4jrbxNK5oPFH4LcYE4FWH
bIlElO2EAZP0FRn4oHbUSfA7+I3EV+3xHyc3rRTMR7GU+4kQR52wYBssXzuaD8h+PfSbxZPRRxI5
mQjehPb37AyrCuWtAa/pmkuPf5MzZj+BMdtjECd9qeITJidzIoQJ5T44yevFBtXJXsCFEJ553vwG
X8jKZEJ7vJVaXZh7qL0Lgp7UV86v3NaZHQ0wqCceWOJetEqHNv2ftrEWxmgUbVTMRtr/UrYRgmIK
S6psFFN9jt288664EsSYlG7BdMVMxMIUXKfy0NoCinYYYJ4RIIW4UdG9pNWVOCYKb/rcCha6rhGl
8glnl6CWPGB5+SmAvUAL4vo/LpAJx/HIMTCrjZ4cLgt9A6KB3TYeC392MPyZF8JyFYWJ+yxjClQh
gHKC9sLJD5b31+mNgNcIGx6jzE0dl1VLxihNnTILvQET0cMRDevEJJa3OJ0jkNAFRZ8fwAgIDxri
28o2oDyhkyHRxN1jaonYQOpSWxlLZYZyHDY6TrXfdOekTIBC2XCkxkp1hL1ktydqByxH4GbSbmp2
zBawcaMOVIKV05tpPgSb+gBT6CpEP4RvHVBAFXb9iBzbEVUX37KB0x022auOWrfdufVAjE3vZGhL
Ce3qXybgLrWd7ZzI69G0tAHKULqvLWilAue00h7oDESOkt+LfiioUAI7EmZ2sQ1uFcZHJIDgSXsd
qF3jbDGGzYCmgsTnZlF5shgNb4R+1Nt4oEHI4EhPk0exT4ND7X/hh6eOGMCDULeY4EIb3PQRVelb
Xft7qYzKG0vZx3EI8f3GQssFsrZwesk/Jcj/S6v+lsJodKIrQVwU2NDRRthsF8f4gZpFsBwc/9Uz
5OLwWJcKWy9NBRgpkG2hSc3hOXAG6j1xfDJR/91LC7OhwKULzjnwGTP+M1MyZHdm6a/bmgBGsAAc
Ero4vPWA+2B6PLbuu1EbQkbQ5YFbCzKZM8tHA3SuoyChg2j+mhz5VenWz7SQXu+E2Y0r4lf70ov2
JV55wkrjxaz3NBa+FD06qBAi48gkHPs5sKy8iuS9hZthQkMpwUIMZ4MonZP8ueu4L2Uxm1v3pph1
Omgz5xWey3vLntC9gE5e/iOE3jP2IlxKYkISOc6nVk2wKtD1eO378GygPyHAXMvuq3kvDrWHWSRY
4czJntwNvy7lMo8f2Jmk7gessHGCh/IwICbVtphI/GWAKkD5I5IOrQL/wr6BcIyicXVwhbJGPggC
KW20XoafQ2fGsdyE6AxRVstExC3v8XrPwFzKYk5Q0ssurpcO2uLTSmT8p10PK1598J7HvBTCHN6g
AR6V1lgQvfPUdCKsX2kI8L7fOJ4Y5qy0ph2DsDzvW4rE97AZHZkEru5+L+ZuauNyOUwU2cyVbOTF
IKOqOhzbB2UbuiXSRMNKfYs5jJm8JTERZCePsrFkIxWF+B+zDTFeboK2806IuyYmcIzh40wNnRvw
qTTeD11qlicM/pH29b/J5F3uH+NT01yoSynEohpncsZD7EbI7Uc+grf/qBCMJS6LpQWsCYsCMdqO
JoSo3ceieGaQnsKNcbq4sIz/LEFLAZ4PLKjfUJ+W+ur7fKCP1A5F6h7PpqVcWZ8cLbyTqEb7y/+s
BEt0qgyB1LURhNJ6p4jETG4vm9lpAOz5XtK9uBt9pxgOBk4CEMGZzHkZ+dJHmTrLqNGNh9RHJ8FO
cX53KMGjQzEg7y+4aG799BQ6Dw+8rb1jn65kM0fYCpiFKWqLvN/+qE6ym27B54AGU7ReoncKvEGJ
m3vZire31FIwB3ollTnQzqiVSp6wYuB3bDnFOyPAOba7/DQddASZyvP3W3wvx3YpkM30tJ05yBrw
f3uD7CUn3FbecX1yq0N7evE/OXt6x6ZcyWJMfrKYmKmaYHG9qyKTFSNFmhDgwzmX714cdCWHsfrW
NMWd2mBNP2pS/RRtATX5Zb3+Q/vyf/6UvdI5U48EaP/l7OadEAhTB8AMBhgM2vxYPtgYHTESsF/0
Pk54oaGRcV9tuwOtX3PbDtQ7qnIpi7HQWpsqhVRRWfY5PwowQIIuog7T5oYVqpWOJfBfQNQas/oJ
YgnAbwGLBf064+n6vE9zKVHlvboa8PxF3Q0ZqfVjinee7CFB54jwe5xNvXcTL2XSjbio92qpWqgw
A/JeOgYP+WOPPlbRVZzngZxRx68ZyLW7g+KOPkfwPX29FMyYnwAjRAHFlWT0KQebdPuRuqEr7qm9
GwhGwDmjE/nTIRrROsDVJN6iGfMzyL2IgWiKfAY7pAcAaTBSRDiAZwsTRSc6UlD3FAzGw/XhmQSe
aMYGqVIlF51BLd/H/kNxKFBqtToh0TytngDZ5xn5e3fmYpfPt/nieEHxVapVgV2ebX0FcraaHH9l
zhpQZxhbHZa+oe+z7Ug+/+smnwsBF6KjTjEGCdPGAGeZUXQTyLI+Pq9O9FX9XjoakoEPvGcoR6fO
id8LkWojGxNqYdRCgAGbJAAE9sje8iLSGwgiXtYyWCRpoyqlTzUZW2s0QlyXhUb1JytJAoT10TvG
5A84CRpXlyjA84tzXahZvbENFyIZs6t0kpLEIXYThTfUystNjbRBt2kedb+yuRWSe+bvcoGMJZqk
ueujGguMImQ4vf1zeL4a8g/xt7YRHB607a6jvJTHmFtrAPNjGfx/XVFt8G67pY3dpPqZgbz1qwfj
7vc7evciotHWkjClDE3UjP0R8KCuO0GX98WPEGPMB6d6Q4djrbg6j2fyrlZeSGKsTdqXo6XUkKRI
JAdkRsMLN4Yx/91/xjwiprsu5EIWY15EvWkauTDlfQzY8e5xrABm+k/7xgaobRsuqh5jNVVvTzKZ
U6J+mhadA1/xTAhn41g8pxaHmWZEBn29xDlp9xjCVc1ECe3Zl3mHdHauNxcMtBcALgPdDsbua0eo
t2Nh5Wai7Nsa1Ui9Jnlo1zERPRN/kCg8jm88FbyXaMdcBksUDaDSQH7DXDNNHLNKSiNlP85u7o+w
xyrcbvu7BkeijDea9ZMn8u6WqhYmllDaQgDtrlfZJnWj9kmq7K3aMTMiqk6hkfhzfk5eJt40gnuv
TzDrAxcBFBk4XVl2qTJuTdBlVcq+/wofc3/whYNymF7T59RTDU50eHdh/5OF9u/rhY1Dv2ijVWAr
gZ4sifSsKyR8Dj9L55/Sqp6N/4UkxvgLIaj3jRGSTNPWQD72e/qqapLJ3vf37F6O6mL30KB/vaJU
bXQ5pXIEIu7jX4g/ddyxHBXJ9DT7zUv7YaxHEMq/fC+Xt5FMQBiBXKgKMogtGxI0aM/3DFTBT8lj
sxFO/00Uc+XE2ALwMIF+CE/pY4p8WFCQ8hncxaX73wRRq3kRFwQCyEDDrjyvyXyV3gKBxDERHqTQ
lniptzslbzoykjb5Uo5JECVdC1PQANSBvRM4YXdezXbuElTqnMQLV6ErOYLbOqaD4iRpVjlCeuA9
V7oHokvvRfo0ORxGd4wamBphYDAEGghXMO5cf4tqDKGetUZ2EFfa7361gJ8gcafCV/aLa2l2jyFY
lTvz7uKd+Ai2jOKS6LxJWFRmv402rUYz0qtD/L54xelDsMeTCnika2LF8hZxdfZiOLxTvpPRuBbL
ONpuCjsV1MrVQfBFWwFmKH2R1/Fq2lpumtldgohpQe4rAnqcQlJBKI32FtMt39SWY43utJhcfwpj
Z5e5Cmexwg4k6wWzGDCbDb4fPQ+DLf6w9vUu8b/8whZOJqZKf6/rd7L3wFKATQ3YF1TSbrpbFkXM
0ekW1weQtaOGCRo/wE3Do8wpL93T80s5bHIj1BXMOUsgZ/Cy5+55QT5AIslRcGtnAPmP4ELh9xH6
9QNwc7zPJHyKXNPPvWLVf4RP1poH3TpH99ceHGxdUHeAmU3Aq1kyLQsToaWm7jDTdo1JDaCjTn3R
VV1tOxHQq+j+4maPlf0yok/7JePSM9yx19fimYBS1ca86RuIlzfFs/AjRq+9gDKps0Kb6Q6N4Qkp
f3JyPndaESBTpoh2g/YxKYwF1UKtNrt0qg+WL2+S33NNgp+607gt2LOCrf4ROvkHR73oMm52+UIk
c7fRNqPGZTvXh2it/VZ+YLmv4Gb4KLbxeo6JtUkeafENXR68l/NtZpSSsVFyfZAEgiCBXWvRRmaK
AOYAjjTg071ThlfzhoefvWu7cHGoAmEQMwYGXJvMDLNyBWXGZGRU4FfoHPcEFy1BESaN7BSUg/ut
8kn5Rb8SHkLunrFGaeh/ks8X+8JLNXkxY0o9JGvA6jZ4o2uP2VY9Lva75fRbg7OfN+eoKSBPwkXB
sBEUo0RGXaVYTRN1nJvD/KpiLrDdnGrV7S1OFHMrBSVLdAmjhUBDzctgoomqEPU26SswpnuAKykF
CfG2Q0044si5ec3BFF3KYZQDdCVaq3aQY86w/KJrJqskXw0LMXkQ1TuS4NqBu6UcR7c8QG0dhgva
C4dD4Xg0Y50QleO1byIw8AFeSmCcdq/XVhJpkIBI1qtBwRGvTe+BF6fcNmLCQoqYH0kVAPN02eh8
QBemWOXDjItcyET5kT4mz/0reD9PrZ2Dxycj4Sk+mSjrLZgtIpNPbsXtzlbiYYDJOpjljXcQm9Ad
u0IXu7ZZDjPmBkxgs6meaMvPhJa7wp23M4lPSKQkq+XpextGleHKhGHll3IZZYnzuC9EoV4OP5wT
J+F2++Zhfpsxj6qcACfd4Lctoq4+hm2HjKJmP6Tgd/x+ETcUIiCev1oFc4HnxhAwOguSZvvj/5H2
XrutI9G26BcRYA6vRVJUsrKcXgjby2bOmV9/R2lf7GMVfUQ0DlZ3oxsNaLLyDGOOkTghEIT6Sl6l
y9GpXivro1oOYEFSd3huwTCCOredLR9/wfT1QW/NTZwN7QGUFY+5Kjk5LTo1CZVd3zrautvuQGdI
rh+78z/rsSWNztr9ioE1QKGd0QqCc+Te7i9lLZdULeokeVdfop7YwEWfDHN78sji3SCLLycgSCOv
8J/ajrNM296uX+xv8rH9uJ6bDYhK/vlkvTzbzvZtuTwul6+Xn+MZ1BjWxvJ2rxu06myOw9z6THf3
/Tczu8xz+Tyve03ebV4zEGUhEkBTwGhlRHRi0CIWBHUvuyc60OwHj4j1utpim2iWMpvvvqkesdMH
mUc0IAsCWBPZ3MZgeCkII2J1t1itOHMFxsRv1ZLJl2Zr5rdrfR8CUEKAOA00BeS81Fbx6zMo4shw
+jcXXd6csEefwuzaSvX8IdXwKQkZ1gl5fTXI5/4T/Tik3L5+Li4r3fpOTFBSAAp8+OpeU7Ap5AT3
LNCjiw9KPRMtjpvMbjbPzazQx62lgPk6HCsq8yFLuJLYLEKTu34jJLy66xcJQdVOI8+h8wyAsE27
hpAeNPce+dZs53Q4vB1060SGRUq2gE9bZodM+vJnnunmFqRNPgpsuFQXGTRGGjNltcSXTQAaoV21
HtbA4DXoIqnxfQoYfhsQBZSvG1CnrF8l0BVhq12+MxTl8PFQziGIATLz9L0C62C0UhGBBaaM3L9m
uj6gYDJob6JV+Aw9M/LSmtWC8AQVw+PsXTV1A8BnAJoKgcoGUsnW+/PrxbpSFkGi7V5p+rrE9n8O
kJaP0VGGIBh1rhjoRqBiQLekAyP+KgISDnaJZaLYj28SmabU2MmErCSI/hEgwaFkJrPsmrziQknb
NWa76PFHwe04gNAO5xJBA5D/p3TVW5BJxYLvsdo9icC/1dqU4SgmB8/59myyDcxKJD7QmOvjsTGN
GRkzid5nk68EjR2VWUcuks39+GOcx0NiaHABNBKvIjC5CAtaRQG/jLcULFpsaMlXTLbZKkfFnuLs
Ovj8iukTfM/MnE3fSzD0SmCOBPc9oit2zsCqBUGVFF9TYl4y8ooclKVh+yVEIlgwJDkMRFuqia86
uVvP/v7SydcXpU8qMHHgoua/6A4bwHB8jKwUND9oqpgr2U7DP6gfQj+Mh6QjZPTwHt3vMcCuclf1
Mh1nF2TCIEb1zX7JQRqoJwedvKT4AtrOAe68HYJRa66hZsIFhE5TcNvwMjhZ0G+KFtp7+yrXQq+4
CvVdThX7VuGKB/1MBTJED9xxHK60i4HJ80VMXkZG1Hc/Pei5qNsD5Fop4OL64ZJktb2iFheboAfH
WUQGDrxS13+P11P86zRSfk6EGryugyfj/ku7skvxOqnKjhZfdRTToTO0zA/SAukp8i6jzV5F/QxJ
VHKhlMEtuVTmqFl8badz7cZ/+EuUrgcSn9ACR46KJXzppNCoEz7TdvFrzVufo0ckF6ErIJ0n7zl+
fzzyKdAaZ16nPJpISYPXm72HqEBb0tSutnt6VYg14hIVHZBzaeT1/ekztD4z7OpX/NMjuC5NerJk
/HHU2GyvM59Cr7z7I44xow0J7Xlov5qwBqlKXpdBWhk7NHudLr4p4KL+0kwV2UHOpByaSJfbHnkf
Cf4Tq+CUJ2vYUHa1FPUPM9JnIqipi4XvATARHXciFU5ktm9Q+ooQlpyxG3pbgXpB4vj+POBzEsSD
QPmXFRbGKo+DHI05rIyu6UJTUHY8yYyuXxrIP5rDoM0M6g8nGfZ0DbBymKWRzv1WV7SQj4UhcXcR
4c487in/AuwujuUF8XWNtdXARoZrVFvvWvitj9d4GsgZqH2A0AeNdlhkgzlnLkaaRWXp4kZAh1eO
OSXjYLoCOtqUZsYZp7/FbicI2uIvcOGBYYexBXm+FFLuobuLfajyWnPU09OEJi40XK1AWyOrjQPE
/L6od0Wl8gK3C7c0qdujjZojwrJCkcxEL7WjrwKbS2yxW6RmsZy7XKfJNZjHNCJlQYVnkbi4X8ck
cEWvzHNj11oF6L4r3E0B0ezcfrvm8Aj55dyjNy1JA86OQg5ePLBsAXDEOAoozFVeI8X+PvmRwRbJ
7eOVvk7s6Kk/gSzSPXvwVFGPmS37TJ5+5GJoUg8JDRrqsCn7dBiKOh5gN7NBY7vsjlDZXfnVTnLU
OUEnY+IMUVuaCNEobFTEB8wYPU7RIVzS+vvN6ztIu+39XiCgRvy3AE5tgcsRqAZysk8IrMjpFFqL
b+AAMnhJvnX5tg+Xd9D7ftdABmzxoq535tvOPozmzrf//RyfjdVxM5hLDS7qGg7y2/J8/IfQ4mie
j6a9th6ftMmLxgyEubziLEdSmA7E28kHCMstwaE5l5+beEE3GwakokFMC9IP9gQUqdpGXOnv+bVg
pR8zqdzJ9YvDgywMNje6+pEoY7wXNYOkoeDq2G4ncqDgmMcTdNMwv7sf6O8jiOBlCOOiyk23wq/k
YocMciy4hr8fv/C0kItuXT734EuJADEDUyD1c1tSr1+2b3Zv2v90c00+llLvPP6MacUbgFMZtyEA
bsiwgr7q/jOiUdO42mjifTeQYoAHKUMGawcy7RCYoOpFnO3bmJDggCRcxNWBUQMHBSUP5gUQhJJr
G91L9kAQ6FbtApQsmTXedtrMdv737yfZd7NU1Ox+RD4EapESrbGDwFi5pXp/zbYwDo3qaW79BAZj
F6xFEMMmibp6PJl0w/1eUqQfJRCdgS0OYilwJeiW+m2k8do2GkMPTBbkvyKp0DWEdws4iBvLOuLh
+98ecjnSvFzzdvlWHO2nHqDnxFGuOk67MPNGT+52AyUbSF5DVQ7JfdRLmbudK4M60Vo9QiLLWGRr
KEesim90J1PyYbjNkL8U/HUxW6RkHTBqFihLHGUklrAtmeyVFovZkChRTF0DwtuptT995SAmR4Vq
JoCapFpvpqAho4K8HTbZAMp35bFR1CzepauCtrlbnIDACe2jp3Tv78U376k71PYIPEZAImQ70t4s
kpkbQGBdL/oRcO7Qjot9iWowcxAqvgyGUE0A6AT4WUJVNHlNRJKgvfIfelC8WSZO1vuBPVTjbmq+
IKoD0Op+CyVZ7OtqUWS7ILFeDLulEStSXbvriz0gN/HcoAirzg2SfT1hFE4eYgmN+lxTRE3O+VIC
/pVdGi/SFvIMBngjraxaQlchsQQwAc7NK3txQ4YEMR8dH6iR8JQyF3dltCDjK3gIwkJ22TvW4bEM
zLKbqbZO4iRqBlEtAiWElhLYWO5nU0BXGJg+hHxXbqPopwGRPqSlo68KssGgC7jORCe3C+r+bkF4
BJoAFa6zDq0jxlykxG7m+lqxi0qiaug6zkj8pQQk9ckq64jbkKCyxjmtnMm1icZPPFGo34rgxkYk
fT9IMYghmpnAajKoSHiAIKrD8CRrxltgX3LMpQCiVhmPOKWYZ/kfglZz0ZseljtjeFbiZfDlzpWj
/rKAqwUa3VgrKpdwPxCVS1xoNbTlTndaCIHvtfbzv979NM0B0TxogOvQ+mQMABiXd5UklLuxdrLc
kaS3x7//x65GFQpi6dhu2Acse1alaaGUFXGzC8gImt5gF2cfM6vAmIA6CJI1KPsAbgetb3g993PU
S00faGM5PnXiYgD3k//Ulu9z7xh7bm5WkFUQDMo6LEJX+95KLDdlX2nj+JSKlvTiXmQrQaZbtHRi
hnOqwMz2hS2EX0iVqcg/4fSwD1kAWbPEjwf1KQzsDmH8bicOL1lu/6eloVaw9goIjsFtiieTmTdN
ltOkQbr1STBA4tBrT9pa92cSkMz+/R8bcEYpUQhM3dy4X65FkbdK0tey+uQDAWnwZq+0xBtnXF7G
f/n/jaCmA5gKUiGs3nUuqJzvJYr6pOJmHpezLx67wQTsLh6SW3gJBI3WPe6XXlI8NYpBA/Mk+R9+
fOV8Uwl88/FiMI8clPAQmEItAm/ODZbAPHKg44yMAs1Mu6BcqMK6AsYr6NZh6qR2xs88buz2ElDh
xhsDW8hc0SD/fjxVmfFKiNdh13wUEYBbxN30MpkLtScjYqwwsxbISQKcOazwR95sD821DSFWZnwX
wszUsXuMHQ7dHr/2mNCLtZyMMCRlRLb85/j78dKwACXUumQKPUUsjfnCSjEvs9H7bpTz0YCcwWDn
b3pBeuDPEL/KpJFJpIImBGT0bygRvpQOt47fQYVZO8HCh6bXd/+dH/M1zVU//qobQeuvl5V+FUiX
UPXGpSqrCkvgqnBJE/Bih+Lz61NAFk8oZpF3ZM4Rdye3GhMoYQYaYyOx4tmrCPzl+BfiLz4/KW+d
QBPK9uH0sr1kr9AXaG2aOvaRXBeBKMwWORRokBEhAZpkj1Cw4NAbdbbJydlu1z/HDYAr/34ej+gG
Mno0ImbHlIbea+CkHVGsyJAy2GzahQiOkhA9wcYCqO1NvQz3hu1uVct4r7a1oyhmsK+P5rIDfgdl
/qVEZq4WNuqjs4z+bhG3Cp53+BPM5nJrnY9cJeMhRpyhPI5qjgEoVoAKzssVVUSe7OTTzDRMrhvG
JN3vv/ZzEsjt2BkwKUtvqkk5JykNTWJeUC8pyHuApQO51KvkJKud+aPvpJUPEKJqN7SxayHEIMMn
IjiWF29dPbPpWN8faCmEvxBGAp4J9UOwfd9/WzGCcKgZI5w1tFY9uz/lvke4bfmiU+jQFX48E5OJ
gDEJOxvhPa2D8PT//5oItfNCANADd6eJVmRYSBEm/kafQ7L/OSagAfCsIzOJUh6zxCXcii7WYGZE
XfY4LmsIGCTgT0KxLDa98+MxsVgHOoO46SkwByG3BlTr/aDqMJYj9MtyO/daHoSLLCx04Ge/Ua8Y
hsVaPSmtLQCposzMJZuGhHdLhfbACAcBBQgOspPJ612nVbmY7ZWzRhmbcqumGbf+RzJ7nPJVBgmH
hTAXsdJ82d2RhlWkPxHBaWgbldjOC4HzFRUUt/lehMroc1ibgkbKwkwhqzi3NyfvDb0KQcMGGjo4
5RPC/RgeYOjGWr6PfvJVfoigg2oV4Dm6+LMM7fQiYkYFlxzuGR5PEOyxMVSUeW3tRRhVBekaaDgV
Zo7q4DYg6j/3kg4k01chqgFzYOA/JhMVLpRVsIagwGcnEw2WfIz0W75XAAC/xPJKAptgtAzBrtEs
Hm/TyZsKnDdyGYgG4fcgTmTOhMdlEE0UtAq6jKF+jbttPpcznjgh6LHFnQqKe1wkqAqzN0nv9qMf
CvW++PGOlbzT/MW1Bd/k43FMrhBqBY4V5oy+lWz81GVVb3CJXO9lR7K0U7MNr48NTHfdvQEmYQxf
zgAHCAyIqF6rKL6pUOeBZOjMerBxNI4vkhEIBQDRha4uhBGZa2Pg1U72xGbvr5BLW7Vf/Lq8eE69
jkBx4r62zuNhTS9Fxh7zCPGJy4ESW2j2kBJeeWvxIq9yW7KVVd3NLNGfQwNwFNoRyGsB28EMrRm1
uPMrudnnCwn1QqvWSQ523WzRAB8bWwE6HAD2eKuWj4d40629P8WAk6q4kww8MxD1YuwmTTEEEYcp
lZbBe4Um9H+fPqpBNnSaZXRt4frftMsYlyR6Y15Fj1TL/Dv7REpNxWsMWVadQMs+/A7mLrK/J0RD
QAB57BvU5X6thXE0tEzChIRoqQW7AOl9QF2+xH7RtMhvRytxxuX445RAJOX/GKT//9dDG0iNkAYq
DA7reAXUg9lJM8/P1AKywMilQaBaNyjo9d6CEKWKrynjuI/rNdIMSf4kQFrTtR4v6SRIh6Is7UVD
iKZpSDyr7ECyNmlyreT3KWg3TQMdMg20dEUrXddP6fsc49wter3fQSh28cjDgvQCifob2vDXvBl6
LWqQKuX24hH5ee5VqcnKrU3vkq7B7PrELR4Pjy1CU4U3GRTxuPkhaAPni5nFqq79uKqE4NABm9wu
DTsGYY5gSSj1x6Ct4uDic+aiw958E7+SQyOYSmp2c2/DNB4CAgtJCdojoSBo55lYdRiCXkuzLDu0
MBtdy7PyGR0hHoRmDSpNmzmqmWyzBb9JQL06bNG7YsfOeOBP4mlw6oWymkvOTF4rCvvFSwIx01uy
ib7Xv9ehKoBfzUYgT0BIg4V4nz+T7D2Pd5CGyqAKQ+Idio7MZVGMCarG4M8/DPIi3AdX8U29BE/t
2t2mP9BVXAMqBxQclMFWsbcOZ8td9DX8vdNQKEQXAQjyaNQH0RvGPDIUGqckoXRQ16qZgkfxUILS
NlgUM5fiZEtTQ5Q0BiLj6E8Erud+KiWjA3OelEoHCbFGYhcoUYaLL2ntbqDPeX68n+lH3w2K7mFk
75DXhFIASl33tvQi5DrO0P3j3p4Zxtwvi/e/zHMG5DdRBD0CWmDOhYTsbkM2C3VA3GVgJAXOhS0E
1r5u+KGRZMfc8ipAcUWVZKXJRwin+RUg0znJGuKj45E0MxP2l2U8V8jVQQSeluruh9XqYx6PXJIf
+wXA7XPMcJM9hnFBDfnWOQJXgyWmE2KvyqJezI/Ca7SJAVnSwQ0XYhiPV511/OCJ3ZKOyKRgi+Hv
+0EAOdXlgpQUR1XdjOW6FxzZcELNlObahqezheNCca4IWGnEwxjy5abJFaEpj+WrZMmH5vJ4HNM9
hp+nPDIoDFOpJuYWLBpPF4amx89bMpmZo78+nXZiKUg7giSQ5YXwXVXPeq+pjkFMRlRL2tgn/jiz
4BMjeIwRyIsyTfyj9su4rkahV5HfuvkRAvTRv3K8wK/5j1OEfDyaW+BaoAyDy5m5l7OUU9o6UItj
L1polS0K6/Hv0y+8u0Dw+/SVR/cRArGJUpbkdsYQj1555F6Sa/RuoBSYWMqsgzq5+2EGDVVA+lHs
MdAbzI4d+UzkUrU8ipDWiTkLqovyYkCvbQt0eQZQXUkgmudIZ31epH6yy2hJAzQ+VCcZ5Fo3P/3X
05Z7FXZh4FdHRbCy9+KaXYdruHeBA9WArxheReTl2tXjaWWdNSwWAkyaDEHQpKLl9368chCLshtX
/bH/ClBvRf6psYS5tqE/jCCjpuI2o/2liGnujShosc8ge6kc+8ZJm01bQXG604+PRzLd4ig6/TLC
bEAkdJMgKmFETRyxXwb+qY1mmqz+GAfSUyBdoLcaDTGZcdSBXvleoR5LcTtoWy3ZdCA+k2aWZLrT
QeSElRAodB+tfXSgv7ZBOkQemL4zDEReKO6HhJQg3yy7Zh3WM07m5HrGMcUNjesA6RoD3O73loxK
kLRITdSjQKInZKUQ7szR3kz3NDRAEHvBzwD9zURDWQ7SQc0DVz12ke3Enf14zacLcv/rzNuvuAon
qDF+3aMpNScy49GJr//dBmpBcAoRPyI9zFydwdB7mlAU2rH0baU1B6Cehaegmdla092LX9cQ68Pr
p8BTZtEH1c2iauixtVTHh693nj0ffyw23Eq8NCrAe4Ac0Ln8ta3yqmnlpk6M45NXL1x+2Zamzllx
bP3n6QJahAYLqDvBcWLOetznrTvWunbsMtvjN01iGq0dc87/mxXGOxoFvguBm9GOAujhx1MO8kjX
zLOZ8zF9DNCqBiQnoCEU0cA+zVVSKknX1caxbEwxJuUKptzKHpE/eJ8t0f5lDBBzSkgHtx8BwP36
xGWmGm0rGMc2IIFm+oW9C9fATnVnb66eNImd0bhFdWf/1xb9ll97YYj00htK3jgK4Oddj59CTYxT
sIKAhc1Ftj6n5PvH5kZuDOE60tFINBrMauVyDTYjvnSPJbgFkAFH1Uq7PN4Qf+xulMVwcgCdAIaC
BQ65oe9lbca5x663jcp2cdtU3oc3V0D4YyTwChCU33wprNT9xLmpDphtrrnHegSpUER8zpslmZoO
Bbg24CdUtD9jRBNQPdiNUXdJ3aOWEgX1FktxDKfv//M51RDVw5fCtYP475aY+rUFlFRTPQQI3LED
CUD54jaOXpnKXDA7fctgBZlMgA0pZoOFYDdcXQqlF3knrzkFseNo3TXMrOGcqTMO7qTmAX1YtIkB
3QhAE+WaZC5QNfE9OFC1d3oO0DcEJgeidlZybDaBRvwISXucKLN0za2ZFDO2/1gwGkDLlNUNPsjt
tP2aykKMdd9tW++EBJ6LGmbl1OAnbJx+mLn1prsPY0QTGlJrmFP8y/3uGzlR0DlV8k5xuc9zW28c
v3t7fI7YFxWoTR55SEpWjrAXQtH3JlxjSLloSL1Tza1xiHre7jMnUmYGQo/Jb2ce+COkO+lzhFof
YlzmLSoDF2JkgRudsmN6muP0YGcJP05LJxqiBUGnmPj7IQTiKLQGuN5P5WvR7IUnee7rp3OEmwYX
KDqY4Z0hi31voBbkRMQ8ZSfdCc3mOUaX04w3wII/UfK5tSwgaKNYLSRn7k1UjYHoXBnqkwKUaeb0
KIZLVMJxzdv5CkREIukaR92cs08wzykrS5vB8kxyQ/QDVAoup2mbKRjNLdvQzSOpOQ2msJA/dOT5
Mkgv5s/AQe/S2Sobe0/glgAmmSpYQbCK/uN+vJGQyII/NMFZQpPdj7ZvrU+M+Scwu7cM5EPQliKx
DSGPkPQHdw5BOHkOb9ZR5QbMHYcLTt69dVHq03bwYb197VFMB0usYQcZaX9ykl9np5au3d3mp2P9
ZY25qbggTsWWr4MzlI0g1c2hfQtyo6bQWGho0u3H55kFSuPipdbg46OIpwL/w+wkyTWSxuva4FyR
fBVtvCOivHUTAgPCW+VTt+QutaXkM8mASeUbVilBCLqn8LQg7GPGGEm+6A2pH56zny43ffR/ppb+
9i3+E9CtRkSDqMtqDlQ73bM3o8DQI0zG0VSY61FIR7QQQH76PEpm8pPtErQlds64Us08WiWtqc9k
B1mP7TZIDRcZIPsICFn3MIEPXBk87KnmuAx9gEZUEqVkePn3eA2ntwEd2C9DzMAKF7BUUYCh4Hn4
yc/aRv9OPhqPdHa8FxLa0iut37YiOkR7Mz1RaO/jD/h7Zn99ABNbV7zch0MdYznRBXsaegLKvAW/
gMrVpXa0lTVjju4O5oTcjZc5j2mH6lHbwxwom2XzXfw+yHtUJNGb62yNgxV+zxFU/72SALkACImH
lfUeK7nUS/RWhmc+2YjIuvfJClzGV+/Az2VE/y9T+b+m2LxuJhu+nncwZRhXUbOjbYsGYwm5LP0l
XPvfMzNJF2Yyk/AV0JsJFgyopd/fbF0sx1Eq9uFZvmbv8Tk6Fk+J09vdRX7xj9GZm8v0/HWVAguI
dAKSyngh2bfRC1RIIvAYXpXaIwqs3Idm5hBF65/apzm2jP+LMRXcAMhe4fZmtqUnRVXS6S3mMt7C
H/KehJNmKgNRgd2SreA8zJXm/3im4FXAO0ffCQpzPDOdo9vLbSeq4XlwDN9K0OF7PMdzqH36I+ya
ScDvqEiXgGVWYQLBsYsA5+yG4OxGz43/k1x2nErWfE284R8HMqnP48wmmfgzuF4o96CMqB0XjchE
g6HAaTknGMEZ9fgv7pz1FnqPDglS0cvCiv5JEFtuzeV4mDH7xzv42yybeoz6fOTHAmYbMwYNxd57
l078YnznX7i5Nry/3iM0Pd0y39goCBPvz4ExJHFQiFIEW4X9OYIs/BsSSuTLM0HrZ0ZzFxh1V5gl
RAoP4Q68aHqdMP5tp3Z5NXBBcgaiQiCp1XIm+ZY+xmtzTnwyM49/GaN41Ru8F5k25hSETaIhvIax
ctWeE6cpSPscr81kH66LmRePXrzsuPDQIcuP7DSy/YwpNU/VDnDF5JwugmM2x0PM9gtTX4W+o//7
88y9r3nBMKRukZyDwdQyKyydMLqEMRk26XfxmUHE7HsMsV78y7BMr/quA7e9NzOdfz22cJPQLHPr
LZtQXPWFW5S63idnENufZBv0SONn4QRAYGrH1r4aTm3ynwZc/mxZbZqZCZ7U2+kUUBgkAljkZ4Dw
ut+oSiWBjJkfk3OOcn+HBrMgIvECmCbTHdBu2VjRgVtL9tuq3ivb/uKkp3YHxvul8oOwmsin4PPx
7mK5d25r8vuDmNvIR82q0jN8kELEdfWRLz6pwED4D3LFgCZByF6BCGRnut/F8phtgF8h5YY7fVWQ
RfUc46qjcBKs6qX3FJM3ya4dtFPlIzrom0s4K0J4c2bZ/fn7Y5ljXmdF7YktPjaGGx+T5BioZnyu
Tc4SX2zhpNjN0t3xL82qNpeP52nqQVDVX3RXIOkIH8Jg1i2XorQtyrw+61cYbldfCNHK52RWBe4P
/wHdVeChUGnjGHLFjKHOK+W4EGAIwO7riK7qaIvkDRnXaFSw+pk7evre3RtjFj+o0wxg+7Q+D+YA
ZrUP470ewEz2/Hjupu7evRVm1RKjxDBdWOkX/sV/noPDTi8tUOJgm6L4QBtfmQjov37q/W+xcSqf
iOCLkYezepQ+QY708vjn//Bo7n+f+ga/Ukmq6HsuF+D3Rd+M3qONf14ZFYnAGXBNwMY0Vzb/yx6K
f0gzoJil0qz9vb2iLEJP8zLhLJxjiCaGELQYNRI+F5duL3/OuqPTlUZ3GBI+yKcjOkSMdm9Oy3rE
TGkjnFXdFK8rGZYoGHorQjsthn9o8qeZCaUTdn8j3FlkHWCR84ewK2vhzB+rj9QqnJP7r1x+hbsi
Mt05Y9OXmBZSaaUI+SGkA+nwf62e6PlhTfkwzslz+K+oSH9Rdt1rcuC3yJnMJdX/uAmoNTSLo/HR
wMZmrHlFJHNawAnn/K2vCVL4LRnNdeukR5Dqd6R9ezyVNzfwbippDgGIDoS7lD+WzT6isVOqosKt
LvlK+0y+A7tFk0lij9BXqzf8obQlGK+W5aJedMtmW9rJudvU1rjnd8MytB9/zdRXYL6GcUW4TI44
PTCqiwi9wcKu0G7qgfUmBECD8jV/fQ9g2vjxrJl7fgLY1IDIRXoRXcLoE5pyD3FhD+xjIepni1su
Vp8B+Pgw+aapbmYssbxDqMrfW2IOSywqtSKUsDQ4+bZcpVZPvlMA3UcQr8pmjYafhYAWnxr80P6y
tQNHt1SQhAt2YPnrBJA8bzEe5iJllhZw8lXMrssUqaGpEB2e9ACJ0PCfvk5XKdRMKJOztBFAfhsD
KPFNwKgB2vIOf3go43COuNAcSD+Q2InQcBTP5OAn7y8zWYzHPcYSj1wMJqszAZ4AYIJSd9E+pplt
N3kRGTvM8ytUmZFl4c1O9ky5gah7D4aTr5cPSrxVbV2AqP49Njp1a6hRQF4QUtwaq5mdYPBclyip
op/HBZVllZbKclwGprAOdwNaU0sw4u1BhGetMa/OY9t/zCtubOi9IRENf5TVfuikVvXLMOfgkpOs
MHueeMjf5QRpJ/TG83P1NXFyX0NgAqIWqLXCi6JUAPdXqB5FWR5GXnipQV3XPH3K68H8gWzWPkEb
locKP3rXeKt2kFNA09ocWmEChQeSGB0slAMAMF9Ufunn/brBdbnm616Kw4t6haIHWMjzZbUwm5ln
XqSH5O4qZcwwl1cnFGEZIlN5SYjrKOAPG8Cf5psITMVVCb9ZJv6uASNcALZDiVC6Ig8Un49XVpyE
/cxHMFMdA7WhVQE+In/1lhz4LKCkjQAjM5G3QXNlD14edKJBDZ3kjk6wvWNT2UPo3nz8HTcfg50M
MBEgQwVVHYrpvp/zommCrHOr8FJ9RDZSKgsDTHcuOPZFcOFpi8TGVy1ykDv2EFT8PNUgq4VIsBk4
2VYxS+hgQlrxTSXNCtx3Du/gPTB/ENVDBBaRPXTeeqoLPotDvjVvTT5bR6caLWviYDKf7YdhW0ai
HF7ahQTy+hVaLClx0XFEI6MI6oPB5CEKnq8KBzIOx1Oz6BYAj674hQR6F/KRAKje9+QcWNxhlnhr
urTAdfEAy6HxDChyNt3Ri32mlnwUXfqFsZfeCjv5yQ+hJaIzVHPqZWmDNQTkpDPRwqQGixr/L7OA
St6vZAfsvJcNMFtvG0c+ZkdIXi4Me1w3SBbna83C2u7Fz8f7Z9LbAavwJXn497Qip7LVGz5AYiT3
+PgybqvjKyXJxX0c2OFiRDB6cg7b7Yvzffj+dl+7fbTnctLOudH00r/fCtTlQz8CSmYgP2DTx0li
hCjbFunFfU8X3IdgR7OndervYJRAayHPA88D08wESUMuFG5b9ullWMvPzTtYq959qkC85E7Dv9ru
zu4LttRTBCGU3JqVBacX0mSEoA6g+FoRrchM3FN2Up0UvpRecih+yva48ZwXAUW5FNcBHPc514du
lEfmmGtYGKI2jtBNCFczWSbHXjATk18Zu3KjrtCGsJSs4qrsqkVtIx3jBOf0alxcG4RuLxoUF3fc
W3yduy7/cPywAL+mgLmzeSMIudyg32ShCAvm0sLxFwrUxkQrW7igzH68rf/YU3iBaNMcNhRtSb4/
S72SGL2sZuFlD0CzfRJJNaPJNWl3xrn5ZWFyWpU+S0RxgAX53SvM7jn6hijnJv7sLO+JSMshtOVV
gPbKK6AUc8LWf1xQGBfgGkhz0WCQuSnkNJUaCcHnJUlIh6dvWR5nEcmTIwOdAuD2YAXZPNrkwDxw
aeNqtZd42SXddj/cF4w9F8/iR7L2zygsW8o6csn4A26jQ3fhZ7bwJDr7H+PA2lEsl4jk0P36tWVX
ZvoQwvgFHPUvvumf1W1sc4fUCXwyd0BZt5RaAzUrtP6QsAOygnmMwtYYi0bmM2xOXV0U1ygx+xF5
024mPzlxkFhDzLCKrk6SvBiziwSoi+ltsmu8Edb5Tl/OXQKzpugJ+eWLqSOf6yLw2Bdu4z7lq3gP
bZitf0La8L9WXG6DQnkMvDK4vgEcubcEThEpcgUhu3Rr2faRZv7MX4xrSAWHDko4y5YxybrAHhIE
SDDDsUZJWmYmsUSQldML9SLtkSzsTtVR30cXfyP9BPu5k/bHzrizxcxiPXKN53NxcYk2wbomLrS1
m5c5Vn/2smIHxFxWvqr3IFSAEX8VH6Qlvwc+euZA/TkOpFTQhwG/FaRk92sUuG0kRnlRXMav7kPa
+Z9SScQX9+PxrTvJ/mMkKEEgzQH6D5rPZS4mEdxuaALOikv8inLz5uQsFv2G4J3bueTFPC6pPPJj
k3/M3Q08gLYu8Oii+eB+YAm6sBqPr4pLcvLA77+vgWCew5xMonZk3AD9oM1X4DMCwSBjhFOETPUz
tbpQ3uJPEGz0n953WpkqtB9kjI4H90fuLLUOogOldRTJ2icNUSwam1Dl4jNljX887kmod/smHXBQ
2hM+zT1q4zD6us7VCIJ0EPglJwvdqOlC2EBhwEEmK16qG2QLwJJvrGauMZFe/b8dDNY24880RYs2
FgO2wUj7AvKUENJO5Updt/tqAfd8ka0+skViPfOWvojtOY7fSfzHmmcunLjNJaHxvOYyLsAJ4aDL
H14r7+QrNyYIeBYKEF+a2QFgkZ/Ebb9L13P5kj9uV7gzyFXSDlMUKVnFOaULVT9o2ubi5WaQbyvP
VrkNt6xe0idjO7fH/7jxKGeajtIWWukA8WIGXA2RFnNx0uB9UshTeFaeltCIX/483lI3Km52WX+b
YXw0dJdrKRfCzOCEW3GtnJUvYbNYQEddPZRLd+so78QBL21LTivDDj9sbnU8Qqjp/dggM3XOofrx
81/DbLrWv7+JOXplUtVpXcXNRYw2Vfsk5eYSVjwQRhpU/6EDl83PAA2NEAL2pWOKJ+sYz9Fl3qID
ZmJAlYHoGl2M8CjZyKwyqtYf1aa6vL7vP5Er4ki9Kkh6AKF8QCrE+zTmR7TEQVzEAwsP/YNupxvF
K4dc2m63ttc8WX/Ey6tkQ6EMNwak2XzkGgeEAP/zp6PqdKvj4zX966jSBmj4NEDX8hNHqpAKvhRp
otfYPxskP8jQzTxD+PGqWh1SipINIQ3CrXhLgE/HrapN6hRLf8ZF+ONdgLwH4i7AsgFnQzLs/pZW
81A0ADFuLmjCXpT/H2lfttu40nP7RAI0y7rV5NlxbGe8EdJJR/M86+n/VcE5u+WyPhf2bjSQmwa0
zCqSxWKRixh3juz+zzgFTClAxxTmU5fQIM/CDDOLNQnj5l4NFboCp45XUfbSsfH95iLv5U17zjER
y/Y24OxGa7AtviLd3y8LZ9BYHpq+htG41J2zA+Wht+Dc+lLZJZIoPiG9QOYx2inItUsJzg3XyJwU
8xn0i2aIjCLYm6INCp4+i/XE9dpMAjy3zXfcQTvop/5FO2j7ftn80o/+nkVj9j92mQwdQ+COAmtq
l0s8HqteHzYXtzeS5+iUn31nXOlm9glee9U3UBPDvUmXc2XzHkq23AOrXPM2ysFOkz48OGRC40M5
C13KGy3U+PrS70AxsFIiA42zTyprZWc3dgJDBaDCWKYoMRIwGOlb+uReo994qN/J5+IhzRjZvZl7
0LVE1JKOQ5qPgQSoEZxV7yPWcB+Dpgzp6i2/6/d6Z9Rv9z0GPY2PjD7B2wz+qKSBDvUk17aq8aOQ
FAn0Bkw95Zu7Vt+SjaJsOgtjhMGXgKl4yYuXGiqLs+cmRUAB032OcsVzZOJifZFxlJc7dam/6tti
LwwG9504wZFZZ0SOzSu3jpQpWh7AEkDoQxDaXUsqD0NYJEpXPxad5QtIjGQppszEro2iwuKsfSHb
NjDOs9ujHHz+KLBF1ACePP2W5dkV1CD0xh5dqoagrdrG9AcHiVpMLVEtTBZrn1uGupL9upaSTFVC
mwAhEEITNiUlQvaFPFQ+/yicRTDhdEuxM0fQfHwLDUN15pAQHyOPhwdVJPOosFBO4lFHzcPwuNjH
ZgmKsOdTppgoPGXyMt4YOqnJRG8ZwnJSzEFP8Y69xcKNdWEAXyIqiXDjXPiGuM0Yce7MZokwB1g6
mm8QAMiUKYRlwwt1nUuPg5lKVqwuEzOLTW1ZbqLSLlwrfmXY3k1gDZ1AMhakBXiTJgyd1xqZK0OG
x6QEo5mNxb7EyyT+CVvfUTsk8HoMkzILGWECA/XGn1GoVHjpFkrMSVwWndR3DE377R7ldbRrdu7L
+K8VhIiH2Qcol5BR40qJRzomaqRhMfYwxuMExmuLnVGCkH6XLlGZxpCKOPtrvb8Go6RqfSUNxxBg
+eIh+egO6DWrCivWMZtX2dQoqU2Xg2ExY3USJF/DYiARUlboRkWgjqe46y2MuUIr3DT0Tttfwyl8
VdTNuFR6O1sHnzImmuYAvS/ozQ2YVOuDDxUNwqjdv+Hc1NqhawU+TE/a2asMp8c42IrVzzKDAStA
Pz/qTkgNEHWwNmUcBQtZT0/gjeW8nbrYJW/Ch2T6msFjsjCaEcqlsu/WlSPumFMgbuMKUNTDBkFT
DXQJYl4v6dBIfKCiiv5U2PkuO8Rr+VF9RN8d2LYW6/FRf/dP3UVZuo6Mx1x9zRqaefPURyjyp/iU
By1zL+2xA/JJNNN17kSbZFlv0xU4NpHdQK/80lurTrjyHpS1+CgdIydzxBVGDi5Z77u34QCZaaOD
/Bw8GnB7dHtwoeZ5XwSFckI54Xee4fE82Xu7ZOcdEUo+sF6vb/0f2uhxk8dANLgiVIhTuswPC7Vq
RE49vSJ9+C6DmhX88Q/5fjEaY8hs27qNPDDQEnUpuK0Q1wfg632u2qIqmyzWT+0KhGIv6bnYi2+u
0+0Wq+ghXFa2v0t/MweH35wl8Ea4w+OGBEJL0hp4jermfKgNUu+eGsUIwPeIAQje8qA+3bfSG29E
oVDeSIjdPOnACXpKDOflXztw6uPEJ01yvYsm43h+wMebw4AU1cOlO6KoMTdQGLa8L8ZtkEagQGeK
plecwOCiu4Yq4lDsuU5yT+AqLg3uU3fSs/vGryXFCAPTfdGPzEp3Yl5XHhXd9ui+Qisd4X7GBIlr
SHfgPblRBO/Mrbxt0FoYLq/bPWp0zs2K/1XuF4fsBbk2VqR2cyoCFvoANgk0fhDypWtYpSuU0Zd9
/5zITswZlQm2MAkP5ii2twunYsQaM1oI2ixQSsG4MU6KTjGiaFovujTwzykefzU860h4snIxv/T9
324g6YkAiyTGbcKTwrivxSozVy28yo/PHoiLlurvEgmcF/+Fg0fZgYj5t/LVM57KbkSjEKmF7EXX
w5AFLz4Lnymej18wkKvapSANZNHP3JxSFBClKHLXFx7vQbSAzNZRTgiqRWl1f/1u7JjCoHzUILYY
6hNBmPao20gd3P/6rXlRn6cOWhDAg+tLwuf9S3ZAobilHSJ11byiTklB1ilEoSLLeZBffGVeFCR1
urWu5HrVCMjO/tU9xSIaKpVHe1FjRO/XoysxHMjNHYFCI3s4cVU6345aSQQEDeACueJj2Dgo9h73
+lFmjaKbwwL9F45utDSTPsprLEFs9EKoROwVZo2ivBGk0J8DRrmuOIwfYrZfEMO5XkeczQiO4Bhx
WKIX6BotSUa5KLpePr9GHxAuOPlO/JI+q5/tR/RyX01uk/9oNkIZAWGhQLEsuDWusaR8bCo+UuTz
tjMxztdboVdzRAelD77t3nyrLh8fyIri2YHVoXZry9fA1I0I7D1pVPuSjEL9SEU1ZfjhrX2Gid1G
OVfS4ZX7WjpeTjGzahQBss/P+fqXu46W+oZbg/zMZvWk/TjWm237ZylRKngNhnYEPxB8LGVbrvjM
bB+0k+QhzV1vgp2KeeztQXWtf9/ph2h5soOorbyGjbNRH/kQCxk9SxcRFamBLTxqe26Pck/7vrbc
nJ8UFOUW9byIhRBKe7aKx3X7zLEuB6zvUy5RE/omql1BPouPmHMUipZ/HBKrGU0P4wIrjJJCH8dG
/RwHWw5Y/nLG6GDe4H7FawyZn0XpYy5xXe+lvnIud5yhbd1dbbsP0JNltWXRR9xGwyS1+AeLrroI
0blVqIorn/llvwst4xND40o727HaRm5KS6AbV0CUSlZ+MMpcoMln7VxeHAl041v+TT6mWxSEgTdU
MssnFG+iQPdYsfq3Zg6ga2xKL9uilwY50eUz+Jq8rXs8GuOSe1eWI9jPPd9gAs44lCtZKeUsfN2L
wDsmo0FqxBBhULUuycjg+xZwmwunVpRS0STH3LGi52TUN4fr9Fjs8VbsWiUWVDLbJ3/TvLA4k29j
ket1pE4DFNqV6MWDYi6WmbHrbYZN3/pIBXdx1FqA4kZQQJRP7VOgxwkJlbVz/sp/aw56TzSbqzAb
PUbsgwo6nxWa3AiE3OsPNSEhpEFxJLVRtST5pTSIPiroeDyfeGvB/vflMQQDdwrcN3VQBNH0KQnX
B3rQymhjWsubftejXq3agUXWZpVD3L4JUUjU8rlSMWiRrPiX0uFW3AqzjzfFvlyB6cZ2V8JjsEZ1
+KZk5qTIZ68OGwqWWsSID4OmGwHbbfxjsJLN9Cg8vqGdZr1wuDVD6W8uMBQYpfSp34wch8KFS3S4
eJEhn0eQMYb7YsWqX5lRxut9o5S9EHnPxewP/8KtFkvN8Tbul2IrGwE1hT6T23lWESdKQsWrXbKQ
/DiFWMHhQXhJUWnAkucmbvxZOEIer6FYE/zY12dzKumxEvGSfwG9t61uvFW/kpbuA64sjB26cX4A
IgWhpPQVYSOt78jxZGqklsEls1H3jIr52FK27Va1ovVoEkZZQo/foWbmmQF8qxpkJiFq9dEiDzIh
OjJuMszucnMx/FF/76QghxV/a0t5y6qfui2UUK6RqN2SexBYxS2QaqtFkTdaAuwXya62GcshEm2+
Nq1rIKI2k4uF32WBOxKRwIzvHd7b46ezsJT94Pgn7w1pQVbUw1pCsrcTvHwIRy6vgTfAUxGO0cZp
LCQlhH9vxhAMbx2g5yVtmDShQRAncoEZVSHqMBvSsSocFg+C7eOFijVP57awhmzWBIpS/CxACQiy
2uGlsMtd7BRmbL23GEqcrAK7X3W5MRzFh8VDsVZMHoOFh1P/+VXgGdu8r56s36FSF4AwQWlvUeN3
dGDZF2AZ9W7xiHQnbw526uD1fhmsO6d5jdbxc3jQl2S6bORoa6ZS3YS21wuiUpGYvygWCB3wQzAD
xsITXWVyp/rl8y00yn2JuVWu7dqsYtTbNChAUaoO/4OxxyCcpEwmSsSsVTpoVuuopSHtfHPcYnb7
wuIfil39sTHDx3xfvAgs2qFbx3qNS1lQAmIlFL8B1/uQUVEmCsimszpKb13rNQZlNX3uB6TMjlgN
h6qZX6rlnhPnX9P/I5OLUV8gFgL9OEqXaQ763BXyshnQXcIv5Y275DcYEIfXgsoJ8ETRLN1ltSxX
wmZEqZzqZKhA71YsHtrb6wJ+A1qCSYSG8jz8nmsH0Y2LRaZ2eXJpvqsDCvTMnbcuPoWncC8c79vL
bXhLKJR+yKJATk3aaa6h8JKIptMxSS8laA9GS8CBtVirmMKaGvoGWeEVswSC/HjK24LOXQYTKjKz
IP2iTvwUjGOg00vTS2UUuLp6tm4e7Q9SA3lkHSEzjh1QYIzBLY8MsKbCGEVri7x2s/QSmUfW1fh2
k0DjDmpyVMWS6lE8QF6vXNRFeT+KfYTKTgvkgwMGh1j2GV36qI+5v0k3mk+QkDoHwwECC3QmXCMV
7qKNi3GMLpFhaYPTmsi4loRz4j7MrS4AB/QieOgnnHBg1rrG4eUy7RJdiNG8hCK1g2RVaLTAeFw7
PHzIqxgkGKwo5kYXKERK+9S2acfWE2M0Hea7fSBtks4EG6pZjA7hjnBPzGewm7OXjELCUYjHf7S9
gan2WkYhX7iDECQJKqs0Q97sUV20ru3hYt1fyxuHSMFQgsWaPyR1E8OCzeTp7fzNylffBkcUAOVx
Kz33Yy8HgLvUtrWxO0h2aJj//iWDgqGcLq+1Y55XRA70SYZQvYVx8JEdZBzbt7kDCocKH5RgdCs9
wbbUTu9AJMfxDHm9MDxT24So77u/O3O2i4FYKG4k/bV4oaUsqi35RRlIBA5UL/Va/F1Z4O7B8GQW
g9xNmE7kmgBR6ub3Yzh0eZBcXgsDvVuoNU0chqrdXqEIBgh+8cCFywC0+lqlUeKCC+mQAcN5wLKt
d9Hu/MiMJWdM9QpFvEYJF0WBCgKggFNQMBxhhbJV5Dmf0CL7/Xh/e+YWDYksvDDBdaOihVKGXlig
FyDw0gvnG69Zj6qZ0DNWq/sgM06VcPdhqgFpPgGVw7U8WalLhSw1OBsM9116SME7x9dLs2K0x88a
6hSHrOsk2EehN8dxKXBeR9fQ94Z3qWNjc2ZSPc8t2hSHUukslnpJD4DjPorgCVIfcAm0GapGvNbV
0Q1Nm2JQ2iwXPqZ9qHV62bpkemj81bOa72YtcwpB+TWu0rJWbyosV7wWl7zJ2dy7ZJ4ZT6ZzR92V
JGQ1J7vCj7WkBAIkCdF74JQ7xUgXa608ySmqq59Yt/W502AqFKXQggB28aGCUIkRfUSBYbJq3cnC
39kYuv4xllNBLUESdqnXshVuGNs+650nv59uQs1TmdTZ4/Pqxs0NxVaNQ2muvga0yBcv982SpQD0
27lWql5b+mjpHczG1Ixkw5mFlewEdAgwg9+5YGAqF2Wbes+3bdaWZF8QCDhiaERO4HAWQ9sYpkmH
oWGn9lw5QtkwYe/ckiJAM7A81iaxdIAyzizuh26IsHDFd+jI69/6dq2DK8KOzsNK3Ipbz3q+v1Us
sagYpws5xcsHAFrB6Xey26xYIjHMhmbcytyYdyUeAK8yyt/lT1AyrO+LwEKg3ECXF1wz8jDMxX47
Or2B0heW7TPOGfow82VvREc1Nr9D3WKxLG00ePkG48ScjQH+aDKKvK792dDEnKhVLdHkwWx3hTF8
dc5mtUBbyNf9JWM4A7S+XkOV3ignpQSjQVtCqD/u7CdwtXaG/FL5aEhhFbcwzk8MhLiGa6TKE3iO
uDbHUhZ4qM7B4BBvcpO1hHMBznQJKWfgiZ7gevmPM1BA6bIwS2e0lFW5lTEv0zRjk7GOZJ3+t89G
8c61YF61kLNSIuYTGe+YFQwOod1T9MAyovtn9s1Qm9otwq4esH6YbiGvK3B1rBiC3PeiqKm+FoTv
+F4MSuge7ov1eXH0t6ZtLlg9MUxFILY8ObLTvKo7ToAg/LeB2dyjaZI56iwvet8jYOLYNUqbSgIG
5yCM6kykfxYmnqMffDPA2MH2IwUdivbd7LhlarMudPO45GUOKQVMwaIWMfLK3uM4H94bHT/7ijS8
PN/fp3lH9AeBWr9ECTqez+L0IpyzE4adbyQksMLlfRCWGNTyCYXSlbwLEOi0fuqclXT8OwAqlOLV
PkDyAgDJaMTog1p8hk/3Ef6Hov2zUHQKGaOGx24YALHvQOxljgdbSu0N5g8xbqFkLW4dwB8cypG6
fou4Ko1S5Aj4ZxDQPzzFNsM2GXtOd39C1xZyUUOrOhBmofPnpbc3+Z4B8j9Ctj+CUJ4zzFtlKLUQ
LgYttQke4zkjWlZWeIhXLPMk3v7emlFOM+7KREpqXA3D3RYMqM5CAiHR27hPzRUrOTXvOP9IRcVT
QlG3XagEyFNuXjF0/MwQ5fal4ucy9ef7lMWnehUIZYO9EaqNZgiiJSiGcOAOlcUbiVMaoAryrdMp
+h2YWm+IiK4YDmFe0UF4jW4KPBfwNOWtqLRK7jckPQoGqn4tGNoKDyToqzBZZx3RgJttmyBRbgHF
pE2cK8gyi78LMD8jpeODH2rb79GTywi25692EyzKQ2hJGidBC6kG1GB5Zrf7MO14tfl+lhCliAzd
nw26/4DRVfXIjXVjygHMX/tns3Duu6JZbzr5OuUhFoWeuXAQ6eWZ9O+dks/z/e/PugekQklXAKZf
0RPWClQyKGAZxsndW1aywtDDxEBkdR+E7O3N3k9AqP3Ic7DzCj3inMUSB+nyCQVIf4cgUcFvyaEe
zvcQYvuvoGiEatVLfsUID2c3+o8U9DxatIf+v6j3tHxkaOzsLk8+TUW44hDg7bnCAonPoJXaYBz5
irHPLAQJWzQJnfI61yPUzsKV4T2wts/u6S9FoNyyi5e5BacDID62aAa3mVfoeV81WSTKG6Nxqht8
Dara2MnpV2YewW65K02GHAxd/aGemyxUrJcSkIAyPL7+0j8QYX79lTHQLtcH84XQiADwL2jnXmKA
d7m8jzB7bE0WinK1w1AnmYKXnEu89p7ALsJMN8/eWyYAlD0vspwrYnJPkpfPpSVt0T8JnxGAyeOv
BKFdqyZ3YxgVMIvi4BnRBZOx/338hRpo0L7LEjpZNfq5KylcXChqKUPYgpt5Zg6OkXosjZoLjq5Q
qGM+R8W6jj8ZHpwk55dgrKN1j6eagRXez9j4FQ75/4nqClmR9jyRBvf/NVmwgaW7M5qF7mOMGAZH
D64odOVPJEupD6K2DDdxB+xJIPkrGFt+W1GNOsEpBLVYI0aYLAQOEO47ZjQ9P+RO9ZRjXpLwbEZf
vsGw9pnj7wqNWjI9z4SxztXs8uruHb4wZTTOtIh+yt/3NZmFQ5kkmIS7Oq4IDupiMMLnYLoH1sWL
hUFZJc4QTlFbrNxgqktMScSJjnofNKNf7ssycw5O14zONEe11mkRwbHK1shaZjJhxruAgAEXYFQ/
oECAp9ZKrztB4EasVfDcgepjsQ7WmLEUIrPEMv+5RNYVFLVkLtepYSYCSkFJtoZLi+OD7RAa4NuD
wb+wEj6zO/RHsp8TbmKgVSg1UUgkUwzd4czWPETON+N4mfc2ExAqYgRhSd80PUAiI1xvB3s8IE/y
xIiFmChUxDIota75PFAKW17uo21hek/C99PwwgBiLRkVt2BOTYRqhZ8laz6ElXq20/fv+/oszmSv
0A9LWExR/wJqOCp0yTqhKztNJldkdx8d8vWwSQ7u8uJawT7YoyJh99Y/D7vMQjmCfR97JtrA2Gxw
nqHrG/U+tC21aYqu/VLADVCw8u2oGE+BZf0dBKUPrYbrnaR3JC8smo66+zizCqbmIrMrKShlkDhR
HcSaTy9ZabwW4A6WPCNVkA9+ZHUQzVnsFRSlD00tZwu1hDSVHa7z2HxFD3dpFrFJ3h60NYuVZsbX
XcFRqqH7otB6CeC2/O8uMIS3+3szZ0ZX3yf4E48A0o24HtG6eRkf8NKtlSb4WVJj9ZytxNN9qJng
4AqJOlcLvN5LngCkYSma+2q5+Fz9HQB1lMqRUoaSOpKHFN78Bc4vhgAznuBKAOpY6EH/nqYhTAXp
0bVsl7HxsfpmhAMscyS/YbIdRReIXRNBkQPUyjpDYw/SipVzub8RYEW4xigjt1QzDRjN9z5bylb+
7P5bzhbSAvSPU8HQ52uESMIMcJfHTrhPYDe5dLphZpbJOGdYYlA27xZqKywKiLFtkax+6v5t2y8l
A2XnsVD1IB/Di0Jm7AMjtE66HbGmd7FEoIy7kfPU66sBuQ8eD3OxVVgto2xvJl6+2gnKvF0OM7uE
mLiPYKOb4Ldgzt0ke0mlVq4QKLPuo6ASXRcI3Jbf7MnLAbpVe+cJbGiMmvX7toHpotdaxSNPPVYa
dqQojIVheniNL1ZM/z5zFl/JQ1l5nmGYdVRjT15xvxBN3tbMYqc9bxhhxX2/Dgrza2EwhiCTUhnC
XNa1wQrEGStFh3mwTFkPY3ycby0QoWNcy74umAlVxkr9HC0TX5UliVx1PvxhZ0rOO6mHVo3gGLKu
fPfdLtgqr1fKlTVfcTMomGI4Dn82vzKb4XRnETB7AAT2YH2Tb+J9dYG+plaCkWioKMpGQ3k0ui9G
FCSR33ljKBMUaserVBoDTxdhKCvNsKp4VeAG7tQgQQEdTQYyvdpslzzqWzMEFtFBXa5qtNA0L9/2
B/+wYeUSZ13Pn19Dqwj4YAKJ4yFzZGTvhfWGRh3Gqs4q4QSBOgQyMcu8wgVCXRu6yR23Hcz1/ok/
690mEJRqRG2Zp2IKiGdsmwqUzDXuI7CEoE6BEA8knFxDx+PScgJjsfMxX95kqAZD/35eEyaGFDd+
IXYdQBTDb43Kbi39wQk1K7vcF4aFQx0GcrOogqLGcg3mezk6ulmOpq083QdhrRh1HpT9IqhU7Mpl
W+4c1OdZ5XNp3odg6S51EARt10dZBwjtwWm34Yrl2VhqRUSc7EelapleVNiPOsPYkRq8Ouf7ArAA
KFegpyPeduH/L+P5VcFwEGZt8axr/mMYPxfOiQRy2PtR4uNCCWartW68RofewNNevPGc+5IwtuKH
+2oC1PRSXsNC0kv6mRkPsPTgi2Hjt0T+JBCbyEIZecU1jdoI2O3CrkG/ypsK3lbANYvH1gCdIm1p
ao92aZy/WAXhDE0WKdtXZL8B8xJ2KTEEqwqNl01nKF/3149hkjRn1DAW+ZAXwAjXnb14/hSWYL/+
/Xf+5ecVeLJJ/aLRc1B+koNaydBoDcbat/LwlyCU3UtuMcRol4TdF89wYIdkDVZck1WiMveyeqUN
lO1DUeqhJQpn9fqyaZDCWteX4jVy5F9becWC+9njO4c2/ToZVm7btRWU77XdCaod7PaXwc6PUY+e
oX4jPZtm31uQU4jsby4z/2NmY6L9lKsIGy9WxBA/AOWh3srbyOeFcdasxX+5sf2BoZ8v5bbvUp8c
1q/8cjv8FGoMnpX9uq/t83maCQwVE4y+luaFi93rcTSgFuzrwzXTJcOm5jL4Ux35icQm+o7BXumg
+Vgz1FN2tuJb7sJCKg2PK764xzRNeA9WzydTMspZBG6gZQOxMatOjSw0PpBHC5wVqAX/cgnl68PJ
78JikAMsIW6lyVOwfPlITe3IyqgxfB/9LhXznKslgvJT9goi8HVrs1opmStGOQy0mfWJ0gNin6wc
J/xKMWuNxUg6KwZ4akl1CWaj/FCVTDQBIyKLHpNYECmAN+ktA+mDugr+i+ObYFAWmkeBygkxMErR
ikBfJGzk12HLSqLOHhR/UG5O9AJzKxpRJbFb+CY9ohadFLxqDFnm04ETGMpA1UWXjBrit4s1mP5R
x7BJzLfc1AfGoX4ztgsNhCAY+WdjfhiiJhsD0sKFV2fAifIlJj68Y/ws2AIM0wapyXpzqC7bcM05
i01lYKoaLBY9S+yCZWKTN8598iMom81A3qLmARFWzLbeY6OjwgpnyItvcMvEYp0l8wo/gaMsd/Td
vOcGKMp2L5ao7hVaUigiLhmZBSYOFeYHSdYlWaWRq12C5XttLW8zfn/f90MMy6LJp8ukjQOPBwha
sYrnrdgZuBmhIeM+CvEB93aIOu2DXvddsGmhLIXMP+/AGPqfYv3JphA5J4o4pIk/FC1RRBVjD/mA
lb1gSUB5h0Cs0eLT4fs9+iEOKfNpn0S/d1aIPrjFRT0MkYIV+nmqdH55drA2P0L2cEwWEOUZ/E5E
VoyDIORtXzQfRjIXJz2VzBp4hmbRp3fbq27mepAoMcDEZTaG//jcoFGWe/CPIFbnly1eRtG6ol3u
6xrDw9I8ndyiS8lTLLmF62fuob0sMGJC9VkzhGfFA0kAqXdDoTVdxIUerBL+VYfTaZ7rbbR+ithz
amevfxMMspdTpe6CiOs6YGzVZbrjNwKmBw+S+fHf7pkL9LCCZwYcAXRXuKiFUeAFQYa9esYIRod/
xvBFBeweLOc5e8+cAFE+TW2Tpip4DFSDRwOVKTrkWKW2c+0r4JP5IwsVj3ipMArxGJFSHAHR6YCp
0r97E2e55RusLPOsrk2wKL/W1/0AKmSsWxuZB7Bx4AYRYHYI6zSf14M/IlHOTR8XY66FgHkdrXF3
VB+a3SOTZX7WMeg8+K11aLOsUh6uaschDrmUPPe3TvbRfSAuxVzWITNkR8SAmPtWOh+h/IHTiMwT
3a5CsDpzfI5xbeboDM9gFzGOmPn9KtiME27+HJ0gUR6v0FO9DRUg8aCxf/AtGZTECQRiKcOsbk9w
KGvt+7ThpLpAOQu4MDmcc9x/6P/VNVQpgESUtGnTj/xNJ7dRl5RQN7DAqCaJO0i6mV3NPXfaTYGo
JUtdt1cxe4OYaXQIQBbdYnTM7ldvFJb4CY2odsWlNv/LRk1RqQXkudqVxwELKBnja4J7ZQ3WvxY5
IRbQnKpPgaiAsRdarh+SJrtoyAvGb7JZGafUGO3ykG/ODD1nYVHRYhzyXloX2LPaQQQ32AKxKqfC
QGb4Cuc+2Jw7mspFeVdlaKCEKratJSxXGCn/llngT2S5I5Z2kP+fmK5WSXqu+oDBENUftjDwET2A
OhQq35q1DQJuD26QSfbCgqWcLepEBa3WK+KgRkxvApuNJX/INup3azs+9O/Cs8oeSjFn1NMlpVxv
FKOEN6p/LGHMjOZ5sDVHc/TX7sM3PTyUaQuTV+zkyGy3mT3HpsiUPw5aqV8oJcQtscpo4jLzLdhM
wPmUL5mEDEQJ6ejzD9YN1a2UxKoYy0RxHJEwHu4cYaeaiWIbw5mlPXOH2RSL8i24ZodcjVYRKGn8
Jdqe8dlZzdrdPt63hdkDZopDeZOuy7tajYFTxcavxPad37WdHkSwev7rgfPkFjyFovyJPka512WA
Gh0Zz/89uskwVRmVf8zgZn7xZFkB/SWmCtPPzbEWBKVfDaTwT8ObDKYKG3aOGzdrGMu82v+D83Om
TkwcEa/Cec0PTvXeOYKdLv9DDaOOWXYizjFwD2LYwrUX4RYyV8daT/QA/Xdkzbi98sEm0Cf6ROv2
AvQfeCvHwFbMz7zG8TqdqzwJul3DjpwUu3NUlk+R88XQtzlHP8Wh5FGEavBbDTjgn/ysjNYI1oOj
LwU8/noWs+B0ThEmaPQG9YEsJ64INIwiMX7128/xecNi7Pl5tbizdHRlwOh2ZeETt9CBhT0xMGXs
obVUTMjDFfvhNFoObo9Hby3Ldv8drjb6mkVfO/tMMBWTMuI44MWk5fELxnajZNun7aN3aDC28NCt
EfYszPt7OHfCTNEoO3bHJtK4EWgKOt+RSGhe64/7CHN2NUUgjnhiV7089FBSOHXvA7VtrW9q6/sA
t1Ni4IumCFQMoIkDXysVZCgtkRCrjFaKWmTNUNaJ8br3HjFZzOico+xZ/ZNtfWxS85vlpeauxtOf
QMUHDafpo6eQkAc97xESqaLxzeJEZGFQwYAWJJiWQUKd5nmd27X94VksMWZLRKdyUJ6jqNJ6WCg/
6qBh8MYlMALbtVpUezzxW/14f+NYAlHuw495IUuI+5AeHALTmwMeHu5jkG/csWc6+Vx7mVsNNc4p
JGLED9lIwGUPTlLGCc/QcfotWRxGMegDoHRQux4a6JuH778ThHILqdxXC47DYlkBgk0jMkczQsUS
q65v1h9gCMpCBYudrNBXYj3MhSxrMbz8XXLGdXSUV/fFuOXYJMb6B4C+BOdclAoBGcRupb7tqBvV
7EFEgIFkmVHiVD+kpcnkjycu5kYJJphU/BVKsRdqBc7dCE4uM1Q0DJPoUrVak3fM4uFvZaT2Siyy
vIwSLCLiZ9nkMCVCfIqdyFQvrfnhY3gvT5os2yVDC39OwFs5Se8HbBgj2skJOnG1bYfxzIWKefDI
NFrhW2X6vJFdNmFvsCLN2bMYcwD/PxK1opwMZzRIQFIwQdGoHQxH7jNrXDYis6WFBUUtZqepWS/4
IjmhnNCK9rsNmdzLfAUln7m3dtRBiIGRwSKRsGdVtEK6FmOHZEP+FGyzGx2WfrCwqCMRAW2ahzFE
Gp0WPJ6hD1ozyaweHgO0SbByNLNvyovJXlHHY9UpaQI2R7SbgAVIspOdXuIiXi/JrQAle9tshecq
018yDJ2owO2CEuZ6DcNZ1J9Ia6KMUa7xHB9JyDg8rB0UoHX7XY96qv/yhol05D8wlHS8LOUgvJNJ
3kY3GtkQtvm7+otlWSxhqPM9qkGRKngQBlVuheG/khbBnWtoz+C8u79uswfWRB7qlG/4mhsrHdcQ
3k7s37GxI5cqVtQ3e1Ocrho5miebU+p54xVkc6x4t08tMMni7JVslqLPnyZ/Noc+4V1N5lQfMOnR
cnqrsaunYs2f+4/OCM3Sav5D3eZEKvpFiYvrTMtc2NXrmBr5IUe9Y8pkHvrxojeKLWNwFqgpyWwj
yssKHCgp/QIaRwjWBOc1sMznJjCjlbTyHfGCWvV1e4ptl6WEs5oxwaV8LgoCZDWPgVsix/9ePB2L
4+N93SO7fk8yytXmqOsLlQoIW3ePljQTnpaxQywZKM+npKU3FDwQJCe2hBNvpMtHVl8YsfhrKRTM
WEM3L2bWgZqZThnLslfHmS43F2vNOozIz7v36estuL/YtzHj9c+kFlsZm8H3RqkB90XlJPvOMVnP
gqyFoI60DmS9nSdjIX6djqzqSda3qY1U+zpRGw3fTkwmC/3MLeR6aWif7ulcIyj4uGSdKgvEKvbO
wxF1/jo/39+Dmcr2ayTKr+fwTlxLligy1uCX7YwtjPisWoZjnk/pcvtuwQZsy0aDnM2oW/t5Lr2n
TJSnd9H3F5UtFGDvvHdPwdPCTszfoAneW+3Dybc4UDmbq+Bsm411Xh0wtd30HH39dX8FWPtIHQSY
ZhPybYkf4ZyQwWOcZbfu/3p1KffftIsBk0zx8d74zbLymWTx9OM3vWCLRlEqz1Oay3Nkc4dkmf+K
DZBeh08Wx+Lnv2/2dFPY3yz4zRhPUXDHUhHJgh8ZW8n6lZS5F1zlukEBXf7rLxPkSbTQjo2ku8RV
geWXFXjfV0CVHt43cHwSdAN+tWIYBqPt6nZa3+JaRygT6wR30BZEuzF9ypSMCNM0nB3Ju1ZGuiqc
16fBWK7s77/cCMqmBk1LW46HSL1hMj4tsTaZMqk+R2FgpOLbuDREhRE9ZsuN/bAbjJNpPTbGbvVh
fp2brbm0CP/VRgqtghXVMX4ClYe9bw0/mZH/7QRvJtcHvoBy/xHybN8bAy+goeXs3XVpiIb9G0zp
99FYv/zaQv7uWwRrYhO9lIlhm+OHWydG1HwbI10p7c99bvJl36uEUgvwZVTzGJGtHBRwnnYGa9aS
yMKhzj6wN2RcFQPn1QEXhWHsHzjzfX/xbBlPOSvw1D9vbd44P69Y1DQMk/9JEU0E9KKqEBLiTpCD
YbkTloHQdbPaos87jviT523rOL51CfH8kRovlzVGtJ+Mlb1Wlptn3zDBsvk1mJv/I+07e1xHeqz/
0ApQDl+VHWS3Q8cvQvftbmVZwYq//j3qFztXrtbj2p2dAeZeYABTZLFIFsNhYNKqPD+tQ/d0mrij
vsin5bUHfy+m6R0/93u31F/PpW5vLnpmofZu2wB/vRhYOOWbQOkHdEagmyNyesa3c+gN62Stxc0p
9db6Q2Qev2PdXa2/3K8dqzvGs6B7XoiFPK5q3ddo/n5EKpPpI0Zra8z5waNy9t43vZVndvjUN1ty
a1gT9DhntqBvsaXjsqclnik3k0ygxiNXY+METi0zLJq6/UAd3TkPsmNX7sK8LycbY54D3VtNknYM
6+OMSk6oo3E3x3JH8zOCixgQZGF4TZdM40+DUjcsKuUB9IOAeu9jbm3QfwmFnDIJj48BZK25ejk+
Bwdx9eJ45qo01IerbrmOoZ/wJxoukQ2XLQsfaDjuKXZUTFe6NG2lXEYyTcOEiiq306EDjIYSXS/G
8RreyFirzaOVSyR45cMhyK6Z0iI341Uclml2L6qL6QLGrKn7zpas2ZwWYY+lEOVQtpdbWM0Iyyz/
+PppOsv7V2QhbyIJcyqTNGema/CjLOllCcAAhpccPzIjfUcTHBU8c2Fy7JYOYZu1VK0vmgQ6Crqt
O+tN+KiApgygsByYjww6uUJky63H78q+zyBNikTA1NQxEpPpjxSxa/JNge85Kd2/QPW+ZY+IkMJY
G8aoAHtm6utCpvt/MihFiht4n53FABD9nQL2dWo/e2tuz0sKleTi92p7fvE49PzCH1QuAzTiEDWt
yr2iKS7ABipllX5Ng3kl5bIvGdQ5dUL/uUIohqicqDfHY73Krc/77C2+gaZJBHZaYSgppLNjRz9h
Bg0XzNMwYS6vY7war9ZoGfnj/5ES4dMYRRAaIQYrpv8Uj2ZtrhMzMRt32kZH3Ws8yYW0kTO2SEcE
JMS8aiOwVZiS3mF1Dqf7KxbNpkAiVTBYrlOY+11imNTxHzGS3icR+zHIODCXvo6utHMMHpnDcB2c
7tNZaC64pUOkfDg/rH0x0tpzsCkurmgKrc1YxQbZeH6TYc9A6vnw8Uahr7F4VZd3paLTLvhCjej2
GwidDAFiXYfTQQ7oY0usq6tuOetUfvyfhUoYZD9mGAwY4RAHQIGjBRCI4PajuvsXw1i3DBEmOeb5
UmuHH4YmIJIMs3KdjSUBDpWjySrdU0vCKEdY6TmkPTia1h5pQD9oMWGEBujd1ACNdYQwX4keoSee
SpmmoIRZzlmmwjbi6Z7bQB96kE3GCUCRe7ivoMvW/+89IMxyLIY5EwZBB3/dPCVOCui494hakFqY
TL09McKWNIKqATkeJyYeutDAFA5Uw/GQfSsQZGqGb0dAi3Ja33hdpx6zCva1SysJL3AK4DBZ5HmE
JkAPIwSadUNRXRh8Qmu/1EBfqNBSdqJ5H25SCEJhbqgQ8pQbbRwDrJ87P2l6aCS93gMKK9Brk0et
JbUiOzgNH1SqC9bzhiohXjFLBTEToSyt/RN14TXHWbqh2msqrO/CjZiR+tVEWft8FJTTjch0FkMH
ksWbJ1pvhUAjcpt0/y8soC+DAOg56JrTNvlrbkfrqyta5UE7jodUnWZDUMg0Crjyi/tdHXh3C5ua
6+vHwsFgAnr7TYwFm6yrUbunluK0GwGQFv2SDXk+nTBkzapGaWgoCX3424evYvNcoLSry+6gM6vB
R/rp/mVdsuQShyq/JqIrUsEmttvYJpfYIIlj3NbBQJO1v92+F9QA6md06JcKz4gQ7iLr4g6FfhAp
rWyn7cR98xis5VXpSFZ0SDAsMXmqXW65m97u9O8Gdb3v/MCY+NuADjra834pAL9hmvAqWiL1Za3g
eyrb4y1W1J3eandX1PlocztU+RKOJWOUopFrkDJ9Z0q1AVzu8aS90t4Ui6ZoJmHCq7BopEilEGS8
j2D9oEJlOp22bXPxCs1oEOaOb0q2FAfQKB78bWWJ9gGvXEqwS+ODMHaJzMUBe/Xho+KHyPrDOBUe
Kf/GE96cP2Hc0J/JxxULTkqrti5WY6G7Bk43o29rWwqu56TITqU04HoJ7rADjBpmeTfCJrAUa3ex
r4+FR+NrKS1wQ4wwctqIJheRgfS4PffCwpB4K0VXHc600cX9Jq4HL1inpgx7Yr42KyN/l9yLwRhb
SxB1mDZfN8rVOvQEtMbwGOvw7d3abV/vW5yl19TNRxLGIMYnytcr02KsyF9Lz8Gmv+pSpjsWuwGk
mYsNmqD88VlihDOynyjEl3VYVgS0pWH7rUpIqJflQbqEkNBgdO8v4RpTzldzisKideelKgaDRqMY
dSs6i3u4hAb/N9G7jWbSlqAu5awBQ4aGcMQPKv9ryQ3LM0LAYB8M4sC4RY6W00snN7OvcvXQuxGa
P1+Rmz/FurhB37BJawNdNoFozlNEQQTwF0uYwFyofC1s8YoQGiP5wrqgbAXtpw0tLF7nGRXC+gVJ
IXN5AHGzRvXJGMkrEsI0JK9lEzsjQti+FEPsvBqDCFz0k4y2xgiPn+7M6of7yrPwEJeAifyPyAj7
17AlW4kF6AAl7cifBDx43PsUlq3FjARh/sYqU7PrpJ7wFu3+6zV1L+Y3hcbCM+CGDcL4CRKGIaoc
NAYj/eTcYtOu608jdmjIrYtX7S8vP8c2y3IFYQvIhh8Ng3b3K+Yo2y3SI/e5WXoNz7n50fMZFTmM
FYaJwE1vC7Z9AbT3W7Sbho1S85rp6l62pzV/2srgrHWE205JnlDpE/ETN9ZClYq4R09vXGZwm+h8
RmjJGI0NA/pwWRWotwsPGmZoc49izGh3+CdzOuc9C2M2V0G7HPS3swaEzsjwdXQA0tRyukG/4rfZ
URLGgmUDBVCHMNkvZmR5Hr8WduULYiUJK+b/Bw/VyQjfI0daDfWajnKFMy0K/fmVe4r1DWe79KbQ
6Xd+0xGwMheZZfl3ZrloQ7714Zs1HZM0OWuXpgSYyMsDcBxi4J2XD9QNAf/BWP2lSYgyKeMmC1TQ
RPEmD2GqsLs3sr87ypEtlWFwLxRBxG5lOJefCtdMNyKRjfKmSDpksjEl7D9piSFsLsYV7zjVTl3j
dXqW8zpjikgWSU+V82nev5nLr5rZFxCnKGI39nUUwu780uc6QIGCdbvRrPKnQT/W2U3uqTsgSmGP
YO5Qn6/Ttft9tH/ZJ3zCoAki0ycg3jcY91rlur+19NayTveZXGr9QY+YIksi1nhhCT3BZBSHjRBK
VQffI66B9RvB1mEs1uhzbBbxIldcl7o0mtfnJtbrM3bibIoS7pyNAfskPycn/NctaPX9Ra87+yiC
eVTflFFOWwTq2ECQJoZ4fgR0b/18n/dlVVY5AY25nChwJGp7IKl5lAIK/DysRxT3Xo1Hau1n8Yaq
CI9YVkaXJLm40we8cR/6/cRJ/iK/bcRDupdX/bHP9Byb594OtGajpbSShOE6AceJXK6oEAd6wSSc
xPhpd46+k6dpi9qU7I+Mrf38Z4fCWqArHncYDaxDDp0ipr3Gp9iXVFvAg6HYpfLYGU6uphku7KWP
2axDiDGgL7Q6JxbQp7YsVpH1zok287QwJSaB2b/kiHAjunBFpCZlh8FxoDyXO7sHGK+vD6bBOBIN
2GQx4uV5mZUlRcF1IVsqg7zqylyFvlRmb8fna2YEiiGDWupaxvb1dcTr4/LKYraK4qQXmtfB54wy
EfVf/dG/RG3d/X+AW9+Jt1MqDQvdPnmb10skeimh4tINnBMkooJgEPwL04DV0Nc9YZvqUqqz9pUS
/CzzhdyNoCjTMcrE+dX8JRKKSVmhqYqdrAM98L58zLa+BgbrpuW/wceCJHHjWU2WNUlWiOAxjBhB
GWIwJgFXaXvU0FbYGzuGmqxevod/CalTFDvzX2pXDeN1kuATEEjRqvyS6KKl2fmJA8bmWsSSW3P3
zm8Ko8n1eK09XD1aynDxoTrjlXwrCi3fJmyJT9hMuJvtqvsqveI534xOtnrHtAVWkbpWbLmx4+9o
ebnp5H4ZAlGWMfPAKfwv4LYx9fk0LQZkKMopCRlaDbWBZmGICmc5o0GcpaimWMV7AQ3v+pAnxpSa
WsMtO49I8+ro2WFMWgZpWWH/kiRrcj5XFt3QjR0q39Imw9vbTTzNegCwaOgxJrcqP2jbpX+C4DuS
JMtyvp8Ugx/DhZjT+o36gO2KwMbASA60hj40vWjAJQELrSRZ1ESVkCk7pi3QtEU4rJUdsUZuYkxf
3nfb61u8Hii5ssX4H6WH/yZGGlS/yTBnXIPYk4LUFYrRHNYM8BigT2lxzrIUZ6QIg6Y16SB3GY9s
ha3o+5i3AHWL7oj0cEUnhhRTm34Xg4s5b5OgZ/c/y8ssAbj1lDeLOaRNYWWAyaEzeAtQwpilGIOX
5Gn7i6AqvExESwmew0OmSVOMgblbNFFNYWpv/OFNN7To3QTLnGHUGFEGpusxwH/L2WTMA0WNe3SL
c+iKQt1IMNZXauZ5KVsx7QhDQV/DMiKF8A1xL4wsg0rjOcLWnnFXP1BTSEsxNlRCYAWRQxuJROqE
0LFJVuAyV2b27bWMIa8KYBNbRvHVeiwV+HPJJM7JERox5mJXMWI3qeAUG3nnHOP7ivU8pbpV6/uE
dB31GbEkxDlN4rU2+FJf4+XbYc8eMlh7TO5fgIUsrzIM2m0T82LC/7gSbXx20fnNyRJBaF40WTSO
IHsB7hsmxfYYrhIA9SB2cPCiOVln1u3QxVVuLpvKjL2LhcIV5QG3FMNMzxo0vsgK1s0RpuwiNX6m
1uxUx/1ITcUajffUoWFML74SZ1R+bsvsnucxwqSgFDrchlL/2DM6suIG1lpc9esp2cYbpaSlbBad
0JwkcQEvVz7FODcYGyzxazyb9pvZbkUzeGgd0U3+hBbFwCz5hDk94p70TM6ifQ30vAJY5FFhfI27
BIvhkGOfQrRPWuJtMYsoAbVDVIBHpqKkf2thgqsc+aEIv2DCC9XHy9o3kdU+ypuY2ju0ZDznpAgr
07QDw2FD81Q+nNYXD6Xum6irIveVW2Z9YlYol9LkOZ0P6dHnNAnFZMuxj9D8OMWgrNHsAutPY44o
GufUwuWi25uCJFXgVVWBOG8lKdWNetFiHyEgqimB3uxCdDnzdmCEVnXone/7mrLUdjzZ0X/IEZpy
ZUc2l0uQ66YB81735FTP0BtiCQb3xG4t/nVXYZNEpRtbxbAep7wR1lQnJmqk97/kp+frl4xnX0IY
28vlkkvdwEBnVcV8U7+Sg2b3vn5Uio3x+H19H7bG/6Aut2jiZ1QJc6ulzbXNClA1g6Od6bU74Ynw
Vpjr7bcuxAbfYtQv9BTKhMeipZuRJSIApJDDpK5BFlAtue6wtoqcTEGDKhWnr78nU+Ja1th/V7cV
yLRmMhr5il0rjR7skN58b60J0FHad6j1HKeLNOqKobxFTubxLzvWdl61d8xbO6jQGe03a3fm7pW1
BeNAg65ZjE6gg8gJ8DKiIpk4eD/NkiRngyk6aZGiBFiX1eJdHlABV6iUiMOOfKD0FgMojbbZo8E+
1ZOHq5HYtPhu0VzMOCKcqSJiI4cfR/25qfS3dlVsRL2OdHQeuv8CXAiim5EiFEkY6qaQUrAkY4th
s2u8cac5aOCA39TvX9DFZAooIfifUtcqaeO1HFMwvAJlKraeOgIeoj5yKBh6D8qgX+xv1UUVtV7F
m8rrXEpgsHhLZZlHt6gqssgFEEYxQFzbtyB9tZv1aKZXvVxl5ud9BmlECMsraj4wQiuYQn7tO9om
1VEHyCiMTMfx60LOGCF0fdQqTJU3oFFaxaew5gyB5qqWam24RP+IitDx66jxVXoFBUk3yyM6eaDl
vdU7iX1fWssxzYwQoeR+IdRiKoCQ6kg8eteHHIkR45VHE2hjNs9ThExLlS5mD/Fugo1AoQFvXcJb
ZYCDSIB4OXkrwMv731Kkh6+J9ZC+58UmM//dI3ROkJBmqIlCkrdhf375CHod+IWiiQpp59Zu/3Bf
notx/4w1QpxajsS+GmtwRNJzhN1UR9+o//egpDAVMxqkscAAu3idLC37nTyG2IMFVOdmE5gM5SYt
pgnmhAi/k8UVfx0HiC36fsms3F6VQPdFnmBDuU7LFl0BFDLHTvqgEBwN6Ar2c//S4yWd7AJ3rxjP
2RmDDffPZtn0zcgQ/LRCIF5jFWQaSVdDQ0qRpb848vk5+bxa2UvN6PJ2i12hrcOsv7VQLzf/+/2O
OLrZF0zGa/ZoaceKDyoJXxAjTEMeubY5R9UBpXWf0+WTm9EhIl305RVXtSwmgYZGbPsPqimuXtND
5/6Lpt05R6RNB/hJLPg1KF2sYBcaR99NMD9JCysXA62//JAZ1fGSxnFTgYpwCs8yUlalydpUaP5l
wzQjQxgmNvRjbC0GGf9L2AN81Mm+NAsrUGzmkFqFh2wj5ZwmR/HLkcwIEo7kkhV1IGcg2E7ZsYt3
dQNHWO/QUrra0DBHaTIkjCCbsB3XBKCluQmwVHtdsrbiC0thiUaFMIBShD3NynSVeY9pUNMMdPak
eCqwtSiiW/LzsijxErB3UHX7mS+dXaVcGtuUDbMeFa9g0z4Ue60wY1QwFIezsM3O12VUZzaqb4Rv
/ypcm9EmkV4UVcK0YAradroP93740FrNMzu9WH1qsmw6FlJF5rQInbz6Sp5qNdJxl2/f25iy0Tmo
JQJTsLeu6D7VDhS5LsU2c3qESg4s9l+iibufim2B9RJZjMGupEO+SX28J1Ef+r74Bm0aeDEMkaf6
KYqXLIvo9NYwlqofNXE6meajZ2OFr2gcsROzNdDRffpmaLqzFF3NqRH+JhKyhANiY39OzWFXoI/Y
CfBCWo8DzVUv3e85IcLjVJcgTmQ578+mMJqVxevoRXG/fUsGpibl3CY9+KUnMwkSrgWLYSouqsHT
S75VACIuvgsZEn6tRVMQGk+Eb0nkKOy4SXgbwFy2z8omWl3fXIyuNtRk/pIxmYnvZ7R2fseDgBuK
AaSCp6AEBjpjUuuFi3nEOQ3ivTDUYRqlHWg8dcbLJtm9CWh6NaNHYEwXunHC6/rp/kn95H7unJRI
3OgxUIGS3MJ6bPa1kVgfH6W+AgiLEFpn0YwHq9ka7OYUmK7RewYAtg/S6pOaoJ4u1L2PIK65H2aJ
4HPTKXqFnQRGsOoH3XDdwP50W1qz3WI8Mhcy4XuqshKqZgTLg/ECGOW9bMqoOcUoM9OKrzSVIQyJ
5KdXtixBKdHNaIfkLCbcP2lF1oUtTIjAlak4gj4pvGUJA6J2RZqWFYd7Lb5f9ylvNa/th6zzW7yX
jgIa6F3zVO9PRrfB09oeUGiAXGn5icUjnH0EYVyufcVdlBAf8WR61TZ84Gy7eS/1dnV8ztAiQYO6
W8xpzpkmLExyaataiUGvMJ+ArF8a5Z+dYRxofC06dlUAehZmSySJlG02DLVQYMEZFhWeFatbASyB
NvSw7G5mNAjRFUkcDZd0opG9ZwoGtjVLNrfc4xoT994lNmjPwsUUHnak/MMUITvtqlU9G4Eg+/am
6Pw6CVAvPB6Po14awTpz9qtzaJaBWazL07d7uHwcUEM0Hg3gPLdWgAYp43SA7aMp8sTnLysw+yzC
lqeJWsppKcJpyE6/GVb3Ld1iPWHGNVmjScOLpGQFfp6v9MART2tsYz4cKN588cb/5eHH9sycRNYq
XFmpIGJmpSGaFXCYoJUUTpYEhSlnhVM0SRQAKXkbn6BbT1VTLLE4v2zeWNm4dLpgGQfN/C6M9Muk
Dggu+og5PeJgfFa41K3gg6mXARPIGgLaJ8wZmKvj6qgYD9bzK9J1hmSk7vrqDHqW626wBybH532+
fyJZUkEUTHhhPpkXJEUkvuOS+KWcq91wfnlBK80I/HvAMo8uBpJ6wKfoW916jzEz1DonJL6d7wDF
RKCYUaRP+woS87Dly6aWUVbAkJIgO5GuYHT+65gZoa1Z4oMDOI0T+/xdvSV/jAob7747rMweW4vW
mbrYGzuThkTECs01bJuy7SEN08P2Nn2frAFRLer4FIY1AI+CbbqAE8a/36nX6X1r0UTB/Q7PZXT3
8QAWVMRphJTw210sh63oX7szE+rpll+328wSsaJiE22vloYHwdXhMfNHy9n9vmS3ZAkH7stVO3YS
yEq6jwNQV1tVT+m70n5fM5BRZYlFalqWgStwe80yJeZ9VkHFc+orZIA/tK5YXdjxezRtfefGY+ud
ULN+vq/kvx3OLVFCpKwgtLKvcMgYO+Vjbfv7E8IS9z6NJfmJvMhr6B9W1V+onVjI0DFyqUzyG6zE
Ck3JwcwSJkfvk1kItNCOPqNDaGiaXaO6LECnMa52hO6+6pnDRuECS4toyYufFuVb23BLizgsLhmU
WLuAVrfOt2ct0/clqo+KGSaWsHrBxVgD0xC7s41moxpXU17zWAJlXY4rJwjN+H3EICDWqEdbzYp9
Uzl0gBGTML4Oa+KZ1Cf7pKD3PpY45KZPxHRoUG8W9HRVWh6W1CkWv5L1deH4BuUYljRqfgrEbanY
UUrRHDGd9mQzPWyapTL0+713K30i0PXjZtQYEdKfzrnD+HMANAXFYDwGOC3/+/zbLTEi3i2VoQy7
7kd607byjW9jyVFNCWiXTNtcapNxmDlyeJoLmp9ApPQ4B2VDWoly+Q6iGI+he17BL93+fhp0127I
fqq1++DLev+uN0/3rx+NAiGmpsaa0qQHBXRhW7FZuOoE8WLSoraFSHw6jr+cEJIaGlmpGMCrniV7
/5IacM22+to+ZTY1UJ7sxe9r85cSEfcEPmYU+vSHo33kxMC3QKSBaWd6U+nyBf1LaZLt7PRrlo0F
rQSl2oqBVobAuNPFkww8EoyYBWa5oQ1SLlQdbqRIZvGGMiukWIMUn+pDid4aY5ftA9O4rxILMfAt
FcIix6GYtJqMao2EJVofocm++thBjBYMxUwojozKEWGRsZE3ZP3ptICgYWGpxfA5dVi7/05yePlO
wD+syLOEMZVZJqgl7JzAS/AtOMA/F5gOYsyE1WkdFgsvNYhvRoowpV3eK2XC/ZBC5gBzeuGzb8Y2
swswhuxkNVq+KAe2qPIzioSZqOWAD4ocVa941ZsfidevR7SsBDbQ2O5TWrQWM0KEtVD8Oq/FBJnW
0nrpFR17slKD1sU8WYJf93dGg7QUTFtFsZb0KLW+pLhN6ZoiLhoThIGQLnyl+AUynJt0WoCnJytU
L2idWwsgHLdaQBgHThilhmkgqvylQhPnW3jyagPdMIg2gP2xZg0Oy3YqQOcVaIDhP8XXaT5EtFXb
epUb/AVbNR+S1VpadQHlECf+7giYfOI2nBxeyhLa4onrEY9c7JChQjouYGXesE8+cbX+2lwzEUSe
2lz33nwjRcyCGUrTUx98EYMUrB5au/VRxyCnw2K3yVfqUC895aR/DN3MQAMU1E8T7ceQaTrrAfML
0AeF+5qtdo/GZQWwwCMtMl8giQwQwNNQElaws4xQLi3ta2xzbDAJOAJM07hiWOxyokQdSxZmKiHh
H0ngVJbkS+mDNPKnDogMbdWcWdjtBr4Ag0ypFerfPm3GbiHhjPIKhsEmJAEBM/SEQyiTXGSGHLq8
qbHxD48pD73BrYmANIiw6YgzMjN31GN21WlgVeKCabshTfgHhs8jKRdhTMvv1mSQeuq3amxOX/AS
erDlWMSgM7sS8P5GaCpGZ/MP4qk33pNTvxM3GHDdYuXYpHmBnTrKAyV6WugdvJUM4VZ4qa2kbCo9
TQgUHJ4OCb5GsjpgrtkndWft/J20opVFF7oCJqoS2lEQUmFqhvAwuVRXZR7BggmgOO3LTnaYAQ8s
tA0qwOpT1qdOz9eMKQGVbaD2FC+EPTfUCW8jZZzSVz7y1azDO8CU4VxE8Va/LnTlLXcuzzSclKV4
BI57arVAFCxqMtGElfhF2/gi2JX0asWZjYN3gy6tGaD8Bjbt3cBPPowwj6LMTduNeQ02TCIMd5U2
fZsoKDPgyaVsbIza81h/FO+rDQBPd4xTWJZ7QGumbhmvgJV8pIbKk/zufADJLoLKS3id6hxXvD05
RA6Aat8kHhJ4u3Ve6gLQbnbU3vTpHpFEFRa9kNP+B5Yj80T9KGdhIajI3vHrwQK8AFJWuwdUGIM/
90OIhUKELM4pETe6lhQ2jqY8YeL26FdI4QJHu0RqTpjQLIJzjt7I0QAijsW8xVjgxwc6UK4NVzlz
9LmOhWDj5mOIgKa68kmDaVz4QjBtYr+VpW+n9W2tIW/grA60rPqSe5gzTwQ3eVaJsZor09le4Hyf
X1ukQk2KhGlMERqcsKj2p/l0llin5WX62BgAiohXXr6KV9XnhMpTKGa0UpzGzPVXyeFNS80M6oQY
/7tojaNG7hmgWyzPSSTgFuNfWV+KggGDjS9vqveGKqWGwYqdqSPWmeKdCaXiPvMLk363NAmLXPgx
5g9i0GQPEtSGO02T6RYgUx9CdOt3mENAX7lPbZ9flLnESip6qzHwROLj1ayMNGsZDdjTggVmhrbe
0R62NApEZDEWNZL5XTicMzc2NSPdGdrnfdktWT5lxgOhNxzbDBpbTTzowofRO7SzWVT+f34fTROw
QbNwzI/ZC38dwIE57cAt9lf91fA/7vPw4/sIQ4YlNhii5xWkmrmf2GlGJC0nsACVH871mndESwKl
Y7LVjC8ZDTbtgWqtF47lhh5hQUbxinkYBvS005TAREKxRrOXvAqcDptdFXTYs6jmnilcLphraeo8
RPMJpjXUn4htxmWArXUhyrkDnrOXp8ZpvAyh5p96K2BEkfaUWfBHEpZ1AS8P9U0FU3y3x6YyETYK
+8NwDtB6GJod5cQWJkHkm98nJJhymEocM244bzbeT40CqZRz+ud8MfSV/mfbWttkq79iDMDIrfWp
8nJgOn8iFUGxHMKiTGd8EuofaxGWGWP/CvoLPLs7RgDTCHRt1+vx6XgUajinLaaG9VOU69n+9K0e
vzfa+XNDQ9pcSonM5KGS10RhrknbZyjZsIfwoV9lx3bPudlngIzFhcLzkjMGQBmHWhkinclO356t
FKuRnA2QfWVPi2C9/bg65/a53+CZ5DjWtjMLNABdEe2ctNX35xNFjRdCSUCKaMBIYCXseP45kpka
j0oxNtx4GX8yTRvVYQANxgDPNNcZ5wLQblr+Yim4kzgFcTPW38AfyUTs2iXjMC08GGHivBahjqa3
2+rMP33sLwdbL82tUumv1TF7qPRhdcoNGoDXssBnH0Aouyj11zJL6/G8eekjPcC8xMNgeR+FbWfG
MTJK02rMogRcnbXmgTgE1Jw9Epe0Fr2fxDFpJedymKzaTPC1OAayUJfj+enJK7Zvtf4xXIxAdxjD
QXN28IAd6C32HU5rNGL4Acq5U4+BuGo9q/lYQQzyG5QbButtr9kftdfrq6/IcKwY76bKuJxOgMU8
UK/5ojn7ewIkSqHUJE3GaxPtzYvqvMWfb+LjCMu2Aixfa3Xm6/r9tO7c7zWApV8Bo/MY69QH/JLT
wLZRoEpgEErhf3ovZuIfRa2OY2mE+CVbNtgUndXV6fyc8ZjMvFodIFBOTaYrFK+xgPKACqUIiAUO
hViMLBCnHsldlSOvy+G6MbwRoq5kl17mYa9DvGcekQeK9bW2xvDV2nUb98ml3PYFAwtEFAGzOpi2
YmUSMEBQoywLsLkCHQKeaETr0oRB/z5QlGupoDgnQ0IFlGpSqdIILoHAqqPQkL1VVvBKT/8vhDM3
dIisiC+l4ZB1oMO4sJze/qPHzKAxOha0Vz8dXNqlXQptkL9GbnkyYRoA5G8vrRAE5dCWEndWctjq
cL9ycFsAmGOtjfsn9TtDqEA70KeMaWiN/QWYqKYyX0ZNgkDNrvXhdWuMVPSf30+DWxKEIfbVIe+7
KoWTW48b3dqud6eB4twWFOGWBmFrgzIamVIBGxOoSmms9O1gWhRRLSQnbokQd4qPYM/DKxjZMLr4
ukNe82evFM1sLUQFt3SI8J9hUTm91KDz5AloZMuPtJEW2qETNtkfrpeiqaZDrw/Dy0k+mv8npfph
cGbzNKwaGccLfr9GSJXr2Kd7uk9gocZ4IyIy5xwJLdKULShIQDyK7cgIXdf9pJ0ERU5k8jUoxqxs
JRxE8q69YyyZ1hy2kN29ZYO45mHMZNcRrQqIQ4FZ60BUa2jVoB9ow40LgI63lKbwbHYkUnzBi08E
pXHvvTTGy8tbaLj7i/Gx9+wC3X492rH3cMMHykH9dgS3dInLzxZBVUvT5ede3h5abLGzrFh/pNzM
3+Z5IoKmIw1vJFhL4sLksXyN/OqCDixkiGGYEdHp4+t9ThbQK26JEJdm1Eqeqbn8x1I+HvfT7iz3
eAy85moet4dkNLUCEHjBBBtDoUxhTyQe0yHwmvyKB+Vw2xyRiN/WAM+wIwf7KSBS7rjVn63LCv37
jyh+K6/fwYhmTNUQqPdhIctzI4OfFP5MiwqGV7SKhaCf1Mcn7FvQ7ZX+oBiAzX62dgZNaf+DIfzn
XMle9FqttSDMQa7EkjBsx+42B/Nfmaq/JIgb2IsyWl+n17UJFPOL8Qyw9FikHOBCUeVWbMTl066A
xeuuOEDPtG37i39wHrbW1AcaG080mAzqGRE3rldCRRkKCA1v29He2xwOyanc3N0iK4IlSViVReu/
+x1n3/JHeN+WTauukCDEcdPYhna+r///wUr+PSPC70ptLuRDVoOjl2TnYSzhjIyiHrrFDqsNKLSm
T719Ld2yQpiSBAW/mL9AeqbXY2IrttGJZejWKULZSzNpDmChZ/OWHGFULrFY+6wIzdhsMt30cFyr
1UNrOF9X94joco0JBA1dZzTH9h/ipX9ESvasDmwtZjkDNrPAkN7WUEUV1avapZQvlx3oXzJE3HzB
bgYJcxzIOVx0diXvTbejpsB/lw1vREjiNQ3ZEFVaOOm7+WLXBkrseNxiSzGWw50KBy3dtEcHjSnC
ZEhD2CVDWQ5n+VHCa85eYTWxaDroOQVWqEETIfWoCOMhyNxVuUhQkRyYYWbg1S9rjN8cDpSjWqhv
3sqRsBtcKBRYGQw6UEPYDOTDUK53sGHP1QB3Qx00ovlTiTAasVKOGgswwPMTNuC9/fiS85f+B5ko
vKkMLJWmYS/Q3IlE2BEN4EGRHIBiomN9o1fb8Cl7ij+h2XqJMCCxj9xXU0A7XkwU1s76Ctk19Pxj
uGCjWrR7vJBduT00wn7USc13nAqWNiD3BnqhfcQ+aduxchQtca+/D5+fLGU796K553kV+TwA2Io/
j9dZFIDOzhrxPTRFafTLC8Bb7ttgfvFGz36f0ERgKea+1OJGC/oT2qre3vYrZGywzqTByKCBMTDa
jZ5u7C+jPyNIqGKPMSaOi0BwAjbEeP/0sDds1aItiZiu6j06hAKmEs9KbQPBSVhw1j3fF9tCOQy6
MOOC0LxCrjKFSX/EZqrvmDzYcmtg8LnaA/DhaZq3aARnxAjFa5ShllsmQ6UgRdoAyXJaYmLZHv2l
8BPnzLQsaALmosRgp0AOaQ+z/jWZIyQPMHNIs32LKYoZLcJPtcIAJEAfB6PZ8b5wkfUHdu4nLbig
3JufnN2Mo2v638cvnCJHcu4f/0K6+eb4f+zt7NeDmm2bdAqWn7BKdyqzvyWufS6dlYNM63Y0OtPa
7TIzs1288misLeQbb6kTXkpRh+uV1yDBDTopxlXKYeijwqwJ0IGN+gM4I+6ne/p/pF3ZbuvGsv0i
ApyH1+YgSpRky/Ig+4XYtrc5iqTEUfz6u1rnnJjuzagvkmwESRBAxequrrlWPYkBt0+RI4hXDTlh
2yqEIouAuPRo3JlLDdlMjmzM+9MT2WAe7VkahawpKWcOksjwPu8Q8zTIIPeOvbr4/yBh/PMkmWd8
7oBTBbAqmsoCHKTn/Uf5Oa5mr5zdbZmZz2hNeGNesWYVqlGYeMVQfK5hS4tXe7XbNa8cMpznxfYy
nzXVqDJ6hMlAxNcGlYYQm7Bs2eAFWhxFzgLb9dapyVsaKQeO6Gp+uLo7HZ66N/Q88vQfz0ix9awh
kUrpeKKkjuT5RJq1p61h7Q2kaTGZ7WaHFTccns2lfN8WmxS+AHIJwDu4LWSLiFNjY955b23EjtS8
vtF5L2ZCinnO9Uluj1qKV4WohAYlvwFDAKfCtf2vYMcbP5pPTk2oMQZfNNNR1kIw5iCHv/GOLgrC
y4faWbyu3NWF7H2EDcHnbaGc9z+RLcLkoGoC9pvR+XI36E0lIapUAARyV+0fl4gb5CXBtkPbxwzB
11d/zcRxyM4bgW+y9JIn+qqKFaEy5SvZw+EOw5qA/3PhbNvYrQpn2/6yelKhU0j0US4ROMpspq5A
lcs3dSZ2SdrWyOVzc0HHdbNOH982SzLYoP+43fLG6v/mhXzTYmQoVbIm0kbQCp4BNU7r/Qm2zC+w
vnsN3enCIb59tH8jtN8EGTE6RSpWGdGglkaCUJvAFdKdBfJSO33LocWVHsZlVI5WresGtbbi4oAG
4A11UkPvZeFuf7nwUl3H53BHf/FP5/GbO8YOdWaXpgP1imFhyREigxr24td5wcX7+xtb/k2JsUCn
o1hXlQDV9tx8GETB61guCn+EB/4CgM4Ru2ox781h72/M7DdRxhQZcf3fJGftNk4Qo1RvrskCjfGt
bX9qy13kfD5zcSaoCP79maKT6OdjbJpY7SzqY54dB5vlNoZ/hw6i2hkWLYe/v/HO/8efIbLqJjaO
xyONMd6su9BZEhW5cPsa6fJaLRR6VLe4YlRMk/SYi4ppUOh4zh11nR+OCy8J3pB8RGYE/K3Xri/Z
9t53AJDgJ84uf+Kltuazdn+pGoMdw4FKN45n42qL0WTzmBDkSci4QlzPPVt6drcYZjRNJxjY33Cm
AosxJnRlFz4CX3PLsRg6jwyjX0wlUvpzDzJmRqwYraqHi618HLFML0/wX7RPHm53TZaFic9YfiwW
69fVCvHK3nXJMvZC5+PjBf2QB3Q5WbtybX+GCGZXKxdhbVvywuj5xNHkAhgVJehhnYY06+wAD6Na
YiRCgNuw46iled/uW64ZtZSgZXsIaTKgRH++LbyJnr3zebPtVOPcumBGIxlSUZoRDW3H5ckJCQUp
us3GfCJlcliM+ukiuZHrAWxkBEm93QG9GhT04gF9wqTBU926dnIPTJj9LuDCS817rX8dIVsuTSst
tEQauW1AtbYtV/ywV1HDcY45at24ysvE88jMOksHmisCIgv1seCtLjoKkuCe7T0myHilFY5KN9jy
aXkZEJGmSIUFbyc6twEH6+EeaPpEJl8rYHjuU04MzBP5a9l4wmJbDbE4Xmt0+irsibSDHtB6xBvO
bXHhEmI0ThOL1aWh4W65CF9h7gHX6e+5gnHbVzTYBtdUHDJTGSAYz0GFgUlrK74m+9zeXX3D2xzN
tIlNPUOMmvw0hZ0gR4kmUOl43mwkmPwjQPgW2J7io2a7t30Fy305p8ixU2yPUqaZvWQVOMQgxqpQ
rL6JHnc89XTbawK070+2IkAzNljnQEtvCZZCnu+Oh6/TC0BcEVJwcauui6xu6KmrhzqRv7hR+kIq
IPGD57wFaMPf3D0uH5LN78f87gE9QxeF/P5NiF2jyRKwA9Y62Gf7i+/zTpbjChts8iytEZ0W9Omd
neDwduc93ndH3CNSP8YytznOMO81XCOBCdsXJRnzE2Vb8L0qJqEP+BkKKsW5TI4VYPNnWpJGGsBY
acSmYzHdxqzImDsiRyr/JvH4lzpmE2lpG/63EOJhjwkK3Jb9QOxfK9TW8fZ4LijnDVxD48nRjdH/
FEmwQQU6vAe6xO2HzXM8rw9/QqFrkOWpdbyyy8JBQulumXpN8AGtT1t9eU2vHI3FZuOGvNJGc4Ak
JKvfJz7mL08CGGdDq45KdKK1bQd9rNScoI924dKbQUXs+V8eHKM64iHvYS3BC8aW3h6Rz8Qa+Wv5
ITi+89JJHMbYDFnRZZLYSaAV9F/y63n7xXk6M0O6P9Q7mxlr2yRPC+q7Hn9t0Hub2Yult1EXHuTh
IVqgNku2LrrdsaYe3UccEeQSZwKSSkBv7LkGd6V7QC7/8c1zAnUjnZzeHis3bHfmnX15cXb+1z7f
pCV0R/AvVRSbO2vaVB9NtBFAdziANIOril6IHH84vM4XGb8dyesIxOS5nQtFwnIdepPJL/RYGbZ8
QEsXhwpPXJhIBKFVWg40mDyVduXrpHy8XDgkOIpJYfyBS2yYiZihpwOhcbIyFj5PVXByUQa7FVIq
rFSLalA4bI5b0X4jFRJDgNNbCEvOS+ZoJbY/rFXUptU7UOpt4MauI5ItHhb32/MDytocUtLtSOUa
m0+uP8rarO+h0x8dp9fJiAZr8gvpxJjj6XIEQGUSF7lwaptkBEeI6EoAUSFiUDlVXk6KC4BeP10n
RRArM78gU9nbGEV17rCvJCK/EdQSDOhssdAeNfoaGPw8iMX5uEEB/L6F9ZayeRWcyRnKkRQaEbXz
lv/sZe6j7vxGtsRFSZumLFoMXt++tFkfcUKPeU3hIMR1WuDONBIMvvWUvd/+/fnIa0KAeUsN1lzm
mOGCpGMGwnt7R+SFklxOyOsWBatd8M+kcEKQsZOFYmRmG9ITJMvlIvTQUkRC9/Jwm6/ZZzWhwhhI
szoWQ5lQ33p0gOzAU9mzmYXJz1MNNRGDOMrz2DrRp6TvkkVOrnl5jpbjyRrrKAOP9b8e+yHAXD3t
HP+NmHhtn21/j/QMj6fZUP+bJ9ZT7kfFjHuaoo7X77gaA1uQAh3zuZYjvda8ctisCp8Qk38eoCZa
hSz/h5izyT3xw3d4/MyquwkJpp6Q65llJddUo2pLDy9ItSNK5PnIM7CCcF4mVNSfjLR5Vx8TBaeW
O28Aw/49YGCduMkS/S1R5d4Wai4xRhucov5yUUwQcw6H8/pIgt5W0Tbpqa+ieXda+nXrcSjSz/8j
apywx6qHUyED+AIU6bK4ckGQoiWoWvjakiftvOti9AIA6+HP0m5XVLIxxYJ+oYWGuu8aFQvEhtay
xxje823ueELIKAkBnRVF2dBXrJ6JkGEwg1v34Z0foyiUxKo6iwphsUw2Q2DZA5prv6hzl+JvjsjP
J0q+b4t11dtx0E+WBWrPGyTXcYRAfXIegCOAPyj/0OFVQFy2BKsiOUc5XyedkGYsciZnQnqxIChY
TYmEMzZtIVnZ29a+uovI5f6j97rVuFI2UQYX2vdvX+R8s8CEOqtOslPZHWkzZ/B2/F17GiR0Z7rP
3DFrjpCyrro6XiK5HHHACgkBQrnFQl15vfL3CS8jOp8lmXDE6JVEbqw+ValsbmjvHLAfM7yFFYpb
AKvlnN6sxzahxagV9agcNTGGD3B2Dq2LWhMMc0MAi4oZMtRhONQ4r+4P772MsFaIqn4HfYHvERy3
5QOqEajfYwEcVz9zLDXryWu6FgrNBdRae3MikSstAA/NeXfz9aTJATKKxABD7Ymmr9tVvgZQ6ZcS
aEcSYVvvFgjUX1wfiscUo1WGNhTFxAC96+xo7lhvwv3tW+L5hawXP2YKZQokvLuji0xTRz7Q/2qS
LfKtO195vE2OIxOsP2+awEpWQsoQoJqlbUH0B54nzbskdmKjTfqL3NBDQwsaefhN+/RdhAnu7swx
mvS53LCZLNJwqVu1YVQgtMFepGVyd/uoeL/OKIYqVWTFpFnjQAcCUb28/es8TXrFrp14trlsVUUt
4+dbu185A9019zGuTks74Lno81pHRySlWnSbGaOzEw1tSqcUMZz5u3WwRhvoq7x9JdRn+PMmvkkw
LmAo6HJpFiDhSYF8nxOZq154TDC3UY8Yhj2G8FrQD7zZtG+po1Su/HLB1kzsMUBLEvJFnBuat0Hf
TDHa2jSz/qxcQFJ+y7Gcan3vvq5s/zaR+dhDFUUKQAWoK3YIQxrNWOqqlvp9R2wE3cAfQ9NKQzAc
hCE5mCGO/zCrACb0GPdB6pVjQ+cAH8cPbD62lRX05m2W5i3qhAQjb8q5S06d1dGrwlA7ernuMEiw
RLYR+TYY1oxXEpj3xoDIrViKBXg0iyGo1Re1HCnKUmsfSVKT0afgBtQre4sdMwnCj9UeAwyJV2yU
NNjxushmRXNCnhH+ix4WXRuD/F20g4sCiPnbBzqfhJkQYGRfiHWzk0KgVikkXm9i+85LnfZpSR7E
T7TjDYs9JpPyJ14KZj6LOSHLyD8O24guoz48Ds5Ijk/JAs2udQOvlsPfrEhO6Og/I7vCGgTxaGLz
xPOzgVszncvd6eX2EXJ5YYIe2ufXGCfwEjjhSojQg4Las/b6ySFDb+IPPThhhYrKRKlju9E5VunW
jtNDAnjlh2sjIepG+wuPISrTtyjRQ51QQs2oz40jGEo7ANc0tU287He0iLQlL7S61mv+npTMNkjJ
mhmf9BHiF6AzU/+dyUCoU5PFOUL2vIwJsJYpLl/sidtPZ2ekGFwONI6IzPsUfx2szHZOFUlT1xeJ
rkNx8ooQdNkVpHjY77kA2RxJkUVGmVRZN2ZWiGUdQdUFKF8doTt8Y7n7V5LyJ+aC0sRjkdJD3Yh2
9Von2xzYGBcDKbrQNSpe2DhroCfnx7wxqzdCvVeBEXf8SjKS3K8iniWbV/sTEswTi7D5y6hTXBFm
ToHxkgWwZASoy8bql+LuHe7ADo8l5q1lWhGJRk5P0Ol/YUEVzQ73zuCeiW9z3rXMo8W8ti4CyrOZ
gNazQ4FJSxdgxU653by1o23uSblcryu39fQ77YzBduxf5thUDv2r0E5ee3LWj1pbQygLp3nfutDC
t8WRxyDbF9QeT1VvZVQHHw7hapm4UF+evETdikb4TukH/kr3fNvhRvpU8m5oF7ZBaAB+X1JadDnO
pvpcDuSx/R0Rr/JD1QZaoK893uZ03u/+FlO2PQjbQNHlMlzplaR3YwC5ZmvdK5Al4lC6bddktoRR
JRqW/rQQGuqWXGzsL1pX/kdOaNfn9leJ7WkOx7mbb8KYMMeY7LLUy0pN8MxL91n9alZVTlbcOZ/b
/o58TZ5OhDG3krpVR/g7mI4WPlR7WB07LBW7fXqz0deEE0abDJ05Vil93d7D1+1f5koA85jNk1AW
XYPvj2M4G2QBvYFGICSYeBMUHNFm6wqtch6GjB5U9ivdj7/+nU5gywhKoSeKeMEJbcKFZ3hHjs7j
3DLbaGMa2SlR6SmhCSxDgfkVCFW3L4JzxWyPjXYRpKgqwUC4xChAzdlsyYkKgCT800OSura7GD0V
08OmX9HW3GZdJF6d24BZQ9/hbm/b7uv2YVFpvJc/Gzl+Cy/bbgMAa9nSGvryVwdzB4+96p1P3sDi
fOg4oULFb/IO1arDLNARDAJIUfLe6BT6AriJSOMDKdnmtpPR87qhqK8mZEIO+A5Jn2T0PHPn3BBb
JjhHZC1RIOO6e7wDpMI5oSUJEYZyBOix9kyw1+u4r/z0eQz3MS/24GlMdklvJujNuaV65uzVmxBB
93nBRwuYTSN+3xRbLpClMoyUFkd3AUT3y2lz6oiNNXM87c95smx/TzHUstnKiAn61Ua3zfvM7lBH
wnDPxcHJBco9t9mR55ezE3Bipoj5UQVJw0fm0iVobfdtbJLktQ/Ngz1NjpAJsi1NTLEQF/fUa06J
BUzb/af2icIOrVfxfHOOYmLbd7ReEcdTA+nLUFhJnjvsc+icDiD0FwBxnYnZrFzRu60Lr87Ajdel
MJY7S7IyCnPQVFogPDzk5KMBng7wYThWg8cbozTKVpFVIQUct9WQJCQ1T6nPtxpq6GYAuqhpqezI
xynpukK2KAg0xgYLT3jINq82Ngas9onncEHy5tPnE3KMlm+N0myx9Y4mtOl42S4LHs2l+pFgyYXl
+KuU+Ht/xzGNf3NZ3zwyl9VWomQdKTbzeBd4S0+wxwcs+Pviangq1H8KxTcd5rLqy7FTOoGeZQAE
xbtl6KB/mMIGnYHzD7AzLkEa3N4iyHhdDfAGqzgEwTPa8ugwFKb1KMohdVlhV2BWMFvtcER/Prj5
5pJR9iIGVFrFhEg+ByDpbfoeW1ruw73siCSP7N0p4O2c+Rut/02ScQFP4qmJexEXCBSQmpj3a4pH
BiQmDmfzJvMvMmzYFgP2bDzTCOA5X28u9ughb1FuLgldUMWdDeQIy5Xnic20akHR5BQLQJW9570V
j+qvLCOh96tsXQ5fvEfHxmxRJjaFSmH0MUQSBZrnYQ7ZX5IVat77p227VOAZ8NpMqKzfEE02bhMq
KVTNElJyNJwQi8vihMMVT3Ox8ZoRYmmZ0VFVgi09MjmoC1QYn3tzoXtI6zocK8OTDUaHlFYW9SgC
QREHmPtKXm6L3tXW3zouRnV0oRIVmXZVUc5BXmH/GtbTvFNcpAHjB4ndYNZ4fVyixyQHRpKTL7hb
krnnySiTqlGrJBvAYbU+bt8LBzqkXq9f1jAHPq+9czbWNrACFtMdWJHDOvsnLOiRqypFn2INkKnC
PWKlNYVQvH2qs03Mmo7tpsAYxFYFFk8ao+KnWL/QcWYHeqN7L23gPkEnW9vfunOP1tXIa4PI07ef
EZAiTZdTkpp7A1PyzKUW2slEDQTksRGnRNdO/JvD35wOmRJgrkwKk8t4ilEdCjbeu/dbXzY+bfZE
2auAgHw+C95tgrPZ1ilBRvdLxrHQ+yNqRQB4CVS38pN7n7fzkP4G+xSmNBhlPwyNaokJaBwOnjMA
2Cc9cSLZ2ZTChAQLMp015z5V6MVgV/0+fTl9oHYf1fYnd8XVnK2cEqKB00TJd63UmQmdp0cLe7gK
nXs0j+RkTf1EX3efb98OR9zYXbfm0A5KMoBY7WKe1uVp9NngAbsuNRmpYdQ+2QyGFLUS8HpFWgI3
MDIrNcQEYtUZvOyECltZeemxOUGY0qPez/TwZLT49gnoKQlJX3IS7woASt4+s9li3ZQIfWITIpF0
7odOBpGzdwjgQbXuW/GauPJrbZFk2WjIiPfg7csPRayNPHEn96/pN1bcpx9ADc/kA/qoSXRNGKEk
MuQ8Nu+nBUFoJi3I6Pq+xGlf4d4hY8bqXtCQ9Qe7IOZuHIBi6480oXYBlxztN+t2G6qMuqOkG4ps
0jB7wpkiS8J46un9gbGD9F8lmG7J5YWnM64h+R+nOKHFPLQLms+PYQ1azwGWOr5V94af3g0RqZ0z
cK6cfeiiQWxv6x4A1mBouEnW+YOdfAAjrFmGEadewgc4h7cQAHLw+n14qAbPD5l75NNDZeRVj46l
cqxAJwA4R/US7W+/h9k3N2GDkcYyE4ZwOOPnc8Qu4rJ1XP/MBcedy69MeWCEsI3LEmgHEs4KnUBv
S5IsOlt11i8Fxh3tlkjLnuO8zaYjphTpqU5EcYzK8hSWoEhTBAfPE9zaI/s9dz6GxxljkIdE7WXs
TqAYPBjItUDFXqkPt69o1npNmWGMsGpcBilHLpl6NZipw3pBlcgvHMU46w5OqTBmuK+kMUJxGVQq
dK6OEAes6g0W7tPKjzyeqqCv44/nCx8NDTWmiREShpheFpjB0RQQa+j2AVdCVdCHQuScHBWsG2TY
xJ4VWqkqSirI0F6Xw+AYW5Wg8xiFq390fN8cscm9esi10BwNypG3KZwhGM/2vU1iuLmfw/+jZ3te
204IMgooiuVM1iKZjv5gvOjwrjiqk6Mr8YvH2mxLszGhxKigYy5iAWyGU8RTQgYgvq8xdj6ivSC4
F1HWhX5N9mIAup+6y3vIHEFhc32lWdUm9noDm9wJ78fFer/yv7SlafOuj9qLW5LCqChAd1vZ2IFO
0K+s65LgcSfZOw3tbLdlct4BmZwmo5qSRM7qk4XTfM6QO0fzlTdg1s2yF4vFFm/ta+fzoJ+5osJo
qUpvyuGUQVScs6Ndm74GT3HkZfEsOyveSc6qxAl/jLZSYjky4wYPwenooLmyLQ+CBi3Pbf7lPW5G
h6ijfipSEzpeRCKgWwrbPKg/tl898okn7noR3rWpjHPTCVKVHgec4elNecFMkKqQxiVPLhZQ5vg3
NKGY6mKH5DdUzYmbtZ0109+HyvYFV0OqJtIZ1J9rFysEo623aRfKkZwSMu5exZfdM68rdd7qTEgy
+iUEZmMhSlRFH0oozYdXaM0v4Oc/cy+S88bZPuH8iDnCU63haF2Ki1k1RHDVF//z9sObdaTQZItl
dAr2tYrMu4PHapqjbKJddDFuff483zwX37/PPLKsEWW90/H7J9cBIi6F/2+9i4Phwdt8zHueE0aY
B5ZgfL8LLRBCZ7LtZA/RKtqMoq235LzZoUy+1R4HTq/132iQb+aYt2Z05zyVFNDUACdMRBf77VCx
/TDJKj6Rz0/uKPhcHG3oCuRLlHBuJnOYatZfupCKBDZUC+/F3fFJQzN8g7xl81RhC2n/wp+Tozz8
YQJ0yzTRho1E1RVaauIzyuglb6wwGekEPBCNBaL5sWTLy+GMlR8Xknn+Lrdl0eZcp8ohy7yz+Dx2
ViKnI1xICL+U2i9Ptt8GvsLVmBo11Lc4ZAy50mC7iJyClKO/lUTxCgfrFLwHdLa//EY18t59eaXr
o0PytFqt0CZ4oDEHfAuUij4/gYJlb18R5OygAThGcV6+JmdPD2ly9hGy45lZ4ss2iq9B1Wyx8wsY
B7xVzVw6jJlvRQBUifSOwdqm3MgKiZZ2ZX8p92Wgu5ybnTVQE6YYjdOrnX6SczAFl/CAPS6I8rcS
DjC3eb3As3ByWEL1l+wy7yUc487UL5QU8EPMxUEByn6UueHap5govm8DFrQheo/pbMxnU4cNq3LQ
k98GCJS5iaNZVTv5GlZDGXGk5WKGU3bexkBpPcu+2uX4SY0Id8zk6gPeEmtGOTWC0UiyAnK0pDk6
sbd8WMZ3ZmEjXZWkjg+lGNqm7FeAEoAY71d0h87umeeqztrob67ZJKPYK7GUJZAtXEHvvmHvqBeu
lQVGolEMpJuJPv9ZfDMhSb3aybMZ69S85BdwHmbEO63ElAhwDhZugv0DvvbackvvnJtlU45RGGNG
QgDBQF3AK5COKFCsxCDBTh2ADHzy0jzzcfyEQUZjqek5lceO0kNvc7q/3Pk+YBA52oej+A1G+WRV
MpSaASKoNh4BvoiaJjcxzFG9BqN4kEOX07aJ6KbLwLM8TbRdGDIgZvKADHgqzmC0TivAdgo1uHmG
o4gtEQOJgCxOJ5U5x3bN/954dwajdI690aEnNaRl9t5O1waGSaB1kEqVtiJAj+vl1w41ltDWXa7L
yDGaBqNhtLCtReGM48ywfsBJdsoDHZbDzIBdCOTfqXGDUS+pqkd42JTWmQSHjVzY4meFejSWMhLN
+WfB2rfIs1nUqigao8iokX6rF9lTtAF03R6YOz0R1rw0zLyb9ZfZMBn9kRTxsepLqKwNdJb3XiAU
LQKgQyZ7P/iHHvKEM8bTwSDlJRMAiUI7/uK7EbEuTpA37cOTf5NRGcNgyWYZUTXsZLvBQMEC3YQO
Ankenj6XEqM32l425fYM+cdczDX/B9CaNbL4AVfPz8YWk5NjtIeRRZmSqvGISg8aTYAnROGL4bfw
Gkx4+tZklIdcVLmQKpD14FBvOlL4FQGIjMwdQp1tUZg4LKyDH6plURw7nN1lEZcEzljiCq5h2eG6
aEh1caoz0Um9hrf0GcTJ1urs26/62vl2Q3mZjAYRDKsM0wvEBFkYzPXpthIIgCJwEhfYV8vwZIeA
ifV6dFHKiRvZpg+LGsGXoPEOH96GK0uMkmkl+ZjpJ7z6y8rzTrZ1wbZhoNIKS5QusCfuNvPzud5v
eWJ3smYjtjwrIuQJmcMNVuAsgY27eXgxCbYxWctPDjUqNOxRmyoWCOiKKWMJPCO9p1bWutHI4Q4q
TrlRMN218JO7wv5MN58IczjU5t7KlBojwiOya2VngRpmQUjhJPbLBd4JN0KdSxhOyTDGb8zLDi0c
x6vTIJAMSHr+5Z1X/JkViykVRkqLuEiKXrv6P+iGTwC8BVhvlJm4levZbuUpJUYAL6dUyroQ/JxR
t2tGLLHCMLJNuwIRP3whZrGwQJF3V3MR0oTo9aMm/muuFeEl1uhdHZxOpCvdYwpuhwDpkyeEPFKM
qdPMsQAuBkjRrOvBsZC+6El9UI+g9vyZH/6dFLLt+YaE7MWZXly4iPfKSPQjCq60DJDyQBdmW4mm
h8gYvDPwoyOzBmeXxQmDT4GHcVATOwPQGBgRzXJOaDm3xYCSN5YG+nHDazaWCwoy6w9OP4Sxh1ks
d3FDX56zcZqGgDoWL+OvL+QMkBn9fOY4oLPdKaZqWojuNOztZoFj46OgJUKF7e0Kxl4hrf+Dx+Hc
Jf3uP/XXNxnmaURW0wpmV0B/YSIJU9LAOHuidRaeN8ahw74GVRqlxqRPEHFItIuw6CUBQh3Bwd1m
aNb4Ts7tepGTZ2fEqNRHChiC3fUoPM7gD0DQRjaP2hykBQJe8nV2+nBKkmrtCclKwwYgMwdJdAED
f+Rto3jHlbZplyJKZAnsqnObx9kW0ilB5lUoXSeYfU95zO9OAKD1d5cFhwTvvuj/n/DUX9Qxb9sK
PB3GdXYi1i6Ft0SbLJ1P3v4Vad6I/iWE7MxKruqZKHaQ9ecDVJajo1QPTBof4/Icrqg035D267jx
hCvNFCNdTk40fnRE+y62yxM5++qjsfraG6900+X/Y9cljzvGmgqarAN8B0THu2cg4dMUc+pUQbbO
HgGGwesTnIUPngoHY1ajpkyKXKLSePC6fRo6cPOw7AjF2pfPry8u5Pm8S/J9d4wCEesIpWEV5CiI
xMGBr+kbdv/IVSCzPompyMCStuBviYxAXurjoJ9VE6lkQE71O83VVnYqe/mCG3/PcjShxLh0rZyp
kQmmcIDaS4ppI0waCUsMl3NU1VwVSkO7qKQa6D8zsXzv5xuT42PRhI2KZ6wuHqt366F/PZ/QzxNE
77flfq7A94MS4yAMZ10QClMDpeBw570/Ni8Plvv7gyDSB/x3bvdE43rGM28NMzOSKJmWTosrzIWF
YlyeysgaH3Xkap4FUtqn3jaBgOqenKd9takW/x18/OQprzl/DzUwCXAzhqKK6PD7ebDJ5XKUMrUU
aY94uHqkC3vJ68XZ/sL+BC4g2xUPjFEqP6gx6j+qCuwXH1rxmqItscwJL/yX5dXkPSKp9wDwkfy6
re3113lrepiPq2yAZvgBQq3b1zwX+ugyGJcBHSAZ+lUMJuot6bSqLfpYRPUs2MjuSUWFGl61CIr+
l7WkK2w4FKkyYXj/QZG55Ea8JMOApQeP+T0qtoYBkEykg9GMdHnZwa9+5idaZnzdHxSZ13nphDQa
w1SkpciN4oSPFK4K6RbuutY5T+IHJarXJ6dZ5McRyKwZpKhDfvZuHB3588W3W996/IQdlCkqnI02
Tp6VUmcMhi5LsgWUE+DyQIR/Ej6XsoIwL4dAaWTwOgjxuAYGiovl3QaBhUxtWh1FVgZt9aeF+Wqi
XP+ev1gLOx3sPvCxJgQ4xnb8XD3Yx7u90/HShnO96D++kLmELj72ZywTwhe2KxQmAPK/gbyN50Xj
AuANR2MT21wfVaLRLYXmO2D0Ol5D+pz6/PERzP2cMjU7xiKOCRjEGsGkK2oSnklSrrtFz/sPIZ/c
B2PA0zSyyrNVgFtE3d1efj0+uk9fp3deeD9X6frBEWO6+3GEaxeDo3blOL7VAC0a1dpwtwk0opAY
U4CVl20stPvDo11gKe0GGx4gEMKzkfk2t2o8F/T8+B7GtssZLLHe0Wt2nHf1dXzXnYJIgChsSIf5
QJozCkKLk8CZi/mmVNluFKEO5TqXKNVgc9kmO/kELLfYuVeXi2g9IE2AnUaxeyGA3EdfXR18Rs4l
aN95qm1W0XzfOtuWkhpRPFgmPuOCIiKyINhhH3oD9lNiDfsnR41Sh/2GhLEwaX1U5paen0TYZzz3
MHW6Bx+JCe5U2LxOmzDFRA5yG6tnob0S8pAWzxUiRUiLD7aAOQtMWthgLiq4W5quh3WLQUalZUDQ
EcuuAoMlubjZqrRHPyLvd15cEQ09Mds8J6UDJ7Va7FfDwt4CaMduE2AYUQ1Lg3qU7E07e/knxasf
0saosqouRyvW8eagTw+oXmEgClvJ+HZrxqv8QYdRImVlqZ0Y4gSQDhJtIfHUTzVBA+VYejzJ5dgP
lVEjmI/LC8mgh+3QpYduhOHyNQ2oWj9e8JTWvBpWFF20TEnWDJFhzBikEGxBpJ49J0wJEggi+l3p
lf2TRzIhxLDVK0NvxfWZskVtX7ZqvdcYivI2mbmOUHhO3/wwSg/JtEYLQ5Bp7cbxLlslCAFWtyYf
SyjdgvjN5hrU5xtuHmFWRL4psyObqWpGXdeC8oBdSy/Yoh59pmQc7Bxvk7vbadaoTYgxPnKrA1NB
sqgmkN3aTqDSQ7xAbGTZcwvdM6Hb9ESvEjRxpPKqi7EuAnwpZBNIaL7W3Nfzghfb806PUW2aEWqa
WoGKcAfH4xVTtWgFQWcCxzzNZXt+cMOqMusMREsq77phO/Lv0AE+sFph2rVdCo7/SbtAkrvd7rZU
zjXG/aDKqClTLk55n9Az7Oz8zly3nnxotk719CU4n/GCuxN3Ljv/gyDjXR3No3SuDBDEcLvk1Ju2
Jfuv9h1KhLvLWJpVWBNZZFRIXReiedQoLWy6eTsRbxmRHOBde27qbA5Q7gdbjBIRxxSN80eQqpzG
o6sTk5ONAVWL6HbmCg/HJBjt8+5rfPL3xeLLoF01HPVMKfxhCifMMvoFW1Niy6LyQ0O00tY/nnnN
WXPx75TJ6/+fPDgTaA7HUwMSrX1dK4pAVBgxIv3lAw/Q/uRBpsx7FUjJmAg6RUkymSdxzDSh7jFf
8aivzhXpN+XvbHN8+oj9VZM5+/YO4WBAa32ck5x/FBO6zKMYjDaVqgZ043VwOD8iV6OsEOPbe/TX
cR7gTDZDlyekmOcgRsM5qQWQykj+KG1RCd9/cp74rEaekGBeQRZG58o0QaJyNnfdi+FivGvv5wte
Km0+epsQYt6AeRJzrVUvCNrPPnJ2R5J9oWCCWTPaXie7Z5NID2e3dbJH160wy+wJux4RMHnitfvO
PQVF0kVDgcxg1wqTAEuMWAw1faR5miqzlRNxuN4JPTT2tSmyjEBFwj9UFhq8zrKoFhuTvjbvIezc
EP2u54X9tevRn4GxVc4d8sgxR6toZXq5lCCXEeftbSR3C6Dp5mT75HObaWajsylrjCIRLgKMeE1Z
Q3i4Odw9eoDvXYS+CqQM5JW5/tfsbX0fJRuX5ciJmlr+n6PU7eEIZwhB6GO0GNxVAoypmJdmuIY9
Ny6PDcFyJRzTLDLwvhOivGfjSpDcBAugV2awchcYSftN1iHZrghFq9H11c5BlutTfwC81q8IKBcO
53bnlMDkxNkwTTbPwkmiJy4e3XMdLBYPMfBIP17tC7oEv+xG9v7R4Kk+pcm4NcJFSbW8xhkEh0OM
/Cl52a5kP+QuFJ9z0qZ0GF1qKHoUoR0Mb/ExInTVkmul9nKxIOhXFuDW2+lvaNUTF4FlzvYrMron
JIlmLnWGvw6FM2wmCBE+CMBuJQfAiWFmrhzIcLJRR+Bd4ZyXOCVHlfDENB472Iu6Bjm4Nd16SO3U
t3chhqGWt2Vl/rF8s8UcZ2iUZVdTUTEe9uimw9zh7d+ftX1TRhiDJId5AiglAYw4g2zHe2mhH1bq
O9Zb+9Edd0Ro1uudkmOMU9TIemrSx4/dl7njVKp/8SLbvXivp+WqefO5Q8hzGHoQ/O8TZFTpMe1N
9PODQVRVCwcLRrDlhIIBLu4pOrlNS7k9Md2W6C7vbOffwjdpRrNe5CySzTyWHp8vCxhIrIfLeqLz
RJ8jImxP9bk0a6WscKTNvncAcYBqOCcmmo1lJ2doUEYn0n6q++oyYpEEXAoKQggIZZuO5D2Ya0AQ
YPvXrz02sn5y726uQD29O7aVWumSy4CN2ThAp3UF3BxSTAueIz1X6fxBhVEdxShr566AhDw7b3lK
sI41uhfJk0hQ6I8cun+H53DSX/zTIP0lGGxNazCHSjlb/8fal+02riTbfpEAzsMrJ420ZFm2Zb8Q
drmK8zzz6+9K3dttOotbebDP3f3SQAEORTJiZWQMK3CebWXwhredUtJYgHQ3CoR/GB9vMbEigpkf
RQAJbSA04Us0VUo5yCl/aUfT4p55Ulx5yE+m5rCI2ZZaI5W5KApMuqYROkVPeHLJWJy/DTF6Z7fH
3cjbzL6oRQSeqUUhiSYkDRj6M9jG1YrtaiOaFhipGOH6Yhw2E0KBh9IPvVC3EGJppcH9UjZP6SsD
gMlN8ZctzERQINFJxZTEFT5PD1vY+PalNkpT26rvvLlrFCaByC1SvSOP9uUsAx2+iMTeZV/bmFQu
OrgzGXhtfePFW6MT3sg+z2eUHK3IkcEOpFzCKyaNtju73Cq50W4R8DI7NxaR8vsQaEdX0qxo5THi
L4VmxP1mmkxkXUbjj5Iy7lOWiaqUs+ulDBtdwUQzwQp0DB9ugsfN7nlXFgaTzox8untHTQUJctKq
aTjiqEmKwHW3EfijOmN9OLztdkziu6VOr7nz0eMT4WpKkdWENHcIDayxi0zp6r2yWLkWH+mirIp4
poOaQBFol2j9RmyjHPZq+g+iVa69rXjONsNZIvs0K7zvUFVBll38ig3l+b6zLF9EM+GUs4RRp3hS
VvIIH8AY6x4V84gw89wgzVPZg0lquBtLOv8rvP4WS3MkFAlfNlh0w1/kYpNtHszBN6U9iu9kb8C/
KhPODvhW15pdtoPHN6KHveeoJLy4nZMb2KyjdxZS4Xsmd9WihSoS8i2gHENrB3WesgjuAG+sCGA7
gq2YePudsVO73u6e/oB78v7XW76JvqXRxxgKXtGmY80jz0JKN/5u+CSDjHFhodrMkLWI3DNZVMii
p3oxySI0c93It5TelgS0WpbOc/P+FGPjw5p1VSx2TWBq+j9nSfPIRpWXyVMF7USjczLBPOzAGGoP
tqCjjmF9TU/3NWR8uls7ycxMoqrw8kns+YvTr7ON5DxxjMW5zM9FwVeYxtMq6SGhWlnjqQFlZ4zl
GNs9a7ZsGZNnJ0c9crIgksQ2w8lZyFiFNkqJGJZDTzWbb5qA01+IPJNEBShNjQl3uR545FWuFnki
XnjjUj7n5lY7rD9MMz5unhL7CWEfqxtjGTdnoul4pZX7WOgbKLl/d9+dy1gaWJJmmMkmMLjbuvIN
C7ZYPkBB9RSnhSc10BbnKvMmVxrhc7YnM+JPY2M8Rbv2M/+8b5WLOfi5F1CIEvBqIBY6ZHJrPI3R
xNTboatX5mpt1sUuMdn5pMVA8Ptg6XxSK/aZGsgw0xdwrwQmuqqndbmtPzXWe+7mUnesh84jRdV/
zlPOwV2AZL9D0Pmle0Pvips5+lk+/z5fsDCufR42qwBtJPlW6VHIYT0siZne+yHkSGa+L+SNVA08
sSXM/lfHxMnAyHa9fVTCGomKP+OrMvyGpp9Q/arKkwge2qC/23lvtrpRI4O97xFpODvlEwUrhsTF
J9Lsq1Lgk1RtqItDSzyVP2J37XhrVJIuWEXOet6KrOOk8EeoA53TJsgq7cohPPvX7DCaGuhucwOj
VvwaHFxvg22/riUwwmACA7suUQXRLWvPOmiWMVMAJQuSogQ+3Cc7EBv7rE3lWMFhmU81otM9E6Lg
iEejdOrp0Bnc4NIarHcgzYpeC9yRmW3+b+2VAqLG43ns8oawKDHdvfNZymZRrLUHC72LkRn+G9Ji
ZQZCEgVCOaHeUziY6x7RIR5UoaGbuCE3HtI89+30Fu7eOUd6+V1Rj5Kch+RGebHyXXCsI8wGbbfH
DEu4V7LRrE0EifvEDFwQJibuF7N38ra04N4voCIdP/UiRWlHXNOOu8ciDfdYm5+hEe+2hGfbTja7
whCct+cn5mwSIwSRKRjy00HLOh8w5Fro2qxfWRfYEhnH/Dve/n2Gc17HYysj3+E7do6LjibRKZz8
uddt3UZ/DV5tT/1nZprdeodGwfWvzjydT+m6Rd/icwCmF/A4rKc1d3zobCwzTszNy9Cvh9N9C1hM
aWLDokJeQ2j35iiXDetGXZUjR5BqtcGYa7IdrDq25NBZJUa/1V92FTYp7x9ZiZ3F8uxcMOXCQxfo
De/fBHOPspGFBsYCri43YkR/175xpYsBbBZYLkaFc6mUL5d+ovMlKGkuSMldj256jn2TT9FzJTFc
azEsnEuivDgNGwV8OkSSjm5oycwas8NZ7kSbd9W3+19xsVtwJoxumgEtcivlMYTtMajil078HhyV
SxpY7dbMVdw5pb3BuqPUerAfRHOX2Rs4tqIarHuP1Cppb57/DsqbuQAP77wiSleBtTono2EWO8J1
c1/fxZf0XA7lu7yflUOqT9AXw0bHY2mesUhorZq2scPdRqZ4I5NVRV3Ci7lMKvfSNnkXlBN0G1rz
04mQhUdb7y5tzPu6sUz01pMyg41Siv+fie6bJ3H9Bsa4R81k3dQkALn3oaigIY0mX8HHwgHqR9eN
MbGLvs5AJ82PX+zyHfkc96RRIBN1eakEHqR52D4fmbtdt/4odo8M61sK8+YfiEIUPeyarPF5/iLE
29UZpdkpML0Vay54aYxEmYuhIERudaHLNGJ7L+jSOaJLZ3s2Tq9YIY5h2qc9m0+Y9a0oJJkGPqqj
hHyrfWNZMugBntGFeyydQEaXJjOrshS7zvSj+xGGPkkwJwxx4NrRnWyPRnqs8ECfAMPOl2I4RcFs
jCJLAi/TsQc/yQEvgoDukk8blaRxI3P67APreYdqdoTYg5nBWYqU5xIpdGr4fBXkvIiocV95hr9C
7R6PSWTCHh9Xh/vaLdriTDkaoIpgatueGAlOUcpMGYf4cl/EIh7NRFB4VCndCmTxAn9ZtUbpyq/g
ZWnN0EHj8n05yzfZTBCxzxkgZROXRGEHXXrTSk65WVUGmbbcM7m7WBZBgVLjB2rnhfg++84zEGXv
HrC4NT4+PhGOGWYJZtHOZ2pRoLQSV000rCTcVeqv4o0Hn3/KWzFnIXnCZNdjWR4FTUHQNZJ6M4e9
836cjBLmgNIthuCZrweWWhQ8lVyuYwweh1hY4LKZrHytPq92gAlWZY54y1+gPjs/CpY48PvmWiOT
jKHbXfjzTrCeyc173/oWM08zp1Wo9qi8CCstzCAGCWVpfXXf349bNOtjjePBRinw2dwH6/siF7sK
5iIpnOjiVdZxMSwDPIFuhaesYAeVEz3si8jAY+h/eZAKhRW9VrWizkHcy3VlSFuU9dEqcV8lBhzR
/SWBWg4NH0FEEBn9bw7tCmYnsCxi+WZEqVYlk7eqrFOI5I9pL8QgbMWLylvjbtw629+n0FzjYgRF
j4kdj+z82WLEOZNJgROW4klN4CvwYgwJvXeH8WEFhnZW7HcLuv429m/VKGgamkEIypqIIRvVe3sy
CqcV0UGHthlWVwsBg3uyKGBKq77TUrweLuBS58+esWM++pbN4VsbCo5CoZL5oFQJ9OFtcnVL2x0C
cLKKrnRNj8X6z4YdxSyD+7dMCpewNqYC/Ti0QrrxWglGExiqnXz4hfGEfDXjblzG229hFDZNQqME
TQIFiTA33N73psU0sfJfo1PohdxD20dRLEIX1flEV/H5vM02JBuOFrgcK7NMhrjF8HkmjsKjQpN6
b5IhboVo4trbxVOyr17A+GExBC1BuoriKKHQldDHSNkF1wdZMqINAsOelvd2Si1QtWC6jSFl6Yaa
S6EsYUBDfZy2kIJSgo6kvmTYoo0VYwxtFltD53IoI4iSshfHEnJua0BASXHZojUUU6EfH1gSzeqL
XOzTnImjL6pYmMCinkIcGFosx0c8cXGOqtGiecQdH9GsoBpH0tVvnOu38VTIxskeDxX2UGJwdJO5
j+UrWHHuH/VikmX+myjLSbFltwxq8kEHy71gDtvAhk106wCRQVn5pR8YfictYddcIHWXyYMai6ix
C4g+hHU8GtI7ooP0DyoMve0ejdA952biXLbnM9jQBzN6QY5PNkGwnero6bR5286MBxO1MxaX2xIi
zH8YdTcV8rASqhw/7KVCG4jOZqVbwre5AOoiGrM2b4eCHLXj1mbCGeL6//Lf8W+s22gx/TGXRd1G
nT5kNUf8FN2iGG5DBiSzthfQonJvv6JXBevQCwxlv5Qeq/eLdYrk32dPAanpB7kjNi5in7b+kNj3
7XUxGzlXjAIgIU2Cerx9pf31PcA+3bNqH2CtEbZos9MSy59M1wUd28QwZE5p03FtM2aY2bjswQ/3
/p5ZYCSx9XVqYeqUAXpLN66qfouiFANtbDDIGURx6xf3U7rEDgPtFhto5hIoVJ3kBiPDCSQUT52N
1ndCBsD4OsvA/a0EBag6IVdXfYiwiDdjM+UWbTPsltDFkH+mCt0TOkyFJEZ6R6zMcUb3Ehx/G79I
3xGGKv+Mm020Zn2efwDK/6pG95VN4G8ZuKnFXXF1HfDlAaHWJwSuZLKMlYdYrLrM9aNA0hO0Thl4
6AdSg0v+6Bv+LgnQa26gQrfGDjvzqSiNPyCtXp1Ic+8XwxYXM4xz+RQWkjGUaBIgf1yjjwBQhd5N
xOasG5GYAx3HzsVQiKjKjepNDcwFgxm14bsNqWIwbPIfoPD7w1FQmGhgCohK6ILkBNYDG3ELQsDI
SB2rWDfm7g/mvB7/hGB2Z/jCUkw2V47CjgIRdNXmkAtzAfJqb92G+6w/WWJYZ0jhxjj8BxD3lvZ4
1Q23/Wg2UoNesQhfDayxa9LTwtBt6U01142CkpQfgkQIoRsI611sUMuN4IOlGOv8KCxRFC8uCnKF
5UZyklCXuE1WsaxjORz5r3XQVLtyVcWtJsIEYeeys/2Md2iinw4IwnQT7h2cH3Zmu5f2wh4jA4xT
ZGhIU+8qmbwC4gNS9g6/93e6WTqhswdNHkPO8p38rSOFJijgCi0/4ST3qC8OjdGvSGuDhQwT6A8/
0wY1avaSu8XBhJmN0CS8kz5wnN5CO8J4hY6gG8kcFkphOuHXaX14swP7NptQM58PDJeg5yy5Qh5R
MCbnOkyWs0XDHxgTnlYn0u4OtmFmjZz1HSmEiftpVHMR54uGCSzlFDdYOF2baHp/Izz7voN+Kyzb
vf9RWfcRTdObCGqBnAOUxPAqKPxw115+r0F3crAxM8460kVpGs9psijxeGcqEhXW6VG68mKiojs5
SNygB8AorVd5vYOGaIY1GNotHelc3l9H2mhSQp4lYDHbIaVXGxc0bFujaMjmA+fsTEzS6WhPYWVW
lqIwjOeqgiySiE+mnkNCUgTdiOW1MFqnfVfRNl6w3H7JOuciKG+UozLkxZqHdVrW8bN3nhjgvBgc
zQXQl/ek+4KcQAAyUST0R7MEXrUYB7IxgoFdNAx5Swg6F0eZxirvymYV4si0yuh8dID/ZghY7Dyd
S6CMoZWDAdMQkIBaLuppn0ZKIiAQwN03OqYc6sYGlVTntR3k4L19BethYF7W6iNCHwzYM0SRn0xH
PnOVqFs7CMcEyaebShaAMXH4NRjP4EqsPNfig2kuibqq26oMsKxzIuCEHj6+Br221BDkD4wdWFkt
NlP5UnAwl0hd3Jra5RVSHfhcpSFdENCxbzSGm9KZlLwpgljuIaIlbXOIHRGNI4/8is6Fxz8v978V
w77pnUBZUYqRGg44wNEOQkfjmVt2GYhA597zatSznmgDXocI3D67jcmixF9Mdc0+Cg3gSZZWJQyc
JASuV8WUzIsBTDjY4eUBO2eZZreY6Z/Lo3xWauNY6wgqWFf+yv3JjWp7RCNnupZ6c8L0zWaX88Zz
GRiPT19Mm1++Pf6L4vSzXa4naepHItzqsQCH0N6xHHgppprrRzvwUI6JwMGtMFlQn2usas+M9PSw
waJMNAEzTJCFTArlxN3ojUISEAu5ugP47ZyLZp3XxrB+/mLEFYtZgrlilPfWRYadnCLMHRTZ4qb+
Jb993fenxcBwJoF+vE8deOexORfKuLgAxU1oYGj16UwGM1DVR2Pb+qnHKsk9q/DJwFz6BZ/JwzTx
EQ4xXD8yewVZOEuPePFiF5dci7/+Ysm/9sEW6VwU67qLJJtJAs4w5FuYRad/CMv+a+j0tFeQeJq8
8m/gjgQV9kKATfPTt9/A7vFhm/WWdUUysJAe7BTB3zyoEQktqlN4emKR8rJQip7xinm1StDHQuw8
x0Uf2+mmNlwj9A3RN6QOpNttjNuY5c3Mc6Ru/iKOBxHkAcQkscN32gQWWUv8gVWqm0c0tvwv3Zne
msN1Q6pMBTwAgYbr8NalxDZVGXuQt4CqLxZUMS5LelGOJ/dyGQk3f5Md9z348h/jU3zJt8Cq/w+O
QAFIoQh+Wg5EnIVo7eq+cOur7kS86eeGd0a9KMTqvvuQwnI++hWvVt4Ens0bGiMF4hzPa+mytne7
2/wakxOMcb3Q7/ZSC8UxU6Fhj56Tq+t6qMLm9kaP7EfWEgFGaKBRj4UybZpJEm/fzjvlB7zTWWWP
xcL1DI7pd3qn5ajIk/cIKLfxagUt9RtKP0/IprPulsW05lwU9VSI07IYpQxuhpYnUFjhkYw8qo9N
kiftYBiHNyybwMoTLDwh21VYpDMscNGokATNtoEv8FAURAVOYlWb9dq00UCEpwRpPGC8Jm70s3dC
fPqB3slRJ8cjxLUmMsbIUWP/7WBgAvG0Nl4P2Qfirqfx9Sl5LAi9OXMga5FcYH7YVISSpKoyqCrk
x0aGBhXJ8kLjD6Jxhp6sgIHeogM2lHC1Egl2ovSc2gFa0Vl5YqaNUpgyKisVq2qIjSLWnzbi+hmN
FRbzEmeFJvRSHB45x5AvIadyruitwAPwkqBQ61nnbWNIloHao2mbm3hlsrICLHPRqcxDB9bIKRYh
+kraVJzPLTZJ4VYYNmQ953p49Jy1YgxYPHEwHzAXYNT71eEr6Q1m6mWphjOzG52CHLCXxVXS3ewG
iaVuiymd7YVke8Cr8PYgY1SHmCsDwBlvRroxaCXyhS7kEBpsG8sKd9WfHZi/7wthhOw6hT6DpkiR
SBzCen/d3P/TiwWT+aFR2MI3ahh7JOfiuMP26KNFC91Mns0Qw4IwnYpTupXg1boMMS+ujNzOccAj
7tfpAPIhNOBajPNiJZJ0CkEab6oqlXyUPR5xzrvbn4/bM4Y6V+uHxhzWYARimAHT/6h3zqjFSlze
UlcYXq22k4USL1oyjGJjoxW3s0XzGfP3hL2K8f2Id90Ba50CmEnixpiriG10Vvc6wcixQ5yl3X0h
Kt0U5Cn/0W6fHHADOhd4N0gTzqdfr6Njmqs35oW7GKlgZBs4ryFvSzcOavXQgh5lBVBpUEmsjeMZ
7EBrPLQKg+z4BRPYC6s7fNlGZzKp9GM79pnnRZ5wybbctH4YD2+gLbBzqz6ScOzpCbwzrEbn5ffx
TKb0Mz0dJv0g6i1kWsHWLTpzMqQvfpeDF5ZsbCOcigx7WcSrmUDK372+xaFPOgkBfckQUAH2sMvM
vC9l8cE6E0J5e+SL4HYSIEQyuZN3/levkNmfp9xbzZUs0hT8ecJ6ZMWT3V2GzzE6EC7FZ7N6JosJ
7iu0SEWkzURS/i326SpsRIjE6GlitNP1l2lmrroFRYlZFc4j0xqJDn/59Uwg5dex3laBEPoi1l1/
bf68/KuG9JlCdC5DncZK4kIY3h7hQo21jLm5fhMs5HI3FssclsPnb2XoBEYV+xy26MGbY6M3sS0E
XT1HJD4V9NCeEJd8fEDsjiyLYnXCs3yaTm4Eq6AWVzwk769oEyNtN9uTcdCMNx8ziCzCquXX+ExP
CkEwqlYPMoePBr5S0ENioSw2mZ2Uy7rBtBi2QfqfzKNdhOaZSApAqkoEER2nQME9Zt6P3VNi1evA
EiKDx4sV9B0xqeRZ6CthXQoMJ6dTHpWWiwkKbgJIdF5cNzi58cZByInGGWt9UNcHE/vnsQhyw0oL
MDxDpcDFj2Mlj1O44ueFJOAa976rMz8ihS5S2FRJRq4eF52FjgPWgPXJIDUo7IJjRSrL4dfs81G4
ompp6Gc9LGb/Xj/qZn7CukfWyP4/OAGiRLCM6RJ3GwqYtbZNYcRHIh+L0Ogd78cJRrk94S7dRVgc
84gFd6xQfPnZI31LpL4RX4PcYiQS98n2vdtiSgiBV+eSMhErDbAc7M1kUd+rCluM5TeQhSkK6x05
KecMZPkFYsvExmz149fXfQNZJOrCGMB/j5P6Zp7EZ36pRIBm67M9Y+QlbS0f3GDlgD0WW0PYGgdj
sD+wx3zzhPr5n8BIHsnTYzOdYgN3FOMdS8T9fVN8/xzqptD7QuLjGvpb8WbsjXSbPlmsbM4/2Ol/
hdycZmZCTZl56LiFznm8KV7lyjE2mN58QVPC/cNlKHMz5Zkc7CRWmymHMvIntqeRJQMyA7cWZ75m
n+9mTzMRhVT5qZ8GIvLdRyUig647qzc2HdJG93VZTmR8G8qt1DSTlCZZMBUZDg3Ff/wP7e14Y/G9
ZbGik+Vo+fvrSD+jyA5rt6OggKD96il48lqwIG/8p8eQM1hc//9wlX+LouLHYkiEOIyI8bu3vu/R
hFpIiXH2e/qc7P0LskI9xgWSB/SQRCxsJorcsXWBwpW+1VKPq0Pielfn3dmC04W8JA10vu8IMx2h
DGXZy/I9960xhS+d6teTSmS25ouyq9HQtUO4sjrtv5iTJP9w93zLoqAlH9syigvY5p707TorNIlu
12Cms/GABFs+QzWWs1HI0Zd9OUY6pFmBZ/CPzcvmDysAYwEHTS0m81or+Biev+xJQwyaa7Gsrdgn
YDORWNjBlEVlouScm4aBJ57tOopZRdip6jurC+sNxbpPaUKxsfGUQrl9JWzfVtbu+6dxwZj021tv
gaqK9ZWYalFRpT5maaDExOh5hHga3oZoIiLdCffhapGvZAaMt0TfDK5aPUgy7naRXN1i+/65MvDG
R0CHYaY1BitQmgN5R2GOaKdl5ZwXYzpZwxpBTuZAX0ipKIvAY1HKRTwQantCbwfjWiGW/BduzP4+
BZCKOIhpPSYIzHW8QEDJ0Rjc18gay1nOKM/EUOAoAYM9majxgmBYdZEox+P6/ldanODUZjIoCOy0
0KtjHapguYVDaqfooOv2Wgg2/8gN1oXFHKlbBMCZRAoAh9j3sCw8Ix9HWDcW6lR6jITubZaTdZOR
D3HvQ1EAGLaNGsV6KiKPXVnkSw2HKsE6yQ1YWlgnSU7qniwK/rTJT3tJwkm2kGM5gaWgdIpnGuvO
ZBjfzWpmfkW2TkwSVsReosKqL0/oHWXt/2QZ3i0SmYmQi0ztixQiXlBKL587IxnNUnOYaM74PDeo
mskR4rLXIh9yxvX+qqzf091qMDI0j5SsQ1sOnr6t7hbGzUTpWpXmnoyvA55ILLi0EVX0Bun2Zeb9
FlNiM0lE6ZmkxFuVaatBUmlfreONP/s2hG0jwjX3L6wq7PL1MZNHocRUexPfFThE8bZR18WsyVk1
Tw02SbxhjABb0FhJv8X4cCaRwoy4nIYGK2PES/iirDCbhsapR/2SvsbGv7sbZ6IosMgTbBmoRRxm
TCJeFXu80MKJWRpUYTCZR3Y+M/BwMYiZCaQQo8y9cFwpEMitlfe9e3RQ8Joe6l/YiPo/6BH4+yQ1
8HkIko6VJoIg0e+gztM9GWPZCGfSeDM5qiE9BqXVCbsmtbRXhmp/A8dPYVQ801ed1PFxCa8Gbfdg
IbGDfQ36I2om+I9xQy5kon8KI5rPvEBfdWWKzVcQRtj1pkMVGIG1RWdT3ZKSEEvc3+D7Uxx145e1
VHVTD3F1dWis0RR2JdkgbKnuITTRPT2QTS4W40D/DjN+CqU8L8jCNBlAkoXePjxZeh1r0erRAWcU
dudNK2Y8+jew/BRHuR0frXS+bysYC8i/FCP74NDRt7mvE8tGKH/Lqi70+6wFePWWA5ZN6cRhr51p
3peykND5qQrlZWMFun9JhSqYAObMOLNzHxMR41FqzZZHJMAyD/L5f97NP+VRd7OqRY2yqiHPEo9u
dYlXxuQiUcWED4YZ0s+TcQJ5TyXcPlH6u3pmGdzf4PRDDZoyusDdPyklvg7mhTF+x8GzENL8Ah2c
ZKfBWWXIY9g3/TBZYZJmKsipuS/hR+D0p4yFtozvcmNinaFE58c1X7RQCGPf++gi9ZaycpKXAi9+
FhPaQqT78/Coe3klh2o6aZD14lorNNN52w7jb7flX4xzW4iffoqigEENwKqgeTi4lW5gy1h7CiCH
laZZSBz+lELhQZDmUpNrkPLiXtuX99HWjanYtValkBfdk20qxhvWdjys3vbufnV095ZZHgm3yMb6
FyHBz99C4YYS5j16w4nhh4rRrn/HWzExwKTHKhMspNt+CqKQI+YSrZ1G3Jhko7XVR1vV1FUzUwyL
2YrCwMLb+uWZcbZ85NeN3yF5aOytojO0w/grZk2psC5KiaD+TMpU85LY98QsMfxpaWsdKw2PF2O9
jhT0AL8wgPfvx9eP46OpjbPKw4ZyDt/pOvi2bFQHcC76aLyy5ccucNkFCeJUd4CXXoFVCxiBCHKc
IVqcg3J3QJlTNS3+pGMAjeF1C5n7n7pRMQBXCjWXkJPEpeK9owkLFMZgQDqvsaBke0DTDvO2ZN1j
EoUpaus1ftlDPQtwfHSN1O23JjMmZeCwRMGJX5ea10yQgj3uu3Q0kI1qUsNYPctrICUqACxYZkQa
EoUs9TjqSSfCSqbji/ZYoobUMnM0Cy+yn5+LgowqyBuv72sSaV+tCamoAVxIbhzY902edXgUYEyZ
4De9TlASNIf7jPHXWVBPUxCnRVBxXQct0pdcMbRdWJi1tsWq5tzR3/TNfV1Y0mgmwAx7sXW5up1Z
Z3EvuiN8tYIhbGr2Bi+G59ITgNjepeqiCFFkKTTqYA7n1k75hpuMla1bmEz/YQk0v3A7VqEMun7x
oqCYf1UqMC3pxhHlp9rY+jvuqcrsYV3CfcG2xIgMWaBBUw+XmVKLY4H7RET9wcVyDDRahXiqpK4K
gosWrfaC8Wy2oK7KXAYYM+4XmQIPIYvbOCVXWdLY0mReVmaiWfLEfKawviQFH7yHkLStIIeQGEyB
hXdR4iCZiBCLoRFPgOEO3MsUcPD1NKYill6hlebF1TE1epYfpndkwXzUxJiZMFYwQLMwCd2AZyZ5
gKFbwS0+NeOJSGGWn1laURCiqVKacjLE9ObLVT06lmD3rY0q0WTbm0ZmPY7In7t3iNRjpRLyMVbI
W/ZF5hHf76fC4NYgbRiwXavamOAz2GxU5n5QFh7Ts4R+IqXdKJDDDDqj8ExQiMTWH4xGWPdBbBmQ
wXknCuDN4ujuvzgfoqqPRwTHLSH/WT1Ktcnw6n/Q5VsGlerodL4dg6Yn4LUfXm3kHgz26Nuy/34L
oVIcpZZWw+RByJW0Z9bmNjXRDfSAVqBdhi28LOwnbvq3WXyLo8IbNe5Frh4RBexdrBh0zdoi635Z
R8eSQoGSomSiMoEO7PJScIaHXWH3P/5C9Ylg/bcWFBh1jaDFfIW/H2PrkWjxDxh1Q1MPQ8ytcnvv
sCggKvNu8IbhZgD1h+5MGC/Cf+j+bL50M3soQ6M/mCNWspD1eH+iZ4aWywHUt5ZUbDOqqSdVLcQ7
R2zZXWM5MjPty/pQFCiFGYiiJZloeMUFjQ7h4wWsbScf7HpvONOnHfZW/GH51eJ7HbvAOFmA+yo0
RqxiqW8adcKTKDCiQ/yQvHG/pWO7zewYQ01P0YbVWCguqImWB03gQbgvCWjzhFfMnkeajHZ1oawE
hKKYMUq2SAG/+5V5TFCw8h+OW35/XplYjHR4VbCXrDASH0sQ2kN9eLCfu/UT6wAWrgKZkziO51QZ
exZl6tSTVOZUv/ERLjTmdbKiwNBBcllgmR32XmPbW78ZIkt58Fh3wsLByzxOXZcEGUtK6N6PZugS
v8x1fO1j+d69eofVbvdHjAz5xEDnpTv1hyQKADBO7k9FAEmVgxXf0UW3Y5D9gtuwNTSzcu47ylLo
hzZ9Wedxopg5Uqm7Lk9KCZcBrDjGpJNbZnYnGJOPR7CIVoVzZ0pod6+nh5U7KEa3fkadgTm3s3Af
oW2AA4kj1jpIokz9hNEfhkryVgiPdsLD57BpQiPcIBhTuXW6BU00tk1Ox56F5uQGogAKSmsCJ4Ib
huNvk3wzu+b6OF2pHq9fkI20u72wLbeBIbw+shxoYXu7pvNY+obD5TgALwVF6SpSsqEUIcgasRi0
/OBItbV6SYyjgtmayVgZ6UeH/ye6fGC+RiGy5uKOIxwMmmrwJxZwLfQ+//xBlAtFvJ41yUrQL7Xt
P7iJE+5q893frAz1IUmM7iGyc0zDs/q0yF/967xnx0B9Za8PPNnncAxJaOjn+ACLfmJ90wVwmB21
wlFRh9bqdc37sn7ZR9vWHnWz6x39QTLqC3gbM4tsrN9FOQsa7mum0M0OmR/LUlko5AMLu/5DtPra
iJzUlBWsOhdNW7nmFjORxBJKoUTQJ6toSqGqVW1X2Mj4QDiF7mPD3+GVzqFLQ5MUSYKn0OQFA+Yj
m7yMvcuVsy+XwERC8crqd77RPfw0i59CKO9Q0CKlFxWEvFyPvx1nr5lkeg+jyHxnpJt87TqYTEbb
7nGLGTB/ExxP2OmJ2b6Ph4cHcZeeECQ/YpWwsduFDrY1YJE86011y7Lf+4nkU8yQwg+xgMKT8RMt
dKR+fpKx3g5To9ceU8WX9cMOTQbTbsebk40J7Z0Piqf732EhZMMZyZqmawBqGWzVP3/AFPqyUFWe
hyT95HSdIW+mTf9WjEayyY+rN1bNd+ER+UMeTTTil2KT953u4QbKtmFtgGaJs8tdaepm8OC/Fcbw
UpkCw3kXIkad08GoqYoy1tZD159ahmWhDVmeSWTIi6zkkkzw0YAGFuQgbwd87WcUgFnfdqFBD5cA
bnU0/6JVCZHxT6F+nXhRHfbSBWENb6E/CtXm0vKODx+9kdutreJWfPq4/z0XJix/CqViYyULPB78
pBIAA0aNfWDYw/jbs7aOe92DTOrrK99YfbcpsXlpt8PapUclNfTCeHy5/zuWvvMP5Snf01Z8t2pK
/A6JEJjmu8QKH/1H77Q1xmtmK6/S5+pyX+TfqPVTc8qVBPB6jVHZShfsUHovsJp+W/kOK0QkhkL5
6w+1KHfxI6FOchlCLP34rvw+Twn4SZB6fryvy99hyw9d6NaBoM7UoRI66aKtg+P5JO5WX/cFsIyT
bp4ew0L1OB0SpiP33uD5JFpokEV7rGQdhl1/TUBD0TPAZqEhGGphTbsqaLrAqTSzRjym+WpKRpwe
Jh/RkksWZbsXY0VmX/ZnLC5am7L5xO1Bn5BhAaK4ZSi9eKwz+ZRHriTQ16fyQJwjJXx9ZDy/NEEI
nbrb2Dy9kpHBh+enYBfYyDUxvukCf8NP7SnXTP02C6MY2nfX8EPZwTOHzWCcgbn26fWQbx8wdxyw
indL0PfjzClHxIMG/0zOnMxTWc5R3ly2ygqt0OAUJlztuz/jJzlxMD8yc7+L3jI7b8olxbFWshZs
CKSI6SOB/pI8bY3p0bbT04d0IDQ4pv5vqog/z5nyUUlUO3VS8ZVr28msC8APhLKG/aay7HmhvAdJ
KsdLCGSQ66InxhQ9jDJf4/FF4T6f/H67xjoOzNWCxXMTWqPBqtkvEE79FEhekrNwIQ99teEnCATt
COgCt7ChM0iSFAt87shlZ+vMxFOOmSNdhNaZnlRAmKPIh15ViEVV1i0cXtomD8LhS73sH5N30sPP
SiMuxUU/TpbyVHVKcxULaCVUxcAiH2/KdbcZXnNTP/9GzR0UkIb98fxcuTFOWd8+ykd1q9mJLT0w
AH/ZfWaqU04rNAF2RKT4ITHqxK7TbQesTAJOhofDQcRSxl1uoR7P/Q+qF8tX6Ew05bllpKS8HEN0
ab+gCwRtwvm6GhGPcuDrYeHEQmrgp2lRXiNgEVBeFBwUncwuAzRxT2+7Gv06jyS9zwj/WbrRXDZy
AEYnz5tgyC4Ccs3okCpGzzjpGMdMOgN5F7oof+hGc9loFZZuiBVwSHPLHXgEDGONfnWMSxDW1MwO
LZVx0yzU8n5KpALOPIjjMG4gUUYm9N1Zx9vN/buMhT00o009NamW9JBQWI688Q3+gSy0xQMBwQgr
k7N8dX2bokYBQCjKlfh/SPuy5daVHNsvYgTn4ZWzZluWbNkvDHt7m/M88+t70X1vHynFUlZ1xxnq
VOwIgZmJBJDAwoKU4bg6U13XOm+Yp1+X/YRxg4yTuKnNmIxJ4yldjheuxBJWINDSiOdiiJ0ZmGfm
L4Qo9ko1df2Pvu1NPI4w5dD+dmlwb9qtJ2ltEkFRkzGH4NfLPFnAtjlc+vzMgJv8z9bCO2z9wpiZ
kRiRQdPV+2TgreYQtz5qkroXe4gG3fSTbHAzrSns+xZ4Hwt0Zy9InzyrtCnxsxW7C2uvNppw1Omo
RkjUQSg7g/ZxtidQGK8c0LHsecADKKpLWyJhaqIgTjSxhanZbOTeABmSO5dUqEQ3S2/baydCEt00
UqXGgcqLp+A9eOG/ZRQDmHfMT6AS6v7ieB7sH8lrM2iYccvGAvQl2EqHeI/uvV37Wm0582sF2rNG
Px7hsrZ7Hs2ee1lHhL21FOfd06tw7i2Pv/5vO0zS20R+z03tfF95iwP5lA6WHXAmC0ZgicfHohZq
7Df6SpLaNJhJJoOhebbkYAdgP+3VoOt6aEBdz6BuhLr+0K7IfQHmViRhjToAFxI2k/CMKOzkIDV7
doXCnAuGKc3sNyCDR0Vae2e2dao/Xuwv5OfRORMGKYp8qUoaLDbGBHNFZ42GMY/2STBbp/R0ANUA
wJuT3YB74R5tzM2L+2K8v78hWpiMd0x0oV2lWeCjDyLCk0Asq6Bg4QVkTK/6YvCYWHFOh4EN7k+r
fz9ePS0oI7PNKlvUwVhj32NQnbYWUlQ22FZWocOlOv/nfW6IUbbIL2DE7ifShjCUjz+AtljCSslB
3GZjJMKpfv2JqfMdOcpWElapFnKhx1QP8RTh2upgAAJtmvV4AZT4HfPZb+P3YWpCzNeA5ZP8jY0p
DRNY/wMD+GgGNRFG71sH76LmiNnXpeayenamXJ15h+7URWMVmUXVDdTj8x5cvR9Yr/XDSNNwWbOt
9CX+AS8JRcJyZHclgniiMJ2nBMIEJWEN2WAt5+ntjQPZ3jzn0aQGrYsP+ithhPpXQVR7XKqKaI+5
zFQhc4/v8YyJ2VS6XdrOEW6ZHRpfrkcsaxNm5rQRzUk1TWqcRVsPoeEZ5gYmAafMAc8FsO8BU9S+
BgstxKH507saCB9eVeOxTi4HkpqCZ7osYNzZb43pWiciDcZUDCTA583kgKsMU/rTbxCGu9/Uetwc
994r4P8IIzH0ldQxeR9HEuJic2cmKtJNqm6gv5cqadFJ/LMsEk5fqmAl9P1Q+kUrAQibX6hcV8tv
pisZ82qvtm6sNBEE+97vu/ijw+waR3Nm9nnGTJxXyjHRdo64V/nUcOroQZbm7kwBFXqbXw1W+r5v
ae10wmI0eLUswr+iYpuVLM/Mb15zN5cjPg671ipWZm3YpyNmlmkY+r3FdIt2u0en7/rnByxKVMjv
8hvq6jMIZztoXuB7FRQT45fnTjtvZbcrfkPDcyzwsSGcuJJDGJE4FNs28nxcgE1nljDFSEyikznb
IMmAggSoMzPj+dmkkZEs9CzcyiVMCtd3iSeMWN/rZXdR7HY3Pe/Ps/oY1Ph+yXrNVXhZlVmR58l2
7a7tSsHrE+lUr1ECy3V5xAOfeQ1X4gWhAsKlb9oQxdlbkhddwEAxmUfJRWA14vCkzPdyhZ0l6gWn
Y77fJ/eXpYRji+70Wghxcl0bJIza5dLveOmP+jPeg496k/7sLiFABkglmOP23yDwW7qK12KJgxPF
XPaKaRa7a8wgnFsXQfJqeadGr00HdBYWRi5BZSjx1+Ir/Fou4R3EvJ2Yfkxnk6booOeZ6R7AirW1
zmDmofrWpWjrH2l3sUpTS53H8/MqL8ByCW/xdt2dQWtEE7SYnbkWRAQlXRpLQTsLmmfogJrQRmYT
tIEY5qED7iPRSRLmH/zXuglsyq3ZjkS1Edt5HzH/JJlRasbPN729dfF+X6+LsNiVVnRJjXcKxFTm
RXUUFB4VICKKTXD0I900aTv527TyaGGE4Z4iv5UEHhKRNb3sJCQNL4zLlvqkmfIfw3RfZxK8cY1/
nGd0Cp3Pa2sy3rIEoDIDffO071n0j9c7QBgBQSiHbhTwPcj/26mVO8MRQ/mEXqc5x6UTFdEgJ825
eJR6iROtQDTTDmkPQUym77QLD54620em9oV2B5citGtJxKGKHaNqUQtJ0wtiTiYxMDrY7mAAAG2C
lZvzlzqUieL8l+z3tVTiYDV+TJWhHKRTpOljbKYO2yBjMmEu3vNMs8Ej6fdNy3zPv0kqkyjPU/CA
5OV4spuoa9H/Uo2SBK5eDjwOObBDOqcHtqSZhVtWpqdjZClGkRitm3ogIhudx4tetO7XH0BsdVQN
DDMk+ICsNstXVKzYd83Yblvk/eAldcV5M1gAfYLnKaLt99IpKzNcDCvnFI4cOcBqGeROgYIkHCgz
DrvX/Og/B4l+PvdvAcosFK1aoFPRENX/I4843zQFKLNVIG8TFYjsAs6QzQ6MzLlRvAGnhtzfaG/X
va5tJfCC5VbgjMBvu8L/Ap6OMaACL4oYC6XxCvnE93s2nqlxlFMC8DEr6oHy3NvSupnzyqPbfz0/
i5M+D6WinPWCgt/IJVxbWimBB4i6goccWB/R+XrBoGLu9DVB4Y7iSjz9ycCrt54+1s3OZVY/GG7+
+AsWkGu3Kyee/xiQDPIcHl/gu9Ibeom+0Jjy/HoR15dNvf727dGlHPrSS3mGfCoSwCF4kv9mv69f
DwWaY1OgVk59/BSeeBPJ7HGT2vNL+bneBI70/niJvw23xI2+EUgscUyy0E86BloGrCCXYvTTYTBD
l+0s5pyuPtcv3v5lbenB629uHTVMVDAb0EHGAIc+/pQlny/yUHlNRoMFj9rhrQseJ5nr1bRkTgxr
VnCEdvTNcJa0meCbbENXDwa3Y09nFiXiZyoGaSGyuRFO3LYpYTS8hiFc4I2IN/4eD3OevbAGxgK4
H/S9LmW1s/u52XgsUxYElQO2lwPSmUj7qK3KMmw1eCdfNexdvi9eRCuyFUVPkPzeW0ZnoWJspAfK
Lt+npQm5xC5XhRpJAQ+5Nbdq3qoNRqyCc7M2BBdvKvO0Y5EdTmzdqW3nlJm24zsRgoIoWL0kliYD
HJQ5iSE8Pd6N+3fd71dh+hw2Ai3zZMJB7RovC0QBmDflj7DRniVjfaa1ft3nKm+F3CUactAeqSyE
4O2aurAoin7ZFGYXWPJT7AAZqz4pniWNOovGaRvmDdnjHzTa8RPNl9xp2/wlQDnyMicJHP7Prapr
5dglfCZjuYKHStLh6zDPQI9qM/MAh10HA+XU7xM6hEDimrOlVAVpJ3mnoXKbBsC67rvdKbvJqvb7
9DRZGMCJRzvvUuTeO7FbuSRNcNYVmYcd906b+Gdzife5jkEJmR5/ePZbHM7ACJSv5vhIe3rGRIgX
mgVfvGX/bLRCaLua5AlmDqreKZd0ttYbVm8s5jl9gsuAFXmsxPfI63mxsqiIHHhrOYWsELZ+qzWs
GDCnjeh4z9FTtvWsUY8sFMsNcQ2GQ2CKwOfrOxMwwu9pNxd+ALx++Xn8HfdOhPgO4i3KAf2e5xzj
oeHKiUs9Vyx+a8RmaIb2T2Q1GKC8oc0YuW/bIGQSGq0GDAaMqD5zMpMcZFjD1k7+nOwwxoC6nd5/
iIL+Kdsuv1mPb8+um1jK5+dofp4RQtDChlmVScOqSCKgZAI3B2uEJdf80q+9sWbQgW6/+nj9T6fu
EFzSvWjEa9Xpdz2nrxOrRrAqutq6+Ygwe2VdcrpJg6BzsyjiUzSw/CBQm78FINPba16ofQMmc9y6
eajmHnbNGsCZi9RtgDwqLXRYWLeGxArHYYCngNUTwpowaqtSiZg5jZoe248uRv5BPkg/n7yZWN3Z
RcZKobYl3b/nNDCl/yOWRG10sZI3VRozSECYMdYoRvq2tGUbkQONRX3pgmm8BOZ3Af/i4TRv9zMe
ei2Pcsjq5uLac+fagtuf44/TfK90VFPB7m+9iG/5AelW1DW/oF79pjVomKv7R/W86KsPIXQsLkZ2
mGJ8yOsGY+mKb9v++NhtNhu3AElFfcigerJxGP+e6lJvz1Z64uZ3QvkOn5LRcxfz3bpTM1gevONR
xEGPye22YIKIGLRtj7un6N4uA4w5NPzI7G0eLFbf+cyCSyP1W9wBTdBEFTUjTdLIR0FQt57EenJw
ZiIjOJR6dOENdR0YiWmD1M1I4EMtFHwz/ekgmokbm1ZxXMf2p/LpKivJbGzN7X1qDHlf3tfQXCPM
zVosnqkcqSFeVkVsJ8TZuXUw+0d98t5RvBDNHpO32lVyZn2KJ7/f+lmeiFsHxLwskYibIc04xdey
7IwOdh/TOn76r38Da3dXt8CqBE1VQBiG3CmgsrcHnIfzjIcyyM/F6tLwOhtt5BPjsJtqxPuP4jyE
O2VSkSsRAVGX8cq/6/iLorRPuXAoz/48gwf9bj7CUhS3er3bebWhPbVuIZqPhd53hWm3Qgk3rQw9
iwIDhO6GE3/+sr+il2Qykw3nTMa6QfXctgzFQe/Fi7Qyos6liJ9zwrcXCEh8dNkpEvqTeY6cFhI2
tSBXqlid+XW02jGXQ+ukpZ40BpIq5mQlgS6HOqtPfwtwgqPMYmVO5WAiKiVa+qVYIL9DRsUNCgxo
OvcbTV29/sqOCdBSpFZn4dD/KH/yfblvVoHNAZbrn9KtjUmbsCrGZMd7X1d2khPtQdEMJ3pO9DcD
HZDgPGNBcgioCWu8giz87EoOb4eHiJKHuX8ZaxircvWlhLMpi0EQKh9fyh0qu0aUM1NUTwBOq2Zg
eyvP5vbiIQFZeUs7qwX9vJZM1vD6WPZKZCmqs+byRugbA1wAEgQXDNnj9dBGJGkKq3yTGdK7Z9Tr
3Mo3wmp+rz7WmQUDiB0A1Szsn6DIQK/f3kl5yqpAUKP6zK53zCE6TTb7eQBwXDZSt5lrzrB9zYwQ
M95aALnTFS6snhiZ0VifhV7aP8nKBduEBKyTb1PRuUu7pM5JGzwxFOg18XV51uegkq2bM/hcV6fo
RfL1+l1xXlQ89w6KyR8f78Y9Kg/6oEFtBRk3mRV+83ZXmhtzwSAlStucR2jmEzpiRZPPjHI3Rrp2
Lj5+1P2zBLMf2pxxllbpRrUiq9VrV1rxFI7v+xT7/CkaryJJyWoc5lrdHozEpeDpq6v6PBrZqZV1
DFPKjclpzfESn8ZVYGlmTok576swhMz5OK6WX7VRDtLZX5kaEEDFtkXZQjDhESyk7OYen60wky5b
GTjpH2/976uVMBpoKhU5TuY0iedEItpvvUENgYmsz/16NESr/VvqrKQXZuuWVmMmT/5G+Br0ROcM
1u6MEP8WjH7VWexqQFlq2McvtGTK4ichFkGOFBO2eZUc88lUssgIUt2eKzNZDSZnin8D9BlMKHhU
SMBb6io00pV6iFc9qFeOaPQDhNkQDgglLNHF1A+d8iRaiByRZoFPYwFkQbczaVm13lO1Ms/bM5fp
pVOeuS8WQxcszajtBlZTMQo9QylLZIGqMKXtBtlMxRaNTYds66CXm4SmpffROj5I0JDihY+V0WJ+
qzEDN1Rq11XteZNO+gQM4Ko7YATlcTyMKG9NPhxNqndbs1hzu4r2UJ2vwLXKaOhnR6aNQwMaIkb8
x63wsONUpRX9/uz3ZnMZLTayBCf/W2cAPu+QRx+3PnAsqtGbLkfNo5PBDPysiDQPgsa5v18hHwzT
kItTkZTdKY9Wlwna0Hx5B/Se9dv85fHVuIPszqIQBko4ceRSWRKH2Mot101h1aG3R3aqreqoa3Xd
v6pr3+XMzGQsxQrRh12uOENz8lWxb1eBy2PqjUYLcO52HJX2OZePzhBegKEk/KWEbso4xB+fhoP2
kld6vR5WtVEa4snbqoxe+Xq3Trfb9341boJ1yFGMxJ19BqoAXlNR8URAY4pMgrXbfMziwVNYgIhQ
ttFBCDsjOA6Yb9gBOL19a80JV+AlQCaGOhL9LuX4K1yV0NzLcSKwBnP4dWUd2ygN+0bJuNMOUoHJ
Ep0Lj8onp9sYGoW+DceJgSxenTg9tiYdGJKzYOHvzznTO+o/1BrknX367w+CbqAsCHwTORCxU7wo
KWWPxdA7QHFz4/Sx+wCfW2xMRmv3Tmkm+8rZuC8v+z04Q+O3x2p5lxaYxc+ttazKihyMABHOj0OT
K2qF/VArPbhMm9AZ9qLLoe76As5hiuqRqUYIU0BdgecDPCJCWyISQMAbJ4xUAw53wVMIgNS/j1dD
GjLy9wnNnmS/zISwAaD6WwU9BfIrq26jSg4l7pu92I3Jul0GmbvVWqGMuhHL+OA2gTmaLeVQKNtE
hpWpMvplyeD3OdMztR33/niX7giKiG36zU1f3YFGGjFlq8Pvz1AbBf/0e3HdrfQgNHKKLPI1Q4oi
ghFN6Aul0CDK232FlrSLKO6DtlWE6ypCTxLG+ff5n8BWNZ2ndR7QBMx/frVX4Ri3rTSr1MwBroBL
WsXUV7PdIlc6zyTDX6+U06Eo8S/67Uri5AVZzypYUm3V6MIGGR2GoeMvX/+Dl5U12sOePttkvnmP
VJoI3KJJEao0xTLRySIbzKerHr8p65qPmhABGwN/ixhDkEWSKiJm5Doe5ubWHbvLXjgjX3cgp43Q
5L3pKTHwwgW9EUVoRRSGgyJmQJ1n7/FGsUCIyG9omDWaDEIxtE5RMW4GMtgS9Ft6sG9pG3YXnIB4
AqVXZc59CHjIEHcnSBS2YRJuVj28Jw28lhyg/UadJmchHriRQ+wW2kJ4kZEBLPfxXhI/V/5KcOKn
Svf2tMz8/Et3KnC1ImLPmLjwqizEigDN9yiP4MXzuPptwrGH0yRhhjp+O611ZEr6LZWKgrZPxB0R
c6kq6rnf8ZQO5hEtK6ItoCE7O9Le8wsW4OZACDcpZxlXTQEEbfyj/RUbAgZ7UYKwhft+I2L+hCsj
40vIqkUMgP7yeudvPLOz+hVLcZMLtv9axm8odiUjAmZOxgha8RQeWyd51UwabcaiAMRNKNUicFLI
gp4S+bzHgrnrJOic6SMN9thi0X5+1oer70cDY5GLKX6+/omecmcaQQL1WMJS9KWyVysgoi/V4/jG
gwGYs+UzB+3xOOh/15ozc+s9FkVbDGFMlDHPugFsNydTGu2+NfLT499fCiqAEpE0UUSuA2iC2Zpd
7VYSp0GHebxQ2pkSLtT/1iZP7bte8MY3QogjabKx7JIeQgKzsLTt/3EJxGmwSimVY4tfz/Ew4Q0b
JVIJHau0KPiuMICg6GYVxFn4UdjFdQaoPNCOr8+v2UqyORez9GjTYBbtyNWREIa9n4QeRgvrmWOX
FJRbp8IxKXu2aHavZBAmHefB5mGEtby+KpDBGohXwP/UgAlv+/xvTONcNFxX8mY9v1IzTQ4bcCti
TaG72ilHwELRMLm57M3t+efx0miSCHOfT0XVhzF6kfjnxBZX2wkYGFpulLZ78zdcrUYM4jxSG6wm
WtV6uF3TWhGpt5Kw82M1taC5wfHsNv4+W51O6PMUc/358VYtK5oGwAqwUmBmJKRMsZpVjSTNzCGZ
p+d/28A85zSU0pIQwAUksEGhooYmgdu96vJWidQc7QijoTqjxeFl5ANoWVHiiCVDeS2GvDRFO8II
oLlEdULXszXHPzzerCW9uhZA3Biv9hWmmSAAOdKf8sxf/kTrkXYtl2KVayHENfHyvhkHFkLYRI+e
al14zlfygVv7Zu3SSPVoO0ZclKhE3V0eIIt3uK3n5itaOL8sABQmCvKUyJoSVh81eGB9B7RKTRgy
EeriKpoQEz0+lbu0+WyUQfOJ6ileKKjqE6to5C6KK0+YZ9FdBLN6yzaSMRgFZqi9PgswMe3/5qEH
alHA7gQkopD5JBRhYv2xyTGc6QS+9p3ur/PBGdbd3nDZdKYg/Gbs1hgOtNO6ayf6XeiVWEI1xtyL
PCZSQbJ7MSVWj14wQLAAIsn8eQYm5+cnAW1AYtSuiqKIBBwKLbq9z4TOO331AcROg1kv6JQcH4Cd
nmy4wNfXxoxBea4/PR2P3P7lJ7AC64eGZ73rBP9d+JznRkl5rpURNzvrvD5li2h2h5AcpUZ6lgEi
LYBVXu8Ni8Nxe6doL6EFv9Wpq156zf1m2f+fdOK0pY4Po4aH9FfMArhsbC42vBVIMJ33NYqmL+Xc
Q5k5tPLHYqxxLZY4bbQgcY1cQ6wHiIr6na3BXjI3wz2+PUu2+VoKcaRDWIisX0EKK5uHGcWJSbb+
CpSej8XcAXzIIyT8pVI3LZN0kFNjzjEGEO36Y7uTEhN1kedvig39LVaRr9XrRRFeLW7ihpESCBMx
GQBJskQXXO9JO34BYPPRW9GbZyJcn5EJA1bcbVL5KedmUHJhhAX6YRsM1s3+Arbpmy8/6/PnGflj
iuOVZqd3942gjsXQOOTTJZKuEEMsZClW+/8O8S6/FMUK0lSqM2M4B3c+ChAzi08jh9onhl2llv7n
Twz0Pmh6KrewGhTjajOyVKj/2v0GtLvXfbDO/hTOz8831eYtGx8UQQQw3ooSPPmtExd4P8nHFEmg
2uKfi+2AvsJT7gR28Fat7NqpdX/l/ckcwViHB2DizNwE6npF0aL5qt1t2tVHEFoUDWkeTwk+Qjgk
WwHQhuQl3cVnbVdCmm8Hm/KJoclccsgCJ7CIjtBzC9DY7cKLXs1VtivRHnupjWw1rXpRHytzXfQW
RSfu8BDzJbkWRVx5vmcEOVVy8YRq2rSS3rJVYHClo338KGALRcjkIXep2j6ooh9v7FJkcy2YONxO
BbxVmArQ121DC/cCfSHRmmZqFoQASyDwwGWjgAQ9ut3IbBDHqGs69rTRJKt2vD8e3OeBwuSwYGgk
cY4ycWLoAQCW4FZKEKqlMGXSAIpZXucmM+0sXat0aRXtRl1U7dfHO7fgm27lkb5JzpSQk8ThJDpJ
8yJNZueOo41LOFOmAfPvjl/4xw3R5jGivyRxTFpu7g6roOH3FZRgVBEIOmRUCA31Gllu20AB6Ckw
WMNz5r+qlWDP/xsYQ2UPvBOsKUZ2wT8B2CUg4EItfM7kEGkDb+AVkES1/alJ7J0so3FbCwz1Yk3n
l9qlCJsV//beo2cIKgMsxkxJTUJgZS7j0rwV+5OG2VOeYysjxQ3Op/RAwO9r7Oo5VzJFL9YjBGwk
vaP5vnurha8X5qevipwRS55PPWRFNKpef2JHVw1Hu6s3uTEUld6++61TtYd2o4KvA/CKEWPYsk8q
mff9zbv9AMKuNAUXVYkUDCfgKOzu1MbI8sRW69RG83SQbMH+wGRDc55wO5r7LnEbY3Dmxiw5p9GP
3rUQQFcRRomi/EsTggTa7fX0vTFtRyWGrgI10hhJjfh11BlAPKpLFDlyFOm1eCwvTd3owmR4015r
j43Reu+Ue7t44lcfQjxNyjjPpzTMh5N06FBPxv5zxxqgK7QzcE6K5HCCEzkqkdH54KDpt1N85Cq7
mYw6bs2mtCfE14eA8w3ANh9/2qK64EYr4tzFxMnEda6jCPAoFEJOQpej3bz8HptNkH4+FjJb9DuF
lxDN4+bOyFNCJVShGSUuwjlkA8foeRYaqseGpozetNxrtlpEax5Z3G9AVFRAyQDiZ+c/v7ph2RB3
fdpGA0aEZtFaqKf4cwyijGL+F/fuSgqxd4MmeInCldi7uBW3Xi/6m0IIAjuXGu3l8Q6K9xEcVFmR
BI1FVADcGiFLbdmsChtsodyZnY0x6Gve4R3W8c6MjRHoF2iLPfwxoxW7BrZxPOSOv32LV6OtfbS2
vyqs1uac3s5+gk9JMep2hX931ktoz+Rvj791IZt0+63EcQviIIhyAQsQ8YGeg6OBk/XB2/nFc8zz
ulq6nn9sdjQKr7uGrN/bfrVFRFzhlZEQymAmOjHFLmQ/cu+lE1ZqdpDA2J8+FRyszOOFLp7/lUAi
xshjlQMxWzKclC4c8S4fKitvu2olq6FEcRm/V+TuCimAroOLQsY9JRZX8VmT+mE1nHKrXzc272RP
nMn8kV/m081+8q1sZ07tPl7g4r29EkossGMGGe2+Gewn03ubyBNCo6hycVvVgaQHueDrcYym8cdC
l3w9VP2fpRIPqjTPajULsFS+z63BlRrMfxgOldvndpXhGWfxnt71FpPSrMbyef6PYLJQxLWDJHkC
rDQrNQceU1rG3FKZnmIM/8X1+EcM6QyAbUnaphhOqvY05k+xphoduw49nVe+/fcuC3SFe2FogQE/
/+ydBmE4jYyORSD/NeJWph4fc60PsSHr+qlmKI2oN6HDl6EJY7yShsloPLtlESRkvgn8sClyT3X2
rtWfpbJiPn3mhx82Ys4YskiL1peiSuBf//k4Qr25iumyWMBVSj3Lj5y6fW6ikyqaY79KLaU11NjO
TSneRK2qN5hjo/3HUACYrCv5hKYzoZb1DYOjLzIfPUhpvo0VqykqQyloDG3zPt+fA2C+QLWh8Plr
6a98EyNkXSdW8BqeeOFHV27fZSbRA+fxLfoXx/2PGMIFerKfgaGthhFmbFF8Q78NHiQvTXqoJUwq
iEwJIQ/Q54NqJtA1CQqhioB+I/5IFZfNDwODQUXhhos7gw85yh2n7QHhzUJGLFW+a4ZTh1eEGAdG
5tkSkz+3Ay2htmw4Mc3l/283ofYD+Hs6jm3hFeLcjsJtrO3LMnovtCctcjO/2EzsuzAdU3YdNa7X
tmbE1GtG3ZYa879YtAjabgmgQlZWyBGSoRo0g5SPMC9KOXyKYTfLEQdzKGRu26UpJuk91oFZaUlN
uxY4xxRXmlY3mhgFJV6n/r6WnwS20WPMLg/tMF+nfEIRtuQrAJJFDxNe3dxdL5+KIZH8kHu4wZ9+
/lUHK7ZX9bZUnP7r8aqWBOH5OT/uAY5WROJAPUbqVb7ox9NQlibSCHrDtGcU4dwpDw+qSLPW9wlZ
zCNSMXEDBXgRUFTCMoxx0oheJ4ynKVecuD33Q2qnU2eo7VrQNlrBrYXwR8tq6/Eql3zRtVjCCfpc
I4BPSBlPIf+s1OuwvMSx/VjEknpciSAHtU7SgGo/I4+nrr703aGqAHsP7DARdTU+VTHNuy6dGyCk
HNADc/1EIu48E3oluLmZ8dQEgBHHePYpz3zrqn3rBhWtsnUvTAZqGbEyh2CZV0jsItp8higIWCRK
kAmp7I7/FD5yXldiit+4N2S3csgrpoLpMPQhh0FbrvIxKZciN8bj44O6f83cCiFMedMlUjJGPGJ/
kS8NXvTYNZOPLEUdFgDXEINJZ6wCzO3MsHFrLrSYG9kuEvBIHVDkUL8Q/QxAlg/WxJh+rTNTt8ov
fPjNjK+ptFHG7xEZhCJgTMlHd5AYuUHzJwj/it7c5JephcuLKz43fXiavu2NkrYt9/p7+73E3ud9
GEpKP8Hi5E/j9Ny4tdnJes6bsv8fZyxvJREHkPpSX/clJFXKKlBXsVRasf+GEqTBRqydyRSEyUKa
D/LgIJCuV6DBZHcsFsUE8aBhZXGyE7rArQur6l4GAX0dffuSsU6m2n3N6j2oVzX064us4ftItHhO
w67azuCyzyj7DIReT9GuFFBK0/e2CT27SAOihwcTl7TfAP7Kr/SdqspDzY+nduQ8S61KsPgUaKrt
4ujvY81fKALO1gJj4eYuIbSIE2ZQyDm1VkAFeBIruOjB4Abbzy1lfNGk4yRbRXno5ECPmZfKlwxM
zJHy54J5RsOpHP5E0iYKoj+p+q3wz2L2LrcXWTCY1rfzhqIgC2bg+jPJBhGfw4jt0RP5UyfGvM3J
k9UoZbjWJDV+CsYmNB9vyy+m89azw/8BiI+OSxZOiZwEUMErpbEigtQOPREMCNlA/fL19SUaX0/b
t7e39/f3/f5zfZ4n5KFWkxjfj+UvHAvkI4/DzfcCRn3ejysNKAJZ7jVukk7BNgVoSHYGW7JrI935
Tug0GwGU68IxdSZXXnFWfpAt1kFRIVlH59Z9/CkLr34VE9jmkj9MFgsA7O2nhJqvyomWyOAQKEBz
1ZSW51uZxbzXLjX3fR8LqAJa1vAG59EGBKDBrSwuiJSwahX5xK6Dd0xsdVES32MMlFtRMgsLMANI
QjsaegEVEV2bhLMcWSESMPZNBsYM3bMt2KQuKJj+FTF5C7O+QMdABZQv1DEhUsAG4kIjfiO7LpRW
6YsCWEzwh+6qp9MBk41AbWuMhhbqX/ZqbtHXT7YOs3Ksn1zXNdy1ZTl6hMVj5A7Fry48CG+/hrj4
wdRnDJsX8knRQyvvzPoMlobwFLmGUYJ3PkE2aU1tEb43bDdCSXAiNJrThgFbgAfnq/ExfpWJJbwJ
22mfoXL72gBh/eK/PFbghczerVAiHcCGEZ7gQYl9B5Xwx+5gHw4gMToEBjNPlfuaNx1IOVXQ81W1
N7HvLyBZ+uRRzXKfpadW/48Hvmnc/EFovsErRcNYQ0L3qiyR/XGoZTRjtMedXW2T0N6+8bZmORMQ
xtxfIAPin3GtFJQnxHympFW7FkxYlQBYJI7hIXjiTN7Id9pL1TlljPe/3QiXx9u+kGXCKkEjC1oM
sAKy5DNi0NoyD9kGNyxFu0annftJ9+Snwd95b0poRMdgE4+vj4XeR6WomoGza4Zc4W+ypVMZIqYP
B189FfPsS+tcODTYztK9uRExB01XljkLtSHrPU/BCAxxreHuRHZoMUanv735huiCPobii6gSiZs6
sXErJD7o2AaQnvYGpqTuq0185o68mdtQUDfb0RqIf80foSmiBlwAaoFIoqAmeLtKmStHQARqrBJA
0m4TGJpVGl+BGZgzj0ehp3YO5oEj2mbXpVPvekx7mvcgdXydtY8Y4udGJmiNJKcCM0IE8skISJ75
61v8V+Gg7RnT3N5G0zf6jbRKdsyqQcu7ZwSr0gKxGkPlUVjUjKsFEaovp1UaMkqlzLMg/OdzfqAB
u+/YjnCrZ4Y+oC9BkI7ebyJaVlDVbMBMqJwaUzSEjffEHAsbHI1oKZ3c+CMwJ9df1w73VtuVrm5y
4BsCvXEaJ8Yhekce+8CCGsHb93S/OssmjnMGg6PNEvmwmary9jgjtQszNQlVIPRH9DJ9VCvFnra8
pfsYhWt4b49v4UJqDFtxJY64IxCXJlMWqafW+i/OrmNJVlzbfhEROGGmEpA+y1KmJ8Qpc4T3/uvf
oga3K0kiefdOOjvOoLYkpG3XXrs9VqhaO7qNPBA17T8Z+v3DjT9xYK2OPVuA8V/Knb0U7lW+WirY
poau3nqXnQPAglpa2q/Frt20Z8++vdEFfTohaBBCIJZAAmPmGo1lYFRh3BvP3ia0lG19wId1xG2x
4oKtiZkZMMUoJGRNIQZu4Lbf8QcT/Hs5099v72ahmgvs0q/tzOLT2ECcUHSd8fyWogXYd6IHb2c+
8pN2nKgSUqrDRCKp+b7aCDn94fn1VEzUXUAVYZrIJV5eTw2ufBaTwXiuj8Vew8zD2Cpt1dI3w1P0
Se5vb3O6fHNhYBpH9kIF5FOfN7qLoVeAUt03n5XCDlQKDYUiGk/puEqbs+DNTpzm/5E0O09eK342
8tB8NjEnkhGfM8ykV6yoedLsTmLyiks3qbDrjWmgXlIm+nZjdvsr8I3VY5Kaz+kxfNKeZGv8n07u
PwLm1f46G6TBmwRoJ2ErOcIjP4qOunLZl+INoiLQAIKJmFAiMz2qcW7qrVaYgPuJf4q9/FX+DR9T
W35c7Sld+j7wEoBF0Q0EeXP23ibx1EavOwzNxqzfx/BTrymy5DHtfDr+0VcOb1E5/ZY2y3HUkdYG
xGtMpOeoJFK5oBkm3YLJ4aCfxYiV/yghlRO6FuEvGL7JFfrPJmeWPGwEw5MliDXv6rvwSf2Svps1
gv0lBfVbxsy4mlmuS0HUmnBo/ZZ2f8jZuCv/Zk69xpCxdMUxhPoHgA7KgjnsQAo8dGgmKTgyowoj
cTp3J98PFobBVkfJBlQxdm/rioVEEfCJqHuDNQxUUIjFLzVTLLapYNQQKO5Byw6A5Lglhwb200dV
GPBoEM8nwAAoIGXNWXPoPtZ6h5YC1YsVzM42rWveD2DMBF9FRvkD1W3fUT6qjbZ7PctWggFWsRtu
iv9alwAHMRXPgCkBX8u8Z3AwykQadbAU6uLoePKuKKX9+FeoO+f2AV9/UHMa9IuzNUBhhprN5fmW
WlFVTQ5iRtHM9/BDP4uR69skBc4vl3txxZWe/tqFhgTzhykhi4EIQcItmrlBgxJpgZhH8nMsQAlH
XZlamUdKW1Yahd3emHr1JpCG16DIFAT68KLnxSgMEG7CYVTIszCepWIv5gcj3OUm1TGy2BNePe8r
CLZmeBIBM+FPY39PwGYtu/DSmK5s+i+R/2m2uveUx2x0JVSw8ftd/smyrWk8dSUTi4eAH4Y+oI3n
eNxqKqvG7BMg6cvKjhPavEYxrVtbK+CYJ6iBuX10UPgKQufKmGKXMKHwK8Hfr1zZHLUp6ySdIsrU
Nzy7qAZMRtGRRgzzRrDjICy2vpxzu2gGb+XmLEkGWwcAhGgXmaj9Lm+OSnqFeGAVekbLi7SR+wgk
Qoqc76oehwxalWSjV1H6QMxhrdC/9GnJBACE22eCpnkOSu2EsuAhsmKA3wAnIVHB86gY7UnqKqCH
PiW+02R7DnR3eBr5PjTuUjNiBYiqOyZKW19go0/JhzkcxtGpSsq1e6nxmZb/I/NtZNhKG2AqgZC9
xH+D4pTUHkPauYnfecJaQpuIGQf5Ld0T9UE0xomj1+uc0jgq+L/bd/jaj/+5weCcw3R6lYDU7PKM
NTUgcCmQjgtF+R7xUwmoZowhdkXOt3lVD1YJymIrKhVQppDqoY410YqG4olrSWPJkmcwYnpWl6R/
k2mHKs8yViuJDh4AJVFoYRKVthhhvru97msAyIS1M4FMgz87obxn/qTiy502ciN2QfMb70xZSs6y
oO38OC4wMbxhbQ/KfMXrHTPHW4NLnDskCauV47v2ZIDjJaCcRTA4ZZLnyq3NlCoPy9F7zsMko7WU
PYR4smrZUUzQpQW+ZKTV977+ssrtc518gWgDkTvGTatgOZr7gqqnKYVYitxNso3Xgci7k5xW3HS1
FbhdvQcck3jfqrxSt7iGa09isWcJbGvA9845rLUoU0S01HI3bEzDFgWUizpPBONx1vqbKgDZTNFW
1XYEif9e9oXW0XydNuGYW4bie7bZFfWaO3kVW6jo2wZGHYzasops+uwOq22dBlpYcbeMVGTawoph
AidhRDeJUyrZ4DSAFFpRXRgbk4sjC8MqdUCcG+6MAeNBbt/M6yQBVmPiTsL2gOQLg0guXxQPxSBv
AP9xpSfDZ0l0Gv6KFeb7MTHbhIizQEva2WlgK96dpNoVdwDNydSCisldnH3KR1lhar5NQjtGPyGq
Y19DuyHhPiO2Lh2IYpnmi+5ylenC2jlO7uml7cTKMbsbsx6Q30Ce43LlCSEtz5ION+rF06jPEe8q
x+Sh0c+FatKqfsu67+EQjptEW6NG/yHauZKN6BMVKvwXLLuXsgelk1s+5tyVjTOUh2fxx0EANI76
+b5BJ0W7jdT7mjiiZ4Eo7k/8ID52L6o99BYJDxID84hMlXvynBhWB44FYSKtX4NlXztq06f9tci5
QWoKovtFxt0eeuVOqDa9Yiv6np8I6ob1nWSrh+R1fFP4Vn8QoPVLC+x7ZOUz/RSGZkeFpgG8wgnE
OuE3Lo9KSTHTtSEGd6susrOHoXhJC7vnGy9jmvddC8c23xTNe4pZKIp69IfPUrQ0aaMDF9QTKqUb
5BhAQhEeC4QjYm7HraUKm3HYk/Acx3bo3Wcg3ChtIdo2JpVimzwoX6iQek/mYx3uyioC5o2Fwreq
PaCrmjbSqdmP9btu0p4zHuyCp2hoqJju0ai88rq0hTt6sfmZ3leFpFWTQOWudqo0ZxAKWvWPAT+Z
LWi+g/C1KGi6TaLXLmtgtGkevKf3YbaNiDX6R147GnmVe2v40viOC48qkOHZXgevFDS2Wd1pHjrP
ykdoG5r2LpdtNHMVKgu6e11zFJXq/3jqTm/dONoV6R1Qhj7U3XDUQBo4ntL8EANXGtBW2GG6Q47C
cfaSllau20V/AHOs/pC/8WLF4V2w4Cg0aQDow0VDboXMPV506nFR0LhbR45WMGDjC74D/2ZrAawV
UznYGDUbTlm9kSK7A2cLS62Y7zWDacNJrVaWs2SWLpYzOXW/kudxama8qzzuDqdEpZHuVJHVoYju
izTzX2pwVaq2KkaWIZcroq/d8cuDmKmvJpb7MVEF7mLwU5Kg87LMmVnplGhOldIyBbFinK7IvA75
4RvD+4eyR5PLxEJ9ud2Gj4paltx3a/EswPKEY3/yuUGrHHiKlPZKbkfVQEELt5fgNLcGnqM/7Exj
jZL6GqSHlSg/+G15yq/NB7omYS4XaqP4bmaQjsqoYpxJI/ebotUl1g1Veqz02HjOpO6e12J9SE3e
W1ky9FTzJfkt0xqTDWIcWXIhZV+54K1BvRdXiM5JMGfLIshi9NnV6DxfD5LKD9zGU7ZlEFqmXjJA
2St9k1eO37R2JezSsLX87DEUXuLyaJZOpAOu/HHbRl/XW1DsntqTp24KwLe0mSLXclUZNLQmutom
AqRJetWd4QRlFalM9nYy2SJj+B7doQfNvS35GiA0STYhHBYWEEYy81VaYDHkyvRjVyvOqemU/KBr
2yzCBBJX0T5D/QROJQ/tFuK51uzKmEaDiG+5/NznmeWnEoM/A6DpWwdK8yH2mJEHe4hKqVAzhXz5
xoa3/koAeJVemi1ZvbzikhqrAvyuyJW1RHF7qCEn7KoKKJ5YtpMyTJnaZ/6Kgz99gZmRQ50Pngga
V5HEnWcnhBQY30AsY7cEJOJYZSvvdrpqt/78zIwEclcCp44/Lw1nfXjpvnRln59bg60l9hf8ZWQh
0K8DMNLExTbvutPLxMsUjLl3h3jc8/CkDnup1E9ecyzcYlTtLnvPh23L4FtYguo9375vCwEKYmeA
HzB/c8rtGzO/KsHs1sbzPd8tpam/MsRQ8oHGndPGJ5Dm06TciGu9K9f35VLk7HHFgyF4Umv67ujn
LJIbGisSGrDeQRv2LSDJdHuH0wYuvyQg56C6VHUR7XqYuHF5O9Fg3KM6rQeu4nex5TdjRcVMZEKn
R+y2pJ9PdSUKkd4PZwVShbOzzIqK95Iehm6WHgbtgbcj61X0msnfyOiQP21rxylG6oA7tztqxp1Z
O+Oph9lpKprKh2itgrvgjk4kHUj8Qt2DzXc+WFWv8zCUhTh0a+HU9SzLZZYIj+TBc4SR5ukuuTNQ
khxoda+4pnZfokk9R5qvp3q6cjTXdSVkEUFeh9QskL7Im8zeUy72SZnldeiW6leeP7flQyXcKwlh
g2/zgGpevWtCl/SWglqxuvdMeGfRVm5kKmf27c+0dP0mhQH8JWo/MDaXFyLKir6TxA4wKQydZK3Z
gLVfCWvgcrNxG+pFbMFJWItfloSC6BesyhNMHlS/l0JJVPkgIA8iN/YNY6u2lbjrmnepbg9AIY0I
8UJzxRNeyIAANDYBIQDkFrHV2TMbCi/AwBuc6qh+qsNu0MFdmSDeUCuaPPVwxqvAlhrbWIMFLz04
QjAqAsXQKTs2c7PkrslDBOGhq2vteJLiUxQl6HWpy3FFd012Zf7cdGlyaeBi4Xe2QaXpxEE3/AgJ
Dp+KSgDltWJklpSz/FvE9Fl/OasedLOQkDBy/UqikoHJr+BD7r7ATC68iOn7oFBMZ62iY4gW+xW4
49KN+S165gxpXDHhDhWRa+REP+tpL7AwlgBJynWEuyBtYXGYJJv//m1gTtXUuwRKYJiDy/2Ovi+N
ollFbj2EaJh99pTC8hXOwj7He0zWrui1lUXKHy06KPwCJ3RFQeFlbeSPGfaIdlXJydBzQGuM+9iP
0vgoBKVAm0aPLA5fdSs1OZBhIVp1MdQmsGqhROe4MaZ2BIy901Talx4OyqEJhADU6bK8dhMmBXV1
2VBuQqIbHVRokb88mRpECHkySvgcyaEhSLuiVY8ayrnK0NW8R2uqWG2iNU6yxfuHIwJXxTSGBOm0
S6liRgZFHUjkmkll8aHamsWTMLIkfUauWymdBhF6bxwq0ULPr8jXvKDpqc43jR66qTZqipgkIF+K
r0VPzkc5x4CcrA1OQmaghdqI4/tQ9d3IC8S7dMzGDTG8hA159/5f30XkL1B3A0ITBCU/Pvqvt0cU
HuV9XsduE0Totj0oxOoKW8X4jPyf25J+6IZm+7wQNdMkQp+aXqRUsSuf0HO5e9Njp/bs1+YtYCoQ
K7GDJsx9HjEdRPjJXRjRYcvvtNVq9CRmvoxpLAIs5c/khtnra71EGaMgTlykpysrkyU6jBGN9f/e
AALO/K+Y6av/OtjCyOIk7KLETcYQXcp7dbR8+TBiGtRarnMhjgKG+V9Rc+dWLrgvNgZEKU/yZgTD
9avxjpkjhiXoGHiCFFjg9GC5eRqfVr7odDOvjhJeDxq5dRAT/CRFfu3RV4SwLYM8cQE3s5Fw/zO4
1Sl0vsM7DAwPLQPgks6q7rUDR+7jAPux5nwtGCeApf9dwOzpkEELgCFME7cUUwxi1szY5tGQOrf3
uZBNwQH/EjPzK7iaAbmfZwkGumjefdNZBc1l20hpbjiCvK2e5XKvpdsVqQu26ULqTBlqRlUS1cTm
9Luv8hP08ZsmstS3niETvCuZsmf28PFwW+iCrYBMzOGUgMrHfNSZTJHLHBwGdeIKESLKvuAfMBrp
xmumgXZtIGyaTu6ZmmZrgNKF1PMUjgNTA0Abcqrm7FmigsNRKGpiN24K/y6s+1yCKeZqw3guSABj
kWI0nqbc2wsXo6GmfZyV5JhnWZ0xsJYnLz4P269IMKv2C/FeNSAV3TYCKDlMo/TRPlKAFruU1Ly0
xFDTxxMnI3hEgrLKNRQjOvNTUOArO32UgTDST8C2I8W9/6H0AQ+spg/L6NRWcZ+yLNVgEVRSp511
+/gXnzKgUhML9jRjbw50k7OWkCIvYheZhFpoLaOiEgc9gvegm6w7EhSsDYbZnbHfMfT3orP19gKu
ZrUgelN+L2AWQgAvlIYxaE/cIdw2RASEtAk0mkT7ilNFYVFB9U9DdnoH8wZylEYcv6LkIDSg7qn/
lsKb/4JTjutH8KEmJKBm8lRoJ1Rb/odlAupMUHSEow/+p0vt2qHxdcjDMXZH8Tv4I27Do+CrNJBL
J2istnO0krYGRZDECt6wkrwJ3jkBErtlZhmzHs55tPM8G2XKSGZltGv7XYmxOJhPo2PC2/PKapde
soryOTC+QGsiMrtcbYMEuTD2Uuxmw7bQDk2BoWqY296hMgDArvLddIFdI7ffhhJto7cBM1q9fSD3
WBzVUMAsdobyYg5M69DN9jqEjwPgDYlVFgLt1oruSxoAMRQCecTzU+h2uVbBL4NuCM3YRVW/tXij
5VaRDB41ceQ2yqkajeMk25alsEYmtBDSTEhB4FSmhhzQ3VxKjsvMKyJNxSlpIt9WvQJyNGUYzyQp
8hXjvOQDoPCoo14M1nqYzktRuV5wUo4BFLoiqaB6agY7NLMXlHn2YlSslUsW7QecWhmIPqSAQE5z
KU6Afxk04HFxxQRtTpLphA2tK+bVz9oAXkQ7eI1Ga/DXzNYV7A5v+bfYmXX0DD/wwqJJ3EKjWnGv
k1MjHgwHD1SIDnm/GdYIxK9RXJPEyXYAOKYBBD77hD0pKsn3x8QdWuQggCyiXvUhA6xe0UZ+RTHE
uPfhDYW2MFhtxXRHhCUFqN8Md/L4Vxr2nroSay0411gRquWaDugMKtSXRy8WkhA0ggDfyDfbfTcA
qiDV5EkWKnIC9ap/kLKCM1FIAtYAsbsSXi6lBzARFiw3GtJVSEzMChOR7vkRkTESU6gKqoVv+oDq
nroV9L2ibNK+3sT8oTQqO6jXFPm0sblvBqEgjZomMGHS+eXGVSkBiqiF5I7QvnioxNQyR4AEQjtq
E1aKGau017Y+opef8sQhGsZLTrFgbqPNfpRQyPOd2Lwr0nMfvBixJXpM/68JJDAdA9dlytYg+kKC
4XKNwlCTUEqk1K29mAnKjlctODFO5hq+ZqE+BEGIuM0pPakBJHIpqCgazcgjJXXjY/kk7DAmlk2U
nSBfffwsqVyx2wp/KSd4IW9267oxbWtMKExdMHb6jvp3atp4/B7P99FRo685VZhbhf8P673w4i/k
zgwN5ihUxhjKqdt+Ig6I1EPq/0n1DclyUGYEG7U0qEdO4OgS+6dKOHhYTm7Fkd2jdag5ZLmdrc1a
W3h/FyuaNPGvEEEYVc1D2Jm6KJJPXQKY+C4muPU9lfzvql8lC1mUB6iaSDBza5q6dSlvGOJAr3LI
G3q0T24nRtAd+DafenxzIOuZSFmO6eMhtduCsW1Hra/k4FX05fYNuOb9nK72r3XMnl/SouXYN3ED
DqAhAbu+goIwrTCQEr2Pzfumso4pIK0Yb+I+dR8PD2vp16VU8IX8mRmv0lYppGI6dwo4q+ez8oio
JQvBuJx52D7Yd53AeuAft/e9VOn4LXfOPBQMDVgmAuy7YQOhaLJHkM1iz/bHDUaD3hY2fcuZiruQ
NTerahfEho89GvqhlSIa1vfe8NLz71VgzFKK6ELUzJQmRqRmg4JtKXcYGWgiE4PO4PZQdQhtaame
w386QBRP3lpGe1lz/XuP5oUVwjmcCh8vepC2GeZZZ0w8iS/iuI++gcwZI0sA7UpmF0+ytpKvWfCR
LrY802G4Pl0XjzhdUXnQJEDpQqfvmbzqHC/qrCmVDZJKACfmbBplpwmqxoHpJMJhwjwSJ5HQ7CBj
BIGAYX36VNuJnPKP/CqShomGY4Zn5CcTFAnNcg1XN12Z6yv172Jm6iptpNjvJXznMD+1vt0jrhFY
JDhog4+B2zkklrCWF1u+xf+KnGmsKegFuQzOWSFHKXTqIaLqG3DF0iqVyIJrjy/6r6SZTpLlsQzN
FHfJSS20NYLz9I6N3vb2o1yqz4GmEhWRiVMeULLZEXZinEtRrqbui5PR8M63qlPQ0zqhbD+pnYnP
tds+sQ4YqBWzuwDCgdL9JXp2lKagcx7rk9K1nOYbVTd0jabOSI12l27TkbG/8Sn76HJwHkcVs25v
fNno/5I+O16t6boorbHx8rOyc8xWJTCqz0x5Ea292dil89DRByTarTWa12UlgRo9cKDI3qDd/tLo
BYrgY8ojwpkY5M7IVSuZpYFfPcTsgODRMF4q8CrWMRqjdtBSZQwG1XDl4SwgKgyEjOAvAAoWBfY5
HE5X425IxTJx+5aGxgZgm7o6cRvYLTxfNnwnkTOElhhtRnVnbqJTeVcW4PlVHc3YpUfpe0xsJNLq
Qxhs07VGtCVNBvYB5JWgSFFUmF2LLuSt3EVi4ppSjS7RDPmLYkghOszB9FGvARQX4lgVvL54ZyqY
2MQ5rGVAjqnQTILMbz9sxyROKbBJD2hS39y+cD8TGubKCqeOJw1ZgNHOXpoyIFPVanXqauhR/Ghz
mgn3Cacmyo8v0rtXUPG7yntWdTTP99Gu9B0Ay8eA1Z99vxFzSw8tWOYxsWJ1z1H8kffRq3wEjax8
Dzo9D8r+L09s2Bi/e7i99EV7+nvps0/idUpUN34D061Z4KFiRce0DIiIk1iiu0cId2lBs213tzYs
+prvA36ZMV0GHVOboStmVi2IBt3jOnSgpzH9aEoUNR4raK37jKmMgONzU1OktIqvYFO5XkiH1paB
4WafcUWrY6DuGrLyGZeC5oslzZx2+LC+3/ZYUu1Ygw007bez0+43KRpqP/O/6hYdqImDcaybhsmP
t7+DMm336gr9Oo7ZFcKsBEBppRH2bqc9RH/e1L93waN+0HbJMWDlAQSGtf2XVRbbJ2BYJbuzxPgd
Uxj+3ZGtYEWLLIXLKvSXOc0ORh/ET3byV7QgggyqHookc1V/iIpdqDdg9Ks9JXlrQX33UgdT34sS
DEXJPDlIn5oxEV+G2kjeMsWM+Yo9WdIbII8goEQngO/8fLhfqxkAIiCIpzK3qX1MmK+ylEVq8lnV
InlqS7Gntz/GdOdn3wLFfNQBVeQr0M46c9nNXg8bUumZqyu6ujMCCfEB8heWLpiEKYWR0LiM1/Ij
1+T5gOuApH+aGA5cFLTQpe2QBymS8qbOXDm2NEJLjEbQrDLbKo8lujQ30vCoWsWp1A6KtNVzGpXw
zYyVg16KVjDRDrB3QBJBcTZvFVYGf5BJ3mSusNWkk1zSDvwwxwIN+wNIllljibtKtVPDlhtnzGn+
qa+EEks3D0pU1oF5RzkL0PvLY1B9Lus+KTL34yMCA0PyT/Zcs8IJPm5/4wX0pQE5JoYiIPOhXxmH
PJWVUfSxU8DeKDZajc+FX9Aat6lAKlotaKKhg4WwiCMZU3I2jjZ5icyGFSRYO/YFSwVqLqTPQb2k
E+lq05reosKS4tuDdDnbu/snwdoDrE7hpHy9rHQ6Lul8EIUAJANuI02Hdbw84rL1wRhChgwhKRwT
uACHMqFaysi58DCARk/ha9M1p2whukBPFfpy4Imiv3IeXSADJkiNKGZuJ+YYOFcMOpUbSd3mxAN/
epYOVG8VbgMw9NyZ3NuM7SoS74cMZfaw8bjwseF6GBh6PTN2rVSEHl4+1uB54ivKScJX2gO9ZKWy
h0KSVGa+SeFAgae/64Kcmhmows5eREx/U3htFFkAcKTAavUxH8E+1zTh0VQCQLrFIZJf01xRX/Ue
M8aZ6FddRVWMVoDN0DPpyLtYNKkpd/6Ll8vkpUyrtnISXVBdpU1zw759vZdsGQAU03wnWQK0ds4x
GWPISOmZee5mPgs1W8pxvKOVoVchT5lQfMjvWI6wl0FwcN9h7nwjMe2jeyscDShaAKRDUHCB3fP2
qpb8Y7RJYT0oacANVGeadUKkl5gLxF1TzTe6jVHnoDY7a/qm91m957vO6nQPvPX2qKwkgH/yTZff
HkMe0DQJ5xzM9Cg3XF76ouGqEfVp4Fpv/wx2ujuNVr0DHxLYznAQ9G6aQz9NQfctA1QQn5SyJ8yl
emB7j3bW8TjRZLUggnlHrgrTBR8wbOfpKWVPOcYMpBjWtd/v2dNaPHFt9/BgprFRKMZg7XO7B0bn
pFBMz3uWive04+g52kX+vd+vOD7X9u5SjHJ5NL6XEQOlMe+5EYnN43MFJCzYS1kyHpRkbcrdQkLu
UtpM+/CsgOGJII131sDynQ6WnOpvfjydTpjIw3bfnyiq9fue0eP4N7onKwDZhZdxKX/m5UlICHfi
JN/SNnVAT87HlINGdlK9v38VkQnU4FCh4YU1tFnR89dq/lL0zMkz5MjQo0m07jlq/leK7iKirci4
diQvZczuOec5T6BWvGeA6osG3Z9rxIQLlhMS0A6M6vRULiCzDyh0vYcBn5nwnGAo1TfymO3+jHah
rxOG1RFrrRh5nSuZpMEznorh6E+YnZlYaLxVykZ4Bt8D7esdWEHpIJz14qPWXjuy4vgufqGpUxFm
auqonXkfnlyqozC0kEZAt1BtEv1FGbI1NXid3DLFqUF+6lDB75wUbhg7YNBSQQDzfmQnG+No0D1m
dQFQsCJpSYHgXFSiT1wDCLQuX7ZWdIZe9Z7w3KOy1IPerlJoVZ0K9M3f1uxLKuS3oNm5KRXGvQY5
BIH0HLGbQltVpEoPpj3xM45Xk7Fr4mYaq6oatfJKU5jG3USPHSZ6CXjBiK8/JQamRrbXDiuB8tKz
gksKQAz8JYATZydZKoUSjyo2GJtgGBDQzo64/fYZLtw9OIDSVK/ADASU4y4/Vh5XdSMHCXdjrXwt
g/JYoFmB+kFi35az8KLQDgWsMraDkOOnSP4rmjL0sAvbEf3BaZXtZS7deSR6M9PgQwHrapG0Dvh8
V57VQlZqasH6V+bsg/Vq7/uKgVbRkwPSydDiFD+YOP29o5sdhbHFDDjvHCOmfVrxdn9aY2aG/0L0
TF1JJSqqdQfRb28ie9Hsl44NIMkj1HKcnWljCR/Pk/5HvqHkND2olkYbi9UbZAmr7SG3rL8rmdmF
23uxouki/PoAuqCYIakL7gaBudVGz26JeCx6yUrKmlXVWo/6ojgomSmqAtJyDnoIpRx8OAnnboQk
vmwHDWGasY3qA4B0K2pgybiCaEQCbgXoJRS9Z1uTMV667lU04zb7wmAVx4EqNDVovwvv6vvUIh6r
PFrHMLAchTgM2vPAR6r+6YqSZu8o/92+6guAD6AFf61nZj2AwpeKQpC5azW29HYKVRY6yqn/C+oD
zrwVH3PyXuc37bew6UP8+q49L0nUViY6kcdN8dgeRenwhyCRRE5DvuLFLODTsDEZPUwELdjTYM9L
WUJfi0kRxf5U1jyNVJLs4evr8BIjN/XVbZU1aOuS13Yhb5ZTDz2ftGIAeV24a+uDpLvRwW8d9KZj
6lbgbZEfCEYA2GMr9hVLUQ9tcCeJb4m5k+tDZ4sAsAl7PbV1Ilh9eow8fcXv+Qkgr07/14nMYovB
j0cPZOO+CzLCgpoOih7gl6FwL7/4np2lf+TQqmltfz/f3TmPR2ETn9nTg/V2Omyf1I/gDkNQ2daz
v3RrGkW5LV5vX8Xlp/Hv+ubc+Kmi5yPGbvuuDBJpIP9fK3R8YvY2MI/6PiS7bI95UshE7GQrfhi0
U/GMJoz+T/0opGxAr7R/f3tBCwmniytEZvYGuZEg6Cp8UmKcau9dEjDw0twqXm51temSzMkq2inI
PYmlVQJ3mFuKpZvfpXEyWk5jb7Vld8HGAhGChD1idHRQzjnKxUHri1RMfIwLNfbggtiMr/J9wMS3
DqxPnofZwOLKi10yhb8lzszSkMpmUvuZ7+rlFs3iQ+XEVjr8g9Q8qOv+l+NGIUKZaM51pDMvX2yD
DG9LBhx3oTpKwuTEUp/Ksw+wo2l355imlu7fobVBDzejDdbBeGTm88oaJjfs6o1gVivw9hPU5ycp
/0tDNYNWJmbW4JPXm1EDp4Go7EP+p+OskJHfTcMdCuwb2dNpLFaMrJUkF5J7P+BtzByDfwNTNNNa
pNXaNE4hf9gQWvzNgMSiGYB4jEXOit1f1JA4bOR60II2TTi7PO929Dmu0+C7iZA4vHqJRjvxfKBe
HuTgEGoqrD0LFDBQvRc55YIl6qBIeVk58CWf7vciZn7xmJui3yej7zb6E3g7TGMrhUejp0ZmDQ+R
/zAMlSVlgaWiKreTEeJr6Eq9vYaFYizoiCduGg3mYpqHdHkQUT5K8VhjDSiFOklsSTV9V1h6Ts+u
6yZOBE5df+J0X52VuLj5KZOMdjyAyedNy31FDHAxaNB4DBOX0IcgMG+7aW37D2Ff2cfadN1FGwUn
5z/yZl88AK1/0RPIa/ZWfyyf0/vIro/6Njtplv+n3CrncS9szmA/yFkMwvPmg4ONfO2TL70xdBBh
YAHiVTR6zd55yctGTuIqcIX2KRat4EEvbSmjMt/r5jmJjvxL2CtrcPFFL/e31Jn1C3wS9mULqb7C
nLd/Tv7nNB4T3R+THXxDZJ7uBqaDC1cL7HugUOmAyQbs7J4NNPeX1H0aXg9rI7iWtCuw1oSocDqn
sbmXF8/Mo9pMALx0g3zj189lc0jld105+H22BvNayGlPNHfI5GPqJEiw5s2/EcYujbEiIr3X2QFG
2g+n/yPtunYcV5bkFxGgN69FJ6+WYUvdL0Rbeu/59Rvsi8VIFFcE7mKOGZzB6WS5rKzMyAiPgOhD
3UGhRVCZ/+buhGMB5/EA6wR7w2hoeZTlXEB5VlI5usB/ORLhWD0Fnl1RjEp8AarTK3Qq+S2zn2wT
+ZoLMQuRV9FgHipzj+/B2MirY3YF5HrRhY2X/mieUQbLMs9BC6pSmmK4YOhDA3peYeYCG3zzgxUO
mRgYYASw390PuYV8ABd2nG/V5Yri1BK0rnrnvsj993N/NfyckR3AVdAnCcg0tHLHxXSWB/y3FKjQ
CqpUa8H2h4QPXy29bc4tPBbND7yvPbc4MX+gsIb4BQitARWkx36DgeBH0AJpz6r7ctUZc6oyU5vz
zsDIA+eF39lxBQPJrl/HGvsDapycIN4jiqac5yk0pwc08JJBTQPJ9tFSZTFCgJKHPR6tDMUFDbVx
v4J6y/NpmyinIDENFgf4dpAQob/rfkcwUZSzReZH1muhAyBWahLxQWhcbzLCbPCm7smxBqr8JYbO
QBzr5SuU3lenxfOvGIyMt8vtR4xenC4ATk5d4SNA9qLzfQu9uc/nFiZmc6ATwsZAbDr05NwPs2Er
iWkKtO0yLS7uful5IMzNDs7MLpwYyEBfh1gF5BjQSBg+4yY2y2M7TLsEA8nr6FWiS9lg8nyu32Iq
AruzMhpMrTC8y5cDQknZ1/WK29ge5Fqja8hsu+TK9SagwKSYi8Uei39oZ7oZ2+hOrHI+d/vURd+F
GkgQGf8t+oMPxhfnzBR4Dy1nW9knnAgiXMgjI+2BPMQ49MgTT4H6IzoxAbqvILLhB8eufcshaMtW
JHUPc+/xhz0ChwhD6GAZaBjBh3+/eLXEhlkiJrHldT4UhUIwfTgmemw8NQzYmY3y4IhHtkZLyIOp
toX0cWwxhaT5tQIuKSMqatOzW62iv55v/oddCWMIooe0pIKmDWXkSpJY6grJAz6ohrNy6s86L76f
W3gsCg4mBuADWvCR6x+XKlMm9GuGqYFTBLDCRU2ovl4ZW/UFw3lh12tqbjM+hKVAOOB4AWIBXmXA
00drxaWZ7wUhn6L8DYe1rDUKeHCgwUUimb3aaAiGn4/w8ek/sjhaMdThxTaguNRCs8/60yGeWaue
+uMbNek7XT1U5HuhBl/aLPh8YvWGpB8uNbCiDLyY99sy8Wwv8B0vs/C60d6VtU2B75s4rPZRmoqv
fc/VGx6OHQYKMIWMxDLAcHhs3NtzvESU7bbJLN5MUOwGcbPgqmjqTn/amYzyQ2w5sjR6ufuRgjSj
BEuV9x2K2qmiyamb4/aYG84wvTcuWfApNq4HIxHhOzXmF6JCLNnWDs/3x5yZ8RUmUgGb2wwIkHRo
pTo+EtGKHoAz/U04e57x3NhjMDLMHPrtUGSQ4bD+bvWbQSFOFAIcjwzbX3yX343oXSl21fKjNk/Q
9ar1/8LcQDVPQyKEBzntaHAipBnLFLhLC7hXiay9jywxCl67gKTr5Ggi6N9n4tTHvBYGCEvwJywC
STiW+1WjbT4tPKfJLVTXOgLWuTQ0aBB47iVkrdAoy5+h65Zokg2G6VNJHcOffi6ifMw7j75htHNq
L+rxBCxzCwwLlbOFBmwakdJV1RRAgVbQnk/ylEe7HfFojlNJqu1MaXMrN5xFuA7n1nDKjdz+/JHH
pAtX5hKxyK3MW+JcE21ryBmhi7c20Bbci3TO5zbpEHLfRXWj+Rt5TKEIAjZxqtyKla0gmvWVYrF7
/OiQ2SulAGyWzKUCZ7fNKEbxpVQISg7bhku2DKX1EeCnF7RORob/lbKEr/dJVJEIcpkxgIGEoQKV
ewNURpg9Mg/REgYPMDF6MJC0QWQ9unPLJgACkYoKi3GOUauF4DeQQEZvq2Wz8JtDr8/V2B8R87gF
6YE4AqBsnP2/XNqNT0AM34F2xC6sNr+CRJ21wouAlGQ0wNT9nUykbbxuGtKvZINDouj57p2IZ9Ac
C38Eniwe3aGjs0LTNeeHilJYaXX1wQWiifUpSonMz9iZuDJEGoSgUKJDRPPA9gOwXyQzSVRavn/s
uQVYg/MtNhK4ONuZ6swf2dRo+/7x7gNgiOqMPL53kRPJKgq5c4vWwXZmfAJnJBnOyrPOWx+KOeRj
xSL7ooJvlsSms49VVT+e8p/1NSNaQJqZgU/FH/gc5KJo4Cnh8Ufnt886RbAbsQSlg+pGBmVEmR5v
vLXU/mJlFyGpzF5ZB+VS6BcshACRb6c0fif/htc8mHEmj+lI7LXbjxkdbaf3/LrJ5RKXKlgi1p+N
XgPmSnoDFF0EFQ8C7U1QZesSQU+Xtp5L3Uz4MmgtYg8g0ESvKz0KUZgiFWsq7SorFymoBygc+IVS
fnaUwyUz3gFAOuJVPCANEeDdX0J5E3F2RQ1m+pwwC4oFf+fSM5WaFJHug6F5Ad0QSSJOr/ONmQFM
DfoGtIzUH3JzcUG3xK8rEGG7b8/P2iO7B2ga0N/FDlqfw79HVwUe834lRWwLAkQiHm1K78w617mv
QJMWIfrYHBP0DV2qNtmmZ7Um0RluH4IYkV5IsdYEa4DBK7NjtLT4tsHCpIMJ2090u/8O2H7mIv8j
Kr+fw/tvHc1hFAZJwDh0axVo3sU5LbV3VA0G5ECP/k1PP8frdCeop1BFJPH9fKIe+TdGEzXapsgy
enKS9S2erO+huu105CzBGK19DsnT81Yh7xePvH0IJqNa6u7yMWP/EYkN+2gXR1YPhXQ8v0ZJKUrh
21jOhBZhWhOSAIpqEeCHQY7eWcdwNAH6nTZ+zZgdpnQ85bdWR6cj4pRS5gWltcp21wmIz0IwMymL
CE2dz+eXezyH9+MbRWms0PO8V2B8RkSMvfbeqeA103u0ipWAX+jqBlnqTxYZ7MhU1JyA5Rw9w2sV
3prM5akfe1FGcz186831B2qfVswYuwXTe7zhLjz41vvFMYQpF/4oU0tsOOcb3fDaAWUDTZ9lRX28
8e8nY3QqoRHKQbEIH+Bk3wy4iCGTx2+Cigdv8VvgpwPwM3Tmbv3J84WefzhCYM/BiDp81c2wKc9J
WJqhMGzCfBnu6eV9SX2VS98QSfrxwUlAw9p7e8eR0AS/LgV82vM98IgKGuYdfE5IRw6SBeM9Ljie
wvay01kw34VkC0HYc7ByyPGH/zaPy/BkoldQUNlPfve9+FVzda4o/9i5NXwBoElgpBhIbMY8GRTo
Qnk7ijrrdX3db731J2dkuz1KVR45pmvTNHf6qSOr1Uex3FmrEPJHAP0e5vRRh+V9OHU3XzFafiYs
2cRmQ8wDq9b5BYQvJKm8mRM3deCwnGB5GFSAgQu/X21AD1IJFEud5fW6XUh6yCj68/V8DLCGWvo/
C6MjnRd2Irp5Bu6xCPw4kBXjOBzcwHQYSROgXSB2c4JzwmPseG9ydHKZzm8VsEN2IAR73W5RLEjI
ujtcr9t3V92fs+0ZV7wGnuhjS5Y9WdpLh5y59TJSTUJ03UoYYrkr3HZEeVmcfLLS4x2aY63fWP3W
nk/OlGflOPR4oCUT7aHjDCFPDQXaCIetAaV1Ixz8/j3ldS+SZ5Z50g74C/F2AFwW+ub3y+zbfe9H
w5lKkQsfUp8ygitaBICi/H0+oqldOxTW0UIDoBe4wu4tpTaX1p0SdOiXVhoiCGgYFNmG1MiA/r8M
jUnliwZzFw6HVInebHZd0qCOuT43MTlr/8YyJuxFjqdIK97vLCmADqSzifAwYIKLk87V6mYmbQww
rivBUXCbdlbFt3hgxTiHcdKj5chdPh/R1HG/WZ0HCl5oF1KdBEN2gzeVgjp/MsdgPzUWaNIhxIXr
HDqK7jdAJbN8Qod5Z9XgKWVCgEedHeRHno/jDww9do63VkaBUCO1DZvFsIJUEaTh8Ti5bve0vjde
0kVNju36eKzVt1p/++BZ8kETDf0Zzz9hMha8/YSR6wR2orb5HBsw1a7gjQKZMOhkDGN/xFVlgkyG
O8Rk86En2mkBHEWozriOqaVE+l1BGw8rA98wOtIdi87Bv/1ftQCJJzGRgxmKiemV/Gdh8Ow3kQBE
m0THbzHAIgBmwdVE5zVl5hB6/8dK/rMydhhCxEpFCCuev4jI6zYZ0An75REUmZ51bF6+eALCOAIx
Fm2HaG+YS/RgzPjHmaH+8abcDFVqfIWmZXxEOfhH5UewQsd4vl+mTKCIh7fff9iUR+eCqduskpwO
5wLd20UsGHYmLzNlDi8+8ZJGsRCYHpB7I62BRqH7VQsDn+cqtu6BdynBLZMAZYvmc20ZbIm+YaE0
na+kj1RdzDWXTWQ37wyPq2sDnY4olDDMkdw1xQ8vWBfv9EtWg9/GzCAI/pJ8Pp/SqdACQSI9dGvi
UvuLJG9WjWZyv+SSorcigJi6WOcBCvCrI97J74E/k70Zpm3scGAHvfxoQaXxSL6f1rjL4qxo2N6S
wf9XhaeKSbWUI/SV8g8Kl66ibK5nZ/Kxd2tytJJ+GSdJVHA9HnvrDhSugAtB9fyd086GY5GoAsUk
4eYwQ39b/WGgqA2JyFCgp2GcC2jYOIBwtdxbfWAooZG1NAHnphZxFw98hvSmqiDnNIfSmqg/MAgZ
/lkdruKbpXQqyMkrmd1bNZiJRBLXOkDEEq/W1S+jKtGL98KAAiC62uzi+R6aXNcbwyM3mod1RrMp
DLPKi7diWBIGb3Ty5nJmvgLh5HNjU4Hp7ShHmyiRbNAexoMx59BQDhF+0sQM28MctoQbgurHRRyU
YQcJGWFc7QjQWOtEnNBb222hrg1kkRb1ObMo3UQXo+oZtGYx6ldn6B+HCC6iWqTmr69X68PMJTU5
YLBtDPp7OKjj3lomszmvUZTeQqaek41ywblqrM5WViYX8cbMeF6LpOKVDmZi8ALtu4w0cAQxUVRZ
eS3ZuSMy+UQGTyQ9SN0jFyMNV/PNZi0qxgOyzKUthiyXlH509PP+8x3Cpe/7z+XyuAS5iuFQs7jk
xxtfApgNJTPk6FBGlUcvqayq4qoC7axF96xFCakqcHNe7lGYDxsQ6XYU31EPHFSI7oeWQKUpyyu/
sRDR4CYWVeWTWeMmJvF++RMvvi4QCAd+blBOPC0sm7iLjxVo2g6S5lyen5WJ/Mv9p4xmGQiDVAqd
oLFeOcLtQf5BGAMPOECIIhNI6SW9NC9v6JHbFfvTIZvDqT7imEYzMdznN4ssU1IUdwHMy9a1+0Xv
v7pnCEjQQZdJjuLm68LvRfK224E7m7jvv6jWPx//9Gr/W4mRR+wDvhCDEiuRdpeo3GfSTK18Yhff
z+/I85XgD5McHgNMtVyrjavBq/3QfVU65EWHOthys1IXi29ZV2Zc7oSzv7c8Oq5yRTdSnoQNAssC
1FM0XqSa4mgR5GFDELlIoPgPTZfZ58JLGK+jdLbb+NE93n/A6GbtS5numwBzy5FrsHtHMcbVztxi
uSS8Zuq0sUpXJ3jEuShzIja7s/sQZrp9GzCD3XWN0Aw8X6Fx/jn6F90mK9XVF9TLAs2yz/fRRHL/
3ujoqRRRkh+xCYw2qlARrdXet5/16RwczslquTQF/RIieR0T2nhDcEgqZijBg3lxLjKduJTuP2T0
YOqEJk68P9+S6cNxbvT39/KsEOj84uUkqmdfO5rxmkSbzRuUPHfw4QToA7ydzO+ZLTh3uv+26M3p
ZpUqS5IYm59avF7Bd5EhthJVY2lr5drVjj+SvtEldPlD98xaHRTtMHO6Zz9gOP43H1C1dRdFLlaF
3ZYamMgQ3eH+wCR4ZNkSM128QB7gousrzEC4PbjmzAv68Wa+X4yRe+s6WYhqCvZdtBfazVpOLQbU
Jnas+tnMO/KRc+7elf71jt+M1ZeVqlUGV5rpEUp6W17fL3V2+aIzq53K4iLR5jb97PSOnBv46tMK
aimNBVSCYDDa0j05pB7iArwrj4A7bTaRBse9Qkf/5RvaneJxrq9/Io18P8UjNycFNuV57HDaQWqw
HoAKQCvQq3yDhQ7W8LXrQU3j5XKpNBkUEjrXkUHPFrro+5QAoo6lXyxmlv2PQes+Mrz/qJHrC+Io
c/J6+Khto++Ra8TdjvTn0fwicHzeC3y+g90+Rwb692x4Yvdvj9zsgV5xqSgY7II/cRsRrdxsDQm9
trZ2PLbHDaEO2ApA2eFdOnPUZnb6n1O+sWyDWccOaFjmwNSOfJXRpcnaKyHoE/RGUrP6c387AZu4
m+Ex3C3Pi8SNUtjLtWv2seU2iAeJ2Rgo0b1giCfH0GYWdeLNdm9yHLWBgpQKQphMNXtrm4LhrewF
v7fX3ZzffMxi3Fsaua0w+t8bbOjV2m7rDYiM9/tYi1SH2BvzBSm3WCQ7Tj9hG63ntIDmlnLktEql
LRJlOFFiZJaFaaPjPsrVsF9SwdxtNVGGuh/pKP4KZDtNcwW2OlPzPXLFFZURA+UnDHR5fJHUL/n0
lsCPadbvAfQG65ltyw3u4eHEgBGbg+yQKIBy7P6GkLuw8P0YURK/XV8rpDYz1TgG26N89hrVdJHR
OSxdo1xzR1QtIHwJymA1PgyX1ULuB8zeLJBzAjKCObn5pNHqZ44n56WPT+oOPHTA1C1cOVlKPfCj
tvFFdkjRnVS8BWamYnLZb8yOlh2tgVEWcVgK0FNpoprKb5GXqnZmQsrt+eH9Q1E9m/TRqieQ7Qtr
BfeGQLpDDVkXlEkQ/LPqZ4wuUCw9/mbW5xy7YIlTvduxGoq/0M5BnYg18tfNhQOMlwZZUE1+8pIc
2eWlMt78nbDSQRKkHdAmwG6pjdjNTdIw98++fHTjsaHLtjwfNRCOZXdVQFsUw83V56ffZNiKA6Ad
KjTjikhmx5mnyEPYhIyUNEQsyEbZOP2S3u+ASENXh44elkWM4tna+Vxks+1jj3sBQn60IkoQEESf
1bi+1GdsUUPUEaUSOtT8slxWNpWrtB3toMFEYloKtedbghni4/uJvbM4LjRlcc00vht3lkaxJPjx
fdWHhvmB0rAZZ0w9etd7U6NQvQNPVQBB0A6hOm0K+/VaVtdbcGEhZnG1bOZUDVv5YVyoy8LDDPmv
McKOqZMyr1uMC/TjXkbQ76rNnKYJ9CTGA+c1wEQV0BiOct5egW6/rkchFvQaQ9P9+7uzAC1BTy7d
Xq7ITj30c2pQEz4KyPlBqw3crpDZHdefFNTsWr90esxhpTcAjH3uj/1C1AoDON9kSVTL1xvy66tz
8d7ELQw0PY/GCNAEoW1h3MdsB3hRUJXQWX616ho9lURQE+2KEpAu8L5K5RcIG0icziUVH++Je7Oj
MLNmWZf1MphF5lTHT6cQZG58qA8tn+/ORy4F4d7QKHT0s1yqXXSrW69IssXaHvmQYH0GTx56/pR1
oX4W5t7TC5VBtjEEr/R+udHZ9crTLNANm1ZiiIvaXK1qc5cZp1LFX6vEONGEJh16b+eALFPbGxRH
SJcNXcYgH7m/PsUS+kOp4PZQLz7F6yyzFM8IGndmi088NDApN2YGt3wTXTJ8kSl5g+3GrqpDBpEj
8yskpq7vhkLV7ynU1UVpLE6Lj0ALzecLMuUKkQ+EK+YhBYb9fm+azdIojbi4txzbUUtlb3PAo/lr
iovQDinPGJt4OEC1gYUaOETAQJIojF7viu2jCpmgLhBvqHUKkjxsAQqPh6OkfqJGd5Gxijahtsie
5OYcFmrYWmNfdWt8tJisXeR5FSLB64QL8TUVEexIyPKyvwXcVp4hAClniSem/P6tzdHKQpxZqZ0I
A2Y2LVp404UkqR4F/uOcIx2qoZdMOjxf0CkPggYkaNEMpGZ4iowCHaaJw5oLmdqSLnD5oDROjIzX
eGVbW3a0xJ3+3N7ErN6ZGwU7VR5RmdPStcWvfA09ceDcZCKVKl4c17TLGVaNid16Z2z485uDwoe9
UIYFxsarEmV0sZbl12xfOjN1usk5RGQwIHlRskVj8r0dpS5FX07KxmppqHSKQrCVG0gzuHYn6FWW
U8vGjxjCg8E6qlzFFPiOmrvGh50x2q04KFBMAL/agKgdXeNAqIpQYlJqy2shZmcK6cBkSa2iC3tM
PrNPriHR5/OVFCcihzuTo1FHnsiktQ2TPG2m+Vv1STGfvKem3pqOCZNpXkA8Zum2bzSWudWEdJvF
hxQ8trHZKtvQfo26fQk4pQDO259AKcH3upJbte22iX3k8X9DuxH6ZjQWTzh076AuEFvD7bUIQkWZ
6slmGJtVSppTv+JQlSy/fbDmrmJazcqLG36JwlfcHMVK5ZqlUECt3oa0jd5KS2+V+TU4TkoVxK5i
t3k+LY+shAKoBlg4KzQ1obdPGPmNuq1QI8lRMuHTdX8qGJUyKn4fdENLVeKuqhZEzjong5v9JUYL
9gVCnM+/YOJyvvuAkRNB4qELudhD2qPR+I5Ev537ixJ1VJuVOLPzJ/oLMFgenfhoDkHQ9bdHbk4Y
R6clW+IystjMEEi6qbV0w2mGv6+N3IjNcLmWXdU1+nVk2UYPGdstp9pGhCfsSXpv1RyCzuaOmrk3
pmLAu68aOZkwbama6fBVoLe8CjbZAjY7wGcp/UqBqK/w1pVrqqk140sn3A04daDnB7py6Dj/ZWlu
JiMSUxF0wmFrxb2ILUqrcYXgCCnlDG17/vX5Kk8ceA7i8oDMyuh9h4zBvc9BAVYOkyZrLamkvNca
r1PCi609s5snygcyx0CRGpy1AH8D3HFvRlASl7VlwPSlMBm0Mo3Q1pTW1UDVlNYkl6we5VVU6aEi
1kSaBzXwrlHDRlL57iTmq6IAd11OLVJXZzjj+QxMnTT01SkAI+GsocNl5IB82WG6oJday0cXVGvk
0YYXUnLI3B8WXBgoVoJRGG/pQrMpNctMh545aBNPU8gh3nzA+KhHvgeHDOh49AqGL+O90a+a8xmQ
w+8ClZUFeF2hJMe+1TSJujX+y1wObuKkgwVgAEwDiwUmp9H9xmY19NlzPKdyYNeRLbIbbRssjH1P
6L24bzbeS7H0V4vn0z4BQsOob6yOtkTZ9OBzYgFcWpdGCMQECXYZ4Yy9cT5G5k9JNo2x+ZJUwFqb
5ardWurMB0y9ju8+YPQowFwgPOWH1zHuAcYApU+ttR+sA4jWaeZenZphFL6hlQ7YG8T6Rtdql9CU
6HQ0IlD0nwkoVLSvcX/uo0WnLCV57rBN3KiQZIdiC14P6I8aP49FhApx0TK95UYqd60+AsAokHx7
IaL2dbnsah3tsaBO/DnlAUY6N61z1oc/v3FfkktlciPBepltwcEJv8mh8YcokLDqOJDN6xWIXYKF
5Krs2c12rv58X02UaMHMBNg2JGukQaBxdG+FQSAGadkBWiUZ2dZliOz8AgiwdvGSDe2NI+z7euGU
pKNnLE8s8p3h8cDzRgJfU4v3lL9gmZUjElbeSHxNElZ1k5nX28QbEZ000BoBKFWADuToblKytKLk
HM+KktvUn7zym7dnZU5qfAKOjpfRkBaQJSjiQvzufi0zvBCZUsHtwJHXTm104ep/i7/thjHAdq8K
Rkbee6PWaLXfyGbzwRjbswloQ6+mH7ils02tb97Q5rDSzc1G/+iWjM5Dtml56dXN22r1e5jxZFMr
wEsg44fcM5iDxppmUlzTjZ+wnRWmB9BVKpmmBOi0KSE4g6D5+T6bKAtBSuTG2Gif5WhqpSUPxtbb
vfgRaqBbt4h0LBdfpqmjKxoEkhQ419lLM+uwJ14/d6ZHO61WuAoQTKazWDNDWOSRT2P9/bodVADD
V8VcfVBLYcaDTXnLO5ujDdcUaWyXAmxGJHuVyNVfbpld+urPuI+pxzoPBDZk30GZBKDSyE7IlwXV
15jWBAmwWEtUEW8OUErTSzxgC8RftlHq8jXSsj21lF6+hTNoL85zcj4TpTCs7s1njO7E2vbtzm3w
GSCMZ8Djuysxueyqv+r8nrLqT/RatmjeA+fr8sSgn1CY2V7D7hk9xABBxy8RLRagGxgtMW8XCWYB
J69Lfgp/V8jH59v3D0z7aACPCxbd2Y8I1N7vUUxti9YCnOO9XnJav+Ff5RWw+yLgBKGGcoGZ68Ey
yzXJtE4ojSja7yASAHI16qVGA2MJ9aAOqZO5Uzw99H9fNrqX8QTO6KgtW8uT6GIdOIK8E+Tw9Hz8
w/w9Gf4ftvvmliobpeSYNIcRm31jWad6zWJEl+hairfPLU0OB+1ugLoPktDj3KrToXGhyjDRru+e
Mhm99tzchT9nYvCLN4PhhEKofbtqrdeqUyMIQGBJ96nxhwnaREu0H4qc+rY6oUb9fGyTp1W4Gdx4
rdiW6pk/y1d2tTU49Jkl5tEzEbhrmaa/sdgfi19lGaKqMpdZm1zCf7bH6XIx5uQ6q+rWqkVh0UC7
UvmkxV5/PsKpe/ZmgNIocqNLqgU/ETajk/yUtia1F8YzfDfS/gszaDlBEh475UFJri1A4FNzbWul
qaPK5afDGXV6KvD0fm5n6rGDeOGfodFWifoAPCps11oyU+hRjG5twc4JdlBCYjRuuwAOBx6SaT77
y/mSmoJ5r65RnrIF3sikdumw/KvSRjM7eLD6cBpvvmq0jTgBYHiFxlL2KGKe2UIODDfMAZQsgT9x
3Sw4dDX/mVMyNwMlnHhrYzpQ9UAPIfo2heFk3ZycCNIgtkChK7pIy0PDenqWHbr+VYjZNTS8Z2K2
CVg8qjtoNWDxAkZ76DgR3cYUXv0Z8rJ2AbCMp4k5iRUgxkkBEb3+my/R2rcKLyWYXEDX0f6Kkdpz
YD6cyWdO3uUDMcZQP8MdOz45glArEK4BCjj7jZyrzfBayOlJvfW5D4k3/BYiOlDV6ZXrzOYbwsXx
Mg8kZkNRTeZRv7ufbddla9quHRpgD1pNkCbeUruURC/2xZ3JoUzlUkFjibwZVGxRJBxTRMRdWzsx
G/WWxlwYkJp8mhWK3TEpLtWMD5wIxnCDQogHRUIBcfIoYOECsc/tGLUMf1lWaqsVQMC1HQmPcy8b
EEc/zh/Q0+h4FcDCwCPRfj9/VVDwZZAi6FegWLJV2t4W9aJEMtgAvTEjkzArWVfNeptvjZCVqM+s
5e1rl7Q1ZdJy3IrEGR6GJHBxJNSEcwXQyNYilfy0nFsG5yqGsCF6JGTeIbQD8Lua8NCYP0qiUwB0
lGfIQ3hhkoYbuZQ8URdTXkn0JEL29jsIA5s2oCZHyUiwyomnyrxAd1rO13S8b91IGCTH0LGsDy2l
sRFXQLISlitBuqBAFIIjTtB1ntY2ji8um75RDlxUh9w+kZI2XPNdwjrb3PVyShNdyuZIxLApbfYJ
6ihrECuw/j6KSyG/SolUJy+17+XKsi2BljTzIuRSXO2iB4xo34S8obQhx0CWvOvyFRuJ9lBDYG1x
yzJ0huaUxuYYIw4L5wwf6LanqPPCYusKgiup+cAITXIhA+Fskns+XnkKD9JzReS98iWImtQ3eiDG
KjNKFDnX+D7t0JrRRVC/82wqABMPG9KVLtgs5y6YXG490DpldGAlfFjHX4IQAclO3B5Zss+ITVlo
mQV2Qrk71Af49CBGjcIvpBbE/Acpq1z0lHU5RxG2ZLNEDwsp7DD1eev1qtxESfQeg7FK1D0kDIqv
Umad/IsvqsgBe1VfUPGiSnilWTkUJfivYLRxfd1FF2x4TgKfDTKSF+ikg6JB5Iu7upYEz4L8goM2
NtSA0ESvBG2Kek9eK0jKO04lDbLcYswcnaSpei3E77OSZEKFf6ZKDNVwBRq+epM6tbMuciRGfkOH
8cJmVdSh4O6oqhKFN/yYFPCISGrq95IryxLydbFyDvuw60gLMUNWz6ooTDQ7AyGzzmKm8UWKL7W7
MqdcV686nxVNJwk9f1OxigudMJa3A2GDBA3lre3cpuMtFSIhZsKByPih6DBfcz1fUSSq66TVOy+J
HZ1O7CKL1CJPhECVM/QDg/6qiLv87EDdkPOhnKI08SlNU6nfxFIGwZGQbUNK5Sm0Ry24OGA5XZQw
SQxJkaxoNHxL6SxL6KvGYOuOY0avqJyL1llCx5g8tykFqKUiqmHQ+lYGckvQLKlQpC6aKFtGUcNk
L2AgCCXAe7us6xa2RxX0SZBbQGZ6Rczld6eRJP+zT/JUMJ2OEgsUPkSv1ms7VDqVZb3aNRjRCTgs
Fdfyu14ESxLORpWtGLcTQVqRshVthkUexmBsyRjli4ojCCLQTuUIWg+9tx8FKR7XgIql4+7dPHWp
HZPHTKCHkZOVOiV7bWIwHkunOalpKuw1B80o8m8Tx5QOupb+0oLax4HqUdP+PL9kJroyocY70Iyg
jZeFPxllU8PMi5K2RKcSEj0VsW1dXgHpF57CTb3or1RmFq/yUtSYdSSr4raAhobZtpqE4pJjysWq
RId5qr+6Bp50/mHuspgIdABYAVkPROMkmRGGP7+JN5ykBczHq2nLzsRcbeoM2WUmAD8FppCwrQ0d
zB7Uf15LZTOB7FQ1AwKR4HsVwBUJWnH23rTSZ0HcMA2NdwhhD718bAv0F3ef0ioPTIUxPF5tf1uz
SVWk4sudd3a9mbhj6voahPKQtALD9AOHEM9meRDgUWeFQthofR11hM3Qlpva9Vy3ODPxJIJEDCoa
iAAEFi1B96OlBbhGQC7pv+ct0lSAIb4X15SsUvP5fptAWw5Crv8sDaO+WdKiAgsoR0c0EiM1aGxA
dUGG31V6qzkL0YQAo4paIkE5y6vJCkAzwQQXRnXutN/nXzK5wrdfMopEvFCKxVLAlyCHP3zEFk1e
5gu6ngpts/LRvTaTbptKktwNfZQkSUsc9pj7j8GBLVmra4I82DC+WndUVYX+4Uxe5FEGASt6O8jR
CfILh+WcCgsLeNnnp7IzV46mgixzNsk2+IlRsHpnaPQm8Rqpqlq4ZXS8GFq/Tg1+qUZavdXmQtWp
rYo6n8LiXILnYtzxKPhRKtfArloJcTz13c31/NIfA9SpbTJ0aFXatz/jJKfckMgAqMGjxIIyx2jh
Qt9O2LxoacsQKJU5Ur26OrBzqmZzRkYrJSLYF7IQRsIlBBA3Ck6FipK+os1s+4k3HAh3/g1mtFCh
RBUty8CnQojkf0i7rt3GtS35RQSYw+tmVrAky7RlvxAObeac+fVTNHBvSzRHxPScfjnoBrS48wq1
qrKX+BUSx8+hcvIPQAaCjmILQQ68rHGo17LuS4RfOwVLG0WU8NogHa+gbju7ALpMwQM+dIyDZpja
JRGkNUE5Fhvy5cFRo7V2hKXdIiM5CjJQBADCnKRcLApZ7lx+cKiMsbNqyyS0cX9ClzLbaMP/a2I2
oEISE2GkuMEZz24ElrD3NwP9g3a5Bb3vI4RciLKHkFtKHlCcPMEJ/FqxP71E85N3bX92j2URJUPU
DUOUHaFE34329hTomSlrgRl1m6nhC5eLReFucXXha63VbW2CZ2eDZvouiWVgBfO4f5DFzGooROv3
hziN4N4IZ0ejynEsu1JCAt8zwCcLOSlbzgujcounfzCEEpEIikI0Mc8FaoXSF/iRC4EE86fytlJ/
Z6PB8/Z9K9zSiiGwR6YaCI6pHf72DQzioE8y2QW+kiN4B5jLoF7Ki3YBzhKMRYnKoHOpew1UXc8J
BGaH7dmpjuralT3ty/msXn/FbOWKSErCMqRAepOffGFPidtujbpnaeGuTcwWLg4Y4PnBIQ6wUkYi
aQAqaCBlA25Bbi1ZNGUWf40GVTegkEF4DTDI7ZzWAcdm0Ped8grCJbGYLTD54Udig0o0BljzY2UJ
F3IzUBn5r7lfOaGik31ouYLkA6EUsNsAZ/Qa+jztTEU2dwcOE915dQ8vn3DYoHhzPjVkVc5p7Rtm
ydYuCbyEH31UUId9IYG4KD/RsuahJtGht1Oo3oNGp6JVtfKlBwThL40sEQQRAE+5nWl+bCPk7bLR
CWrcM6GybUMHJ1IKHKAaiSLs+/StlZ+K6AMIflL4wXff55ri/gkSKEMo3/dXYjF19cOVy4HzGRDZ
2WEqkzEFNH0Cx3oGVRPIXDMmACgyYQRNLsz71hY2NHC4eLeAMsPo57RKqcK4FJQaaCcV5cTgKPlZ
kAMjpZtQC+khMe5bW7hbkSSD8C38ZXjFc4k2rpxS9i1oT4ZQKLS0DjwdSPvX+0aWfH8kNQE4AoQe
5I4/7UlXHjlXN3JI+yA8iSlQUqGA1+QPTIPpqwHnEZ6EEa3bNUGpptZjDyR8SqllsqyJq4w2S9l2
lDDh2OGhhvjuvIsAQFkvihgkfJMH8dmbUCbNRiq3mRGONhgI0CdMdaqyi0oyrIGAl0ozE5UObg9U
8EWU+G53tRTHsRgWDe203nvPnrP4Jah5vACEH9+TAHpp3dGvoo0f8ec6aO2Qcs1iYma+NIC2JbUq
B1aB/pj6vfAzTfC+hRF4oLX+2oWHAw4oMGEcg9QpGjpuP3IcxZiNeGAm+P3+Amjm2xYeR//ZG4iE
Y3jBGfhBHwB+gno5ejufVzbKwn1zbX2eTx08yPchmzM6fbVpHjuJJNILTRk9dwoqtNiWa6qTC0RD
kHbBkgjITSM/8Ssrnclt2zIiCgA9GaRQ7T1FdwNXH6IHGjke3t8DFbihnxJWZ4GFXxnuwvsIBg5g
RRBrTGROs4slFOmg8Wtq4leq9EtvaNlgxpQO2mbgFFo0Aur3DS41tNwYnD3I45COvSx4tNMXQHUC
XVt3atbiKou0/qOJRiLHaglkY95+ep6Z5w8Uc6A4TUTkLJodb5aBjsQe3yuqt1aLWbjzRXT2IAUN
pu5J9ft240HahKqpBNR7SIe/yaAReK+ilaLWoglgCOBLA4kE2bBbE2XthkrZ4gAmhFLIaClO/xw7
K1O8EGQhb/jXyGxNoZja1CLSdej6KzUWDKfBJjHxZIuqZoxGvkttYWd0ogqNDGyo2sQVUJz9Db1N
94Gxlt1a3t/QAkeHHbQKwBZ2O2RU1FvWk3La8ST+M2wCna3ssot0Kv6GMK7YGSH1pwkM6A+RdBWh
shCHibjvWLBAo7T2CzIhZWkfcmNBO11Pkb65BIRuaJUWSRQDLj0SJJ2InzJG5o+Eyp/j8Hh/LZbK
eyIPOlJ0b6GIimfudvRNPCZy6mMt3PDciJccyXqzeZY91fch0sCfOZSF+IqGLKdZ+RBy0OrmwIFL
6f5nTFfmzG8EkhPBKHRSaHQQTVfu1esHRycXg1ikHVYkHH0snktFC+zK13jIng4ryO1pD/82hkwm
x09kfnMeM0muRr5DBt9hZMD0cY44HgnylQh72sP3jMweiaEo2D5sYUSpzF58BuM8g3e9vdyftyW/
CxP337HMH8yoLSqWpyjsn0FSJeW1bp+TcOv7J1nYx73ewgdj7Ps2F6dv8vE4qIei9D8bWdZLDJLj
PuNAbE95aL2Vn/8RI/k1c39/fz6kOirQR0BnrMN5njiQiuaDE01LOWt4tBinJPDGdCBpmI7vTFcm
ZwpSCjxBbSYttBAZAlQfFOTvCe9B2tvohjzWQ8EF0WenILOjp02k7Hrw2OEFCxn4xm7dIFYeodQq
EFouoJWdu2Cb1JOOir76JG7efNTiO9KXI14EJCtHj8h9Ir/XwzAC7uUNUUiCqmNSkxHarlZzhK/g
0qeQYlHTPBEOdAvfRE+4mH/OmFTmtQGksSDVFoI6M/Nh9I1QHEHV6woFdSm7su+N+0u2vE2u5nR2
x1VtligouSLdU1dIbEkWOJ2Q7xzVwYf4wX1jS6kYpK//u0F+Au+rw0x33FBQbcg45Y7RjApiErE9
GoEl/zFYtT6MjxBefhh2MmjR/G3zFKIzYuULlnyk6y+Ybt2rL2hoHr29xbRF6aNMQWEXpaiDwO2K
WM/HI6pvfW7JqazFpUEXF15UtFZMNd49Db4R1eBUkI9KvNbNvfTqXX/UFGdcfZSfCSh2irgR4krH
xUOPauy+sKsIo6UX/NrM7AUfqhrF2xxmwFUecjvJ11vF5JDDTKqVk7rorQO2yk8tN6CDm8dhyjgp
CTNYaIEIENNCvWCLdgxoEyS4UENAaekdb/mEteJNeOo+IPhaTLWM1fT6QtYBG+7vd8xmNsr9NENL
OuMkrVYfayhWbuVdOhIdNeWX+1trKZU/oRtROpmIKX/pLdJ+3DdDljIODRlXE/2RTItqmKacvMvG
/awOOaQsztaK0aWI49robE3dsUiGQcwYx7fhlVUkFacpLgFG0eRD65S5Ea+JZyy+XxzUOaQJSP0L
q816vgvl4JxBPpXdZKnWVDrrr7z6iyfiysbM9/C8vEpyBjYgZUqfxFSnUydDWEuGtc60xTcLcj54
rRCvoVHp9uxhzVKhQheoI8emG38I4pbOVryK6dn79WzJ3CQAC+f5Fwa4zsaO6xEuOlmmF5AtQO+T
t8tFQh+F3g7WGDzXrM2mbvC9JuYyWCtdsweu/eBOCbYIbd75Sk5v8T65Gte0iFfXFj3Wkce2sCTH
Wg0X2D8Wod62H+g4vL/Ll3YDYHwS3OEJKDTHnLLl4Pk13CYn+I48cCHWARB9rxkNEnDxX97Da1uz
QWXIuXZpU7LOeKDhTCgBoZhPDq1bSqZmh3KTr+XrljbgtcFpPa9mUWwCQRoUGIzQWxGmFidc4j/3
529pS1yZmCdD5REUE5wLEw2YW/Vx99Zu02eZ0fyV/MdiwHRtaOZM5B3I1AQPhoQCVECerPrjswvS
+fJ9xJqBf7znz8258BvSB6J9f5CLnsy18VmkIPeZ18ZZyjq+AjUuDYsHKXEG9ZUTsClriqKrQ505
Ei4YkKqWxVCr0ohrNYttLz9S1SbfBdnjSPdqXBtBY1WrErHL+2VitgCpBnQipn+/2i98xRcJG1es
k0C7ccruaDI4P3mrzA/9U2wIKWBini7nGlBIojGuQm6Xkp4SBzoRaKf/CADd2merjHJxRpGIq9Wy
PqcgjNB6VdC5bMOEJi3uKt7ueU05KsFK4LRUlwHdzF/Ts6NCsUNZ1whYHeHTiCzBGG0cz3IHXSTw
NxqQr0/VQo1ASGRLJ94CF1C8YbcsTVj8oUzK5HejCtxkbd7feUsP4t/PAg71dkZCAYIaKHtA9wDi
e0jso7ngvoGl84sOEuCogTWdACe3BjyqyHu3KxmnQ2bVzH2tywka2b0nJF1XHOSlfjO0mqFZcMrC
oE1qdv8NGcgBPL6HL6oxH64GVtUNapOnSczo/z4oPB6o+4I1Q5TmxI/9UMaR1zGMA0xTF7WWq2Ra
z1Z610ZaWRYE8EPQhqwYXUymoxVG4FBzpZlfOh+5K9HtkMsIvsFxPwKFOOjVUXh2AdvVo/M22675
9kvoZBHlAcjeo56OWuK0e67Oa8tx7TgAJziRh5e7fWfGEikM1dP4x/sTuuiAotAMsmDEsjRy/7eW
ir6MAC53Gagcv3XUH0qyO+9LrOxUz80yVFlfo2m9LNXgNey2BbPySC9t0mvrs3FSfDUobjZZF7dN
ZvLvhfcSyXbpHQRkhVe7jBeuIXTGIS2ELm9kf+ck931Q4Z+GgAUrXDSqLDTRFFKMFy7V0cABBDry
RHq5TyMr+awK/czHOnhuAQS3BBvykb33nXoTAfbr/TVY+KpJtBiNMSiGAPk7ewCrETRP2dTKpiCK
H4sAxO1rBf2lE3pjY/bONUPSimwKG1TFGx2VGDzF78TK6RqrL/eht+8pzS9lNc86IysOTPn//oLZ
2we1D7YZIyAqsgEFr9YsR0TqFa/38M4Yalu73rYtgLp3a1J1vcEriV1UK+i7xZkGxQJYBSQeschs
u4GHp+qbnh6cgWvfeldSqTBcWcwFYmZIUF/ZmLnSspTlUjFipgdzMMOdb/t2pb9B4A5/zJr0j0gu
2T/s05tzQ9YywEv1BphHGROwmJ+TdXueAQyGVHkP6Ab0kj48NOxRKtgWrUg1ARlxJqIm0AhYvnla
U/5aeNCuDc/rfEMNBJCoALHSQHBefJCa9y69xOJKQWHNyuysyNmYdW2JXVQnQaIqRXOsEtkaQ6Tc
6IYy7h/M/2UyAVtnFGCNINh2O5m5/5/JbNRa2+8PqVGZgT6SR4LZBHt5Y4ML6/S1xl65tE0R+AHv
hu77SdH51mzY08IApi4gVsRN5D2y0FW+P7Cfi24WXSIm+q+FuXPPcH1YIquFoizpBlXeQ44XPZCH
J2xOyCk/K3tl36s1+UzUHvsW/PEaq/c26NtRVvnzQqhNbQoqoyK7rlIc6dby90vECDffN1tmKq4F
Lw3wfYBxIr+IrF9shEZmZnv36E5SX/oDiOAiozQTI9aRvkVvHWWkKpyO+zO19BLffMlsCyRypwBQ
M6KJxrN4FaQcb2jI3Y8PQ/gvm+16TWYXpCiVDHrNUQdOMORqmnQMWbZ9rSWAe4HdG3za8BK7Lchg
VjycH2fw3n6YduSVvxHhNkkU8cf229MI2+BXIr6dELgdBIvek+NnY+R6S2rrz+4FrF0EnZSpGu89
rdqu4s8WnysUcBhmKtyDfHD2PTxfcZzrj1OndYk2DCs7yVpXPvDcOWEYDeCMRiYROCztldVeyPRC
Y+2v3Zk3BAmcRq5j2GVNCCheqj+uQtDia2n/TzvTNXc1323QcZ0XwU5EaoPeaMIIZsOOfK2YWbot
JXAWgNBQQh1/zkjWQr+DLcSOhhnh8wDxPBNieXSojc9oA4Pos/uwEm0tHpdri7OBjeiY4pgOFov8
mApoe+HVLkY6Ec347c7fK8KDu4ZHW4rhZXh0aHRg0a+OsuPtZFI0LxZ8D5DtvtWQ+nsLIE9oKyJp
0K+ir8zo0ga5tjWLdALkhWU2GhC2NWR/6WQ050vjXtNXFcMXiP8RbWBErIxTwMBbuR2V7A+uUnQM
0Pu0rDZmIe0UnEJmk9gmeZzkco3KUL/TvQxKD/O05Z6e+YdnRcsqXIVrqzodt/n1ACEa0KiAkw2g
oHmwWo1jyvAY9T68eCdJZTZqbU7yvd84/CubllvIEGLgf43N7v5Oit3OK6fl3I7Gx5vx1pidKW8M
bN3HR0VtSbw9Pv3RX/T3Qn0pzd6JVSvWFc07r8ebS/B+Gd9CT+rWsiDMMRJdL0exQqEWULd8uh2i
RCuVWMaaj2g7RM/GRmAbX1PGPjvQlDdRvAzSNkrF7DkQU9oWUJozQ3qUHtosmNrN8s5Ei5V0qPAf
CRpPWbnBFl0WWQZxD3psBfgtsxuMGgM/Hyl3yitorinRhIeoMK2Floa3UbFP2cc3pUGnwm6IrK6h
XZaWTlYAe0AFB2iPOYwf9AGy32XIwFejPjIfHPM0UIZPcmFYebDWDE0b9ur+lMOE810k+51Wct74
JleD9pRjQvM1SulFd/56SLP5DEUuw5CQRpFSAqVA+CMNSr96+erLREATH0QySXSUt7lKUeTLel65
b5ZO3sS9O9VMwIM6X84EXYVenMB8XnpqLO0F7g8fgrw7CNBf9/1DnoxOu7ZAxZFU+Ybx9Igfn+5/
xOKeQn5garsF5h5t4rezXae5G8tRzTipZ07SB8r7S2WYNZRmQJXqvT5sNifpFbcOs6bVxCw8YOBP
B20UMKm4DueesJxQnDSWAA82m4hAsLvq9HHAfINPxzpxx4asuHtLyw1dKAlpl2nS0Z57O9Q+kmM+
mOZ7y6FXuicv5fekmQRFB4JSSKoqWrFNVc5+tqz7kzz59LMrVkGSDoHGRHqHdq1bw0WP+4crWYBQ
O0NJ3wrvs+52McR10LnBhRp4UFZigGkk9wzOjpDApmiYRKLNCT+ZbC8xpSbKa2C/hWOKQJuhQZiJ
hmZcSLeDSlhwfmUFbCTtfmj1UQ1GIF5X+AuWMEc3VmbbkxezKvcDWBkr1dscglNk0Tp47D5ZxYMk
kGjhTbSS7pnO9ZXtspQZnDIJSNEBN83imbgdYCD6fKC0uG3lFEIc8llhdlmiJ2gCTUnRN1pJFaT/
AyrpgVLjylmTUFwYOi4HcD1NnVPwWufcDUHOM0k71iywo+xJ+pygGJFuMtIDfXEDYgGFUOmuPh7v
79UFSZhbs7N1HXmfSsHSyjppeRIHT2NTgOr2iiF3VtkSGSz5uWQoGj4h8d+FRxp5DkHjd+2zEoE4
dsU7+X1H4GNYtKVj/Cikz4XVWq+rIsSyLNw/OyD+dqUQuxCL3P7+7KAghc51cQPRNsAliSjZfOCr
SC2qwrhNyzMvQiqu2iuhVgx2Nu7rdm2P/T6ot/Znk40kRN8m0/jYgWQv/bESntxIc5PHyH0f3yPx
IHWq9JWBZQb41fsLveBa39qeHa1cGlquEDD2OEYHuNFWOaGyY/9SVFYJnLTOV2ulhMmBvr2WYJEH
Qg+VC2AY5215DVsPkQBiL4eL6hhoTbpNJCI1MVpzpU7kz5HL0uemClqtaMdRULvUF6BmX4LThfAF
DWhhmwjcYPSFHGzHJMpz0D13/Uc0dsN7RifjVyZ5RaLfn6jfF93tV8/CghHkCKwiAiFU8j5oMkWL
A2478rdCX6mhHK9YW9gRaIeZcLsT1vMXhwjD1LmcoQ3PCYQXvrDl8ClpjPsD+v0cQUgQ6ojASk/M
IfMWuyaWOy4d2gkDA3mrKlaHorIpP9Kk/JmLtS5O1CxbS4H8dnaQ7gJ4dSIpR8PPXKVVUhqlaXge
IJGoDMHDE7/3rU+tuI4LPgWssKipgBkFdH4/8ceV75h2fOK5gc86YgV4f7ypShLw+8aHPETsGm1b
hKQqR01ujCC5lLHZJKcE1HlC+LnG3rRQfMGncJwAikZkpNEOcvt8eFXUiFGbsI67z59AnqcJOjiV
822l6TIZ9ZQn3Iovt1CChskJ8Y1+ODwa85QA5ctDQwso1Q2njIDKGWKMvMY89OpDpAn/4L8hC41W
/4ljnwHvz+xcIGiSpKCLASKApIAOGGP+Rb+zaqKCn4OBsjBpLiL+8rF7Cc37G3ghckM1EjMLxBHo
3dCAfju3wSBSLgXnw/EzgjoWqAgt1663EljsIFNX65s/hQ3YvYPQ0b5veuEKu7Y8F8tCw28Se2zO
OUwbqVRu0mDv6wDd1EdQyq0x4qyNk525IBQ7dhlFYZz0d64VD5xme5tERZ+xeyh1Ho2HLhKItRn5
pFirpy0epas5/gkcro5SLY984kawnR/7mjRmqnlbDt2cKu3rKgVali3mV01e/iHlc7O4c2+5hgff
RBIMS7kWvfNqfBD6naDST3Aw4jW5+qVXEHklyOYgNYg2RGm2ldIayTVZ6YFQ6bd9q7YK+fIEI1c0
YKM7/32s1iAxSxf8lcE55yg7Mgr06Vs8uwDwg5mFBXWLJu5AniBsut27+7KJEYOsRe9rVmc7CYnu
vi56WAW3GZ2qVQOW838aGQhJRIRzEDifX/FUxzZ1FHLA27DPNcXbHDNqNcgjBdYpOCJTdkLLb0z6
XblgbzLY0KJcq6tWnoBpvWY+hoAWR0A88YoyYOS+vRpiP8pyOkg5p1N7O/5obM/AfK75TlNl4I6V
+SLmoGxCqymsTIp5/FuvNSbzVlwyG2X8tQT+QtyK9x6B60SgAH7leYg+1HhmYtABYkhaYoFFjU3V
HmJjn92n/OmwRGGIuGX34wGt5L7BgeH8MV2L9hbuvZtvmJykq9ugr0YhygR8Q4T2G0UNgiO3cSEU
+rHK/LsQd90Od/auBDEdSs00XBB0i1+mZ5IXwm2+M6jdVmvFqIVjMbGC8z9TO6Vjb4dFlYMb9pOt
vaB/re6S5V9HDCeKE1DxBxR9NWkNK3qZwmUciMfTJ1Y1EgvUkZVGG3r2im2i3X+aloIZDOavuelz
rsyVkSQDiDutESmN6rszAazGc0gfmt25sdrwnw4BP+G5gZ+hAZi9tSfITJFHacNBASUk3abldFbe
hx/BCeRAhD+25SM97qp0VYtrcS9CRQptlWhqBu3ord0GcjdMF3Wso4GUc0SoEqoPPumd7ozE0WkN
r7MAMptyVHgFIJUOanN+FiPWctQMfp0DWJLoOa1Fiuo2gRbTMXoYI92LZQ0NxpiDXZ4HpMsz4nMn
RoID5nd6OzhMvPXHTQyS7CqzaoBA8l3EQlfj3DEqX6riGwcBsUGj268YdZQ1JaIF0hx8PaoMylTm
RpZ7Nll+DtR0JzSs8wxiNtJadqS2Fo3LEREeuG/TR3arVRLyxaBqur8fF5iDbk3PDnLYFUKUeHhz
hhMLMftSqzX31GoKEQLCvdClrr8i96byAXl9NR/aPbTp1igTllziKRBgUSFD3xxCg9u90nto6lJY
PO8cgVSkl6kuA2Jf9IOeun+I5W9MzWZadAPghEeYeta0C78pPBJRhNnTcNAsi19BuyxoUGJykVVU
JiU1xFMza8i+SV4Z4WkVLtU7/Sxte6194h4i/UlSzR0DciKQ7J1K53zmHKeEDuVLau2gir45nyBz
en+lF7I0N98yW2ipH7gUrfWAY6PRFGRfhsBjufm1jMXSuQeNKUgcgJ2DetisUtUKhRQN8sg5tfAY
KiRJTU/v4RqmehA590e05HmD8PKvrdnDMFA964K9D1e3huYY5QwF9o/AofTB2KXvkLbfWLn6ra5Y
Xcq93Vid3agtqh1V2LGcM5UAwFK7czfipn2CsMFR3+1K6Fi+j6PqW4Jafd0f8NJTBaYkZAVEkCUA
Unt7TgK3TscmEhFpyGrbeqQ7h93rfRNLuwSED0hosoC+CD8B8/XzNAZgzKswuHgAKFcBK2+zC5ON
v5IyXOgpm8IW0LQgLz1lmWa7ka09WUooDKVDO9nw7L2gdfhYgeqjtQgUzD+xQRESf0IFlNI/uIr4
g8mszKa4NJ3X3zDzQiuB90H7KHNOJoDakrBRFQtmyo3Ki1L4hVNH2QCKRUH6I7qK2GhZ46JbnKd8
ad97I3oBlaKtE73uBhAoFnExcESI4GIQMY/oDzbhAczJWhSVSFFQlaByHlgh0Ufipui7ZcIYeSpP
SD9jkU9iQ3QTSS+p5mNEy8nD4Dc51LbLsXkFHr+xR6ZvCi1RKMGR2Ep8AjNufGSzskXKombzQgXV
bJGpXCpynl4B0eTh//3hNcykErlSJs8tik/gmNWSAsC5H8r7SOBiK4+l0fJz0ftiBdR81YYXwN6f
1ilDxqStN3LKUnacgxSSxEwutWrOxk2KdvmY7vS0RBsmAZUAoNOpX77TcVfSROy6xlXRqBt9JJiq
ikxabe2/eDV/lw5iJrcnoQtaNHZCecMJnwoZIGfhrICVk80IZftbV1c8w/NXEnKLLu+1zfltI4vV
kKLk6vg7UfXPh1DzTozJgBci1mNTWDmICzU/nBBUkNFAjdP+q2NA7uJUCVMXu1P3d1pr7CGHUwCY
lJGLcAC33nuWg5FUE2NVpTJTW3ktlkcrIreJmspE3zE7HAIfuIPYJ7zDt1pLncbsFD3zaBQqCW1j
T0kcqLCqfdM/DGvYuOmX52Eb99fy/AXxMjbJRyHgHeXC5mpEuNJks13WmlV7XHEHFm8A+BZggsad
KswhHugJBc9tn/IIuC/KsG9agAZWqhfLN92VDf52qyb5wAYCDRulsd+CXARsVL72+Mc1vF0LYaGN
df62JPtZXo1/FwcHyCTPAFON2Gn696urnOJGamC8kXe2AczcfyYmx+XXGl399sxja5A6lrjptwdH
3zg+AID3f3/RJZzwnv/5+JnnJAl9CCocGJBDyzV9AAsvWYuSHo9ynpSTkTtljUiUbNfVK07bj7d5
b2yzp6kANWySFzCd6fv928EAWot0BfA+4LHc7Qr74WHDEu0shQQS7feHveiNXw97dup6L8xDz6f5
qe1gP3y/IR4hvI4GIfsx3pr598tr8vSwcYAgOVnIIfzTof8763NUKsXkNNeFGHp7YXaHKQBwNQiU
DodzDfSjGa7sosVLBgEb/H6EpwDZz6a6B3E2wwS4UiOgHfeQjRC0Wh+eNuDZ+XLXmEKXPNNrY7O5
Vfou9MZBQBqB16ONpMaPFvN6f/0W0HfwRoHRAK0U+FbBo3l75tI28mq3iXmkKox8Sxuqdfqy1pSS
F3NNCOmRr4Ccl8DScw8U50IWJNyQQam638ZHQVIX78KHsj3Yr63uP4Ly+0EFF7PTOpF2vj/GJQ8R
QL+JQAtKtviC2yHGUpNwEGvjnVD8KIb3IXtKqPeB1e9bWQDEYiavzMzGSHFcGosVh9vrMt2avtoe
QyCmCvLxBDVvnAeekB11kkm3U2tVjECLGkAJhoJCDFjhGlQc7n/Q4u4BNgToVAaIivl7mPtsQbOD
xDv0G3WIO1Ns7IzV0EEhrtT2lw2JEE5TEDZieW/nV2LBdZ3JvuDUmiwa3AftWmmqt5GVr5G8cdzC
LQ5aBzBvT7p70IS7NUV5HpUnCUxlegWhI+o8GiOnxvbbHnJO+RlNu3+8KTkVE+YUf+tQ5XgCSWty
RFdyoIE00rk/xUvVDNSbwYMkcUgNg5vt9nvchFIYz8fW0vadui93GUFZXy1f4m2yEza+CM3xtRO7
IECNXXxlc/Y8y4LrU3UMm3A0kP0A/RZ5wxtzNrDNiPlJdnpdqLo1kfuetOeVAS8tAJqOAF8B2gnw
2dl1UdX8xHSA+5Y657FicPFF9h850AT1qQ7es7DPQfhuwv2isLvXkvCLb+y19dkbywftmPHyMA19
r5VH5UWi0fpL5FD9Bq+itTLWaTPNn1V4BeKEE0Z+fJ6hG2W3Z6hA5J0E7TC1DQ3LUk19SYvCFn3h
staHWu1/3je6+JZfG535QE0wpFUO9xY++/PF3QPKRfaHith/uuPx+JLtdpz6oFqW+rx2XSw4SOAM
AD4A/jt41sTZKY6K0A3FKhEc9hskJR3SvBq4avo1edjp+2eTemNmdmIy3oujGuoHyLaMuTmGMuaU
CkJ1cFGBuD+XS9kWQLvhyYJGEEzH85Ddg6KhMLaF4CAXSSYu3kfzaKol8Sf9xu3K0ZiO3c3A8LjB
Gs4FBFTwyMxemWikiy4WvM5J5djT/AYDazq/WXllfideJzOQyIOoxPSczvvROmTihdKTW6c/RA+M
xlnJHmnxP6DrMgNV2L/UOq9VmtKeVoan/DoNM8OzsycEQpiC0aZzPPHBLbfUuba5xA58A6jWtn6X
2K9kUH1V3KHpJjMi3/hQ3mNeh150rLyyFcgjteQRutT7whkaOwpewE8Rs2q8883SJVWL7oxKq+A2
695Tdshitd0pDhO+yInqaxChLONDn5tCoVYB6MCs/CwWx5KpSYkGNYqEVvoO3cJTpRgeiziXt3K0
+W4CgEDDXcJoHaslaoQaJaSDPCLIescBjsLWkE/tp+79fSEkBI1BKLbX1AvYTJAX4HV/z3+E1Wpr
+3SUfm2VqzWcHtSrOEdxAxSjZal1BDT0P0NGlatBtL1jQOaHj5FOAqVXvr6mXffrmf5ZQNSkGBTC
Qe85fzcif2ilaQEZwz9IyFW50GxduTPXbMxurzZDcR+6Fp2z5U10v+Vbdu1ML2/Dv6OYPUCgkB3k
wsMxgwyClh4gLtY+R9gipNi67yv3x6+7ajZjsy3fDUUqtMxki6BZUMgsLtaF04NLcsKohdFtGfWs
/J9FvSajgMAgBobzBi79282RDGJR1XQEo3XVGI0bx2Rgol7POrtMgDjqa6jg+vQaY9VvXOiPXfiv
6HEFNJWfTWyShQmUQLF0YfhGj+hXY9EN85AGzIQnrmjCgXGyN8WvgN3lf+hDKWsQrCB8c7w/6b9y
KbPPmM05cJNDSqdhN1X7U4NCGbzEkF09QD2nOCTSmo71T7X012FEEec/454dxlDIRr6vMd98YdQ+
ERRoUQShXfJa/ZkJRBohTZGB8k0Vj5COT+xIsrJP5k8LhTWE2Dr9xQBFmL3cn4XV1ZiFfpUfNJkE
gR9svSy2ouZRYFT/w8ufFDWBrpDdXLpgF2FKoM0lahG1DYbH+5/wO7LHSkhgZ4CrB0kYFFdvNyJk
wCB4lAudU4nbQESO+JgeFU6toUSevwpuSnpLSElsFwJUO9AyEhLlkQlees4YoKmF5k80vwjI5XaE
C02u24u8LazibJau0ukdnAgs4YTPs/8DqmM8m4r4yJKIm7DHAoqnlLfF2vR6Mw42kfBWKUeBO9+f
nd+JABgFBcLElMFJkISbLRCHqLKiRCgc+ri4g8dq7NWxB7F5ERxD7q0XaVD6bErWYKDNTkFBS1Te
ymYF+ToPBdDkCOULGb160DqlEd7O9m5EuVIlNGiyuvDmBTtEDon8isDSzMzEDBoVSLXBigy0gezd
RyCrNHGfAkoi/Py5PyHT9XB1jH59ymw+KEDKgOYfaYcGrJ2LOhLRDwBzu8nKmOcxwNwQM7sfOVAw
tBEFQyUYDgPm63+Y+7LlSpEs219Jy3eywZnbOsvsAmeQFJqPYnrBIhQSOJPjEzh8/V0os7riILXO
jeqX+1BlFaUIOT5v33sNJr+JeJ9A227jC3+r2rS9cDXM0dXXSXfb93u5Op1eNb4K8go6Dx6Ttv2g
2IF9y9v72T6nw546maO2gXUiuba6TV+1tgrJHduKlDVhemsUc4IDHUcYMumsFdctPMbe79nJcV1t
d7hc2Yb5oGF2Z/amkFtu7zsY80Fwp0oVTv+9vzEn5TVeZmu9bIC3gLCCE0Ar5eXB/1Mo5FAxhTPB
bKIcOkQ7GP9sK8hpw4cE6Evn+ymFmzd7uUga4aiApRNgnseHmq5siKICiv9QeRu/SX21r85id8+n
GwSRZfMs453AjevkjyeG9625RI7ZRtoQajTA7x43PNc8hDcy6GeuLvOPgZ7GnSGoqMEvjSRuW05f
Jzq0H+HVWZ05djjtW2sCDa9hX9pZPNdOO+5k6LHbBli465kR4JZs/1s/VWz//pe+tZFRCAeTySWB
F6+xzqa1S9bk+FAqtxq3YensWOZGXfp+M+t02cviXiINIEiCBSu1CkeHIZcjyhkQBBUZ6kRpdQOV
zpv2NthUP8adgoGCtfE3H8ItPfN3Y9ae2VuOUhnETW/rLD6DHQbidbq1TgWYyxZer8ifv2u9QphD
ctfFd4XkKWib/bBVkm4M0jpF8TUc8Yxxu9T/q9X/eDT/WTyxm79+v/zHf+HPj/BHFBRCcqs//uP/
aKnEt4Z+635LtHj6pn9jz7/dq2+KSkUf5X8tv+y///E/jv+I3/V3W9k39e3oDxv4AajpVj+J6e5J
6ka9fAW+avmb/68//O3p5bccpv7pz98fme7U8tsKuPn9/vePzn78+fuSff+Pn3/93z+7+tbin22k
Yh1FDP7X7/rnP3j6JtWfv5PoD9BxsA5Q9YEqFHSMfv9tfHr5ifMHNJlj+MziloUH7KIU1TGhyj9/
9+M/QDjAIgXVERJLyGL//ptk+uVH4R/ID0LiO1pgAZENNNc/P+xoNv41O791ur1htFPyz99Xtz3u
95AAvID2gaNYkPerS2eGoaSCa6WTddomF7CA/NwXgdxZzux/UPMUn8PhpLuI3TjeRXAZ3LliamGw
Hja4mco5jDOf5fq864rq4ach/PtLf/6y49368mGQmULsg8Q2wPlrgEWYV1YFa04746YHzVDBojIh
UALOulqgyGxBW/r9Bpdt+a/tsTSIBAcOaxunJ2Bfa7ajZ4+CStMAatbnOrVFJM7ho6k+vt/K8WkJ
yx0btsaoRoBHDT1G1JKPT0tP520R9XhjUFfbH0w+uzBQ4tSGSiKAwB2cxx8KzclNP42nJO5XeMel
bbgbBPA3Ri1v6enqAMgjFAtYaIqNOwf116Jl4Ht0PXAUng+jNtG43a5VEGWPgwoS9TLqFAS+NNQf
oFZ31YQyuFZuF315f0BeAtmfx335qqW8/lLeXswpjkck7L0idvMiz3LjWluIcoV77jCpks6CAiHc
bcu7yozXlENHvJ/CGvgTp9wHwWB/qrsaC9CJby3d5mUm3BDmHic+b5mQV5+HGxz2DKjAQzLw+POi
OYzmQnQ5FK/iaKvq2M3syhPfDNNmH06188lrLUaTgDJ75ziVSmPhl7vcBOyil4U6ETmttwVGayH2
xRBBAC8M4fHx5wQw55xKKcqNX0XYiHAe15telNEGKvvW59KPp1OM0uU3rgbAB20Eyhl4tsOldLVq
SMibipYc1gucNdvZ6BDkICbseyFwj5cdGIBFN47PHFMASI2E/nTv1xtGnP7cQkb/wR6RRX9/Vpa3
8uqbsJRBSiYArsNbYPVNUI70OWkCusnDILyFs4LZCJsMmVfkZt/RARanoo1PDP36gAC3DIK6cMqA
V6YHdbjVSiC6dzUyXNWGhYs1qAvdLiiLsxPj/UYrSFSD94XnDzxPX5UtA0vEtM5raIFJDGigqiBt
tNve/eIIIkIMCehI0CeApdAa5tpRHBN1VeGFHUzNJSOld9YFObTWaq3y3axpsKus9lRB7YWjfjRx
aBb3HbqGGrPrrnMxyutin9vUy1gLYYa9VfrWs+eYstuyicNjdXRgLD25cOLNRoDNxSbvWCtTMY9k
TOHVKxhUTaBBD5slSGfWFi/LHVvEZaOJVUD5+WQsgaSc+jsRwn83Cb3Z3FWVX3xY8iTX1Vg5t9x3
pb/pFV6dCZ9y+aGYXcekUAubwNVt7fyyjHJmdhrHwU7aFWFXS9HKB76qNBsYXPZbbpHBJMIQBuRB
jGxCAr6j+lj2JoBxSzt226Ek7BzrpCoAkojB2qi90gWMj9ZsTIgOm3sJarCdABMOK45uBMjsrCGQ
Sr81Q1fs+4A10c51Jp+m9Tw0X5XvzwBTuVPz0cSE5mlUW9aQOVXp0Cy3FZK+rjWG3y1SCZFZrV0l
geZnso/z+5Hm/GPjVWEKNn8n/4rwjgK8ny/qV3vxZUpBjsQhCUHBNXCgkdUMq2ziZyFprQzKHvkO
FDSYgcOSOXPnZrgqm6jbvL98lw3+ah3Bxg4Gtvhdr15XY54X2i16P2tdEWxm0sYbCG70GbG64FfP
Gpx9KAuiJaAiXMiQHp+4UhY1QqcYTWFXXDiTsLd5WdZp7/beOdb5tA0C6xSH5Y1BhYUlmEFQQIiD
aJ3/aIpiyM1cw5aYxeqynsx1XoZN5jm5yOwQ8UmghP3rYwqDKFS5A0SCixvXcUeZ55ZWMXnoKKWw
RMeEpz2Nuq3Li/CXnmKIRKAJCGUUlJVctIhA6LgpWXktczTzMwlcW4ZbS5whu0I3lR3Pl07bmhPt
LUH2er0g7xwtUDYPcfX6kdqEPme6RomzDRQCnDaKnyM4v3+n5UwPum7JZy/q9LizoW4yIw/B5zs7
D1GWsQHODNMZHONdAJFVlmF/wUSlcCAi63VyOpMdchknttQbqxtPaTyqIfyzUDaXO+Kn3EEu4360
FAuzDjbnH7SGuh/vczsNemn+jaYQj0YoI+Jh/MqDGfZTElbtRZg5ZQsZLLihw/nLitIGp/KJSXhr
DkJUnPEKAhwUau7HvZpKIqNqqMIM3Kj8g55zcDsQs/ZJJJGFHRW4isgvDCdafWMsQY9COhHvcpQW
1+ppLI6pKa05zHRYd5saGhWpIHJKdGHI7v1D6VVsBlUxUKjhMY6qLHI+q0xhaeawmeQQZB1qVFnl
5WrDZy12XtXYmQMK/4mM4bIMjg9BeIdB0tgNIHaBtlexYF66NYTq2iBjAfe30prUhxg37IkV8lav
FsM4tITTHYy642njVFl97Ek/o8EUp5ZD9Q5ZHX3lBhB0D2oenWgPv/J1v3AyBDj+MF8E0e5xi00d
x3iHdXamggH2XxU1nUqhuTXEW0eZGJVOBsWjTE5lfy4Nh2eMHlUwJ7l0JihuRH11F+ZRLDYS6l1N
ZoKgPTA6VF02WW5ep6hm85RJgzACGgj5vi4qqHEIHyUHJLKaR5rDCA0iKuOzbCm7LjRAKVseatzc
jVuOestG3K2JhJVZsQlrTq/M3IqvprIRtlihh9d4L1CMhS9C84VXxqCOYhe6SCpb6KeSMWTNh74A
n3V0yfg9Zwi/Ukj/hgpP6opf4JFmP3qiNybF1LcPUmv+UGO2n+tS5lc5MVDtHoYZ1niRUDaUnrnV
oQgMuGSJzeR4oJAi5fndZ57Kz+Ow8ZdBzKcb36Jhl3pBA26/rOlUJ1NbQknQErDwqSwdgutTz1Ca
sBQNkWuuWZ3EpjBPRHEgPcsiaL8FvYJihNE9OeCxMHxq6mkq0roZneIDfBNMkQD+bb7ngwiaRPaR
xxIezDBBHsZOfSqHsOu3anbxjjNAFzfbmnI5p045zajzw+QBoZNxFfhwlsCBZETTPs6TtO76Oq6q
jPEcHzL6NYZQiynwtnlT4P9BSOg/tiIvn2EzPaJfNS30VtCxuGsmJP1Swsf+WgTw+ULoBrdHK6fQ
GQTspovgbshhds1bC6j8sbZciHwyUpm08JwB4zJLBS8+ZdwuCdzODj80s8n1mQ4i9dCwNijTEvTL
IXH51J0rkFyrpJ6j+C52Ox7vuAnGC9tpOrjEOF45pX0cSwwrlSj3U6DKLzCDxkkRfcJQaoJKRwfz
Rwv5OMwt/mLYO3ROq9zVVxoyMzqNLREeKruz+oyyOooux6hlZ5bflT8II3G9q2BVcDarMZg2dcW7
M+p2HU8H1y5uh2AmBzRkN6mRgn0cTTffYV1TBv2BfnjiTMR6V8NntktIi0sOgIKcXweChqd0O44L
DksIgAACelbQlYLatrc+LKnxnQY8PJLx0vZ3HCpxGa5gcqkDa9wg7GgT1x7HLIRsO1ITpxyKX+dC
0HwMLIKDzNwicrWqd3TE4Zy0gA32nVUCJ9HOPBMNgdTF5PRpq/x+q70egp6B1WW9FPF17LHwmmDC
s8jX44fesU4hrV9fVdjOMGBYohREYv5y3v907cN/MIIatRNkPMLrAtof9Y0Vcahyl3Fz+/5V9Srv
t1QJkIh6QTaGCyP1uK24Zq72QgXvAxKMZ4YNU4aMe/cB1DnvAmwD+a30Q1CAqsFLHEGtDR4gLJ2i
MMd2zkE60BMOqsg7VYd6HSSAgeS/PH/hgAYdqePvglHdKJ2qCzNbMPXB1uNSZQ16a8uiXiV5HXQf
LTWMmxPD8frK8XDf4M2NMwuc8fUlN1fgwPvlGGRtPhRXPRRstkgD9medhu1GkAcaaEzcLYFVhzch
VeFZM2vZJrlN5Vern9vP73/PX863R3c7EsYhiio+NgpywOv3uQOjMssdQCHi86DPvbKZ/W0d4FmY
cDeHhYptIN2+E6HWV0VR4TlCeiyfJEdEdV5gDf8YJuRM03juwjNTOzbWNKj+2FSz79kgsiK+THO/
Fv0Znsw467o4N+dFH8XQ6XJ406d94fofa23bexKAO4z7l0ProZWO2JOqLPoEt2QDAcDKwTWaExyS
6Tj5wacSYsVBak+TIzO/Jm6OzaTpVUNIKZOBOKxI2qi2ZYq0WfDYdwaHjGr5aM7coBFBEvpifIgi
wdxk8tTUpb03FmcO5uGz27swCoFYLJOZ4G004S9T2T7ygkGdvoWWS3TeTKbBvUatyJEmDY3TMG/r
0pDAo6yXD8E8zmrrzC6/1jh33TRXgVNsvWqy54yaQBxkiFTCRhPTOvsxIhYkGXz7smUi6G4GnClQ
LTeowaUMSJWPXBduWhqgSXfKdEh4lb2UXcYtqD4kjCpepGaaWhDONFc3hin/R8WiztrhXmzap3aY
bHWgM07LhzkufYJyHSvbpJhEBdW2rg/1OS5ueTaPOb8ysg+GD6i2xV5au/lcZ1NjmHdWjYqLHSjX
NZw0/UE4t6SGYI9Vei7PtIjsHGYxkQCITvcgLbNGltd04DF4faoaD3Zh/Aj5CxQcMJtFwLNJC6h7
MQhI8ozYuU22wrXlY5nn4y0u6uIxxCKiyVxT/zuCXqD04ribSMI8q0exPsRFCRyP/IL3pEbyqhKQ
uS0Z5flZNI0UumFyHJCra2tkCmJF4fBXS8vbjLxUBymD5eg3U7NTE4vgZtG14YHxEeImUjRm21PK
qpSFrtYQl8rrGrA2eBpu5w7LFF6Bde8mpTeE19VEI5LWfgU8lchVCX8louRHRA3STqwqLqKECdpO
2Yzd52xFQ9sH5TKr3eTj6CO8s4b+aZxiVu57r9dj2nYO0SkNapRRGy0aseNN6X+oZqigJjYtIvIh
7pZ2wsmS+854cOnx2QS1HUg4Bzs4H1JYp8zjoDMsQtN/MBJieaXTYQEiQ259D8YqhOlh3MowE7P0
IfXs1eXnwjfj3mrjCObYcM2xs9Bp3M8wagy+aKVR3VU6D7yU1CgmZJMUCAuVodReXq0WT1FmnziW
VGfgaYFEYuZCE//zbM2Ep0WMlZbAJIftuDBLZFNEny1mGQqdqzruMliPcI1gVdoPKPIVMqVYVOdm
9qonP5TWbSHhBpL0DR2+O0Ep7BSKtfaXmsfWYTAUXEVEldZtq9zRTSjSNPfY6rnKxmBovtRVFHwe
SKwPvlPVz+MQDJei6CtYzch+MknryfmBxH3xvVFhaCXa1rpNq1p5cMsRJSkS7DPdbqZuZKD9cSdC
/NwbPqV4WCuRRIEx4K9DhNZPxtA0sJZBoWlDPHhwZyRvHIpt2TjXDYLqJuWUs3bXIez/OrRlDU5K
zafzaBh7bAu/qMgZhIWGbqNVB5MGEtHoURqgYmG9ompzETahN2xnvCxvcsPHz6btAi+BWn30UOvC
P5ecO25GmsHAvK+ci0tnyCvoMtahM6W8GeEA1o+SeKlTtyFHXWZy/T0uFvD7RjaS7qxojE3Peh1y
awOZLHrVdoKPMBDCCzB1oyZyNiIo5jbrnCC/7XvGPjplaQcJjT06bwgZ5A/XsnCeRUVlXQ84JQuk
9Ds9pAoDq1MuKjD+LVPbH0dlxRGwLtISuxgy1ph24pUf7Zy4Da4U0cUpA1xxx6jNeDbaNcpXRcTq
+jr0VBdkUazMtJvjuHiGX2Ud7EemrU+YacFRF3DbHkMwIsz2iyYY0nJwaA2MhBN/1ngjJD0vqnpT
wbMdnt9tFZSbGNJgD0MOzcG00Kz5QZ0ZmjyuFdaflF3wW26j0JA5uus+8ImCN9HnswfXcu2ZPFWe
V9LM9pQlgI3tWlS6Ima+FwFhQ0IQN3/OHT5/F6WVD/uSdbhF1eDWHeQfpP5gPM5QYwp95GoVs6Zw
k6POMIYC6veRWqIzzbTzuRWqF/uyc4Mis0k7gDCwALhSq7EARjUtigfpS4jwS4X1S/oomGTP6rhm
flyN/8d1/9TdK/H0pC6/9eu/eVR7//+j2O68X22/ehp/S781Tz/WNfeXf/dX0R0F8z+Q00LKFnRL
qBIsguJ/Fd0R4v0ByB8qOQRiKAix8JO/i+6WE/2BBI7txgg/QYaPXCQe/q66W4T8sQhbhVCQWOgh
QPr/Stn9ONLHkwdMH6SjgBuDwghqSqvom0WhKryiz+/a/vtYZYH9qWQnzEGOA+m/m0A/8cVAA70y
mbSEbqYS6//Opfam6j+rmG68+JtTHCBEdyJF/oprt/QHiRpQyX2I2L0CH+U0HuPIday7cUrKdLqK
+cZwAAaSkKatt+92JDzR5FvdIyjZQE4X0/tKhd2ulNN7CDju9DP7yh68+xKH8qlGjlNff43hIv0Y
AKGxaMKsMpZ+X42R2/n5XV+BChAicgVRxvOr7VzQX+9PRIB1RGu46/EwPn735HBqKpCdze8UTjbL
e+ibz0HfJySWqCyfcppalte/Hhcv/YKENfLL0AJylnLccWOhMKxnXNH7Mho2gbh2BfvrdPofi0Lr
Bb7wbAIkDRfkG/5rXTQZVV12BqHiPdLWKL1dQV4hs/SpZ9vynT/3Y93Kskh+ejB7nETDVMwQux82
uYXszKf8OtgOkUiQ5nr/RbYesqUpgHVQJcTOjTFDx02hLKmRUizKe9kPIq3rLfdJfaKNV6S7l0YA
vwUHPoZO45qpZEYwLau+Le/FjwjRvUmnfitgR/idnZHvAGVDO6w0CfmEGqcNx4F4+34f18v9pXm8
OQGNRjmThKtTCSqNXacIK++H5mHy+D203vfMqR9HftKDcVnO65lbnrf/bGpZPz/NHHBhVegg4L/H
43Euk/DO3rbXfEs+mMv2l8r2C0kUM/dTU6uZk2Lww5aiKScYIJcwp4Uiv7h50cRiF/eCriHYUuS4
N3agHR03Ar2x4V8++Rc+LRHAtKlyHAQFp46l15trmZ8IyTMcgNBJX9UZAH5w+8klxb0pyaaOcbiq
DLCU9xfDW41g34JghtsQZ+wqQaYXcJctcEawsn62yH72qwfgdE8s+dfbCopMC44NwB/k4uJVK0DE
ogBQkvKeK786eA4SGWWYQwHm/c682YxnE0QEANy9ugyRLBFuH/nlfQRr9mmGTgkEx8yJvrw1YiBK
L6HFYr2yTinKuKmGIShwqo5ioxuUvenNUJ7Scn2jKx7SooAAAkKBOGR1UbR8hp+9P9J7p0mhqeqk
wrNOOUq84mouaso/N7KaFmT4exNHaCS7vD64e+Il8afh2s28tNh/v7uBt31mZyzrz70LYRJ2Ty6m
5PaXpwzUbgBtQIYmMWKv4z1Vi4CVpSXpPbR6IJZTs6uiU5v/XRurfVvKhsa5zTFjXrOPJoCIxhOy
Cm/O1k+9cI97MVWTpaCFR+9HFYlN6etMCVFl/043fMSr0N7HSbc64UY5MNQANL0HNHJf0XQuu/3/
roXVRatMxVozDWgBB5y0C8C+TgzUK22WlyVH/tWJdUwS6rgaqaH3Ykt2ZhvskI9LDm0KpORT3uOG
oA83jyHw0ldTMn0f7SS/i1LvhODIm9PlIi8eITTygL86ni5kgAfgKmZ6r2sIoSLDVljs148i1Gr/
u4k1y6NAmsEq6UTv4+sogrpld9Ko73VUhM2LKjsK+rAqA5DsuBMe7wHIH11s3u8NdFbbfQ+nPnZZ
X8Jv6hBuHr+c75FeL5Lgrrmst2TP4By3yMb8+DfWzE+fsVqVZVvJgtYOvY+C+04vYezf2PL/Mch8
kXM+jiKOe7palqgfzWNXh/R+SvNdfj49yXrDg3RWCeqyMOSbsm7TwLu10RmqanjYo5i7PUUvf3PN
QAgZIKGXyG3Vz1lVFjWjT++ROt2NmrffLMLzp/cHc/klr3q6gPUg0guOxVqCXvW6RBwf0HvKrnLw
VhrrYtIusjDFv7M8f2potXiczopHNmBIownpsahP2pNNvOLfLVsdonZgRuA/gAGtDkWg/ZrZxc14
f/m9PW+2zoXzqTCQ2oTAZjanLuRDYKYHuzJ9sYgDLwoit+O+PLcv9v/GHYOAHtheYMzxNavO6o4i
Jpjb6h7Upyu3aq+Mc1JHevkdxzMHuskipolBhUTMurIUME3nKqzlfdEN4ZOcreHegba0SJjryjH1
vdF8AZN/fu7N2HyeZl99k7XbPPTeUIEAb8gdLWoQ7typAFUcAIYuYdWQP0aGc5yOM2uha14pfqnz
yn42hTM9DkGLhFzQN+XlaPsw853gqjunIsK5kJRiAPe0IdI7NJygwN80VncbdChykCDHn30xu3Eq
W8M4TAD6qE64PSHlirK1kahbOx1Y8maxo4B5193M2/IyAmEQMnUmMu7GKAgfJ1EjgGYg45C3CRVk
pBky2bxJYm0gVKe8fG4T4jvs8xQBqYD/CWWApAIzCDw/I6Pn93fPq/wE4OVIUOCwAGkC6mLrfMsU
Bqg+DGN80DIuYuBKKiYvZYxCGvjPejjoqZ4oKtGyrxLIOkLjSnMZebt5FLVO8ynXH9//onX6YjFx
QnIKLtPY0MAXrg6NtvN64N2q4R5if8BL3zHPf44b+NGWV7g6fvVWgxkMnieQRwRYGjboq2NyprSG
60dhozE7CaEsYIkTx9MLbeFolQMXiX2ElY63ggfnzuM7x+49Aj6BRw9R42LFTKrpvwSwzfjBplzJ
FHVi+85yhQXRduMK6G83fnguqrJ6bmld3OiYI8gjqiYCsP+pEQ+6GGSVUuOFH3OV4+0LpCT7kUek
vbFAlX9WOrB/EDnrr1NLxjjJ8wEZWQWPEZO2Our5xp511ydd5dd3AQfqOHEY8LSJdExxUfikvY3q
2DxEZeSiml1x2iV+CaGjjZV3pEtE3XeXwP0r1Hpap/Z3huJhjqpIQ086Byxh5vHgIRcJhKzrA/O5
5BiPBy+0uCwVH+jBivrp0o56L7EdDZWNolkI2iMInwGKLedAJdspvKHdu6IrHouRj5syDtju/aX5
Ip+0/hzQ9JenEgpfgL6uPqdnseac1YfargF1bp0iM3ke7a0JplFMOcUFnLvrFFry7r3o+zDRk8se
XLviTmI8LTcS+IUr4aOgnMseZSjWWPco45TbOAIED9WR8D7Pm601TuzSzYne2oY722byp3OckSyT
o54vhwbkonL0hsSrlLt5v4/+q/wDiDAuzoIIMFag7IPVeh1RNhCxcuwD0FHLsQSk1PMQDUWd9KDJ
XVBmeV/afpihyS/g3cAa5d2O7lQNe2Gr7rrA8/vQRZP4poN5upnrrvyIm845yKl3W+B3nGBKJzb2
N6ptcU9PCFJcSHYOzDlM0Hm+9WmNyDJsdX0Z2MJBMZXnAHhqVCWfgNwwn0shRQhyakefBoZyexpE
pYYmkMV5c23BKIWn1LYA28IeKJ76nMWfrLqKb0oJFxXYmg5QAIFbUP2ZDJQ/TsbKx8Tpe/sj0O/2
/WhV6pLUMJhJhiC2srypQ1R03x/kNQUWEg8IPxcXX6RnF2OX1fU6oKwGDFsVH8AxUFtUwOSGa7tx
Ewv1wUstQu8akZJ10ZbVfCld3AO9bONP73/Fq/AMXkOA04BfhzQQEB7rw6/2QOfyhvogdRXvcV1B
164Lw5v3W1nhaZBlIuDiEQQ0yDbhv9dvMBvqtZZP2+6Qg2Ga8FEHH8BgG7K+sCFyALwVEOrtVAS7
nFCFa1uZ67HNu5RKMP2TcvRvJPbd9v2veqPvwK3DGCkAjmR5zx/vZKaK0m/dsTt0YxRthWL+Zp7b
U2Sc1/EcqiaLthLAS8gmo6XjZtpaOmXg9OwAc0Z5UQZ2fhVZRbCPlkd7P9X3ivEWIjAhavyNhRvW
ou6mLfw2RYGu3kxaGaBa5i4F6pMnY263ezDE3QxYuLtIkgrwTtOC8ZX7ey27cj+gMn+hfM4hC1DL
dEZpYoNIg6YyR33y/SF8Fb4tfcMt7SCNjWTLWja8iAqoaEvODiO0WYAGC61UejYSzDVIXu83tZyr
R+cumsLgIaWHVYSaxurcVTOWqcdndohA+rmIIVq1kLrixFQuktpNF6bt0NSH2MnjtAcV9+z95l8t
lqX5xSUAnCpkyvxVVB4EDYPMrOoPCEyt1AQmv7Ih1nGiLPUC4Fr3EuWNJRoBbPmVfyY0/22QUhQ/
9LNGbVuVwLLWs5o3NQ/KHWmp2kJR0b4r2jzAre5cCrdy0sHxrD1pmum81VOb9IA0nTfKkAWEEj5T
CyTmeuYm6RBFl7ixW3gq2QXZGgCMsvfHaTkwVh0AVh6gfIhLYmWtuQuW1YKYCPzMITYawFVfeAkS
CUXqS/9e9T7Eqy11YtBevejxmMdr/q9moaC0mpoS9t+4q2d+qC3fTQh18n0EDO1mdAAtzoHbTRDJ
4rlbN6csX9/qLADt4BoCg4Q03CpOVSQeSMFnAS+h1kmiXEVQtJrnZuOJDm5DtqfvWQRp4PeH+I2l
uIgEoTYF6XpElauLwxZgnErHFYdKMpVOBnQnbyr9E/fT662N5zSen0CDgIoGguPxseXowlM9Fteh
MEAWh6b8rtQS+Y91/stLBtQozCH4mthf4RrYqQs59EHpu4cCsv94SFX5Bvf7vJvAsEuhJEAyH6jj
E4tmBXHFleRiiSIRhOo3NOIgUnrcPwK1cjuAH9YBAHq28Sz/TA4wHolzmYEEc67i6MIp9UEQyAPl
EYQWB/9O5V4PlOUpY67XE4rXNZLikOjCOvbWzifClR51A2MdSriDgLQWPhvIAJ0Y5WUtHm9MD9VG
rBlw0CLk35eP+Kmm1Lh2K1VZFQ8i5PEG8A6dMFLQzGVRuxkqcDbfX6VryY2X+OYFEoDoBjS0FyGI
nxqEXGNk2b4KD+CvfIW72q7IBSi5Xnlr8nsfKHSJrBOofQntaicBvG9b1/zEVnndacBlsUHhYwfR
HoBzjzuNtBSemXBkPbhgVqYdmebzCeEJqgLgMEBz3j5xS7z5lAYlbXnlAQQBetpxg22H6wu3ZXQo
qT05WTkT8qUDluJGkhnykQIlnTtvmmMNroTx59QibCy3OW28Hwr3/i+nU3ErO7gtQ6x2AB2C1SJv
eWOG0O/jQ2BoDBV/y0rnxnl+f6ZfqL3HSwvFbAIwRQDONfjzq+Q0OH+AB+Ze+0DzHni3cWixrqJK
7XsxO3PqN4M6s6fS8XbK01CMAhUDINQWXj6opdIqSEQbDd/tHiys1CtLU2SRB40Q8OsIal14rl7b
DfO3eCHXn+c2hBkOsJrIcZeOX1hJEeTRDR5k3ae+FKNJUBsRMYT/jMwm39Q3FR4i12TuBBgzzaTx
6LXocEZ0BcRtU+fWRzybYYFVURl/obBCGJPYCfsuZX7Qt5lVc+vOE/A1ZfG8yBHGnW3BjGfxRtB5
r4ussytfbmVFXUD9QM65nghYLSn2oAX1/Z7dNTa3f7w/5G+ss9DH2Q+aIBYbBn015KU7BHLgqn8o
Yl9veQwEczy7FpCW2ImpV8Vt6kNEZh9W1bk/TMMWet31A8CFp8p6yw46nnv44AAVtNQpI3DX1kE0
71twMPrqwQ6bAtB4QJ+B4hCnDpNXL1KUDfHaDsCGhLs5nMWP95XtS/v/sncey3Ej27p+lzvPHbAJ
YAqgqsCiE63MBEG2JHgPJMzTn6/UO+I0Szpk9PxOOtpnpUHmMr/R+yLOn+bEySMUIdzLxJEV9Zq8
oEoYF1HsZsMum0R6r0+zg0Cd9RGV9/fLxOWxAU0DNEk/eay//Q1NjAHG1sjsSfN675pmNh5RS6/d
VI33aK5L/5G4wh/Go2YO0xSFYR6G85CzxWuoaLYle6oKXYQiTVS0GaeXCPrS3k7Sj7pxvwMseIex
vzQIdOkGkxq9nSBpvViGjL1cmmqM1mFUwTRYyc42pQyGuusolcLCsb1G+ov0yn2DaEYIMNDwLbdJ
g8XJ6od5GYeLNEnSMCdp+KAP9nuod/qF3ONkUuRt50tSW046UQ3Ln1ydLbB7DzgVwweEelYEOWsJ
FgUbrM4+LMv/4ZzTZfVAOp1kgUmZ366N1tldbm5u/kSZKo1mgsw91cSPGv5/eDRPmjbUwU8qK9RA
z2I7mWqLpVwJmMChdCW1Ud/TJV33NkXZQzJl5r5VjukXheyvVnsqjmBvIcKmmhnOIDfC96+Z04af
fdzUhQFvUP4Hc+Oc3TKdvnS9qOviKau826VYf0q3eZRx8jV28puhUa/vD/d7yEkciP+rY4PvweTu
7C5xKYQ4WdMUT/Nmt5dSJPa9cLcvlC31Dyb2ezIJ/JHU1XV5oomJzj7lMYntqhqM+snevG9Foo2f
PKDZN/lsrUGvD/NOj835ohphaWRuJnf/ep4nQ0vAlohgQao5O0suTLUMYl/z5MBtOFY9Zb9Wk93O
qeyPsId/01zf7iEsUZMyOlAV8ALOqbz6jzBMtqgwbF7cP0HSTttIUxkSLW6HX3CTD1jQWaKA9VCb
87fNXk3tEAvKkH435c1L3ZT5dOkgRVodMLIxqrDdWmRVjLaxH3TkWD+tutiSnTQ3Y2+iyUCrIpv7
x9kQzU5pU2ruhFWXNzJjJ0Kjl9qLrmbrZ15Sq1B621tHmUzpy1LEI4wZmPsQXCqqYX7tTHXMt0xE
ECa9m331mmmdDs4M9m8mK351jQkepztl1qdlWq3XOim8LFj5QHeVNPs+GEtnvjLbGoIUgcZ6H6f8
e74ixb/36tx8LEkz0A4v4+5pSDBOrfkcw/SEYztqkN5G32ZqAzYetpp8025HGai5dB6Gxu6uHXuy
3T1qLqnylwndsGvZ1ZXwbUoQ0dqyDUgUssU+WvzxBSwkA/KQQjqwE/FPEuBipnY/aY5PcKG+bPpE
zwlHzHIHWlrbwM85C77HdcPf0YDMzH6rnaAF2rSl2qHAga8NkmZM0WFakcbwt3FNCTCb2Tl4gmYT
u0BLINeLdbvtk0J87dxRgyMMYXMCQNSZwLIXe3XDuckNuis2xu0h/TZUZokYEZWiBFXsZB23n+Gi
S2O3KhLMYGHf5CfRNfRIMBYzDMgY2gSl2MO3MRzMVMZhkcpy8aG31p+5qccmhCpU4geodDHuGmpR
wMfnbr2M68R7zSjiQoW1qmtIsilqH17fyJ0tEjy0tbnaLL+ojTgLJ8vOLjJvEsBMKyt74o0wKl+V
LvoinqPMG4/gEgHlsiE35WDUX+Gf5fuxoUKtLcuw4wqwj0kvssfN00HJ29kSGmDg4R+l8baGxrzc
8PFp7a0cit70IZVDFM8ap+gDSAbZvUdL78HQ0nwMa7klx3Srq2ugTutLDnlXBsa2VG6U29OmwYxx
4Lgm06rvB72ufrh2FSOhS039sfdiiM+am6R3Ix/e16mIna/t5HafxLiWP6apLK96S2bAhBOruVy0
zvBCIYfktRuH5DMtSwF9oK21TxugZuR5h+zJmq3ioJeoD4UnhSc+Asutnp3Gmi47uaYHRDJh2lgo
v0Dl3bSTWAL8kedmJZtniYpNBn1qQaVN0FM9rh6cZ38hrvmcD22HM72hfeuG3ut5+7P+vut7Z/D7
gSDd32JlX8NQ6keM67d031qwQXf5aO36dSyeVsNSN9BzZ+GLOhnbW3gJJ/teoGWMIOfsG9oQ8jbZ
6uS1ziQmOY6QZnksC+hpvvJuVQ0DJqYbjhKwLXSKEGJbvtFFJWff3AWis0zMHF5qKT1KWTpki1gU
SvrJ0qzfO2gWl/BJjMgdZpYBAZ2gGIoknFWmXRWzJr+nvQuTN20m87NmbvMt28HJSyi6oXkp1IBK
Y9KYzxn/DGl1rfHcAAbm9LgthPmPxbzpczCM3vZ90Qv9dnK98ntieI3AaqNtH7ykdB61eNhe8Qiy
6LKhHh+MNZ6ca+Iku8SCAI1pQrv9VLaEZS1uVO5deFqFdKsVD98lvYoTDYzOH2iAz4lVyC7gYOMd
Zo6ueS0SMhvw43F3rApr1Ejvsp4mn6uvjb8kCnFxw121n4bq4k9Ea/NDEov1udIh7ng10bov5lgS
TlKfo4yUduuP3PU2lq+bLEhxNrd+2xiLCBwQO2xZXGYWnpddp0HwsfMktDbOHndcBtmIezK/q90i
u9LmvEGHzoXc42fuaH3udTtePyjf/B4InmQreEQpu/1iJLx91cZ8FHpXrN1TjHfBMUHZKGhcWEJs
XeznpfDCaVZrBLfoo6j8NwNXGzwE4EKSHV5u3TqHKPWLNItkLaenguQ6D2Ke3Si16mRXTIY9h1rj
uFBf47GEw7+uPGntnCMFJiD24Fg3DLfw2oprw8qNEqo+pSatcLYX3rrhYnUGR+1rxAIgR+lG3xzK
yh5vPa5pJ2RBJmAF6PA9lclYr4FhEH8OOnLR6JZ6ZXpI3UUKzvdQQnhdqCL7Y6wnd5M88YjeD2F+
B6Sx6pSnyYgA9JKAnuUKllXkMJb0/skw2hhm5Crv5tF6qTyzv7G9Tts1fQMJqauzQ27OY9gjWxPM
FUR54hG+A+mMoAhG88qaFc8nMgRROzieD4/AuIHLog4twPmDmnJjN1ubezEuCbJVVpMcLerLH8SD
v0eep1oN5nVsrYOm4llzAXtAhOM8u39SG6tZrA2e1NAzg6mS9gcrdwotz+Kxfwz1W5DrGdiAImDQ
44aQojWYzXbobZv3r6u3J6V/GBP48lAA+tWQ+0fUt2hoKdSaXT/Fon2ZlTfdJq6L4YAQ9s/3T8If
5sMHAYuBHh9A5fMWUAssfkoy2Tz14+Kg5kUIaxfWR8bDfxiFCPaUEBHMUvM9y0SyOHc7qZL2KV14
4sYyJnaS+r+lMSAoJW3gJlQouMH4wt/eKitEOTrUqnsueCmCZkINpx0BXby/Ymeaji79XnJIloyC
GR0l+gZvh9kgOo+rEatn7KJCqLQ4tjWBE7T+z3RXBx8CKM4P9/lwZ2snZZuht8hwWmD7UNVDCIs7
seMuZ6x8d9T8bP/+DE8JzD/P+GlECvrAsFE9454+6x0QCIClsZL5WbYeqphE5mabv5bF9EMMzQcl
1/OTcT7WWX4T514JMVSoZ1VdWfZfWf74/lx+oZ/em4z5drcMfaaKuLB8l2hNYGs5InuvwotXKyh9
19eD+zQ4cLWFxj71i1DzPyBonJcEyN5QIyVN5J5Fpek3fBJUkEbWhrk8FV2t6UGM2StlvhXxjqAt
jOGoFy2QsrbOR21XNJnRAiZbHQTxFw0fFnIG+7bUhu0jjblzR5pfv4v7hViYRqVDWeztumh9lsai
6Va8yrPly6SPqCPapLKOSLeLqbPiACGi+N5pMpMujjdejI0R+4kY5tu1buV+8vr+tuvUHaqG5dW4
9mO4dloSZlZR3L+/h2dn5NdPRVHr1GFC0QTozdufupFfEtXJ5cnbHBGizQGiZCG1fH+Us1PPpwwi
n0eEpP4ky+SdncTBUqao1OQ8IU7r3mWV0IKiHSbUCFwniuXc/n2P/H+O6/87qdz+34LS/kudlC/f
fwzpPzWlT//N3/RWz/jPyaABmBVNYUmZkI34m97quv8BCEf9ENCHw16deGr/pbca8j8QKfjCaI/x
bv4Sov4vu9XQ/4PczEkHmgadhQSy8W/IrW9PCQIxCIry/4cJeur10Sl/exarxFhlKrws2nK0N4Zl
pa6XIqInt7o8JGZh7f+xNp/+vqjeEaAEnYFKnE2oTGecxtP5qaxNvRgUCtTRGrtLYOlD/GiptLpY
NxC0q5tqVwAH4r+P5v+JPX/75NBuY1Cq9cD1TkJvIPrfTtIY3HnCFCiJxs4WV8Sj8M+xfEa6oCw+
mN/bUh7UNaR3NZ4Tvm7qsyzp26GINVAqtN0+KsZp8ueyMslqN/EJQRUkiJBswiduTK2bPHO7V6Tn
hsP763v2mp9+ANA1IixmDVKOk/X2BxSzAkQs9S6Kp9MqF4vxhEVI9q1QGeKNEO5nPybDvmyNLkzK
bjp0VY0BFAJ7MgvUOOgPjpwW6MDT/GVG3DX5V9fS378PODlVTjCUtNjPfl/W2AjF04OKOjBygD9q
FQ72Av4ItYXdmNTi0/sLcrYhp72ne2DaBjeuSax2Fm7Uql+3VhpZtE5VfuVtlghThDJQA4IXSi5o
+SgEDYdff5a62vz0/vBnrbFf8yXmcEHQwOAlRzz7wEQ/uqMapyESG7P2LX0ydJ+Fle5OixvrPm26
/D7vC/AZabyrXGOMkfV11qsFiYaPOFS/YAT/Gz04rg3Hg0icGwcBJZ0e/9vTUU1Og1k6/SkFpnzz
2z7xGpIc3m3qAc7imz1GMqr1mi/Z1H6X6NQfhlluu6FcKXDCqk3vzS3WvlmNQXJvLv3JjNDMrOdk
nNqLfk2pgySto6tgGXW3QaOSD67hfrmq6k5cVCn23IGRoNgUqya+dvRK+/b+gv+Kis+nCJCOx+/X
tp9veDuOOvr6WRXZ7Qypfau7wQzHsV2eUCwijHba5bmhaaP566R7N1rZwg8uq+Sqn6zhUMQ2pg9V
PLwq3RafgP6VD6U9ad8Wb5XRqvLyIafk+dVtbEqpwBS/mzo6R802Gi/TJqinoX84a0FnKPPZGgbQ
Z0O9DddzpdSuS7zy4f3pvo0l/t5QRANI/cEOoJBwdryFmuPCFWkZbRMFSjlZRTCstgjeH+XslTgd
G7yNTo6C0NbAEpwlpK5dONNCzB1Rgky+EFH5COQMF6rf7B/oQy3/7r7+ezib+IV7lN7WLyrRP9JF
ZxlQXekZzqya5Joo8sgPg9RgLh9l2qdQ6+yw8DCcnliODO3U08vxj5GqxagTcxjKaFZJcl169YI9
r1Y+bMC8j5OZlQ+Vnmb376/m2ZX0a3pEAsQCp9AM+N7bQaGfeFo51lU0WmPyiqyTiyI8MjyNjw2Y
Tr03lebz6i3tV2RI+Yh6G6DE+z/h7EX89RMwhyRQtv/EsRWzdHIFYjzqG0LQzNYazg0UG8o41Ic/
kD79w+lhJ2EM27BDISif/vk/FlmZeTqORdJHrUBK28pmLvqM7kBDtIHbzTj+9f7kznKBXx8FuTkl
Ka46ju05jaextTzrvKqJtK7btgCBKXvcpU4zYgpOGb4KNlFsn3QnqcNUgDUK48bNrlajp/6q0szN
L/Bx8q7rOBteJ9lPr5XRosORzrG5nzMprnAJbb++/6P/uCMIqVrImfClnQcORiULaaRuG61ZYvuF
IDKJnRI3j8TqHt8f6k+HnlLZKdnXmcc5DKl2UfHsmBLhUB9f68agX0/DMh+hwrlHCzWdyxOgI3p/
0D/MD6UEwmCQGRoQ5/OkZ7a6wgCMGS1mbe2RHYuv13mQEYod4oNq7B++L9B0yD4wGJ7IJ6uWf563
Jl27clvbJorHma5CJXPMN+mW70DsDnfTqK8XhjnizG6jan0FGzf54MD/aa6M/svgkkDw3I+Zphmt
QWeso8pKJr8amaG+UnuYssb7gC50msvZBYYO5akfDqzq9Kq/nSsBujxdllWE5eVwXGpzOA5y4212
tc18TozByUO32YYjelgfbekf1hntHhTXQZwSWZ23rTu3QOhwlm2UdRRITSvO7inbI5y/OGV8nW8r
d1cG8gnryB4jIr+EVfdBNPmno/yLKEBBArG6863eBjdWyrXbyEo1GSWopV/MY0y5NxvuqkToNuS5
8qOQ8g/bS2hvn1iRmEaBK3675uCgTK1Duy5Kcsu7iQVCiT7241WK6nKcf5BQ/OGB1+mVO/gG/6pu
n12eLRmSW8xuE3XEajd4AjwpaMgfBMl/GAQYOzUy4lUwCOfcg1OZ3N4q+vFjstAd1Fsw2r5IaMP9
60sAOA/kBk4sszpfuXLYlGjF3EaL7KznAlndwW9bbQlUgYDiB2fjD58GeDQib9xXyKPPM6G+QQJ+
gbwZUV3FFwfsukHbjIh2k251CTlHfIqnRmXBLOTL+/P803qemL8w+SjvcAO8PSEiJ6BCY7KPyoIW
SK+sV/yRlt37g/zh7J9Et8ksEMelZ3x2Mjyhdc6iOVXUCZtjiLTj85YswzEZ5wzF6G5GsthLPgpe
Tv/X3y4cgkCcbUA9QUN4O7XNSpcUkeYqEmNtPdfFKj6529I9ugA4olxWH33hp8LJbwOSSNMN4fU4
GRm8HTCByVKVm2yi3DQrGaFsEIMmyET6k4/BeeJi8JAb9Lz5CQnF+JNXz8gwpVmDS1Ji593P1tLL
hzk3yAL6enUOoh1NN6Qo9oouJrF/QdPr5Ceq0HtEIs7cmWmnoqYzhkcCl/bz+5v2h7sDOxqNcj5v
L/Wbs7cJgOyA6rvWREjACoUYozRDB17V5zHX1QfuNH8YC607kM9c0mDFzs2AQDe07moUBLeAl8JR
n7f91ovh4J1S3389Lfvk0MpZBy9FZeftJq1aRwvQoGv2K8EeNGcJtNgVoRWnefT+UOf2EMSucLYM
qhwnCLFJFPN2rCpLxKwtMR8XNFmaitKcKVfI9qD3pfYNUaTNDq0eQ91bALY8PtPqyu9aWuDiIlAg
CErO2afVVdvV6LTVE6YzutqxJRm6p6J5ff/XGqfH4O33ghDVKdKmXMeld+7j1VnrYIMH6SKMZpLL
djbbl9IpxVU7LCB+5yxLXict7R+hSCXYleqxCJre2O4SJ+1u881CvkPXxjsElnFUdchFGjjQYSrH
4Sgz5d7Nbr0ctGxGCjiW1eUss+mDS/u/tgH/OwnqBb8MnKAlAyKHm3ye/+VDr4rCKNtoaIQdGHM/
fY2Bd1U+4KS2CqweKK+vBlm9zsQDLHmRwLxFu2dWoKBURatiQUAjcFucaRG4W6Co966XukHqCus5
dTOBn4Vl0OhsGungGuuY0FfXjcBlscpliby2NOP9aOXC3edxnqw7uRb9S2q5bbYrtHbLfRK3qUS+
dXMg+TSXRSGcOw16+LGDtXINKz6+TlQP7sK2E+M2T4iagnVwOsj2Gzn7oZtHZPjTMscYJ5ZZODqg
teAN4FiAKMAx9grnSbdG5TuTheey1Xg70S1RbOgDPFk9RqNZNOVDVibiu9vGJkczL9UPZ9ju4Zz+
1HQEzAd8Rnfpovvo+XtT0MrEIJWethdt6QXGxJp1Us9xUGAWG/NX7aO99d+92MmuzdbTIgoKKFnD
XrWeUtMupW+WqbxAeE5dd67YpkOp05yO67y8TaDwR4bAI8Gf61g8ds2afQEMbth+o2UySu1F/LSN
od0BTYG5q+ExMF7ZWek9ZshW39blUHJerbrZGW7vIjINYWo/toO97cSW45kxtRnQAkeN1015YobJ
KVYvXmcW2l4pPJeXdv42NIv9ykFoVvje1fq1X6zsYsg7Me3IQorDFJspjate2rt6HvJ7ouZypCij
vnJ3Vn/p+IxfUPM0r8qqbJ+9BPgbQNPxWqKBnfiFUbTs0Zy+ADx5AK3w7FVlhXiwtXnWHg9UoMG5
0JfbgV6/nyMr2/vbuoESs7wBFa4yK5t9qiFwvawZOrMbmq5uozXAyurhCiuL/jMSwugn9XF2dMcY
6X5MBfZ1ZbnXq4cwAO4Wo/tV4n9wsQ1eERRCJuSJ6ovTwuyVlUiPuYmOdK/sPWh3MwIOSEBuuw/W
0rw441hFNS/Bw6iK/tHOHTOiNVb7oGoWNKn7St1UkwaqJdHMdDcgitb5fWe8krIMd3hMAIFWVnGk
lGdcJB04XV3oYreRyV5pcbqTVf4ILCoPp2wej5SL+zpAsb8M69zYfIkgyw4UkdxlQ7ylQVMsHYsk
vSzd90Ao9kitSr9wczfxk5TqKVgkNU27UcPkEaRbSQYFomfE3sob0OSNxUEfhfu6dFlBqmO5e1mj
4Eaz0g7aOqU/uLlViGUF3hNbhzKyk6rrNDVNnAuzUoUJRnoX26avjk/nzcVfxhAB3meTryvb/abm
nMu6dqewbqdpCDjj+kXV5y1AR1pdz+6aXo9bvH3ul7U9LEum/0BIrv4ZJ3byJDTZvG7dXSwcsEMj
N+dB96ZkH7dWfrtscXvl4I1Hh6zCTCMg42kCW3b8tYMahj1X7cHN5vYGFK322vYZvnVpshznTWj3
g1Um3yZdGDtVzvXF2i7b0VLS8TEp4RmcW13dd6PCxnWqtACJZcxQtGXc27XxedBMivSi7mhG9MsI
7kKl2noJvxti5JpA+CiapsVAqu2cpxhF6M9WQZqHaLutdvZq19We8FlFy2isf7nOUkOwXYhmwJN1
JYRUha1HlWNm0kGCv12B9legQq3lro697fOUGTrm6YsRLs6k2k94T0DZmLpFvOoIch9KzUAZ7+QH
3KapC/6vqBEe5qyFltoWjHNgUAXaPJtDoOpiPGAvmO/iRWSRRTBztCGvPQo7BfPUAWe1OcRG+8mu
URoH36V0GrRVbO2BOxf6Th82B1GHGWWFPfGQd7VUXrWnXTyFWdKajzbeaBRnTFFcsHmw4JqpVYek
qKrvkmTlQYFveB3qn8tc0OHYrPIHtUlz52CNUsxXIxdk6OWWfQdzHeEDJ3aCdBNNUJaa89Dp2A+O
4+T6TiJrRFXgJ49Banbxi8Rx6XZs8/qI0E53PMEkYx/+9vRFztWC+xVAXFull3aflFGFqQzS+2ax
N3sE31YPQJTe9d2Bz3baO8KYYHRbzNU2pnApldjrFXb03TqeXhBiiG8zMPQi6CjPPWTD5BVfYGDn
+8Ixxki3ZuDR09RWfjeuP2zRTtdIClgXa7m2X2mJ07NJp/zOaO3+MLhO+1CC/9pV9L+/r1a9PYP7
KnddVx9GwyjvJsd6xpmy9jWBccc2LwsEJmNZub2aWB+CqciZaUx6/dUqLet6cu3kWJlIxG9JQe94
Mdb04oTQPqGBTT0PBOaol63VZ4812uuF3w+iuKqUNd92q+yb44QnBdBdmoOhkSyKTUjL5A5tctAY
/SR3+HLysgHFz/lJdvZozA7ebYm5PPaNcA/xSf3UhbQfOkZ7Iyyle77TJlS662x0HzZQCWtIURNl
UeCOEN7ALN81Y9x2QQttKzvMo050Ojjmj1TrMREozUELa3rvdzCf07Cs0k732xTHg3j1MFpAGCdk
9csrSxPRSrvhFQkO72KpVE4lA3zhQcaz14ep6ssrtW7D9zTG4BAddzvZwhJhL3ogM+lZmDiZgXPz
NgVVUtY/SzHpNyeG6ZPyatvwR10lVxDPzNLPWgMpJa9BdB60ZSt3TS2nO3BGKDq6DbqiVbL5C6CK
yxUJI2TiZXqDuOTpaE/bZV8xTRAtpEdLK3V/kHrvx5b5MpAHBK4o6wCt+5jX1tSKcJZALtfOru5P
8KOdZaPGHlhtt11yYf1ITa/ebUQrl0OddBEiRvWLWhBCr5wkbBuhLsbR8+DZdOoqASIRmLlZ3nYj
SFLqwGvgLk0etpb5mqu5/6z19oI1z6R/yQZXRGPsPOstVDy36AyfKpKGFrzmmBfZ4i3+2lRFUNde
HsmtSXeJAq4X17aIsnn1Ql2vzauYEMGY5wbUNYS0k0boCUvPuy/o3ATrST+UNlp1yJM+vUbzC9Cq
slWNLZQybwvMme5N4LI3At9e7i/gpvbkePd9Gw8PPf24MSiMRflNpdHBBdpywdlvPqco4oTgHePn
JaeMKECr9wGg7GZfnZZocIo1so18Cp1M9pHTz8Dpii+8ftzitZHoj1jEbIT9q+RB0zQSEz2ps+tk
kBc6i3wEFPPipsC7zGF098ZQaJFeNyqIZ5wLUAHS+nsCnJ9SVM03nJD6S5X2n6d46b86vfcKiJpQ
2+EO1Ll/58LOMMbTv8Wa3XwyuRd2dVJt904xPgOzjfe5IbK7dNqwtWoJpg9JV6Hhb9Rw5Cc5h1NP
F3IySKwRXgFaLgdvZ8mx28Vd1V8irWvvsWf39kmM08KQ9xeWk2XXJCGwpB2j8GMTuDnql8nnHnGJ
C0Dc95ZZPSJy3YZqGNvjhnBQsFhxfeWZ1XT6Bsawi63XKStOsd0id57BHwg2d3XVZl+zWspjSvAY
6r2MIwDeTdhtOOmKfBD7pZ9LMNyVx2UAvt6o6lOg2V+v+YREUT8+exoePYVpT0cwTe3qa3qMqqie
5QU2A5mn7Z04Bukj5FO+Vlvtt6LLEbpFtZrPTUdgq0i8XT0JeZ2XYxroW6MOqhLisGVmywNQOde5
u1S3S2632KTU8uDUy8PUxPZezzdtn+IK+HmaE3WYSX3AnM6PnbcYNHla+7mEm4GXAu4EQzEX14nw
vFDLosyq12OptdqFUc7aTT+N6oAd2RRhQgptoXLRwBLtcIQGav41Z6a2h5Q1BEmHk6o3ucuTZWEB
x/q3gdNa6ZEm77SrU/NbVtoqXMxy25UjfOcZm0pKAk3UVzneVXbGq6iXgOJhANc33jy2u6K3p50x
d9at25jOhZ6Wf+lDNj6PcWdF3OjqGPcjZUM4HjsL/4VXzGVwqujqlD6oWTwPcppeeiGbOy+T2RdD
ab7V2fVhqlzzcpzhuIMU6X3U39RRKL32oqymltBYS7sDATmwd+UGRTdV9U9EimGJr+3AhXJIJ8rM
mRZpRp/eeDLtAivh0QU4KXYinbpjv54g9SpWe0dvtJAtKyHBip4QfNR9b8a2lTX1eRyw49EUgRLW
ONBNbCybez8vXIPgc1nDk8wVhrdFHpj4Pd4vRYnta8ZdOFdFv2vpjgeew92DIVIe5mXVXMtiWUhM
3RENgayoMcPruj1cErEXfWLGvkVgj6dcXqjrFU/xT45U8pIaTb9fITBxTuWxd1a3Rix4bm71zNZv
ayLASBDVXbgFHhDrSEY8oHRyX5Iz+QwwhyNmPIg31j3ecosblWKgGq8hcmMOHYyWeLsqm+xVW08e
4Z2l7qotv4HYwP0otu9WN+aBUxXXblZ7vjEbxs8mVSnA6Hq923BV2MM5kV/MbBWXiF1thr8uk535
mpyeoD3i50DrBYPQ+mZU6hs9AazeBu1zXRTqVmAFEU6pIXyjlWOALOkclSDtyGXH4g42Eu82RXBf
G/UXq2yhPfexNR11ZWQk5l180GAR8bUjQZNasfc860a+w+v6r8Ket6tuoF4ZwCxzAufEOrDUuB7s
La2+K2Kr/Qiq4UI32vwTZABcQQ3uXEcjWPH7nvZj0FWd9Q3ZIc2fq1LsYt2onsQwxJfuIN19EaMP
law6xoAjJC1jSdZbECuvbtKu4bRlOibGqfNadG0TkDfpkZda1uOEm4xfV7IN8U71/GKscBDJZOnw
fOTbN2dit/R23PzEypInnC+v9AKTcteZm8M8LONN6W71U1WPNQ9KE4eqNYvjTC98N8hVQwnQkI9S
xQeEq4YLz0rlofFU/zJOybjT+uWmKbslEDWH25689k4mlf2XVnbPhjXXV6p22iCDJBzAXMmOHvIt
+9zByaaQmTHvF8geV33cDA9rMc7AzskfMWJcXCyXl6y4NOO1CODU/txQyPGnSiQ7vZSIh62qOmrx
yW9IIe6yH83U2GvVsoV5laNOXqtd61LHMgScr2QawKzmUxGhArj9xKrcuhKxgzrQFl8jPjA+mLJI
97SYgMUAhwvhFjTfMZ9vwPHj2YNPYb+jhGRDu6ZB8ikHHgCgiNvxs4PG58G22iPqgN3NmMzGpSqX
b17R/0gBsO6dXm+i2e7XvbZ52sGb5+q4qAYPmLKV6ocA3YWuf9Kopxwu1+fSzfvvdvcz7x1yTbvB
ZSuu+xCCUhU4xlZ9hYWShQDFp2OvZutYdIv6tBkrT8gs0UE2Ym+I4lx3Tw7hiTxoeAui2UMu36YJ
gq4xTgLJzOUVJ1sZZWOdP/C6LoHR4mSfJ0USxG2xwLNxrGZfNiNfUiE2NAvoQhEwNkX7La7mJYLA
EFOJQhAEE6+UZdXXI4oqr71l/A9159Uju5G3969i7D0F5nCxBkx27sl55oaYE4ZkMRRZTEV+ev96
JcM6wtp6984GBEE4kqanGar+9UTrpOYo3ZdV172ATAdoXnVU0wBvXmEwya4o5REJggVSrVTRlSYn
dJXPu5wThhUzRhvso14rKbpbVEkNQSch2Tx3ccm1zhQyWdq923nT20vHdAwF12/kvMaKI8iTpLhw
J0Gqj0FZ3tFU52xlxgier2FFVExZURO0djtTruURzZDJxhG2L2stqRVimNVZwgGvdBK7yqhvHlSp
cUOOpAMa9Glvx6J4ALOCESiBmNqFcTAI8JCGkfY3jr9aSWY21Y6PmW/SsE/3lijGG9xDZmLnq7ut
6iCxUGIlfldeB2PxOTUrBjW3GA4NiNnOigxq3TAmWakJPNFF43l2ovRQze6dmiXRoEoxfuZ2+2xO
rkw6UxN0lI608Mk51a+QI9RqeJykpel3XzNE16dke7wncIzyI6avhPKufG/hHrseQa/fGj8oWRaY
tJ24rm3xs80yax+k7kfUtvV2jhpKjlCOHi2zrI6BYZ0z6b02fdgcg7qnaLIbn6VllefqUtBLQRXd
bp27bimlGt4nnG3hfknnAa+ty/rbN663n4PUe6y0V24qZ+z2TluN1xpR2qlNi2WX0yf04QC6lvGs
8nDTkZBzbVdpvw2ivviiXqm4MaYu3HPSmjY+E99p5Ck9MxnQSdAG0QHbvkH7ke+e6no1mWEH5xlI
IfoMQmmfVe73196kgztKiCBs5oinUIbM4SPS7J3f88pynLJ31CoN92ta+Hd6cUq6CEB0vEyNl1nM
O/d6chnaSmf8LKdGyXiItBvS51Pbj+bgFAYy9cz/UcDqFjHzi7prbM2GoRZOM8wNp5Tsn2s26yAx
wzQ4dwNWhbixjOAw2mV9JG0Xk2nQge90Xp++rUEujyKYzGMoM+vFAmPalWtJ8V5q5iRCrtPKERml
y4fC8EDWd0uZnRnpbREMtUR8OruxbALxSkaGerSU291ko2LmrsS84gVlJZNxtBrKjyP8xHmciab4
zOTCz1Y+qSabJcz0tQ8Ldqlu19/J06FXo8urfblYFtCsxEW4Goa6l2lpn6u0aZ+ElZVME/i1FmMq
222X+9O59GdTJJkYxnITrBG9ZmtpWT/molJXIpvrb2btA80jWRd305I3uEJWMqyu6qFhCAg7Ka56
+pUkBuIxzElnKuxXl9Str34ssWMu1tScbUGrHfFoQXgxYNrpXTMXI1svJ26aI1EHXqugMezEmj3/
0HVm8GMpEGyurItf2SKzEPckCjyi39hXtWHlKQGM1oSJpFTNuSUTF6SoN7onI8vdl6iqh+8mJfOg
hSnORNYwONKZpepj7M2JtLqJX3cURnGVEfj3WLqB81JFZfflEpj6wU0O4t4uqCXGPe7GYy7oq4eh
zMIk8odqjHu8S1cp4sJw13OkA78v7QMlz/ZjW6n+ZiECoWZnLJYGJ6t0r/O+hquazYEiWQqwO9zd
40WFGhHb0awhgkkazZAJE7fA7+XgZU3ItzXFjgGze+8X7UU072EYj9uBFW9uNN/ECqJbB3nJtTeS
FAyOn6eHRQf6WaZ2Ze7neolOQq1rR7fZWHbXWROYDrGouugfRTsjmEjNLNsHNTRpMU15/ziRy2Lt
3Fq4u1oYTb6ZpFM9OiaG9mMVpjlmJxpbsOyXio7ClYCheEmpOERHzlufjsJRm76HFGJDyBFN1gt6
tihM63Mw99VjRwzPvh1r7W2HYOSC9EvPJbWQG+Er9VrL3fGUCmsHYcZkUfdQt2UP4xW3GehGkgZr
9Qikkb0Bw3OCjozW3Y3WbH7IPuhP4OeCvnhRvZhaTPT2evBMlSGHfdosw3eiSocba9HLyffEWJwj
6N4bAFl+fInVnlUbxjIcIp5TTvTptZY8mAkCfYR40di++w2TCcXG2XWANneXdpM4hKkPjdsES/bN
wgJ75S0CTcOEn2vaKh/gKRFU5k7bEtCSTFG8rXJjTot8DGhtIDO3L5d6MxRkMMSkQMBT9iH/qJy0
uCKwwHkBESgoQS9IJyDYtNefknTcJ0H12neCpW3C5ELHIMQcWaYnne4JVNPgcLdIn6iI0gliBNbz
szId9dpFABal1YQvnBn8m8DJ9ErkUHRNXSbzQVf1Ppt8g2E/6FmvoE2Zx0nARDVRtRQ0EwCMWqzH
22pqg7lyYCG94T0Y6kQDzpaJGCs0jI61ZP0GGybkweiETrYfg9l8azFS01Q/oAAEweLJUpNwX0IQ
eoq8yQC4EZ2g5NlXZsXNLEV7ngrkuc6i+vQBhQX7LmBwfVugbt10U5hfR1VU3UVDQzqtRYWcRR0e
L/3K/QYArSmIQMGw5CcEYt6L09U8BL3fvlf24P/wnVxc5W1mA0MuM8uDOaB6HAw3qOOKk3kDS1SI
BY7B5OWp5EWnItrVHTde5UVPdF3wyAcUn8dG23ETmhHmaNe7I2qrSXjOSn1liPyKxIj6AEY1Pxth
IQ7kvvHCQhg8Qo+OSTXz4LItpNd54FePixcQGhiFeX8qvD74wWFnrjdyGng3igEJMgPBaiBSNSST
2YCcbs8cnYmddFNbJis44lu1rDZzlmzt/ogjJX9gK+ow6V/Cio7+MooDweKZuiJFDxnkDMXxkVc8
2iXs1U1T8nYunix3sq1Ydcsle4Od4nJiBlua27kPF4aOPFu3lHmuYvcv4npEgPbVmpm0t5KkhQGy
wuER7sTl/R5aDjo34UXm3Sx9ubuIWTwO2U1jb61yZr3nQ/ih0TK/Vk4ELDxHtnocnIXQJHjeYScu
K3PDBrCLVq2viEjPkqiR7UNTNBrmyBr0lqGeHaj0+dcgzubeFs1CVG+ouAbofu/6IJXeR1mRC8YR
Mqd9XoOrXxAqbpKuq2Evm5zDEK5gP0wWW/jVbT7oad8NnTyaRiuP+OjN07Dm3As2udYnvY3obBWo
3tl5mr8Trlayts9mkd5Wns8aWaxkqm29VLKImJ3hvHCkNPeVaLsNQWH5g+L5vu1IG7mesadsh9yb
DkaGK7/VzNRJLVcu0mIX9XAOJtkvm6BpQFqJKUiN01KbJJBLyQNnT8StJRN5x3vbhnPdNCSaeUcT
lHSfQ9dcknnWMBZOyUrSBCHSLlT4yJuHsXsiqIB3sVE+AQctRa9cB/+QEvmLT6xW9EUqSUwecZkn
CZ+QxQ5FM5jBW+/J5ene0zpZZ8xl0vus2FCYkq21O7TZfC2Il52uoELZsgaSWDeNi/qP4UEcIi2c
wyi0txOZx6MywdAmbQjzMRMK4sRmvszPrjn4zI2KTQprLPpGZ6keGbSIpGXs4eEdRARHmbehnV+K
TNkwmQ7tM8f48XbppiGe29zVcd73yPiFtu7AqG5HQv9jeowINW/YG0iYQgLdauM0jnN/Aprg23hE
ePYJ0Lhx0FXHCFgHhNgytNAWHKeD52a/C9X+I+fck6z566+FjzicvkvSYYssH/77f61Acv9T3nzW
P/u//qj/B7sj0b7/SUyz+Rw+/9vPBvfPcvkC//zH48/mZ/ZZ/eKqu/wfv9vqDMv6jc5xUn6BB1yP
Qi+EYfPPfvjnPwwr+A1dM9pvnAooqpyL6eYPY52FsQ4pFCGMBCLisb9ow/8w1ln2b87FEhOhUicM
iQTB/8RY96s6j0MsAn/PJLPUxYKE5+yiC/qT6F2mQNFLnd77hWG9sRxUz0iZ5iGxNLFZiTuEFMXB
Q+7/dIXufpfk/Nle96vw8PdPxQhCsCYXAFnE5bf606cGYQb70UT3k+v6aFfq4rFbsuJvPMD/9kMu
SjyiuC4mvr98tc5OuzAbwvsyc923hSXwqcw6vfyN7OhXoeHvXwXzFg2fRB0TXvaXrzKGaYcjJ7yv
x7zinbUz994Ni2mbRTOAbxP8jW/oV7HcHx9H0QOPDBsjNoVfr1wprDlYx+Ce7JTubGrnMZst76of
w/lvvte/u3pkB/6vD/qrqx/hij2ac3A/V4pEziD0Y1MZf9dO+O+evoBAO2hAl+hj9y+3yM9Ij81z
/76mB/GB/2jClzSv66laW2O3RKICefEJxfu/P33/0mL+b53YHxcRtSEeIQ+vPdbUXx6/CjB+yavw
vq85B8yuIga4G1x3k+aes1tlVD5ywE23xL0Erx7g6s5z6uxbkflBGjvpqDkfthwVVNSd5ryy0k0F
mfx3Uff/9tqQv8rsiWSckMhff8lRqZFROLiX1IbsnLJc0fwwZSS1GQJmOGt01+Il/BvV4r+56xfH
Lo8WVbfogv9yZUjXyN18tu81XagnGzBuszZp/p+/mKGJ8wW5LGsiYpRfv5ky1JQvo3kf1RMgK2Y9
6lzG8G9kxziQ+TG/3mXMpXwESy82Xow2v34MoKVQqi2u9IqxZqsouHuLRFjJkwrrUHLuIH8aIFYE
4wZpPNyj1ayThPJxrPGwmGb3hWgV1w3Hx2mO+8BtQyRq3JI9ReoQ5kLl6ZXfrSG5qZJJLSnWyH8o
Z5QOMQrhlO28GQxqqQcGwCgq2meyN9tn5db+HE+EBH7lkIz0uWehSYeJ4fRWnJGSZJH23TqvelJT
g4BhEE9Da3Lza9c6XrIjhm1mjhaSlqLo7Q1xM/geh66BJ7JHfYXq1LlvdZjam4bAvE960AsY82AV
FqZC3yLaynEQ6SBRihcjch6U0zl61zcA97GyVA3ixyu4L/kDmJNZwdH0szd/+FaLD6oiTsGMva6t
1SUSiz5K0Ef+EzDd4aeb457k7DYY37PR1l+0f7vHsBmY/rzZ86YkVEb+yHWMjrZu6uhorTWncl6x
7AxWK+ujXPLhyXRKW+yo5kuPDWmRRtISOkhul5d32ZYkB4KpGmlNEilWX36FmVMvJCRYNl323bDK
K6qBnB4So4mAWnOPXt2sV8ZPpael3CjWhEPklxep5OjO4U6T0fLRoKSEWY40hK3LEEy6bpijW/OG
Jnp0Cq+7y+qsu5GUfpLbVQbVU4MCrY9laITPbCrZnp9Of2rY+vN7aMzjVUh9urNBZaju1qn3zh15
7p857BsKUJE31t5Xunxrir4RO4i8iaxQV49XRdhP5daeWgUDuLYzjJKZle2GY9xcEtQ0txtO6ugg
W983jF0Qqs7aeH7WfBbWhMjQMUCXYiRz7be6R/QIdOHJG8t34cwcuD7QniiHtkIqCj67rGX2HUiz
gItq2gC2pFHLd3PuxghUIyi2DnjRa9COfr1Zc0HPPN6WdE1kNzvdRkkrvZHlaFfX3Tyji6o9euU3
YRnOjwMM+VXnSOfL5Ald7krPms82mpwbKRwkLM1oLy4NavXl4LrkiKHq0aIAqlkjJFpN5aU5vGdq
GTuO24RCRe7smslM0yGkTb1QtLly1nzoLJLz485U80hz5WxDQF10KYjSdAg4bebBF8pjBBIcxf2d
0Zu8N33nmQX7ShGGm6ozBWIwZ9TfC225z8jQ+4956IrHYIZiTCbhA9Xbxuh8zt1SPXPy9u5LZy2+
RWTXTZDxUa82IpLlUWqe5mNU5/qm07x6+6Jx5XGspQFFsrjtNygrbtAKE/TNNIkD5TfoX5spQJsF
ZBOciIrsyk1oyegjQkXsIZpUPnpWpA2K1LBxeU8bjnZbm2tLe2UWlcCgkEDXVWmqjwJHv5U0uhY/
F26DiFN4rCfoR/ndL430PWxITYvlbGcfbW+5L9pxOTOUkWhuRZNBdZtRadAdRpJokYCke07Sc8fv
QsODDTWaoHinQzW/tnubQHvHAAWKg5mT5g78Vs0AgJ2TbYjEbJuNkQXes3Sn6ckkc4i0R3N80b0w
MoTMKBtiq2hXvoHuFjPJVnd+oXMgve/QAJf7rqDIl/PyWBb7mlAIFJTzlBMbWPh9HBiht2xkP0Ho
EDsHJjd1mYX0zCusL+TeNCXkLMt6AxxDJxcbWIFmx7bnu6HNqvtZLiQyFsTiXfmM6i2KzMExt6Nn
dxewlhovqruakm6eearuS557cPmwrZqtGlzvDnWu4SDjydZnssYa9zSJuTxOKykS15qVvP2oRyWR
qLp2kRq7qDEADAhTaLAYJb706uIqVCrrY0KEkXITcebV4xqPiHCcR69WoUqk2ds3g8Jwy+Ls5CRp
T4RTnIzIy/trYiAQfUO18uZ6rd1GCTLkJt1e3godY+xveSCitbtsduQ2oiibl004o1rdTuhdzpZD
r0UjAXS3lUaWsDpzmyUumaoXqVjXJggKieL0isk8G2hvdUzolv+uvGq5clszRHy9+hNtBo5v/JhK
o3+ppjTydsRxrORUCrP4GOu6vIPIgp3MPesn8zf2fd0U3PpW5fl8HNMsFxtEdJVGlh66962d583W
kcR/Wi9h0ZtP3dKJatMCuRakL2iI4pVqIzNpHVmiMMoVhFve1ku1wfXuZbugEs4PTwsL/UMA7XYg
RsQTuPtEaScr1S/64OCeN7Z+qJCs9zoLDkNYCQuZX4dyyaQorNhObVk5CUmZ3asQQ0DU5RDVr6kZ
Eqw6BWIczmnE47MxCPQuUW5fnizX77woodgWGa3r5Km/kZpYZxqW/E/EPsT6pOgD28Qte7qVomwe
i1j5Q1ol3tLV0067NcA70c8WiIVftsbWJOk/Q5wy+jyKpvZ1HOZV+t3RLor7uTJRiaSKd8eC/hx2
jB5VCvaCe4UYUDI4kyAiC4Ekcy9H/1kDT8VeMdd9Uk4rLHCEjwxNP8cKYIeCsq9kpuaEXssyHe0N
B9QS93BdZR36X+TmoJxp312btp6pWrLmcAKblOxUfhUu4lCkDR5jQuan/IT8KI220iuFPta9dF5J
/QiPPnTCtBkMX72ZjApzPEBtpVAhAfTLlKHnBiZKVfRUY5Rt2tvV6lB61bXy7tfaCj7sbkackUbd
wnyyDkYSWmVasgk5dcXENJcdKtMOP0eyohNq495ajFvbryyUfb0jiLFwfAYHZ75YO3oyU81dNg5W
nbAbjSLpcJIjVA+Qnca9Q5tdHIjMmjfA2hZEvzOOMOg9+kNt2eHeXlJD3xWLIzSlYz7hAobUrXGY
LVE/+oYzhgcFHGgkXRFeciL7SNrTSZEdkD/T9lciQ/TWqN6ryMpWhKuUE+2qAb0Ut5hOsk1rDuxq
vSI6+fsULlIWVJWldrudrQhArpuyzoVo66DKY3sdWl1CKZhBebuI8krqsjlN2UXxqFdXjRSC1HWW
zJntNDwOWfuz50KX/Aq5wlgxNp5MClAlxVLv0fDiELx6BV5I2wJgK5YPZuDRSoYaQoNupY6D2DCs
/q2w2F/jOl2r53KNRBTnejVYl3FS5nttMGfrMDeeNOYcda79iQ6DVkQlTBaVBW9jMQXV8V+Huf8I
lfqvQU637c/mcVA/fw7Xn+3/B7jTJX7w/5zn9D/GflAFhs/fsajjj3/+4/I//I46gSyRuHRxdGKV
df+VJvM75hT9hoI94pTgoVICQbq0Ef8BObnRb5eYdjSdl/I6fOFAD39ATq7/m4Pl1kUhjUnPhH37
TyAnbAi/HjMD03aoZScMhE2WXAusr78ezURWDDmKA8HaO6WnHuQ5qpatnoM3todg5wTdKVL93nTg
+M0DjY3D1tUfQSHGZLIrH+Vfkz9F3kI4tWvkRJ8LyW7SJYx91F0+LXZOwmru7VNHJlHtZAnCND+J
Siaeyta7onjqFweRpjscJ1x1ynViqsFZVhk9QG2PYxTGdvk29J68clCmqPG0EMLc5CmvkCYFx+2L
jczKTRGcyvzWHlFc+xPFebZ9ze6cDKV+6G2dNO6rYfUw/Av8XnDs0LEllbneuj5yEkcUr3Zqswhr
VPgBUkB1PRtRrFZjU5fiBHL+rq15iFE47DuL2kTOmKrBVwWrPy10V5UDAbMCi5KXblT2IRscpfPJ
aj9QPcdtEb75CB3bEn7rfWx+tOjrGv06Gaz1S2k7hyCqkbmig+39/qRG85l8mX3Tz89j6X5HtdAy
HpbPcj3ZpF4XURntQob6qjdjRzSSbFZ9ZmY8BIwE2Kh3hLpkp9lWaxKJ/ODOD45OwUca/UJ4dtKH
T9DAQaf4nl6IWMtKtNS39HU6mBHqkQNnfjmV5Ped8HcqNw+GE+w7u74y9UdOyO99hXn0RbZh94R2
eLxGDPMyDDaS4+Ej44v2pvlmkYhOfNG7jagKgxqil0cKS5K6L7J4zVDf1vmQbfzMrUiXkocKMgjh
0Roa12W/ngeiaTctYs5+nU/0GYSbcnGOEyeRKeyKF4Wbp5tRhsTCVFszlHdqSV9mV3RYdsb5Z9i+
pmTNenr5VKXYZBSsjKK6U/acVN09KTIxS3BsVClaSdpa6hohXt0Giv2sXq/sFZGLcp8CThQvemye
l6rsY12Tv1LIRew6gbFkME2cL9Laa8ciZwZPbjMl5JUygbJNXBdrdW/7lABg9k/qVSZD6Ca5wHVt
QZGixOjH4lAL7x6XyouUXNKFPt7y5IJc9ujb48jfI1c/phxS/ey69Y+pz7Gx5nCQuwfYVLrLR9RS
9XPIw+0FP0TG+R8PY1Df9nXOTtuiWD3jG9kt03S2ffarqH+y8wi74feVjtRFPNst5YwIT50Sse7k
bvzpY62/Rf2974oTGvCNlnukgJvc0nFWnommifWI3Cq1lvNsDN8sUkwp9wTTyO9Tmz9HwSBICElU
j2suaxicOTN0xTOnizu1itclC2/M1d2tRAdbfuIsEcVJmhTp4FSFTXUVFWvcRe1T52f3bXB0NGol
dKKb2rMOzDIotTT9Ibbg+GRP8O+tow8ExlM3FRRnLxR3VqmunW78wiX7Uasxx9km3mS2Bvs8N7fd
JWrdFkM8GkWHpc1bvkM+ZW9r22KLrWSzR0swbMwL10ju3FPOuelE73F/W9N4tFMd9j1yj3i1lM4Z
zBjDm0jd2VTDKUc+cNi+LiO1F5Vovsp1QagdzLMV00QWA4E/eZdpFbUON6wt+gccrzuvz0+Z2R+m
nMbM0twojsoElH+s0NVs+T7nIvubVeFcTocz9dCPVLShuBXvbj0nAlyGTX7Kdjgvx8QIF2ubAT9v
XMNFR01Ed/eZonDM0AwlcrJvG+dr7urNLHzyLt2zJOmmasfpNXSGbIugIv8xpzORXh7etHhVZKkf
KM0gdSzsEydQ9O2ixfqYxzK4skDckrwJJVbAYWBsNSPK7nlMuzC4iCOg3PvuthSQkCJzyf4nwZL4
r+6ttrHaWMrcC6L+2SlW8ztCMCeJZOUm/dph0/VoCu9e7aB7E0HlEUX9puqToaLwoSt+tH3F+1wF
lDDB6/GSicPEy9FSDuhz6LgtzNPlyDZG+8H5LulRyHg1WlbI7rxU8lhn04cvCN7AqHSoMudU9uau
5DGEtI5X57PAYp1nnIIINiJyJy7xPqacjaV2ryuITJ0y8gdWvjeXt571zA6Md3Ml2r2jW6mv3RIR
sQy2VSDxJIbzA7aBrZjVlR3i5KjFQ+75j6T5ZEXCtI5btg5vgrb46LWe4xzMMOTr4Q+KJ/VY2Fe9
txl9Kvnyk22umzW8D93svS6KTTY3SVqEm7G/ct3HjvW1s6mPNbMPVyClKCEfh3KfMcUijbuNfA4l
8tirqz57S4fuw0D0l3enCbWHV3WojlQ8WcEWKyz8gkKJk93Ah+4DaVx7unovAn30u+e6Um9UGC8x
q+A5tCJswpmzYIQPFEJxcI7Wr3Z5NAQ3PnXAeLwvQnqF8RmROsDldGXM5b3NZx/dtR1QAGXrAe8j
uoibJpv3QU5odZbfVEjw5MRdXqIfiEd3WWdvEKnDR3v4R/Oq2o9TccZScxxxZmYtg4bjBcAl03SM
mh7pQyUWrETlO+b8p3RuviEPP2sVIEas000t7KTmCTZWf4fmcHocG9RDZfjD1qWP04wiMz96HayI
fP5sOOEL5g2i/SymSMHfLbZlnFODfPkGHCCOmjAxA84f1bumPAB5O72N+Ftil7Z3K1v0UdP+jKch
5PiIBzqu+TLm9NRpEqMifERYJnaIsrYiUG9QG0+Gld5b3WrtuqHd5dgaYwp+F4ywVbF3WaryYd0R
3bArUdfREYmMTe9SvR8dkeBvTIQ/vgz+hKzT5eK3HRKlYgU8wEhYrHJbhtZZyuZ2FEf4R3xzs81x
JuDqgLpgZDw1wUQCCRohdz4XzZ7pgHKB4nhJrKF8ABdQFewBijfUsd0SOhCPpvFzclTcRuS7L8W9
VXePrVPfL8bI6U8/GLncaiet3x0sydXoP5bd8G6aX3Xt7Ef5ZS3Oae7PVvaZeTR7OM1xRuWijfkQ
dGgSB8WKcNWSiJc113l7PYUfqX0ypxeLNzpt3KRA3NqevOW1wXzWmRQPoBXA99GgxsYwCkLw4iA8
D+fPvg63ntI7u7wBDExwpiXcTu6du9Gm9yQq2vWk5gSZs13UH9jNRTKYGG5Vhf0QP7J0QkQQYeyF
ejnYMwYIhu2ztVZJMCHQM8ZHUtkwRgPAy1R8mZcs/7E8Z+58VUgkC4GabkR+JIbzrKuFFo7avNG6
2xSj+x16KYm06W5DIQ9A9jvAHlbd9tCSL4eoG9+OB6kQynsfHKWHCG7a7jDTgB6ryUBvZp/swj9W
WYVRf6VbizTzUPRb0kkerP7aVjwGuX0/Fl8BPr4V4DWS5om6lBMn37vIsguYFbgfhdLeCUbUXjAY
/rBNixQfiIJ+8+ZdW0Qv7qSOBaPTjVHRl04hr4XRiYXT9QzCG3RaYr6rtR/7S4fkixYH7oUIZbgb
wH3r/uR410j5IC0q58tP12c58xUQaCa4xYOHSDjpwV9mDhXCvpMEQIAv33ut+uaH5rCJLsSOr+W5
EAYGluhDL+BRFjCDsm6HpTzO8od36dBAQct06Uq8UDPnAE7ynngc1+eGYIYIQ7st+6NTUj++2kTn
yfDaRNtiKfUCQnYoouXVy+cXLLTXVWGd2SeSmbYWIc1z55ibwgZ4laSxGIBy1jqedd/ZSevCS01A
fwZZFLsGaVeeC5uFGNCgFfm5803U02BOqw8MqSy0OiP1p+shMijMHIonOsWps6g3fc2iItaL4cIO
N/1QVbE/Dc8hlogYfVS+nUELhXtxpGXephXDZw9QF8+j+Z3RVaE4ZP0vtWXeZDiFWTymZl/0F781
QpYLHGz7Gx/GWiXAkAjijY5+pLYgCGvZd63lHKALvWNFOUYxpI8VXTF3lTaaZOoVfNmqWHFzWc/B
rbHoEh+80DFslLlzp6am4YEunxWCDPd7aoFfkCC8gfvZBWPF6N9xMfLGeNWhTO8Mm8PeBK9VrYPe
LalzXJXTHoLRe9KGcUPYf8QDf/F+YCIId9S0W4ln+lOM5fAgkaehcxu3YZAbr3nIcUA0Qfph+NGd
MLEe2B4Tu2VfEJlg3dlz2R+rcgjpNyS2MHSDbSvlqYxI91aOiSiqvSH/p8VE2typKYVsaH4UwttW
ikoy322dLQkFRiLq5tMiG+6uEFn/w/LW/gC1RDwpseZzwegGn7ciLRLGPpRGT1qMS3zCBbbqEVJ1
xRhd4UYIY5UZmK1Mg2ZD98k2qhzbQYiJjpOW1+De0fbnZCMTk83Y4eqz6cTo5ihegdfiYFLOkfln
31pIjdtWJAuRKkBcKwh8v2sbhVKJIJuuPBaBuu/N6LZm/MuLNLbK6UcAyUMdxQigmG2C1f7pNOVV
A5yE6o5Zk5fFHokzqJkeB8vg9CcLDNxzk98yx5P7yGF3PwzcNpTMftJ6db9blIMI26O3eTD7j1bZ
b7OyHhwsyGSlXFG3sh2c5lbzZJ/L4qtzw3dljoc5AgAvBLxT+VNNXgwC+Ukw08Guv4fRC1KKF8fq
H1XlPnm6zk/pkn83Av/TU/2HrPv3wBgfCkL5E8O1b+tcVVu1+p/UsV/0dNslyi9hP8OxJ03ekV1c
FD8u8jfay8HyQkpF4mmCWUSlRq/yWMYSKHPFNehgi35VJlC2NAqmdpBtEeIeNwxwyfXebnUOgv3R
0i4MpQVFXVBvIoOO1qeqqjb+2F8bnuHd2H1VJ1Dbu4iDwirJfGD7cKvyhNzuVBfjt1w3cxw0a8si
4+v/yd6ZLEeOdNn5XbRHGeZhoQ0CiJERQQaZnDYwZiaJyTE44BifXl/0YFK3TDLrtbTt6vqzkgTg
fs895zuRFAEfPVSLWR2bNH0Tdfbc0DyWOP2lNUtMpFym2vXvCKvH4uDdZJ2RhAR3Iqk4rmeXS9sy
xQuhJ10UO6bym2jHrSqx/y3e8jVp435Ye+0Bv89PzjXHSIuTkONjrY9/A+XKqLEJH61eyvtYv/ur
t9XdjE5OuvroQInrzn/vChK/mBVoN2txBJpeSpYpSgvjMy/UIzD9vUP5jnU/SEzK4MhAAZSw78Nq
GgkTJ4kd7Lre4ck3jjAPTjpRUp0aGsekeSyrvF0ye9vRN6IS4ZeEa+hhe3K4SrJNX2jLWPYdTfJe
ikI0WObbSs4gzG3kDaNnzG7DblKHDC5A4Xlfdt7sKx/HYs5JqNrDYCFpzAmwigBbe7gE4oE02mYZ
E+ORtfoFaX6jQILkDVN8g0WXE7fwARxwbd2nfTs8eOzDuYrOh1EsuAOyQqk3bkTDQyDNPzZnndLW
yCDMiYbco6aNqXMZl7uSbeHOPGTWkl8mVkJlyDIJ1wHosfnJm1Jw2eQXpqeiByeGmvFsyZa9tG4t
76o1j1OLx3EG6Raq8d5eXfS/JeSbYP5bEG0GPkJR73yhE++7qW3062YiE2K1RHgdu1t+pWD7WbSn
FUITgW2uGMOiLxgdBHEqr5Aw0tjE3mRSn/jPZp+u9881UHV2o4kRq0nDYGPN17FR8QgqBHSNCPl/
vgp+8xodrVMjz5meb0viHjtdET7F4kPrk7r/zFfByktuWC7EmcheE6eJfRtZZsCA8OAg5lxGXg3y
G1wyigW/t3/o2sXe1naP4bUlF+f2za1j/fgw4MEHzVFvATRD5lPzcbU4lEuiC6FTF+WL7NouqhaW
p8aUlZHWlj5v1cATUs1/qqbH2t2qx2JYCG6jUtSezSSyn5QXgYOEqqGnWxbBpYzzmcdejdjd+ciX
b76JsFcwC/C9/hgWVYXpxP1FuWwPnJwKXYE5cXD6+RfWueVLE3r6U9bIncNFVhAIZPrHYku8g0hC
Pr5E6/czhi0+pkfRdmGpucdRvDoGc3STbCjZKykFdJ4HL9voat6XnuvuRuvQz/aPBQCeah8trpz8
aW7qrVWs2zFJGcgCuZ6zoX3TLP1Qad1t4iUOR5ndSK5QWZE4Pyrrdvc7iuVOcaI/ZMVJM/SIAOPG
dvo7Bw0c3x+LwlQAR7ESFiWD4xKxSCbhNv0lyc0pirN57MpT7lVgotbkVtjyDAR8x3KMU2jk/zoq
Hn1x/7lkIr91lX6+e963egoLV5NW/iaSj76YH0x1C6qbdOt9Ojnbql2NK8KU66TonGLXYvQNPU8a
nytpj01fODVtjNAhpLjY/XzOk9+t9ZyvFLmVcEzzznpfWhat74QsQzS9GUyXPxaXnOqvlWNJUxn1
s2xngbkS6x7Wd0SPI7Whe7zH6wa/0tHD2oUBiWHAkM9jgmXYzp0PTa+GsC7vXCZu6Aj1oCf8W946
YaHcTxI2ioM7iN3OzDeGqjyUFXkqnJc+9SKHj5nijB0QE2oMlaIxjqyqjmmOAtTrxT4FeqFx2zOr
CRnBtA/YhfZLYG5Mir9CtfhvgDW70EmwOmlQeDJOm5bQXFirj1679qjSsFf81oxdTp7FmXdcwEOi
b5HtrXyPVpJCER2/03uWPlXaZ6PMeKp7NJL05/6CuWO70Wu5gxPxrgTf4n4qkesXMk/Ps+cfexzh
1LmGoFU2GMXH4K3k+ZkT/QkjxWcJs3AzjklstuIQKD7Jk3rGXwEL5aWgR7FZnc3Ez76Y1Xkc7Z3U
7x/oYFfPf2ZDfPZBFq3Ju4swMYzbafG/C6YcDQG0HKqoYnFPZHnnesOxBHyUVaAU4tJ8zuZvs/oS
/vvC0jHJ/iqwnAE5JmMwN2750ee/UDX0Kt/B0op1e43QFS69YC/eMzYYxsUOtG05CmS1uj9V6U9L
NKw0qjN5O7ry9J2P2yZZli7MpB3pWBsyGRD2JOrfFv5Wy948t9wy6PKTs9OjmX1mpnWoRXXQxkdh
oCKX7rDvKnufayUMIxd40bNvfYnBCsHfxGNj3irBUN/Z2m4wsZzbXXntCUgnzG1hUVux4QrSOF1E
Tg4rpDY8uev0Gyrw38bgJJz79lH4JuKN/ehU+sPKV4+KMpJWK8uJCnRdp5tvLQFzV77J8UJbX5hg
6rDybZuCOvo1yHLTmW/1dJ2UEwbVK5lZfrg9Jpy1ely1QT9Odn3Q5ls5so6Ye3fnzioWJZznfHzQ
uwZROI1G6z1f1SFvpxdhfoppCYvRu429vStYo7szdRnJKXU+7Nzf1+1YsHfxfhFwn7CxiYe6L3a5
FKdGXRMW4S9GnqE5aXtZeKFBZLjqg8hLnvMiOZGRxkmj7SxzwX6UxivVoyWhytz26SJ8lJkHmpva
zuo22S+EarD9mtXZzeNUfQ7mcUHwVQdtIOVJzqScis2oH9nzGODOstg2TlV7XoHJFAiU2bH0D32+
Hsil3RO9WUEGK/LzuK5fxXoVbrV19E+NY7x4aJvj3bsAEnCTzS82TSRTHgudeHiS8Owcg5boPl2N
vpSR4JG5j4a21uzz9W9izdB35icBjEaS9qWxNzUJgAmSpMMWVxDS83oxHMbIydqSo3uERB8Lw6KH
bp/Z+aWTZ6dkiwV9bVPYXJVQ13IMUDRJHDzpXCUXpuSNIwDSXh3r8uTUJ0eQbnnttX2jkIu2Vm6E
Tfs9169Wz+Irzk3OwNa70exx4iw6JzmSiCn2YsSptWL1qLTXzihilbPsGKucWlkz9tfd0lr7ZiI6
TSCu6S6dyXOb7mQwfVjF00p/PY4wJJbQLtqHuoaIdgcYHpTFhyXnM2Vu7WCN7Nn4DYPwOfNq6umr
x4ArBMsKViC+ExqBd9JMjeaRqmIRSNXqKO677sB7W5aJXPg67EtGMK5QlEetBxPoAtsCov+A4vkl
6vCOiG7zbuheTDKufBkzEB3ITB7zOheh7JAkJNbBx1UHyJsMaOKhNRBtxfDQr6rZ11p7VVnyNbnN
p6Xdy2qHN8f28aaMoj4SDuBaSIUVdL/uo5zfV53WXb3v/zQif+iqlX1+idozbKjHiPFaKN3fVtqV
RqfwLpIHy7LrPI2vMD2LyxX6Tmgsn/DdmIRtOBpNDpVFR+LY2/ZAvKTfwdHKw4Wt7V3yfSmZL+QK
9KYq8riCZlm1D4vkwl+T3n5djFdZXCxqq7ii380DBK6SkI6WbWICOB8fjf7PZGmHvCH45H/RhXor
UGHN/DGhb9f3uthbF+4yctuhJJfNIROHZYiz5N2cTrXzjMp96SqL+7da6QGgRtPREaF6qZ5XUWQb
UtsfAZ2SIvjwx/ahBV0btGzZZJKHnvT5lFSHQqxnfbH+0qJqIx7Dx2juKB+JvcbLATDVF/QCCy0K
2lRpjw+jzn9kj22wnpx95fQllJOu/HBXiBTlYj7ybqm4YE8Sr7SmokgE2gdzNq+TxxaoH0iu1Zus
XLeWsJ7IiLbQSPJv3DUYzsxzMKbrEYxjTP3AXvZWhzDHLcXXMHsWPMnSQJ1GDoXv4u1HTwMgZOMn
aTvtN6Ull3plj6vp9oWUpH/yczW+jKv9RSVTz+pnvhmoQ3PQ/QxKHpY7emwpU8XaC8Wf9kYQp4qd
yDw/BUGhfylHI9C0Dv7RZUTxVrLPztfCqh0LpjEjFSGxpKNbHbxgOfeDJWMKCtx7fHlGE8zkk+Yk
t3Vg+sCN9yswU4uOUVSOLGl13qc+3ReVYT1VxjYJgEV6+ZXoNM8WfLewyq2vIFtp483ShZFztq+S
71Hoq2Xa4xBjjZ4SXHtjMAx4hIL1RE5c7fwp0I6VHAwH2mpabj2kdzpgKXLw5rd05rchJ3BGdvc2
Tf4eY9oXPP5tCUciBN74muorI5i57QVgW3O9uqM8sCHepj5PYJ8dWlOHzKdf4ECSeSd3Sr3rfISX
FLZ4aR/mstMjAWJxF/AkPXrucjKadPRDUafpoS7h0eitt7QhpSzizRxAOcYmKsmu720zi3TzbkCX
lQVFEh/vS14OLfH9PkO8LDP+3Kig7AoMWty3ljpqluPGbHGs02Dzd+rZOqDRqjJJNomfQ+9M2mbX
6/XNscz61tCOFwZL4l0JkQJMoO4uvrNTfnl9ey6nyooZNclkelMXGu29HrrV56hqkCoozVbPEtUl
RtE3HvGeZYT9F1ftCfGzqx7masU1YebLk6QrNwttqlm2Lc7RvU7vZVhZxnOZtH8GH6/6pU5goG9E
2lgfIE7lz3gXecm1TpuW5HokStzwEJLw+abr8M07OHKQWMN1bToPPlmHulIVLINbTZ4JcRs4GZaR
sWrV+J9gG4MhmgXFHLPK/DtiHQwFaZzHzvVexwCJzG6BcWHe2GZDbX2wcmcxDbDyOpgrlY66cedL
TEYExUpsnTUP3tMy454LeOrT981vbO02nA13ckD4TNZXl7L0TvE7fFMgOFXw6bjZYy3GfaHtg0RV
NUAEidLmZsODzau/n3S7fnDxoFMnRO4Q/13OvHGsZfetRqO9OgGmVapVBOctsAeoc2j9qTba3Osm
/ZBp3Mt0guEXQyzO+1gHstkYfR/86PlskVnQNVKVsJ+QPSYnzosGwBETza7NNHTfJJM9HD72WczB
lMZ+d7ZHxgXs4G2s554FCrb3fFo/VQKqU69W8R0UTU5GHrGIVezYWpzGeV089UPqhQB8e7Bk+NAq
MsOhNfrQqpvK3ARyMj8MrN1XqSfmh2KuObSlU53NaZU7s3PMS8X8wA2n5UbVLASCIqsw8JmVkgJU
7G7sPymXd3mvjeahKALkQWoBd62c89j277SMAK/rNilbd1fr59JfNDaJ8DP+tuDNYjbaeheBXDav
Orbb36LTjF2xah72zs45J56jb3XuB0cUai5RnKXXftTmNw9ow8bsTPcRC2G/dcVYI1a2jnvqOjLf
94R6NEJBOmJsakMrgM8VznKSjBPu+FtMFCbvck1jZrkDWzqrq/Vj1/s2ZS2pcTMUJjouZ14TJwHr
XAYwTMy51tAtXhIASS3Vn7GEAHpqmiV9HBCA48E2xkeywvz9lK+xlTa8aRsMKjs7BtvglJgs8lTO
KFeaalda4GM3Wqu/+UmydltJu+TeroT/OZYqxeNaYrSPOMW0m1li+/E87a+eVDMyw5L8rUDvkMBn
6eRYhhHn2KlqJIokuIDQcx46EQyRAonBryWH59I7jzOEPU7N2shjoD8p0oZLs3rbeMabLRLrEYEH
UhpBdmFc3LIcNFLSScV80BqbEhNJrGl+YfDOms0D2gb6dwHtjQh85JuNFllL4T95bbrs5mQqTnpX
jGBqsAylnuvt/aZTt0TM+VPLfEGwvboUXCQxfUzJT97iwiSqn/rntskf56BddhlEWKPu9O3gWSxy
kxWVuDXNTT626fsExvZYTM7b1NTyaqt6fsQfu/K5NgGzUkXIzzpJ9ohI6iTLxHi/fwq3TsAMBflo
+TXpI78EnolbWprObula/l3QFVs4xvrBhgPyAswG1WWujBgKAm8a+sST3pnDE0pVq7F6X3Lw0PoY
uFg+wTcBg7adNhKq+pWxSUj8yQ7vwOhTUi7q6E+95I1IASj4hv9t5wVbGsdXxOHZ+vIOsVSRNo+H
wTX/bzFlyxlB7neDzzyEsbkL1pFNsiqRY8S81hevCRifChAPvIeVfcg6mI7ubPIIT9ZugVBN6t4/
eF6D4u97EpO6PErm7Ke2toczS0t7a5CBOVtLv8QarXlbveggwvmBe5sxCZ9NfyLsPDrzvmpk+erD
6SzZ3pr2gE1hHi4WWxIZJrkOR4p/9AhNO99mdzVWmdltqTqgwPxuATCSkopZJ3l7kc2vOWmuJ8cN
hofR9pK3RluAPRnlu4G6sKm03oiI4gMMbKptAOF1a4xdGyXcGn8FzvAemLofA/FBHKUbdnj1Jyvz
wkammK6lq5CTVk8Ru5azs6HL1jwTZmLznzZgw+mPiDvBVsK3WVSuLEivtABgy6pQgdgkn+Zysi69
dAnrl1DUGhZMPYCp30li6RtI8XgvJgCbMxHfGBfuOoaKTToTw5KYcUvWnylcT9gWVw22DMIXsTeJ
OuLCoDg0uIjUZd9ul2E8VKh5AjIl48uafJKwMaivHYmN88WZkyglzfgFoJNIuImxwKoI/YVlfvdf
yBlArpviOVGySr7r1PAfFmQ/ibcmWi0NJw8+fD1oAA3pk37kAS33AYb231UZYM5kKXnFxAE4pe28
nSAKwpbHMLWLbmb8vZuSYqOhQ4FJZ/egTyNLoNlKGZ0XlVx52pjL814KvE408iiMjVwx/bGBu2/m
e4IuuM70yX8TgGr2EmfdEpKr5deS+oZHGyM5FDdEFpyvZjkoJCNcbBdPF2jrYGcOhZkUWD6HgWIt
ry/eQD8IPF8STkhrpPPPVMn8atPYsWlcAkNOmc09qkUwH/G/stGBnYEXPXDW0SDL1crH0l6S3z2d
QTJs3EG/LkKTfxdaM39KQagwWPWljL1UY1NgjfcN7Jx+4sBwrhpf8q2JAHU0xxFs5USY40mD+Biv
qaFO04BMPmXK2K/z2H+QLkmjNHC4TZNauAWDzM9oWE1cTSa36Gz+EMwPvImNhmCoMHm8QFddf8iG
VOcgASHZCGzmoQk6lWHP0zeDjvNvbeYuXhYkC4LquGNFtqxRt0p8rNXkd9c5DfZzUVZk7Up1cP2a
+KfHCV9CRTsT9KsjQCPLdW6w83S5d0vYT25nQDYfmV9K6NKMracBfGKkAUQl5rd+ymRuX3oVYM8q
Glau3qxe9Z6HKpxzvUOgU97J9dkqFdOT5cLwsHvMCPrSwXwsrJ2qzeE66wn7aVhXwa/OHdp944pp
N1aGjLVm6J8s7X4wzKPgFPIqvqRqXfGy+TX2JXqdLmuN6Yp3RnvILMP+3aX8MIEfpZyfqWTNXt9x
RKyGQpB209NawEyG8aOTHMMKX29mj09E6RTGGx+T3wNbRVJePkZ+pIV4mrRlS3q+OCdLwTsCv4l3
YXLW6csNluDJp6gvYfWRnQLnMamy6uimaff3ziJKZPIgy3WHnh16LkhvKJIr6M/7ab5qJ0niGYhL
zcLl5BCAMDsFCtbGUludbDjSkeoCh3EyWe8MN9A1HXugxNtzQXH+sJOwPzg5kh1eRUFrUOM5f0i4
JK/Qq7K9QMhge86Kfg5Fp2tc7As38kAa2ZEQhCV0WxIK8LNdZXT7tMxfdeS/YeOvRvroW0fP7vZd
grzeQpXj1tetB3pC0GjSjgSDfYLQkm9gq4ZU1z0k/vCqAdGLrIw/zUTJd5bv/7r9//9FKAUAkP9b
OuAh//39v6UD+Df+DUrh/WO5nkffs247PgQKi+z0v0MpjH+ASxCK509gjgruoYJ/Swj4/9DCyKkN
7sAikU4D1/9MCPxjORghdEPX8fTj9g7+KwkBy/7P4XfCCxxELuQrSCrkB/5T+N1fhE03OpUnPbfm
rYfFggyT8F1tk8icODVQp6EJzYn4ZKh5HG2AfMzyMXAgFYd2JpW79S0gtZXLtXNLcwkJa0WHJm68
NYGoXq4tA5e3gpCsSRywa2m84Zbd6w3Dpe4zMD5Dumo4OPNuNyYNXRM9KLkkFBomuGj0iWby0fC1
7zlJvGDTDml1arIOW9IgcI+zZp5RF6SncN8LAwXPg0YILcfUgtNECzAYIaW9VUpmxt5u0+LFT0T1
TVrJO/iELTEuaTqf/LagiFCwhgxqtGc+FWseLW1SPHf4L16mvCXsyyVw+lClMI+Q8nBcuMX9JtEQ
vPxMqaUg4Tcv5bCDR2jrcbLU96V+3wQ/SW+Nv2ZPc5wTeV4AZRMdxGGzupgv0ENwU3cOVI67wcJ/
9voGDz1mfnLlGtiE21Lq1lcNZfjQ4/TU8cMtzRc1zhrWypLioHpaWuRsMBZvsxiw9eU9JaFQzw3Q
vxYLdQ+unTWeUtn5MlKDOXwUZjqdUALweADO89dIjV77SJRZ1GFTrUR8V28odkXrTT7nlMHs6Ey3
ZFX+CbO1+pCG1RJdY5vPPA/tEb8IuD8Zynx1azbijomGnRoXGeQeS36cxpB/ISZfIRlnDns0qgGs
kgukZ9adwP6gvOY48pd7VnYFOEQqq2L5utwzUcClYTGTM+jnaJz6+cr9576qc3r7252Dr5qcGAoH
qKp6Q9pmStmzCPc6tUGVR4nR9S8cJGgV+jI/JQPDxa5qnKA60SKh2p05VSlxxVRuLGo8jNCucraj
iZPX33W/NH8zDRz1gZPK3bUJveSRcpfiqrlNOsTdYnYZ+0t7NnFVCmuf1KiiPH+Je7bWdrh3f2gd
A6ZIqfNYJoyMQT4iklFRtIBMJFH9BroIVJcpNVNtzcxMf/WscjHFGqb3wh4ci0kLTcragCRaPsCM
c8m6p9S1sNS7Fum3YZ5pKnQ/VlZGc6WrlRRKWsuKlTg81c9FxyK04TkvEdBh5oznxRgtARfdu/s7
S4ZwNskDYq3blSJD55nqYz1NrO1wK1ZN7MkAE2TGKY13KDAQINgmZEG4FGtih+jsuYhkCQ891Csv
eZktvfoxdCY6skUWoQc9HbR3UjKVhtGhuV+3e+UZoRocs9miRQbvDSxN0pBLPUA+wS3Acyj7W9Mt
xrmrA49iKcURSrSXNCeYQW24S28gD1Kp9+wSMZjhbAKV2Esd+0xiiGEDvdPpN3DXgc/iEjbcSK3M
8mxxNe2LHIzNBGsCMtbxtfubld6ks08AFtt4Qqhr31IVdXeYCo8dnT3s12xC+O1st2m3IBuaF6qf
LSde7B7cOtUexY/bd8m1oLARc5xMEFcCWHA6N8A0+wIQwdcndFanb0IaxVcPi57hgU4eKTy8jaoc
cjrh/XZ4VJBVLzRmut6T75Y56nS3+MvG47tyLyvFoauomSrC0uugd/dUU1HA4vfdOxHEDjvFhFmA
FPR0XQapX/Ku7rrYR4YFXxf4+e9kaAG+zkHP+zrw6+e3BkUA6YM09+BO+h8f/5cXT/MSyFtumiWB
+wzNVohRf4eiyMd1TIagoSCllKRyi7psi+s0KWu5Voyjy1bQTYB9HaHgX3QMY0XrxXtK+bcIrh1l
O4WzsZq07Vma+3XOtbK5M02XnhUhqI9CbEQ/FssDjGdwxjOuxHPb1zDYUl4yuqP4WUWaohX5SB6/
fW3Bh+FAkQ5mKAusBz+ZRvpDtrFGhbK6rB0RVNPRuLACWUgWKK/cNA9eOg32tulEj+62qPLQBmXz
0QWZ/pSIJddPXDZrWDx9zlDlJ775AkvNrfYF363zQlx6fQTROUHJb0Zs+HMK4aNoa848Hfp7iquO
VJo7z8w5GLDgg/M5nxL/RKOLOV89RSHpQQeKGoybgVTF1VlXcv2ZqG09Gvyyf9T4RYoNzlCewrYo
kijL+2HYaUYz/iuG5v+HOv+bcQcp/Z9TnaelSylhUV/1fwh23v+lf726+fo/QJ8cdCcMAHCTbK5n
/3pzc4N/TNcObIcA+r2D1fhfop0W/8gF6MO/8+//qG/QCv/7f7OCfyjH9SzQiMa/wMSM/9LFDYHu
P1B3XCBNlk9AlKJdH1cUW9P/GO1cNN6+1mUL0HddjXMuX9c4T4TGQs8091bb89q7wtYu9EixRbW6
CWUpd+KikVijACmfpm4UfwWQ5qtI+/zRSMpnNzPWDr8zu0RVSOOghMlaCEi0QpUpux9gx5z5JfbE
yKmF/T2y2CaJB295OwyV/VLSqNlu5j4bceBD3tlVs/Uq/aXFhgs7+pFKqpo7g3NfWMIItd9TO0j+
GPAFj1wneN3y3sbB54wahXMV24feBdsfjnoXUv2+143e3w5CIKXBBLxDfLFD5IX9bdCbuOvv7c66
WVGMQ3HMQc4ebBdMLkXMtwX2VYbdMcjNNe4qr3/L8rE/OLnuv/vu9DOirQxhjnlkr5NIVBFCr15H
A6bsF8erxVFvLB0b4CT/9FAho45K49CasytIFW8T2HAZo5T9A96433lH+CIVLZkejnNS7kW+9RqL
OKkLI9MrHrD/obGIEVBlNeJOcN8A+fSyujIiA1lxxPCpgfWMiiHlptNWgK+n9JMCJeeSr2cG1LRz
vyel9I0sjNuStJ+tV7y39OhsNJObk4vxyM0ItaQDdxoTpvRmJr0AnRgB2ZlnBLfu9xSgcnDmyoCC
kLZoCALlLC/Wzkdty/Kz01pdTNxpAzvm1LmNeqaTfnm11XAoA2pYcG0yzO/dyuKnOLHcWfZ4IQxy
VfkRLKZ9rOv0L4cDANQg35QDKYtKfhpQYLKl3HFH1R5kQeRHW1DHMuCWG+F/N5iKcqt7Gsy+gR3h
fA3ANwxcxVifAjYzVWVvLAuLDSrVvpyyd2aoV+6D+V3H4zHEaervE92K3Yz0QlFU04FC7LtEa5jD
Xs96LZ5cCuXmjtX3plwL8w+gSRyRWhIsYeXqPAJPmmL8QVfcFVSkHABK4RViw4suTRZZdANORNzZ
OCh4IABLZLvEqfyXXocmuo6mF7p2eVvNrNoa/cgPTE7FH8zf+JEnclG6LDRcTSQ32d9iyE263GJQ
we/sWlyiFsuPKT8Zt4WGQZRGtIwuUoIVU2c/u5O5vDMezrt5mg95QD/a0vRbADHy4CS5uvgmr9ja
V0gQsJrelHNzsiXZYY4pdqlwg+dRYJpwfcfD/OcDPG/5JzErInkgwWPh4qt82gW0sfu1Is4WI24t
m7zkxqgMsVVuOxw7FkY/pDbTQ4FsOujegF2/T696xj6zUbgryTv0JLHL4qnVZXs07YZipymwvjj9
iSi082k2jQdzcOp92WPsSalGk+y4Dyzp3XOAT3PrEI4RNZ8Qb+7ODsVCXOqV/qvu7uuNSvZfToqJ
llAPrn8Qo6STTIuZZQgunb6ovTN6e40CHxmkFxyVKW8JpZV+2QbhLK4g5H56kkuhlcp7HtXha4Pr
OdUnyn5m6Ce4U9dsOfBfOp/RA99yhWcr94urKORHavHXqbrx2E/5szHwg0xJsBaUe4l6PmaUQ9Xo
SUI8rF7yNE/FhcpZcvfsVtPslYgiN8pqSi4LhNO8yD5z5MANizdQD6JFZx+xHIqjcmuwLniU6S12
yzOwrHVPgniXCz7OAZK+DPQP15XpCWx1cbOALI2Twevuge4wuiJSunYmW2w8UClmnrSu6SNl+/i8
ml2yDlZUYWPZ8LbyxFfhPKYVTYn0q2rMvCDRmKOyaoeaGk1+6UX6yr7e9GmvF4hhir0cbjaWz/qL
Br18b1Bvz9cg5yaM9VLHzFNzTdtRDIV2yg6VW/kb4bPd4mEWcCnx5BdG5xi7nUhjeQIAB/5uNfQf
pew/Fk3JTc+3JQI4cyl8k63nMs4bK7f7/TSlNxBky36wO3nFzX4Cux1nGaGflLb0F2K3byyv6W50
uqdZf9cYzTdaMux61YLU8ZfjrONDb3AU+v5ZKyqa5jSOmQDcxtg6Gypta8JOcPT5Q7atOxQXexwU
jgdeoaD8NImI8s7JuGtxz7JzV5+LyUhj+8aPJRbrEww9M0yDs1I6YOP68T0wkhqMmfPpVxlX8URn
8qmBX7PvtLF50lHFjGRk7c0xdhQ5HF310wdz/8rbwYcwd5fL7JlN1AH43hG3PXi9k+6cftqlekC7
EG0mtmU/EoOOqMVKfjWB9csLyuLQMzZG95hMVIyWB11nOq1sAgBCpW/szk8uHhi46aSaWKlHicQx
ix1iQnsh7oQC4fyqutl+tJjHH7lFs34piOpqVDzYasHRaeIzLNU72+fSDDnz7B1+HuZklzYeoe6/
vHOagDlrgol9b75OhMBWiGJN2eOa9ox9juViJ3p/U9ItxP0W3oOjQ50w0gpMQuPt/LZ9EyxBHuj1
vFlTXoTdYp1cs1c7BvPfZSs/h2CK5Ih9YMyYeue76ydLuws0ydAy2WRpVKumJWOJSrJd4fX2pnGM
H4UP0MLuT4ASzyY1SzZ/lh+RrWS7k1RGlJTGk4S+Dy0BzK8s5K/WKPb4X3AL99I702BhPrudaW6b
maRv1okharpRf6A3cNm44P+0uTZvqS7rBwLXQPGUKiJUgZrFA1OLtCRNVdkQu+S8KKNRmBM9kjEs
pSmJidtxQObqi6012XHa4FB0KU+NWncNrqUL+auatkQ0xqNrV3GgM1SSMiM0ZVQ7U9PcWOC5ZkUE
rgHhTkzZ3SyKh7Ac7WXXp8lu7urtffALZyTkyFb6W+sMRWRgWzFZlENiMCj84WQyicbQe/KCqEeB
8tL+D5LOazluJVuiP3QQAW9e21uS3SRFiS8IiZQKBVswhQLw9Xf13ImYlzlzJHYTpnbuzJVXi+Xe
GuUDsQS1kxAE0Q+7oQ9sDIEz8awmz5li30DOG2KGttAebhL5Buo3FAuQQxu/IB8FCmBHZ1O5bZzn
NBbFVuecH6IkJcQl07VHdcQDur6a06VY+7392lkTGLECARKPryuoZHTqNrkokXLMKuyPxgG8Xj/C
Ap1j027uzfWWVPp8FSGnJh09SZZZsUyA80/iGFFjQaJuJi4WjW9pzSurMtUn9hWM+NZIy8CY3csM
YMVCil5gd29RPokGuJmwjwos1NqH6bkhle98sN3owGt0P7hn8Jt7G3zyLp10Jv+b28Gwk5mMDoHP
CAdsnUtOun901DT3Bf9WT6/22i9MtO05YTlJnPP+5eEbRYSJXzmQmnWX6p7cOtDAAhsGBUuNpZ2b
Vbm8ycb6OpTt8VEPbHwcd6nq/3fsQSUZWJjY5Ll3DvyA3WNJZ2Vonose2JIQwlr0ZzW48TkN0m47
MS/sPJJMvw2NwDs9hg7EgaZLV64Kx0PoNuT7lb180n/x8I5M6V5ipDjLwZ6JWXNgGwyX1cIm6z1p
wy8vdft9G7AoXBwZcYKscWt09sQlYonhlepkPC7USc7P7dj9CsitmA1IMOfTD0jVB5Ia59gv1Av6
5XTIw2XPAew4YNyPovki6RrbYshtXyvpj1vAPMG3zjOKtpqgvlhFsqxHOHVkJEWDj0ugSZbkMIPZ
ITLBDu/vkCORkRDqekxDzWkenX892YiHtLZplTiDfkMFaj+pvUtfGlWqbdD0EYA8D4pJ8M+jdHid
+d5LHM8fg7BRj1r84MD8flSP2SSsw2xV9DDn+LLHXem7f7K+OiRUK1w5JO4jztTg0jT9YQ+xqgjP
tWU72x5FctuyjSN3ZY/rUT6FBmNMXdFO2oGYr4f+QFF2d7SpR3+xdEAC42XE1ne1VKW2lCjQH1QM
PhVGXP/BfI+l96b5uq8wiviv+ozt38kDpBbpbydVzkuJXZuE2fxjIXPUxfm9F96T00L1sCJnekmj
FmtV6PLyQhelSJUa3JamsHU6C3y8hkLM8+wE5uRxinlZYr08i3pctjhwsnMgEu+QR5ztVURit4sJ
Q2tD6N20/4gtPKBC12qRaCuZ2oqi46TG+1zoBbZFl+nH3+FtRQm7xOjU/PSo4SA9aY1vzI1ojo2E
xycD/U9GOn1L6dq5U+Zpvj2pSoS32Dy5ikg8D4Ow/CM6vLAZDje1xaYLw42cJievUf2EjNvu89T1
vmQwducSOximcI4vo7Juqhzc4yJpPsCTA8uMIIOn/oUIr73vE0wJ+BUUbvkjsy25p+KHSPKofvl0
mGorXTZB6vCu6+iNqHL1QGXq4FHjsxw9QdlSRh8ELDOzqRRZg1rlO/LN5SHW7nih6OKox5y8P8rp
02gLtfMNpXFk0zYERkAjpdo5RLL/GnyAA7WjNyBwYRticqCk8p36uUfWzVP4DnpjX9mqP1Hxd5wL
0++VVYWnQJDDcWlNcFn15EUCQTtqh03QZf1VJZoip2UXGzxmnpm3rVh+1UuPsoZbtX1OoKudfMzY
ynj+R2zyVxZZOKuBrDH3GedIxcyfKuM+BKpQfxdp9xq00w4sES9r7P+CfzURLs4sq/CJYOHLSY65
PljuTG3ZMbTKq6zVcQ5C9zfFD7QlZM5H1sUHLyNfz759vZTd365KduxKgTKSzCk0QkC9wK6ZItb5
zgyfJxKXIkpDYAiCjT+UUQxUiOhYObZZgzyYtUtw9gGIrjFwotJhUNkFsLFoTn5uBmhxfJuvKkRA
qdzwwNKgXjcgR0n1n+2AU4xZgumUZlaw7jCPfASuba1G5O1+DSjE2Tbw/VYjjk5qqWCfOKOITx7r
eXwWS3LNNZNmQTfLfkjnWx955hs0bbhpo4D0hUqc16QmRj6Yx4wQCk3nmHGbbisUnB4HxsVrkqja
XpMSLreoV+NlInrNtkAPF3b6OEI8YR6ZvSi7Q2YPtwX69Y5pkh7BpKiPcembA2b6dKNHJ05XcW70
V58tW4U5bW+r4jd+CzhXvfC5dzHDkcUZxle8M2x/nLA7BjZdYSwRWFjAfxA6KM/4HT68YHwZFDSL
EsTdFfdy99pG6jJ6+EtopowxFGLcJKVY0NIamYSNO4wSLXCm2sFypNBO7a0ZTCR6Wr6zHyggcsLy
RzozcZPJJ1ITEmf1c840NGzGq2jyPoXHW7Ut+b45BDC5Opn7QWCK42YL5nEDYcHGBFF/TqnYJyws
6lgRBSr0KSIhzUAuHUZ2bRPjthoofzpdtz4BkWqakg3WZBpVkK9/YLn/yCYOamUZUhTISQz/Hjd3
oq3PSfGmqZT71szDeXALWkw7hJmZfp5wTpuru3Bn2k6I2wVFp6bskZEfQwlDKuR1Fcr3noda3LUu
r9W6vGrxPYYeLyMx1ttGU+Jm5y0dyxEqiVO477ZWPkQ0EEsiDqYVEuZ8tJ3kanpeBJk3uZgTXSJQ
Tsg8TyfG3kl7UodUfl8ap4FqI8bdTM8fU4e2Yd203n6Z1cXldePmCX4nv2IxFCZPTWjDgJDVHzYZ
2OuJQm4B2+BjjIoTpkMSMBq8A8TQqzJgqNP6llr9X10WO7sQbxFchB+4J+AftBbZ/hAoZbpI92ZP
MAfsIPkRj8A8A1OahwqGtRfnLVTPzCIKZeX7OA7eowjDSFM9+gHtaEdr19mrwt0yO8mGE/28mf3i
XJXkVBOZc9YR4pV60OeqIUNYZtlW986dc2q2Uk5gg1Kh56hHp5wkY7EnLmmOI0f4ciNV/BJF4c+2
n+75NBOXSJ80Tn3SUbugbTZYrQ99yI3szoA+YnftL8UhCs1bWgJVW0Xh1O6wf99J5zwuKRSwB6Zh
NfKi4BbPmGc9jmisCQgTsw9K/QnpcFATOOpSil8i0/PG9BkhK8cRu97rOZMNLE2WkC7VcoHxIazf
KavF6zLXG5Y+GaZAO9pkqfXDQR/9qxreO4OuTsHAv9EpksSgCjLMu9/VVB8ZA52N6LH0L+MuxIC5
7XT5Q+fjAUGmhiU+8OOlrEAbqxQ7thA7aOr1m+yws055DHEV++tWJpq3iOsNTxPhR3AHnrOvoulN
VWiUdd+NH3zE5th4/k80Xn46TADAtINyTTN2vWd3H+7cLs7+1rO5E8Dy1gV8CYAH1u7xjWxaBINV
7yIoDMv4ZtQj3dMxDhQaD1qjAShJKgyA7fEdsSx8BtSFKjTOdzJkCINZP+4B4QO3675RYrIt/m1q
8IJh3EJAaWG3EXBaTDF+UhPNNDQ1b0HnH8O+vueRupXjrA7LHLU3F78cGyn/g8aoFytFqyGVb2EX
9VLQ4zZd2Mav7jS5uXdpHo/PGnSPSX81Slw11++q9Ky7TjP3HPVLdiPXcRowiFBOOR/NQv7cpDQA
z7CrctBGbL4sNK+q3mYODNNx2AKpD97prIv+QC3GJSWAxDDOwl988CVs0z0bEjFouaQuLPVHL6Bd
G713cJ3ulpT3p5ucSIctK1VBCRbhe+1N/3jEE7hPUsDqlO7ED1YSbbcXth9EWR013WqXykwp0nad
majl7YX/fy3RUbYdNqZDgPHvYKEFy6QjLmhm89JWzXns82EzUQjIJEE8PwG0dzTmVBXyFNBetPJx
isLqAqXnRAunIh72xJURm4r0kkH33UTggwOrXzaj035abd2Sfp6OHGmtNV3g/olPOD6lTM8B/od1
56aPUQhMDx9QMKk093Jg/TuZ2uKE3pp3K1X6nABSFGA+zk1ciScOijC/muI9M8iIWeCOG5az0Vvf
cdlYhXUpABHt+iU+yDH5XExJIs8j4d0G2Bf8cQ3D7IzN/XcWDS/uPP9LOOVOFBDQQ56eWjY0LPeQ
MULk53916tz6zjkPSJqJrbJ1MKQ4xAVGxf6fr6Nkk4JkWTOv03BNMH+AbkEno00DxyBBMjjlNgeh
REsCPjRWymffbksMr1a56Vuv/q5ithjufB+EWIchzOmEWA5YqkH1K4XZcCNt/xoCYt7PpFC2NN2T
FinqeNu03aWLlL8PioEHnGG93fZNsG5T9yCEvaYPa3mmiMBCcSVM2hh7PUS/cGUQ7MMPvM4bs06n
aVdGaOch59DXkMzUi8hwCbf0oG6rKtPPZSfPtq8eQheTTF4/VC/CaeAJXulyfko5ak7k5jiIV7gn
CJTromnwVfSnOoKXH00odwVPJlvfovA5c0KxdXqi+3XUUmHeAKPxhfditR2xYJ0su1CigLR1BJYJ
h4jVU6RuIFH4DgcxthqEG/nz8fD1O9/T1z6xqEhwUFnwxtVe/tfrwhizHG3TblkeKyX2UOI2soza
QzwOa+M9yvaAWSnAR3MbF1uGP/k31tavlGPQqiMsduwyao4BJel1P3JiAKVuSutmEXXfg0U+Dhgs
AHuM5X5U0XHKn/MoOni6ucRhH9ImMK2GwQYNJCIGCFo4iZHA5hkcnKgLkQme4uTtCvvR3TumF3gm
4uAQNycBNXc06nY/gYdTroqIw2U4ee+KCX6Vefk5bELof8T687hlDzEM7YXx4issvVchWajxtb6O
4Hs4pD36vgqRqxWdU8M9c6AEsEyT227Gww1GHSts1m8MB5uMMOhG6Tz9XQ1zSBP7OG3bhAvNddzh
4CSSp5yZuh96KvFDZsZvX6FR6DdWqBeVgwwbZPSX8fLeVotz1YOR1VPQDj1HuSDLf0ua6hqOTtNj
m0nBG4YxipBn1YRbTpo9ehBY5xWreQ/s2dzt08eqoKWg+z6K9iXq7S+fyM12yqsKsX8k/tbSJdb6
ryrtzsiTC49PvQ+SgQcqXs3flk/ULKW9EN9xbW/8KrbguZVMJxijrDX13/Cf0+mPwsG7xfn7013q
eT901R1xlmeBRsOVI1pYBofL9aDzVMRby+bgFWilxovWmKLsbUGKFrqrzBWpb+vOM9Fa9+08rnsh
3mps6dWUw6UtnHHcuvHwLeN0YNbzih9B6DOwjvluJGRqD3jvere6Mfat086ZWPGKR4Y8fylyuk6V
Nb6Ohd+uPC22Ci8eBdYHSznJGvTv88wMxOjrrpuSQNCSp2w9xPIVc2w7ifLLgWWw4zkYKErTDMsT
Wz1Rz0dwFe/E0zwEu3GR15aOaLyxLBMIO+PbQCzTYKvG+Igtx9uA/HqS9tjtiRPyv2cDudQ0SVYl
h6gV4apdFbSPyuUPShnylTMHwdoCVqsB7KxmH299lJNxk31Y7GWVwhRMuuCULcQmaen6YXtAizJe
aBTRYb2OXpTuTiTubwMb3xWvHHfbI+8B7Rqp7NN4jDB/XAuiNSp2nwuNrg3cdrMwEKlRbPxepxuS
jUTJ7OXgGG/YxFTfrUZI7OvFRaKCy4uSYHnWitWJ95o+yCfTkJxITHKzRxWeFFtuCt8h2B3gK25C
shyN4nmjNWxjMN8eRM6qd5EsJk4oZc1OJEzwSDapT2aDMmDPDUqOQI/eodHobN9wSPRXMjLurosL
/5B0pDsJfAoS4Dn2lZlDvdg4VVm8DDl5lhgv5jsL2DOBmF04gWuL8hdemQfSIzEXSTVdGi1A5EUy
It4gk57bfyZAySzCx/VJEde2+uUG2n0NRPVzVIt5CexJUoPixz2R64466oEOwj1mFUO3h4rzLSDS
FGgKVVxWLp8zN3IZGtxhA7LGfUmNmj+7kPm9V6l9jq3qB4qt2nBEtdaZBcjVk1nG7skApl+ye+FP
+YZSit+u5T9RpLExNfwOtlw5Z5SgzsitjHT7CTa0Ur/nvNqMm2/tiIYcXQUHTpqXpX2sBPTJCgP2
QDQpp32NPmqmZ5WW97mf1L3VNoJGxbg0TPsGL1xSBhgOiPPY+a+Q95JdQnhYpudkLopirWnMWM9G
fNFGosOWtbIsaMzykpzt5lfgP00cp8aAFup5ucUKdQBr0KnqEohvDqWPWTte41ByWD3hqN9lXn8N
KDCddLWt5mjYSBSuO87P79hpzdUiDrD5349czN+47TY4vTZlx3xKKJMnkjYvhNgzHuUUxi54sKzs
S5nmQ4QHspl7R6S8/ZlcK8f9BcI/26jEHBe49hz5HJPsSr4G1g81c56DApiMLChsC16Cbx0xPrX7
2uMxhmWX7SxR7soy965VwFvJOU/TZ+X76Ng4aTpVnORQb3HA3XP8TCcfM9jKX7xToPg+DJS3c+ex
5GjaZ7Wwavyf1FqpGLUSZ77fBqybdA7twyYaH7mhvUnslkdrIik2l1jY59oAnzQJyY4qrX8YWw7r
NLCytetEZ1hcV3DNhzgsv0zg3dSQL+u8rS2i6o/QNkigVdN3/GWPjKEJ5aOeU6PIdB0hjJoDZ8Tw
Grg8dXJxYMEwbOOuYeBum+gaOZW7tfHfOmC7JGKdVS7fdZGRzOxEh7lsNm+Lycibhl2THPu28fJV
Mpn4KLvW+/DdCSfFHI5ij3XTuhL2ZBtRYiwEJB7N/NJ0nFe/cge/yqQfqcKsCZ86H5PHXjotFxII
BmIw0Y0IcX3NeyTFXR4yWk+ex1XbuMNTHQwZ5dSh9ZKMbv+rzKPguWum5DsdcxWvlskUsK1De5cu
pMOJyuoC/3HR8HO1WYXZOU23QZR5517SEcy+JPXf+jFo9s44Rex+I0I1OG7XVVAuLEnmcD/bQfEN
OcSsvTRCxWndvt7TKhQzliaZ2dMyYJ40rum9zWW3A0MSPpf44H4K97G3tY16igKfk03UBV/TJC+T
54xfiLZQy9JsV7Ieqmx1aCfnKWja/MK3pS5D3XiftgNSehkHvRscr9k2EsJQVgpGJqtag4wWa0lP
236eB8yf7RzcPcLP31UY2HSLPVC1czpz2Ov3cVih9jPcXtIy/EiC4QeOAUAaWCl9adpd64/+H0V9
UGRf7WS6zj7hSQyq+WcezJwiohf4dK+1Bc29gkuCUzLaT4pDf+Krx4I1JB6J5JjzHzJ0Y2n/g0kj
nuu8fWAGp/QCv6Z4mkm3RCUdO2AzcdvsUip2L7X93qtYmE0/WdRCtRIAuOr7NTA32kbzFmCYl7F1
aGFd+DQ8rK2ymgiGzmfbjcWazVDy0tCsHDS8ujwrAzFlHrdVz84X79a377awC4MCfwwkG8mLADdn
V35Kl3F2nEbDHNcPW7fIvVs8ozfIjkydHPKDlmJEncPuydIQ8CgV0TB4Ioejfxw5b1kDnof0JT80
z2O2Aa7sYaaIWP4l/jw8A1BzhoNRDSp33dEvlv//sTrY9GXm/yKdOOIKUewOAv9rrKJ1VAXVIX5I
LdkyilMYWfWG5RrzMJzVkxlYhEUdmm41ZOaENc06jgUApbYDEVkHsHK8aLZORRFVN9sDlbP2K2t+
6ibucLYB9UMznldLz4lZLOG8ljMzzkoThIOKq936C0N1tdVWOz5KyRei9bLcl7Xnnx01ym3cz/bH
sgTfvJY+Iy85tpJ4OuoDr/nWs8LfsxTxuStBO44INFfEvZD9JnwQaxIQUcd2em2Qo/n1Uk9+K33n
3TJum8KdbeFdaNV8E/jqDxRMVB7zAGTWqu4w2mueNrWVN1cCzQAD0lR/50NWvAah1j8ntw2yja/0
vKwRN9HriX6n40aoNHqb3NAcpO7kAbkKerUY7nVpupsTwsRpufGPkzM3x4HH8rkGSQCiwsdsFAQE
972+mq6FXVvfgO7ybVdo8ceWMeUQrjLs9OzJ4/VLMxaO9nS615lLKXC+kNOk8Cd9zvza3VUWwMUa
cMvKHiA2L9hFGLTKZ0fymx/U1eXwvGW4BhrgiMcpMJJHUyDQkCJRt061OFiAzO79qHVeZ6fKjsFQ
DayomG+Ici7qmfJoeSBhT0F4PxqPWDDNscpBs3Co5dGFUccg98sP/Hct5apdws8cfPcWnupAtepq
O053dmD1vfulNtEmFoT4Ip09Y8yiXQ7/T8OuMxLjsRaD+RPpWr052Cyv5MbhIDRXTGv8vh2bnAyV
OC8Lzv5foumaf7YaHOx2QVkdvNbVxM25dlaWnY0/ZR/Xyzq0koJQf4akXOt/GcCPp7Rc7C0i7rTN
wRxugirM767vjSuvBCYzTWN+G8uAUZLYcH7ItcO8L0yR3siI4gO3ubXtvHYu3F89HHE7gpyG5jUn
oX/09OApyNslv7F+ivkEifhlDdF8xVyPLQyNZNWFnTzaWbfs5AATZZlqvaNlV59j01kcCLNsk40p
n7uEP9Za0XQj/jL+sFpZ3fiTijOTXfgHSE8HPA+yJu2FXeW84xLIUR0rP3jO4vAli/oPPx9IE+C2
hZuUwctt4uSQaSe+26hl3d6ygbpmSzJeq3yGklBpVr5Q4H4lYw59uAAREBb4KCJnGQimYvPpSI1Q
2tlVTzBfgUk1nQACFaL/RUNzqZgrVg2dog9SQ4pTrshevBjqPPzv7LCkboSIoKtbSuPQ3ogq3+UO
VOhwgXzjlD1ct2BItqZNYc70HlQOH8+bnrNL78RcVxMl0/kUFyeHYCoZ1sIXzy3UrE8RTKiCc9uO
q45g5p8xndJXcBrduxGwz8k3Jl9CBsEj0TreJm8mpxvAOdiy+SrBVjQgCbnakwPa/+MwRMfhreNH
BlhVq/K7Wkb5g0pJpHPr4SYkIv9kZf2PPHmEPYoy+p3rCRYhA8027dpYEIRppovnUA9Q4cP55mSi
nmdqvtY9yWfsYCrcGYtnfeJY7tsSjNKmDEXCSdBTSDC/D3FaMdOqmOqLxgcR45mNwGX/j4Jufzfb
DU+TBo2ORyA/QpQJdaCoVT7rcQJZI6t+k7olAilgUo5F0n5meM3kwUKFAoji6uguHJ5efUUOJocm
hrw2c5SD2kuWMWtqRTxo4Hnt957D+N8M30M8tg8sCk805bPzHFHBj4sV6k0isOdNwqLkzQHs6tVB
cApLNeyGqRPHOVlAhYxklletDgi14nHaWkbZP1OVzFu2ZqzeCLx2AiGfEdbi6tkIOd3a+BWguXim
emt5m8Ogv/SZKelxoAAcH14NFr308W2OtXPO2TRsB4Ubz7fQ5qVTWrtGPFjoo8leakmhSAIpbDXa
0KrCFB5UUXZqWDlTIM5VgDTPOhmq4cDmp9aN+ZDuBEHKJPZjuYfjSdr1t5eH8W2eo+prUjjB148u
rGXxEVL6yv4mseUi2FXxvOeY2+2suv43G10DQqItdeQ4lTRf7hham4D17MYPPTwqwVj+7CmMfpkD
3f5h+Mcpg51QKPdoy68Gdnfj4YkCDp3/c4am2tCDNV/nNnwEbcKkvUVYAx/XlClWDnixpzx9oRLG
oMd66jWBV8q8bRX2e85SmV/NYCVvbPXw1iq72s4GE00YpgHB+SiVf0H1kI0rITG/Shyb62Kupm8F
bmftRLn9B+03u7P6QRheiN2LobE+pOZhW6ZzhrmkHHGa9pw1Yy98Kiqojcjo3V/buO67qIyG91oS
xK80h4qwWc4B7oKDTdx9bTUdTh6bpc7K1DxCWINLBJW8KW4Wn/CEL4PyucIaXhwrXu7CovJSe5P9
sHqBi0+6Sm1cC4K3iD29LWfDSahKp63BsRayeBu4cMfJ57VidcxA+W2avA10z/Y+Sw7B2IRyPjLW
us0iafTpfLziZyOAz5uSoF7K+LvqhtLpNzWFmmwGGpOtkAL1qyvRRGlV7INbbLE467tZvxMuC999
SWXEuCj2s0E2oCVMCobcXE8HnOz9yVdd/aV9jp4hGFRmxl7va3cpeC20RMIrHX5bKafgtJ33VpM5
25I/cCP01J8532HvJ7gtVqGFLMSUkN3tIoBrUD2yLxH5QC+ZuZKrOPiJd0lcGEaau0M0COkzfxw4
4TmsrHhKbiIurFvTSbk1EfY8QY3G3abTIiaps5kXjnUk/8stN3+yblIaMJJ5kJd8caLXxn+sNjv7
scjvFUQIHw88s1Qe7LzS5D9FH54c01AhI8P8Eigr/DVC2N6MxSD/YvCafBxhYjjOUzS/5p1j4SQe
HJfNOwroC/TG4YxRwLqUZVoilBM3Okg5NE/NiJllFSRLhdkAzANVsMhhnJh795c/hNlXluZ8AzIS
f8CqI9cNjFFZKdNd/ECl+9xq3cmH7wS6xDbipwcvgnRFXF0hpEPkT1sytXPkZYeASpMeqDxq/MS4
tzJVxYQUZuFz2zjgeNOSHJ6aQbQvBM2wtEnefsRI3s0yqU8LHe8ewc4+hz1m4KoIZtysLunKoebY
RV1B/OYoZCZLAlDs+KcEBZKkfIa107M6J9b0HiNcv5XscWgFSqFDnLSpahf9bPA2vZmqbT77GPZa
Ieq9J6mNXGNYYMmSG6d810L8ihYG5t0CduEXtlhknYZI/5Vmz4iXt1vRBNXMtAFFBdHKJsyCCxd7
8gMCr36ZKuXw4Zk1KQSsmEPiwUG1DkF4r+yUXuvB7agKHcP+PeWjnwnE6JXflsNPxOQCd5fGaOzh
0dzU7YT8Sl7l1ZMFVK8Yk+6kAbRFbST3raleAQM/ExxLz9pIjxaedDlDlK0+FMm0dTYA880ihMI+
d8HCCsZOhtUCG1utfuu81RRCzfFjh09/TWcH/daZZA7wHXdWge7zVgZU+OggWKCkZGozUfL67FAW
Qg1zP55nyR89Z7O70wtu7IzoGoHcjNkQKC63t6JQ8E1wkD4rx7LgaXruu58onwCFVb1AU0tpGCSm
N7dB9d2MpJFWlT3Kqx84rHp7HEQPxFP4WEERDs4WYX96WJSeqy6dsXjwxggJn99yx9drlHz7M+/N
SBNNxUtwBsgRPxBIXOPVs5c8KJ3dlH94uaC6EnPNJakrUHOcLU6s71Gd3a60Vh4TG+8Otup0cIPv
dN14C7Etek4MDaA59Ka3loPVh1Io2AQg08soFEzQNoy/SxnQiITn+K+pY5h4OHDW4eLVDFBw/5KS
zNEKVEf4BBYn+gzBxawmv6DHtJ0lJHNyrNkhpu/sXYpqsVBq0YUtg0N3DvqaOGvgHVGE0192kpc3
4cXAvLpc/gQ2U9HsHS1/BPXKmBr84Uxjd3ToSapyYS1iRloGSa0thERb8oMDh8+/KuyqbwHMzMsI
xP80N546yRoSsfR4G1p0NxK/gUVMjmN6dMxS64KO8ddkU342vs6/qMQVW2B3mID8gNpTDiySZzpQ
3WK7UAhH/RGevD9V5wX8P1yHXECCYkhY2vx2ykR+d7K4cwCcDr0JhlXFSuILUzp8fp0Xx1RGISUU
Ifcpb9nYhnqVjKRUKWjdZwkPsqQndYxEB/8IOWnN45QNdUqgoCf2sq4HbI1ERr2jIaXyyVE++5vg
anwHceBlewvszcmOBS+opGXT8MgkJRj6KvEmALhxtnKs5OBFk7+ZI/5GL/JjFoNm2jOkN9fJJWwz
dYthaNUhwZowahiHgqM1FwRWZ7pJtwwi0avT5uzwiJoJzzi/ezfxfygHZN6kHYqDQ5lBnYVqjpU+
QKYsEGfaJsNxpsTIF6r96eVh9eaGp6kcu8M4rbQM4ObQNFPtCcAa5of0xIPeZY/ups8S8+M/i5Aw
AgmJdLaNhqBR20qubWdahnldxWP2LYPaP3jNGO9crNDsY5L64DwKqgJuIQ7bSTidAGaxYM90VRy7
x4yFsDKfgq4dv9LETd8FcV3ICgkbuymK2+/Oh9YfZDjU3Ak8b2DPzn0pJ7QS96EHd1P3/B99Sm40
t8ujFasikRuNnlmTZVk2LWrqG1n+cpUhfR/Qzr/dzPGqdcSDDH2FWimYW1BuUlsm9KlZY3Vwc9vi
E2JLwf/Xpu2JF5B78+KMfxY40n8PW13+5PwSr1s77jb/sbNOugZs4UGnSXeolDf8yxfcN/iaeVBW
DW1FrPSxmjiGKjrbwagFG2yrqe8G6NBZ+zoT/ZEWDbTrnjw8jvO/Hev9pzCpsWsaGkmcla5JWcNg
8FirAlx70+xBSzqP5kdKsGZDXA2+YvHL2od8M6ehix3o8jAXln/pzGOOLgpzKsVcH/LBk4zaguVL
TA73Y6GkK6EFHcK25Fh04yRxjQd6HOhinHZVKSH6WFb2JgdMyVsVsWmfPOyMudfqS9Vito8xkW3G
mhukpwnttZqsn2HJSXLooEVEiZ2doPz179NCabnvVf5NEBU61Z3fbCKbhpQ8n7PbfxDamcn9SMIF
pcbHa61kp4Io3nkhipVUeHxz5533E9v44RFzGFKJiasLFqYNqx2+hEjlpnQK0hKeqpYZFABXWBS5
3SdPh3rL6LJAL5u9jZ4rV63+8wMZE1T0EmIxWu14dzk3j43lBXZRfM2sdPzA9a/eBUaZzX8S883U
2Cbc55x+9nmWYQbpGYz/G/osjDOvzA4TlryXPMV/bIEH/D/uzmzHbiTLsr/SH9BMGGk0Gtko9MOd
J3e/PsqlF8IHBed55tf3orIaHSFlKSpfGwgEIiPSdf2SRqOdc/Zee2va8QCxr632Hc6i1b/PpPn/
M5LWw238X5uX90hcAVv82bm8/MB/RtKqfwipBUJnwDEKXZrzf43L6h8uFHvLc7QUwkb09v+IM4of
chYAjJA2eihziavlbb0Yl239D0uzyLRUUpn8vPp3jMt/5c1ouDWW45o2H+Jo5SrJr1B+vD1EedCQ
q/s/ccUt2wPkWZKaA0wmjZMPJNTbPgkAkT2q+gZWzfhhjnlz/NMluhbpFBT5/8i77FqQvM0fBjOn
/Oe/XSJ7f3wyVwWjtFLKQfz4k1+a1i6h7jQd1g0GXnBQ5G6/V2SE620gy4m2weAAE+9AvH5vMiD4
/1yrH+P/Cr4X/+LjTZzkP32+xDaupPQs7XhicZr/+Zu3Cy0CjAY5uQD+aKTGqS3XHKeLfdGM3nM7
mel325pysC/JbPKeKc1i33JE2//+OnD7f/49HBvDqmcTzy4d66frUA7lMPcGSQ5J5ts9OBwyZ1Xi
x8YNwT9ch75Q4/X3H0mg8c8fqakjHEvw/VmRy635003vRZFW1US+VxwjvBYyCV9R5AynLmT08TfX
+dcFJrVFcxKooTBJBvxpgTXMfdtOxAn5eUuiI9gYlRxTNlbmOpyb0fBFiBv03Ij3f/9L2s5CZoKE
6Em5XIQ/fUkwFXqySrZtsihq59YZY5+Y1dFIiaINkOD+/tP+xdfkOeb5MbXNx6mfLmlJV9edEl7k
yeiocx+PSzgbmR9pEEMZNb0jW706//4zl0v31ydI0nmzmBLgELZt/dMKHmfRISCqQNcJJd4hyXPz
YvaLv/mYXx9UWwglLSybPCf2L6tlirKO4y+SmDRVZ4KlPmOs192OtjR1hJnsDMAe2H+HPP+bLeLX
dWoLzd6J7pFfG1nSX29hLhvLtcqlaGVQSksjQXXkEzvwOech6tTfX82fAA7LhsSN42OUstl73Z83
BG2YCRgajjt9bMcvus8chq8mEiXTjDrkx8Adkk2LkpmUvY4J9Gpo2xZtix6NLZQXumTgCYfqb36t
X6+BFlRfgvM6wzJroZL9eRknrggKjAnFugsryazRzyYO/V4y3HA88/5mL/pXH0bDFgIobwRNq/iv
HzbTqghHejxrzG7q3ELw2atAYlls7KH8+vvr/evqXV5uJt48dgZbKt5wf/5iDrsdYFFK8yHqPNR5
A6s3g2tbrn//Ob8uX22yyzueaXJXhfrpO7W+OfKGCrCkAU27iScj3c/DoCCX0xdYOcoLPoQxZk8Z
nPn4bz77172dKSwfCWqOjZbq8K/fsSUftR1LvmNIuvx71UUcASniIuSiFti2m660ePX8/vv+i+uq
Ldu2EHBr99eHpjLdwMl9B1ucNaOYntP0hZ3X3fz+U37Z7xxhu2w+3rI3WPzjX78Z1Iw5nvnGtKFM
44od2b/xK9c+JRHKF0qR8tHk4b37/Yeakj/1LzseG5DWriOXB5VPXa73n/b0ojZ6Q/YjVEYED97Z
x751YArPYBzDDIT7dJ6Cfc+gc9giwmZBTakTfEZ5lh8a0c94m4RO5IHCmynA3/xuv1x3brSDilW6
0qI7//N5hgaL1069Ma1nhbXHtQQxPrGztNRMCyi+hvpxbsc8BIkJYwBeV35s4j7gMZ6T75H2KgLN
R4buoJK76O+e618eAoCdLvRCy1r2OMf+6cKBZZ7dWJKPwTDU/VK3ffZt9lzT2TpTGsH/xPWIScNg
YXJO5BgIdWa0ttMMPQMju/yi9JAfGAv1BM8GPSWU9gcYI3WnyVZP63HaoIRiS06U5QCjR4SI380b
mDxyG0ncm8o8+SxqFtOaoJt+3k2j2w5YYal61iWBSz4jhwlOBRFK4mZwRvc7sFOa4di043g3FlU6
IARw+f9Zk+VpqtYkPZFZDKsrWJ6tWsSMsmAb8ksAC38YazO6CunnOyvD274Sw5h+aEwIazEMWbp2
xwysv801ocY0+vFaJMTxLKJd90wqMW7Lvuw5fbX4jZKvMbg1tJSSrIvfr5qf7wu7Oud4T3NzIE7y
978u6DElUSTri3xt3Kb9LsvXMt1iJ6Kf9fvPWd4Wf312bFvy51vIuFxPmuoHP+nPz05MQ7X16hBl
th054RsxL4DKzRFiCYmaEXFXM5kPIJchm88iLtEPtvLq4zqhF+H3zappa3lxkFDcOnnAsD1wPJym
6DPSJLzgczLofTnMk4Yhtte80wjD+MFelzx44TbM0IFApU331kA/QP+AtQ9t9G22+qVnOvvlGoSH
sy3KISUWrhRvQzMdirGKX0WdQHp1/WR4xGRMv42jFrZ1rmYDCc+iv4+dON44VXW/bInEmKDoPICn
LK/VTFcGl3ISr0u3cEiLbwXhU60bsvcHnQ/XNQFxH+Y2kUG+hvpPJFsygIscXH0/lLW6AcO3thJD
MFL6Adn3PaPCGbeA+MNwGne2VtD5zc6cv8ggOpZ2Kec3brqJV95RBAGGY9rsDSltGzbvAJsT4VD/
JJYYAeAfNK1LrPRdO8X35o+8gfZH9oBZOYZDvLJrELFFSkGs0ubeFxPiySXDwIJn8x3RLLQnD5UP
SU6pasDEL9kHfhfcdV6Jk6xOF4YTMzTvj5rmZ8GjZqhXHzkc3V9zJmohwmaLP7WR+HM1TX1SRqp7
k7njkVFuhNvAVydyZXYOgfC7Wo7yzMUXt0zhfmCpSJZyOxoOhqlaBjM/4iKEqb6H/vTNiJcoibYb
vNeaFfWAP7NcFR2ZWCswiQsLwZRfW1GZh2GJqshT/0Xlg3WtoUqt+tn6pFOXb+PIdWHE/8i7KJbo
Cw8HsFgFtrZuJoQZ5yxT6gGbJkkeM3LkdtXHkN/4sPqPkZ4mmdoIgKx9jyItuU0J5tChQ9gVKveu
toZp3//I87B/ZHu40nwpkdYHe5+W+K6MS0HkPUHGwANG4nzJmUKu/1Ev2SGdQovb9BHOnkR2D9BU
luAur9r7XjYnG2qpYg8cECsKC7Gl7+41IE06rmC8YCEaw2hPQAZa9Jf+kmISRbV+Yh7/FFp+SyaW
X6fouIUMN0zum70F4BXHVDshooEgxpVcAlayJWqlgZqfrse06K401MUeyTjgOtOeb5AnjifKbIeH
O/qK9ROlPWYRX6aQZKHIVJ3cLUTBOlYvMVUqfnTyNmoDVOa4zEd5j0M292BWhVgNHCNLdmnVETcz
9576xJ84V2QrY6/Z4KlD31s0BCDOKLKBWUDBCdQAAy0dCaVPoHD3dmDf9+OPDOnwWqQtseJWINc9
eTmIAsyj9oLHsmqr+w5t/GcI4++YF+klbpsnL4ID42SLjVy9EWP/BnORdmGT4yDjtPPp2bzcRqN/
r8fKfkWsolnPNsKqGTRK32cPoxeQolzkZ4Gj9Evsz3fY5kg3CyI4np91Hj27gfcZDjShZ8g0kwhu
2KQCREhgDVoICjPDE88hnXVs7K9BACwwVdadaYB9blW5Y4L+LHU7rjMxngNnvMkDAJmmUzwHhin3
akr+6CYypF2LjKbyXYQRMP5BrRysIesM4if+g/FNeDSHV0k5fXC+exjl/OQCxdwZDf0PyyTlTpWL
vDnPKnILgkvJGktDH5U8Jg6ovADE+upSoFurTeQLFmoPSAxYWELHvEvtiTs0Q+/B1HLh+ElYXVrQ
5ikdBqXFZNzSsR2QcQ/4w5DY8wlCnUYnFBtyDFC90DjGXGWsK6BLt7nJLEdX+ALQM2lqIXmAgGes
cPI8BXQkOerMHBCg84w8J12UilVaBo+W5Bly8+IumcTaa4eMkzAmnjC0j5zelLupKwtDP8rcz4SD
R7mKM2P8bNH9vDL8zU8+z9kFhFW5tvNkZ5ZQ7YeREQYq+7ukMbGJkBT+aBvkz8FzfRZTf5412M0a
h9Ke/blDggmOv5yPnCZu5gZ4E0a17/R3iZ1A6bxNrezcm81rnvinpk6Ba2CfhLHfbVubZhGtPm/N
qEhugjrC99y7zS3G72cdRBBqbJP5TZzpp2qeMRc3KORbE7BYcJ9y/lrRpVhUyMN9ErsfgYPnhD02
uGDvxsGNiryxgmjTW+yI6OinlSZJdp0bjdp4VhLcxGX5QcDAqQoT9+S1pN+Maf6Hu8Tt8dlkPcsp
JGLBFzgCCtIayYxGBkmynWt76aOt2vR59tF3k6XgLYbCeQtKuWSDNhfDUbKDCb1frIvlgLuRNUH4
ozez6qj8u2aKbqIsd491OeFJspkw949Zjjy4Kx/yZoxfGVffY1NCPRhqEEOl+2FOzM2KMCVrvK8t
mktTvHUWsJBZ1VtSTIh9bKPbmd0ZfXv/IFQRLj3/vYMm1MY0LKsqZL3bz0VCceHiFnSr4Bon2G0N
dSEz4N4KKza6rr+17OQ20eWTPxN+iE3HhUXX/1EQKAfmcLqEgcm+keeXHswZ1l9gY7Yh/nAQSDEX
g010jiQEeEXMWlI0zOjRFq+hS10gqWESQczCKUMDRBvvJcw+uTO5kCuSf1C2tl9RJTYbJmh7gw2H
oWMeJrcCEyaKawc/eJ4/e232QWWD+a9uBljBFnCTmi4ca3HGmsN07rZqphOyyHkrO+8rG7hal9H8
ze9hAK7MgJe4dGLOKUZwMSNL3ODQBRoBca1w5+5+IFdlTesC1zZ4JeQqfrHKex+x29xilS0mPKk+
tiUv2lYi2YcuRFYbW21OAl1iebzJFQ7DusxIrvY0GL78k8AcPI926O3cjqBjm0DnzCZLt+nlXc45
ej0M/pOTVxcnxVvtWw6WIq98Cwbz3AfeSOJe0h1UALOM0URFfpvxpcdcf5NiuFh3pX9bFJm/NWkw
pAzeRPoEe+/gY6Gc+nJrE1EQifBGEwrJRIu3cZ4zdvINNO8JsuTWl9s+rT6jPvxw0KoGy7UNnflJ
CSBn02zr46DqH2I6fgISw662UpKuQ3T51Qw6Ooz2Bvz/naqtq0t8pxKPlbL93Vg1e4dgap+qbVjo
V5Z95aSxE0TH4NwsN3Q0Pq0U2lxUnGdh7JnY4YTp4Gs0ytgFybTrtXulq/wsMv8zxruNB3xL52hr
d9G2KPTjoLK7uVHpas4SArkYCcrhGaoUWzdv2KYwwenY9g7tBNpfN73SP013I8O3rZUxRaxkCn89
X/LlO26HR/higbv9No4HDuxMknMoGqH0h4M3sgqiXO5x/jJ4GurHqmoIqDBKcCIKq39PmJlrFC8C
OBRmT3FJDfFgBfoWhmKxJoCJODdwhKlI2pNDiiFLihyYIg3Oho01slAzFwhnOqIhx/sW0e3ZEtNT
L68CtRm96TpN8RkM0YXxdH/b58WHnhRCnSGOL4XLidwQ9Rc3wyqIKPyumx0ENZj9pHB5daM/qgny
OCDFNJ4JrTKfAtd7d7qSdhFgM6RZMPGfFN7ttqFBODo2+BliOZmdUbpp/Q31QL2KnDJbYaBmWinn
m8hFqoYyGbK77r/S637rWuz0Pk7crZO7T86AtDI04Yjl6bwf5zE+IQF/SgLSMrFK0dao7hG03muG
bmS9KJS5xfzNHoxTDRtyHTpduEmlfhhTzElYGvxtFpRXg9AZLKkgsWJHHzmk7adYNUTVo6fUoUo3
NM3vkO9qOG9OtWPcco/54j2pFweLEd4BPeK8hXRnXLlN9YdtpvdZQ+bUSB9pJZzypcFwh7ai/Czk
cG+Wnn0s3Uk+G+bCyBpaqIykVq87sxlP/TDftZogZcNCmwW1EbhbNWUArsLqLc66C6SKm4gX2Kla
cl4lVc+G9xXqU3qByQ3rbj6PKKtbkO7rPJvY5ziOzGyhF+3BadhkJmpgPyw+jDYZT3DGW8Sn0V1F
8E3eRKehR6RfZrGHtRcSazJpY2vYTOLNuhxWpChiiER3vhLWDNAT2ckmrhEEeXH2Quwm6vmR7Yyd
ZSUqTTCekV9SRQgUfY/N3OXPRWZ8n1XlXkXQhDfCraYTZkb07xG3eUR9usXnFtzIvkI+4h/Dwdoz
GDK+kolGojGoXg8QLUySwd/nqXGN3XyH2+Al6NuXwouwgkzgyggwZDfD/wlkqBnlpWib+6KD/2GV
1UXO/tZTE2auCdWAQvvFWCd86Dz9hF/aXqu5vlZCvU65d+d18tBlwjzWLpfJgDW7Qfu+jYPm2Z6N
ZzOqxLlyi/vBDR4qs3hAfE3y2Rx9Ff2SaMhzNyv70qeI7orGOtXKO6Hs37rI6UdRU5ZQwfCq3oUt
cn+j0Du7q9FSjFv6GEcw7aSQAQW6dVVhmWuCb6aLVSPArXrviN/z3rRzpNt6BJwIct8rs53MhhfS
uNxNkJrb0aSoHWHH+AMMvxImgRWVJu5N7eCt0SU+U5PBGvIeS1CzFj3RiCbu7mJTxcOAF3yo626d
qMF7pmBsHwGNhoBHhYHKxxjLkF0F0jZ5DtIU861KOUA/OCDUC+z1XtqAQOhD8nmM5B60WPVHU6Az
g7HXcGSsZCRvLfQrdLOi1jZO/kjPB5eAsj7p5KgXVBXjAQvAcNuSv9PuTdxhL4RLlHclzgofB3Jk
pDtIBfgnS4CVm9rsfQeWRkrgi7ISd8MjRXiDaNBPlJ35VPSI5i+davWTU7bh1aKrvMHpeTdb/pPn
TvcLMPodArm9qdw39rtFZPQOoBNtCNk5UWXFJyeYUt71YRyTmylE+3XkArHCGiDJmFmpeMP+HrJ+
t9P0s3DXvwkQJL4RPI22uZpzfu9xTB98imeoslcrQLzpwIqdavIjkAHdjWFK62Mq4htrNBJ/jU/R
f8fojcKfVJ8CjgxcAThGc+ziTbbfq9rVW8Q2wzFlSMzeXizUSH9Wa2Gwdteq5i1TD8EJEVQARGAs
7gqMMn3XfwGkX6yaSnRPtba+Avl50RpUDZ5bWuFlqN/JgDSoOXwTpVg8nyOv5aSvwy9homAim7VA
cc1eskob9ZJObvoIDuDVIgmKNVcCbU34Tpie5UanLfrzPgYd6xd569I4MCk8gyqUm7CvYXoF2BOa
/mjI6iHq5F07F9EmHC3/zHj9vUjiYk8S2PgYAuPqLx2OxjfqsuC9Imv1mpZJBaDGTR+QXNPZjaDE
Tu3CmRqGBxqUmwmUVAiA6EqCVbE2YJzvi85hP4tBPALCgy2dB+qRB/ytqcdrxGn+LveWGE7XK5Jt
nI/GM4UwHVfiWqbHqSVWiNciNIMF+VKSGnuBHRJfte6mk569LzNOoJNr6msg4y829+GMmqfYhtqb
XwwnYyFwaGu2TeOK57Sgou/CJNySspU9ezMNBCfK1CNmKb6CY4YEhEr3OLaVtxmxi1zL2Qs/XFc7
H6pX/UuXKrlKW/ulMoV7BguE9jQwOIcrwp9S1+85SjBFJ9ITe0IFx9qbrLOLDWw9lkqtyOvbCgAG
x64ZP+B93nBbmKAN9Rtj5nRTq/J+qIrhrQzpPvHE7LLRq+i12SFc0Tjf4nrNjn0O4NotsO9EPRji
olT9sxwn7Fu157xaJomRFYdoHGmzuQN+hhdaW8TXexn+Sc/bRrSGUJ1OINiX4AK8qFj3oE1uxDQ/
EgeFrNWSyWkWDWLllLlwpKAuacVBpnabV9Aqf8Qy3yFa97cpZ0VwWpa1jUIsA2kxobqZ+sopHoNa
LKkGllPftOVMx0rKXjzbijBsyyph6wVe/JUmCckrgyNQ6zrKPFvRCDrCteifGVOHjrW7orWkM4br
BE+dn29aJYDzoujsd70oG9Ibld6M2QA2A0qGcSwmJ76tMwdJY2AbENgxSu0KXOmo7OEvaWTfN3nc
XUBUZhtCMlISsqLwK5HwsKpMAioYuWnxZoVJvSMASX53PUEqqSnHfoWgq34jGjm0L3FDoBdz9BTH
bt2YH+XSaaZewhhW+B0HFZ6dwF6PVhizICdI/Zg8k4nj4ghSS+6gB/U0kFw8QNDmR9vQ94WIcmzh
nc2CPExkm5J9Q9ea5xv49jqAlPVGdtGEbLycQ+iqjYuV7mSGUY0DxW9DQuQEvd2TCZ3D/t62Q8/T
S+weMUAZMJ5vMX/m8Cq9mneBmbQyePcsciQuYm4d3G0AjoOtYKzw0mTtj6kEXkoQVTxeqxjSqoC6
zeltDdNq8YF0wiRbkjSSI+8Kp6AEQlj+KDLbeQ8ALl0rCv4AftMyTqjJX4mPHE8nmwNF3hw6AdIK
pBGHvBN2by13ftskBDtjovtCsBuLKk8c/sXYI2NrsQKgL6ARoo34FFrjBPJj6gBIrRtrtMfTUE9p
disrRJPp1EHakp2QhxChtbeuFWCNdUffkX52nU3iPasyMiEz4RbfW5gs9t3UL6DaWGEDY1SmRIAs
ejDGXT0WXXUgQzUDMwVGxdgyvMxAbrgCPJruSy+BLrkkfcd0VTe1YW0ot/dwBO4ne6Qj61bvGaHf
0hr23lA+IIgfXouY9rNnfhhDTKOwuauTctfXDQhNXKRXHs3qQIayup9pt27cJsQ8NIdfQ061Yd99
d1tQ1oke5q8NMSY2aYQAmmBzJ/D+NBXXgkWZBiqfdhyczRTTcFmK+HBnwwSm1PxWhwP+M+EYjI2C
xtxRxeMn7iUgWxLpIs899MbwDZSwA14N6XBCvlsAveSOH7EfaZknTxKaxIswyaPq1Pjuomlcx+Gs
DzjOhy0lVNitUpJYT5BSwBeg4OUW06bE6SFz+nUYx710b4u2cO6HNHX1Bqgbu8FYO+B/7d7FKFJi
gAVvTRT2pdMifw/sAfpXEuOyPlXNkEl6Dcu4dWeiFx0OcRNR0NsKdu8mD1vqAjwFlCfUjR1KcshR
+6IAMHeJqngqthWGfw8qchnlWzlUjiZOxWjIycotMo9ZMG6zk30/irPOGkPd+V2vnQNJRkTP2AYS
Az+fVXIDNVE4Z3xZsjhyeyMgHb1lIZgfW35vrStkY6hVmMKi5giGXVEB37vnxDwGT0TRpPKSjIKt
wOkN/o5JhEmUEAUR9LKEfsMBxr/UhE+0uzH3mnAXKjxI7C5u4K6KGj7jJTPnST4mpJuZZ69VTXoQ
ANiHg5sp6NNgfZZtonfjDngwMPboijmNaMikYqyzEUPXlIsKM8Dn5DkZ+mnPWfI2+ZPhNfh1mJ5N
Ag7oZi7sU7umwrJ0ghK4yHgl2klzxxqe213d45LaSoQKw0vn5d5W1mOJShu/3yED9YdCn/bGNRFl
fUBHBjZlHl6A6mDrgAjsbeqB6WXAufN2DvLoyCzuD0/PX3ilUmRxAD9XNfE9bN4QfW1wtL2bHrLQ
c/bIFRblB/SnHIzaPrOKeRvOoHYbo7bXJuCfvZHbw5FMhRCXI8P3aWSutVZOJz/BHRg7Zub+q59b
jbm01cLXjJgfEOMg/yDkc+iID7SgOVv2dTtdcrh1HOpQpx9UI6tzqiWNoJDUglsiwcaDFbl4W6GI
KsqQ3N/6RbJQz2F4Q39p8uZpGavsOo+X9FgnHstcuvlHZSTTtqvVJfCT5H0MzOneMD3rvm+iAVaT
m9RrbczBcRbiESs4mh8loh3yDGCdVQqVyUobfz1VXrMzgs46RWwR1YkwLmNvden3NDBgDcNVe7Rq
i6qGhpzNN5lm6NpF/c3jpj2GjE++QTkfNiL14PDn0ERJlgKLLcimmrcTonTcjrS35lrYh7mR0Sk3
/fGqqVSvmnW39iz5xc5naKdMai2Mb65mcKZba8OEY3pOGLS+hIks7hNTv8qBxs5gZjh8xt7H2tqV
4yKTvmLvEOwMRbomdq28Ae2kada37l3idYNPK4/7JCb4xwDNkv5Ye226J4bKex9gP+7Lfigu5pA3
t9IX3UrToaT6VtgXUQmvrCp8MQUAEF127zVkXPLv3KOO/PEyjZWz4Y3R3nqtlifkRdBluNtvOgL3
vTErmOdJnS890lj2BXycQG5hBqFkVlra750RBt3a8PIKTnKSscISIjzeKp3EAwACw6Lsj6Orx+Du
NbSnlthol9eEFPcGf9KNNGfnrpNMhjhg5PNJMDn2IPzPye3AUWTXGDlQUVU19/kcNleo6ScSwOkb
mQ5eDxoKdK1ULWkUmfHi2oGcKr8CkMU1NbnVFpJ8ftvYgTjUGh0AuQa8mtcmTot9FqNPdxDqEOsh
5vBb6DvujuAJAf2RuTYj2LJkX3VRcGflSJ8YiT6aM+sMecjZm55j0SbJrGE9lErQ3R8Ck0fFdQm7
cPWjJPBtM6He3DOQhB6dh76Fq8yiZtcG2ejBkM+72RbVDen29TvAHHkbJ/33TpBpT60EcXUgslAX
PqkmkhDEYw4581g5HEQVAS9nM6KX5c9C7UkwiaAgEfh2P1p6+Fo2pQXKrq+mG8sT6gHkBSePuky3
85y7tzRwwMgX/qFX84H6Ldo1Aj5MKcYHNCEG3tm8va+ZinF8jQiBW7DNHAPjHdlh8ktjQlzHz6Xk
MVCsRLi+hX7wIxQAxFmnR4AaJLTFnX/oYk2HLvI2sSuKE4/sMcnD+StqOrraAb1HETv1vWH7zSbk
2E9F28TJY4dh5HVQVnCrEqx6vbRC+jiOdUdm0EviLP1VM8vifYfVAbo92gLkeOHaW8Lcs6CxMHDN
cu+HSXedyy7lmJH6rP/Q+y4Hv/nMkvw7sWyg2/EzvRFtrm+rwq4WQg8KVN1AQRuZ6THsHtdi4Xa6
g0XuHGrg06SbnZuaPZh7tbMr40Ckd39UTjDTLVUnyxoA7+uoXHvF9LWxgDMgJHnOsuRD4T9hMyFZ
YyrBFuTiQsRhZXNcQC/oL7p7UTkgGUyS6HZGtpxvDJiCOSFQa/oq4yWhGgc0P4YPtMLz8yjSh37J
w3azyNkUDeWE0TGOBNjhnYpxwVmpiZI5gLMRnpu6inZe3wdndB4tN4I90SPw5ZJk9LDSfn6cxVBs
MIk0255FvIY7gpRKeLCD7Sct4vcMvdhOuSboO3vYcvYyn1szOdBqj0+ZN30rG7MhPjg1v2N9ZHIt
h8heO3J6nt1yMFdltKQcZAQRA2oa3fAEtNf74md+RsNS46bDgB2zV/YZ+AIXF/umG3iTrSoFPCg1
KKuLfjCeQEq3J6sb8MDxel7VYZcAbiPXmP5Vc9dULg0lndZrxsThGTQMwcAINW/xT9BDp+082a7Y
01OkCKHsWueuRPnn9WIdV1n5FAkDuRKb6jZPM7UreAvu7BmW1WRkelPSe7mBrkwvWBDelEdmszYb
7Z3bnEziUAXqQfiaYDyg5c/Kp4jN6FS+Go5xnGCfFFMnLIKWiuJCFxvfev0t6lR27TrlnZ04i06W
qcxDVRt4I10s83Ul3EsRVNUnzWNxjgyyZEzwWysIm4DEg1jcofAy/C37GVMHxmQMfYJ8reDnH8oJ
EaG3hGayGUY8oBJAYpp7O8syMJzZiWqvnZMbt27E2IKsKvOpNIDs+ihOt6lJL8wK5hFS/5QWD8Iq
31zZ5MAreB3umglsnV6Yf5E9xet2nNp3r2XKnyKqXlHcsT1nFvkllF43E23uh2AImQzPGTnT655W
78noaTUuR0YmQGS9+KQVbnCRjnt6JuZJA2hchT7fIK8RYMUDnc1dgovlRGIf2IV6wphTYAlehtzF
t4mdZjzwVHuP+F8XBFGZjZtQNw00js4oDtMI7oPU0HYLdI4ukp7aLdoEnrZI1fUXv+aISe/D9Woc
5X0Ci7QzxXmsDfsU0FOx1rKr9LMdQJoM3ck7tDVnsn4KbfFcKqe5H2zbeMYFZZGGqevT3M5f4gpv
8EiJdS9jVZ8y3ykejGxa6LgBaVyOrrqaNroFzmdgOLaReU9lL8bphtZ+uoXu4ItVTxu/OKZOzi4P
t8qkfw03wYY5ENRrx2lFty5UmX9MMieqxCNB+5m03+QPCVKPmYrBu8B1mTS0rWDZNAA6WPJRATOx
LKL4ySonZa9QxVnuJioqxRnYbM5t0yR7NjTObKma0YBRNw5IfrW5a9pZ00+YEXI6dJiTqSuuRFeG
7lM2sPs5E8q4tW9I966ioQcSaTZr88VGU8HhKXaCk5vnwDnazpEHi0zclQCACxs2LBh5LKQOwjf7
0pzWuFqD76KNe+aiBKOVZZicLJmb77IZqlPrEYO7UXJkiiHnS4nfmCg3sjaAK/lfrHl+D8fcZSLP
7DvBU+kPUQRCVo+3+P+TnS5BSTAaXKpku/i03eHYitJfVV58U+jua8Qip5s4QmKMirBHmKTcbYVd
lcKmLLNsjeoqv1MopoItIjR2PU7bB9M3qlVkRXSWOhmTeGn5YLuCrIpWzpQVfCcHV2louDZRffqD
Nl60q6t83ygFIqTLm5s07ut1nWKKpTKgXSi9JWwVdUtcKw+ecp0dLYqGtRzdD08v1HzElPusMtsv
sWEGR6/wQU2lbVUfaEdVPEAIISh2jdVUAfTmeqMjQo93ToBZoj0din43Y8TZJeFE83jmJhlhW25m
phgAS8ScPfUFtecGLrhr8h/zm5n0hKvrlaTTVlNgzCf2VWa0mukxJyiaXsxHbYZBq4zF58LgbYk5
CnLO6Pw3sW3YpBkgZ5WgY4ZEhYIkOEBSl/VGiYGQA4QlO9p/RrfOB/thYMy4w2fAfEjbiLBG9a2X
CvCbySlonVhKH6iw2lfSS4aDKcuUg4ObkzTQGOWrxLpNfmth69daGWgFdT1BNfYVDl6xxH5y6POZ
eVEvB53oN0bf3IeSlmaTEheIk7GYsfXTGfg70eUvkktUOo4QeLVcal/3J/l3gaHL7uviP+X0s1tP
I+ZJB6IEjXlEPTZHBPaspepstX+cBrd9Y1ivGQS3TY1BxqMKPgzQBlmxY47Ald1wvHpMJDmNxSMh
IHMrOwuufhsa36HALob9jkSif+qH/61Y0qci46//WH7mA9FEHQVh+7//4y//67/n/dt/L27/D3tn
tiM3kmbpVyn0PROkkUYjL6aBdqdvEYp9k+KGiAiFuK/G/enno7KqIEVmpTovBxgUGqhqSU53Op00
+88533kp3vXHl/rplfV/f/9jslzBS/fy0//YYUvo5pv+vZ1v3zV7ne/v4p9/83/7h/94//4q93P9
/n/+663qy259NUw6P/eP+kRO/nPuD4/aS/n1x9gfXrh/5f6E85vlSDIbOOWV7dpraTxGoo5YHX8i
yDxg+CXgt6a+/t00L53fsI8zvzcBLBD/s0hF/Cv35/9mmmwlsHFjvff4S38n9/fRDmyyZyI8Y3kM
+E0yYP5qtf/BSm8q7tdmxGrIWGqaSu0lNUH9gK8ON2Vk0HmEFNryo8pc/3ohUruzs8ye2GULxk4/
nDTO0cck4B9SJ+SmSCixWjUlgTT50ZzOfqbRRCS3PWA4ECMqZETQ3jLBFr/4Rf7qSB9SC7qKjLrk
0b4tfeRLOB7klmAZ36atGn6RB1jjKz9FFfhQlvDtNVzpYbn/8NvPSZFTp2ix8fNd/7AMGkaI5dSB
n+BvLpluBix/+kBJ3z83PD/8Rbrmzz7pj4f/cE4Xp9epS+SJ5An6u22j8BRRP9wqu5t+cVLXl/rD
J0WvIK9qeRZYgZ+vpGqCjC4rriQ46ixilV2tcnLGfLjkJ2CwyYpbY//Xl8z6RX08JskwkjUemR7h
ffh40lgyR8Z8vDSDTLIxGmPcCSLheCi0cQnRiMh5zIzyr4+6/vr+cFgPD6bJoxMhRK1//sOPZo6a
uaQe3NoWYqiePKvvP1EXsaQ7oHduuK/sKQQPpKBIB9Jr/YB5Zm6e2rn1hud5MQtmaRHUj11hum2D
caekyU1WpVcGlJzF5kXdZnSjsomrhmvat2v1i4vyz64K4sTKsx12Fd9vVj++f9AcsBAwOTMYyzD5
YazLjp7FbgK5qq9+cQkSB/rj6XIca42ccLbIeH34ljBi+SzOPMhAxrKwKCX86nNfSZKbyiuZ/1IW
s7YxObmBnywSiqLIBjt/V8saZ/oCbWITURoJtoIGY3yDrFg+WWDRYLyoDkp1L4EAHQdbAR9p2o5p
EBPa6X6OWxgEnPPqYUDZLyhhctaRQURLxDaVHfXgKnKGgYhA3XwTNVPOjbS88ppUYTYFkn1XKQM2
u7jRbLj6DNdgthyNIQT44EECxQfWJ2Vy3VaK7p668UYUnLbBFYcFdnkuK6AF+yJ1hLxovR5yDt1b
xh3mCqZnhYzrfWgzUw90Fibu1m5GRpEhtckbfzGwTUY0vKJYWizmNISL27U07tCqHt9qZ2lQsvxf
1+PGjjvoDWI0oB/gbf/MJNS/7lGgqHJunfpBCp4yF+hi1Y3MQM8c5gq296bIF4UjsY6mrUxycaVa
3XzhNFGWwuyjh4Fsq3nfO6h/AbEMlh5aRfJ9xAsIfQwjBH7qPNdvrjOrJ6Kh7mfbgnWN0TJ1z2rZ
LdhYU3JuuVXZn2VWLpdtOkbv1izGm6HCD7BZgLE+ZzY0paAFxOKB1pu7GwxDTF4KBN7HWeN42AyV
u3KfsKQiAVbm3WIYUbTzwmq487Lau13UwInKB0HhFL0oHfEKurKONQW1JXPigqXkaHog6mdPYwwo
W0WJIf5GkFicFPXmgtxND0tmJN+61GG6lDpG9skJMQzC9aKIKyAPqYYryZTprKETsWYuCP6KJ+Xa
9CQSoXqkF99ZHiF+msPBNSbHPYvLynEYTA8CXWEpxiHFUuilDxj6BQj6iNAGbDCaTzbYAdsHLcAD
bFQGwPZIKNORtHcVbrVXg6a6zvFi5g1hksoeRHDVxAzSU0cn4pLoFNxihzIaolOtdO1dWzTTTWSa
JY2hPGBQRLiRUXcV2gSwiqnK3+w4S6bdgv2AlSQ93D2C/dA91yQwm71hGAvbkQHp+zhreoS2kC9S
n6Zf1T3YPMBmKsjmxN4u3YCvdiG2pnYscPRLjvXc+tQ4bDBHkEtsepZ0zLeDL4zLqIhDecSoO5Zg
LSN3vMiWuoVBKGp0Qmfol2nvFXVH35YNKJlkzmzSwJCynC7P8cfL9KFqWERtOmPonYBu2sY/zNnk
zRfMX0bjQrRwUZ4mKuMpZq4b2ezrspum91DH6XRiGMF/NkqNbr+dhZryV8GPzNn6Y64vsU4U/aN2
w3igDEFk8ZXZjgjjrMiqcyeaoXdSf9ibN3VjkIEDPwjX2Z2rFYwZGdupQMLGP8DFSoYmpXyIJJXf
dpdcAv6TWTMdOTkzTdbQsEEYbYUV+stJU5AL0hy0z+3iYgsMbBU7d6UlYmcjoFvFW6OmJHAQGqdF
nJlE0boEo8GmopW9P7oRVqgd0XLuINw0K2k9Sbip1wpt49WS/TJ8xq2DGLHJyrU4sXJdXMDbisaZ
0ryIxdBQnS2sVlISY4eNOlZu4mI+HAZajqtNjf8eGxfDbOVcFZmxZhZ8U+dRvmujxBbWKTSAVwVI
ry7gMdkPYLcXxROwRLCDkOyK8UL0WQG2x6m5CHuwXRVVeVHvbUdr6u4bBzLJkTLkqd7k5trsAd8Y
4riD1expluaCtXWuPdw0zA7c/UB/wqEKp6y4cHSdiaOeO13d9ZKNNr+j0n3Mene4d4fS/2RYbXxB
RHPpyZ9YIWCnlQVZtf20jzM3Dlyg6tvJBIEL2Lh+0Eh/dwSemXtEzSCDcbEI3uVTUb7gRcMNPGIc
nSEO3uq41g8AeCoKnOcOJLo3PIarZQOdLgxCLG+tgN2MjH6Rx82EGzd/qahUxboRuu2upD4pID+3
bDqGqTuNULl3xEiBKjGjIO6oX9tELQwdnQyo0HKdSM2R3jUZLScm2iYApi8RQ5XAsXNv9fR08lgV
ZB+N1vc/Z71vwLCKbtqBwqljUstPhe+HoEGncIezfS+HmI5I5Feqp8l8TYRA9tyAsjMaGKPtghEm
pJzJo/VFMzOagRfWprtLVwuNTavnoPRh9lVSbJxBcm14lKBgRtP7hGzcnnnKMVTNEz1O1ZrinLwX
GAHenoaD4si+i3r6Nsy/+JOAd1Q5w6HouHFNk/QOPgDbeQs8lpZdZ3orKffOsjA/tlW8m+21LUTU
2Tb7bjRSq+eILW9NH4MNO0vXthmkVoj/1qH5qhorzCSeCl9ZzpxK2wiPWSnecNrR/MxI+bkh3wkF
jtG5QnY49EWLZ7xKQSjXYfWEQ9B9CvVS39vc9basL2lTmBd7RziT0ifVf0vj2t0ZPuN13bxNKmR8
2EAmKuXJj6r0YIj0iSz49egTwMsLntLZeq5AJnRwch38qZAfIW+t3i6LLvVTGLcmFsMYK7l1L3Lb
gZVroSVATtqPqVbH1CF6N2foH+UKnURbQKJibVAwVXGgoyZ21wbh6jgDkYuW5JUODaIzQchWjFhk
2wFP6pA1z07ZxHelGPpk45ldI4M2nDyxU3iTc3d2910z4IXtl3uMyNblyJiU5FBTXnmuddbS0kuZ
Xr31dPUaj+Iy9cMz0S7IT6mlT15Ht1MV4V92YCD6vf4UC5D1IdV6NHytt5WRMBgtH2bxqcZl+42V
ovdK9xRak09TVuz6yC6Gs5wTJtcur4DLzkTD526giOeWDEjmiqI/fnDiUzwzdwbqGpIrik9YEJY7
OdpX6E7vJgI32ERcXhKSylCZ38aSwCZkmqvaMLvtUHqHQdiaAGTxFnppGziL12xa27mKQQB/nqQ2
Tg79YBl7XTzRaQ9GXSTYfGujusFphNxIfWjgLvne1qoleKeCnlgEV1OzI2VHEL4ngDZqQZwYTaFt
wlMiRxFUqJ+7pJxvKodOl1gVz5EevDsGnGcZagkm+P5QxDSA+aF3ETLG6lT9gkuIDYyh70ASnDqf
gpMo/kxp4z1T2Hk7NO15XSEw1HGE7sDzjSkErc5NeEn7Dha/utnRjB2f10QbjJBVT99Zb0iMtGeP
BCLxw5uHGJsdrLHcC2pcn2xLHWrQtOAv4+QKD2BA7fXcJ+7naqYiw6Rqy8wTrJPlHOiesF3SvtaF
LankEWWgXbTwGrduouZnx2RCjRsefJnffSIvyv12ri4cFsSYIqGzY1CNxgdvolB9181Ge6ANdJgC
0x0RV6vGRclmIF9yufsE6qTfMY7tWDt+jqBR8GJOPL+KvlnqzdTN3PaakJgl3oHkWPTGcpO4YXQ3
k9uiWt2l8ErJhBpM7Fyrm8mOPbpCRmGCGI0tLDtunzRbi2uuIfrrYtkJlwIsI49STj2YdhmwPnHL
kxUzwtxIg9jDZ7+Bm3kwE9n4p3pR3WU6zKGzt0KnwvnRIiM3IZ27hanjM8ET2NmwmckpMmrFdCK5
Tl5tglq2hYiJf6IkxUirnx/br0hOeb6VJqxr/O92+43TmJP76ShEopLQ/9rOHookPdQk9XC2kGVY
sAvFuDg69ez3VL6QiZzlcEISti4x1gycRkpR71MTi16QA6K49aDaVlvbsNJLs6NWKGiZX77gJbB4
EDCBIp6tJbFGx3LX5Dy4x3BXt6LxAts3uxGiecjKl+wSjQKhI8DeDn5tPrLtvavx6XowYD3emDk2
ebYRZcxon5wA/31wBkbmNYUp3+rQEhmVuE40wZgz6u6Ai5vwnAu14WThO6BK1KY7VobisfNlJ/Zp
b+gnzDNtG0xzyVlSomVYRYeqWrYUN7ifktzuzIBAOSbAMca/C05QEY2WVl88QgNKHiFOcqFaoiRp
6wE62UCXoj0jdiMo4EsYts/YWVPOFX4EypIMqtXrWZXXMY4Tyt+pEeTZEGUETpTq8meF8uOukfn6
aAm8eKdOOM07FPPkGbrbcMNseHz2kJtPeIJmm2u7bOy1eUI+dS06/zYvqZ7H51F1LLYXNW3rkUHZ
Wvzpdttk6a3XIU78Jyf0uR/l5DW472ZGtAT23LoPGmQuC3kuzGGTg9S9dVRTfc2GgqICFTXET/up
mT/1FZsCSjLx5RK/xlqxy1Bsh73J2Bx/Pk6xZ8JK8t6mmwNsNGwRegUHiUqSoZIxouqNkTvXNOdw
E32Knd2+XKn0pQbH07mDdevkqruJQomuqTnKLY2wg0YXgKhyIHeY8bwcXaSpWPcjiXNveQ0LWd3M
BKpJrsgofwwr0bxR10HrHcwYonhkxcnG9lFzX6SiY+frxnIMmg4/aiDJbglYx5q+yqlyWbR0uC9X
hLd0nmGfeKRdJpG8GZowAo/csKDEaZC6ZibUJd9wgdo3vV2zCXI6hMOANcLy2aMmR/OcUSuRuxtm
1BpR5w8TZXKE6yGIfDX63km5E7fN7ZCv4SpzKStKs7nVRrs8L82vTVg7CyQ1cyTMIyJSX2NSYSma
5pkl6bKMBEMWOcPQt/EdBrWcjC/54LUkMRajhlCDdWFB5Z90tp8yYyJTl+UeJ7mb2VVRDm9ku3js
p3bb5Z69Z+vL8yIe00htbZHLWwAfqUcNWCMeaNskFUAFOpyDpatjFFjTLrojxk5aHQ3R1ieM+nOE
Ey/Cqk50zDoVco4sFKIUAOLidml3yAbhzxcyB0yHYCjSR6MiIkMxmEOTJutWqvLk2FaUyo+6DprG
a8n224TSmUBgIcIQny3vqMl9fECxoiiOqYtx68XmhPlPK+zEgvRVtpd1Oz64RutWW1oxW4MVdgmG
YEki/Ngjg9QjxY6qOJiRDXi/m3yIypM2Q+ow4oH8dSwYHMON7jCqjgDTt6RMG/ZriF6FTw/xWLve
U5gwpcRgwyNqH+Wh6PfaCrOXvx4R/smEjU06KyV23I5yPlKNSrOomDgxYZ75PcOsCFvyKq6JNQ/D
2V8f6k/mrtIE6AK6boVzyQ/D7MFNMzpJONSEwY3GIvo77bS3A6tzx2NTEr796+P9yUdbP5QwXRtx
AtjZz8NP1Wt6gmvmvEK13N3DeDrnEuBHaYBx+5uHgr7FnOk7ikqtnqWfD2Xbo2rjGNeUiDxA+iYP
uFKyVLQX61d0s+/j6Z9GyT7H8pknYGj5Pqz/+Vhu5bh1aGMroabWvAXek55mLRaffVGIHd3uqdjs
QGaxvvTMVAdMPKrLejKivUX//D1E++ZCI6Fbvxhx/+Hr5X3h/RfSZ04LPerDrDnxpab7LIqxl81f
hiQl91NRakFvULJjBW3+ggn4J4dzgIujWVDRwGz4wynPoqZ1+8lNAl8WGSjn2QoGxkVH8IHfMBDb
v/iGP4JvLN9eIw4rQspRQChXmtIPk3RHIMMkpkwA7MShfoHY0nqPOFqqnUPWcn7G0WBlL80wVbtF
du7vo+m/pWf+78TKq/q9vOva9/fu4qX+f0Cx5Gv7z3rl/4DpfX1J0pefRE7+ye+kUmn+tqqLzF+w
xUJlE+JfiqXj/IYcKaVy7JXXZtqonCRdv+NIrd880JU+VSbcE9i+8U3/U7G0vd9skAYudwtlw9n0
nL+jWK5XxA+/U1sKWtnX6xNBgqYH8QGVtMRmnM59bHLxU0thNKHxxeid4vKHE3L9++v9SCW1PihL
62GQa33PRRgVHtLBzxdmSR2ftSg0GuI36sRTdM0Gd1QpMGZ+mol/j2KsjwANil3NSpusN90qTJuy
F3fKuwt3GSLaksrEPQ6SVf0C6hJ3OdTmv36fH34/69uUlsn7sCWCMfaHn99mgpSqKbcXO5CU+jBV
qzOzWPzonK7E94jpFWnnYSA/5MlfyH0fb5i/HxpqF79g5Fppfzh0SbQtmb1M7JY4yzFu6O6pK0Am
JXbf7pdeNcSiOzppw7VbJjaJuKSxfoKkri8KhmH0kMynvz4Zf3JpSG5bXGq8qd9F8x9vJmnMjd3s
S2s3t6KXm8nAS5Kronj7+4fxkTn99fpbr/mfz3mjSVQ7upuAWhTtKe3wf2LoaX9x3/+zDwOh3VY8
lLD8fOSWVm4NRclrJsA5PIRycol7Mqmvf/1R/uQqdxHdTZPHOPxQl9/zj2cshAXv+Vky76i9sC8c
10TqIqF/K4jmBISYu23uO/nurw+6np+ffsHcQVBPbZYsgK941v58UMYvIWj3UOzwWj7ThJhcLx7j
rdQvo2dRsZejuqrY68JmDAb19vGvj/6H87oenTuID2oNbOFHBB4zp3jSpCR27pBfS79S127IXuWv
D2J/p6H+9CG/oxehrfmM+5A9P9w/otoa+TXqFCSoMQejjMcLBrfpWUYtGf0uUZRSCgqImydge9GO
dnRYROFwj6FoNO/1uy+IJ9Qmvafbxoyo/HCAxz9HvSWPeSjH8zgb87Peo74iowSVKRGfSIULjCUy
BekNe3gCtHDF3C/U2Y2IyZmpD16hMYImKfV5g3RheWTCGdi5Rmb/0Lcz5dKdLTAOy5zyq2Yk4dS6
XzLcpIcUJWYbOnn6TeEQv09lBeKiHweUUQGnhS7sdEcrBMG2nKLMvE0RNOfZXlf0pG2a/J05dv0O
K+uCXsrwrE+9dVdvhuAspMW8aqqIXNpTqs7NMffP7IY43KYjofV1cfL+DId3fRaHY4pO5pCDohZu
ZohHowCBSjEVG6+urS+9m2Jo68qnQXW0TCVNzt+ZHPUJpy2BY7frN4AKh70RImxhyhThPtJsWLyl
7CismIcnlrxzAPjADwBmOmANPI1lUw/LCxEVyHatxr8xFIzft7WTLLt27KtbkO3DZ81EfpfTMsau
XUkZJO509Ni4bgqqnTf5XDcnoVP7qLoyPSkUxkNbSaM5o7Uz3brJ9Dmu2mHn2i1l8PUUHYngIsSi
gZ1ao3JPaepawcL489Q7fX3gKa1uoQo8x3w51/jO9guweICBRnedpr0P56NjpmZWw7FyMsBN47gJ
h/Bu7o3bqKdrvjHNfdYCFwJ+ul8SfL4Y61+cAe0qNAuT8qvaOYLZFNswyvpP3eRAJpHNsMtyeewQ
3s7SFBuy0VT6WfXd0XZDa1vDNmHotSnK/lMM6G7bj8lTblHWmpnnfSJQvWm6xflwnWT6lgj+slui
pMbFGPnXbusVp8pwxMr6Oo+rjNrhVO6UsoejY4pnLz3SSfPW2fknbfSPZdS1G/TiM6ouP8vaHk5w
uxiOuPQbWYUcAoLvI+OfcCb5xAh3k1lDjroie2rpKQ4fJnrpLSyTkvFh1U3oao64q3DSH402NY9w
oqIgc5Z+T5BmEyJMe7NE1yip9Mhi+8r00stkYbBLOIgYpSqhTlJuQuSgBcNCCQ8DOHDP2kuA+tPY
dKuNSZxoIA6vw5bIk+fqQzL3wwW+IxTLLJrOMOsYDOlamoZLtUuKYr4Y6hleyGrPkrUejihV53PD
rs6ZvmhSc0cvKT+XA7G5apJXoERvDOJVD36Fb0Tkpv9lYDoK7DS/amAFX5fs7LfUq5aBZbTLTrTD
V9lgFbUVb1vW1240Hcos+UrPA2q/wYQtJqsWDDD0GK1ED8yESDBM+XmIeLvxrechqclIi/llLXsJ
jNJ7xfl/tLQ10JGIyQPIZCK6O2KZIOUqWB6DR5Ow4TjFWyTnA5CU86ipYWP41WcLj/GTkUxfIWDA
iyIJEOS5cXRGtVxSxfpmQLNhUObT8mGnRONmFn2bemScxlWVbmaTS6vrQmM/ufqVbQu/PJpKRj9+
Rha9qqr2yUvi5sKFFEDWAkXXXW+CszwJJnnkSCYi3AlzlEb5B0RDat1cY+dMMBuW/GQ1C9kAQ6Bm
z99/TgB5TEboIrUl9wN0EQKSi9DqoNvubITbkqbzWa96+0xGPe6eYn4ZGkbZC92LiKt0Ddb9Uxvj
Uc30/AUuyGVPr+iuGSlaMVuJtGGXziv5RBIqII1PYJAeSGt/RurOf7WQ+8Ma0oGLDq6cliz8hP73
pfAPezB8O5MSBA132pHlvXAiEjGJTDLIY0BnSHA61n0tC+tT6pCfACjX7vqiZiYqyiHiaeVr79T4
wwQUzKgNkrdlNsKoAQO/S43J+koCbAr++vnK+vbjIoI3zd6EBRKrFovVxM+LiJwhRNYkEHt8/Arz
HmJKXe7NaYDeJHNlvHsL80QGee3s9iffHdpkV2dFs8DRFw2abtfFt0lScP2Gk03CJS+q6nXUvf9C
66eSe4sI+G4cuvG+Hyv9DRRsReQIc4R51Hkzw9nS/fxMk1H8aiSLCQIymzsWguD+in3Uy/rCT7vi
hSmm0e+m0pVvxHrma0JVFHtSe2JNwaK84pvKjeyld2qi0LRudhw4XWqQImaK4DhHShv7IZmKV34m
4qqDCXFtyqjmKYOWK/dzbCTX+IurZUvQIqWN1oQbSNOKLs4SzGhyOy9o1kBSJw1PhYrny8iZvFuz
7pb04Gkx1KdpBDgYG6hrtqKK64VY4ZqCQy1ZbmLQuf3ObNo1g+uxJwx8Z2wUtWcjZD0wDiNAWDQw
tR8x5LyFhWpqMkdAZYOxLbkBO2FXXIGFntItnDT5IHWxgvdFl117TmjzFJSD5mRSMudh6BeI99Dd
aTQWE2C4GltZATTJ/D7zHRmyMyQabmEjqCJI8hbM2ihUnW3YKxLPKcw4LAKcgMVFIlLkfMNtbbqN
BMDeM9tUo79r7dFd2YwJNGEQikCixjLNniZlYDpK+sHPSFqQmqawOSWKFEaFSEGfwTg699Xkr0Hp
LjySbJYWJo9MmRvVOzALsrTx52Pe95Q9+oIcKfMTsD9bV4XRV6nKgbkSdddYNYa58hldy+Td0TmP
pGLIqcyCbs8ImekxC5q4cNRBkNeHoGyOjMZrIt3EWlJUC7Jd7vDcowe750kxNYiOgsfbpbsA5cQ3
13qwXQqnJFGD4FiWybY0pzY8cVlUWTDoacb2zsjllA5iWB59bx1AQ7INnwxdYeoJY9OXu0Qlzlnq
Ng4aSw4EYtunFIdsmX459q4rpv6hLTGkBJUKp7txaDLCqTzBQO4gdXZQfQt104jYzIMoI/qCCyPu
OuhyWIcZp2kLGWmhLFyYEQgMYbvf8wrRjMuiAO/A1ZW1d26VdJ9jyzJuXGuZMLMo4qYMpbO3ng3m
SzPn04ugSo3axb5t4D3C6Tmu1p4qMKN0oEa1KcWmx3lVkPtsCVfWrqO+RI2gln5I6WZF/lOI6dzs
EwykaAcpX4ZL3rofJ76uTI9vOpHckEH/dDzObTxEu0KSb+F6HeRtEimyT7lRsehLBoaLex47yg1w
LaZPhuHlIc66tk9WPNjwiUrx9MXQgw6DyRU8dh3K56jhhV30aIUeJ2KurYm6ZqsBE07anLQUtY3i
jMaYLrtSVi+2tKeiY67bgU9IhRA0wd2G1bYZO+ILhedrgqp2FF60vjnLfT12UAXzSHvPI7xCLnWB
Sr3pVDZc0bwHKFdRpCQPGrxDRm8gcM5NS5fv58XEdHpuuYsg1RX3DqsSqGyM/kl6ik3Wm9OJxZT3
IqElP8xtJdy9ZeVQmJMRI+ae24R8LObUBFZSFXV2oGJk4QbWryCyzl1clM5Zfc1nN9tNRjs359NS
GZfjbIZPi58L98zn6kh2Fl/YyMLEjPOzyQEySxIy6tnggEsBTcR1OB5Lq/VlAE5rBJ1ZQjadRkEh
XzzTwtyoDu2rMweHMsmS3wzkOkVaaW5zPBdGhhkVL11Sf+X+il5ag0zLg84igkduKnHubDlEGFCw
mVwvIyLEFdNSWt0y6YaXtKU7HpTuDCYaPkfTxCrFmpn20aTMdjXTmHuf3tL7fLSNBCNC4yGZe1NW
bySIhCu3mdtXf6S/lnu821DITY7qhp1R+hnmIPo59YD2leOEog2sxYpeXS6RE7IOG54GiRptdSTz
jVis23Kr15sVpBWPom1LtO2jqlZ4eyMdirwm9ofteWOOJjy1PB5f4wrzwyYm6Ya5tRYamm0ZlRvX
mPxbEjC2va3dRvA4Qun5NOZ1c+NBNXirHaO+G2Y2W9sQreslBJ15KjKQCNxOS+1tp1Ji4mr5ZF+M
KV4Ebte0aQJL5/XDLJIuxq1GbeGmHHkbp7keAV8jVEh5sHQXvgniVu+0FFUrM8cYrjuvMt59afQ5
u1QGzwH82PHgVRFPzrK2JWIljRi7Bl/YE1wT3Bqx2YBHbFuPTo6Sakh6pq3WfV76qL7tYYzTWSvR
QMlmeY2zcZ0IE1EEqgJf4GzxaFJlAsRgtFjt5nPIfWy0NWQTZ4qyh5yNzhjEyVSDfmOgd0U0Jb3B
O0S6UcgKPE1JR2S2rTMwqpvB6hHqIpYvxLmdIX+xIw1RZDTxTiFl8GDCnTauFuj4oZMdi6jKzXAI
cQ8h3is62ypWfsPgkuKpvRoSp0c/91KTE8EzAR20mePxHl9KpCggXKpb8oTrhbXuv6haugfWNd52
AB/ocPSK4nrs8HYH5OjJczjK6FgXuWz1giTJ89cYHiiujQIfaNDqVj9m2vWubEo5Vg97ZbG5xkZK
z5mPiWe7DHF+A5SSXHI2TZhtfVlV7LvI5nIrnXBk1IOA+lWoJXvCIcr+a1IdT3TDgPuMKDnkzQGy
RxPfu0XusENJ4y8Ys9xpg6w9nBcK2hRxLa+5JAfo3+K2IYwrROihWnM/W8FLwG33xaBkve2gXZO7
wzNzx+MCFnnmRSuGXDG42yfuSMjBMHq9QTUkDW6JOn2ZMOfAsOxz7T2xmUuowPbogn/QIQ3GJ5no
iCyqFX4ZREVbkc0DCZAmD8gZD5zu7mqISe2271FKnzyvJ0m4clIJ0nl4P4B8mHhX0gkz9b6zRAis
eE3fFajyN7gkweQpFhD9Jiy6rgqI9g1c0iziDhR9NsYuqebmi62GxN/PtE/6F/Wo8Vh5hmXKTWEI
a92YAzzXvcQ3jtg00ZXCShszEv+Pw1Iwj9qXJNnv2hTs9KYhgf1Ozy8PwrFAX4ILFS/o6aznekKb
bR/tfO3k73HWcAMRWRO56+oF3FBUdPWV02WYlLMyacPf1+//X3j5r7Xb5T8rL1viZu1L/o//+dYm
by/lP27f4W7kCQNo/oBbxlqJtr7C70KMUL/RXLXOmOms4ctdy+T+HR1DnfNo00IeZfuzTof/KcRY
Fvkwk58GFxZCDVf2v4UY8Ztg0y2opULiQ+Lx3L8jxKAHfhgfC96ALVZ1WzLJpWTmw/iYbJFqqFI8
wJ0uIgIbo9S2cezqUu9g2ztHpzWfXVCMB7P2+2dnMXXQjC5ePO5zT5YapquWpoJikxmq3EehBenB
SV5xfHLBLTU4ZcBsLsMuZQUFiV5aYVtTviubvTX7URfzHq84NQlM/j5/ZVEMekN38HBb5VVP8VR0
yWl2yprlbz09RrLuPjXSzm6dEfSMSzKLosmq5l+nlKAtTZtCWV3ch5BCh8dpSHFz9/qrM1u8opYi
PmmZqmPNWJJqkhgvpsW/Neep3JHvYepZ6kCHeXcFIS+7Yjn6NcU0f6lopgko6BKntDbNo51Do4hC
OtHLoruC/aW2gE2qJ2Pq1WUsKWimX2I4FXPCTKCr9bfESF6HwohP679km6YuzcyW90Y/fm3WZmCI
XPmnyOMtjyMHnyZDfmuMRNGCnamjt6SviiA3u007u2o95oTb7x8jhl12rGPO0/d36c1jdmWKRrEO
q7+OCf8qWzQV87YVJPRLBEyY3GMJxCuIjE5+c1KzeqKxtV0oGBq7q94qTEyXcXYl/TA+CSuegk7x
CpOS3/hWGUyTZIlPpmGwStWNZR1yoGoPtslpTovY3LvcDPdJwceO1jfOri27mpHMdn0zZ1ej43IX
q7jiLhdX8EmMlUikagaL0Npok3fzjMoCzAJHnlDTrrT4ByDG1RjYYSy+Fj2vOWZ2SMc7dcBy8/3L
a+aOns5KZYf15Kax5x4XQBn2pp5D+S1VOfzHnCPa49eiTV9bbQAEb2R1Wk8ra1119B0+cjlzgmlg
e6WzuWQrwkHx4bvfPG9uv+E9T042dpMjKWP8vLb+Sj7MvYTcNV/ienQQPQRn0Rsus06O1yW+oS05
QQZ/tn40Q/Paygm7YPesxEl5PPQ3PZa6u7bp1A7Xp7oykiaDWhUmBzUw8Np4veU9mhmD1yxszSsJ
EQeR0vawg5vmLnL9Cre+PVZ7disG+91RXrLbZJ9fT+G5K037Aq5CwRa4b78k/5e9M1luHEmz7rvU
Hm2Yh0VvCHAmRVGzYgOTQiHMcIdjxtP3Yfz9W2VmV1e+QK/KLK1CnAC4+/3uPbeYxtAl4L0P6AcM
mQMOYBa6qVhp5IG+lko5u9ojQhM5JmwZr/etL0sXIP+6WUhzpfpOrKtYOZEllvbcoV2EJH66X/no
YJ8bAqaDyRQsoa1QtijIaS8jF7wvYAnMwUSTOPwoZ0tQzb2yibVeZe+PD5iz2ekl5ElwvM3pRzJw
IyyLq45+CVAj0efxAfEkv+Oqv+lsmrGuwTYPFG80Q4TDMLlrXUOC0hz1jVFl4wrkdkurh+E2a2Fi
cNbmJn5gOoQ7E9DsPew+qsqpRg9dvTHPxRwsd4lEohhxSkZ2cdv5ZtjrZh4baagUxSAJBc67VMf+
CKg78bcZ2do11Gv37rYzu+h1PD7qIk43Dagh/GBeQrS+oswCLcQ9k9OwPiteloqk0tlTfPmz99z2
weBROa7mAfYCvBJnDXrszs0sOERJrIdG0z4ZNb/tmvYStbZAP60t0m28wxr0wcAtgdvEiZBlKVow
U8gMdTUeBs1+IVYi7tPeMO5yjt7PSNnqYNaa/cmEhI1bYeocLl04nqsK3sShak0X8e2WQDek8dzq
bvYaoHu89tI9WAQusJuN6ZOXYeVgKuFzwWlNtBjVvEM2n3N0F6A0CBXxi2MS2MyKbt7FnbghStJ+
pyqfYgPsgQu78KILx1wWR0qrtLOrvPhBL5iJEpYbmlDpPZ44dzTw6+XaspH9wnZWwsD4kjL+pToB
YUKbdlZqeNHsLtlj3+Jm7zXGJ6HPvU9CRstjtEO2xfQquK9tXpt7KtnBdKip2Kkp9dZtr6s7vn8m
SMg2zGPpc07nDDB04zfPyQh3lvCbc0iFntwnyaSFKYhE2KYo9RN0oGO6xCjF6IvrtuAM4kyNjiwC
kCs1G9zQigIKXZiKpKOXfCy9yWdSKTose8RIX7S3YokXhBRFhDK0J1rcF3+pzotTJpEJ42zf15Mb
qYwjNgUHzNJI6AXrBpLq2unTXWJLbu+4G34CBzyr3AcW2PF5fc05ljcccYAWtdddQCeSSoaOW9QR
x7KqiJP1swKeJ/g5jIxWLny7lnFMp0AdZ8qHdB7rJheU4TQPqS7THZuSkRPhNIdzADMYhK/7qga9
WmujP/7UIOWyB5BP7QD1TglZYV+FWatjxTjOU6LfbgnrzksTk4ewPUMRM2owJUTGQL+4o+ZcqUKY
d86iOfvJyOoTnYjLDiPecDsklJHru3XUa9THmotR3sU1cqufts2WtNItuMF+ncYFbgjsFHs1eId2
aayDO8TBhVNmt56aREOgZ6Vivcv3pLHyK3nDB6S9+Y4im+CYdUvx1Y+4U0VM03sp6qe4Knk+GzDB
pGVWv5gV1mcXxyGNVJKrOLfFRvWLuK/K9rFKEI1Xgn38piri8ZdFu0ew8qc5b0Me+O0uiAHp+LWr
XXV6jWImQtIjoQNQicRAcwlkoX/lBO6OLanAF9Od3rW5tY9UnDiY1u2+3qA8VNeydcWJqSvrnWga
AkjLyOWYiQcLF1YSKsMhHSmz+NKJ5jrZgE1NCWzGtenv8Ki6wFjD1a46ohT8/Y2jgS3SiD4A4R8e
6xE5mUKhEeJWdZGp8wLDnZZBGsIi1aFqxk0yhGnAcZMF116s6sy9elO7uIhb+gEx9rUhNY8VudPm
vrVYALLKfErzG3pk+WQHO4OUzNKNCJwfQYzdD7qehW6oa9y0nNOpcAtC6ZWPVgalRqmAmRHsxEM1
A3JhmwZtKejal3hMAV3im18bo2Vs8D0jQMhi+KT/RvwAVYeVLvYzdVkcY9prlFFe2lqzCEajhmQy
CLYtkblVEKTLtwrUQY368Gg4bXxpOH7fOTWpDhu1ZDMk1hxVDescqTBri0SDHTaDy2IKjbmXVlrr
dLTmTT7fOLhjb/+0Mh/eYkpBPCEngiNl1z67LG7nKp8aPMqzQRTF7GeJSKWZ+CtH0wn9ym2iea51
YhOV+3M2aIWo2fiGDvH6NUX2Mprjvt32DCM24O6njSWmbuMPvhfqEEGigdFtGlACs+q5pQ+W053T
ZaR8qS/ddevqDoPduoIcWp1LO8A+q9xuGwwA4rF32pGfte6z1VWvOemi9cIAdd0xzd67nBe3jjMR
e0nnCjyVa4d5iT28Gpiautp4nRqRbyykhlsabwqNxENqb3jEkV1cdqLWZrB4FayoubNDv1bcaKgO
x6FBwW/ssSeg3vlbOed0dtiN/jUT5dvmbQBRqMVLwGeKI3p9lqND+vd+YlNQF01DvQ70Hj3D0R/Q
1W4Dr7ou7Fe2VjAxzJzRONrBv5NOeiH2WofGRIwmb2v9kYHiBbc5sSsTopYAFb1lYWDoPHsmWbhA
a3+SeLTfS1a3nzGZjH0tB64uoS/GHpevb2z0+Df3rdCsc1fE1FAaWFPMyMI4cURLVfgASuueO1bu
DQaDZ18ynlgB98nedK8tTiif4o6xfQfqcnamp4Ey+Y9MkpqiLzTdBQuPlL41jNAQQ36G1rYcfZ+s
9kpJ+HAyQxla9YPRPCDU1teKSdm7YZE3C3UkzC3qFnIZqwrAd1wo8z3AW+0Bq/2COkgk8tOBC7Bj
T9i+OLFeYH1rl3mvZa39DD7FuWSEEzZx7jRbx0UvZj5RIrfk0vdJv0l952k61WKq7prrkAa1t8Ij
wJi9rYd+v1Se/CRo4H2xUCyoLsNgRp2bpPfuYC7bTnDl4ebqt2Uzei/jhK/DSVPK4vRBGOckKGkE
i4P8nlQjnCwTaBZEdt/Kz4Djzwy3yXh67XJIqyaFBeHcktUAPqKJo9IDhRh4o9lYuag3q5S2myKX
SVS17XD0pxpXbYp7ZHKZXiUguRBonbcJ1m44asZzRYY7rL3hS/Gf1kmls2cE1UO8telOjNdsFG1O
J9UiiW16/kcnMTk0hCF2iUqHE0DK8jQk3UfB0JpfumdcPbAbT4is8ryb06+hQ1BNquHBW+TWL1Dt
ea8v8+ypkDjfgSY3cMN9FTBxbrRNUOHrnwbnPEEDPtvmMn4WrqLfLp3tbyOQxnVMkuyEaznDheCx
KZuzZD1Z+o0Wp1+9mhGmkauVldFAOnG/RktO9wTUU/fgGQ71cw2U2wI3OMOx5jThH1rpHEojldhi
S1fVcicVPL7ZG4yX2AGlR77GDXNs7syBu9NQzF88O+ETwXkAwmZvhErJsjJIK7XgJVbVUzHNj1VH
PRWtNTQPZPNTLeD0qhYS3DA+T5VHJVqW2+8SS8BRVLl3TxlM/axNDa4Fz3qBKf4ew/q+7x0v5Rxo
xLfOpuUsZc5q3n+RgxXrojI+J6w4q6kn0N/7IJN0jM5gmKhZyK1FPeuaqKiYk+1esN/dNEv+iMSw
98ANgs4bi7cSo86QTxTGWQVqNLm3OdM/69teKtOsJzWxSgZxERXsbIHhFU1IxfkPrajB5RnOYzxq
39S+Rsw6LkKf3kmqDht3Gu+JwDCH8Nr5FMeudnA7PyZ2AVbeootsiVM+fh3Pq97QXo2bk4sd4Gm8
5RxJ7iL/6k2OiFeYZyuXwxoGvjgUCbtJ8rhUNhY+goUtIcYm+R3bUiL1OmnFPCcSrKf6vGbwLPeL
WWLv6foTIw/xE7AnsxLGPMMqd4wlCljkoi6Ypif0Zv/oU/r3Iwhg5g6+k1DAlBwa3eS0H1g/dVau
w1ji+3B0oJniXDiVcwmamg5c9sIhMtD33Hn9Ht8Gkygtn6lrWMxNHAdcx319zKkQEvbwuCi7W7mB
SS1ucByy4Rsa/E8rcTd1AxbOc4aVwZ4i65zghGPwmAnWTZScuzSItyUykGblR6oIeLLpVUVVny82
yG8v1LkctQAXWSbHsy1n7YG6D5+hifgGxLnplflF5nefBD6tNAYnuc4pcGZIpP9eqnBu8ep0hvHa
6MFrxv427EzI5bVzlAXLnI9naCX89lDGNHaUBdv3UXMfBxbJ4nfFTqK9Fz5jUhUU9jaZxrcR1Bpe
gNtA0r2DisBoPCfrovViG9veBSgd+VM/dRiUVD2ct7KKfHOcQsZJzLva5ZsLfOHf3HwZQt/GFf0l
iVNdrcDut7B5D0CfJAJA+awbyZZUaL6uMjti2X7RuuAkGfUfTL3/hT4Ha0TO7yWSOBzG1noy4epV
FjFKmevvoiWc1Iztm6E1V1gDvyq7em0CGMRz8p3b/mkgDpRYTBut4JtamL0v2XebpWmuUJLpZbLT
h6XvPlLRjMdxWbjapIW1qmz3SeeqN0kL5sozjOLS6ZbFXlGPT14l8jVMAy8qk7Rgo9mWUVG6Ju0u
TbBjxcOC1Fbz1i7TCP4SLNX+1sWobQdZHaaW1lNhH8ggcarT3F2TLF/1MjH777CFFA1R47h558t8
7OqUED1Nhn46rVPqd3urZFnt91miqGRE+1+LQpW7ckmbDc0l7qXutbDknAal0niE+URTSUOODhYu
tRu63IgsCBNPPlB49Z64FvNZsNWy9O47egRJTh38wd2rjNZxThUgMSFEBq46TGn2UmKsgvuDl6FP
PtzcYhGB3eFDckNsip+9DqAGZuxNPNLyNgwebisH19einbkftvyVB3fJL2YGonBZHHxohFcnNVID
Ub7SKPQwSBbKWBwdnY100PSRyJdnuSTzak6JOScFakZLqqti3VplxfxiTulBL+PLbfISJxatokSt
sEsF+zShPMbPQFG4MnmyasqLdLd/d+P2yHm4IQ9ZQYMVRrqTPMq2kwmhRLYeV2+aIgkLiVluWUrv
QylmbUWRB2HnaX4bwlqWD60cnhEJjW1bagbzCEJA5G7sbUHMDoo1XWcvi0ZeGAiCQMAIbpB9At1g
Lj2eiqnWLWeBsX/fC3hmQ9ZTTVk3HkbIDC+thTQEO9MxDm7RBb9Kc/D3sUezaAUV/LMTFFJ0WSUO
jFeHMzvV+msu7JLhdKL2LZPgQ+ehDKMRTC4jc0ARjx45pZ8xoK/3GwFpV9a9eW+6fvus2vxGc2SK
Y3a5zrG8iw/lDSifCDvqg/b3WxIv7Ew8Mmkcf4yG417LRjWaRfdrMbQSFm7ubAav5guek3kT++50
7/cedZS9aDEWpjfRqHM5yqWGwiW+DGuDHpQLLr34PBPkXFMGkN6nDSdlWxo3UkTvhpnuDqS80+bF
G9L6qU3L4iOZi2Y7+aLbpCWrkjV25kFXo3YdMo13n2pUkptGb1DPJvP2PVdpDKNwIkqtTFAdLayB
TUALxEHvu3FbglM7cVpHcGipLmy44YBcozrI4VZWyUQkcjInfvRMGYAmZpTqYWnZtU5TbobUc3ZN
Xtn4LhfcwxTL85HiPbaoYRML6r1dPeHACyYp2wOD7A6sKO2xLv1mC9GTUDGNSsYbjuDhzKGjXsMH
TTczMI5oxH5EK2NSPKTBPD+mzC+p82rKr77vvIfUad8sx2EuTuD1XHEYjOpM2liBmuUga/PqqhjM
ExCQyDVorW0aFA3FG/qIM39+lE6rb2RXAX2u5mnLNqZ/X9ANji6uorA2K7Wz4f1CRPXZuHrAV1Wi
lc9Ng2uhMnhig6FKT6ko9VPP+ndqaaCAHwahPSnmfQ5WguiXA3KhljeihoJ5GtjaBYrPj9Em8Dy7
2eNi3bjLsrl0pU45rA4/rPPrp8zuzIchgG2b0ryaQgOo6DcsOTBsdJ0yuNiku8Gx83pfVrheZLEU
J6KYBY+5rtx5UEcjH2oZXP8UcAV/VvxciqE/xkJQNil6bd0ntx9W1bk6JKrHaZTzPXBlrpPYNc5j
K5cQ/9gjlqBu3ed6w2o+xat8rpx97VVU0Aa5WCftXFKaxTiZZnpywlVfR4Bik0OWl8bHZHBG7DDZ
AgjkqWJ2rjxPE6/KoXIMDT/xoOoBLY/rvttmgakOvsVyk0yOc8Hh/dTLeX7oLFjmWAGmPZj4gd2y
yEOvjK/d7AC8nuHyVHOxHJqWIW0eCPy9DFJXjZjZkt/E1Ry1LaSbLA2XPM0euHK7r7rE8kvfBLPw
nJkJAxsvykxlbLyyfwT2PzzS/VHQVoMHChtG/VoEeb923cnDDc+vgWQNjNtTkhh+igXYMpstWgtj
E1dz7owGhUnFeXPFt+Ke48mJqTefz9jmC3RE1zrntVWdTL/4YStikt1sl/seFvxW6gABSDgQ68WI
LpkbHrh/zfvBGPvLUNReaEqC1cSqi11npCV1gD1OeknNXeH6p5hehF1W9AVu5elzUHocibmkXjMz
l+TYaZN+1w3F8JXkrY1/qlqMwzyM9Ta1dXUQumrOjKLyDRvUDRrXehiabmPavcF+u14is4SWb1Qd
AP5Ec26AHBonY/oQJlSII6KlvjZSO9vkTvFryCrr2OXptLcmOa4TPTc+dbhya+Xgc0iTFnQK5qxQ
ueizUk/9jb8002GQdRG64+JHhKVp8ZILBCqt4bme9j7pqNp7Hiy7PCexBK+btu0a1G0bJmjtoPNJ
X1SqfSrGvFsHXaOFtdtwB+a+OhBvAHANX6zcU8r+wbCx3DalPp4H/t+hpYPgyDEi7DC/O0/ZQudo
V2JcEK5zSisIkKzPoEKSgh50UBvUzrsVd7qngWPOB1ARgZr0kPXJvZJPczGvyJZuJQm75nEAjL3F
TjmuSvoWt6lbGTDGhKyvXkHVKiE899nAqXwx2mDZaUvQ/dS7Xt41BLR/aT2TTEMbsN9MJUOxmInh
eZZLs6VBk2MYmsr9AtYOqrqnofxm3ANGDb9aLNYbrQ3Iq21ZvfjOUKG72uWLy8knKnX0Z95mcD9n
TLkmaygP1NEydwyG4Xlohi/ctskdRKCKKELlji9y0KY7cHdLqC/tV4C3hikuf6QHUR6ZvadnuGIG
+23hFr/XZ8C4hTLUm11mwb2l2RXRBN3pY/goecXW3Cr0V8pnTObB7vBeUdgFtEFADgt7enS4IHLI
QGbPe0tS/xt36YjeSooErEc9RS225gN+yeklV10b5WwIf0xprr3Koet2tZ90h971h3cdD+jV6Dxc
3AnZojtL+iBmKCFcaczi3yvfaM9eMNgXTxr6wShI6aIm82ViXOX55iFzKKaQZ5V04nXQ+fYYzn0H
JC3AQ84xx00GnNi22Irh6WMEpjHVWUZc1ITwXEYzU86jLsk/Gz8Yr41VAzmaZ+Qvzda3jTkzUbb0
m6VLD+4LRWFjkqVUB1f4EL+TtAO0X1H8FDVTwPaKvpFyVQJ5jsoFRSPl0jF9pu4OHpw4lAYHazgj
QxuSCZsivD15pFct/zqvkx2WzuY+dQLzMgR2vDcwXv7oeSbvLV3Zbw0WIQx5YBTbxZLTqrl9Xjqv
xOuCGfOtjhmKrvry9t5E2WrR5FMcvRoRhM/koDgmz85SwS1S5Sce7DxiJkT4wksxw5akFgQXS1CV
vP1iEJIMnicPkMCxcUIR3yVedcMBCRIPDu8F7w9dVvjixOfsSKv76t2qkdqVl+mOpqN4lieZ7r9g
dKVVgaF1jwNt8brt7VsBLZbcxy3PrgjCvIv8DbBwTZPRcm+PPjM567NZCgwCghwfna7ErDD50kW2
Q+uzVpQ2yTRaJmDagH+41K3yEx++Yd0Kf6fxK0baBfZU1jNaTmDU74zZFdZSHS7jWZW1J9mu299z
NUCNYlqdNifwBtkY0cHGi8bGPKq7YJL5LzJM1bRx8laWl9KBnTD6wjOO+Zwt9hp/pZM+4Es2LzLW
rRY6hG4Y+NkqSPxtXVJEy+aw5LzMc8GmoGTpp5cYFSV+VGMOpFajfBQfv+mxbja6KyJo36xI5qy+
TMOQTGS5gyaO8NWi7rB00daKD1O9YdLj9IvyXb4snHpYTTE0vVbJMnqvtWvn1abAlzCy1x2KYylM
dhszmB0uxKADaiIhD76NTmGqM2Oa5978nYLSYvlBIgykpD0Yjk/s1e8PfiY61rcu1o2XbBKaEc6Q
7khdBUZCAK/MVUh1iP28CB67K6NfyBbJPn/Tndb5oOWwu9PGQQPWkyWmZBxb4BE0YyjEeHtFig7R
1Fcwb3rIrMmIGcEmPEh3HlfUkQiaH4FfYRbn+4w9o5umR6Cs27WNRj+0C4cGponapD3nIkaQeb5K
E5FtZ1pU7xG3eUY4cwsEPB075s3sM6gPA6FWvo5UKRRbqnH1CiwTpaDrkfFH2W+RPmoGoqJrTmbT
KMTK3CV+FhaT2SomdwZe1nTISR/5uBbGFYZiajdUTeIo5W1g9k9sqrbQSvwudFLX/RUP5Y1aBUCN
1CfaL4VpXlB+lg622lCYZvOVOuTOLnS30jjhmqn8dpbEuGiNbpPZ5MUegtnljGyBJWASVufNA2lc
CsXyypqLI9NT6aL0yOyCrz+x1/2o0dRV8645bhFFxaresXHNqabB2CrSqz2YMI9sLveVJTyAQlVi
aeW6pV5Qw3aLyznE0Oth70mIku6rJqigtIJe7flbUguCTTsx6vieRJADZmVe7TljFnH/hUEcE1iK
8Vlay0z4T9PdC4pIu9VEV58M0eebDjNOiDiwJUHRPbFLtvjSuvwXx5Nb/U1LMCLw5jVbO5CCLO0v
7NHOC7qBwgQcrzJ33mPxVhF1hpBvF+omBfD2K98mHv92ftPE7EdePF+9GzQ5K5HQ2YLQANxbP5lH
sv0V3WvDSnyyGYjD67c3uav9IOuBS7Uzrh0CxpfqeVhIHp1dYFdbY2wxLuScTFCvjxMiSHQDEp+k
az1WSlVhZvt7O4nNqKC+lkYamrWkwNLtzWG6oHqkIpqERxJDZ0fVdKAyjQhL+KqnSHnFVmVDt07w
DgpJhqWhw8awOV3z+1lPi8MiW7n+Exwq3PgNirqA8JWBQlTMp9beNOBvTWr/1beo9gjh2lL1OtEy
mROSlGI2qcor5oULlSdinaECKbHUd1mmslfJCAQ5SbblSTZ18+QMTnVO5+S5atgcerN8CVBoqaCh
slWjAa/g+13JfHaqOxhV/o0v47i3tp2YpBjzaknqKsDLWghnbQtjukc0GA6LYBTJ9ifbdpS1pwlJ
Cscoj14/Xp2qgo/m3NuLBFlZ0s2q06gHySxsde0ecUwBdWJ/UVWKZi+L5wDRkGoFtgyGUj+PYakw
V5dMc1t/3HQW0RIGpif8vlmopcalJ064CmpXbgp7SUI6xZDb7OJzyVtvU09T/UhHCQkGOZnhGM/m
lnGffsMpH3vqLbZ1jonOps1qWLkdW8emTVwGBAs7co5AegTClCgEmeN72KEPMlVgtnSZX6vSJYBH
72RizvvEKNca6uCenpBXInrR2DXJDhkQRYsC5vIQENrteXKKF2al4wclUYhonVQolNmrRl/HsbaK
H+AUUqrPzfeJFmBqLchjBqNgbDYSQHZVsobQupHNYu5n3yHQI1id9PhBkZcmaFSMu9Yelq3Mrf5X
4MVfBmHLqCV/EzUVg8HSkviTfXs/to5/hysREW5Jy1NZF9pt4Cgjq032pWZNxBCYWpgOE0Zy/MsX
T6YMIRh3hdsI41Q5ZABK5BeFyAP3EwSdmxIzYaHqKSc52VqJ0pF8cI56i9suD0Er86C0x2eHEABi
OUGfZR5gM+uef7EzBs6dPX9gJS5OVu1yAMjtX5ZZYaS3BBBFA+yk76diw8/qruMWY8kwgUte/PzD
w3t9G8cy8zJ7HDoUh/OdBmPo+fYjY6OvUlNsKqbJR2TMu8ibFwiutb8HSvas2d7Ego+NEA8Oowjd
8t8F1umtbTHFmJ0d6ocWisn+kQ9tus2UxvHhG2TEiYDWT7/HquLSn4J5hqAO5BX1lPcMlWjX2gU0
pRvQCnu9Q/XWDnPl3psBv3pr+uV+FpZ5N6fxlfgzccdH4eaXQmNzBCMtQmY7kmG7s62OjHiu0UMt
tR3NFBhorOrTIwE5y+TctiJ+kzDUi66icY+y0mZk3N7oXgRNPv45gLvJhnJ+Uo7JPHJ+UD69eIvv
HQyl7lJzEWuc3Pi9ix8chCNfpt9UyAC58pBtSBCuR4X8BoR+k8XjgfZJh82WFWxBWrBDp8CVAup8
gztlPhjECZAzk3jd5v7bZMu3XBnQ16zCtld6bt94m9NpUjrvcQg27ohLhuBFQj2H6ZwdDiVVP40X
080urlM+01e5T3Ob8BDlxQuCFMcQSOPT8BnkEr2XLse10HIazXMEak89iy49dIpKpEISF5g4eGkQ
v9r6Z+sYW3KWHR572niFXqeXuKNf0sxfEo8G+ETiIuyugS6OrVFfvGzcLX5Air3cWRlIQiHdY0s2
wV5hMWHnQxSGAx3RrDo72BVGPVEz/scsG3kKCaMW4jn1uy350/iqyrFai1nbLK196PriF7Gxu0I0
R444UE39Oo9yzYXrV3PV/+5ApfON4/H0aUwFuwbk7HVsCeeHVeAcgm2fARGg3gYHUhnmObzkpjLd
27zO3ChtGpHzvPEByp21H0YDbdzosDsaDX0mDYZ/8O5EkN2+A2los26ZXAEUmDsx7WCh0TlOmpE7
JBm0gYhYLAx0GkOIo1lxowWpjRdGnwH4kZoG4xhfFCabC4hvTjwYRIKCN1aOzLUgbzwtBLxKp3jx
2e6HKV7dnc8JhGZNlnKOcy5PT3tpTqqxQyxVvEdFD3NIbTumxjpGQ037PfPL4WIDF6UfztPuCQeu
rBb+V2kVMvR6pznVle+fyrwhsVSM1wzg5sIonLNEoSK96O0tEo5/6AFDbsd2OnaWussM54Wl7ajX
jkfYnL1SVuo2JlbDpcS04yIY7eraWaN13wyVE/L1D0Ax41OeGGsSIjsOJ4wmUYaKWG7TRkFNl5+I
08wa8s6gsM4HEuhrEQDYfeeNJ61TqEDJWV+svejKF1Yi/GpTZFXiWdIZB3V+RLUR7LPJIMX+F9QS
pw57t6P+FqvMjRlvZWfwHvmJ6WRwThiHHlJgtuRV2RPSWOjYX67FPi5rqu8iYLnEeUKtX52xc/da
/2qwOw5HMl0RvlyKBTvp3wFUd0+VL6rwtyH//6IJ/7jZ9//3aMLqI1Uf2Z+IULd/8E8klGki+Pi+
S+zLv9Xb/L8kArAoEDVkxA0CrQ4I038ioUz3P274GkQeaC+/cVH/TCI4/+F4sNhBsBg21SYkB/5/
e89/w5ko/qFTiDaffwVrMv8SBvcsgsAAiYg2MCSE2fTnMDhpWguv9twgE/j9ZvZwmtZsBgB4+t5p
aehUJGh2q1KebOaIwfIDn2ey0ecYTIE12n+HIfoLQw1YlG2bvAsYVfyPad8C938I1DuyHjFLZQ3P
/qXvQ5htwSHACD2tSwEoPZmy+AMP05Cu2m6oyHWV+PNkRlGbHgO3xrD5w5kt+95v5K1IEyecPVqw
uTmVh4Uc7RdGCxT2JLb2bqmsvfFkHYPSWGZUmEoD6b2Yid2zOg3aFmhvhi05gxDOCdHVgNgl3EKZ
bXmP84Izoo3zMWzdIuMZAtLQZt8szo7WpTbpL2/4VfqSlJeh24BcTHecvw2LHghOWdVkrcCguz9m
1bHz1XQGRH+4AP/F73qrRvoTKej2RRIwcW3GCpQduX9hffmUvOZaKlXUeDxKKnONMxuL9a2AAjRv
p8XnofrCfrwdymFttT94nG699KHhCVXryUZ4j7HaEE7P5LxicrJvSrYfkKEk/zlj4BIXWYRix1bb
39lCO//7t3+76v6IAPr97i2AgkzYSOr8RgT94TJYmqITyOK8+2LI0PMQqA3iodt//yr/6jtykfMs
SEMOPU63i/EPr2JAIAZDVSp2hbW91hx+0jq+9tWphDG9UJpOLzn0m3//ouYt2fOnz8alQGOU7vDx
cItZf8EvJBZzTelCHidYDAHNrvTTWCFPrYZMnz4cuBi/+HrQOVgVxNWuLJdwRq4TIyUqdHIyEPqw
zs373r7RZipYfyc9h52e0wr5nLJRo8hlLLaTOzsmGcbE/rtL668QKo8PwNMMY4BvGkS+//IBeJAs
zpywzDLxnyLFpDNExWWgs3Q3hA/NG6q3XOKO+HRdvS832Wxxz91macLwpz1RlzF0GL2uJ/y17AFl
u1ssOliqEUWKCcnh1hJZgX0LK5yPdOo63tkQ2ngh92ptXak/dMtcX4o8QVB30u5vPuBfoll0IsEG
4lkNstkGrhj8BVLmIGXxtscmygcbE6pS+wYSHAc9fGGmG/loNH/ziv/jqccrkhGDIALYxSNd9ucL
sSyo6BkqXlEq9TQzul3NPXycghrUqrX+hiFm/I8LkFezsXd5hu8zjf0rREzA2lGtTXsS0bSwJES7
kVRvh7WNi4GTjM/Rh2IIca9DrizsKJu+//0d8Psh/qc7wNFZukCI3bApmDz+8mzqiU+CoEmaiDxN
sgVuYR/Kvor3pceWNG5xo6Yz0mdP38wK2Q8JiPk0mWwU3a4radggXnXShwBqk4cAZXVsOSlFt/M0
wAEBwBrrOWZoupNXFrICieZ05K9hDCM8y3wKCOtTNV1tcqcE7wztvsLvCsKaTMhIquaBMIT/NNAy
uS1jWay9nCLBJeAZ6iDkc2ghX/3MNUnbmmKyOLGdh5udHyfe2wugnP5gCOAomcdPNxXLdPz99f3f
LusfPE3+cCXdWgv/O9t5Kzv8z388lmL4Vf8Xe2e2HLdybdsvggMJIBPAa3WoIos9xUYvCFKi0Pc9
vv4MyPa1WOIl4/q83nDYD9tbykKXzVpzjhm9/On4/P1H/rnREuofGCmlgEOL1N7F5PnvjZYw2WjJ
JUPOZDGxCFP6P5ZPS/3DWUi8TP6/0ZsLkvffaYHyHxbeCwkiUrfN3yzPk43VpxstvEDvJ37dwB6A
zobxXX6ffZpnN+ITUWNHKlChackDUHr/R6eTmkwZhroo+i8rYjtRgc2AZBNSAQ7rmSjZUVByduFb
gO3XBroI6InCfejIVtDwD+urOrSzFpVdrl5JD0W1q9mzdklyQT/t0R/R1+vKpjI8bBuQXiYR1eRC
tACIMzMIz5rYb9Dgmp5VEl7g5RBrvwUO5XGWJg7WuyGr8CGQsOvcUoaO74wyxifX1yYfYlfpi40a
5q2CXBY7FzMFNxM+lE0Vxwf7g10RZSwY9DHjtIOFMLmiHopbrZFmI0Bp+ziyEjcSl5AV4H8YHTgA
iB5tdmZQQz4fLJs2Po/PeBFx70yrgM1pTkaYW+iHSlj4WhdxCSJABJp0MknYOlqtXx9N5WTHZBRE
tCVcJewuI4epjU6DetE441jbjR1CAaKpIknRXks1csUrO2l3I7rrpzgIxMJjUn2wr9gW9htUreOT
MVvVLVnI2OCrTqeeMU0JaUGdCcisAfX+lAXSerZFIB9sRIrfk8qtrnwV9eimRwVORULV0XZlAW10
XY0xTVAXUjw2ewMpM9lGKE6Rg5dI3Ndt4Ty4QXNehGAANTNb5SJaqu3sd7Ur23/KxuvaAihW0s2d
gk3oYhrOtnml1lR2D00Mtolq0hQZuwjeixPmN7o4Fj3qMmd+BDyq8FfM7eWMvtkNKsq8lOGMzN7q
FJlmzfjmEIi7lhnRYaK6IiuIHlp3IWTr4TK5GrvuXvfdM+yBD2nzFpfDdRU8pAo0D7XvONCfoi4/
ZrAP8tm56kDYpBrGx4huZ0+vkWPtokp8qpK0J4Loshomr8Y+w3YDpxK8dtPNvSqjMmEU28EmoZ0J
OujokpEnntUgLx0/9NqkPM5OVnv4XdGlu9U29l04EUFrgBChcK/SufgR6w2yB945hzIgBkwkYRDW
xb3f2wTGW2LbD7p9l0iAbEgE+OZwEUqS5qEWPinLpqFSdb+MpL5QTnwtHac8z38npAzNcN9MDlv9
ZNf5HUK7Hp8bJQgLtETQV6SOEF0ebZqhvrWMBe46b4jze3TFi457FQZK4m7Is1wP+qMSqDX86TFF
BZ/VPEh7SQW5nsifmTmYkI07bxccnMrQ+HWUZXU6AJSL2vm7svobf27vTHvYabAjS8BoVWluNKzT
Q3wJ1W/nuBUNqeCqIVOGeZLq3rhLfptc1Dkk+d04QOfV4nM8IKjNtV0Vy6NDv5uu2TrV8z2q7W5r
8Vusst5TJ7nrtG9h+sPo/HOTvOlgejIAEq7c6oeN7lePziMfFVqRrt1xH4ngR6hsfla4tacWjhtw
reeQmqAK/LUd3g2uuKe5UyB7cV81zX3hVTvvs4kvgjRpWRnAt5KbAVUuFvbqHrFZv9YH3DJQTqny
ljfZaO/8hchZqYGJKn9SLep5C7LVpFyaevEOg41xQAoBymb2LK2lIR/527iRV12keQonmewIjGRi
NYybqIaYBTAc40qQXNP12foDRfI+vJghenm+TECOjFBWRSST8zHtxtuRv3qo+mdbK8SKTcUF6d2X
JhAPQ0mvIH5rbRua1yTdQc7OXTaTpNIMO7ZHiDiv9Cg6c9N5V1ADKyze3r5JL8mJeXWJd0Qx2bHd
iSSqwSrFGcCc7u4qW50lfa12M149Hc1dL77jV9zbeRbjL6s8ayI4MzNvSju6IjdIRvoxSHAA9ek9
PapLO68tIrtxHpTrsqrv7Li/NbThYDntVjTXeNawlAW3gE4o0iVnefvS9zlrUNPVd+zRLjiFrzD2
PUxmfWsMZy4A3762v7VlsjT6V5mPWK/1RsQaK8Ti43kwH9FnIh1C2Czi6GqOqyMRgMdUTgT28TUO
zW6qbkK64GA4jzKbt256mRr7zKyPQ4j/KinInaSVsbL6wN5gSKGsjIWbvO2ZrveAon7lApTexVVJ
xEo5MamkGUkRsbnrDP9XM8pD7CT7aLD98zx365dMqmRDTNLeLqsru1fYLAhEXScIbqwBU2FYOQTz
AMJLUDArQGoDuqra44RzbFM4o0RNsq7OLTAbeWz8HzWiQzHUuK+KHYWJbZIw18dQyDo6h6FBRmL3
WkXyqE/qWtDSMcx5Zw2IDgAWGfKVlo47U4AerxyKtnNzrWcoqvRzy6EtZTYbgTsUMR2ZDGgawxdz
bul4aENdrLukuUpotxH8u7axv2Nyao6WjfanqXEPdk9ZJM4BOKmVac2YeCllt9GuIg8DwxYn/OxA
riDqQ3U/WKnx6AwCuJh91PIUX3F5laHrp8xtZkBu5bMz1waf2Y/K5qSgt69z3e2GRiteazS3jf3Q
g3DxJIUQDo6rxnecbTNZOzNF20/w51Oo1cOmifTraQ7UBhkIdMYM4mqjx3xkxUYrcA3oJMTbyKMy
BLd29BKp+sWg8I1V7QrW8YXRjnuqUisB9BLbEw1TOzgGrrbpgsFFvqJvtd4l/id6AnPA80qOKKrF
jZby108Put42pA5yMr8kw7GmrSnjrdbuZO1iubRG5Eqo4BvEsf2c7ifzqfED57yex4Ma5AVsml+S
ZS0RM4GhlbFqQbvKadgXy1qaULZxrkT9aKHcZH18cG0HqTJHB2dyb1r/GoHl4xgnAB/dXQZiZhxf
HRFBoipGIFPlluoVlanQq8zoLHYDmkkldaORU/BSjqeXv2bjV62mfNhSD3iETPkDFzDdinJf1w3E
C84hGl9S0R4S6OKr2ZS4BrufgVJIXWV0QZTJGfGS14qMwYpMtHYzTOJeKuiHtT9MB7O1SGdt5DEw
/YMJYDTK1mqu92y3QtLRroTSN23iep3o9esAiiGdRmAQ2zn+WfipYrFWHOmK9aJNydrxhZx2wkW5
wOkujemogQCo6HLGDqPkz0CElyLYraOqtTl9NzEpE7eHxqO/iYA/4/xd58mzzHv2awb97uiyciBE
hMe0ZSlQ+Vp3cEwLJEm0Wpngk14c04INbRZwT1Clol+jyLjmGLaT2M1lJhYu2gqw5rXbyS01sDVc
BjIpFOty8aBw7sbR81w+hnEzkWwWZVcRWhibBvCgrF0wAWtOilWaTigGteJyyDoMVj3SYB6ZOnNC
JMFW1gR7nOeHmN7x1HOh0zle0qe6kneDAaVNlqzHYbxnV7Kn9MiOVKzxQW5DEvwCDgRWgxc2p80b
/OwNazPT9avZPRJntV4W1xEf7MAPwQpFrYrukVK8ni1rnT5/E8LezohTdk59M7DvviF/V22wAK0I
+pJIxGj5thUekcR46Ks3zQq8qbjq9fOsRKLp5xt3wX7G1i4tXxGV0dU92v0L+RGT62w4l/N6kRNI
jnn+5pOPlWRXTRmeyaVxoqfBE+l0XkNFiGryNqE5lk0ZfkrN2LaWdZe6bLba4KDaxhPp0L1ZEg9v
15J5A72rkDEO/TmVWAJpcwecMBLOM9jYIpsjxJNZCfbA+XUUD6u8MtoHULzVQS5qFIO0Pn4C+Wg6
4aa02Fd2a97lmWLntOFcvx/sdp0tVIGK31fE8oUsRqm5sLzXOVZ7d7B/NqreTJp+LztWuZke1qoK
W1Zx4poMuy0X0gOP3G5eI+GuR8P82Xb9cJNncLeRoC65ZVPgn1n2m+VM36v6zJzYkycU5/rz2Akv
QKTtARbLm3zsUGyeR5rxlpHi2xSo92r4gz5bIbAh24aUPLo/xZoQo71BEJKtV1ggUS6x3zEIs23U
vOtCYwcm9z4aeVAS2tn4OqTjHun0BdBxzy4xXqfS6+s3iCoYqc2N8nHZDlc0tnaBCWMrxWBM6zco
8vPATncoT1dxmO9Ef0toYpbd8luBpcH1yXCnKxYdzqo3BlgToxPImfKLOEMTgT3OCpLd3P8yIw4V
Bp3mRl0ARD86TJaXVtZ50uTsOdTXIi7WcRZXK3ym+LZNZAnAKVE8vQi4zQubZCNrkRgrs4+ggZjQ
LF2tJvFNu4OHgZRNHu1RfofAme0DOEJY5ZC0qqAFtK9duXbH1gecqIifUvsWeCchbQA9EiB9mlat
dJnWL7hd4RM713kQrbPkDOfmNWJpe9uDOdGRIgc5cqp64wT5hYkuowi7YC3UxEm8/oVUC2cRngNz
AwYaAVqiX/psf4AWDRH7evijTRVfBOgUzDHbVhV5Ej1KeoTeNq7BbvgeOszn4Or3M1vFjGNxoL9g
22EaMFN9Wxuqw5DC9sfM7w2+9Izzx1QLdzMIiIph1J+lCLeQd7lHo+YbbKNoH8kO4IEkuKyW6V02
IWmCFsIH7HBIhXOBfJja9k4s64buTj/tBLRFQfn+TAwz4k27Q0wfAAoE7FBvI6Edk6T6UTW+Zxpw
ADiuee5ghluiZhGQVMF5bPrWyrI0vBglucWEP45Hzam2CBJyr+/I8hn6VTea53LWSWB2N4hNLqAc
PaKy3WdJvpociAGEQwasctracJsXyFeeXUG8nUQFYHZO11O8Js293rZBnFzT5kTlgiwZFZsNA6jM
NkjRvMk5tr4FPRsTqsE+1cp1dYjKmxLvfkjEaE+wmFsc1NT9miO0OdzaHXBt/hJEBWxgcEAglmLL
Mz6EhLySfUZC2HNUVT2Wic5vf/kG9Mj9NAwU4S1Xr/2di1YyWy1pUQ7BPiVhyjCnNHZfSLTRMw7F
xH5aTNYVnADOUikuGa4/F3RicQO5l3h6XKzClRgvOsPpokPGnvXJ9wW4+kCOqPZVoQQxXFVVXvXZ
WGobNKWC5nHF6tPytUb4n0SpbUcx2dfwnTkXGCVCyJVRZeg8Z04WXt1KjYIkiCCcIdZMTl9YYtVl
59cVaMQUWL51FTrGdU4FjZ+D9kPnMpPu5/+vULa/AXNLyNInfeC3NJrf3pUn+ff/WZ3UHIh0ZFn8
qwmsK4Py4D/7wJrjQpdDAOpSlif+Z6lB/ptI5/CHaLYgszKlKYWkcvmv8qSQRA3ZtK6WdCubJ/7/
0gZ+X5qUoPn5C3TXoNO2lE/tkwZEx2ckFOp3r4Xe4oTOJsrxIVXz7o/bwfZ2Ysn4MxrofWflX8Ow
S3QlbieiRE46R9PM1teAYux1mnZetKjIplcf6NUYXqdW8s86+f+9tf2+T/Wv0aTOSPSoXHh777sq
CZckfGMmu6MGjEbvex1Vw1OkwQOwMzAANcFEY6JX7E+Rajrhddxr34Wf3eV2dFHOYGwo3Kgw2flB
86q77j1nh4fPb4h434L81290LId4Mm6+sHlf3rUgB9M3RndsPN/lUM1GYW2WGHJLGlSbONXuQlHd
V8LYywDxYULmwqyVFbWa8Rqq7xHv+CHRsLyWkjhHTIosI2P2xUMzlnbMf9o1//yNvGOCOjixM45c
nuofbdLQwmWfqKrxIOHD36wmhIyc+GNWpC42zjSreLJGtqBlhS40Hi+CkAXOrGxvNLN9HXZyrWvd
c1hX34c8v5uDfE+i4whYlBybz2/nR0/cpZlLkpZu2vopVFGDVmGnRHB79Ooyr8ymZhsRP78CdLtK
CpcNi6JlndScKaCXbT4ffHlUf90mpVu6si1lG6fZRnrnlApdUIN3M/IgGvMdac+fD3H6mS6NSd1Y
3mdlKkEz4/2TUI4TWaEZNxCZHA71DZuAxBOFOn4+jDh94r/HoeVh6nw5tCNP3krVopKI87Dx4Pa8
ITwuL5okiraFCW8duWTqJU7MIWtCtf87YLKK69vPf4JiYnt3N5efQLadzvRHN4f/vL9UCRk/pS9a
ewmCpmPCxn9bZ2X/6nD62bVZUWtnQTtMj1EZaaseOfpzkEBOa9LOOeoyKcM1jNzorceHBmvNRpkl
M3M8zJMa8H3zV+2U1JrvAN4viHe+LCs7u5A5ARYi6Q8zQQKo5wXJvUg3kh6ZhOjUVVdqHaLBQN8M
gY0BsNiN8ex/KwpO3iDmjy4toD0/40jWQL+dEg2zOSv8vdXq1np0OL4NFkI2yy+unNKwt1aE7kOy
DYSWRnx1o4fHIUGlP9jFoQWis+LEiC+SGO+wTbRHbdCSne4G+RbP26tFTjAGR1QYvk5idb83UXhs
zZ6qs3TDLz6sJZ3ur8chLSZuC5WQYr14/ziKrHPSPmtqqDJ+uDVwqQC2H4AaFvMttJN1PkS3bYih
rsKOlG/KMuy8pcxIbIupv3WRfOg6kwZ+ZwLw4s1GJ5eR+JFhfyUpSMMmhaK15/hXB0zIXLL2CLAN
JXpNa6KuRPA9iPOJM1u3ZxEB4GuCjQt059fnr91HH5i0pSmQzdCSN0860xPifTk3ac0E0mjf0iBq
2dU391WXvn0+0Om8v7zesF9dWoL8F8XQ+/s5CJpFRdfWXqmnyZ4MY61bO2MKfrvTmbXI5Gi3FIKf
Y96DL8QGH12johOKtMxBb+WcXKNuFrUo0Z57TVQkbxWb9BD+3rO/aDM/v8jT5Z6LpLGx8OeYV82/
RvLnRmKjRioJNupadlUIycG6C9hmWLN1Hfnlz8/H++CmKkNfTEQICwQQgvc3FWMm7UTEDZ7eRta2
MZE6j6AYpMKgXYoLK8H+nGZfXOQHt5NBbV1HTmEsT/P9oFrRxCkHlNrDYZPgHoyPhInTvcCJ+MVI
H03Lylh0IjbJhQZfyfuhMGjQyUkq+l12+RZMyQs9n9lzKRv2bh1s5DAehq79VekNYPss+fH53f3w
QlGVsZOyDds4fWVV5fR27fLe1CauSCkvVNjuGiy9nw/zwUuD7s9y6JW7Fq/pyUW6wNRa389rD7hN
vzPm/CFaMn8mCuUEm92XMDrXn4/4W/Dy58rNe6oA37Bmg2KmL3/63oiKCi/GZizxrnxUQbpGknQg
NnwB3qe300SmBZqgkiJwYGwdzo/PTlNuhxapE/jM+RBOpfoqRfODNVgteiCMGAuR+vS9UrALnTyg
oGP4+q61qchUzvRSuj/AukN7nUcilvSOGD6Dml3rNF/s+j58DK5CSIZYx0aK+f5ds30zlvXgVp4c
4lsY+ABypqOh8svJCF5jTgKbzx/C8lhPnwGKV4cdB3MSIZTvx5uUFjBjQkQD0n9mVMVjFfdfPOeP
LomcFRYvjloGCq/3QwSKYzQox8qDJ2btrLbP1wZKpN0gpqdAJ/dT+2JAsfyNf13Uf0a0T6Zaypg5
aoKJESm80JzW+quyLlG05f1LI0uD/pCdx55VOJSqhmZPGgLoiuS5bwwat+XehZjv+Xbz0mfGBYi5
jH/fHPexHb19fvc/+raRAbOyK9KLTWdZ/v/Y4pMrk+vA5RC2a/GDnY4Xg1ldyji8+d8Nc/JSJV2H
W7JDP6+aSt9oGDYDjLMbXwcR8flIH2wfERH/54JOXqcC0xjNBC4omucfZMVvs167Sjv10GbjV0/5
oy/19zpHR4Fg09/T9h83b7B19GYpnNTYhJKWW8ekcxVxMDgtHHmh4/fRknSvR2DfbBncfn6hH303
pA0rVEqWxHtzcqHDGEWDXvKKZUaub3OM9q8N9aOn/90oJ5Ny0UajEbIzo/bW0xomJjZI/4tDBxfi
chHM/IiWTz7PXHXGOJd26RHFKUh7H4PtPN3m7DAPI2Yd6VOw1xWqoTjHKu8L6/7zazzRRXKqYhlg
aRVMeKbBHvDkyBGPkz8aY8atLMX3okofNZKZ1iqBjRJk38YqebbK6FcLeGPbJgvLBSbo5z/hRCL2
+ydwbEUfrBQ/A23y+++wiHjSSZmDeJI1hpY6fYtmcQtCwKbKiwC9D+n9SDu9qYbaPMuyZPDa3tiG
kWVvR46MG+oayU0zIY4RVX4WNOiwoP6ku5EOjlmqEXxBkhxSbMl1HpbUCudLl6weetbaXVOHzbkI
hgfI6jTQR4kN1k1wdDbFphJx4tmmH62F2dMFHLRDWuXzUxdFC8o6on+hNTnA8elWafO0UZpYOCd+
tCJjDJmUmdwNYQpjuLCuy9o+xCGduhDPKcQES6zDIbvIg7I9WnpCQ3yO6AwF9yPadGrN5tlYj2D6
I9NLwopmYeDQmsAVjHKeREGLY76FzKiB6B6hO9GqOxVNxm7SAnWA0XkVjrTyiegCZARg8FnMCC9A
JZ+DJxk8PPUZzlIwbIVMd5OuqbUqsSsZAk8OqSXiLCEVZ6kZ/Mqk/Ro1yaWZTweYTtjAGrzjdPPl
eScgzhZ03j5/Hz7Y0EKZ403ABU/OoH4yX46uX/lNBfGr7saLvhiewabeiia+tkP/Tq+ydCO5919M
nR8sk6gUyXu2yc1gQT751n1oOG6mw+tpB/iL8zCjOwzCG72JrgM3vuVP/RcDcuByUEXCieYNf//S
Y4MZNfSOpZd3Lr2F1AlodOtbXyRnABOjNYaFL+7rXyUtPnVav4ZJUZW9Fd6b90NahB1MZPUUbDIr
Y1NJ0oQpfGHEzGGag9d+6Sr+T9Un7rZ05U2WZW9l0R75afkFjAOQVmWYHgRAKDBc4wQmMM9fLc1A
biJUs8KiR7fh83fho+kJhSZzE1OjYH44eRkmJwOd7wal15TZ0YHagf+0PZuz8MoxQQ7Vjk3Yajwj
26qMX73m3EEz6r6YoD7YJzhSZ4dgcwShQLO8O38sddZQmeDb7ILVBn1LCvxoaCX+d3zvn1/t8pKd
7JzwrCyTMCJxKg4nE6HZlCXWuLHwjCT7rmC4ceD4Yof9webMYZZdTEYWGTGnO1yqFVUXkzbgJYPx
gEgPI2GeP6Ag2FOXiQBhhzcqMG/sRjZfXNxHnzXZ4ewZpDQd86+VLolT1yQEFQZzdJY48i0t/Xvi
Ha+nML+WBUmzOSKyz2/o8kb/dUMlL/FynKBmdPLkEof8Eh1Vr5ckhHRN/nxXyWxrR4m7s/zhi8E+
urU0EqgHL5a3v6ob3UTqxui4pZdKda3FMCUsdFCJqc5LuzjHdn1nVuouDvXvn1/kRzeW7oXCVIfh
jnrV+9dTEi1DDLIovV6sqPRuS8MHM1VE3aasxFYucso6SR4/H/T3ifTk1lKkBEWBH4YSmX5yfEz6
BrYvq6nXz25ysLTmKATHNauRr3h3gxVWTAWlPnuNVAt9v0GVQObIBNVCa2Zui41wlaIq2afDBNWq
NklZbG1TbrWCNaaOf8AzoRaoNdtAg7yEj0GuRYNsL5GvbtI+2+VsbspZfEOmKYHdukR3JKiYNFQU
ThG+LGB9KKgNhLrEOadOQ5vWSkKAMkm4rZvKobmKdi5LUFH1UXX3+e0xlnnpr9tDKY1D5O/Io5N5
S6aWKt3RL7yxydjB2RpwmOUAVoIprkHKnFlTZ+9g65xNy5Yk1Izqezrlu6RJ5zs9tDZtFzZbu8hQ
T4I1JfDH4mZgHo4j6xlNbraJg8gFDhZ+VSn7YCV0Ofk6Dkm5WLaskwfbBjIKk7pklVBjsEb0Tdc4
n8UGP3FwdEqealc5zhffzgeHRkGfhZ6Qq2CNsB99/xKn6SjxJsvCqwer3XXjCGYupQJB5KpLCaTU
d9EMmJ18P39XppFY44RgKolRQLi++Q2PxCuC3oeuh7Qz6PMNZjPrbKzSaqsXrvbFSvrBqrRsEqCi
UT8xXXH6yZVNG+AwtHJPJya0bmNopn67igiNXld6MC7/mJ+Ju02keGLMrsr2gzGIL9alvyccISz2
Ki43jVbV6Yw6ovsk5RF2ngYtJ530S10P10kzbcF6bvLJPQ4R+2YHEsvnL/ffJTmTnYRuWxQ5sZbw
rrx/WLIeoXD2UeGlXYkoVrheGS6S1NZZ68EruMs73tLVKLuLtP3imv9ai0+GPjkvVU0kyBBJWSKJ
f0ECClWC/kHZf/GEvxjmtCTuwCUN7SrhI3D7ixx8EhJKz8A/8fmd/GvBX65GYEtjHmWeOPUhBwR2
dGbMjRxGqz74gEbOU4Gf4fNRPn5euHCWlrnBDnBZJv/YwBizA4sOORJ9imRntNZdqCxCgMJX3GTX
XQBOmKbWeVVXe6Nz/qvBWfAN2xbsO5fkuT8HB7/WcgIJGLzUzvLOvOn8GDxu262m8qVqq0MQhykZ
Hff5VBy+uPC/GjjL/f1j7JMLjzUtCsOAsRH576Sbbmu1dGo5aSIRzPv+HiTP0+ho92NTHpG7fPGh
/DWVLsNbhGJhvOF/Tk8yQW6P85Bg6uidV8x9qzrD3FNdEZi4x276xWDLtbxbcU4GO6mJzMiLOLWT
VJGB0ekd2KJg2AZpULX+KgH+q6GW1/qP98nXaR5yHs09Ms/RsWfrgNkPIZ1BUf7zJ/jxSNjbWBYI
YFMnMw0anrJCIlR4XWtb21KRR0WraOT8PE+XGA36/+YmLhUJvkgDqfLJMpTRkZT0tHNvwn+/iwxS
LOo+hWdUI01H5pV+8YZ+eH1/jGe8v5P2AA8X+1HuRUF5bYvhoqmrQwVhTTfa/X9xK5lnLBPsAiqU
k4cWT1SHAUrlHiFI/ap0rEu3KdZ1Cl6zTr5qpv+1J11eRvoKi5OQQ+7pc2s0g7gNd7muyWro5mbb
qFaXHXlJTTUf4oWorpnfPr9AFEJ/fwKU0hw2EmxdxG/d0J/vZdPOzDMJmy5laN+jCEoUomy1Ywlb
p02+bQY9vJnKkbwKc/oxlSBaewpjm8RALlqN+l2iVb+cAqkJ4EI0ek4M0KSjCpVW5V2ik1ptowuf
jOacdKuLeDRuppy4pjhS46HHeLgbIgkLv1/yuXpYrGxKtbVvlDgLo+Y4FYGLhnEm17fOrXM/QxjM
1gBMumqTAv6Jz4Ohu4tkrgQIh6g4c35Begv2dRpKPGwRwQHadQ8O6TxhJGCns4uQF2poZzqbuTfP
/QEnX9+43TWGpsXVCzMKRI9HWEROosX8s2wT67LyraeAKtBmpElZSbjJOCl7z7G0b2acpkcCYr7L
VI13Lce5deEGJL2a5bwfgxpzyOTbe1WiGjdkWh0gIMJ61NpibVTxeTeP+wLyF7Qijf112mFvAfbv
kSQCEJ6wHg9ZFwhOhSjAkmzzFdEqQYjPJ/L157Lp7gfN19CDGlj9xCERJWFGajLkrgYFSIPcsJ9D
xl1H0miOmW22lMW06QKIJoELJJ7dhEi0gcHBk6a766wr4p/OCLBRK7mU2IYwSd602azOlDGVlxjC
J0puMLChR2/dGIibCoz46EjITnpmkUUWwntTrX4Y8uAoNJNmBak5h8gS/TY3xZ05BS9+NiBSHe4i
YQ5nkbDxMpVYVFon+ZFbaXnZz/Ur58KZy3Y3JsWtlWvN4JLMFIWzXuwHmuFbCwUTk3Yy4XpD4e8K
nC5GLPZ9uYi9TXet3MncBnEsN/Q5zb2m8ivKYjy7we+BdI2tvZq7Qj4RIEQZfgzi7hw1yVgjPvZ3
KWH1+To2igGfXXg2wAD5JlBlrNCmkexoZ4YnMswp9hIGYnXNuM8ofgXruKq3cVA8EVGRIqIm3phI
tuHGaXtEsYbZHbTGvyjVpD8OWiDPAgPvWO2XpraFh4iEnUAzDYL6UTkwyX3LGr7LvI69nBvfkC6X
D+auz5VOIsYoCOqzKvAK7VATNIYtcOXiwTHsINz15tzcdBDyPRvLO7OJStZpL8c1VU9iY+ayJDDZ
1oHsjVvZNLEXF8WSS1w82Hq7F9lQvEj05Qeyh245+CUPNON0bBhI9g5Vr0iZMEuQ3cAD/FU+NRjj
wpA8vdQa+urMNarBwUWDMDyJu/toErinDEqlwLxbf9yWGul1ptvu0rBVZ6Mhn+1wFFhbIAd2ZDis
Btuer1CxQfwLNBJDeCaz2XGkq5qOsPaOI8aKRKAUiJ/be6moNKYUbRiORhC8tPoA/K1lQchM3AJE
9wXzVVuih/ICZ0IPxz790s4akhJMcnVWpZiagBBqIlL0uaBO5wRAZEujQVMTBNihNeiE8bqsRzxD
NqivK03L+ws7A6zZCL4ZpN9dvs2U1txFkyYOVlpgKhwyKyLmxb+yQ/IW5r5R26LHBkTshn6j9boy
V0PBTAbwjYC9eADG1VyaYTDgLs5/SnLgJPhzkoTKyp3rtYb7mJDL1FcH0cgANHVSD2SjydvExHXW
cuRzKRucJ0lI6HnpW5tKG9d6Yl0lXUzmpLwZhLUL/fKxrOOf9VRqK9vVzmWaXjoBQVLRcAZ4cVrZ
EeBZ28Yc3tXiUZtn6gg6moHOiSl9Qiic0IV4+KLPHZXezPpE6SCq8+2MWXvDhvmJBjqZwjm5VYku
HoE4kx/PSr2eAvPaadg3j31HUkXYXlNk+pk5vBdjMw1ANAOAYRbG9kF/INXEh+xo/2Kgbp2ivWqr
Hgdz9C3vAN+Zj32Ll4XH99io7DHUOUT2jsapTi9vB7e9SxzzQgPWsAIPc3QieztoFiqd6rZvrVes
4oikyXjy54kuarQPuDMC65XWEtjjP7hd3SwxnJCEyJ50uotcBWe2kxOI55IQCHBabmBvACirQ4TX
4L/aDGgbN9B9CAsQwqX7Lc+xYBNtREjrLz8OvDhrLoI0PA9ltx0dwmDS/Fs/WJtwEMPZnBhLdY9t
p0LlFJt3ttDOVUSAG6eoKZII7fVLM3gWgCP4zMPHvlQXZmLDuxviCoZ8fo1NcO8q5oIxSHPit/jS
kzl7MMlLH0hVE7K4orm5Vn0LVmjUfoQ9niCMEZcW0nMrEs+a1dxYyVgcmGdWneN855v6nvTT2raT
bTuK/NWlQhWE2ble144XuLfKVztNjM5LViQXbaYu6lYAnOt5HYda208pNDufoFiTfzCafnEdBzD3
K0uOG1snRV72mAnYShBqEm+sSbVry8F1WzW3ST6+DVPTn1U0m9uztBmQ4ENg76PmaQrHPoIVauV1
ceMX9hhuEfWp3cKiO6Pk9uvzDdJy0jo5ISADsHTb4MxO0/vkJGbpYYXIkWPgINXBEcBdku6CXMwv
jugf7GmXrqIL04qgcfO0lBPGkZ7TeCo80kvPAld6Wagh66p3OubBz6/oo5PtssNkUYRkJIBZvN8/
W4UCtG8zFuE/LAz+Tk0vRv5gLckR/0Pdee1WjmRZ9IvYoA8SmCdeXqMr71JSvhBSppI2aIP262ex
qtGdUmmkqZ6nQTcaqM5KhejCnLP3XlZJYlNikQZAjaz2vmrgrD/6/d38bej3ijIAHhFmQu7mXMyY
BimE+sW6JNQn42pDXJgoCY8/DiTofn7RH9/ff13z+zNKpxH6IMek2luRf2e0oDbLmuDC8sKc1PHz
oT56YzgLeWjG2VajLn57eydSrae65PyslfO64blm67ohPPvy82E+OCcTYULMAfIunuP7WnJskkUI
GINTHlmerv9AvCO1c+uQdPkW1PtXPfcPqgLouxF9rJoykySst1dlsynUVbQe8npiSWacOF2UvChy
qYy4PoEUcNaQ/RrEBdesxG1BwsHn1/vhbf3tF3h3FOvt2h71aQ17SJHnF+7BRslUgKn+fJj1x/zl
DSVMjAoIYiZ0em+vs2hc3DAThzB29ECZfDSmfPFfHWE/+gZXf4eFmUIQRbMG+v1+6oqmCPAN3Np9
ZrZYJ2HdjMhdvSdzvJxN/RJR+rfYHg+9l24/v74PR0aZ763RNx712HfVAehRwqwLxYQ2d0dXH46k
02uH1iMHuSUzlY6+BItq3cdNcnTBH30+/AdPkUHppXo2fhTSWN5edw7/aAD7wHe4SGrUas53mcB+
1PaG/cWU+sHBFjfMWkEyaVLjung71Fx3Qzq1DXERwwI7jqyAnSRFl3L4mB5yB1nR0i3Tlix594tG
xgfv0G8jG/q7d6jWSiZ5wUWKzsPfJsmpsfef38cP5rO1KsFj9H0UkO+fYry4TUHEfbUnxvi0dA+e
dQGuIyTK5IuBPphm0NggMDHQWNrive1Euj74qZHFgrTUR7O5IWf8Z6V526aLT0XnfjFNf/R6rNgM
l24KYuD30/QClX0NWOTOETnaKnfXEkAbT1/dvQ8e0HoABOkibJsm4Ppr/FaLI9t/AavN3EmT/Dth
E9Bt7OvPH9CHQ1CkpnyMX4j27dshpqJc9Bq07H5KZzDVktgc5d3938ZYX5LfLiM2JzBWPitNRgQt
jbBA5V+VwT94IORgsZI5tNfZnLz7XtFhjDX1inKvfP0brsyfQ20fEn3+qoH28TirQ42TKCrWd7dr
mDw56S7jlGL5NsjsZbDIaUHHvP38ln01zrtbJux4aBw4jHvEI1oAWSscPe+uocb8+TgfP/5/X8/6
Wf32aDTQm0jRuB5MZ9eEhl1rZFF/MZd+OIaD4WV1+BCA+e6e9bPbun60bjREtO3xoTZYVv+Dy0Bp
41MhFEw271b92ps9ctq5jFRpxwxowzDYh8+H+GAmo5aIzABjm8O1vJssdaiC8CzZWGBj/WVH/fks
k5emk2eL/1WD+cMbJugYWSzvxl86R0ZL9ASPv9xPbDSDZOGShr+tnkCkgV7DQpHNfROrDfT3B2/4
Ve4PuVuSNCUufI3UysEbdjbQED3zvtgSfXQ96y4ek5fAWCDef5wQ4xzizRhL6ddLdxNHX80wH30u
IA2Y9nGU0jN993Aqo63c2Bl4OLM8W4+NVZRTQ0y/UGN8NAyiCB9FBiGT1vvWcIGkwYsjFhlL4KOu
QK8SPOcCNv/8VftDdPRuc4fsFsWH7rD9Qbj29uE05cRUVjJO17UbUpMOhdI2uXZbFeOFH7lXVq2d
RDpDd4Q15O4rwU3HuRXXyhCnS/cMbSxUX4mCzQ/ORKzhgrMfTQYDyfnbX2qhAu9FAGAIS/EvK6DA
ZrIjJRoORRMKMkC0DKGWL0LVOgSiuuy3zf3YPeUuiWkuQS5Nucl/yGXd2CyB3ZAiY/r7nLgXTlvH
crRvy2rZYuA+tGSwGNbF4DhfrNof7BHeXMG7LWWXgImA/E4IprKoab8o29yTOXZu2i1hYO3+86f4
4Wjk4Vq6hdaRhsnb+xX7PRmkNV8Y0JJQXy61eQ400m6m6lfqf9VL++jNZPvzr8HerRdywuXmESGz
1xMqxDj7EyCnwn34Ty7Jol/HbhWx4bv3kiRFBfyKGzg5BBdG3mbSk32MPLzm5OiKLyb1j6/p36O9
mzaGgUp3XTHaUomdsGYyTr4l5hd74I8HQe5griIy3MBvnxKReU0ha9QenjZvNRIFfcCLbfPFpXy0
eHCM+Nco67vy2zJbDIveCdfkVAr1RfdPFzWR9zdtDfv/eDnvXvEa8ewwWww0WCT1yB+gVwic+2J+
+vDNRtADvYUiCZvgt1fDAuwNsjfWzQmMpPGX5YJZ1URIkW2jNf4XR/oP792/R3tvOaHFn/bdyGix
3W2n2A8XbJOzZ/KK/22NJosiKcnCQE3Bsfr9y+CSWWXp7szLoJsb1Mk7SVLb55/Qh+/bb0O8exO6
Pvb0QZt4E4QZUsv2qj5MrP/ofcPXyo6YFRf9/dsnRBcpjeiplByezx2SY9KY8FOdmstXXsEPHw6r
LvFn/M9fdJGxDf7JFSztikbfJNztbChCN+GHy7vPb9xfR8IobnAkX+VrEJrWG/vbJ1SCBdaBzrHz
dtydZTUnXUdfpukvV4LK50P9daVjKFxVKKqtPwytb4cazDoxoMuV+0gTO6+Zv6ES2CdGcqHlyV5a
ZzSJy+yrjO6/vhgMSgXXJUfdRCG+Xv9v15cvfuHKcmELky9bXTz4VQEgc/zi9fvrp8soDuuRS0t7
dSW+HcU3eqTNkuc1ZssWuwdtR6L99Id0MCl1uF88sw+vibM8ZX+Ms38ReDd4r5y44XtSZKEbmEAK
jS4lbKfPn9eHw7gMgmRtFT+8m/RG0vrj2CPcOo6GzQi4ZZEk6uJV/3yY9ce83ZUZ7McIOsZprGNx
fnfv8tyMYOcSDWQBZiNKNtA0WkLLzUDgsT4kYdX8/dMm3ivSlQW3D2jG+9QCmroA1rNZsq2F01xp
ZzzSoCGv7/MLW3/xdxdm4BHnM8arhIpsvb+/vXr6gsI3zT25jzs9Jw6+1tWdl7nZVyrxD54TFnF0
agKxvYva/u04cTkUqVrRdLKyb22nDo3RucJR87ePG6u83sILQdUEfcq7yY8ow8IqhCVRkObkVxLO
T8yb88VC+8GHBGCBABtkrejB38skFaGo9aQWuTf9eeuY1ZnU/bOBnDiTDBYwyS+fP6Kvhnt3TRQy
xog2uNw347yjFnvpmWawHgH8JgU43j39B8OROEJ+Dz0eNDdvn1SZVLo5uAPD1e2GhB1CYpd9UlpB
kXqEe3dfzEofTLiUspnaXZwRqHzevRgzsbxjq0u5HxeCJgGtOUuzRd5H4uFFStZWP4uDFn91zPpg
RXkz6rv9Ze+Suj9XJaREIuTqdKVhTdsZ4l9OIuAf9/NvJdzfVZL//tf6d35U9dymIHb/iF//9z+d
p+RbdtUv9em/tX+t1vj47v2/9OYnk+T+z99uTZ1/8w80NlI1X/ev7Xzz2vXFn78FdJ313/zf/uE/
c+zv5poc+x9VX6r1p8VpVb5Ji3KYa/7neCkuI315F3+//o0/A6ZM5x+r64EXkL4mYT3rifPPfCnD
+AflkXVn43EShd1n/StfSiM0nzl6TZXBdE0s7BqZ88+AKc30+DPOryskAt8IkRj/ecTUGnC0/sel
hL5WBEAbvf1IarpPxmwi9HIRYl13k/re0b7eurlnfrHyEL/Az/r3FM1YbBn5LpjT6IZQ6Hy39nRN
a8xtTCqhXrTwemF57EadobNiDYJUJQz4wIG/tWns3r3QhyJBUDmNt0JG5XOtrPKi0seYtSORJ550
0I7Z5LNkJqnURWK++pprH+p6ekgr3zp2faddpb2pQtww5lVeRPYTaijvtvKqi8TQ/MCZHH/bOcPr
jN0oQEBl/SBJ09h4UfxI5nuRwUSzuDG2RGSp0ojwUWL2aIhFzCqXnVRXg9mo14j4/DZgbXrxHLJ5
Uh89YdqBurOn7FhwkNlEVTNUG7YshFv1rb1lV1v+xDiGYIxz90YOLcHg84zHo20ESOqatIdk2yNk
Q5lIcN3rEsOrCK0pTneJie0ztxyFPgh8fKy16lZqvpYbWyFjrdBv/YQgWcM7kM1cRRDMe4jmDc01
zVzQ3k3VLMajQFI8PmK8IUcnGbMYjdWIteWyJcbpasiN/kcxxWJNP0RXs4aNW8/dREwejPrePkFS
vOrjKoXVouqU9uRHs3u9yKj6iYopvTH62fc2dZQOdjgY3UAi7Tg739XSuP4JcYEO6pnE5J4bI+K9
o5NY4pE5zNeCSWUQP0t6j8dea914Z7RudFiiobvvqtFA59MCNUA7Q80oNBo9mwObaPg6mH3lFQR1
6ekDIvhMHbUup24eFzhnYGHCbT9WNbu7gLprngdt0RM1G8vcToGUUjkkwdCBZKwQMVU7ErOSoyBW
aNlonHVBISxt+c1xK7i6XIOCwuXQQbT9Ga9MqvfuL2/yqjlcigHuFflHOWISL7HKILIBLATGIgAm
23qHZsuadXRrFYzohy4bkmrjGyl1uF6W2usQdfQDaZiYP70618gQEZ3/oCxB+HRuklqAXShBsTn4
ngZSL2n94zKmEZGuglpuQEqn0xHov765kCyJ2JdGcWmjhW7DjJJHsxOjoDfSjhUgQmtQzU8CxAyo
ESLKK+oGonHDMS8QfZmt3Qy7ofVnFV93BDoxLzAp0eZ7xXdrJyFc4/HJLlDRBqXUpmNtFuz4LTok
pIl2FAkwDKEU25ZaXyZHnJxtdRBKyWc3s/LHuU0IDyksJDa72Ri4OZI4nmbr5V3sU1NALYkkKJ2i
sI1EfI2wzPvBOwHJte4ifVXqrOxYXYBRYsKY5pc20RJ7q8zcLHYZYpV0m/ceswmvj3zKF127NTOR
e+GI6fByMVZgcdpZBVzAjBTjvV/xziDdicdr2AjUgNLUhS2tipa00Nm21Les6vv7rixNcaKqHFkP
MxgGxE5ohJpPo5MeSnesiOSe9O6VSiGukzlN+y2p5v18UHJwiYerbKfZWvpgZlf6ACpdWF07sSUe
chUkVUmia6Jp2lVsNOmjPkV9/GhlvvVzMpz+h1Go4gbjirTCarQXcpS1gdW+BgUPtnKQmJwbx0q0
qQNcXSymzLbN7HZXUT0ubtDVfdKALpTpcqjQkt4Q0+MBI8ezAyvZr+Nf6NridJtJza6PS9vUU4gL
Ysi3rSpIG9XlVPWXuj0DZ/TlquUcyoh0ds9K+2TXJmlbbc2x4ZCeUIwyjyBVnfqksQxeiiFJLePg
K6dqQiPLzMe+4MjKEQcxId3GlfsGfpoPCRdffDY3c2oglhtnd7uAz56osOqNdmdabfxD5dGIbQDq
rBe4kz+c5qlERVYRn/vopY1ZHIy8HTxqh0uUwxbhRIUyUHbeQ5evqAyCBtwzp6+YBxJ+2ZaPtxi+
lW1cmJtYN2Z1XviOjL9XU+yoV681SvmrgU4wvVSRiaONpL8G4VhhGGN7A37N9q67ytEWZ2M6ZUFp
NBnYbW9n3GDjra+NcXoxl6kx8G6JCMM2ecUmZ24nSkoy/unKCgLgG/KGrX3fztkIFQCd6Yn0tCpN
At0dahFY/PzokKRa3p9CTLG5pMkuikGQUR1H1q9My2t5UGxL8z6AvgevNqiEM4td1VjaSHj2TBV+
I7XeWEA7Ea/NjKSLprsffTKtUpjRuvS+iRmWKpNznDU3NQB3KOuzaS6HcnYqEIOkNhGAZjUDU4mK
TCa/JpfpMU6J7j6QcmiLK01lRUOcNVoZSPUcZR+lkWBQ0kuOHvuoz8h5ou8AWGBuKNDD10TICaYG
MoJ9kxNXbx/KvO3FiVZI36jIqc6N7Kc1kkH7MHdonLdl6ztREdZQrbMfy6BMdVf37mDSxRITOXEO
SJRwkvbctnyTlUjO4Gsj74qGWkb3em4uQ8hhATmymTmV5Lfv2gX9jiQBjR6iu00wiCfnzL/j+KoW
XWbhkMcSMWeuW2dTwvx6Oi7NOIQdDGeTO+RO5U3u+xi+kyRyf9SGDd9Tq/ys36ZdUdJHWLqkv+qp
Zr44xhj3v9qZpLZnzAGyPyd1ronPoAwLYtJ1KBF6UOm+Io+OaVQXRMrPjbvnVZmyYVu3djtj6rbj
xT7qy/xzQpZHWH2dAwJM5YWraWwX2KXgA0Fw6mfMqYtz6Asy3zYIIgubtCayOkwLSk40IdWdIyc+
OPZ0l1Emehpz0oSDSDr1Nl2KlNTzpLhgzzD9cir037Ni2uJYQ5I9wb4LX7I3B5LQo8s2l/RQ+saE
WkG7IzC02t4Ow9icYJcp9pNuzUEZNUTpqLk+GYZq+VbmWWIEPXqr0FNNsjE7hTnPUau9wHa08xKh
476l4x4AixxD33MucBkGZU3cMEGcI05eSB1DJ37Wcz4cEqXcjeB4ucnjqN41fRPvMjX9XHpN4bQo
SMWOEMOsCmDyi6byyp9ID8lEYhxaF39VOSbRE+yQFoB8Re8hHLzS5yEXJlaHaDFZ5MyZTaZWOGMQ
C9HssL4f7ILUKQQPCsaC7E1e6JqCS9D26NQj2y92uli0H3S6XnhNuqvJNsihVqIJstbuz+kPjWSW
a8RETV7RbhOrX65mSiUhM199bNzGQUeqtB+xbZ95yaRQGK8EWYh8kIvMBEIIDJBMzO3t4PZVvEnR
OOnMYsjXMVT+6ku7D9nN0RPVSzsLYz91LhRxWhvTLr7lbREF44QHAlyOflMTgRSu6o0TeoGIu5NS
3tbRNJ9HhtecK4XNpCwA0i1SJ/+UOL5dogPzRvTEIllF9XHueGOoNrUWVlg9PTOUeTspP94aVQLA
HAfFJtLqEiELXYl8KuNHPl4Aj3GvnnQScjapNpnnU+vUv0qk5tfR3NGTo/ULr966Svzy3qwx0ib4
5WgjRr/s2cGw6hOhz84YKGmZ4iMguW8vUn3+VkTT0uwS3/7+h7d86LG/lKVFZKGtF2oMvYWPOlSa
5z73fiSurIllXfgd2WksnPvaGL+JqZVP8+CwfuS9dSwmkTNVNdXPxkfVZHWqOppLUZyUSXHrN8ZM
VAq/eKiiBPG8BN2RWdIHYJ7aqO9Ru977aQNJwa6T6tWooKlvCdFufyF7T1Etm1Fo9k7lk3M+Yljr
csgcE4jh0K811YcI5/Kczy5Tr4v0+rAsO23bDGxPSVJ4zHJHcMYpHIA8OV1L5U9ZoKxR3+JA7X9l
TTLEf5Y6/lYl4H93zL+sX8tb1b6+qvPn+v/DWZ/z7/981A9ei+e2794UB/gLf570LfMfdL+AG6B1
sgiAXgudf570TesfyBstk7o4RUOLo/u/TvqOyx+ZHA5N8qVX+Bz1nX8e9B2DyoG5+jLRT+ioNfy/
c84H0/u2QCUQv8CrYhRKzGsqgvOuwjxMVpynEXMu8csArcjv83fGRCBw0S/iEHe1Fyyu2DteT+5y
r3knThFfMo+nVpBES3HaFKnYUxX83uhsKQ1/gS1aQWnLZg1MzrTG85kcHbiQoO/06zJm5wvOurgV
GgSMgl0r+6P2yMbBCbxMY7eit+QjaZRoi67XQuil3dEjYhCS2XQfrWecZIGyFbkQuVeGlj+mLp9Y
Nm38Ilt2EHPqPvBUvXAA4kSTCEdeT0s8HgZZP9VI7OMoS8Kh78gyi7vLsli+OTk2ALbRYIFMtkMN
xvRAHz12uCAroRPXe9eqE4vs+O5Ucprb1GS77CqeEKfIeDyV6fxzTEpvW4nyjpQ0f4Pd6txET77G
VIN4imOxK1FyHMu4tE6spLd2ZWflB9eXmDgsMw5bvdEhqBYa7vAuhVCTapg+kv50YqbBe4YbZOfZ
Zb+vxgiDUQtLAfkEDsGBbc83w8OfpRP/c1c0lQuzogbjl/RVCMIUkx9Kz403LGe2k/a/VO8dFIFr
N2U8HHGJNZtEGl3QesZZ1rBpnSoTIp8xHzMQRh3wwCbZxqPAdJh7r01tSmLTBBvVvoKBsIbm3Te5
/dPP0/ZUia7a+W3rHpc6qg/RAiBMWy7LLmZ2tHMT25RWB7CbmsukbKH/TA4lFgd2r7tU1lYZ7dVk
Dfm5Jqrv1M0Okz2B3KHk7Z/MTQU2scvEBt2uf0iX/sQqON5GGqTpoUrHsGaeg0gCBoQ59TRtje9+
0mgYndKwsnEv/RElNY8yXLREu5vjTF1lBLt+N/RiJWg1xSEZm+g0bhxIPgUMDjqxw15X7nOGMNbu
18Rv7SwujJDKSQhchtmY5+iAcBo5vDeGe5YQkBGX8gHuE/6fJ55FGwz2csha437qSoQ1DuQzfAVs
dtuA0xm1Ktu/BAAP4Kk1lkNkSZIfnKK8LKe0t4IKkBOfBYdsPk+7+6amgrwREpL1I6FFzWmKpv5+
6AH2LQ1wxX7e58ouIW1Hp23bZjjjjE2zgAzKcKENeCeTrqaU1cCB7srUu+wsyluZBmRas8xs08V9
tyWost7Z+pgZHIdmBUNEU2eGPlE8cxobGyDlqG1liHgr9SmUCjywnlNxYyUyjnbHN9FRczjPIsu9
LlQ32rwk7s8xny98qbY9gdhVSge/LDQjrDGshrqTQYFFGLYt3EXe29W6za/i9lFx7riSiHDAZDjz
cczrlCpbgiPN6qc9fIe1RNIPerA4Ck+Zk56JzuwJLQdW5FaEvW79Lns0I/wUFH8OkBmOBQK70GAz
gckFju+GnNQiGPrCOeJjrfDrjIFVwMVK4ikJCj1Wm2SgbmSJZ+E24nQYmtWnlacbc26n8xbYuRnM
VI92wq7hGxtsFn130a5Ts+sDNWTMRMla9hinaNum7r2bzE9s/mHdmt7ez+HoxoPY5qWHgcDDz1Nh
b8kioW2k75Qhm3mxm4m02JcZKSbUD7Nt7kFybKKoXqF8hgOLM9JuTE6CmyRzoquqTi6EyeTg6NWG
sqR2QXHoV40HSdbQVIY0/+60rnW+DAS9MX+c62J0Dp1I1nEH0rAhSVobjczuQJ+wW9lD3wO5cKuz
zCnVIZmgeA6NvMg4U6KJ6poL4KbFvSEGb6MZOEimiDrApNXjsfVFvW1aEtEsqzPOFqgKeyocVo3o
0863gyScinAbQWRZYQMExo24GWYB570kpTuwcbDviqh77kB0mSO93MS4lD4bsLk/SZblLmediFtx
nGp9m5UQrfxha/eCJWzeZL67ycCmySmB+kTKV+92L2TBw/8R/NrpWRS3jE1y5+SRlJYeQW4FzdDz
VWJpyrQmVMSNss8kOr0mZg9ntBNYqn+SqXaphofRTm6dwt8U2Xxt9636QRuzCBC0OkHEBYJuv4rF
WsqcNrZWbkYmpw0Y5Z96Vp9kxssAfnWm8hoAxCZdH9tGci0SS7+k5mSd1QtYGcJC5mpjmb0KZ4Cs
4Bmr4mR2R/+ujr2flZxkqHTnPsIXvncagHpIdeVaJTWn/ezg1BsMILRY4uKt0pNfvGH4c50sx1zZ
1OmFpulya05jFkTKnqeAL0h7sLM6CuksRpfU0uwgJpqY+BwnkMBQTudSnZucZ62AY1bMhjtPz81m
LlDLeY7cJ/OYkIvaeDd15cXPhDoY31wvZa1qMqH2ditTnYMktIaJAtDR5/B3vtAgeVSZdZjUbL0k
Yo43cZe5L21ugU+CD7O3MIpflxBBxbZTpoOBeOWsUQn0T+pWmw9NWTR3kAr8i1no9SUuWmYL6gtQ
Nwld2FMEaXjn1v/PNWkTtaMMUt89aXsfvKHyEvcqz5xHU+vmE+lCkmM+OMKWNp+qvuNoHE/pYU4S
Ps6i7a/btl62nZ6GudKWH8syCTilZou1LoFDnxhd+n1k6t9VFv2EaE4wHaiXqIwVoE64D7LAJ20O
i3ESg1/YicpvtxoZAy/DkPjnvFjfK0cHBpObnEkMJHGgzAtYMq3j3STgyy4KohA28B7dw6CnF5GX
PMnIVCdTvTyVnHyKSbV8ED2nzbUmMGIvvxuzST8BA1fQaCzLXelM1YOUFVp1FmceetKca+NgpXQ/
l+hk6UePiobub7WaJa0WrQYPflQBbxAm2FItZzGSRnqZVJ1pMl5mPphHlcf6hmlidCl+x3x7qRNk
DvRRkv+LB9eHtkNtX1L4jsX8nEL8eSr9tN3ZtTcdI+XWmFa7Od90COnDzILJ1vtOsaUJdp0rQSGR
eOx9T697y7ZrOSHSM0WoOcpv0uDU5ShWr2GU3jYd2ijsmlruferIqX5ki9eedzFUqYaNJWVe51xT
IKEWldwL3QqF6dw2lfzOWei2gACW6mKn1HBVdPF2AndMzTVKT3iIlC9sytuGIfUtyvu7Zcmdhx5z
sJzTee8XVfbDazjgS4CDx65Mhquq8y7dudJ4mo6Xb2SqXqAPjBdLZ3D0G3Wj2Do1hLwiia9UO+QP
QrOde0tWxqVbU2RGCzKxc9YVhf+4uiu4i2d+TNsqdfQmqAaRh/0w06cxRzPfOP7A9jJBGjtE088c
JvNp42k7a7FhHSQFLKVI/oitKVDmgKTfr3ciHy9a3wzJ+gpcl8No6h4qj5fUqesb4l9O7Hx+rGIQ
cL2VsBsgoR0uYVraRzPzHtNpehgdki4d/WIURBfQhNpTmLT4MvEMeKCdAQD7ezitw0FGybfMpf65
UEkamv567Bf2bbI7Oql/NGYdKMIYhSPou/2y9DeQObY58Z4dzoOm/KH3IuwS/TQv5yLgl2m/E9Lw
va+ik6SoefLg3QdP/qIuuYsyqGslX2s5esCas3GDI/q8HKa95akj/b5tArBuKavbTCMbFZnyhiS2
gCruTTzG8hW1ixtWk5iODY2gszrv9e2SuNlppyXVRTeS6lB4dpgRhh8MoK3hqoIMS0TSnRNfmgaJ
7l6KWH8iKQ5upTTNjW2bPC3mOn6ltDgQOvpAUaIBFcsstvgza2laHXOS/uSCxKZ05qtiIsdjKk5E
nW6x3vrs47s4zLO5OBfKs4hWSI0rShvZoRTgIacl2UHTvNBG5wwUn/FkjEP1XTn2RTwBqcnGySQN
PKG5lZYjNn0rvpFy1J/HGd7Ykmf+NtP7V1oEdGUmEQVdEveh0faU9SKBEy5HA+JnCJwpG1qXUtoX
ltdfT4WS8Mky41mkxMywgUpesxT8H9NN9kK868VUDsxfgk9nGB70MivvfaPejdScoP/ujRJYccUv
JdM16M4YNyKvpwspmp9uadRby2rVRbmwklp6mgclrQwMQu5rYmBGgtTob3Rk2WvA5TnVMa+mhNI4
p44ZWce0rF6jvhPQGGfznLyf+85sgRxDqERs+ZJlszrKvrC2pHS0+9TIoZRm8bOfeYjt1NhlC2Tf
NtpQ5HK2xezKZxym3akztOkOGPc2t9Jxy9YTFWVeJJdTJ3b0z1wtYNmThxkedOdU565Yxtt5bq9d
jyx8uOjXlZPckk7xKAp17rZ0MKI4fXGSFZVNi2XU/IOWVUeWtyTQ9D49tqzA597AfoHpKD1NrLik
h6bcUKfcFkxZcRZ17Nx8gn339mAw/WWe9RC1kx5K/MXPZWOpp9Y2QkvlIfXBMBtQsLNh3VYNhana
+SalosHBxpi6/qFwMED2rX9oWX+IguSjBuNM+KBXndpjfD80jXacvPnahHbs2lFJ98fLSV2tn4cK
MmbvvHpO/qxGGvX1ZIm7NDf1neOwje5qpqLItwLIZixsqZzOdHdtceTFlcY8uaL9sGZZB0N7HqRG
UPCwc0bbBc1ZHyepXTmlWzyraSCn28yKE88e2c1qfH9x7BCRQrgGsGDHunMEL7DhtN7OtdRp2yle
LgHhvKkNHS+D+aNPW1CpjTxFfpFd2EsxQZvJKYSXvXc6mu2tn3OscaIOI6iov3tj5B+8wXMPhGEV
HHV8SPIZIRkQvq8sTd47RgmU0K7PU/DMIddzhK74rbcr3JTa0B6oblR0nDjUnQLR5WjFHr8MB7j0
pFRPnJ6tNvMCT5dslqV9jyKkuBed0bH9MrUT1RXdg12I8kwTThO2Hd0dRebNternpg7tZYm2tC1o
1aakr4WFQZ+3lGZylda0gxrip0KSY+ZAgWU9q1jmX/1ZZodZ0b509XQ+g6t834iyPlhmIV8irCZ3
ueaa22ZJy9dWgkkdbLIdxWTn4WxGkjAPmYR+1MsQiVrEnGPlRDmW+WNTZP5Tbcn+2RQkVqap85qZ
vX6SewVg54rauJbRktA9yiYJjSyysYmQ6VbsJOkBXVCNSX3UvbnaRYWVbxe5LC95Umv7RnOnjTPX
Y0Tuhlbf8GjWErxfr00j8OUU0YdN3zca9exB3No93MrMtZPrMausG5rkaRu2hNQc1AB5fO6nkicz
txt81v2VNTT1Fadx76wq6S3TZBGnk5bMGPnyYpN7fQ/icDKCZurYgMDBCrWkjrflAoegwDJ74qVw
SAe4wOcRYRmhxOJxnkGRnyVSYS/KumMGkjhhSDk80jIcztTkzye2Xukns+7cpgWZ9z1vSzyoYefF
Ls0S4iAl8RD2eNqTJ2S2ggV7GCf62ALRX6DPimNzs4xEaJDCzBaGXruhJwfRGtkNEthHS5fn8dg3
cMlrb2tVGOyaWEz7EfLRzyYCHgzXm+UfcJBsg7yMSs745GXeTsX0sgoMNr5s4tuCTngYz8I3Qj+O
ngwNIGGgRdQQTM7W65m+IT4R46akxE2NsKMEM0WjuJjtisCXPH4yUy9iuy2GlXaWnvsacc2xo1kA
O6vMfIr6ojvErhqYoWrum50+gUkijjLSXyJnrgKT23PKfhNHtL2kz6oubv+buTNZjtzI0vWrXOs9
2uCYsbibAGImg3MymRtYjpjhAByjP/39oLrWLamqJatdr2WpIIOA+zn/mCXrB03adyFtjABHUx13
E1xJ6q0Xo7E1IUO+zSg6CYedKtWXFZX7afIL8z0guAt+knQlYmUNZzl3c4WqgGCggCDmNI+FEmlM
aWl+P0xbWbEcq3d7FNmpyWsCRwqhrz0P9zUZsvyhTJ3lOS8y+z2ozAeIcSflmEs4mDsNPxUoGJEh
bfK94bYJjW+JdUe658RTSP6bS1gbO12TPUnZ1bB25Pc4qWHDTVBMzXhWOLwQw09QmiTWtOJcHCOz
Tgnal5iEnStiCeNIKIV4gOG8IWiIuiZAN050u1yW5LVt5C/JmBYnI3MCKptS7/owc4+9tor9uKYo
asoR/YqpjHMvWHx/Q6d3nrK7CHa8IT01aekRFiySKAfMWSIcbNx8jvIhmO9w1BMs5yURyCCt0vzO
ps+8XdJUS75ezmvQLi+VSNI7tSTWYTSS9KzJRji07CEfaG/3mJT0iUz7/lrPeGYZfR+RT97KzK9e
W1exL7U58Ek7B2ePSC/MOL59T8ykfaXsk+tzUeZlGNYFUjZfMWwxSLKEWkerHQiYhQDflU5/Gg09
EL2Cw8ZNfP7A9fTVtPwfyQoyl+VMuHBHtdl9iMo2Tm3o8TYttUmbMOFGFKIr71hMYxdVZbW1cmZf
CEmKrOTVEHmc6EtKB/qEhA+mrtDiySG2ZemUPshyCag9DsOjLSDdleiewhxByzA8dF5zb+r2gaaW
dLea6d7pBkYioJawM2jNJst+79XjJx5pdsfMRXZiDLskND+zmF3CmSHchxsVDMoyyOUvMIxYhQb9
yX7K3NqlPxKPP0RQeYcmI6hRa9yoM0f4O978yzA5z6bb2pRelL+yjMkPzL35VGfICRyz6WJPi2nX
2cs30RTJgVC25yZJpz2k4Pzu9VZ5G6zOJF2mgoVDWhIjEvpogVPm1nk2AmRI9UUaxdU0+CLDKvzV
WfIANhIZpbYi9FDWTtNZQOBkz1rfTjdCXbyYGI/6Yvd9pAMXRrOnDbag26Ub15dVi2G/putnp3ez
mM3i15YaIimpOuatX91VRFNmxhwcZ+DoU1403ZXUDzJb6Lle/RUbq6rnkz1mnClj2lzL0P/wvTn5
YYFyzol+E2Dbr6kHu88NaovrXKtvrOZiVxXgBKrcWFl0J0hoVvLktNtEzpQ7RIWF/Oc+zzcS03Cb
9U6NZtkD3hbtd9ZggrAIXs8fzFxz5PSrsNU9zWDyoKaehvDKL32AuHJECLW2U1Z/84KmVJGsC6RC
oxxtK1qJqaT8fNX+BkhP6RLl6HqOCbIPtoI5cZNId1X7w0NzfpNFapSXJCjQFyRBHnyIiUj2HUek
/L6EPWUSndXn34aiWS6WItxqMgSlV8tosdOXzfBp3VQwjl6+UORL9q8Zvpu+HAWl80V2CQz7mVqP
HXNSdseRAdaGf+DOZDWhe5MWSWexTapoSpN3dQhvaarql7kps6uu83DYGaGb7Y0sMWPijsaIiATY
G6h+cRgRHT6GgjUvMNPsarZDcWy9wjuHtojdbJNxGbnzNGoisnznS5uRoJcE+qJxOkED+/iMfgwO
r9IiJFjYSnNdUb+PQMoPvnISPAwM4zYhfod26BENrE13DFcL2kcbYaR7zrMwI6hubdPsaKr5y0x7
wIAu56zbWu7TdU6fQwMGCoZr5xocQ0ajy7ckweiWtIN/SGDJLCYwTte5OGpX7Uu/uWzpCZepZNMT
1BmPVCPF5OKte5FUxXGx4DmqGoQbwUwQu+hqBPq6osyexGKG36dJLV8VqW23XHP/IUgnK3TVBdrb
hlfOmnGqbiqr8ake18faLTg27G1YKb3bOvTz3kEQOXHoVTOzHMaXnGpUlRZv7DdvPKRW1JNkKG3z
I7OSvR+kr2Ogz30TPjXZbP8C9Or4k1H4Epsdb1DWlNV+NGoei8TtX4lu889EaP5IZ7Ry1RQAd892
cZJOzm+VoBpb/PZWLO5PR3Mbd8ZoP/RQPA7yTDBQEwA60SZDwcoTPQau/gLq3uzF0qw82+UYI3eD
6LaMJvZGOHNRUsY+9jKWnkIS52gvGnP53BvDOVEJXBGCmN2md9rlU40YZkHuV2u/wLmn83rXycB7
HOp5jOqkHg/elKYfoOBltEVcHBw8XZ8ReWLsSs3k11hWCCpVbXw2+zXhPuE6pzzVz9HyUCn4Gdqt
iTUDLStyc6+W/JfGQABh91200t3bQZN/mFXxBWh+PBI0+SPg6eZaJw+RlIPOO1dWDntSNrI7JZI9
GuErJmEhXxFhj6DdjD5Uyvzg+qv2eZtEtdD7KkgocLfd9Qr6TgGVSZI8pTPW/fYXHAgZjNzednZD
Vz3js8l52vSWtw4sOVcJsR1GJUmtI/UySPRDXbT4GpVSsT95+V6n05nKmXwnaZ9DM/2GbOkyU3Bf
GeUptUnfrbISdK8KqgPtK58C2KE9UhqbkbnoDkRCws12xqPvyBrDRuvUDxTyTKzaOXGTChetg8ZH
98H8BTWJ/yLswfw0F4WHFrbzY4sF4bkhx55hpCS1MIDbcEgEuYNqzJ67tegjAUX1hBh+vENZ4cdy
Ck+dlOGBtiERVblpgPbotnpVDIpx3SUhMq/QOAdDWLzgYkGT5OUjEXXFukQoz9dD7ddtzLlnx+QT
ltfU64aYwfY7t6V17IqZ+72HzKQdF/gjlMlx6PIXOzC8q13jAvf68q4lJ3U3Ewp4H1bqU6o39M1q
Y+V1Py0xnEWFnHqt8/atz4L7wVQo5qgzXdwhtrae8IQmb9f6OmJD3vdLENdFKm5WasrvjTvSB+Db
VZSOdO80Prvg0JryzMPY3AIPlVmycuG3CBSdOn1O+MHpDAqjtdw4LIUuKTbhjlkviWkNqx4FLxH+
gDTvQ4eirjJ97i97uJeL4WxKovnUok0xlqF5ZS1UkTNbr8Zg5PQTy8dGKLkPcuiBFAVMROSivUN6
fk4zTSdqv3DF2QnYbj3uWZGajCsmYUcylu80Q+XDrmmG5MmTybIjisc89mC+pWf8MEjt5lcrECOO
SB6LogvvraanHjSgSxGOuFvu0RC6HNbzp2Ecfw4zGjDZsKOripVAys9BuqCoNEBircpWj5leooVw
0DCZ94NKCGwTWVwDGUeys167rI6aobh2aMxzhvhZP6W68G5c+nKvrd6OCpPy2HK+65RA/Ss4T5Me
1e9Qp2e635PY93jKygE+okdINZGleh6mit1sfAonr7zkSt7lU3dLOy+/z2llhhWty2bXEht+mAmg
3GTYbxNkySmdjeKBYEkj9vsC6NYoe1DRxg4uwwKmHLIekVTzQVDNMeUNPfMNPQQzhUvkHoLs4gnI
LRKbwo36cyBpTrNKnKPIivHHWgys00s6oDvULTPr5K77Qi4gplYy7N1G+no3i2LZ5dr/4gIIXlHg
A1iT76MaBIM8MgDbdoQq14oC2TsvlFEUsNdLe3IGYknntGmuQTYWty4XAxOSKiNtmHQ7rY3YmR3Y
7yB0empr8dg1YX8dV+6rzF2qOCTrhz+iMoPYb5wByWPp0JbnfczbUVcmFW4Kn+Lp2YNvrBurPjtU
wu0pDk2vid9fBKnAxwalclMGH6odND/VJhRE/oj0d9yiLel8Wg37ftYV5392oonxh7J8vpE1Gha6
3lBJ+96IIvoKwBZl1vpqd7ziOXSv8FoKRz8L/kD5pmMuqns3QPnbis9VC54cdC+GC4pCIjTDi2I/
A/0dPMKF5+IwW6CrnXUc6JLzJoGULpgPEjVjZIXzO6/rBSvLCzn2HanxyDkVLRTBtDfXKa4n5GC8
R01XUn0yHJfZ3F5/yGAMLs1QrocSVTdHCZNoyymtR4l0wDqTnIMuTnzzCxFZvClFADmYmjyfipdS
uPsOQ0Sj+cmzoTviBGCtJFs4sM+sA8ALBAtTxwL/XIPtQxAm1VEwaJ61dMSDVY/EW461zN+IdSx3
SCXzfVVJpHiifJxYlqmkqZZbhr6aWKLxVLiwQ8BKfIem+aZn45hJpJSpkQ+RGAOOKyfIHtCByrgN
lb1De7PG1jCaJy8BiyqBFe/FbH3x/RxhiBTlmXfDKe/ytO4ebcQM0ZAXyXnoRiZ/yW1mKvVtoQ36
yNH4QAuuRcatN3NvO29DAHHS5ln1mdsCkQChG3TzJOEx68sPvGk1L2VW7Suz1bGvzJ9B46wPOam4
Ub6okeUxX2NHjCmQNfESuh55gSt4PbD0bjWPnmx3feGzgtsfNiuKlM0xtHqyQjjuAgAIe27jsfPh
1bG0lhyLe1eKU+J36PBI1iTE4gd7y37LQyPyITwhNL6I1t8MDouOiQKYNGtnYQFVIvq3wcU+h6s4
29hxu2mOMRuwQQVtGFcTq2NfPsp8OxeLn2sXHjKHlOPJyzhqcx1p07735wYMioFIqewFFYp7tDqr
0czU073nOQfXBNmXFo3QhniiF5cbYAqeyyr4bDgIYasFVDYhHNcV0DWFy8ja5+EjfwnjoWVR+LCF
YtEeEpJIqRRBceOo3LrN4D0bCwMpP8Y+iq/2l81aB4VYL8FpmkyFe2Z1zmVB0LibgfwvYS43AvgN
JvyK02PaW4JrrbDXcZ9R4nUXGqgp56S+jonbRYTEsyuhkebRzQ2mmAz4orqmbPiySIj48R69JX/w
8+5ZG/mn1pjoskmPQe895o7/bGGPQouZGZE5qTxORfiSWpQdp8NErksR1jBsmb42pLhgfebvRR9I
Zv4igqSYEDH7/Tvi1XpviswOI9cOirdGcJcdJwobisNm7AhvNYlNjHz2zYToA6T2nyTpxqhXD3VL
dGOBdv0+NPkjzgUtOTQHeeiyM5cA/6vfyczZCSvMjsHEGxlrq8O7HvZrE8tMZed+Ss23JV9IpGHP
d8OYD+d1dmUSPLsk+yEa89qDO2j5hO05vTBJIj0L7Q3DMjmXJqryfmZ+glwvCXZrr2M5VNaZpbSK
p44OD38DNgUag0iuDESGM91c5VeRMsWDL3sO0ZZXtTHMWIbJS0mMNkcsiebKsdKzn6X9fYbakbIq
6uEWVbyjjctiaoLfkY+xEiBoPksKJZ7WiqsZbxyKaxTAcvhpqi7Ws4Uc1gjWva06QH5tIx0Op3Yf
eAUaZdWax1q4r5SnPJocQ8swPxU8cPhL+ktbyZu5EMFeyrcN/zwoX8gzrvowQvaK8NqGHQi33HRS
XsO3dVmQGi/GrccehPIIiGGEyYNA75+RmUFn6j2WFmiuKj0gr38I6JfU3kYNT1Q40Yv+LLZcFUv6
aG2q13IrlTJd+SKNRMMS++HeN1wCt21SAog7d8kInwDM6k4Zt1YN2dHIwtHYpTwscSbXbximMPn5
K+HF7kgYdgayVgzd3eQzr1I6Xu5ThQZx9lf5zDzpXf3RHLl9GuNO1LzdlfXbK0U/ZOt01kE2BdV8
4fLSrGxvA3WgebAsez8xOwJeJ4R9Fkh9SwD6Szc5Ia8Uva6VGM3It/M2rrRNK2O+XJhLumvbSuPY
l3K44xvBCGVX9Uc6Zlbk6za4a3Imvq6dP7eePZ8Kx2wjI8GQaKYzMkHd6yNsXXDLVfdzgkxAsZ/O
+4ky1EdjUoi5OZ/38O97FSbf62ZkpsvSuEG2dTKmkKSSaZtcnc2LRWL4XWjOXyBe1QlNJ9enb9j0
PU8h+mc6B7A1gc3Tp/A4gsfSmrX1JIzwLYl0zBtiuj7yrHZ5VUwtFz7rLbepJNDZajyUayC5Tpsu
edQGsUluwfnQW7158PypfGXSX6IV6JjGS+yQm7vpqZOUBmB/g+CnneBb2pvz1TUtfR+2S6ojb0T/
HgaJi+ehZTSiLvtYiHGE+q+LJ7tyrStlkvN9i0rTxuVowWaxNQ5x4HXUvqXr+lSrcvgxY79gfy7I
FnMn65ExUgdxM0ylZGAcIEnNFG6EWOZ+GfYlwjZcdGtFZy+kMHQFHGhs8NPHU+9is7Fpx5StlXVf
2iRYjahCFPzLmjqXQw0p1y4jsl+wBDgoebMtE17ZSjIfteq+H3C7HIZ1U31UPKQB3VF2+lhaUj+1
VgMsQ2EkwxhOqTCLiC9t1a4JPdS0tpUzyNCFZdK1VHhoV/tu39qtf+B97uMx1N9bcjSPrs6mXV/7
aDacnKnNyQrKCzyyz3XwaDXVIfPZV/JRh0+jJ1SM8NW8Oj382N6hH8Q+l84sQrZJ9CAG+F4clss1
sa3XVobVQzYzDq1TeTc7YfskJms8FNX4VXbOg2Ow4RQOLDFx6N2lLmvjtCTQ1LW0mPVSYLPM4f9M
CdjHILW4F0N+Tg0pd0kgHm36aE+TlHu78R+aAOjdnz4T+B4l4bi3w+WABetq8tfJi+4r7tb3oofC
zjIVgwTcJRhgl7HaE2/CBbYCZBSLtzXTGOVh5HZUO1RX6aVLxynyFzdnyVkN0tDSDttV5hyZggJy
4Wf7mhYun4mCd+OMpi+WWg+tNBO907N/EBnp4R4B4HsMnOaFDCr3ucsgQDGNJuKr8osRXUObTJ90
Yfj3c5MUX4eyYD9ah9CLezuhiMg2R0Jwwhl7Tt4nd6Jqh88MYE92QHgHQ0saEGegpmPJ5rIrallw
s43FT4yT5R6A+1nazsIKvD5klvlTumR/tMbZLKY7s5AHHtJb107Ez/eo+Jw7Q/YvhLt/C+C6mCkc
9ka8yEToB4lxWAqjfcNT6qFHrvStLHIVWVsVA3GvdCnU7r6dsEjtENl7lOAESxV8rXofYsAeyLXr
Nfblnqjdj2VgssvS3LHhlyeHJa8623Pj7rH4LI+yEQ/j3I8YjkAg77wZ6HnHcp9+kF7IU1pJ71M5
k/uGgaU6g5hIZlCbeZg70Z+Hhzozrbe6rBjsaRLY5qfs6uNCgVwQycE2DOsDmPXZhAu6+BWvBwuC
8aMeXbziFZ71t7rlMSlJ/7tYbVCcFrcJo6S29ecst4A94Ix/oqCQ91TrFq85clloCcM4N1bH99GK
r5NrfW9Dpt8gb4oHK2k+xmp07llX1neygpITEur+aUX8c1SoWL557AjnESPRg2m2ziPqeutqeUVx
h7u6f+BUhrvoqwoEm78kVbvz2S/K8tvQY+ypUWaEiyBLfgTls9d+vGssnd1qYyWPp+7j1UuLfd+L
8CSJM30vFv9bkU3DdZrBm70KVffCF34r3DWM3cV5wudezqeyq+wvaaNIrc9l9sL7Ss9s3bBZeuYZ
dfRdWc+/Gnc+6yEdrqs5JahKpmI9UfTWT3vcbD9nPMdxTkIrINN6kAl2Zndcfxj+RLdP3sqncGyR
9JdDzo0lqiefwBMTwlocElmFINb4Zl8Kyf94RnSA+V2q2PLLd6SaeNidslzjVhWxGoLxh88B1+00
AmRWaV4vQH5AKqVFe8x9y7q1M4OrsItvMjUgErAfX7xM/cQtlQwnAKj6II3Rf2EDs/bCS6cDnkhS
BvP2SzFBMc5GzmuD9S1u6/UNm6hG7Ji7hA+6Zwuj5w08yLnabD5IC3j310JT7oEgE/I4VCAtDeUG
JVeBqrz1pGbvSzaG4V290RzB0jRvdeU5O51iGtATf9SmRHri+ynndz79lJ69RpNVfwI6BQTGjWsd
QPaQYo0ryhE7GfK4sQ19mJWJ6r7OKv80SBf4ZbGp80EtVp/saXIh1AXslK/9D3YPGOOBVg17vA6d
hc6K8ozx5JluchVl5xx9UpbOOYss6IdIzmvtFNQUjdOhC4uri83mZskhAJ9oqeic/aNqSDfDbnvX
uSXGfop7gsdEDwKZiW8ceSM0FJROXq2KkaMJwuESZMgqGReqExH4RTT7iK5NBq6vaABRQlpgvT6o
OnOfWO869FJ7t8+4BVPxPiVeSnBSiJp3BmXk3DbTL2AmDEZeb74QCuVEqZGGkfI89Vyp8BLatqTu
Z7nHjfo91+0YQUYWd5ChYSTK2d4XqCWoEGrYd2y/J1s6n/S+RRYRTUv5nTSMT23OHjymJTK5bjwr
N1xOg+FQbKFdcZBqfSV7c/20ZMYDCmwAaT98G3Msi4U0P6ZQc20xG0S5uYmHu/DsNc2tqZwXsjsV
eibVxNyAKpowAYGtu2+0AKbHpknM/dRJCtM0CgtVqiPO8GQvMrM42YYnzV2AFCoucb+8WU37hNrA
jQoQRFSzGwO7gsaSzhDuUru8QSHs565yXrvfHo6GGhUb1QYW/FXvZcakZlkgUGEB0rgbgsCINCU3
sdljDTdZX/Pei8PR9ncETQ1nNJz5iVmbY8fTwSecWA53Gc0NiTS6UzfnFBJ5ZYPWMMdHQoLWye0L
9y4beCaDFHsBilu6S3d+bzff0c/4p7x0PtKarrGJbg3TyM3bOBq0n3dOwvdirdQqN5R0mVgspMtE
gyyEtXwYOW+Q4C42WRSpxlY1Tuy4Hlb2rBDt42x19oMKUNrb6Qp1bwzL+AnZ+HzqcfTeMXr1MGoG
RuZsw4aEHfFQP7SqY9ZZixpcaZu10no5hhrLq6eK9R8ZU/+Wje8vDXp/SPn5Hw1/2+f9V/zP/5LI
HvsvI3teMZarP0X2bP/iH0Y+gnkI+MIba5OQTBKb/1+RPf5/utZWUUnDVWCC0P13Yo/Nf3KEJUzh
Y7MzXYd/8/99fLb5n5YVErrGP7U9vHfWv+Pj+5OJzxIUAfsQb6bPje0T2fMff4g5I3NAL+Za0yol
zPoL9HV20U4exlkyTi/wQVXMpr88+sicrsLo1fF3fsfHf4T1/J9mrEGUmkH93//4Y/oZTkV+A34X
ugSER6/Jnz2EzmpDlFROC//kiZts9PgtVwlNbH7W/01e0D99FMlGSPcB0nEM2vgD/vib1kbiLIq6
SNrWiuqVZBgvkhU4fSeq8G9+q3/6Ujc5HrmzQmzp/v+UH8+etPQ9To6d6eJJGYSRAzOHEz7FTJMH
o/nIVw/tsTisaRb+VLNa7fNff7FiCz/673Akvll+S7LKbEFrIA/en+PDFMKF2cRLvyPtpqB0jcFb
RaRKUH8U6ByNhyDG7ICzX1+Uv1YfbkqR+W6yy/aTXTlDcTA6X//w5k5Z6AZ6mIO//gH/+efbgpwt
4ujIgCUNc/sOf5evl69BJTRpY+zhWt23RjFdjBpR019/ym8xfX/8GsjwM3l4iZlF6v7nB4zu9zbs
yI2gfrHJUawHy4odZ9JMWG5vmR8+IUgPALZs4k5TzwAOE3mxTBe1w/ac9NlT3lvZU9c1Uxl15C6h
OUhzXAKsCuZLoaQ/RyP/6zzijvcPWqfqhlN7sHeM8EYP9LFa9mHNbEI7uqJ1vv/17/fHuDZGPiJG
tnpL4VocL47FCfL7bxFusl55ybA5jVi6vdIMDh2v225e63kPVDQ//vXniX/xgaFr4/o1+cAtXfKP
H5iisZkDSSIdV/fRATcEpiLgIBnx4ZVfgqQnD8s9Fp2CBXU+ZtNDnJnETTAcGzRM6fYlKmP6m4ed
w/APzzrfQsh3QKEBNzYdN39yIvuuYbrGtBLw3Lv5S8tJtq+T9adWFKEvzmRFVaeq6K+/iT8/v5aH
u9riI7c3nLf9T8cJtyxksgP8GpaBPLOTloemUtPf1IT/q0/xCXTj2d0qPP4cLj3mhHMXW709mp0G
NJKMbuzL3t98f//qU7gFHP6wdAeH7p8ugXVxvARpCJ8yVfS4AREC0frVvxVBybOKW53SE+61gDoK
7rs/Pjod2I+x9OgUy7z7Wjv2/EV0vfPjb/4s1vbF//6Nt3yToJtA/GZON83fDsbfHSyL8BReSPd7
H44c9mY2E+zm5Tpsf3qicqMJMcm7SpfKPBGFYVgxQVM+2V143oy4m1vS5MfBltbNzbdsGfRZvrxB
4g/qhOYBn9miB9mdB2cA6C6WnrXPWhQJkDlY9ya8o4OdrbcK7DvqIfm3ztit7YWeThYd0roEkzhc
zXhSdtGU5IRlQ0vEUkOOVJfiu9OE/dQIMLPilJY9YkAoeAg8nAs+VGDtTmXcp8XybYAMLeJ+mJsG
VqIHsu1UO6cP7ZTapwWPafVuuPbqR1Bahrqr8IHp59HutPmWyIwYeiyLg97Poei/h4thpIe+rzUY
2+AVNU5V1NQxzuxsoljdBJHpfKvG2ygtxAg9MFJ96IBm0yMK2/7dhCyp49FM0uFQJ6370HQ9sOza
U8B3SXQ76RgZqBTxUKlkvXeYSrMYvyEyAhduRcVOIrLXwNPMv4ObheJgrKEXYJ5akznqCivojnB/
BOAkMMzjzrSRd0eSLkWxn+nZSyM1CftkCiIADqmupE3dm8P3UypXn4PSJx3AVKn5BTBEwprmoAy7
tnSNjsSCIavjtN2+QbeqK4SDnps+DSThsLZyZ99W8Kpll/KVQnq2QwAALleDxjOy5T6WtS1/9rM9
qb2fFmXI/hGKt37qeQgqx3kWwyqMB/5nPU31iaAXuMeSssAZLu26z8tEv9PGu5r3iyyyYRM0meEh
RON7WJ26Sc6W4hC+WME6zCSSINjakO+uP4jSKnNUYJsNZBCj8Vn0oYRUaLu627UV4FRgT0jz8wyJ
BzNpnt+v3UIYCxDDUtyE1N2HuUwVQhK6evNTnweFFSuz7n5MdkexZmjl0wnutlpjFApa4ues1Fni
30MaItAURTxLq9gnDprAaGJ987H3VrBrk133WE9717a3VdX+5koZGHtSdUBDcGVkI1jsIqprK8pp
5geai8tsjOW3buXWiqROkQm0nqMaRGHdUEYpjmzOPdrtsERIP/26+l3onGhRAmyvV8P6FizlglUb
KGwBA0amEtM0P9zqbmn8M6GLTY+evlunR5y3LK+dOTcWHLiVYGPp+oCqzQKDE+qm0E8O05ohckqb
1sKg7pZbWo8mN+UGZ+csx2Yl3eJxhH74AKtp28dErWnyJgbl5hdawVC61JYoo7ElKjCq1QQSrMqF
vIV8zrwWa6yxfBQzgY5ROS2TjJPFF9NBhar5soY5eGhG+GS6sxI/GPbB3LkDgtLELQ4OHh4PaLLF
fdbRNUH4bNk6fUR34lAdrax0ZZynQpHIZ06+fQqaUW8Ue9Ce81SVzZ12/c20x5kZRmSeKcTiYwpX
tMDUADY3fXDtWjVZO0wdaAX0ODW3SlWZjHtHZhUZWLWjHxG3YNYG6t48yXYijs6y5hkRRkv2LioJ
498mZfsjJ5voHs1iDrTdmtzD4xLSAduEioUXy9TVQ774yo+U3GN3QO/cyIba0L7cIJ2l6rpTXvUT
r23RNxjtcfK85HbvnI0AzWTsmZVzX7Z+M++6xKfR22vaMgWmKyYdQb6GFyurZA9dzfRJAJHd22fL
bJMXx9f8xhNJlz/CdBQ3RKV+R0IalGXkBJUiT8AJR30sK+Qwse22c/c4JYP2zq6HVj8CK8Qg7nkr
gUc1VSNf8diuV7MWdU6CZemLCE9u9UksdUi6PKfVEUsMpoKqIdD+kIeBGiO3qGmQJ4cEU44WDxo+
Cz2t4RJsnmnutR2oQh1noyMuvJtkq3uISa9NN8MnTHgwn6q6s8pD2/SkAKb1PFeEgSKTRzAo8CMU
QTFgeCIM6hfvAqWb9Eh+lfBw/Y60Mdul/TrzeGWXYTAZ41riKHxSQNB+Lilm2owAM1RIXhqakYlM
C5l667tfQqcUgIck0qGnAPssdvhqByLFU3xW62RgVzJnvOGR5jO/Ow0So0OHn0mQ2pEFqA3ymtyO
uWhnaz/YdvoZmh7Nq5NamYhcunbcXS894yFN6jCM0ajKl8TbTOCFyDMenGrMX0tUMm/h0ia/6jFE
eGZ0nWXesU0hnLfLNacVA5vNL0CSzDm7pV1/WpngUGSmyqVRALEo/qWczOhdZ6QB9o2k7+/HMVF3
Bi817snSbx+91puZGJPJeiPLYwiQyNTBhx669snFOvYmS4WyqrSyTdRvWi3CAkxAU+wm3rqSgUFc
z5PfFtVyEiP+p+OKYdI4bl/IDY5HzpdMYbqPs4D6Ys6Xbv5eT0SgIScyu5Lb0wCJ5FQfUSpD8tvo
miZYnMFrdjVS1YDPxHCws+BbDTTKJUb1HVa71SbQZHOkIbXntYL74a86NeQtOBo1ZOxBZzUEl0GO
LIRN0nR8QGjhp4926jTLiyGcokI36fmDf4GZ+0doSYo9p2j8lbfMqrx0rWIsrmNwJmKQ6uFYYuXi
lF0V8l8orjrGSBA09V79P/bObDduJc3Wr9LoexoMTkFenL7IOVOpWbJk3xCSLXGegjOfvj+6dndJ
aZeEfYADdAOngCpgY7scmcxgDP+/1reSCHP66tfB7m8Vl/5lyehtxeg/PixB/Q8sLrlcff81I2ob
PuVPbwlR8x//q7D0RZDMQfGGa6A1B/0B6/4HIUozvxg2CXwEdrhkkUjd4pScF3RZ/8+/U46iqESs
Hf/hjDzXj/6rtGR9AcoG/UsIuMpMVJLcfsG44Rv8VcuhHMez/uc/v63tWCeXb671gKb4r5gv4CDu
Ty/fdlLCXPaeWGKAg4bwckfoKo6BjsWMtHtVGdoxq8mVWgwhL/USaidCptGrwKSNY1Hus9C0+xWa
33hcKmh43wzCE+Id5XOrQtynUHbEoZMXNBCqpAHlRFP5yqcdQba3xok/WmRxiw3PRAqWn9XxMCRH
muNEnaKdQ9LHO55Gq9KBlBGF6INRPWCBmgtEsb5PCd/tDmaAN5J0n7i506QU1yE05IZmjf5iOGUZ
HLWxaQWh30MYb72hqR6S2OQQa4Hubs6MsCiT3RSXtf2UjtOoX0zVZJQ71+vo0TlBOYuKaV0URNWL
7tVVOpou6IsYoAuakuau9XkwK1mYEgwCfqYE/oQVbgsvTAHsecqiPN91LTmYskHkl+aq3sWozLGi
pmlpLErRwis2gs45DlFvYtLvfPslFznGCHZU0hpSc3SWJj5tDmL6ZN+76OEQi9WiPBROFdMIKjuv
2NlJNVDBh/r6nYjV7EmPjS7lEAFPMvA1r13YwZjdeHCkgKCm3swpQld2b8YifrGCLCigWJbROQeB
7FrKknaxPulWCjgBDccRyBYn8SAf/Ze28iuUBbWj3WsY5gL+NhflFzAPHAixkUobnWBFz0r3fLXV
HIT+m5wIimrtcCV7tmLL5wBSxPJWR7QaIMQyfA1cF2mLSzRruMHhZkt/142eNDAeuc3K5qRp4aOz
1DO8ZmP2kOEmpF6uJd/GCcpDKTW0BbiidW1RRWhdyaoZ+gWQLQR8WaDmejuAx02uiX4PCrMfV2Zu
w0uMkly7NGw1m/ox/bDGM7PO+iSIQL7oYRTuOcBFCJW6dr5b4P7HuUCLYc6zKDi3O02d0LxIcg4X
AFDDq2ny4mcYSVG9DywhXzpyRqflaBvNs+OP+aMyHRxK4Lu50vR66CfQKKr+rKyn4jmTRQwpiwS1
a53DvkRNZ0cvsDgcjPkga9eJyIZyaWQWmsIRh0a3slSQ/dSoxdK3I5oHHChk9WRpmr28lz6B4wvA
sbPjLHGb4szGJvqQ2tQNCsukT9QIazbNBjm3CdqmyW2poKMvohA95NZs/TOns+tnsy8SFB+J5T/q
cdCTtNE444Q1royCZd8o8xUTfYwPQQ8lEjKK04iOCVSE5eLEbbjt9Uj9jIjt49N5CjZRzdGMQPmk
abiQ+HVQsrO2wavSEw2FPNTRZtEi4+OD6HV19Alx0LcBPb1w33MdAyZSFT4/CXLCEQ0ISYHbguvc
7VQU9KA4NRvuxu8sLBNV4zTJ2komf6S6G/1MQQnRlEUCWWxUU7p4a5TVr1FtYoXsO187CKvP8d5F
JLJoSW789KUZJ7dRKPtXZKz9a1hhQwVCoxX9yvYsn45y7opHN7Hko92CZ1iqRLhfVaQ6e40zIv1u
2XFx5RRqlg2i0n7lqGREGxij3hOZ7BA1ZDZjLTyqsOdO4AcvZm2Vw41fGjwXhymZLjXTzg4ZDL5p
3QaDxjGCn2VvJC2LTabKscEu62nfJ83WrqFueePXILPcR4VOqFtNnXKWWY7YZllPPtTUQAa9ueSq
F0bb1BvwT+dZ6aibxjSc8Vva+Ul1cE1d7lk1/Aj1IaJPDlCAbxYFdu8H6RtuemGiUJMbLfXd16Ru
+HJ529BoQ8FtnqO3RpnpJpH3LIzezTcBaKwQuFivLsWc9YXSI843fljOxe8OhCjTMWRNowCBAA21
MrbgUWuugDoH5lLalAlxFzcAy5J2QC2p24k77Gq6av2qxupzZxeDTzOvqYJLGDS9C7TEVze5lo4S
l0plT+sYJBg97zS1rkvMct6ii2yD0zJOHU5Qdk3hIqIDVC7TPIW1CnWaG0CcK9Dvrky4jTl1AmEK
I/FFapPYO//uxbFFsBoxlbiTsxnIfBUJO8h4WjGqcjtQWP8MFpppg5kUyWvpsKjhfZUBfqBRwZ2l
0e7zRpsRlL5UoE18NFytYpWUltZAOU76cB8wP/t9XXLtpoSdxeYyqSRm0DqvrK+Vrxkl5DVQMWfY
QbsHaQxmC9lMT91NQsg2Vh+9jH84PawZWA6YBMsjJJlafB2SDEHygCDcxgkUmvQelQ+urWCDqVZp
1DUPE/aafstFCdXdgouaNiyk1iOSN/WgOwZJxbLMTSH8HmcQCfkGpXENDX98HVzguksrzCpQ791U
Zd+DODV2QqiovchRJSePAx/LvEsFyEBmBb2aFQSjdoTt7ZovVQmaCnqZs40ohlw7k8T85PZ2W694
147ZQ96Y9KRkLto7miMsKiZTIjoCxZDlyksrIEZ+A05tUQiAxpAH+OgWHhG0TaY/eyc4Znl7Srd+
ihfJDx8KhHbPdRgTVRFq36U75leqUbLcVRy7b/0Qz8dRK8W85JHT/ggacqDkMnaBnKlzft32r7Ex
jd88s7J/ZkGGghzMtXMM5qgurggeqOMW+Ij4R5X7/5+6/13QJPjXp+7Fk3p++lnUbw/e8//jHwdv
zfa+UPgXXO+As9K9FP88efOvHKCtdEcEOUj2r87tf528zS+maQuEfvRu5dyx+e+TtzC/zGdkDvE2
+SmkrMu/c/I2GP5NDdymr0Z+LamvhknzS3L2fl9qz2OqSUZpcTy2xVGn5NWsYgtYDPQpbC+Yryic
ab6hof8Z8a4s61ozwABaNnL7zDHUIWzG+hU+SjuXydL+BThwh/G1sIJ1aMsKOJQp+p/Cd7m116Vz
X9h5fK6QYf0VYf7/YgJ2L6pp1cu/QQau/21D5MlTg0HxfwEk2KGf9a+nInbhsnk7D+c//o95aDpf
aKW4gukmqKb+6sb9hQi2vrBg0vrlEmfOuF+64X/NQlN8cSSZ4CRVMoP5U/+chYb4QptJoAgQNLfo
zf+tWTh33d42Yiz+DoJ5wHyTCcZbMnft3jRiyA6FC4Oqd9m7rK6DuQPqdiiRY8YV2KW03lTR3ZsH
89cN9N2N808j8uIJRkVpMaccvR2xzEKX9BYZLBNwG6YOG4sj1MdDiPehQ5LkAceV/M/cS7Z4Z3l6
b8cY2YVSBd5g6asfYX2ZclakrHtWzqVdOkhoxTMDKfD4+nfHpTHHL20DQaddzvbxftyobccwocGC
K9FcJT7B4QrBROCe4Qe1TbwFcQlhyd66zif5zqfNVZ6l4wg6g9CmeaS/IpDf/IwN4RHoyXGrFlZB
tF+HId4Ez5l23V3BTWAlhW9/8pB/mzkM6bmgWW0mNj3sk98R2RgGlJYh63J8roehOxDNQqZJq111
urxXnuXd1BlMm4+f8R+GZeFEqzMv2wL1zftHTDukkgWS2rkFAcO2F8YzLsF67Q/Jvk/6lekdrF5q
Pz4e1eJvffeaUKFhubZovyLA+e2HrQRHsgSoMEk7MHARJzbpw4gMffhE/3Laued3ZAIZIMDZmfgp
T15HJ0gdVVd0b3wCG6qC+p/BvUzPz8ip+eRBnkptLNfWhYluiW6vw7p0MlcRnqIgwCa5zHGmRtPF
YPDCT58M8vtzmwchX4OWtT5vqu9/LVCnaSE0LV5G8NWiRvqIv4du/fGP88dvYjsGIgYUXPTH3w8C
KzVWbWfGSy75/kbD1Eq3pHwyYz1c/f2R5uIbfUlp4y06GSmIPWzt7cg0IPWGtZO+bbrk5fvkC/3p
qVk2RwPCDpgH8+L/dvmiBuBaBvWRJXX3O2mrW4QFnwzxm/Ro/vkt3iLka/w05ulD03rRlvrAL9PV
aBITTBRXqV8Vu04VtxPN7SDvPbhg6BuhoHhkm3twtYy81W8M1dFkGBq7WQ/+WHzywf7wY1LuZ8JA
WyIz7lSykWkwDOsAje4EucjA/lfDO7CU+mRiinl6v3+jkX7NQXtQ8QFsn25DjV7SDYxoXJpD/wzL
eNgETXyne0Qq6PSc14ZevEDidr6RDQRftnBImzCqtj5Etp4cq6CKduRI2fvKwgQlW/O1aUFf9QQn
rSa91X9+PPHmiXX6aSGiGh6TnNaBeTIjHBlYqWdJnsp4mw4/pX8Bef96NO8/HubXxvjbOBbHXy5J
RBH9ihN4s4/A9+/oQZj0PDrnQHe03/RVNly4BdDkJYXLrlqqWuBIHIELw00a4DAlRrtWpC5t6beD
29DT6pNF8fcln3MTJLL5ROQaqObevw5ZWRv6CO11SVru0lVjcEUM1FPS7Fp732S9tkNIq32yu/1h
GiIi9piDdFp57KerI+01lntaxJUFDr13MU5F+cEvmk+0b3941dlTWE1cvprz24oyRJT9dHpKsMlz
UNlN5uOIK1z/5uMf9nQY1Kns0SyR7JwQfk4PRDE0CdFmzJ8SPtilF5r+qu2N+pMvc7p7nY4yf4o3
s2dKKMpRyuLLQGcgHDyQYEAn58xArQAWR7WfTIzTH+l0vPnfvxkv1L0o6OC/oRI8t8TZVH0Vnz24
Pw6BEJXGCCdu+pDvh0D03qrGYwgvPTrYqxFiUKr6TGcp5in89r2b1cOWji+bxNA55fpkihsJlbw4
1+deY9Afa9T22xT297cOcvuFrisw6XWtb6KpQpwxXNUz1m0q2umzoOPTdebX5xAIjefXjcTOk687
pKPIa5cGM96IbZfbJOz40A1C3V43ht6tY6/4ZM782jN/++ocRFiM0SuipX7/hF27N23ojkg7ZTts
LVK7gB9B2cMUly6mqItvoUJC1Et8C39xt3JMzdgMSXiViKBEE3Ix5dXOlNdCONVdU/mfCOL+MAEs
lMJsE1yRUFSezDF7srifWD0fjwy1H5o7MzG9mq3Q9wfnk03ps7Hm9+vNfK5cE8scwKcl3a/lqJs/
ndHbDFHxyVc63fp+/chvvtLJE9edrA/7GW3TB557RENzICJm2TvWJdqWm5GmOQFP7ZNUGGL+9jJk
cejg9spZjbP7ychTRIqiZiqmuYPYa1BQepQBvPnjUX5/m9i9UN+jruYeaPHavn+O7MF6Q/uGY00W
wkTJAPdy7aOOrS/t0tmgIrsvYNx7fn6gW0YJPPxkYfrtAsrR3XB0ouopI0n5W/45xi81TC66nyEI
fsrGuiDl5FYvZoZTFl4Kasp6i5KLtpKh/P3HX/+3WXQy9smMbQAp6QkwuqUyf/Q0qAygPwNCio9H
matn75esk2FOHrIo+6Lqucovq34EK9DupAbFkzLHAgv2wcmCddKN+yptYfJiq+5yMEJQabYff4x5
xrxbPeZPQW0P9a2FyPr0ggHED2I/COglVtYrXEKHSNOwBse3xMesAXH97QWS8eZ1wOUUplM5OXm4
rvTHxBxwL4UY7lgytsMAzYw55dgbhGL/Nw8ZUS7fjpxm6pgnot9QgxhXB/yWVe/twjI6hHZ3XRNo
AcHiGp7FOW0bemeTPJakPC3K0QWgTRDRxw/59AA2z2Zp6STTSykt4/QAlkSyb/tGVEuEhVZ719QG
a9Sk1fJSw76nvuZm25e3qWUW1WZIu9K++Xj8304vsySZehcFNO7H1qkoGWcorE/wCnOAy5GnDGje
Cb9/PMYfJhJBLtTgJAUNSnInOzCtfKzggz4zdPBZ2O0yKMMrWGM3jl48Nv74yfnyj1/pzXDz2/Vm
qe/JkgSDAAUt1qKWxJTqMHTt7cdfaX4DT96Nd1/p5NIwkNlLsQEsEDsrzK1erfoZaO3PkAMI+R8P
Rl39t0MMF2OUKqy31KE40Jy8G76tuWE6xx8hedOhg2B6wIWLIem1hduQLkSquRosNS3x117jw9Lg
6knjyWltc1FOfklLOa1j/LeuG5eXboDA+iEMoBZcRDEs7kM5djEWwma0p1tjksNF2gvtccx1eWZO
+pR8r2uCNleIDIrLnshvfwEfBermGMcxw9duu0tUpa5cCdLoJSe+5NLXO5UAr0fPyrLRTsd+8G5A
MbvrWmo00KF3X/dGSHBGZNS9uxt7T/smPLhgWxxBxbXSUb0KUdPjcgjd+ar3RseRZHLHS0vPsv3g
kA2rg097jdhYH4M0KBFcCnkRSxskUtIA4EqSV9uuJ2uPBNXr8RNjQl2CYgMAMBSIABtl6cl6TIPA
2Y4GN9El7TOj2vo5IrlReclTmrgK3aIwDuSuSugb9hw47ddh96iXHmqJ2s+PvuGAdLDdclKHronM
qwQDUWo04Vlv+/4BsFS3SROIt0alnAcdrqva2aRrH3WRW9feMPOq4unWgRMCJSxv9rTSamOVAGQn
zAVcZowUWtQkIPpGEa77Pg+bHc3Non+u7RQGadMWBHi2VrPKzEheKsJcrxpkqO06szNzg7pvWIlR
m9rbwM+Ne7vBCkZJKirt1eDaXrYnonPCMVzqi6QyMh5ctm7wUkcLTVW0/2o9vOozkqSsGCx53hL3
AhclKxP56BRpjbqgMddjp85BG8E2gRMV6mN1haAiWzAz0c6mw6s7h0AXGP3xU4e55kPl2sKuOBgI
J9H9W85PbNl00p2cfO54Slda1DtrfM4ljV4rMC+geCVXQmr6Nb9Xc4mmRBfnXjU923TvFzo/GnqZ
IOU5W7lTIEooDqaXv5odNDM9dq+QYcOj1RrY/TiQe4Iil3mlWw9JPT3DbnHwU5v5UdR9Sab8/AGj
hITVwkFADAZOLCF07I3SeCVJE3su3eNqkSXRugwGAGQeYqLkHs0NupWy2MMigLbXWjd+CD2+hvKr
B6P2SG7b5YiAB9NCAh99NO8mUyEun/BIyDLrlvwhbZfJEbD9vOETVuyelfxR4GmtcRl54CGRYoyo
k8OC4AldbGLRXTrsdLikR7HrM0oIaX9GGsZ6SvW71KxA1vDWIe8P5rJX9wtVHH3Paw4vtZ215MJV
P0xdkXBNJMW5J8R04OiUXKa8YT/7odWnJUnk1sFX38lCP6MwB3zKa/LAe5QgBQFMXabNdJ/Zj6W/
7lvR3xdMj/zacMMBFmLfEp+TRu0urD3E5Cg/EpyVNE0WuqiM21Z/tYBcr3SSOJ2QzM40/EZG7FOg
Mc0GoSua4siS+embOyJhbHRsdXoPwA9bdBU7a2rkYXJoWNqqDh5xi5Kq1RzjRx1pziaqam+P/IrA
xGDIFnoizhVxukHaINDqUxiN9ovsorOaHLM8DDYklaynpuYFItExdJ0hW3cktaKjIux4aQpUDkh9
vgZdWq4cQxgLgT5E9DHUjQxyokeixhoR2NYKw53l1hDvvT1qvYWle9/tFi5QnBKUGpE6RyYGeXPk
nD2QhbrS44jhYqII0uZnmwWYp0d9Vwtn3Vjl2hna3YyMI4dGAIXtQe7Xnb9iI8CKAfB815WO+VD1
YpizTB9Zx1YeubHdQR+DA5ddxS1zenXcZmlFJYiAVH5tyqG7iB2WhcABaAAkaSg3glres9D7nkOA
cakxLw6WsqZzPTEdxNux2RsLd+Li1AVt/aOOqx9uYF9Pepru3NgBc9AgPrwsLRh3nRYLBXrXvTUD
funatsLLGCBxgc5gmjat8qubIWkmfm+TnA9CwPQrQwDHsEYreZ7AN++70f/p1oLgZfR7X/U8gDBg
hudW7h+bUPuKwuwxLrolaA+Iqa575ZiAXiWqwYDAnCsbQt5NpUlz4XkDy2uuISsJqoH4QGJyPbG3
K6Gyg8L8dZ151CEFohbQf16FEEWyP0yp/9DkhQE5uY2hI6I/J3SJi83W64KtP/B6g0NuX0Hvk3YD
7noM7/ImH69MPRm2mpYReeikvrOd6kyeNXCdtdXo4jBC0m6dp5Zx4JULjq5bYChSkBKw6DUhoMke
HN9iEuJH3Q4PejcQX0xDwVpjh/d/eHIk5sYf9Alssn2VmlnJjT0j5jgpL0gHHLcca2GTDivuC6g5
xoNr2QieS5RvOeSZDEoL+VptWQ87kBrEJHnKt6kyoqEGn2dBFknzwjroaCmtmzowzRcl0KY7Zd+u
OcOudeWcm3p4TolkC+odOSFhQQRdVxdRB6iKyiFAeFDnYbFHDqTqZU/dZUa0VzcKqskhDVVvY2AC
aiR6N4ZKGo7poQ6HURDyCJM6zMjbVaNHAGpFrhALHxDuvbL3cWCqr0RN2wea/kBVCUKvlm6ep94Z
QJ5pWVGhWDCZQWs2tY6xFn0f2jeLcPpwIqIymO7cri34gmXV3E+qR2yb4RBAuuU6+doLJDGSAaFJ
HH1+BDo0g7qYOpB5onxkpXqi1g2/MmusmvAnb7wODK3fTU5WXaRaB96w9vUBKYE/mhcamC8y7ACu
KpaYpE+JEE9gPMcuwJxR+IQfD1pxPkgynArbjO8hmhY9Avd42KX49pYFhQQSAXVbwWaooAGiI/SC
ixg91fdKlf0WCeDksaXYA2zr2u1R2AnkOqsuQj68TO3iwcOiBDP4sZalszJTTSJi74Yj6Xx7u6xu
B1cU3yNpN9vUIt25dAiV5en1wGCjvr/InGy8CnOJB0z3HkxwaufIQHdDTuDIagiJrZNlAnAxG4NL
MRQkcUhWas3U4oXo/AzwUzGVG0LY72s7pttRAbFegVuMz5ssguEdBMFjYBQcUPwIc9ciq3Ylej1i
uezpmzWOF/lQw+xxAnMXulDRzACmt8sF5arp3eboJ0P8IxtN1Gq5hyLN8Idr3/K3sivO8G9WN1j8
SBPhsr6C85TsshY+cu72+ybUYXRlLmlWU/ZNxe2+zyH+QvS/zqCE5WVeX5Jh/ZBpROAQObuZbMx6
5MJDh1IUJyE8dtljMPFUzrC7Jlsk3vaSNc2/QMImd9bUXXpZeOvObqRsxnbwhzp9UaKNvDFF10Xo
NsuelBxNkgWSWjdxhRhWczT9YI2FOnMN6JXpONyQl3qNmOpBG81tT/YRwYEpSw4GPdvMC3ideeA8
Jf1kdmtfmVigExS/VybyUNbfvZqs7ipqippYPFtDqZWQBPxM1G71AD5d3ZQcfC+rmgSTvp7Ku3Yq
z0Y8jGpV9OVNhJ50ZTTNFo4o9GhE3K8TdueWjKTHspTwHWVEsRb/2dfQjgeiCIwn2UYvGUHDx9AY
gnJNPLp/ULI9j2Kj34qBL4G/iaDzJAIxUmCpSgjD6Qd8hD6m20XbQ6K0C/sySGNji+0MsDes7WU9
RheBrh8bZaw9zEErT9b9bTWFELwi9OwLrQQsWkRPDgZDpyvlq5IOxQISULG1gweCnlW6DnlKcjlr
g0lS0rZNPAcoV2Zx7IWZ7/CWdhsHaesO9EvOPgx9lcyVeCYWEXanlQRbOWCRQ+dqnLWNiVGdy9TB
dTQmJMTaQ9ZsvYT7Le5ZNm6D1m93ZtpdEQJY9rfOgOQ/Fc3rEBcUfPVR4Q4vBj3bJmaDoVZyKfnR
BjAWezA4S6sK++9EKoNxioJnxxiIkvKJJQJieeN5xXd4SuEaUM6UHSulkK2PJNvwAoSzOF605xU8
uQVmw+HSU3mwcu1yKDakeg4Lp9Vxz0aJHtCHo14IEigEmSYcjEp0m6yI9VRCbqjw+Pr5qwGrZ6+G
0lt3cRVbbJsSh2ZssqpmYDXXssLbZiQZpsapwaEEVycfaXhiQ3hIPL8jQo0T1RiRF0MUW1duSIK0
doYMcP0yDboFgR9fc8sjALfQCF1LyF6BpxWj2003Zu+llxFoDGPXsIyGRJCRA7PETuoaK6gMBYGH
lZE/Tb3nVQduzX5w1uEtyI/YfFCtc7A382yXEHByM5OPbLrjALBXrYDxtAQXlSU7r28VNk5Z5ZVc
eOyZzXmSNZJumD94DdSyhM82Ci9xbhTVG3NDx6UTK9yqUOcGMzUOZWmN+hX+stxfamFeE5VtZbMm
LG60VSgdsW7T0RwfcB0B6Q7sng8Qa6Ck6N8EyHldCSE79zJyeHSo4EaRddFWt8K+gk4tYpDnrSyf
UHkq5PFJknM8svX0fiTQKl33wzjeU99PzG1Vjt5LYCRds4JHjwQ1NsMrWafNrecE7bcWPF6+DqYx
HI4lwaYH/qTQvveBG2TbOFTu1zCbunFJItxgPoPL8q64dhSsyohIzUsOJLL/GrZGvka87UEGirTR
/doReONfhmVXu4ugHGR0jNvaCS4KXN72iuWpZEnKAOMRZnEsi1DsBtXfzHDhvZZXRFJYCkUbbMiQ
fFyifjIuWrAcbWUCESQH5qHIu7Y9oxydYrMrTZj/xGFuI85jzW6YoBFR4MGcWtoBhE+J/JrZSJyp
1fREc4on9OBnWBKalZ9XaPeFljeYM1DK/+hVoO4j0YfHEhk3Vy4xx7XiLKGO3VjDfdThu+m2JZE1
3m0UqUPkkEHSAjdnKSjJ72EnAV2C1zy8KEIEXdYLMdi3Kiat7eAAZD9yNQ8O7KbdKrC4xepboV9j
B5pWQwB+dZ0pU2a7cFoBHQyingubVouVHxqKLbjVV7URuUd/nNxqkzdi3bnmlK940BeAzs7gbq5L
fTwz1YMlv4/TnMghEL2bY3EBmsNMr5UyHH8H86hvl9PEvLtoQru4LnObXOsrBiwee2MOFezi70nM
cT+YBFet88l/UO5KI0zLGs7GGjhMSMYrCfGq2oSx9UzBQ4OVPFoYiFR+LOvoiGS/OZ9TsHGrlxpP
yembdiF8FS0B5BOVFOnbbpj0F6L4jHYR2ZMvMVC46i7lLmAnvHhAXv1OnelIfW9MQ1RfIT3dl4S7
O+oo2yJltyz521W8jLlva411NMi9SvVlkderAJx9YogLvDpBznKOVXRT+n0oNilM/0uMeCNxWG2I
l4NrTsthL9SeDTjLTj40GExwy7LIwt3B6FeSCJBj28BT32GXmUYS0UmPWeKWnveemZYM3pMW5d72
CJFZw9HKcDaWEaQbPC2QR3MnvB71zNQ2lirC5jyzgYYbxndvGocfMkgTPIMazBc8AoSbMSG53Mic
yEESR3AKFBRlFPX4/Ii8v1EbbYBobvDOrToCrhArpWN9gS7cp6Bj+gh+Qp0PzMGNqJFKWncEO50l
bRC6SLfLbwPBMpLQMo5wVjv0SL+Z8RfaKMYFKEXgYW5WrntpvdSWuc1k/dBU3MJ2hBuGkpIV+nl0
2smFyHOSj9ib1wnvyR1n0uCmIQgVOxZqWB+ww94QlKCmXjcv3bGu1YY8kApHagUM4s5yCmtB6asC
hE5c6aqW9Zp08LsBx7Lz3ArdP8YJzDlyR+ylyc68NCZ0vdYCgGue5ljlcx+qoq2dJ0kNoC2EDF90
F50a58qbd2i1srxoiVnNC12sxtatkxUQ566EfEocS4DGqzexgGSw6I/SNCd8coHGlMIPcV5WCjU/
x4Yn4fcxlFpO2geZZwb1BDw9czFhQBfcpcNllyesim6ES6STxWuahml8nbuTfuv59IWWoibIDXm7
9lAkcXgkd1nPLwnKGjnlNYO/b91Kzf5uY47ck75qp0Nn1/rRRGLlrn2/IDKaOAZmWRpAi+g44G4S
qhfEOmGAugsTD0gjvuWHIgSccaxDo9CWbpJWxjpwjITAUb8LyNIxRjkCRw/uOD6N2trTekzw1jBY
r3ryC4qTcD/sNCNetRRM915uND98y+nvajb9nynIJDB/rpZdT6mEaK91vlglZYI/zqitYV5qIF9E
OLool6Rbzx6DH0nf6Gcegd87f+pkgx2qKTCZpwhu9ki9xXp0Be2HTVzLoQLswNKT2Tclvip/4NA0
eex3WPFLbqPf+si0uHlp1oAlg7qyZI1f6G2A2EhsQn/ir6Bvm2hau50cn652iAsx3dl5FF5xhrLu
qYlfmfWU7wgBMCFa1vblkHExEu2c5JkkwBaCJk3v4o6ZRV1CQELK9M61uJ9lMejSaqQKv4OPQnQi
rBZlTJX21PeIdIDn+Wm26IZ+5v6wAoy7jwv9p10Fpt8v4RQCegt5ljxpSQkDcnBY9GpZN2oVUf6a
uXWOd+cPn3R9TrtO80A09UAGGbqL6PKkwWgMFfFXHe0LugrAVmOjXGYifkhC54FLaw/WmYuB3cH0
/fgLnrZmfo1rz/gbgTBOPzXEhoiySdZB7dZlWbrVVZBcZBhdP+mpnfab5lGA2UMKkBIs0uljDBqt
CcOUxxhaeDtzsYRIUW0m6W7yzOlIIdHzT5qJp33hXyPOvUuJkQzN0UmHC7jzaBY9vcQ8u9TGM6+2
lk5ofzLIn2YHjVGADfTdERfOP+qbvhYnyxzh3iwVjPaUnbl1rb0OzhZ72se/0p8GwkEIDI/akAnv
8f1AZQpVy5iFGBY15EDzt4B61EXS5tVN5MeftNT/MJiNYIEeKLQ4Cz3++8FiYCU43hoG67gdcvTg
nF0XisRU85Pn95t2gV8JVBiSE8T4FuKBkweoY6MOkJgz+x69y9zfOOrez9Ylm0OuqJdHG9feO+Kz
Of+HL8gix1dE6oQy//QLRtB9ScniXpRiTF4BP9AfCHfslwSEAT8pYu2TB/qHdwzdJYYDYkjn9+zk
W4YUaVVKgPLSS4KYcq1eLyBprD+eIn8eBHqIgaDRsE/pdbbOeaGPeMVICoDwR/DQygyxt388yh8e
He53pB5oBfHrnzooWjqsdW/y6HL3Mutu8v6nFd6o9OvHo/x6cd42c5kXDMMqiCPEw69x0lzVCVRJ
AIcT4ZnSKouTrySyPrH7odshlziOrxD1bEw9xYIHNkkqd5fEztGQLbZs997IecxabY34q70rSYrz
xx/vjw/BRZdK+1wiNTxZW8Imq6uWUwP1J5HtypySfTeW+V6h0lma6Ix2H483v3DvnwaoQAShksmK
hvkUhiZ6Cf2r5C3Bvrf1AjJ9XfciVh530XHXj4R0hRjFk/Tx42F/Vw3PdhlvpmCycmM+P1kIHGNq
Ot+jTVWuyBFsl6RyOa/+gXChxeWweMFCs2idH2pxKJfeJ6/M74/YQqntcjOzBKuNfTJ0xMmjSiRR
mlmZbdm1VjCxlnbt3GBy/OTF+eNQFi43ixXBw/bwfrkbAC8Y3VwlyShJY9Alz3shFFf8T/bA+S1/
/yuyGaFKZZP1bMx28x75ZrPIabV5dckablYxOYzjqiG+KScYr1fhiiTk+XT+ydv6m8JZcmgxoduh
F7KRDXknK4/bO6bSJKeKVkCEHwexbUIilbh+0abX72uRfKv/k7vzWo4bydb1E2EC3tyWAWhEkZRa
9gYhysC7hMfT7y/Zc2azwDqFYM/NiTMxF90zCmVlInPlyrV+U+FcTE+lUXkrZ1QMje5DmtJHvbyZ
Xs0ewU8HnDvgex1I93qVsels50wiTqyE2RqP1ahCLEVXXfBEzK/KLcLOqzMjx7OIUFBYHFK4VeJm
0WNTRaXTsTjmD93tsmsOIA2/dMHlab1KbBhGRnaJrUdP11mFghJDF4rHvDMpxSMsbjXOHtDUh9pS
/iIBTrDqGw7/3Yj66Tby8FgrdBqIezv/JXIYDTl+4QYNEKXzU/yALo+2xvYBXTQlHAk4MMkpd8tq
BwGTapAV5Pavq/5Gs8P3RlugT/IDgv2uiq70xfMj3OHi2vx75DfRLP+qCv675kueSOsEv6v3P4rf
7foPyXH+H5NshkF7gVQZ/HiqypekSvnH/62qY6LKzN0B3QfOIvxeQtjfpEr3X1IkGb1asjQya8Nj
//2bVKn/y9CgIqGoo8Iv4a76D7MXKR60SZ/TLZJWm72rvYXaK+/iF3HN4GFEQmCg6QNbweJvO92Q
Zu46Df1UlE6b9NGs8BKoE7s+TuDmNqC8pyNJPWrJT8DmRvVA0xJGTkdCR2AO6TDtXK2mudWUkvu3
6KSLodi4E06TqX+PxHFGnJmFAsR7OpKbxBBBwGnhLBPi7ml2iJfN08ZJPjMdiJt8M5drgZt9FaIi
ywWeBUjFSpzmKvKq6L6dRefTbsKd/sVWevj7a7ykoRKTTr4SM4IyCQgZrVN4NS618dMZhQZJdWRl
RwM1Czq1FZ1ZcDrSyaTBTASLD3qCOIctrX3M6W33t/ACwxZxGbpZdDvsAvU99Nl0WUWm++ZG+LSS
6whsETyKC8tHr09U40irFcRMSmNJfx/FbXaPA4Augk41op+NFuLAANoQyppSOfRDrZAqVTROuGQo
YD6jo46w45+kXFJrB76pGHyjGqw/8MEVZ89fYaaPc9EwsIZr4C9TmVCp485BwFUZaWrvsxoDoJsw
dXi09LohxvdU4+xPfSetHwwwc/XO0wrgNkJ0zk/HK/ECG/QQQMOEnbuH87Azf5taFb+bVvKPvFQC
EEQ+pOislLI82Tk4gw+x1Yx+6Kjt7zIbixAbvml+GsDIf5nGovhT5Il111TZCFaLQteHaXIXSkeI
rw5M3IxxDGoT66tbVNCplrJSnlqKhZ9Cs8CRmWo7NXHUR10UlDWEMwoPyaivOGLnunrQ4qL7WgDg
uV9cWhOk4Vn93XT0EqIacDs8IUa8FxTNBe+OsCAPgdbrvgqqI09lmyRPnJr+Rzx7VF7TBfsLvKT0
euAC0dsfDgUzOmgaX0ZVKJ5iCFHge+kac0apqWvGb1CHNCso3Hlu94tjuN8iozTe60brUeCOBi4j
6sD8iGbIvkwohDaoVEz3Sz3GFeioLvtY9oKOVpkV5mdtQOJ1p6GT9ZR4XscLDCeIJlNwckvsOflp
GVn7ERiAnvs6UqN3IqO7QtcXFA2aO9H0zvUmvJS0IQf2HNeT+huUTPpziCouReDqFpCGQUSPeqQ3
/QFXvxaopuXSHw7LVLuhU0YR1esS5V2uY/e8z5Ky1vZ0mcLqgElV+dipXk/Ou+AVdOjFrGPOUEUo
37m0qZfHSfpylYU2fMejI8Yua4qcD65Ioq+9nTjxruli0B2iQdVyPysAiqnwqiP4so42PMYTmQ2u
txN46E5YKfxsmxZnCAwH+6+U4qp+pzuj8RPwYYnYrB3ny84OJ4jqnVM5SHakSvZeWdQBvcwOceFd
Pi3FBzKDmDa8Get7DyY+qmFIZ+GSAeTk+5Am5rDLofZizmVYWY4rSc4pww4csyaaA/UvLW5VC3Ah
Cq6I2yijycu4rz4J9Cs/ZYR97yBUO/7Vm/no7eI2dr4VRmM/YjyrmejWO4g182Oyhae7Jx5VDA71
2zm04nbXZcAYj5gwsv/V2vbMQ70YyFV5ZmF9Q+gh+em2dvEw131aHSg+sW+8NlIwik9VLGcQFCl0
8G4hLtpLNQ1fl2KkE4atSftzYgN9MFL9KwZ+fK2s68f3Lb3t3+5AV2qHdhf2j2FcQu7wstDF87kq
+4Nbqyh4ZljRILAcTuZnjOUdOryKO+6s3hibAwFHFNeeHZY/EgAVyq7FyJIdheZu6kdVG1V7IzSw
Io7jOi1wjJ6FiQeNMd9VRdMxTVOh/gsz4hP4C/6ApqaA3YhpE2TTKDb+LCirfJ3AQUlzZhu7wCkJ
Far60DPaI94++SNF9zw/6pigf4iYQOYPGe1Wt7ZhBYkc63czjBqH9o45hqCtqnTyaQRbvClmN3OD
AZTHBJpNN5AiTQZsn21t/KaVNJ/3SIPymxD9QKezrjudYJZX2YOFDzPtYBU9Yi9BGO1g5lKfF8hL
cUOBVsXPpNJEfUA4DBxgA1hsnxvEZycMD5Derin1C+M4aFIDtR0nFUX/ubEexIDkDsgskfw02a3J
ztF7LznksZsX1H97Y9hX0dijld578be8jpL5Ziqt6HeizRbIQCsdHsy8wHseTR0cTl21mz72Nm5V
TMFs5iPletu8yvBsAxc7VV6yT4yZ92KmDe3PECV4zN/U3ijA3NQE31bptCuvjHRvl4xl0hxqR+Bw
bwJn27WOgxBmoqi/+xBrJnrNAJulh+qV4SLCuyMJortuLp1xpWBniUUbjjv7RrPjd4OgvtgboXk7
91b+l4pe65PSWOK7hl0X+FeljdrDKLrozirc9n1nqLUReFpUDcfKTRpjb8VxkhwKkSefFKdWn8Yq
mT6Y2iiKPbe7kgVV2yUPSDAnFZg8Xfyss1H7ElHpnHbdqITw6IcGj7ImBeW9722neVKJbce8d0Hl
9HpYPZVjPj5WAgiFWQgN7eHMed/WQh1pDeq+jp7gT6zSEgxkQFPrVFu6Xlxhf+bezyMi3LswElwy
DQbuNeevbP8K2yL+4BXWNPtCN5xfiKahK4wgha0dHAr1XLsO8WtnarW4URIqKvsIcchoP48qt4/Q
O6SOOy0W1x2b76lhNTrMbTQ8iAcD9JejJzbghkhgxIR59/2Ecmh1jPtWpcEAhmA3AA/8GA2O8yNp
mhY09jJgQmjaIgQYpHeY2Xdpcc3d2wYF1YYSKd50+cLe1PCua0xQzpPGBZL2cwa4RhvYTkCk8hqV
wbT7BpwEbMQ8J0QAJM5A+paeOd07ZmcW7yqQ+dwp+pya+7rxmm8Wmy/znaXKsSBz3T8Am2iEcVGw
jzh90R6YYvJd7+T5SE2jtw+aGglejOAkv0D7Sb7bSCUS2DE9uzLryPITowjBDgpjNNHrc4Flqt7A
7TCCfMMYtDW7vVo6PWK+9NgdsHNTX/vO3OsF+OKZeY1kkyhwLZF4NwsDFE6hoH9MJKLZwZp2Hbfy
cQD0SZsrGtXhsQSolj1qjZkPt63WNJlx3USW+ag7DV1pVW/5dgYxqiWRi3IACvjYPg1ZRL98UbQd
QB2amdOSIyOdDXEy7UdVd7Nb7AxH+1rExC02Doajx25Mhoc00vUqoENoKLfT7MUA7JCz6PZuE0k7
a8cRf9UJeSdWT5RVaU7XHWgzWLdHTBEFpTd9QlAQ1eN2N1spmnzgWfjyppZNT8BLdRt8J2LlKbK8
OG5S3UESOetj495IOXFcJIr+qLd6h1vakIIMRFwtBaav2+RELaieFlFI3X2H0qczoOhgp/YhjdBD
eR87NRWceWpJ7HoE/nOUve3ph0jhAu8s7sX8kCmGEx+AeQ+/hG6GZJAxYsFAwYxO38VmkeLgBfdC
eo1FbsPGguazjyi53ZhT1f7qgX+gRmdXpaCVrWjFHukaLpyoFagyU2ocwOBJFy7ECYjBajWr12Oe
K+JQgE1zd0oMpvBxmaa2vevQi/COXhsanp9Z6nCVD1KYZhcrNfCjfECiYKdBkX1yRvp7R30RYK3D
3NPbhZypTY17/Ct1/BsVfbkuMJ3kYEAJO0BX6EoA/bQMxDHr1a7wkzBMNEKOPphXeIl1YX3AB7ns
aSKAj5K+v739Q4tJ/9E65hHCvaxGpf3U1o6BTFlM3XnYD1HmmXeNayr8rjDH0TxMoazQOkzVz+FY
TfWPJEm95kF2sZ2HWjcRvFTriDuYvM7Ofj+/nt5Uivj/U+jX4gn9f9d52vdPP15WJOSf/rfcmGP+
SzM026Y8D1UPgCZlqL9LEoprUl7QIN/rvDppI8my8v+pSSAC7CD3gvMavEKqobxC/+0hpXn/ohZh
okBG+KdPYrylJHH6fKdezd/koieiaTxIILOvHrtV03WINHZD0ELv9klQ0WGP9eVN7/e/R/Fo2qJn
pavUWFe1P7A1Tk0/Ygg4RWTVPPj2uhan5I6Gt1GPOC0VvB6K1X5ZO05T1GYdXq4BVcifVqd5hxA7
9D2Ci+pGlfq0bvo8kpR7o3JK6VQ2rU5HkimhCUygDyr0Jw5aZSGIPIy8+LMuroPB8+qgaNXWR/Oq
/TZ6wmAH/WeHnalUnPl0luFQ05LFVNlhOR1fg+bi5crYB3av2ztVwc7GCY3q7Z/OMtm19FSYrLqu
77TYkAL5bvpAq9GxX9ImuaEjzWXeoT389gmZVMZoLVg6stOrKo82Fi4vtRJo/jS4AahIB4SOt1Wn
PbNsttQ1omOGDhhNk9Nlg5OKy7kTdoGuht49blnOR+pn5dvnQkEMxTGcnZAv8Fabo3dG8J+QSYLa
7UhzESF9xIVz2hjltFXwvAX5Lg61TrleHOTTuVSd7o7VqHdBpJfiutGovtWN6l7nXe7cQOJ3kKAB
i1skpCJv/lbkgJYtHeBofGurkXlWO0VXgrJG9qjfU6oBjUUx4s2H2WHxCJ1IrsjS32pHOItaJfDm
6qAMaW1XU4Pp+ZSQNTeLuL88oddxA2kLgiEVICrBCE6cLmUIGEht8XUJGq1wbha9d67BdIr3jWOV
128fylHZfUAUsLWT8n4vQ1RX4nCwFEnNFledQ9nyaqnANPk8k7bkal5vdqACL4Za1YGNZiLbJUcP
nA5uUWVmFnSTYmtCW6OsItEwKH1dCwXJPq4r6oamdoeFQXb1D5YNET0bpTUd3vmq0pwUpOlNFDGX
JZqvrFinLKJYWGaoRbIR9M5O6H+HWkeiAesIxKeZUDg77rUDQSfAzuL3fzWf9aVo90aDcK9XBZRF
3ADPRhoDo6Id2nbodpeHkp/5fxsPMk5IxAgdW3oCqHuZq8YDrYJwDlW3CtLWEkHUFdZV8pyCugWu
p26+8aXOLh/atcQFW0rjGacbPI6UJQV2XQW5kyg+gKZyn+Fv8eaP5Mp+DR1bHZEcxjodpRkUwI4g
UIMs7j730wBXwjNH//LKvQoL6KyRvBkIhrBtuapPB6k6JLnDTs2Dzh2Gva3F3S8j7hqftiJ64ZfH
erVsz2NJnT/aiOorOQNuK0rMLmPVAw+kMIKFgMsDhKPLwzyrqZzsBsbRcZWgB4WeILoJqzmB0yjA
yIFhczPe0LaXvCvx2D2OmVW8W0TZ31Okme4UqnvvmjzT7zNEF7/0Pc2GvYbT9K414uXO6RUUylHM
v+UGaD+WxlzfXv6hr3at/J0sOhcNTWNtbVcY6n1iJV2SBz2cx++iC633ml01gRKZDqRTtMcvj3dm
/VF8kzgugAeatQ4wJqZZZRs52DFpymd804xDrgJYefsgNJWQCfFM/iNfAy+DP3JeoZWpTR5kYS58
p2hgQFlDv7F0z9fV6hvLK1MFWaqSI64bgHnTG6rSUwlr+Uw/ajS854OtGLjIlKYLi7ZNa9inI67K
JZ4/Xw0jxqwOUci/iOS8ufW2/uhqkf5unBvnXWGwENjuDND6iqFdjsCqKn+sK4235DTUj29dIl1K
mzjgzejKcsBPl0g3oMBwiWT4OOFhU/RddSXgbGyc7Fe5kwGElwcWiDpPlS+z01Fw5laBNfc0OUQd
fptrwNsVapr+DHPrVgxCvAvH+bezxN3Hy9N7zo1Ovw0j05nlpKu42a5zQwPnK8W1uzRwYkmZnabU
+Ggts4XPk5jxIu2prO4AVU2Pc6pm1QGCDEJwdZtFy7vaxR8C/fLW+55NbvM9iu152meAsZFEvPw7
Xx8/3hbkdyicSkiTu7o0eqvQMJVKMrDKuXEY8/S7FUs0fVdQy1qMfmO4c9+DOrpKsqfy2jDl6XwB
+sm9qPKEuqRB1ocGtgTISFry6bG3uwQeWlab3zFMsoN6tstPl2f6+uDrciOQipGrg2xa31e6SOc2
7tNgCu3q2MWdvddN9t/lUZ6P9uq78+xA9olsHVvf57j8YoaUY5HaB4gSNKlAiDdXqf/Z+Al+aNvJ
vHFgv9zMsxZ/AkcdShlb83psBtTNhrKbrnXa4m+9poGs6PJNJw1+KAKs7rakgqdd1XYStAUKc9Wo
UCyDbbLxXc8sLpgKFSyeRIZz6E6/q4A9svS5lQR9rEzHSIe3oaXQkS4v7tYoq0+oJeHc11wXwTg7
xTHjPt/pEFM2Ysa5o8vJBQMOPgC9sjXaMqzMxu1nXHzmobh3S9X4GCeRoEFEn1uW5BrIznUzQ9uu
FTv5K0cmEGc5vYp9NAbU68SjSMk/evovXEaNP5J45h7evhI0c6grEUANMAyn691VNPyj0I0DzH7n
K1xBF1pCRnq8PMrrvEgqtSG+BFxOPtlXo2TNokUpaIMgyYrxxvKaZoeTUHwkcx82Pq1MR9bHRgql
Iz+IvBY76XRCKF20OnyWOKC6Ag3VuW+lt2veOZ/qOvRTV3+6PLUV1JpsWQLvJCCe80F1zJF77cU5
jV0NdsFUxoECNjgo+mRGmQV31EPDE/4ehZER/W67u51S+nyLFZV+XUnKYkKWdPmnvF5lTg4HR6fD
I7XLZYh+8Us0vVJnL0tiMsJ8+ct2Uw3rObAVyL0UG8HgdbQ/HWqdFC4G+g1okAS0tkrf8aCYWnSM
gynxond235j/5XjyOng5NbMd1AaH00CdS8yvq9r4lWTwKVHDhOzr4bt9eSlfVesIQrrM7WwEwlnN
VYBIyXU6T63iwIhD7arJVGlg5SQRhi7zoN0pJY3A0anLA7V291uehtqfyz/g3LZiiU2k0Ukybfyn
T2ccG5nStBr7OGr05lGMffXZKXEg7sPQwFcqgccPOz2gP5XdoOkRHns3hsNbD28tP7ASBpBhzX2u
T60x/cjaOF6EbEAwoZIFZU9V9/3Qo/UAXmQjFp3bv9S/5JGiUErB7XTKIYLzdG2jOBDCQhluTuAk
zbMLPLp+G9z++dBSA6UsDmoYUP96dTua+m6fO1HQ4Ox1Y8RwBgthhVLbRPqZ5enGfnp94TAcjygb
UBrkj3USlw1C8ZrEiIJsiavbEu3rP6pTlhtVqdexj1HIGagy60xtTZtpMAboIF1EgVqFw5c6x10M
11fN150Bfj7vskNNI23jq52dGjuU5MBC2s9ehYKIWiOpZhkFOY13vLP68THWjHEjAJxJhwxJjOAq
RjpdOg2ebg5FcacpV9IoQD2reMyWbP4ZaWZ7M2NM+14fG+emnZ34aGKGQn0sRW8I+sADWKpi51RI
7m4cTxkATq8Zfg5pnS6BntL54vTnxM1CAEkLltrwqntMKIzPZbwgZ7VA//TSzPigulL41pqN5neF
C+JRLWawFGGa3tV6FF0bqORs3X3nPgXMDp7qms0bRbaVXkbJQtVGJVGaKBC1Z/xW0cPdwwJDk2Bj
8vKx82ryUBjwT+Dly3VzOs48GnNr49gX9OyHJ4Bu3jEXor71isW6rXu7up49EV97Uasc66Ku6ZbO
OHv9k18hxQKhbtCkWZfm2QteHzqK4hsIyn0tR2FKfGSPCkre7pseO9dqQo6lW1Kk9BIYkEXiVV8v
/4gzK07JQTNkYQQI6PrhPDiErNp0Fb8AUPWouCgcu14mNja/XM/VetPAk4LKkmrAc+B0veWxw/ty
VPA77z4rCNrdJXHhIywwEb+8j5endG4wjpfkU8grcK2FaiS1saCuoPgTECKfJ6lzlMIvYFpK95ao
n324PN65JSTqQ6ZwUHQAinw6udhLXavPeyaHM99h1MCVKYmT3f2DUeicIpLOGlImOB2lL0cSp14o
vqTZQ7JPyQVDpKMuj3ImAJtSPpa8gSubhuvpKDQ54kU0jDKA9nvAU7cAHCDPvhq1+x6l21tRtcnG
1ORPX++Ol4OuIiNgEdF3C6+XtFvMu64eu9ummz2AapWJ1t8YXrWuOwRhHTr+5eme+XTQe3QybcRO
YdmsauxYXlLPAcLje1FsBipQlCvY6EtweZQzaQGb0aMGCUxfaoOeLmqSga+zBFxorUCIZhK411kV
0hwYTm/RQc9MiHuMCq7Do1vG9tOhBnhn+RgLz5fm15/csVluRd2NGynViv/1nH2QVlrk6vItxD+e
DqN3lSoWkXvQMo3Jn+wqLoCKoklaJpP609DG0l9SNfllp26+7CdriH5WZq+91xc1Cxw7G6TcU/TQ
wvOOpGyvQKuBQLhvh6W+i0tYXXPfj+8ufwbtTGBwsYqCUeo9v+RWi6PyqAmdMPF8UK71e9CqbRgs
miGQR3KLHnnsVOnjeUc1c/6Q5Igy7TyMT39icZl90HEje4hnUGeITqiL2OV8cmwpzcoogaxFffRw
+dee2TQydZbVKMr99DJOl7jJvB6Zr97FyKXUjl7tJbt5VPKjI8SWl9DGUOu2owq+3hYgkHwsHKd7
rgksNfG1uGtQGdj4BltDrY76jCxe6FSdi7aU2/4FVVm9cuidvGvifty4Xs8OZdBMVS3wCuozA+7F
i6uvoNR6dIf9XhWiPxh1GgMDNoT3IXQL+3j5a505dy5JK1+K8ExetdpaChUfhEuRgMUOZkFeyF2O
3uhsJW3nR3HIwuWdjQXf6Z7IGX5OUf/zqdxjlCqB63VcFvvLc1kxu/4+3dSj/zPMautlLjazU964
vjE0zWdkGGl7o5b8TqvVP2kXaT8APPfUBKSzcW8X/Q6sWfb2yOzi+023i8DpYR1+OlWAalpoqi3b
XxTQ2CwDObV53OICnl1QyLOwlDSTbbJaUCyKMw3dWHa+lmgB/4Y3a1lEV5cX9Pwo1FttqsrU31eb
3p1T9D6K0vUpkv+JpybytbIZNlogZ7c7D23ZAeGhZq5u7p4iDu9NtnvS9KAQYyX/PCquFbR1uFVy
2xpqNZ9KgLCMbA4xRubFrUaWHXTmuOzTqS4Ol5fu3FDgFOTlydOJs3W6DXQbFC+gH9dHRK26mru0
vcH2Njl4Y+f8gyNMd4I8AGQEz7TVArY03ahtcoQrmHNkcJU4knXoG1HpTIKFhYYNOZyXG3i2VbIY
lm2XlUPKZxoH66aZk+QmB612ZaJJsEt0V9wOZVx/ubyKZwclwwfWhM0ZQJ3TVRwQH8dZxHZ89MRq
dG6L6eiF5nhbdd1yT9m4o9VgJBuh/txtC/UP1B4EY5w9V2erxkxqwDvW9es0s98X42j4OPrWuL33
zp0TG/nbIwbGdLK8T3XfsG15Cl/E+yGzllrtOMtdJQC1o6d4sCrEat68lNTBNboHlEwB66w2pInO
8wzA1vU1NRuOaA66B7Qd84NWN5B6sq751Hh4iF8e9FztgH4NlWeLOoX3SiUlrYpaDKy0T8IA2L5R
9Bb6UlJWvo378rc+J0aatVE+RBic+nUiO2ojzMLbEnz7tULesvGLzpxLwGRQpUBlkjuvA6eh9uh+
Auv3vSqEmTD3Yq+qYeNDmPwn3xUTOGwtQP15VLxOv6sJSFNkqO37dSaSx2G04AxEg7uR0p6J0dTt
yM1pd4BnlvjTl7vHxsZcbQlAfuewR3s1LQ5Jj1385Q95dhTwa7JISEly3YSN+gWb5ZRRaoeKb+r0
PxYxlMHbB8F0BV4/RX1slFYHL3MGtc4LzfGTNl2OxgzkW1j46/6DUXSAYyBR5Bt6tWCut+hJno+O
b3iIMSB55kIpiPuNz3Jun4FGMVB7cNC4UVdzMTQlF3bcQmZqZ/dqVCLtJlTi4hGREPH2q4bIzz2D
JAAImzXEb4nK3Bjn2PEFKm8HO7KTo8IrxC9j1dz4Qudm5eLHDFsZwAcb4XSzZbE2OAu0QMTPsxrx
6g6tEM2B/6WMm8mcDEirxzVtJLI5up7gbNaFYk1LwVkD8/A1ZJmTDA1XxMjQl4u/QqeIdkrkfCo9
t983pUrMaPXvY9c8Xd4qZ6cLyoSNgnY6HefT6eIRH2YZvUCiF/LyFVTLfQE96igab9z4iDI1fTVb
smNKF4RoyE+nQ1mT2yFyOtt+W+vKbYSP1KHGPXJfhZp2ZyWorU5j2RwFKlCPbtNG/+AO4n7F05rn
Nyn6KoeIvC5TOHq2n7s5IqwmylwDsXIj+L5urXjIvhB75bWKw8hafqVSvHJOhsb2lcozdzDVQtTR
6Ab8UhDpv7UWDR5li8SmqNLqUz+aMFTKvn0w00WfNn7Lq4jGTyFoApUBvUTzTv7/L27dpdEg2ky9
7XdYhNyadpLf2IP65fIG0l/tIKpraKBRp+T5zm2z+qxjPSnGAK7dR6Gwn49L02vNDvob8Et16Cff
LbX5V4hISXLTqIo2UU1APnH2ltpBCTLOcaQ0ExT3u7EqpmCAwDsEKPqVf6rRyaydB7mn2ImwHm7V
Pm8gIs24gHychK5+cvBSSaAu4kCxKy1tQMMRlMpGmJPB8uW2NemqyAos6yh91ddpbjR7Y+02wxA4
blPdtbwW9iW+LCa7dVGv6oG0Qk115fflZV2v6vOoFImkpSRAuzVMskaLtdA1yBA2KsfHNMujg43g
GjRdSFyXh5JxejVBohCXEVV9nkHrpjaMi9ByuevAghRYEph6/LAspoMvmK48IBGiQoI33R/d4mYb
tIX10lIVJWeCIwe6mNizRv95MXQnvVwG8AHm/Ie67K9FrWvIlFFzldluhDptO/24PNv1wj6PSeWZ
FFEO7Mgo9eJQxM5cCn3gc5q50A9Q0iFmx5W7B163ZaAkd/7LhaUCZ0o9LPg0gF3RjDgdynJTBaq9
jQsO16iP4Xd96CuV8w/iEaFXRDcvT20dYOV4lPKlcJ5sq6pyuV9MTU+qGZmEvgmm0miDaoL2hZQl
tjN9kk1HLR5RTCDUX0/c27e02GPzjXnH8w/gIYiyDj1CSmSnPwBV+twN7bwJ5q6VFHAuuF2hTrjV
XJ7o633D7UFjwiX7kB3sVebh9viHEnnrwHOTqNxDKBx+TvYgKQdVmVy7aFQeMEdtg8vDvt46Uo8D
7RbYUFzba5YNJFlej7RkgmzIv6PmhZtz3fyF9MIWR2kduFlHykXSKdqmnQBq8nQdjdodlUabq2Ai
pb6Go1jtYKVvqWSemQ4GWMBZZTecp8vqQlxgjto1XspYvavjl9FAHpbcWzoBKMgJX1661zOCVubR
1XTJ46SU1umMFi0TXjinZRAr8FtNp8WkApGIw+VRXh84MHsoR/HiIL94xaeRbMqEIkIRNFGfHjyt
M/c014LRhMXbKqF483ZnONnN4lOx59fbfUpFnZW89AIFP8M9oKEIc6ppCwp8ZlI8XJEQ8gxO1isd
OZYuXQpkp4Pezr7YxWLs08y8arsCbqyyKVR15kPxkaV8m4SWQeg6/VAdBui4B0DvFVijPBpdNfuj
p74VVisfWIZEu0r1Iyr+8le8iFRmqFiD1mhV0NS5+W7MtemzUanNxvd5vcEZhYoAcpEQxojBp6Pk
czmLHKO1IF3U0IcBRZleG8wAm7D27ftbKrYBQOMlhCn9akKpajVZpqhVMNSiR2cXqSMPmx7/8v4+
93HY3QBYdB7EeE2fTkihkG3lUw5NYxzRd66XDsKBstV4O7fhXJ50dGcBYwJSOh3FmyqiQO2VwZg1
7td4blHfnz37mKGathdOs2UGem5Wz7w0bg3q82ssat5rRdboSxlgD+T5rqPEexz6/sFhZSOA7WBP
U0Z8TmNfbDko9qOOkEIZVGCLjmWbg9u3K+ftW46GEIQJiAJcxlLZ6+XGxvcnQkPeqIJ4HIorHhnF
cWHZAJx23sZQr1oBHCIejg5lF9CPVBNWMbXOu6RQUm4JKrTw1FG/tlrjC73aJxj7yBkNt3Fffqxm
77ZOxEZb+Mw3k1cHiF0Gl4TM03mOAt0figtV4PUoW6baUIM4LbemeOYA89eDTgbdCbHQXuUTOmER
f7KKUVB034uOAItn2WPiii19vtepE8V/xCR5LznoHa8hVMjQ2wpkiCoAhi59Antrh7xBH4SYPb43
lkjfV+A7roB9Rh+wa2mv3nywySwYGuQ0pTRtFT6g9Dp10ydV4FTevBeKbvk0Q7uNHXPmYNOB4AoG
i4uJ9/q+ItEoVGuApRR3VvuQLgog72QxceUZM3xvykwdNkZ8nai5tCRhEUntWRogxuk2ybSiVAbi
cJC3c3PL+5DXX1SZd0JLl3i3wBZGAwNMw0Y0Pns0PIIXYR8PK3Czp+Ni5tRiOxgTwqaF5lSfKJ8i
UWY3rtDNn1OF70KPnsRDl5TiRidT/NyD8tn4EWfmboGS4zogWaT/KL/Gi4CTmMWo9apXBFrnKTfp
lOZ3pkrNu7U6+KOpPtyBCHgrxoCYAEZP3g7YwRO+VzEBwnsnRpyFAgFy7GrOkBFxlKh7+3a1yPEl
OYmjwn20mhrR2rUKHY3XZo4el7juMLsY1OPlQyHvmdPnEwqyNFLlXpXfcfV8ih2n7Mt8LIKw6ZJ7
bLD0e/iq5WFqu/gQ1nAu0yZWdlXTR4fLI5+JOyjK8rZgA/EuXmNFu6LH4lzgqlnUeoNuV4zzAq4g
/qKr48abbSX2KoEazJKEn9MP34Rk6HQt+V8BD43o5Sq2/VOry3eW0t11iXdIc/Ggd8OVPRYYlPXu
dTOjhqrgLmlEV6Kuvlye85mITlmanJlCJNiGdflbL5uo7Li0YFELImBR4kKYZcvGzjmzsnCAee3L
lxTw51VEzywXvbZoyQNltMVVOBJJy3H4gsvfvPENzwQ7FpRXh8Q5UwRfrWs350qZoQnEY1jDn9Pp
3QMolt2cTH5RvrklzleURDo2KwkGeczqLYW/mNZ3tZMFicCfLW9K8c0cxmVDSvNMSJGPKIgrXLrI
uq6uicKJsHXQsiywvGz6Hk96e5yXQWCClXo3eTNoN+kQaVtc0OfbZ3UQZY6Oah96CCSGq0gWL15a
xvA2AiCpuOspfZYHBYydK8y7uiBNo/GIwqf+uGiFdoCTQMtZEbmP0BG9WsvFGAjluAD/QWcjC3nV
e2PZuc3o+cqXt2x1nB6eWcm5tGPyqwrJyV2qhPhAxbjeAt1555rpe2RtEl9Xo3snLt6lJXZ8jYuH
ojX9evPhAfNBnZAEk8R5jblKRWkOVgM/TbE77aZvvcaf537YCIhnjqh8Z0oVRPYA1+npbCk1Tr1V
KmlgNmMLItoWNwhP/rw8lTMnFEKj/NSgoaVYzOkgbYmuqDnbaYAmV41DYbygewlHqvf6jZHOnFBa
OmxkupQcnjXo2piA3y7pnAb2tGTYNxHiWifi65H8L18W/Hk2spFXtXm2C3QplGjJCPiHdQeiLccs
HxJYb+6SRDeWgQsjKmVK8nHsIiuoscrE8TMRhzZ3vR2uYPGtmKt0v9hJsbFzz31KVHMkn9iSPa3V
SZbJ0qSFRYqf1SCOS1XgigK4cgOyf+5bUplHQ5y2hwdW5/Rbug7WMnGlpjBvq8jvi6FBT7EGwGeW
6kZoej2h5wIulQPvuQS5CoDqHJujExZ48RWjcm2G01M7mur1xt6Uz6fTSMQoiIPLi5nm9npCZYMW
Vl/G2F2XKHzscRlOmkeTXG4+wjML232JxmR4zOLJxXRwqFvsaKkO3ktEPRjZcFyeKP/mw74FOY7R
s0JD7BBj2veotlk7ETyq+smqnOhXFkMpButfhMiQ220/HzzSVXtfALf/NXVG8teIbtv1XBXzcVB1
cY//lzDwkDJa06epURbB6MwYuhoJqmpXeB8an9WuHfFkt/CUYGDvMIea8b0xAJygSGDgoGE36o8k
HP+HszNbjhu51vWrOPp6wxvzELHtC6AKxVmkREkt3SAoigIS85SJ4enPB9nnnGaxQrXli3ZEt0wl
E0isXMM/lC/aYuvLzhun2Yp8VMO+ZR1+U/sR34QLW3PWbm+2DeagqvBAb+Lp3eDU3XviTMA5kUfz
vCm9CAUbFPe40broKBOOpgVDPG/Xz6oP3C/ICOKXhDvQQ1tlxq1R2X4MRNHE7klPdkjY/u5AlkyW
34G+IdA9kunjGoIStESsz+HKcdc0nk3cZufWQZ/U9s6VK6cO8XawGGixoOkdlStyQg1tCFA9MFE/
3DdLgqG0/x8Ue7hkkF2iPbWRwMyjVYLWcnDl68tDViTWhVNN6q6EWnfm2z+1F/JJaLWbIhND+tff
vp0WPNJ1gsTVNo+6gk+RJJV2Jnt9G2AQjvnLIkdbycxFZMXCIoVAEm9AtPaAjDi2yFpxjuR0cikK
SSZGdHff8A/rdJWN16vyoFJ9gCCGeVsCYDWU8zKe2dXbi4ldgdb52dNlSHEUNlfQOovulrygvq2v
hnbEWDZrKj0qZd9mYVkjeffrwPY2sWNF7vTNJ4iS6jh9RLBaBH3Oik43WLceXf/IWSZv1/t4PGzi
LDFOlL/fq2JR+q8b7wm4y3FaVxQ5vcwgKw+uEtOVaiw0XiFocAkjYfjr/Z04jBBMOPDUc0yIj9k0
/oxHdF0HxWER1XRbViaOux129P/BMugUweFiHUhjR5eQN1TgA3uLZRxzujMxyfgy1ml15hY68bL4
osgiqC2gTh7DkYaqIv+HSnLImzKNsrYzLjuhG7hEI895Oynh7lTv+WcgeydXxfJrg4kA7D/O/WFF
SnfpluKQwk7DaNbqMHGd8zs3KfS4QWT9k7sGzuH33xt7ZAC06elDMXwdRDZt+q0xVRzG1lAX+I8m
YeeJ3xUoI8KjA8r4l3xzY3ocRREepW0MzVgcprVLb2Y0rquwwfb3TETcPtuj5OHVMtsh/UtDBm1h
154R3zs4o59fuuS5Hjap1TO6MkUciME9lHkA0WFBZfPKGpN/e2NgWZG+NPf/Wumvcv4n3qDFTYpO
DokfmJ+t3/GX9Qf8dBOcCfAWrO3xTiHyFc12ikmwkuZODXZ/qaHc/unXb/BEicQUkd4pjQbUxEjo
X68qhqXKW4RUD4WjRLfnognuRNt7mAAO1o8J6ddn1eveNWmVCk0Ery8yTTMPLizHW70qkjMn6kQY
ZwgIOMb18Qrivb/+dSpipzlrbX6A2j5FcC7LPWbH+q7LrOzMd3oi6KBJuCmbcHiB6B5Fg8pPFhM3
suJAVjGGmOMU+zqX53KkUxvCIuenERGMRW/787+8VVvovZ7AvDwkRQaje8WtvdZz/xbn23OTwJMb
2ga25L8UL8elmddgf9Y5LJV1wdfU9esrXWTnCF+nTinACAjF3IFgtY5ekJwzSC++mR8sPxHAxrt5
39ZLemNnCw6eqeteAvk8V5md2hldYjIu2vBMoo+SlTxBPD/gsSEukKAg7JvTeyzqu4+//hZO3OuM
A7lkfzZJMU98/aqQNktss6Lg9BwxvSvStL+vc+xfG1kHI3bblnMm4pzaFqYtSGCQ79HHPDqB+dK1
o0p7GidG4x8czR5ibdHPKROeytKpJBE349GBxj3uPpSaXim7ULiMlXhS69k0X06VIW6sVhb3mOal
WyJTXoIoF0/DsDpxik31OXu+E98BjxaNNRSyaIMcC60N+QDaecU5tfBX+1Og5fja6whX9Ik6R6c4
8Vhx/XIY2LBpnPmOPjk5yWn2q0UcsKqtnwJhczqHoN79+rScWoVsjOEZVkqoAR3dfbk5geFeCsRi
NONrVwHMtDqUCn69yKmnBtRjoyVxMdCqPDqSqC+mRZ2Jw4xadERbD3MQA6vlCkuOM/s5uRT5nutt
KPw3fJpqnWq3b70MR3TtS5fOyU5M5r2m5Un0H+yJY88SCNXRaXm9J26/Vi0ewjSN56ZRswz63ppF
hib0b/NCyByg7vxsvTEPf6PHYqO4grCCiQaO3dH/64Gw2lp6zmvuROKA+BTtVoyX8DE6FiHIe0dV
JpC/A3NAZCNgTyQi9trCHfa803k/La63RAkAmDWcSkgeFOOac4ZD9CZ4UfvQ+dgmOxsn9rg23SCk
YzrwfSGi2bwTKh8iBXg3JFP0dhX+Amc69W+O/7YeYPuttbpxsI5CcjAaPZJXdX5QnlfFgT7J0LfH
9Mz5P7EK8wCWYk7200H39VmxsQehCCnFwQim506TaqcbSMH/+kD+ZPi9yvxIU+n5URfQZwR9dJR5
6XNPC1l04qDRS2iZAQxgQjTk7spssN77Iiju3CnHM8rutYOXGxLzgt6sbj0TmcF0GIoqCgwl4xUz
COxYUH1F23/ez4AJ49LRtF0vMifKOomds2d1y722CPdMIvfm8932sNk6blkcAshHkaJCWRLfBZ6U
nY3DsOu62iZL9t1ShDMJ7ZlgYW6P5PUjg6rMB8VI3GNofMy4soVd5Kk2ocximmg8pEuX7/2EFukV
zgB+cjV4G+i27NHGn/C4+d6vS3oXNFODcs3SaKGPFdIVpO36e+Za2qFZzM1JBffzW1F76i4r8DyX
MhG3zTp5oFpljV+HaUa1tdqX45j7h1rp/UU12VgZJNoTqOpzfPq3Z48tIu0AnRLqFVH+9dkThl5j
SUZIr5rSuVuKIcdfvRVnvqOfrKPjJ4kuNlgQD2wtnMnXy7i5lRplLrNDYooglKsZ6635PutGgO/B
p0Ga17aX3KPEV4Z2ZcdUxZcBPg5hUmO8XC/3c60esUPxwkmf9LCf+rgrJbaQyPU01nym9fH2mWwd
qY2bQoIJ8PDoS4H9HWg2w8bYrtWiwrqxqy6EaaGdOV9voxnrbAUAABLYnccpS1ogmYGAgR9XyWp9
EF5ef2to++NVAl/q/UoX98yCpza20ToYboIG45/Xb6EYvLmXXA1xEijtMsipu6w5K3834dtsT4lm
G7dumx4fHSknELASGXZAceinS1uOYrcp7f0newErQoK+dQOOOeGu1YxrW7GXfFyy21THU77FyPpM
+fQ24JBkgSfeykYy7mNiYuabjSommCFj13Y7Fxsr5TcvNQCVM9s5cRa2bA6AHiJntCuPPpDRSkcM
Jnw3rtN0uZ66khLc8qg9lDN97Bb33Hd/ej3GdBv+EAT40c0mbGesOrKsuILd83XCyCN2K0SgRoQ3
91NjOGci94mjtxHxAKRyb8NBP/qm1qIeDXS93Ng3R/M6yZx8T89ojn99yZ18XaRC4EQhryEd/vqA
Q94PkC/bdmWBHsrApFwMFh5DzuKeI9SfeoDcRQTODekGXOn1UtaCf5NvrVBc6P5erWtnvVMz8471
xunz9swxfPv0NvlAZICYrBNEj5FZo3CaxkqEFWPZ42JX2fOiJs3a/+7T28ZwjFRphnLZ/bwO/1LF
N7mzzixjxn4XfFvdwogc+rRxD+XkTB/v1H4AQNhkxxSFoORfP7yxUyURwTTjPtBKgPKO3FVpmfx2
IGI/gF+ZSfOauN5er7JYqT6lqWUyhsZbShTS+KgNhnz87acGHhmEOr1BIOvHsLUACcqsSSYzbhfk
D9GiEXHeOvqHwXSSM0udeGzcnRvJFvyBYRxze1cbMeTGx+6KfuTloGznWlbeOSHAk4vwcgD5G+QE
x2dt7hIdiWIWccsav27p+Vdi0s5Nmd625LasgxNN6rHBKo67qrUq0XitKiNe/bp/7LMRdy6C/Zg9
aDaJ/b2RTMMQFnpbwFNL6lYPW7jV6WWzDitCUyuyn/vVddS5wPh2+2RBP+GBADo3/sHrQ6OnFfZO
cCtiO8WNpwR0yfxf785Mit9GD9rmmH/TieFlAjp8vUpQ4XBVOrXOQ2a+5vsLMvNpeaOyro2cqjxn
CntyOeicTKY3LfNjJW2oWTBdqlSP+WDWy7q1zVi4aDOlmCmFs16d02V98xA3Dg4JALkN9yd4/dfb
U4mwcXyyndhWLl7vnlHv9dU+p2b4ZlesAkyUW5nSDLbhURRp9RUBOuk78bCI77YavagfFhv5gPFZ
05zqTO15ak80KSgFXGtruxwF/LkV+dD1uhPPrV1GqNC3+zSwyjOR/tSewJ2RdAKdpkGx/RZ/icEd
TEXRarYdB5mbHuaAKYCt1ulyaD1go3Z2Tobzjfj8T+KtT/QChUJNdTx1E5KxjUQvNc67hEliu6ox
wT9kKPto7WzgALbdthmtaRN9d1xWTSfs+nT6hBmHk++QnmvayFKmKSM/m0b8sxpDwxBQ7/C5lNMI
KLuc2uXckGsL3a/qCUYHFC5g2SGEMJw/+kplTiaVY/UWYx07f64BXeyXWnN3VguVDd0k/2YGNnCm
hH4bs36uisowHZCNTHp0oUjMcHUvpT5J16y8axYVXAeIfVz7pa8usg77iLBwm2nnpK1W8wxcP6YR
2NzZTZ58U5YrL3599Zw4kjQ2wKNBnN7EnI8+sxSdB2VjkxkHdWbfLagIhXq5DL97jbJrBEMROaGv
unmXvD6StMtG7GVG1DFGe7mxp9ali+WZv/95AbHgPjA2JW66uEerWKZA/KOw4wUTjshRKGBLmxP2
6yd26tygogBI0SA/RCv59SpmrReeNflWjLFDk0SVX847I4AoFfbu0l9QEtmXdPR+e/S7tb4hmEGK
8aBJHRPMZ8yZjdIif9MYJIaAESDsjkF/5hGe2JxvMsMmwhMNCbyvNzfVttQ7qZsxPs0IqBiss0ds
zdglE/d5KAiKIciE8dOvn+kWZo++RdQPOCGgksioj4X/3KW00dtcSBiMOcUScC4f82n29ka7+LS0
EolJaKI/JP7y49cLby/r7cLbsAT2x6bK+Xq/neGhW07sISuWw35Ulbwr0KbHzNU1znxpPxsUx2uh
DbBVMMQc1Cter1X0UrRSLkZcCx2edZ+1JQbL9sCu51Yrdgktt+fMzp0diG1/z5Ba7t3cw1/TXptx
j6Rcf8WV4UX5SNNnyG3juqeVflWmGd4v3ojcr8bULJCNuO74SsJsMatICqMdznSmTwQNBq+gdAkc
TPCPaWcBCl0678eIA6d3L7S5wHyVwcmZD+3kKsiImKywkUmOntdQ2TpdlNGINbd/1w+Jdz8muXHm
5G1/ydFL4Yrcwj8rcBccJQDNQENz1qURC20l6gr1LWgrE8kxdbkM1Oq/Pm4nt0RO6DEVpBtwDA6v
BYboydAa8YgRSqiPlndZrBhU/XqVnzZxx5uixc6NTCykn3+0qRpvoL6cWz3Wa6d2IhjS/ReMxWgL
0g3xv2lFlX1qMjMX0Wyh5UY/cZ6GuFQ0KsM0lzrUSN8YfnTWnLQYwEvtxfKG9WlKeoVHqV8Iew8l
oheR1ttOGfXgrMUBMT8ur9KWa4vgduA+OVUbBDvbWtA1438g3zaWoQRJON7Rocjt+ms1Jf73gMne
i0EN/Khsf/o4j5qwge1Y9hesG4o5hOXtfLbTAQoBNJjRCHVYe6BbTR8IW2mn+hxVSN2+9wul+xGW
JoxH4Hc2H0oxFV/SvpsxbbUrE2dNvVn7yGj9ud5IM+UY8osvzv6//MbzMn+ojVhhDI7RcQpIONQb
v/525tW8OW5gZwmwNJ24bGFXv44BgV+2K+AnPaY0w2p0xmp31gQuocN8TsXpLSOCSpJeKaj9TW0Y
+43Xa+mO7Ith7dY4oxjqIuq+9ZKyveburSrRX86Ym2uoBWa53JUydT9hPtJ+M5upupaiTmS0lBNd
Uruom+fffgqbyBMDGKSOOKhH53OeuxZL23wFr9lh1w4pcscAEUfYtjvXgH8b4LmrNyMQMDYE+WPF
LGJfGvROtsZ9Ykx71HLtWNP9CcygOvfA396dLLUV8NxkGyD5qCCT+qiNfuMsSG8m1J1Gl7QPxmov
YErtVLtHvAsbnnSx0LH69eN8G1XoTKAcB/8F3QkAW69ftDM6ZZbYmFAvU7BeFU3yI3Am/UxmwKl5
e3a5tLacdaNmwDh+vUy71mM/G8EQJ81UBBddMC7avrKNtdhbyTJ/tZ0O/LDepFYTumPgflLCz7Gw
7Sa8rhGiwSc9a+bS2Cmnys0Q4VvNDsVodSI0jMnI9nPQOuaey3+295kzd49zsDZZNCVizsEoo8tw
gXUgPauuCuYuTssBPrqDDvG+LpPFulinrC2ieaDdGhLwUUTBMyBPI5HQ+LprqwojlGUtvTyqHDP9
s1uUr0WtrzJ/F9StfwMMLbUv3LQDTer1TRBiMW4+6lJ2aaimSiMLwYlX7ZXbV8U+SSvx4IIi3hzS
U3+Mfgq77xKpp9um+6mINvnVbc6Ji+/OMha3Dc3ErP4Uy5h8AKtfPig/db93idQ+gErTC0TPWuOD
1xnGZ2lJXwvn3i8ldk4NNXY3NA6e2WA6bu3SMEEMO3PwrpZ9k4RB4eVOtCyNN8dD1pWIGXva2txU
KAUxV10byCxKaBKj6s6nIOtaPxB31F+VHq/KGO/pXQ9wPtZM/9gpvxRR0VqqQPZirapwFU6VhMJC
auPQuW1WweIyk3zHPNB4b0+9sPZTaQ7tRZX18pPlZNYTw9ARgY4N9S16V925mpaVoZ/y1XxMRDtc
i2w1131nB1O2EcMa6zA2bV1jb1/gMu3PFV7RTmr/CPrEdRDAcRawZXaWWriELcY7NRFiw0JM+ie8
WOw+JgdJgz1HpX8oGw2rb5ka2CcZqznSF3GzYAy9Jdcuho4JZIioo5YQ5dflSzEUHQ/N1/hOM6kt
uGm1A/WYClq+YSEYJwWJJZ/9xLG/adIdEceoPHG18tPfVIpNNsWsT9I2rcVwQ4dkteJ2UNajUkEp
ycH0bOSrT6cgcs3ZdDHaktmP2mrsG9OZxD2zQ5QctNIX9yXp6Hs/7UrywsCr1W7sfLr2em60z/06
4WMkvXJia9qQNBHBbkJaXFrqqskK51sBLIDhFs0/dlYFq71P83T50faF88GclItBujANplCju0y7
ySPTjzBNpeuIBQ4O0nbjy/UCnM1QRcmY6vfK1eCpu4zsuTumVOwbKO2Xle/PIF9y0f4wGyf5itpP
96X2YRiGA1XRw0DD24rMgFISQL/R3w7uO0+lN51ok8ep7bQfFExDEXVKDnWE8Kr3MkEc+JLn0jQO
fVDaS2wqq6quS9fmYU8i759hJzk1RnXYdsemzAoR9r7K72oQtnnk2Yv/1HadehF0WB54OAl0Ac7Q
HOlon740QSa9CJK5VocT7plPaM/Lx2WZ9PbQIJjMf/UCNe6syrCaSKLknIRrW+SPtA9FGenMt4yw
hlj/bQjodewXfCqdnVwSDkhROsmf/JgA1yUnF6/yKc8i4XTeHuCfS0ruaN77UVtQjXPywg8tYxjv
S6tFoAtnTY9TOWSbeLsIeAVD7WVtaAFHvQ4mM+kuE+TIVcwXFbxzUxvP8mRemI3bRtOn4eCaDBUF
4nceRu329EgqtPYhb3DKyZ8M69pv3OW9VeV6NOUWxNxJX+yrbg0MzqyR+dPVYE4tzFZKoDFCWDWt
QjY4YRbnucO15rjiIXHHud4VdelgqKJ0+0OSJdWDm3WDyytsDLy83NG4cGj63zeBC/PHY1BCeoV0
TbcfbLwGtGCsAcBJcbMigvrY2aaxxq7XOt1Vjd1cB1JHgxfST4TSSKgiu9nsWzgb9uTOccPXpuJ1
Hpv6oGTe1jSzar++KNpeARsRFZhPHOP/LOniD1HGVPHgJ6lNwG1r9NyrYXJufNlDyS7NzrjTQTm5
0VTl8tboBjS9KowPD1hZEkVrHPXEFZ7I6YjRSDYZB8dVxMwOpshjX+Tlc2ZqU3pwhD+n8ajyWhxK
xKuog8hrrYNwpoActc0ITXkq2q8sMNO2zEhPoJ8GxgccMAom0r1GJtCTidUgV7WliNBjNz+vFX6h
h14qT7/A4NXMQoe3WPBiBBybOahmJ7Rk4jch3Mbxz8oXOlIFuQ45pvbs9U8sqnE5W6vRfPDNory0
JAP/UExdM4eWBQN/n3upGDCm1zR9Z6bS01BUa7wPKQrgbhhwZ932fHTelee1eM9Tx5RlaOZ1+VIK
ibv8jErQFybe/XWDfmsC1sroaWO2Hnn4srbLfRKsmsIOpq6I4X3izKGX51Cnc82uu2hAk/qynBMn
bKgGDrLz9GhNxxtoR8O94u1zF5HL5aGJ4dcQO22reAQoPuD7lW4elQyF5b0t5jQPQXulXwZHq2Tk
9AoAPCOp/EqXTvu9ocVGAedIJw9zWyfDJg/W2l2Z12TBybJ0Rpi2biN2y+JpN7JC3pOmipN9sezR
vV2XbhIHAqU171rN5D7LjFwLvSDHJFFWdke87PL53pH58KVqkrKJrMYTC7HUKSBLTUab7FZwGkXY
TJOjdnwwZbBPKzU+rYwfDkhKL/7VlIniouu5Ona5R5L6VDiFu+5FMaXGZVZr2VdPV3a7aydlyIjB
lLho3Fzux1k08SBauFe2VXRGVC9tdcOzzKnDRDM0kVi1tI1MtOru1hK66Td7mWmwymJ0H9vesV6y
wIXh6g7lpO/L0UcTvmazMswNrutQ93vCw9i4w7ui77uXseOiOyAmCGLLGpKF4o6wO7ykk/S5lXT6
snWiL58Na65e1GqYZAddv9iPhdKm57H/npWxkVfrd4yY/S9zudZkdC3d3zkZQWeYwAj8UFOe2+14
bw7jT4whHzrpj8+jLNXnBk3rMuzg7H4Ss6e+U5+Q3rWu0U7hYg6kdzYqgeWHLT15yOSiZQdVZkhA
BrhfqRBEP3yM3hnlFCGCMWfROq9wbPRAqMe+N73Pre+Mfxa+GOQdFP/6GeZv4Ub+YHh9WCVaf+fN
g/jhjLX5p2nZbR+ldpL8ILBxNQ+mTdsFF9UqDfl76vfSro2PhV55H1S36ABhKg1Fdib/ZbebBSnY
jq+xDC7Jotx5XzTGfOmuHCdQtNvpKaAJoDaSwRj109F7wD2rKMM5azPYk4hkPehNaaW7SRvrL21S
OC8FfDyS6FwFHzXHzCxY/E71MiSB9q7ul/o2n4x5L5RRLPva6KvNvEDIp6pquuelG6FkVUnSro8T
jDSOhJizD80UkLR7aWF4GBZCFAxVgqAgeygWCMF1U3zkgRXqSqGM8ilrNFFCaGi09m7tekPbKZ0G
5c4j3rchfSsupLwQjndoDYO+JboKqbMr09EUFCpDlb/TJ3dpPg6CoBENvWWvu2LWgToSCcYHhMT7
NqoDbxnDiqN6V/e9/gAl3cVZQp8Ib2Re9RK2dEKr0MjwSA19mQdLWAQI/4UM4Zz0wgywdcPube5F
yEC3lfti9NNPGMYG3xtmTKDmvDlbwxHs24eic3HBGV1d+1rhQLKSSZfZ+8nkFg2FoBM193ayhmYG
Siacm7RpQi3hdfI51ml95YzGnOEToay7CoFc8zC4UvyYx1pSWZtFsgvyufKgeM1b7ZFbxhjhEtHK
qEdTU7ua8J8SiDL42WPulcom/i3a/AkH30VdBP46LvuKKhA7RN3tGEjjMco1E5iaQwfTlW3sJquo
Lzrw/DdmP47LrrBy2sVrGRRxIsxmQEjOcn5sLsukolPtO5eNbObvAC299qqyrbQPB81LaM2YaRUV
0Az+tKyGL6kYPS6Sppfz8M7Es7e6SHtZBlE/OaLYGfM6f6qtUT4lQBDTqJAqGyJzGtsnEYg+jUAo
es91vmJ7Kut6dUO/5P1FAhtrJ7S1sf886gzHgEpV/lPZSOT24JLSb6oqJ71Bdr3T9vroGvneGtoM
YzduZiucgYWnu9LN9XSnrani8axi0+dLi7U6KLOCsWB6Khf4kiDlcXC9EjmKyZV0XdO8saY7dCPq
6V4NnvtR85COiYxpJGrruvAu1GjJIdQTn64V2rEI1sEPWcCL0geLnFR1+kU3lJb5pcQsRN5pw9D6
ETJF9W22pF1zGRRLdleRJ7ihLGq7DqlDxy/I7oz3vYEFeTivjZNHgUYyGvFlQ1dbHVMmUU2Z0ZCw
MEgO/W7JydrzsviA4lJphVLVAaaYgxym0EVouWYGEQzTYeR1+wcR4HQR+WmmsmuztoLlmswIJwWv
NfzLsmt10Gg1mqpRmXv9h9Io5I+6ICLupmLp3k9MiB4qWZDz5ynl4XWeDCWxA1YBFl1tM2Y3Wqv1
c+gvfavwh6wKVLHFzBc3Z1PTh6jv2E9QwYdsV7hOez/PeIxcaKQBh6JggrhvlJ58XQqe9K4ntSsi
f+z0h1Z2JI3WpDf5Xkml9duj8eQD/ecm2I2FHIfQX4POCvPa4sGNlpm25JN6I8lhZg4SPR7G4IDf
HOO6EASeq0z1Y0MGkrafPU0fxWUBceeLr6MysFvXtF93VVBjyF1OCzqHZFDjYZR0PxEOTjDXHBdv
fqnQKrgalEPxqlY8s0K4YYjv6G1XJYQrv1Ih1Pb0doCzee9nrftgaj4h2+jSSt8vfpeYoXLJnmmj
5oVHo0RkAWvJoo2CzA/oCKyT/uyrHnk1s53H713O3OkChlgSN/MaJDu3HupnOVi9vvsvK1NNi33Y
FBdbQdwUJsljp826E/1X61KydxWDeNrzHin7OFmPXkvnKXUQVYtQksVeCzmFIAtpQqc2780qP/A7
B+f0K7f+3ev+M+B4cA+IWtEugu/8ulNEn8uuBjOfEHopadEq7iE3f54TRTNA+wJ5BKjmOXzo20af
B7ZjI75AAKC7c9QEKyXWbaPujCAu8yIyqlzbeUBbIiS3f5tlA2wYgRLiJJMDou1Ro89cB2dNnHGJ
bYwnQkEedVhR2/3trt62CqhtsNbMpo7tVsq8qidpd7QTW23dc7mv4Wo0vy3Rs+2FfzafZNQwjiEJ
aeVNnjHWC13R2Q0dSuxYjNi1rYN2Tsb1xBtC0hlUGCrAm4XHUf/QxWVc+WZJmzJltM99QobgNv4A
dNA5p3j2tiXKxBkGOg1fiGtvRsES/NFk5O0Si0aRsUk7eJdNWfn9dxuvdEEBWPhg7mmxH09LDaGW
xlrqOe6VfYvKqkvWOTBH+P2T4PE9oYLtotVA4/z155QvUlOtoU+xDtMYXDiEuFpfzhkwvJ2EYWON
3SbMSqboBNbXq5BbDFmKRQA+YTK/rfKsuu+roLwyEseKu8a3zkh3nIBCbDwQYNKbrAbSe0ef0So6
a3WcdIonG/9Hh/uq6hVZnDV/0pDFCf26s6MOee/QWSlSq/whd6kW+9/1xnSglFkbq9PaZpoAP19v
vB8VmWtqjkSrfLqYWty8avQvfvslsgo6SiDY2bFxLLlRmNCtUmsiPnkubPveG0iD8RX69Yl8842h
o8ooE4aGvmFbjiHN9H9L0aQKBfpkUrd5ibkQ0dg5UDaW0a+XevOJ4XcOzpiJ4U8xneOlxnls01WV
VdyN3hD1WS3uh1lM//rE/vsV23f45//w789Nu/S4845H//rPW/GM417zY/yf7cf+3//t9Q/98516
6UfZv/zt9qkd/hbL+vvTKJr6+Gde/RWs9O/fZPc0Pr36lz0+vePyIF/65f0LrKDx53IwlLf/5//2
D//28vNveVzal3/88Qz/cdz+tpRf649//9Hl93/8sYEw//uvf/2//+zuqeLHwpcSzZ7q+Adenobx
H3+4f4fFwnwLIWXUPTaQ3PSy/Xfz7xsbDrUuILi6ASSPQ103VOn/+MMx/s7oEW1G0G4cSAAXf/xt
aOT2R3bwd3QTUfXk0kagkU7tH//317r/1/3+r1fzv+FpAwMLAKps1wpq9kSVY5qobuczyTbde3IV
fZ9M9Q526mdZ2tcJmVnMNXpm7n1EEfn3ikSSbeZpk6luR/YvyDdOfjPlaEOEsjM/2kbxJLC6y7X8
cUjkBzOQD37LnZNM1udAOs+61b+njf1tqboh7DWQ0dJ5yRznpqBf6XbDn8T2cj8oN93bg38Gvcnr
4Zf5/0kSgE1mIHBoYZLDed5yide/LHD5xNUT8kOgcGtkVeVMR7cr7jJawT10NKOOXTvLL0Z/NB97
u1gfCjjYfdZP6PCuH5eGqqJM6z5UJJU0QfohtOZAC8kkhrvSyr44om5DjHeXaLA666svg4fetnaW
uzb0ETPzavXfpcIf911hxcM022E/ehbpd6o+EgCtneOhJof3zQWAoVwx8Fq+zeZ4NyvbC7WKtqOn
GT2DrVqLzD4PMZKd35t9a0cSXApOYxCBenNOb6aWfBQXtT7qvebrhrvdqbVkDDNkRrmr3cHfAeY3
HrpRaQ9pkrpxYNYCRFprXcgVBaJu9WxgxPoeOMjdJmqCrl6XqV2dL9ZLgt/HC8PEPJaphv2BuQLW
lxSLvtbRlBMfBh8RtayqP2ejHVx6vvcnyiQfnAG9t5Tye5jL4qqwBexiuTk3dut6Ayg1uMyn5BNw
JBXqc8DIbOYB6WAVdgiCagfZizbWGzwFUqVdBar7mC6V/h6tL0yqV1XvDU1ptwVzsW+BLWG1Lxbi
LtvYtGnkOxKgLCIvdm5FZV9WWf59Elp1X0KIvAHSK41dHVjZQQguP8AaSGS04qCw9MUpt9OdSydI
AJhpGFxd+1v7HyfH7ENn1pRXydBHXUb5QtMVs60ki0blw17Q7Y+iqA75UgSX+No8gQmpdkZjrNFS
B3O0mkjsAjC7d1bR7+W41rt6AAwosr65c7SWCWjRdPumbTe1JGfcMUNpb8tFzVHtJz9yN0u/p7Pz
NCxjGan/Q955bMmNnHv+VeYFwANvtgDSVpb33OBUkSx4BBAI2KefX7Jbd8jSlVo9q7lnWr0Sm2mQ
QER8f8u2UEQE2Kh969bidiWhC3U+0R6ayx2KuETEnSetKDXsIpaE6myROH9rvDV/oz/riZOadW31
eXlaM6NnLtKsi8xI37xVVC+d2+v35SLnKIOpLmFYkj5urZQ0VKo2N0SCrUTmF9kUNXS/H2m8uAr0
BJRkTrx9YXhZ2PhpHffMngekF01MIlS5sWVOMm7rXmeFYT0onFRcHKc+1LLxopZTCBl4qt2WVeC8
e/labbRuOVcDzggk5uxGOBUKrTMURfdDsGftSx87fb4T+lrwgKbVVqplX4lkn2cTxLIrp1gaqo8T
HOWbNM32UsLU+t2U3FW2WV45Q+vszMYWV5oerK+L6U2vw5rYt9ViyM0kM8oAljFLdmbeMpkHt33T
DxdnBWJYE3lzaQeLPYQJ1HZlegmDLZ6u0NKG92p2rl1DkvaPRFxXsE6JuVzmk/doL9Z3GzjxFDST
t+uhAzdOqa89FIBSt2OdWJGltVtL+tTIuhOGxcnruhDVZ7/pczuPywED4zhrQZRK231Nkv6JmSzf
L5wNYviQIOwdxINROiXiyW4ohjLr9soofXvvSfe5oKv7sUvd/raH5rgSsPuXLEHY80ais8vUbzY9
RdfXjQpEJEHYb/x19r8uGubanHv1tu3a9tTmTXVjFhjAPZGB9wPYbHAbw7HkDVnfSftWTDWtDoVQ
H8SIGGG+eOm1Y+MOsHNviCaKX1+6Nvu61DPXclB3atGNXdY79kVN6i/sq36t0ulBM+3n2dGfnHKo
YZSSNr0sqy7blzZIXGQWo3HXW/p8dCrTQBBacN5jgfxhzI13wRkuoQ4poRAUXEZi3GzBIsKxAPyv
vY47cRzyC09lCellkCx7C45ARj35BGRwok9AxrPQM6IZZtgl4KtQKl173XaOnrELdG0sunZ4RRNo
5NsqGew17LJsKKMmUfqDWMTMlZXNh90O9X5VJnoB9LjFyUuNnfKSmMiK6rupFjPOO19c2O0k9nNg
g6gGXuK9O0YqtpaWJ/EYBBkwaGXkm1pZ8pg6EkqCOMs4Ealz6VtFe4sWrbyGSlr2KWzXAXBFt8J0
ML+teU4qhuMPyUPvDUaUA3wbsVja6Srp5uyo1r65RY9mbLitD0QEM9iXfWuFuiPPA6tY4+HsMkld
axQb4A0HRGfVNipzghshk+58xarjUEwxOexOSPq/G5LnS9Mi4rfLsg2Sj07Y4w0ag4nm4saEtrSp
0x60FWaimKbQtBdgeVEO8LImIOppSLKPSeuDJyH7YKOxx7+p0RMX5mBPLUzhOlyYWVa2V+3gtruJ
KT72UF9U8VqP9XVbJIgIcPKHiTWt+9ke782uSY6U1w0XKVpIiGAg5zYYfmS4ma76uRYb15uMLWzN
kZmh3BRWqW7gHYJt79TPUgoUeS4na3YDke2XvNGjtKrauJn94rKi0zpemtFlmVimJnSqQL8Vmqk2
5ayhtC19H967RZmPDG1+dQQCEUdfI3DdbVB311m/5lflNKnDWCYnnx3okpNBEbazUzcAO2ySQ1GU
cSWr6Z645HarKUR3Mcq8/ioJyjtV23PEA5GcNBVYzxbnjgghUXPt+J29XwZnX4+lzJC0Uku2UZqe
7akroiu3sowDcUbJx+DNYKDsGBdan8m9YbdyL8ziI+9965A7rrjojCp4yntuUpZsbZ6ymJhBdLF6
0Y7zHbkylQMeqqsjA41Pv+Y8pFFCYVJUNWQMrmtWxGvvzpd2p3Wh6X6YlbQRz4o12Fb1fLPQodSF
ldF7McHplzIzWrBrM0BVMo5brS6W0C4HdrXWsdmSXOdqkk6Hok5rX9Z8TvbdKsS+t6fkIpsTeUrH
uXgGIV23oMVdVLL9XchxVqh/gnPNUyeLY0O0z7td5cnFRDrCD20mcy6cSI3dmLWYLqd0cXeoAuSd
7U63ahqyuGnS+6k3msNo+lOEUcbcBVYz4o2GmnKIRo6t0lR7n+VnM6TqzNCI4uJstLj2Jx/AWFn2
yXb9/tgEi9qtjneTg+RH1SyiwvbLH45NUpyjlZQZZ7DvPh417Mx5mCo4ALgmHkCaVuLBmsiTHLtm
D+huXBlz9VyOTn7K7ORuJVqRuEenj1hemqM9mt8bnO7H3lah69TWUzuO6jYd132V8bb0b3+XqYrh
kIwwQdiPlavk+J4Vt5422pu8HYfbwQcaDa3V96/YSYsnMqDKq95KqcQouu5CeZDAWPhOTVC4PxKo
g8ueyqunPE+DZx+QlZPCEkBDTz50L0D9TUa7wc1kEVgSjumcxStQZwaVO4Cb50V74UAE02pevHgy
4fCIqT+2fCRspDvKK2NJORBqVcHaLW4So36wew0axGj0cCbxcWcNztEk1eC+bN3LruqryDHlRnla
dbKs5aXoMxfuKagOhCeMWyFdEQX6yAzv3bPS5RHKo2ADjmtEY1ag7RnWmCnvezm4b5C3D4tob1dm
scuq9L+1rvW2TG72gACGfIvUvCz9+oEkHe1Y59lLZc/IBfhkcR4YBDROPl0bWsVpsubmm3qK48pu
nA5FnnSRQ+lSVFXOsM+Jyt3Wy1LHZK+XkdfN7fVar/dSUIPKcI93pqe7RU/RzOT2Db9kFRaLvGwr
vb1rTXrqlpod1B5a+EGRfNfcHElwP6/RyHFzoXV3C2vSbxw9LaKODSwsyKCOU2p1UAL37YNroxAp
3URDnVFuUwPUMu3Gg9739WXlVPUhbWG51qGDT0BDzmHUN2/0nK66ws7s7aRGNAur2qeGN2GznPwt
OIxzN83t93NUKhXMcA3nlEAsKyOZEEQaIWA8jpXSr3DWTmFDd8zGS72vqCT6PaQifeJ1fiymSsEp
+esF5riBGgBNZqelcuJmshm4eulEZaXF6eIZSNRYI4VrwwTQOd1Kq77JcnxahjLTsCgqdexnj/QA
razEsyJeNWry9VTOM2ppJZ7XqnnXO/TqVseAgzmunsPJ1Md3WC/Ovh6wvqnSATU2AVQv3uzIfdNK
f8DWIOxINOYQL5UacQDb1kDjWzrshy7YB4O2XxqMXKGnD1BGdTG13HqMmGuiPtJSdzakabMc48XP
o1U57ImjhnKn11+7/mNK5/kwog+rsIjMr9M0BtekYAXftHJdYyUFHBcnJCDSCoGkkc6I9kSNasa+
62tXRXZr3coyeG+kfl+pLD3agqchp040hIu5z7NC7U3HMl7mBrl5x0g+1+6jClCGQEF+ratuudLP
K50XoFvJimTe4XoaNjXRqnWEU65e6K0pxSmojYO/4L4ozjVN1Hp+74e1vqdGtkSC5eg7Qj+vKx6+
mJ1lhfJ0SoKghiSUOZ+sG4Ijn+nVXZ6qJV22jSGuGdbNO+nNMItVs4b1vNw5grgXv/D6V2hfpmSU
njSMl9lOVwulTfTr7fhh+GoBWna5Mi/x+catPp0vk88D27ayiM1c1Tx4fIGNTIsj8QT1lhto42YF
eWwzR2B9Pk1mVWx75vDIS+6CpSwvpyZhywrSBTTAfRRetbdTxY+euOspX5lc4SuoOmFdXEfNvoff
1Z44cw8nHGbLgcz65Js3M6+7yE+PNCLG6OH6Z1kOR6+E/GtFtkCsCCsWzOex5kztEYYHlZJttTpk
/tjS+KFrlyv4xkGNRr9FT+uEFbPsj9Va2m+rJYutLLrlD/zzb8GFD6Lm38+432/I4X+GKO5+iDME
139+qf8XIcRzKt+/xhAfBD7jt+E3DPH8N/4AETV81F+ovgEOpJnRBA8HkPwDR+SPgBJNmAcsv5Db
PyHGP4FEzf8CT8CaSCYgqrAzXvhfSKIWfLEY2aEOQWNwthOb+zeQxJ+Gov+DlRH0cQ45wf6E/5jg
JvtzaA+5BsGyuq1+bxq3VnfdpHGyLZrbxbwQ5sWUHiz9rk1PS2MhkIxqF603/qjterSDUD4HZbRm
pyo4DpQWtUcGzE0yh+mHiOs+ch7kdgKNYEMtbrz5CsngwG5jX9dZNBsXyr0Zh8tg2qXLZrZOHVWk
po1kx0B4EpUcupFNJY+ZfNXZm9uooy3wjLc8aG4LUpNHRnF0mps8/6oZr25zPeuXwYoG+bpijM2Q
FnCe8d1Lo3xCsRgKFpuFU3F6qtL7EeML/+uu++5IVt1f8ASfyZc/rig8BD85SXP/VOsw6Yy5flaT
MZA7L86Y5vGc2t6FtbKtoQUrVcAIqW2nZ21WzqVnLWNcTICnv9yFf0LGv0Z5fq5E4GNgwIb8gbKg
XML8nPrYNL3fAjms92VmPhmD4d85qZ5fCOvC4Yg1+eLNbe1Hug+BGH25M4n8iRyrWu4F/C7K9cd/
/3k+EdfwoKTgQdNgSTl/ns/B9kL4uBAtf7qXptS3A6rcbb/aL8padnXhHk3LoNuPUJzNz7f9W6vW
f7YkXbc/mnslf/xQsBz/A9YlsPhffoEzdfIbt3GVf3uTb+nw9uvK9PPv/Lky+eYXD46J9hbSnG28
LSwxf65MvveFBGuMCXhfHAj/s8vtz5XJcL4AZ/mYmlHk/cxD+6+FydC/UChMWrNDmiQEGfbdv7Ew
wa/8guETt8S6CO9iYeoMiHj7TB16lQ4AUHX9VjYrjUSd49yfdSRbK2nKv8g7OdMBvyyB57ei8PEc
J8UUZjqfS/iEa7VOQbr1dvLEoavVbdGWhL+aD7ZMGHO0/S+/w3/zZP7z23HJ6Xg7L7znOpbzN/+F
Silb3V+m3JFbd7Ae7MTfWMZahblRVGGzVJdrUf1Vr/Q/X8ufnAgWIyBado1P7wh/Aaoz8I7Z2VM4
oR6fx26TVE3wF4vOTyPW75fSgxYj8oFgLij1z0y30wpZNAiYtl2a9HtLluUmN4hPCsc2XY7CyMoL
x+vVg7MUhNA24yFbpnte6SuC3Jea0btBHWuGHm6rcEERqNsEObhmcmgQ2tw5Q939hffqZ5bHb58Y
IcPZlc3P4RGo8tk/XxAuxVEUFBkT/SXauxPZHzdeGiynmkyHMdNHTFWWHdbo5jfr1E+bf383/PTa
/tMHoKKKh83mIfwcLDun2WCKyi+3hSFB4ZpZlBeCItdtMKs493BWZEF6CAwqDQYNDbp3MpPgOKfO
GxHfFyJl/Vb6+s0UxvQXv+Y5OuDTJyOpyfRQa/6UsXyi0XKf/l1Q4nqbmKUzbFY8o2mYWk5/UANY
GNDYuqmtljDECb+NHdetbd38+6vzR2j+rx+ChYgyIdYUx7fOoQAser8+LcXq0YWGznFbQ/J/UCbo
fF0XfCJRUHv6QQM5xFwk1/KmYcp7pUEVbwkzUaIhGcVaMuEpa/F1rDCpd/y19qg7K/ExRKNsLW98
4GSeRAObdOTzhMQBTQRiFYeFcuuXOTnbZXyAhiTTNqlLCfhmxuw67QiF9swNxTB5i3UHZPJkis6w
N4k96u9uq7zxLrUq491vKqw0ieiQrS1a8Cq7XD33/POsiUR/X1YxtVf9KlcvbiwoGBpduvkG88PZ
J00bLThWEeDNkFR4cLjqQeH05sIhS/PKm5ZaAqX1eHNWsL9wcgfQBK+X5VuvqeRJls1yYBkqMfUh
Fdw1Cn1Q2XTaDv2lmJ9B8oxityAwd4+YMYLdbBflwXOldUbO3ebKJ6t+M6Lv/4GSaXmwnMp1IXj8
6gS23+Pg09WHucwoKEvDT66qnvEZkEae2tLEhW+3S8dcsnQ8z/m4jmJXDQIsRnrqI8OHsHeRSj43
AQVIoTdr9UuDeuOqWYPp0vCUE41GZR4okCy7UGttGMnWwoinSl8huMOvecyQO+C9s8Wyx6RomGj3
x1ELnXpwZlxeJCWFncv5MjPncdj1E00XGx/3MZiR556CtUdMWGCue2/zTLtOMTgsh6xt2mVTpB4/
pt97ur2Rs7uugJpFhr6ktDjQYp4v1LHudHkIoF74kg7+aDcmT6VbDp10jPLA8UbGKFLJ3BRZTpK5
40CTdMDBbGVl7V+beb4gn15MGklGq7QuzhJI1DESAim0LfVop/hPYmC1+c20O4TGaK7G7lhKagU2
I2rl9JKsTw2rYFHgH6Eq4TYhGzKIBkCgh5QgqjKUnZrjhiA5azPgGcjfndUnk3F2K3fd1l5rim0i
Ped21oh9P/jpMEEN5dWH9Bb7BxDehBOqY/YtEzSFq474tnN8dcmFKz7kOLYb7BY3yTLNkVWljwxA
l2VWe9/XoLlvydN79Jq6vNCqAGjL8ssw0cERUdRK+zppydpsiLAChOjo4RqtjIE3cW+XYMwOxrqY
EGRBGttk6uzXFh86ORbFReaZiEoH29n51iipxQGIKUwC2ikAQ+nepeItKRoO1mkamUgM9lULnFIv
iRfj/XnXUz/dmnM+I2tekgjNnx/2Up2Z8bN1s/DhGeYs51ov9q0YZ2Dt1ruY7M7Ya3A8cZVLeSgA
lyLhSGTylnEl6E+HqxiuF2M4GSZDECQlWFU9HwpdGps1U+t+Nfx7zcOiZva9CEet3oqm0q51gYQa
wgd7bq+MwzR49YHRAe53zputNfVNiYljeDHdEcSvM2/MqfgoDN08GHlaxQ4VxQ+abrSHYg3yCwzY
7126Tpc6AaUfc2HkjzXr5ov06uwg876ORwXnk1UQNV7NSl7LoI6M3G+AWuc8bqG0jjja3N1UDHLX
Q77z4No8Ys04rLdzgiw5blG/5PFUV8/nyJGtm+bXJh6KuG9FEISOm8Gd62XNqY0hCBWycTfluVPC
MkzBg+l1NpBdc2xKQ+E/StOKu6qWV5XUsrvyjNPY+atdmjZHI9FcuE6JAlsvVue5K43yKimG8iJ3
63FjOF53HDNwF5HjitEm4R2sZTq1AGXbRlT5VYODeMoN8oZcFP7wPjamSb+H/xqrZfjINN86zirv
d7oJ3aoQwT8jrQgS/FArdV8t6gnCiw6oxPFBB8rbpm3/vbCJCCHPubumLBx62xa6tutENnwoHMsB
sFCBO2al0nnvTRwrIHNIchD209xkKaqJeT3ZsxvcNnWwHA0XqqAJ7OLoFZ71lLFY7NJUmDtNtubJ
UDMC2675VhKXfT0Zfr0TYl2v7H69C7Q03fvMx3IQ7gA8PtO4vQZ2fuoaTiopybxIQdoF455qjnTB
BO+uVPPXqvLXDZEdBV5ETVgnpRpsK1nOvuK31bJra8u56QSnwqLI1QPJ4uvWoJHq2q8qFXUeyu2x
64xNaqfLYcoCJ8pNnancTMS4T8n03qq5FxvSBwALUMlIPMW7EgAwCG259FdsyVSb4mgJnVJ2J73G
N+fnZh66GJZQVuAWzPMab7fVvY/NSt/L+la2noMLCgtWy1cQhPa+9yxPG79u7oLeWnfI9m+swYyq
LJNv9TAVu7Qz9agAqT60Mt1gH5Q3a+Zet9l03/SzedG15rfU8mU8mrRUZQ0GY+oRZvBug7otKgS6
kdoNB1dAVGvdO1ENZKQkc3BIdLjGYDxCZn/LjSXZNeUwbVwU8WHlTk3E5fxaL1l2sy7NFLWt0n6Y
XnGXNk6YBquKWj+rNq3B3qZhf/3hdq1xUOQyb5ElBbeDRKZk438c0OMEfpwKIOQwEKVEE89CVdnu
sEWwGrpJYLwvZje8ZWYGzQGLNl+tUK7bbOZeD1NT2i+cNtyrlacri0aTR2Y/U139mGuqq6A1xod2
KtNI+r31MFb+gJonGG4Shc1lQ+6xjAmADK5lmq/hwIe+r0Q+fg2kll9jdSqHaBQizy9WYRonyMXg
dS1X1yZ3ygZ+VpqpP/Ek5Icqs6QMKbnsftCqyS0UZPjB1sXIbg0NgzW25dSLBV2XIqQHwMCcYdlJ
g1HVcjT85UrRA0dyBmeJ3OJMl7d6Di6eEWkTM6FijzDLtKsjtI/mtUP//I22zoMOiyDFE1bMWY9b
Zza7/ToH8IxLl+cP0EvrGBr9VIiox4T0ZNWN3YeZL/uPfhjmlsb6GTzVwrYmMLfBilTdylkvk9VX
0TVD7KwVq1CrGafa6uyrHA7SPpZW6iVHURdzv3NrCT3v58V3ClyqlBy6zDr0rrJOOF/9fZvaCii5
Rpibsz8/F6wBETxdcz8PYmPB6l60mW3L0NVVw5KlJ69LOdu7uk6mi76ozjratL0k6cB+L7PzCTOE
Rg2+wu37H1XdzTvu8vV28tJk36RWYcQtsoadORNb1PPcn4NYxgX0rqw87EsNEQTgcmu68ZdyuSnM
1B3v8sBfsnjI9Zot0HXi1FMWL9sXYzQPXtBGblCnm5VTDu5Hk0VGqKI8lZ5fzDu9beYXg0bYS+Ku
sFfHiVKoEiSqZ9zPFtV4j5VXzd88Rqsf7eAv90Y59jhRqlYefKMLnJhy5LKNwYn097yfWcM5Jol7
2l+r7GaU58VABAMaIdYNduFFIFrBPimoveaG2C2d0K4UbnR8zvVcbahJaDamkfUvGpTJS89rYyPT
3Tp2sUneGswIx1xk6g4iSNtV0Dcnb+r6Z8RtHJZI58ENpuvj/NQui79yqBpwtmjpOjtRpwdCHGwL
KyTnztVaozqZR/epypHdD3J1Lk3d0qsoV4W7wUmEspyftoDkK4zkagTrT0Ivc2T7gxVeEhdEd2rt
76zW9v0Hvcdj+qQcrTggR+JEEKBBrEJURuqpJA3hpvb8ugg9dy7vOlNOqGwWeJyps8ao1vF0w9QD
o6bjGK+FShAz5NQQjPisr0aJGCK0UFxdpE3Pt2QU7+5XY+pfESTVpK5NufdhBuW0L5dh3+kLUwje
wUdoIfxOQbE+q5wccihabMJupdad6TdZPKaBOLhTn2zaeTap6cGjyOEhuywlUd00I3ohssqOWISE
zs7E676bSa0QU41pwyMz6A9r5g23P2fIvwUB/v9IXHjYEP41b7GVP5pv2f/aDflb8xtGeP5rf0KE
6JlJgAXUQ1jvAQHYqH7/hAgd+wshQwznZ18DpvhzxuM/VNBfPFBFjCguVdHn9HRwgz9V0OYXgrlo
OyJxCHAPcbXxdyBC0/lkrHDBJZCl0c3Fm/hna8Xv4ECnDLPsmonQyzQhUwVxkamixfZbnH84HG0W
DqkjEqicGdwr76ZXSzI07CZVCpRYI3ehmAHjYrV2Qo9aoUP3plZKEAGhryAElldu8/MjsVHOOu1J
+ursTS8Xylfz0tXY5Ul3esvY0spQcd4hTE0T+Rb3UdphhVfaECVmm+lI+dbViIdl1Q5iYq8JmK6f
xrZmkymSVjn71SNnCKIe/zC06pBAlS691u5kMVA9CwKRzPfDbLjHqR/7OeLiy1dk9pmCCPHdW7zP
1q2blmO9rymE/V5qWA5LQjpeIUFHssfGrHtJTcWS389joV15zTTvJ52Uu3Pv1PKjNoVuxg1xXd8G
YWYvCvrxDj4AnXItvNU82ck5OjRfm5U6IiR7j12FHzOy6fv2w2DS6u+Gmbj1k54q13/qq9XoQGFs
Wip9Y+SY0RCyEKWep2GEXx3KFJJ6rIxIuTMDF1ZcEj3OSfL5jV6nKYKUgJrWcKmtgV8xG2cLWmjQ
usuyz8jNUbJc5W5oJKfuIEu7I3pwFhOSwfJIX6yi23JI9EnsKCoC0cpEmgvSL8I+OSFKwSzd92f2
1ZqJQcWVUh8xyzLtumgbplDVrubsksApr5t27Pk5OUG1cVc3BJCsZKZ9z+CH5WmgECc5YISVL4uu
+W+gTfZ3FyVFHboeHLZdaOlzpU8F38Zv6nMjKmc4Ct06hG9WHQxeGrWoQdqo1XXz0mY8+pEyrtfX
ZdfbBuFiGtB9ONZz8ah6uJyYwBAAXK22EGIji3MR3Lp5eWlkLr77HJATtXmFPO6OmAnZhrrm6gcO
/Cmi59mbi9jN3LaOK69LswcpCh8VBgfZCQl2y3MWjUhjX2Sj1wwRMp2xVWd+ghZ2zlHT5ot84XRh
xHPHSTyUtevfgm0IbWshOa9vDUwrGPYDcS7XrezpQ6okyI9VX2TZm5KLOie0JJZ3Ufc6ESv1Yqgk
hp9Ag4Dowk22GKdRicl+JGmqXlEihI6ilSI0qkwFBEEhsIy6vqvaiEAiWmbWVOQveuNmP7rGw+3a
EHxC0BnBzhzcLGuq+a0sxJVO2tyqVdrz1sKky91Ucr+DrMImxK3A78Nm1fhWnBfTmMXaGNgfGr7x
lrtEEVobFL7Zn9wxa948owfAmWxL3peTZaOasaTZRjYRQ0A3Q2B3l0Mm1IyUrE2MWCP9A4BKmMNx
kgRF4Ld2061hcozdzxr1u3PhtKAYlT7erqJLXtoslRp2deVf1XqfyJiVTz1Uss5qtBRW+ZCmQVmG
ozl7z5hgg7tWVeaNvmjysrCYAauUuTnm44BVYMgSXSzrGktblw1i4KHt3K+skPlzoECVEsAb/8C5
P60iVuquRt2aS0qCyqS5nnxtzDaEwPNspk0x3SxVa1hhzThog6eUJTEPErQ2WjX0ttyik8+Z3ESm
HFGz6u1TAuoXEpq0fj4ikp3H2J+Gc3bQ6KtqI/PR+7+RJ/yHRN//WDeTxSb7r3f0iI38+29b+fm/
/8dWbn5xqdhl82WrJuz2XB/wDx3COd39z73bt74YdJ7gnQnQF0AAsqP+w8HEYcDjNc5WyfMf/C12
z+UtfuEW2K0pFMPfBknIQQF/56edu8au1ja2nz4bbtqcZfsrbiB9o5uYSAAcmy4FvteGKenetZnm
AzvKMxMoY1u27ZCTf+dOwgwRJ/mdilVNDVQdD8pMGrFJu3kqlsOoKfIJWQlWh/XMV4MfyKj0Eys1
925d9j09Ra7ZkYDSVvVktVGaekKfMf4MXZcy8E0VnytFOcHnIr7TzAJAseIctsnDkpjjsSbDsxQb
mFTdu2W9SX0P4YIxet+RDhsCm1Ry/nSNpp9f0JVC563njFj3CnJLVfznjlMT2LHXeiDWe80qPbAY
r0NJblwwTTSEFpWJRk7LlnnXaevLtGmL9rvkfDVgAVeTmL24sIfE86KOLAVev+tybRxP/lxh4TmU
SlFud7JRpPJunWM3fG0We7AXBpkO0fgOsNHAzuMOoKMeQvEh52tnhel077/cjf8N7/k7nXT+yfEP
oZ72sc+hBPhc/yFL5bhVMcknFEpzCmDnkPZBGSDLLiMmNQ2uyjbAb7Q1n4Mz1na911Q5qWJPeg6C
xL+gYbnhf78DEa0bnCgQ0zj0H35uUsidTJFeMiePPZ1W3BoEmZxFqYY7Ldq56Hw+X6pxygidutVM
gOTxxEmlgSn695flU8b7+eDKY8k5G/bZ4up8LvZYfXLYhrb3Hj1R4othOOsbmhKlLHPXvg34QRIX
UT/3I45/s+SkKkOawQxurXzx7WnZJisS+WU7TguZf3GNv0UZ114xLpZ2zQQ8+u8gzUNaXs4iscpL
vy4N9/bff4vfT+J8CZe9CD7knGGJCvaz45i8F7tDtbg8grfAGobuuFpcRnuYaOPZZRYQxHgkJq4X
gHj//q1JOf/8U3oGUlzyOVlVGKg/2yFradhDtlrpo8t4uiQPw1iXXrdVmP74DRO2fd7cI6qVG9wW
kojMSNf6MegumxXsxLpqcbbxRGR5en5Sx9HI1ikcemGc74tUy6SKEad7RXAthppChZ1LkyR/xoFB
8Jqu7BbPDAlf8ywEzZBdwWtSl4DKdy3qaJ5iG/iImA8SLjTsBVbFfY1lB8+C220Xwv7OD25P3sl4
XObF45UDi2McMRcod/lEde+fn0otJxEhCBNtdvnx9YDbCePfOJeqj3LPz+TZT0VaQxXSYbTwZ/AX
51cZSXHipXVV5Hyv2e7PC8tM2iT/p4+8/fz1gKj5M2QQPPeEvnX8NVsYhp19Q1E+TMtFT2Qx/Ihw
G717ZxFtuMINbR98vFXvM5P0qsp0jZjCMj1bmhB2AUNFqLCot/mBlEbD9VBW5CU/SdN66ZjctuXQ
uNqb+GOBrLy048ebO0XA8ivRmRUvTQYA1/tZh/YrjFNVmKIs90ViiuJ/c3Zmy3EjSdZ+IphhCyy3
yWSSFElJFEtUTd3ASmXd2HcgsDz9/3kCmhGTY+T03zdssUgmlggP9+PnHEdCtEJ/lQC76oEfRV4u
Vx1AGeC+MIvXxrOrB4lq5XadLfYexjMmlKzVY638GO8nWnAdc05Aec0exdLoFSo8VGY0YpTU9BNQ
tCdpYHva/1Qs2mbvi9oi6jzE9fytJFubrts477VY2BUzslLsBeXlIqOA2PFj0FNAByxHb5JFn/Kk
knU2DWPoIWrB6IsYU0V2zCN9f2+cRy38T/ucfekzyjxkDIHwcdgcF7rdxIvMfqXr91KPbkohGa1Y
vdDx2WKe0dLeNK89jaVPcZgqfMrgylXtxNXtP+Kkad+2Rycr6ZNhoSCHtVPbHW9xmPxuegaQM8v+
OBYAw/4NmiXZZQ19TO8GM9q4b2lOOp1ynzNrVmlMfyikW6Seh1rZw/rNnLM+hiKeqdl7aP0VRdh6
UNgVI9uhXpAD1HZ6lT/WDHfgA7Z/MClJ1ne9rXZLo9yzPlPPSMxWLszp6aDSUrMOukW1vfG1sWpY
8vSve43Tzo/9tLNme+GOcXXLxvCqNZgh2V4ZDUzt5InjMeNeOz+NKTyYXh6b5okKcLT9h3gEL/7H
VFgW2rcA+jZnLBX+2BhHoxgwcPykmB4YhVTy1lrNNyUsZsc7AXHLdhTXETv7MAq+DoJw6nD/hH1j
OphzEIkv3nSDwRQxSeXPvrfSmGJsnUZpcYX41Oztq0whdrM+R65b4k0+MLoEVDOwssRS9ziIT0Rl
ShAsHP/D0w2GKiOxqB8gtoQ01i8TPRjRtkqXtPuuBnvi5iECyJeib6M+fBwarZpvBN+gJl4PZj9P
/4Q4tDYLUx2DKTH+WUzEAuVjaM0jzob2VOs2QGtX0EW9LueKzt2hBRJ2/UcjyDz3Di43PewPWEKv
KVsYqgA9hSZYFz1sSEKXu2hWkzE2dms/W0vXMgU31fMag6Dm5LZtdqI/pVrnDmR1mEBsFgwx7D/e
38gX2QpXwD62mGvjmKZsZvnvv5HG1q6zFLPnp+e4rnJf/ZjMecYP2witkiXP2IwczUFCm493zVQB
ebu+XzJd7QO60tvrgMWs4EnBW8M25fJJ5C3+Q17bNs9bbLRVLwGZnc+xfxoi2KSlOBaHsiHY9aQj
A1RYdsn7j+Mi3aCKwZQbMwJPcTVMCrlY7Fk+grZ5Ts8LAXCDCMNRbThgKxhF2MG/vSEr+/w+c2ff
jz8wV3nzBPhgMh0f8h6zbVx1UbmsS93ldb42z4mRek31lWDhE6Q0xoB82YMPtmDotu4wldLLSxRZ
qqg/eAKkzhcbXtxIFLvKt1mevNOLZzAVQc3Y17B5pgGNXfRnZ9tgSVbx9m4LuruZdRPkiC3M6z2J
KUs6k/qBiWgZ7YK8UquTnaw8kZCdGya5YTqmHHkJaCdx0W3U+Z62P+yQSCb93VQsWFxdTcmsuuCQ
tI0xzH+khlGP2ZcBNL/GH8DPkfvcBYiCcg+rNC2JxhS5XvtTGYEkDqBztUGb0XbjtPsWh4Gs4sbs
xmz5RIVUyCwDIyLpPGWJaXMpaLsl9RmQ1vPF8CY4CIc9/Gea1UdbeJUkpw+nNusftJqdNLrJLVMO
DctOYwcfVoKoCiF19Wv9vaJZyhljVavLGb+dgOjilsFvDpANQUrv8eZFMnxya0Wpdb+uUiaekPMa
kfXDUKrIhds1WPNjVDCUqLsaGFDDma+cgZrmAQ+2FVvEYYkiMz1FQRTpEPAoh8aD0UE1A76hAfGW
4WrNPKP5znOpOWnpx/GyoX+Qw4732PgkXEK95SxTV9q0RtN18JGJEPBT/huYNxHvhmG3cl41GgFK
Rx23ulxYEaiVMtALOvoq92peRCJvb6Uq2KziJ/dfsNjWLJSKM5dikpxNHnDkQOhKb8j+U3LEMrFI
qfTgdk4B7Ui7c3nLQS8ZYDWRLpCLNnPIF3tbUX3lSaI1wDfiPC3oxfIBlooIodckBHJWW7Nh8HHo
/O2uO60pzyo50ZJd8Oykj+vmhf5z9m38Me9Hhq8MI1h+5kftdTrW5CPmEKo1P/UaR7Z/t/ST+Msk
jgvPyMjqOkPemuURQzfiSg8UU5iQssY9J82C/srftsY6eAzNvh3W3GkG1MNJiXf9Ax4cXYrpVNwv
LRTQFJA7+XdJPQABCS41hshPLm2v2f/U4QrIW8gqd/Xj25KGbN0PhxCHfle9GK65wtoyMo4li2Yr
ZJbp0M2o18dT1ONofg+nEhPizyU2/+HyzI7BX689lpEbhQiaCi+V9BUG2JoejYhStryztv1k+gNW
mtdl3KCdP2baqblP0jTA6uOSOjkf5MedFAp7dbO/b8tLJD2qtnTKVb78lf1UNkZDInfoLwaPZEuh
3w/cb6InNvTM6HA4TU1bhZelWosR++RWdfJtOz9ADEjtUNOW85OaZs3phe5WKhHXyBPqyNrX7O33
r+HN4YEpFsdGSGYS8KoCucbfztIW+mOmO0M/mfZYzE+JWXv5IwPK8vXFqBxqnVMVJgXH2vsf6762
peHU4NPQPuDew4RIpS7vPWhW06j9KX6mebauy88+SZgMdtSU++3wvQzU6GH8AnqVGwdsOi0OlyxO
Qt5ggdNiP520iW11dRhsnTFbvVxx4HbvGIAR++YNq9jJ/qawlFiAUefQ1F9C7eK+deuYDbMl7qYu
hfrz6MQR3YirYEUZaz959hqkzybNLjm86BqBukTV6DKKohttSaonSu/ksOePtJFmksr9svqlDzn2
XZjLRITCMMKuew4Ww0a9OrdjWxdHq+ozczl0VUhHg54PGX3mX2drsFou9WxldtEH5/P5Mf5W8oCE
eRhj+DJjK+T/nznqv73ezCsnlYZD9y1JozCIb6wyTMMMZMluZuMaR/wp6XEoT/rQvLKspPXra0Je
vqj7EKN//H9CxjyPMTSLlU11XbaFHzQnK56oD257ZJI8qWTNLJ4Dh0c0ZFeGVbQwfhdGNuGok5lJ
NuGs4na5hWzXb0aqTCpqq7iBBxA3zrFgTE9iflDqnXUDv9+3zcLygGFwQgOBcS/zActrpyn2ivFb
iAes1f2dzW5HOp12/ci2cmqaL0xtAIdngVQpLtq8x9pd8RmCrGoHfwzIlPgeYJkAAhYWsesLkz1M
fqBu5gnbFnOJWti3qY8bTHmdbX/YNZIs6z4NozW7EzZCHYvt4OVYSLT3okYo0+tkiEkT7yAuMaP9
VOoeg5f7oTLk0Lccg6FH/2p9w5vVvbWmXAnNlznpjn0KkjV9mptpyYtr08g7NzhYE4d9dNUktjVj
zwLLNxzTp7lBltLcAqSE2jjR29Ri39GHyJ7Q6HOsYxILuRqGi7pvhmg93/uQMkiUEFnij/r+Vr+s
F6izUZLQOrKQ59ELv8gRM9zaYG/jCuUwLVU3fwKc5PMT7aiYkCapIYdkkmnF05htV3bU+59/GeEA
nJkWCaKopFp5k6XXLUfaAs34ic1WrC9qC6mLU/gsATspNJ9InUTo/Y8/11HniYdQBpR5iamqZvLS
yV3dJ5Mm1PriNr3A5ZNdyzHUzw5hxWfcAd97/3PPupJXa1+6CfQ38aSUJsdleVRAj5k7eP9P2mLp
c49DWzpQL7eqgHMgsWvoWZAcDKa/dXMD0bGgNE6Fl4TiAyTBxbT3rsYW21oOdk+6+SdITjBN4wcV
1IUwj6oF90B6BiYlHQZznIavj5+Qia44+ToJlFoMtREe5IksBLfz+uAvUi2mrRztrIy675lGn84Q
hxiW/T+U2SMlxV7xRQ0SmeYK1ijm+0fHaYwW26PGlwf9/rO9gO25XMpNyLw83QAvvMt6p29N5n1U
pfqqlmUmkHhpIqtoZvoY/2rO5zOTEMLsiL+yXS43Jk6EHOC57TDZ8IOLebOwbTgn2HQyC4r/oXF8
/ewkGxtqWhpPFd7f7CUTLjh7CU2KL+YkwUoe0VdTur68/xCst08BGS5Fp1BboGxdBtcwnmNqcJdI
47fGcFd1WlDuqprxCLqyGZFN5okZyYghGCl+UudPe2ob944cGEMIQ206TMEi9Yuy0pXL3oHPsmk9
eJ0YiAjebOslHtPP0MLXYT362NSQn7n1lKv03+/f1Nm079WucZjD7su7RRgo+Mzrp8mwwWRVOtNP
O/CN+iX0voxWuwTJdeojC27Ea2QVx7IcA734Nq3sfoD+Z6KvGI5xP7XczdDZFhm3pjwsatYxqOC3
tXF9rKMBvz3HuDKHHoTg4LhzaOcnbODNgrkPmAbl450/uF7u3LjMpuuG79qxTNO43nIye1KChadu
Ig2aDuzs/AXMof+vZA08BQTsM6dgvvYXsymcG4/5dmo5RJVn4hNXoHwN0Ca3ejCemfNYuMPP/XWs
ixbgbx0XeXF9X9UOVaKLCTA3FxdW0Z30Bv8DZJas5h2yL+aEI/CIVqSEktsYDWfKQ+HAlsUaLsQQ
a7qhnA7KlVFGmG9VeDKVsHctio2ZouPK1xa2bx9EvzenDe1YuFng50wgers2PZXEq+vnGIlVjuzQ
tQbg/sngMozu8M5J5Rn6VhENd/i+YevzH3+8bAqYKGilRV14gUOQa6UZ3ZTmaUeMXZs5roy5GgOP
z0/PnURX5Q5XUSCMYNu8v4ztN/eviPoeI33oMAoV7OIC8B7MMmtt9dfYi6V4zQryN6BoB7ddhphM
EfxfHNTIeMf7FmSHF2ivLmvk2gjbmtptL4ENexJ4diQg882owUiIOmlrvexVE1xT1lKEntL0D0MV
MzbnYKjzp+4rq3QLaSV18TiU6nbx4T3pQ2hif+4dB4uxKNjsBJE4ix2KFDKs8UGEfBOoxBTAccCl
pE1vXaYec+HlzAtrxq97iKLqc3nle+LugAq0P3GBIYYxS8hhtSwwluanqew+rLNEVvp7eIE0GLAe
6Mz5uHHal43NCIciFS/F/EdZDUasUHmVfMaUjwWhOgxYj+8vhAstJ2PqmZuDXYISvwQrBCl9Hc+Y
c+PFdTTGf2CJlDrOlWXSBHVQ8wASkjLWSaj/nlyfiWtDP+CDhpTIaov5Cis+gtYB8dfIl/cv6k3V
Rw+GRyD5IC2Yt0cWHpjDUtdl8kccxhJJFtReHPc5rUrS3y1Bm+jFzU+NMfJMytmUBGk9nzMca27+
qFDJyskLFMRj9FYFiAGVW97eFijL2CnXFz/r7ay5wdHTtr9hd0iX/6ovSulqbwloS+7MLuw9COVP
e/swxQySq/IgXw13BSY0qEOSHvftQ1h69EMPjW9GPvYM1WAuV7HhN+rYo0lha7d+OlJeViOijfxW
T+0ZTupCyWctt7S4PCSrUtPPG0b6/pO9zAXY9PTu4T1YZAShurTCHwcrNZk/Zj/vBXyJshBjp9TU
0QkEYMkgxjds748SIgkn/7OslXTTXLp2zFMOCLZvchC7WdIgQkH5dcE/csZVIKLJVbzQgypz6Dn/
TeD5XygTwNqvP4w1Y9u+h3kC68cS2P31knZnhKs1R+rXpK5hqxxyAGbHPCQKD5vqqBKXCV23pT0I
LJgrk/UTx42FUDJSo3xpiqjmByPax7wxx+xm43nDdbTlLPJz5z6piuDMqCsmjFPD85Zxzf/Ls0dR
XGZEGao9UF+pH0eMXqPk3iUZzZxPzEGYYY2OOpQ/xdG4chkBXQjj2erpfzERNhtH/TJZyC7ma52t
TTagqgFBxN1/u1Cm+MiN+bMtvxzFDIX5nODPBoBcYvfGn2/QscjtAQvNmH3NTh/ymVt/taJ/1OGe
1sVhWHyvtgcxURXNy49yBohxkXsOo+l8oUGu0+VTmfUeQpohnJXb3ntzT2/4KQZV5gYqt4V4CVOH
CbzVEcmcMEGSkIKpOlitxnLulslDcpBp8nevvFVz37gJDT2PJuYVpghmkV47atZcdcKUuTF/iGmm
8sJWwVDNu4Q0YI2+ouVB73+qtVtAQR5IW0Guk2ICe32KaDp7f0VFIJeSOpWiTZaDRnEk7e8AJyoA
RAbpuRgcftv3cch0R7DnKp/6pLluHfiAzufRHIJmRiptxwBATm6tkDGMLpbrY5ZVBd3JCoupRF/f
DfLKjVluGXR0Qtbbm2DJzjHpc4M3T6iXRKJWEDz3JWSQKfFi7MrC3+o6GhZXvMvoQXbJNczKlofo
Wk3PCu3HguGst3m0xHxz7xPNnWmZ0acUurg/38KXoHF2jEfD7+NHU9sQEw5dFAOt3+RLqkf/c2Oi
ZE7+SJj02XcvtpcrPr0BDedpNP6opuWOZi0r8w5Zrqz3InDlv2lnQWODYmGwHvYkBWIFKdPjPGSt
YoZKOKPTsd3eS79kbZJzjWOqGn71g/18PoJ+Cx4U5oQsdrXjWpxVdEFe72c+HTbQXNRfNZkAQqsV
gpKBOoZJPLiqtRWDSQbGFHo0Ma42MsbO2kAcIUyGJRktxeyNEqNGchzba+LWf8EPDaDjzyli6cBu
djwjpBrcgGnIIbTikXAUzFXpQgC5+kiFY1Q+kjKs0ca7uelNnq6m7ydtpL6VA2Hnv4VmAjg6K4aQ
P6YEZOI94zmFBKD4E/xcovvgrP1KZws1ndsZRnloaIjHN/EEj5ZRTAa4z3SgbnBoRQTRUvBrpaEF
NS8GHCBFpHdu4LcMxKPZji0YuB6Qelo1kY+eMJma4b6wLDjTv35xsYvWCJimyYotr9pW+wtTzgZm
ArdH5bgMtGKkhz9VP/Y0LnYajYfm7KgS+5/aYNVDpNlSvATVEJe0dYJ24o0dREKuUWsXdV+w6IKs
hvYwbyCoVFnYJlyls3U56h4SdHnfSSTGgc9bJHncc8h+jSMjHWBsj4KpETsR3n7xvIGJSQkKfz3Q
o9nzx50Ukik8e9qvGVPQrBb1DWpHKCLtIo04ihyni45Kg2ilN0AEC7++c1uiLXltq9nhJe4NvJ1h
ZDekS5z7Ji2S5spJYGHbh8Fsvey/egtEEnkUc1eK+q7KSWDQnW59g5AltzhQMw14C5/e3wlgYZcn
G0gNAVE88QW5vEzWXIYPknsNMZZTuAk3CO1pDdYnTiWewHUPGsEjoqkoQWct6CF93nczZqxNGRyW
nmBW3sH7z/F6a8xxHB+GSBnVCWPijN/lyc0gzQ7M7YOTdMn60sPGIPUCkAX5GotUeIfT0sknSPdw
fkJ/LBUA6jb5XuhG0omwoky6NkxowlEchShZ5HKtRxBHCFZjJ38E3SRF6iHHdb396doDyVjpljl/
iqFN0gSvAkbdwcKg7gXVh1Qo7D2YUQ6pUjtlAl4YkwkQRBV9Jp9RaHGNmclu/8JOoc9+qKiTlwcc
XiDE3geG0RHLC41FDhS3OXaW8Yph8xGE7Ry/gyI5jXYjOJ+peihd5pRQ7D85NGPz52aCHIskUdLA
ucyldZ8KQYUZdiVcnfU0dnFZl9d7/yAfoJilVwvDcekaz7yG5n7LWxvXlNtXsyE0iKDsvLT+pCdC
H+JvXVJX1EYeJAgMGKWZYODL0GNJbvsM1x888HIcJx9ds1n4HhO4SCNoWJ/RsB2r7Fqdk1v2FtR2
/y7zWklmh9k2OaX8uUVyBoRdhLfYSFhoqjOrO0NP2wX7rRVwWUMXCIuohyvJZ5pm3suDs/vIx9Wl
KoqOFDapF4jtKsFtFkVhhgJo/KJMVNv6JphMXCJOdpu4gMdT7gr2nfpIFPPbZXt4YxVqTm5M6Od4
vPLhIKbGyU6LRZD22md4NI4p/Df7NsNjIYyfUj0hlriz8RJI7hKYyZzxzTqiabxnUc48UtNwM36b
4N+SGiyhQe9cNzRpTcZQmrHRdS+d1wgCtx9ogaOrNr9ffPyR8luLQc183P4wIaa4K/J3Wko4KLG7
A/Z6txqSDey/bptjjzDG4T+6OCbQcK2/RH5Haz/EZJu37/hew3XNQSn9QqTYYMxX2Jz6zbclLWfP
O25FDDIN4YAQL1li+z/qYu35XcpdeeuDiwMDdLczhWdvpOSWgY/wrWUHK9oSnEmaJjlpXPXM5wYw
LSedUnYnvSkPE1n9UBtocZ17lC0VCqh865Ltm9FMKx8z8aaNLWaT1khz2C/x9sJmz5VFtlWiIfrV
LL9l1J7gllhdnNfaqFf3blqyvgzubXf1dMykhjw+H0z7gVFoJlJT4wywR0+6MAlIJ4DeVDGJNWEs
xDMNDGsyPzE2AE+ja6OBrlAf9ztWE9YBw2EeZ9iPn+saeyt6It6YD/YVcv6x+lmcw8jEtiQecAyg
pfzKmez7IzYyWbxGwX3RcIDNN34S0247oNNN8k+NbbjYkxfQzHX4GQ9SySYHreR9IRHDeP1p2gAi
tGFCn2KUfShleUDLESrRxGt6MYeVGZ0JMwXPvRqtTQGd9+6fvS6KwAqUKDCzRUChzVSFrUTqhb4S
73jnIOfdKLHHyOl3wqnmHrmI/emtg9Fzy3HTmuPd2vTBV5gYKmb2XyWXY2WuILvTOeUoI7BRcBp/
GrE3SnxcMBgiZxVwPOHnMgoSIZHRpRhl9CjAsubZj3ll5nVu2TBHr/NxjP3x0y/kGnSQ644CQ3Yk
orBGNvTWnGijRAKTUxUWk61Kbw7/dvPOJjrZOerIw+AtLfMqsr7HpR1sN9Gezq72bTYZzFt01CGd
kPxO0WHOutQqvjb8GCXpwdr2sg5Sj/5rWueygh3QfuXfpejbuV7osyak184mizd/US/9lR46xqmq
SDq+2+gwlaWfmZxEJz+l3I3DA5lAMt61aoSVG+SzIKT50paEgpi7JYRslT2Sm7DJ7z1SsraSacIS
sFoG6nJFM7UT/23PzPamDdIxxIQMCMBeJXhZfD8YcMcxIt7Qfj3ldqbZ50YhcwIxmf22v6+xgGMD
EW3MXEokKkJDAnZCR1JkExl09eE0oWqqhsedLFbETithcmOQ6SaRBTrhV8sfrcO2ZQpn2kJeZTiu
CYgUpdK8SnDOkRNMoKuki4UvMG0oRA83mjVNeD4/ZEI//wqYu6inB9SVa5fd4s0hO0P7HmDQleqR
Jkw3XsJ0LgWJJmUOJ7PlaYv/LCgNsYFAPRhEcEXP22S/wSGg38SqMZFEQbVETM+XHtpD+3MPMQDY
bAAHYxAe3H5cRsUknwxlyOXp7xG7HCePW94oCfkG2rZNILvITg2Ty9eoE0keNFP4OAQ1wzzZdtbW
bCkKRz4HIZvUb+N2QHYV4x04INZa8pe9c512kfQj4jURWuhePLZ5IzW+qrQ0KWLkA/wLJzYl2zwr
5fQfg16Ogb2VmG8RcD1jh4zG4DUsW3dzdcfzqvP9BYZ2OzIDPDgxuXEgOKhxEn7i3gDFaiBhfeaz
C/Zlb+SPcp7lU7J2kC1aFIxQ9PGkKjQ7tXSV/LZHd39lYHHUR+quJ2oyCIKhFBG8lf2+90W0P4x9
ZysXs2BeztYiC2YfP6lftfMehEOfbegcBhIxLzvGEzg+aYwFadm/SmyIZHe2xgIoOk1b8leNauXg
XhSYWX0/D43hFw+qK/NphOnfRtO/QGMJlseCASfktHbf+t5fLt8kl93glFZHjtNf54hjIkZVDEqA
jtgdpRJWHB6AEhj0SykLVSXg16JRXo0dA7r+1Ut7pz2s+E3wRQf+xIewqjvqVvy/GebxiOY5Eyij
cphLdexUIV9wioHEBgbqRvPfjobE+pdQS7kxJ5hlo3Yq4BLpVHG5zGml1jpClylam6Godt58L8ZU
IBvGlQhk06+zrNwNQSCB6PnHjhnEGyKEFlUO/jFNBaYa3EjQw/frictqgpYqXQDwZtwpbTb3BU6W
FF1XVUPtfJ5SjhkMWQr0rgxgyHk0P1GhyMrBUX6tcdfOdOZk99u6e/8qXnci6HxDvmYYIZ66gIQc
MQJZ/kY9YRwCbXe8Xj7HRS282K07ahYkf7TiOZnIsLfuP+4XH7f9X2P/fLwN1YAi3LdgO9hvkEnc
z+YaR+75M9NtpD83tkz0TA57CwCQirwrTkuTywgrb8v3/XNs+D+0TM/OfL9DHcAMcJZhLLsOi9y5
xGchmPgkZiqjGGVB4yA/UHpP7TEF4zCNq7HsnWzCna+uQQDCaZAgzvR16nLaN0I92mtw+IMMUPlK
15n095Dwe2S2YcRk3eUuO5NWY/9MBx0Niu2/x5oZRPobElUp0HbeaAqs6JU4F1nN8lHb4c1Th+aB
fyP9FrpPNKIu2k++mRiea/Q2I1lKYsQeL3P8kchythWQzVrSzmqL0uXWGYf8Jbvi/RX4GhRnCdCk
p9eAmaSFCOtNzyWDj9r2KtKPiZqFZz9rUmuOlXMRuE7pOf5Wk4hw3v/gNxtQmeL3SWkHLI7j9QWw
ZTP2e0xCd3xUW5blIw+Ggr23cEdGXHTf9wRQp2OYIHXfirX3L+Py/oVbwZGOP58HOv+GrTBOlu7j
cioeUR9tqGXCNO8TEHZKSsQGQVRwrMrzqn//k63XklZar0LogNpPK5augH8JaLQ6jeH0RsZDUvaC
GxR+RLF7HWQt1lWHgXnvLVMEUmmLzBvoMAatHMJsWjnK3QjLnj+sJsvgs79/bZdLFOEFz0KxpZlw
zDy8i5fj9Ss0AD8yH3ZYhWEjkiwNI1Pf7rYlOlUxQWrvBpWeJ5mD+r8EqUt/bJ5TyPhDxCBYU8NY
exMkPVFkuvgnMILcRbW+PxMol9r8tsRD647H0Rp88+8i9ySdsZyusv5usYTDsypsEcIAQ8d+6GW3
SmMyZX/A0Llcyp5luyqwMctlKTHO5aKNyDGjIeyH/uMvUdy2UBnOLR2QOsiok4JUURwgUoXSZK2l
4jLff2XqtaiR9q3t8KACn60MI+oNpYlUQAuauzxmXV1wNuuWuWHdY6jDInphHoSB+8NgLMj4ntZN
CbiLm1MP7nhxyOkAup8HXy24GTdra9b/bqIhzv9ODAs1k3PwektDtQiwyyQauAz7Il7UcQDHe7Ls
mDgMtEknx4WyxRPfs3cslUQdhgxUiKY7WooLrR7gzVdgvO1PeBAhKOLO19hjeosoiT/JqFbZG0ag
1cSA8qBGw3xsg9ZmqFxuIsheWQ9BQBa6BwsPuz7jOUbZlDLfyNF+p6/BmJ0+qA60DESaqXOGnvs3
pm4ZpscdJONY3uROLVSHOMAuBXc4JkclJmPkyGWbo6mcfhg+dW0CW+0aFCQxX95/e9abNYRUiD0H
IRcky6L2fJ0J+AERbqJT+LijxM12+6R+FMSfOIzMKEAHOhUhXbyOphCCtY2KvR9c7SZJzbNRjjFz
zYW5v7qDUAc3Ddx+2yVtqfq7OduxOR3bNvCij5qQlz1IZP/QO4geKJAgCV3uBwfJOQCw2T1QDDaq
+gdtPj5eJ4RAVEe7BnNXy62VISIEpJyUo1vIS5jhxcL64PleZlp4DnElyI0xuMdkyL/ItEy8+LTB
mnqYmIqyJj8c1Q1NfgevwjWeA/JsEk0fYnT5p00QY8FiehNSfA7xPBnh59l3y2m6rsgUcMTZL34q
ail4oPsGzL6DQNjfrQRUVhHKysgYTu/fw2t6BPkZTBUPWZdMecAx+5K2ohf4Sz6ttgd/NYYOYkAf
lU58NGZwL+YT/P9kB1g5+45y6Cb7Itc+e1H/lp/SM2mpyVX5sDcU9wy+3fJzfARSioXWg+hsf8DN
uHxfhDF83GVgOIwz501+nutWiBtT88CsGZ9gWVJ8e3/9+vzChyj61cezic+PLI1I/Pb9h/3m86GE
Y1V1TkddZlJfrJeqWJJhCazkfpdGTAQ1qalfqbZKS0F8uGttlMEfsZTeXACvGcITyhCUXCZHzOuA
4AEfe1gaMAQMeE0ioHsusvfDLzYGQdZYf2WLghW7Vv/H+w9AbvD3bJzRCXDCYS5wsIRvD7V8nlyk
qPFynxEg1z8wW2OAddJ7ESAPF90Z/QmfdbP/YKNeDA5mQDFlkOmHMJHIDFlzF/eNfal21rLu7lEW
Je342XebenkJyy5b7/ZmOnawtfNjsDrparNvpNyFLy+lSxrZmeDfGCBTuPY+RD3MmEEWsMPrbCxw
aCJs3XoqATml6E0yV/SIEMsk4dYOxyMGV7im1t/pqgoj4v3HeplZQY9lYUMyhXtH9n9Z5EQKJ2Ns
MLP7IdQMGubUZSKmjy930OXt9VjlWmW/tF9qoU3yE0PNXptSY3NAfvCSL0NKwLPmNQdyVRSBl6UI
Y7LC2BkWZqSd6Twpo0+gdp0zuw0GfP/m334ckYvuHUJISLGkdK/XdJYqRQ9zVZ+wJfEByjJb0F63
0CSwg9t+XOBiPH+xjEkcKG4IYlh3mAhqLj6y76O5DckRP+0E4OysV5zjsllfxn6SXpvo6HVxnzAf
VVlXHUOQ3eazPQ5rU5wQSUdmd+828CT0w45W7oIqxqO4RCYYUgCqcxGBMu3MIia+h8jtapRdDPEd
hyI6ePxVORgWeBko46JFWliYeUnNQaYia7fAdhXQK4no3SDCgtYBKnjm4xcbxUvhOw+S56elNNIZ
y9Xx48HGmKoZFMtyzmAMAs3WEeMSn9ItD63ytqaXqUuRcZXaJhv1rVRS018ZV6fT1bwqopYW3xWZ
PqygdGu86coQgd7qV3KhKFsEluzQxvEhe1FQ41cLLKmbUW5JXCJ+SaT6zBOAfkfSIrXKhqujYCXB
6qJCoMOtoiikBPy5xKXXn4LOYEDWYeqMjvEOfYkih9GW7YrgfANnmGIwcd8ZPZLVOWHWlSVft4e1
Fyt7OM42jfEOnO3NAlzvqvVlR1vANaW6s8+Yz4YNA64JTnzmoJrMH1tkXLRiLPHVRpnbK0Gm1sjD
9FstUuW9F1q7k3h84EZLYfQ7z24vC9zKTRkaHLCS0DiAcLpkZsCYzb/JkAMGdK84gPw9uFOGrkzF
RTockGophEVlwl2Cjabn5VpZNg/QGG0RRMIP6KpTw7YKvU+l3UzhfTr6/fhHhkcE/A/6C2rFLPVc
TSIHqkjEzKjsS/qh2APEzlXWuS5AYYvS/2+ITynT9mi4eO21Nhsp+rCspz09LkNCx5quhxFDpoeY
qQ+ehf+bc10XOZKcA98CwRzyzFQ3XVxJX7UCUgiLA3ySWf25bl2NwjMG50uce+iCjzsIv0Nd9tY4
32FoRuXa9s+ycLWkZkAQ7ufObKc8uWrXMV+/T93CdTmtYU3/KmFxYpeRZGuiXmb+zvpCb30c/wHM
sNwXmuJ6/II9TtnYJ8NojOXFd9fZGL6g3quJ+2p1pW2cI5nHjI8/Y/XFsd/6wHuHAHcB4V8iKTp3
m4JUKk0fvJrFSq3sWaSFTVbTzfHpO66nnQxANCQW3Kxl6HX6yQ/yAcfvHWEn8grW0m1RYE/gwsVz
0x9l4FrZ07asR29my+bnjatNMPb4uGo85hi2MJiyDDeyQmTQ77htDNvAZVFvzJ6tVM8RhbIwN05n
ZtuZYtKBj6/FemzaiKmCX1HVSf9iV3R5WT7FTKRuSzUC4RZJnCAU7SL92ce3eILotfM5qznhsN3v
dFtiweIhAzMZMcwadWdnxftlQ1O3rZ4z98z4oVWnnetwC117789RqpLwd1ZXDmceq3nWW+6PafcM
6LJCZCI5RxWfvXVNgHrBJXbgvghMIvFOXXVhD4PiY2cTmy8MdlUOvbPd9SCO2+G5KW0/ua4dpZmL
vjc5tg6VF8wCdY4Ts4YZ8Lx1eNYZnQXsBJ4M0wa2LtpqmzXtBncTTZUt5sgT0nHy1fogNMH25270
M0x0dhU+8dOZnHNepj5QO2yLxJImS2slKnlUzHTEanAPlGkVBQTREpNpNmNeJ2aeXVWhgfXGITRc
WCr4HMtmm7a/d+52dA7Ww9/xCOPtHqJsiXCoRjJtmayCjcO0vZpfa/sc9XqeAkHehxvPI9siJUIN
Lg+vYaEjccjKKZANMuflsLXvd1LBRpFxq06qn3iWzrAevfPhtkFHe6/dOdeAe3jYQMYxs2QLumRC
vFdvo4Z0YL+sy6rto6LA9bJJeadha/gZgsmKIn68YqinaGIsmvDc/RbE0UK7ZOk4HUgJmWy1/C/t
5bn7/t+L7SwAmhamekBFrnL5eWcDLva2XLVllDHDE4e7/QWZJjaT5jVDZJI1/Zb1SwZXaD/mXH8g
p5mCVc61HfvJ6+EMl2+4+rI6sjS0G9MAenRIM2hW5ZtF0bDFFeYIwOQ7jdKBNq7hJCqzhuUwSK+T
PJ2G3p9NNApWzyx5tE3H/V/WBuDP26dvuRt8IikcdgA/xxiCdZQTUHm70VgRI9GkCqHI39Q5VJyl
9ZgZwWI+tN651dYMTfBXh7oq+RHTXK4OIzCJ8a8i84JdaV0UWk71vSnZ0LPgQNwh7cmNSSfFzgH6
RjaKM4C2NSt2l1+FdOgYSKIQ4gHURXFY5c7J8OAA1lfuRmHvXSzAAJsY1MCtgBn/P8rObDluJMu2
v1KW76iLebjWWQ8IRARnUqLElPQCIyUm5nnG19/l4a7qTrVZdl+zNqtWigpGIAD34+fsvbZd+ges
OHFSAyct52k4TroOjOc4SuG6vG0DySFQlYDa7gEmsQJcZ505oQSEE7fXwSEhvwAZnplVlrafSqJz
+X75hnjjakFWhaO60WkGiJ59sQkRlJrP1j0b9wd1QiydahOzYylLCjSgBtixWnxQJkqWS407yaJK
abyw6Ai5UUCSND+C51DcMUzMeO6c2nQotGD4iXXWyseJGwZpTLo+j8yfSczIpGmnl3im2OQ0ByDY
YPAJHsNKqjRS2hNEYKKqtNUrUh/yiuzoojdapaOQ+yltWNvNnDqI1RaDVZ2tgHc1MKPmyZf7UWAG
CLU0NMEMYOTqJIunXpaHqEPEaqEmv4mcs4NuQvsiJ7/q9tyzi8axWwRiQRakslE1yMoW3TF5IYc5
NSoTVR2KJK4kizx9r+u84nMhvNB8QQWSd/OUIAtFeyKfuVwInLuQ0YaFtrMf0I551/5Yd+CWMz12
7Teo/5cOpovW/GXMoSJAMkjRGH6wQOnzu6w5SYb5U5zMtdPgSRCGfyCMQg7GEUAIDqSiRyNem4vk
yJE0HZqqREjINTWBjNhU0wc1g98Gp5zRzsX4v9LDNNhi4qPMLrnUoBmUF3z/3VA6XfOkLwDeUZ1l
jBJQvBUoapnsXlZr9Ywhm9/7KfL9bC/da9Ws0JJlLIxDApgidcMuny+dLHbJgtCJmcVoOWw6g1ym
9FLUaJUO96v4PYAgQm8jtn5knboIB1T1Skq9uBcNtmTuHHWRlQWRHRo/7EHIzdL1YZASIgyp9egT
5yZQtpGdlcmQf/378+SvPQoRNoYzg6mVA4LU/rXRuDvu2mRQ/m+qskWcjRBb1vO7mBdvcpKlbCb/
X78YpxBHeNoztP0dhle/tuLKwho7v9nTm7xMO/9t46TgIfJvIbBAoui0taqPNVsFy/zf/+JfhyG0
+DnQ+jZzM6Ye9n9TwWqaDwyzqtOretla376msTq6yU0AYwYJNxKHyfPPu2n3BjqafSLvoz7Y2WZB
s3HZU3vzrrgsLaMOeaR4RBE4Le3T37/JXye5jG99nyY2MOaA/5cW0l/P+RtqF89rZ+usxIJSjrgq
XFyfi5Yv6TZtqZ3AzrQpyfDxCjr+eR3ntm3PTQnkjRz3qqeV3zeEUCQHRHNojcOK28CCEyk5fV1a
lQRMc3NpdRlODpEoIIaoVK30WIFzoY8rnxbnMhX4+49pXNqf/6VHxuzccHHOGzp8UuyMv7ZPCIgu
uTdn8zQ66a75lE5JbcPMCwKjA2M3gjToIE1l1P6HfQnWODkC200bMpAuHDnXouLm/Oj1hvZmTCwq
gKkuAxWFxVN6bPqbSHDDykMHnkY6HBBtPBB/0/T3PbPsTSeMPk3tHN+sLnwf9VJOHkwQaDec7JZp
TEEUcnLZWAi7C6UO+ZQYnNtzO2MwDHAwmGzuYo94U1ygpmzJfjugsduN+dyC1BkyZjqD0943lIFF
dabpO5ivAEbRLhw3p7K8l2KPHUy2nq1NQ3GMZ9Jv7NvOjBEPnfcJxsEDaqyt4gCDUqclv9IpsiY/
l1tQx/eGOHWju3UCbekjBDptsD1s/eBbBPgGhI+zxGr+niCjnQGebuTM431bI2uJM604qlrLGQZ/
1f7YNvBBxHxYPWTWsMForH2yF113wBY2Qb+VpwL+jemdM5+cOv24bJgBMCnsJNwnx2weBsYCF41B
JScqMU4n7zu4nZTEII4gHU07EvOsIuq7ceG22yWIU03TFjTOpDOa2sYzHM3r4HXJYbQ2TvJkfvSo
Pq9J5dum/hO6oR1rlN4FwCzgepOl1EFLajyCCBwO2MXrlK6L/kb1a/rXU9uT134o1ricmG8heWBy
puid8tBEDOPEF9IX8bQVd7PfCnyS9CoopKmqBTS+UsoEeW6b90YYnMeiFdX0jBFoIrJPW5ypCk0q
vPmHfJCSvGbel3rugs3A3aCe9dFiNaSM97mv5S//wyMGBuKvDTx6wDSBWdrBUNtIBn4djGHZq9ER
tM416SeZRZpbGyRN/slAVgkXk5UwvrqEUTLdLElJC3oi2TYz9q6WEhRqtBprRj9sxN0YteCR7pZl
bOnNTUbyqSwnsDiBXSXLvelVw3BIV9u9IQka82+Ihp7w+RvErvTxCgICx0GPpp6/S8+VWWjNY16A
1bnRWqhX5wlbRBal5B69xkOx5SfLyRZccKbRfwSDkDXHrh1Jdul339nwBrjmcu2i4SxPjRUHhAUQ
bTSS+7IiSI2MsViN2yCo2wfN27w51HH7eOFUpUu0cBrcwzr124juTBPcJA6OGpg6tXcHNKAOjgtq
Yp8PW3jPZT0Z91NvzwvOFMv8ZriCsL86gxvSJcofekIFIlJrjJe1WhOipvtXN027F42cjIfS1lYj
3EcbEQgxZ3SNZnBfKWDSO9pVzMKj1bH3LDjkVg+j/w4PjvYjmMnwgm9YkXCfEqPWcrPC7CfGSF+N
o66lrEEN/Y9PLlCVcEAAAqgr2O/GPbaTMCi97bNe2vuJqb7dHMh0HB7nrGufYqvt7xN8N6diG52P
o69ZJC7ozbHJW0EypHlwyzCvPuucHCKD3q1Ay3j3kIeSqxag6Se9dZyvm+mnn+Nh7D8AwY/vEvBj
1+XQj0WICtEmHa4xqJeW/eiuuY3qac/Xa90ap9sGLdRjYw4k9C19fixyWPZmQUptiLBr+9H6S/Hc
TfbyVNn6eAOkLH1YPL0q0Cbl3bGs+v0WR1XwDHWrvDGS2HnyUUfbpBFCO0It7t/qiF8/l87Ufw7A
2pGDlmkH+iTxldNPLbsJTbcD7SLNpmnq21f27JKaOC51cxAa/BOx4NprYmbNXdC0dDw4NBKU5JrI
7HvrTFKxeW9aiRYt+7y/F33cvCVEQRwgqGlRMxMaNuyx8WZAULvySHK7sjJne9xNEXKbDO3ZSGfC
d5ccG1O8b+jJM1LXs76xnyAV++sRznHNbzHio8bZ9bZt7Y18RL/3Tn5ZxH+iNH4J3GZ6M9jezugU
g7AA9IDJy2E9zAr9k80CfNTWwn90Es+7svasAU828AFoCzuffIp5rPMLPtuo8Zv6dapyJwtxRjd3
3JocE4J24TkxCXFiHMkj4xfGXQJg5nXNbO2mM3vcXxx3rh2Wkw/kkWEhhaf1AmNmD5t9zl/TushI
fTFr1PMO8WwxmQyYmkHBoRKeLXyoS1m/saBWVmjyP3nIxlPQW8KSR3CM1n3ZNG86OXhWr4uJgDIy
5vbiA4jC8cPCZsM0fqjPE5ir0KcN/ewitjRJNWmMojho2ZxyQqZ/vs6nMqmGr4Y31g8pxdpRW5g6
R/Hs6VmY0Jo74v98WXJ4gCSA/ZHu5ngN0f77PFgvLn1/2N+k02kTERd7YHYnDj6tdm2QIhLc0aur
rvhgpXWgPGofqCjS4MRoM57RAphsyalGfwfrWsvyWqOBDRlW6a8oKNbDEjhEBNit9lVLRpPjYJ/Z
dci7Kn+4e+1c5alm3zb71n3DtqbdFBxpeLjs9T6xreVmyoYcxYfrVCRn+N3Xhb3j1tgc9zOYuu5D
FXc6aY9pMZ7cbXFfTGOoiESNtf6GdFcPWj8F8buWVumGJrId4XuYgMSOqTNk991qTUBt4oHEycLx
6jDwcB37Xxja+weT/B3ggFzhm2muzEhvFqTpuzt8bIC4HSczT7MTXQz9Y8IkYCaytor5QARi6Yh5
P2LH1z4YMODeG2tj+Qky6w4vSp6FXHj9ZoGHdvStqfqEPZMu27r7rzEBX58LJA1D2AiJSshVaJ+N
IHdO+WpAZc/ivjwnjZ99I+BluPK0LX2zB/QDdkx0pN0vnA7d3SzDNa5jHk0stycAf90N6Yd1BGSL
LphdxBF5wtkPv027A4Wv/6GnkwYezk6uCBgh03YeRow1ZnJb7XN722XbA2/8ez641fduJ6fVTaAE
NoXF2t1Z4xF5bsa/YkZ3U9hj8IBpyT5uGTngVrckVegsWRvljubc2e3qEvqrf4OtY9+uxYoHkPDI
8xIYQvLOsxtlfVt+2W0zhf3tNAPamzG4au25/+TCIIKkVhTZg5Zo5oFNuPlY9+t85RKNfK2zmp2X
bYuvbH53HnmzrX1M/XkG7kffszwRXJrV5yIhbvpdquvpEgpF8Z75kCKK3RDMEHJiRSNOWsbanUIt
O2QQxqkiTWJ48Wup46IkS8iuh8KOKFXbsAh90kelZC9YUDjPybYnocIpjUN8eQBSjyP0vzI4rGWy
7NmLh3GWOjYnA4IfcSTTiuJKHErlPG+HF0Ogkd5OGKdCmgjM59ZsTLo/Yieo1vlno2WvkXZQ9uNK
uw5qp7a/q94rowtQoIehgmobbdM87/eoa5L+qo8Zb0CnStqtDXnqiGXOq2mcSWUJnDE/TsD80qM2
9FYfaVpNQ0OL681/10Guxjcg640KE1NBiaeRb7CcOsbv9Qd76eL8y+gQMdmCLxma7CMwz5j8y7Yt
SlO/Zei7Ou4Z/EHSZeEEUhbY8QJAfzuOKBx9kDdd0YSAHxJ8WvGSs3GFwDeEHWpYmbipCWcelFj0
JoNKJ5Ido+BCQut24kkDFC9ZNb4DHC4mBJIYEpwfPyF0ZusX9wvz5eRm010eMd9r2jPZNAzZ6buR
N/lKQeZlxylfJkJYO6OonxSVv9oZjTd8HQmzQTklCRDA+ZxBUi6jl87G8CdnViGz0bdFHBdWpxKt
GHwXeI8fZGmc6cQvoXuT4wVU/dhBQ1xq3fBBIeSUoysg99J1j7HF5tc/UEvRLV+UmUkOTggo3Ym3
3X1t2JIzhK+W3ykHi9oOQvBa9gfFEAR+1WVWorTCyJCEfpX7XEjE0I4La6kcSaTyv6lxjDJeNYsp
mOSpvoiBsFSey3OEskNIo+ssjWBdVosWG6cg0brWF9wqoIKkB0bNkOS7KSyf77aWwmXVPVSTnZlk
c4ZeSRXXpVh8/NW4Tr3ZmbVrZn1WBv3G49I0Z07fG0Gd8dz0zZ9j4Hp9fsu5GCtaODMB1tubPSGC
g3xujKAtLhY49DzkMrOiBtU+oDBMpV+KmLKWh9HQbTG6iD0UKDStY0MDB96bRC4ZEM8LLKFn5Rpp
Ol+4Mbt0od2rRqCyX+fqPhddWQhHs0oZyScmp4ORcFoQju8A3JOGkWXs147H3eOK9uJFOSuUCKl/
zWEd1GjYkBgClmBfdsArZ6PpJxIo1bXqbHNdEX142myCxbt0j2fp9J1Nc0cNrTUF7duwtqiJ8OtJ
A4xqIltyDlM3rZhB/dTwyq/pZ1uWYTUN1CpudkZScxqILzSmYCmdu7ywW/p/quvoXVTqykrLyUK0
Dd01JSr5XC34ral9YuIaqQbBQvJWbBO/F7a8mlEgc+5BYwCGt1Tcjp1QP7xtkmA47QxMGhxFS5pU
AjjT2Z9BAQpu5Ih+Rk9JhuLkgNvMWf0JcOPFcKfm0Mr053bzzBlltYNUb8MSrtr6ssIFG96UjbMJ
MhzDSlkx0JXKeBfL0G0DwJOLHiHItmCLID9u67ecZUH/pEPwbVmdgzSvTlhL5/kbpzZiEQVleGFe
HhjFRz0tJ5DDq9XTpx/6Lrdf0j3Jy7vMBe5+6jmPuR/kWjK6TPYZqF366gQ/4znQHEyjacj89t+d
dPnQqTGjMmLM0hZXzZm4omY5slAoo7PyWM+XuT4JTdySdTuJeT0YBzxtiCUqFyiP1B33PLXOt8Vb
jeB7k1JKvxXOKA76vZSuqYf2Yo6QXaAh1oWqA8u9GASNrW2OHwkKjKvX1gRRRhDsNq2bHm42QOWM
BGIxr1AoIqmxAWEs3g4G9nk/E1+LIib2arvlPHjhOrUBQelv8hL1RdFWolnvbzH3AsfH9YucjBoD
Walo3SUbfr9gIuX8QO7YBUIrFq56tcVub/oXh7xFQ4X/uMT6ZTB60TPJNVpt85vHwKYNis16Hxx0
GxU2b5IBPijvMs4goXORYyBz80SgQAmZ1VyjBHG180kuZYCJhbNOTcPl3HmQDRQdPCLygkXq9qtx
ED9IViCjjpjQHlRd0mxP30u8RWPdxJPaztDlpkcF3+krDDMNndGLvpPGj/AMytuEtpnYfpquFR9e
oohJPBDbj/JsNLW5EjWbz2a1kngiF2IXuQBPOxZhIYRDby+cMdkcZ7y5AFUzX5e8X0Y5dsuzRYgX
LMK39hd33mDZXxOTS9AQomsawBX1fFPkrndUU69uzTFbXM9uKVYCWoOi5pET1K0NhI+oRgzQdGT0
EQhNR1P6BiSH8SdndYvFXHfGRctGtkihhfzelAlKfdnS2NcAu+d1uz4Ry427xGJ7zqSjwmu8y0Dg
MoGEnjCx4tVA/jRw9BhaA4rfC9qhv8Ac7L2Yp/4qzurBmo5AY5qyvKH96Xf92RigqTCPDtx1hVjp
Vtz8Z+hdhY5r1aObM98UVSpchyJ5F4n9hCIBnFBYWCUu3is1E1PyYMvuxTwHXbSoSrHoW2l7KOuy
Hb8PpdFM5rPV25WdRY4+b95yMoxNIMB00JBcGTlDb+ZAeEF+augo4MX0vKR8/EBqI1uOVg5io5XU
hoQDqLBEXnTWytNISSxeFRqhuIDAEUQF0F6mYTEyRK6VLmmZcvNiSuZin7aEn5ZBooT2EbleezjG
AHc07RV6DmByNw1kX97afpHE2aO+C69zxeC5jGaNI2WE7IAMpgcyMTiaRomVrl4RqVwE5eUKfLgV
5ucc1lEZILu9PMnqNpYCxTqdRyu+TzJt3dEEwVFtum+DgZbq2BAGM28R43ObT6EqHUt+/1mledb4
RuLJ5fa6yNWSpCEV+roIkBpVR9cbMq6Vbvdi1VUeZgUCkJ44YlRFGQEeRQiy1AUs+lxI5ZylFAKh
ZurFE5rHqRisZasnttm2v1BAB6YnXMJey0HlQKIccvSBMJC4XdILZHeygwW7tZJJqDm0kgkx+BQD
d+XYU/QHBXzTBrij2JUk61TpclqcA3zNlq1zdPlQFCCrrIeGoo9wvDrHGYEpmC2Yf5c0FcHPpGWW
Ey36lUwCURroccLAb0QwySWqXYBMBJiMVEfQ2lasxtphLxB10XFGlVgRM3Upo5W0EJMnaULXs2Zl
3hD9JNoRhsX3Ysh4qY6ihTcmbTJyR5wDjFfOrYbtgnegTNPOUIlh9UYWEHPIfLMLs38tCufCG5Cl
LU2Yni9QKjKbfhu4ydQ907emGPYi5hG4mzHuoeef/SBmxnDOsGddzOE15RhVmXhspIjML3XxkKnr
CvpbPCmIC8RjuMajeHr1heXECYMBjIcerX27VCTMX/Y2WulCa7HRjFyOnqXvdYNs0crhoqp7Rp08
gP1fDiADFMhrtexnEoepRJbkSgijrTombWB8BzJaMRcz/5An0qQZhD5tzNORayY3efVMkwcnPztn
4vzUSeDeZnjEz7DHxVBfTpIKoBZsTfrN+fCCH6DSwyopQlBqHU/KG/zNEquumrHaG7E+PbZZXhEA
yAUdicdWbDlqyUaJJNb2SYfhhoRTmsLLHKyJE0muJIIGuz0jurIW47q9VN9KHai1FslJt2lmsPId
J4hlfBh5oeUtF6BQ5BrJ/2RKWZBkvpjSb//z25TKyaQfxJev2yv9phABOCXUPkCOwH5PUi9PbY8s
yNno4k2aG257gHIz1OG41W2YMNmijU/LSQc6BgOITyW/B2v0xZcutU29nwgPr1RXJ7LkVht5wNmJ
XxVIBIP6E+0D8RUpjRbiWbFBG4OT+kQukBHtgLaQD0U34JzKTz8R4VLBAchH3K61NMWnUv7bQ1On
gkK3qfH7fqro5Fse25UWgBJcShlhChiHD6O0XlLCQ8qBuNXlPuDKhgY9ykum174LwdJgdeLa69sq
cBHiYgrBinSHoyMUS22AzYHrnZiNOImpELvZ8EQfBd6XYGvsPVAF8Kq0N0AIz9MqvoyNJZoXa+hg
8yoKRq5YEurQuzuoJXgTkrU/Sbf9RNAIrymOa+K9XGoYVS3OwYJYLxJQX4RxI0nOA5IbKbKWNAYC
ZcTiP14qNtm0SSyfDubBoTvoEbvAdsN3w2FUyGQU3qDSuG2hKly4nMtqCiWPLHbV1k02J1WmLf1b
XUp+FGWYFJaiJae67+hqcMO4l9aI1CEqiIqsooaLOriSlX5it0IKmcuVosinuaU3SnkTazeGjPEC
fMf5Rylj1L7AqO3SLZP3urp2WmqtYm27tFvUEydrzRVJCJ9D4RqUGgTFh5CuyvIpxlvdvSEz58jv
sZCJr1e2u/SsvbTJJAdE5QDobTHXFHjFoO0DwNF0Kh5A1ej7cuj0NTCoesRxpsl7IViTpTYzBSG7
Uc43a/fbTWC5dBBESH/FboqlW5SxBvJ2sTPJ/pxj5aImLmKD21xqFNnIN8F1TshkelGcDUW1oHEj
1nd5FPDlKq8uNT4KsZ2ndLH41j33Iub31jg113ufdqJrH1yZYGmY1PJOpCA5ShGpJKJqASLqQNQl
sv8lD0DainDgnowbw6FHPFlL46tNpBpM4UT+SaX4r2ELiNYuD50UJaIzEpdosAoMmKR7T8hW6yMY
cWHh/unTlUIizmKi1lcHfOGK5kd+6nykHpHHlFOivB1UC5M4xw2MFDEBeFiri+ZNtVzaJB89k2iC
VT+lrib2Q6XfkzeyhEkT5DZy8QAwie9EugGpEx0k85Y2DAqy1OO4Hu4rlu/mA4aIanssO8jufigV
q3vfC/Gssvuo3VHmwaiABAVtyzqOKcYRHePezzdGW1GrnHC79TOJOFoiZJ9q3fOWRmgMFamqk4iy
n7rWS42W4LfkKVf9lIZDnSgr+1k8quqoZLmLKBsaGQSjFiuFs1Jeh1pWbo3jCyJYiriFgsrUR8G/
IJfL8gc2Uvxl7RnJgnhHgNaEvcBw/HRcIanEBT0m9W6HIMOL/ajkskyWxQdK3G3V+zNsf9/YInp0
gqtdIiXiuZSqXlcc/rl8ErBF7BZ3Hb0xvmoLah+fiodYZG5Icb1sCyi1pnyIvJzWP4fSzhZlRq+7
AvCDx168qlfVjHciJXPuOpYyNurhYrJRvjX6pTsf19l7cSuowmSWqJhdVlKIcIWIWOBBxGvq/sQ/
IBRe/D5lv9BIDvWYiI05zOKDtIXEO+Qt82pxRo/SUZ0llaZc1gfG5Yg/TcgJk2PaGfZYPLPcicIc
5rK44L5ui6/U2BiM0AwlRJQ4+5SeVYcc4NK0SEvMOfzgiHWProREFyhvt22LIrotSKFrQuRuYnFX
MnT1UHgJHL+3gJ4uT58SPMcSrDFIaWhfp5vHk1lYA/1y1YCQFC2lLw/WIZmOlT/i+WPudClFVctZ
qe6FOZevMJVVny/JNYtsHtZSdKkIAgvuBVs/NEs9bPOLltLk5UTp14ax3uwGsS6ETbhVOe33LbL/
1XnALgZ6TvRK97gt0/e116mhTl5Rm/nHsUBd455T050dH4uTkUzEDHkglUOHLvI0HXJ33Lr3xGyb
eY1wMO7FA0dto4zclojh6Y8BXIntRyaGF3Cyzr5b3rGNaQ6d99lr3Uh0o4z7IQfrdTt3iKLSc1By
En/a0nmyruutbsqXmtvoT0djrPtSulMwn2Dt7sw182pzaccjnbpplm76ordd3zzgiourczzz/lBR
WSi6G547iF/OEQiCfabnl05Pa8+9darMeNPPbaMv+60JFSYqmtxEUd+YHnVBwvKL3MQOmi0ccXlP
kb6s6L+sIV1uemd2Gzo1nO+Mu3qv6wWDV5u7J+A2AfQfc1+aWz8rd70/2UMwjgxLfPLPspNdLhpZ
TFmjTfcaqQDldkCbi6I/zBgBrlro1PFSWMCk9NrymNZqMAIP094vG1InPx9mQskQltnroclI+snD
jFwp9Nsp64Mb6TwGFoZ6W3fuYmTGZhNqaTF7wQ2kqGx0Q2s29HWPZmZWy2PZuFX/2jg1qpZgTp3l
Fhfp1JwA+Zo1SXSlfpWBo4DsjNvlsQVA2153dDzt+6AcGu3WaeBgfvdZlNvvre66OT1QjK3bt2pH
71Qc02md7TkckJm3dIahHby55cLMCWDUH9hQGF+FjkJuXdTN3CJCUu+wcacjvUZ3z8Jl8qzmm7NT
XgmL20q3TYXmyMahZySJdocyxnSfEMlwZcLeDrbGIp+iYBYF6p8hVLZVjn2VCNrpFla4SaE3yGVZ
Q8TCuqrE36pQliW+dCFkWDfmP3w67RwOZInUJMISeJb4GVNGK0kuu1RTr7jXi3spJ5Yvksv5Javf
zOYsX8Uwdo/PRKYSUx01y8gra/F5wngO4i2SImW14ciWpxyRxpCfLmszfC1uVg8lvX6YGlrZ6P9B
nxAUY+678zmeu173H1d7rzX/WIwGnaQs88QRaTdQ+r0PpEQ1yIgvhei/z2yiOFqNjtVtwHvRfBpb
P67fsrFw4x8LCfEYJPVZrz6M5WjDlRiEt1F+2k31nS7/Sarrs23J6DA7pT6aDIOG8sVjJ9uODd3F
yQfzqCWrFYGlFf2JQjJysktVkvAhTTQcZFNn9Z0z5a1/3tYRaWasmyTuPXbGlJT4fJlGk4YzORwn
BuKJjWWgpMB9++hadbx/mSg8yCRzEVLOB5xh9AuO1ljgDHk1SzM3tHMzlBl0uI/ewMt73RVSHyOY
b9N+YvnT8FJuaRMAw86yhNDKQ9fO0KnXSnfa49R3fRcimjI1rGzEkT60a9AhftqWJKcEcPziBPiq
PznjkpbnYNyQJ8ED8AKE66n5XOhapz8MOKyi2elWRkZl+bXAvPoCvLu4akx/+s7mM7aRt+vbMQ6c
GO/OlvJLSy8db2kiQrzv53Z5nzN6cFec65qPKV3MhyqfrRs/n+fjtAQ8iCP9ZftHS3pxHQ0EU/bn
dC7X772NpCz0d3PJDsswtW9d0sJn2dAARbi6veces/ItHFT7DoiHVYf7kqfbyXSq7sF11vwNuXj3
yOpW8i3ndgpAsbI+p22vXXkx6zyO0W2+MktjwYvNIVv/hiyaVa1sm/EPavnkZuDLL/swbibLixK0
ntcm3e8fOC/WG2CsKaqPPsCvwgiCi1e0g/nGCKJw7k2OeTXw7yU3DikD7S7s+4wOueHO7jnxqPTC
jLGWe+04e1ZgcvGTHDGYObztdYUCKTFdC1oa8zt0FCUQks3EiGXmendPdALT4torzSLKOSAxt+ua
a6/KrCg3rOUujxPji6833jeoQ9n3LC2mG5SP1uOyGtxlgRufgtbU0S+V9o25DIV/GOnbr6Gpx/0N
qI3mK3sbO8OMaemrZtj1KU147jjqfZ5Q3n+JOQ+RRr3kT7UeVKfRHIOz4+jryYK6/82szPQlzhz3
4ARFdlq0Pf6Y5mh3vMUsmcRO5noA6dI91LbFkppp6RyhsKu6s1V52Y+10YznwR/S9VjMev8d7evq
RSgbaQDaqTa3YVskrCwxFMtD1+ODJHsJdlapFe2DP679cNQns6qiOagthKZ6Np+xiS+vecBZLKqT
QT+YdjwjDFnt2xww873DHn+7JxO6wXRzno26K09THhMcD6n/GtxdgiZyXJb4Gu3mlBxZl5pnf9qS
O2Cvg39sqeA+LEm2/DDbMeH0NvtM5K28HfqID2I9WyL19ElfiSViEp37+qGFiHzPr8W0msT7qZvH
6nupgZj+lPszid/8i5Mv5gN/ZuyZr7Wm1/GVrs3u9DnYEDM59/6yejgKOX7vgfvJ8fmG1uIgfiRL
zgDUEfQiWGeAislJm1Jzol/TxIZ13Ddawfgsx2p9xA9VjPfmgoXkGnlOa1zTRyuMt20jhyA/+MHi
Oy8JPot8Cj2Dp421xaRlPEYr8dnVo66bFbQkFKMg+6uo2DQ32C0sgETo5Y8ZgQAoiUZONNSDN8B/
2N/Lfluiqo4n737Vc51JdKPr+t2yJYx26xkf69ncsv2pAT3ihXrhDE9ZHuBxJ8bATIMegSKStDDX
6YxfbdjpGrIkmBVFZJ2MGGampNOvuQ1K6ymfSmf/H+MM/6oThqgCpcOiveAhUtG9X8MygZBshoOS
68q6WBbVAXFkh1NxoP/n+/p/k/dGpWwM//oP/vy9aekLJen4yx//9amp+L//EP/m3z/z13/xr/vs
e98MKBP+9qfO783Da/U+/PpDf3llfrt6d9Hr+PqXPxzrMRu3D9N7v318JxVhvLwLPof4yf/tX/7j
/fIqn7b2/fffvhN5PYpXS7Km/k391fWP338T0ut/h5GIl1d/J97/77+F73X23378/XUYf//N+ice
EArfgDNs4BK7g8YboSB/o//Tg2RDVxjgR+Dgpgn4HXXTj+nvvxnmP63A5V+AuyH/HKjQb/8YGrwK
v//m/tOkrIIOI8h1Bu5q/7efH/svX99/fp3/qKfqqcnqceDt/AJfIsNGkE4AQmK+0HWabr8Q+cwN
swHidWFpdVZMik5PFFeIJdeoT/tmuqdhnZYOJ9reEfFrLAA1jjism3cW0dIIscit3+2K43OYLsPm
RWiVG4KkVg7s4eCTTXIoNaIKoqXu8H11e2c6iO3Qk8FPJ/YtMmvfIE7TcR9Sq9fSIxrPveTxAXN1
26890vZlIpDyHknRbof84tZj7sBLXu1pvDVi5iTy252SQwR5G9ka2hDZiUobMjN9yjthz2/HvKgO
s5sU+sHTkI8fBkiEf5hpUiAkI7vHvxmWZSUQmphOdBsjiOWQ2f1pNdq+5GDDm2cWbW+3K6Y4RNwm
NnHiWrLsT3J98o8MUkFX8xL2cJiwWDqHBIlIeuosu/tEXytokSz28ecYPUEb9g6NPngSjt2H6DOH
Zxg0rXaA5sapxW6JXxJZPMsrXZyeYM6YwNjjqus1kRc7I5woswfjTw6L/XSc/SmxImKry+7M+mY3
xxV4LofzaVr9xwqniH0gRNpv0QM4+XRi+skZvDC9NayLwSRrFrl+yb45tS9jZ1XNeZ0MnXmsPSc2
nYq5YUc0yWJDQZc6kWbPGsyxxa9NNI9bvB3NfhjMs+lzKDhZmm14J5w+HmKSabknzWx6n/XaLG8d
hODjY9Y1eA5Ws0e+52nYkq6DbvbGK5Sp03hi4+0zwN9YWkPsX5sZ5lPqoWeffMs91/4U/4leezXP
K1f0CzaH0YENn1bfGgdxZkeKdF77IbEn3vp5WQd2Gg7LFlMhkyDZw555Y3EqsiHOD2hK+oHm1Vw9
OSsM+CPlav6Vm32YQ6/A6oSKj1I09IbR+tZsrfeKO8dwzutudU9wv2adzEwCpsI88KkW4qlFINqR
Hl9FFUPJO392WkK/hxk8AgWRqNV8HJxhQAfVIxQBPnpocVCLH53JYew9JOWznsT6MwbNnGPsOKef
HaR6zxOZusFp8ws2+6YqsKOU6+r/yOfB/iNfmmWn0vPiDPwbGlrdmLQHuNuxfgimZC04vc60NILZ
qL/Mu2l9KWCkYxTpNF+/J4zPuiIUKv5zSUoiiuYy+cHIwPw4Avt7HWcrLsKlruO3kfnHn1nZ9l/N
iXDuIevtzzHdla86kZbdlZXPicFjkybbCWmHmR97DLI3ujtoW0Lbjqo3tEnG8KNx9kpuTB7I5YBG
LPtKzb1B/o9Xg+N8b6ZthF6woqc9M/xA7V4FuDH13G0P8YDVMPTxP21h4nYTdZKR0e7vAhK8vKTs
Do7YHpHnAhKHymXN2HIsZJSt4aZvDfrZL8wvxs8La8tzOgVZFXVpD5QXyc307l6+69HohoekWswn
vl78dIMxXldU5W997oxVZHLye9Pyjg/VZ/licG9YJNT3CznOB3/4f+Sdx5Lc5pptnwgKeDOFS6Sr
LO8miGKRBe9/2KfvldKJc0XpNk9r2NEKDRg0hTQwn9l7bcv4QfqHqIF6NFzhKU3N4BZTpoAEbsRR
QDMu/LTQqfNSO4ktXnBCS1MoiFk83ETjYyYLImdMadDiE/Gsqe0O3TY5vpLnGOi4Zy3XkZsQ64V6
kgCzEAlqXwajgqgPHPxgZdltbejajiz34jLIJtkWFiqILpzTof8m67ZlIl9tB91nD1OQH58k1RkK
hW6eiMJgWKC3ve4hmlXy+6xzGiU0kH+1O0Y30rjXgNCQJ9O0FGv52rGNwj7bFEuArH/qfGHoNl0V
aOmAQt98qpS2cXhZOUHLT/bWVbJvWna6l7IsXc7dMJHXjovCxk0Ur73yArlDWT9XPK9vGj14G6gl
t7fIwQdzi6Wj7t3CrgbLI8eeDKgC/dklbU3mlMVw9fDFs2Sy/ZHUTnMNgmI+kkRW62AzOvqveAZy
5PIAh2mYzBCZMxYa70mcx89qaca3nOpcLLGqVF+ztaY3PHOxQmzLZCknNZ2Mm98rg39UQf3PyqNL
+6N+EP2PH+L80f4vqJE0Sodf1EjpKD5+KpKuf/+PIslRf6PMMfGR6pbNndTENPtHkWTbv1mEPKmU
QQioTQzP/66RVPs3DYepBnNUhrioXe3C/6qRVPM306GeciCBKiZza/Wf1Ug/e60592DB2YwGrkyv
PyEAEwwI+iIMNWJpOB8a5gF+pvH49DKpq6IUyeuBNYX1ncl1a3vYpeHw4J3mXMy0ShFPZCIXz7DW
XlLdAN6ROa2A9yh4OIXWkGIiIisivROkXpbkjlnTXLqmpNzZha3icINM8UYBkr7Pam/e2xLlpeXq
OmA1T2FynMEtb+2HbR4M6BCKZCUnQHHGYZiW5D5pLaVF0rwK6ixpNBG2yMJmGIrewzdIAz8Yk5o8
dzZj3YjcNHN0RxP5gZ+rXR8qervem72xZreSWmeIQLSOpxieMqcNpG3N6ZBMrGj+yOqFFZZu149F
BbQHdcp2q9fNfNAYekaxVoLj1LvS1TazPqObLd+pwtaDoevOSZ3VLDKpLpltzJKXokBpPCUzm2/x
ONThiu6NZnqbd4WSNucBttYxqco0EIq6a7k13CUWxJjOqrQeH4GKL4Qgt3HHWIhVyIwUvwZf6kjG
c69fo+btJfaKdrYjOlWMeKWZmW8l9uqoSBL9tKCWOFZdNdwJy3jourmN4piAGn2Ut51jrlhubIbV
iW6cWVosn/Gk6jzc1/VG5x50sHDKkKEr6Y+tbdUX7jzzxgSaPl8jX8yv7Kl7wflhHLoy769ltLD2
ayMlvdu2Vr2vCn2h55qUi10n6hNbSSu0ttFyWShvdxtnJlOwohwCXTKyhWyrfLhvt1Z1J2XKC4gJ
TjMAw0y3HQnx6NmkUuf8kbtjl4uokpLEk7pW3re5zf4LkvAxhd/2QkOp+ZMuv0iJPB1XpdDPczUl
L/E01r68CcrWYuo0r2870iwFhfdENFSk8wG4C8m9XlqZL3mTmazOU53N8EjCq97QcbjdYk1I4yYc
p56B6gwvoDGjoIs7O5592BOUZ+PW6N9FWquMrRlj7RnWZlhubGXn9Hq+IcfT1zMAH+mIJkW/BhCP
lG3FiuHSzzqkeBGkkoU5V16NtwRCxPfZZtRtiMQz5vXGpaJ7W9ppF+TNIJ2SlHjHvWB7ZoOPzbXM
p0efj8TKKmeM5IDhDMmyb5oS+k40JolyKntDfsxwdm67DNVWYArE6K5hybpy30Msx5y6woAVodTl
CsFlw6RK/MsuOZhFQbOEFac5zCTShHVioyoDZyHdAdzrfQjpMHjRInDZzZ18XiVDvCSUM+dMHWzi
G9dmpKpRZntHFqLYaTFbIqycRR3QgeVnacQlZclzfSwnWXf8RqpojnS+ItcmmDENqy0hXLsG5BkM
IpWeQE7WZ5AxwLVnId/rRqNyU+rGBHYqxH+yXBw8ucZk7DWGWF/W6sR3iRLjQltboT4KbcC0AjJR
VfxUWW0rYEYFlY5ghv7SkeLHrJ+dF3mrKW75HVbA5XMk4WFv2hvf3CCk8jbNxXoYy3wjGSa7bgeW
YYAnS7fb4LVUpDuUpFZITl5HikuaDDt5Hpt9a+KAdDGuXJPy8tKSXdvJl5n7cEJxZcPi8BDR1Yd1
nbeDrNk947Vs4UrNZxt/Zq2SAtZZHQkO8KdzvzBZobsyckW/4+lSkys8pdEwZelRazT1loR4zjmz
Y5BeknOtUNxP6gmchqx4wi7yoG5te945Q4VjgCQb3R3morwxYsU6wVQmXq+EY75HjKD7Fd6vwFmY
tLpqN1Z3UzIIcY03xpAoTb3j0q9kR9vIhlNlS/1LJxaEm+yAJhQM8XrfDOqTlVnZAxFry1trs6i2
pzlhAW1IajSRQvrjn5cm/4Phzv+isY0Dnvm/L0l22bf+oxQf/Z8nPdd/8kdVIhm/EQ/BXMZCzEx9
YWkMaP4oS65/ZJoASUzDJMECDgZE8n/NbjTzN4Qq1CUaJcNVnQH7/l91yfWPwINAvke3AA1ZV/5J
XXJFbfw8+DMt8iL4ibxC02BMJP8FNhITFJczK/hSFDfdb/v2sbpXXpmSOwJ9qtv6ZvC9OFSH1NtO
SjR2brPjaRpZR+e4/jBO03eA9rfDTf1Y7qVL+T3/jv4oKh+3NLA+52cRu90Hk2uv3q9eFziR6rX7
JNID57jtp+8p+i7GE15yKP3urjuYH+mt/pVFzdk4qR8Okv8yUiZXfe4fxQlUQDgEzgV2V0iX5JX7
4lm9a09zEN/ley1s7rEmBuXtGnR3PeJ+qD6PJMdFOhD7sL40dzM9vcefDHfbyd4tp/EZ6N29dNE+
1YPupeG8EydzV9wYYbeLfREVgXywQrK5vvLb5sCrvNGOVhQ/V/eS4zqf9he5J4ntp5OXRKPpcpPq
TKyqvn3oDjEHFW5/cUIjkp+S5dIdWuf223jODsj8DslNersenMv6zEd44j18qQFBinusrQfTI6vo
WF/wPrltWD7Ej+q+2fECvcF7rDwrQKN5kg/aiVAiD8HQjf0YH+qwCKB++diOdjMRySGTnfTViJqD
EjqhFDAhOcd3fc56+hi/W1Gx0x82xlJ3KTc7HF1h5kqD14JQMP1CZjAajdRFpZt8K5WjVnvz0diP
nunV4XJkTd4up3X2Ks9+Ew9r7WvXrs+FUXmqouwOq+yuqNx830VENXroMfcMMfhY8n26t8IqanbJ
UT3Uj8O7dFOd7VuO8OKEROTAnNvj57f52IsdUVq+da9FuIDz74njSS8ESlzmnf21nnkGTS/OPQ+A
F+0oHvqLbbpKisyBSUHk8EINV4rkmyxk9+Gjh/WUcPywD+tB1J7vmEF1VC5g95/FRGJJfcmqyAoV
tznz730CoNwkNI9l5cpUUG62K/32bXCZt91Nt0yJ2JRrN3xoFQ5gf4lSyJWyrzwucZjWoVSFMsvt
0xTORK641TfUMT6TNV/kXnK+rTxX95p7lKduGVpR+T0Uj0ni4teu/SQ/zzYf03sTMBiyg9hjshio
ARwDi1fRvVfn7ViH4tIkLtOigh/xPec0kr1lv1DWKxfyGt2iPhVMR9jch4r5eg1Yd8SXpFru6nyV
8dGoXNPwmNws2lm4t59Im7xlCcqj7lqeGw++YInyNN2tD8ZTlVMKuG115PeoHpFOsK4YPkefZfVT
GdiKF/VNgFN6JSaKc7E8VZ1fTyPoHtA0LqOw2TmUsivWSP7E0+BlnLvk0u2YWq4f3WF7qWUGYIck
6HxEMfkh/mweUYtAIq0DEwzncuj2pMpZH+UhuxiP3RcxYdFqPcQ3FvclEa6H+qTvmPvJP4ynjsAn
f7iMD61fW7Q3IeiL8+qyxtnOxrMeKh5iLh+aDRPcOmQ4UVvCzXu31Fs3Y6ShFy6TMy3dJ2zAKTmh
qm2Pemv5FOCP/YFL2DWfrn6V0Z2au2nyLbLmoCehHsjPza3+3Qb2GSwhHBT10GVhuuyt8lx+ZA/S
3tw5ali7UrdbviR/9eQueGkaj0jc3C3upICLes9gzRgCoX3w+cqv7NhU/cX0ndirfrT9ixQUul/s
Wqz4c+5ukW4Gqn3WyqD+NpNIaEaW4zEpd/vjUrnD2+ItLoFu951n+4kC6++oKZGzBSAQOCMEH9/k
FsoLIg2vaN5T2onaK2aSsz7jrAy1UHsYt6hKb3EHiumgBsXzdXL/ph8t9Vw/ddW+ehlfqJVdCB7A
SWZP7t15J5972/TeLXNnZe7wXKShaT4zM3Xkl4HyLppRhQlPzgLwsDKCl9fRYfK8a+gt96vzwWe9
PgBQs6P5YX6wsEx5Xs3ZfSPu5YkoMRcdeX8Qd4X/YO0VwxvdrfYaO1zn76l9Spy7K5/jZXiR72Tc
Z6GsBqMU5q7YjZIXQTion6Rb+36IvlO5kWYh+5SV7VnSP6yzLI3e+NpdRlqfITTi+awk93VI4Z94
i+HW79bIkpi1bmftmNx7DSKF5TP3CBmCUuoSLOjjk/az+zlYA5PeAXSKTxWaPvJzXksvvUvRpTVz
yMWh+FJ66IOxPavO2fxWufxYPw8IGuEJzH3DTYRXmy9aBp9j15lTQNAzoqgyc22aK93n/sZI1Jp8
CYWWW73hhTUFtK9z9irXr8qlF+9KsgeHMyan4QtGltu1nwZclItRHMdD5Zx0eedDS3e5qEbgSt7T
FATzZzUEZi67XIm4mVwdZOX36azgZG1bKCLcKIP2PNkeN3eP057tdYvUy0/uSHfP1SsvDipOJt/y
xKpd83MA6WTXzzCbQ7OoXiQ/nc/16BcPTM+vzCxgODsJ48Bh3CPm8ihM7+0bSGaZL85d4Q21C/6v
dsW5PKwnxtweE9dvSJX2HIovtfXMoDwxLBkYKkTt3uTpor+n+/EbsJf5OH7TbudIPxq6C/lrMd3i
tjnZnd+9zsatEpn+6Ksh73X2NCW0lh2/SHVXjmis45QTrQlhxHGugoK5TkHnyLADq9h17T7PDvHm
j00kjJdZ9ZLv4z7u/WVjHcHW+hCrPvSQxtod0gMnGWfzBFsAmYY7Rpn/YUfgb5UmNO1wNg+xuJWb
Q8k0W/jfER/I+u7/ejmuUvD+oh5/KvqPrKZp+WMl+/ve9fov/ijHdfk3umJbdvBKyrJhG8QL/FGN
q4wPidQl1oYBoqGjuP13MW6wSIU/jQXPMvlDtp3/LsZ1/TeN+aAJQ5FCXtP4ef9gkXpdk/4/HB5Z
ISoZTSpbXsp+Be3GNfvgT6PCKh071l397OfAZg+JleuHIuH0/tPn8a/17Z/Xtf/fowBV4i0ahJIY
1/SZPx3Fylq7QsI4+1IMg9uFUCqiRVTrt18fhr7mL2+G5A2NyYJDT8Gq+S9vRhgVwiP2IgztG9zn
2BC8uEqkyOmt7GCN9fAEmXY7ospAg/HrQ/+lpbl+kByQTLQrPZGFNOvtn94i+JChlMtm8puEXINv
ZddAZsGMYpNNIU11tQVizdplx0quXLAaOMmzUHrlrVarLvaJExNUw6NWLl4iWYidq15u6ht0ESlV
0K9f69+/DZ3hCnhLohVgwMp/GQ/rcFkKjG+Tr6SauFc38ob3JqQr7T+AL3/Ocbh+JIasMzcmHAmR
PtEcP38k+QB/fTa3xRdlAY4MoepiXFRRdTP69dnsR7cliDl/TTFjoFr9h2/yOra+JmRc/2eadZ2N
/+mUG4XI8dfmtm8NkulvSLSP4Lr78NdH+bmR5S2iCFXUazynwjWJ7OHno3TaelWIdYqfW/nwNpk2
GZ2G1j4TX/r66yP9PMv//UjoLnRNv0brEEP3ly/NWMFl0NErjBCJHIbJFBsuyaKWby+LdCwLg6f1
r4/4t9OEWxXnssaYgNBJFBs/v7dsHHWEkTl7+lXnEWICpMNGIJ1+fZS/nSS/H4V5hcmWRDd/13n8
6XsyWP4xNeUoSKbi+xytQ1hamezneJhwWnTPWrOW/wF2+p+O+ZcTs8pq/ETwBnzVZsKmVjxblaL7
bCvTfGFapiE5t6zDP32f3JJ4rw7EU9LrroOXP5+PqBR7iAKTyjGl+DDlm7hVtG05ACWkiWdtXtBe
ltkcB78+7t/PG5MF1DVHhYC5q5jn5+MmNakViBhUv1u68h6ZTPpRbrFJu1QxxZzMqrj8+oB/uyS4
A/KfopmoclTo1T8fsCGhbig7w/AVpK0XNCTklY9ylZso1nNp/+uDKch9+Hl/eoKpOtGc18QyR5eZ
PBN89fPxFIAKq9UVk0/OUTntxmHL60ObY0d8yQV28F3Cm4zDpNrUeqcK0tlclke4C0rHdCJD6Tvl
Y0FhasiA2oqpPwyIeCAS9RZr/rbfOta32tpWYMLamn1zCWQwQL8Xm0E9NTWNGjJWvHaoirVoHK1G
8aYebJGLpjcD1A3Op730A4Pu48putoY+lmraC7AviwU0fd+waXunTB0lYPkW89wiGkAFzOYsWN6z
bindlay85oTCtTOjSR4d5ZCbsfSp9NUso1aW2lfQEZaxN/NpY1JrpBbi8mmc4OEJco+9RG4MxadY
5mxngDvtMpSDGxi7FqGtVoK9O+eyAzyU0WCi7hLJyG9nxtOTu1mwcm+lYk61EDI7JPu1kOhvNsZ3
4SJw8J90S2ITUqJAbz2ll9MLjhxFi8xEHp5jGSaAx5gdpzx5IO2afHJ31EGUQSRR19SL46Hjo21n
FUEWaSqW/iRkhDLQNtftKikBee8CLFPVgAGlih4GIdzzCk05wUZSqHBkgN4yElOtsj9usmpH6jKO
UqAXsHzcTdPjO7aXs7yTV8V5j21LjK2LUrkzj2TS9PSleIht5QG0vKLc6Z2RD6AO10rdbR17CTK8
tqZJAskpxBwtm7Op9NjTJJ3mdDGBG0rVpD5aTcU+p9kS7ZqDbidz0AhhSoGmYMtnRS/M4lZVhprx
Yyd0kJAyKeJU8Kae++OcWAsBorXyksPxL6DqFMZxGPje0b1ukMHweGTOY7KKRmFnFI8aPNWpe7bj
XpUZWghonosW68wQCfGDYo/+eB/rPABdJ02vKmHRmg99H9MExBq5Qkfu6xQbFVDW1a/7QSUcrK+N
j74eKJg624aAWbRaa792Qug/4jrNVq9at0kJZamsGFVVcie5S750z+AcpEdVBZGPYFmqZ7cpYxa4
azEpEJ+SfKNRBX9Iz8pp88WZTzaz2bTgoLQhjp8LtDmwX83rfkc1F1B1LAe5LLI4yQ4NOTipR+hk
e4fxI6kDaSTuyJe4iDQuK2fUdlbdJC9NWV8BsoWUIvUeMFCg0V0xxyWTAg8vb6bcrVSwt95iFyvi
J2RburttKUR1dMjKd0ca+8rTW3tdOL00TUMiEotPo1I32bOtkocRFl4uhlHq18avZg1QGt9dsUZZ
qjg6RupaasNVs1vHY9y9jZeWwmr2rbRsdfzVXDePlTQnyT0PwTwLRxNupMfzrbtZYyw5rpKJ6m1M
ZvlVmrr8Qsyboe/GbAF8nORDke17uZwX14GuYT+pTO8PXLrym5inFQU1IpSHGqS8816oq52EpNAZ
UuoVttI771oCffFWG2R0dGxdwT0wo5GLoQJYFxtdSkiKXjE5k+f+BThMP9xqFuvKY1Yq48MEBpDh
aNOrJVwyAVkNVXTBQzm011JN9hoGpsUrauBxJ+hTZRH2KoyJ2y7JrOH+yi/VmQWJXpqiakOHje8p
K/rveVEoy6PUZYghuTbrMkCAqNs/EpxAcUgg7Jh76hinsjuuLIc9idQoyWvqdqjvIYyYAatUHaag
WWOxxHBc7VDJye+ZLem1typmwWs2huLOllAg+ErcFvcU0TKwJ11UQWe3hu9YaA4we5XdwQZP+tag
6fxhjuX6VVMFaJiWu/TSLnbW3lbI6b/lUt2+G40235GN7gwezDz7SR6F8Sz3wlBcC0hLYDncFz0U
DfZ9XjrS99Zptlc8Mk3nr7SIedAKY7AODfFmO4WbJ9M81GicS7JRWW6iJXkEZZW5sNaWUIRrS/Px
fpGWag/5PIWwMZqF5KvUYRaeOQMf4aLapYttpz0VTto/ksXNHWvquDO6zrLpQSKnzMglw4A9KoM+
wkwCtHcnCNBhZYAAscexM40/ZicbFA8Gh/ScdIV6i/RCAphKbkDiwx1UfyxFbtSh2jWaOOSrOkWY
8ljCjknD1R4DNoyaAkDmfhiF+TEXZBi4arqMr4OCkBAAPIBSv83X5WbU2+2uxIEAUSJNWGknhplK
TPRAbQQVUFiFqWCpNnzdefOjKo38QyvyFYeHM+QD+reWV44ElfkF4sBe3pUyhsiwkXL7TlPKrn+c
ZRyPDEy16eP61X6W1CkUWGI2ZRfwmpO5ipnN2W6FSHiG97tg2SgXfVfByxOgiYfkVtYrHj45a+jX
1eD9E9WQD3XAUxjCmbr0nYoortdmlvV1cbtJW9f7Aq+NHRHYxk05dvSOJ7jVrnDRtkz61uP3a71Z
QtkOt21OzQCMVf0uVCt2btalLEa/03mGPMor5Ey3cqbyXM+jAiq1ttuglnMNZPZQZz/S0mzR9kvW
kHjoX9pPs3acISzGXHJ2A5/oV27nveQTVgf5gktE5xvFQB0Ypkji3VI2/LxWXS+xPRvLrrOcDRnE
umJubSqzfFGXPAMCiAFp8plINgxGizrbvFxQMruEbBlpqBhzW3lYjxkkW06TYbVsNeKmskb5GBIZ
xY0iZ/LiGqgJZleFsv9RlnX82iDlUVFeNyraSKzhT9usSGiOWDgyVRVj8wHe0ixhCYCzdBcYf7gy
M0JvXbMflndbLeMk7J2sv09ya0t9epd29OzCaeZdPduIFFtUKYtvGDiGggJ/ZCgNKrFDXCHs+Qat
WoNeASuPWnksvmXcFO9tHs61X+lxv7mTPRNmB0EkRWVL9SUCAfk7Z8nTNL2bAUZmvq9vsthPkrAq
j/gy/a20p0ED0bFh+oH8kY/BEK8OQ/ZtGniAt+hwEOeqQ7RA6n5cAaDKeyiKo+0tDAwWH0h+K9/M
SVdLfoYdB2u0EOk9DpGOwXIMmuyqPF4nvx2zNgCEY5ghwL/pG+aWgpKVMA0kHCaxfQxkHSP34syU
yI9IN6fy1mqcKKv6IrnJNQQASGfHnJQ0BJdXtDEeFcBXKjVkW6QkBcT18lamVyt0WlXpFM2mJe7j
RK/FQcdsyhNo1tPndtIoyuwFkoUrqal26dqx1pE9mAkbAa3KAdjmHQUwCSvZy7zF00evzrkd1Epm
W74+ZdZXXOWt6SIaTVNv4jb9NRm182CWo3OQZ4BNmJTa/nnS5OJZqInWcjeJOZ9TEg53ENMNDNAQ
JyvevonQVh/X/nnu6pFnvIW1bWnS5qHOpulpINeN8KG+bSOrEbzpvr26qQq8bqh0Z6Qr/qo7tr9V
OpL6pTDru5oU4QHXUMvKrcP7/TKADEc+gwft0GBWNf0Urfl1qNNa+K+LdnK1NbH7oFQ2Zw5UAiFb
j26P2tRgvCF75qB2baD3TKa40hyl8a3anK+aLNs6qhUNkpuainbeCslofOZbveVuiwLFBukxO42e
Mg4diJCHGa0eCQsHFOwTE/rYNB9qeL9saBSjPhs2LsieCi8PtKWiTJQHYOvEJOU667WtmxnPp/VL
jBqdiqipqpsr8QgtVm4Lw1OtVL0zxbC+p1uNdbCeyupBTLn8oKpr/cQTqBKeNov4akDsiDnM1vHW
iZftdwl5jw+gWu0bOxbD4jn9kjw7W5exv+7KhiXRYi+faN7rG11brj0HX+yEWTwbhmBaJPxpdrIY
I7VianPXArG4b1E+0wAg+GHuTipZR4e1qC+SPhqdOxo9+0iQgXz4U97UewMsF3FUFKx3ZOq0oCrG
qYFf42Txw6qPPERKSL/uuupqR7zN2H4p/DaAx2TpvoF7nkhGxMdxmfOYlmCxnMpGnYYFks/dAQOt
Vm1oNbEuuzjrqUCyZYDGmyZY4rxsMee3JDHazXXqzjhLM/d2kM5z80CAFpm7EGdZPuqwfHpsEXrC
wF6D4Iq1q2yeJhhN32ynbpcIBrF+qSdyNo7cIqu3Yb06G65BFQ8liDzbRbo0voveNPhlMkOIH2Da
+nrTxM82J0Kx19WmenGuofIQctB2sfnSpRMyOO6hFTTc+7Kie/V1E0sDux3ZoB+knqZqQmfJBbsk
Go4aM8sGHjEGi5G+TJRXc0iHvVFa3O5RlqNc6ksMWMFKs/gj7+m0XFmlcQ2WRHYIUVKIBI02BcML
WZhduSOfgtSrSaKVdSeCUBfXXPSSLgg8g0xMqWzt9JJ7rtcM9oKsfERcuusTaYrdWlW0R0VvuDkb
2OfeqFt01ccz1l7QbengniYhNJexdU30DJXAsZtamacVdgnESLMyxHdjW8oVUoFxfps0B8EnzRK2
Hv7Czdij875hLIhikFqC2qNvVRI1iPs18fzSoqILTBC0cxZs48JYCFxdpi7ZwDtzkGqmlRjXYMpn
0ObGaFcs3lr9UR5lCSqjsLWHFFOg7Sr5RAvV2RSNdOeDg25jHbOPFJYHOy+n3D6qzaE9s7G7UvQa
nOkoqRyELGOs5l8kcaZ8c9kIhnlKivfOyKYfrTouCCNSYMZ8S72EzWPIclbPWLZiQqZhXV8lc+YX
67W1uZB6At2/mzaQzI0+lpA4aFrxHqirWoXXd/oDivyUEheDf1kxmiY9xDVF7cAESfNK+guCB/Q1
/5Ghd8RdX1MCu5UC6YgsA70wPYxLJBKoIAxOGobx15HQqRMOUUvyKrml4Uxtk+gZpZJOU7+ItymR
M4i75NiS9YKF8r4TNpszu5XTPJyuBHu/MIBEufaaNHWIiDH+Rnkw1h7F/kovK5m8DpKu2U7LPdcD
2aboIMHCWQ+SUUtPo1V2H3FcbjzZtSx5BJBHN5PjP549giTMh4UiKkXAnHXxuSKGRNuRyMrPoThg
arHSlHxXBz19beEWP8WWym5UsO4WUQJtAoXBsCnttX8atFC1zU3saVIpL3u1L3gfBVXHrp1F9Vjw
RVceYWUGmt1G7w4T7FsouiIRxx6vLKv3pT6ylMBorq4A3CJMOVeykiXLkpeorXY/m0WnBEDYJx10
qNHdF8VcUc5j++WeYlQ5hfS2JZtvjXqTu2uXUIBKRdHfYY13HI+mDbBsLLgPB5J99XpU0mQku9EY
2osuSeob/Ap19lRCECWgEAPKY3scGS+1zFBOIxhZaUdszcgWUk8V5A16TZRD1Vt6H8VOnNkfNXsu
1R+3CsLsQiDRy9Q3Teua+F5Hb1ZIY3Rnzcgvy2gb7IFJzimDzhHgV7qqcvYZNlnT7+t1Gn2rXKZn
YeWManQxKR8j9alEF7TinBhbzs1DrRRKEk1OBqVenaQiHBdOPBIZVsck46MS7bGCfMTfwEtNE6/J
r/PSJoZnQMPW9kZv8RrgMKcf3VZwGDK8K+fYo0eWkJcsKV45xNOo4qeRI1xju7gy6tQ0IqI0+GjH
1akrV+sdkYV0hMM5k5W02s/OoG3uMFY840QuWgc3frpK3oAwewv7DGtrABHOVn3YQYmf8PVNYU74
GBqRgXMlkHWmCK8yw6pryFzKnXmRFgTwS2W0pofy08KC1inDTiERgHiwLodD2bcxwS5qNS9PXMGb
EaJ6be/SZjTyqKeFMsOa+CJcP0Yrz15vmMuPQmm0V5qNdeVWIbbPKxnooCom0otuSMxXQ1+tlz5X
+8+k0h2yafUUpYC8zMYPpsdkYws9yXqfSYwFSmZWx++ztSAYpVDv3kj/QRAu8GVTfCT2E08teDKw
c4xqN03oWNhxyNbZxrrzJLQqFu5AktJtadXFK3ONuPAxOwoK6Q6LuD8oQ9qRfXt97kuLDT0Mj2cP
Q6XNsBbadBefgG0YyeQpa0wALZnpxQvprr4q5KQFPZHo37RcjnHCj33qVRaY5PNmD00ZwiJa3y1t
JeRHESXTJomM2zkq+qLMboeMWaHfb2nf+Jo1WLCPRIeKANrqCjBJa2uwvDE4YeRLS32rbipXxFiY
7VcNl2KKUKlTRfBILUk6IQgp9XJ5m6onqcibJ7xIskLggVge217o0F/wSdcYkmhCo8kSFukxs2Hg
1l/y9tQsA7dzff4v9s5sOW4ky7b/0u9og2Ny4DUQMxmcSYl6cZNECfPgmIGvvwvKKrspZnbSqp/b
qqzMstKkiMDg7uecvdcGghfqgQkDfb8aFYznasIv4NzI697JjZy2SVyrbWRMyKg5Oyb3jUfnHF9l
hEytEyr7iprc6vcDL+G8NxLgLuFUe/4nswgm1PZWHXSbvorILpmqdOZIAMHzdl6ItzuiWcId1qBx
/hQYNHdCWFigZ+jp0XJrE+m8MWtoBHoeMh0QOdVOswXuk74mOk44YLapD+ttwhmGEXXJ/CNL8/DZ
L0ov2puzW3L+Nmk9ITNDloxjsOwxlCpdf6p0Vf1wlCkeUR53auf18cjNpH0V9jjUnlfk5Y01SLej
ks+Ruqcs0D9tPB7frNmuOAjkkxHBs6bs2TnzID4rN8KSjy7fb8NhTPqLq30TtUkWaG83ZmvrxKjc
hL+PoeXM93KUOrm0gOl2EZMSHZM5q+NwNuzos22X+i7IjQKrBbFm93NW2piKMdLe4fvHbREEJZJ/
OxuCvSOG4oYMr6Ldp4ZQpCM4yn+W6TjzFsNj9PGnrNWnidzf31eeask5dsXCiUb2s7+nqlLXsYlx
OnQj4EXntKgrGBJLpXdKWfFPM4gslKqWgbBrCvL6CSa9y01LXeMLxlNVEi7u2NW+pvUXwSXLRQpK
JSjv9JL638cActDq9Cs+mZ4xq209iOw5AeZPbKZVMi9qp6EgbDwx5PMANpJdn/Vhgkcssu8Mm2ki
pUUSGWHTgAu4hipI7lVDwM+Xcp5tzkiJCURmqJ1F7TocMLSGuiyI7qrBNfNTNRrjD9vtuzehnQkS
ghM3/RkgDbVCa8CZ2ZMJJ24dWyLTy8TYolntMfNttQ4I+7ToWlwa1gmDdbGfj9Lp7e7aYX/+ZAoL
+yZ2b+tkj/3QsXg0zncCpn0NugOgLBW0X35KzcRXW2XO/i3+TfdhptPz3aQVRj9pksa3uK2olBxX
Jv7BC1xETq6Q9c82ZixKNEcR3UxsGHj5Wts6MtTOa3xWnn8VzT2C0qKuOaV2tG5/BMFisD5BSbs2
jFoityM7FIRkt2TforFJAcRg9Ke731cMdCqdEEpgBwkn7TG1WWZnjogDgsEuB3IWWz5HQF9U3bEC
tXA2vFy/kRceJ6yjzA5YNcfEAT/GXdo7c0Z6U0nLXHPkVSK5mumfWbCiZPIqfM3DQsU2ViGHeN5i
qdrulrDI+QsMxoBSD/oixWPSJ/hcBqPVeCbI0KDhMzdPeCicHxZ4imELr2Min95GSG0qe4R9nFR2
sNGZIR5sQLI4ahyIKFtCdAZaHhGPRWizcAy7gXHmvAF+saQnpmzu7Wh3Q0upag90O0Y6izuv8ekQ
2LRsrB1nhxrdHaAJn68CezY0+yV4GonbUaGlaNyD4elL76r2mgTjV7BE4tS1vnuDI9/ENMuzzRGL
DXeru1rQks1tGs8RQ+GR0VDtXo9T3jEyKt0F1bYBkGWHxgS12ZjNvNGkD1vmThg+by0cAOUf4pgx
5T7olWJ5Kqds3NXAftAjVvRkNuRgNelBpfQ0rj1eWY6RFtvjJaMvSqgX3bdlW3hD+Vr4HpQWePci
2SqKzXvOIwCbOW5y+pLzkD/nmroAV6uL55mvRE4K+TxDdWiXReZ3o6WTcecXKI9CSTMY7L+qaYCQ
IlzEe0QfrUMDq47QSkOHVujuPcLc1hcFBaCB+GgFjfQMPUZaXiF/KvgJbt7zD500CsagVYOTxF4r
9YHa9CKqxLK2Co0RqxeAjjYsrMHODwDS2QaGQA1XfVZ7/amDdXpL76Sgo4aVEF+yaStUqTqJf2A2
Xz1SjATzvQ/iB4hD3Hp+aMZTI0JBzCLsxqaZn3hvC2MnHAiWR+xYcb6vpaluk9x2bszKrr4NDAMW
NMYmqlwnzWoqOzXh3cohAqlQEIZdbV3eOYWvnJnUHqi0MbPGzerBzVXQHAKShtZVPK3sjYxsSlcC
S0ysTPZE2FOmqaLN3FiMM8dgKQ7lAObpyaSh3X0nqZjFu4bexPNdKB/jTsynZrcYgj1oTOZEkx6u
G7E9IxEY6PQsB00hvIHK2dQzZdm+Htvmyu/i4RN7ZmcxENDst2Xime2eaX6eHu0KL7Hw3L6/oUxQ
+sHMYsqhinXL20SRHD4jCaCLvDAG66mNc1/MYHSyBPY5u7SzT5g5+LsFGNOe4/4kQs/MC2tTl0b3
gGop+UJiECrEBT4FbgndjqzmCafVnrSjx6ILgguSlzm6OJFT1+txNsYpwVQAD5fAJodxr8TNNE84
ITe2u/TZdqKE68KWvCDFYmQ5AYkCWP2Pdlwobz/ZS/FqSElgI1gjgyH6MnivDfEKKOFTbObhYFUB
hLm06JoTn5y/BoNhwhQkbWJXZ2b6Ex5c9nkCfIazf8n77/D86uaNKgYx1j42E9d5rVit0LGOFg1k
jS0bwv0u9wK2iCV3jAgYP87VMEgBkZ/pjVX9rvF6BoikYAAd8wIUBRsJw5BRAh7ZedPYiT/81EUc
s7i1DY1XOysj9cQoIu6oqcbm6+hI1g8jlujkrZQQ6wPkdpNW4BD4wMQCtbhIW1PnGBkwf+kkB4m/
MxvES7uUnfKx9FPOv3Sd4LEFsmw3rpnmL0uM13SLJq1qsWLF0t6R+aqTULNBLI9zIuzp4MQ+r71S
8OC2zmKYMz17r47PVcMscttxCIrp3RLJDtZem1Am8t42TvXoBnc+h71iJ41WeGj3Y9BOR/oyA3mo
FjnT5dcg6HrovJFImhPsQhx+CAtonHJOt2rKd+UXYDNSzAim5N1Y29R5lGyCRtFxHZaCTljTlrbF
e9tXHdIwj23FLSvy3AXkuXhtMXnjeRz7CZVFkQXwtdnMmBM5HZ5YEHUdbcK4xZFjBFWF03dc+hP/
UzJPhkQsm3Lj0hThws2YjjdtTHgAy/SwLGcuFzmAuYg6KhrA9LTMS4YFm7r22reOberRWEZFTQhD
CmRDPNVOmJOZQtAb9ted0eme/mKpgDQJer0NjVzTIrwF9AKxkLC0aXhUsLOuSIryxytyY1jfRthu
C0Ql+Etnki6tyzIDypOpzPEE6BRQGoJlHRystEDuvzocLdZHfNDUkSnt976xkgMqMY+/3Mmq5bmG
zpoe4wqmKeFbmgzVMOK5nE4asv/3SlbBd6G7ETcvmgVigwcJZPJC7QAopkO7AHikNmXx7NLjj+8i
IJX1TzyYDSGWY1rcjDkjgNNAvzSnLchMYNc5Mr6lxQTPlj6KEUEnp18XYUjO+/JlpnytaJIvrTx1
KC2nB2VNY3bKxdA5B3Zz09snDfKB3SR8mv5d7zLZdZLAtK5FZHOUX+hvmQebiWJ8OzWJE+xiR+r6
s8WmWN7ZBlm64HmQfoS0LugC2omn/9CF/R/j4L8Qpf5JWPUXENTjj/l7/CPPf7S/iZjXP/SHiNkF
34R4DOmOZ3kQD3zEgn+ImB3+DRpBH0WbgHPhWOi9/uUoNOz/lmLVutH+dYWD2hRx2r8shaSL8OeQ
BAfUG5yY+dP/iYz5d9GZbwmf7WyVuEkoYugV3+kw11BmSwUWDVOW8f1ccSKG3mlvu3kKwj9dmQ+1
zP/6KOm5MrD4rydW2eSfBIulw9nSIcOZvM055oRN77hmTvMfiS/XT6EnJW0EmHwMXsx3imld6XlI
dG5sUt8utrRVnF1pRP7hP/0t0kW8ijadmSh34Z04sDf5DSpvSLmeJ6w3yhZh27XJ/p8/5R2r69eP
ARmGBp48aAkE7N2PWZdHQjzKmEbc/Kb7aw0YZSrBFaXwhamQo0WeazgIKD0BgKptj00GzuO2Ysxm
alRo1Z1Vmxdmvo///M1+F4KuXyyAOyGQQyPihVb2TqvIBuIWvomsLEV5F+queES9jW7KJ7SZJ2nm
5E3T958/89cD8v8Fi398KIL+APE+invLffcADXHJFA3ZcBiUqX+C0Yi737TaEDZje3D9ot6Onubo
nqXjiVQVM2RKcUPvcToAOo1PBAVpVBOR/4FQ9JeC+N33ciVC3ADrusv7+u4uNaM1Bx0aAxzkxjxv
KyDRTkM9sKURW3mbXtAp2URiFg9LPj3C16T3kwTVJ1SdmMscaJl+Cm10kTHVnS+jH0bCQZSonSix
aNtW0Zd+cY0rH4XUw2ANU4kbAARlCpB7p1oDGRqnKav44HL/rmL+dbVdXiBWJtPBMGG++1XrCJsx
GbqNWWIatO0kP+jIGbf/fFN/V9n+61N8C9uBKTw4d+9epCUjU8VNEEEYLjoWkMvTdiEDeVtXFLZW
lsoPFqG/rnfBipeBK+PzH9Svvy9CDrpQlA4ub1Scy3DUCOrIS/G24ATq/8UFXF3hns2yz2Jh//5R
TT5nZq0F3AYCg7G6UtL3KZSif76A1nqF3j19Kw6XF0Ka3Crn3RVkJEtAk8kVXJygvAG0MN1STDW7
LPFxW1Le7U2R2HsEtqsTzJe3zDet/UImyGa8DGoXD3I81dljFyMGjOeuuItpaYYJWYZH+F5fECsT
HcYZmyacWvAxWusBjbzGPLXXFqquwXH73ol8ofyD9e93hfKvh8Pz1m3J9lYLkPPuhTeHrJp6Iifp
TtoM0SRNR/qf+VYGOUm6mH3wgfaXjPTwD56Sv3n2PUCNHvJvG7Ce/W5XtJActJGWjC5mOz4GK9vF
6NPqg2f/bxZRtl3MHh5eDwF64PcHBHZq3pSWQsiB9JT9ap4OCzNWFATMYgiNWsNjPf3Bh/7dNcW/
Ypo0U7AViXcfWrudObA90s6PEdQu5AtfG4T9POaDpY9NIpJPvT3TRZBlcvrnJ/VvLir78uorkYLX
wV2/2Z/2f/IFgOfNCRlR/dxD3zXQ/Ujdf/A+/M0LztEXAsm6SXCIeveC+53DPFKiLsjx8TC+s6aj
1OZMKWxEHzyevw5Hf371OL/RKTADqAw8I758/5jMMQcQ4iI3WSO+1EmOwGXa0n1KD2MDasSr2sdI
du3e8Ovkbm7Kp7hAD4qxzTqUtPoPtbapTS3SlCu/TP/Dy/3Hl5PQSFdvF6vD75eb3F3t24Ivt/Ru
fD8uS3FRLdDdf76p1vu7+v5j3t1VZETrBNd0yOIJaATNPX3woXZDqFHLt8xU8al1VXttVsP8pMmV
3DBdIxS9j/v7ZGLW1DXq+4TNDjeqY5+aQPR7Yy5e2TLwcPpjdD8EKVo4mRY7m8TbfZEW9NT74McH
v2O9V7/fS0COvGes1bz63uob/PPTycI8540GqtPBO/WDRL9NBAy+8OIiY05k/61TZcJ5x8pMkIUy
dcOxFUxsUUyvEdZx/lqToylCh5cXubmQ0S7LCol0AKrMY162Bo1ERhL0NoOOfIKMuElIB4i64AMQ
wOTgIG+Z2/QRfV1mq+kHu9Gv7ebdD8TtYQbraY01ewWr/fkH6kUVo2xnzE+9sGijVeMrPyvfTUkc
nDl1VFvqmCHEh9PsqIrGh4SpXMJIcqcKamekbx+sRH9zxaWFJJFsS55O/HS/fyHEXVGQMS7lzFNN
L7lr/zQ0I4hZL9HOc/L5g48TGEnf3+GV6obdxfdXmMu7t5WBCexCXuYN5FfU8eI6o8Ed9ujfGWgV
1O8cKDcL6eqQvzSAjgy1ux1MH7yW1npu+v0+8Eqw6HN+ZfU137+XwD2btaLwNzbaqN1oZtFT13td
yHG7v+7jcgE/u6zs9ra6MpYOvEGgm7ArKhjfU4tyr07F11Vtc6gJEjknDZqy3HCCpwF21xYw4w/b
Cj7wmr1fVClD11goi1eE4DL8mr/fKlQtdk0SN/OhZvb2QWl8R940Qq+osg/u0t9+EvBICluMQ7i+
fv+kTuu6GTSQBBStP4sCIHvtlmNI5LHxwSetL/Rv9wHB51oqWmwX4P7e+wLn2pmF26B4xhfoHr/Q
I/TcfVWM43ZKRPnB2/eXZ11IGXg+j996kgb//PvPEnQdsQVVnGQIWqG/iF4oyJ1DVe/8HIXPP69l
f/1lIIckVgfqeuEJ692LhS4Sw8bIYqW8ReHJY1SzE5XS4AHd5j7z8+VKxFn6wU7wq7L+7YLSlqAx
QT0sbUrVFZ705wWGFA2zgx6L7LZEI2/2T0MxXSp0N4RIX0EAO2fSOaTxCDcr++Cl+stTw+uEfcOj
LqWhIb13tUo+u+hKMMmEdjzYO4hmCiWbn3HyHj+6k3+5uHyUx8EQNZiF0uDXKvOnUwxEfuavKJrC
PCqZ/jVAa2l0SjhhrbFF7D8B1tbd/p/v6Iq2/P1hRZ/HK8gFtjjcOO/tsoPVMNvvOw7BFGUHIu5T
YhbK6KzHMTpUACqXMghlatfk0HTOtW5Ud0skUXBqouz5g+/yl3V0/S4W8geTfhEhRe+eZRiHsGG5
h3AQVpy3bKcW0nFvblAKQpJWkkwvNZi3tYcSh4OmWU6bzuw/8Ej/dT/zcfCzHOGJwx/PHfn9cTNH
lNVtXtShwen6jqWkvniELe0byq2tHURvmduoA9KWZGulE7gdVbeHbiQrjM6B+30q7MOvC/N/TdD/
Wqvy/5mqtqm6dvxafv1zB3T9E380QK0AIAMN0IDuCOse/cp/N0BF8N9Q8rkxa0FAlbeuU/9ugAoJ
LH8dZUlgriv8gQX13w1QYK94gVlE+UMS8Np/xnEQtvP7K80uwDYjBTuA7WGTtVZM7Z8XrtHvIsxI
Rc3gAwrwtrEbBDAI1IFYOsSymKGDRrrdSoVx/taYzQrLAGpUv78bGbARXK0NpuCViHAIYMcJzEtS
GD1OomiM1H6g/euSgGfl/XXUEyV+NrsW+YE/DW33LNl2zBNixOhT0oupPXrMN9QlgNL9legtXRBH
gVduVR36X2FcQ3mKg/5OTQRy8L6Dz1dt9jmRlbv3RnTyGvnqqzOUbokLpfgWILalyEsgVck8vTGi
IPmsIEkTpNHRKqRU+mSUbv4lafNyx/Akv2vypAx54bqdY07oTJwZwqLdpPGdPxOeHmLRAEs0rzN2
7loGcxa77wbnqPNkTbW+bQqDVHsGh6BmEFNdFUHiHhZgBjd4DuECEbqMxqlv5U6wVt8ARm2H0NeT
92bq9jWwOEJLs+ygODfiro2QS2E3UNW+IqRpN6u0woTSayrlLiuGsIOWfzZRvnAG9yr/toWO/k2U
KMSUzJ9cfMenMp6ipyCq6xyikx+hLhv93Qx2FH2OyZ9jcp7usAD8bPz6laTHjPp0gX1Zp/2ZKR6w
tHnCqRAH7snwRH4oojp79uxxj5x3G1fOiH4BbcS+MnKwOV7JIUL1+qqrk+LADUMUarftc9ZpcUvc
7CWpEAbZoClwPTXBFk109LLMjboqWLg5l6uheGvIVd8aTb4chV0Q0mMQvnPxRmOCnunBzF2nX4zY
PQp4umr1bdsO07ldVUETol1nU9UBbB2F1i9wLOMxwDYZBq1wtsDDsx3D9OqANYLEF04liNGg1JIx
CF7LH+a9nYHlGxJYR2N740XTsuntOMElmh4iie+ltcl88Af7UjboLrwsmK/Rft24urSvTIKKNmmO
bhMEuXVAixVdlDXWT2UqixtVdenb4izgj2aUnicOPsNhsudkp5xYv3hlbj6sY0hGu34MJB88GQ7v
9FCWFWUiVq4bTTGGdoycCC7bXWL77alF2R7GGMnO5RpJ0BTF9ZIV9bEELrFxfFJT0b7UmFctbA44
9GpuQoFGEAIGpDp37hHFzCXvVNw+EdkhHsDVW4c0jfTBSuZnKwmiDRU2itG0iucteYHnvnDF1WLA
r0dl/2W0nfTUFXb0oNKAUAzSgN2wqr1sO+b1dOuXE7qX2MYziW44zAPzsCxmcduhtN7jWbUvShjB
LWLx5aY0GBMz0muvlsREsVsXgfNWoXUNZywsJ5zNyRVqD+B3sv0MAiUi+x2RPFE65SVlKhvSR3uJ
6NfDTY6CPKJySDt/D5penCOTVHK2abC7c+Q8lYrEUGzOjdwrsgM+d0ulaErPu2LW3PI4UfkXAs/z
UMHNRTpCtI2AjB1i1ebdmgRua9O99WPwZUlGz79smAWoiCAioNFNulq09Za4zPwT/gGbY4pwrsjv
I0OjzewzkXA7UzZv1oCZTNTyTs9I9AtQx2Fbz8i0WoSgL1ORLvNBxtoEQkAHFIU/t/ZojGUUgZrK
jLH/1oosHg6e4EHV2yaaruRYKkH2enkT9GOPxBuozLEbpuorpWYUkshGsFHqeBc1DDmwjJzOKT9X
iwfZBnKdSNlek5H6BAx+cSNWH3zRzqqt5EbeT5DzcSX8ynMY8SPh9dnbVX+ZVqZsZdZHq6lPaJZu
jaXPqWv79GhFsziIAqdbMjP3H85awN/jM64JhdoFSn5znPq85oLV0tmnDDRC7YDgy+ObVUuFADZ/
7GwUcxMg/CrXWxPQI//20ApzX4yKf66OOaA8RkTfneTRVKxzOD70IkJ8JXvRDIdqsC6+1exhAoQ+
k2S7SBC8+Fd1irjOya+Gwr5C+XuosHCohUlErE8zUQtxW974DdP2Jg3rIdgVkY3DcbklCH2Hy5Je
AfLbeUBEAIlDdG2FAaRGadK2Z6yzeiPsOtlkcJrtdGJxsI70pLd9qa7HvKJ1O991BvMsmkdPLHBE
pBgC6wq7GCUDqHAa52U2IcLqvfnexj2+Bm/Y+MTie01UBVko5a227esqSh+zAgt13hwaI22QxZsQ
3M3cuclzN34zLAfxQpKN4l40bLaxkbXb0lfes7aiJthlSDWllPExb0YWQYobMtygnYcDi+me82Ox
d5Gp7rDjZGETSXfndsFPq9SIsgvY7EtJyqUTfa89lhSPkI7NAFg9HGaEFcE0flNT2l0wZZOE0jf2
KdOxIsq2Krdaouws7eo8YWMKp1W5Ta8YCRwsKZbFeOONuMySuh23ZlNvRRUfozq4rWQzh33Xk2+O
IwGscVTvKiX1bsQL9rnrhje1VBeRQDT0s54oN3vbVMFtYQPHIJix4WWqHl1k3S4BWSGHl68d9Bgs
CQMxpDkKJIKKUOvW+zgnTCI1bsRkLpdcyjlM8/F+YF8MUFtT5rGY5FP0KR2GaEt8wrmf23Ok2nsz
sq/1aLFIDvnR721Gvo1ZfBqLKtlyisBNqQn40eUsEfkE7jkPdHlQnWrBXwYTwTIa+sPY9eI1dlYT
G4t4ixGl38kCg2gx1P7PVtTWtUeDYOfqJPsc4xx6HeVyYScBvdf7JUbSKnB+JHwlrzStU6d7QAh2
MoalC70aYtAXkO4+Tm8i19wRTsAG30uJxsh/FROGB0OqxzEPEEWnrH4E4WGtxT1Yb6sGPOLoVMWd
Z6EJMYmySW02Jjhdn1RQ0Kxo8tsM80w9IB7ulpY10G423PvrYVzSc942p2E0XkWS7H1T9+iGW9gY
Oqdmte/dpbCIJrSviz5x4C8Qv2ikCysFQa9IRZxLtIwPi5k9oCcj5acWPL/1FXSWvdFX2ykOsp8p
M0X6r9Cb0BkSiJosh3QI4N4PqNNjjqlIqGbCThvCCTp648/t6mqDNj+E9QzlrxP2q086hqtSa6+x
yBznur7yJGrfsdCfIDGQdzRgUWlSyUwLaPjeqzP46oNjgtIE3FVfajXlZ8adglzG8YkuPD7BwvmK
zhGHFgbBUzbg4ZWDDo1BPMQtwuHUtUOttJivm1i2d62UzT7rYrHjRAxxGNvSISNz5y2ylgbbATF5
zwLL+giEQ0Vf3ZbZ+IBUFwZsVLQ2KqQZ+f/U3VdcsU2QONoMjcl8IYAmIG8IjUO6WMtpNgb+uR/1
YhxFFpBHY+DKOqrWNbY4q2W9S7in2Bf1MJvnnOS1EOksk9o51vh9U6Dh92Tk5V9QwfGB1uIzYMua
C404QqDGSd1E3rTcdXW+2Mei1NiT6twrL+1s6S/4QtCbc+Y9ZdLs2Y2m4QR9jQfNglLFycBH5ixx
61kLz7Y0MvtQ+DUUCS+T50mmn9H0IRKzxCIOLQLXq1ZEzmdCYDjw5OAmk87V+ymBFenHyd0Sk7zj
TtO3CYf8MUth6d9FXWfWWzdu/OFFTOSCHUiTlizaBiqypcE+fjAxit40DG2u8NUbLuzeaTZpUrdV
ydw9napFvE3u0h6NYA17ER1TmS3tygflJMV4DJJ8xmvZT81zTFeIb9CV4uuATvQlxxM0hEY+ude1
jLFGbJyhGw+FjKLmjWADjDpjZnDzZ1L3gKfOTmqfzb5IvAu5q2V5xVrdGAeW8QQZeVJmQJyTivpi
9h0ap8vQmTTXzNlU3aGBGWPu6VZoDPsooIJP5aT99iGPG24JOtnJeJhazBdHhA9EPKCzsJKel93z
NAbN1pDnBSO59TmbauEcsX4kqPVdJdFGx2X7ZZpqv93IosDdkw1pFJ8k2451NzgLwrtimduyp5ii
PiPVy8PtvnjCr3lho9gMFYa9b46piidt4aQ5kSgyDI96KJR1Q6HJNi0JYxuvkesghgzknBGVYbbN
8LXsK3os7IxOcs/ctqjP6End6rQ0oPGPzBXEZkEQAy5ryOr+alQct+2m4HfZgtFQM2vcWFEXYSAz
KGQId/gxlwOEkk5k3/K4DLbxYg33igDrkz+XHsNhkiOrfkn23B8De0Xrh2rwMGECaQiAqhlwaK0h
f8LAtCWCNeSxPPmusWyzGGJCaqBTzaTxXOaowosBExj4fGW38qgzwuTSlnAAVM44gqlmi7j5nOaA
F7xeg1UteHqyoN/LVuiHnsRmINpVcJONQ/G5qvyvqm39o+MNL+WEeoAUigbTXSXuLKXjR2V6j3nB
92zq4nnp42qHgSrMABwEBcDqtB/vOsjCY12LvZ0bVyJrFF/XfmotzBmoOjeizV9Gr4ZYk0zZbgm0
CM3KuZ8r+7UpgjNVAmpwRjAkyVUHK+t+dBWI4Wp+GcfgZpzTT6qfHaIyeojLAAdeuNWvnY7vYhwz
uCD015zAxi4j7LP7nprVsfDma8Z27hFf/auXcgPQZBUdmtSYZA5vZMxU61OqwTilsfFileaDbmGM
kyrSBw0s4KI8q2D8YQZIm+soqG4so310kHJvcPbeIeZ4yBZ9EZow1HYALLLUw2VS7RWWzTt6e+iK
zO5nYNEY0dk5U9N8bZOoDE6Xw3w17RLD4mCsh/ulyj+T5fSF6nw82pk6efD9aL5SIfEaemZ9WDfB
MjkW+mcKfMAjhSn32cpse5d3/Z7FF1OG6X3Ju+Uq7nMYuAF5rEvr7PFhHBbKjSj3v3Uz18OdT0zx
XucAlB+6mtc5xjevxuQ0LwqmRPrdAel1JczyC/2PE0YUSEBFty3mCO1CVbxMeBZ2vQPvzJRfDYWG
11gQFTegTfYDTcUNxqdjwy5II/VG1g7A3cFavnYOj2NSpnzvAVN02TunfrJ4l00v7L3FJlGZr2zx
N1lt+SpMm6wMCteN7+dvTWLsq26VPrOghxh0r6bcvPalgdsDG5Gx1IC7CzHgIrCB/6TPZebeg7w7
AINriLwD6iJ9rjIiCxkksP2so7/04cL/n9WOPPhd/lgb7bHDXk24zCFKrUeTo7s5Qa/IppdJj+o5
74sdHtyttJYbIo2ebTCWdeef48E8VbVxSJbmKBfv2DQaWXML+VjmxGe15cG0xquhU8dGzWe/76jt
s+ec6F7Pz3ESRKcyKB8tv25p2eRrkPpWDE5yHZjijC/kYCbOyW6NZ9zDZQiK4wdocWeX6cU+mE53
VnO5i6zgwZ5Ve4xnXnD2eY03x9lpkZEvQocin5u71a54O3j6lj7KiZbN57RN3hQHw4Uteut3mbpJ
bKe/NsdBbNjFXxukG1dEDJdHRnDbJmbFSIcS3mRM9Cugl+BuHMsaCAJR1bXZejvqqJdpgpDloAjB
Aj9lOGW64j6PURT7Vn2VNGy/TZejVTbz27wwH71WAyBDaui1Fz9RT27m7pcxCB56YhoOpYH9aq5B
YgtI4nYAKMfG9tU556V2zgyIQ3fI4K11xpEGjwkBzNoxGXzsFp5bpw7Z26KtNvTVQvruPpvpJ9H2
uFd2f6a5RRVOh/K44DqZlLFL0uFISHB5IJ5qb40FRtPK/bZgwm6N4CyzGoqqz4uC5yJ0svLGTon5
MQMC61mushYsBQYomS8YX9acEsjJfrCLwBM5k2lcjOamqfR1MQLJRsKxybqMtojwtxkW6dJRbyWk
fbNmpgn6idNEt00hbbw0EXlMOvrUVjZPbHto2bIrakbpOnes15sS/M/opluJnWBXSNu4WG72oBTu
IMbOc/eQ1/LUrMAoi9DepXiwuOBO0Jx6i2qt5IwuOJJa2d4jUW9jLkzm5eqWGhTDangQ454SnHjP
TH/142UXzdFTM1KKJ9hY9gJJ08YlsDnERHscKutHWRjgF5afOGjCvCdGNG2A6hBIvX4AXFziWp4S
OVwiwVdviY+wc+8hxrOz8YG0tKVLT9Ds9CaR+m3Q8Aqz8UuWxpd8VPtOoAzJl09Nnb8KfMFER3NY
qT0aMyWGUGO88yN7V7rd1VzqC7KfncQDUFfOy8TgFfp78imFODmIldDRXpXagdBmyAsyTAT7iiZG
A4MF2xmz89l9nRvnlvnHTTlb00YgqmTFz+FPdOLEQeKlhsNuVhzF++qVftpp8oqD6pN8k6nIPinF
jC6ACqQ9Wr2WQUk49dZzpKptV5Bl4PPXkE41XdKlX/OHkkffRLGRkUuUTOa+HdsZMhvsiMx2zxhz
xV6AojmkuviaC9Sq7tBu+qnv/ZOIU1qrwnl1plX1UEfjPndocZcJpeA81A3qVqynJQ5ySBvJt55b
sE2CUR5GUBmcB18zdBVYDZod3j215Uhak40Y3Bdp/ky8czB+DiijOMpCYAiWDgBQvqLL6iKpFHEQ
6I+4mUeymozcfCyIHMsFNv96moHQy6RZkXbITrP/x9557ciOnVn6VRp9T4Hkph2gb4LBMBkm3Ul7
Q6Q79N7sTT79fFTVCKVGzwx0rwsVBJXqZGUEzf7Xv9a3dotX0tBmNnm37CQB1Ic+8WaxSyEC1Ce6
q/JkX0SZ9bRAQmW6iHBBh5Z0jF9lQx4A/gOOqzCNbPf3YrgTr06esFRbcWV8124EoyzPB/t3Wg3u
Q71MNAHoXs5i0dfIlStOT+6m98BxbOLCGlE4G20B/x53zZukFikPmo6IG5OUV/GmK2V+TZ2G3YI/
mU9rX7VFitAj8gE4cn5V0LUYHONIo9OiHBOm+oTnxFrqlj6ZKqI6oCc312wGIV0HIE+1RIe8bfka
ieVWXBGNZXftvkoWtz9mfo3dha9dqHDM+xFBv/K0vSKN9W5m1nAvvW65NVQOMKIyOPP+sXX+99Lt
PwULzf/H0g2C3EeX/tPSbf0n/ly6eX8DmmsJKOeGblOjyC7+H+h0YbPsWpdncF7sNanw59INPjqg
AhNPCkR1zBHrYvfPnZtlrCXUBFUNvDOrt+BfQqfba5n2X9bZJA0EuFn+5bCSsNDmz/vnjZsl00iO
EVxk8lTZ7cTOYWtrNnFJKAX63m0ThRSRR663LUEf/+SFV9PlJ8YSirPeZy/goh0jxGaWXzsrjbCA
gyqqtimUKzb/5rC80ryWigDaUQ+2Lp9wiQMsWzAEKptj0wCLzj82UDEfFprQfGBi5KNIYTaAa5LE
8O5HKD6kc5W5Jm67eh43xAzjOWCxbHy3Bl8OWBL1zGkiOg/Rwo+dYpWvSAkct0faqXF+5dGPafAa
GaELojgh/KEmVi9TSeuMC9BblLeJPbxqS7RR0rtodnJmKOf00m/llIOsoVa71UIzVmFklmEC6YjA
FQfMvw/vKW4DMYUMz/qRvdaCYGWL4U6RN/m0zefOr20yxIl5yTxwAj41N1EX4mE89Hrz0Q7ulToz
ZNDs1LT+k56r+9lDz4A3GMKqQ9ZxQbiiLPZ04yIMBEgVtISQrlj/Erax23WAaThubcTMP2It2wjU
SAMtwx3FK8L5bq5KXt5WpXYlFiUxoad4y0HxJN4Uif0O+9SnjzGddumQWe2m7pWyt3UN+dLRvPhF
EzJ+Ndqa/VfCPPaDy96KeK/M1mXiAJgHluLopYjQdBshOuLeRgKHiTRaCUAJ+z97tq7rrpmn1RjZ
YmgsM57v/VA1Lthv0IbYy0de0lNHaZWTpA+DMyRPaUO18TafpWRm6mlQZvMzNbvOkCAwKoSflJyt
SB9if32Mkl1LTwUX8x6mWE/5DQdG3RlnuAxC38mZmVrv1KPEcgtQXY/kbz3l7c9GjmcqBg6CtVrk
hnhqqt9zIssTV746sI9OQa1FjNN2NR0Ht+4PUPLZnlZ98jUPlYVWbtcg003OBHEmOdtEzVdsjTLM
VDT+rrrZZNljubs+KiPsGQaMsRtX1aomr1xDI01lm3JcGCBjBFEd1d8DKdPXRA7NiwkKoDpIRLWF
yg3h34tiLUAe6p4vGHNj9935ouNc4hcv8IkKOJaTbd+pqWVPsgjPfa+h8r+Ab7Y/54ofTTa3m2n6
BgV5tgGKrFtq4HTgVFv7NqLw0Q4ao/K/0Pg5W/aJ6T/NfglQoSw5kRK8TvpPMEqjhx07lmlIWMKs
wwT7YLornIxKr7Tx5ZmTdCZDosv5T2+5Eq94o7pzLwFgBEU/8qtPOoBiIMDmlJxrDho/+BLkFyq8
TgswR4LuM89QU4NkHXtaXWYL3yhd6fvEs9DC3a6OPNzEMZtUto0DFT8D/MOTgjf2ysXD78jTydws
LYQNEry4F+j6ySt0ThSK+lyUY5Yec71y+mM9uLl3MSoqfQjI58Z9MXYjTyAKywEycANYG0RQmLPz
kM/aQVDpyUIq81JnLyGQU3AVMeEEyeDr0XXpURq2ZadrFlJVloBiiMEt4XsxG5IHULHB/xhQfeEX
SGLhCbF4c1ON65OmTHy2m5WSMQsng9t6y0fVYpLse3HIBJfdjWU0+ttEDrQIddNM9bCx/JG2FAcs
zB62gtftLQErYTdCMpw2GqRlrD99bDQkEfUGkyNkLfWSJL28TQ3XMkIUwRncpAuJKvStTl/HgxT5
GjcArawKItKXsQwdaPKxITNvzXDfsBtV/cBW1SCOkgE7QPzh8mrPrd97w7EZo8HAVFdlya4m7/vq
I0cth2SaEaY7CVt917bFZDA+V4R7sd0zy2g+JFDEYDYhbFyoXb3R9KiS5zIegetG9sgwPa5GD1X0
4jrXM4fiGexMHBZtGtcHR0KHZR3qGtoOH2YGjg9qLmMcferGXnDfcjZKdQa7JYklZXvCsZszgMz0
Z2nJpq2jVzPfug4I0bMLuysJF6/JjvrEZRzAPEFddOPGs0KBrdjekbvwVz9dLoejVDZx4q6YzlEr
p2Vj+gV1QXHhCConRUZDWAyFZDdPWDs2ixqmU8M4QWaXVyelUyijKhi6ssXW4OsjCKgciPimdNQc
bwYtt967KrPiMIsnnf4nfcasUFREd2mAd06jajDLSiTAs+xt3GgYvSGw81K3uACMMc+3y6QsBQ+i
gxgvRq2lpItnax/4vHf4X0pRNaD13UHthCdZ4ks06Ia4tZgodfJF/z6PLpKI30RS7ow0oyKJmBQa
YWVlBsEna14MMPy4l7dKJDWqUuSAfHfr1qX7tVjq77Jvp89RKNbK7TgyHYHOts+pPzY/fRvTFD6R
AZkDwFbRuIXKBjHJfGxJvYVGmTjxVs8S/TG3xQjPoCjKw1jQSo09qECGiqV8sawSWpA5EFkyetIh
oB7NT9oZdUy6KFIUJUkjvZnwDtHa2vdF6FQATPcQJNN0j29fuwchh5A6xXX8ZrvPMew5Knat8btU
3VxcvclST7yeBH0LcYEJw3Ni/8uKXBZDeO7n23nWhjJIRmk+ZzyXYTJkrl1utGKMow0fsPOIgCW+
RD1ADzelPdCqpcvmy6u8vguxANTsEyIb6LEENgJTzvBYj7aqX4JSlcPrrMNYCdJZroanwSAd3XiC
tZAU35ZLsmGrtUq8myudbE05e8jls4Ph08ISwKNPNyycQDR2/8aCgbImmsmcdyQq4Um0C1GvDdAk
d9iANYMJtuQ1w09vMfH4S95/KQRzB+/PyNc3UKzFarbW+ZJwgfI20rE2hMJkSwoln2C2WxQPomvx
S3VFEXWgX/y6DRJ3ibiaXL8jYD9nkEqBfdVwXNH+gfsshnUzwZugHxgeuhNAj5PUULserPUp0tR2
RVDfJ1GqoY+MWfLOPet/L+AtETkWKCQbGxOPBASSTBxCHDllu8ZM1EOhW9X9kArjwwWwww25VLy3
lmUdnNWaHaWHb2pv6qLj7KGqxIDSXdIbzM4yw27llhOiQi96cEqIGi0oJGzDn17q5Z8Dfx3gJ7ua
GxRlx5aYjGpq/XusSof5j4Kp/89c1eVp9fEfu4++/quhEeHtH8PV3yzCxQ4FDNTzrBMM3sQ/hita
YgnpmnQzGMRUSRmtPt4/pyvD/ptO+IBQGUEv8lcOf+vP6cr/GwOXhaOR4crG1+i6/0qie31h/vN4
xSoaVIfgP4xYHjmv/2ZohAlaGmNrBi7XemAM+HWvAtDIzwDoh64Uqh4x03GwrXwHUTI336o427V4
WKic17lFFFvvdoahHQ2h72bRVmr0ZkLdGDdG47unBaA9UkQedpzJd87spwfWm6D/sBbBaaJgk8YW
sCvWU9cNN7PE01WYSRqSPmwPY+87p7rPHnFtcZbp2ahHMQgayA8BJMOdzmuxm6P4Ap4fedVo5C0P
whFuscZApqW8zcZueOhqN942M9iweX6JKshJ3BBDS2NpEsmdY0TxCwzbClhqdZ6NhONRvuhbuTjm
a6n6ZN8sWIfN1kq3Sy8QRp122kR6/1ROGeikwRTHQvAgd53yd1m4Pk9L2d/pTrb8trX03YTjv4UF
xKOkzrOjmYo+LPmht5k/Wie6w/N7BwPrsYSNG1R+Pz2lblljMYiUcWNHMVlXw7btB5i2oExi+77h
dTE3zrs/FWxT6b2G7ZepkgmNw9f9rNjJbdveis4eLkuDn2otl3ZYxMXHLVmHMkbRjGHm/G4TA7dp
QoM6NhWOZrxAy/it9noO3EKZPcQK031BLBPeBhjVfFe3RXkV3BVIiGUzbzA9CTJbnmzv+kVVl7Rz
f/vgOy1qT3KMCOYg5+Ns+y4iT+WsB/bBT6h/jV3IugGgORYi9GtnUNYl5MUxgw0l49J/RQ7y1Gff
x9EW/hX+8BJnVTBMhWn8avVYv06de185nGHLxYCA7GCkGhhImUqHWOExjdr8XLOngDUvcIh2hSpv
8Kg5t5PPt5HkYL7jIV1uo665WqbOwbEVFTQtQhlYP8v5ZondZwxiJqkZBq59zR4XGwPv1SWad9j5
38si2db4kYNBLelLGpnxdqmxkmQ02Te6vW8XDgCR6a5hV2xQnZPczLC0oJeyRL1vdEbbcqyukbSY
RvRzBndsSrFEDvOr22ZYN0o09fRUjWAnaWOjoj4OxzJngIkVlewaGxD61jNsaJ5LlX1nY2mw2wto
1lsxuXua6qG2R1tV9r9cCFCEq4o9E3C3ySd1VTEvSuc4iIepfmztbt9MM4Sur1wsoZpnPk/9Vaem
5WHMx9sIp5Wy2j2Po3HXIR/DXjoVHa2Kc8RersIkzxpu1babzAyHqsSBsniHNM2iQ8F0unQt36rm
n2h6qI58VbupUCccjwHykbmfctsgWjUbAd4XWhiTHnarvdzZCT83YSm1Afrmhq1bNI/cNmeDatx1
zUIZRe49AeqDu23vZ17ELSEGUUKIXmilHrJb06uRhqDMdsvJsqxtkv6GdnJwlUHSUKTqSXbMMwbV
HGXW7q3atQIX4SNK3CcXTlpAg4fNc65/j1AOzkkGqUbl6e+6KO6KjCXWkrleMOrta9PKbw1Ca9hy
Nx5NazwpTr+jKq5V238gXOwNDfbDIAym3FzFF/ieYivTftzPWRUV9zXpRyxatYUFYVlBNi0cmjkl
kGM212E1U7Jtj4+023RilzUR68ApT059Cfh0UxZZFz/F/gRFC34f5RIgFcFi6XM498VjnCfwhPXP
auajMhIvvy9xMSzsk4heLGHlUIYA+VB7YHTqv7GXP+hMNg9dGYEUiE3tytRcizAq/AkVQfenix3N
OQK31h1kU7scvMbiGMeN8YyS2G/qsq9ftbqaAtPqolCrFv+hytjBsZlYPvKu9y+WSHcxlT2BO5hL
2DWMPl7tUAJgWwQz9Mck6ipGAO+10Dy2i0WmoL5SP1xM+rlLKepMBIR2LwZ6a5mgOyM6WTh3+2HW
QHdsQEQX8g4XzjYZVh8eybhzC0T0NkLzzrTkCVNEBPhieGnLGtDYR1qj/yXxo5uihbi1/sPsfIgd
2rf7GmNEvjeGlLeKWN2ylOmEGkVmND5e8Mx9YbruAxh4LFjr/L4zjK8WO3YwMxYySLPHVpzYpGuG
+HxDH6VjAyQNp8ViEehyGQOj2E0DLQHV4c8VRFHhlDwK4QRTFSBwgzRfkQE4qhiqG8VR9nuShbe3
6+rb72okqY4u6zgPStsKmhIZsNLh1UXldS7T27ZFQMk6anmmCvs/rjxQn9uGXSOVFYZ6Xpa3fnVS
ITwmfNod3ULrRde79Ys/yTN9U+VmsDiwj+pga2+pVu1F7oJENZcXDIP7THtjMj2Mrby4lvr1d/g6
0MNqy1VClhjmtO2yPK/uGT13Vq2OS+xwO5hOYLkTfqLmVsTjKW0YSemp+cRYCQjJ6y+UAh1HrG+y
srZzVVyQp57wZbxGlnYzTeMN3q576gfo081OleODADSmFXD4jtBxdcrmyMAHg/ayuOMLXZg3JtYM
DUoJ7lTt6vrVz4Jjpndp2Zjg+smGXC0Upt/U/dGqYO8j88OCpca6luEhxqys7Edk6te5/43KRP9I
fIEiufE70koCr3ldGAcUU4c2svQuG60NhNg737SslRzBwDDr3OZ0ALj9sPO85JKIkxRRFpbFV6un
x7ixabhu2PA3ASQtQOiWZH9C144XCL52QmO2CGfTuED42wPl046e3h9ho6GfgOQFOgetbJP0L8QX
TmJ+mWWyZ0+1UwoamWmQoWCSu9FNVaNtTg901xymRd1PCeVli1+FY+QzAJNQ6MU+gkJOTiOaj3Yr
dLQ/7dtpmmPi+zs+sIBLI5iL5FiXM69Cb496CEFN2+rOL1vrPrqVLpWRY+CxgTDZcgN210hn4VoN
DyYUSFcUAd714zxlAQ5NKkpoCG8FJQE63ThZfvF6FwmiKNnW/XiFcyUg+Goa825s54PFzpwGAIom
ZQFAZaUD7ukUO0Liwz+EVZ5Gjs7fd4Xg68VY5ufj1rYTHlXWmVTnedb9CvoiaRN3fKql0LalfFvK
ERhkUR8EEgr6nJbxi/oUypfffJXH3OQzqcutGssLt9YG39d2yq0bB30A5ZilQssquZLuvTNBp3VH
STPEaF8aF82IyqQQjfIhxuLIN9E/ALHbTMN0pyVr1AaRJ5FH4Mc6Mky/NYnrGejaDr0VUvSPijwd
xWLEEtMVWNNXLdID288DZpdX35+qX1NlVaGwe//ka1x+zqRjDVCa/Qsh69Wof/lEaYZGPNZ0GtmT
uRu14T7x2hOBvTN6LsIdBEqfXazV9TfDzKY2bu+tznwguHdQZvoude9uGMud5p9NSWRl0Yk6AIDi
sy+sniW/9wvy1LQjzvm9PtB3pVXyPqinfQHCkB3yU1uZRx1y3Xo2paTB9Tc6b20/icIO3VI6JcbO
YefOLxbyOesmwLqpPe5776YAKuy16WEak4QIQGqEs21zqTcM1CT8Nd/8irvPKpnTPUf1hEuJ9W9p
js+VKN+M2XunoCa6sbGmYLTiEcDoD4H/RWAHT33nCDaI7y3nncFzYVozkYZt8uZIcZIIN/oY7ImF
bnEVyEWcTjCYp4HAHQlpddfTiK3KSymiqxVfo/S9gt/oWbdF3u+nSjvaffvWTyZvZitoKeLRGv1d
xMUOgCIzDzAVDEawAUIbY0OzVBrWoG5Xlx68wLXJyS0+WvqxMjWHXsoXYmu/XLkcq7QJGifdM38e
FK3neGG4eMhRlg2QiEqL9gT16RbADgOPPEQjoYVqdZZa0YPbvmelNwcVHRa7xXoQXimwQ2sejgdv
F7mC9ANdKKltHDOdaL/rgvpwduALCW2MOVGA/Lmd6EGf3UOq/Ks9w1HWik/foKeLRiLXupst99OI
vwp9hSglLZBzKsCNF1GbH3ZONKgSv7DFkN1gtWZRyoRhjjQNFh/2OVUr3kk8RW/UN/AiZdVE+R1b
nP3SMUimJkmutuseO+VGz0kd0SycEpa49KqxdwNmagiSA4SnMeaF2a97L4vzFcVqC48J5yQsMnq2
eJU8n+F2EmmLtfWSpIG9j9M7+NWf1DSkhLnbRwP0aI0x/8aX/YvZJg/Stjqgxfn3uoxAVMRlW+Ki
lftuSe/tedBDs0mv0ah/961206WlCJzKoZeJ3oeo+24tGbDgpirMuxCUvRaWFfYFHAG/h9eu6/We
N384xdo55lV6l/mMexi580tF4ufa+J1/mHvb5HRa0MoUTkUG1R+fedldmXS13VT54jhSZ/hYDGa/
870qYb/g5u+RRiyICsSCbb3Zn52CY/2AGeBdi4c2kNOkhcht3mVaNP/gewD/A8NssFv0kGR2Q7Fo
Z4h0hdwKbSTHA4K4RHSnYfP31CTNBFaxklfWiuNtDAQSlwr8cm6ounUWGgJHiitioyObZow0XIV9
ajbGueacK7ED5PjP/UMGscfbRviD7GcK4Jxubd6Ju72Gs/wSOXG650pDH63AqitE3ZgD9zzdNSw8
SxxzkjDXGKVXPxWS4VsbjkMHhXXqJ5D1eZEYNx6CMtg1SCItAl6eUnhfW8aWD8tAeZ7gWIT05fDf
LQ4WL9Q0+LTn5SajKB4M58B+amJdjD6rgmLpMxrkfZI9ZHos0F1JYTk7SfbhKA0e3hxShwN298a6
AlQszI3KnPS49FribXrcRIe5c7uTjy78qy55E/SCBimOZPVCMK+NuaJhSNCnUqmadevQa0Hq+Lh1
C/7mYeT0C/szqS4w5vnlR4ov7pGQitkLJdTutc4Qt/Wuy+ES/7KtNM23s7I1JkhyNxv6kNJj2TKu
bS0tmp/bqqZq1LG4lzr4qhw745nVpd70p3hhlRW6LhkR2Gm+qxlfHq9lfV0sZpTv1K6Nte2Ai0Vv
YXDTytxctEkQoduC9ZaK2i2/Ks6ZVLritGtg1tQpNJuYr12AoVdgm3QkFYvrKIp77ML4YYBL3J+0
Ql2f2KVZNwmWGPVapos8U425HIgtliNnMEU1cuelBxM5mOwdtM6IyNlonCJD+DyZaEya99WQFdHe
HvBlkbsoECqIj6zPs6byLhnmB6oFBnO0t2xNYMWA8sUTBdAdqxFJL74LkNj9xeknioz8XFu6YIKv
/lnbwoqDaoDIehMpErM7fZmjY0dzeBQALp5ssp4RZ715sDMDbo3urs2GdrN1fEN7cPpC/FSNP36a
pjDvZ0P1P/XACaXw8xVr0yR7EjL9TaNP9VtjGCDMVW6TOJAY0sFXEf2iB6SYTVxfTTXsK3NpH5I0
a24mGHf3WRRFNLXhFU83joqJWKTKPAKpWSM7SfqKh60/TaqY78ceYoulSxwH9CohY0F9YH7IY+Nn
cCL/iMvQf2wG23to8Std6HWz77GAQHfJK2ncdH0zYp8qbf9lkJl931Zkrxi7s1zCUOq7YeO0PXUX
NCzONyRumvXblxmCSArvlvnJpmojy45ED8CcJy4sZsDaZNmUq3svoNaG33rnca1L+PABqLeK7i0h
biuoprs2n81TacXMC8YZEjSqF3tR1lBGUx4dEEIF1wfbLIJJsfmY87h8haVJXs6o48do6DiPEMD1
kbIm1Dabw/i1TE3/tV8rFsCtk8nczpGKP6qKyNxUMhtnfW985W5BZI2KlPI5y2cbmTHWQHA1SX1d
8F3+UEhzy3XEnmpost9a5hlcqHIBEm4OPa8YPmdnRwTgqheEC8KK5wuH9rgZH3C5QUYRfWy9ibpn
E8ECxPHOQ+M5L4Yiv4bu0WMLFZOB9GMwvi2WuXLSR5KHmxYQLJrfkMgnNFfipKbUp4Phd/Emry0O
ydatoOgAALSw9g0AcPD29AXtRtX3B2Q4GlrILt11hkcSdxE1yfL3pHuQXcziD1jdGeVzdl316NLs
QxTRYe+Je3mXuthF11ZKjs+akf4Y+cIRRxlYfk0wl3dx7FmPUlQMCNZCcwwGvV+wARl8kaD7XQyU
9sLWyWJsbR4WopZXw24jbi7hnWza2A583sO94AnDsaOrQql+iRyFwERiOBD/MjfWUFPZk9hE6LCa
Mt40ujrlgqRo63UTRQmg1lsCA4TiKj2Y7AhFdbiOMrnoBa9TO9tzW7Go7PLXdrYfO/ayst5ryj+p
Mv6urGLfF9ZG42jj9sWx9OfDSMyDPTDHDkoV9GgZz1Qh0gCVZkbQWDXRpxyDMLn5amPU3XSxahnd
WN1sM/zk4tspB+0FHH2Cm6eWzjPNJ5zwcSWZd1E7pJR/ZafZa7tPmt6SC/tu8VtycKBjyNKnU9uY
+WtRz/MPVURYQi1swdGsbT2Fl5HWy1xyF80uEY6EdtzjUGh9xpkQM8Ge67NMjuwuzVeaX7JvMdjJ
bZ4v4sta6LXhoayloZtbxZPuCOPNAf59Fb1OF4PMeu0j7lqXpiBNHZMkH38RHaqyjaf50+1sxsu9
dIcI2V0fnM+MirIb9v3dbs0XjYTkDlRMO9+NUbjnhBOSEWK+paSQGpYwk0N7KyrWpF5r69jJNcwn
rrtgg8ZhLKp7RbAvHqMTVXLLpoBmH0yg/V6ppDUI3ZVmwBa6AgB9S+8L/NCGNhrHj3Ffxal/ZD25
63mYtvqC8ZjOkE3mr7ekSoddsrSXSRJlzCpqwuIpPiFrZQEla04IvwEgeozGu4y+8ywXFapKHBpT
S74Hl4pKCwz4oNI8jMaRGggo49t8wT2sNPfs0o8JMNR/LDUIg1AwpkM/8w4yoJgBHwixMZuboo6e
HNPK9tB/s3NtlJQ4NYMTOvRw37l9/abS7ieb1DbDtBGbbcaQVREiR4oPTHLJW/qYbqahfAYfALmm
FR/uPCIsJZm2c7AAj+24j70qotcv65hJnScAe8O1myL3dqwylBYKVHZoWuE8sl3UoOYHCLzdrdPY
j5MEVoD6SEIEMsKn6VUnlhF4rodlr9faW9ugYBKS21gll7HfTF2gsR0a6NQJvYkuDNKSDFqHpurp
xBzIAcUOsfqKz4WWQzccvelF0VHOfWxfEW2yZ46f+R7n2YTFleKrtIdJEGPWqrz5wSMFz15oxy67
3k0kEkPLqOdDLSb7qFM5e/QRew9z1U1vs1mUHK07xAoRa3eF/Wp7FDSM3U2MtAsHguFGEAsmsTew
P89O4yziwwA+kYLNNXsJ0INOyzKPt5gHOf9a5q3oaNmE7YQfkHsJ0jGvt2pL/QOsxS9vkTaCh75j
vG6OmCex7qMbSjc3iIhRaAryGyce1l3NoABrit9nryYKmDecmMbhxcqRzlu/BdloskuzbHmnrdHp
gnNYMKwWaj3C8S8NdezVQCUQ2mOWpN29lFwxeaGurBQGnnVOtsMnVJwhUTSPfqRfaKk1jqNW/upJ
RuIF/FbKvWmb9uQt7jlrsmf/71KfHB45wetrP2Vx3xiu+o5hxZtZ0l37ydPeM4w6t46eE4tT3Xjg
uTuGdlEUJ3qEyCqY/DKS0pR7x2THPEJIiLjTMPiJrQ9RbeP18BPGPr6WXfJkIeLrWU0lNFI//qgj
1JeAVpJ7VoSH0nMPSZIVweQp3k6S45coDzmGg14bb3G4h43KXgd6U+5nwq+im6v7jFTeR60m7wE+
y2r54knHaUkvTv4Qc6xQpvVLMQkAMJ36UIK46Byq7QTshbBky7KfhmI4S1fcmIh4+LzkFQ/z+Oz7
eXIb0SRpm0P6QIk3kttADGJslLUxSGhjsfY+2pa1YtDWs3mR0kDV6aeI8m4LQczYDoX+Pi+tcahI
DXupbyIEyr3Edr2jAuLXyKNkq2gtvRmrcvhUa/WTQ1Kci6J6ILMM/Wg5e4bzQCPApynifcEjEY8t
ln9eveBHTP8xr9jaxCnBW2keKRk9xbl1JM11HPz6vZnl6lA5Sa0cOIh3w9Zq6jzEg8D92hRI6zzY
/ULlaOT6l5iqbVPw22RZ+20I8dB0+akW6S0xxy0V2WqDxI+FLLfng5PoCX2BxfOM+DglpngaSbHh
1DlWOQ6dsfy7LMiNoBITGsOc9S+K8pC8ZetCa0sTdHI2dwa9aSe3a98wQZyo0GNZwIZ7CdpBEdRT
bRzyXk4DXZevVIG99GX9yDhbPPHr4EKyZRs03lECZ8ktFGNFYmTM4jPBAZk0pwwB6U6OOtXvs32b
pd/0qdPLA9vLuoXzvXMrcvMMhG+EpNRn1yn7dkrl8J3GcnTCPhOKGjCYOwFVhX4UYLVkQV1riKQb
27WICVQRAdGcXB3cjKXWTmzIiSXOXvUGz9r+wMWZvhb8Wzr8n9b7yWt0Gls5t3V9CG2x3TYlaP4t
8MiBIwxVFyPbFGNvY7bhYd5PtybjydajX+BiOE6+bDuXhZRV6MuXm3DEQI8pfziMxuwRM3A2Li2p
1DAYcXwiHIcUrUU/OoasnnMQcUe5NzmY4fpzsjcxylleIosi9F1PcFVjgUgbSVEP87/NIH+aQVYT
xv/dY7/N0s96HNK/+kDWf+IPj70lsG24hqEjQRrIiCs26g8bCG55iFYCN4fPyxGUI/6M/+MCMVey
vxDA+1eQIi6Nf7hA4PrjJ8Fajy6Dixab2b/iAlktHnWxFnquJhfmJ4Mh1AWryZ9k+Wy7+ft/wdRR
x4hhiZafTWvI+MAIwpIMbf4P5NmX+l/xD1nTv/95/0Ep2l1N9KT/r//8H38KY4OzgiEtT1/JWn/5
KS2lSzBv+CmEf+ZzHPdkug3een/51P+Hn8Lb9b/9NrRqGyagUD4fc2XP48X5688p4CEJRiws9ePA
mQtUNXvypom8O48YUb+fmTe3sHBg2ihkSAo9hmza+qTJ7xrfYc4YprH6Vc0ydcJSt40a8HVswqXJ
dZ5vIkaD3FW5K2SYVjUtXMMQ+fSvVYxVWwID4xHLYZQelkWNe8MlLQPoa4B1i/UZaYd/lalvWJCN
kf1A94jennCHC0QEyA1rXMaK7yN6sIgijhOuOTel5zF0IsWJ3V/WyLIajL0biY5tqMf2Bdh0zmKz
tjqxqR2pTrzZ7Ie1PS291WsYBrNpsuPirJA/TSuDJCSlU+N5kEOxG2JIFzstw+WybylNK0MeoKht
Ft2i+aYDjw64E8e2B/9Ar91g5aU3YUdCEhM+QR7LOSjMnM/A9icvsAERePsm90BVpoVPGndE1CsA
16wvJYg9KFcDfQ9Uo1VzfOxMufAitkvL+rBq1gVbB29y9Vx1VnPqssWCMV27811EPIy2+06CEC/8
mYewi5cP0EFctR/swv2PvvHVU+V1zW/oNHTpdLTOvMe8rt5TfbS/sFWI38DQ7YruI5pFgSooJmrQ
X6bHIKz9b/bOY7luJN3Wr3LizNGBBBIu4sYZbMu9yU0nim6CIEURCW8S/unvh6o+tyVKzYq6456o
ogwLBJBI8/9rfatxVk5idPEZR5dh2LY+PK9l298kt4HbIlMg6p7UnQgEQH1uJhShqDmMVbqRwu0s
sqINWWxKa7H4thaZnWxVs9Ham0FdDduFgZasCKANLDQYI53sxg37eCcdAXPajpIWhAP1l+HR73w2
5crhJHlGYlBy5cxR/yec9T8WqP+Wn3IH1y/5d5Jwix+n5+Un/pyehfsP4fsoVlFYeh60X+amP6dn
/x8E07swnrEhAcNiF/Sv6dleRHrwcRe2pWSK5n/3T5Ge+Afp4IFPTAETqmnCjP070/MyYf04PRP8
Am7QBtIaLFRP8WFCK6l9hHaVbXrOvGekVc7ntT302wRq9l+gQxEj/uZKXIinYbGofJiiWzEkPqpj
tNu+hbq4ps1GFkGc7nLPfCWCht7U57P1B28Xni7SHCSAZaJoWfwWg9mPc/VMa0BJwqqoLsT7ph1F
u07acXqffAxEmY7Rt7q9JdUGC5Zx//m1f/dYXXjn7N2oOxHJ8fO1Q/TWpXKxmpiI7je6olqzl0K3
zM1lSq/u71/Nd00GkMQdJwK2Bj/e6Yg8smAzvqmEX1gPBvqWeBMNPjbooerq/vrzq/3uufossZLs
HBd2NKP2x6vFAn9QCTerAYW+JwoEO1XqPUqQs4ew9PI1vgH7OrX44/PrLgPkw1AF0A3y1XFdSgv2
h51E7zpwr+BM9a6I1nNdr520JfvQtb+FDcXoyeCc+PkVf3OnCFixkhAFCmjW+fBcrUWd7sMoEXbh
IyIRXoD/NKxOqTfrTeak4kKY84wmfvgrqKwrl7v56W5pbZsCqq3Nn/4vcFvW2ZIEVWvXt4Yu8PA0
MzmvLKych5hO3tD8hCdVogs780ILuI5olXvA+mDewRaKMDQCmIE657jTLcZqCHOF8O3vop37r05i
t+a6ipt+JjYoNSkOQG+5gA7JASUVXfE6NN6itC8tec3BoBn3FIlE/lXiVoMkUQxarbQe6XA51NiK
tTuGAJ2mrpiuqCv2t6ot8SL4flLcsH9wYNMTJhtuM9iXR8MqYxh0NFLEyozZ6RCBDktjS9xaaG3m
1OuguMVlRaxvLcry3I/idE52+BBaUu5bFBeEouZBiqKvnBLYFPCz3WKj7NxEQDeiXAPqSfN15VGK
e2uzZnzkSIJbiUSJ9NaZpXYh+dPZHeSiJaqUm6LdGzjMZOQdouq36yJGtOJxfqT73zcs1gAiMSgW
2T01rTTZGRydn/vSWcBwkmmdSNfKfir7paSkcDMTeN+U6XPkukw0jWSAAR8oxNehEog9A61dH64R
mMld4pOwutUWQe7r2YxaOt9UGDCJ+RJdg9t+V7pvJzYNKLPsUkykaIcaMxiWWvfoOgnmvaQkH/fe
VhHF044SWEFJWVdqNRu4358Q9pEaP0y9Ix4DW2nrD/scDEwHMwjhh4MhphKrni7UfYpKxyTh0HJC
lJ2Ef1c3c56axvmE8NAZ6YfqBJxD2hOe+Wik0eDtWuUodQmywAgJSCy6Oh0ui7GV9VWKta2B6YfR
Z6fanODWLPZnrETl6A7MhUVn0hAxWz+9NZ04VsfcHDBUKtSAxK/bfkBXO3ZSwwNTQ2BkdCFIiTUe
Vc7zoKc2Gm2NdCl38b1DchPO9AR7CT+M7zVWdjHUth72bL37+q0u4xr2rKKKg4+QVj4NRV4Q7+VS
yDCOvpmdUYov0h8p7frIKdHOVjUe1o0DpGd4nE2L7KQqMBGaWk4jwye+LzynaUfs1GbyWvb6eVt6
78RNWTUS2zQN1gitBj7HwO8ovOCw69cRpow7gJ9Iu6DSIUugJtNSvnXl9KhIBb+bcJ0m1E6IraWh
ONPZRTVufIn8YXis7Li+7ZAdVGsxa0UWatAjEUU3EcLDa9wnO9LhHrWyQ3mvK/GDTgaeKWQkAXGq
lYaJnZWjosqM5AFBqkvi40WEAZOvL5nEF+WK+WtOufubQbw3Zq40e7KZRb7VVgDrteZ3ahE7m9l1
VCjztdF+8JaSRvsysCunDZdhGdyNft2Dd+im0FwVuWvcuAAGOTfgBv4WLfEz9DgK+aXoVFXjBw54
nnOSDPchMEuaMeBqgD7qNH23LeUg1IfN/+IhFQBF6hglShBck/lzDbN2Al9CH3dJrpVF8iS6Yeb/
SEHjjeZGhCYFdTyKxDKMN4GS1AtT7I1PcJLg3tddStJn7iShQQHSrO6RUws0yS1/QeWGLBLpbJXf
pwRe6tUgMqPe9MhsqEEWLgrKKMIPuDJkiHfPsCuQGL6V8uICCHmaejAUxSHgDLvyhYjvgKvOqBDI
De7WTdw7j5WfCgRZyovcTRMaIYO9DrzbFt11AX+vDhnv2LmeNailYGuC28h3MimjbuUCJmu3jj3H
+SJDyctzDKt1fvIDAjVWizEC07dAtxIS+I6SyfKiW426ZgZepdXB96pKXcU+eKFtrgNFYAI/lwVo
XUj2vq6arokPtuhAXYx5Z82rWY7ecIQuKNy9Jn+SgFe+NpStPZHGq8agDrGyYByeQPuF4V0wBER/
SjRWObN7gUguBzYRg1aheM5/PmWMu0Hb0UYmA9xIo8Ykt42VI9vtgBIX8os2pYq+U/yPgq9RBXuN
oPQJI9SscPjuPdDS3Tkd+Lmidjhm6k1I3TcXYFno/nEkldNBkNqwuPBwelynFYE458y5XsyHiGGM
dRqj6VmaGrr6FkwVYhvmNWMbsh+kohYYplmcw7vJ5Yn7mudH3fkj6c5RGE0sJ5I0+ds0CTvrqvec
CJJdrEWzZ6fS9OeutszpqMw5yXY1+LlOr6PBrqNXt7A4DTIRSF2taAY7JMINvV1uul7n8Qa3Rfyl
9E2QfBVTXwqSBL5JF+t3VSnkQUMcn7deQ0m2Kw0DEVCnz4SfAzGcoHAmqLiU9NYCsxtfngSejZAj
opVrYf12dsDc4EcFftScl75DeV+InK64nlP6KX2Iv27fhmUJUjeW3rfep5gPqjVAKBi3hrMdc6d9
0kMm72MMgySjDY3/TU9FyfwT6/p1IHfZ3qaBRqwhsezmZ5FJ7NFuGIvwHklQiN6njCDfAO8Mx0fy
yeCNCddIz+2E4yjvm0zBQ2WqSl/RYJ+PrP6I+FehG/pAapKmuwi6Us+nISmE+GKPyr+He4vmxMca
NyN+9AjiKuaht7ZyTqgsDU48lF96x5T+gW524G0iCGk9Mg3h5cfek31+Kguh6TDXTps/xE00u49M
3kDSEcgj8BHUcpr1gG/3LSLh4bGe2+DFaV0Up4MoeJOtKy5turiPmEDc6cwx46rEhIDHcasct7Qp
e5QD0bbu2NYLJnhhHoQGMQ0lC9NMJaZVOdwm4cD3Y5bPkBmn4YAodVoeq+GPmOtd4s7WUUlvRzre
dIKvg3W179n8rGyCW5+tyrVOOhNJywZPYW5tyxQ9o03Mxpucc03QM31MuKYdlNFUKo8OntOSu4rX
wW8eBqNriXqGHuC+jv4UFHvPIETyDOSla+yJBZ6DlQFSqj0SXTGmxxG6q1qzwajDHZnaOtoZNFrx
24RT7ZzXjXbLu9hRfnfRpACIz814ZJpZSYIOUBl0EZI5yC55uo5kxIdBf52jEYIC6JTIc2P5SKVs
8YmObRKQviw1nEVCh+mv6CxUbNR0dJQEz9nYslT16okZzXlEnYYNaTCd5qn3aVWHC6lymJakYTFM
BHuSs8M0nIxxDJhh7Gya2iAlO/dtcGNwDouOocGa5tlR+J7YZd/sLXfkmzRjxC8P2NQq9A0EAyn/
WxC7CTHTDLF7gDrlqwE1j9uxpr5ZWaZXpmubk/xLGZnTjKy/Re6XKGW9I4uJL1t6bU8aZ+ntrAgf
Is8INGO5sYwAiTJpjZyf2qF1dtgvkSTixjHOvESryyJOk2fig4oHR3gN9ldpd+6mi3tWbb+P4uep
HxfYtcwUAZymXV2O9HPeXSB4N4EhqiWwvmmeamtK5LpMB5PUHLr7UHusZLpSTc8GkPk3IuloSqN0
k1Yjn7uWcBQs0dfTNu5gC+z7piSymq0xTo6s1NbLHCfzA2ISq1gbkxe/+XXS41QuasJbqWkOJ0XY
uMcVa/+lU0H9JZC14eBb1eZZSwR8uW2zcL6O88J0WfAb84zyH8UACOcD6eLARl9x7daHviqI/xvB
8QGR5Xwfrfk9s5dOd8G1HCzHkEhmp7429qzlCrZb6iNzFhxR2HIBNAfR0QBYLOKh3gbsGL0tdC7S
KVtkRHSqpJVfh+aIaDuBMvRYtvnwUE118SCzML1kRyaKHRvR6BQ2SfM0eV2Q7OxYpJAj2uzODWp8
hkIODtiisckS1qTAYjUdjOiZ6cqutoHdq8chXBxAVtB4x9iIKeJpK0R/Q+7AjSYK7a6NFrmG5+GC
XwfR2OOR6FAiOXnhAOJuBNhclSj7jkqkSqngctw6T9QovY1bhyl+FFzkBJdbvpT7kIX8JqvCGCCB
ZGXMLSmXeEILvC6ED2Bikq3TXTt0HAPAYVSXZjDlxU6ULoe4AjfABV0iWIE6RB28+eMs/Z/i4H8v
+UL/vnfD2bYr3n5q3Sw/8Gdt0Db/4VMDJF3ENJeU4H+1bkgrobbnE//m0KV0naXd88/WjWH9w+af
8a9pRZA/Qkfi/xUHDfkP6QYEefjWkoFkOqR6/c//+amNoj/8/Y9tFfLIfipDOGQJ8osJ0pD5k47H
H1G4PzRWWINxd9nV/UQh6Ibm+DYP2FKkRmweRxoGasrQVLptwk4ZFfXwZPtgBdq1bY27rk23LtIP
G6/BRKZDumknEgZJM8AXwg+Aa/eN23b+Uk3jzmzyY5mf0ye4KDvMWCgNUXdHR9u6FcZL1rpnVhsC
jGWR77reuC/FG1CJDZjO2jpDxrd29KtRN+cd68yBIj/ZnKKpcbaZLcLVfKXIEfF8tGduuLFd/zs1
MlwDTKQdiprUt8tk04UJIF12F3V0lWR2sJW6O2QSSDVsFDdhdm2oH9zGdmysKjf6wpEbkc9wJLr1
KH1FUFgASBEFmSDAjSNhu2G3ZmMJWVQCACIVKRNhU58ZbbdvLKwJOtsrxzyvkaaE/XPv9Q1VO5AH
RrDkd0Rvi2YfyelpkKcSoWbRHGzk/U20FGyWVIUZAKPu+f11t02UswbjQyVjwCiJeNkwdsMCudfZ
2rSm7dC+GyUyzvy9Uza7JRj7zVdOcQqt3+wuNEWMdL0Ul62ogZx3LVx/qLSQCk6p436dR9c9swVE
PKgBEegEnkpBZwNLod0pyhTDipLEJnfYSKdecp8M9a7m/FQUyZk/oYsV7LdXhuXVJzOOKwxZ0dHI
Lyz5AgfrkYY0aCDLwC7zmgTjBpzgEJRslFMytAD70KCxXsNuLvY4Prtz15b6sptL+szOfYfCGsod
PCBesrNUvABRRI55Vw8uyJLwXlBzFrFjsT17cCGQl3q4zLsenJb09HHCCxq0s9rH/jkbW7xywSGL
DBJpIud8hAERr+rMPtmscFM/7OSAIkuMW6Re56XoQLp23+swY0SXnJvcYmuW1cFmkNaqeReIugOf
GiniUKCGOzYdSxMOcqLhIHUCJMSWzT+5WYLTjnzGCihqiFxunaJYMrxunUuPg6UZ7QUGWmMiVK8A
+9OZW97yOjGqLU5EqtfjSnXGZvATymc3HHFcxCTTCrXf2vcnZDE+9aL4KvSQXqf9Dp7RDRXEtel/
kZwrzGaw1hFMFQN0KMGX5lCsG98hLqKu0b0f416uE3uDlANt1zdd3hGYo8z7EH6xJUdUItm2lGFw
LQJdHIASQEebWaiN88oXxAxD+umeR2RvLrVApzpYioDBwtyC8sCflzc5cZ3T2WgOt93o7MVcXslK
0MuCYiFjztkFp1rfvB3KB+AXR0GyA2e2Dbl1kNJyvTPHy4TjODjvlcOnpHE8esO7MT/E5qMFnYPV
sL4Z8nRTlaqFkD/sLOOiGA+tc5tqSIAEwXe7trthQV6Z5lJgPI5y+NLVyWHWNxSvVlQAW84ixQUm
+LMY3AByN6uPtjGM5Y7tVz1Dzp2QKuE5UYPboyWnhoYDvCEPJEzcg11hXU6N6zJ9ctkSoiKktAEG
qb8bQzKQYNHgdcPmLF4Lj8oPJcOK4yH9Coq+r21F7lKYbsnIxT0g/HWtwNtaX3OOGDWfeYV5YqrR
H87fQ+O9SEvkcECsnNveJfYmuUmSkCnisnfi4Bw98aNDNqyTFeteRK9iSmnz6q+s/oQ3eOYWBukF
Rz6MEMdFBjnWnFSaSR19OVw3TQqzdWBaG2CzqcKDjJuc9VLusmnoN7TmR2qfTIAw5EiypM+9pNzc
tPMDuqYAm82A78xUxa4U5pZxB9PVxG5Yl1S7Rikk9YA0xLTXv3sNB0HfuJjHL6Y6qHZvdtK/kXZ1
pynDqqh5qkANq8g4SwXa4jJHtJSRP4OXIwoWiVOzJJiqy4bz+mXrUBlSdZy9akddG5YDaiyorykg
P/d8tYgNbkzQwUj4zCfNWtNgoH4maSMhFjgQF1Gqt3Uf7QO7xJe6lPfaUl3luXNj4YgryOabuLGY
hjJWvTCfnoPExHAhDmGuT8NMerjTuLuKfKHLssTWIsohOaZWt+NYaZ7VUnRbBA9Y+SK9uPcEZnI2
fEj8skM9QPwgiKF3LuxKjQ8uR+49YTrNV7sQaxu6/Np0Df29HwLrAY9IetaMrl71LigDp0TT2xQU
SiUc9pDO8CYqQvxfGWYgTaVQDzkcwUBgm+3PiOf9llciOjd0Ex1cmvDrZABZQR29O2Y9bkY67+0G
fGZMq5+ZqIwd4KdIE1aq9x8U5dRYgcyHgnavoZ05gsU/8IYbJwv4ItWpHsVXSl3bwDGJfCgjPJg+
dm6k/EMjb3XsRntwptf97C/mDWuTmPKBMmNYsK8dq93YkiJUvZMC5i/26eJV1JV3pOBpolByifnV
YUCeDANr5kxnUv/zlfhKFRvUfEdBR52NwfzQNg0g7/Fb3Kb+hjuQOwvu1OS4B9J2DgKazUYXvGCv
yzdLB4BWFKc6x2gpDWYIhlW3AZH+YBbDY+lYD5UF4yFFg4sV/aDy+jqvmh1VyofGG8j6a9TGBe3I
ccT0ATrUZ2V0BS1tA2R8r715WV5W1SIhdp16UGtpIFeEeqsSDLkxlB+ORLiGZ+pdo+u/537QgDQg
zdIs2+Ieh76/m3ATbGpH21vRGZoIHI7CrKuwftq9ROtw01Kd3OQwrq9ITAnnHVwN6O4mJ+C7QpZq
K5M4enZlrRxm2aZBaq4kvQLtwrou2TVUoHIzwAtM2lXsDRun4tTtIjO8LkLJhijGylIMSB4bOckb
FC/UJatRdfdh5Up1cDEH3hBUV06U8xMW/wmhP+rLGNT9UOzhvS9q3SzyMqZQnMygdkMcSiHw/iOo
O3aUHsYkul06zY8pFAmXOqbhnfNV66sUJs6TnIwaHlHeXkgUEx1TmHaecdGWHulYc0zknI9ZpTa6
x5LBsO27tjU3ipy2aNdRZKQoyfp69FFsXsiOKlqZpO2BOdHZyj6adulMT2mRlLCKptM+B0t23tpR
dGNBqFsjuilORouqJpXfmuAu9YZzh+3FfVek0wGPNXB+BNUrusD2hT2GwxdDq/FJ8ttfuooFiZIY
itYkQN9MQ+imnCf/FOixvOFXCQ9xMt5Cieg3OfnO0N6bexpeAZDbxfGdd1Kv+AXmbx0OmX0mvEMF
PGsT5H54zWIM+VjZepMsEe5qMM+RBhuXnSiL1yI2i3ucMeWFM7Qunx7G8W7yuV4xTxHo+KoDD0BO
GHLHr9qLh4u4qveBqPASUelDYUjCDDhSm77f0SyIozGc9CtHy4dJ4BANUGXzSRqkUyOyxav0TCOj
PEaZFWMlcKY7jJHlS24Fzn1MxvQWx94ABZSdciaU3pBKEO6ALbhfvSJQO2LtrLPADcW6JoeXknPO
3mryDbUL0ugmSISzmv0uPNHH65CW9smtzNxv8JSPTdE+DMhgYv9mrvWTiu7qch6wVvTpKVV46pIY
bOMsvLOQeizQH3WFzgoEOi0ajGYRdlCNuTsL1IUc5Z1BfYb2XH0yQtSUsG1i3Lwh1P84/l6TS7Qu
YvK3YRdcgBL90pTjGoXaH3vDMzxECOYRaV7EWP3nLP4WxWRKVIn7KDrvPulNZ92MKMcT5zrEQHSE
Wgat5T3jXW6mLCbLTbfX8N8AOyRxsYHgn0LCmx8cw3oonJGtbYLovFU11SjES1Ef3GZ+tGYaPIcz
Tb6CPdy4jvlQoEBr6fAeW91xOsDXEonC2ge1/jr1kuYl5xaLQ0rkpUdh0TmGbLCmgZmeeheSOr47
DkyBHMcNrQvQNAAytEcgWOqzKcaJR+ogpv187JwdrYF7yq7NiQaAdWhbFSTXHj3Jzcy4/Z44iiar
CvG3kSizHUgiIOphKojxcMr6wCKLH6whLWLHR69PadZ1lym0l33X50m5yusy5cvIF8I37duo8Tq9
KbEAkIuz+Oxc1fdrQhvENofAwznKz62LaW5Li2eiG/gWo4GdDDbeJmd8b4amVK+6rXnatjriDdX6
AhIQNg2StLpVOdD/NZqw21UpfUrq/FgU5jOHFOpHA+f5tjZIfZvEd/yN+6arPcJFSpygwn3iULxE
KowvUQkwlbJQcPhPRaX9A42GsOmzksr1S9W9/Nfl9+G/9l1cfP8JPf3Hj/5TeOXAMwvQr1L8QpqB
vvl/hVdCInH1TNoAqDtgMywhsf9bXKEi46EwgY9GxcNjHVmoav+UXhkC8ZWkTIMAlOIKGzDxd6or
P4tJ0YPZnk3FxeQvAdrc4IOgZbBJNBixwV5o3/Lw7tstW3hqMWc/PJzrPzUjPxZxuJkflCR/XIY8
WIgxKHpNytMfVCw5IWxGpisSnMh+Im4jIbelaUlSqoriITKEfChb0Puc7s2HWrnu8fPL/3qXAEGp
R7nmonKjSs+v90MFifW80U7hRAAu5nYvUj/f5ONw+/cv4vJaeGeocpEH/HwRZdIoJvdWnVhbkNdP
NZ4ai7DAz6/ys6preZJEBNP1IScXwbX/EWeHJi4KA0iPJxjUKOKLIoeSOucbw8/NP8ulP1Xifnxp
v3tqiEdQ/9mmh9rqw9hIu5ph3XTqlExJ9y0ofWOHUJUN2ed39LvLoA1H5k2qN2rDDy+nVb4zEUyg
CI7EzQT3GaEAsqo/haH/9mbEzxzAPx6ch1DRXt4Oikfzgxwu7nVJpKKpThGN2JO20XiUtpkRUGt9
HzSrGD0kH7JJ54OqVki8xrncNjmrzN++XfTwtJMWmZwEf/jzMMGaK4G+LpAc7XVH1gYys2Yve/78
Kj8rHf+8W5j33CgzifTt5d//MOJxvOdIqi0OPqmJUMsBAu5WN04FH4IUDPfvjxTEYIwTpiobXfqH
kUItn6ibwFWnuJPdvktsojT1WO8/v6ffDH0vME0U/Ax9vuQPTy5EvOBaeZOc7HkM92NA/icgu+/g
Woe/+Mh+GZJALRHWuyiUA/ZJ8sOQzNNGZG6V5Ke2QB1Op7nXZyHWs7+YMX55SZKBAFDZp0i+aGw/
zIph6+cpmghmjJmenxvl6ZsbEYWC1dFnN45q//MH+OttCdvHVcELQgJL4+XnQTEJFEmNVvEp5BgN
Wo9dggEnZft3r4Im0wcYB3WT57isXT8OPeIqh9pPZH4aLWArM1x+IoCpon5+lV+/Z7lcBkktEmWB
tePDmCsd7rDxwvzEUa9YNaMkwJa97xumhQC5V2TRz+9vbL/W71g5y6vQAgZVzuVfaYp/fagOPjys
GCYsP2avD2MldpauuSoUaZty2lIFfaPVPv7tN8cNotYXFl0XbvjDm8u0VXZ1zAeGL7Lb4nyLUX2R
Kvz5M/3Nrfx0lQ+3UkKjhOMwqVNroR9T1FbJi0Y88PlVfvmMWVKWj4t9hzQDwi9+Hh/BNPqZKUro
QoTRbtCkTc+ZMjps1rZ//f9zqYBPy0fsjQL750uZpT/4pWfmpwkF0Rfy2vBqWvXQ3qcumaerzy+2
TD//Ussy5dJFY9n3FvsPzS/nw8XmBgoK+VvlKW+y65E8+EON/2YVYkET6EIz7NqLbrX/i63Vry+N
y9Kz56NeZhHng6bdTklkBwlanhZsw8oG87DSE8jxz2/u15fGVTw2gmxk+bY/buB8VSSVIZzyBBLc
J1bIMjo6ZbMO6YhDcI/+PFf829X6N88yEC6fsAN2zhL2h2fpJfas+zmtTp62hQ9vds7uM+V24S4H
ynYZebP/NhmdexorgxbP5/f667TMZoQ9t0kJIYBX8uHinOdkaY+0icq2FcUmHTPIPFnRJE9KZWCc
MhMowueX/OXxsvPBYsF0hk2Hy374vjEyjlDYKdhGI9AH4qmia/qTCclYwrn6/FK/jBcuxQaE8wfq
btbTD3dnmICG3KpsTw7Zee9yiMUlkW80ED6/zG/uiP0NUxZuE7bE/odVYEBCAEwh608z3bFzmaf5
Lu90dIiMMHz8/FK/vC92HpxO2NLxjXv+x7FZBmkjDafpTo1PhkPGSzoOY4200qeIKSmr/sUO7je3
hhqe0xcbVoGleHnCP+ytorKtHBXo7gTwDmQp3HYi3wt6CNXo/cXH/ct3sNyaLbkvag7Mmx8uxdBr
iPDouhO7IfFCMDNNgajPL0bHQ+U8NzTzyqB3t14eOafPn6r8IP9nQlsujnmE789a1vEPI8WpSDKX
iIqu6C6P8mb0RnDE2h8c/yaiFkPDnNMpHCjaT/NFFDSWPOZNUZYmvJJgpExXw+tc5yLXw3ZGq+oi
QmlILzLXeVh1yaXubHaitkQVdPBct7E3TpMAvcztaEw2TteH9yjUDfbHky2zs7QiTWLT9FS497mI
qAXB+qw1FNqYPDlpDtTEgqBMnGe8dflExE+ORojg2vQ67WJOY3TEtHtehJQcKT2NaVV+EXGHkNSs
epuaUU8kyUuc9kO7szHlhNeKFnRwhXtAv8P+ocmrAqLLLorSrxZPetC1Nx2GAjTEToTCRtZQhc/s
NjfTTSI7/RhBgvM2ZMT60YXvA+JYjaNN/9rVgFLAubp+fxGLrLowzTG7bxFZ2qBDSCe+I7YuPqCJ
Me0XhAuZdanIxoivlM5A5lEo9Z8Bh1cPBlHI2X4OSIbeaXcoo/2cDmH3kKV1alzgxUu8w0gx0QCI
MYWhuCG7xqnpV/mefzXL3hh2JvT2F1tO5BeqvPDTA0qrst6EY0c+Ue1VJLgjsC2jDaGKFgRncsTb
Q0/hnq5pg51qF1rG+IXcaPDflVknj02bI/0POhDfWy0rElbszib7IMIl+YL3G4xHbTpk2IHDCQ4G
4qNkI7Q2ievEUZ+s8jTUr4Aj3Nt2oPGw5fvt4wuzXfoFFWEr3ymW+4RjzVkfr+OWKXqPQ5NU5dk1
Knkyip7oQeI7BsFvofkwyYqioELku+G265o8CO9VOYumwsDoQTOoyJza31bevEA6jaB8dWdfvwLe
qXCBtBT/dlIPUXpDp8Wiq6hy03oeOQep77MXDNaZES84jiw0M71Fekjekopc1e3mccF5wlXJzEO4
GHl32kkHsfaD1HNoviZ2SsKkScTE0XIs7R7Sll4PBI3Mh7AaB327wI9qG4A8DggcXPNA3rYmbrI9
d6Gwt/RZm6Z7niZRw8UbBpjDcWo3ZBpbdjUcdWDUGrqS7YzFuY9tnwdvOAz3ZJH9njdo3dOT4xqt
eBsw3RXVNvETVZ2gOiPNLTX6PlTadUj91DGhMiJXr4wXl/CeYlV5QdZjCTXLbI/6IwB0TNjKDeUb
5ZOex0nbJIIElvvBDZQV7UBbl80eO1xbHWBv0FOZiO/JtnMD0nBdtYMyjxjCpbtx+4zA7ollKly8
utW1G8F5WXkDVaUr3fzRm+wry3+MIKJDQKLe0xT3ANjc8G0WbRE9TjT/kICMWTSSuUtHXXWHak5R
/gKEGW39UmUIb29TvvbpwqhYVvapl1NwaCt7aSgibQurZmGwlm894dLtqxkpXO8FBIe4a0zG4kBs
xyruUjO/NMzenvc0O5zsgSN3Cidw4ANAdlw3PgwJQNlAZ7OJ54UxNp+YsSmyoRCu8CYb8B3IVb8e
8oR4njZDeHEj3cYJaEXHYsH6jkF3dLOoj8+aKLdpeTXKL6/KKRyKb+NczOP11BT4REyjKWF5JGZc
DN9JmCr79xTWc38bpCWeniSRMydldjL2vmoMZX3PLTOfkCNUDgrAiVhDgBOmEen+WNMvbL7h1TCb
a5PWNg07BkGypTGTBcd86gCkozTNoHjYMRz2YbanPeKFPD8TibC6E0YfB2qlzqLyPce3QXtUMT0n
BNhN7GRBWg+jfQEVWhJs5MXBS8h3TVSnNuuOWJgkSuloAhlLiPGMW1h8pDuQQlYkJZaMSmFWXo+h
1y804tF97DOjGy6Y8BA/+OgU4YJbUXpJglrQbNlI+hKVUx/cA/VB7y0NXb4FQVFh02+pjJ8HuSaJ
eyzdHFgeyXNIzmsjl2dK9AHCe2eugnWgqNPThjMRHKeFKd8Lch3m1ZA7QEA7Oy0z7ANJ/MwqYCPi
D5yadF+jU0fVoJ1bpeB/4w1NJVpX9ZCZ12PX0lf36w7mVomoXt7JVqlvNWGV89rsmYguahEUzJw+
c/vGH9rOREZQZNmagFFasDwXmgdk2JKM6+moemsHNKsbMsExJozRRA2L6HHpXpNRRJRxEE+xAA6C
vqHdkSAWTPsmnOksNaMyBxqEjbDHCwgJEQdY7JOIqKxGAGEeOZ2tzQaq2broXUxGc1tnLUS6bISc
xAZVgOpHqMKc5+aOc1M3IyT+CPvebQVuBvMVjDN0vjkr/aaklyJvuwIrwHVTg3TfzICygYjaS9IZ
M4EuLyEFDIgPmgHZvHRqtz6LBRSa/eCVg3X00LMYN7mN84ImjFk9s5AQwp5REyWREPQd1LmxI1qD
rduzy+40P9akisL7tuykfeuUWdNMi3qAPpAJrHnP/IJtpiWhqQd0ncYEOodz6BT7sbbwdZa9CuWe
wERw532P/o3sg7QjKw+PK3F3ow5JCfGTRv1fzs6rSW4j2cK/CBHw5rXdGLJBkSNSpF4QEg28KXjg
19+vZq+ZRuM2orkvjF1pmV2FrKo0J885mY4G1Ctz+gwpkUa0tvqOMhaUdZ5CGeNUA/v7NfU6imf8
6/FLaDbtl6auRhRv+lE+P1HNvD1jq6kS7E2k6fRDGjOTdrDMOlc+FYYQ3tGZJmisRBj0dGAbJgiA
btsMLqARllU/LBmbPPV9AbQBjYGEoggEMtZw0Dmmw4MoNWM6a8hglycYebmzAiqt3YOOxgfHokgQ
T8oTwnT0wewqffJaJfqCTgcqCEZZOi/ohMXuTpTAZR7oeHo/gLSjD9nUOmihuQ0oC9fVHP6T2poo
4K1iVv2UJSkTjEbYQta1EZwuc20ZmlK1RDYEuhFqjpch+DzradQ2WnceOI8nYRra3wVq7P5tK5fT
vv8dAL+xssjKbBGLEFqD7sxg57cO8UYJYvMec6UM/kySjIZskAz3FjlfV0YR2FJdhuJfwbBvkguj
oK2nB9gcXAh2zVj5iuxifYTVNDzdXt1qGuPqlqupFvQo1qJfAcV92But0529Kge6YkhefAtyX77g
Vo1s1RTFAxsgL7VodfG5igE6K3rq3Zk5mZK4VkV8A+jMc9yYxcY3k8DjyzIMG0c7S1LHwO5Lnnvp
Go1uQ/QW6/2ZQdkAIJvtJv4M59izZtjhWYVrrngcK0cyfsYeo25VmOs/HVEXH0Sdah9rYkN9I7tf
SbldklOD+RAuHcKYy59UqaNQqdL052koa5xmMJ/NPg42aiZrVsBhM2NIs4ZZxsX3nGk1t3OLlbnP
AjReupHhK/TbbnvNSrJN04kOHr1HqiTuouwaR2PLcAATFjrD/fuY+syDWifiydEy8bWDe+nuZJsE
xKIDxZQJEaC7SEKHyYsapVXlAJal7xM+FC8etH6zhgb1vUvDacDBU7mmcM0fl59pgpi/nDNTPSdq
TU6dNw0zCpVBsw1tt8EJ9sh0MEF02+h1hk8KDaiVYwgHh/XK9vPmvIdOHghdC5EM6UZvOoMoaeIH
pS2y+gl65gDN2b4t+j/AvqTlOaMr6Gz8gOtLjhYE9AK8iTyJUCVdrrqLdFVoIOzPtlu7z4NTaR8m
OB4f8kbrYZZsSP0PSRP8j6ra/1viu3ZXSgv0V5gr4R53JCXJ2yqKBQsydaMyOM942bFANmWHpGi0
UUC5tiJfB9ptmodIGVMEl1ZUPZhGu3SDc5C282ky9ejoyNjp9ke8ut9gEzFtnRIeBQ/PNheek/WU
flAEcc5dmang+20HYHwMUrNA7fK2qasFLUwt3iS1yXq3mibn7AyddhZq4X6gAFbc+74CCbBwB6AL
dNvoOFxumxtWOWLFg3euUBJ7Eh3akwFZ3saNdb1ttDKosXp0KKGGX5auew+ueA1GXb/qo1cSeZ0s
l0GtESAN9Jn3bpwhVbtxOC5gbuGFnzu9o6fkY6GvZKFafyjAI+RnSsjm6badq/NEQ+qtnYVfz3Bs
Q7mUR36r9+6uL5Sj1vxUnLLbOYE1nxo3bB9uW1zbRlpQVOY9KoW43+XHSkeAozKB8N3JzFB1TAfY
FOkmxY9MhkXfbxu79j/DpO2Pl1PZvWaVmRiZhHcBjeA4dzTfYTjMIcofq1+3zazsIoAZeZYgk9MJ
8S7XBE4xdrW4ZwKRKRQ/KWGWySet+MBsTXDM9RbgLgLPxobbr+ykhOkQopg0FqnGX1ql0JfWyJtH
voM4KeTnYHChiXQOolS2IljpbhfdIsq6hCd0Ukw+GsXdS1N0MDStYujD98iKGLpV0/PkMt+NHlKg
79F0jt/d3tG1D0dwYOgkHLyjEm/09r51QgarAGVH/pgbztfQtbRvqWeWd19P8q7lOlfpm7DAhfer
YoRO1HCQkJ510TwqVmUHH7xphl3z/uXIGrxKE4M+sLcw1NtmDylsG/vCMsSTnjXzEfLH+v6jRe5A
FM4tqFqw7l1uWtU2kTKVDRoMdPcePTAhTIUlxdnJQGbfXtCaQ+AOFtcHDzKNoEtTWT1RwAPI7zN4
8qmFXW5vFmkKWW/3jV7719vG1hxdthXs17NFnnFpLCkjhwGbKfYLiMA/wLIhvs/NWO+NSd/qlqz5
HdENaY2kh6RBeWmqyIqsZFqVIFwzQqookDU3XxTPifo/b69p1RBJBi1Yrg36JZeGoB6IC6M1kSpB
BY3yo+LYXwx18NrfcHEJ3ODJIm1yJU7w7UHKSPvNApJ/Py/T7i9nYsr+UM5VVtwburhg1ohaOEb8
AR7w0s4sikCfOxzCiSy0cCJNP02OG73cu2u0umHoNBmelF9pYaVpGZ9UTZH6bj2O75GUU9/ndppt
oK+u/Y0gDjQSJJ8osbra4rTSvlGRHTZSvwmz5Nsc9+JkdSVgpExBQOP2irZsyYj7TUQNn5GruPbM
/HSszx+BI5qAytXhSL043Lgerl3OxtcsNpAGmcZ1d2mqo18RhPCu+y1KSV8yJdBOtOSce1MgFysS
JUrhGmvLFCG3K8Os4zzx+zRm8k2zB6/7VAOE6vdeOrvGRlS2uig+lQwBgTIs7waV4QTH6gzuvAFF
rI76NZMGqE/f/kry5rx8/8AIcSFwjiRYaMmWqsso3Oq4FuCKhHZmBHUAzXZs9Y+16pbvO3dI3qNk
qPgmsnrNadQYLNj4CSuO4rKpoChRJybSXXw9q0lEaUIs5TsNTT8qiDOSmB3kAH9pIewdh9sLln/b
1YKl4DHvI8+Jql/6ihma1QAVZ+KbHSIRFOUoPdhVuzdhrXu2k44Jo6LRH9FA2opqVj6oq3Ixgvqi
LsB/Li3HzAh4WR4lfjJlTGgIDW6xQZ82vHTNCmy+wKCAv8A4Jnf7zbGzXMitctEmfgxc7i9bzgsc
+B9h/b69j9fvpE3FygaEjw1e5cVqAirvgTWyj4oxzC9yxOcF5aRgD9MH7IN0sLwNg2tuwnXP2YNs
ENTc4obMnWlA4V6J/aoBq8nwBwIcjeI9t0hib1zG8rcvfQTUHJkXSZEUzr7cw6KYE5FACObDjNad
OBMhsMNz1evqlzJxkHWemYS9vZ2rq5MfjDfAlkDES5MD/cQMVojEt3rNPMEBXjD6hMBwbTjNxm25
dgKoMaiWYXPrOpJO4K2H1HFLNXXkHuviNntBQS1j1h7m96Et1EOvWQmUt0HlPTep0x9/Y5WQfMmF
Up13Fgn6SGPPtCDs9UfNbv5GTSkBbN7MSM1MRtBu1axWXdT1qKvinhY33OVCI2bxJhcbvtu52h4G
mgphwTRFKUEr3tnqbH67vbpVt3ljb+E2jP3RZ6EN4+fw11Ejy36GHcNK+Zgkz7Te8/daiqz1bZtr
fqPzNT0IYikfMYVw8TERN4lg25KNtiCYoAGLYFLuo674FkQGZIO3jWky8VoejLfWFq5DF4T+fKIn
PmNMFePvKEXugC8EiJEm40ORIP5K8EffuHU7Z9c4ENYwcbAVWWjG2s9gWEKWlwHcLbNSL4AFbIgd
XuJhoIhUIDnzQ6QR7Y3WMWgg9mXYI/9pA3ugCV8OH2soo//o4ip8zCsjeRprxO8iG42rjadszQN0
gyiExoGmm97ijnLdZrCDBKXWSesk61wyNKdCS+lXUl3s0oehcP7lsa82cspVJzCJoPj/yn7FwvEo
GAZIxQDl6azGRxzc+DIngYo6IxxOtz1g7XUhUybKkshsQHmX7iZcBqDclrvDgFNg16N1fLCnXj3d
trJ2Q5GKAzx5DU2WMNu2bNICgjQEbyln+2pkNy8ZrXw4IgaYk5zWe2cEZvuoiSDcQOWt7iTs+Hw7
lwTdW+ykWadQJBZa4qcIph29ZhbHUO+NZyrBYsNX5F+1PEuUeXXEyOS0yhJ/ywMGt1uYpf481j9z
D1dtGzH/hEFN/0alYnqIInf6Vrpl/hPURrMBK1s9Q9DK6kwdgQG2IIe5uDgyNRT8E+iNanKCB7Qm
UZyL5sSL9gxa1y9pFbd/ObmF8IkYtB/wv32bit48VW5nvNSqAn4lsob52/0fngEGtAZgwCH2le73
JnhJp6mmk0mIpJYGpZ5aY5owqOb2Hx3eUgoLWfE3Te7mk6Lp9saGrPkcUyAqb68NaHgZnQ1GiviP
SpPKgYeAscgEMXtk+4BtHGoISYuDAoR63KGQ7aBJm3tet3G01u4ONBh0+isGOMNl0KFA6EIy0CS+
PqfaBwE47DOjKclZG5Xw0KiR9eBFvfHfOhr/b/l/7Y0E/s3YAwUPeaYvd9wTyUitoEr8DNrocAfT
MNxzQEuUDz11vScIBpSNw712xCAXpzrAbhN9LF7lcIJ+FYBF4teGhvYj9AOld8gQEw5gbsyyrWhn
bVtNnYIOZUz6O/bigezRHcxdtLd8LaoRbx4H8S+yQSAPUaaDUG4YvF8RmdaX2468uq0M2lHYoYqJ
rMbltjJo0dmxlOzu+hF4zxyin7TTgQChlEa7/2R0WvP5tsm1fSUzVWXNipB1ua8w5kGCzPCg341G
8cGJQni7qjrsI9DLZvrxN4xZDDXJAi3gmYXbxKE7Q77bktxbdfbF6ujZncoRbo0ajcfoeNvYdS+Z
3BRjqk13AumH5W5CzNYIaPCBqpbkMYpUgVToLh8BCM17SQHeZ6b2MVab4uAkenSYZodidYiG+E5B
u+43Lm5aZbwQ4D4pNiw8SnYdOkRqU6BAXfotgN3JT5ntd/bEO65vpKP40HVpYEOHNFfvLZeS5cYv
uB66kRvCXQUYmJeKO/zSvQSTJ8JS+AkIsZp7T2vU8f3cW9MhEfH8oXI91JYAzv3Raq35XokdDb4V
rQPHPgxbeeDavQlugao1KRl9N3kS3lzZ6JxFArGS1E9gRzzRh4Af0pxD8a6rXNTUYf37bo55dq7K
0t7yi7VwVA6Uol2jG0AnFqesqbspzJQ084ucnvGOW8v82rpJ91VBHbXe21PTPBjIeru7eYACFo1m
MUJxIRjC3bjU1m4ZsimqGAwP4KgLn0iGPEPtsEt9rZsAKMcItoo9JKwgouaJ+uQJ8eHgl6IgsrQR
+61ZZgwZQjaezesyaMu6CoX7zJ/5V2BeqaC9OKK/bn7KOpByuxr85L6zWjRdb5/KtfuGYVTZoJEk
qubirTZHr5zMQeHlsMrsvTZCPWSqhfjU67GzkXesrZHxP1yMwIyl6pc+pthzFIMspDgK5OQUjG2x
p6gF149nKO+aPPqSFL26sa/ry/s/m4tIt7FcgM1VkfpQRcTvhin8BLSteBeUiMDe3si1t4KqJR02
iINByshf8uYEwb/dCRXwmx+Uwhl3g55O8wOErZ23d/QC5oGhU+qNaGfVJnNsHgUcYBbLCyTwDCZa
4GHzhwJ02M5s507ZccIZtkmhuyt7eGJvr3LtniCglMEV1KPWskY7KjGU8Iae+mNsqUfE9Mx4rxeB
eNT11EZMKIaUq+GVPChevdUqWPUfIirKKjLaNuQ/f7PDUQ9jaK/jP0pYP5dq4NvJCNTK7j4qcdAc
JnQzby92NVGGauB/LS4u6MJzMs0doYIqdCYATEIvlD9EcATmUT87TdsfZqf4luuj96AjO/gQR52+
seFrqZpLN5/onhES7ubLRVOz1RqwwqmvQyD6EHsqZEgoAm2UG1c/qw1D6msPlarjpZUMZpxZ5E3q
wwOWnixq+7smtd1DiKDd+x4gyQmWfkj/lInpgdubvHpC35hefFUbluEYuC3NDHpZys6zs+izcGOg
v6ojxyBuW1vdTjmwLg8N7c7FFw1jCMahI858xEUCB/KrnsiqEgMkzbcNrS0L3DagLo+eqrPs0egt
BXktlomZW0GkmdgWpDCEtzkFhVplquc3zBGNy/kwKEaX8jSQV0HiG7p4KvQ64S4uMvEXMP7ml2IH
iDjfNra2ieR2spEmOzXGImzMxiRSilnhquuy6tAwcQRb4hht+OTqDrrcbng97ZPlfDWzTU0JA1nm
t/Q01L0ZtdDbGEXUvgyNpAm/vSbp4cs8nlCQIWqQhXBCLIIQNDQpaaJq4nelkb60Zjt9qw0v+gqj
hwkpLyWE36gykbBBK6ABxyNXXQQbQaEVkCLMmW85ikOMn1cPvQfR9C5juGZfRpP5B9og0+Ptda7s
KqpQcJ3JArzLw3F50lsL2XmjINgyZwOWctcxMpqHwKURam70jfxiLcJlJvI1GUcjimnMS2vc2IFd
61R/6qxg8gwuu2c0BODCm4rpwQ5r/dTqQf4+AQiNrmmtioNiNs7XTGuKDW9a+b7oYdExYmSfa27Z
/7UbZFy4QTMfamtkeLs6AOAe5CqjC3U8G3+2Rd38fXurV94rqGpkeR6sJW4lP8Wb9wrOKq6VeSCm
o876L7LyTN3VsYpMYG98AIgZnBjhcfqNm2DlcFK2lCOOnE0VWOml1SaqvLIbVT4wDGDKoY6cFijy
oLvp8fby1mpP3HCMv1LkkQwti9gKaLCjlEWd+0j5mOlRqz0acLZeZp9hZyJdZigpeUx6sU96KzkS
NuSQtYUM5ELYcQ6yRjzaxaj8cftXrX1n2TWzOMXEmEsg5Fx7AXK7Se4Dg9KOregh4VO0UjwwCqg+
ARGvvt02uBYkeMSzFP9MEukriLSOkkqfz9xTREDBvi1abz9X+vSEXwxyLkzdpzSAO4b4GNJQ2bE/
VSUtNpa95mtclYSe9GN4BBbvGv0lwAwex5qy6vxnLOZ/XCWbHhWzd14qK7ZPuNvWiL70pMWViRSa
7NajHcXE9eLlHtPMVAa6zr6bG9OnLlTt+R3i4nW996gpHOC2+Yt5L2UCuNmF0NcirDZ/ub35a1+b
cJBSNmhfmvqLO7RC7Ui1Rk71qE3wCVZDYaLyQ3r406khSHvnzZ1VbrwUa1ttUtkjTwOjekV/VNeG
VJiyM79Rsv6znszKU64m5tmZ+kpqOiuPESDd0+2FrhqlXE+pmcYz1DuXpxolocmo2zD3Hb0vj4yg
Kg/qFIP+RxL0UdPh+R9Spd1wqlc87/ILg9OimEk5BCC3vGve3GBKBsEouiG5b8Cv9xfFXtSWocP8
Us/oBatGKPZuPB2ZJJulfk54sCED2tPSgX5zbqMjolnmQ4km9+H2ZqzePJYuOb0IuSnhLG6eoER+
YzaYFyxcJtp6pfUOgIjQhHLBBOxRSjDPgcGcYx/DgWjqDU3QYtqByw72pZggn1ahur39m9Y8kbSE
TJoQAg6TxU+akqka9EjkPm1mZ9iNPQBxdqeTY9SxinBt3U+FtrERaydQth1kNs2fy3qFBndtYHs6
c5NTpZ2sWuhPHpCZJwZrxGm0wAx4rmLv+3yEApHp42nLQdbc0uI5pTlPOHGVkmXxEBUFXWffNuEn
OAwdfbpdbxhMtTFeNT94U2Sdca49InvwJw4Uvm3Gx3dcKvW+VlLxnDT19CsawcDuxtotfwRtCLe0
iizej9sfSPrqpS9z6mSGI7uNOg3HS1+GU6Y2kwBAW1epQweVcat9NrLanDdO6nWABf5e9jO5GSly
LjsQaTJCwSF7a62gajfxXy0ewaorn7UMBcafd6+KWWcw39LtMLZwOzF3HtNzNtDDzLRDSMpLMT+Y
YSyGu8MK9g00BSKlMnhc4jaMqsjNIqYr7qZA8Y2gRJqceviGFflMLT6S/qp6SdeQoOKqRKQbDaul
vEADvIyBf7moPAEjiSE3jo3oS64UeYbwL2CVnVC9tP/n9nZeHyheM5vqjYQK6owZXToJkq4W0LA4
9UFaOX94DNLOR/Se1PArnJEVtUjIE743ihPztLRtg6CNUkKie/tHXB8q+aS+jgsgtW0tg2YRSaEx
ZUh9J57QqEntdqAJH6NJUyPuB+JJoE0wikzfiGSurzAeNMAHEvLJGVmGTk4YhyWhCmldPepQd1fR
HB7RhMinByvH/CHqzep+gD9GGVwwybkMEoTFC17AJFihhUyebGbzD8qB897prf7BzAzxnsQ8/gr3
p7fxmVdWClSXBh2NFsmftDCqKKFddR1FT9scPOq8hO9M6mXF5DGH6sVM5maqu/FVV+4FGY8SKaLo
DuR/4VpJlEV5OlNimVUIJQ5d3jvpI2KRwti5udL9eduH1lZIU0OiKbnwzKW0qqAaUAZuTnJpDwZk
B4hXw607Kp+RZRt8qu2tsnF0V9ZHBxJ6PNPiegXcdXl0SqAUduUFma/prWo/za0qEMem/VJ9YQqr
vvu5dUioGP1hfI5y67LDP5tJZ026UfhGNpcHBB0Dv89rpqUpZT2gnFt+vns/wSar5BNA5ahPyzP7
JhKCZSstXDcrfAQAsse5NYxd7unTz8JGNnXf1tMmkePKLQBuAhCxRHfpxNeXFpUs0pJ47gofGLiO
0NUYfIDtXUXqccoerb7z3nmZpm3B81ZeScoDwCqpSDC6sezFUKuIAM/Ohc8FpH9GzTD4V4hoerq9
m6tWYE6CO5LBqCsiHq0OzS5h2sovxxLeZqPpEY4ZtsLElTPA3jFowP5JON7CIyH8LIQpxhJoBvnw
yYzBG+2G2Er006y7kX5q9Enb0qi+Ngr+lQF16H5ITEDOX342ZFtrtAK9wo/a2PrkRLP5YkCb8nOO
AuslKzvbOty7l8xTkPEBEpVTS8uhiqSQFKaqUfqdbSvHrkL+IkBieKOPsrYsSbDLkJJBtLFEGxah
CYE4apF+lzsMyuvZAGs52pEOCgPID+rG6TdWJWEcQEBkwLH4dskUOK0Lz4lvK4NxjlpGGSGe33gG
ro8Yfz8C28Bs6Tt6S9LDVlHostWp8IesSJ6LYM6OQdj3vLM5aj6Mjo5fg9ANtLtvSmmW0gkkwQw6
LnutVQBWczS8yocCqv9ghYn2TGt8hMnI9lLlfvcAZsT0tgEaBmDIYiPjjhxODyPh13b/vavy7mEK
758+hXwQz5MnzWOseOkdAqaSyeuH2k86USAQq1ri69RQ+Tve9ooVLyS09mCpBHd6TeA1oTYbZhS0
fB1t4F2Pouiz5uq/dJQU/FGptqDe1+a4ganhIxQOsOaKdW0qTWiD0nnwozL8NgrX2Stq89G2enff
ZtPWyNJ17Pt637/GYNSFlywMOfrHKuw8o6+Vig1eLUC2I1BRHz7yfHvviz5H5rYKRS6OQ+ENW234
68PAZcngLb09HlYqOpcXl1sA7S9SMXHC4Qwu3PqvVpu/hOCp9sIaPhSVKk53fk0eNaCOEudCgYHE
7NJih/KtawhPOUe1AwvLaB4VPYaSBkkkq5+1eyOGV2sOxw6UA/u7eE8RVGGkuNKUc5zpyBbmSctE
cdzOjzz4doUIkGdvWLyKiCg4E/C9JoI6zabFjsZjp5aZIOOEYAHlmBG913YXBrrzo1aj0do4G1dv
KtZ4t2XSxOKIpS93kyasAYpCTs/0iH6YY6d8NLtpC3C4tiZiAzgyOVgceunEb+KgcahDg1sg9odx
Hg4pQt0okLnKs5IVw71BAguSY2Gcd8mlvrxUsshKCuh1E1+UY/UMkic7Ttqgb7TQ5Ue4yDixAjej
zOcIfK4G6rjtg96CTc7vKK/8WQIYhfYzTigmtnkYFP8OiHaq2a5RkMN91xnBWO6ctNa9Lb6JtY0l
jqXZxfZBnrHY2EhRgzAdwdRTcgzKY6eLsjnAOmT158Szu99wFuCZxLPco5QV5a958xm9prc6x+rJ
5guA1rqqIrrelgW6HbeP+NqqeBEkgI5IjJbEpR1kofMJnA2AmsxJIGztYvdH7OrzXkP8y/wtY2BH
KMCR2i3x00EbaEx0YAwQaE/VwEvCI7PN9ac5z6ctWtPr48Yl4unclgx+ArlcHG403MY8QurT76fK
PMZwS0GCP3v3dq1e946nGzigfBPUxf7Fodfag0IPNBceE11WjSQI2OLkO4O08QfdzpO7Tx1fi+eO
PhkVEG0ZeOUVDF7Ux3KfboWcAxqcQjm1eQmL4W3XuHpcWRqNVmjBCRqYOZYb/MYF+wQBaqumdlln
bS+gTtNyZQfxXDkdnL6KkWwRss5x2+jVI4dRzhjfi0SVZS5OmT2TpcYiD/2wNBU/VhUVkRLFgL2m
zh/nqvmmwz23EWWuLJReky6vMSrVV22yhBZJEoP89U2Ui49tXSHO4onhEy9HclAC+Fg2Fnl96PBI
KUNBwxUE9JKtvnJLbxwHGhTpSO3j4JVO811Rw+lPNNshK7u9o9eroxdCB8YFugf83VmcA1Ei8W6D
m/PzUVHKva7XanUYkF0RUMKhKLeLrVxsyTZcf0aGrUHESJg3edZy3D/x0AWy8zbzvVmKgs0I2+2y
yWw/6YSPuzYZQ+gcu1jbeCuuz7wJTxbnnUYfEdIS/AQPYwdJIm0Hb0CrUvES4JmjU98dFjGdyQQZ
uZbsrC45q+wCON7s0MFMnflna0Txr6woui+uWQjAqLTQX25/wYW70CMmpTNoKoEChkBkeeJn0JCN
opfjmTs12Guyf+dC9HeIWmeLmHmxgdIUHqnTvgL26jBhc3nmVcBTauXa07mA0Puljkubiuocb8Rd
a1ZoxCC/wi+m3LY45O0MbWHRTuNZNRvqJbw/x8Q0sg3HXxL6ysXIA02VGGwKw6CLN9QKhhGpIWs6
y3kelOW0ROjHwqsho40FZ+Xg9Y0z7h3hTL/CVq/KHVAX+31Icmj4A8yy37SwdD6VaivGY1Pkhr6L
DZSqD27cZGw/XGzKLgQR1u+aHDjs06DCePlslonSnpueE7Ivh1xkJ7rP5vCgT0YZndQsyO0PymhM
9sGb1eopNCMgRyIYSP12k+mE4fvEdpronFZuUxy9aqqHfajWKjtlkrw9qsBupifUwfPPaRo58y6o
K2O8z8df9w4oP1E/FS6O1OITzbpWwRnoqmfRFc1TkFXeUcuz5ARNtzjWudDvGwiS9iiaA++hJUOu
v6zKaHmqmEo+aGdjEOZeMyrrKMGNu242ki2/wIffBJT/MaUT7vBq0yRehjx0Jnp7CmbtrKZtu+tC
UA9zE269nnKDllYAjdNtxAWhfFpsoOlEGSRPo3FG9UKBI7Yeg9PgNNox1FJlr0/drzbR7PI09YzQ
3b4vVo4XGykDLAfw0lXb31CGPo/HbDyjXJ4fCqUIP6p65mx4yOKKZxspa4K5onBHM4RS5OVVwUFQ
UYyOtLNnDn/aMZyOo6vuRBH9DCHB2E3BVmZzvSxT5+TRIpQAClq4lwbRpR3sulC0c2IX1WOTFJ8n
s9oaiVs18srPRJFEhnWXRrwSHebEFvo5bIHwd6EWnbgv5sPtL3R9o1MbR9gdsi4Ip4wlq1ybVa2h
0Ds/A4IIylNfzY21A1xNfRw+7c1pwpVPRRGNoXg4wQDmLhflOK0IpqA3z2Pkad86iHSfDMbin0Es
hGfBaP5pTKdk4y1eWSN4WMwyugLIakkupFhaM8Eba55JipUfplsHn+chZsALyQ1xXxSOLwLq5rSZ
UuiFTtWiXWQNkxbXiWueoTSCcRCFxINZRUyXwUh7CGjKbZywRUz1H3uyASe5FKiLSC96ExqnuT2E
AQWZcxKkyEEHCGA7YwOlcYmOOkzH48fb/nL9AWVE/CoRAd8/jcdLe3EZMzgIV8aZWNhB73gyqvbJ
UVz0yRGBdsS7hjkdwPpZnlobser1PWZB9swzQBAJhH0Ju2xVQrxh1qxzLKYSpWU1+BcgNGApcFIP
Yx1On0ymGfej1m9RHq1sskSVAs2lAsCUqHG56ISOdji5UL/RTx0OVRIgJ0/ZeQfa1EXlfLTv/qhU
TbipLRoR8nVYOBFseqJiEJZql4PMPCPkKZKpcYTwb5b2O9FP/a/bX/X6rsEeTIQkwgBoSQUuF4hY
ZGRmcauc2X1z17YFvCCu2Go/LCGeOCtmGKGSC6PvcUU7N85m6qS2crYUyy/MdD40ffXPYKm/LMRV
d27cvsSR2xwcdfowaNajm6CUfnul0j8vH0N+AqMrHFJWy713uVJw4wA+iWz8zrQ7dHrHwB5e0pJk
ACZjz0V5toJXIH9AnSAKfnaaBomxo8Ltu3HvXp8jsjsaMeRcpLV00S9/x4ycdJTGaeh7IvB2U91V
Gn36pvrHrhjArRImF81oFFtFluvlS5E8ki8qlSRFS0ab3vFGGqV57Jf2ZD8yHNBMR7PKK3XXRLo9
Qbas2v8Y+mRZu2o22s+FJsyft7/Ata/RyqCwashGFI/1ok7hOLWK9ibwtAguuHOTasnRKsSw4dHX
R5Zakiz9o8yDwy0xVsnoBGkGXtgvFF3dDcnwTO/I3Xm98gyOYKtWsLImrkQqqcQDJrnE4sByWbUi
CdvcR32l+JYahXl0vWR4vL1zr9nIpfOyKPCT0LxpkDYu6+4RagjmrCulHyfubOs7we4hjVtTGH3o
Oi3+WRamOh+8Yqhgw1aQdRieQxgxhoNbwK1nV2qPinOOyM4LpFTej5AuibbTPODH+6RRRXmYNC80
nrhxnGRjdmNti6g28/rSNpCtg0uHz5POKYvOy/1E6+w9zX9l75QQzt/eouunHoCTFN9j4Ai88VWx
coQ3evKCwneQuEIK0rUPQ5DZ+woY9Om2qasFUdQDvSXZhXGvq4nMLpjtqnCC0m81L94PfaTsXXjL
N5qpV/cEVjgr+BQ5EP2/xX1VBklXaNlQcWDz+CRqg1CinmxlFwRQYO8Aw/enztbvZG+VBFGSz4J4
iXFtlrlwaMMYMhsmE+G3djvvG6Vj6tbUxuPdW0h+RT6MpCpVy2XJMsvHOJ2QcfGHQOv3bdOGpJ1V
fLht5conWIu8ZekE8p7CZnzpeehTWLGIB9YCI/3jPNnJOSO0OVD52Wo6XpuCIOk11mROl7G3xbaN
MwTNvTdX/jw09kPTmc6hD23GFpXo7geEAIjRE8YzqN5JBNzlqqjEpAZk8wJt71H/i2+TwoKCWt0x
EdMY78TQBdDezPq98a00i+QTEoCvSMLFCtU2KfSoqoWf6AYDde2UHPshmL8FaZSfvDxT7pxWwhMx
CGiBUJpc66p4HrdCViIK4atuVj26oLQfojRtj13q3Nn2ezXFZkrsJx1jqoaXWzpaWmdmtYapWKse
1QRiwSY2u2NKbehdAvHkx9uOeX2DwKlCMETljgwPUuZLe6ZTJZ4SGMIHnmwfy9wqTrmm3Aky/c+q
qBByBID8U0K5tGKJzoyz3hM+hInqIXS1fJcN9nyy9KnaiFtXF0QZkjYZyqcMs12acrTUHtrZFf5s
acE/IK2GP5p2mjfu+OsrkW17Y2XxmWh5hYEC9ZLPmIi1j22nHfdGotco+4Br/aFYw/fO7pPPv/Gx
EEmRdxWfbJnYCaewNAa7a38O3fB5kAIgBpI89+8g7g6IhTwSjoWl8q9ltoES1XbtdxCRcpQTBKGi
eLr7RiQikdBmST3G2OHiLQ7QhhG1i6M3QZLuTcgufVeE47OjdcYft7dt5UZEfJoGmpw75olY+DjA
xZDBtVn4Ye+FL1k9q0+TFr0Lp7jfiI5WLVFTAA4rsbfLUm5M2c4qWkdAxqx2B7dx450WJe5+iukv
3F7Uip9LpnruXdAyEr596eeEMa2BIH3tt2Oo7PNKL056aHz6DSNUImU1ge7rMoLNVbuzm6iofU1m
9m0+D7t20rYO01Wc/OoJhL5yWoQi5OI+r3tkX6qux+E4qU+iQnZGTIgwEayJpzAvtgSL176SLoEy
MopFWlUe7jf1CiemquV1E6uKgzEhDpw65VQocfuh662y2/CJtQ8FchA0miQRoWB3ac1g1DTIp7lm
/NuoHuJQRa/WQr3s9pdaX9P/WlliwwKP0TQ4Vmu/ieP6QJm/2IsEda0yCn/etrS2HjoIBDEEZgYY
gMv1MIPYzhQma79W4v4pGWZzHzZjcPwNK2SIfCTc7wryHOpFCRGhV/sV1HaHWpu+azkiR79hRJLl
0A0hYl9G6nEtBiUc0sYP9Agx2qEdHqLJuj9IJ3jm5ePjgBC8wv7CPOh6nVs2PoAJ92/N6C3vyUTb
UX/4jdUwACtn3HjLl0ktYnqtPQd5A1NsPc87Lx1Ve1cXhdiiTl31AGC1rzNlNEOkL745P61ntQx0
xWxbPk0HUgNnh8Ti3fksd7aELACyhxyLN+/SStZZY9ybUMuh1mccg6pB/s4BinH3ppGjSVIdqKiY
Y9AXVnqw0VZtQ2CX9do+SWLlYFTd/TccwQh4Eql5If9cWAn7xEbYx2JqAGWkP/Q4Vr8zCWd8DOc2
fRq5hP65vSoZT10k6ZSVWA99PspdVNUXj6tb9KUzuoCxZ6dSu8cyaoXyMkRTN5+DYSrFuRiDwD7F
DgLPjzSi2/DuEJ3KIZVguM1IQYBOX27rkLPlo9lXflo3lGijMNR+VhlaL3umw5SvEAx1Wzfg9StC
1oNFyZeMzywDCtNLUPubTI4ZEUy3LwrFzE/gGP6LsjPrcdwIkvAvIsD7eKUoqY9psac9hz0vhMce
875v/vr9qneBHZGCiH4bwHCnqlhHVmRkxHLGnY+2ZUvN8z04eBtT6F4J0jbIDZnSaifIPY2iCTS5
SzjLY+Q5clab37NFG8Kvkt5I2t9VmoQ7IIb4m9ff9jqm+E2/7b6wHYcJzLe7dL2sfkoBxzwzyrs/
55Qc9P4y2m50cZxw1FNxF26+q69o20urS2g8XujYkrypgUWd1WG1c0HemkSWKtYcYGVgPqsBxYPS
DXJb95dZS7/letu7S5J86hf1sU/KveT21uwJDypq3LQfq+vnflkqSwqk21+wymyfEBT7CbN5PtsL
Xtb3J28TSZxerGh6EChrccVcfydJA/mruqm72GUleQlqoTQkaa0bL3OzE2rznTi3uJFhS+ukM5ve
i3yuy9jEGvgSFKh+pYnTe0lX7W2wGwMiC4QADs1KsKdXB3JbT4MSq8WA8klcq27Yxf9OaZDjkW3g
WP3hyQMdNyEssJcpdK7WhI7Jcj3a6gAJySzpUq/oVcWRz1GqQ4337t7QNuflO6MedhyvEXF+rM5L
8iajaXN9vKj2yDXQQzUsDmj7m80D5pgGZeO5xdaRUt3wrebJ1+8kItupJREVapzcQ4BdG+7ojNcA
n1i+mFkWHweglkOrBP15XIw9vYXNyxWEmIVJox57m7rrKtmG3LRE9ZhrsHyxSVbIs3id2MkJwzT9
omaN9TPTgvij1U8KZpzN3ElC+pmn8/VesMOpppLbWJfepjfiTAUoNM5osiuYaw3SvKe8tN0PoK7I
L7N2qJZRA70ON439kIZdadPcPMiHLlJMV1Z3T8ftRxMWDRTh6ZFj762fLZKGvpmjJcsli2gt9xq7
Y3VaXWsXeNciHLazycX2ujr3EYalbkUxjpYC0ax7PahKSYTfzqxdMAjUvaiE8mTOdnNSjUnG661W
D20fU08GBH5oa3XvLtisG0QH3/WzKQZyyqzlbcwIDkfeW8sFkbcmPNljQ4hWa7vsmTJXY2CNjKcu
xrm4Y5zuHwab3UloSCNwU8CeeUZp1yPXlQiH4KBUUCm3q+qUDFqknJwqitQjO3WYPK5dwz4Y0ZQt
x0pq9Q+K7QjGFEw6Zh/etTD6Wj0Ya5MsqlQG/ZIsmKEaqWO/KhG5VDS2yh+4Se8VWTafGtqZQnOU
TdZLnXB90nZ97sTLYhr0SEnNgyoFqflolEZGmZI78pgWMT6yY21BjdA7FSNOnZeydrw/65tNJH6E
sPoT3VoWqfH1rEuwJPI5Sw0ABoR3OJKyp6Uw1J3awmYT0QKAfDTvFTBWFVrmdZS8rRZ7sBFHGyOl
fBpnK/UqcH+vN3bNIW+GEuVWqPMcss5qA1Ep4dGi2MHFcDp9PnVYguWHECfc5aD36MG6H50/YRoE
ZZhb7L0P/XpkllZb+TR01mVyqtA1Q6SW6ziudh59m+RJiNvx2INZCoqykcauVIdiU2pblwGczrfs
Rv3HgsjyWI04Bjp5If+4P6rtJLIoeC3Du2Qi+XDXo8oGSVu63nYu0WyntKEgh3CgoJt9NpFd++iJ
x+0E6C6q9aKXf+1F0qhGhut0G1zopS9QWZfmxpOqpjrKrW7gXo1JOVRJyc7VoyJFZob4vb7szO+N
8VJ8ouIpZN9F8eZ6vEll2NRTWDQlmu8PpdL3XpyX9nGw+nkHin/vHb864TWyXzBrbmfKznCir2OZ
Wia6LcbUbwKl7twIB/fqnPDhNT+V6745mjEHroe7L54pDZlCd5KbptHP1TDP0gMnYsZbwAhbOjFG
YVedaFEyf0XjpWhOUhKPgasWnZk+N4vWDPA2HeO/pq2N0i2NQZlH2sjzYXDNukKEOkodrf/WzLFO
FATRGy/ps77z5iwpEWia2U26m4YNbZV0eRXBl1TXg/FBTks7dBsOFMkdFbM9zwDUwQFZIV07p3o3
+UremePnwDGD4DHpoct9Ukapbl6UsG4ar3Uq9DSmIta1x0I1ygTTa73LIdBlev6d/rZ5OTV6E0yH
OVmm/Etv0Zx7bkI5DI+J2rWLJxu8i1w7M6e/0XcpkoOssSGOcZ4jEFglNO4e7TycbHe0F63+nLbq
gFF9YxrSA6rCwXBgn43hiXmV9eOSItfzuS8o3bWuMs+jc5KxPW2+R/i/24mb8RrTkBCpEc/wG2ms
cQqWleFrMjR2/mNS+z5/leIGHDiswjT4MtX4OQ0HvOKj4MnW4qJ/DSZVnt8crWxnOCmxEj4uY6NU
boU8VXWG4GSQ/5J5mp8hztrlw/39vL3WqcjwTtFoKxU6CqtDMdD0dh4kcSiameph/1N+aWQUa49F
L+FFo7eFYwDEJsOf9+NubxfwZJoMkKFiPrV1sxm6CXGDOVDiS3UyYl0/j7ob2bVZ7GTW2/MRNB6J
U2TdqW5RFr3eU3WZ6nLPSe+PacfCHEo1+y+jifYbKwbuTZMpRnW8P7TtkUFIRsTwgPtgdF+H1CIV
E8taS30pXUr1pLZ1kB0L2miHT2gpLPbOF9zOJE8DZBSFeJjguK5O5LgE2LBlBAVyJJ+P2TArpyD/
aJ84KRC1cZglIg3jH87qni6mMVzoEAwuqaZ35wo+4VvZL8ODjE7cEadhOHD3Z/HWsETDsVDZEOj5
KudS9URPcFIJLrSaqWcnwfMBB6UP2qyJYdGCCLOBE/5drur6W+XANoVpxonvjLrua0tkHiwptHY+
0XYRUkABMKc5guo/D4brKBC8W8wD89TnTaf9GOt6+RZpOJlolZ2fJLkqdp5bNn/v+iIBIqKKzLqg
AIrQ7nW8YlIW1M6Gyi/HzHhWSIsHL8BD4DsVnuiJkcovHArDr3ZSph106lZoAduzVgTPe416pFmY
42uv135BB+vwUBUZIrSIeCyY/MyaVZ5nhD66p1Gh+ey8UF3aYc5vl83/OcPz0KTasvbnG6yYhKnU
Kj/C5OLYYuLnVmrY7mzxbRSUQ+g+Bttk2/HUvJ7g3GjzKuuz0QdY7D9XuT4ck0jdq5rfiCIGAQ4C
3Q/KlfjvvyF9WaguoAbm6OtqMT+hdR24OcDMzuK8FQVxe/G8EkHWlNYgBcQ3jWzy3+mddS7Fv6aq
WvakkranIpgDxyIpI9sZufLrwRRQxugIGiY/aYrnKJCsQ9qFCdY5NNXcPznezXyvl7+gdvMi5+kC
O3iN5iyxXmuNlsw+npNLARM/jN5qc+67g5UtauEN6rjYr1UbNvKR/MOoX6fU7BR3pFVl/DvMJfCz
elyK0E2MXrKPRmCNn4wxlIx/nQgzmJ3FdGNmRI8ROR9tw/ze1QEuWVmokPXMPgmQQCIz+WFSut63
LbKZ+1OzPYjQ/yO/ZGOwQylEXH+EUJOHfqGtziejHRq3pW/4oYjG4d+S8usXyRyb9nQ/4q3BkfHw
vENCiPtwBTdpQdqMqZEs/pD2wxPtivlhBl/07MVSdubxxkJ2eEWK3nxkdmDQXA8uaFIp1Ls09+VZ
Vh66cIkONLymO1O4TZhIlrguUL4HCeXpdR3FimVtkWim9ft66B/URK++0TFpHCVwQddBzdLL+n7e
KafcGhoUbCGZjlzR5ukqFOHDyekIWtGIX8VFflDBSPc2zo2PBRMDRAvhFPKWdVIWNkOfSElR+HEF
nOBQyDjDRSoOo6ylr/q8VD96hAByl6ax8Rw049Mk6+MPPQmzpwyfxmeq580xLKG5mXq+p26xmQPA
SiGuLDgjNOO9iyz+dhoirTyrs9Ur/pAXgASG3bqyZKmP99frNoqA0KGGwu4Bs1zvEKpyNJiF+KpH
M5zdJU6Vow3vfmeprpUq2XpA6GTcoh9JMFFXqyjhzVumatdfMjWfTdfRScJ/IfHQt5/Cxajll6Ln
SftASXqmJW+x7OqcSfZiP9VhEaqHoE+S7ohv9DK5kzkOwCfLnO8Ju22Wg1BVIiVglQM6wv68Xuqm
QpGwb5r+okpq7SaxBs8OUR9XUlN1Z+ltp120GQCxwf0HK15jqbAIeIDRx32hktIcBisqz1qSOt5H
P67YskQQQYSYzfWAMsSGcVmuh8ukt3BMHDU6g57mH81cRYex4OXANAYuXHvNy3raKnDp5csimcpT
OaS5J/eztLOENkf5exS6QcAJcadcc5lretrgyTdE4b3m9onxs9eWh7LGeMYMwj3D1u1SAMRiIVCf
EEW6NUxnjAmPz0xTwLqdIHa1lHYQo61DkO5M+37/K92MJWrlwpcKW5PV3iiDlhZO5C4vUpGgLt5E
+qGUuDccE8D3fqjtsmNYwlIH1TJorOu3E355WY8Ig3IZu9A8KHIYePFS71WJN1cGnwruLw3EKJBw
iK9u3SXNxk5dmDw85Upv7IsZfKaX/ug0WncaraxOihnvNYHdHBrIrSwevduH/WTaUQt0qFyWeW5P
WgEmGKX9HkR3MwopBT0k8Ju55693lNJ3YRuVunKJNDM/9G1RP2t9uGdscTsKFBrEyUXTxqryaHbT
PNXwOfG16oxDkCT1oyS1ex1WN6PQ580pRAPFhl2ZGhESnbPNumss9PsTzuW6k/aoIDcXA/1bovUF
dGBNRszntDAHHk4XXKSWg5rHvikHX3BJ/5KU1ctQBB+z6uSmYfH9f7w1jB/JiYE/Dl8oqbofRYjV
Se+ElWcU/R4bfFO1EJHgCVDz5pG7seZpkU/u9VlSLtqIGeeg2g9xWDxYEUIgWr18rZfyR9AHn/F7
+KCCxPsYmU06YYFCqGqKL/tbatBmjdElMesDIYTgrPbDDMfYKR4ynr8fzWcZpKBXQa7heQEAfh0q
7VgWy8IiiXpHPWCUbbulo4FGjt3eO+bWeuTAhQjONUJGsjoHZQDnlnKtiq2ngyuhk0tPJl3U5/tH
4K3T1gQlEDQ4kIk1NSme9N6Ym1q9NIFlH7Hh+RVAj/DsMN0rsq8N1fhMMIIAtqnrQimhaHE9dzRz
tFXQl8ul0NII/dIJ7tFcqYestIrziJ2F3y/R9NIPynCqlC44gXdWD0UXjsCg1p6S0nZ6IYmTRyLH
QTZGk9b1r8kLbTb0RV8ukxHOhyJzENteCu3DiQ0PUThYgrND/XZtAkTtpwmRGVUvBdPqhd3ww5jq
PXmC7VA4FlmPiO5QQNioYFLyTQGYtPkSSpV0UsIBHzS703dWyibjQLoELgblbtFwzuV8PWFBEPVK
5ETWJa7NT7NtvAy0croR8l2Un/cWy2ZIBtUWZKnpkIQTBCXjOpgzISc6JK1xQVJL98Zcx/Ym1/Yk
N29Foa1SUAyp7vCNrqNA/B0SZxqMi9EYtWuqg3PS036vP/pmFABo+lahI8DwuI5i2w1kHPoELrS5
xzQNSxoO92Hwx/2NfCOK0KYQlySyABTMrqNU0C70hSbRS6iVi4cRvHIcOmny7kfZHBeU5OiFQaZX
8LU3KfQ0O107SYmNQlbb/VFnVI1iLe3+QRel39k6t0Kh7USDJp9HUDSvB2THCDo3/JBL3g+FWy7q
cLZ0ioyxkzQfrUIzKghNwgGVnIjX73UoIOAMJamcSqOURh7+q2iPyOiTt/myRwu78ZkwPBJdodTX
WXarUHFZdrnUUtQMZQxf+0DpXxS7mz9664sB0T1EPYCHDpXa6wE1EXhfrMUMyNH/irGFftR6B9kB
e/ooeiiEG2AmYSFHronAwXWgokPHJQ7z0NdQGzralfpPiSjdzouKRjz+zBWkx0uAogNvN/C8bQeW
XJBLqWZvX8ammUuvUu3wtcanbjr01Mp0aM5qaflcpnXmRXM6ht/iuZzszxYekepTSNVk/J7Fcloc
56JGXM0kfawOFBnVS9WkQ/BdGcdqcSOtowBaKtJguGoymNpjZUh242IUQKuK25nthGEymsPFGePT
tPVyZ54zt7TlUPJUPHKmQ2qSEZ+CLmtNV1GTUT+W8jRqp9wZu/rkKO2Yn0PcEaenfrDN+uxYQX6K
kROzZpdS0aS+zXm5jH9CdqPAataT/RSmkV4/IMLqRI+jk5b/ZezBXySwmnJaxsQOPzlFpMcnITDf
d+6kL3LsjRV8lrdpIm//HKR6FJ3nUWnAaKR4bj6po21gdwAqi02sUmSTq7WB86PMexY8Caoj0/KP
A4Qbl0X+hxlBAD1Mla6mbolYcPGJq3xqTrWeLG9y1lp/pcqYlfzarIq8aZH0H7YOeHC052JR/zAH
zegeYgxx1QOtX5Lqog5RI25sBZWpHk0YDNW/bd6nn2GKKAoyIKRep6IzsMrNGxy0/ERB5+xpbqpx
PE8tdkunNKEt/CHgdYgABMJow+cxVoa/JFBeuDLchUZ2cCIp0H8BP4bywVymbP4PozZLPSRYkXSH
Ysqr9pCZSWC9LaRYzqke9Go4FPmwDGdDKYzkoTOtiXb8vJxH6YUrkX5GvdHD15Ipin861hikRxnU
LDrVdqr9GRmFrh1o7suqozOmufVZTueMbu8hiN7CUXKyQ2W2lYTsklzX3mAlo8zC6AfVG6cowkuU
3m39OU2HVHnKx2COeSjOTvLa0aU8P+hNkS4uH0OiDN9atX3IafCfDxT7k+i/ZQ47++CETf5PELbF
mxniOuYa5FrtoQrH5K2ftUn+ki299jLLU4bzMStNcdAjM+XkMBeGVHrYqZbLY9fJeYdtAQDJZ2PR
s8TrIl2KfUXPpOSc8LYMz7BEzOi4SKWtHueo62FliM/wva6UVj0BEKjGQU6SsTpNZVLJZzgivXpQ
UiuqXQreznSmPpTMbhRnyw9E/MxBWH6wn1y9DvTMi9GZ+TEouBV5LZyIyqVpf1I9W6sVw6uwhDeO
TdfK5i9FqXP5EGmNmsLPcNTXWpNj81WRy7ZMXTqy2j9T9q1yMI00VGGPZUp3Kltd/uf+zbg92MGV
6MzjvoKjB/BzfRLSWh4AOQ+dnzqDbXj5OMrPxuRMH7SWpkuFbluQUJqyqSoCy13HUVttmit6iRAi
pF2uSqMhdyHBJV/BqvXjBOPjFJp9Ee5c/JvCHvqKkJg1KGnCLmbN6M/iaAq6keyvtobg0bJ+JsqI
S1XY0mSZFhS4o8501aaXPtwHAgeNdl9qwYjhoveyGm8oI8uzVKZ5KSplOuvClgttmz/uf7zt6Lj5
efy8p4EGTLTrSW20RcuFKtRFswPpZEq69pxQ7/GMytZPWao+ZzHiIE47ah++P8k5eH6gbMglxF16
HVjra04vrXMuY838hbB6nltMt3bym23qDq2ZbJqMmtx94yZHnlvXoyk5l6YPks9OaiUnRa+k711E
aZQ+9OXr/enc7gWuWliTMEroJN1g9X0dxhQaFAreY/GG83H0VUKF9u2DQchoKSgpgK0WJdg1PQxa
SR8P6VL4gwyDpGlxHbBUaTzcj7LJQk3QVeEQQds+vOk1eKeM8jhmUtn4IXDuqXOq+MGIJfVb0yFv
fT/UZtZE4o6dC4Q+oQ+z9qnEhceI1LZtfKPqzIdoGPODNijazkberAURRdR70Twgm1pXlYuOEjBm
8I1fgwk80d3R0H3Li582jBMmAP9+dEwQ+MDzmTneprx+rtd3LTmBnI1J7zvlOKPNZ5auHMr18X6U
bT1FIJ3ozdJ5K8RP1gxdGiqtPuRT+bOUF6OrSAUGWnUV0mgeJIrau6mt2dGxTfM+/1dxZqHjmkoB
lLp0LNtPRZaW0ymraRx/Sa3M6F0c3YO9Kt52KfEjgdG5GQULZN2jqVT84ShwRp8VJ5O1NImXkAq7
UT/t+cbeCMUDj+oS2T9zvy67hiGnSTTJvZ8b8+ChS5d+RTVTe65Kqd+pTd4MBcIMa5GKIa3+119Y
iurZGSO995s4nKwDlxCQjhGGPbmi3NTmaedTi/P+6ikAiCKKc8IohseHLn7Pb2DfXGWdrM7W6Hd8
xdyndVPCHmvJDBQhbazdDm3P//ZYGI2luqU2yPVXW8ezF3ZjlVjIfytx+IAjOhWTUYniPSxm81Lh
50Ha5o5mGQq72eufZ49S18HLH3xLUuKDNibkrZTRPsWqQ8nJqGnPnKS9CsP25Hh3nBX69JQUqX9f
B400VD5mCq8+l3cfuTjeGK8Bc7Iz99tPLfYyK0q0MW5f5HOG7maaL5Ov9pSED5pULj42rE7s9fOi
hzvH4Y1o/9v1Ygm68QYunPN4UcDOFp8GyfkhjntIrEEcf6IX6Of9NbX9ZqJTEphVvJYRpVKvp88p
MbbN52DyOa2kz2g1hsYjmLnqFbmt5SfkYOr5kKVjE+1cLjcCU2wHReboetezvQ6cWSGUE5iqPvBD
5QGpS26kSKPXy07pK3WdPYwin78/2u0FAKOOiwawXGRW1upIthZEucshnP0im523eFjC50IyHOT6
4uFTm6coyt8PeONDAk7yQOeIwOd1rZ6q6H3Ly7AgIJP/EloJmiZogn8Ngi4+3w+13QgkU+CUfEiw
fmddpzSLQNEWK5/9VrajZzVJUSHM4z2nhFszSLZGvzBqpluordS1UOF1Nvt6EM3fLCNuvVAxsrPc
J4HXo5C9Q2q7MYHYR6IhprITWKmrJLFbzBYZiUL2lcwx8WStem5qzOySZtozzrkxgYRC5kboqQt2
5PWKxIpnKOO2ln0tHIMjkub6g64lH0ZEAXLYbUCV1Aw5K1cD0vIsiwoEr31j7PTHdHTmF7CcPZ2H
G2NB4w+8lYMYZtC6ujsWbUt5ulH81oItkWbdRGfplHv3l9y7E9r1hcQIQHcRgOXgp3h4PWWjFYeS
bQWyP1Az1Lyg0iDPlQAviAiWk/xTmmwo7R0E689zE9XOCep/G4agRpXkPMyNrKYHNXCmb7M1zcvf
6lhk1rGQrd44YA862n6jFnJ2kE0ohk9p0DT/WEFsdk9lHQ/2V/LvSkZbLKZSqRlRlJzmaJA+aA9P
Skr1Qtg0w6ZjOtfMiQ51tmwoasXX89i6kM+h659WsWAlKsr3+xN6Y3eJZke2MLkwqN5qcUxNziGS
yIqflTJ924oBAdilt057BShu2mOTJaq580DaLhXuRArLoGHCg25dJbU75MumqcA3RkrVs2rH8JgW
vd1ZKuKXX68U0GzaqJlG0a6rrkaWqspQpIg0+I5ZDj8zox1OLFztrVjAteapMb/r+Ho/KrOs79By
tycIqAFEUh4X6FBwjlyv0T7QoAxFrFFENKpPWTMr3/oU8vE4A2Le/3w3ppJQ1IF5l9H+tKYzcuF0
UlsSKtCy8UVjqTzFam/t8LS2NycZAa8xOko5QNABux6Q1aFZjQ285gP8Nl5hjMYpnwr7ZVKb8I80
NrN/HbzjTx8dGorcqKrBYaXzE+rvdVCUlrOmLFTNpwrjHMwmjb/ZTmR8OKEWTCi+EpLwlNHXDmlz
lehziXWUj6lj/AlnXra6PZovZm3tcX+3y4KnJqRTDkmSav59PaB8spxKogjqO3L0s1mc7lHuq/k0
Ru1ePe/GKYkaHYRp6lPIFXJgXoeKTABmvdYMHyZ+KuFpTINfckwThJ8eFR2/Ry/Wx4ruI0yVlCcz
WpbWq8269GWntpujGk/V/D2OJwel0kEXFa5Jl5OH0Bri13pOw9mbG6n+F8/nMP5swRMJH1QkNvKj
WchxRIuSjeGz0uex48JZqQPan7J23kt1xIRd73A2OH14aMSxBnhgX48SffYiGO1S85s2/q/sau1g
6f1jFdAApMbt3/MQPc5pg6eZtJPCbncd/QUU5ajko2TDA/I6sJm1ywjqrfqaU5qfFl2S/s6MRtnZ
AO88vNX4qLRzCaDJQpw1RDGgyNIsdmP4tETZB/B/45LZZu+FSdd9Vqy29WVUfM+z0ZeHaR6rV2wH
Yq80uz2fuO3KFbbF3OkklZQjFXE+/PYK5BHXx8gQ2L6F7YQLQiMdmqkuQe+X9PjRXS86/8Rm5AIU
alvXoTqzDPOAWpqvS3Z81DC3oCpCaeR+lBsDglLMmxFYF8OONfd2XtKqkuzMICUCA8+NODwP6oIj
dsTauR9qew1ZoopP4irQ6k09GnG31Omr1vCV0JK8Oey7r6aSDoewsUE+FDuiI3BS5sSbtKzaaU3Z
rlNiAwxycLNagaKuJ3PM5CqWVWIncex4Cw4SPHbUeOcOujmZ+BnQeAsMiFb1dRRryHCsaQfDj5eq
P4eY9n6KeIidMKPfewtsdzwDsgQRXFg1wBy7DlU30oSlqmz4M5RMtEO5I96cOG+/RyxbL9W0/N+s
Sfo/A/Dn0A1D09lTML01WGHQy6oBat3cF3qsRwNrx/ArOh3+mKRoeEFrMfxu5sYejnxj/3PlItbH
AoWJvfEqKRsdqYpANX0EfQbrIVgGyXLT2nTojrSSxDqUTjR+K9u4yUlep2w4y04b1y9mo+A4VUPI
KnZefLfmn4SZW4wXPHnqakHp6WyhANqYvh62M9hillN2nb9UbX3US9Nw20D52TrhSSmzDwv9wpWn
pQvaiAIMBTP/+tMvWJ6MwqHGJ3W2D0MsBzDSw+YcN12/M8pb31jornCHMv10AVyHagGLge4jyx+K
SXXhNGGa0plolKSB/nb/dNjStBgWwjUsKDIQ0J5VrG7Ek70OR4v11A2SR5ff+CvJalQacylfPo9K
O8+utfSZP49pPHl02QbpqSu7/q1NcnM6a6ka7SElIuj1xSOe9CReoAhAiGse1VCEXVuXke2PcqNf
yiEfXibYZF/uj/1GFN44CDiihyosolZf1IzDih6S3vGtsZ/gnBRt+WMwzHnnAL7xNUUfA41QvLL5
WCvakVlGVr9Iuc2NkqfQjub5bTSU8aREpr4zIpFwrOaNY1BMGTkyQsqre9JK9MXqB9n2M7sbvg5G
FDxDr6N8a2WyK+tB/+3DM4iQDXRg2keo8Oirk7eQyloF07J90woyt+oymg7tbs8Q/dYEvhcwhMwm
9/JqAvuh1ULHTh0/zYv+GNh9f1BKK0eQV96zt7qxJN471iAFCWmxteaqYYRWaNWZ47dTPXtjV1UH
FO/2ZAZuRRFuC/D4mDW0sK73d9Q009SD/vhGh/dJh7ielwDzPHz441AFRO5acGSpQ6zOykmJCqo1
afjKrWici3LsXVkL9ppbbowFMhWrgPXG+bFOzUz0hJHZQBKqGrXs0MdW+phyQu5hYpsshn36LvJL
qYzkbG2QaiejYuVY6r7qud0v3syhtXxV0rYAF+smycZKCu8zj97zSjnUrSrTp2x2MLuzydbbz6iY
q9MbppmQLwAGmuxAco77tpCZkBLX4Jj7K5YRXXFrPGwdD7snh3+nfSE9ZAFg1YttjyWEDtkqqKvE
hpF/bRAyee04W2IMd81Odp1+RIYLdYU5+1ni2Nm8lBaSCq4ShtnbMsUGXkHS0FWJS3U2wHmpRmDm
uWoCOEFaKMUoLODn6bipaiT/jCn+om9xYnTlQ6OWqnHUUTYanyc0rSxXVkCK/xobOV7QrFJm81nS
Y8XyYycr68cYI4WANpQRZalCnR0K2ku7zC5uGEPlSkiUpo0XwhfUfyodXjy/PrjwLKjF7wA7h95W
X2sgBUAtZLb9ngTAM7U89LocGfn7UTZnnYhCYw8dciJBWadirSQpKi1Rtm+XffJqYlfk5kOoP2fa
NB2DMWv/vB9vs9CF5r4BLwFghX6f9THu6LVT8l8VP+nj8lSrSNZGjW58eFSi35AkE9wBaNtcHQ0G
TRsywhOq34RW45VWUp3oSJOejWqSHg213us63s4ib0jR3Qw7WuHSFfvu95dVIku92bSaj/+S/or/
nRO5EVztb2GgSaEr9xg6359HMYKrOwo4DNKyUGgQRNw1ODW3Tlel2kAK1+S55RlWVf/SxzmqzmbB
8XuuDWkyTpguTOYO1PIu97cKTVsOjFZ4zQJaX11XsAmFJ53j+Hk79fOlmpzsn9Qq0j8ba0zDk5Wq
/Q/shqjkZekUTig8Oqir9E7Q/6q6vJUenQzrKFczM8nxWJM2vEGN6vPXyLRb9cyDsVm8ONYtmijr
qav+0qw8REiuT2bjUKVNHx9L0J7G62Oj7P5wAtP8L1AH6zvNpdrgxjMKha4ME/HvoaV0e7o/8e/3
5Gr4EDWoeNGvwXNsrYSsSMrcmzTR+6gTVG5Nvc1PnNHQ3WR2jJ/aMH8r7MGb0dX/pymH9i+9Mau9
c3z98QWAR04H3gPRm8zuerk1EYQuRCQcX0rS+Dx2jdJQN1bD9DB3aboDg27uDJtMCNxOyMOLTujV
5w5GrSvapnV8J4TKOPJocule/WFOue4WUn0uCvVzaHMJ3J/nzUHBy5B+a3hTMItoBBNb7rctNWgN
jSjAU76q5t2pa+k1y0OaRj4aBTgE/gN4KI97czOTjZXLRhonr2Nc9n+OUpm5qBmr3+5H2aReNlHo
mVCgWzCSNbxr1Au2XmmRvLaDlJ6tXJE/FdOSnoC49t5Xm5OIhzuBgAqADIDT1ieRM7Y5MmsAL5mD
m4Q5/TWloXUIaMnv+iHaOYW2A6PLVYBb3FMqoguraGFUTGVYVeFrMw7VAQSBSnNWaRcl7z9sSQj8
AT8bgJxBgSqp1+shnyZU8vCweE2mkiJP3eSnIUMA5/6X2q46RoGIIuAEaCSvxusoEmBdqRY1N2ET
ZAfyjuixTELnfD/KjWkTLyauKOrYwNUr4LGOrNJKxyhl2lIt9KrSqX7YC+28btIWkezdj7a5Kiia
cNMyIguNYCoa12Mygng085HbXTbCxTVylNWcWvqnqYZnKRnKM4zSPd3FGwPkJoR1jsSOuIFXIXtO
JHNJu/QVmnv1GBgdpa+5kzJ2VxcMf90f341v5ojqCde96ER858H/dlJE1hTqclghGlW24YuDOPWX
RM/L48ejUHxVueWFIs16FsFIIqmTrPx1URbIo7kkHVHnKHe+1a2xiPIrupVsKzDp628VhYlSIFyQ
v6q9HZzoTzH/DiMj+fHRsaBzo0OTEkLkQMGrKJJTpWFiBMxYpUOLRhDPDYd6zwhze3EQxeCj0CyG
nOV6xy6WvKhlWxSvZaYt55yurqMzp8sJ8azuUZfUya3RD3/u6tzco8Fsl7wm9Ag4kHiRiIaO62kM
RqWCPx3lr6ViDeOb2uRmcqE3Rp1eG56SxZdZrfqfZhUYyYeF3t8dGTRUVKgagnCJn/bbamyrrFWS
sS1fs8gc7UNZORjRYbL78S1G9ZyiEKkRXxAxpus4WTwH1mKH5WswoNdCt0B+MHLEz5zMtD58KArJ
Be4vbi50W9e5ppbkJQz0rnwtqqU/gY6Yr2XSlTt55RYnFcoOtEghdUP2As/mekRxm2i9JGXl65Ck
44OZ6ukpsqTgzFssPqpjZXp5DlsbfNw+TBhPHQd71C8FZ97O8by9Q+naZ6tT1xYVjPXqmf+HvS/Z
jhvJsvyVPLFuqDAPdSpyAcAn0ik5J4nUBoeiSIw2wAwwM9jX9wVTlSFScYIdvc6lRDrhAGx6990B
/qzAKRN24oja2emRxjnRDd0EjqhKr0cf7W9PR/iQ4RUCjYZU+y2+T+owMlx0/DQKxUqQDy8psi/+
P24KNS3269UR5Jc+LPWHcEjJzE8Q99SFDbKuoFkFSalf8Q2xrtz/9U39yRSEShBse1Qp4Di+LYlQ
uVixiISfMFOCArtTsGnR3d5mA0iOqQWyAPZ2/fDXF/11+YR9BI4/qMRAvgCI93oIYdmuYLK4mhNV
flZUMMOMCh8H2PSdN/YnIwTIFhBsiLiQ0PSWbuGBTG+ixR1PbKLucxtTdkX6mH6WCPjb+Lz929RU
KMWg1sJWCkITPADfHEtSX+go0Ck/gaIbnK2W2ttBm7R04/ewyF9aA7gSlhXAkVi9cGB9c9oXYgTv
s8adAYUJNrIeRlWg2IHQavR7+Ji0A3Fv4wXC7Uw10wGjlt399Tv8k4EDMBl6NVDRsIC+hfXk7I/K
2k6esMSxYIPlWvibwNMzOcuYx8cDrA2cK8rciL1TDLzIl1+Vdit1Bg1S7B3rCfCtg3rTtB04QXN0
GkbkaCTYnyIOE1WYH/D6DP6fY3vIOIhRxwYG5+KZJ8YmO1eTTl7TxEJBl/cstvGzF0s2niOhPVt2
k/FHucqTXHr46wf1dhBCMIOhgHe08ivWCu31YJ816NbKesNJJVSWyvZntVOdaFh/Qe/47xZK68VA
wAFUtBaDv/is+h6bvcR29NQw6SHxdVDIYHX/bvWCq8C6GYvUSmVCqfTmluTA/YnQSZyQXhgXUeRk
Owy12yjjrABTYnpny3k72NfLgbGHMh6FBXp06xP+aa/mIZibabrIU8udZDeF2GKGTHkbiMNUoVMz
7OSi040QcV34y9i8s4q8Xa1weUjzcEbC6Qjb+FvTG6VGr7eST6dGVRXgVsiAROWq7V8Pk1+vgnn8
4vSAVRFL8pu1I5aw/w1sPZ/gUpNejNC9kb0ho37vgPzSFvl59viQuiMgApkXa0s1fntMiOXg0Gye
9QnoEFJ0/KAz6U5m1j2D36yl2yG13X0YOaN32QgYTtgSkg3Yx4IZMMErKXVnOQLA8CHxHXjd3nQq
cO0OEr3OFKnSsJhZFNxmoBbNui6f+zi1u7oi8bc+cclNWwGayIloOiQtp3V2t8ALFtIG17kNYhl3
f/NMhJsFaoCyF4StNXfwTTcl6KFaNCM1J5Y5X30VNruGdfE7M/wXicZ6lRSrICwEcClM89cDNBhr
PyUtXwDMKs/bCBNNYT6C9LaU1qFwfcqMASjmmCmDW29tanoaAsz+XRfVqdwi57qDIYsAlpgbeNs4
JRpNgf6bldGavYCRjGmLxi5AlDfFHh9TDczP8pPKUpy1iZd8dMiMxv3LOP6vR/Pf9RNDEQCyPZX/
/B/8+5HxBcqHZnrzz39etMDMJHue/mf92L9/7fWH/vmJP9HrSTw9TRcP/O1vvvog/v6P65cP08Or
f2zo1E7L5fwklqsnOQ/Ty0XwTdff/H/94T+eXv7KzcKffv/tkc1YuvDXagiAf/vxo8P333+D5cNP
U3r9+z9++PGB4HMXTLDHR/bLJ54e5PT7b473AYFFK7cO9EjsXnCh++0f+ulfP0o+YDqCpYZ9FEYK
L/YylEFl9ftvQfQB3FRoL2HNAlbSWs5KNq8/8d0PYLlDFQTrESAHsJL47X9v/dVL+uOl/YPCkZm1
dJK//4awE4zRP5YFjAq0L3BMwp6ODicakOsi/NMim9qsduhSP4g5dOw5vHygI+Jg/aI1TucRYXUt
7UJ4PU8k5OVkVi5czg3YEdA827SLhnY3IEIlduEcU9N5OWkzCV4de4QujFnhCugB89Al4pmACtyb
HDrOdLrpdOAAhecsYGF1gGDNAPcgAU3mVSEus/EL4ExUpiFcXpGCIDA1WkBlRccc18i09NEGmdOb
0KlZqHJ4eLgTvchC408I7rXRMF9jqZmHE6hAc3SHeTH4G85MwE5x0lYkX5vy2UNLMtKdhVGTQAxB
ZyjhM2IYfDwT2CxuW1K77lntS6fKYXsPiZdZQvFcNY4Uuzn0lbiOApHxK/TE3OkTj8lw74zMSQ6J
9qXYu0S5rKRpXD90QHjGotI+H3IS0y7JE4Cybh5ZeDzi/4VfhhPM0csIflMILhmWJI9mhF5tKY6b
7FOimDvmvYLcZwtnvd7ZT4IEwyXrYCOP5XecYzRqpghpfNEY7SWYAFkxhePE86aeYwXpe+9Ax55G
/Z1M++UigHluXQCbNs88ruT8GELdRD/yyrjeudfK+saRQcwKiMyqRwCnstsFpuX6lkdum1UgH3aL
7Detm9r2gbhNEJ4FRAzp08iXprvLoNgXnxJeZ/LcRWs73sySZWzTqEQFZ0j3CS+VHni6DVNhvhGo
nurNRKt+gsF76F45LEqaTeipENZ8w+RXm9ZS1Oi8bgySuSMIwYp29ESVW2DUXyPa0mtLZB2UwtTq
ZsJU67ekU7Az79FjOiV+ZUJwTGLkssPk3wQlfgRaTc2Y/6zQzZ+K3lXqug1Y2+YWoaRu0Teu+ISe
SdrXeTtTPXWbpB8kH7fgQ8FpoeoDAa33ODK6o+2Sbj23HbIz7JWLyHu39eVGynGwFxNNHbGx2Ji9
fDGOF22almb9x272eL9V3rDc8tnlF01Cqu6MoAlm4UyYtvWnRLZ+Dd8nCqnXBLTp65DOY5xb17PP
ruJpAMF5iAnjjk4QXwzABsJymdzhinDtpQetnSjaqQF94sKtw6XexWErtu2AhivE6Gy4GhINqqGq
HJQOdSsctgUbDEF7BlQHC0iwB+HBzQzc+CI5CbGDFi0dCxrxxNnNfGHpfq64d98Klyu8KJaF8P+K
qjE4SJEkpIz8HlGlhZ9VBi2mGVqSjasVqLJDB9e9HC8FZ3bNokZsQcLUtxAoNWTndH5/Ce8AZEyl
1owjNGbcqDycY9LlTRJDCA63eQ0jPQQjHwc/qJc8TbHvopfdJl3h0boZII9cJJAIw2EoObLEu8Fy
W1+HMAkzOegVApVgVenwpgcnX+/aOdLDx9Zx4aBew0DY5lZXUPdjv3TltnOaqLmDJB2nT1fzvsV4
dPq0hF2/94CnrPXJsDi8BGXUNbnWvuNcZ6NSe9y4s5kpTR88PTJ+gNVuGOOBk7FfJd99UrQCiOKm
bn0TbBXFoRvOHGiQ5x3H6XPKtTRU7FuDVhWy7SZv2PrTOCQtLKDhlV1auCfzrz5h9Hx1OgpOPge4
tZXegmC40Ew0w3nEaR+siKJLohKs5L6J52THLKgMa6dofE5k6O8VVnn+hczQD25SD73tXTuCbnns
J0onmDh4Xr2bZx/ntqpiNyCm4Wl12uHmCNDE2k2cKJUURFHkLuEcpDHgCSDoolUQnXd5Fs9L8xFd
CKilusFJwFKWMMr4PPMkeQB3oZ+/SCeJpm2AR8NLZAn0/XVUGaBzsAQN2r2OWy9CxmRs1Daq4evw
Eb0N97pPAqQYRLSLu7MmnFx326J0/KaaIAKM3uuEbTzR98EnlzQa787hkpUCVg5NGS4Is8eyZC1C
AuZpQRbj2JvwaVwawNO5JnBRhG+nB5vaJY/AzeHg4jX9uJyQVjGDF4hcynbuYcPRVjPmp4XWxQcl
umKzn4tmdtRZCjVccx7ChRrmHHalahyjjjjiW1rXVR0gplXArT9fBqGDwolIzb8j0ynt4dQjWfgY
98y9hQcd/MXzBfldSIjIHFJhYVGJPybons9LuIchOlnQ1h0nt9RdqJp9tyAzbSXB9rSA4xSZTwoF
9bJr6YL9sQwFPHHrfPD8ipY4mXRqgcS196+QJgFDaQ4r6X5jDFQwZY0utf3YycYzh7BrvSVfknCu
d2zGflagRvQvQ/iPaJP3BKfhAzxjrLeLvAatyGHpZHQEbtLMO1vXaX/XMwSnd3lXd62CRVqGvCcf
SuEmlbzIOtJMT5AdLexc9qjJkg2ruBnotoJdzfSQWkIRcLGSsmnpqTZMaS7Hxaefu6EzgV/CWA2B
Tjlcsnt+GDpUBsOGV4uuzCabpmZZ8yGTagM5EVHnSOST6Zl0Fh3vQhgW4sXZRrghgl+Imc0mxC4n
K0iYqjTcoEPpVzJnrsfnvmwzdwYfBywDA2axmamndovvmAXowgwN7gFDt8baBEZK0lwMJHDir+MU
LRLeYi6fP2kqdAz7QKetxBfuBzw6TqD7+hf+LJz4vHE69GXSqWe0BOE3SYY8FsyqE4+ps9yMlXDV
/cR61/a5I9C5LHAuWtrD4tdjgg2tJUJcwd075jKnSR08g9/aVecI9XDoJlzTQO6rLGLjhjRpcgNL
p+wCDy6xpU1C+o0nczWGhR1Np77qSA5ZTpuqXs7RkojDsxangf5maeBQ89CriXwb6VTx/cDUoI4m
xjQ+VG6nW5jBxKE+9YSrqFBrJ2/fz4w250sdhOQM3U4NF8We2umOYKRjFLptLb4Y0kXXgsz0foXV
/duYeN1Q0HRZ82AsWNb7ugf8WmhD1YglBWKI0ldaQG2R6ta5GYaB6SudsYggqYWMrdinYRMMuUJe
Gr7UNOorpG5VPyqs/5Q+v/115VMsXMzy58Jn/f1/1T1B+AHWbRH4CKCcAkdZU5X+VfYE/gfUQRAG
rM7XqD5WpeQfVQ+QHhj/4kAJqesL4vOj7Fn/HrobqzsGYHKoCsK/U/a8sOX/qHrQdFp1eGhWv/hD
gjjxBkfFQUV5smotdiwrcBzJ9OiBlNKzGeN1LR4Qwnbp9MI7ZjysvukGyEUOU1jxzXRx5eSJkP4+
QUl023lGj8W0rlEsivmdrBIy5+PsJdNmRGSlKCDnaSjO8b0N38GOVmzo9V1AVbimPMPdHKjfW6K4
4AkMNYXjFRH2+0K0Is4d2UVFZ8MRtKp6I0lX1N18/1N9+6OI/Llo/LPLoncI91/A3bCVffPwMsNh
wTRkXrHg4KXDqsSt5b5LPlljz7hSFxrpw+8AOitK8fZWf77mG+jRGO0EfFqv6ZqDV/Eor3TV5ePo
v9N8fcFl314JTxNgKqIwMG7fQEeuaJPW4Z1ftFCcI9eIodQs4coCk6eOKudmWrLwnDQLMHeGIO85
d1wYlFmEr29MW4OjiOJlj66LVrkCyREntQYCplzjrHDwmO89uFieotwEdp7zCrvgiQfSB7HYU/17
jQmE5fz63Nb4ACSnoD2BQIw3EJU3UyRtsM4iB9q1Q9FwKGgKXblzuQYPYKeLGurl1Xoq3iQkELDn
IqO9yyxPQF3S0XButfIuqgqCzq3wZliLT/WonppwwYwJhzG9Timw09xBL5AjKCBk0NsM3IFjyct9
gtXpPYS93x+mnlcsB8kezyRFLa7yan1Uen1oWa2t2FR4kiEN2jkfXp6vXB91uz70sV/qMR9e3oVG
JtUGpqHITgcHrHbzgAdDU6qGhE84KvWmsFg/2Bk4lUwVDPv5WKYzc0qcU81zCKBBw1urnb1No0ON
g/6UBc9Q/tp10/CmNJ9wfEeukg9xX8EDVZkSB9qwO8oGlObCQpQ5FUQKOJwEYwcmPThgyKhFOoPv
oR8SNni5y8pNhTi27q6XbIbFfWc24A746kzTripAv0DoARSCPs/JSMwXGiWsRbNvJVNl9XzVMBLe
LGAQ3qP2cd1j4yWjPLl1pr1yqgZyRYaJHRqjFhyHrdT2e2QJsRttUDnmHPF15qPpyViD9eu04yZV
crliKYMVXhODK1u0cqpQDw7w8MyRRg4QYplCkuQpuL5OAQcdD2lqtRwOc0RomJO67SWqWgTCSJw3
/K2ETSIOU7Fe8lYqthTQlER9sdZCN7CZEWe+i3iyHT6FYRLDycZHnyqzKl9sJK9jRPsiarOq/ecG
h3yNtAAVPDEwjr0S9sABfAnh+/eAPpD+zD2mQ3Cu8aIH0JZTRHwwF3lqaPB3hQMHu9IAqhfnBG/N
FAEhw7KpGq6rXT+6LfoSIkbO7szGO7ku0qodzVjE69INSqi/1y/rOV2XdiZ9rPLpuuCDO+wd5boJ
gMQ1Xf8fskRjP43CL2zmZBteI/rQ1G6Le4MlXwOAC/TsMpYuMK0g7rObtiP2PfbTmwYYdi20odcM
BzREXpoG62T/CavTQHVgV4ZHaf3kE4UMK+1ghUMgRsBSBF0tTpDIBPef+VyVFVxNS3CWjjj0odda
q6vFLnBcpO/Ayys++Gq5xHd6oSCifIZaM32zXP7xYFqZ4I79l5tP+wqWLS/PJHp5PsPkNB5o53hs
y/oA/4M9T8uKPa/r+X/9L777C/RcPPCnf3x+Et+fXh3C8Jkf4LPvf8A7gTZ/tYEBZW7Vc/0An/3o
wyo2AMMIsLQPmuC/T2EeYGkYaYJ3tLbqwXvA/v7jFOaFH8BVewmagLUcBHPe3zmFvShn/hg7a54N
inG4kIFeASoCCMuvx3NNYh/MXKydxnWiQx8CwUP8ZhbfR5yFZzBCC77yZcF4H0QA+BYkFzjlQn+4
BYRMHpiHmr+a43GDLTcuTTdIPyeDO3yK+RQ+hCnz4RntggWctkDx8sr6I84pdEnvqsxzQHHvIeTt
F4YQxkrPR8dUpWED+soK5M298DLnyzxi0QTovOyaOYy+dW7oPIRkCQCAehqbUG+LKLZBPsBZ9ICJ
oss+9tvbn17qn5y33hxJ8JzWJhO0W6CSwwkZ7f/Xz4kt0Kr1NHhGp9K/DVzaFxItcL2LZlEVIbhv
IqceQbZKRMc2b+L5MVoyrKoDsBmWO3Vtrh30zt28S3z12Y2Rj5ULZUQBXOuCDYwPyBx1lZsD46ur
3JvB4aZ9aN+hKv/pfaDDCdYAjq1wznlzGAmUrJNIs+cRQcdXpKqemqBfdvCwwoYfOxGcPtl3wU1Y
JLQOdrVq4ivg8UsxLdIB8sC7oppq71uFSMszsBbDPCPuUXXaP6R1I857qsJTQJvuUHusfacZvX63
V2P1JX0Lhr2gF4KA8JYwI4AnBBBdPlNSkSOFgOcIEGfCrqn8o9cH7zEN3/DY13e+ao1gjoOJAafg
t6EKVoNfkfnJ0xwMd04f3TaD9TYR7yaYGtHhvNLazWd0fQrNGca+Ie/UFmtf6s0NQ+e0Uh1TtFJD
dBFfDzqwJoyYDHtqkd7l5U4XEZ3Pshu/w8jBf7ZDNcLwTapD7MDVdjMqd/lGAN/ywrbR8qC9sVEb
Ikh6HIz/KaKJ6+SzHcavqlIDQkiXBBCcO3EgL8hnO1egftAN+IDOZ4gTNip2+2hbB1MzwUEyuMKu
68x7Moj6C6W0vnIquPnn85Dyd1xTXrg6r94zNGsoXMEjXV0kUCe+vu0w0KxumukxUAIgA/Pj5Wxx
En0HKb5uAL1DFsOC1n1uXOMDkwaEva4FlYRpwBBfN3HTNECFJB4ZbPiWj/NEOySiLHz+EqNQ+Nis
+PrWROkl1BTRZ9MYjWQpK4qmGUPUNDM7UN4gOjZi7Y1JYfcMVtrhr9eTX4YyinKM4LV2hAQHbPTX
t4jJwWolom98TMI8qpAwvjaHoODyaM676r1jy4sp0etHCvkfoCQsYChQorf14tiBTAhS1Ld5ysxd
VNXRZunbvqTDRLoDgsH9h6DPkr1C/xH8Y74UfSWvfEW5yH2F9chPanVkXDikTDIa76WH7LBShKGz
G0iWHBw3hSsFcINpLuY+awu7+PKyTUd14+M45ORgsukbz6B/mcTTuVe5ybnLkkDkCqfYQjiBCvIo
E2cZqoJnzH6YOMUKiGwnsvdSh17XzpjWoNqhpxsiaQ22Q3ATff3sCaTtxhD7qLNKlcgadssFTyw3
nWjOeb7kErvL3yqdf1wSVEkEgCHrCAT915dsWvQN0EB5dAeRHrJ+siVcYesy6qv3wqjecERfLoW2
NUCVKEN+Exi+ry+FrRpW2EI+Lpm6A2yJ8oNPcrj3aAVMImMAy1Hn7XtIwuGxj/j1rzCM7C+WMNam
/Osx7r/tayMRcB1wYDijUY6j6Zuv0mckSRs/+8ZC4973iyVTjmRmcfIR1qjRzuVwh2jMktx2lXaD
3Alr566hUt/5XdwjO0OPn0wws6H03NlilBr6hITBKM1Rvqoph2PwvFcjFxJYEOIf/aoNeD4gnRrQ
b1XFuCRJxDtv8kV+/3omAffErIUwbDUPftlgfyoAIIRMx8GJH2DfyxDAPpj4uyuFLQSm+ie1TBPL
aUpxyhkgjdpwzJ4nI9Isly1O7yUqh64YhQf1JcIb9EfLzLTx2qZNkZ3j0QdU4svzEqNLlPsOpJx5
Y/3rUA7yI7xowjtrAvV5ZJX/CWux8vPO2/fV2F72zcRQd8AgkoArlOIBuFOdeCBLMbr3l3m5Bxzg
hxuOptjQ2+TMsX50HnI2H70hITA3UJ3J8izq4KRae2F3CUQDxUtGVPSeJckb4G8doSDwgkABfzNY
n2BsvB6hgZqklrX/IPzGvQ9nAcMBrwk1gvdgzl3nkoIUW3qZIecxi80haYxT9LYbzjoi6q4EcOSO
8GapCvQevyT+FF0BZpZXsp/gD8CB5AALglf1eWbquc6dSbLLl4H9H7D5tzXR4S9qHSZBvLlqHx9e
1Tr4zI9aJ/WBEEPzGINhDhHXz0SbNPmA5QAMF7RPsfyiCPoBOHveB3wAOCYizFCCIBrw36VO9AEh
asilxBjBQQxKjL9T6bxsqT9NXBTuiApdDZ2xJqJqeoHpfpq4MJmYXVhT9lvNYg9R7q6aNpBaizNn
AuGkyAgSIMZmQGQRYEnUM3FTDgzWmQHp2LdeSP4OhIuqAQP91TeC2xc0vlBrrSUY2KOvJ0LMRmQH
jgBxpgx9LJuiZRIZhdPHUnvnqAC/N2IwhYGKvy7SePF2xjB5noLAsZlV5R4tlgxYIY0w7LBBcOdX
TrQbBY6hFqDIghbZdm6mCab3hGQXU1KbrYwXNxfWvRqj6RFdzHrDBjUfw75LLypBmo+Ii3fPcCCe
CgmPGaRQAdE+yRl0YoQn0o8+SaJzuPxMOQzfFgTVowP0HJgw3hEIis+HqKcX4L/BsGUezpme5E67
lhUt2G47HYSPBMBZoVj/FV8k2DtRs3xXk6WFkY4tuETMAXwRrkLYlZusDj8PUzxu24CYhx6Y3tY0
HwcYThSjGzwmTn8fd+5H3fBbraZkO0JhWPi0vehZM9ylHVD/gXvNZV1NTZ4YPOBMetFRuHUAVfu4
bLQU8sKOkS0DdCi3fRPJW6pR2CHjSx5kz+DyMnjBIVvAXkCg1RLk1Od9jkoDud7oDcP6ot1gV48R
69I9kjE1OD2kDizqZkfD0AR+FXAKrpoVmF+eKBqwADdd0CKgdPSLqY0k+rdNLMIH7HTtcIZT29GB
d3C1FwDZe22Pccz2EES6haM+ox16Fyd4fbwes5w0CAJxYvLNAc4XyOYZBf5XxDSuhpSIScu6yd3X
E8w4FGfivHNlvF/AZSpNPDxmadWVYLejf8f0gS/oracqmi7A15x2c9TyXC0hvAoife52WXPrt2lf
9OBGlZ0dJtCovaJhwbcuq7YIQHAPjR+RsgV1KodvzXCTZG2cA6o/NqDo7B2+fO9IHW+4VqBYakfs
4KbuFiJunryO72F5dddL6yEYpZr2nPc6lz0qrKqPrmsDIBv49j5x3AiUoJQUAwxkAsuA1Tugmxxc
0A02veFXSBT1dQ6GdhEw4Z74sCxmC4FYhgImDk9o9S/7xc7ZLcyf8UpHJz1a7jrQf6IFdQazfO8T
i3tzaiHlJUWKQvfcEzI+0YGqI520WEeyQOwKT/ooKmafO7CYciDhK2Df35yzBVqD1gf4QCmHh6o/
Lw+t6/aXzhjvnGgdg7YPneRC1izwNqCDxtV5nCnefGIq1l3RktiJWzAyqG9RgyDJIocTXZDmDR+N
dwnLCGP3giGmZptEBl8HtnYDOL5p/0lXKGbq/o5adgC34cZteVROqoZdBJLxUB4PVd5bLQsbWRe/
2vCzAPnUV0uH1nVtGd36o++Q3BkFL0LmPwwwFHmAxLw/iahBAEtFEvegoHZfo4+X6CsJK+fJhdvM
ZZbO7o2jagoyG5nQS6mS8bvDKlswvx+3Dk5QiNpcVA52UnMxeRr8IGPQttOy2nSpyw5V1TZlMkx2
F4BEMReRadp9mnX2y0IwsbRx5e3SxtkuzdTeR87N3tdt8txPWLRL19PynqETfY1j49QWQpH4XAve
drkFOPQx61SzUxCHgcsTcrSQIvi3UxdsMTMGqogWDDThC5TxaWz6K4oRhjUNw/VEwCP+jPwzZ8it
AldsO0dOdwAnouo/20zH6U0XeCTdGS8Vk81hbib4E06Gpsrp0nnVR5z2OpgLyAWXnrp4A5Y03FZ9
yqMLTt2sICDxx58TMBpuqoQe/aUKP/VtRU8piDvI5atRsoZ96N0tvt20Iwt1IaiYH/XgzUUIh4UD
aIcabBMQw0JvUjvI6HhQjEunyw69kk03S69I3TY8BGsfqadzRzDaDSwlwIg6g3enpcgmn72boWKk
AuImkWDkJHUEjg2aLKc6qr8GpspoIZbUYp2g1XGEjf1tmqqqRTdg9oMCfa3uEeXTdYs6LQFhKzUn
eKSbE4aMOSVIMzhSxhu4AFC4zoKNx70biFq8G6fFL2VwpjvoSopihEvK0QW1JA/rfr5uUqH3IMqS
63ohw7UfOyfMd31o8Pwv5nCGT56tXHFRR+iwttLxNjXW3EJ3w4BEoJngJdL6IQIivzNCYYArS67i
WCm0i4KQ5t2QpMesCw5gYKGREYDVeSPsGNwvgB3ngpjMm65bBzyMyVvqbc0guMtnuN/3WPpSgX6X
CPlF0oTxF77S3vJ4Zt0FOD2kcOoBAfQ0ieTNuPrAlOPcVqsjzLiD0zcpWtpnR814fxnQCWd2dKDm
IkO79pLGjQcUbnKEl4M4n27qkdtPFAadiMMLg50XO8GAaIFguHJovfFT3t9GjMCSMloYlgFlphuy
JEeDRs4Wg9A9LG3KMPUVQeq2hx6aqzTacY6e55sFVd+p7oS9pIoFeWYDd0fiwR6Jx53PkpOhcHx3
h6ijCTO4is48bfWmDvvxfrBjWi4VC+79iekC9tTZnlXOiMWhoTdSdON9DXnDRUNcflrSQX3sHJFt
4zqcd1iWQYr1MO9qVMpbJCZhDfaTAGQkVN1JvnjzBTINA6xabXcn4qy/mgHolOAHrt65ojq3fTpd
w9x46Ip4dl3wlwcnODRsDpbN3M0a+UyJHHMvDfl9Jk16rPR449KOP7ThjHFoEhjf0Dl96BcfW53T
seaEFHl3KKtQjlsDBul+0U19G3tUWfyqH19C1zRrOP0v5Etn4XdUINgtOosaxykVPHALqxKGvT+e
UoEGlMVsSlUjziIJRngZyEB+n0xdlzDp3YyJ6Leh01UnYcN0q3kkCyge6WWGeKcLCJn8702fOW75
Mgd9O2CwNDTugUqgElumxu47bFfnHZx30R1cXPiRjkMBuwtTwqJ5ODNtxu9fFoga5vbHLsuqezvo
tBymrPrIEWsU4ATnYqZVcAE6LAgEDwuMLIbWr4EopVOQip9ZHczhhcsG/0ZMJC2lav2bYZYhuLl4
siYrsy4NputqHKbvrVJYCuJYY5lJJ3OyAN/a24YvoCBkXZOEwJXW0LOgBuePpAID3kyV2UlS4VQX
U9+cXrbl0ZcgBCs5Zs+0qbNjxlL5naKhNyPDqg69m75z8Ww9MC4U0uKFx0o4NaoKYv2pooWVoKFt
SV0vJyEhaOSpp+/QYUkLFxDWqSExyfI5brNjFKyeKczKC3Qh1FSEY2hOL/+JkwYGZBeBG4bAax4A
gdKa3zdZJFTJ5ihtAUlFuAH4q2B9y0acFhrD48cmIv1zHPThAYQ5fCxEe/OQEghO0BD2zMl1Yn4P
1jfYKdrB+MySznqlN8X4Uaz4/WKVe1I4+e+4GXHxdgDLd/q/7J3XcuRItmV/pX8AZdDicYBACGqV
mWS+wJii4NCAQ+Pr70JmVxcZZDOs7tOM2Vj3Q3eJREA5jp+z99p942kMW/kO3RdDMZ5L5HstMw8W
pngGCX9PBkV8Q3Jh+/vyx97gXZtW8/Bim3fze0vyUm1y3FSi8qRXycwA+SpzKgZWr3cqS4yYLBtc
J6TM0R5E6xoH9CXeRmj1eFP2Q7Ib1usKPSrnE6RGX0omV7clNcTvX/KPtt4PVcF/j10rr9wu/9UF
sx7oP6aY/zu8Lav46r/vuXc/Kxknrzbc67/we8Nt2n+wc8SXB/UeLyZNtr9mi6b6x6rg4lNqr9HC
q1brrw23aSALAxqj4oy3fhlY/rPhNnHK/MoCABRBtrhlOv9kx81PebXBZb8NURG4APxMRgdMMY42
uMQMe3gNeoTIbtdkO+SoePdGp7Y/s/kxCQYCQtUGTTwY9tY25fRJH3L3GcvNdIjcKtX9YaGZz2YC
Ywxj7UXvz1TVSQmzIlGYNnaf5D6FoMeejaEk7Lk4o8K0lmG4nvT1KxDHel2inGjdr6DTjN5vPXW2
tovXRJel69EpkiNLKor2SqmCInNqA4XFOF10ncaA0dWQn9NHG9ava5Tuk0H1Ljo7JxJXbyq0EWnz
Z1VThjHEU5+XZSbNS7Jbeqq8MgdqMOdj6Tu5UK+SJJueumZwPnllwTopIoGieEiFhw9mZqWm5jed
lrbWqlmY4qJ9trNG+yHKQjN9ZUmKL3rHrfZV9JujH3Vocf1JG1bitIBn42udzB4RgyznKNdt+6Do
WrNLtPxaNyUrST/SW9dRVWe7oi0VUt4YArL/S9MfIs2U2UftMJ9Ju/bgN7KdthHmzC1hhxn+TLzp
3ZgHplQooNAbtuQORGiEfNDFuhemuWFEIfqlumQxN+rLqk7iwa+VXv9qtqWW+pWdy1t0FbESGq1a
PabdgjpazczcwjTdkUWQGbYS5LErlqABmiXZ/BSqThfGlF+MyvK+5dOQqX5jZLHqt8WoPQ+Kpskg
FoWLykeM3RlfXNfeR+pMOW/UaJkDMBbsSfLGbFwfReByY7e6ZvnlCEJ676Zm2voxElhzq4wl8vup
GvWNrY45TAptcT8R+ZRQz0WpEwceLRJM+VSDyaZ0ygTvxeSBOWYA4jRnTVvPHMhSMzaUZdUUAcAa
dvc0qGt9j1mAusIkD8ZnNOAOIVapDgtNIl0E8qnU792xc+7KqROHkgPfkUwjXB9HFymMtsEzFsfJ
3AZwsIdPUyaXIXCcdOaee31hny2iTHvSJx36CNQDRAFD7Tlv3J4cqtl2qyLQ3ajFPkJEQRECtzGS
QCyKe+ksbHkDc3Tc2dfrSEODRmPb9TMHQf4+beYo9jGrWNaekhd/71waJfvRIhNJOJva9LXsJu+J
vjKln9m5gHDd1qQtEXnzwP/Ox3mrztKDAI/OCTlm70GOquUlNHPNQtqXqvuuGPIsHNOK19awp1H3
PVtgO/IQc/+ZTVryBNKUebozdJ3hp6m05oOwvYQ5tcoKwSywkX9qsZsbqyvNzDaalWnxBkIRZ5OT
JLSSIiPri4M7IwsMc8IW23lmw8U0Tfm5LZP8z3wYFaIioar7bB2jn7A41yZ40Y5XFqzsdJPXmPED
zFMFXRmq28LPADuy2U008cXF8s/Gw2hsLXAmgc0HpTvg0CzR4sX3MNmQ97tANA9yWMVqMGtlRVW5
PjyYeNLWOSvNrtF9kyxMEbARmZAhYlHJdpanLDcuuPME840oio3qdgXdO7vupe+4ShltStGyM7db
d0x3HXOcKKhzRsnbig7JuJ2VmKXJThfb2NP3TMgGmTuWQ0opmYdykaVJVm1dMC6u6ctsxZI6wzZq
ptzbqkNmPlYWrIOAdF8CCbrKY+qs9o/YOU1lM6pIznZE95J9WfVd9+BNM2GuaT5k9p7+oA4LhAJF
20ZK6ozbciZziZVHNdLv/JypPyQ2kv+tarfm18kzqa45cTR3ThaLsKiVYaTZAfd+FzNz7+5MKXhC
FGW27Jt+Yut54DIqzyUQOPq5YzvWGy/Lmx9qMnYBh4+2IIOLTVMntyYJtyzCTZ+ubSsHMq5bdHs9
nj3mrqoVSJqlQQZHgNuHUMqPV+CNbaGbmyrzgu7IJeIGLMVFdLC49W5SnrvVfOPpRuihvW0SDZll
0TOfMTa4S/B9Dddmo35vOTbgtMEn5+YMJN/O6EWyQfmOOIQfMGTjxnDLc5sQF4wXqW8QSYWzzcWk
XJ+30no0VfPH3Jb3U0Y1SeDpoOnPWnwzdM1lQf4rFL89jb9D26UHPH7hzOhnURmlxPn1lMxh0YhH
ObjKprMaOmhyfOiJMaK2TaY9YME+KMs7GE0sbdjG88i9LIWByqexQhWghdN/x1ZdBgO4FcjxuZ+r
8S6VI5iXyGVIm36xZkNs6TAOvJb5Rgctqiy2D63L3CyIaFtjPgOTnp2ZraGcgVV5iBEX+RbpJ3U1
Vvsx2+tVwZs6ywOjrdgXpbuXcYEHfrhrtf4w2N6Zp9EgdNM4MKdv1Mek647OfODf/xKhQmhTs0U2
azLRSs4GR5wTlnuRIcf0cUR6rLXzbmgweCoqf2wdm7fwJr/TxinDYhAtElxLg2BhyfZzqcZ+CT20
lV2omPqW7Tav6HIOIeksL7XzEaQhXlzNry3zuhcjTw0rDgGlhzhqbcRNbvOIc29TpNnPyvbCRs33
farv1dn9DA2D9gDWlmAuXJpHqknmTn3d6glzP8NY2/6XrEWGDy4wCcWU4tBcRvoMpUZ7qCv9TlsL
mbz7nlT6nUR9GfS8jEG/qBtHybdN1TwMevrIcooOiixnEHAYO1VJZVSxBiRIfdnfOMaW0ue+capz
AsCe9Vx8IXnVxUyuaQ+OrgQ40HofSMLaW6YNobjTZTuiUaYDHPRWNd0Ogj+z5gUK0VzjrlEYKJ4X
vfzusp0NKgeJMha12e+mR7POS55q+yeHw2OXXQksdg49SQvirRVRohXaZarh6xFRs3MpNzY0VH8s
RKOW9Rgu+RKd6bWs71sTibetLwHpdmdKdmOmCEBK4y5Va5rzXp/8UocQ/jiYT70closFVULWjIGb
N6QzlvOtbo7bIhUbhL8otNBJoyA3b4qy3kl5JeMhPoA8vCrp49YKsJa89LjyybclEZfrvHqJ+GxM
8ZViW4dutulokWnM4kdstUqOm3Gv01IMxDhudDsOhen0oagXyLsQv/05cwXG0A5jMSNb9LTFvutV
BrvM22UM8cS+0bWCtmPkt04WWqyoserd4HcMkEL4maa1RLlnew9pBXklO9JIBCI6I/8qMn2ryPYT
RcZjUlJFiO9l7V6Y+W0yXym95HGu7klmPrMjbr81PFMEKgj3Wv7lZG/Ey3jTx5/zPAkcTW4j2W3J
cVeq7mK207Dvougyl9a52qVbJS/Wfnjk9/rPkQlLjkw3bPDg+S37Xp9vTL1rF3rWNCf3GrmvCPTV
zbAeiu7H1whtvVnHqraj3xj70L03cWZ722HMrq2Bb7Rnb3NsXqLSl+8Y+xLwpUxkEM8wVJEUI+rS
0QIQ22qkf5suuPzG0tx7dnGFN+q8nGS5wT26H9vkEQIVtOGFurYaV7qx1TxTWmMArZ4nXalRHKsz
xEe7K8RXp+MGHeJFdX4YeUegbNQItgVd54ZCUfWWLHFXLbdV1st5L+0i++qpmecGqZ2v7sqKuAXk
26rYiMoex7XRrmyLjPBiOvh9cmUOQCZh9yf0Ghs6Ad+llRbPGi2uIdQ9Ggsh7l5b+lFdFFMQWVZO
qVWyX94Mfa7tkb6o4IOYLN2JjugE36wjAM6ETCIlnFrjjA1M/5Nrmw0H3Y6cZGMD90h5KF37No2L
4s/c0jzmCKqs76QiGWChzwG+M8G/+KzmjhiQWlJeXdtR0tHGGAQppvlg3td6rDG1qj2ysgX8UiQG
81T/4NVSsSTLXJIsPjhLEfRwBjJ/IrQl3dTOOtbT+DTc4rttaWh13XydKzUT1kKTnrWZ6NaPez49
Kp1DxvKMisyUH1iUFEhnao1VzReuvhaWXq7bZ1WWKF/GpVKuKEzm5jyb7Sws2tn5QceEz0xd913h
T0q6fPv/o/3fMua1Z/Pf2wxb+bP8Lv51T60mfsryX8/lj3/9n7J7lt+75Pu/Lvi/r0xm6x/2uwXh
OH/QMUDjYxG9ohkY6P9qQRjeH0B+kc1iiqJF4ayS2X/P/NmaIRTADQNEgy4Dfpe/h/6K6f0BD8NG
nAUYEaHAX9Lrf/epfgNP3kdrrAKjvwfsqEtUcCv8SagJsd+8icZNk3nq8FtQV1uifcgMJ7vuFoCR
AxEF2xx5ob90mRq+uHDvNMt+EXFfHRWZN8WZDvZmVS8c+314QaOc7V4K3Lmn+3/F1Dl3vknvYknv
zJSaSt62+l0DzKCopB976JvSh6a8NxHkDeMTLni/oqwv5DepN5R9CtCJvR4dcmc6FAK1Z39bkvFG
QyIYzThI0gvde2g0NyxbDKnYir1sCc12CpAA7AY0/zXYjLTekQYYdM4pQdQv1e1Hp3uk8qI3TiCK
zuk69+5lctX4vU8lulG2VSCv69C4zT9DMNIC9naHj6/0ayHfykF8faHXv/9C0TFOi6JiXUGSbOPj
MqbxOpKPsZaGTZn82U941ds/Pz6i9lq3+faQRx0t7IUTiEUOWR/acNuE224DE8TPt9Yu2lcHMIjb
+48P+eYZfn2SxpG5Y66qETkkRxSHJMyvl8DcjicEt+8eQoNeqfI+Qtw90ttqgKY0DFd8P5zvC2FU
tnUTg3yoqs9F+vTx2Rzpz/99AV8c6+hpIT3MaYaUY8VXJVLXH+6u+ST303m1Gx/Lq/hnfKZfQ0gw
z8tbsYvBHjxMxBh8+fhXHPWzf/0KgMywT7G/0pukz/nqyTHztpdsWxDx05HSNu7ngfm8g+4hrG1o
LT76mb/oTDSU31+M3nl0Xh3z6GnlQ2irnZ5xTCMLh6TflXTBfDQORVDBfD1xhm+PBrIKfT/WElY+
8mRfn2HrKkqh5FoZ0NlkWKDn0y38hGibzcLelJVh7Pu57bblUrP9ANm3MRiUPM8NVRwpus15XbT9
NaHoKA1paP6c8Z7/s6eO5dGhAc367HIPgPQdXQ/NUjTWv0Tx8T8yutcpDT0vic4NZU4DN1LYLMfS
OrFk8M15+UXQ14hA1NYQKZmkOcYve9eLJUPVCiahemEHPXIfv3BjCTPGTfYfX/11FXixJELo45zQ
38KIXL+Mx7r9fB4HPIDtvLfdWYO9Utk9VB27tB6kqtbXUzU757LQEPNkEhZSoC52dPfxT/iFRH31
G/i6wiI00c1Z/IpjcZlWe4Ohp562Z07shhYZv4i56HsywVPp9kJ/XuL6K/KjEoyPh0ZIJPWWrtUM
4KKLzobezq4+/klHyww2JlJ1LPLcuS7c+eNrv1ReV8ZtXG87w158JVkaNtjgrdib/DQgWOw74aYn
PsYahcTLW7EelO8wowcc5mv85fGCbcDhVUrBQeepuK+LHjxJ75FbT4rzXhiGLHxdzMvGjCPX3ljp
bCD2Mlo5B+4CKsXvNZBMH1+HI18JvmOgGqhUjXUyg/3nTeqUropqJFhmi6WURijAr/OIOUnQZDLa
0tf8kY05JM+kopmDubDzGvu3gvW/rkVvLwvUWfzIro3uUFvZaK+XB5hXjQa7YtraPCKC/lKJNcnO
gWWtsxBxV9opHUSX1MV5R4mnPkZCNs+OWlT21itHSnAxNdHv4vu//6p1UXrxzGIXhTmwRi+RnsF/
jgXjZjy2ytDow1ZJjHHaLra33KUlO9bSaos72DRJ46vmUGsbeEPTdzK4LebajjFrPgiB9MYtikLz
R91RqtBpluVTApjoVArgcQ2wfiZBMDHRWvVX2NOPvsh4VjpndDBBsAZEF1Mui0dtzOCTIXNDqTdr
28zQWt91GFVYqaYcmhmUZItFNEhmRsdmZLrB0lk3vHHZboq7/oRP6s3dXX8hStrVXeKtHvoju0E2
G63TEy+3L6MZeolZ2lqoNe0SaBKzzwgu4azSImNfJXLg9soiTGOX9qgZseF25vHEx+j4tq4/h6ce
lyFgCQ3p/OuHrW6MrqMHYO9T02n4/IkizKIaKxMhi/7H79Y7h0Lcu8ok0OY72rHPRe2sPimQvu+9
Jf6pMnnYjIZ0wsJVTx3peIHlMWAkThw80l0cwc4xcZiuHC5mHBxkbSOB8hJa8IUmNrpRZkzvS/MB
uXPz3BttRcuBHKQslTKwmtQFnpKJwAFGdeKt/pUn/fL9WX8SjgSTwAksIKQKvL7Qo8Ei5ggr2kdd
l/6YQPfder0FEihXgtTIqh2LfHWei87blorUP2kzWV0jMsAtKK9iU0dKf97ag41gdnC7kNloeZYt
bbHrGBTeNXyOQ21Y5OGf3jN+tcEmDRg9j4p+9LTSquBla5G99nQWLpLEY7LZNyp5WOq8+fhQx4Xf
etOgdCA4N1gAsSCs9cGL77+VoWQgIAvBUm32D64EhARC3av3GPUZDfZeF3+13KL9KSI8rnqqZShU
FwabskwRknz8a46L4V+/hsXTYCVG+c669/rXjNbEXwdyQFtQNvfVGGW3ULPbWyI3jWyTo44hrMea
IUJ11qD8KHm1YFmYtclAXVWgly5p96myass9MMRqm13a0JSDrJAjcx+6wbjoB5k+F1ZqVaBSLJUZ
jNTYAso6Xf7pV229tN7qjQcWzNb+eNvbibIZYljpPHzC2Rb9DJ5rRNOb9k3P2BGMFLlqaYhF3Q47
ueSbWHf+YaDlrwuKPdQEJkltB1Dz9QW12xTif8sL4E2MspKaRD2sjjZgAoYoH9+8tTw9etdWnxUM
5nWhRU3x+lAoGWyX/qGyF3lkbYhVQqS2rP3PVQk8mQjTshYAWlc59Ykjr8vlmyO73tpAWTHCv57x
F89w7jLATrNG2ZdAxvaKmjxXdQHbgaClUMvqEnxIqTL/6eprHHunUoferrA40yluqaBRAuGfe33e
iazzDExxzBgmti6iflZvSp49XyEz5sSJHheMPFGvDnV0N5mHFyroR1r0U+LuG1VYh1618y3Q82oz
IP/YVFqenVgi3j0/wilcTVudkseE8wJ7Uuz0WXzoYkb1Xat8cXj1r1SHGePHT9C7pwcZgIksrnK2
oa+v5CB0pA+VxumxK9lYmFgRtzDxXobozEAad2+pywmyztuTY+nT1sgGOuhsho6+xIxPYAxzSQ9Z
7tVbJ/fktlX7eDuqhXdiD/T2/VgPxTsIxoC4Rv3o5inGKEej4zlp07QqfNWu2O5jZKb1axll6MrI
Yf/FnK5SxImzfHthMccAO6fvSHuRY7++sNNCqCLLeXwwhFseSEtjfKkP05V01soxqYksJJnsVNFF
o/PoteSFQCa3lvU4TI+hRWnq5oy/3PhQiXqaOKIumR/JZUZ2vYzFgYg2GhtuHcvh4OqRdoYZSWno
/ZXxUzWJUx2AX0mVr5cJmq4Y/KnzVdYJY71BL5YJluiJsZbn7RvXZogLyX2/QsUDWyB/MFlBgraU
FkZUuA9em85nmWBvZsdKv4scHHbDkEe3RZapAeg2Jix1C0QnHefHwklRcpdqGxaTYZ8nUVrf5Kbb
H0i4yw45hEOMU2nHvCwubrQpMi672aDLbyRamI5DczYhCg4Sxn4nCom3953lEK7YuqUCXbaa2V6e
8WgmlVzwku0nCKJSv1okQzfrsWyugB2eKDTfOdZarFDUsg+AnXG0/DOmdWQhy/iAtVdcNr336Gix
eq7VNiSdOn9ol/xUlNibfeMvWBpakxU/Q6103DFJcr1b4s5jbpVGP2rNiPd2JyaoR+5wvah9u++d
yGOk5mUbtzOci6iaoxOX+KitxAcWXhsrPxs1JLnUUK8vcZXAU1t0RmcZYCefNLJnpW/ijT0vemiP
WXriC/B2vTL40NC9gm/DWR+/yWW5oCeLY3Fwy7k/08AoXS54/i+w93QnEgPfflXXacHKaad29hx1
fb1fvC5zh0sWpbU4TK59FlcMqVOH2EgT8+2u5WpSv0fRPfIwe9OYY3pii/ROYbq2pVi2yGRhz3ac
E2dTJSrDoiR8Vis3KFHuH5rYEGHlGTLgeV/27Vwo39oh10IXg801+pcvCUZh7x8/2ASusXCzXyPg
B3LN6+vg5lAmJuElh3VgbsM42WiFsjz1+WhcEqtI7APAoxPHXF/M10vVekzMnkAJAQsef5YimY7t
QiPsYDOeDiMtFZeUrOOJZ/ftw4QpHugodAlbdVmsX59Zj1lJKRsX2nGpWmGO6WlvSMAxYlG7E73N
dx6m9QrSX6HJCL/jaCXypDGiq8vTQ161w9kQWQ85yJfzKopUhuTSCsyhyi+Ql9ikgZvz5ceFxduX
lBOlNlxDQuh3/tp2vHiUoXX1WeTW6aFspzycogbPT4Tdb6qMA1aF9sSbo79dCzkeTyi231/5J0eL
gtl1Yz9PVXpIVUNsRhuO3QDqOpwjEe9T0NtXKHXbMzWW6ZavVRZobif2WFPJoehlue3UPvJJu02+
qYzb0UlUzn7urAizzoKwdLTSc0DAAMig1PAPpzG2lHK6jBAxBki4rGdr6G6JsOg+fXwd31lwOTHW
WeaUa2PqeEwQZ5po+7JND4w9V6+dXYQubHFfRCVqKEeeN6JVz6Dt9xt34m+iuzoVTfjuxQUBw3eN
naJFosbrp7bFraO5c5IdCPSCfk93e1PrE8ZAUmY+g1BJr5UGMhr9uMrcW47SXeil5T5q2jDv1MEV
yKyap34ETNeK1WBo2yMICESdLu68C5gL9cahvj4rNTabQ2MxgER1W1KojM8Gf27hGOWutRf1BIno
vYcGxSk1PqsN5fZRkdYUuPQEcqfDCG5g29VaGS5wn0MlR0int1GD2Kicnz++o+8tAViuWdWwMlhM
u15fTBNPLk5XFHON3Vu+WuH7drG6bDx5MirpnZeQ7rvFckOXF8Pk+vdfvIRJ3PbYnCTPjlJpfhKp
8Xkfq7DDiY3eZRTiJz6V76yhiJcZma8RoLz2R6ubV0kiUtgAH7RWszeGKWFHWI3cfHwB31b12PvX
cF/8AXSQj5cWZXHqTomX9BCN9rCnJSIwMrcjMCz2251aeleKPlYb3pvoRH397vnRvwe2w0LzJiG2
i1OSF3Q3PbSa219qmlJ9HitP3nx8fu/dNWZRK5nn11p2VNYB7BY0N7B6plgAwypWo8t5HpQ9aM3s
lpCG+sSX7/3jIRNgt0L75BhKQJxZIcee60kOTWi5cON1EsYhnkoTtfmp0Mf37h5FBgNPSiqmX0cL
Ndg2I/bIqDo4rVacixGWdmeVy36CoSa1+dJupseYOI/wf3FRmYLxlqPHUFeXystXwWPeIyPEzgdR
62KXpk6zjTUE1HE0K5dOolq3/4vjEam6Ho6UxOPxW9eUJuASkR2sWsOKveTlRZRy60aPVuZQjd6J
V++dr72Ofxcj+frRpT5+fX5GmVdu0rD3oc+pBKPWp/uppWzsiDCFjGRWpHpqFT1WT+xHVREnio13
FjXqcZUd3try1Y5r8jQqIftPdnaoOTc/6i24o6n8OvV2t//4wr5/JB4dc83TZI71+kQFk2svg5Fx
ABcTEZjgyb1MmJWTM5GdeN3f+/bqzC7JbqeND43o6Pswp8OktfSdD0LtxLfMWJrDPDdwHpa0QT3e
14d4Kt3LsVqigGKofbSG9uSOaz3IUWFK2vGvwDs6sQTJvT7hGq42oukZ5zcefnS7Ld9UQ4lCo/AW
+sZEUUDPQa9HvkyQlqIKYtsQPAZRvfcKZdh9fPmNVRZ19Htslf6NbrDRpTl13DA2FUPTICgq+yRt
NM3vgHL8WXTAshzyR5cdsibSCIi9N3/kYOabnW1G48XUjNZT29UTzWVbu7cRTV52k5wXKIOT/iVV
nOHMGgfj82yOeGzmustvFkT/sa9mApsJCCM6FtnT0JV3NDX6656QU3fLgLP4GSXlOIV6PVlPU2wQ
9iE1CD265WvIYO/0Xsuvyi5vQ/SRyl1hmvWNAp8Jf/RYdDMSTRVpeWNSmG6ayM6En8SjhsJ1wTc7
2CXSJlPE7rSBPN3Sg2c8m0OnzNtdnzY1NY+VoZzP0tbloFaXf6+Mxf1cFAlfXEIExm8ERuSXrorY
mWQlGzpQIRg62yPerr53GM2Lvir0TVw29oUqtfpywo6UbshlKx71ltVQyniyEd4ysSE4hjgHfzZF
G2qQJZ6buWo/F4iWoRVZgJJ8FKHKfcfPFjAs4kLbYNvSngq1jO/7qQIKrGAgh22pdsm9YpGtsmPY
5k7wmOOKLIjUuhjd+ueYpJ9jhySOECep9th0STnBcGLmekWDffzWqG4eZmpkGz7N4ZSEiNQx9uv1
dq6LKWnhgYu4P3fp65RB0VODBdBLnDaELD3jVxmyb47QkWbafGmezMoZyXLp7PkJz7vtnDHwRvuJ
pdO5qpdZPJP9HnkHqTjaQZHSwDtfDP0Vce0tvKhiLAuf0EcZ7UqrcpGoF9MqUK4Q+Ch2H12iYZX3
UTYyW5HIHrRwUqIFb1NfOnzqlHTWNkriLfdA2RiZ9lHlZmHWOcMS5GIoPxVGPVU7w/K6vSmq6m6U
mX1YhEWHKbXVS2yO9Z3jSprcUd8wcHCGYbity6VJA9nCWfPzBcCBGrGa7LHspBeLKtUbzPoFAv9o
ykrfVhQCsWZ7VMWuTtR439sNtquoAJey0Vr7sprt6XvZEC5GmJMTDX5MKitod13Fq5xZhfqDqEt8
XzAFEbfqfVw/6miVv8VgTIB8qU6T+q1U8RtbSfUTXW13b1hL/wzGUCMFpyUIyeyIZPXhsqXXaReT
VtfOlvXNgjoC3nFq1DrQ0fOMPIYC6d9kyfu+yVx6iREqxKDsLfu5bQX4+Zkl6Bmj2piGiuZ4j3rm
pLuE5qPhG25SF0GcrH8Omts+WBAHmQd1rLRvFs3SbBeNk3vDcCnW/TKrzDTI2NJsPHxJnxMy+M7K
lS0R5IkGUwRn0YBHWTfLr95Ib9V3AUf39HexMoZAYIwzweejYsLbgM2RDYjr0OSr/OjMBYZO4RHj
gbeMEVXQq0LG21VOPIe5SHpcWPOSM/dCan1DGllLknIM78GYAOaxDMjvVTsVXxQjNQ9F5RFmogo0
nX4ZDe3BGyfj8wKE9MdICxgdF0bEONASaIZBm2m4t5dIIQtnFHn/BPcD56iB2uNrvGZ4+aSuuM1W
w1r2fUz77vM45za5LDRDTT82cj0K+N2i2AjEpiaNZPjrB69PO3xkorgC4hPhDwLAhKiz6CxMCovB
prv21n1uCe5CYON5SNp65Ib2PLrbXhb6TyEX64casfkBWrJ61+EQKugIUlJWWjlYPOpJndywgMcD
CBcDgLdJ5OPzSLttIQIrGZiDDF0GhTWbvg1RKb45s4aVTh3QmPiklXhgL7LFu5vb0TM2bcUA6Zzd
kYGh3wExN48xHfIRcjbs9GGZBHeAUB2G9fltgX3hO8jT825JvqiLZfbbOkPFw4amj81D5kh8EJDm
mw0u3GUkKU7SAM2HqZak3ySwFWphohnXGqfco/EfYiJfhONsmFgptxi88Bsk6SLvyPERd547eN9G
LuYD9ruLwvK+sHVM043d87EJOhZ3pLBlfwFLZZlXmLv5VPcDDirWLO9RzYm+YW+rzyZmnSJaQjfr
sdn0WUJUZm7ETxlE1M/88dJBAeVxn2CgRmdLDCLGTxReFmTybvUncXh4YbROKT4RaZN86kH9tpwU
rD9fIz4Ms5kCgQPvEbWIL1oL+5KxGNadO/fVLp9q/QJYsMmzPSlW4Zc9SI/QxYGLC9KKgHvGIstX
p2jnEcvEcAQPcpaFMzFUnU/qWn4gSA1r0gTPCfMNoiUoHt4YC37e5B0A2mlPwxCDJIrHwfVtrcYx
UsXKeM7DDP3JgfgybEryieuNXXUTDB6j6q663kMgPJd29VQ0TXtdUyD2xA550+DjumS8jTMFh+FY
x4hA9WbQHsncci/dGm7k733kP/Lx/78WQklM5It67Q0J/OE5GZ9fpVb++hd+y+RBRhJCiTQF+B2f
Cj7Mf8nkmTL+gUacv2jwzxOszEH+LZPX7T9YSTwaiKqNygTf+3+c+kRQYuIHEb4W/chYqQT/gU4e
MsCrwhIzOEOrtU9xtHUZR8uhn9+qF1IM2U3nzFHoxIx30l7KsENxhanNk9NZPir7GWvHoZ8Raoyt
Om1zvRfYQxpzV/Q8YsqIwTLLqcoaq3Uo57KENo7hwpAsrD3CUtKKRYPWdqjzbZe6bjiaOnh8Pa3D
flyt3F6q7jxVjPSjTCe0a8RIvWybTQ/Pd8e64n5xtdzaMjSNiUPsqj9HL7MDp7bMfdn0BYUEnLxB
xSnrYReByVY2RAnktdzZToG9sVTR0911bbnvAG+FKKFtDKu92Jduti4sCsHZquWF8VTkN2qufu9c
CzROKvr0Xk8aa+vSQr4HhWzuhh5/EllG3Q+16qluU7PYFSlGRRiI1SMaHwMLp0Ryj4EvtDIccFSt
CnkwRbVrM/05A4S2w2yUbIBhapdQtkuIPLMZKnEynjOWrTEyVnjs1oiyeG49DtEx6SkK97tDjhPT
4lwlOAen2yjWaYzqlLuEdt25LqKR0CwyITwjopGQxhoQOlmHeQTLLjWap0JLhstUV/ALaEVzYoty
JEH6+0E66qw5sxM38xJrF7LH6Ojbl2kfQoEiUVTpz/gApXeiPDd9OAc4oiiiNpr0BV1HxV+Guxev
3c3v7dkrWsnrXdLfv+Goz5CCRI3k1GgXK0jPvEwQ2S570iFXM9dGcc5t+3ZMDq53iDEOfnzM152V
vw95tCP2aGuISsmNi8LABhYLOEbdzBhM9py5zYhhF/XTEJK80J5oqvySRf29N/37kOvZv2gs0mRp
sIZ7y4XbJFiQ24cRW/+ywliaFCcp2PjCu0LhDcghzTaZ4zzRzUtDyozqDOYQ4SkElBJxqH0RGtgv
+T+cndeS48iSbb8IZtDiFYqaqeULLEtBa42vv4t1Z05XsZPJsfPaVp0kISI83PdeO3QyIYmcxSjf
CBPc8cpfuTZ/t0f++aJnnWujg5ShFu3CZti6+XA3npyorgGsIm532o9evtKdOAPL/vNBZ6d0dDiK
Hsnhsk8GXJ2PA02QU9unt18N/Hi6r6g47k2vjHbGlr5rLKDItusnQ7jt+nWDKji90kW88DScz7Fa
dmZhmYV5r65K0+2BASp7vfpmSXSArk2zzpJI/vNrz0WyJtl3fdKm814yV9APLYsx7IHENmds3fKX
AhRBxye9BWR3sjHU375+0M8Glf987Fk/e5rh7C1asuzhCgJYoyBqJ8srOVpo7bF8gk217HQzuTJb
OhPb/vNx5y8W+i5Upd2yZzJsL9pHzNlI8RqIWewexFjidjS0x8iifm/sXkxd+vkmlbF8ZWho/d3z
+ucLnL1mTCNLjhTlsi8Metx99sz866goqm9qCfDYxEmMzWBBZHpvQ8sF5cqpSfUzzVjVka67SZh5
sbkKmWLC2vogPYNQIw0lakpGwhtDXde04GNMy76a3ykyHWoAF1GrHzWDjwbJq9sNkgqByKPy3iyg
qHOIyHb1Aomi3ArVcyveg5vDDH0Xay8J+JFweT65vkXzTuYblmRjpLHoBXJ4L803ypiAC03dOf4O
lYbYn02wvPbmCor1TsrK26QMt3OXkH0YAOjpPKVedYvpmlSTSnQbqt1makc3LgxfijdhS6Cuvp60
AaDnPRvjOB1GvXeqQNzAzOdGkeKo6Q/6JL10Vv8+Day3BCR5SqcdlTH6jsH8ANvu/9eU/1f5+D+3
6myhEU1hMgGELHsYHU5NGOQkQaZKXea8sGIOUv7WpeuGp8PSt2ZT2cbJYUdnWMivzLQuPStnC1Aw
5gCoM+5lq2vAA91i3CvY9r5+834LKD9Z8M+1+ikDn4o0bnkfN7X4PiUg4JoyJqx5KBibNtbgQ0LX
/JLwY6dJJnlrRArqIhjj/NoRoJGKu13OutE2lzT2pUA31m3QQ+hRrYY8ZzTAdSXkDhlSKR5ovfdG
mAP3smJO5kodIA+kwxiNV37O35OP/9ysc6EDSRM6gw2uFSvkPKxNFpAI61U6ff/6cl1aH7WzSiTu
56HPI3aDULiFHMDPLtBdNZsAduJzKYcO1GPUX6end64PovI+yVfmD79/w2d36qwAIW/QgtHSLJgC
ejA3lgPtwbMydjygESuewNslQWyFQ10dniEdcI6EEWPKjsaFhpDREpBl3S/TrmhaPP4zsI7Fm4xH
TaOVkuANkWo/IQt7EWe77Ve16GU0OaqGRWIgOEcdVlWdOj18ym4cPAJZsM0nB/aKbVIDHBIqR0Jf
YaTHJdxLwTZscKCnb820F3WgxV6lPEQj4ejlelZrT4/6fS9Tbsp2laZX7v4Z+/qf23+2rs9xJalj
m837iDBjKXg3Vd0T8zvK16DhXt0XlmYPNH8tW212ZXIDGOPr5+LScyf/XTbFZA9DBWbbrMkKJyZA
6FEe3tCUvPL3z6Bn//yys0UAiF9H58iY96l0UMfvgHpRzdW2Eb/nz+3dEPv6ytgxXbXJIlkJ2xx9
8mNyEMQV0aq56AqVLf3K34Zw3ZLIu+2vDInk07P3yTOpnqqzP8rFIWxCYVCTeZ9IJ9rUe2o+g3XI
l2G1/ErTxhlJgbPq78qxJsyo2i49seQreZ7BOHH82LSTq7UwprzZOMRkO2lXNvgzfcN/Lte5zpZz
r1hkM+vAnL1Y0aqTJ7tMIYPAJIKXIq+WQuBpdZVIB3bkRtX3DPDl80IQIIaWjQkyo75T4zdkgC6Z
m+03IGf6vO+v1JS/c50+u2xnqwiJUlE+mdq8R7LjacKhu+m07rjMO1CLw/CUndDedNQNJ2LuPWzJ
8Ws8yLlRtRLjowK/LPLN1J+K56Jca8q21V2hIKOqEDfZcGi1LYQnB/RCWxwjRr0quRxfP+YXr+vZ
CzZItKNo7bIGxdGu0aeVYb7ly0Yw7mIRsKno9MoRfgUTmMSrSCifm30N0C3pZBIfQXRMnR8m7wt9
2Ggu1ho5y1FQ2ZpOyTW4i3I3CoYjDuTHf/19pVOn4bMLffZepgKjq7Ex5z04zMihJpKwf4Xu8q0+
Ji6NL1FxOZ0XCLCf4OrWlitNV0aNv/12n3y0cvZqkHxVCJMuSPtyWuv1qqi3JbmQwK9WVuXSiitZ
e71Z+CXfij7BigIA6dDtbVNbwUBpDsngW8MvUb4dU1dXvdi6Y5ZT59uq8pWcAsMGuIHOCROziSH+
7evrdenBVM6KnaiPFxp+fGl5JbBRHPAQa9+zftdFGDrXaE6c8VY4Dhts09biNnDT18P94KiQh0HP
PEtIv0GfutSC4m1AfeRjwx7Dozne4lEtu2u39cJRSDlbDXPIjoKiBtJ+3M5MQEriKhfYL+Hr2HvK
CQmofO+HW4Dcm1LfZb1p18ptv6noheZ+eWXtu7TZnBvPAMVObSxzraJhJVquOt3JPNIPGnnUvcax
8CZmOLozRK+NQyf99vUd0i7sNOfz+CqL8bE2obwXrSNjjh4+gUmkpkNPZhLsIua1O1Sl3fW+zINz
YzUHobwddZsBQPAsjw/AvGiOGDB8nvvKl+8mEndnu6o9dBMjyOE29ePcV5O3Gkxd64qww7TbheMP
wud2PY0QZ2ysh2Lysw+gmqW01541xSWDPuzoTd2E92SPmwrksys3+3eM0Scv0rn1Rx/kiehXfrFW
uxU6i9dZ2DS5P6/6X3LlwLvnoOBNsB4fzMGx3j6oO2A+PrHiJE4O5fMZXvuxyuCOOzTzp71qOIyS
w/Tx6ztyqSQ89yLgEtWMWOE54Oyq50ja3BH4ny0cpnW/ePKGeUS3o6rWVVv3vv7M33f7s2tyVguS
NkJLHW4YkaCryJ9nqOLe0PqJ4WrGLvEr1akFW3+AM5kypre16QXqd+WMP0N68utxUyqsy3elfiMg
2T8W1861v+X/n32vs/U2r7KaNCW+F/S1fn3S+DrLVs5d7BlW5Job4PgQ6ZzguX1Jj+o6gZ8P0aNg
LiDehED91vniQxvbhZ03Pcye/pDf5b+CI4T2KnlRWtTJV3ayM8DIfyqE3+2ePyqXMJtALtWntzf4
Vpk+tGbOO7HTunLnsKUiNc22DNyjVabajFOig7CsLPfr23ep/yCe1rU/PjwVJiEPTo9MBcZRNG4S
YbvYt0qwilq6rW7Yfki83TCenNQzVRqy1z74wlnyXKKY5B0FAf7O/WKs9Z+BwqyXeCdy9uw7rXeh
51EiExLpqpFr/Zfvx3kiE9TdlvmYKe3nO+uGdzhv/YhgFmeC+kVBYCvvDStQatzP+iGOr1SAl37o
WaGCpKMJplaT9ur0LmnPFt7uLLkWvHZh+xHPdkmyyhugszpP+Zwh4p+E1K4j8bXq4A1bZkhaQsCS
OiXP/9Xjollnj4s1aRkAbK5geLS+W8EjQEvGi0g0RjCTP+UX+SHu3Qhk/Y+QiG7pSjHw+SVkHPT3
Q9oFktoHmUrDW4yccbiP6ue+1a6s6qcq6N8LBTSLv/+40PeWBfBd2uvaa1D5mfE+dffhmwhxGAX3
fGVw8Hn5hwf4709R20HviriT9lr3mpk6I46QOTzdNVGkzIyu/JbfzdFPfsy5JLBH4BsmRFDtM52G
XETw3GIKh1aIvdT4HoCjMBLzQKy9xkSFJBsPUR36Sxad8q0ZHoDjeDJNT/NUN/VrMUYfSt+8Q0lD
tC3UfcZMHdSzY9y5XfJUsaqC/7gTOKYrKV7/6NtpBq6FaDXIwJ0KsFBQqCUNJJrpW+rbAAO3MDeB
SPYKh4hsYDi1TsJnxtIEU9Kvepzm9yZ5bKRtoIvPxSitolRHNzRUtiVvUylYJdlLWt9g4XIUsfRh
y7kCA2jUzvG15fjSnTrf0ADTEb27MOERvk2NmwmTx2keAmBjI/Cailt9WreHjFgiiXHfpic6hX0e
CpydyP7Xr9nnlRX4nr8fFrFrDA3vi7TvSQGf0n2U+FBeACwXVz7gwigBcvnfn5BF2bhUBiOkUZ4f
NexTSjg9zkvsj7NG5MGphEqOdaSuJBNs7qzgrkB9oPwgIcVWOmVdjb0TU1t3zbtK7zTW603JHPDr
n/+7XvnkKTbODiykwNcqVEdpTxB8e1DejLXyMNwQKCi4Sv6ul3uDEsMJov1JB6p5/QMda8nPBWd5
CpBs0AAF4Pry9Zc53fbPvsvZiod4ISHyq5f25vzRmI89mZ9f/+EL6875SJrIkjKZgkra18iwpG1D
/SMVz4O2aa0nJFQE2l4p0T7fI7BW/H2vc/hPTTfxC1pGCFGE8EERvMTYdXO2yqJDO/36+gddeHHO
p0JROUhMA3mmsuxdGX9od/VmFN1ouLKPXrgR5wYREQmLYNUUDOkkOzMZQNm4/vqLq6en/pN7/C9L
6yKghozZAsjgTN7CxUnvFQmqW6C85fOq6e2kRCnoEfekddQkD6F6b0l3rGnG0zA+yutgV2TH/oYx
ZA+g+07qVovqhb+gK8S8TG5McFXlbJPSadcaiMrm4evvfaYh/t/KEQDT+Z1Vqqq2itO++D3IXVWp
4BbXMFHdAXtR2yNAe746+r7QwUBr/PenEceCtA1l7n7AmpPuGxgHsJgzHUkkNUa3IRhDfjBrtrUt
xFpfvW3mlLPcurnSx7iwKp53+MxZa3J4yBJJN4vdDa09CMeIhJFrzvgLx+hTKsRftXDbh3I8p5a4
z7TSbac7+GC4vLxOP8YRWgN34eApMfo6lo+R9lj0V9rp0mlZ/+TxO2lm/qzBW2FokbXPp7J0bhAr
O8NIsrUt7Cx7We4DvybgUHL7a+a9C+/pvwzT4tQ2knDKVdRbu5ufBTC+GhYrx7KuzIku3KlzKBsk
ehIERlacZr7V6cTFFG2zJxjXPJy/fbGfXLHznOEeHWBlVSWHB3J991G3m4KV8T7Uz4HsRhQWHGV6
hMyrK+/ZhfrztwX9j0PSLOgEOwkTKxt9OuR2d0lS2Y2EQtchgi5+NW5S0xUXt3Oy5+haXXrpsTjv
gCGiFtN2YlWqx28fSuOPsj/ofr1JKhclqrrum5fgHdb41z/yQpcQo8XfT6Eud1pWQT3eJ+ZmsTaa
/EsGmVZ4KiBszRGh+WeFRpJaaKc12hZ1Ky9rETNGBIbYbrKtoNtN7qbNHruEraXkHEvbcoRJCp83
MZxUdmtmEciXIQ/v6Wgn3ZuqfOSz19I3q6vXr3/GpTXxvAditaOyqHF2WqXMtTTwiZul2ECHIp8z
AhePIqeer6xIF96k37OIP54LiXR6C+CcuI8UZ4q94SHI3ibrWX75+rdc2PHOGwOCpoOQ7KDzy2oy
2HIRHnDZXnlFL+155y7hPNASFaoEdU0Z2Um1KR5F2Q8+BnL0LBdw0mA+BfWtXj+Phbug0628Gt2n
U9QvZf1sLkzk81dcahNK+qB2Fljx1F3FskXSnobbUdufjAKkRK04GYbCWqZSNvJdRfwCDZh6uHIH
LtQ20lmlWGJCQCzH0rncdOGT0t3PTOBjX0EFkFx5MS7te7//+x93uWz13mh7jm5Rb9z1pLtK0ZPM
CU5b55ZDfoeKujodsbDX0lsb5/e9hgxHuG1lJjVaeVNZ15iHv91ynyx7v5s4f3yTvjC1qJNFaS+m
O22mUy/6Q/lY9/f1DOFatoVocowX9UamvxwniM5WuF/88qhXK6Xb5sit5aV1i+yklIArPdNHF9fJ
Ta7+rJLMR1WYYGcQaapOvmVC7RUR/e4X4aW3yJUkZYf2TOda/KzMCVVPl3+KtMskUijV7ECmBhZm
MgbVbREfGvz0fehWCwdK+mlmtxfV9//qrfi9e/9xEWZ1xscUNLzg2nexewvCK2/EhU3r9zL8599t
5rDOQy7ukt9IZMFEANVnO7ym9Lmwh5xbrPRS7aVGTfnzCtn02ZvRRPbQb/6ra3LeTIvIS0tyfNWQ
8ZFo005ItMev//Klp/+8ZzZ1baeYIU+/1PeHVGmp6CJOosENOEJf1CaSjohBDp4mkdC/RbfFQHE1
gTZ8TlYbpP1KVTx1uHLEuPC6i2e9GtJ2q7KVWwoLKd2L8uCQ8+kh/99hx3EbNT+RAK5c0s+PZzAb
/t4OZzMZcEolHDcanzyUUFy3qdv6UuWZ3baPrpQWn+8g4JH+/pSOREYtKTnpK8aToj4Pga+gQyhu
quhKcfn5FcMP+/cH1IrRG8LEBxCr3d8HjDktduyawYijB1dOsr9X23+vS3A9/v6QaSkSIYQ4vldz
D+FJX35EmWNSxG7xUaXzUWK7gNrGnDDE/+PVv2TLResbW0gH/K+f0wvzf8hEf38HnKPKMkp8Bzy+
DNe7/MbI9rRqDPQgqT2Kz6ZbCs9lfIqNXfXdqwm1lhlnfjD9IXYUdrLqIOwRKPz4+gtduijnoXBN
pAuxOLI1dfOLVm6aeYcP3+5Qwiz6e23Ottqv46hkH3UTjemzvC3N9SzsjOlR/ChGO06vSZEuiJbJ
wvv72giFYYQgNMW9NsoEYjR+/BYT52EZ+nrQCB4fD4lyiJW7OYGEshmSZzRkuUTqNPvCIRcZue2w
21x5Wi488ued0L4qIyuo+TLCXDj9yR0pI683mLsg7IuuNAs+X8zV8z4oVQHxDRGrVmWsl4VmpHZP
8AULxNc39/PF/F85kT3JPwTD8xuKnq67VNvkiuLSvIIavPTlzx7lGAEPWZOscgNdiHTaoGO3sGPh
Tvqvvr1xtibIxdKKybQoezOWfwFBfqgAbzhFVXz/+u9fOJ6pxtlRwqiRY+H7YplmBksA7RZ1P73F
VrDxljjTT9LVwmue/8+LZFU/XcQ/tu3enAdpiTtlLxC+tDbxtuGAq5sr6/Oln6KfXatUTf6n6bCw
WGwb/2Q+XVkeLlA79cE8Nm595a5cuOv62SLaSlOSLWpP94E6axFbzJpHs5dsobgmVriwpZ130AxI
LuEsn07NgY/4rRFI0kUrhbU4Eki/ZriZXNl1LpzC1POO2oylZukM3j9jfJggnDcfvaES5zfYeHGF
V2F6ja8pgS7scOeyUTWwtAy6i7QvYpezZlRtuvxHb/mT4U9t5n79SF+4OeedNjWXAP8GtbIPpEj6
0BM8ptmUhH7bjBF+0Ny6hoq6MJDF/f738wwtMQilql/2kQMtyg7TBBvBaxa4hO1ZuYvc1SUBWi9r
iEobdXGH4a1oIpfW39e/9MI4Wv0t9/jjhTJME8hJQsYUeMax3AG+JE8KRo0nMgTpbRli2IImcxuT
0hFs5u+81X34M8/2VS5eeXx+d74+KSjOta1BZ+QW+tZ5j82BGYgtVYk7Lm+i4UXKPpm8JdAd6JzH
vjqm3ftcB3Yaq45UvuYxwX6lM2T10zgVDhHP8EILp5qN+yQjR25yLZKKm772cqV2ciCuRYbuCre9
ttKR5oELkavKy5OPkUNOgYpxFD05fmyNH3Pvf32Fz8iF/9u2VbWzNx0ktSnhUkJzF691+RFPMx7J
4kYOAzvLnghaw791i3EVnuIjTM5VpMu2XqReFhd73Vhu6vqRITZ6WJ6Qzs513QvJV+MYnyeTg5Ki
n91KJXVVKhDeTjY5k2p/nDv9yhPy+8367O6c7U+mkXaLoYz4UIKOwS+e/kX1F22dJqAupUdzQG7V
8thqgIbleSVHP1LhWJXND3SYJLx9X9KPvpRWc/jTzF4KibpwMxJ824B0SF6E5KZHiIkA0cJQv0o5
RpDvDbF+3OW8BPriizjylSBza+mFfHJH1IobtVxVlUAC3p0S/eww5VcR8olIIHjplTSnwyCsMstr
pXVHvmhMEK6lFAcDkKvReDrTu7G8cji9sBid96gTfdb7WlPnvUlrXE03MTZ61Esl88v50RrerjxB
F2oo9aygi7nR2aih2hzc8YCVwfLTX82K5rG2lldsGa3N6XKRiNBbJXvjFX4HbifMULJDvpgt71Nq
c/9eyDzZbtcD3tuWWv1DXA/HbiS5/MqDcmktO2+o95JEEmnEg846khbfEhdr3M1C8KLbu+mrQYQo
02LmKw4wDeX2yrX5fJgDIurvBVQL9E4Mp0TkxFNtx7G9U5fQQcwZ6jfxS2W6YXWzSI9j9b1vffGu
DpzZtCfzVYVSAIflRVZpv9vh9z5YXIXjqxgT4gYcyYkyN6dy1g5JpK+//q6Xqgv1VF/+sdYmMjNY
QanFvdRu63Dxib/pOtkxZYatXhu+WYy2k9uyecOefqX8vnRQ+h3r9OdnAlNOi4oxylDayWpkkTtq
FRdhM3xTHzmoIUZGYrSbd9qjdVf8Gu6bzFluyXCfVuXuWk6JBqmP3/jJKvKvqYep0hbqZBTyefJI
xMudOL9WQvqtGPq7UtE70uCySMLyTsNwYcgu9a+KdB9r4baJW7dpi0MJkZNEPqu4m4NbM/bL5m4o
HxJo1KyWDvweB5coMbCWG07TbYAUjQyKH1HQb6FPHBstX5tl99wkFVaJBO2kjMUsbdnlGlAWVuDk
NY7buNktAelHw+iFGSH3qLEgnioBQhuxu4cGPdsNhF5nKH2Cvtx6Ihc0QkIhb4p8n/X1YbQe6sxr
FXHTjryHBVmJhXYjBV43mY4gf7Bwu10w+r1ZfvTxRtQGR+LnauZbkhCJfRKpi2A/vuUl9pYse5ut
yimMX2Frrc2pddJFrl0WzbTzq+lFJJ604xhHkjG5XGG6TlIAFvIMkwGMhyJVxzCPOs+codm0MWmr
BIN5XT9t2RHNZoPfa0tF8B6E2Q6L8stA5KmVFk9aNK0qVX2LrMyZ2vxbRAZVN0EAslZ9hUatK8g4
7mCyjmu5TfZV3OSbReWZneWkWBB3xAWZ5CUZetClPEhcSdCD1XhLiemWt0n4o2x7V0UTCVTLjhKT
tYos22G8MdWBIVxfid1dPervrakcrcZKVo3RwyE0cj35PuRy/a0njHodx2T62gU+f4fAkQIHjDAV
bohPdSOEWADyujVsruJsD43BvxxknYDnwYY14SqM4r3CQqArNK+kxYSvWlm8JDl56t2w1whdlyYN
/kRqrjN1fpfaOVuXita+RsB5iM0ufi1lvVrGFg2rl3QPQXQz9k+NfhNFrSMUHmLpGYtOPazRelO2
GUV0S1ZqGlieEq5SyUmC7VzkqOZzzKqmRSCptmkivOl3xEUyYv0BT0GOb5UTcmgHbjpPACBtp+am
pd6J0sBR+soNYo8ew0DK7GiLnYuOkEc3YtXS3VxYTRVDxHivApaYnV69QxucqRB1bERvpnA/TPuo
Zf6or7TG4ehpeHjyFcgbz+JywHaQj6mdN6LbEKAtzLtMrA8Bqpecozsqs1tzAWyB9XU2KoIVj2P6
UPHcGq/zKa8VPkfxoJn9vmx+5vXPiXfulAUbyh8V+W2yMty3XbQyU/WF3k2ghwZ1pzC5sQpDSRAj
pMTkiSQN+ZnNnVQ9Em26BI/kmJfAmMUb1DI3WSMdGrkhszNcNnMXvoCT9EOdaJLlPpWO+bAZp/F9
ScsdP2MeaVQBgJba56AmddXqdrNIrqlgbWEmgZ4o5AdlVu+x7yuPZjC26xzXvxABZpmynZbULpEG
UJYKnGhFvNF4NFR6Jg2CMSJRS9FRsxeljtxpTh4RQo8z9zzChQ/Xq6yPw7LUDqkNG0Px8gGcZlph
ZvLzaXkZahDWeBUHS6Cisklk7d+yWeei5jfDCC5AQJQWDa6pAV8qe38QQnonpPnyqGhZ7FODM/jH
eTM+ThIBnsbiloR6l0bLTRLrjVS7heyJp/E2sqVyX8D3QCN9EAx3yBAmCyf0J2D/099RYzx++wLs
Uydbq4Q0Cb8W23KtRIz6LL16qyv1tpLnYJ+HD+N409c/u6SxgSx08yqtH03uuh4PG6FzGcjyduR6
6ZDXQjLKTgftZZ6SvUEsIRMHK7cX4IHkTeKGYpo7TWw9BnAU3IGNSRH0B7lrkVQL6ZYLPK7q7CBR
UoUeWv5mb7Cy3YgFgfW3Q0fuvYY0KLsTB1vI3hlZmtYDJhRx+KZbgWYLxip8z6yVOK9xhqDnSHSn
I9XzG/9nvWySzqkwjJi2NDoSoxAG/4o9IKrX4+OI4anciwvYm/tSuo1RFBdeRxke1r4p7brgTlh+
RTm5y8V3KUdgg6cDLJKT9uHT0ERrIck2epQ9dUmN6D0t5VWbbyPIPjW8PnMgTUJBeKBZwA6AcbXs
V70i48WAYN43k5Oiskaiq7GlaayCJ/nqLlQeWcnjGf/VjAruXStXQE93wA9vVIhlp5fRgYEaES/r
FGXFJ4Rdd6gLI/4mPTSxP2lekCFv0B351BFkXpOvFMNYzQGSO3EyHAmWKg+PF7aqI5StU8doBsLb
UZPdxeiIT8YLbBza3JXNkEV02ZDJuqC+Yh5+XwkOMb4TB3I9dboSQ19SjG8qgWtTh3oegTrn29kr
sj2+u1TO6BH7yeD10rZSQAl4tUKbEt0ZDC7HJK94jDtmz1y1jzg9ttLKSinuSVQXDsWyUVJOROpP
RYztTHXn8piIUG0Eu+S4120N3ZPaxVebJ9SIK63dh6obRtVaqfs7rTxWA9TYd2KwRlbGBK3j1D0s
dwOWg6S7hzBaBIBtwsJDP24aHtE720p9mmfWo4JoKcQ9LcB5krdgc7i9+G4mPwyodR1Fvx//7KHF
0c+VStapzE4ZumEYkDYQrx1Z9iXJs5rHJnzSyq1yWipsfTiUxY4I8zA/6jMB9q7UvQLyKg2nqljn
3oTpIV8eS0p8tXeHYCOHm+gUs0dc8CqgkfO6hDs6hyovxxJ9YNeDYWftLb0+tOYMAWGkG2dIndfX
OetQMt9Xs7YJuaOEF92onKWyKu72CQ6wAi7cOmDY5qj14lnLtE3GYPZCsWWLmdMb8Kw2QF0v0fUP
8z1qvLhYeGgTR9HlddhmO7SURJZz8RFMmGPq91jc6wXlf+kDOiYcaaVxPO+maduNAKzq3i3mY0Zj
eKiN26ZzrG5LjI8rT/Vq7ofCqZt6D5zpqAMNUZX6pgYDLDwESrZr5Q9QHMUcAN3rhlslFm4nLH91
zlo1aY+9QeNA2OpCdAhqJMvTKNnq5CRmchinWmF5KmBrKWWz62WjdKxlprIiVC587Q36Ar0KNKkU
gc41FGWRbPhzPuWEtbPhg6Vzk9xn+Ck5rVWu1FD3Z7gpSte6kJ/sXpGoLxbxQCwDqMENm4ChIp4q
l606m75ccAiT9VVUjzfT+Eqn167V1hERIDc5edsYVudSdSJtb2VQlnhNdxa8q9Ss1gIbW6w/VGPr
ox/CbBv6AidaS8gBUYjRaxEYIKQ/RA6+tFTshaR54w6b/soKZZz7p4eZSCSi5W3zrmlWWh5sK8v8
NSugiQmvJD58E1TiB9ENCkJfttKhXsnVyBVTn6enrlmTO2M+MIhGmmZbxo6BcU0VsjTv8zytrAYh
5vCcW++y+Nwtz+pMWedV2d2CPUTq/BlfGXS0YBONFsnvsiPryf0oKz8HhC+OiJcJKXHP8C2/qePq
UA6WbCuFsNErnlihWUPilcuVmCffidvyIgs6dZvGFOILnBzoAk2he2OmA7uqOdsVY7iri3zcAwAT
eCG7aBPN03YggcS2pOR+KKWD3s3RWhGHt5I9fI1OylqVzYe0JF6RWD8niGHE7DmD/pzolO+M/Gmm
xrdQbHAwS/m3NOFgMuSYe0dtvQy122bM8gD6U81u6kDYFVKyjqpghSf7GUX4TlWF1TxS4gwEuSoW
vrSw3Ywa/B7DfBfh/P1+7PQe7taYi/uqLI5szjuFeXzbELP7HltvosZScTRSiyAeXvhiwAGNnSQl
4XPxW631hJqlZJiQYsalvGuXST0t7LRnrD7aT525bgLlpjKavVa1Tljlu2Wy0PZwGCClLwsTwmcK
Ll8lrtWu7On1zPspzP14iR1tfhFV/b2aOKZJxS6XeKFoqyXaz6R9i6iQurwCTIOSwKs1zVv69kaO
O0dU/Ej+1gaibSrFgyDdV926asYnDOT7XM1upy5EqWDyl+ogOvZ8gtzOOMqymaJNeWmb8m1WiLZq
UyBn47NMN2OSb+t+PxXRT0JRgSFgosX7OZDnbsw06XMBlREp5I8hqASJJ/ChCwgAvBOhMFZHVtiy
9OR2lwa+JvmztcqzB4vjALXG6d1Vq21nyWupwAbL7l+PPCWwWB6Nvt7UMcturbkExHup9DGKj/rs
9gmGIlX6KWf9qzb+4CF0OY+xfsBbzL0mStwgndyg/q6fwC3Kz3LwFqPezxRy7RjvYfuD0Pypm4It
gR4pnhTzLo/d3MCRQz+zRH450RFUCliLya0VSFi8hHQzI0ep9Zk1brAT4NSy/rpE2XY2yyfIlXZC
MIoMTEkM3QZ9TKa5hrU1qBOV70nosrZ26btqcJGcGBlHwpXr11XsqfFjYDpa8RoprikVlIh7U1zn
35izwPcP8V0Wb6PySjQXVcIC8rulqSBt4xGvVxttDcvXanZqjik7bepvl9E8hAhFkRKJLRFO0cA+
SUmL62LQnaGz645UD5redfdjWn7qFkYs5TWYVwnwywZVZJyHnpwcVULvUSaZA5l0JUe7wRf1A9DR
HF8FPtou9Wtjq5cQ+b2GHWZI9v+PpPNabhXLwvATUUXYpFuBQMHKtmWfG0pO5Jx5+vnUczVTHU7b
Euy91h81RGzyRcWrMPH+VJ1LtdjKwBQuyO6y/oUh4QnBWlK3uvxiBo/5LaqdrH76WXLVM5f3afCU
NnM6IJrFbZUtgYBxfQw0Tw8Olo1/1mHTqZj4OsntzWOn5ZxF+4z0K2exjxZTsEhriqt0sgj8vkld
Je0x1nJkM2W3OW0nbFyana5DtgU15bWWIU6ucwF02bnVHB6QolPRwUYxdTupizyCTN0ufgIJMT7P
eh12vwExE3E2e/VAK3VRruLGH0K/0TOsDG+NQMXs58razAJ+CbpQs9AtE43ZOHYNeTqNpbnVw4Wb
RPuRw86f82bD1X6WRuFJmRek5Ol+BOiNmyLbzvJao8E+/zM5eqaCtWOtAC4GJMFDs68IOGVdibZ9
/c8U2wFNSjk/2uosUrgE0hrRUW8XToBsxfSdDutsXhW/uElXdWm85+1WjY6d9EE8jS+NkpNbaGHF
87d3rM4l2MOyD0rGZBTsba5aAqF1J6lKIKtSj3/yrJ3Zlk2zv9BAOn7qtTx9iqBuAfasXuwkqfQo
3vSToluDT9ROFKU0Ai0vQcfmqyJXTco/i3ctLBpMaKPYZWTDER/pqzb2VGM5L4qK4iqlbXXYFkrz
sxhGfGAEfrXlsNjAqTrmOL52WnWt8/EvDFncIKpWQRCZPg1y18pCfxVY9lWebWM1GRHbyxwQayJd
SnV2WrI7+L1cee6/rGygITpQ/iSLpPY++JnHa1ofl9ap/mn1N0RQn27pV6UmTMuc7Juk11UyNOuZ
UDmAom5f3iWVsMTZq0ZHsvwnZWCxkYlDFaPdW5sSZm5XGUlMXCuT15WPMuanXwnlVZAGSc2eeKp6
tryxJHzH2c5SPL0NnaDx8JgCMcz5Bw4SBsEC/YfbUQ4EYkc+3qJvMW3b9jkv0ZH+GV/KSbxrn9Ls
dQecPUrvEuBftV4W3/rk0OstsbYr/dxxWeuhC1iBgBOXF6F4aXls+KsZv94E2rZqs0NP60e4iwan
SPwaT4p90hLfIGkEhUlhrmtsp2zB4U5i0CnfDGT7wZXK1TXupiH9jg0vmN1U2YqDNnh9ueCH+DIT
Cs4DeK33GtVbu0m0fZ5X28TwSTFC4Tl2X1HvqvE2SH6l6BEsr2H3PaTLtlK8Br1/5bL6FcCEYbNS
ZVpI2GfWNuV05sJxmrDMg4GlOwa5pSq9xHrYQ3LM9FUHDGWDmcz6qWL1EI0onCnh0Ui36Y1aIDbQ
a52suUvmxFULTAb0xuSMznUbvQjrxTjpxOiprlWsnq4YUju/aZdly16H5nsOMlGc2mGrLEQapfCx
Ot8NcYL9vkl2jAkSemZSnnr0kvZbbm8r/SNSEDBm49UQ3yaerwSAiZSlkcOs+BANmQWSsRb1S164
kfzTqjjIii+7cZX8rxrOxM30Gm1n5RorjqIDcBzU/BOcqYtOQbWt9VuRHhr9pURWjB4oR1aMBEWm
n5xI7marqFsGgqX8KYI14aJOlrsmoF23xrC0UsGqkql7yhhxGEaD4UZ/XEkBiVyTeCtawTHr9RJA
CxkrlCdMTkXizjcznltXG0X2zXterqwvLpX2vfzVyeevXzNjKxArE9SkkMgiXOamVafZwynIywth
GCut4sPMOI6vduATzBBZb/wuZnkpbiJ6D6cT9jVpeWs0JhsavpO4OFbkSeos1UaUO/SJ+YbML7cc
gntBcusUq26uUwft6GkFckMOYuZTvscbrzgxwQ/RWdqJdh8V2A9f8rp8N7glM4YwNWKZzd718hzO
qzK/BB2P/MFgnSkE3wAZrbLAUUiexOyE1nlOb/ayMPYdoE+H5qSawATmy1yeC+2tDo46A20JZ5R5
WuAO6ibP9jHZE70GeJh64FZJsW2vJecgfr9W5ZFlr7lREmoa//pll0tgvH79r003I5pe86Fhw5e5
NJW1PP3j9zIjf5SxvSvfhdgAbq6ycqfHXs/w0QNReP0vb5lkrzuxgccbmUCWc2y+VcVvnz2Mur2A
t0M1a+1L1Tki5bv74Gctks+J4JGaRmthXktpReIocL28icAiqvIy5Z9zfFyioxF+tKTX5tolIbab
fTxcmfabmFxgN/uYNOBgmq8V24pd2eSkGljEAIEyQiTMu1LvjThepdF+YJTlHDGcpuV5f5YZwUKy
ziucKYvkAg0xUjTFlgmIZTnmfSTggGchmBBLk2y0AvWyx91ke6T1deFDlN9j9tE2jlApS/Zsm4qr
wsFER5bnpOzbEhzFOMFUDwXBCb6ZnNmdCpVr08iIvH0nQ20InHJx5PQstZcao3TO5fGX6metPOcZ
ycB+qP3odubqxmtK7CHdAo3fiw0kB9fwYDrjAhb8hrMvoaZQlQ5zcWvJCqqOfXKO2rteAODuaeRZ
D8jUkuwfYbya/MdEV0uhYzClqMwx0T5dUH6mrjQhtHDqGsPxquCZZ3qRmUdWUWNtR+oduzKEP+H3
I5kC572+an/GcsObUkVu0vhWsmkahpfXlqCANvwNjL1BWHGAOMU1M3/4qRNGtY02q2/UWUXvU+B2
E5GrJ3THzIItC576aoO4v2gk6lisKIBLMu9yzBVIXE2EFJyOsczNmvfUaDZdDuGxJ/jVYaCW2sdi
mY4R73IcZcSqySZ1oxtWc15SjdfymE5rob4vNLff1dIhIWec7gEKeM5lo3DknG+fjAqi9V2TEys/
oBeQ9J8WuPV1pv96JkuIyJmGczQj8KXzJN23Gn+CEZh+JrHu9hhcZwWdB/DiKzeQGQSrSt2oxndK
LP+55GKJNjGGFsa04NfI7uMCxrp4GUetcLQucBFiDAbjObAj+MdqbLczwXi6+Rlqh1ZEzpx6Y8SH
NL2p454nIaMvgTUCsWzt2u1R7pBnAfa6qrjHgA/meZhcWXc09kjlXYIdJlbTk2rDHSYgMSQF5sqs
f8vgOGL8tLfik0g8NWJs3szWqSS7o18ZFpaC91Eq3aUm93/+eeKBn8WwMuUXebpM6EZY/avSn9t1
lXjy6JSSG7TrtttiLJXjf9awTZPCJT4WULq/aEOwWkxiBkOsyy3Z8LxhrJ86TQFIsU5JdQ2HdVNt
6nHXvNVk1GBa/mP3DFCEiTt54pO1DigncIxP8482mIgcaRnT80a1V0g+rXEz7Dr4g35NIHb7qyU7
5TcXns5deQgDse7Df1b3MSkX8arhMFCHS/uhzYRf8qatl3kBqrwWobJhBiEVxWGLD+J/iyY7Groc
fBF6QYhi7YDLsC3wOfhUk0Y9R+8p1B9KzEm57vI9YL1NTnroZu1XnPkgrYQtWdObIpGy66bTJpB9
Fj7jT6Sm03wm4qfqH4C8RCGtkn+YsbtbWlg8ZNVTAaCVfg7ynh2Dqd42xmGi84I8MsGtK/WgsF6l
gQ9OpMQ8ehwE1kX+o3mAVSKj8Z2ihnra6yXX9MTeujXT71r5Ifr7if+XTPCcG/n5P2Dp+ciJVfIS
RxvjPNkOFczwA0h1ZIChaPkyaBUhbEN+o6wZ6ym5nbPbpCQNFyu4VjO4yTd4k5b4DUKc6ulNz24J
z1RUYfc1UBFfxbarjpXmm7MbTB5oCaof/OXYZHMkbOwyvF0Yv/xG3taKx/NmTv96roXwpdPXZuD0
oR/QFkxiUTnelgjLxN6ub0DF43cf1k75IcSNr11u3QwvseEPjQdUPdLb/rUY+4ScYQpuVkPv1Aw1
Us23Nr/r0DPxeyv9Lo2j8uCYBNXJ+6e3XTzFSo4d5o5WrUlEdfv8B7eIGa6T89LcNQG+onAT4h3/
MGBu0w1TdDWvB1Q/Etc/MWmw8fGxa75IV7L1fab7SbrJFMdmdiVywZJYg3zL4oz2MlZfTiESuKR8
k/Y+r6aReyDc0rJ5Bjtlnmy/Rw9K5hx+ICVRnSGiPO2ooOVSD129sdXvkb+4bAdzW6WrQroH1Vv1
KNRgFyRvMCfPpcfuA7fGBWu2H+1BAOk3k+Zo2aUx9srAZa6g9n+zg/sUIaF4JlN6zGoKg/aiu9Sv
KpzELZOzAUM+kNb/dIbFblq2KFTwxy5MVNWrmPI9pW8rVXg4WNUUtf1KejUMr8x/aX39LBUJ/h0s
b4LIQNDbqBo3x34u3M6oDub/r3dCAMqmdmYiiiMCMMryITDw9+5iXMxa/ZAAIFaS3j857JIcyAbW
nmvIAnnW8xSUKNyr5Aw3Wr1r52irFqVj9NWmqYI/Oan+2YP1JamxX0Mtr1IjdkS7MdLUy0exNq21
alCjTIJM6Am22TOyH1SCK0txy+hHjb5U1AjqPrB8VnACjRptq1T7JwwXubLxB2Wf/9iStom1cMWS
05WnmkSUcN3Pf/1Aa4z80nJxgTlvBH+yrK2VRev9qasjp7FHb9DXjeItlldAteh9/DcZOxXqZLL6
z0JQEEDOqiOs8ZDWVIV3w37ueIlzMDGV2gFAajU+lle7/Qx12UtGa9/WqRea6QUIwEv7Z2SJeh2G
52IPUDtJHAHNc06WMeBzBU3NtA5rjtdqOYCpBcvwqVi3WEsuZbBN+Kd1XboK6TaCSqRcE1jRz1F0
4N4cZ6I4mbFe9L9w/B2R01IewASxOPnbQOGM2I8KCxA2Qpq4ucuW9XPohRkmu9XYzQDf3XkMN8Ww
m0FiIaugErTwYhfwF/A8W13ZLwaQu7quUk7BZVfOwETbZYGNO3ALx71jGZ6YbkV8YqoMjHU5uDQf
MTIOcrst52P5Y6JQSs3hDLgMSjEMZ6K+pevSEbEIkAm/8albIZ+um6l+bm5sIrFj9dfAalWe1Nuk
bfMUn+02JLwnbfcZp97QeyzconkV9hW1C6E3yAkk9aby6DMn8x2Nwp3CfcKUITMg4Pey8JhCGIXT
C5Ed48A/CHjdfmUmpYcbU93O04pkKW36GVC25RB4p4GzXPRMa/k6hSYOpop2j2jTDqc8ebeNwzwe
U1hWgF59JzrUaYC79TNJbaq9jCRbffh4ll7Z040hjxFFwYb8NsynWrl1f/ZPFhurPl4bwTc10Hyh
8W0y+k+Fm2HmX+6je1k96K9l9t0P/+VAjbEHKap1rpRBUg+O9UL1AqPEZ8r0yBiZeeB32rSy6ZRy
ouCUpX5W3OzhpSFYPDvJcMt9uifIytKs+/xBMrP0S9cm+IPtVz9l8KtbTmqz9CNIpc2Zz13WjwQp
6nzekzP+ZYZD8jxlSMV7PK6LVyVfR/FnVR/kL4t/pk/XU/4TlO89pnKRnlkBISFhj4Q4LGXidoL7
k8CyVqE2t92LBg4QsyEUYy5TN8omAXIM1OfxLnfMTgcje08X6HTkLD3igKz1BB9vdsc6N4mZiGNg
AoPiGRIBT1ntEGhWlH4SFZ7YB+YzRk2s5/pzkuH5HaH9zk85BYoae832oSFbqRk2nvtNqjJYoCLJ
nBLEj5EBpY+NtyT5bF8VVpOKRpHNRCrx1T4PzXt9T2yKbVaAoIAVSgi5Jf1lxT+cxFXu2Z8Fg6by
0QCzhMlGLmyXUpoQnWfuauaqimRXPccFdLj7nN0+59kLgg1qftn6qsl0O4Ge47eBKTrZXAelwoc+
+qLbVT0bjU06h7qv+y9cIC8mqQpi8SRozOUrGFBLFK/jp0RII5+JhEqjqaJt2Hkxh4ZMXbFnlwsO
6EOooe183jOwCmpF5dZhCY/p/FnHH2G0tuV/MhRdLO5Gavv6yyRTJgr3uM9A4G3oH6I15Nh4sxX5
q8+lfVhz0wSY1Am+XlZS9UFTSz65Uf9QiJkYHjUAWOqyaxRo8qyXWce9avDloMYWv1OwyxPqreCv
o4CSIT6g5NYPtWfnqV+bcDgQd8uJOvY0hAAtt9HwQi17plIlzatdld9JdKTPwAlDp0FEEjYbq6Hf
KANtwRLUfOnSq5aPiINGhNe1E/OGhCbDO0LBIvKSpWCGANc2uKVqg8TbcT3r6HGyEOBBS09dNq4q
xTz0MPrLaZIcTb304Y1YLbju0EYgtWLeHsyG9T69RhX2sCHTGzRQICZqtUmNCBTumSOceRG7Iswz
iEl3t6qHpfg8lyzjQIrSeGjKR2bzTMQALkynVlQe6Wd0Cusite7zox4uojvl/AfD7MGfZlLopViX
TPwEFSkR90RGg62wgKuvElF+ke5NS4cJk2WXOTlA28xRkW+UPxXQ3o48kBF6GFAmBqpwC+NO5q9m
7yuOwuVR2l8tZdr8K3ue/wRVjBGyJhyEydxNArm4jhNBryL/5Mq2FOBE01gNCI1zM/3XGkCo2eQp
KHho+FEiBGQQAx9y+1JEfy08/My2O/wtonX/E6qcFv3YQ62H7Gg1Z6JsWR8lI1HcfAxZuqOQikT+
ZKfyg4eWuScKbJ9Pyq3HoDbuCvEapGeBljEM3uWWaPvFVk59NwTrRn1Om+VnlCV+vpcmesvArxG6
OT2/Sv8e27TUDd6U7doFniq4FCGIknbpwl2pwhxeFYnCvvViB64x/DblOoJdMcwtCZlMuwRSxtJb
rA5M2t9G+SWAmOJuS8cIDELSkOpfgLynlZfn127sjkmuXjMBVi1g/vOdnl6q/Fs0yCW6WYZ1Jt6w
WB5jy0Ua2TfZrnjnpuaLxt03yYZrrxbdK5QB/gnlo9aU27rnDe96nXPN/O47kBJuYGWUrE2fWo8g
mnfTbL6G/W5S30xEuCVC+Li+61J4aQG1GxaM2JSGQwy7D5xmyU4RQ+ymDC2ersmRV6n61TTC+KYJ
BEJ1yExfLOVW2OGtNInXEQhHy281TNeqrm2lGjVjvtwX+QkBceSEMnmA6jGLYHIRQglaWhBZIYSw
m3tul54kWcNOjAOKdnzZK1Gom96OAqdOTKKp5Xrwo058hY0ZejChqBbm6GAFCEiENhDLpjDdF6dA
8rpsIxR7hVgM9fyoje90PuNGOM/DK+tnk+xtCwdAHbsFiqTiSzeoliBqZlnpDetUmjHiYXdwmvAv
lq4aMUIsofghbG28EKIECacgbEgVjERTp1FLUpfXzJL2tSKNDtXIax2TpsqLartWd+v12FWKzaw9
dAv+S/WzjqdBfTQTK36OmqIq4ErgLK0nQUdiSKk5Jv7fpaqPTVTdac4m1nOAiVLXSL/FLlH006Dv
S2CCmSnWAsKadIkxeBNTutZpnyIimiGKhm3T5i/D2AtYrQC2K3pJI8uvaxJpyXPoHdPKAyeQWkHL
Gqm0UcjnbdrQJL2azC4Ez6EtmnOu2o7FKSJN1ZG6Mzuxdjmu03roSzKWdHey0aHqWvWjSy9mmW/j
sMcA1cfg+7kvByd98JIGizveGy1zIZ1PmkXSh00y0zHRGJwdpkhT2RDzQzUXiP4BM0rM1Dnnb7Ox
kxpPtXel7ofTbbD2gnQ8xPS8bV3VXXisQ6+bkh10lljA6hMJPFJDA6YgzVLWyaSB+yvmG6mIXPNF
f8jj5V87NTvwFbbRsnPy5rUilyhkuzlBb0vkbEdXQ1+3uBtb147BmSB6Y26Wns0iWzZsADYuGM0N
6CHq0f9ra+QPXkmyRz+brhby61IwWlv0HUVejwKhV1ks6/doXNd9v6kzbVuLTsC9MTIlaA4RPXP+
vtfXEji1p6WHc5vhtxseWWfjXtY+q+YH4CxoimMXxkeywTN1fFnsX2EBdudsKI26m/XWmw0+h0ra
WtGXRgx7ILl4jPByk+jfVo5dyA/Z9ltKMZsK+YvdBI+mqEnATAJEJKjxJkW4Umk8YlNZmHzImmv7
e6fIGzWJbnOQOkFtEdcmHD2IUUKUEjrcgWLTtjFlkNayt3+GppLXvTzTmqNQ6Kfowa9Sokflpdb6
dlgnVYdsOJGDzMl1reRvQB9EFTf5ktP6J1oyu8zQ3iPB1lwYQN6Ots+9NEk2fW3vo2mCydPcDhXT
CCFfTs8OgkqfnIgCZKC2shRIzgbgG2sokn1Cp49DlVyNc6kGHunT4iBBxmmDsllQIk491TXkNsdW
ekKee0zj5BI8XWgauFPPeE9bJQpdWs4MQ14/+1M8o3oqxI6TvpdFYl0XpJ3laNhe8RTtonOnVik8
0l+/NYbVYuUbm9ghnYFKsJ0kOGxKVArareOVr6GXgrxhZOvktTE8huWfqDcqe6eGnKxBaRMxnmDE
ktzQuLbqcTJtZp3KJc0zUPWV2vEj/rXV4A2B8ZKiQGgYlAuTKd14pFLNBiMZ7pTfiyp9U6zZOM3Q
3GAJGav5U72tpJqbDSezOhvRu9SAUu/kgnJNm7wJcity46syeNC0DzQtXp9iqpJREEda/Vch5U+d
wfqIw9DXYsgK6uk+U1nYztxZ21RBtt/9tdiQ24kZx74h4WiG01D8pMFXNAB38gpb8y8ig5EJO0/y
FaWV7DkUCTaGt/Rea9MgeB6EbwaXQDlqQRedU+x5GirEmz4tP3E1UFXTvlu0JWfGr57HxzYefB25
GGl7Hkr5UjsZo0AKlEGsuF3lpN1rbKiOQfSLSR8latxU6zbdU3lHEBDakMlG82ut4y4DYjiX9WGO
EDyhXrVUWrqU3DWiZmPQIYNzDOpjJryKp2s1kjTwHGoL+AkZZk/a2JmEQ+6DyxfZCRKuBhWIzNZd
/YtpD6HfVQdSbYrxuIzbONir1qnVEyfkiEmH96G5QjpBLRNo3YPw0HRlIzq18V46kqJ7g8y1BkND
79q/QYpOtG2y+O4n6V8/2h6H9iUWtSeNb0ITBIqNeBM0t0gl/aIz6+WU+2RDy0mbXULD0jddszRH
GtrKdRn08KbKhT9/UCMHERMDMi9tmXYvMZtYni+HUCHCCJxCAwTqhgRadT5ZmfFUMSl+Lm+y8rHM
Kk1ogpRo1VGUzy4od/aU8XtgdUwfpol2in+xfcKB8JBUF/QIYNWWvgPgD7wapZbFLmD4Mhv4CkE6
smVnk4eqLm5eRRAkJBzlVjiiK2DtTaTf3DJQkKJuRGgfJ34UehXO7hIAO403QzVb7Hfbmg6NSZ5x
twxtXBHKAqFdZBDXomP9rA0sLu0M5qB5w/AX1aZ1RRlQr4ao6M99BKLPsT/Ba4WRMruyjM/DBqhK
XuQ+qZ2hEu8mMhQMHqWhn6tC82N8LrsG6ynGFal4tpXcBonBu58tXtgFEeWkBpH7DBH4qCoifebl
ni6DhHhjo3QyrUg56EgTd74aHiay8ipTkHWuJqdCWmcIRHpKDzinWBdNCWZBtvDuZc1GHSQkrRMY
IIPYpZfCWzhk7jxp1ks3zY9JAjekYZUWIRX1cGna11opsrU9XUFc0+bePDflVg3/SkLgu1g5awyi
ohpTp7TNs9rCKmcnNXhFpU6ZcPKv1rx0uvcNl2ZV3wLropHbhJ6wlyU3tt6n9Dtg+WrqezR+Khxu
kfXaGfdJB9VV3mRAw+SpCLonArJY47/j8tgc7RHvQEAB2wudQ817oGfKxowj9RHgucwhTsMFTq4M
AtdmuJKfvUfMPD3EOW2oNDtl5pbCX/Holno9khok5OB1ioeNFphunk4U+1o/FEs7XAt6HcfvSKSU
nW4gyGhowEQRPEpfjRziQEkoyM1/Q2osgu5eLe22pktCAl6Q+9d4ApKNDAQ3rZ6lm8icVF4fVL2l
7OY8fivOIfLDFYwA4YswNhQDzpGG91dDV6x957F1ALzoF0uGTmY2wZaD9I1zXC85ME2/KP60woBg
7KwSIrPfy1OkEDb0XY53o8cnBCYvhM19l/rtnG8MULywf5TGoeujV5xYyN1RIQ583BwP41s/Ig0V
csG2Qus1iIq6wA6ZIt50jNEg6GBT4/O3SRqvqC/QshmbvG19tqZ8DQv7X/6sfWjAL405l9AWPB38
iB79PG/eqWxzWwC3xBgOBBolkoduPOxokcAQhYJZQIhYbtOw7TTJU6Zus61EEvQGhDZtvQFNEci/
q0QPPgB+OcDqX0Otvga+WXQcSoR0lOSV9EwQEjCJdJX6o5VPgdOyX7hzfTcThgq6Wp18BOUkbanH
1qU82yhY5vJSv+T8r5Iu627otr2MCGSx9uSQrjDHTgqilsZysi72Y/KdbRV4RrrPId9YrRwq8wUI
8tDQl7tYxlkJyw3y6Twcm4+JpNeiL/EPoVYjIcrs+P8F7AfL8rz41B9v24YXS29JZPsbA4C8crI/
+rSBeo7YuiV8urkhwGUE7Q+qOxENdETWXm/bzLY2i10Dv0bipUhA+5iFSBAv7fqg9SjNLKVBbCzv
ApVhOGndJKHMKQl5Clt5YC7FidLqaNMjG7ZQBBdjNACQTP0omdbNTGtHCY4lNR4GE71mRR5lh3Vo
ORxje1pjqURjFWvvdYo4ZZw2pdBOM4pRvBfwkDMeC38cf9Xa3OeJvRYW3zD8F/+9V9DdJh834VBv
Y34spUXDP7xRLObpyT8O/s1c5vvYNjdB67McR/1BfwvQ7FSV8dw0oTwUJwDbXczBQYa9i4LPoOF0
5EFBXBPFVJ+FutfBbotpAoq13ipSScpROijG2UDqLcX0ACAOrZdfgVKrC/ptTeE08ZN4/J+T04g2
rvix+7skbr35gw4sih+hDJGCjo0iG+lBl7QnDJtfFUSjIVMvnV3auTGRJajH4dyA+FNx1pLPYDwz
npYdGFbFW4zoQjI9mXx5tWw2dqR5DclwzvzkYrQp3LKl+5qFAn4uN4N0H2tS/AmAsuO9Or1XmJHU
od4pQnasuH3SHIaSNU42SICRz5d+5GBPRjiYb1sfo41Qg22qm/8iEmiHOvMnU5BUjeGtwHiTI8hT
aToVJcIEQ9nHzEEC82bQhod2uI1j7Fcz1j+j2mlYCDAFron7ebq5e8EnRW1Jxg3LH7liRx4wgZeg
ZaxJoT7tUtQeOihdHt0a40uKb7TQ4S9CvvY5q19q9W3Cyyt1xdz/WRYLHtCEaqOpxCFeFZ9KmZyr
mIipVuvOymS+RYuMCz9fnMqe91K2r2zDNdsC0+ZWARVL2Cqfn0MY8WOaWBAbvicMLXIY/SBK4j7e
gx3zbnF6lmbqhyXy8xQq89BX5yi4scxEJaTwPg+ftkmv7pN1pyffOsDpeJulN+b9uA7Ogw51NWFj
l8MRsXXQsW8AybP/77oUHbg+jhcZSeqC0taeh03HcmJZlGCrVnFU69ld9Hw3R7p6DSzgDghhPJNx
N62tHgWuooSc3ZniV/r8rVrmV6E+zOy8WL2TNRICF7VFkpXblKro0wMFe5na64EG8jCYZFDl8jkd
lUH+pjSg+azAbphQxExm35MJf2YUMNlM1cyuS7aCRoutM7MTV6G5kS1PaQrfilGXFse4BiZRG8fk
bSZbT9A6m+aQy50V7KZUu4kk8lKaP0J7wojhV4mvSChLkbb3wlUbv0iOkhVcMUN08fc4mpdw/tDD
H6y+UPlsoYYuuWp0VfRLImnnFpy9MaujNMmOISyvNGTjak4pSqjI1DyWOAskcvSwIv6LR1xXIz2v
uZWIhxmkyzEeahqFs/H/47qUISpVKErNrVqCOKuxAvc935M+eUuE5gjD5FTcLeuB8m/RvivIAlpb
5MElyt8pOVCqd8tYXtmZtga3TqHAjdihfBwwQUnd17SkRzPbzzVMR1hSXJhhrTARDc2bdJr9yAqP
ElqDekoOelLt1FDHIzPpXl+pqov/Z53pNaiTvKsDUIO4it6bVF4LFG04bMk9RzFctl6Xj8ewDWgq
Qdi3zOjyl8TVLNPNyhENXVsrj4pCvQhohbwv6d6ajdPbnKgbwhkBrrcq4raRNEEDt5qbhYC0NDV+
cvD2yt2atyLgS3OwWTLsXxcKHyZU61cG7Cq88XwI+4Ke22q3NitzYL1WhQEbc1sMbypfOiYJpQY0
EJ0/WsGN96uQjd0i/ZaI5LUpdRrR85ZkFcJEu0IqlVSSq2hW58RhywesFPkua0e6twB5KWFv2NzD
2K3ha+px3JmVcSUot3Jbvby07W2OfE1zRaztKxBiRXvr6v9xdh67bXPrGr4iAuxlKpHqsuQeZ0LY
TsLeO6/+PMqZ+Oc2JSBTwyDFVb/ylowQ2iMRcLLYVRZFASUtW+GIR5+qX8YXiR2yFSU9hT2eQGAA
3WCLKdjakyLsv6Txs9cfOmKzfDxbwq+kf6UdTop+YYSid45Km2aOSzfDzIw27KCB2zR3BcgHs9qI
vvTRVjkgY4z+KMTI6c5sf3nKCPwcB0w5phYucPdZyCO91Flw7EP8mtrc/PBHkjVXGfcqHfyRWKLp
T/BdLor9zsBFPpwENnYralARpEXQ9D+gDNXWr0D5I+mbsarOWKTRyaRNPMA3Fgr8vVJbgZEfauUx
Hs+lGq9R1XZKekdKcl+mb0b4MpTcg3DNzX3cgWUvgYvj0oUAUVTiTC1d+hWrzIA6FdjxBYVIf1Yj
aAWFVo3GsRT+KNJai+EN6yU0mAtIqQlyuPmmA4PIR1uqqjcerMUkwCVq3AwS+F8YtyvAz7KO007b
2tl4p+op/0xHzqUhEnC3CgWlRYCoUBLTeDPkh0Q+yMQ3IuagO2TKKOwvRsRuDBzbgvHl0vjynCzf
wtANqEpqWwpGqrqu21OB/Q1lLu9R9ZwiJcgGna3+Li6iwRRGzOhZAN0BTgKkkn8ATL6IlA+T/Jlu
AvgqoaXxWsLQFe4aHygKAuMRYDyLpFxWmCO6A8GJjqagcb2CrChc3K6qdNUN3SGvaG4cg2ZfDW+D
aoc4dMrRvg7vq/6oAxiVg1MuCixNP3rLE3VrmCaj92nl51JId7pBl7e0QGVCjRQ+CDu2pOWU+yBq
U0dyqti3x9rcZRaWOThxWqS4WU1fu9deRPWPlqTguvRd4I3PYfFuSU0CbwWqQ9FJNuxUe5Br4A/R
WggByJqY6vBFzQdpOjMPXorqNNS/RnWdtM6fxbY5BLRjGgMVwXIvtB40MQFnZ+/JCy+rIrjXrGBX
MNKyK63ouiyVstnWytEUB21pZoSwoVfhSBVtxLrCs+cS3D2ZXvYDogYAABoCq7DiopS3boQ2X6sB
KhnG1B7aD01TKBc1lAe8fI34EfXUksy/ayJIk0vZGraSOAx20an3Y5kesjBGx8QnCkvbmuqK3nr9
yjVrRKgL0t6ib9Yj0slKVMLupPLU9NVzUGbs9soTMTDWUCRRa1k+e4KkP1/ky0RbJ7+3vVZrtpZE
4cCzqCWoFrhNswcmCgUKSoowvBbjCWhnJP2Iymw5VigVgIcv6D2/GVztvfdY0ATSIE5Y5coNy3e1
Ppc6ZIkBPljXJ7/TCrLzULnEqA3Ifql4MZCNL5OG8KurP31FPpSFtDMvWhB5gu1Rt9czM9hk7X1J
4Zie2ihFC48imEnj2JC4FqHM9Jq2KvRf6Baj1hP2WxenJyjKlk8C57v3VkuYlJpDfkpLQGrw61sy
z0IQNbh9nXRyL9ljTitEEd9iSfuBgI+QNdskDt8UDz5umgwPBkqfj1RNN4SeNb6aXXvGzlOnUBWP
TsVeK5sHE3EbYPuB/znUWzkQHFF2TKPZ0l1Z58gV5XHy6OfjgbhpBKoWrChV1Qiagu4b1J9edEoS
2wOeDSo0GEA3DOcAicsFcTb6AUB/fcE4J+O4VDp3GVaOX1Wfcp2v2Ut2W/n7hsxJiYSlRvfRiGld
F+5apjLk94/qQGCmP5pUXe3KHcalkcSE2Gg8CUn7J7ksuGBl6cZa0Q8Adgr3sVO1FfHDOr+EF1Td
ivwnlN+mW5lY3SFyE+rUyPlWqAeFvAJEZGZ0qVH/yYyTCIYvJL+QsIIRdfjHOMf3hBJQ3uAv+kFs
j2nKPT5Wd0YnXDiR91R3svCpKFYQb+HinwOaoQPZ2zN4UfQDRL6692R4YxQZVl7yZDaOOzxIaLII
W7YllNbcWpXCz64GWBOuGm3Zlz/BfXvZuREfKnfnd0+DtG3dTeQJdh+c3fAQgz217F5+jIvV0P1K
E8dK3wO68vrPQKM59VLTRQ3efM6K7kWMHQN96e4oU+AU0igAdIX3B34HZnLuEyrmpnQBeQYHzyCw
OUUcGlZ7r2t22t/JONKq+LNhOOZpP3Puzti8Iwa2xfaO1mQlNs+Fv2usV4VgOacOHrdu5lSW7p7M
plvKFZMWwPFoZEhgJCtooatdY5ysAkW7CpR9FhvqXrmQaosCo6SGtviyRFYzkSoi0erO0oD2jDhA
hWNCjTFRTnUJGkvJhk0jmHSismrnGhnHQjPI6xYA1rKAdiUlr4X4iXPUuoBLMuQYE5TjiABOG/BP
2n5Q3K0UltsyLzaxAFsqFtYSJAATRZjk4GOtZfWOP/7yzaXphicxqy1KzPoulzAVNyTQ01Q1txZN
/4qyXt69+VH8nqYyAYxOb0NaK5bx2GZE8cCB96VGQIRfDNShn2mbH3yRJDqDExz6962RcvwOaxON
nD5Z1/pJkU+ygs33XqQDKRqHmFS9Go6mJi20oih3quG7duhrP+hNIDhCm7v0EVyisegz462kfnqy
uQnheEUjHW18yRq6HH6rsMWVhS7DyUJOSgw/EhPUq09rZpDVNeXbXCWoNcddqUTHRKkeAxXIrxA/
C16wd8FmaIJ3p1WBsjBzSGh1uLFMfyOPECLQCeuzwUZqo6UBmN6j/bNQypc8hM/QOZlwcJu4tIdE
W+YX+lFEl/i+Yam2HK7KhamsRxx0RaGD7tYVzOOL+oHqNq35DMdZiCtyD1kgqJJFU4g/hMJ9E0La
wnSmdB21A1/7pXNZl7EjAcy3qm2Pr25AuOIPf7ww3KcWCHaICkRQWkaRbrggO9N1YzWOAYzNl1LH
1e99LzjWYHM0kSrFJT6PYeCmurWTymMUPMkGYmgGWKCIwi6dtbqwQzjxeHdosAsr4cWTS9uiM1DH
PoCNe49fBKw7xDltHOntpsOvwgIGItCSQfSlHSBEmckBW+5FCcC0CYAUgQpcKPQDkzh1KrV4cLP0
pMc+jpjltk/Mc94cww5Rpab5DZAmFDamcPIizUZy44fk+ns30cVl5ENOIMqnDWktqGEdIxeMU9gD
KL4uxDWj5zp1SM2jsNVEWQNbp6584SmvH2r35fqjpYsq3jc6V1O7jUL1xSFWZGkvih12mKIil8dB
9kNAghp9G2nIi7cm6iCtaqVGrO3TDf3deCYNH3X0wQXc+B0zelvKRFgyquW0bC1wM2N/d1EvjWGa
05xbjTbIKxhEslPES8xU6Ea6wjGkEiDeeLUxNwQTSbayVvRRNzizexVdU1S1dM8Vocr1DlU2cMyP
kUWbvZYhviZNvG+VbSdt9ea9r5EgqJh6oVjXFixCeBoB3p6x7ISC9Yv7pfI37CxKZimjebEWjUDl
3svasJQHYiiLjyoe/OE15YCs3pVC2gQgM0QL+nfo6e9+98ztBi0JsuTShPvl5vjzjM0m1IRdrFYA
391hOTbEmlDaWXIKLPlkoXtPCEcbGItaBXvuXWwhPKaboik3UlTvUl8AJaRW9JsU/xeGg0u52Mn8
rY/hxCn0V69PqazPzelFFPeLlptvCnIlGJ5y8OR2g1aTCNZBKH5Epv+jNPAztxTKdJ5DCevSDALd
CXoyCDuYOng0gwgeqeLj6KaFu4a2TUsItimUZf4RVq8BMWqCPqV2LvyzJcUbA8Rz4+WHdqDb0iFH
KWryHXDPc/cp5s+xtu//aMPlBQbCVeMmSR9C5UVAWy93QHV4J6z7/OzSJr+TOxOiz2sLTi3Vd/A+
1cYB9nePa4xjPFKdHf1nfONEZCIwjw6OAhd7YxuEQnRimcCd91ZLIKOBxUDSc0YV7vEq7Sj9rsVD
/3ChFVKv/NMZYD6g4C0R1RaPyidSbPm5a94VzifOcKYiifYxjY8xP9F77HP47sIOYGJp9osOMa92
4aKJlFIHoLrSvRivtDE15aBwnBM3Ne2GEj7Er6rb6ujnNNiIQk5IlKce5VDgVPKvKmfJkQu6tNW1
EcyOOXYfmgou12/wth3voOpx0vq+vBBFnWXlnePSgxujvsSyeg7Co5eBDbFOCTA8iPkhpZLKqYdt
JavgGR9N+a5xf6MjXvcnpS8crfgY0z3UGjq2LyVcJL1cRDnbAUEh2CESFR35MWIBS8VjqQYNMsPm
o5y357JJP+TIsC1if4mrL0nJddBrQyNh2EeatSSiDkqnhzFP0kUkszDDD9lNESLIVz69Rsxwcm+T
uO+VeJcSUJK+5qqJEikSUDKqHsB7NlHMHlfuOMtHqtQKENSUXxV1a1CWwNNGfKblnGBJQcpfeR0A
xcNcCqvnctg16V6m016C+QVLVoTQn4OQ00pr/piIl7kitD+1W+JZo49kxdHRBctv9OdGPSb4tlLU
97aWjlRMgHm03Rn7ooKPFcEQ894qOfhh+v5LlG5ScWnlz1F9n6eyLbXeg0D8k7Qt1F+U/1Nz6Tcw
LCrFX/dZtAAEnAMFbJLs8fp+nruFJlrTDSqEMVY58sGNKMoEAjuYRUMnO0Pc6vorzMvJ8N1tNNGe
TUULtCOehgfKmqDrEa4qETQCyoW8ItaRCxOEVeLFK7qzx5SeI0ZfQoBzJD1odwT+0NtJezeCrBN+
R/j2REG09SqKpaWwMtOdHzHFEtWUHMxmRZactLaWWLYC2Cy4oGOLdO1SMiduQZcqqswHP/6UpEc/
bG3yzCUbupSOFfI6SkVxIQremvQuA/II/9yKWa/SzxLXh6ZfWcJL7n9KkXhfjpTKw8RufTAtElqf
VkiJS2gwAngp1PsW85k6uaNB2eeoQ/c/8wDBWoSiG8qNg7UTLHrj3EOHLv3sx2e5pMzpJ3dlD+ib
yInOQkiRN4hz44YApzE3zRP5XA6C1rSGHAAr2jOQctCpFNr3oCKqB5vZAtvV6W/6hKdjLN0L6imR
4Lijk0nXv/PLBZCeXoFnGVHhid1jVxh/BBU0d1JfqCfvOWtHJIkma2lREPfvgVkjB7H3gW/DJIka
4Jp6uQS1WhjEbhyC0VaqKppTx07Y1fFRMHdtsrN0CTDJU0x/MQYKFFf3+bAZwurcUv6KLRoTeVOv
44vjrOb791pgfWautszMX5W7dwE3iZAZkvqRCriT1/191Hcfittu1H5YKqgF9DESv7J3p44/+3Sr
1EdjvOXTPRtyTfTnxZoUQdMrip712heQ3IIl+ENQvWfVA1q/cxMUMKHntjfu4Rlddfny9y+3MOdd
N9DsFfe1l+uPRhlVJyrnAJyTLLNQN05TRA2w5wUOEiHoZBraDa3bOYHdqQW7KIyikqeDsheqkq7D
6KaraNAfhYZbKQXFkho9NrPBSRMxOUakuxCdVqjAn3WE+Q1VmYxk3xID88bx8tcJ/ZvjRZ4EmZ2f
VK3nF8re7yoB1lhcuwoazqnwFmQi6jMBXYpfnQyyVG0NStK6LNKX1ZDsU+sYMQJD7T/LKL40+uN8
q6OnjJ5fWqX7uoPCU0Ryed8b3Ety5lZPnaWHoPU6iX7f5ViDthwAHopHtCgas3JvJAfKjKLw1Pa9
keQwFFFKPOqNjnqYQYaYrTJE4KB1LBvXoF1AUVnMfwpg8TQzOw4BmiPDyVOCS/WYLnMV/E6b5DGP
h7UKgDIBquNjlGJiquGBgivLZtOVFJfhzXVlTikRqTkjwKxMv+WTNfcNE6XhXrVw3Y2sDKmajqI6
CICl+O6+o48bUrREtMFU4CqZG00hzbUBceUgS39rj/l90L53zwIRIt2Hj+6ObYW8yHrcC4Ar+HyQ
sHwQSvjIenzoJSIBGyN8p7qCHKa8sF7rP1F8AA7LOvwdY0VFGgjG8LVEWV51hE8iCoH+MKp3vwFA
CJUT7Sooz3Ax8b1Yg3mtUySdFsVPKJiluEjOqOqZqhNV98gqjL4HomlP8S+9od89c3SgX/ffvdx6
kimIvYhxyEE69QfzjGjSOSKd39fPwur6Jfy9erc+tbdVvRJoTIQCs37f3Pkvi24l3BAGn/Fd0I2J
MLhhRYEgjDxaORgP7qF9hcG7Ej+8P+oNb5LvBc71qZkshWKjQY8Mq58jyYEN/09ZyzbU4utDo36f
Kur65AMkSbckKY6Gg7Ko7Wh/gjN/QJLR1u6iY7vVVrQIl8m2sbNl56BKuUDMbNUv72Cyr637YvVI
B2c7OI9kc3e7i7x5s781a9IlRPrfs03XJ1uoaoSkrhpqxrC+N/4SQP0C5V++Xtkh4nRjbcjfb1Rd
n6R0rafFvmnxFrQc181Lui0PMFmXcNkfrecUnjrl1aXrIGPoCNvwRkwyc5Ho2uTc7s24SdWyHA/D
rruzVggdOHj+LVFLcCTnj/ArWPm79MbL5Jk51iblAAsEQt2MyC2Z62CvkfscUVfZQO3DhOaMRr8z
vpufZHLP+itKQY/yobqhtz7jvKBrk9DL6tos9ug+HBKn+Ck65tsnenv2VlroL6tkZ+zDVbxA/NMx
N+niDAxgKduf0rJeG3bzEX2ES+PX9WU+t0+nAv4F4J2wCfkh2BkES+EdJV8HDdVXnUm9/gr5+0hf
VydTKlv6OCatTtx4IGc8dA/VsVh3dFD26PBvrKP+oziHG3QollSh18mLZtNXXUnn66+fG2p1so5T
I4XObGJRAOjLNp1wqS3IBRaGjQ6lXdutjbrBUlgg5rFIlt6W/s1Wt9c4JixB1exY4gvcVNfXf8zs
cE/mvRbcuJMbgWPx5D6jgv2OdftbBmXpLnSuv+Kvt+03p4M6uTjc0uhkK+IVQ7zw7oIXZVU8UCPf
pethk9tona2S9/gs7TGOfBGO+jlbB8+EoC/WDiXCO28Z2d3KOxprjNQfzRs7bcaDTJ/WHskvUq2l
qHholmh9n4o11Hwncppnz3llea/7tboSV9IOVvLv6+Mwd35Ny4xGKfRe2fLKcKtC9jlke2Beq3ar
2NUxoMi8ondmLY0dZY6z5MT9Mvm4/ubvo3BdmZwqAInjMb28mJLSAUUou3fCzXg0bthDzq2hqamx
LIqZmBU8n9KBUNr60nrIX1CWgrlzDOzr3yDNbFplsmvq1BosOjfSwXqENW9kC6Rul9wy5UL/IdrZ
1jtHp+bGaTgX6yjKf2MdEGR+216+yEIc6al/NDbtq4Dk4kI60ro0b0QMc3fL3xPiS3rkC1HaISwt
HbyX7L17GLfdn/5gbPRH8TN7QsxiNb40jzfX30yAMs1AkP9Ew7znba0dOaSxK9lB0HiVrxCLXI82
vayF/zBs671qF4d66R/rtbjXzsP6Z+zkz9ence7wkycjK/hSZUQiP4LsZQtlaP0irdB9dlpbXvrM
p7+ibLn4jYT1fWXjKLnI14VT28+9k6+lZbX1F4/Xf8ncgvq7Tb8MPumh28K4w9p+0TnJXbTLllvt
3pHt2Hk0bl01M5HR3+Pny0vGOAK+LvGSkq9sD41DaL7JHcqxxGig3o/lXXBWfwAMPfprfW0ugxvR
knSJvb45df+aWH15c6Lg8uyavNlcA3O0QZatEFlYwoNc6KfIpiLlaDf25t/J++5dkwuVEosZUhID
cnpXb9WdZsdP+QGCIXESApVPdCDW6oKD7UxJ7IlcZm/Zxo13z5xtf7fWl8+UO7HRZevymfeS/dQv
1BNWUc7Na2Im5vw7ul8f75V6C4mA63EFYsb5baxbBxr/9tbQSZch+m7oJsdaJ4tNXF0WSL0qFpdt
WK1123xCAmxBFXKJOqUtrH75N+7imSqELk22n0fp0SxVXoeVzlrfPT2My5Ro/YEODMGHtDrhwHsi
/V4gxGdXzotnu0vzxsvnPvWyR76MZWjJ5miVvBvMkpMsue6dWyfp36vsu2GchjFDFZr6ZZ7qFWq4
6npc0VqyYWw55RZxmAc4DUsycUdfahtlJS1KJ+TYO2PM/i7bwP0W4kk79nsyJoD19q323t8u6Xc/
axL6qEow1uH/H7l09Vb9oXlpF+1OWoB83wYb2maOukbjJHKqF0qzi/5PdnBPzSo59E693oCT38q2
sZZXlBqdbgO5YHXraJpxs9PFy476Mh15EYTZoDBk0gmwj6Ov4aqdoBLYqCluK9tbdlvjvjjnx/BG
MXD2jZNjwmjReZF6kB/jp/BjfKLVWsPL/YUEyjtFEBWNTxvI+rBVHrut+lG83jjoZ+49cRL+SJaY
1+XlQ0s7eRj+jHbOCexfJl9a0vdjoSPyuUD7+dZ3zmRx4mSh10IYGWVrcMdJUEIW8tF7yFfRUX0U
f5QM8Mv175rby+JkcbmGliYidIAD8DQ8g+6aO/elOOJ3xEFiN0/lBq3WXbAFNfWn2sgbMM4rbw3b
79nnXr/+G2YiGM2aLCIlCMdRaJjS7o9mu0fiWuVHeA7xpVrTwcr/KLv8obzz7/WH6y+cuWo0a7KG
/NSIx8BkbE/tY/ZQXz62eo5PnY2t0h9r5z2m65Yh32dOhLsSOUZxyp+zG3HhTAivWZfL9sueKZDj
r/uMIdfX8q7egrxaVotLujaSqvnv7+/iZnRG57JX8xsX3N806X/PEM2a3BA0gr2h7VXilIf64IcH
ddxQm0xIpBDlOic/YX5zrS67k/jqvhq72sSv9gXnnQf4OXTfFXNBuxY8v74E5PxHeYmBDezMj1yz
YZ/VDJV/n9xYDt/HHJo1uV2ycPSQpuCnUrxwoqfgxg7+2y74bggmp7tnpInQ/d1Qn8EDrfWtspIR
9tsiIQou9kmhCPmkHc0Tyi3Pug3xzc7JpZBApGBRH1GkWAu78Ea9eObG1qzJthstwVeLijUwONT5
mHl/KS7jlbZ2F7r9G6nMk+8Eq+LWkvv+MAGU+t8lJwwBTH8gPgdjETgBUeO48lc6lVHdPkPKWcLF
X+DBs2tthuLo3Vh1f9Oqb4Z8aowdD5UqGANT2dD3v5zTsggoaxndXdRQ9tZDu8cjai+/IUpzDM7Q
ke7LT4R5f+b3XFl08SGAgVP4Ue+SY3nqHXcPX/D6EfA3Vvnup002Ya77okSLkovrE5GAPLeFDy9Z
lI/1TobC+Cm6+Lg42Y21N1Mo0MzJYd532UUznbeVq9YeHHzjOMrrTfshOOr2M3y4pCTg+ffCU33L
lXwmdtfMyXpXE5qZKdDvg7qGsHbX76V9+Iimty3t9FW9pkMx7NP1vw3n32bslzNtrAU9dLPib2J9
yt6LXffs3RtO/G7+GF/an9GNgZQvA/bNtBmTc8wU9apINNyIEau/Kw/x1l/GtmmPS4s1rFP04tZA
oGEh7sHMbCJbfL21mOfG05icS63QA4H2eXV5VjCxpK5KMOb9NB7STb+TP5V3s1646u2a8fcRh2ZM
1oxUBv3/u3wjK3/CDtEZ7X7jr2JCK7Tm14H9hunmEn2UG7t17n2T9YJMy4D5EN8H3nFrLZ7wijjc
6jvMVHfQyPrvAaSaQqPFIg+vSSOHO0QYF+Gmp4Fg3fj1M1Vv6Nn/fQPQUyyOLsu9XWW7flOekl2x
C22kde/afbuvHZzfTqBcHX8HbrLbh8WNo2Smf6npxn/frLVVV4eKgkP21voRo8iwoOg+umv4GRJG
NfgIoTtOaW6Dc4CGnDRulUgFvnm4JYAY2it4pyCQQR1ziG3RWBo2UonnG/vyEp5+s1/+Itu+7Euj
C4vc7diXSFJIK/Ret+6vAOnPB+su3Vv3st0esaywEeW58cLLR3/3wsm5WoCUNwtJJNB4GQ/RT9RZ
ULxdGUdkMenPLqwtTF79rl4Hb8mtIsVlDX33ysmZAAu5QmOEV6Jycx9tLrMNymkH3uIfTx19svXp
i/eRK/OGeEue1d3X22SnvPYbbHYP4AI2+QZFk6W2A9FN0IYO/tPNBGvu4yangBEYXVe4EHE1VNWz
p2yNjwqk5XyP0pG/92/FIzOv0SYBguq53jBcNn/hEAsvvHW4krc0M9bmw78tjGkLLC66ODKzjoXh
jJXT/jBO8i56qLdAKrbjvf/iPtZotizy9+zGupg5z6ZtsEFrwWqI4SXEgkINeRgHx0X/+1YSMVPe
1bTJSleFdpSGrL20maMH5dUn/8+P6Hffy4tf18dsZi9pk2UntpEqFhLNYOJU9DUf2x2IyFuomrms
S5usLMkTBz+HGXRAufDkvmPgmS3js/7cPXjIKS2kdQ+lCJVdvCA+rn/PZTF9s1Gn7UF8R3sRnp54
aFF3JB7kqt5l2xpV4XPzb8mDdlnfX867EEKsL1zclyun/4j3vrq4/tPnRmvaUcyR3LPy3hQP2BUm
d+mTeQ9rzj1Y9+3SPcCDXGNLeRKe3BtV/ZmpVy/n+ZfvkGRU8bSS76Bk+Kyey2NxM1b7Pr9SpyVr
q4YXXsqDcXAtNKOK6M6UEedIe1AY18fq+ztHnZara7EtzD7qjIMkXJRQG8rvRcja8oSVFRfNje09
E1Ko09p0qlgl7svjeBghP+ZdY6vDM2A7WMjGqtOx/K725vgRW7ewnd+vXvVvKvdlSpqsaws3RgOr
bXCUxqhOKHaJCHuk9fBS6Oxcbmwtfb4+hjOT9HcZfnmZAtFSjWNgCqCx1qP4riD7rN8ausvF+L/7
UJ3Woz1Vz4dIVcaD4Bn3bYFCJ15p13/33z7kd8+eXMaGkZiZ7jd03ssMA5OohGAb+ZZeL5FTw/W2
10fNEQ3Uc3PI9ieph/gZaHjO4OXtO4nmA5UdxwjPWwUJ8QbygRtnlrfoR7FBLkjGI2BAGyVXkdUp
RSHY65UsbmPTF/cNAvJ2X6Nm1yLsjPdMar6pMpZtC4TT0JwIRss4mImE3Z/r4ogTi9avBs/JZZz3
KHnFaoaMOc5U10dibhdMDm/IkOWI3MhwECscMbDa7UdopApgAO0WmOryqO/GenKCB6Wmo7PHK3wl
CtYlghmEBr7mtAb6E5pkiE7XG9VRbnP3FPhls4sThCbxWQxROMxHO2yi/kYAMbdeJ8mDPySwTw29
Z94KYKzBzkTXYAiK5fXBnHn8tMxcta6a9UrbH4K4hECCaWJ1bGXRuf70makSJ6mDWAdJXCAec9BN
rBZU0fpZ4SMoV91H3IY3lsPccSVeTvqvO7rM/FEeRV4ygNwFnIL0W9buwkQFyOjvTWs8jcpgLLAG
xioE1vb1b5vZ69O6ddF4RVG4co9E5HOTvGXh6d+eO9nnelA3RZpdnitArjRXQZTeuD7mfvFk45SI
qRtlwpMvRj919NiJNyAGc4toskbLivxQkKX+oBn+Akd1V8Z7eH19OL5fQsq0hO0nrje2MVRmVaa0
pUAb1JHa/gQFfv35318+ijVZokHajV6tJNlRRxrIE0d3IRmGvFVb7JQCUTF3UcrGt2LYlJmM79v1
t34fhcBA/e+a9WOI9qOaZscmaD6ySNFgsCjJOoqR086iBo0rPBSvv2puAC+T9mV75EFg5qmWhcda
yS6+d0WAnV9hfoQGshw5Qsa3Kn/fpwXK/1TC+8CSFLfCEQ99ISTP4uDF6PfCgD5g9aP18xv9m+9X
sTKtYheJEKsq0hvHVjSD54I52btW5m6uj9b3S1mxJie/74We5eVleFS9VRs8he1JzG+s5LlHT3YJ
1EHgXGocHgXs0hKjx7rQKcp/Cs9h3f93lq2YRDPKsHEarNc2fotpI/jJ5z+NiTlZQXWiWW4fJAlK
xecWcUtsMH2KD9cfPjOd5uRQUuumbdtUSo5N/YIpCGJ5Nx48M9zTKq3h+nmTCjw4C31pa6blClE8
xe4vGnHXf/rcGyYp0ZDmZu532HFoY4+R3meFQGP9b6t8iodW43xITWOMjhnOJYJ8UuLt9R89cxwY
05NHAi6rB02E2l7CPAKKN1SYRMgoaKn8cv0dMz0AZQq2ViQSITMMomPnhRhq6mk7nCQhbVDAgOwg
+SDnR+9iZmhloQMfvXOsMVUo5/UfUW0KG8lruxsbY2Z9Tevnlub6Tarn8bHqT4J6UPpb62vuwZOF
m49S45tJER9D5FAK46Wubmy3uRmaHEGNlI6jr1vR0RyFtYp4eQnpJcB+1rh1yM3cPn/pzl+uhCZW
SyFPeUMjgO+sUQU/u8KfusQHTAnt62tg7iumm8Oj6C1pAcODMGijPkYuNEgYnNlY39h+MxOgX270
L18R6dmgS70P70tOaJvWaFvcoiPMPXqySWqlbmMUQuNjPehUiBL5FVTOjYB+ZvCnaPxehM9ehF58
zHEthsgHc15WESMfQ93Ragzu3Nj6xxG6fN6XETLyRG+8ms9AYMlL7ho0ga9P7sz4/E9Rs0oonqHZ
BmFIRpL4I65unBxzD55sqlAQddF0xegopLCrDcdShBs/eQZQqEyrcn7nykN8OVHBdboY1mcQhTWC
Llw0YHFVIjqVAT68aUIa3aETZgu1AcJRr5q7usrUdRbXGdXO0XX+aQzVyfK1iswQsV2Nj4ZP6kou
nZXljW+dGcVpSc3PRSDdKjtDJNVPDAlva3d5/VfP3HnqZGeIiTKUaATFR2tkelIB9U+lzXvcZLrC
/rdXXE6UL6s2Ew0kZMcW2gyK/2hpIvurU1e4lQXNfcHl718enzTpkCE7F0Owpki3H4J159/IJWbG
farGUTRJZfQxjy5qlMiFTdNoN2Z05kdP8fChKPWjW5Cmt4ItSOUyEt4yBNWvD/jcz57MqdIJzWih
lHeoc2CNBgxo6eH6k+dK+epksAVTw30Djc4DYv0v4Tl7UYB3KShTvEenW3H1HORjytiIS0sKtTSW
Dv5WdYpnY2/86LfRTs4X+BTG+AEs/H1xiruN6SEheGPQvs92NHVyUhleODaiSB253gJyyp6ldbxp
PlCTuT5y398Smir/d5VSqwh7saMxZkAffEQwEBN29QM9t+uPnzkNtSnrI9PGoog6ejgGar4f2rGD
cRYuMPe8dzkRVwh/HQDs34jBvl+92nRfDHVqtGJFQ+fSaAc4fyNXUy6Z0/+W6bQpZSNLWiwEI4M2
zg6/HwexsV2wq5/SMzoJa5TG79F5OFVgWVFmW4pwc/RVYGPQQod8fMEq0MEacnsLPzsD+NOmPA7Q
VWZnhRdMDjjWdCXu5HUECMV9yvfNAcDTcnD8Vb3D33nTbZoNuu02xsKAyrW365M6sySnHIy8Qxqw
EFAEsBYwyO+CLc4/Z/fh+sNnaFnalCyO2rKrZEYPP+YwguPtEVt7MFYWMPly360w8XsCWAZaBC/V
P95b/x6c/o+9M1muU0nX9q1U7Dn7kElmAidO1QBWL62FelueELIs0yd9e/X/i8pVJWEh/r1mJ+JU
7YktK4Fsv/ya94GOTPFQXn3+/LlMn2nJeAd5zNCrW3LZbdSH+qE+eQfthKSyFV9DKe4AxdFnSFtv
5Q301BcuYXOxqWlNhihN6NmNqQ9jFQRoQAd9A37URYBksspWHlE4f11tlwyCueTJ14n15mQC5Rxq
Qg2WCdk8NBuEP4/VXb4Nb4Ij/w6Fp3166e/SfbJBlkWx9ezwBAHDhWN9Zrt5faU3j85yVIOXJTrX
bVfI1gKFoqpvoKoBj/7nwze3Ol7zjt48Icm8aqAFx8et2P2wBxMbotZb90r7Mkb5kCiBtP0eKfVs
F2IuHcLxA7ffJEKk9cIrzB1G07iWyJQWN9OAXKoP/p22w70HpVYl5FSP2BEWOnK03j7YkqYRoLgc
TJ5lyEdT7eJWHF6agzw023D7eS/O+Lr5a4nvm14cREi5ZDhP23DPXdBrm4N2ALYe2lhY6wsPGY+w
j75h4qiquzhUdPhkkPDTbIDFs7I92SX7cONukEdgXsULfTWXczYNPpipV6roMXRWYRGHADcF8Cc2
lGRX7JFJeYHcD+AFrGInH5B7fqgeim10t5gpOrNdToMT1Cgqn6X+WGEUJ1Ajt9iDvDAuA9Ryjlk1
ph1soTC6HgUIH/WFLXpuR5kGK9IInEyDF2PCS7Nxt+W2uQzvggvQNlfgq2+gOm0895f6mUM5DVL0
vYpYt8R0bA+dA1/2EWY0u1JuYovY6hfzql84HWY8Plwd59KbiekWZQ59GJw91apdlzdggB1fKjyE
roxdc/SXNmT68dRUJ1OzZSodMxXHsil2QEHaAWme1qWyBaNqw/efz386Y66oE9cFhZ/f1INqTDuj
a6gT4yHeOjrSR+isQTUAYq7FBd3rW+823ob3+pWy98GVwUlgLrzBzDJn06DHkIGykY6fWaPgA5BZ
GzAfC0WU9uIa/9jmhy76+/EqBh4ZeodvVHal5b52JiR8Dqh1QRlzv4qcpQTWjzdEgBbfP2hQBnhS
KNZ4Va6RXAoNLRgmwVVxnXz5fLg+PrrYNOmfu5DMinQ8QBwg0WcP191xqaBgRjmBTZPJezfwkqxF
28Mt4MoX6Ymug+stpLwhIXJaqvqaWTsgeLzvIpk3SmWOo40CqG12CXTShXaC6u0GOjf7GMfg5x01
MxJTT7tiClolBh7TbOonaDRZYxK+erl0DZvZzdk0FRsCYA0j49FHe8u/8m4R/neiA/gSX5On5gv9
iosltOpt7whBP4AJoaC28uIRTvX55328neMMfN+LcQitLj8YH4/KufyENQNBbZhpn7c+c8lkU+2T
cvAUUSnYuIGR96nVPsiNcQsdkbUBwNZqOFS2ftfDPOPX8cL1ZqYgCwyb919UD/4ADAUeSduVwTfB
juwgewVUCA0tIMs3dFeAgQ7Qzza6GkVtTv3Ck2dSfsFtfP9kKis1SCme3D2jdgl6sRCHhR4hgGNb
5sQbxQ4fUIGMLzWP0R1kjPEflKoW5ulMPQmbRg/MAKGBCGWXuNZ531KMJhAxNuQszVtv5676x2jb
H+sjktEhD2bJGwV65haokcfwQmzSHSgmECl6WRj2j6+YbBo+8Hz40aiGfRIM05XcNBfDdbmB0uS2
PCzV/8+O82T9F4RB95IjlTg5mV9lg960m0sslQfoUNnxRX7pbviabaA9xlHQtHAn/9g/z6ZJ8D1u
G34q8GGm46PwrLxcyoyeuSiyaXQhaosQBFWYAvKSPuEygZn7pXrWNshRggjnVX4M7jGF1hBJukov
abGLQac/8Ed62S982oyRxaaRgb4ccr/guEg10EGG6JOdlbb7Q73SS2s4DL3lPfPQKr+0h/Yglgz/
GY8Km6bJd7qiuv04itXX5CFHNYi0xLNYAWG6r9bqRbRZrOobd7Tf7XM2TYtvMo0MeQfXU32joP7X
gkIgDgt5zLEzLBlac8+YOO6MXKBonGAQvSdoYAB6BH18y7PvyZKDa26PmeoFwVna+zU0pC/1W+8m
zKzwrv3JHrrrHJJJAfS5xzItctUf5BEyW4CTreRxSQtqboLwyYpDXkeQd0hxvATR90B/yju4Lg66
3W/iE5Rwr9M7GVm34f3CHjJz8E6zjQOzlQRa4wOsOW+nor6+XWfIzvbGKmtIY/hPMJMh2VPYrbVa
eOTHVzg2zdYFmCuPKm4gRw4GBVkpN2QnVzDwHvK9D++TspD4M3PmTj2vQ1ZlXaRiDFE6fRNvvL3Y
lVdLO9SMx4f95gMVmpnG5fgR1+IQPhpbmNtHsgeT/tBcxE4CKXBLgRJF8oNdLO4dMz03dYxGnhwS
3WyhtGSp9vfhS2chYI3xuW4tlJUsjM9cMqc2WV5NFsVpIlWk2Dr+pbNKDu6oq2N9Xz1Abray1C1E
ulTri2KnlvEDhtOhtW7rlQGlhsD2tj89+9mDJoWaWEvey9e98YNN5XU3f3OBoz3J06HwKISdzI22
iw4AclyO1w6k328V687AicRscYCVDRUQE/hPS8GRmG0EtjpoIsCac1HZCTmsHQxYy8dsk1YLhw7U
wNGFTxr0miC7aeMYdwDwPsVbGICXruUCC7sFBmcfb+tdfeGvjQ3qcxdswpkKIjb1awnDcwuR4qtw
LbVRk7qlW/W6W4GgUsGt0K4CW1+LPWT6ILDAoOgU2S+P994q2kDn/wLZUkt1onPm49T9FQzICIUu
K4UdAd7OysRNZewigXKtwC43yKHd+Ev7zceXZPa6474ZygLyklE0Pss9Krdy/z1cXfXPjQ1a93pp
As9YD68X1zePUKBiFKqd118q+TGKtrTbGOY2WFr5M9uKOlkdhl7wrMiRqOgRpN+tIWcLeiOB/9Vf
i2FhCc58wVQFoIZ5kLhIOLkEUFPVNj1ZAecnu4WJN/cFk8sIaDWdF46tm4Cfq6hpXBsEpqrB7PbM
yj9terMWdZ0ic2YIj+CpRif1foBbGIC66+5es/oFW/zjo0ubXoBbHQnkpEGyHWTW+FqCmdqvXLLy
pD0IG6k8nx9XM0+ZFlFzLWwAYBpT+iBA3myLH1CnRnVM7VodTOGXzx8y41TRpjXTvUGqpo/xlDCF
cOkKZmEJiWposAurVg4u4IBLhYtz3zO5PkVBFcGAwpOA7gL7DrLOiEEa5bp3rYIt3k0+nmPab26D
sC01Cv7akR09DqT9GgG86ErN1yxdWCMzHnPgMt/fA6VoXV4zPKK/DqF2AsmGlyTbUNA0Rry1LSC0
mC5csGf6bHq/lkrRhqBGRMgXWolkpXKAoCxUzmjdKkeYbsnsnPukaZ1z6fexkY8x+qy2EVuNGahm
AH9b9bP7tQT/dwBvff35jBuH+/cjVZveCHx4JMxiiOLj8Nzcke/ZT/crcK/ntT1xq1UuKtD1AHkY
9U+2Hnbhg9j41583PTOvpjWZMh8U6DngtYHKLNMLRDKvTHmRPS2lNs61P5lUZl1yaXhjCklskzv4
MpTOgomT4r5ULEymmcuYJiZ+4iZLA1997R6OorLyKYPPG6mO2jfN9h6NHXRIEUT7vLtmJq6YbPXw
Cf0aCRUjoZzEJf+ZHc3V0g484x3U+NiNb45a1yxTEZdpfOTUSk8aHDEc+tx2DbrPz/6OgT8EaZcv
3kL1wczXTItJlbTt2qBHZlcEC+ihuFNuAIwdzez0zAdMJm5nFC0yUPEACbivsYdMIEQqCnU/PC2F
wWd7bGI+RFAGNLQQj/Ceumf5HP1kP8tr5QaQo4psjefqSB4/H/oZ/7A2vUdC316n0DGPj+3PaLDB
MQFdOLS0G8rW8GoUB/9lSfNwZtHwyYRmokwrLSPRMY8toFf9r949HxkZFghcCx/z8ZUfcPr3E61U
WzCdBbLG5DMoyB3iooYVf6HP+rX7Faf950+Z2ROnN8ZEhS9NoCro2F67dBtsAWrqnpLbzxuf29yn
STldHnDFaEGAQC1pd9dcAcWA8gbhVN9Kp/lWfl94zExPTS+mcR6AIh7hI2IsyWHdA4eLVOrvYHwG
qFpklqItjMnMqL+KTb9Z+13gmm4AlssRkvh+a/EKwgbb1rWC52zpIJkzi6YX3sIUGgs1PAP8WkWz
EQqNfWzJa73YQIm+9S3jV53nfz13/+29wGkX914qy3/8D/78nGZ9EXh+NfnjP+7SBP/9z/g7//43
73/jH8fguUjL9Gc1/VfvfgkN/3rw6ql6evcHMDeDqr+uX4r+5qWs4+r1AXjF8V/+//7wby+vrdz1
2cvf/3hOawmo3c2LF6Tyj18/2v/4+x/jNfq/3jb/62enpwS/ts7rpyotgqf4b9s6kC9P0199eSqr
v/9ByJ+MEA2qWQa8azowsH/8rX0Zf8L/FMSgwjSpqjGT0HHCyxTx6b//of35+q/xI50CjaiPIdEy
rccfKWgPQvD4NYg0qBohyJn51zu+G6X/jNrfoOZ/lQayKtHyuG/+x47B+2BPEFRQTTdNvOE06zfo
TJaVsreROx4Za+bGDSQxtSGDMCl47F+VWgm/heZIPcl6NdGtDoVs3TaRpAJYF3RsqIAJTQcDgQMW
Ct459/W124joqyz1MrB5qwIFXJtK/QzmgvLEc67GF0z1y5EwraaAyFKu1OtCYcadKnsXSrZqy6pN
iBJMx2UR4HWcGjAWXTkAzBSTDL4L5nd7lmlUXta6ouWWkjEgV9+M5q+eetsz75cnOoZBqhFpbZpq
YLHQaeG3x4aOZxyOWNNtD4ic1F8JQLL7Lh78S+RSkG1ohmC2u0nqffn8yWw6JHiyqcK0FMCQYYQn
p6lPaqbhu5Cn4wkwJ7Pq1HdkqdLqtcDn7cATdZx0HDOTGsQAOvn9ydC3OZJ+BSiRdUg8W9OBl0bN
b8SvoRTbR9qeh6VsLvSK59G10qgNcOTSD0CEU+oa2ontIIpg1dVZlCK1qEDeO6jIXnHJwM4CRzfs
k9JSYpQlW3WMktpN0jPkzxKp17gstSWrbMZz/Z6YTYoUkaLCETgoXcds1vEGPKuqrcBA9UCXBQcW
lQZZyn70WZxDKdKHClp7Ew16fIPUse6xyHX/FIFb9RPQRxGsMmg1DAeGdYdCcD2FwC3tm8KipEfs
JTWktPo+z76bQxm/ZKMP11ZVU0N5uuaBLaP0nQJQNLgd4bGDtxK02zSB2ENZNBIYZWhMPALhySAw
VBrFiyGaHjQTkCAp1O/cIAettNRjS/dit7LTvhbqjoHe3V+7mO1XpheDJRnTtIEKZUbJV4piXUCb
lZr4VuA16UtS06HbNW3e3Q6I2LFtkpkotiiD0FdWPCQAk3pq5kYXqL0IOrsd4iZd6UZBegtV3h6k
dIBd61yef2fci0GeM0GDXbj7TIwwQ8WuZGBXE1THvgYY2GSGKkMaIJb3IzX89MBB/75uuopnlm+Q
btXGYJjlGYp28cGPrR91sDm0UyJjddXmMG5i4nu71xXzlw6f2ZPl3WnkZC/ytipeXqrjU/a/4Awa
rYP5Mwj6hj/eHjvjv/7nsUO1P038zzCgtGKq0KTQ/nXsEO1PRF+xnxFNxRIYf+XXqYPfQVAB54AJ
mQsixOg++3Xq6H8yRnDo4O9MIcYt8a8cOvjV91scHV8L4XY0auL/xtTVmA6iZjkRh1qBYZ9ZBnET
UNkU38z2husT24hoooDIZ4DqfYeIgX8duOC7Dobp+1bt5ljTWHPmHZDUHABHUWbIAkYZQ3Qx1LJT
L1IZ5jcUEKfWFl5ompuQ5RwqxVDOBAwbHOEg25SFpMU9dlu48zwlILSzvCYMtJWXebwBOiwWfdTb
og7SCx4WbVnueRupiR1qA4D3nVDBjwo8l4FKi8AMINqshRFvpPLKR6ncFkqhNXwPTN2C6QpKW6tQ
aVFPg2eKyX4lohzoO9DUvFMHULN6YhzgW1BWJVUvpVCir0OTmglAdTCuvxoy9p+8CjIESlc1Axjw
kl4JCgCf2RdmWpwynQ+rInbva+n3mQGqj16UHBWMnChfRvt8FelKr920KOQtTnmUpMrXohAuELco
jr0JgbY0ChsviuCPLVGuHl+qqQ6FCdv1QAWWhW/4N6rS19S3Qhcc2B9dwMOXPFfUEJRziO90wKRK
5t0ivF7xG64UTD5mXpH2m37wEV3XuvYHUQ2iDSswwr/7ud7/rOKe5WDd1zAh1kUWC4f1sbor3WwE
AWluEmxKFPQcDTAAQ4cL1uFUKSl18jJALcYgfMVfhZ4k/b2Rqu1LSAkQg7Er/AIwcGCajDX1vOwO
9dHuoVB6faX2htiprAmu5dBGu7YnDUzwvu+sMiwhD+dSX7vt26RUM0vXUam3CQLdk5DlykxhMpsk
RWIezdw3AT6WbWKWsHokhSaI5cddUoG3APQbu0g1swUTF4ckqIl9RfOegGpkFFljmUNm+iB7Klo1
VCtduhn610ugt1RDxkRfdyylBvBdrU9WGtO6fu8RTS/XGYDECrgkAojuzhXGFXUrUR+GLgz9g3Az
EClzF6W3q9KvK1DWIaoBUGYR5eBvpS1/EG0OALEydKs07ZCkWJmqsJI805u1monssk8S/6QkSbmp
OEN6fW0WqC/TvB5y1e6gHF1gxqHIGGv9bV/0YbFOeV/sOgIEu+dnvRMKna9ohPPzZJR5fd2mkuh2
V1IZrUDx8x6Iosgd9VOOvpJYEuuyT1AN2dQZdCTcIr6lKXT1UIfs5/ssp+y6o3r25ElPPLqYWsDo
6MoQ2mU8omt7oL+5HQO23QMvnWrZnmsyiVZGEIGypmmmBNO2jCLlEsId1Rfhcv+u63N2MiL0dNHQ
3C2rPdi3ZZLfV3UbBt0PcJBDd4BSUcV8HUVKeQWbp29trMu8ap6xK8AyA188z+Fl7EKwO0tvlUEm
BPPTatXIjOnWLCT0lreaCtlafe2T1hu+UQJ5DKi+luBt3Zpl2ADjEps+YMKZp4R0WLsdwIHJPjJL
Wac/s6LVIMpioaZN98NVmdRBe6l2MsxcaJmlRlPItTSrFom7XaxqZnLhGnVOwKISeQcBABhFFdsU
slBz2AJaC8A8wtXwzHU6Ot8aKjW6cz0Vr3nU2pK37UPi+kav2Qz8RQKDO/NjdRvIEkWYlgdsdW6L
hrqaVeqy8e9TD1VzmSWpaP0nZnqlfDAr1OM+DhCFie4MGrfdpiZ1WhzNqAqKo3DLIVibkV8gFTZt
a1lfFX5Xw+NchClQoFGbrGRBWtRXQaTlqc554mGTBtssMQNE1jSYNWmqJt98DK7FzU6xWvT+yudx
dtCaWAG/XnbAnMYJPGlJGG1Eh32hR1o1RLnQ0HGAlXIwIgHEo8whQNQMAJYHWgGJM8OoEW+uVbnT
u7Z81LQWlM2CmgVu/EO9ato42QR1YxqWWkrIfCVm/OD3XHe8qpetBQ6HuaYp8MRa5elW4utsL6tY
cWC4t3Zb0GjnCim2feYZezVrA0Bx+45/a/pat6sWLNWkbocVSJhIkPab9NLEdq5YXT70d5AD8jvb
jHm1TkKOpJMmiVuL0o5uKa5XhcV6am6YVoTbgPrknkfJzQDeIAohE2jI1upPwRRyp2eaDkyawXxL
FoW2N/1MPsR9KJKLHn29dTX9e0WivPjme9iJD3UIEMcPN9bK9Ag+ZUfWUahjwHFbKR862kAQB0a/
1j8GiTDSYCVlKj3f4glzj10B0YIfEfiRT1wIqnwVkCzyLgsZSWPjhiEwfFggoFS1mDLg7lK9sU0v
aA2bBaUETq+HVmehAsGW1kKeRDR06opJRnILqELZbwLmBo1FVM84xsFQyhWJsJfmSQ+NVgp1oryo
EGb3zFCxczPpryo+sGGtyVo1V10ZheZe5HEsovXQGxpg9Li9KAQySoPZ5NtYy4xvvB7UVd4yOP1U
rE4AW3Oof4WRuKmKQUdVaWR6haUxCck0RWsvAy3KntoO9EPAyqto4yptn60H3ke3nYabPEJefvXU
CBVjv5M+jhmoxAURpAV8sCpPbuS1+qZPqtzYukEAhctY0Msk41wHFTrwrV5X/J8QFgHEvhxkgUXv
VzVu/P9nQoM9DDfOWJ/4mQkdyKd3NjT++S/Xjcb+1GHzUqSfUx0nLVwE/3Td6NqfHPazxgljKoNJ
DE/RLyOa40cQDIdvxuSUIO8Xt/tfRjThcAXBJDdhZau6RuFi/Auem/deAijvMB05nK/+pLehg2po
EkMYpnelyrbdaDLSd2kLo/ZNJ3zg/Zhrffz7N85JonO36CrFuwIYF1Q75gWbIizizXmt41LytvWo
4V3iApLiRAih2XqNqqDaZdk/b4PvPJFvPTdz747ry9vWPZ1GgmcmoAYuMa1KCY5goC+Bcucax7Xp
beN+UpeZrnbc4aV5j4DOPZxGS1nOc21PXDFGCPGOnFGwdX3AnLX0oo3I6pwep78VHRRaG/FQY46i
qndIq0c0OenKhcYn17l/zUU4Bd53SpsKEwnigAL3WRp98SOzPhRqJb+ZaqdvUkPj6zhNkSQqy5GU
3ocrPRVLaIuPO43+VuwQeYLkXGcO/M2B7YbQDm7o83m9NvFvJK6ZlW6HAeFd63gmArwoYPfPWmJ0
WtugRoqSCd5qTqXCMAaD1pHxeXJgcNOMvfVm/eoK7Y2OxNThvXjO8uFexNrLeZ0yWbwVKXQdXljq
DKDErgbeQuyC0rN2BmpO1m4KAmMfuD51qjBjm5Qo6o4a4VmybqNL/X2vqKKOPVaF1DFbuoNFfu0X
xpmjOVm7WZ8WMTSDkqskAYetcz22oV1tbs/q89+TaGKhVpoSX/VtbMZwsqflVQ2tXu+8t5+mz3At
bxq9KfyrsK9QChBAUU8rs/vPX37iLvz39mCM8cI3k1GpAfzTi9i7kjy8o1FuroI24dsmDVFNAumg
ZtMqJQHjDVeBJuSFbRqVWPdh0t1WBiDsXMnoktjCzHYx1dLSicaAB69yxwW/vPCZsaMySxZiBnON
w4R4+6F106vBoIMXX8Xurduw1BaDe96hSacpQR71hjSsMsPhuYlqAXiuO58sZNXPvfhkTSMuVuUp
FK+cgOrqPUORQgDt7oXxn2t8sqbrISBcSbrMkYFAVi8bXHMVCk2epYSjI4rxvtdzXGxNniSZo0d1
cAiT2sc11dfuPp+9c28/WdhmHois7tzUkSbV4Ath7ZF3Wv/189bHmfGfKMy/l8Y0M0pruwbOzFJ3
2iZrV6mHFBDci/mBF7gRfv6ImQ+YVhppkBbx3b4zHNHyNUJmyIjSzhzaaS2R1vpukeVM4JZr+lvN
jDIbbh7FPu/NJ8cvEFk010gHL59O4TyIL3MvWlCBneuUyUqV4F9TRHZSh4a5UC2F1/2Xws3y8/Zr
fXzsmx1vTFPIi5zojkbcvaHcdZW+/rxP5ibMZKW6LJA5rsW6EzAf5dSRKR5oE/s2NF7I/eeP+Lic
X0fs+f3bC8XIXK0oDSfRDThlTVIecq+6zSq9sjUjCEAxVTz5EKSt3Qz5zyH0tG3e8eG+10oAPiCI
v628zFRQnSPFgQR+iQMRXm4fzvprryy/IwrZWG6W3tQphCwQe7ZJxqo9tHipeegC+vD5h8wN8mRj
UEE9K3LFlU5Fh95OIlqtpCrdhfqIudYnG0ObBg2ckwN1gjp8btr2Mmro9VkvPl4r306fptVi31Ny
09GV9osmuqthkD/Oa3piqsdSJrIfUtOpVTj1qJo5rm6ed2uk0+KlpJfMDzs07nH9Qlwgf3XhfBrf
7oNtchpodGuDGhUadXQ9Vk88i8u1p5LBwvjSddWm+ZPhZwg/KIQtpLLNrLOpkptWmTVKjzPdYRrp
LyFhHh3MoeK2V3VLAMqZCTQtkkJkteG5GppOiolvZSbUwpoldZO5tifbBJElj3yIJzlIMQjvujTP
v9Zu0ZxnpYvJBpEg4BBSDaeWEeWHnKbfMuovjPRcv0/WLBTIEhZ7ieHARxycuKbA/+ordPRsNwvH
yqtex0ezabJyI4iHGnLQDKeJYv0x6jmxMvgoLT8IyrsKerrXCKQ3uySpXQOe+2zYRogyrcc4xm4I
M3IFL2OOPE1drLsslM9nrcxpBg5kF5TEy1TudJqvWoxFWyKyv5RS8m8zY5pnGgVCFMjEhw1gRjtD
lZ6dhcFZinQ6naaVSo0ZGhRmYAREBd1AYj7c+I25YCDNTOQpj4RFWaQFlUqcFkiXDQ9jBHjTYgmQ
Ptf6OAvfnNMDaRHWURuC62YZWlmhQmAXZUXnbePTDFJggDOFugF1ajhf1lHvNZaSqmdplKLbJ0tc
+oiKNcQFMxah4X3iF/exmdfnHW5TQUWIMTFEHdC45jY3IqGIoRX8zMk4WeIqZ2Ebh/BNdFl3EZrZ
CkH63edr6OPccHTKZGk3DWdQnsmFE7I2viiM1vvOat2/FS7ChmEdIgBChFndsBi1aQha6LfpoD+b
ngQqOUAyEhGd8cXP+1ycd7OeKkEaUd11GmK6DlVp5luNRo3roGHivHGaqkGqXm+aCaShnZyLLY70
78ioIGe++uTaTvLIICYTseNJPdy0ZeFD5T9eqqKaWXpTVguSX31FMfTYCRRdHA0DRQIeKxdKnOca
n6xrEpJSeLjpO4lkt6YuUNGYrD6fYnNNj3//ZstQRMZ1xIVjB4YwcCmWIHxBPHau5cmCjlguvEGQ
2DHV+PsQDJuSRGdOk+mBPSCaX+n94CiK+l0W0OEuqn6pXnDuvSfrOTKKUC16Gjsdk5rVIvy2bY18
iSE01/pkRZexEcWaZriO22XuSgmRgRr3pF+dNZpT9UK9FqSHbNjgkEw3d10cgWMaGkuRiHGlfGBo
TJU9VUT2kV6gGkhgVV8GmVTrNk7lTa6zdKfVLYClwTCc53t6rUZ+My/bjDSs03XD6WvpXaTUS9ad
Fpdntj65iptGqsQxTyAdRHFbUNzqTg2XpB5nRlibLNbaU7kuSzgo6jDT96O47abu9CVi11zr49+/
6Re/qaNoaN3IUdy43Ca02UDYU13olrkBnizZAap6Isxq19E5D6kd9HF95HUbMwtcRVRwa1lgjGac
H563J2uThazyoa01t8fXCFw5rZqSaoU8L7CczlsPk7Vs9rmboVg/dKpaQQYtyze9p5D1eY1PljIq
d6IWiTOR03vIC+UVUmCbindLZ//YzAerbSpiqfqsDLVUgdMlD+p1oMvAHgYSbZHD5W4Sv6wOeWNC
p5NoEnrMJnupUgKr76xvmypYFq5LI5eR0Emgc2fU0Q6grXOUh3U6FaqM8hwqDF0VOZ6BhGifvXRu
eZ4pNlWlTBQ/91pSDg6Lc8WqA2ojo+DMnftVgu3tykMeN8pLy9AxCMqvuURhcUsXFt7Mqv5N0QBD
R1vNdU/IbP2hxLgbpjlqps4by8mq7vQOqtfI63D0tikt2JAn0SVLapxzbz5ZwdjwkZiahmDFF35S
WAju88eq5+15C3iqD2B4tETVjghg+fjbzKztQU+353XLZPlmQxzlnsECR9V7FRXDGopKLBIo5zU/
BeDpIAHFfeLBn9YhrW+ozNu6gzrAWe8+lQclgN75HjhSThbxh0rEyG0l3Zlur1ddiDcTPfOVAf4B
r3NQClCuad+alkQ6w+q8V58cvcioREkNIcSJ9ZD96HQUb+ZxY5znI51qmpoKR+ZtqQ5O7BcvhOYO
8ogX9q3x/P5gP369o73pFsokadSsqRy/L4Mrt2hrKwM04r7Q2/LuvL6ZrFQzFrXB9LxydBGF10qO
Qhk/Sdh5u+NUkLXoUpogww9UedwUd0WSGUfcKo2FLWwcv4+6Z3LU+l5TKrqal47uS/aECpN4FbZh
tu09t96CQBYtKRboMw+arFvRBtytirRw8gqJvlFW6E96kmYPndF7NxXLMw9JduxXLcZfzL6hv+m+
mlrm5X1pnGgOcTBTsZXgzIvGVNRVC4UYfLXLHbXuA+DTjM7OOZDiZ82lqXprGLVG6CXEOEVpfpmS
W5KH513spkKtImXINciZcRrCurbLttsOrF3S15g5T8a6wrf2bSANsxmgO3uKNAY4faQnVty7xXmb
sjo+9c0aZtKNeaZpyklBBUBaljZ8oOfta1NVWZBIO6VVqXJCUumODspVqw7nHYJT/Zegdr0uhT/1
JJLOSgmxTG9JaHOuuyerVjGo3oJRiaZreaumyMBokvo8+3iqTauGCFunvqqcfIVrtu+j9q9K0qVt
4OM3J9MUsJhqgSgiDu14lJNYYQQ2zciFOGfxILvx/TzhtSmYXtbKiWRQEAnSfOuycKmufO7Nx43t
zSRsGqhGpj1TTqnS3isqVLIibyHcMNf05HClXug2vY/hzI10rTK+RwHM43ldMlmYoi6JkAbeupTR
hlQPpbqkrT330uPfv+0PlCrxxuiVk6oml81QbLLyvKQ0MgXwNZCv7gcXK4dW7LopoP2lV+fZYGSa
20XUOqqbEq/defmxq7t1nImf5/X1ZFV6VKv61KwUhAYNz054/chLctbujYrc973NzbxPGom2U4Yy
4KHtrhit789672leV9z1StyWmH5IqbupE4GIZqMviT7MTJNpUpfgmhcJFVU4SFxHSZG6C1Dacd57
T1akcIsioqinO3VNT1FGi7tGzZphc17rk0UZJVqeo9QFEyXtdoIrK/i0z3zx/8fZtSxJjUPLH7qO
kJ+Stq6qftCNu4GGYdg4BmawLT9kW5Zk++tvFnEXtKCouNoyEyr1sc5DR3kyHadU7Rw3QULKYqHD
aQZSBaieK+XuJXM7XokMFqmUY9e1GQrUD8E6XqkUL63sVLm2tZWeSxMUm8DYzjkLg6C59Sp7wETw
+nj3RiFsK8qLZNo+hnOyA6ClR09zO345VYnlshfT0x5psLzp+GMYZNeATedv9msBjdn11zvnSzXU
VbjPT+0uPzUi7W42ur8H6j44eZ1DF5yl5kVBvb7HD4zNmjfReV4tQ33lt7qbMkcwsIYQFYfINPgW
xQAOOTR5PBd3HDRtbLibho5Pgun4MFSYcNo6L9lFGroczi07A+DADfHUpLo71Xxm96DsvvbAcvby
33xWl5W5I1Fs9x4gylCs+kuKWbqD3Ed9F7VtmndnYbUrh/PC+XFBWiMEb9DrnIAbjFuDigid3NMS
xPwlwyCx8vwRx3dL0+0bMRukihRrn5Od0gfWiK9Ds6dXSvTzefmdvVwHHiH9vGPgAY8Micq3CIQS
EOBMRCEgY/l+mrvgOPGU3aygJG08j5fj1w3bDA3m4JwT45czj80BHG/f/PzCceuGismychqeoiiO
7vSUtTdLm8R+2dyFVlGRYpxvL3HrqFb+kMz7/SQ2v2e20CWFG9FcwlW7OiP56/rtmJTk/R6K3etR
M3TRVRFEhoOS7wbNDvGSGPu31Wl/5ZheSDEuwKoCtryPI6EA+WufoWD5bDIMj3t9UBdKZYdFkKGf
1VNKpigf2/GGiP2L39pO0l3mCBQcoldPpALJH4mew67zXNrxXK3RxzBRp56UlhUUyqfpCHzZNc6v
C8HHhVBJZXhaB8w8DQx8Irnqcf9oiMHsrlnwcORnHcdN5Rh2G8bv0fVkYFfIhuQhVPq939qOm4Zh
EC3RNm1PJKRvgpL+rTP9r9fSLhIK9A9zaiFnUawqyHIFia5MxeTot7ibdqepzkLT1Hhl30SeDO17
jPj4HRkXCbUAvmqMLS3QJ/oZNDBf6AKhQr99O0XxOmnIEq4BL+Zp4TkGyd+lzLMXE6bnU/rTjXIB
hXGjx54XdYODAk2/+djw7hrT2YXg4uKgUCwItczD8rRn7JGA87sU84ufVRwnHSoTrUMcyCcqEVuS
DTSQ6HT6BUUXBDWZMsimic9PYBr6u0ri6iDRx/O75Likf3GSokTL9gEIq+m5Qa9U1Ndc80IF5YKg
5JmQOhTIoGD9A7MRaJ10mf2tF5XdSerZLw1dZBPG79Os3AL8CsXLh1iyG6oT65emXVzTEGYWMyml
eIK8+HLHQ1AF9/01EZIL59HVuRWdUcBNjXiCo1l820DIFPP6qR+cARX8a1/qVVwLi+H4p6immH7E
W/fhR5/Q68C7oqu9BNnSIJcGD/T8JajAwsKIH4QEM82vd45RczCERaR5WnfIo6Xltz2YrF/4ctkb
MZ7TzbthzVM0gMQnFd/TTfo9NIcuZWPUhngUowailKWmb3mzDH8ndRzc+VncSaK8b0BBlMAqmQBh
am//XQZjPK3iJFEw47VB3MjmSU4jtJA1WaBYDaoLr5274CYVj5giikn91DHyF0uTTxpcs36x0YU2
6WyhmD6fqqd2A3jdVg3ozcrKc3Hn9koUht4NaOSehqCBCMoKVolM8k9+VnH8E9i9SAwpdk6aVR5Y
2kNFZgUBnt/qTibt9qVWhpmy4NqAJZYzflrbzbOf4qrAgotGbkGv0HcT/AvoEN9M4f8RQPw/3+1A
avDa+YNKgT1HSPSBmux2iucX2oWedaiLWjIm28yoGlYEIiUnsS7VUc7DNXWeC+E8dhw0SZq+DTdJ
0R7jf6EHdxxN9tHvazr+OWpVT2VU0aIF9V/eVVuQN62nxV28EjADPJFrUBZyCNQdiD5vg63ze4Y9
s4O+qujGZAB4S7VZkdCVfVnFln1fQdxC/QKXi0mSIwlHW4uk2MaJ3czgkT/pln/3srqLSirBjRLY
ZY0LvMl+BBPMwz4avwrdxSRFO4b+MptFRTXzMZeHSGSeBboLSdKKgNUmam0RdMlwMuGaZ7rub/xM
4njnvrclkayyRWLZQ5CcE1Hs9wTmqpdMXAyJqUJbpBvhTzPYWKebrlqoH+oP/LavT+I2MSYBjVsK
sIq2eJtp7KFblF8wd9lZMaNFun2KlyIO1AC2r/0/vhG/Y+gCkqa2XIA9jpYikNFprSuS05Z5hkQX
kDQJExvQ+i6F7Ze7XQfvdXmt/L8QD104UgoYzLiil1yMLK7zcI+rHBClF6+D+AspLaQq1pl3S1EN
w03W888c1Ht+QcXFIjXKLCumEVWRiaQ/RFl3gzFuz1LLRSPxMNZ7W1FVLHHysdXtMzW9X1D5wXvw
0+0Zonjz2MtSFakADVoeMh3eb0ua+hWgLgxJNDoDYpCdl6//7QmarRm06P3qldDxzh3oT2uaVBVT
DI6xlHX0MO3qg99hcdJnCDpIgYaiLFYwfRyYBr9WNEM10Gt1F2mUpGqH/wtZlNzkm+6OITg2/ZZ2
sqdg9QI580YCKxEdR/1PhNut38pOaat536fLgpVVtlY3fbWOx4rGnotnr0MtmKiSaRHrUKy87B/7
1kbioNuu7k9+m3eKW811rc0eDUWUbeV0FOAd3W4x7r37AXdATf36D9iZIls8xUOxqPrBaFUMjFwZ
6L0QFV24EZ4rlEmzdCi6WIA7LQRCEzzUaSD9zrqLOYrWKu6CdOoL6L/t8hDP6/A9BP3Xez/TO34a
7rrEEIyVRQqi50/BWGa5CfrIrwZwkUdxPylehxU0Snv10qbTv6Dl/ctn48SFHe1TR8dtFLqYti+D
It+ShHqFXeJijnaVlkHXYuXFhod03/Nhu6a/9fvDQlxSKTyV6WS2jS4Mmad8SMhBVLNf7UxcbS/Q
o1Y2GsqlKHU6fENPZP+Ii4BXfgb53GsPYhXG5COCY96wM2knOFqz/Zp4+iWrnP/9pzyXLVD2YWUy
FOM28VOvuvUOfflrszSXVndK3KmrDCdkX4phh2TsrsHrya1fZATh9eutbyRYbBeFY0H2EiSPAlz2
Ff/3zyf8bNpfH2CJyyoVWLHNaJth7TRmb8oljr+dr18yj630K6KJC0Ia4521TWLnIpyzsclLY+X+
1EiVXiOiuWB9F4lU9phMVTMooVkVgMJ9xBk6bUESX7HRpeWdhLrFgFHbyo7FnlVPnRmH49oLPzwc
cfmlpK43RsWuCtFMb6M1eGpK4YVrPPOdvzryrE97LfYetZcRL9zMUIefvWIu+SHM8JM3pZ3c8brY
IseJgB5wcXzps+Drn4/kJXOf//2ntWuxGBCDN1NhkgDYkj2+X9Xk95xDmOOou672OoirqWineH3H
ymg/bGKsrpRe50LoN97k4pFAX76A6yMYi2UgXB65NOwLBL8g5NYvVB/SWXcH0WedX8kB3vHXptrV
OkGuoZ+KYA2hRA5Wa3FiAMbOxz9/igtsOsSFKc3CMJKUCtTsLdX0nz2ciHnLlnL4jLdrpj/22WSg
O29FRYdb8N+BTga8JmT8ZKG/ML9JqIz7QxMGanyDLrcYcjTn9JYvYws1Kgsa9cPCBUYbWWuCF1Di
V12hZ/Kyqpnbe1tutH9ogiXWtwYc1nnVVGuUT0FMpVcZDt2A1wbUEZXbuEZjUdPxFpjuz/N67XZ/
gViSuNxVrGQmroNxKoZJ79mblUvC/k6DBtcfJpf5zCO2qY9Sbq29H/UwdTdzqcAiZ6WKr9S8F6K7
S3El2GDLme1TQZtZ89PCNJiIl70REy4GAfND1BAXU0WkDEfVxlPB9uTIoY9ybDMQ5f35DF4IBy6k
agJ/t4aUwlRsZNTvw45Op1pX1+RALq1+/vefgk2UheD1a5ep0KKeXoa+j2+aQLd+9SN1ok1GIW0C
YjFVxFspwcSsThmGwA9+hnHKAsswzrbocComPGfmccnedDTwK0+pG1hMsO3RssHoXYlBFW66HPPY
fmyAhDpXa5KluoYC04ReSaogJ5He00BeMfmFI+9ipHS59KY05VSUe5ceCBo897Sh4Hfr1/LKifzR
5/pNmHehUlHXJQQMbAi7Pe//aQf13fTlcIdgifHZvVr/Bnlp+RAEpTyuK9ly1faQkOZE3YSTrt/1
samPSwc1IPDvU3VflxF7U2M2fc5D/Kcrhrhwsl3EVUYhO0Ji2hYmbt7t8VQfUwMstdfZcyFXECIP
hKVwG7p2/9XVBqkDP9IcnIXXHhnHpt+hhTpDS4SfIO70ANaBf/127Tg7DUAenCo5FZFk0yPOBr/T
ql+uHItLBnedfQ8lGmkItkrYt4Q+l2ngdf0nLt6qXTNZSs2ngk9gwtd19hRQsX3wM4rj6phsXAFa
rdAuilcU5xsbDqCSePFb3PH0UtcYF27RMeIDNKxYzaAPwnDO/7z6hXLLxVrV6brMQVXNBdHoWgZ9
at6KjQxvVJp2b/oklp9QRmgviDxxaagGPsahGpGHqrr9PnedOTTlut7++S+5cHZc8JWq2jVWGKAq
2nKG6IX4Cr4Hv1DuklBVsmZGgWa62Ft1ZFzehLW90ty9EGtd5FVVgWdJpjMuRl1QHqSGquUWSOB4
ARX2S3Iu/GqiLKTzOo5FEgZvcGm/nefd73rkclDFdT+MnMDmDTXppxYNmXcrhOo8v6iTnZNU1nXb
4eSDqzc4yAadbyP9epnExV91c9usNkAga0wgbzoLymNasa9+Z9HxWbRJk6aGJCCu6/TfpLIiX8e+
OXkt7gKvrKzKjbS4f2VzsB5BBtLkk0k970Mu8gpTPcEUtVoWJGgedky2Y+wT13W/rZ+j0E+l4k76
TluFBwG5159H+KjqjF+Ad2FXJSo53q6mK7IpWN4oyQ94Xp/9zrmLuqrGcrWY35MFi5MjaL7/aofu
k59JzuHsZ5NAiUckDEtngIsdm676Jnfu96JGXNTVZJep1NBMLFoC8tM1q76oPfK8Vbiwqxhc+IFt
ELrkotq7KAmeWSmt11PGD3m6n82iZlvyPiZDYTSVpw34q2PTMM/P6bhnJcJxTNtzkzRYvtK6ehig
MeT1OV3MVZ8K063rNhZQqItvra5iCNaM9I3f6k4brQksyOtWPMCELXJEUwX3wzT6JWeXQGqbWhuL
yg5FMB67JEkxYB+XV6qMC7k5dtpoiWRMsQx5gpjhW1er+2YDTY6fTZxiV9UzaHc4Wosi3nLw8Bzm
yrNEd+FWdQN9qCBFGNeKfkqhqanKz36bdgrdFghIE0JztIDsDM+nA00y7mmP6HVAKUdbDWPTdAWD
zm8+LmUH/ZYrhdCFasWFWrElaqNqyHBGKo5KhQq9fp+1gNTYstsXP9M4zslXCj6wmXYAoi3dKWDi
aU3t5Jc7XcwV+ujcQveyKwZ0zIKkvNel/ctr3y7iaq73YYPImCwoa9/EW3JT0unfPy99wewu2mpe
Kgw7QmKiGHFHvl+SYToINKPuE7p7bt5xUCGJXidbomCxKjqFKUveinH0o2khLupKbjPp0SeWxcz0
TdLPNZAjXeMXcV3cVbhBt4uZaiyGKr1ts+NQ+83dYu7wtSfpOWiroG1qSAV2ECEd1IelbfyirYu6
gkxeajAxMxbBtOmcTfRJhYFfenMRV81iRBLOiIjoPH0GMdHbZp79qhUXb6XaiNJ068aCdfqT3tj7
dG6+/vmQX8gRLtwqNiyGzro8PxEtEMfkIzrd6RWLnPPjb7pNLtoqHlvb9mM/FlNIxkMGwcb3NCTi
lmULP7K0tCCoJ1CKq6Zrzxg/IsrvftIpdVOz942iTBbdtGyfN2Ux21v3pThpTpuHvoH8CDPhnI/B
skOHsufte74TlK+Sjn+Jma3vM8ivHtBg0U8tdHFv205sL6RPlmPV0Pcx1LgOsoVoteK8fVwwz563
7aiPsxrZLXRnoW5iLbsRW/lFKshrkm2FIrTfp3KiBUt1lQRkGIuYQO8Wg0IacrWzZ0J3YWB8bKq5
yXAQFoUbH9npDoFIP0Ib4sLADAfGmYDYvciqCnyfkIza0rY9+tnFCRidGKqopO1QbFt4ohuUA0tO
/UDxxIWBSWmgWdGsXRH2oJMMUvbM4+Y/v407DSwqQoshx7QvqnD6nKX8botGPwZk4mo8G1Km4bZs
fQEhyHcd59/CMvSaiIXU3usAzaa5bxmD01BRfauC/mtkmV+h4HJNbZj35KWGtUWYLjct1HjRerjx
srbLNNXQJSyNohWYpiJ5HxHZPYaGqyvOeSHW/cI2RQNolXayLyCC3N1uduvudoAFRggTHVqaBMcg
GdLcmtSPuI+4DFSBHNra4JWmgJiuqU8aUsGHtA8Ri/zMdU4YP92QNSR4RzIOA6JNdBtTzMgEo/SD
hRIXFrZtNFvKHldB0zQfg8Sq41TvfrJdxMWEbeUIaXGEgSIhcwxpK1LnTeo33UOI47P7jgcSEtVt
MaELn5dt1IGem77zs7lThGcQk126Hl0JGUyfmzWJcr4MXl2JDDrzrz8oSI+DGHhqWdTClLjWP+7J
uF45LOf0+kvaxdpnr/jpsCiANaKorgYgB8stORKlmwOmCSYIwmbRfQL5xgdZDV7lEH7NSfINFKe2
BHMygOU3H+r+PsmIT0GOlZ0U2+K5G/DNpS82C/HieMggMbz17//8dc+L/M5I53vGT0aCLMGw9TQC
3G/jNzXnx1SwW8K7v8P9GirgR7b+3W84Xjs0aQNd8wR/wMLIerJZ8++QDs1z0GHwMjB1+LLbKnuo
QrYkeWtI+xiD5UHnvY6n56Sk2MkY2maD6Ha9fjMq7K7hhi9uzUnToE4INQEEr2jCXU25GZGou6oc
H5sBnCOHPu4luZmTqLkbzxrrNZ3jxwSSip+HrYnf0Knd7gLb1W8lpdkRqLjp8OfPcjbN70wWvf4s
PKqa3kxBX+x0S48d6TBsBGVjv8WdcLGQPUtEghSvY85vUht1h40DqOq3uhMvwPKZBYtUEjxqpsYc
kx2gUs0bv9VdcNo0R1mshxFthxBT3ste6XxVXveODLq8r60Oud94AbIeV19iaZ5BPAL8qrGf1V1o
2lDWesso6Yt4twfZke9lFHgJgGDjTogIuUBToEdXoFMUR2VIRA7Wtis3pt+2HLC4EyKIGecgkwPe
XirIb+51BF31LWYPa9d7varhJ5wI0Q2g3ktk1hb9wthxXvo3ZmuuHZlL+3d8HFxcEBtcTY/JPWbv
GZhDD+0UxnDmifpUn9i/465NE6O6l6IvpixVHzvbPMfBMnzycigXltaCsqknICou8EAbAvrGP1UL
8C9+izveagEOWIfBYufnyQkqHzsWPHst7aLB6jUxMyv74C264FkuiChzytTXPy9+Ibm7cLCuR/dh
mPFRoWB2Krv5ganhTsbs1GBKK8pqn+In4y7kaxtnnpIStm+r8jOv+CMfFi+sKtZ2nBaSwpGF9NR5
bfNfQuq7iqcvf7bOhazuoryMwWNpCgwcWkoTmsp1PA73BJCZ26HV/K8qYe2HP//QuU77TZ6ijuMO
YC2GBDbvCl6l0G3pMmhyQCd8uF12Yu+HbVoBmV/lnLOStHjjV8YLBg3ruV5NcKBsBusNYfS56dov
7ejFDIilHW9eBw16xBad4YT2N22P8c1hTv75s8HOhvmdwZzcy7doknLH2nuwvRPxEuejlV7KA9i4
48xTuK8NlMvaAg9lD2WViiNrsuXGa+cuFAxdSmnwVIOqQffk0OrlH7z4eXUGMu5iwBiI0eZ+ZqJo
6gjQvgzsR3EzXklgF2zuYrd0KOpWVlWLN77tmw3n5bDb1nfnjhcDsBsF4YJAJJboxizB16UxXoTO
sIqTedO6nmy24ntywhKQNsnPqkp9us5Y2/FcY6Qdu2lri2ol8U1ZZukBBJ7Nrd9hcb2TR2FMBToP
m5qDDyCpfyNDs18JOpe+p+Of4xpuW5/Ytki2vb6TnHX36Opee6C8kFkyx0OjfbCRCoe26JZ1SA7V
2JKbLIzFJzmBfkrTbHtcddyd/myoC8VJ5rhsx2U9ocYURU2S5pRmoPANs7Q6ba306nNm3MV1xZRW
u6G6LeIJJIpr9x4DDH7RzEVxjemgFVtNg2b6+LLO7ddNy7s/G+bCR3YxXJ3obTTZuS3USuuTUVIf
MCZSXTH7pdUdr7VDIyGbg/NpV53lTcLfdARge7+tO24L6VMO+Qrcr6JEPiBK1/Cs1IvhBl/T8VuC
dmE0QlCoSBs8Q3MicqKR4v127rgtNOSkmVbc1PHKnT6yqOM5kcE1nNWFquQXEq2wnVBypy2ogsM8
MOlfS6mOZO4/Ci6s51/geO9WJx0a1klb7Bi9mhtwsrfN337GcVwVExvRMo0cfiSGjyDGHQ6mI9dm
Qy4cSBfJlaaAiPNqwQ1oEmMOLPCal+Xi1TfNuIvkKntF68hEbVFuuj9MZH5RHfUr810KrU3Wggmw
UhR6q+UBjRt+WNLF82brYrkAAh6yTSDW9wmJP1iOFzHI/VzTxv3xYvKbcsxFc/F0GGp0K3qAAEbz
drUbeU+XBPyLphpuliXQOQC9/NAMDWjs0yo4RINoXrKBNo/9HnghnPB5HJ8OuyRYlQa4vA+TI9RZ
P25R4ndoXdiXSWQUKQb7Zbv5rKab3lK/2O9ivmyIhnMPIsJCrNN9Z8VL29lrQ7cXrhWJ48XzytRi
olmAe76f+4dppPRjFQ/1UQ4DiEmJqMEFlcUqzelQR19XrUu/m3ziODmLgzVSYu3BlJ4AXa1A9Awd
ze9eEcRFhE1JDFoyHiOCZBG9Rb8juV2k0X6hz+Xh6ifeQaNmbYsgiO7MXA654b5lrgsJyxZgQhJN
UEO3Jn5pI5kcI2XMlXLxQhXkgsKyak7TNKtxFZ5WfpfVW/XMAUD/rjrkjIOf8Z2szBK1Ei0N/oK5
U/mgO3T4htXT9o4HQ2M7mZMZl6Mxrf/rS1ZYEC96btxJysbiDbyZVYunZDxvruOtaDMvcvCM/0LH
JdmezY3ui7kKxlOURTchTTyLLBciZs0+Rk2PEm5mZ+3uqHqeht2vPIwdP6XadNZWcCWbzmC1AVOE
+GfSgDp4HRYXHCaTrZkTgQZKhEnNg8o0l7mIaOV5XlyEWJptoeqTsS+aLPlAGtuhdcK9GJwz7mLE
KIqgZmpwg6nGsD0kUTDkaTVde1S+4KsuJZfomJ70uTCPMDt/X+/Lfhe0fXRI2yi48bO+46rxEqVi
65auIEk95Qukhkh4TQrj0vYdT60igHzxEtiixz93Q67Sdj5N7Tq8a+rRXMHmXrhCumixmpQdYPgz
Wv1kH09sb+1BD6FGLY0DZCn9rKvJS5MEHzt6/WaRbhZa1jHA7rwi9GmrWX/PmsTz7ujix2aw0nZd
j76M6cZbKf7J5vXk940dBzZ7G9SZTQVImFJ9MkmY3gZT+dFr8V8AZLNNoaaCW3W5UHnIoood13D1
mdbPuIsgwyiBnfoVsaGMov5A6DIcg1h/9tv5+Uj99B479FvHWbmLYk2yb/24WbB2cS9dM+zcufWS
aVnaPlvQZcMg+V2XlMubpBv8umwuVmsGPDoZIOdejKq0uVn41zpWnt/TcVpgqJiNKBGFZgu/X6Fx
cNxIvfqFG5e0S3QzpXMKmHGUru+nyIoTlKs8n0NdrBadyT4zglsjyJeqN3U298+q5spz606hvEGx
alQED2dWyX9ZtD5Idk0e4XwofnM1csFa2sqMiFjgmE/RvuCpleMlfA+hzAZpaXU3yDC7UnP/aBf9
5qdc8FazrzsJMiCstq7r8qypyrylhN0Ztej7dAbJ+VKt/8UjV/0h6YIk7wlVOWbM1V0PeaDHmUbZ
DaSkottyFuwQpqR+jjOdHDdN9DsOBinQUpThHWj8sxu5EHFTatyLDqkCFfkx2nZ7qsoyvrF87E4D
NyXJm2lJ7qi2GNpewKJ9SvbtYx0M/c0sVpnchKsc1wOez8sp16sFK2DVjdFL20RQh12XoDdHIDyD
t1G5g9MPggonQs6zUw3I/m77RUD02NY7ZTmr0+6+ycZwgHbSlJWfEx32H6C7g2emEM3wTyxS2zMG
hKN7ylDoEELHZ1C+DldS1dmDfmd658m73jO59S1SLcgbiijaj8M8XCnRLmRaF9tmwfOSBeGMRyjT
qJsMQ3uQmuvoKQ1Mde8VLV2AWxSreW0bnNGI7Zj4mMhfclyu4Ycumeb8d/0UigOaCIovhbqbUn7Y
11ieWtuPPkNqGXf5zfoJhBYTrppFDzbc/CNJIq9RFazs3hfYDs6UDf1e1W7xXS83SInhdPrdRlwg
GxTGmYQGKhpsRg0HBgLIk2VKnvw+qBPPqtmIMR5HwOQiORxinT4pDN37XdJcarM0oFSgB47SL6ju
Mj7UB/Rb/Cp65iLZwqhD67SXIAjY1E0szCMAPF4ga3BpO05KDDDrKbDJxVZtEPYMSPWRmyp5+bPN
f+S5X2MAc6FrAG6neCBGd7BJKvoQoy7+D228+LgCi5fvW0k+tb3aDstI5G2MYHgzWBLXhyncsnsx
2LXB/4n/68oB+33eYS7cLQvL2CQY8C36IIBOeMS2CPSleCE8Tsv5jTmaoFHmdSLYLxRpcW8z3ABE
weryUab1M1tJ6Lm2U7PwuLPRWbegsNXeoh7qcYOUQ+rlKMxVZxzQiiG4IwmMuqg1x0xdAtjP6vU2
yFyKtHpcdVpR2oBrJyZgdK+QnPrEq2RhLkdaU1u7dBQBRHIZHsqBItGt9tp16OJhdu4VFJJOvJsn
PDIkm/rQiDW93YD2OQEsrFg+o9/2uEE+6W2/9lAJ6LvueWCzyjEuXM6HMe300zrb+Ep++n0KZC5a
zSY9q3Z9vj5x9kXVYBCtxiFAF3NVV9LIBW9xIWsGz2QBr9MGNBn9diAYkwXaoxowNcNS0x5qOfrh
15iLX6vWsFz3lKMnm+2PBn9a3nTxlb/i96kW04ivUu2fw9ilNZx0TUeZzVCfhC9nFt0mK1Bctdqr
HwQuoFcb/J9U41Gfa8C3oemTnfiUbifaBh//vPPfc1tlzKVRE3tmV6AmRRGq0B5QIoLdozYG/EaQ
sgGou1N3M586ke802XJIKc5vgxYEg3/++UuGczoIEdQJej02CCVp9I+o2lsEriuV/aWlnXQ+xBtb
sgz38C7R7+gG/UHo63mpGMNqjqd304RycsI3GdQK/rNl+bjKq/3uH62C3yTFX9Br1mxbGaASkRvp
oJs4ldkHtWJgKxdsH/bcDqn81tFWlYfSouN7bGJRjod2J8tdOO7JbbqUwafKtPCTuSuPURlHbzbg
vQDNX1gOLbvp61xGxKspwVw8nI3GaA70JorM6BcmBtDOrl1yJSVf+IwuCq6v4rRGNYNn/ubQrJhU
S9PoWjvx0tqvXf9/6MYTK3AjKrSNttMaRQbEftUVz7q0uBMTWDiP7ZRgUjPt+383vOOUmDryy+8u
9A1lyqoZCOiKJBjDPGPV00LIOy+XdMFt2iZAcknUQJvo70tENTSfq2e/tR13TyM+72LtmqKkY3Xg
S3igk7WeJ8VxeAoq+7XSvClMpf5RkTB5XMXm5Ldzx+HTLhAkY32DwUgpHpMy+qrm1lxJ1ReOigtv
AyuMpSCtaQowPt6wRXbggPE0uYtuozvEscZtr0AeFtOcJxvLg92rYchccFsM4NZex1mNOKUP3SY/
JjrwXNpxzREA76VrwroA99l+XJZJPKKr6kWPkTEX3MaUnQLaoUdS8yF+XtZ0+dq1tPVL2C68DSCu
VMH1AT5Osw8V658ln957HcMsfl0LtO0QDVmyYuluGA88luyoYuZpc8c7GWb50a7Ogrdc9ONh7W/H
VS1+zuki2+IxjQQYQ4O3BpPmhzAomzwZx80vHrpItpqSdkUBhp13S/iYIuK+CG0Wv0rCBbGB6zUu
U7PWaHS2p3o8cuXFoZQxF8PW7jFScT3XRcKm20nauy2xX71OiothS/oprkxka/BYb/SYZMuGCXO2
+hXNLhWZ7Ke9JyE23u64wCQhLlJzk3hRhcEsTupM9hkNzQ6fU9eWPNpEkAOLstKv5nRRbGLG9L0w
Ing79015CyHY7aiBvfEzu+OgFWV0gWpN+batxudg0A9myjxPuYthq3dMK4LPBz7UDqiDOkypBOPs
ecid7LnqPcowXFwXQRbdpaGs7saV13d+VnGyJxsrVIXN2BR027uTIA07pMN2jcXzQvp08Ws87qEq
Z7G6sk8b/2cpv3vt2kWuQWW3qecQpWdcrXdZpt9OzbV530vXLhe5Nhrah1kYIHW2KnmXgiU7byNe
HSfZsgdrsu9VOwxvp7L+X87OZElOndvCL3SJQEISMCUzq3Pi3j7HnhD+3QiBANELnv6uPCOXXOmM
0MQDD1RKoa1m69trLa+DeV4O89L7vasmLtY24VRUgnIpX9tO7JCJ3JeTtG119Bs0J3Y30RK7jUK+
5hi0sdzqrJ6l36rjsmoBwVfuWQIllFCZQxTsTzYKpWfHncgVrdSrDJh8nQzqaNh8YH4+5SJxcbV0
XmNkmQiaLkSVVe3+JSp7r6fPxMXVwh5yokGNtutBnFPV/+paqEn4fUsnbOdVlDW0weVr2kuVtaGt
Hlac4P2OSS6RVq1NYGs2oPVpXTKSilNbzJtf110gra6FlnRu5eumGsOsrAJxmCfYlHoNjEukwXQa
npYWA7MPzWeYin1Kp9JL+VAkLo8mu7QB/qdxxEPZwgMr2k8li7XfQhw50ZmQdlibcMFsoRGeGIOn
FdyY35hcVuffnqw6HJCoCRNsqxaPD0W402xNZr+nn8T1heSy7QVMReTrONj4wawRDpHlwG/E/uXn
v5BwcVE02JXU0O9Ig7wKSJHhyXDI+kTb4w75Is+Rd/ZXiBika01okE+w6QIZLqERv3rmA1wiLQm6
VExay9fdwtvDHqkPI+n9DpIujkZngvdrTdO8xEFmq5aHhKR+QeqSaHUkTdXh+T2PIfmHYrp0fpji
lfmlpVwUrVHJstblluaBNfrQDCQ+9sX2yWu2uyRaPCnW46ETr+zJeCqUfTXE7Y1RuVxxX5iMrkxZ
Q2sIlZk1yEEVtHds7NbHqoimx0VM/F/c4qs7v5/gBOym1jjZcRPLYf81P1VwjntAOeDJr/Ho+WqQ
yDRpAoNzcLE14WnqoXO3tEF0Y4j+myEvjRF93vy8x1LpGdGEBG91DMOwe6q3ShzWevlm1wErREht
DnlNla3F/DZmwxvdhsVxSy/26al8X65C3NutWQ54OQVy0e0fuojrQ9/z8H7W5T961vIDV/0DmYY3
YwWll5ADxOTxUp4JaSrAV8lnv7FylobVbhLvKHuRl/hB1PZwXxb9R7+2nS1cUEqThARJvinaH8ui
fAvW5ZZq92WmvPAVXNRtr3Sr7LzhssOac2KhkNUufhbGApbfzz9x1/YwFAmjNC9MfJ5YcgF4/YLX
taac2qAMGlGluR6idcy0DQNzMGxs/KqwEhd2S9O1GkpK0hwqrNNhndOveJH3W49d1i0i80DmeEly
JkMpjtOiVnUgbRDfOGRf2QtdaTIyMDwWrlg261oOhwL6KQ8rn6sTmeTutzi40BstLVXDJNJ8EGGu
+xYobNJ4nuNd6G3jat8WjaIMaLqIJkONEBRUbGok88sfuF6VVWogSVHYNN8n0UN2Trd3bdAmfrlg
F32LaTFrBrm9XM72/RCE/26M+3XcRd3WfcEauRtEFN2OTXsKTem3lbgyZXBCaQq5DCm0aOQxsNsG
YS/POoHEZbn2HZKdkekQrYzdcTx0o9CB3Hr9vfZm72JcICXaeqkqTJdlro5WzcndSPfx0BTWPNGu
rI/4Yfob0ughzfQgisc1NsGpj1N9X2n8yAVewjfi4mU7EpG4GmaFIPEsTFTksQnHJ5PU7VO6ItmW
qT2UpybRrMddRg6fh3UomgMw8mjJ+Aoa6kiJUE94DFTHOor7OUPl+fbUyH26u7zvqiwsVX1PamjA
e20sLkNmIaAUyTlJ85AFr9Jxvidcv/dr2jk74OgA/i3GbOp3+qkdJtiuLINfXXvyB0PWYNB2PaZ5
NLP3tVkfG3xXv347+/giIjqwbkLoFsnboqHflpT6rQouPiYqOkYjQdMj3Z6qIvkVVLFX07ELj9mp
5JAcipI84m194PEEYTsoKPkMSezSY6Xqx27RSZKnYq2PxQyk1vb1jXB5+fgRu+wYi4rGdsi45jYB
JRTWzY6K+fjGJHx5G4xdFAxJIDKXQ5/k7RS1p4JO0XlvrfgII7DY62wWuwRYw+AqIS4jryT7Lqn5
1vfCy8JGxOllzH67jRdVAxXXocG5r+zYIewGni1WeN1lYxcAG+0OGGesk1x29BNHTfhhDs0XvxlD
n3ccGnQTpGOTOAcZJU6l3u9R3jYe/Rp3IjSF92MUgiLNyV7M9wXE7VDyyj78vfGX722xa47JFmot
cIUE902x3K9NFWYsLvajXnd8gYqkN+61l3KMP0/dsQt2QYUSZbVsTnBVmJFKWGG1V0Iln5ijEGH9
EKYL6NUSzhN//1lXosylvGyQ9vtWmzjvTfg1bas3ghCvDCCeRp5/6wQqSrQMhjhv8eCYcTG/2Xn9
1q/bl6/0WwBAKAtsKSxn8oHbD2aU3+Ap7HWOil1RMhGXk5AVRdyOXfFlFqX6BBdgL19LEbu4l6As
3W2NjidbsRwhOvdPz2M/MBTU/vNR2auFmqJA43W/J9k5ZSDV/j7el2vZS7PSids1YiUtYSqc91XE
XkUVq55UVS33ESw/Mx316q4mc3DXhtLciLdrE9MJZq3SBHfPOc43U/PXJhjJQQexH5kWu4RXdFGX
LsUS53scA0fuL+KmNvDbc13Aa6/7GdhWJZD40vooZz2exuWWrOaVcXFxrKorh0HERuRgYc7a1vft
UPz4+0e+1rQTsFyVSw0dXJFHiUqPe5W+7S6O136NOxFbz2O/s1lwZBOwiOJWWH4AQiVvvJNceXGD
Pvzzqc8hVUKnusN0SVnYZW3Jx3/KlEevUzt+6Ui/nbp6n06Yw3PW22V6hYOtn9xa7PJacxKOFnpr
PEcFkTxObVTfMarZjXPQlQ3BJbbqYiptsvZxrlqOhH6vMtXIX7GN8hhPmEeql49+X8iJ8XnpqNz2
mOdkKyKc5EL2Zg+76NaV4soG6lpValoOsKiNRZ4OJRRgNlEdoVGNG0sxhPbdjqciv0tA7IqVoUh2
pxzXr1wQNr7nYrQHy7W5sUFfiRIX51KShE1VMZHzMk1OA3QTbeh3047/wLkmSbZln3i+tMOTNNEP
Od+qxbjWbSe4dahQGYzy5zwct/nE6RY9jnw1R6+54/pM1oitGVUDlyG386FjDTtyOAP7Ne7E9hJE
oq8bhlFZ1zpD2jB4jJp492z9MmC/HSXk0JphIZgtMelg7Vtbco/s9ne/rjs7sloUiuSrFKteAN/k
juZ49fOr3Yldt8k53bWsS6yoo6jDzOzz3dCUnsu1S3QN/YSi9W7nuRyD8FjoAgUGcJD2nC5O3pr3
ttuUsBjzVf2KF7EejEQZjteYu0BXV6B+RYsGc1G31XgIJxDFomDcr7QndrEujcwvFkeNcV+29yGS
g9nEmOf50AW7tnYZOlK3PFdhUDxOg/mxQ/f4xlZymdIvnOJcrkvuHC9PYPHzdNrGx2JJujvIf9yq
yrzWuhOmMa3VRFG5jgQJ+QqztbPtxxvXxksTL3X88id/i9FqnFDHmuw0Z3VN37U2bB/NUAwP0taV
37LuukziLLL2IVyb8C5nAgjCxRns58XBb0o6WytDSRXhTcDyiED2R/LujlfRLanxa+PunJSjYU+a
cO3RuFqnDDqgT6Ld/e5Z3AnUgCKZFvDyMtdDuBasSObDUdUv7xW7aBf4q4JAFZvnZQLRokYfQKT6
ddylu2bOMWVEx3NY7vwcqupLTbnfzcSFu4pSkmjQ6HVUJ292W90v5JYX/ZVP+Qe8tRdla0pF80h3
/GjX3mR9F/hxBLErSaaLco0rZmgOv7YvRAXHMWS/vCa4y25R23LeK3iuzCncOeBh0GadZPvRr3Vn
F10WuoMA7lg+kfaflGvMckBufhcTF98yMwpgF1xvczwH2KyupMwUsDq/yHcBLp5MBoohC8uhgG0y
2O/+b7fNv37D4gTn3sdyGNOV5V0T/6JD+Cvp+Sevpl16a1BdkqpFkNwMcCTNICGqP7csWfwSxy6/
NdBEDDi7UOxy4VG0dXjQZenHtcUuvtVNqwoL2UY5L/QPhmcRrf1m+R/wFrRCCYO9dB7u7C3Ufl+l
JPU8zbnsFl3WqpD9SvKJQTQiXjQS6jIp/HK6rslk26cq3dhA8lrrA9sgjFn5yQ3ELrvVgTioI9Kj
acZ/prJ830DFwm8WOttmS/EYB4Ce5gKi/RCtCH6a2TM76UqIJcOwqGjdaE6qKTw1XXK3pKVv405k
Bk0qq76WUV627adobyAWWk3/eA2KS2yZCHo4y4RCym60OrODeGuQKvZbrlxma+ssdBcSTfO4E+3/
ojosP0hS/vTruXMF3Xsdb1U303wINvsQrfW7brKez0UuslUUIQvlQki+9cF2F419cExWvxqR2IW2
WLRFfQXB+3wy7ccl7mHFM3lZronYtZbcwqFbZIi2R9nxjHXhqzqd/I4qf8iFGdUgxzKRfJH1cJBw
msx2Au7D73s64Sn3oqkmg0utrrtfVq6Izs5PjDh25cEg8tSIvaJhrqqG38dBMx2iBNWQfj134lOO
UsmSmDBv9vY4aXoOWPU/r6ZdaqqENo2hrQ6x0u55yZPPS7N6FXHELjO1DrTvLS/2vLbwxD2gipB9
mmZbfPx7z69cslxuqpkY/M3XMMzndSqbY1wNHXKlRRR8lWXf3si2XNHFjV14CqDsottdhnnUKF4c
WGT0ex02MJbcO31IoH6cWdZCnQwXb0Lh7gAvShtgid4DuX3npixPfj/3Mgy/3SlhlVBGc1psual6
2x/GATK5GWlJApXhImn9JMBiF7gyNhLxGKZ73m6thWDEKg6N98nYZa1aU0xmHDElmm39BVk2dWB1
eWOjuZKwdVGrdknTLbZkz+MUpD2rqP5SzpKetrDhT/PQVdwvGl3kKsR4SEXjHYksvn2JFR8OBDL/
t54GLvfgF5IHLnNl9qVXSaX2PI3S5YQak+qn6hPxPQDF9yjitcRnD/vh1C07OQoOlWkWkwCWXXsV
+R1kXDZL0qEcoXMY5jv7EWO1zIZQeV7/XTpLEjt1eEgJcyiH8UMDq/ZI1cONjv/nufvC4Ll41hqQ
2KD2es+3MZTQG4MAhoU+/Hkqt+5YVIm65wa1e6tt2kPBdpLptGoPNengo6XSOhNj0eEVno5llgxB
dILSLJ47ywVWSazctvvKhFFzLNqh8bsrusQX2M+0HjdEREDgWFtUDx3+8ZuoLsCVbvtUqrTb84Vt
X3utNMhG7pewcImrlolklaTdc1gwfVve7nX1/e/r3JWcgivaNaEyYUj2EUtE2/TQ9RfIXWYzzBE9
B5w+X0d1uGuU/5Z7zqBQ9ypZjTmwYb5lcXyt905yay6W1pjC7LlgE81gc9aeNtrdeta+1rpzDqin
nnZ9j9ZhJ15kouzDbOG113YNtOX5wIRNbdKeNXuewM36PgnEl35Obulav9xz8A7PG1+XpqOjrm1u
o3E+jSkIiz3c/C6j8Pt53rpRRly0M9B6K8sMjMhyF7Nk9ZoxcIh53noYDE0RWm0vkB4qizedlYn0
OzjCxuJ545qCth/3ZM3XGo+xrYbMKXxuPHt++Rq/nRkCFBlspRZb3k+Sf6xGsr0V4xh4LS/QzH7e
escT1tAg2fK27PRJb6hHTdnkVzMHPd/nrQeVZl1L+iUfGPkfJUN17BTx0yKFAOzzxmVdgY3sLYoy
mqU6jKsu7sF1yRu70Mv0CYQHndbZHtG2nGxORB3f2UJH+piqMD7rmlffeEyHJxtLIAvpNHn+IpfD
KpJoNVCLm3NbYv/oB9R6h5tXNgYCQ89/DxIlqmejnHNAEfNjERFyx1EofONge2VpcLmriK1aFFAZ
zelAYDOp4vie4I3as3UneFdDNnAiYszrlj3o6QPYey/wCsIAz0dljFI67R0b87EufoTql4KtiF9k
udQVa2y8FLiZ5S3f7+BgN2TTGv7y2V9R0vm828Gyo5SFTiNQ6VdxbU0G+Erd6Pdlvf3z9CVc98et
HSqOEr0xT80w3HGzTSeQJdFDBHPvp3Yp6LdYLreq1q/NGyeG9UJwKS7xQ6I9IRlv0uWdHcfqq98w
OTGs08nYfYoGFPzM+yP49iWDt5kfFQUi9vlH2EQnUeTVDDlcwn+uRZhz1Et7ddwFrqK2JmMXsz5H
Kc5nHtivKg38zh/Clb+a6iVdSIsp345jl1dUmONl2fELVdcGsuNBVATBMuRph0I4HoZZapWfXIVw
gau2KufBoqoqx1pWvYp3oCQ6MF6m5kK4SFU01oGV0wo1umqvoMg9oxDCTu/8vqgTsaDyuj2Fb3pu
6ukuCBudwfzHz1MD+bznMzFGHkGMi+hzW8XBw1ilzf2mR88YdSGqKCCyEFT1edvSD4C0D4213/4+
KlcyMzAMft5zixoqfMq+zyM6iofCxg/9umDr6A5F1L0NCD8NafxFyLV80pOsXrEW8NNmm1tvFFd2
eRes2kqLlM9q+zwhejMoadHsfuwT+r0tS3uGd54k2aqj9Zvqy8pvKrjAFcyp4fSXpCZvyTieu24w
p7Zlw8e/D+mVFdVV0JoxbnWC20seguI+LsH0j9F+1zrhElfhOldk1JPJx/azRfYk68Z2vbHtXOu3
sxPHHad92rIuhwXrcSATyl1uJZWuNX35/99O0Ju1G/QsagzJmny4I/jHb6idmB5MnGyVXtEuCiLg
MF9nLGB+lbDCJa1MNAYpF9bkWOb6uxhSqKeIsOLg13Vn3615V/x3OM/nuCCZkU02oIDVs3EnqGvo
8c06IF2+Huo2jLNxaz03L5ezAqsw4XwSdflQhu1Z9MNypp1fEa9wIauG9mOZKN7koyKP+zJ9aqyf
Hp9wESvIaTdVEe9tXonkK8p0ZNav6r3Xt3QJq1o0BWiQrctZQj8ugT1XHGdwv7adqOxAtYYKb355
wESls8ZU8gwhAeW3FLrCWamdWaip0Hli5/6gdLUdbLh5bosuXlUm3Va0NG1zlhbfAlXs2TyNfrHv
KmfRipaqTCKNuTKS0x4F47Em6q3fqDvR2RUTQ1HYZdSH8AFXlM9DGd3/venLh3vhdO/CVSpiqiJ8
0zkAb/FvlwT8yHc8QozwzL1R7n1luXUJK+j7bFFRdFjJWfARZhZQs00Dv/uai1gFcUQrK3adM7sk
xyAeJBDR1k9SULiUVdiImUgi2zxpl+0QN/3TDuvcG6F0ZeRdzopPpbBt0JkcOhHju4nR9RgXSf9K
FygP8Pq4Lmx1ca5EoajqcrojnPZxqg6i78qTsuHuhSwKF7oyctnXZKoQU6LL4aD9MO/iRsbl2rxx
ttOyC3fckOsmt7RRObxbi1NlI3tjbK61Tp8fAqp6sqawo8kbKB3XpkizgK+f/cbdiddERdAQCrom
L8Nmf5QrT87G2OIIE/BbLy5XbuWuk+MKhZFw4UWTk8CEH4J11SqL6nV8paoEvHFQidNWUnFjlbgy
WC6KFQ6SAvNKunyMR32ahvPeUz/ldeFyWIGGnTCy9tjCuy7Ommp5IqTwvKu4HNakwqVP16jJp66E
UkOw1JnsA79buYtiJTDxIS0kW3JOfm0JwL1FCc88rIti1cNiRroqk9dbgUxRSuvHcV74jZ5fEmUv
rPouijXROBpV0Ot8AqmSPDHKy+oAAHGFFULM5U/NjZ+WhXDRrAE82bKZVkNPNryPp+WDWfx80FD7
/jyE1zGhddStbV439Tckpv41AaR6vELYRbO6Fayx6bCfl2mp+4MW1faxHiUqDSsITPodjF1RrWbW
dUEIjjt2XJdDonfYxRW3FIyuxKzLaGFTR0XJRnVOIpYeiJibk0kGcWN8rqw/LqTFVMDTZhqxNaZ9
/2pdixZutR3sofBqXi0HQmNzvzWa3EA2rmyWrtIWH7tw3fulxcsk6WBOsFLQbCg8JFr9/PsHvzZc
l1D57VLIJCcaVW7YbYI6Syg8JiiXfroNwmW3urEYYeKLxteOsXND5vteVLf0XK6NzeUX/dbzdh1T
O4UGYQDVlVNa9j8aNqmnmlJ942NfGxtnJ27SGFYyI2lyTdfDWMAlgNnmo9+4O0E8peumgmbU+SLk
zzIwn8ag9zubuPzWWJlx6CGDmm/t9kao/427X9GA+I9U+G3IIVQkpLSmyYedf06D7l1U3zJVuRJY
Lrs1w/9nl9va5D1fp/cCCOc/PcpKZVbXfMg61bfwDU38OGXh4lxLsxQDnisxd7gi98L26pgWrPRb
31yaa0naXSDhjvWtGn8qOj4QqET7nd9chmsRtjL7ZjQy1mV7tGX0RtRTe/KalOQSar99X9tqVM3B
Ny7XMU2OqTDxqYYaxY3d90o4uTjWrOB2QtNZ59xWryPcWbJ0mL759dwJ1blkpAQho/POisduFGUm
U+l5H3JpLNXuYdwVps5Xlryy4frUTLPfzd/lr+ZtrnCeIlXe9iX00vrOZmSc/G4SLn0V0JTNdbxW
OfyCmgNQouAgye53BXW5KqTj7DTvROVDW3yucU/c9XSj6StrgYtVBVOhzIjyxBwG5SGy0coUj8wM
09MaduStDAICN25df/GaOi5mlUKhpi22WeVdMqcP8I2UB+QzixvxemWXcpmocpRa8HpX+TwV3dd1
m4Y7Scn2NMF30m+9d9EoXlSbVHZSeasKlOeM1X7QPWF+m6ALR02FTqBsK9E63x6XzpYn24vR74Ll
AlLbuFozNkKiXmR5Y/j8UIy7n5OQcPWoiLBTwXQk8wo45UFLEWUBPJT91vjQuevWqJxtl3iT+ZrO
/9YlLETj8oPfhHTyxvGs55gCKwTbzT8V4/C6idp/fZrmLhdVMGmmRGk0vSYPs+7+oTr47te0A1bA
VLpYRtnLXM0j9HnYjnun8IOi+B9QVGR7U3RBcI71eFyb8XEh5h+/fjsHYBqsIXJoaLog9BPdhcmq
AH5rfo07G2qPvXoRlZJ5gJTdyYJ2huSC8sOKuCtFhffluVM0Dc48bN8qZvNiTrxOAtzloWSLighp
aXBOlInfTFsXv5Fz4bXpcReHovMqm8mUMp+7aHmTlGw99WnCvPKu3OWhtiBeydZxCR6KXKrPFURo
Q3LjnPHy1sRdHKpUiJ8mQtfVrIIySwPWv+HQcW4h90+n+xkv2keSBreu4y+/y3KXhAJNuyRkXoNz
3QeKH2zQqWMnxfQr0ZO4Q7KtvdtMHxx2xkuvJRmqj8/PgCSAJ56KVXDe9rn7FSTBdMQtqPCqPuQu
IEXsQqQdZ/wgYr6NpXwbQ7nOK9Ycu8H/K4uON9Alxl4ifkFevzsqyumNTfDad3DimEUjjiJtIPMW
Xk15I4y528lUP2mN1yAdpXPWoKz/CW+1fglm4IfPP4Mo5rSdpjE4txazOKngB1obv6Je7nJTJUsX
zF4kBIk1J0h0vjWDvHF2e/mQz11sqkinqAKHmJ7nZfvUrNXrvdq8zjkoQXk+JOWyqqBFPUTOii3O
zLr9MxXcc/I4e264bpCWa7HnsnB7imLxq0kHP5yRu4AUpXZUAjJX57kdH/VWNBklJPTbYVxEamYQ
WuZyLc513TzqkX3ZUBvrFVAuITWWcTQtMgrOYCZ/ELOae0omP6UQ7gJSsB5s+mG36XkKm18lAQI+
IAnodTjjLiDFNOY2LQZsAQayDIlevsbh7PcWzP/go1LTq2Ft0/NWbV9gNPNuMeu/fiMePZ/hbJpU
YUNenNUO7dc9Wr5tA5c3lt7/3mT/zH4DzX3euu45ExIbyRliO22+kXi6W6Zkfi2rOZyfFC4R9z1K
5jO49xb3seTBWyxx7eMG30v45g3z+i9JJ/mWEpgYZRA0YofJTmmSmaWefjDU2HyMu6j+XomdyYyW
tXg3V20ss7YRyOPINJp/KfCB/0YhA9sU9LUG6bjSk5aJPkxJOH8rE7Pf4VUEBcdr07wpSxLMma2m
Fa6vOAhnJkinOSsxZfJOsB2m2ZQehExa6CnpcM1YWeJxfh3iVwAvqi82CUporiYLv6PrXp9lE+j7
AGKjj2JdDbq0pn7QHGQDn4+tYSV8IaIIftP1qLK9GvGU7+d6x104bOMjSi+GtDhzmLh0q+iymWIR
+fuUe/lJhLvkl4nbsp4vHTeop/814LL3CM/Tnypu5GtJu+nh73/myrbgwl6jNQPvmSjOpA/vi0R/
WHGkv/ETrrV9Oav9lrVSQkP+ZhmScxHiMSrQ24mz3s80hrusl24SsQOZKM5ijs6q4J8ghOh3UHW9
EosF+RmdjslZk6TIouBDQMitur6X0w7cdUpMurgLETzpuahRXj9Fm7xvxpkc2nH3c0/mrmOiaJZx
bnpYrE9ibDPBtryCua7nN3XWqnUHnFsHIjkjKfNI9oocuoVUftuDK7BFF3DQcb0n54kv2/FifXXo
6673uzq5lomyU1NQQgz+3I/FD9WR73DBfP/3KLpy+3CxL75PEKgKp+JcLqw5KkmXUxzBvLtKYN2T
tsH+uEOZ/8YfuxJWLgamkZaxUEsvztZUFEm49i1vYq9UMHc5MBSXs6FUWHW2KR0PfWpPco39kEHu
gmALZ2PS8hEdL0J9Z0LzWo6Fn9oedx0UUZpC4fKMr7u0CYPMQVKduGiS498/8LUxv/z/b0sZb6yA
agBOReMoikNA+ipLd2r8gsoFwUYTw/Yx5umZGbxVwmBkyXZWffLruhOxsiLq4q2dnkU7w+Ml/KFY
4bdQcmdznUs71FuDUYGa8UPSP3Rx73dbcTEwI+EeF+wkPcPoKUf9LsRC+PDOa0Bc/isOhnZm66XX
AtXbYVEf4iTwKwHgLgCW1GRv+2pPzx1MbUoT2IzB08Bvnrj8F6adjIqWpWfbpa/bZh6OZVgpvynu
8l9qi0ZoCsj4bFV731bRcqiS0jP0XfJrTKpS10qKs7LqVdQUj4n1PPa7xJctlegEL8U5WuWQtWS9
p0P61W+qOOd+Q0oC5fdKnOvx88TaN3W3+C3irsJWAx3tMK6UOGuFaE+peAxZ64Vncldfq8HKRJLN
wBxxCs7B8jWq9w9+4+Hcxm1BmjYkl7EORHgmQRU82AHpNq/WXapLN/AuG7ZGnJHL41AdWO2hTsiN
g+5/D9Yv3LJcrmtutIV/B9A3qCIj3Ld2Dg+2EvIRHjE4vvP0RxrEZbYllr8KeSO+IZabh23E2lMW
faQyWYfrSUQTxzNjgOICiQ3tjTW0JHij1sVhq3rit7C6mFhBR1yWaBRjTtevULcYZTSO/VzjuYuJ
raZNeUk2cUbq4LsImy8zZrbfF3TScS1svwWhKT9vbbgeVTisdxHfbyX7rmzCLiVWl1U3Ein5uV/Y
B16bKgP145dTcbEwmxIY3wCUOasmPeCs9j21fp7x3MXCghl21Dxg/JziIgpJlwWZjzrx3HBcMCxN
JU45I9QnIE33c0mgvcYiP99c7vJgu64hEr6A8lPMBBCf6TvUvd8kJq4UV3GXCNM0Gjq9YLZcKKRs
uZg6xAIWQBnBXnFoZRK9lQUdPoYFzEcPxZQOKoMBVXrfbtN6IFO/+U1bFx6L4Bog1lTzsyXZZQ8Z
vd75uUuJCTl3vNJoNxRihWxQF2ZtdSNrdCUY/tD2GvslDNKCXlzoXge7OaOyykukgbt0mFJILwzb
zM5jGZ0b051JIT2bds7Ridpm0ZokOocLAL0Ahs/RVN1iAK8NibNbY5BVOLcRPRs1HyOh78m++N1M
qXOIngw3I4hOesZD6knx8lVp+Y2mr2QE/qDCmMKDQoqRFp1pYZO6/YpG3h/3mmq/i69Lh/VUtXpi
AT3jIP24k/HJe4Vw6bCuWqsQIln0PDUYExG+Mzr1myouCkZwEEjtspFzlBRzFgfqFdmlXz7XBcFC
rowxhGxYkvvqmJZznEE3pPV7qXNRsCAyFOVIZXg2lv7Yhh7vIupGx69MFhcEo3PMtnje97Mq0+2V
aS6TfFqqbEmZ5ynMpcG4tns5G7qfO9E3WVoUX0yV3rpHX8lqutpcwzC0Sib9jtczs3xsmaze6bUv
v3Cr5APrq8HzVuCiYTuSjyzlm8VjQPoB9ZUAXCe/lddFwwragIdc+XpOFr09BLLrDvEc+9WBwIjs
eaYhTPGIQTq0nkbxcUrG/k6rkP0/Z+fRHDeuReFfxCoQANOWHSQ1W5JzmA3LY49JkATABDD8+nc0
qzGe5a7CZhYeG6IQLy6+e47fzHTZsDnZ9rayE3rFyCUP5ux5QDrvRvj+ytx06bC9M+244xJ5Fdhs
DjJU3f0k0urO1i29sVe+ssO7SBhq902WKlQ+VxosC1TDDqOmt27Xr32/A5wEJOhov5HlmmwJXLfD
Xl6hqiKebcl7v4DAJcLKuh1gwjEtV1YPw/0UQMa6QSb76BV9u0QYxGU0JLLROww4Qt5R+pUlxi8+
doGwodMNrL66FZU2DUQNsiQfYdt0Y+a8NqzO6dpQM4zwB1qvJNL2zGC1c0ck6pb9usXJUkmShWnf
pvYap+o4ivF5UdON7fi1D3cWqx1YVvbS2KsKtjdpV6cHWpnJa7JzlwlDum6aeU/GazcHR6O+wxfG
61Gdu0JZlEex7fZ1uvIshNun0qfFtn4PyNxFwuzA55VuwXjlga4OvErfBk3t56PLXZmsIeEybYie
rnX2sSXS4KrW+vb3y77wnxxvkFmCqgu0bbj+KqrpHapbvVYmd4Gwru3boaubCVxHIHLIeQ5s7rwW
D3eJsFoypL+iasKtGHRETckhiIfU68DgLhG2rUpWo3358Nruh16Xl3hm9OSzMDHXfu3wtdXQBYGr
zxVuZo8tSb5tWfPer2lnYe4D5FJX1AheS8i75A2b34jM7/znLvtlBoNjNJXj1UjyT2njD6RbvJBn
7jJeyByP7TKj6XLqnsrtjsyT1xWXu3yXicq6z+BBfa1DUx27XoQHeDbceqz+/T7IXcSrg2Pz0MMf
9zrhFeyRqTA+v6Tw/TZCVwQLSTrdRVXQX7ds/UBV+Fj37QeveeLSXJzAx7nTVX+Nt3g/d5L8CPbE
r5iFuzTXvvdD26B08TpX698UYIqZbwZbr/W4c2QmZZapfRP6uibLYzz2h21ZvZLe3MW5mqhuoem/
qquBxWGRxZl9IKH00/TkrstgD97DcDBLV4S24oCSySNf4QjoNZwu0cU6IUKKRP1VQRn51HNtTkk6
hG/8Wk9/3a/KpYMq+UqH67ZlD1F0ZTa+EaL8/v2Yu0SXspw2eMNQ16xsg/k0WA2yZyJGf0/gVvw2
tHV6nyzd3vutKBfyStoMlp7hjH7iMTmVickO7TR+8+sm5xylkYRIcJx012QMvg8qkXk6lNLvzHAh
rxLFruEeZPJajfpjCNdpkYVewRx3TQXjiuyDmLW8Bolh92aKjl25Z16RP3cZr2gTGS3nWV6nCEzy
HKCyOSXIcvp1uXOSYn9Me20aeY0k6Y/ajigZhfS/Z+vOYWrXvpYQ7FbXvUq+Sb1dSwO1wD9/+b+y
+///LMNdzgn8UZqhclZd0TvmPi77WuWDGrej4VI+QdlLnKMh3N+MS2Ie52baTjLU4UOkggZ7XzLD
D0x08viyGWb5wrtyOkCKcSjKxtjwFI2gvuggN/Q2pK4PHUc4oJvKPsJx1g/3hyjxr/sCMTBsGgRW
L9uSH5aHd4PZvHIN3FXLqmnSbCHc267TUOa6h4tnZLjf0wF3ESrJ93UIG+SROlrCgWt4LltP03nu
MlSCpZZhL9sKq+V9Bx/cn/Wi6x9/njSvHH4uRJXt7WJN2OxFIOwPOWXHhWZ+LAZ36SnDywFZ6nYv
asIgOxVO0LRCdZKf5SR3ZbOIXgFJb3IvoFA/HFZURt5NCfeTbuMuQBUvZZBm5bwViVlpUXLZ5FDd
MF5QBk4GZ57LOU17GUXFatT+ELJGHDqxb35nt8tQNVmJh+WqTYogsh8SJF7yOisDvy3MZaYSmBP1
dVTFkCNhUb4g2subKvLThoNr4q8dM0u8dA6x2Qow38N5mer2vJR+3qq4mv/a+BhBCG1KQlYsUfK1
UuLMp96vaJm70FRDDLbbqGWFhpTqln1UpfY771zlLKTq0zhWKS1YhvWZ1CM7IPXrd5lxeSnLJgQB
MPUrgsYUpYH9L0k8wX3uKmc1Ki4VrtS0QHXrdpyyhB8b5pdG4y4xlaZJputhosU+hONh1cgClBCu
vXGYvrIvutRUqlBrHdpyLTSvuy+Spst0X++kJn7ZAJecWi2FpwG8p4o2rEQO/cZLl95CKF/5dhec
qhaYZ+xdgF1Liz5f+ul+IPaj13nhclOZ3TiDSDEtBlbzswpApNsMN2C/1p0Fmi6shZDbvBbNvNFD
S+eHMpj8kFjuglNK7PFuqoQW8aHbWJ/H1eiHZ3MXnJKGJdFeZrSoVn4P8SZ4N8pbbwGvjSb7ddPK
tiFJ2yGOi85kH5a5PKO+7JaK2GttO1dfK/ukrdSSFGHN3qC89X20JX4nnEtO9Ux1Y6OytRiDqqsO
Y0Nf9OajDZL8fnPFOULjcAvDMeFYQdCIxKvy58Z0n72adukpvbbpmooyLoA3PqFCY8kb3Xzya9uJ
cAMUa0K1p2NFUqPwNBW5JK3nNHRZpzrRAS7qO/bbuB/zcIFM6YvKrd+HO2sT7oxdvKl+Lchi11zX
U3IcET36jaYrikU6VcWixCGHdAwsIWYdw80yFn5XXRd3ghInkDW4zxURxSWowrPRG7Gu5t6vZ5wV
2vSUMaURJepgnPKkT88QZ37n17azQqsOaunBZGhhVluE83K/7bvngDo33WGP4i3bLC0gKLqeA27w
hJkuxDOR6RJP2bwCgg3R5/0GwEOXrPmQJizw63MXeBr2DCLesVqLbk7YOUU4fWrl2vltXi7FFE5C
QhNp2Iq5DnmOd/YlVwS1XF5j6rJMkFRsYAYr1kLGSwPUg473Co8Dfjkjl2aaeTJ3S61ZQUj9ZBZ7
2Wzi++VOPiobiaZbHCxFZEl2yerN3sfhyv1S9vTllPrPq5G08IWB39xSNDsswOa27j4mfIyOfr3u
rNIw4z0ewRqGMzo9xiU5wXLMq9SDu0jTtCSCi0luRdPHQx4gr3OA5YyfrTp3qSbciOJh2vDh2TjQ
hyzd5KmEUoTnQnKOUTZEWVNxdDqJWvEQCjMWpdxv6Si+TIzfpKRcqCmxS8063A6xCVTzOSQJ+9Fl
sXzPNjPe+AVezp/f/Yj011lD5rELICkeFmOi0ucqFeOxi8f4tMo0wBnC/IBc7oJO2QCz8mFJwiLR
9VeeDG/KkvkF1S7l1AU2mAbFQ6BwLXlmKVN5NcexX+LLBZ0s5bgyipfWl+QtyQKZm5H87bWoXMJp
FFEPgatlLeCI2n6UXb08LwmDzvifm38Zw9+NrbNmk82QBPz2Usig3973IUxtcpiZ9qeupcFxZ3J8
I8YK9Q+yrqVfgObiTtvM9NaOHHtcZN8By/+WZMLvWHFxpyGul6hX2PjVkh6Mnv6u+t1za3ZhpwZG
3QOMjCyyBF19sL1FOj/1s/rgLuwUJR2Bsv5gC9rG5gEeWPaECHPwi/1c2inkvDeQdbHFPEIH4uVt
CMZ3nmvL5ZxYlyArAASm6CLN8jTEf6rVb6q4wlcRLfs1GEJ8eLgEx/UFLhkT6Se/xF3CqSEJAC1S
mUJWkKZZApsbsqxv/7yyXrn5uYDTuMIJo4NbcoFrfHMvkqDMzTakNx7hXtmTXcRpnTrUnfTdUljI
nH2YKQTg8q7B02o415CXmxtP9SHuKmAFc7CVKE5cCrHTr3M056VFqtmvj5wAeQLA1ioV28KKKcoh
VNICbR2++DXunLu9jjqAuIvFrlwpeNJmj6tZvZJ6zMWdLNaSbJfBFFmydicYjmhkJJMfPh/OXOJJ
Go23fWuWYqz4dDf1awpZC7i3+LWe/HqawyNgiRM2LMVQVfGB7FbmJI1Gz9Zf5ut/Ikxdwicdb2O2
2MVg8naCHLvM9C1V898HO8z1BjSTyXQH0foC+Vp+JtiRrxXX6f0Wl63XCcJc+gm4cr3YqpqKJWBP
4PN/LmHsZ23IXPpJhVUTDy2mO+2b+RQZsuUoPPZ7+YSTwa9dP8tsLueynIuAb/qJ9sret3OU3AgC
f7+dMZd/yrKa4JDal2Ibe52vNHvfiOj9n6fky9T7/yCE/Z8e1oq7K5Q8TaG7MLrbAuTJRRCcCaj3
z0M9bm/mcMDT6J9/2Cu/iEtEvUQHcTk3tlg4eWjkX7byq8xhLhCV8pbGEaFLoZdNH7Z5p/nOjPb8
bmfdQrSSyXDBADDS2RPZZnHkqJfzSlUwF4oKW0uDIcMuT+jWFMrUEMOHcZDnt7+s5//sCothYTLZ
Fq1DMv0s9mk8DOnkdR1nLhaVtVm7BkTYYkjDjxCZfEp24jfpXSgK68motkGfayrVqVHlG0WC7ew3
EZ31ypWAshVhcyFQRH+oyKgOg7rR9isbpYtFyci0oDYyU8DacD3Ifuzu1nlqj2Jp/HJyzGWjIs5r
Uc1iLhr8v/OERPed6CLPVerCUapSZB32dC5ScC3XINg/h1bpG0jxK73jyl3tluFKm5C1QEa0be8h
89e9bcnQPEwVjW/9kFf2GReTSoxWMOEN54I2870K+ectqb1CSwiJ/bqczCZ592LwUehwZPk8BmPe
ku1G47+/EeJZ5dfGBcSbCeygsT+KCPX1o81Oy2rg2gqa+X04U3WgfUUOQ4n6Q6+F4GJSqMiiUKO2
thj7kR5MTLoTqXY/qQDmklJ0ibYQUiFj0YjpukbpG9aoG+m01+aRs4IF73pKZqSNY0X5Q7AMQN8N
7Y8DhIRuhCOv/QgnQiYpKta6BG8CaU3XfzTJmtNisOryUWW3YrZXjl9XGiqFHJamMy7N2dCY76ap
yclMTB8bsYUPVTyx+2gjnVdUzlyEKiOQSU3H3haSpZ+rfhH5WKFU1msmuXBTDdA0IGs04e00+gfl
6BfU9fz0a9o5fnXDkWmbX04ZIDc6Z8p2fw9TH/qZrTCXb2pjUYd9liwF7Wj3XJU1jDmt9iqIYS7g
pJpeRKacpiJd82VX4sfYleS7X8e87H//OdsTeHxYabIRGST9WVLxdtTp7jmeTnaKQc0fYMCmCyO2
KZ+q6GFo6Y2k3Sv7nAs31fNLPegQ6aIqw/nA6oISJXLbt2HeRsuzSMr9HHV+78DMhZ1KFSP7C323
AiCbOLCwjvI47YRfnOLCThnJJGSeN1MYVum/kCAh9zaEaLXXCLuwE9syq0OFUZhg1P1cbm15F9q1
Pv659ZdD6zfBv0s7rYQbG2ShKWa+MZ3rJWWHBM40FZ5XcdjIhAZ+s8kln3g0pRAEJFNhX7QANcyf
clpu6kaO7ZWd2kWf4lgGttX7WJB4K98LBZX/rlfheU6h0nHjZ2Sv9JVzNgc6UGZPq6XI1i48bAlq
ljaqgseFmubYZnV11kgO5+kSUigw4hbr2XPOGoc3O5nbeAov0Vr2px221qdg9aNGmAtIjdbSYd1t
eAmqmuXlHgE59iz2YC4gtXQcr38RGu/qTuVQ4NNR6nciuHhUPLK4ZyGazmJoJaSzkvkMuuvPq+KV
6NGlo9S2W6sTaotsX3DaM2gpF0ObrDfe016ZrC4ctQkRVwkHedzZ2pT5MOn6WqmEFXJN2Y1A8pVf
wYWk2oD2ZJXIl6+x+InnnIOYIZrx5+75N6H/m13DpaRqOcJ2u5rGAuxInaHjARpvL28JNQxBTyjk
6+/Lqh0flq2Rh7nq5ZlYWZ6YlvKfP3/Ca7+eE4QnbSfNglEqIgkh0zT9FpfDN7+mnWXe0nWd1TbZ
IghXeES9axI/YWXmYlTNsMPXkM+IYmT7BloczPrBgow7R/USgZhUGR4woih4i1zoN175mdyx/5Of
UnWJsqcRa4GIn3GCcuEpbf/262onvla2hO3ytg8vBujfpvUtDWbPJey6DHbdosyc1uFFZhIB3Xpi
MrtxgX1l7rn4VBmytVNbha1HgjxI+uXAF/XZq0dc6ak2m/aal2i7MgIU0qRQoxD7YR/M5acCgxte
t1dtse36h2qG5hQTvOn4fbmzIlHw0bBQi7YwSn1lMioEI36MIHPpKWZI0JdJRi612d5nPPiYmPZG
IPpKAOSiU0LHi1JzQC4VG8x9sCMs4X2fPklDoiNUmPYPft3jrFC80Sm9JyW5QDUzL9vyCerWH/2a
pr/eASbk+Rv4eoWXMlP/NJM4GljL3tjqX5vrzgptgnWL4iUlF9TA/EOS5Ms2lrdUFF5r23kiCso+
rlSFLqlU/zRIGh3hiRufvDrFBaiw9jEPKT58kP0bkQ7w/swmP/kg5vJTIzyBm6GMyCVbxueKmXuz
+alQMxeegjxcJtMWTaerOKQs+lbF5FYF1Ssd7qJTeuS25xPHZzO8Q2f6e4A7mN9EcZWgWtanlUgZ
ucRp+0F1/adUqxvh0muf/fLn/7njioVCAWrEZ7M9fLAiuxunyO9y9W+p2X+aHuGnlYjhpUfqb3rc
LqmKb6SOXvtoZ1ESqajtQvQH1e0pnQ+rFGe/me0sSVY2wYCw+mUnaT+Rds+33q+GjLnyT3SDYugo
0B1jUz2rrs0F6/wuyS4pVW2mjmAAJouJ2D5P5bof93q6ZbLySm+7ClA7T+LFtA2FdWT1oQ42aL7t
m+fN1SWj6poujIyCXjJTfm1s9jVtV7/j3iWjTDosK7Mvq2Yon9QiDrEiflPbxaKkrrPJLpgmpcFl
ca4EFMPK5Og1B10uqsuqdqtQdFyMohf3UO9nR9OwWxft10bTOSs7VBmQQIZY8Jn5arvxtPbGTzSJ
ufhTmu6i0e3egjZkac4k/7tfVr/A0OWfGkHjMqhkCCQ1yGdr7vZFejbtnJWqWUuR2qApKPyQeJOv
01evkXTRp4RqmZUrGkYdDTZYfZAm9YtLXO4pgjYmXOHNfrGRZXkTjysqJaE+4vfhTkp4DWhbRmHW
FNY0j2HTfR/iwY/YYi74NPO9TUTZqAILCLQWAUrLcsiDzX6j6aJP8LmwS0umrrBtvd/HFZPH2Prm
i1z2aa3aKYumVhdN0/81sv77mCx+ov7MJZ+6oJSdXNV+gRVJnG/UkpwK7hezubDTPmhLm0TuF8n6
I5flR8bqWzmLV/YU1+xvSCUZgXarImDt13JH2fskI887MnFWJ5nSVGtt6MXM69odorFJILffWD9D
bOoCT6UV2KzCsSvKIPorgN5GQxq/CJ+6vNPaBWQMq0ThJbmE5mM/rWcmslulutFvc6bUlXhaJjJB
yCzTxdb3+tvScvJu1Ea8r2zG7nw2AuoKPaXQCOXpzlSxL9tfXSMfqSBeoBnUiH+NPEc6kDJECXOR
aSkeeZ+QhzYazI3p/i8///9pNFiF/Np8MkfNui6dKqDsLY/JKocz03w7V90WHmjE7aEaNCnzUMzz
xz1O97sFc/jbEizzF7w5VF8ozvfyCDP28q61dfxtHZE/icOxVnfQqJwPcNAJyxMl0XisxBSf9ylS
XhEAdWkqVhtoAqLfL3jZOsKwr83HtaVelwnqwlQbE1vEF2inpmbPG9nftfOtEsx/tZR/1+lO+Nzs
HIYVodaFCLAFHwTgpyOUGU1y3wCT6Q8z3GGiA2kGqL/B9esefG3QH4KgXA82q/hpajlSjtHcBEfa
pWGTo6Rj+sC6kBRlZcVdXVlybCFrcpegSv2LGdLkCQXwKFIXWTYey3DDwIQvUY1iPPy0mLI+Q1h3
fBwpnpelmNYHqBXqohyGW48jv9/7qEt4JXAyMaqfNIIHTt4Odl5zOmeJ1/MmdZGuchJtM0wYrFj+
GJesIMbPnoa6SJeYrZ2zCi3DPOYpXr60ntQ0dTWuMviW4H6A6qQyro6oN/2aBpEfqU5dmEu3MJMs
o6AthnV8n9UlfLXKGzvGKwPpylu1SUA7FBHWRd8sbT6nY3MH9x6/QnzqolySronqu74r9mBgj2ui
VwioeLquUJfmAqYUZWWdiSJukqeYEKAmnVcMS//PsJCsTHYQ4yoAYf5dBuPHPeSek9vZLXoL+9dA
CFGg698kATKaiVz9LHGRjPp1/5eN0Bw+RqKocCfJN4m3t75qvBIQ1GW4gL2HSSCX4MKb4K92RsYH
dTKeG7TLcFWzDLZqn4ML28RnWumCd35kG8wKfu0U0dW8rTSu8vM4NY+rEg+DZPEbr1jBZbemYOvi
OrU1+OLpiShp82bq/d5pqctumXKNeML7qlC0Xo+mV9Bwr3av6w51MS2mKl7BvwxPqaEoT6iB3A5S
Kq9cAXUpLcXgSBcgG1vILlhPmpZpjmqw93597mTC9rlP9xWr6IKs1fwQpft+lCP1e7+mrmvfptOl
M3WYXuadD48Srz73RGZ++Bp14SxZb1Cahs3YZeSrPegmYrmpbeCVyaMujaX0GLYLBCIvU5i1hync
j+tQ+3F91KWxtiqZwiTe0kugdZo3PPkr6uf54DWmrtjUNEIrCC7A6UUErH4qA/ZXEM+D32x0Yax0
DrshJVBqiOvmfanZcuqi/Vap1ysXEhfGSutuhPR0GV9QVMnPCWf1BXjWcNQ9s57D6oT1Qx8G7VqT
+DKvJjyGA90+ZOuYffpz1/9bLvybANaVnWL7PjBSd8llTCaa/IVKzuT90mUkr3cRXmZYnxxiBtE4
O5TtG65G2DNN4fZ+q7l9O8No9scMQ4juzCOoe5Zdx85RMy3vElqSZ45g9QzTL/IxlFl7Z+M9Oxgo
RD+g/gD22Du8af/8S7wSyLj4FwS0Ac6UcXThS/llCPT7ENGpX9POiR0GGNOXYOMSdOF22dNhPVRx
diuUfm36OEe2SjMoyQ1rdIFiiURd5hDvBxqP4btQWOV3crvE10wjWF+tJkI2odq+pibdTklX38qb
vZyjv5k+LvGlCcwHFYyfLgIv4u/aoVofGuxu1WEw2cQOpB+hNBRz6icgSV3uK6ptyO3QRpeIyf4J
unTscdIxhEH+PNzxK7/Oy5//5wUHj5/G6n2ILkuWZkeUsGx3NQvaI1RkxFkhTPn+55/zLzjwu357
mRH/+UEk3Nu5WfA+RDsT2veap8146EcVHtNulAcNFfJ8Y5F+X8mI8CMcIynq6UJtMEGmEW4F2cvL
Ox0j/hC3Df8sorX60LZb9hZc2aRzPliG9SgJsJB9wfMfHOhfgtq3Kenq52YOqjuoey0fOmjYPBg1
1lNOKhUXSBt83BtenXSt2zuJgpqxy1Nmw7tsU9vdwAL1sWM6uOounpc8SliT605MnysKS84bnfPK
IDg7noLHcCeGcr8oo6CkGKr1lAh2I1n62gizXzuejXZE7qKNLw02jTsIETTnSHJ9ku3Yv5vE1tx4
ofrXWeJ3I+wEKvU2NYPKehwN0CcmD71cBhh+AMbIF9gmnQBQqc+QKhi+ozgiOrW0/iekLc9DuXW5
wEPI3VRv6Q0s4ZUN8v/wtqkaIH+bhBeMZ/KzT9LyPEIx+e8/j9fv6Vvq8m3GbFDlMiG/RF2WfUrI
vF5YE8srbxJ9mqpKn5c+3S4JTxe/JJ2LvI3EbrFtB35pkAK8cHTXEb5+pV9Y78JuYT1s9T5Lfhky
Pl6EUmE+ijB7/+feemUsXNpt0zEjW8TYRe2rUvmocSpWS0o//rl5lr6WCHQNFZF07TuBtOVFk7iu
+KFuoFE6HjRhAad5BrEN8m5fbDz9EMilZipv9mZFaT1tlgCCNiKlUTnme4s9qc9hCaea+E2FBy7b
HcYpNLaGN3ec4ulo19MWtocgYR3/NGvIS/J8XvGU97MyQ1atOVLZZn9q4jaqvqN6v0V6ZK1gXhDm
/S4b9UTF0p3GLaN3FZS8g9NENDas1RpxL1HZmp5qFC9+mcthvMNT8pW2WwM7PAVTYduriBy4rKMj
5AmhBxfWOGOyGWVY90OQRtcO2nlvQ0FKfiS7qJfclG19hmjvz0oE+4/yRealM3OTDySbP5fJWj7p
qou/ymw1z0OtyLlOoMy97KVsfm7TNuq8W+OufB4h4fBFpikJ7mqUJXfPiZkwPfIJx5LEJBdNkLcs
HJ4z0Y7HSZImh0IIxnhrbXocTSRx32LDVYSihhvw0Odt3L3v251fM/wOEC2u5/XQTWF5jIO2ObSN
kW+TcYVFIB2H5NxjON8QyJzYp6wrV30oIxU9Q6e8fA7KRNx3RoZBbqBHfWh3qNLe7+1K+/fgjeET
XsvsS9BAyS1NqpgemaQfeSXI95LTn/HW6kvfiPFTlKWVzlESQ8QBDFN7BKIcHWU/TceRz+bcpNUE
DEEEJRKaCXSzRjv1n/qpo/Ch6Go4bY51Rs39Uu+UPGfBCsq8tsuw3DdjubKPg+6H5BRohX9vtmh9
yYVy1R5sEsv7QcThAwZA4ytVA3r8oV8qiJP0CzIQcy5gadd8Kqt0gfrV1GZbfQrLQTfzIVBdqq5h
in+aM6HtYR8r8kbIivBDh6qec1lpCT9Xs3ATHOdp0dXD3HaiflarGc8C8/3abXAONKyfYA2X9MlR
TYLlEQJjdVSdHPu3SZt25BxNQ0LOKqMsPjfRmo3lsZc77qU5Erm6f1ZJYNLHaCiH+pMahpg86zTc
5zgvERyRg6pVO7T4kqEL7pDAors6CIXnjEvMlenOdJuW8Ywizop9s7MV+5ugVPAmEeDS+y/Ubu0C
dyrN6DLkFFlzm7e9tepKKenYdcXjiPgu9ioU11BM+KsSfRK9hZMKCfINgxGdaxGp+MymMUvvF1WO
6UGREpBT3hM4uRzstGXpY6mSrPqaAP4cz0C5oQ2TavyD4y51gCr8ZeVz+RY+BJCUAs0cL+d66Ln4
B0JTE96TcEGw1XPPMBHvUmNtfNG6b+A01kuBO29fGby0zjA5tW/a1FSnZgxKPCwO1WCTfMqWJf7c
Mcb6r8MGy8W3KZcRTk2SYnlyE/bsflc8WX82tA4sKv4WMUBUfA2qByahPXAM66apH+a47ud/WDY2
7DElTTt/bcdsTe8BBYrgYyV5jyBGT8maggpoGD+kydKXn/CvlHnTD9FOknxhQaqeREImcwelxdic
uJyI+tAlfDWPSYh5DdlbGSSngcZb/xkaTybCbaerMY9h1ZDd9a3JhsedVXN9nzWNHL6QPaXyceP9
VIUHOw7EVDmMolj8kKDmXv0Yy+alYEKjbOKuCSHGcd+tcquKHthfeB/XGaJHgMprtz+smbRLdWij
SIvjTFb+sruaMLCf1R7r+dyboWdXit1oi05a6LK5tAI1Q58tj2Oo0MQqi2mu1FLyKgfQCXSkw14h
H1b8Ts3bEcU1+lRm5RQ9oGg26r6qcpuSSw17xrMY66i76xb8fQhh77o8QfQuHd6WFDZJXd6ELdX3
SWi3RR4jZUl3j6I3sarznqWQ9d46DMxTEHO8SMHl1Mj4DgcRwPgwE2J+WLRZ1D8J3DHje6pRnpcL
KDVU+TTG43jsp7YLf+yjDcydDCGg1uTjmNgtj+soOFZTKAJ5IFIP5pumyUreqE61CvbZKNatoHUU
kqFCqiRGKmPqsobs+R5qHFBZJEX5N6pJl+BdMoShuShI0ax3XHZJeg3b0KbfG03D8OMMWR11bmI2
l19YOC70USZ8mN/xBpP0p6WBTR5qPCEOJO8DGvK/Icgxj/ds5wEpJmVXlUdA2od/EmvtVufMwpjy
c0LFFJ41dA/Xx3Ym8XpdBoYAPe9slbbfzGzK7CkNu6n+umIh2DrnyTKVH9NNlMG5KRcan2myrdVV
gJAPDgPbwqg+SsoZ5N+CJbhrRzNExYKXVPEN+Qv6P46ua8tOXQl+EWuRFHgl7DA5nbHHL6xxGEkI
IQQiiK+/NffN53jZnr1B6u6q6qreYT1nTbq5blVaYNaPUUziP0hji1WNf8hoXX8fjjlULZxlw1am
QzrFrElpQvSdShE9raoDFhTr38O4WX92A+n8pz9UxDAihC78xy3X8i2zUCr8W3qVBVtPPKILOVGV
AdNovB8TfgcXMzM9p10Uz/Ji4MnGtwr7jN5dFun2TFzGolXhn4EeG+VBkSxvG8iPC6NK3tOR7CU9
jCIUxr/YfEU3ko7Repdyp9pyKNqcodq27Qy/Rzr5iSQNuGnK51pmA7H5mS2rXz5mBecYct7gyg8X
zpBDrfWrW4jzoaLLCsLWhBabTiUPg1hpSYck4iv2XNR+bntuZ31usRMoklrRgkfDDSDiJXtOVxjY
bVW2F9R9dmZYxrHMdCLVjZXfLkpVrpLeHGXPN6axnLOOB6356gcmqwKMW3zuhgh5PnBMyzpyhdFh
0BcWDcn6ReKRsvOWqmg8S8zEvCYHnbZqZqZDw7SrWRJ1SixrRQ9iYKVDQ7v1COeebjr9iFo5zM2+
8PyrO9iQ/GNmzfRl3BEa4tM8rXqvhqc02klcUp10+RnRooLfFiKNd4SJEb6HCzmS7IbD1TmgXm9G
n9opWuP/hkyLo6FF1JLuLNJdR3dhjtbkDzdpfMnzJO/OHPmuXQOH6ZmsVbEiKe5eyThJ7+0eYI5T
ASlKoWhxW/skjBiwuWzW1UHhn4VrtExDI7YFLrXjApe9FXvs5wJt1PQLJCXEU/jI2cyvky42V5Ry
2AvW8IxDfVMesOYfrhs6S9waqlNLWcCF8ZlDBzS4El3Vlg/noH2aviQH3UV0yljs9htDreqeo2SG
jRpsnFO0azi6CXwiWDYU8reIMjdduGI3Cc/tVaZwVMINW9iPbSxgiOHmQ6u6YyHlV5LME8fvzUM0
lxGAJvVbhxYLBscqI3mDzppmP/2EyvUIoZlJX9rxiPV19RwvIAVHDnDdd8SbM/KwHX4SrvNjueD5
7fr5oASZm7NRf0F8oBh27XERiPj7YmyWy1xu67COTxl8p5c7NsrQPWbYuyGPYQfA+BoySEEv0MoZ
Jcu1lwQurH0WwgmxALP9VyRJRE698DH/yBe2bK9kgdj4tRVmav90+FnR72jGDvmr9Qyx3RCtHpI+
HqboLHYD+97H+GQxHUoZ9woC/zkPOL/TvO5JBdRQhdLGORNXDoz11O0WqhsYFo3qnOqVzbgrdt09
tnQRETrKPkbSIqh1VRjIFpqVcwT4EhojZ7CKlZmi18U6NW4NwPGWjJe+7/pzwThKtWctL2Q1FUOU
oTk7CPvbwnMscxVdxy1+oOtG1DXdD2LLFHau58Pk3SvrjEA4sWaY4062s7ni5RYvsbnP+TSMstQd
N+4hbXVvk3KhCKBFfY6mdMaDi0R33MM1Uy626sYQSvz/CAKfnsjleUaBwPUHMWc77aWY1VBnYdrH
v6QN0TM9ckzvBlZvtwPadH/gRkunA5hRHok3vLXw4GSwVtyuM0cTXWJXKsQPiXcchGBbkELcUQTS
5WgZVsuXBn9xf9FYpt/fJBuLbb93RTK6p822gdX90vfxMxoFFWNXUAcvTpGJKXtZCnQrp2GiC3+e
ilFu53lh7V3OPfZiCyLOaLmExvpDrAtzhgw4Sx4PtIGmGVO8V7aZsEQ7u+tKLBkdOupvjEkma3Sv
ls6tX/PWefZ7w7r/+0ZT/g/DKS6zUxEMzG7XtN2XeoTd5d+AmKBKgc46+Rl+J2018VbkQ4XLJ1tD
021YInHnfAGa6a4CocKuwYBfaF7nS2a2NzlKsfkarKB3oo7yg2dwul+mdHkixbylTwhUjT6U2zgk
GwKTAa+yMCjN3zEZw9Ni0SNy7JCChHxUVnXRRCPYJAHey0kt88HDrcoX/l7uWfw5Z9TJEeHvUZe2
dbqOUcJK00GN/tMlebTVUbYPi0ZU99au927fOoSG+Bad7ALKJe7TZt5FO/7iauRbo3EiyAvHh1hu
Csc20legHXzduTEsZT5z25cmot/xaQOcWVOMu2O/ftqMJMk58O9UmIrt0RS945I1dMLsGunQHBLR
HFtZTOmek9KN8PI5Uy2JvA/7lGWXDUmYCwK/YeshSy8MIP/5APhOXpEwo6c7A2vGtIDt3YJK2sZZ
ySZtUR6BEdzQ/js5M4cZUMO3hdRDJrK0nnS8f6iNR2eWpvnjsIQoqqMd/w14OfvnsDY8nnznunu8
K/Q257oAEeJDVPl1zK4mC+tbt1P7ujCi9xIGXgXGNYBpvkzAWIQyhmWNLd5onu9A2ofxX9bN2QZ4
F7IHN+1HuYuCPvMVIxZaEviuJRgLzwo3LeRQR44dtU0/zdmEG35vj+xGWTPd4nTNSWUR5wKwtTiu
GvYOFfWHR/e9rRcSezQo+4Sw6cBNBSXvdO7GVdQJOebLnJH2zES73XQKFxRPVluNxpL7JAFgk8ix
Q8MGcRbP2wmm90fcsHlKSpjQ6Yqn2VYhd8+e1zUfP+Z1xqUFK626a1nSwA+JokUYWJnx7cfkC42x
LEfj5DFyH/0cN7LDnbGk7Ki0Rzo4t4jTDBkADwRiv2dy9XjlIL7GRdE2EfCTFN9B1J68jidMTNZf
Q7T/QUAkRdcoMLAZhp9HWb1XyT63+P5FmsyV0d7dIhU+xRSQL1/O0eS/scf1kato/ejtvFUun+gT
IsS6/7qsa68I/GtvOu4G3CduLrPI0cp0iWiCyuAgklAjGiiX0TbJwkUXrNIudXAdWjoEPvhfS+h4
ObaQ8HbQKrxhcwmECs3EiSM496JHNIEQf+1HXpHItHCpw9gcoH85Q8FEb6F4sGNJcDWchV0pMl6z
zMtmb3NuYKFE9t+5m9AAY7jNn5y2CuM/28d/EPDFlzmPwkuOzcazFWzVkN0f+NKEIrXoXNz0mRv/
DOvGbxdK51exjyne/FQB0KcbKSVehpMjAt7P3ZhfSCdMA8NmvOiTGS69msJRhcJvJxM5LcvYtfKf
6I167IpM/LSbpmW6RsY0mUzsez+0ezhp0830RsVWn5TxdKmTvB9eiRDj85j35LNNRvWFTLEI8UYU
jVnB+X+HjaLsHnkF8nGdhva6pbKIyh3WCjU2r9EDBL3YswIR8elxD7oLPQBz1Z0U7bkjLVL38rGP
ZXWoNlzaIhGysXEUbSWLdZfUo7UE4Na8hgnQUbcMtUb5atqjDcnHbHbU5VL1Ib5Ncnb495R4OO0X
ZI1U02OOmRtM63lezkchH7KDifssoXpBgCjrASKZ8CeOg/mg4LzvaQR3Mzw7jIgYK1fgCaiTUeMZ
n17h5AVTy2lBlMdXqzo9VjF6qAfRpTuFrNEjzprpY34SCVpMf3TLTVhSpE4NCXfiAYzMqB8OtL+i
0T4Xj3laDEV9COTI4qdHf1FxlPpPSnd2hdbMnlIaTV+tj6cDmOfW3kBfKlk5oFclFd6OTlR9jASt
KoXw+TFjG47Rtn6HabGEYMu9n6KNnNKdsKmcWFHACXVmo8EuYZe5a89Q/RpjMvdtjD0qdJCGPMvU
zfQ+mjz/GzM1yIoiXgkzHoJ0P+IxZ3iLwQDEDUQZaFMYnqpteh78L/R48w9Ej7X/rJsQV5PwSKQV
3XK0xnIZViiSd0yZVViLdcFhmeOfym7LAy6F5HNycvs3gRp62jgW2Mo41ngno+3w99tW0JtNCvmH
9p78RsvGfgyxYZjJxLBGtwEO3F+yRf9WpmMeulqgT3pYj1keVb5nxW0i5hSXuZ/TF+3RvZUx3n9Z
HmsvblN0ILJy3ZDOp3afj+Ek5ny1V5pYc+OSbwiE4R8rSvwVg0ffaQBq9E72VQY1PvuBpOi8rwVZ
IHZNIXQn1bIhB+/Bk1jDHJONWIp6mneGm43nuP+ejmNpo587urobMu2+0TBYo/UR70Bc4b+jiwYi
A/8KX0A4ucf5zgmiVlpRPB/g+y5APDCb4VKMWwBDvLd3zsexq9gQIqhDHe4LaR1Nf0gxFo9Huts3
m8DZqj6Yb6cqR6LNVHvXzseCcrDP7rWn+fHHe5iB7TGf8yYKZnjJEIX9K7KGne3EvbpdXIb2j7hc
z5ewKfVOD5WtdYx59nmDe+S/7tC9vkDmdSzVtAPaO1GD1UGI8nvz0UOS+4gFoOFhZNgcaVpi5dQA
s6BrNWAGETcCqPxywZ8oblLIXIZzxhLa1TmdLJ5TrJyodh5PY0MpdK6VjJnEzAHdga/9lGfPxRbw
QPF3S1cyORyPsYF+trQoFsjwyHaULAt3yOF2E932qcg8T6ULPfgM6nJ+jvPJA0AJAU14Pm9Qwq5K
bwzgrJC1RCrw0ahsF/ZGHT1OqgaHnF7xvQnakMx3V1VAIrYNPomvKb66z2jZAL33aEzuiwzq+FMb
j3O4Mq1tfh2KnP2cFrvqJ0YVYsAXfQw4EKhs1F0BHkjdTAwA2eWI9pVW+WL4bSv3gO0GxJMA1qbr
mjyi9woeU8LqZcXXPVYY4bp1q1uXfdfftLVFcRFe6B+5iuX4XPhERs8sJGmo0KDb/RzNI3zCdWDJ
07IO3af2BwZpogLgTHiWaHArSZ786SVDB5JxMosm8SOEwPE0Zct9HufEY6Zd471WTrHHsYvW35Nf
FFyitC0aTHgAVrBeMvYIOpL9J1m7rGbH0qV41cMq64GiM5gwmNkTLzZ5nrDyx0qtSPTnWBm7ByLB
6TlkLly/wxO7P9k4xS/rJAxmoak1d2O8GPfEZBZfAUE+yX7LHhMEIt7AnQzfrA0W+31T2jKAjYOR
2XmYd8gmB7WIj7HoQ1fGSbZeDfVdXqVqF+cjhYv6Tw9T/CZ284QG3253Y97lmNK3fXA12YmIzxFL
xh9unNOiRtc7Wein7TKeXVg1SvKCwawcdcobC6CyKI1NEFKx5nK8TxPe+XJGZ2nKPDP+RQ5wNMDt
spmzTfrjr8yW4qh6CUfThzFdJ98UBVZOb4jD1Q+Ul6O7IGqYv01xIjRrcergqFF6onJZ7/Swa4OE
86K7aBpzWgEdzcwJfkNmq4eYqqLaBJbJ6bxRcB6BBltSBcSmTOINN2qWD8UD4dFeRTlXf/ZM6xUz
horXUxdPliGZcEfPEwdxoulQdGVUII8DkwOM4EohrfHXYxiDqwcbJC/7Hjl6tXGQUcFGfNRXtmT0
Ebg1qbs+Ew+8zfGepIq9U58Cr+IYc0t4O7TmXUQeRsB6L3q0el3x/9ipvNM1Ad34/VEgRCi3YhGu
3JLMn7NhOOLSzFnf7ISYj3aR/pRuC4Z+ORvwLGsxvSyTDb9IvBBsdxsQCNU2oeVuFqVwE6QcGfdP
Eg7nb/1xaJhMtaN+iTRSmB4cR6QJhvUNThYW1ERoSBvtQEchkx3PFlG/WYWDx4ZyHmFYWoJKCy9W
uLDUwPRRB9IF+F/px3j011j07FMUUg9fRzZuXYnxEmhBPFp8SQOyWm/bKevSahjyAZrQVkbHk6Oi
1efJRqtDh+yLO+jF/VO7wB2soYPivFYQTvl6Z4U+qql14mXHdsFaBez5v4FZm/6NCQsI7uiS7kL6
pDujzqMyCWduDHAxLNpgavxmFlb5qDa8U3BjCz25lW6T801QjI4g1IAzXBZRmL3pu9B/OoDdjbCt
+rnldP2ALWn4GzDY3ACAx1uXhf0N9kTYV+uxMMJPunX544LR5oqjpbY6ZLnrq2HC0gymm55l8ObJ
ovktsbmnZ2psP16/ZdqhAjmwPQw5dAG3ILCG4lfYjwRs3ITuGxfGZP6N4xT+TIdMxWmL1+StE2DH
hHLJFcoFertsSYuQy5HM5/1oFTp0kDH/PJ3wFgi+J5BwZCMDMUwd5t4WaaGEAvhbsVHwxrftMW1J
XhuS6/WCBsGWXRokegrn/xZ2n9d7JH4OaTNQcdxqxCdeucumO78ZcpYxRwAuYDlJgPkiRKlGrOx+
tXjQAEjh5Xo1bEaBQzen5tLs+QTYAXApQgoh1j9D4p3+lQ6kSrlGIGe86tavFTsoClf9qksrVPse
erczvF4zs7WIphUXz+b8PYl29WXyAk0wgcU5gZ9/DpaFCbXdj35w9mI91697JEFyYnHpvx2lDcV4
PhQAzD0HEez4cNOaInkJUQafDhnFzTqmtklicGUd7hhcdBk6w4xL1mCJW9wc4zKctgz/fBJ7eZqV
BeZXaBQZA5KnHBiXJ8DCoyg3tipXL0DWXrQuMInB6hHU+xS396OyaHlXvfvPtdOubidCUFWi3pQj
T49Tq2BhB85KtJVdi/SysWF9Z/uy9JVHOnuJrQd2vxk2XrLQDjm4HUUfMYGB7wZpVg09mQACtCL7
mHu1nrwR4hnKAV57yrZ6H8n2Y4nmUKegnF8ci/pHg8iOCjCnvUjWRu847ZAsxjCNL4GGJeelneJm
mwEgoBaKc58tGidItRhLOHLQKmMUzqU5BrRwATsHdJOfSeKwAki4xeimlofJQIjGW/S9VQJq65LO
wADiSaj7JRvSEpDojpHTww1wn/KpRMoSfH+LPKuDcS8rVCF1mmGdh+yMXIxt90uegIwdhhDuMGyE
044T8bSSSF062pNr31t+8pE5znC+6O98T4oGSe5/BqxTVfijWAwap1aVi9UI5QpWhdoWe/GkOxK/
b8qmNYjJ+BGgbv8wKpP8wcue1UcubZVla9vWu43BcohUlDaTcdkOR9u0eu0+MwHMMDOxuMwqkTUT
x4xbPIo+IXlqAWiqzyRQc0YsKD+tfDff70X+l2H9bZHNAS9wUXcIan6WTPkTEGnQou2+19nEljPz
gUWlatff8JIDNNMtx9XZ/C8a7n9ObPQFq6II6cVq+8PegbPagNO/xSJmZ9C+aa2ivbjyYooe5s19
0tGOjXYS7IpoCyRYgtrDCNKhWnYsfwOyMJ8BWumbGDn1JwjfHAp56P6lubcX4JD0uZ/828x69d7H
FGlsC3oAbMnMLfzHtL6Feyd/SXrF6mMCHnGKaGFKLaciLa0NpgyexXU7JH+wNTXj+1xJfRSTgX5F
BsqaAZujUwUly1AWG1m3SkI9IVHsIZ+vnYasye1ePO2R+kg72GR9ym3IdlhhsnigeSMQYVYt8pAm
O29+QSHUNAIf8+RCF4s7s8xpFp0CxXoPUCnvxUFwAAxZf6xHsQ8XtG1hfwWU2lmQVWHKi//kvOZ/
iA5WPsZyZ66xCQ/TlwrZ4XW5b5qMtZylS++PApa+n1y52N7g68bKNEmhJADNPY3yMYU3enZ3TEbX
uVhN+iNkyeFuUp0Y0I2Z36R7KbDWNKHsrQmqZNy7ZPuvWCbp/vFooy6Uw6iSCYpV/Aa6DTg6biUc
kBdZLXkngOmGpPi1+B49dM64eAD9qZNmWof2/xtxXZMy79/ktihTbjOfoqZdXRcqgLoMrWXuIV9G
RUSIKnSMo03lZ3A6B+fVRjntH5Ro3TsGyhE9Uo/rxlSqP8J7DH/q6blQfJMnODclcVX0brwHqJJC
zqBbPX6tUeuHt7EjYXhJ4HA/VYVC4d8Rd7FNXalwWLs7O4/OVEUCC0nMnaCx8hJleRgeB+8PfNPi
AFpb6gDAuuq3ZALVkOWQzNwURZaHO+wctuKnj2zgj+i2YvUeNnKM5bEg4/5dDQ4vU5qCekqaLGzp
B4hXnjxpgCziS8Lf7mthEBvDQw0KWlWvJOaYZi0QhqudliSrgDQd0RNaHy+amcvordjwlsDgNdfS
xRAmKKZbRDcTggDnaFEDUsW8Am7syQp34YpLvuyvXoKcqdUM1VNUMguxKfSc1u8GtG/cxstXso1Q
8DXg82xO7vZeIrJmpi2kD6j7fmqQzRstPzWJhu1fAUiJp3CGm3akRacLzEr3yqGsA1NGeVIg/+Z9
FD+yLgIjDo+KjEdXM8qZm7obITe76VNIjjTIeLjr3xeBmOQCvc8UrvMUzcbWbDa8f5j3aS/OTHZ8
dFdEGAm0RQiVPX7l62JEtcUZNjbFsIBpqo2Bzet/EtBW9rwjA2B09T6zhbYwbEAEOIxBk4M8ILmi
WEBap1BoxDm+obUkLQQDYxlFYr+bEzgdm1vMpJh2yyGFG9hfEggh8ylbqTog/5EWkMUtlkuFnU67
WoGBLbGg/b0DH9b/AYE1HD9mXFjkq0t8DGKSqn5T8SXGKmJu0CswaOXAbWl89tqnRvGkORI6DJid
pI88LDqPJALacDZ4mKK/4j7BAIeoNZseP2OxsrHOZs+VfgFZEDb7wOOUmbiGA4Y7ftNE0P2zZ4vU
YLgD7X/vQAQWd1JZJuRp5Gp3YzWn5HD34gCBDc9jis3WHfCAOR/f+9sv44G8OxDwq3cV+FCByQh+
iTEWEztI8EtYA6ZfwPs1a3D6er7W3IfpHsrofrhPCEYze0ItZRzJtgvBfBIy3BP4pk0//sZh7vL7
2KfKlW7LtvyUdF7i9Gsks1ZrMnN4YPjiS8hYfa7of3YPnksSPlcIzCyMOI+5OPqXls4o10eMKCVc
JrS7gtwy5FVztbSPW9yv/j4aoU69gVkCErzaeTI1dNOkQdo5QW+yOv5XFp0uyj3rHI6oQFuBltH5
6N3gzrYNPn+/NMoMSY8dbp41CY2P5aHNAeh8EnHQ8RcUX+lfl+0HB7QAAhWw9sbzOwKSGjMHqI3s
3NIJgqvEFv0LH1WBFKudxpTWax+nE1ba8/6nhMhmeSwwXoQKxChz99IiYfMUMpzfZixAApfZsh9j
WjnEwZP3zfota4ok3ucS88PxGKzdDluu2GE4qq4D/voUQfVCTqCYkUTSZYEENCS7u3WpW/aqbftW
XuBbJsFKyoCAGBwebBTadH9xItryH/FG4/0zRnxzUocFAznA0TW872myTmiO4Uv4sSaFPfsNirVM
UHYtMg/Yj0BbWqW6R6INT2McJQAZHQ66YkCwCyQ5VAXq2FFbCxVASQ7JYOOOFyB9azUBSjT2UQ8X
9K5/mnPu6OOMbhdNi/TLDrawMzdaK3ZcKfasr7M96B9S7LFsINiIf6aUra8CTxbeepsLMCU1FGpQ
Fk8vEzQC7C8FNv+7bXFaLrsetqHGLj6QQRajFbwysO/5DUQJ63Ou8gCQ3wwc6UIkXh82HXX6ttPS
otvIzPKZj0W2P8R7Mf4Cl7f/NS0zuirGVualXfIcrJ7ArkIE9Wq1Fe3Kq27tpEHhQHQIYEb8ckEn
DKoJD0uU6oj6+7HntBmEWc+Es72D3/kGGCL+Psg2LcCGhHH6JTd/YO8HdDpqxToKBig01e/pvNp/
PYjCv7D4tcfrkRP3K0SQvj93yP5pb6dJRzDRDdFanFow5FMD4eQx1sUwGzQmWyaHBxJgyVUNCiDK
CXtHXfRCoe/AwtGhp9+g5L51xt9w/Vzuu12A6O9yBGWnRTy1YGJEl1WbWqCAIyErLDKreKZRUEnc
PgLAxb5RCb2rnr8QpiSSRkLKgmYrLpZC1wMJJjlH4xSlP2PbWveOU8W2bw0+AK7NIcTysQCMPZV4
cIb9m4tR/1aJdQneoWORJxhNjvQWGjKUajVjIYUW2rHqiJL0AoFSN2O/D8CCn+34vNLUAdycIFVQ
TyK1uXgBUEVfAMFq8ZfOmCnipVt/WvgHPmPNcR+qhOJ+wFbQMuPuj5Y+ehG4u57zdhesYmwlvKG7
1JCdMhfl6nbrx6z/ofNxwHUpZEQuGwYwdik4IKMTo4BHTlB4qaUW8QaJigkc+yNEOGh8WN/F4dXh
d/epROZJjnuJ5QMPcwMHfFg+ZEK49M3sAHf3c5+aI6s1lseehIeTfZNDlYT36jCbqSSCUgHPbmkB
4UoJ53NmH2XQsv3Vk74jdwCE1pZXdGx5XgJEOlyTOcrIPRdojR8RxjRdjVVZDhJ6criXlq6YbzwP
29s4Hw6BtySdZVk4A9bBguI8m7CIKzO46S9rWOYNgYAQ8IHgwD10O4YZIb+Qj8b61aIqQdQ+5AEf
T4wAKn+SY7F5sxVjjh9j3dap3g6FT0EVLD7p0g6vxb6xt7igxY/U4U2ukF8WR19hHyV+TYb2X+qz
6RePV2ZPOxistZTtuIumPwAdVxHaMvonxd0XyXIp4HTxwjdKjmY1cnbvObbLo1MPf43274A2g/04
RrI+TyLtbyO0Oi/zyB00KHrC8+pbEsAxLAsr4yjvZgDHLMx465d+cPIpd0MfP64JdKh3feuju9FA
0YLKOYSHEVnKKdTZndYPzktwKlB+YunHyL5vCIskdtF7fxCw5YnI3gbo5q428VQ8DWaS1YYpoRwx
TK/lRmhxmQboO9chcj8RYTMXZS9S+TgmsH95IrgVZX103n5gMhEQALgcXZcFiDPca9NPCNlCqk4P
3ZLuZBXzfMclNqQFrEmyPcUdxeXxQUNiK8iW5+VbLp8+9fMci2ezdpN95QiV7K6T7N1374+jUh4h
A7wU1oy87NQraK9TCPzOEt2/8SVrwwHtC7DKV0wkhW3clK4PeTqQezG27lqgX4DQoojS7AWKlj2v
MWzN8/vRp5BXso2a/k2NbTw0SuxQ7CTgYIAIbu0sHmJEID3qJB4IGAY965PYWsMvw7gSdQcRXweA
eHW+/QKl0PkPV/SjfWuRU0xKNFIeT+Aw830LQDY/QQPvOaDHdcFvzt668wShvEQhAsd0Kaxft2sP
Ze9Lt6Q6PY3p2PY1qOEgnpKjBdUtI4gxHwzIMJicmASzeZnZNN5ejmjBaz9q4T22JFD5yD0IbnyI
Qf2Ps/PqcRxpouwvSoAuaV5FUa4kla/urhei2tG7pE3++j2ap28LOztAPQ7Qo1aLJiPinnvDAlTM
eapwa8ve3dTxOnQXm0z46uAUa7oisAywnMzI133fiGpXwvgcu5lXxSbHbzGFFKrDtWfv8kn5xMLU
TZM8Bl7fnIbJYsNrIFxoIKGhpxRai4wkGzYvCfpX2IyC1ZGdim37OxWFdkNPOI19dFa5/s1bnqKX
eS2zS7lY3XuP5SRhtzgrvULa9VlfhiFw4Ss4OoYQIRbyr9WGmd+NqENzVHWiP84k7fE1u8Z7kPEt
jlWM9njVZZv9VIHb7r1lMPAnDfZiHED4pdoF8+qRcLdSJIf1bcpzYpYZM8eJ03XvsFRz+uMHUnqh
M81mHY7ZUB/BENRT1wgnpd7Ujg62suHoCsHA5vRhGlcoBJ7EgVbNM/6CTlRhNTRWEfGXdw5yQ+fa
d3Yn2uDYV50qt0VRsdAtLujBf3FXj+/JqocIzgs7guPGjYpas6K3d8rKmnZW0rcUhGK5l93k7/Ik
L3Q4jSOxVIPJy2rbdMaw79a++U2FVUSTLOazdMxqh2tv3C6Ud+cxYa7Z4Dl4n4Mm54ZsC8J41rbZ
Ov1QPZh53Fb7MtPFPdJIdUjNpbrvRGZHvMssNMdFTztFLbTJgzU4yDbXD/zKwxhREpYtNIlrDCEd
LnSp3Sa7MUEveGw5bBQXkHXDz8bCnhonaMctSAWBoksyAqs6KoDobgpPMRZcZ86LvnfQRBp1ceSa
/JCts1ivuTIH09nPuIis70rlGan6+Vyerd6Qz1bq+t9iyLckxGMUTxtfIBJ7GCj7japy688CHbVu
jGCaL6ls5kNpF0Aw1YpAW6vb2IB48DsSwv2E317Zv+ymcJsd4ireAeTtsgqnmuz1Y7LCT1SmlbQH
I5aBTUlgkZpkJM6ZK0YZsKgYsKowO7J1Decas32Xx6t1xLCTuHPul1QPFz7kO9gW4RqY4ddntwRn
CQtfFWYYp6NxWCW0UZSUhWhCBS+3kgzEWeGvfXJMZrFsWtqvA/h4/9wUyo6ZKbmTfvL8mkHDSjpc
symUJ/QVYBYunKJPvLqTjRw+q+l21q/N3rSkP+wRuvQS1RyJxh/DGG9rCCCdipDBBIzhbNvluh3o
c/U9c2FgNV4snWwjsZrVTOKxyVmxYuxp9otRO2LboY6mT4hL7O4ZRUBjsUHc6ygscyMQwSnO01gB
+5R0RwHEkbzzhhGFVHNAH3gNAmYNdRvTYM7N9EA/73wEbe9iOXKmdGF5sZO8ucBtJ8MT3YMkUcqJ
nFU15pVyc4y3ZgMi/83ICsFY0BB+5M0L1TI3rX/ouCeo2yiw01DSPiKLmeys2mLqGvWm8txGPaz1
nMYM8xazY/LdJzFEB2ztM5XKNPL/ZgmWjLKpX4jK9MRpbun4oj4wu1fHaZYtL5TkhQUJlLaEu2WU
39kauKwJQ5JKN3DavAgYJ/IWNxABriS0UXShyk8R19j8MGhMonR0pNxxVMIqJGBDaF4FlfRGzQXk
yawhbC8TBasbcpou/Zm09S7fmUAg+sEcu95ENGG/y+72HmaxC7Kk4W9kCcUQ4iUx0yhZc9d9mBf8
yZvWbRf3Pqikt94D8qXzES7iFs1v8FRdch7V6jR5sncOOmkzej9jmZ190MRm+sfCckBmncgYdaQI
rvPGKGL/R9D4jvvAWtne4aEWqYXTqCmTrZsarE0bl7hww4GXQh2qdsBmsulg37pHPXD28upPSiCs
kMRAow57DhDEiDEeoDlDbQPbnoOxUxKIlmG2eOXPTs5xcSjWR8P2z5VqmvhiKruMo7lekjd7rNMP
7GGMu51Uzt5WKS0Z3waO449vqLFOfVfNHqIPY0qwTXDWDi7b7vpda9BBbyYsUxZzVRiAbQEdz7Co
718tTDvtruq9zNjXvjf9SdI22KXu2reHwaZf2LAJVO88qM8EdWYcr10zjNVunbSvnup1LATQS5aw
CSFOW5VGU1AXvwQifn+t08TvI8cJ9N71xKw3c1OmYpPfXAbUy1Wy03GWYR4xRB26i+v/hjNznrq4
zc5p46GA+qlFZ+vPGbDJug56pygllhCXjNG+oNvy04vEM5jCEzmcb5JysuPD2LRVfLXFatzcnkNt
A5Qb0GIXh5C8+kcz99l9XdeeZiuuK19ky75NenTDz8+WxDV5mXvEiT9J4eHzWuvUe1Y3jAuBDg35
5DDRrnZWLlfkKLGsF24kk0q6mNdD38v4oVxBK58rGvYHh0MXhgBf3TaW/bKerTwrvJ2PzP1OsUWu
m1XzFs02cM7rN2OQgcILqCCvfW1PjPrHzNkU1iq5cZruRx909Vah/PxxE0NTqpCpdhDTnH5L575+
4WlGuJSxdRhReX91mVyfl0W6Z6vu1586y8sduTz52TM8l5URMA2oDwCGmcp/keXQ1mFpSY3pWi5n
AZjXh6PqFlS/RH2vMDTQmrajd61whnJCcHaaoq5wJhaMyD1raH8EmSuQ08r1DYhxuV9RH4/sb8c7
WMVBFuXEqd+JpcmuZjnRGa+xYPrldcSz0IpZHoR5Mu4605r2oCPDO1yZuJ/TDIUdEvMOY2kXRBja
6t+gUUaIY4ZpfT+LFz+d1VOj2+WDZOjlbGJWeVi85VRwI+2plbpnY+o4uwxPjXvg8+TkT0odG2FB
V4uCGpMIKiMy5fSLuQRunD7Nz1BhuMCsxWQ7SSB/AA63JMkswe1grIByWHfaHNdEGgdrrvXF4y0M
cFI135oEqFZwRX6lU9b8rUsXM8syiJcFaugJT/18LqZlPDpAIGfbztXvQtviyLBvPvJRdDaU1enF
d4vgnEw3oq+PzRKS0MTmqaiLy6lVW95kPoNHs04QwwwdoZmiQgJkS8ZjC8xNkKNN4qLHBZOMbvtE
LtAygYD5otvQelaPlgXgKGdRR9aQzd+rqWLkynArDbZ6UumhT5eBtpjc9FDlNH2T7WTb1qssjlQD
6JRNrD25K5IJd5iULCZn5KVGGECvSy696EARVNyUoVGYH33hiSNLEuJT7C/ej0U4NkM5X17QQIaf
Ohcj0IaRv82mh+oyztYZgWU+imkd7zDC1Ns4UH6UEBJ4akeRbUXOnm9kUcJAfWPZDFS+N/ehubdp
XsnDXHYYpD48+NrDsAbTgWbW/vC7drjrV9k8MjRk+mr31Nqkp4Wi9aYSucVweOVlYg8bW2BNMILd
ggmTUMl4/bWaOM1yzODf3KFWPxMcNI9I4xieZ4TKVpTTni1kAycktxH0sRq3DLCsPtS1t75x/wKt
dI3/GqNvFVtrMpK/uqhFhBBAz4pmfTV55hBvx9gYqEqN+tLrQpqhtB3zORGyW5Dmjeqkk6Klkc4X
60IXZpxaBE8OGyKBgZhRbQj+Z9E6c3b5lmo1hEU3JtmGHVpYpP2ZCsJa+21hjUBATFX08yDG1t85
hS6/+a7DFJYRXEQ/BCvnTX3+ABPGVIdBgTjqNqgOjY0GyB46jEO8o+sNlX+xxXM3/nJrN/uOP6NH
9PBmwq6c4tImafUU9NptHisHF0GattX3vmZX6ibQJIZs0sHxaXDwReOoKyGKrKG4toUNwgVYti9l
np/GKmbszar3BQ1w0aesdYw7HNpqL9Beqojat3hZKArh/3C5YcYQJQojm7ak1drfqqZ4r323w3c8
jByEo5uTTE9QB8Kka1uhOQNXH3KtgHTT0UKBxrW9paqYti4zBfChsdo7uZYfFlDetcdLsrX8mpOW
y+pyisy0QCnaREhVXITcZcubAWQ2bpDG8N+5rL05SmMBJu96OvRU1NluhobA147e4J3wQ9qPzeyq
x2Rd9aEzq2JCXU5HqKbO/Msa2OqERd2A568E3GHg0IABZXXBn47JarLRN+tfaNqsRLWcsbiQwjJ4
d4i7ucSaT2t4AFHX0E2wRfmGYqeONzOmtAOloH/pUhVHDIPBSVRrhxVB9T/xtSEkQ4INkdF3w2uM
B9P8RpRB8LiYGlAj6bKxzDeuPeMBxIwy7rxqMI+VAtXB8jnu9JTg+Uq7Kh7DyRi8U1cmJMM1QVMv
J5NsAkqzwaz3Q7+YJLQa7fogXYr2Iminaeu55fotdtM4rFKyQfcFkTDvSeP2fygq5EHTUu1WWRoR
9pnmxVp982W1J/NP2+BekaMfcy6tSH6zXSbvqZqsFLzHcs5pVQ8RiaRgxsxzZLGxce4xgJuJJA0y
YZ4gLmbmkIN4HwLMeAyYveK1myvnWA2Z+GDE4NQHjQP6DnMZQaVFlR1no1MXmYgayDNounMhJu4N
luRcU82/LZDUtjxRjKRISk3xMPVzsGH6tfx13KyPcBxIvpMhX2bS37MNkje6HPTuMzlU8cUAXrkm
dlvvGbe1+JE6vRsYHzgbkUxtGhEB1zxPTUezlpeMYtLcbq46q5ufdSbqBxG44iC9bn3poL/wfzKM
WsMhGNscr0vOpNJ1g501FuXjus72jkXPkuFDE/xx8ScRYLAaNxibZbUDSTqs5xyCB1v52bmI9fx2
Q2KuFsr+q+c50/cypfrAT7X+VmYPLD5M9A4bGtjyxAhNh7Ya+5OA/3+8mQyxvQhuirALjOmy9BVm
msFaf6WGbT95oNbH2Parh9xax5+2smcb84ZbNLztkRogfZmyEvVVIALQ1PVYIExehI43xjtniacr
JB9Be0R71Xno9DnDbOAIFzIq8ZtXf8IzG3HS6PtkGPM66lmY9+waHBMF/tafy+iAFi0BQvTVwIuV
f2Sxic5kaijxgNnJXwPSMHLUWK5/MtK2dv3gjP69P5lwRYMox7NK8F2c2N5jvPU9Y6oolUYHAji0
Xn5MExiThqFwMhTbuM9hcLKceLY9zmu/eiZqJTCjXqfNBVJYvFotQ+hdUDtdums8FOywgHdMdpiJ
5O82jd1mrzucMpvU5/wmkMeqjLfCdF1zr1g+ZoW65CIQqDFNq3Kh/mpc2cso4lOvpyXowpZjgOw0
Lc1YhzR8c3eGstPswwsUdirGSfkk8fyko6YHxSS9c0Zh58wDwGyWnRoGeRSe7qz3CkE+HMrYnJ44
BL3hZZ79JD2ujTU7j6SHrcum6ARPLs2cfefpf/DyPtb3oF9+ea5iURJYRiGd91fZd/nCwllgjB1J
HSDhi8ocfyvabhLNzpZutwVCt1jkojyjbfmjSaNHY6tTz5h/AOff5EI6XYHlqG18Yk0IiTmXZMDZ
bzV6UvCCNls0vBnLQn9rUyaw2aV1exumoe5mMzIq4uz0vl81/S6ybCEvpKVYc8h0p4ONDIDyp6dl
KGiDChf4pYoNp13CXDq9uiCj+T5uk0qqBI7Mg77byKRW6107Bnb9tCrIu3vDNYC/Q+yGq3qwffp2
KGcpgxejNtSwWSZnXM5M2/SHbAJgkA0+mXHXpOicwUbF4GwU1J50J1YrYV4htGBQW2CK5jEGwME2
xDK8d3fx8WcwIFzsEP0se6qoUb6jE3YnLmH/HMgiZowgHMwannR+dujd7wmmldPYOVD65kyEQ1NX
TJUCFLOfPC4MxhVJNXSb6j41hyxkm3Wxkb4CQZkHFzcFBr4ftT3U9IlBedFp679wKgR7px04mLKC
s9fy+/0Kt0qPwAx8S8fs/HBLw27xNRDxtYFkMMNc3agYxo5VWPo0WtuMmQn7A5p655ag7H2fl5K5
aVw6Wwgk66EoE3k3qKk5QbY1T6D0P1lxm2Hby/sflI35rrfcPNIJj0bgVOaz4bfDQ1AU5csyTvFj
T3CADKGIjYurPPz3Rt9P8XNxG5+HrpiSadutgpMG3bLZmaMm8GDtkuK7E8Td/DbHmdfuA9YZLySV
8LYnFkwlHHuO6UxQmg7pD/4M37zl1JhYaNEsdbpPJW9iKvJMtTs3XzhYpxhekQQDnzH7P5PRarZm
84AK7z9yPfIyWhffDK5N7tsEcwxg/dui9NPmd0rYR7zLSG5xrzBDlQ7ZEKOqi1cvWb6z0rXr9hLh
mjfD4olLiXsFNgvr6rs7rnh9uyb76C0wuAj0wn4w4m6hvnQbrhPCnh38IGYJVdoCsGl3XTHyKC8B
KT1HN/bW4Yh2x9xhVnX/MQPaZ0esVaXA4LawEMjETxsQd5PDKnogdeWpdtv5o5u9CdwCVMJhHtH5
xsZWBq43bMeqOExVzWsBxKK3HlZ20YwPrp/kw15JS3svHrTb2Rp0m0VaEwRyYHg0Id73YzGEoC1D
FSUysdao1FZWPVlMFWi6AZwwUAB1NN+LijXg567Gar6d0nykjpaNaW4qIECaHGqB9syOWEomz0AU
iwqmCOEyV8v0UBse37LIW1Fv27hZ5a715NSC0RT9usFAZtHc5KP71y4rjhSOGO9ttNr+MCxZ8e4z
rZG3Md3EW9sNjgZni4w3cL/uiAG1kPHFm7BW/OiMAPeOsSBcPPXSsPKzYqGisdEjHqEQGGLqH3SK
wp9VmfncOxjYtriY9X7AQqUAVGv/tnQWpoXhFr6zqFlE5YXWktQWCDETjx1DGuGzusHD4jElBlIw
9NiS3+NCad9dNk5nu6l1RkohcvaWzUzAA8pZonjT9BNLFCgGpvWlXvPkPS/6mdejVzNnhAByScEx
sxbnOc6e5Zzmpfddz6kjw4K9AtlxJEY9yq2lFmenLYp+P9wSSPYQlmW7IUwwWfYmo0/xh3DuKQ/7
LFE3PifIk18lD9vMXpjJ0tDnJuGgH0IGLewqcTx18aSDuOJRGoeCuIExdlLn95TlXfV3qDwUfgb7
RXnUBBdQosQL4TipKtNpG1iqBr7zfYWjY03LLLnTaX9bcUyAl8fp4NWyfQpqI3XS0KF9mk6lM8/e
Hifv2GNganq5t7PZUwfiBuonlJTgSbG0+2WY28WKFBel2nIeL9VFDNU43zEzyR9rlqp9WydXlyFL
mudsZ7vVHO9KgmoOTeu0d1ldMH+l7UdwIYLCPC3cd2FadP5bNigcJw4F66+M7cLxyW6oLn7kBAK5
OCNI1oTT0/pDM7ft2NMx9x/A3kSoTSMl5p1UQeztGTjLOOpAVS9JYWYfC2akZ1to59tA7YNADu7C
S0mmmXMaCVXQG9WOBhFIVLr+M+rB3D3ncRMCgzBuqjhHWz+4i8kWiPx8xN3mY8tYIjLWoPnBS4an
hvHtzhpW46oJJbggJEpIEJEMZAqSaETuGaOWVwCGHEC1SOLdDaqC/8pBd+jPZBZWoxyPeWzKcTPP
FpiRUdbvSXkbXq6TP38whs6f03Ep/ywLmmfIEwYxN1AEbXmBVQdGN/GOzZZFjb86bt9G4sj2k5e6
d1VMgIQTWOIaJBw7Y8vseZ+Y8wxaK1DiKj75Ggy+Z+3LdeivPblUWDT72DsvLtRMHlh9HqUx1WVY
GEXxEozC/F4HlU3SrDWaRzrZnGY9yZdoZoG2sWVOL9GfQPo5IlaRQ+0wYNs7sS23gW+ip7csXyaC
AxPKZm0rEzNUNYgYeVZljPHYLL4pesIJVOcZqGarPkqMh4TgdM66j2k9NmTfTh+d185Y7YshmI9j
oL2dovzcSZXX9/BQBPGAuZSnJmffCgrffC2r4lYpxOm1bvIYoGawX71KmMUpLyu83SMaxdUfumBv
54HYKhk8asMxTw4ZPMhzcRGc6IXb3wOKycHLl959qLs46C+Ila8J7UuUe1az7fRCtlQgUt5MCGY8
1t36yLeQF7ZNT0cG9z3BpvNAVBjgAlEs1QnfqkN9WstjT6M33JeEzGBaIwo3IZrAhwOOs7T6I0gM
vmuWrjhhOJvD1WWdtFv0yS/Q0eG7n9UK7g+TPnECPZEirs/PKwnk25gTQ2mkBoWnlZ08xZn7fdiX
pHlEZTn29Av4RW+dwU3AmUeF3dOFct7Gji35BgYEIN6Nb6RUyNC129+V1ZrXoSZYjzcMRuN0qvZ1
sMqXMTP6X2xBVigaQ3BUWWE/N7AtRPjSVCY8CiaMje+Bcfhmu7cFQzEGM+jybM7oKDVwO7obUg30
nd0vMzUHlduGZ8x0GBc6zgBQWauYoWDFcKltCoav7ppeYEn9UzV1C/9NROIa4uWs35bObKOY/JZz
2jr+R1vM/c+GmKKzdm+ZNK6GgkJIPmDnMwG+kEdOvUs0iGc5ydWZS/eJk3XaViaTVaIw5DNdiji7
5TyeOzMth63D1a9PAIDmyXXYAsfDT6RIgz31hgGMwVsNX2+GC2dydnbKsv3olDIPberzs0qYgihx
hvxQEVJ6V8TjfLNyD/NhYtnbET143MbJYP2kPNAvRmwhdftL1yhGVUkXYXt1d/Os8WPmeXCwWCmE
HyouKbmIkP7Ryw5mv8M+tJGQxHumpjyOseG1OnJoVpOD3xTdi6/M+Y2NCAnIWi1IwGuhBRaLGxNM
gQsIKtNupn6i/OkxC6+Ugk8kJcqzb/7DScxWR80leKki11rtphqM+kopN8CdSQYB8QpJXqaqO+iy
ry8yDeJocOLhbskR1qF745PTCeOV/cckp2hDYF1obllwm74zfrcd7d1c4gUxXTN94lAv7l037baJ
5bZvRjGWBxAF94KQ2u+0tfAOaJnz7vNuCLbM0ooTLzbkGjfN2GkLajNFQ7W6pFZSdcTQdTc5iGcV
+fmHYWr5be5HsROLk1/omjBLm2MZeTb4ZdL4E2FtpCT9LrB8/1xv71vtWcU9vZqpt35WLRdzbPBi
juuQRwRFmHhfGvo0krTI7JzJ+89ITHWOpUUEld4FxPTnhCxk5HP/zPPGas85h1qKG2mWXc++FBD7
ckNoGBXzRglPxlcjpWhjes7yl/EJyDJzcoritmLumZOEQwqjnQZ+BetJWhjsE0RQ9eDSp0tyXOJ0
4MVaue3aXxl701/QugxVcc85jLt507gljOUFeZ0NlbuViJHkj64IPd75K7TbkwAxa/78/zNT/y2S
9VMY85DMQDgeK2+p5q4BSGWHn/1rH/0pyxhDiVkkWWqewEZ/96byNjFob/S1D/+UZSy6fyJXlXVy
RvedW5XJ5H8kqv9LSrLzKbzYFkmBxQhPNELiAudFfKxhkFXhrY4fKgN/69f+BZ/i1cFc3Iz4Tusk
RGGH+Cb2tWdO/xHm/W+X9VO6OhkalTfr1jpxY/7o+uVUK+M/UqT/5aM/L+3Oesf0yrI2T9hTsePt
+3L44laezzu7hQkZVNDCnJZB0zav7qY35vZrd8znnd2JiJk7qcI6Jf14T6v5jbLjPwKv/+0n+RSd
rmMOEJBILuUsMMonz6IAtv/SbfJ5Y7c7G3A6FhaVpop/OoN+93jNfPGzPz2hKDwwRrY3nkgQKjkn
zWMmvrh7wv70gNo2llgLxeGU4mfY2pllE//jqy9ezE8PKdYFP5cGMRSU8xjMih3g2deWBtifnsuq
awnFyGR7IpF503y3c/0fv/btlfr/SEW3Pz2TiuIlpR9uTy7ciwhLGETQJQCojPDeL+5Z+byt2/Ek
ppdG8ZeYxV+7re7xYW+/dCd+3tW9MJihvqrbUxn474VqHpgi/f3aR39aVZR09lBUXsHaaMKjDSfC
X/y1bT+fN3Uv3agQ8zJ9Mgii95cHqYuvBctbt8v8P2sMCPzLcKkn+pSw03DrmLftKjR2X7vB/9lZ
8j+f7rWm0Vm9WHjsffseUqU7QruOX7yUnx7OtIfr7v1xPrnzdNebyd5o8sevXcpPTyZXcu04JadT
bQ0R65t+9N7wxV/805Pp24QvDmY/nWJWYUZATjLyOm198Rf/9HiSRUbSAODUydR5fFUL4wVWBmRf
OzU/b+0uCM7opA0n3N88+u3o/olj+bVv/nlndx7AkMyKtF6ZQl0EoqFRq5ziP15b/3K4mZ+eTSWq
Nq6sdSDR0xuA4Znnxan5tUv6eW23H/RpQWJsxXoZD6NEclZO8/GlG/Hz2m6R9H4xJao7gbBgbyix
tHcmYWpf+/Tbr/U/z6eTLJL4b1LjeYET0CGS13zJ568dQf/s1fifD2eT5mrJYmxPsWnerIAejURB
jNXXvvqnJ9Q3wXhWr2lOSb36hJRMVwSR5mtV7efN3TX5U7mZ8dUx4hQbUll2JgbjL374p0d0LPus
GicOt8woX0jWQQerx/9a3yv/OYj/Hwe0Efzf1xT7nGHrXPLD4E9+sUS+b5zxDQWXtLqWPYtkAjU3
WNw7tt56WhoV6r5ez9IPqnVHlkfyhpm0OOaSfTZe3Af0maoJb00mEnn/Wy7QReBz4y3tX4VgBo+x
YtJAPgYkj8DXqzQ86AjhKbUlT50mWn+efnkLsbQ4RzcMYvyHuQ6K+9KAHIUaXK44YbKTR5DXJk3F
sRyd50wF9zkbqsZ5+rbodImWtWBASYu91vy1rVeL+cWv62I3uEYSgTQFu0IFN0W7fSyw9kRlMpqw
2Ol0NIEzJXgIufX6blm8ZLc2cuxfWb5wsEs1NxssdeI38cseUxs5QZ+QhDwRSANAZe9b+IYzLuCG
AWBOiG+a3QddHN+TRRoZST/9yLWFu3Rwt5rlsBFeijvTV99XpPKjM5b3op4QftJOvHiqWT6WgMrA
Ne6quiDFJ269gykIQ8LPSiCEn91SlumgCNVYJuBX0S8b066Bf/BJ15ijnA3jnXOWjMCyzZ3ZlkcG
BvXz4sfxXgqCx10sBFdi47AVavDKiTRGx3qYpP0w+XLe0YBXGHa9BScdZvywjsUQ2fk8hm4elN/y
DKQtG8TeBM95KAgXI//uilBYb6smf13Lyg+pzmq9W1txICvmpRV6ZiSFfZV6cxugRuot2dYPDg6o
ECCXoCm16AOZDawRKFL/TCLmDOGhzwKfK75DGZpJHIc+V78TtvTITXCXfUyq68G1TQwetbeDfevf
mPCCgkyo+exbYFLsVW5AUlAJQRpaBJ+FhMoYO3cWlhviasYH6FrqzrfZDkCSkNORbo1mOti9PLad
Hs5xMFwbbsZbMHDkB0Qk7n1FlUWG0SzDatKHcXDPc1K/zoPem4U/1lEzYSxzArd86qEkzloal5wU
0KgnqTlMvQC7mEls6UTG7x3OsiEcOuPVhMbZGSSQc6PlQRVKvypO3ooQ7uFpcH1c1k6yZ1kBum9/
09R9ftB2/BsUvt5WHl54j8HfccSOtu0czKmJ61dsE1nJZB6NP6uzPg4Da6cegsTriZDvFblO5nIm
dVCTpV3zCLtX34JgQvRaLppda+TQ6G7Fm4pWh1VzmOxTwo6Q78444kBVvvFMJIh7lnODiYPc4Orb
TNIOP4Izhyy8CvQzwUEXyUzJeo2bkSUTzbGwXeOcEaf7ve96YzdawUMn8vawzihzXrolQuro2jAV
wTLt+pvOj7XQjDqpNqPD7NiHf9v7WUI2EVkRZFVwT4c3WxX+o+WxIIVpV83ZaSjsOzLkfnrJ5F/N
3CI5a1A82Xpt1+9rVpZEUmSZ3LN2wQqbmXn11KWnyrDRG6teE+9BvDAbPgLgfVd62brrpsw+S8vL
k601LsaOrOyLzALL35L7DhRIEloE0RKLba3bW2X1nqYsFCFhhuXuudv8MeNaIFoU3VuWgRuYfa2i
FK/teVrjtzJzb968daruHcZuO6tqTvAPPBsEHwfjbX7YOBCbGBY2ZBbxmomdAw6PD8yp5lsgaOKw
C7ARFuW62wqmy/CXoMv892TcS0JGomXWAgaivYFlnhIi8nEivaY41SK/V97WLxQ5RV6iuBYpxkad
GfW51+U9UFN8YWXGveAV3tZMX21bAMbDL7HHZSbejdeBSXz7D9NtD3WhDtxg4j7BLrWLvZTAacQd
f4GRa1QFmSE7EswwWfI4x936u62B0oreLp6B5yxIzjn5bopgfs4Nx/2u6lFcjAbqNJzHIQjeARPG
X4LgY0WiUd29xGr8AzQo7sgdhFPVXEro4vGUCOIANVd02w3e+kRRse6GKm3XLfg1+AUK5a/JUfTT
k8s+NoH5x6hwX2mnfEeU0Kw0nQqMi60VBavqtmmgatLy1cMwY4IsBjb52c6QwPiohSvjNG5ALHvw
zjg3ORhDl30Dxxia0yScSYcD9OM5n6fAC+1g+KF6GFybEPfTVM2gjEXva0Q0d/gYYU/COhhWkBhH
vgT2DeQZMH/GiDZbomVw85EPjfOG+B+T2JawJ1LrEEytv1+LJjkjWhG3bar/w9mZLceNZNn2V8ry
HdVwuANwXOvqhxgYEaQGSiI15AtMSVGY5xlffxeUdbsVoJpxxbIsS6VRDA84fDxnn7WvqcEOqWuv
1C3ylmwnSfWeDM8k3WOVe2kD8t5OWXBLzBdzqFl1wwBGSYaks8fvpM4d98aA2F796ZJa2yZjHRzs
0gWl5tV3fZiKTyavFE1lRqUbKJBClXZ5Dzdr7na6qgu507Hlfk57jyxnZZr6TZXNR1jY01HZ6K5G
rDcOVTxTYGyo5GuQhE62I4mRI/aT30Ga6PdFTba6TaNv0iRNiqJRFJ+7KTdvSkzVP/eLOqGitnqX
siDD+ChCN95wpkm3YdS1lNxEMEfiVPRvjY5a9s7PIIO5rZYngPp3VMeJU4BSkxJfN7x3q3J6a8SZ
OiwpJtTYahR7z6IAEPgfGT5Ai2/jtp9vlTlz8ZD2NQtaAK4yhf5/VTapG+MggqBm65JDr7aZmdZs
WYVEB+8JEk5ZmTc3KDlBhWGK1b0bKDi9K+K+eaXdPr+nUK3bt7YMPiIJLjkgUIvQXuHINB1RXozF
dSJwYIKCGNo4fTWkSLswZw2K02IzlFyejVlRPKNCY0fRwD7yK3wMnEnuhkK9HoAUbyhXZ1Ub0nvV
+AM2Ef67Cv28oHCsTg8WOynnOjhBsqOF5EddT1Td+xzEtuj48tspiHlzmWu8zHLTXGzmfjr4twVy
QjBt6rotVJVsY6uyqSpoUDBduCr+L8Ftc3WZo8y3BfAwSXgxqK43ACroeQsUESB3C3j2NAwvu9mZ
q5hoHMIWCDnlXLPDcIrsGspnCb8CF3nRLca0z7sK9GGfxSUlb4205unWd8YUIVTrj5n3sqiuubri
pUXidTU17dd5hDXKTe0xMa7LOLA+vuwJVkGYBJaRRHIpr117EUtX3k1aYvRxYSgt/fCry8zqludx
3pBx0M/XQUcJ0kkaCJhD3wNnaJVW1L/sGmyuQjIoxrvCtgPGk1bFR6fOx0/obOu3L+uh1X3PFTXD
1TGn625skCHiJjncUABHjd9LPl94qwtfGYfwjBB5Xie1gSdIx/0qJMFXJi8aQcJbTWdyvFL2lLMS
3UDiFEIxpBou5UTxojkgvNVsBuM3BGog70Ai2EW2JUHfG1OB7upl/bOawyHgBdCkerw2ZzBs1RC1
r7w+8C6sRcs8ejpChbeawQjGapSQ5AdlBut+m1UudOeIK+ELv/1q/uJ77QO2qMfrFmFtBBs5KHZR
6E7FCz9/NX8D12hnhErmtYA4z02BuseEl5xd8hf+3/pnNYMV3j0+uuD5OjXR9Ge6QVKEO+fwokCt
8FZTtwGRaYqsGK5Rqopba0gKf4ck09UvnFzryZtS99VZ8KDs1O++5oAssGO0zfcvGpp6NXX10JSy
a8LhmmJYZHZFxPfWOmtflp0VejV1LUvWXjbQO1hWeAWAJGG+B/s5Pr7s669mblpJVVNeNF6n2ZDu
kPVwz+los33Z2NSrmdvbTluqRg7X/qyDD3Evu2mfJImd/b3u/8fD+H+Cx+L272na/Nd/8t8PRTnV
1N62q//8r7si45//XH7nv//O+W/81+GxePM1e2zWf+nsd/jcf7e7+9p+PfuPfY6McHrXPdbT+8em
S9sfn883XP7m/+8P//H441PupvLxX388FF3eLp8WREX+x79/dPr2rz+Ew7v4j58//98/XB7gX3+8
/pp+nZqIGPTfn/bfv/L4tWn5beH9k6J57doCx0nXXLKHw+PyE8/7p6NM5RFuNC3PApnzxz/wIGrD
f/3h/lM6FruPq6WkVIy/8sc/mqJbfmT+U6MABXntadAySmt+9v++29nb+Z+39Y+8y26LKG+bf/1x
fhhwtevgsMvdwlL82+Ujzw9NXK0wQOvL5qC6uTxqOwrwrnOiLarIS+bPv2qKHrAVXx9I8noE5pXK
HVxxUN/Coju6efRZjKa5X7RBFxaYZar/z/7x90NZ0jalbUvhyXVeNcRkaoTt2BxMNXu7xiDipPuo
3LuG21wVorfeG3NXvWI9Kj8TIE3uf3r//+7jn/v0R0j7SfuupSnVUIrg3mopgmFjW+VgNge0OeMH
9OTNVT+J+MpNpH8P7Tw+zKAIHvrEiq9dKF43lFpyCrPm4u/JeDYXz77Jsig9/SbeMuw8gVZ/9Xor
hJOdgRr84AjcHKgYLNt32oEAW3KPPMF5BFk3OWV4E4JgfIPdYfY698PwvY9kifjHhFQZ9kB7h9NL
vgvjttyZ7VB8xITUPfZD4b1+vueWr7P6uq4L8dZzLb4w3/d8NKJKSxNML1v81VESSov6rk2rsWai
YMG9LsgH3z3f4C/GpOvaUiohLFda62QwNSLI3qmoPnQYfcCS0ME+8JUDYKwVF97FjwTt+uG0bXla
SUcvtPrzh5sWqpPZ1YwKExwFcrw8pnDB7EFQ4k352XXdxYlQU0IpPYH34VjPSJ5lu2C0Z/xmAfAT
dMy8rK2pMnOCT3NewYsRvqAAJOxT7NJli61UnLRX1LjNcm8id80pjI98cgpxMlubXrrown+3D10g
fYBtUA172nPU+XNhT79kRf3mkAAU3khD9luQg9HiVOhf2LyWTfC8C2nKka4J1UFrqmTOm2oAjoVd
UjA+ot5400EONBGr40vpN0u20LER1uVUkv32A1IG7fDeJFhI1vHzVuHQRHaoqQaxAOlv4xQHIQo5
mq0SXXT1fFNLX509oOc6rFusxALFvreWmuR1hKS47evDNJqcZEbb2wkYUBfe2K9acdheKD51TZJ7
q7MGIRZqvrCmPeRRad15vq2P/sBjXnhb4hft8CCeaTtCSo/isfOOQ7+KNLcyq4Pm4BqfZG0k3ybK
tYdNKOv+TzSf5TcfGz21G+j5eivR2YHJKTQB4MnCs+N1THIt3MAThpWBaA1/8Of7+0fO97zD2fNc
oECE7NlL7eURfoqveFNPvK2gULgzqnIP9TE/lUOj/ooBcR9ngtVUZ+CFJB0j2GU9UA961T0m2hrI
y3XiGoW8uqb2sbpZQjUXburr5VCbmAd62rTxUCFZYy+r109fDnIQpGQCnQec+EzK1Jr3MIJe6YGp
3s6WcWGYP9m2luY0BxIplAWeQXPo+Lk5r2tFVpt2fsAmcI8jCNbXsrtXffaxTiYsTZDjgoQOKaWr
r+pZ3FCp+e7517Fejn98A1cyBbSnWY5XbwPVbGRWlZMfetSx4IKm7IB+3uES2IjD8039om/ZZJhj
FmX4nKZWl5EmBfNqWzrDRxzhPCysTbiguUA+3VgV2MrnW1vvw9pEOs+RjW61l+rK1dpf1H3u4rGQ
HgTMoWajFi112wlwngW1K7fgHPXRbBwpKVMq+xc07pkcJNl9XNtbB960Hvuu1WV6kCqBPBWVE/Z4
LgZWViadPQV4DWCOTnwdnNkzd88/+HrF5sFdtlVLLWPLov3zMRVMvupNUaVk4+BxCLI3MPCN/m0Z
eBkzPZo+RrFVXxhGTxq1iCwTLrbYaMmTydUwwgVYIyCbcQsfRE9tX21ezQwrZk7+iGIog9JNNm//
/JM+ecU06praVUxZRQJsNVl9lN8iCU3rMIKTelVTw36s7c46TrZLGUOmxSGGwPFAWVv2W0o2F/NW
Ty7DmGXM5ZjnrobygJ8MQH1tHZIxDKgptPNXdltbvxVy+9EKdRKSjwdch+3vanUgNThhpUQJmCZP
T04VZjYOndWFXvzxMT8vyDyM0g7/4/bDsXUdA2r0jHuliCV+Tn51NWiKwKm4wQEuKEgVKLsxr7t0
Go/TlJf47xjiprHSjtLN1jxkZpu+cV2fNOvz7/bJumR7MDK5TijHdLiNrUaxMZEUwG7IOtQ4erM8
FsGOFNduTMzq9HxLy9A8e/zl7Mtiz95vCqbLKspQAyAikB1a+Nm4xU1qmeEJveml8OCTxc8xl0Ov
XMaN5Yi1EirKuPVVEa3ICuOmxouWyjx8PlAVAqkh7Xn1m0/lCFdy7WP94xJsq9Xc4LxTQW5X6aF0
RXJ0ROXupnLOf3edoxUiVJzVTOmSHVvdHuI+DzrQiukB5y8ozBDdX1VUH5kgwZzo2mmC+loFFtRm
avmSC+vc8tln7422WWy482mPS+76jMixuh8GMg4Hm0ruinpQ14p3+HVyNMUA7wTBEhpIKBsy0hY2
0VBYy+z2+U5++lKXnWxZ+Fiybb0OULWqmVl0RHogvanf6RbIYum32bbWuKwNUI8uaNGerLI8sstR
AZ4XpeO81fOlPSodssH46h6yqB+ufEsUyOlC54NORHoFWtc7jnV4SVD/ZCb+aNSlZGuJVyi1WuuU
W0O3NdoUujdUe9JgmIgsrBh7KwtAh8/3qFg+bf1WWVT/u7XVfUMyiRxZNOmBWkKsJ8a5Ed86USfb
1ijLj0DK8FQHZDV94QBcT9vBAXuCdCO8lC54+moRmkocPR2TPyCmOO/qHtSTwZFhQBqFoiaBNGFP
iLBA9Yd7IykurMFP1iBnmUasd5q1yGZDW7UmzWmCIzIc/Khzr3I3cQ9dJvSFGfPkdgBPhsIQQkGe
S6W4Za6uVRD1qOJVRn8gnwsOKiSSdqXKqf9r1BzGocFhxkl1PaKXtKMqeDfgMgIhJ/dvVKOAluC6
ATMC99ORPS/h+vD8y3/aC1xm2VaXkkcWk/XwBr1SA+xosoOF6/xGN8iO+ngwLuwsTyYRd1kKPDn4
Yl3AAWm1q6pKdyluitmh1Q4ExAIP0ni2pp2a3ArIq/NRGJ240OaTJ6NmkqCUosbd5lqxltjir0DV
Zhl1B81J/nOEFu5N44IF+83+W1pRLucSgfKHqXo+ipIGAIVhTd3Bh0Zysl3fv3Jy5Vw4+zztP7Ec
elj1CYs6Qq32S1YCKBjwkg4OqcCtIdOKm9xkvaltlnxOF+3buUqy3x0arO+muax7/EFZ6+OAz/5S
GgVRo1YQvcnSfNphqTBfmCC/eE3cmi0JpZUSSm4N5x0I2M8w+AeOs+nMlIpSH0oZOc6Lz7+nJysq
Cxw8aIdxyDxE0nreDADpNqyLHpNSuK+7KVYdxCQbqASGf1fPN/X0iSyTq6XkWbRjceE+b0qPFMnj
XlkdpgY7F4g7zh7w6cMLGvFcAuqmgMuxDv6C7E11kDvVYeil3usJhacX+P2Fq/mvHoXlgSO/RwTf
c1Zr5GDnIZ5AQ3XIPCp8Q02wd+S+eeEi8/TdSBIHy83NNLG4cVfnzjC2+2poCACQMNM3BNWBI3Jz
e4PkubowDJ4+kNSauyFpCGjMYh1aE4aE+KRzPK1FPd2k6DLuYDNcKhFcuuVsQ10yF1zLuN8rum+9
tYSoswikuf0BFFl2JCpjPCTw95C1B8P7SOfTheXhyaUM5brL2go4RzqCS8X5iMNU3u0wR2LjNKmD
r/3afW8XPnZzoB1AhY049MIzBpsVZt2F49HTd3fW9JNbmTXZ+RSnwyFswKhhrk4ue1KYbjRjunt+
yD/tVVvgScVAEYTNnwxGx04QYwXLSgGbGc53JuBTdOOjyGd1HLygNy+s7U9XXVtQiU4JkylYd9cX
bGMorKlK25bgyexcO7XAbR4NKJaJAZBA/FWzV3iERfvnHxMT3ifDh+gvWS+P9YPT9npPRsyZmxae
UAeLJRNHjKTWUNKspP1WoSOGi4rDXYLmE/+sfWyM1mfMC8dHVcroL8h8st+4ZAAVbLBBYYGQx3m1
V7iOE1tjqAJ+yfvpDffnHheiiSqlPa6sFkbMjjJgew2Lt5aNCcZNKTm7bM1WRWJbg4Motp1O0OyO
doIBtoAMUWaG+zHuYoTFgf3J9BtAYV6T9qCHtHEV1QHQS61S7rV2hL/ntk4gGO29Xsm7RJdzurGL
Ocq2AKSo8Y9KIpSbKXasDoCBC10Rx4xBLYJpWxyrgpPSlsre6FY1Zve+UxJ4kGHO+UMDZOzk9QQg
trNXN/HN2Ntd9q4KchOUuTMMI2X0jr4tuLx1+AHZwS0c/Ai0Vmd28gZHqfmA23aCU3IPWHOYCONu
6n7yBOSTvoa3g4L/TYqPmrfhsXHm9dPIP0DflVW0Waj4kNGGKEXra6q02TnuvICFiIUB85ZiCo8p
ELrydd0rHw8gD98yNqBKf4WEAjgmw4MDs/k+KO1wrxpAbJugbrXaDipIv3Qqb28qOFfWQdXYbh2D
2a3fziTum6tuQCJ45VmzunNDC+cxqcfko4w746tRpfIRJ1cif4Lr2WnysQI8zKkcISeSFBuQ9ubl
fYqWzIGiaOfp3opw3dr5LkXOiAVD57Phj1P2HT2iVD4+y3MHIjpCe2+3+JR+NUtvgRrKztAPTixI
MY6lkFedm2bVoQWUZr5ypl67J+as12JpW0Acz+reI60Q94m4bufI00fUmUX9DbOOCksq2RrqEFAZ
gMp1cFK5C8a2fVtncKiukizBgDCRlDMkMaZom0ZUNdpa/Eb8V307pP2uiDBu3wlQhBh6kgDVm1Z0
QA1T00TyOCKA/GDGNsb2E0rMd3ipiXaDx2JEtXsVTZ+tKaHyFY9fqksAyH6YQKniIW41kcH4z/oP
AQtFuHGyZPTxG2vb4cpJUsrkrTJaOjdit9z2GsAgyKag/ob7pPFnCTT7W5jmEOd8/55LAkY0o463
NaGnvaN6nJqbIZzfdTpneFV2rIuNMgvnFYA7wGzKTRDiZkUnj35qV/eiHrA1kZ3dZJtoipz3nWDb
JrYh/IOy3XG+MszBw6Uj1Nyh2HQmdyPJlX3AS6DW9NlUvpqByyT7AYTltOfM4AMEzH2d7rBUauat
MNPxlHCAcTatiRPUduqmwCBtW4BeD6owvWliGd8x0uLbJDCKBnMau8Mopi+IORTcIr4mdeznO4om
8nQLWk38ORbIijdg+afb1kYJQP2QGTtb4Q4RSxPsmZvC1/10FUS4Ae5UUgMsGgUINjyXAsiiUJrj
8grzZfs+tKxW7sxSGJ8b3yofmtkquq1r1uqkgqyrtoONj9HOLzKqbyhMwO/XrRWOvBrxOSMBB/NN
5VjT23aEI35YqkfGnTDd5FhVeZJ/SJ15qHeVFcFdnfoW0Rf2SJ5zQM7m1HsBBM7ZxwUyhA/OAEFu
k7iYGe1cfO+MzTDX4r5wo6rbGIMsJdT3zIMTaePX4fX4gG1mlBDNrnEJFNG744wPbdPNhNiCsX/N
8LXcXSIp/d8Q7fPta+brhPKPXOgnqzDaB8keBSUqtN2/3CjBedHDOxxeVFaBsI/7+pPCjmvYUPmS
dBsxjiP2w47MHhewj8WUCNDge7xNirDtud0lpYwzkqp2/RDxFBgMzXCIkANmBHS6abLTfeJVBmwM
fKor7OsAk01RhPGVxdDLd31oLn4JEl7tNg6hyYPTzyH2okcwP6dtP8g3kRiTgAoE9Hq70O3xP417
Yii7sWv4otgGADruqFW6XQg+WAMsYPMWzxYHdis+OmDVQbmRoJHOzYDfoXNN8RFbmKXxaX09RvBO
8g0EO+sKR1Rg6iZYLXmsg5BiqwLEPFjuAfQN8lgW4q2E6D5vXLh4TCF0WddeaYr3jpjchznFVQ6a
LeBkbElh2l4NTdgC28+F29xnDozQOwm/fdprzA1b9oFGf8+kF3xkZZfmFmOyDk1JNPbvG67a9TZu
G1y+K6DE/S62OGFviWKIV0ulQr8dsjBItvXI0rINAuCZZLpH1rgsaq3vKkD7hvWWl5wanOriPf7j
oFE9airqTeT1GPth9pypPTZfWmw9B1IhivOkA78K8O0G5xp2ynEE172pIO3+VdoxAEuRsNLdmq1p
fiL2TYGUl6YIvsekyOQNHnl5fHSFnXdXJbt8v+v6RpqvJSRtmD+wUqH+5hLNvkXmxboQDf7FOWvJ
2VhkFZakmGWdH1+FrPCOGPuKzLNTUOoUiA9V0zKOCewdlJpRtYfpbwq0ifSTpwLwZRNDVGRH16mx
MStYoAwvPlKR4e47AoBb2/PVhTPkkwsH+dZFFIXGiTCTfnI0t0NwaZbbHM18EAvMeqiP/GXMaJ8/
Nf64wJ7dOUjuKUouOad6ijKD1a2z8mswa2lWH2VU4TfSDFn6OU3y/qZOeo/xyFJIqVOCTZzpcBs+
jpR3jlfod8Y7nKqrcDt6wfweigKrVz7jNbz3I10ER5nhZXg7VcYE4Dwt6mYbU3fyNQ+XlfT5Z3ga
K1vSyuaiB1NakU5b3WMK2RuxPcbVsTXs+oOaAJ8vBcw2BKwis65tbQWA2bwQ2Qj04ia+Ctt+/Giz
pBg7pzeGloMjn8vRIoaYXGUx/PwLX3F1CcHqkiSfTcCQkCGhSncVKx0NgHhAtyTGkCUiLytOJ4qO
guLR6WTwTQYxEaYwjy2xkRbWgTu8PcD7VWM5YTAlYqwoCSYbMHEty3+nQjhBOOw0ZrZlrl9UAP+Y
OT8Nih/fllCyFISRyfuvM83dBKAPzxR1mliXX3NsyFzSoQtwtqyU8OHaE9XekCpsPfajeqnQ56xx
svJhuAN5Lt2dwl6XIiMyGtMmQmcn9hTN6NdAQgNvF8lCYVQkU/evGj5ifpVRk/+Wircy21rg93+v
ctv9+3GWjJlHBt+z1Gp8eCC7CpDv6tRi2HOwHTTOVB7Lq+ff8er69aMVktgMRHSLLgHi8+XIxqki
VFXpnCAgtjdqGAog/kl40t5wSYzwi6a409pIAIhGOCg0zpvqDWwG8X1xTgieI0ottSTYCy+TsQ5t
+/efixibhWuhzZX2iTKxr3AJLKEvnYhAWJQM4fRg4IVMLRlmCr/dhYsQlP5DLUUWdXnunyQdlN2x
qGLkcNLw67jIjOYOE4Jiw74dXohS/mJC2uC8Se+5krTBWoVYVrK25spVp84HMj/7jTiKyDImLKpx
IcayIr7wbKtgyzI8bEsivLQdVFpsWufPxvkywTqR0mvKsUDeYuiWNPcGyfCmjb8PIyuUh03MhaXx
143aTAFypqjQVsvOUHsaq77EPvmmDm+wdespxpbePg4HZ4/hNpdGKpmHI2zWS7qw1Q7243kZpESV
bAKNFBGeP683i2YC04rVUcI4cdqmPqT4Q114wKczYYkAO4vSVxHK0tZ5K31vuC4S3fmUY2y+K9zK
/LJEtChI8y7N76cPJFkJ8Ydf5gDp7NXgDPBKxW/EGBGGEo1QsaoxMu8//e4M4ChDhtJ1LXORMq+e
Z6KquLQaPCvapMzfYAdlEQkuvbdNKy+RptZiAt4QFtckuZGCkKikyfO+A5aelFOpu1OPy+M1Xg7i
Ok8r9WddtMb1CEzn1p1wj7XcnuJeqrmOqfK6O6B33anFOvNI+tT+7UlC32pk0MhiOPWsw+1Qoude
TD6mrg5Qd2wLAbY6Rve6tFNrk85gJBAApDdpou3fHkhk9ciVON7yBeQ6CR9A9ZXtVPYnbmyLSWiF
9w9OxZiWm+Xh+Xf8dCChe6aRHxlapLzL0vTTKlfmBWWjGpSzOeLrOCDzADRJLfzzrVjLfnO+iSvi
+zZLKUoGEmmrCdjgXJ+UFXMfUoL9OsB4bes4BrbXcTteceizTiQ99JZTv/WAB7i/93w8hyi9La7x
PE62A9j0AxExgcENFaH4nkX34yDnLaTR8MqWDaWQpcAh14kq3FdsYy9AAAa//16AcFnsCoTG0b6s
noKAPuhKGalTUzvmfSm6pZI59kIovBBDn++y9UGSGYF0VrkeEhOTFUuttvChShvACrY8hQj1o4Nd
+WYDLF1a7bWPv+vXPuqMPyft+hjHyyJ9K7n4iq2aJ64audt38XbimMlRma3lOxki/9Im8ouhQ6B+
yRcSzCbisVoeRiwUYGgJCe4jrnZYOGMogMvy8fl++FUrYJPpAdLpGkXTaoBmnDf1snQnULd3BOfl
zs66SxrDp63YymSus/4g4SRHed5KPJa6RiQsT3Wv/0RBQIY3zyVCkOcf5ukOwbHFFArVMGdwNCjn
zcy1J3pnDuSpiBvzjkutxJTBjo5VV/weCms5Z9IUySE2JA6bJIvOm1JGij8qIrcT+oD+ZEMeuUKs
ZF2Y2L96IBu5sG2ZDomNH/P+p+WjLrGL7TPq8DOR2W9i4S+UtgaUglN1FyQeS9+cLyFoujjzIdoj
nUFz5w/URlY2wHAXKHSGUAPrKFz8XeR4VCps3ySlP5UEFcuq2rRN3v7+c1KgwlhHP88JYl0RgE6n
tcKCU3vUetWrvE+rnbYpbnU6+9JZ5Rddyl6rl+sOkbAnh0EzaSDro949wayOt1LUkDxCRQw8gRry
/HD8xajnOKZpbfk/icvzLnUra6hnfMNOSNDjo+jrYFsawQvGiEP23WUt4/BP5vK8ldSvlPRHJU9B
3qVXPJy/HXs8tayoGC7Mr188EE15fF2yTkKtc72W0WlQ0aY8AQknpu1qmCGFP149322/eEOEWlDL
EromTrHGeqosKGsvTxn01Di8IUQ5b2D5d+9Zyy/lC5djz2rQ0xRzmNsVa+z6ZpCH3hg1SWudOmeI
30VkEbA2M+0B5IOTBUdP1eN9VPSGeeFG8st2F1HIos9zaf38nZkpbHBd1NYJK+gvNSmTDfYkB2/0
/lIKEwmz13cv6FMJbXlZF7kdrBocbdV5rh9bbCYeIQkPHlGFln1fDsnvt8RoXO4By7hXa+18P4Ai
i9NInqywE+8qG3pWU7jdW0LFvynP8rioOuwoTC32Sc9e4/fcwdeoUtghrQHjijidm9cNFsEXFsYn
72ppBaEvc4t2UGCdvytdG1U7gWY5hTmgjg3mS+Vti4PH3la5xPCBDJjNTTJMvzz/ytZVCAQemQRk
ZJaLK9c5c3VCwb7ZzfI+LE5t37s4n6AZv9N23t8bCgPIfYIzJTH4XsTH1rQDZ5eZhWxvdNgDL8E7
kbqB57/QMkbOJguXZ6okqZThyEzUY7WcFSxyIJ67/NRX6YzLYh7dDSNA+edbWbpz3QqiFUpBUYmQ
2F5ex09bnjH6thNMQ3FKJRh2g3j3cRoLWHlBfJ/GcJSeb+4XD8U2QPjV+VF4utbeUWfcz7g3ZKe2
xZCzKWV3lVLRfGG+i7/1V6vnogKI1+gtein2uvPn0k6GWXrnh8eqteXHxs9Id4X4Zz92EJ4eyYrM
lFJ7DmWIpLwajMaV1zfbjMzObYOB9+eB08j9QAXnd3t0RLY14xGDyDwaRn/P9uI2h1Aa9q7Mc5UR
XlQi2Xl2T0KvDEUHbnA2JU6XxZTvkihv3nsgefJtNaRhvp19cyKnUcGvlYVDZVcJoKfbJOFkBZs0
whZoM4xWGG6ogSeZ4uE1aR4wSyj8fT1Xlo8P5Th9Hd2G/EjUGLG5L/LOr7Y1bn9knEkjfy3bcvJv
IAPBsvOEwktKZQCSIHL64psdu12yb7qw/BiklKNs45gAK65MqfxctMOhj6LJ3OS1bPUCBB7zHZYC
9vsS0WS6pRiqxTczMW2iwXh77qoM67ghlvP0fkSZgX5Sa5wruinFNcvqAjJRPR56HyiE1eGVGbmV
vUElmMnthEzwNCtuyIcprMP3eUfAGEsHK3wDfahI9+kAKZ/PyOVDltgpPo+aH3eUsARJg/OBn/oU
I7YEQjF/mKoPs6DCdxNGZZLv0F+AxyMJKF9XroHdDhbWSYULUF1+aJqcshtDxOOnOSzad3ZoKHdv
xGDItnUw2d6mVE75rQhgsoU+dLkN86IT+8wdSYDVdl5EO274BLfJIhOLnac59Tdtn0xHIxQDZtut
ws3CDtJtFBrjawzlIiCJHV96pzmW11xxbPcLoLcelQGVOXj6ellfk4xHFLLjOJC+MpIpC6/K0nc/
4GRl3WPTS0gA6mz3yRvsCdAanKsviYrTR79FsrJrIjv4M1BjiheiHWMdFCS+wwDtXWz1zLng2/YU
CNM2q1y8CYfWPVF6Jgy6NUw+wmcR36x04FaGsEzj+eFCZuJ20TImHYb0tmxjTowU8hbfimKMQcGZ
UcxL4HZ2NKZYP9gSW9vQIgy/GyVItA3hYhTDVuipYd+bw+JbmcJxPDi1TrHLK0efmKBnBFyDPdj/
m1FVGATpuMbfIjfGaF8jH2j4pbaiJyfRC3KxZXXd+rMzbya7zG5GWRcA4oTUX/XcVO9aWMi3RZ9G
A5fnMcE9baS2eN9MSMZ3uczDT2bgza+ElRNrD3HjeTfhHfEJYQjKwyGNUN0EXTfyjYBSlJtgFtOj
G2OTfTOVi196PQRgNVurx2+GSAT50V6O3taEEvYFFxH7ofACTfbYMofvogizbNe0ZFmRA4QVHqSO
gU8PlaLhZ8Pz5r+s2K++5U1Uv4usuL/P2HsHCK5x/iUpkvb1WFGqvPEi2EjbIBrdTx513A7uSqR7
tqkBrA0vtzB+hPMeKAiheE/elPixfwrwI49IEirUQniwIWkJWk8/ZPNgZHtnLvXJKcj3H+fRnB+i
tEYVYFZ4mOEVEanbaXbGb0Mu0WyQ06keMBsjahQOcHwxsKjeFLk9J3sla/PtZOEtuSe7PX+w8WqB
X2eRvtiLocbauQrm/FtDPUK40CaT8mAPeOtuMMOM023pEOZCzFUDlAU9ClWxITt0clNNfWEROLXc
qTZz+eb+1PYY5ngYe7aqKckJd1Fu4ZnUuORtKdEc+fOk31qM6Jr1027qxeCqndEYqentlIviKGev
TZey8tTejdS1viNLL0KK7nATv5oNnucmAF36YBUmewF5VkIAk9KZ3DjY06C1sSs32/dBV2X7uZ+L
E57XxbxLjKQSx8JRPMU8V+G3QFIUvcHLhMksbM4JW6LDFXS9LKQI2pK59dEqKz7cb239zoYZyBLe
1UG90abP/A7DfL5CxMRSjTNy+LVqIvNhwFvK2sxeFLz2AhO26GQYy7vBen7JIqoGhN4cgAEtmqby
yabHub8vUV1aH4MSct2GKk7nE7aPU3kkDVCZG7xenE+GZmpsPJKgCAlmnX+vG2Cqe5stDcPsrraj
q2kWSEyQJORfNCVXN1Um+nQHZ4kNHBPKpNmBVgAoZ4AwzY91URcPqeVGDD3oDzjS5/iJOF2DDDAW
Xmsf3CwV9gaZzvwmdib3K4bcRXToR6HwHPK6aNfbM5kwWEi1s8ljo/laox2Cfd/Y9n2Z2MafMeV+
i9+X7RzxMInC7TTE8WOLRwwLTRcG+U6ZSQWOFdPUx7GLqs9jM+e4x5LHJGkE+EBuEI+ResMUsTa2
k5n3X5CG8BAt6ULYkQp5zDaqLKO/6eHdsnGEfVPepVXoWEfie9LYqdLI+l0z8QW3ljGk6Vblde0e
jLGnPBdxz0zaU6vqLbGuFLM9z2k8vHin3jzV9YhUbVv0KrFO3Fhab+u4lQa9OInOvHMGEfXHJpmT
ZJeoQH8bBQrcTZSHvFgzkD2359YwPsVwfuTBTHsQBfHExrY1dIN2AOmW/z7C3Gczja37qPp8fPTt
ACufBusdaJOp28ByJQmJtxHqK6zWeV96g9ty+IlAhPXOKt3xM19i+kyxw/Q+Af72HWWI99gPKQMN
rCL9YlR8EaPQ+OY6IzbDXRp+MVC+fBeDngciFksOc4giw90ZY+w/DmDS75NC2v+XvTNZjhvJuvS7
9LpRBsAxbnqBISYygkNw1AZGUhTmGY7p6f8vMrO7S0z9KatdL3pTVpmWUpAIh/v1e79zzh2zY+du
lTO+jHwN6nAoGmPa2bKDl6F1SHfA7fCjCGolJ24zTYSZBsy7oSYHpVMdj46G+NZWckmP5BB2Z3Yp
1cbQ1ZIAZg2DwRCPbbJn+1Gu3wd6YP0WxnmsUet3leuVfQVWFRk5ZnPkZeOLmE1JIzcaYezW1ljy
SyRxFE0B/ewsCxkyLt/dsbKS7aQhGfFXtDCP6hBnWFo460iEp2E3ty2uud+yCEdSr9AESbOu3ubY
X9Lox5HXmFKLOMO8f1JceM7AmWmWWTIn93GORTn5QweLhcO7LO6zvpyuK0PIj26A6uTXWNzUm8qO
59mlfTn7wp3nxEtLJ1I55xvHnyZ9FX40VSSy1dXlbWFwRKlYwTk03pL2Ve85RR/fta05wgkNhXXr
sPYTL+8Q+/vApZSa6ggsiL9jk44bXQp3DBZbZiwjgnSTPzCq8zBNOdIfy6wdDxws/SEp89U9pSsh
f23SkmI+9h/qHH+kmUE2O0UK9zWpZuTMUnA+9KWVDEFkQl95s2PWp5xQ+gYzLMM+tqYR85Ay3JsD
+mWqDAxnsFof8acg2Uub0xP+DoKmn5TEp02r3Ujf0AmHfkKvmHxTu4KUIjWr30dFGcmoLJzvmltg
OznO2EEEOOhVE0aJ2twxC1wJ8rN4bTM/0xS+1bQs8ZsVmdJau77Q+dlttzG+W9GqP8Tw3d2mNZrx
kGWLdRo555bQXlvnNEdSA0jNs4VAN0kerN+CXEUbmSbYDLq4BL+sWlGmhw5DK2I/HU5QzGiVkawq
rI+nK3ddVT3o9J5NdlIS5fsST7Hv2jRqzbosBBahjkUka1Y10yP+uetZyHiACDB0I0W3RAwQeecW
RUc+2GgcY7IsObzw1NvMVtzfpKoYPyI1qRvPadyeecI6NEdjUGGfjLG1LYyNTahbOcE4+nPbUesR
v9oA1WZG1oZNka0OSIGb7GYtyq5hUHUIzhRmxC9tNfvITV15NSDjKHmp61iVbzV507LCRpVI0iul
GF5xhtu12YKZQsf/xM0cxIvCcic90DPt7rYx141pOCGBtPfLoGwWVEmP+MmhFV/lkmBK0nacyW0x
vSEkOXYEl73mssObF0iaIpD/V/Tu2aQSuCHvTH+FNcYgdCXoU98Q/uzcKZBmXt3Gzgl1vxl2Yx/m
dh2s+XAnJo5AiGIT5m3MtJAOA+hh1h6ayT6nRmEF5lxuJtfAMTTinSNqTuUSpZjXEFwHUptDtRog
uqPyJGzUyV2U4yYMXW0A5vjalLpeZBs3et9C8+bW+E2LSGvFDTt+KC9hgLz5E6aOnXqbYel4q0l7
0DxHTw+LWx8ye+hDJTXsW6lIGYhc1ISpli5xQYBtTfQguLwHaRut164b5fdLUtWB2r4pF/Pvebqb
dOuUNT3IWbob2R8vGnFmbjiXqG8TW6IZy5tpzd8iHbp3GrEAkIrfWopvt10IUeo5ibVXEn0ny+nG
ttfAquW9Gh+BgYMsi99jbol5vlc1UkG9dnooVDsY16KBbBt1f7UfOspERV99aj9fYm1ADJQXL8R6
CuFBBtAGDjIrfVnXK3vE72fEtK4mOX2jMEf3uH4EyUy0bXItVdyUBpFWIeM4EghddKUNXwH9zJFa
YB5uHXumk6jF9mYpdU+sVX6l4BMdDlrznSzu0lMY+FzbeNY8c+LzJkDW6+1GyxruzcTILVuzmIPV
sjBsioZdRc6hwZk2ujWHQFvcZnnz3ok8dCKJJ/s4GLdpa16XyfI9Lco1WBR7DC3kWFt3aO8Jk04f
1CbVr0bZq+8Sm/I9tKMTkEo4+PnkBtWs1WFqO4NvTuadhTwpKBUUIVlxn1hCueoygjVFKV5JFMRP
FsTeI/e287gEHBGE9zdq27kftl2/CRpwgWYVZrhyJ/fNrji25bh1OGf9QlsXT3bpN2YA3VXczqVf
Ot3OUuuzLrL7hZ0B6nTy5tbaY//zTobwg2ifSq397kjMmIV2aIgrbq0hcBeNBFbnvkWKThjqo+qs
0WbqodBGi1sMu4KLKUfQKO6uJCRu0zCHJi9+IZ0nEa+uYXxLCvEs6FTq0FYkcltJjJZfcn+Ern28
JFey0AHTm0dyFj/svok/44x82G6jWznnVx4FxbS8zmtR3TEMRMNQv8Rkh5/g7uezUSX2lZYTpG71
ms/7u80tm3ZyTrFu9iQWNpRx2IZ70di096KGL9ftcjiQQLBjg2biXeTq6puxoXBhdD650rG/mHrg
iDIO6mzYmBc/aaNJNsPQkFE+fMtStyGhjmBrbo7RNZVy/d1ILff7GDnZmTe/xVUZcA+l3kvEFXwz
u+JYiPic65gVKWo8n4i3N1tGnLla+DQ0wzRDxUGZfzUr9mnWDR8Tzc1s198qo083Q0IKqt866y3H
2kaUzslIp11HSS+BxNI+nj2zqvS9ncxt4Dqz9mN2V9KgJxfesN0k03TDWnlfanIV6YOQZNDEBZV/
ZzziuXxDKJkNq9PMKj9cc2XM+znD5J+rAkMBqUnroIlaHFzjG+t8DdA/iMpHIDhyUtPGQQZz1xZZ
mXsdjZbAdAdy/NrecoMmzVw/cgQwTot9QUTIMjHEpZBbt6hjwdwka+eN3le7rOwqm5NGc6mA1YF+
i0rPwTcKSXcsHimhNhy1xd7GzM7yWyIiyVGK2IOxp0qye1edi/Ko9pmunI2iQ9nlwTRb6ivbWm/7
WmcLZd8VxC/eJEU7PNcw1TzQuenx1bdK8g2nstL7h6VKavoja9PuJR2MIgTXRAVcR8g4tozUYqBq
/kWN8tNOpo+OgQf6kF5lYRauCSxfNQ3Gb8RuOoQO8E1074J0W1KneUCBIaf03dCbhUxJO2Ejp10W
bbh/lUqY5YAAIfbRCACcapxgAuU8Jds+EU21IY6u/kTSqszkm1b6DnYEs/kcscRnNVkcecOA9cJ2
rJrhSS/b9N2tRPosqkzaXtaOE90XOsovazzZ9xwDCF+mkYgb+iq68GmpzBam66r2MBDCXfpT1cbj
NQ+q4bwoRGH4hmFWt1Mi+M7AeIyF0Erg1kCVdRbf0AyNCva2vDsniTPgRZIkITf/qdjrPebFmOLX
mIbNtEuJs7aIXd3o7D0fkd23/NXrrKDS0WZT4yXrm7M+lelJWpYZxmrDJlZm86mlnbFx1aZ91cFI
m50xoVrZJL0C5488g168MlBnEtvAG+gLc1mvugT+htbuOk63JLCmHyD1SINwzs+5ZTpa0nPipz3F
rpTVq9LHVO2rcXkHltVpXvgerTwY8IZHPyLSESJzFe273UWqgA517JyvpqSGddtCpZ3cK3CYDAho
O7H+OSVzTTZPHAnFp72kwN+d3iJfINIgP642xnxBMhSi/zTmzqJxZgrFT3S0SKjb5PxRDHmieflS
0EqJrbK5TdYoqXFjIlWC86vCc950u+gBf/DplRz0iNjn0dK/lwZtCj+LxNL6S11MZVBUlqrtUnVw
JsRWRX7fr/YxpuX6lslqkjeiWNuDa1rRzDnpLOxc+MfSp05ppbL7pSkN6Ugon4QqF68iX8S1lohZ
CVVS39mKu7zRwq6JrB5hi7Xep+WinMcuJSRDTgS2c5Rj9OE1dqo9W3K1z25UtdVG14rxroiA2D1M
d/tXPbGax6Zby7MZWSnxG3lLcSYGUns9SuQLxRcVaGVUpHjbmmCD4j8ehVgmNxboc8bIuvN1Ojlj
mp/nmLrtGzpO24GbxuPELhcuxIIEVmNavxndfXV5YOLk0EWlWMfhRVyGFT/PKDTJI+DGJffkEkT9
h9Yb1hs+bBBBVVMMdMrI6KiDMjUWepdjZk5bly+X3Flc+Lb/6VyGH+Xiv4U8mjnQ11Ez/ktmTzDw
sDdmJQrwuJE3q2H1v3nCf5+x8Xxh4vB2uFgcYLn4829cpMsyxioBoIvSaOOWa4t152b1SwdqEQJn
a+FCHu5Ob1xxhqsrDhNdyI2ozOg3c6i/Db3hbkH/BTM/KDHmfj//IFnl1NwKCnDYLsktb8xmGqaV
0kzXq5nYv/m1/zb0QjmGr95FUIEjJkPSnz9MttNot1lk7vXRaPgO535b65X1n9IC0DGqSkdYBb4F
tvoyONW61KwXU1tZvv24dau8uHYrxlL/vFD+Np69fIqOSRJEqE10z5ffZXIwDM7SaCWL2tJONte+
XWuJ8dECAeK6FcuNiMiu/+cP/cW3haQUQBSLVbxuvppVAGOZKHDtdd+nLoMyTjSGR5h0gHusv1kY
v/iuLuyUwEPVAX/9+k7mqYLTuHTW/ayX66c2NOIUO0b/m9ftV08Rg1ZM2Vh+Fxbs5xXhRDTLulVd
95aRixvEsRYJzuOYbOTQ1ZtScJVUY2RW//wY/8AffxqK8gtdXD9g8AgQY+D788eaSbt0SmeteyZW
CeaH0UKFaQ25/p1u7MQNCuMKeRlnzY+mmJbnha6pdbkWuTmts17MjCSmSxmt5sa13sUKzdxWZUbZ
axf93D//tL94RkAvABS4OHJd+Eo2zA6m7IRDwh9PdLyMFh/YeiiCjpi7QE1nFEgNyOU/f+blHfny
gKBtNGzGeIewfvzygNICSSfRKus+YcLW62kelIIItTLJXsjN+c3X8atfkBPgYrfM9m85X7b/1sHG
nopL3VdiwZSujkdc1FolHcLJTtT7Cgnlw7qkvwvB/sXLBDSO5SRydqT7X0nMxHBnZOE2nbuhyK8i
E+KBwJ3phtC038mHfvFRwCm4xGG2c8ERL0/g3+ACaykALVt93hsuYUqtOyJwFzEpWCWhb7/hN/72
NLFlAt7EhYDlrYkvKb//vAx+9XPz/tsOJzMoyleSzEkWQbR7s+7dwWhedZMwPE3QmPKKYnF/k0ry
iyWHATA+P8DpGC25XzZU7gOJ0ZuSDbW2rJhLe4F/7iVbLGZpOBSEtAT/+bf7xRaHrh5fRiqPi7Xs
l0/sOfaIrmA3zaO6JTmnUGnblOL+nz/lV5sNBlaglDq7KHzJFzp0VGoQaY1fLMdo8WPlTbhB4cPY
fkhq/VmxRvVIlp/hQcRWdy5VzxWDYuttLqEQGZWl83UUpXMo0wgwg/ZjTM7csPxm1fzqWeB7x00C
BQn4y5cfsk+ruukMZd0bgGlBv/Z1MMhB/mZb+dWnXIx1eQgXTParNcwUL+48du6yxwNf35YpE5dW
i3/HFv9q1bqYHkEMWngSOV+0WEmpDdEYdet+sVdlp5fGtFmY7tBCAFT548v9y/T+9s8t8Yu7/pd/
/F/H9KOr+/rH8NVK/yf3/ZvmszoP3efncHxrvv6X/w+a7pvwnP+9575flwwx+3+33L/8gT8d9w3j
XyZ6b7YhcSlx/6jz/nTcN8S/2AUpeOk5oz4lI/3/OO4rmobnvgUPBRBlIgu4GE/+ZbmvaPq/sLm7
2IEh4WWnxorpP7Dc/2Mx/9/TDekLuxl1FNUudrBA1F/Q1a7tMSHMLyGasWTAqiomkY6as97LNVXv
uWmZm2iSphYaWjt+cM/KPXQO5ZmkUHMIs456pa6q16KoQHCMGFE3+WIyCUaVlomPXy63wWks69uo
7y7xv1TSRzgLpi2rYw30p/pYPkymSZweDbLEG8VQfGsQqF/X8HMyqGi/KbLs1iC2jfnomoa7BrRo
m+OlPfeyJLZxlkWO4D7mPU3L5LGN1fqZ8S0BqGrRULuorWZt1SibY1IDnTB3puiZurj6oKNHZ/vf
vvu/XoJ/d7n/QzPz8wMFY6VUxBMG0Ex8NZlN3FJD4LuYXsqc92FlaH5gi2Gu1OaTc1cvuPYNRHqB
XBgr+XjDxLytjfr2Hp/1/BlBw/RjBe7brdHA5IYJg1WhEknPnV7OXNXplRwyOsBil0/r706Bn8+d
y2Iwqawu9uk2HTXjK15YKCvtP2RknqgIWp1cM9pW+jKHlpI6YYuVzp9bxn8fCfDzAf33D7z8QP9W
DAjazYk9FaZXWiAJmXpTlpGn9bUnpHG3GPmmu/SMseI4qFIgE6yui7U4FYV+QEf9rEdjiFIfdfy0
++dv8efN+c+fy7rc+nn3wMe/FA7/U+/6eWLBX1ChiKl4RLKjgp/IbxIGfvkpYOOmBc3J9vylFGrA
Wyi6GpaKYg649GrUQ0L+znH5Dwe4LyvSsuBCiV7ES5GEjy8PWeRramT4j9gZxBMGE/gceo0WxVew
XdFTIhMN2wm9XZ6ZCahPuNWR9istNXvrBMKaRDWjMOUThC9iUCYvwxOWbm2Zf8LH9oLVGWkh83sr
CWWitGBwST3uVLqkdIiO0o3lrSbmMiPYL27OY9FXLy2RD4fFLNGpm1ERxqnOJIMRPojaStu39yut
2M/qqBceRN66JyjX+qsQ/f/n1f+4uPP9w3m1fn4kP0fEXP7AXwkxDpEuF802+OyfB8z/Tojh3GEJ
WfQQkFsj2brcg/5KiDG1f10c4YCPLa4QhnVxe/3ruDKcf3Gfpc7HBpedBcT/PzmtaI58KWg48pAM
wj5zSeHD+Gt/XsxLnDsKd88Kz5HaOddVdtPPq7ujrfOYVUq/bxdo94WhL2wEh0wn7TdRNs5tWsKE
FBhJIKt5B9S8S9s0xPfNzxujvx6bWnjKYByJia5OnDFXF2KKBM2JsVRln2yZqBxV9X4lW9EYBTPL
fsaYrt+B9pLTiMTXJLjVrY+YDByVilDLpOawKr9ZpfpRT9HOGLofveIeIXQPamPfJ7jNSCNMiqfE
/aznq9F9GlZ1Z0aHmOlvll5rzmPeilOfqegEgGzVijs2w0Q6n60wP9zmnZ/OH+OjapG8FWlriFnW
LcnPgYrM0clSL22firHaL/kcOpcWTHyF06FvG4ufree1OOpp5w15BLWofGS5+ghAuZ/c9eS4DfO/
cqe4D1igeEhzb7LuFWLKbwrVa+gFr0TzxgnBwvVxMfzOSre29W4ktMyfCM/e8iwnSR2QHmdx0odD
yxxtwM7P681PJVYeCBnXfbwKSey8XWgtakr/0MVvaI49uLq4OEc1U0gdvQ5TIEYRQWVFTBlWTHAY
v3XqMTEIH1ZjIrNxSz3aJIjjRPERzfGhF1xYRygZxofXtjrdJGg5Zsy9AJjf824z52+4sgkvx8th
KYCfGIzr+jaNmzugQCJZFV8oN8aQNXislcMe8Xx2F/OxSSywUDiI8bbTnzIAHGkSXDPdFgMMCBTF
OG4WstG9InGTfSLra8yzdD9XYja47j6G77K1Wwx+wsQWQdF1t7E1njsHB6CWLOeedqbXZPyTspSv
M6l/zHOWu7h2rsSIzdKFx6qcdaOSh+7PKumlk3rPDTEBNclfxLwM4Ig1MxPth6Z+GtpgB3o9Hpfs
ScXONR4Lv7fhmMfnRljafsCXLsN1Ws0YebSL/tjT5R+xkprUzL94US2XW+7omUN1lRpMGMe+vrGW
o7Dkj8yeT71bBBWjXWeotwy/PTN/LZsOjGUKeqe8wqDKM6qrJTl37YRJ0xBI822RxWOHqDnOIo/h
XWCq422fMYOtL5J86dN7Cy2MdqrkOxDLxtCK50GX5yit9heUZAQ6WZbh5C4PNRNsIzXvervxLzHp
haHsJjEdl1r9cAvzNVm0j6x7cdddrzRAlavnlt2e/Ee7sw9jFThlddOZ9lkKXJRmlwgJlWVojTsn
j+6isfyRxBSN7bCkvgHxzyqXwaqbJ7mOw5vNtdXt6kPyx5cxbKpExe4HcGJWYP7Bhg/Okr0mSvTs
Orwkiil+9K7KQamOGHOM+EwxuXEjJnprdqUjbAf0DLK4vHUJ/lVn527GbnhTmmsDvq5WG22az8RX
v7pmTgXc5vaNsgjdU1Znn9TG6i/xsgSAzPGGUcXNbDMb0MbuceE96mb2BrXYqRNTg+p1bcLUNF/y
qNoRcg8BIs7p8KHh6eYN4ApWRchPk7xrTnsihdDTp1H6CZcALy9sjMJJt/QBRdebQprzPfvohYdb
rrWK1xrf4u+Tir9pjUbY1ikr7PZcJ8p1ivXEng3d2LbLo6xyfzX08baN7ZdII/hgrI1zjuWavaZp
aAw9HkZF13o4FJ6hcqkJF/0OOu8GP4ztqkofets5OMUkNxaNmB0GmmVYa4qF7JNX0wZZCqc8/Zbr
/VXtuCHc440z1twf8munNpYHs1SfiUy9zbPsKrPNk0ahERlXUsEbrBnTzyFR7tcJcyGsxD67SM+o
LDPnAnUmO3fRjXAqnOzQGSVohjnfjtJUXsXgQtBZiZP7i6lLr1+QTI9d1m6s1grshbfJUKLrCNex
U9q22EOPcQ+tVVzbZtQi6l8m9CFLNZyG1gBgLCMd7xwZOimgnCqUca87NfxeIx5tPF72WaQyoBhc
66x04Ol2Rx/UVNRjtETRyyCrfmNZc/rUYZm9MXG9umOB0LYc4vTaZix8FeNnGcS9Ue+sAgP4ymna
sIixuIb0ZIS/WBGnIoh4q61Hu3M37drx5SlOoMhkGzONZFv7MNUJ57KsYwrL2PQckwkedrJzwjhp
6r22XrzH6u/NEJ81RdmJVqnpOtyT6SuuI8QDgd41GByyY912dsprM7pWdeqI5t4IvILeE8UdvLVA
S0Lbgpx26hGT/VavTjYsaTCtY3vTg+cyhXtQzLkBS7DZHxfJVSD+IS7HX6x/w55TDRJHD9xJlIe8
GeZt4QQ85IbpL+jsMgMqDXZlhAwgyyBZ8tdhTtSNOTW40bnJcxEXKBHFdTw3ErQZ+CtfqqNhZ/nH
oFaK1yhTdojQsHrY2Dl+i8Q6WLSS3QlGnydTaNupra0Nz52ywNLfLwFE3JE1FqzVFhtc+W5NavEQ
B77IByAeAK3LYVO2l79NSBU0pStvADjeGEvNW7NBC9Qnya5snYdJ6Dem6kxYzZstNBSFgv2kY1u5
XWO4go6q2VfqBRAHKnKJ5/TKMafIVwkt35XUXduer9pX2uMyb9WVYmn9EQ+pFrggtT6MDYFe1ffR
iu9ys1XDhLR22o7FUVuyR6bj+z5ejjSX7lbF3ghR7QZTPuikeWkGJ0q0fsx2/g15GvtGs+147GlK
GoFwtpYDuYwfgnE9k2Sk1ZeayTykvbnFP5UQ8BwqnFtuGfk4ux3WEnlr3Uksh+mOLe0RK4eDO5c3
sSv9Yrppe3NXVcqpbpptRHyMMuapF1G49XjbcmFjRKA1J549FcRZ4Q50gEm3X+uoH69A9mPAyoT1
n6ijdlMogLmgthmxZjaKl7yE4vBX1Yj25FY52zzW501XjXNAr1IR6GGNKg2HdiWnfZ247HCdb3Da
7EdzFxOfBrxUpxn0leYe2kbYVxTJ1jt+WLOfqFF9NXZW7icxSSF1syZ3zCM5GRO9Ljb9WCqBgiJs
a8WFu6Fpx+k8DmYoel3ze9r/hM236xWaaeVeS9xsK6fV3Mkk166B57NvS7q29zV9ujDhRm94fbpG
5zaqsTYUhL94jpoJw6/aGTGPbuf7tjHVXVbM7XNnoPQ1JgFfpY4pVIZSVTuc7ZaHjDBZQEtTHrBL
MX+UGt0dhGHDnasqb+ZUgccUbTacnMEGIIrRg3gl4o9TVpKyg20m9Juc1L3gV0fsrdp3JEzaQTbG
5r7Q7GY3u20b1goaiTXSB3a+RATWNAOkENx16FKd08OGAN2wfwixE43YIWuKD6Obvuh9PxsbDWnF
MxxF6gNhJ9g3yuzWRe8Tc/73AjwiwVoya5zo0RoxgTeUauVLhY2OO+Bu2h6TDw+mXGE7s3hr5sKm
ZWX0wuCtOIgLFEqGLjE+JBbZb+tIYazQr71sTr3cTjbqgblSspfOLZz9rJlzzBFauhe8vhm/Q0Aa
u3lUDF+BEzOtQWVDRDUABGYc9dq5T11za871gGlgGnSWs2k7PZCqcoC4qXwzncstT1JhUqIco6o+
kdj8ZORzMC3TSZ9rg6U0zvMV5XsfYCy3ogBQVk/m0TdBy7fA798TeXWdqtq1m3ACLk6xh9J5cKby
EdRjkw0NhxLaWqPGKM0+iN4BY8VQfu7mIjTj7FW5gM2Wom3m1G5CJnwrCr/+VpfoOVpZIecxIcvY
L70si46FXh8bLdm7/RtrsPaLfGpC14qf6nzGvSy66VtFpwBU+31dJ8khA3fwcn0kiUrJYr+Mjed1
UvVQkgwlBE6NBA6+MyBFbWsmIH0YXB6yxWgedL0FRpox112LVPrkq7meNXHzMzJNxxNY64Im6x7X
YnXvcQ8evCpeHR/gHa9tN5CpHW+iqKhv2k4uXpNfwEJEcp5KJko4N8qBruMG9OB+0b7VKcEeaI1M
IvEiFdJtmENsKhF6VDwZdLGeqzeeVObtvODnkvP0Rl1ucE9mhAeuHFfK1ij7+IRFxnf0E2AyVNhB
UqjdpkhZ6kzZFYj0Ie34DfmFuQNM+ZW6yjGYRzg5/E9lAILCiYHa5Koa4gMN51Os9PJQqRJ3zknz
Usam24tPJvxfsm2ULjB7Iwr6zEpWhHn9HGInDBlWdDa8TdbYx3w0qa9A3HdmKsSz2rEl9Ill0XvJ
e2tjYEJ9KgasBkuCyqC6LmIurUiDMiJkjqscLwEIc7nR4yLb1Gph7MiJTQ4A99XjrChuiHwmuYUM
w1svEfazKOSytdSu2+KBmSoIjWb3uXXi9dYarfERFVBxRtKp71RzHDayi4bUd8DonnVzKI7J2GbH
AkvIc1Uoid/WhaFjxqZZXGemdq+pafk8kRX8EBdViSK2GN5H6gvcBqVyUK1Ew5G51YZHd0QRL/Mq
OyiJU3yz4nxGDZaP4xbhzrjAUZUuIaTW8IIZbnTGLTe+J2ORg2jsI+pcPUrLBykW8W21jCQPSBjR
8OhFfxAIt5l3MsvRiOmV/WB2rb7BOHg+5WajXq1ayhXMZmFeIlvOkd4qeCJ3Cgx1vOzLzm5PUZ6a
um9YDVt9RuqmGgwrkWFs+uvVaqAyZeV01fOQc05q5rL4o9oZZ5fm+svs2h26hWTpnyWJE/oGjk5/
ooEw77s4M0KmiHWomNl+HZR0P8cpoc7u0On3s6asOfdYaQZ6teQ8mpGD2enRUDlp8lRkhhGShhff
uljz/JDGiPF2Hxs584B6lSwtO8GhyGxHX8c6FlGGzc3QBse9yhG1tvijO4d+RiM011VYtT1o+VRd
J6za1J332gye16MrU7U+oNM6ecZgwcN3t5yzyD1HqoPIjLxMGme1RMEdXejfaEp32qyUPiVmQtMa
uSqaWcsTXRS0SEn8cc7Kz0Wmw2kssn0alWOI4QR9SqDCOFIYBrj5Sx3pxRbFyIXph3Fnz7bz9C4z
EWglzkTZlb9W9YwacdFfurI8NSbOtBJc98ExusKjPUrLoeokdYM++U21jlfFxLUy+YGvFecDMmqp
Pssk2ruSnigCJNi1EfGOvh4cFUQP4O8wV23updPKnyum61ovNmOOdPGC64qmDLiNXu6Pd/CFFv9y
GndWJN1gGe+s9TEzUb4WdBvoJznoScAaH9R0oDkg6jqgQt2rdr1DFaF52AnGXPi05qg3n4N+s9ZU
WiZ6LTjdE10PmNicDMJkhl1UJjoZNjGXlhO47lXaboTeFrxDgHi9Gn9mWrXJSvuzISn3sSqVI03z
LrTbnrKqjIydppO5uujcp/KsueEmtedRfleI/aC9Hylh3A8bHHXfLN26ZZNjjx+g8kXzfRmrUG1e
ImVdUMKJIIvGya9qbgIDvuv+nI2kqWM4urVAVikQJNulojwNcR9iksmd1G2uZIfwmCQebdMm0LKR
5YadE8Pz58j08pImIY1nT+3ijeFci2ITZ9kr9NJNnDcfSuJOQUoHHE+JfEFVGzlBWdXGllMHnRPJ
eSHWDnKTJDRR2qURIcan7a7lFfJLve7vkAhnbPkOW0tJp71/yGsm19Khqszrpy4Gxm6cNwb/oz9U
VbrV1Pw45jtX0pUYYHn1fD1qneqhFSYr1z3GF7hUlgP211mLg03Um2EvGtot7vIe4eEu3cg6sWdP
YVz1V0ZKNq/W1W5YuVgO0umF6U+uVfpAoQUx+xavGYvQautn/N4R6A0IXi8XTyRTWRg7+ikfjAMW
dAHNjLeCHMxrpFjXsmcukOPkdSMryz3Ok5hv0NvZZNA1gZ4sV3UTMZqXOqeS+UMlpdkrbPdosQ48
2z67XVM/CWRaoVHQv8VHYeIxFGgNxgy/laRBRlTM5rVCx+kskJv5cTsl/tAPp+6/mDuT5ditLMv+
S82vDH0zqIkD3jvpJJ39BEY+kgAu+oseX5/LX2ZWhFRRERWzNJOZTCbpkXSiOXefvdfOlq2TxvdF
yUhvDsYz1Gtj3Sz+rWnEfF5lsWhIMuSoWwu86ZBxtcTXcGGO5613jo4RMbCXyb5dqo0XcZWqZLoj
h2U/FsiLqWeKTVwsC77yxN1WVeNujGqWW1m6+Yo5nrxQkv1qxvgOiv+B7+SZd+IN3mBuee/Dz0t0
rdngUSh5N0ZxurdTKzB0AllTXWprW1R3lHYhL9qsTzzMvEZETaBTds2aRPHRZ+Jpyml+52WlM9un
JOMn79Rn9Jv6hibDUZvV3ZDq9ZnR4Ebv2uN1HRMOo2WGHtSczBfuoY3ib53Y/hr+1i/HTo2Vo8fe
ZcoXbvusuhdU3mI3nvpNnKvq3smajNmjop/wCuHfEDA1DjUYstOc+/GZuqR012LS3aRjjyYzl5iZ
LUzhyJi5E1FOWjvPZp9tx9nrQsOt6ztePNuy0fydvnj2ubPZ5uKkZjCUZ90pLp5Nfnowv4Z6+f1W
4jcSzU3IJUoshdEmLGXzBOc928UWT9SZ4miLQ4Q0cF80z6bznrKwPMeTZp6Tfh9HVega9yA01rn2
IdDhLl5FcAVPVXPQ1aJWnLysy0xdwJbc9/BYRqwVF2p/zrI0gedV2V5Fi3ZjJ/1MzMJ7672GwTBV
zw2SGDI7D96+vB6ZxhzcAcmOupkTftKpPkltAu0R8S97I8mOSR1RKnEeDHs6SFE1K5W5K4/4jzFg
21XNWnMqQOAJN4R0iDF1Ys4ZVBBl+2aPzZe4lLgZiRgOpLlqb6LG4YmhF5CAMnaNEnJtX3ftCwdi
ZNcX2rzbmwS+/MoqXDtomx5LOPZOxTM3o+MBVLFHTJLTvlnsFAXdU+2wr3jNGmJpdlPZx7Jq+5BC
NWtXWn6CYsDYVXVte8Pr0l55A7UkiNo/12UeBIBmnXrEgrJ6kRvH6FtOeomwD1rGZiKyXW3TdsUv
I3aPWVOeCBma+6zPXtUca4SdHHXIsnFfQJTaSa1wV320DDgHayK31yD52Lf6t6fl3XY0+lN+/dhF
wV1its1hSPNurc/zejBMPkv1SX8CeFoaLwjd2eNp9LjI08g9sKZRm8KzhtBURkwPcvurJ9X8KCPn
OyntcIitQ4+CPCal2Aw9KJIs9kfqi3pekmWnQbrPivaz8ewPGI5+kPmD+Vh74yOXwV1fOCnsv/ib
6cc41X53MEfHPk62OBIWgQKDeZmDDymN0qxjRo6IqpZMCwkHk4AU4z6uicUYCwdIIO43dMrfsX4/
E1V/Ef2M5AD5jAIFuW2kcSjitFyphlkgL5KTIceDVTgEoQyf+Aej7Qqls19NkrAm+a6ikIesHf2V
KW+S/uAWOzd7LLObrlZnjqmhZ7igJ12Hd7+Tb9ym47lYBKUrXNBTlREWnH7RDDderW4sLTkPln5P
FjVfwZtZd7gqGW78s+k6IDrHaSK/+i28FVHKcVXRmAFHogAmkbY7U+vupk5eiETFe7sfz7pqDmqs
5sAy5ts+Y23UaF9Y+HnSp6m9bajiCCT/wdnt43GVOV0RwADiPjPnMHfJ7mo/jNo7V3glSbp+A9f8
4jfyVM7puYv6r9JKzZPXWj7r7KJeU2wznmcRH+kszUgVLC8YV6htqLHKl7eFyO99ei6RCoN08Q/U
S+3KzpLhAojLmfzD6Ld+yMefBjrxgraZ7wdPoxbYOY3aU+NyY4I/kFQeFqATQjuP12yuL/xaVwxK
RRANDElt5N/N1zgmPvVw0LnjCpWdrWo59sRWXX6bcYwgVi68Ndwo+TKS+Ea/tolglkMAzqt9bPsv
uIUI7bCDxOgaevGdc9XndfHS26mz1mZ5Hiq5EEHj5ifHupxTnVsKr0sUZkSv92gqr35T3VcDP8s0
+fuyZxkVbxvKGvhexbaw/TeTP7Lnmh7NjJ1n/zUkvJ8bLVQ24bpb3y82sZNs4OTfNNckZJNsck6N
NQm7XH/LDX2CWfI5JtE71T1rpx7XCwUOhv44qxunFDfW1B/YBweeJnb94J7TNLoWhzS8iqVkBEyD
QtMIh6C1XZyKG9+qDC9Mmgb5DXIk7R/LxWex+whWyL7ULkh2Ycb6o1mNVBi1Nv1pJD216shh+WCV
HsFoP6KeqOd8N1s2sAWuYsn5A4XaakOj6QSgH7HHOx3vGt37Bm/BsYnl7ao0lpwceMKLe5hHElEq
cLJCDwxaWYZaekF5PQTVfZnvAZGE/tCfs1QxUWkzRSl53nL2Efckjw9EVO8VUJMSR2Mi8uygkmIr
SKytLL87At9NiMmJcTN58UtWJ+dZZXs9VnlY55O7Rr7Dv4SQFEh6mfh8pmOBhvgkq+ZH05BUZ5dz
p1z4AmL0Ly5PwDCtOkSuMrdoR7HqozC6HSymsBqWh8IwSOAUxf3QWvI+6RIWaL7gZ6qhWt0avjjV
SbspsmsfobHC1syMs2y7+VcXNWfNfiiriHzvENhFzjlOsRHOK9J4dBvN5YOnaoABPue5LzA2G8b6
XedlPFl4dO1TKTcgm7b41zYpcltDbV9vORv/itjQFYR6LRztk9SHgEbhrqzDxHp0svZs8jiPk+YW
Jng4EWd3zZF45iKsN98s23XfZhaMl8x4Fh2GWNOJOcuMYxS5wdLz02mAm1PnMYnnIFPPVj5vIju7
JUq3idVeDmE+nWw32RIj9TmG97NNMIsXCa1DvGJXdv5j1Ne37cRP5a/tLH3FmrYxu1+JtdFMSpOk
+ohmcaeNV28BhUdDEixQu+C0r1V3yjMj0FLKFkDYcNyUPIabbiMdssZAIQpEmdx5gyfA42JIQwb6
gBnwAAckrF0NWpadRo91U/Vs8VHuMkt3IaTk2h5jKNvsqHa0B5m78UXFbXNHxRFfeGmGfauEv8XK
YQSGqdJPjVqMbdlzRYue51Cg2hFbTjGA8GmQFtg/ppp3zLzIunoJ+FHnZL6p6749RGY5brvBrtdV
UVrPZUrxsj6RXFtJAz3RV4Rmp6Q+W7LU32yXO9gmDoVwm8c/reXGey3jEQ0wrHrp9W6YmVeTaa2k
V4P/ipxgyeU5j3VvlaXXNKi0vPkwubLgj2/vMsaBx4mhPojLPDT1lkWe/dr40c4tqotU4gkwCYO2
n7/BP13XFSAIF3bFipr4+xYOMy+rZxbm1baarWoF9CJaFRwTSvqgHA/KLdp0dMCC2YRZlP8ypHPH
su6Z2A14xORntCnQpRRv1akcWZCTfO880J1wIH3Vb+vJPvsuWq4WmWct5W5pfT9e12y+6uiVp3wa
ZlWPJmyGmExWg80a0I2oMms07pYx2dVsMSyjGlfC7O7nkTylVxV3aux2i0+KJLfOje2+C8N+MEdx
kGZ3WnK1Jdal0AjGjF8ltt2YEqecgl/mwvgyafJQmN2rxdt1RSkab3ArsXd1Ljboo5QNWcmlmcy7
QgMsBst7qkwzGCf2jT1rGj27wXupoRL2n3b2o3Ti/RrDfcApFScJEi99I+2Kk+hPl6Bn0XiA18XM
cS/UIXTzPJgnhtN8AJ8jklvL7O+9rmPpskRbc8reez+TWEnrbzB7n6ZWMV7TfaomavLMUuyi2AYr
kEy7Uuhb02o27hIffIe1T2RXbLTjo4z8ZwbDW1MXoDhUejdpPvPmfEtAZzVHNkiXojhJk9dpRaUm
4y04Iff6TNaL0ImSMBrneVW2KCRVww+aRdlrvbhbmIwHnQQzC8VoVZd+qFU1eAybI0vUvc91cZZR
y7vfSy5agiu0aTz2ktFDD4Fbyw3y1jPhiP7clXKDUzaIkvrHsIS2iQ3/Ma3wTrTNphPuWmmGRqK3
2XqlZ+7cuZw3XTGZ60UafpCQZ4JdZt3S1xF0hXk3FO3eIeQccJj80BOWM5oj3ulDs5AZ9R+pz35Q
yt9bb0Rkr79LJv1MUujW0OKzGKPQabtXQ7TnclCEh+cH1//0exB92i3rwjpwu2yN/TDlAAP2fLSD
jrNPpg27XKbfNuvQ30XZ3JPaEAcGlAah3+QsqGlACmjk3UvENXhDD3N/oSRuTo2dVxb3E/7fTJCC
da5WABvyhGbjtp0ByMxRtoc7dWxmN1snowHXJbHZu5Tp0V3afN3o0fnaD8KeD9VqWSrWSJxsUZQZ
brWupeymcbfShXbVZJzc/TwhvJ9jxymcL7EUJ6wfF7tP12LRycf0g7nSUOu61mQhI+dNMqGbD7zT
Aj3uXvN6PuSu9UVV38Hx9QdWa/TaeTdoHAeOqzP7MPaanC9XlaOqIB4Kd2s2M01h1RZs9RZSq8cu
SOmh7HpjW+oGArsYai45NpCMYRDNquHUe9qXJXsIBOZTUxefkVscZ3/47vPmS4hoq/VRHDrYCOBR
qV8U+N0L20KL6tWDB8MwGWj7qEecVvHJlwQbChrZeslG70cT3QB275tk8ZOasluq4a6KV0GpcN6c
uq47J2Alr419OBgI1/qQ7+J+qY5VggRZkX7HVpS/MuTu4UN85H3yOtJ2xR7CPU6j/jwPzU/JIndl
IOAhf4tHjVtbR4DaLvP3YrdE6yqekrHh0SvpfCAfw19NrX6dJs0d7+KD4c130B0hoFAKiCvDpQWL
pf4YQpec+RGzhZy3u6U25yTL4oxk5wZJBvPNH+uTKHAuJZnAKa7PP2nP3koxqXaj14e5xmY2b+uQ
ipCTamsXLzjzfmtQ+JW2FFK6PQpeNYu91wxX8BFfqdGnQxoXVTBYKLd4U/RN7fhnnTqsUwTTKOAz
Kp5aJw8qQ3wuXYchKnnshbsFb8WfOEiqjDK6O9Jk5uOr2YrFhllxPerHksVDoJq4CjpVo3dzr/J6
ENsab89WOYMVREb6Y0v/MlNMGObSQLcrtjSevndOH3rWCdIwQq3ig05kGgJ6fC/VdLI4J0B1tObo
mnOHQmQTDwd7hu8WlYMKERJ36QoCwYdQ8smerORYTr4RZoTlP02h/Til4pmqf8Bi0jhYE05K5Smd
QXtNgAlQqj+71nirtCaw2ZzKzqY+wNdxEzU84V6J+TKT5QxRplGcIrCCGL33lmfc8es6Ch8rGiul
O5lbYQ00sKZULsjxPOQRJKnk3Lc3PmzO7pkCdCvsHLAhRn2IF7VrmuHBy/N6r9XcWrYePdqdgzmi
xwQz65ga/fHgmNOrLRvnlm4GN2SDe1nqK/+xOOrTcNul7mNj8BGaxsZN1MZCEVuNABO3HZBREZtv
UXWvAIqxoKNSETc5m0j2WUXy0KBNI8mtrMS/1/E1dvH0Ejv5O1Vr5rYb5aUV2a8Bw2HkfpuMDS1L
3tE22X/YB6PbinFbZ/vZJlUPrRML1M31tpAV7SBLAAW3Z6/n9w8pesC4zqxwVpxrNZYcAAkXFBFz
xmo4oxl1RWocSrvXDt6Yna7UR+Fp66fED/Qz1a7M+iWS8z0gueQxbZLoQWn8oFhStYMxd+k3mftl
V/QE7TM3zwDfDOWFmGb9YyYebxij2+gZb6KC6MRtWtjjHJKus1i1zt0LtLTxFhdtsS09bcZR0Mvj
LDpvT42nufGSsj3NjECnws6Sz6hMFK90zq1mRA4E17W2KSJN7QTByBWEy+h1dOKPyMfLYssPssvW
2ugq4v2qY9EjXAP6aFWfhmRRN7lMslvXLLS93g7P7RVOAFtCVGtTlM8u0D6W4xDFDjrt2Cw0sy9o
hwHP3HUSi82iWxQPgrQs9XPVJi+zN2Bic57bFIepnpbN9RB155aQ/kXJ881kuf7YSEfc9z7Cp/lR
MVgEdequsl67kXV2RysHPLpoJxAgduhIYstGuVg31mLu0qG7a1L3QSVe+jA6dUg29BrzLKeDwigd
TnmbrNy8v60c/TVNu2Nl/JK9BiaSEwibmY5tc8c+XmbbDObXxI6KapxXT7sZI381jCfdiTcuO5fY
odp22LEUh4uUha7+TRPaK5azneypOjebd1N+LtdS0PSZ+zZAD4YaGS/vAvDepidWa8WtwCHSYqHx
5uXDdKMjPYFIek7lBBELdqZF95C58Rql5DaW9d42WOLOMYZBI31RFI5cTy8NT5U4XGS7tibGJlli
xxJ3gPsCxYPPSEPL2FeUyTUQejde2tPtpkWvGf7GjVkxWAvMjjCLw2mpXpJyO9TpsUrne3kVk6Yr
ZnKEO7ifW5oRdWAQdPRe8t4/RXSuXpGjZbh46bQ3FhmvYznix04yNCl8s3eRJrxnlMFkA5uTub9O
ssAftc1QXvcA+NayOsMKSiYqhIq61rPrzKJSuC/Xwqp8clzCmCMw3uQmzpYNDElIwOrYdnhzS3ub
zjFmZel/+QaPSOQV8ebqEzWniR3fSKdBmhfLUVTQjvN5mwl4soIw7iqV08CcRcNpudAp6/rRV0Iz
IJHAdiX84abpk5PbfaethjHHYkSy4IwE/ZR/8Mrl1hlxv1XTK3RpYHxYXD1e6azKAWj4UNiGhsGs
0H+58peqSVMg9d1AAFOrnn+wsYyubIbsvFYdaJ1rzhpGHQ8SgkypWSe3OOlWPJvBGLouymhfrWM/
fpy7mBIhesq+C1WXoYbeFsZ6fWD9f6NS7ZkNdxL0Vj7iuLaLeZ3lLUiQgjXt72TBv5Wx+Kdpvz/l
Av+f6cH/gZlA6jn+WchiV5Vfvfr4Uyrw9//ynzEL4Zl/6CYpCzJG/M2hxO6/cxbC8//4ncV3dCIT
+rW+7P8ELXT3Dw7/Fq5ZnUoaz72yNP4raEE8g5yST22cdkVYEOT+d4IW+p+TYDbJV/Do5CiM6/dH
QPAvMQs6BeB3Zo7DW2yc1+ZMCMsubZ438t4UMI+JC4d9xIbUxqFXNi+cE53DEnNiGCZBA+/1CVMW
5qbQ03+RIf7dIPO3OBPfGmCUKy7eo2qJLddfA+Sp245GZw1UOY969JZHVJEFoshizrCmmW3rEezV
2rXbYu9Wi5af6gnuBeNhmuy1SMyXJUVGwF7ZPopkaG2qEVortARE4Foflzuj6/TTCPs0vUNgZQBs
2asMwUK15WfqUBwZ4iuOvg0i/BDxEkVgDS+CztrSUvu/u2T+QZZQ/3M87veP6tBM4V8jmjqU2WsY
5u/icW2iTDpop2iTaMJ5nMqeMusompIganR356R9ekmxbew9kYmtEn36VuAMgiw9J7wkitJNbwRk
5XMa2ToQO9/7ukIOKFyu1//iO/1zLOf3dwrZU+fq/P038y/cgsRrjEHz02Qrx2W6wxVQPJEzYs3K
ZcH5czwPavaepmRSm0UN1nlhAb6XC8jFrOriPoh6iABdVKVHZ5nHzb/47q5X658uGQuMjUYvi8u+
wtD+mt13qsmBWS9t2Oltd6m6ZgopDIOTygp4V6TZ8KzheLFoHTi0uqefbKSz0z//Hjzj/7qlyNX7
5EVMclXEgb2/3FJlWxFlV7G5cVtH5DflFMfmIS68ei2t7BVvDu5hM2chhNpI/Vd7VdDR7tz4iXMi
OpMqdTZsi7Fu3VE7Cbvfas2I/xf0NEacoXoYGbTsVSXmHbJ6tnFok74zUwhBE4juoMYX2io9UJUm
nyt7zlctDXvP7awQ5N1hm4/Q5ZQYHxlF65tmRKizZmMBs43r6TExR+ZgJzYG3viV+yHtGI8lwme+
iVCvOLUMRCvwpCRPhdbkWxY4p5RT5BVGai0bnzIEuE0zHfeV8jMB8rHTELtt76WPsIDNMupAoV9r
wGCe1D5F3BolBfLRdTE5tsLk3M0E8gumWf7u6VmzA3GZghjpHNjKMZO3WiaMNjA1R1z6JLXoXBiL
b1ILOlb2zA7SnM937IAJu7XkPDX4TfqsSc6SUeyMUM+L5t13lHUrinw+xrU3b8mfwMwGJrdPsGbu
8CW0HxEeDhqay5PnLd2mmYfigCpdrSQcw1Vl52pftNXtVGZA3qfGPpUdpTKVkzsPui0LzuiixrU+
JFtSKuWJUHbyDYU8WxucYfe6qC8mHreQ4/xriai7oftsRD2Yl1c3r2psJhxmc0jgYToOrNcX1Mj3
bozePG+8W2ZtaAL8W+ZjNWZx4HnDI9UULFoTb/YfJWPZT5zXMoEl6Du3pgk52G9R/FyjjNcD2koJ
NJ3Pfm7T6TY2kjYPBKnjizPX0NBKQtT2Fc09Td1lLupqk7m46PU2xkrjWDn+RuoKE9TtMM51ZBXm
9oktZiXWfsovcTKqZMP5XKdFtU2/9RYR3tfKfF2N3tu8XP3D1fjGGCi+RdKO1G60yZ1tVu8TOmTg
VHzIJGLGtSOdaIsQ8EvM3bqJEDamfFRniPCfYEWMYPJrO/Dg+qEr0QIgY9ySIrHXuYPbYpFlG6Zc
SEU7geJcxH3SSIBjNjo0mz1LOf0+z2AnczdGnDej7ivL7TsOrwte/uS2qONxk+Sp9y0W95cYcCYO
Y1zif/TsjUzZhvZ+ym+MaF1gYORcRQnt6Ui5xhHrW/Jjqrm95VmDpkmewngbF/C6FZarjR6RmU3x
sIIJX9Cb2F3MezUqey1q/5tXdXtdfRHz6qOR3S7jbSbT7nHOFVN11Vh3hALXJcjJtS9zxCBlFxzc
dbhsNi1DBRzIVEN8c6d3TDT+p1k0FouRxHkVhJPf69K0VrNvpaeoaK9eo5wKshXlwcnObpeHyiAW
OOmcJAmeO2evKX/N9fwSt8yjPO/sU1vr8Y6gc7QRdWU9kxtuYf5FhwWn5IHDRHSfTe5y6ooRqrnv
4BAZcDZGM8cTpRP046gq2ONJDzhuXSX9T8Y9+k4rEDuIKDcK1gfTtQtKczd5B/zEnOV+rsY8xM0m
t52ip2bVkr946Utp7tnUcrvl7Pzzuf/R7GW8rSyYwPZCxcu6inI2XrGDqO63LWRbx3iV9XzCBe7u
k/aaEDMjHC+22xwSB8dgkZnZcUYwuPVwSoAO8HD3N+NUXtea1saz0rfWlyyeRPIgavJTVhznu2VA
bGP5Ux7gIFkhLQ7EKcsFjjMf1gMqFlxejOvEdTh5rrQp4uins2UJ7Tg9xwlx98pNXyoK41ICkuDm
w2Lol3tWmnik40GgbZQ6qwKModvK7dRBM1sqSGgNDrgm0LJ8o6LTKqb7Q3b5fQMpPKSwIKHHrpGv
o9TTJy0rtZ86XsYb3yg+f2NGXduv91Yk7MdJ5qT8Yh8k/Sh/fKe59DkMed3vX/HrMlElQPg2ONSa
m3iW5T4rOX5VJn7ixsVcxgkDodcp7oule5ZW5a1M3bnwmkrwc0/6elT9tEeU3mhGVR8cNZ7Yl53d
2TbX42zeYgrVqX+o7ICFq9q7ddFT0kCxQpYu7pFj8SEatHva1hBoPFaFFafwaaVUJ+5xM7NpctBJ
zSklDavSZBPJ6LOcIzdM2ojXXePkGLaIf/RD/XKV9D70pqmfKNzI12ibaJPmoNioWxwaXVRxskjy
WDoWqHUrMXcOjlZuUMtYT3T47K2kce+tzkvCBHLDhj0f8bmiL1Y5jYtnOJU0lTQW1zdvvmEnyiE7
Vkx8T7NfXmRSuF+TIW5Ulz71kt06Au9dMww1iNFc/syg1DEGO8WNjNx05002TvsuGmNCrqn9zXEy
/3HjfrxthiYOFWxUzHAs9wa91O4m6ddwrYUoKtbgGiIEflzp7tshAo0sYxY3gY4dEz0hngbvNMTQ
KjaCEJl3VOlQinXpxfgRmmHW8C9FA0ubbpgqZMC+nXLzMqeugk+VRnmJ97dpknAU1x4Ou2cts8pt
cOvbvjaLXyUvJyjEgxzdo1OYjRHoHk6Ir4Im7TpMiRhpLCUdXKp4N5XF3g2z46Uu3eKkY5Xj+eSX
HJUduyMn59KQtIublvZo3Hsa60dtapyNMZpqvO/LmY2VAPjPyOO25nEh6n5DLCn+6RXgfBI/yXgx
KuarWy7zngOMqrftBFrC9tvp1i0mPg9jJh0GoD8yRwYwOZxczzHI+RjYqomm6k+9IpNoDUN+W5PL
BVFoE+ZIC/9Dyzpzp9zKXLO2cVu0/aWlCyxGywC/3/f84jSsKNh408DEibTuqTM1WPbEcx0o0522
RCPxqQhtmMxQGRWqAWbuGAhp5Y5FgOQvn9zMysVdYfXWaumd+A6MabbBwVCsecrgMO81k7CuqZ/y
sYre3FRxVOlI+tQhLWbVvE6S9JrPVrK9IdxmUa/a1dFBFFp0yIyrFcSx2nJfl854MQerORh9r+Av
aYNLk5Ju7JTVz598AsxpfYkX0Byk88C6LTok6cBstmCV6YxJ30RLOXzWQNOwXwldwUJP0zsDN+ZL
VWvmO7M2izH6pD+F6S7riJoqnwG2QpMtqcgJ3LS1Li4+ERX5Leeu8rnAtwTsO31hVzCDEJ5Ymsjb
TNgv7ZJ45EvNay8M4oZmGxN49fZhaAYTlszMZnV0kWXShjIKMDZyZThN+RDxlJU79txezSFWr4g7
AUwK9CbOQyly8kiAJgl+QIln75p0kWQd0w/Fqc4XHEVRlHQ7sIMY+JIImf0efxHEmyVV2Rd28qvu
GTvIm6I5at4AzkY3ir2qjfw1wQNbOSh60+KmQWo79aOoHLFK8xjU/ODzfIfpcaaUMKXgVLkkeupx
wQQy99NKV9OwdcwGj5OsKQdlkTaXFqJqyRZgbD89v51fE1j1e8tt2lObqfkrx+E8ZUN7qPTFaFY0
ABDrbVXyTq8WB+BFZSRMls74kFFeUC/ZxDcd3t0drK2nuFH2k9mqZTP28U0LHeZVHxgOSnoryGnV
ffUhusSJOEfn2lOJHFdg5knol0oV1Scr2jLQGk0iIF9FXdxpuZC33L/FTT0ZUgY93358NU6ZodCh
60Hqt5ltHO+nyHxa9cbuMNQD7qtMO2hXwOzaVxNWOkZkkNxNd250Csf4JLBUWIgVMUGXHCv91Hr1
FwBuQLOFFVYt7qzCrARJI68c3/280ELNg/gfxfwvZeYNZEjK6CWzrArTUQmz2Ka0O3SnvjjPVb3D
L8Q44vJKxRevaCuh4ssbYAbEgG1PHvahyfdE2GBXgi3tCxY64juHs49PWu557/KUi8ruJ530qcOm
hiS66x2LIJzC18KmteyqHYVGsaT7ZvT1wJ2zZhvr3dLua5ZDN3zmP6WWsq/3Z3tnUtgUXM2sSrDC
8NgajqxB9wLSNrG84n7s0jzMMu+FVQ/e5rZhmDTVR0yZHbtS7i97oDEgmvJ7OuP1m6lwyyfPWKhd
sexsfo1T7koWx1a06htcYU6eT588UZbtABetn0dtxXmRr5frdSDrEcKxwxm17b1kD5WeXo+E+Ss0
Yw/hyMokF7+JEO8gIPs+Hkzqe/HjSVc+E5cgKdkwcjJ8D6eqIuHBSJcdLRUDm6e44NGxrX0+QcnR
m/wyOzoXO5SlNeYYDnNSVeVTjZeddgBqA4BvtDa1kJYwL92UpS9j0RvFqqQMCxiEMtQxsWYe8g1P
cyj29i1Yc9amOVv61jDjN944AG7kYGxVPXWbKh3Y6OO/+NB69VznjnvrZJH8LPCMHovRH9d2kyWM
rO0eWfdiCS97i4gp2Vstl/HeV6b8RTahfUkmqrxSZ4yfGWzFsfJ7/VQXw/jRL606ExZpQ81MeeHy
nWXJvu5S01q3JaaLZmHtoI34jlY0NnkbupAoutJ4Geyt3NVPNO3iMfT16phKQ37/li7+LRH3sSr4
66+stv8/9fZP/9X2u7r9KL7bv/5R/yMlXjg2/4Sjo6qP7s8cHf0KNPwvkI7/B14OA7aB6fOAMRzk
oPG77f73/9LNPyzvym/7TXimAP1v4DfL+eOKz0HVxOcJ3NYB1/ffIB3jD6Qjnd+hAxFRp5r339F3
/0yecqHowOThD3JwkcNe9v5CntLQECZRUpWV1DAQHAgHYUwmKfy7z+Mf6JfmnyWv//wyYMTRvRyk
Ws/5i36JpGQOVQTQHsx3/+AYrfbcOJrAfmQ16iGaqv7JkMN47G3GAYzYpKsZj4igr6Q3zZTwsEt9
SVqgP+y/seRy8Sun4pWfi6NdOsVjAgq9OGa2c/UsmeQU/XHg9UugnqdC1U+SlaMxeKTJ8BO9FZGu
Xyj0k89Dlk39dh5ZY4ZJ0fkXHDyuxobN1kKGWXmEUpkJHpmZd/Z6E6/HP/9k/sEHQ3+zTwSEqnRA
qNffz98Ju5hkSrp4dUnYeQkoobp1F4/GiqfY/vjnX+jKd/yb8vn7N/AfzJ3JjtxKlm1/pVDjx4QZ
ew5q4n30ighJIWlCSCGJfW9sjF//FpUPBblHpDvu7GUCiYQurkgnjdacs/faRxc6eQOAMTI5dlyo
ifoX4grvmxxdk1WgvrC20gxW/jRdL9K385c9LlwzpqBIgC/0AwcDquP55vHvi5IEYU4pOJTrolwP
FXNklBI+3IceZZWhQELqKO8CUXPpfvz9Y/9c1bSh6UExdj1QtsdXbYRrhwFhrPje+oA6w5DQ2OKs
PhIAQxMYlMiq89xsN2akicUN9JoJC/GG7Az/5vzv/4Oh+uu5m9KxYKlS75U+ADlKz8e30hX4E6Ji
MlbKrRy23X3s3MENNJGvWVNjoVoXA+W2zg7u/Sgap43dEVTRJKmTHLBpsdoK1YtbKKqkstGR1y9E
iYdPJK/1j0ZfBfq6bqWE/5RFFboRQxt6jwJJ1xjHKXRBeNLWXcef3zkmDVq8me6HybCGkQ1Q6qqV
bDznxzLbiJ0opET80dquxtaW6qc64vS4dmkMQoty9LSrOC0RvjPkAiC706XfWJ5Ec2GyOO4gMGR4
YgBvTctfuM4Q0Y+fGMbtaK50b6Bg8XvCqdzms6Zd84Mdor4wOk/6Kv++Fn50nzRgTLGBOLlWoerO
jVLqzr0r0ewGynfXfterW8uoafsoodaThwiw80xxT2+FymvetI8ODaFDO1REYxqj0d/icq6utWgJ
WbPSFA+JzfH7/EA6mSj+PBWf1cK3GUYmUNrjp4Ldc8p0haNSl2hSipQKAgQIoFVMmPUTNW3S7c5f
8b2Hg5HKRqJNfU2CvD6+ZB+3NfAjWusN39iTk3v+L9zd5YBIsqXUSSgKmIBGxPmh0DQkV0Q2aUku
TSe/YGRFDDgYob4iYIqq41hmaC9Gpxg+UUiBEsD5EB35+Ts+WcyWZ0RorLN0Pml8gjI4vuFZDyoN
bd4mH8dTY3U4QCyn5GM/f5k3cxqNR2m6EOAdEHg0u44voxFSuwifmF1sIkRVPylUNuZzY8wKczuC
5JrN4vfz1zyNg1h+G98EGe4eqDvfdE7evxNRyDb7AiOO0GhzZuwg6Z5AdzouadXXX+1aLyaqzouI
zyLod4DrAiQMJpuVfjx/L+88ZsxclFjZgtCXXvrff69Zth7IVcL1A4OiWnKainoXJ3OyO38V+e5l
TLY+DrsUwRA7vkxB3dbx6WKuOAmIq9zFro6BrGerYoWEgSWRbX8b0DNfhWZtp5zkYPgNSL5e66pO
7qvc52Tf++GEnyI2L3C53703dm5InqQE3HyymmrCt+GS4CdpcmILUXUZV2xxon9+FXr/pksrlrYl
i9nxE6ijFg9h0NIkS6X64FVjscKeYL2cf9DsTI8XSyr1khXepR0qXRr6x1fxyFKUM4SLlbTiYme4
XbZvlCwOxOxR63ez6GDZYPrmwguvzl95eYMnayP7TgHbHKAkpNyT79VMSONLFQPJTsnkZSmMofYw
3gyK2zrYGAqsIHmVxhdPjyNJl3WUPp6/A/nOYgMS3nQEOQJ8XKexLvSsRG/7y2IzJhaQIpwHbWrH
K0jI6ZPRj/kBvU2073proIJStzf4KvtDJlE9zLmnEK6NrKwRNWbld/RIz9/e8iWdPiAGGAuikC5h
MCfDrJdV0peJH60Nr5UPqDD6R+DGTr3OA07HPsft9sJX995gYB1cJja2bm+WmamcEhCrEuO+7xSr
hry2G3s0qh/U//O1lBZNMyjXdxp61Jfzv/WdWZXcX3YapkTiwPRyPAyBw4rCwdpPMbRhK9ZaDMh6
JA0sslvYcx08spoE4wtz2TtXZQD6rBXEh7BBPRn86Otawk171jhR0HwZm+jrOBQNrjRrpLzmSKQV
62mYi/35X/snSOHk1ZLuIF2+bg6BnACPf247tcXYIzUjuny2fSqMfAkH1y2b6wibCtFWrqiNLf0d
cvb61BquraI3fmtFvDPKV3vGwTYIvJEm7PsDohdfrqOsIKO+h9FDJT3Q84+ksGYTmEADfsGJhppe
UG4TNslRbB53aC79j8SAQyfsJjY9B2mDsrzqzALPwVTMHfQsCzH8TZfpzkG5lhSHhfur8Sn57ifT
n6x+bRqmd+/H6Pr2NC5hDNB3cwm2w2OiYSqSYLTCyB20QNZ6Z9oSFtldYCefKJT+7OE4CFsumnr2
/G5wshxZgQGJUGBRLQJT3YTROG5T0qMsdrJVvO+jEjNdgQ03GeBpILevbgI9CeyNqX2gqlZd+bqv
r9LYCu4bJcyHwRo5YF543W8/ZKZvxB7Uo8hROp3JtelEHcHuqBRpbvxMmc4gajXDt/NXeWc+9T3+
frIfOPa8yQyxqYVq3j4br7jmqFH4cbExEes2K1+JZOOHFZxGnyMTwE7M5UnmiQsb6nfWRR+0nB8g
pEdecxpdo8asJ8WJ4rWbGvKLpEuyTgPMDOd/53s7U45SDt8sBHyA2Sc7MA5wheDcTDmhduASUYrE
iUkwBMa3YqednuoYwoTgitR7c++gDN35zUS/oZuDqzrJTLx4ui0/xxUzdiqwTQSSNjviE0Qi52/1
7XzKR448zaVOw/Qilgf29/k+wJOiMhZXNFisEaUVb7E+pi91NUb3sw4AG0bpy6RgOZ6/8J+speMJ
Zok6WTbuXJlQgZOZrRRtEFQxbQVoCs6B4GIHa1BQXQkdOQfCHjEfJ4P7G8Q3EWtR1F2nYJPuIe1X
G4dE8eIffwHcDmoMVrFle/7ndv9+EHQzTVGQxmdB6N0U1dgBmKXBduFXv/O8GfpIA0lncW2m1+Pn
HXdmjWZ2pJkSmwoHxwgFrdWIlWVDFbfAVgk/uFFfZyloV7XIjkkdLvSmS0Rl73JBopstBV3zLnVI
357S+Ifp4Rorm8QmadD2L3yyb/cfNtjT5ehJ8ofJh3t8v1BKi0opygOkk/+w06ojRgarD22gKbuU
X/R2rUMQjYmcMWFSBz4Nk4kKuzKk5tnMYeo/9HMLixio1KdGC/fT4p4HDqPdHxfeyPLET8ehv0wG
wL18Qi6WSeuvF98VlN3aSTAOg/iTZ4fNDgcAs7MJ1Xado1+Jt0YRy7XBkSpbZzM56Vbn07jLJjQg
SzvsQuDae4+cEzTFTsoLfB0nK2+Jdr0fOU3BnyKVbEm+pU1cj21FKD0Kyws//50BaS+Ra0twnsmk
fPIZWrFLXSDgoZulYT314wS/idi6ht0G6alBdsB/ZMEQ4Rg+HiL0mQtdsEzzdZz7EDsEKJEcfIO9
kLXnePoSgM7v4HLGKn0IGhAxO1hJRQJzFqLZ4fzNv3vvjJQlYsQM+BnHr64wIglojnv3Bjk+Dmma
HioUZKuKbui+am3I4WGfriPHtLsLH/LbpYy5gjLHn5I5D+7k0qmcW6oSNM5636K3ZbIF+6zSgsRX
YQyJ8aiCvLuFxOY4vwQooY/TAIV2c/7nv3MC5SZsi7IsxcuAteb492snC6d6kNwEhM+PY5M6VFsi
D3SO88nvYL4Do+aoICxF894YvtQ54ppVtqBRSUKbQGsD9DmEdSwu7HneeTpIJsg4RMlKBd85GVTo
lgXIS2QrXSTnr/2oUnfXVaa8SwajQ6BWB220nRKUhGGgreSq5nBRfzr/dN4u9cQ38Y4oW/ukCp1K
acG1d0HnJVg+QxuCM7yMzaSjS+eRdz5W1+R0isSd3E2G4fErKH1Y337F7DF6ARY2p8HfwTbTI7S7
cqcLi/W7F6PSQsUBkLBrn+wky8INFNprWu8VIG/4Dv53VRZfRgQMn//xw6PAyVMj+oo1Ojh5gRlc
OUdGy5dVhs1VDCkBL26eXCg+y3fGCa4BjF6UDW3Jwez46Xk5jiEbzxg7cTdZYVYcCfkYOusqSaqO
RAIzJhI6M8HHQSPfzBGR55DOop/miM5jNaj8u99L6mnkL/wukogoaZhv/Zq/zEK+UoEWqbQn8ud/
/nCodxCcwx1LyzxZMagqOr62BoO+sC+3iQqwtwuwqeevsrzMk3WJKiH1QogkLhWAk51ZjvZLzsjn
VgZgMLTWbrxPzE5+sqrYu2Uf211YCU7ygJZziu1SNOM10AIjzO1kqW9wt3Zshg1MyVRP66kxXkwz
bjZIJPt9BKQdQ3s43dIPzGhBZ8NGZdOcggK0zE2N2u2qH8kwR9NWHNzOj3aND7ECCIF9BYX4FroI
Nr5Ude2FzfY737lrYwNh/AgRcNA6HkMmzXRZe6GBwRYAVOS2ycHQQm/Pv413r+IROseROPAssexd
/tolxArTgpNztq3mzrluZ5zinmzVhau894E7ku4Caz/f9+mCNkdZYo8hu62uCoNNO7k1cVeBlW5y
iT9lff4nvXcxnz0o44sOH+6N4580zQ4qg1yDB49h/iRj0l5VHbUku4qCq/OXeu/p8YkvXgIqRSxZ
x5fqrCUNuWFozY4P2Fa23VWuCvtCseyd/SOJLkTV2Zwvl+bM8VWyWHstWjQGcOKpNVv9docvBtRN
9zR1JQjnpLnwvt7+LnozfC7+4n7ipHcyKpwuaWv8R9EanHy9yuypfnDAIl4Y4W9fFHGXFoYXTFPL
ofVkvpGSIFyk7hybe5HvhAGUaVXM0ttKL472//RNcS06k8z6zAMchY6fIcLONjZaruXYltg0Prz9
qOnmC3ObfLtzo4KHOQptH4OdJNnjy2QQXZIqLCOIVJ3x2mLSWk2yiK5ntxkB0mKu6NK8fRJZlN6P
RdzcOKnuD5SbbVrf+B8zXJAb2fav2VgGzxOYhjsbo+bnTpSYWc8/knceP8F3NOXRly8NjpOtXj5U
FnpJhhUUIQrqRkVnxVMjZkgrNL+ev9bbIUy1wDTJH+Lr52Inj992QmoikgpJJ7waTiydPm2gtyqt
dlqWvjZ6RkWsnAs/8Z2d5PF1T35jAKlsIlydQm5EHdNpre8knqAQljC8PB/6ZE5PdJ/a0Kk8rdyH
YMi+o3jD0KONrNoNChOOzsbq+/nHwTrHQDheBbmxpbXECQXpw6kXiWQNWsqwZdeuiJv6sdOzYXwS
9Zzn121UOOkzokwzX4N2lr/9ju9xTZqSmxI3ASP20amHMli3rSHuS7fOcT7ECMQQf4ObpM3n2gde
fO6RqhORleO0GqSZN7V0qwfUX+yMA2eLUx46XCVmCcKPFoAFrC1MDVwrWcwWugva7HoI5tnZ0M5C
rkgGNPG+zjzLdIOmy+JwMLriV+dUzlMfcK5az+PYP1KkSk0Y3235OlQy6W5UD3GMnUxtw5iZLCjb
3OXCfxoZ3re5R8WTtXZp3Cryt1H7Nql+sdw0j9EYSpSZUTiTJOgKs76hdtjoNSgho9xkcza+Qnvm
S/YRmrT8i/ggELcsjqRcYa8Sxpg/olIZf7UiR1fSTarRt04i+m4btVlIzM4Qpv1W9D3bKlF1+sVh
s/AUSni24+RZzd6Kod0zKVU2JIHOMhey0hA8wvBN8m3cVJW17gb2/NIfAUH6NYdpGCrDbJETaFpf
PbhPP7uuzrGxO4N9DTkNS0DuDMO+rEtAW1LUaJMFYtV11HlAK8NOza+N1dcvrnIxPrfW2oFuaS56
b46CJjvWVTtaQKGRaXrFzilReq7MtFVkMSEhwMKAFeZpjOn9cF6K63Gf+DH2SSOJAS/EbZI/EbEw
fYGWN36ZdPFoNX16hYe7lVs/LNpfDRkHr9kAmjYMjPkD6KiKZBWgFT99CIRkMGVe2tzXdBSKTYki
WaxJ0KgWhhVHR+i7GDY4HkXqoxx6TwGg7eTnMid5aNOWHmMHvXkwrSsyLOWdSsCrh+7goPTRrb94
UZJoPGB90Y+uDI3vonU1Wg3pGy8q0f5rijYdMasfxc8WMnus4xOaWDSdo+2uwXJ733RJRPXGCKr5
g+eW+7AwFhS8ckHkiSQpvjRNnliAqNISApofKRjaHNoIm3fc8FmPuWnif4swoLp4+FZAGCBX6yT/
keFpuc9tTxFipav0yhtletXkbAXnkthw1Bqye67SNJarpoWwuKIei6Q2w2pxo6uq9aAA9aTp1VZV
xzsXY767jQORplsXJQg5MGEIR1cHPXB9WyWwowA/hd+Jg4AZi54UUGU0h7RpGH9AKIs63k/GtLCo
vRkez2BgTZpLD9W/Js8x2hDZ2Ob7tE+Hn2WXohhpOmLn5xoF5bqSJWUQCl3155yUtWqTN93QrAwa
lT96LyMyCwpo26/ryPZn+JgYlPcTnSDgI2NAZvTkJpqUKdHU1aoJ5ExSGZ6P5TvU1kvWdlWCL0Bb
Nzqks76IxYbfmfTKj7LnvAmx1Rl7PBTdeI1T0/MQ9S+onHQskl9VIEfYc8IIv0A6r6BN+ilELUgO
30g0H75gY4FX7M0UvAHsTaNHXILRZOuE456zFgEyYQPH25LyYKqPwrLmL/1SpuhbV2IFsMsqWGtl
Ak+I1aw+498EITng9XyYpaMHKFqO+dUb4vBDwqwNmahL+icKAvNjoMHZM/JsTkVJM1t6j0SBFTu0
NIGgDR6kmlfeSnTd4K8fMJvmr6qT8bAh0ASBap3a7gZB7/g4t4nzoyGF8YFgKIBNtT2IH2MDL5Vh
uxBkUtEQA9axUq39NsmwTTjiRafCjNmKddEjai5yTYzE6aBOBKPDI659ImSqChD+Brpg/jT6ZO6t
QbhAdU+TDkBrDYhhYzd2f5f3KnQ3jj00401IsisOnTTJP0bW2JBbENX2R4kFO4JOnaVPwm/iHxzZ
KKKHUG2/o2XKXhIilp4Jkprmg/AsIhfQ9Ye4L8WgXkRchn+mH3IuRyaK1nOhk0SxmBkflhH+BuSu
XxRyiezZhRzyhck78G+FzVF5ldd19apcQEEHjxgutIijzjUSrvyTnzdzsQv5TKcPbpQ4aq1RuJkP
ciiJXDJMktPQxFgF6ZhWFOt1OtEFwWHgF7eWCtvbhrF8O0Z449kLNNhiW+jQJZ9MX4oro0hzpDGh
S+5WUvXmd+rBJYlM6RjdhG3W4TElLpuViOTDTRok8l7lLWuVcqxOHkyCfJgqrDB7oF8dtrAxAjRh
YEBttYqpTaaIh5g6N33ieHe9kSXuSjViorsK0R4tdmGCOJnoID0XTRM+0QddaNlQGeNd7CtZbb3W
ij+RvNSa+xD1TgspDVDrEgA48q1pAwfVmimt6CjbJTXRQr1hyE3F6NOHyJ+N+87FdQOXqnR/NLFX
KP6Z2TzImtvfyp5EI0fFlNR8RgyBKpNsMDTE7YyRMo2bp6yUfrJjGkjYQXgl8P2isYDUDrkXvkZM
sJ9nDu4/bcPLxKEiw5K2ozuaH5RrIuO38XOZW5alxl2VdJeW8JwcUV2nHAMZy+zM/r4Ybf+L6S2/
xnBZOBY+kfdhkpJe7CTCnD8um9hcVaEnbtGEVwYsJKN6iLSNo4joDiX2pm7H6NDLIfgymH6fXEET
ne6wiftgL+FsB/d5CaKuMFURbIo/gqHOKe2HCY4fmOugRpsXoX+r1mYtZneVZXPvw0h2/AJnrWrC
HR6yJF15MUVP2Pl+3t+GiRf8dFpv/EoVExsPNmrvOfDndCDeAyrIymqa4jv7QBxGCNU7RvRgk0Qn
ndH6DiCKtTJmn4d/oZhEsnK9yZGr1PCZasOeMJONG6Tmvdv1+FBSpZ7qMI7v3bmJHuJYehqcCJ+r
qa2SsDZLTk9t2YJuhudOHo0/oGPEtNLpb2z4fOJlnMxMN6EYWSSExHS/qptJizVbk46Ustz8mjUA
+zfRrCEqZT0ye9g7OB3sfqSbHYtNXzfB7xT3/PfepKcpZsgtaB8bIOOSRZPUljIi0yRhk7SzLC0P
DohhtY3h42X71kygSNGbbp7cTkzpxlHmED3xfeBCmBQ88TUWnyQHDW34X0cE+Pl1naZlfpPbGL1W
kHB0eoOBskWnkou83XQxEJerzBH2XV8WlcRv1vTAtdhENCsTdUF75/QgdFnfsApsG4dUlk3TN6Xa
m4bu/T3G66S+nmAHmdQBU7IIjFA46T4YWux2Wa+J5jD66VMOAvy5SswAqCb9hHyVd4btYEwr20+i
sjL2QLMzQKaTWcE0pIIIXqeTZnrTD0H2giKKiJQwqMRnp/Cijw7YZvPa9Kb4upo8OW+crC52KgtQ
gSuGygcCYIBBWaGfHgJpEXKGc2m8KymT0abChZmvUGz05RLERhTEMIFH2nZu5y0StCZAMZPMEB4z
ny2aRcg9+FrH8G6zSchiC7qz8G7zyiIijc1Uz36FuLdojWspeAJmPPq7in3xTwKvIm83T4Swrduc
7LeD2TvomMvKj38PZGVxb+xOSILRoA5Dc14ujpBhE4+++cpyOX3mY3JwbCIRf6ysEVypwnoEf4kg
jtoM26+iDsoHtNlZuC3E2OwrUkbQLZgF/Uk8usO0jtjNb9s+ootOP6C7ZS5RYHFroYvbdiY3cDuL
kNTmWk31wXOrtNvYI7sAcPmOOYNN1l63a90iM8nk8EOHL6zPmJKySPabtNDs/uuwnNYtVTjXgVeV
M+2DDZ0/o5Vv7h2U69YhnvWCxAu6rHjMxjirt+DSwwGezwDBLZRNAUg1tmx9cCzNv/9/gK9lVtSj
5iEujYYvu8JmHanBAArPPsS8UOF87yBPi9sDCYc72F0sEH/X8DRaqrItwHDylpbAoaxbqGXhOgE6
+/8ym/9jYPjb6i3nVh9qDq0H4mBPBRWOFbKBtWCHI+Co8FbiChy7tPtdwqDAn1iYF07K7wjFHBcH
g0sD9Y8o9qQUZTWoBmqbwo3t0pjlbFWyNBkz+YR+Pv0M42JxJpVMOuRZfsoMv35osNFvewfXMDl4
4OHjMKibVW5M0z7D6WdfqDG8V9pwUY5TQEUAIk9lMIgiBS5CaKI64i4n8hAIL5iIr50H3/igalQO
fVnpC+/8nUIT53iUU/CG6AMFJ7UzL2I9YgxzVavqb4xJjliuFeiHtILE13lgdwnVAOfYVOQ5nK9e
vL02FbRFGQrMxQpoGByPNzPCGOaXXLudU31dZaN/AOvZfYXZ9p2NZ/hhKjiOd0tg6fkLv6Ot4Mqe
7y3WGfRb3slgyPI80IMJfiCDDIjcXv3EwEsRQ8coAn0Z8sH7Dp2VUfzoiMO8jgVuy7yewl+uO8UX
ypdvXzyAJvQddMhoatMXPH4MU2IEENHBzXXG2F9z3imuCdcDcUHRE/qxzr/QDE8vvPe33x/SVxQ4
tGYRpsrgpKBltDi6YbYuGuDUusbEwslgZvNTQVe65R/k+wuP/O3kwvMOeOAY2HyLKsvxrzRE0k9N
jRSyM6pqVykM+qSD5Ot5Yo/JmuaGEnumzUpJ8NEIgjNoONMg5YyfAtGUu3lBL0pwgqhNkyBeA7lh
V3z+Jt95KCyDDAzEJ1T9TzV9I3FEdWxOEZuQGg4wsU07Ud3GqbUTjfx5/lrLWz0u3CG/tpfPDqkL
IuGT7sJoiLyYSg8J1FBVt0HltfADbXguWyv2yAxTgR299PNkRBSPRECMow+HeHv+Jt4abSjf4P+g
gSnR3eO0OX4raOscN1okJSbYleK6MmfXX7dxYj8Xsh2fjKaR36ZwAEUO/8YAj2mZbKzwVvjgcEVQ
XXgB79RZfbHInQREO8TMf9BLf7WREss36j+WBZKEyAXKZ3zxywajnjP/sYgritpFXO/hpIA0b2Yi
Jnqr2TV9OBzaNB2+DtT/tn3dhZvzD+rtyFjui5YTIigcLaca69acAksrRkaaFznARCQNXqLxQkW+
cchnkgvPX+/t1IiklT4DjhHkrTRTj9+LMgbRMBDplZej/6JpT60SpbqM3cNyJIg0u2tCxpHaOD44
w/MXX/7y46HJL2QiotPBNEmj7fjibp+mVh1qpK2jbvdtU49rxRHtwth755Ey8vgIMMVglXyjrHOx
k8tFahjbZD5mSKg/kKMmdx04iSs/B7J84We9nYFY32iA8aGgUKaFc/yzMuoShuGwwPZNGz04hfAJ
Kiq9ta0QmZ1/gu9cyqPHhsNz8bABzjm+1FCYrVzIdoiA+nkzqy4FMEJFcAZzdGlifTuRcAUGC/tb
etL8sONrRR5eMxDDbBmmuLhx+7J+wciT1/QSS5+QxYhMuNAYu9siMMRhnM3f5pCAEYEeua4VBePe
q6pru0VU2fTGvKVEE+7c3gaAS4l2vM7RvV6453cfj2l5KH4RmtJePb7lIZjQfsIBWlOsSn/RMRpu
ZDXKXSLm+er8m3g7o9CM5l0HaAr5hNnXnlwLf1yW+6S+0JwWxUPbL3goVTXTT5B/ZYc9bci/li7q
o+t0soFoQFiNh+8NcVBqS/pUU4BPRwW2sWhZmI91TJrahX3QH0HE0QeHTMJnEub8jl8E9e3xPRIL
SRClmImioB0IjSmZwA6M2DeIe6NcPQHOHnS+d2UZg+OYzEB/QkAESIhkwXADLk1Ma0QQS4QhU/yu
IYICl1/d9MRL5hXicTo/BhkFymx3A+FR46qxw8SEMoH3ZzX15F9dF47V3vVF0pEXBKNp20VEP1wZ
fYgffSKBWd938FTMCx/Kn2Xu5KdjDlp63jwBEhRP5powBA9DkYs9IJvM/Wg0xgQv3M++UXuwKgiz
UHe2FAxJFcu0ndc71tSx2qAK1HcYeyZ92yQVoMRqdL3nrvdS61tOf+HZSlL96nkp1cI0sMmtdRWv
fsXuq/+WFpVJiWGwdb5NpyTu6CYm8fP5gfdmEqVgyQEn4Jvkv97p5raJwjxj90vOi+CgF7SOt65b
PV7QQr491qAZ4LRmAQD22UUuPvO/z2w8KT+RS65q2ofEmRV9MO27Uncg/Qq73SczJNxPug0JXU6S
khQxPyWcJunJUxpqOpprUrUCYxMR1WLcUOkIze0AYHG+oGR6+zQwvSGQpU9pBkAml3/+17ruUtuW
E228NZ2baR/1BIQKjpvbf/rM+dCZBn1cXcuXdDKYqIkAHiuWIlLsRRTBEQyshzlN6gujdnmox4MW
VYiHM5oZzFuOT8e/xuDPzY4wsfVY1/GGQCe5CqmUbHWhiBtIo8m9GVppIUKe7O66dZLM2Z3/pW/2
B9gEeJ5YshE/AcM8OTqNohysZuYOiCQxdh2BLSsPp9kt3VnyYQqLQGNAqITK0Bf8cP7Sb9ZtLg33
Ej4obY+lB3/84yda7b1IDPqpIyySEefJXQIw6IlJRz5OIQjo89d7Z+gsZ2JvsU+BOPBPHnbIV46c
lmKLqjMBItD+qfHYX3ijf5R0x690MW1zElq8mcuO/PhXhZzLVa6HdJ24hfOS+WS672IweuW6ZdcQ
b9MuizL4lTFuGxq/5bCdsY4CqKHDS20JAUZlDQ8kqPWvBlwp0qJoIN54vV31BzoL+QtqkulHaMQ9
80DVUVXvzHF+WvBv97nnKXIqx8QjEG6uLLKMuNNvUy0DY9tn2WBvZr4pl4+HoBCcTl1Btc3xqv6h
0jWMBSKVySCkoGg8J2gAw19+bjXDAdcMyPJinKxgSx82xMWLShiQjIEoYKPsQkFqSjyAOkEWRfaO
hR6YDdIr98UM8VVDIavNR84kY/Wx4lSsbyZAoKjMpwECI7LriWMK+DBJGpSCOQnFuyOFwEqBHka1
M23SOMZgmrjU7fcKKh07CoJsHwjS8EjU1h2dKhC/7mOE0MpaYduuXwPsL+EhNrHCfK1pNV85HvQU
6P/Q6P89W/wjGsp/BFUfoU7Ogq//P+Sd2HxD/xl3svlVVK8txJPX/3r6Vfc/cv5P9fu/VPzrvzhO
RBXgk1IlSl/9/J//Xv6mf2NQLPkvNlK4ePkSTGTLrvm/GBTzX7jvEfc6jGGcY0stoaxaFf/Pfzv/
YpOHOQKJioeDhinrfzEoxkJPwTYBUYT9OGoq5x9xUNBzH8/KKLxxdOM2lst/qGednpkGvxwMYwoQ
dOuJPJ0g0lnBoEJsXf2uRAcnrdM1vdfKggFAh3yUIUxB0/wKeYiTlQTng0QjD1JoYMIilZr4hPhq
AHTf0dUp6BOEJMsmeyqn3gc7SprvLhS4Z5QehsCpkhAZhDaRAO20zWPUuiE8ldVg1eLKcbLUWyeQ
EDrScmIg/3PFCXgDrzYhkDdV6K+Dno5ZryfzxSC23Fq1VZ5/wg1eRTAJUM+u3RAjJYA2Gvk7bcxt
jJ50UGrVx4VJlIU7u68UxKevPHTl32BxB847lVX+M6QLoHZUGeK7ng5ttFLY34HGzV57De5grlet
dmeK8z4NrC17B/pKY9uEnxIrKV8d25mZwqCDpys0acAcRafyjx0QC6S3dtIDXyZO+FtvzxxKp06a
e6FMNa8mDVWynZRHpqajxmf2kCSCKBV4zar0xualsQgS3pYq5fQsOwEBTSoLgK0K5ajXOOO13lfk
ATOzUZXvCVtAaTKW0O9WMKgmGjlzAkPYrgq5GcyW63j5YP/WIpsfClNnaHQzOyK4zJjtg0qC+rdn
+CBriiwZpqumno2SIAmRADXWDdDxWfSILzlkVROgzdYhiK4zcp6ImfbPYipFjXraEB/rNHO+JUA0
6lWaKf+zQ+zisKdDaX2uwq57zaizUmH2Jvh9xDD/stpo+DxYk6ZkQVAtRw4KH49xZds/4c81dHuS
SDDzBzapiC3tH8DkNVzU7TxUxGGB7POJ8RhYI0kADJuuhRdqG+FVMSKGwnGDMlXdZV0uJDGykUdP
smqEvx1CX+zcQtTWfigc4xvwLX0vUpcW+17WZVwe3LaONPEvKr1urWgpMQwC5sCdH5GUzJczs7jZ
OaQX4t2iAT25hwYWxCCsOP8x7LwGW5adlQCim2JS7DBxxTjhfavMJtwOwuZ//aDRCSEFoLN2RI2R
H+uaSWaTIoqxwfmmTZvfGdjIdbZVxmC8mdMgGG5FnITzVdjS6drVSLN67rjpsy0BzZW3JlTVrK5r
3xhwJw7U19YqM7wOaDVprXdGScvmi0XEUPQ8WyXEv5DTLOm6rT+PoO5juHZDnrvzeihNsi9zM0iK
z33jmuO9iLVb3/SZkTpfyioJ8ptynIhTXtV9Uwc/yHat0ydANEO8m4CR2E80KsjZicc6bPZimsbx
vq57b7ips9IkcjfrvYAHFhgGM0FPD2g7dnoUz/bS9l6bGHIQIaVhS5DWmHAZ6fUpqGFlOV9zY5wj
/LaN7DbAQd0fpMuy2RTWXLpfozyhiZ2mY/55NMwlVpb1EnUE1rz13Bbav9VuRwympxwipcZcqitZ
duqXDV/BJ5QiQ8gX0Ye3Yd1Wk/FAZcBnD8s0o3ZtGFv9d01V5jlMF6Ew8y4hRxPByckdPSo73LoD
xvInnLDZuM4r336k4e4v+6VweHQn08x57zGTkmPSc+TnEAmJ6HAcf0cmrG0zHPiakzxF+JBYvNJV
oMYlM9ExzGfWp7R4pn2bPCUZZbc1sTnRYdTCL5Eu0okGwqycOYQ2K53HrNPd65z4/Reb8JxXkotE
vxudafyBoVqg5FBjywlXpUk8fW1Mq4NtPXVFerAy+nIbRK0tyc9uwp1EKvfg741J3j0GqJaIWyon
RDR5XyqMnzrhYRm9GJtdFEoFWK9s9ANjoLP3xC/TH/u/7J1Hc9zImrX/ysTscSMTHovZFICqIkVS
FJ0obRCUgwcSJuF+/TxQT3y3SXVIcfffpnvRLZUDkK855zllZ9fXFC5rHhlutnlhk5peEwW6at+P
DF/LEq16F6w/TPTkJYoqf7fwpsnih5PPVBEDUO6r0zSJ6rJUBeIIvk87uSmbsXxE+/RTL2Xy0A0S
4d7SXHrtoYF0l4ddYKCiJOcgfx67yfpUebsahJkGVBEg2w4c3gYsIvDyobuD96KunM0ddxxAjQWn
Qi1ph9u6ZSh2uZ2fZBcQpE0AOeAKzQ7+U5MW3j1Fbj9EGcUdjbdKy5tc1YhwBqQou45ue2hTlFin
TnLhnV1rAtCHVjclV0Lq+iFJvUZH+bLrK6HobQHqMrkwe2PSThoLcDHS2jTLOK/Y3yopJngbs4Lh
x9EGncLF0QRcStgczF1foyr8NolVYYWv/fVDBun9UzfwoI6zsgAdGYzsiWGTGSK9ZJGUuYe+HhS7
U2txhjCjCH9crEyr0Fy9CT+fYSGD58q1zq0xBBzPoNGJTLQ0INasYDIeZ0YrrmolRpRiRYBotjFz
ZFOjufXuuQTO3kW5ggQV1dtsyNCeBhKIlh7t7MJA2YtQ2/oPZlvy++l5DQD+CKQrZPcVXypOZtBW
aD2w1KJRvR1MmSRIJaX1SMS6xUJuRuTFNSE+F50zDJGvgA5AEXfML1Q0jnGcvXH5VDVz/UXCn2E5
QnPBV2x1wX4ZW8ZDNtjZ81Z2wbfKRBK+lwClG9ZWyptwurUdoUzXgmMzI8zB7Xk/JaQB50qgCBIH
LTUiDwbVNWWDP29c96zmDgPrrCauc2k49z73zByJRhKMZqSqJ9F26Yb6yquatA77WpJ7lQ5ue1Rk
dtnHdDTUxZb6M1IcW6ZAm2aJ3CYo2vd6KR1mbuWQ797ztn9vYqbx4WCBuYvNpdC3oMe68bSwQAbt
MFJcHYoE3mzMaqIWYZnybOrHlg0aVCdtIY5ipYuAAtxmbCuL/51m3Z8QIGiie/JOUaeUDE+TY4pU
5GqmBVXnocS4GM0IFMnPQzDZ3Gy5sX6ayPGYTuhuNwjwHlBNe8j9BWzknNRXw+KDFeHa267c3lLf
HFZ7H8vETB9AVLNQ8hHFf1FNW+5812r9Xgsv0dHGhfkJTwuksHnDCNQnepgO42r3NqFEdX6eloGM
qF6T3oXCxx5h71oG16gP4pSSVqgnjc1zOqzmgNBm0or5zsLDJJyJidSEqvbFO1BlI/sUshYuhTN1
Vtz10/ihoZz9Bt1MSTi3Q30/EEX4OUDr9y0dl6CMxOTR7i6TlX/uSD9CG5T3zSPK0vV7q1Z1W8x5
Mob+JoKH3gvKS1Is9Avla8LvJ+f+K6dy/6FV7tJDjpNEphW9Kp5yJ5c/zH7dCIfutvMM1Jp33Bnm
50kY9Z02JDF4sq2IOV4h9H+1h7GlLhvS4EuHpPbj6lXOi6dTBFuLHpovauvB3ulyDa5Gy6W+AtVP
3hTVpQ8osBuvF09LO2yzoipQ180klDdjtQEQFSbU8WBTCPq8Ffk4Vv6li4LWAM9Mwr364nbd3Idk
KaCIYX6oHlJjmc91tsCUbtLFv+1hh2va6l4j99g2EgObCmGaN2zrheSRj2bDL+ePPNOwQKZLRVDl
DsfGR7BZHgWTNUwtqSGVg/Rkv1rMckI+17k5SRIebFB8Hn7vzMd+VeN3ZQ79Z9soAHu44KCLGCc8
aQu2ORofk6Wev7qtKx4KnhiKKMwRcGJOkf+4FmU/Hoat0O0xQMB83tD/UiygZAPWQhQZksxxgRnn
OCNc6FJluTokJMaRo+NsKMHNeSes57Ivm7gxyjE4j+jJKZg70ltJyaOexolf7hlC6NuLMFltpG7U
x8ZDMiTjHErDVpf8keSJXQWqJ5M6y4j8plnhPpR+asXIEFb7mozhfUQZbEhoOgOW7MF2J/cjTI6B
iDaHgDIgvVTsIX4KZe7sXw73qS7a78syuUGczNS7kQmsnZKV0D7guNCzXoj3apAcWwuHjxon8XlB
0E/LlQGP4+lQEx3kM5HwQ6SApI4QtWE98zurW4nL81PvE1oe4qecbwwjqJ4T0kRMpMPB6Me4TbOn
rE47n/xbI9ve0Vu2dUQHZm9Ejifz901ANOMtSZS4aujG9Mjtos8JyFgnTkzoQ+i+HfTPZirMgbNR
MJn1iYbMKZEd8MB1BWD9UHX4G4/2MoM6mMgMYlpi1sDkjLEy1dlnfsKqEPEiIXZl47EiJ2AoOA5O
VSBgy9OFn4ZEPobCjqyBpK8LmXdSjv6xgNQEJscdofzqdGXP7KPDQ7tuklVzYzjj0J2qYKivvQWM
7rGAU9OG3WIkAJgdHmXRqFePdBAi2vKjblh4s9CWFbB6F/vSAcZu7t5XVoFzwTJSWlJv3vL03Fot
x9SSuMQyza1LtEq9leTAYLIhnniyare5GH32NmRJl7QIxbRyoItt1z+qLQl05HCyEKtmLU1zopgZ
HgwAY+VlgqypOliVQuRjl1K5EVpgnrJT6sAU3WqLpR++3bulprQ9Ie4osOi4ugyu9dquQPtTKCsc
uEHwbQ8wncLO2/thFvjEiCi6DSbmDpjVS5Kiuvxc2eP02FWlJj3UVQF7iGAwkeSxsU8fRdCNIkbo
PJPPuVYVBWyGkPGAWTcfIu6XLCD4ZfU7hA89QkvUfgunapcH7amruLRQnOGV58v1C8pOq+L6ZaOQ
MTvE7mugZJNdEk1OwnSg19Mk4cZUqBFrOVQA3K0ho+upq1Kdq84rsgsTO5x3TjmY25tkRld63nzg
GddmDcz9zPmfp9zfo4thJiCz8oIdUwtDKFm9nzpj/uu4LE129GXOz2w6xjDeUmbPrMzcoDO/JZan
1FG5oqlvmCduDV7/tOpulszipCShCeIdgdggodUE7CDmDeKNKomMhB3PPpbYbu2MfVwOQ0JYLA3i
j0LMmzx5+/HO0g6hzGXGW9sO49Y6IDDo1asbw8vHjZ08eb0cm6QgXQTOamtiUUm4Jl14NfOjPTOE
DSfEXXikJhMZYFmVCTFSPoGwbApE0p5sQQq9joKGYvCQm13vHyfCxeaLeQHY/56cFDHdVGOryTTl
GVF9IPSvzx8SryPUeASuPn+anJTrEfnmtnl300azeRVYlUMiy1wSiIwBxIDdOvXF5cxVDeXbVI5z
tII8SR60Ij3Zp5bGY3jYEJeuOISNqadNZ3ISc0HhzIJnQkp8vWabvirHTo4hCmqCBRBzpn5ID6+K
qKvdMTubBN/I2EQqWRyQ+uBTHiD+DzGIqqD4UqrWeEbWWUOobwfG6cz8gG6vfMU1UZHNCJ/bGkDt
j1a+ktJK9OQabywU1cm1arpM3yZMObTwj8nQBAqGTMzGPBHPs8WPYW4m+bvDOJAw73bYdC9gSOrh
ggNec6U5fe/Cd7Sz4k57DVYHdquqPnml1cmjM6MUCifyQc2IdBmSHpmsb/qEANW6MvxFrxHTS7cN
FfL9lVG51d8VblW8zE2K9V/hkiKySPeUvj2AzT1ampkDaPtquPHdxrsVS1rXWLZIo0AU35+2ZZj8
k8kd5cYLG982woij9ohHUnDSrOVanwkNv89BzhBis7EmjlYTjOjZJWvgwRUtPqRslqM4MH5s1rhg
IJiT+uE1fpi30m9jdLTVLeMB3BAO6ZYXjN5aCFJt4SK8G4r6E/BelP7GHIw3OQF169Gg0X3Oez94
CqZmZZnvctUSrtZ6n2Vul1/QtUPM6gq/pc8yVozlFSG0BKPLvD+UJt8zT0tmiBznBEdC08GFe7Cx
M6vIrMmaqgwS5A8bgEi2ZRRbHCXEtpC+5bXDN25+Y3cf9N16OU2DXD/2Of3BxRogxtW6JvJHuX1P
15j6C6VoOc2aAMwiLXVxzc3U9BBxp2XE6KR0rqtT3vYDhVQr6JzJJGqy1I1co86rBS2RS992SrRc
+vPIVTLfMN0q0ge89JQWt710W4uIARlgTYog+JTqWAa1Go/C1TDXDgZoLnUvMFuiZmag5MZOUmDp
0/7GTofjzGlTYth6uCMnAiA62shGLwIXUVs7XexbC5nOnVvaeZT6zIvUsV17kayHgYBj3H9DBp7S
ONpEovmI7LMpP059bmhOgKByzxUx9FXEegXODb3gtMV2SQOXHSzNVPxkN+j+CfcZvU2+kEYaTHcV
6w7/bGeJY/Nju6l315RiXb4PE3q44tDjqzG3d2yDnPbEYEDQwtRd6nDy0CBnPC5KRar21yzIpvla
YGTLnokbEcjGvVYK2IdU7alpQSQyzR2h2dVr9yUp+jX5PJpuqR9Klu4ML3OR0CUcdOsyGDs0eNuL
FZ5F4NjPFNTZ8OCkmw/YmrVZ9s3EcYRGn4f34t57KtjzV+o2VxUmswApQZ7bU/E+5dJo7ziQEgfX
S4/zCN9DN8b2VnWX+GnWxz6TS3GafAsF4MHX3o3AU8kkDPwCBgB7O9P6d26EFx4BPj9cfZHgRuou
taHHLBozODJYKrPqu1iT7rtqc/k0SshXmIRQL8dWZ1Me5t1uBQD7USAVG8uCDADAUcaFXeZNsyc0
eFdslXqJpDPAizorPxnCGR8PGfdW4y8n38qlfUhTRZ0s6cN5ihlqvR8MP2eJNnTEWFibrvoDsiYC
0GVXErrbdQ22EFg8pUlbhjw7VAHTJMZDonsOpMq+GUXlBMySSuNeZS3quUKq2oxXJkxbGJTc2BfN
0ma32DNlHSYsFq8ZE5HxMHezwT/JIYsZaC7ObWO2JgSPcfTTA0mEQFLLbK6+tX6zPAFJm40or3zl
HyYjWzTPlYGc895L8h+SKSgfwctIMap7Z2EIYC6DSZSalw44Z/0J1+gIS41pmaIYTEYpY3h3/XPb
WIoPXE3mXTGPBOnKcZVfadPSY06iNeaeJZvD2ccDvrEQffQxMUIz3ByPXeNoDvQOyFgBVk9z4UcC
KehxHkas+lzNdOOLJbsl3NTmfW6X2UG+n5r998nT7hh1Yio/rJ4Y09jfPC6zSWzqXHL93yWN5w/x
yoj9zqZBaSOavOz7SIl4xziEb2ca+/keBIlmGGj0SclXMji3Rk7mFW9uSXjqFtzJIdVDkR9V7+v1
4ALUL1F6t/PH2hEuPYayt+vAy7saL+xGgWkowswO21TQNaLkJxas5vgr47ysGHeURe+/GHkw408V
qv7RIr35PllpHiUMiaK140FxZRDluaeq1Ak9OoNojjLiQADN1aRO2FTDcBrblGn/bKzzQ8LqJbsI
KiOdWUPlix+ZpJDMeGa9+XoJDGD6Y2EX3+mjcpzWqvWv6pKkwJhQVQe0g++a4OmVsVyYue13AEgr
Iu4bcDBhMTasaxzlMF+xrYI6uZil2KJCoQJgp1LaRZTbbmfHSN8p23qeftklZoqWEnlkgNSW+LAO
gygxFnY8GwU6N0M+kJ02CaJVcjEeg9pHhhTwWLIPykip9NmFNeU+oWEdhLOKllP1BoMPml73Ppkt
8eSPCRL0erOyD1YvOq6iYisIF2TS9K3k4c44ZPZHxRxnoh1njGGLSzbW3ddg6ZZHyZ1kH6ZEDjdK
12YX4uowPlQbRHvm4vDJDykWaZ6plZk8YNtINANbS66hBckELHbAEuSGktD/gEtME2TeVvxJkoEC
iA/Mfb3z5tYuVqaqy56DbkmNsJ4s9wxNaVZHVIhyAP7VdYxy3JU4QeIjdX1B72fe07l5lwn4JzJB
7II9OSi7eqdSsZc7mBPsrLBwm80Nrc7qi0/D1o4/im4CISDqavrm2Vtd3rnjMAaRKfYBMGMYFkE+
Dsg7fAKB8c71GuuGnO3FQ+k1Fs+EbYoPM/3XeLIVONargfd3Rdh24B1mnWxPNmsnFXLUWYJ5T6N+
2KrddChmkypjMES/HNCvZ3fI89sXYKhdGa2iG566oE2Xg1BV+/XnSvr/L+f/e0eh/W4539Qvffn3
Hfz+B/4visT51y7KRcUq0TOiacRK8FcUif8vgebI2tVmAdU2K/V/7+C9f6EX579BY0Pewb/+3w7e
sf/FX8cmHf0t/6A4/E+iSF6rOrGOoNkGk2NCcd3dFW9VnW1TGkuRb5wBLfvroAt43I2qi1fkQee/
fSe3f+ly/qvR9W1LqzH8z3+/XvX/fCn/J45pD1CxUMC9VuuUuZdsNiSD0LRwtfNy7GrXobxavKm5
QgurTux9qseCx/lJ5ST7/f7lrdeapL9e3yO9GvjvHgCzqyT+LmfTc7Ymdbrx+MYBlt1KxuaMpv2c
eYo14dwy8nqy+QpW0pBSiTGfnUMq7z1r8r6yTEluAbP1ZEVVq8DyVTp0dpvsve6YMI6SR0gtdXNC
Kjf/6GZa94jUrS4LO5+vtMeXnrH2bJF9Z33X/FgokJjMUkLJA5Ks7IHrB5tFz/r1S+qt08dpcsxH
wY7+OphWY4znpsoef/+FQF3kE/9bP/V/3wj0Xmvn6Vt43F5/I6sSqCXWYuRZBBbxoDFhvTST4+Eq
Vg7tFt2F/VFUpnypBshqkccQYSYhVAkM4pvVfSNpDoF0QVV8NLKK/gCgj/o6yEV5hwD0cRKCqPBJ
sUpTjJVVra2vcjFJw06dcnxgKDfjxSfp8oujM7IbjQlb/5njoX1emOQTkOYm6x3JVD3pjf5eFC0u
5VgU+P34lbiN5WEovaGODT7FfEPqbXbD3L0zLwdbZc77DE5ieWQmXA8XonOaiQ+0A0dw+9I9LK65
jy3mwF1JrrQz2g2OaI+SrhlfRCV4cjfuKtuLQUPsvt781jOiYbD8z1THPghJjw1ynKEZ3I55v4Ay
kCTjeVGz4Y/Hv5Smt1ZToLZKOj978XokiWcKQGc5zWBPptDtvYGaE+V8F5djYnGWDs4wEgKX22yn
OZHLiDwSHzMF/lL30G2TrTX4nEDbIY0aESAjzmvrisCHwHs3JMnQhYntVne5G5A26xExJCNTp7OO
bL/qvXMul8D8ygd2HegMKGJCz/bS/EOZ+NQjSWoEyZG9rMqPiNNlday4KqiLRGOC+7dY3EXJRJsU
j8rEulmA0SkPbV2YsPipY62ogrP03uQQbGGweHMQzs7QuKT0TUPyRW+MR4/2aOGe4UdiHFQYHbyj
bQ7sLPJKrBoYiGt/RtfGxiG2dTUfDViQ+VGsvvhTONI/PYwggMPVwtYkxVuYMaDZtZyEHsO09YIT
gy07wkPbvS+lSbMC3HFByWEAARIFaSjoKX78/uZ7Lcj8eesFCIzhymHhQye535p/09aO0gAiQ11O
MHjaxGPf2u9MZE+Xpl3LUyuD4g9+tTea479e0GGRaFI0cnI4b8SnbpfJVgEbZywCuHm0XVZSS9O/
y/vWf9EdfTwuXjsaHbzZa7dnP3TK+kKUNe7FZQ+/qAkmxNBlWO8sOv0/pgftT//XzyIbjxnyXNTu
AirSG6OHWQsqwK4aw44x9S3Ac+ekrcKOZ1ECG0iXXIZodMk8nGoP2NFiEnrCwP7Y1gYjYY1L4vc/
0K+nBWe1QPTsBJzb4Fhf/0CNMTRIwbRgGGsTmEp2aoo8f6U7+v3r/MNDeDftgDy1A0y8SEJfv5BU
pTMLHyd+hgP6FlM7vhMeZ8Qw1vbgfTeWFnjtUoAeO4g+YwWwrTlHte1mDIqknouVcPp1fu6czZJH
DAUEiHqGXZ1qY0hqYjtrtue/f8+/XrzYvCyLXDWLb4Yi5PVbBkxJf5jsb3na1BdJEOIpWZKalrLJ
7vPNsP9gPXmbwwLGGEeUC0XZMQXet7eJQaAlWp0azNImo7KfusTedU+9C0kGEQMJmID4MiboVfqe
iJ7yaZ57CytgNxjH33/w1xcFdQuVCw4hJJGSFvJnKff3uzbbHCWVLLrQ9mG5gPI3cSSU68PvX+Wn
6PHf98JfL4M600FkgEGAGu319yvnmWwVwH5kkTvkEcoMHFzNhPiOsdz6FZdPchwhHz3WSCquGLPv
uevorUlQK9yyPBpML+W5XbqXVG9Nfvj9u3v95NzfnB1gd7F2lBtu1LcUVYbv5mAneNr7uU4uOscH
0lHJ7NSU02OKvz72sQ1ECZmM78Q6Dff/+asDTPNRtUI0997SgfOeqB9buyoEAyTZbZBaTyubG+yB
s3SINuAg1+VkznUkoR3FvbfNf4CHvy6a/vr8pmlCEkS4ivdl/37+9uTG15VR5HENTBjRNgTuKB9p
47vllqU5urGiyoHCDFP8+w/+1v68H1ICpSxODJ6SmG7enBgWw0qzV7MKbTw2OWtIIR4Jq6U0YkhR
XlOreTGR3RKTnFs44T7YWY6s7csqap1qU0ciD7Ml+v27sn8Sh19fq9SOeCwRF+NnQxXz+uvQAHOG
NXC7cFDzbdpZ/ofcWACqN4I1PRVZH3mVQqC+jRNn+o2j6zgo2bYWxsnPiNcK3aIgkbv3nP6Q0jWI
g2X1O657S9yO/dPofq1NZmj0ubbRRqTRWOSIlwza3QzSc1wNVFQKcdGJ72JD4ht8LFKRXnk8RRLS
t33YdlgfPJ6szq7w5yz/4TCGfbaNBaEmQcf5FgtHsZetB9E3R9J1169GlnRZPAKzuJi1AyVpq8dp
iZLSTCCZuQ5Xub+i1Opm8d5Qks15nblQtMaGF3+HHmCrYXXKyYtQDOXvTWNGJgrVwrwQrQqGC8qo
fX0cmC5ur1I593ML5yrU4K7lobeRn4TNusLJFZ47NdRy4N1OTS7H4ZJs7PFYs6IgbDfL/R+M88E/
saYIHl2pyYjvqOVxnw0lqYzO2PXfzSTz6tByameLFNGMl00xUGClRrNFSE/Gh8Wx2ucqyYfvrPXx
hywOAXqRM/TF90xSFV7wTLaJkB/WyTmskLe+cJKzstg4JB+EDb7m6G5B1Z+tihgPEFZJmR4Lf9e9
yVau7wmKl98165IvPvyPG/qlyXrgwwRPE/MkqkKCpkEjyYZOqTXZooMkZNXSLyZ2nNrQwT7DIX4Y
IrkYS8yObSMPKuWyZgxMkAurcLfz2VtY+XNduYSlmJLQ7nAU8DoOYCB7ZJ1mFpw2Zizgk5UKokU2
6xYC+LEuGhRfTFpXXfH3Udp/W3XJdCXhFoNB5SQXiKJkwUB2HWVYqpVU6s4BMoeyZyie4J7pl2LC
+h1ahRCfTEqVb1SWK/IlWW8/3NJLn7MyG6EWikUuF0CtHOuQEQHx0Btl96nVs/gARzz4gJBBVJFY
LbKu2yIFvtrwnYM8nIOFdnJbbqALtkNoKGv1Lvhc3lcMelUARAq1+MFsbesSVLGbnChjaeh6ODF9
zLoynd6l9kTHQNCUDyEKg3p6nCiOh6jOWPpH04hjBVBMTtwXBOTlovAz5RwA6Vp8DO2L/NJyy74k
z6WE/QA/G0nTlmR0Kqx6ENXX5TiEjpdgO6ZJJKh5USyOwgni8g+bqOEXv2USHTrLxkJmzUt/ilmS
sH9KJ6YSfJO6L9khp9q/XHvXJnO3LI2LaTUzI0Tgha945NGPF8feFnQcHYsbPrlabjThK/IEJpez
WGOGoEFXSyEiBOmJPEybRTuHXoWyiinaACSLYkwhOBtdm0zzRKzNKR+4TtCUDCl6Z7MlN2eDRvlM
DzcXoZ8n1k3JxbocekFK9Nl0JzFGPfR3FScAaMzIbnzrIdA1i0IvLYMbQuOxq9JaIT6HaUNyFGrl
8QrLbDlgH8AFxg7QJjy9Z+VDzrNPAFfnwCmhvC7cp3mozClyR830oGqS4tm2qpYlj+FrA95R4H1W
7WgkoMha+XVBjPHBmLqhDbXBzv9kQKbgN1+T5l2/pVkd05F7dy0EaWITfaILDtVoBZ/IP/B/jEGQ
PKMIQQdaV3r/Xpf9trOC4WFdN5P3jcyqiSU6N+fg4FLygIv4xifppJzAo8UIGd2WY92mktD5I5h4
ZzxDYDevx9RWfuySK+FDv6s8THdTR1+pJvsuYJvqwDIluiuiSOkyUin0fK9WjpdDO8lhjRGYa4He
zmELmm7Evee5dBRX7JixsURg/s4S3XY7LXl1L8RM6pGCW8veFAcAnX2Vpe2ZtUU+hlqY1hKjuTfO
FgG3Ge4+V94odP/LkcFAepbbfuVDSUy/OdIGd7SUi7jMuSJ2ThicuGu5IlhA7lyTQ+sl2FWOhLdx
9g4VzK+0HLYPxmw238VmFR/5G+wfiLP0HKFKaz75dY+ms9rKPI/yJBcouK0cRfiKAyISmYtYH1AE
C6t8aJy72XYy690y4d7Vlmk1731ToWNuO4vpkegD925JuvWpaJbJC+n0lo9T1S7qch24WM72oNcy
dibcCKE/0gtGg0LAcl4kwmGQf7jaDpSW2w+enPImKBKaum7wZxwswNHzaCussT9oRSqOBoCqQ4mf
pIWm1FYbAu2hLRH5Oqkqzfd6tvV8lWXucFtluM6iTaIHgloIXgoy7dIVB9Wo+jNaRewHB8gtOGlX
TDAF+pfeXk95h5IdYXqDNUUWLRkPaW4j5bbMDfATYDFk1j7x6MmxFXqCew04iueGzIZL7hzXiurA
nT6UraOP6L3cp85cjbutldt4sVV1ec16jJOQDY1g7GZprU/GVsZEFhlXjM5VfraTsgOz2N+hcYcC
2U1sgLZuuK4xDn2vq0p9lN1820+U39Q0lyplb/qHLurXQtphFonDiqYPY+rbjlcj28irBBVvifQn
TiUPBJYlnFrKM94xGmhic6xEVBaFuHGb8U/gqNdN3F7HEkHIQNqBXB7QcFuvCzeJGkIASB3QNwXr
zYY++2SsvR25WmNBcfPiDw31r3XzbjXzCBz0LEsK702Dr1jBoafhlmyWLn321WqHjdTL0ecmfwwI
BeJpmlQffl+f/tN3DLiGTsoU7MB/xpj9rVhnutZP6L8wiwe5uqqI3f5YIA273NhvHRYAmBeYO5PH
clJmjFzkT1ku//CZQWsHe6ouair7LS4D8bNf5cnuVW+BKw81PLNgnqfzZDtr6GVsbwRZvhe//8w/
QRVvSnLmCTg8MPH5IONZRfy9QyntydvtLkNoVQMAWC4BGzhOHwTRnKtmPI4G63UQon2bnBoXMTZm
l2x9yUYzscKOx2YDKtbsm3gZNxIPpLPbcSqtr1GOI2gwvZ6T3J79eTyWimBvQXTQj9FU1cO2qjJK
s8JmS1uucdkG1nXgICOGROMhzq+R0Lihg36WyGN29orEMLuKt8Zs0shn8r+EQwc4NkoZwA6nwGgH
ppkCNu4siAmK29EDjvn7r+vXnp4AQlO4DHF9wX34ptkuajgcHMFzqPsmgbSK7zus4Notf3id/e95
86t49KxYK5krCdrH17+KwSvjJ2BjmY/Sol31bc5e6cpYt+0H9o8tyNYBIdzBBPH8h9f+h3udW29f
MXFJ2DjoX782rbygNDc0JVuFJ8BOxwstFv1kV/b2Ds+I//H33+k/fNadRQMia1+1YEl6/XrWsrGC
LBk2ysYKsC4bTkyiOxv43h/va+X5sWyz9Yig1v1Dm/wPv+buBWeZtb+y6b259jdZNWTQkpFIMdJH
qZOUceItf2SR7UO5Nz+mb9PzMATie3V+Dqz+9lyZA5Q9DnL8sMIXdMbZlVxbvVXCRpHNAzDffh9J
ftEDFZNdD+Byci99DMZUXPOQCS6Hui0vit5uXhxMmn8Ykfxkj71+cy6O+D2TglmVxSzs9bdftZR9
eP5mrFylrGhxyU8KoQKpNnScvvyaOwXhKxjZtveFSULBYfH2hlNlqzkeagKPh3BdGzI0dDaTNLV5
mf7cq0ohNekwCqCUFljsB8G9gomjqvQfhgr/MOpg1re/dRZKwoK1/PoDdAsKGxR3C35SMRzIsC1O
akUAh8VSjt+E192j+tEQCGXZXzC/Fl+VYy8PubWwmJpEY/0po4hX/eUHZ+DJA3zHDJCn9vYHHzMu
d9K0ieEJqPYvJ9HvldXcWi/wPVjy4LMLCFA1jfzJE36K1q4vOz+Uc1481cIiz3T25YRJDeY+sgc8
N3uB6ALJKtnxvB8smX0HF0J2JLIMbJtB5mM7SApzwlWLPpExCkSDb/PoFlOcZLPdhCjaqbNSS1Vf
uj5I5OXWBN1MiJ1nnDXbfZoPaRgQQqc1ude1nFqWvGv6kFBGvQwCHH80ptr6wUJIfEJjQT5FGXTg
M8FHNi0yAjy1UbbZuKzsxEdknmD3Eedt9mT+zk1r97HCG0YydGL1nzIW1fcWBFQnJKy861mD5c2p
8lMY4NY4el1ss8cz3lltYYM8TbWzHVxijiGaruWPfCg696ByeszDTJ/qRASE1cj4cM1dCXbqn/2p
316mAv1t3Ld9DTljCIQRmRD62TAxM6hjZXlo4bTqGQvQU7fg8esaML5ok7hKdfdREymAGtHxlBVC
sAFe3wxB9Tk1dMqAwWmrGI7lJE++N5Q/XPp/+1zpyT6ODCMocTdLIRDktVWYF6VKyINbx/eYNZDB
MIGurmiN/AHSg1IDLtIs3V0egbpm7uHIMGlJsj/MARKy//jhjlvW8l2PMbnvEir2+m7ZUviE7pKx
UTQzeUI/AuHMLjBGBP56aRTB/Ifb89fDxAXqYdqMfwkCBRHz+vXE1Leb3ddjmKTBdsP11+Wsp5fk
/Ug5l4c1+wrjDx/x16c6SzK4ZohUGHgRXPL6JT2NnhfxH4tq1+qxyfis6ylWUCH9/tz6tVzkme7t
d7rctRBvqY5St8PQ27uxjmiaWwq64qhTOuBU9sazrhn5AKxaLjgUptiqjeIPlJZfT5WfXEs+n8NT
g0b59ccUIsk2MaFQQIbrHwmmCG6lVktYC9E+//6T/sOP6FAQsGSgBeHAfHNGCH9I8RLMfFJvW+8z
nQJXalOvjf2AJpAkjOHpP39BEhP3H49NDgqW15+tGg1h9C3iOb90iuP/sndmu5EjWbb9l3pngqMZ
CXT1A+mzyzXPL4SkkDjPM7/+LkZlNyIUUaGu9wsUCkhkSu5yN5odO2fvtW2GBzufdsptJQU4KDHE
X7yevtQ0n05BVDc6IxtGKBRXn+qtIsdNLVTWTJ1xywRZi0UAnV6WrypALVut0Zx5mwzddFsKXBG4
dRzzXkniCeCUXBj8Ag1quSE2s4Oi5TD8l/ECc7CtsbuOW8WKUexNFDVT4aAPHIJG+6rn/5vlaDnL
fJgyEAzn52WfdSEyboNOW0BLHPHemFyQOkljpLJUwAlWEBzGQTHWTR4b+1Qf568idH69v1CxmihE
ljg7MDvLgv2hzAnoLWIPwi4oGz+ENZEZ21Gdyo/WTwT9FFRkArDEF/vLbx52ymSCpwz0Jpb+uSAv
HTl1Te20HqZ0352Z7hyMMJ6/SHP83augRmKQybO+FHKf/rRCtpqe8iqikPNVzfUXeqksv0BoLb/l
0yJcYo8sueCXiDj8tOprbvUdnDiUsrVdbLQpQ1sdG/R/cmtpkdTiiw3sNzuI5O4Hc4lId3DSnxZ9
ZpWqNdQoc8HxWkcHO+FDgXcSABvRx1+8lvabmgiyDBHuMFw4gvRP2xV7hqSDRmAvvapn5gb1EbMc
Ew8KgH1UtpVnaIq8pNnPdASJ6xpDv37ek9yySVTAKLR+0/orBucvo2INOjDgKdg2lMAmnZWfv9d+
rp0qSsbOawPFv7DNHKfdFBf3rVZOnSfUQazt0s+AWWDjfmKBk+4HrcP78273uxKWCwLjOi6V6Gnk
p0MybwMjjPqMerGrMDaWjFPvQIjrN9UUNJKLUKM84cEkdUstxvHdrntnugQQob3R9EGSWyS2Haz/
/KZ+8zQDD2Z0zQBR5yP69NE0fWNn0oAkNyj+C3jwaW80wjio0GnWDqC57YDm4YsP4teb4KI1YS5I
s5Y72Weinp0qkLqDsPPMfI73gR+kK81MHJdBAOpezrk1Fnr1LMSx8vYf/7XgNSkZDHpOvINPjx72
SaVeuCQUvYl6GTJdvVD0iTQHstl3k1W3r2kef5Xtpf/6Gds4yHHgIOXgDP+8rRRRFiwNUbYVUZCI
pFid3p5Ts4Gzw/rP190kLWDusHKYzuGKHbt1rDYzul49bx/kqMc98ykTL/+khpAf6SfbJvqtDtcN
o4whpnddaufIzqarLrHN97C12JoNzeemFOAy2MwgLRR85bkQ23CI9JFzvZlO2ew3X9QQv242CBzg
P0KCNHjUP9+JlBS3QmHTKFa63tpihkzXFI0NrIuo2P/5y/zlpb73SSV155Jl/h1J9eNBtMSbxGFB
HhEBHrcI1cetXw8WV1bckn9+pV8WLBUK97ulJcKMzP78kER2NmXawN2T8U20GjBr7nMuYLgi8biO
Dfipyiiba0MneObPr/yr7IPFapPUTkPBWMIKlyPrh9OWg8GwfD/AVSJS9QYqA57YieFHbYtiB+sD
gEiOAhAQ3LxiaobBKm6KKy2sCEknrmGfxFVzTvQQ28ef39kvZ6XgnTEo4RlehMfi01lJMjvx3c2i
cB+FfwrtThytIDG+wGICQfx8WnJ7QQ696JElwx7z0+llJZ2eVQX8mLFA87eJQOmFXivLVF9LZvGP
rUyLR3W0FlWWBadj5efxwFzcKLDbTNzDJxcaQ5N6TsiZ7EI7q5+dMbFfi5g81XWYD8B1ddrM+XpI
VPVGUar+ApNDW20IhouXBEZsHitfjwufu7xqFp5WwYXZm0Oldy6NFcLBSaqcGS9yHQzXYGmqekNk
jX0inM7HXU/om+OqCYlH7oS5hCiLAfIDCesNN/go6Z4aDZORq2c1aiZTZh3unGKa37uqiwS4gzRU
j3UIgfAQVAnDl6HuGpKp6Cg2+yHBWO8KJ42nfelgRXFT9nrCcAYcr7uOGbi8hqxS+4QKsyA+jGqw
7nA59N8su5jzXZhlseOyf5XoDOt6Cl32n9LY0HFlOlqjSYaE0vftq5/6+jNjw8bBeBNklM0d9EDP
6rPqss0IVAIxk/mInaUSvFsywPHeqBWQMktU5ltUwbd0p7bqnpLCNz9QF+jHedRRiyp1UjprUTj4
erMpzU9M+7T4MMcJXn+B9goFD3iTG6a8FtgkbrD0qaa0xh6HvgV3JI5sA5low81PRkIQojcYklc3
y/omt4Ja3ZYFwuOV1bfIWIc2n+/J2lPvCkz/WGrHRVkysxhsDB6MfrHcp7ix8QuXFwFG/Tdbz0d1
nTv19IwdCYtchcXoDm8JQB7YwrbihQLDK1FcwslIZtNVHxHckNPTQeFLcNWsJcm204N8pyJAqnd0
ve10k1Slpq7MWCVaSeI3RcFShahPqmQaC+rqVv8wo7ZuPJ8edMf1jy2OiDbFhmOhaiQY5VYCxWXQ
CwxNWEFdQXGjcZtJiEMIM4xn7pgV0FmqtiwJJCSRcEIn1GGB8cNcNV3NDyQBgOkwvpaM9o2zUPed
jdqJhrSMqa7is0IRcCTiyKwfa3a5y0KE2OPSsOpOCI7yB1JM9NsOKUaxbtIRc36Hdz9YKBrONRlW
4W3sEOLlDTRGXlVmx6/N3A/6kr8hHjNqNeFOlYaLjScMPacCpdxxK7uyrJXNfJkErMZXVrVGLwal
qaLfQV0ucS3N1RuXm26fwRoHDJhNfbICBeS8UUrDymj6qt3kuNaReVgmH0zftMjE60Ha1SZk9M9X
PCkQc3OqczTpNnJoN094JEnRA6xjFaJ6TGd6UG4bGiayJV0rj9rUOu/T0AfsBYKYE+h5IkyWEJmq
w/CVh2gJTFEqK4NWe75qbatXN02AWvtIGH1yztXGb12CXRHmcSkI9C/OqN+dFCBsSZ9w8CoiGf1U
24CNa3rG1qrXhqbMN4Gey7uctDOCyOjzHplowiiTYhyvecj864q5+T6vkugKu3XSHRdBl6BHptUP
9OHi7ovj4jeHNZdVVTJ9ogfNmfbzOUa9RZCOxOemZ7Hx2qI58Aozb55AJr38pwfT0oqFGwmsEvfK
ArH88cSMsB6n0cB1h/zcfpXwkG9LpZy/Oph/rQkkpx86Vwo6Wiafz6XWZ1DBrB5pRDcgFqh5bp5T
bdbc0FfsAw9Vc6mnNgA5s5y2aVhUTyhseHiK1PZSXN0eEPJqB0uQsE5EZ1v0E094+ZW7gvVYf/Hp
/3oDohNIwYtuGaLyMgn4+UNBMlOkit8MXshsf6X7iPapOu34nY6PgNTkkLXUTbZHCzc4hdFYHPvB
7P7Tiy9vgnY500dKGY1ZxM9vAjiKwaHJDCLLdGU7TISY2tX4ZFiteQ7tSPviavNr5cDLce9liq7x
RX3+m8ee8Rm4cRLqwt44x6udvY7YMfeYEbA2gWr4YkksD9hP93r+vIXi7HDJk/h+Pg3UIDFA34to
zelKQbRhkuGyVbJ8OuVqGKx9x5e7wZ/t64b28Lq2fc6+P6/8X+4Zyxugd4cSVSf+5PNkubAJAIGB
MHpqIYtV1GXyYNSzfLHi+B2D6/A4hqb18OfX/PW55jUpy+gtmHgKrU9/NJwdqKVNMXp+lMS0taNy
P6IBQooayC92uO8I+U8fsAYulqAfLm9Sl8t7+bEWdiYlNJmEeHQzIszhKJVGt6tN8TQMjuyOMuyb
J/oOaUASkEUHWhDwejb7kPlAdoXmdRkG3UOkxPpNqwRIwHCcwKPorVK7EwpxhO4YWefYn/wrlfEX
wAkrw79kFDUNAWUu1dc5J/LQEwhKtyltxLu8dMIXwPoBUjzuyceBFObTHIF+2uhmb6Gea+Ps0vZj
kkQF0exyVWrVDEkO0y4GZ3KP4XfF+QsMvTBaZ4pRvloNBS4TkMHkwmYih2qVGLtJpGSq7g2qElpb
aQT9B311kEN6MxPzBSKoDk5wMMbqqs9CG+hV00oHxUYfcaJiJvyqbfCbZ0tjlQmutYQA/RJrwsy8
JQILnzdz1KcsE/rZmPHXKf2A7g45T/7F0v7N67Fn0LTlood64nMOhw1ZZUaIRgHjaFCkJ9MnlzqS
ZeYp7GwrFrb6xTGi/WZlG9hi6GHx23HIfNqt8G1ZisbzxDh3ns9H9nEXjEBxjiyqeSnaEExm0RB1
JLRpQ0usZnyN2Fwm4rF01GmHSBF0a6waq5gw0b+R1/82de23b47zbUGp87l8DppQqgFOn8mtqNLG
6MEImcTFbS/pYAnxVfLGb7YVJNY828xeEQV9dh60XTaEiiF5rSWyJqqq6qzsZvWIpLjiH4tw6zO4
X/95X9F/941z0zYQq3C8SvvTxtIVcRgpFn9hHzpYoqpJCP+YJyI0N6Wp94IC3Q+iDdHG+kNYKdgn
Hb9cyMOoXlcQNPvpjCeSY26KaWjBVsiSt9IGNYmCJa4e0OO1NxYtuNmrG7MaN3NWwSFqfFOu6ct1
6560xmpbkon+gQ4ccUun9JDF/vxX/toS5GJPQJWN7csUpCp8ut73PLijT4fPs0VX30d0pDY0p2H1
lWQGrwO/zvDjGaSB9sgUw9SgQ5worYm1RjRnNUEBuz+/oV9v9cv7saXmcOdW1c8WtFoD54tSHpFu
XiYRVSyzJ5exWPDFvf47hv/nvXxxdFEPMtHC6/x5QFnjP3XKZhg8NZgiMlrVol1PqKKhQ+SDBrgB
xS6TvTh8mekAtStNjAOs7y4LXuKRzjW0YyPcR7UPYMIsRHatUlvIQ2VSfnMpb7SKOJxpvKJzND5E
KcZ3b4b1BDqnCYk8YDpMVInPAPVIHMAMETYXxTduvtp7oo+Sy7hq5ddYeOMzOTnhZZKiG3eF0jb+
xoZHSybr4FcP2lwipkgkokWP2b74SH2irjZTWAU8GnoMxujP38/3/vlPnxsSTsasnPE09E2c4j+f
gUEr7Rj2hOUhXdcK2Dv4YhUwgANz6rlHZiq1B5pz+rWtAK8jR7SvswPi8eyWIFpxnfRmHlxRejTm
xmeC2EGvGLOXfMIJvSoBHaEb5913a9lABLghd6WSa07UqP6X9/D/YwH+gTffMRatyL9nA9xGWVEr
Z++Amn/kA/zvT/4NCdDlXwydsWhjqbJZivr/QAJIiPqLkmtx2HAcIlPjePgb1K/YfxnYAiSrg5Yl
E3Cbc6spYOr88x+K8xdxeIzQiC5dxEAUqv8JJoDf91PFSwKMSXHNb+TWSUOd0+jnxRgPAo3NrJZH
VAg5cfT65GwmGi7kDMGPi8vO8aJSNIxV7EVyZdb7mXzzB9WHmQkZrXE2ZMeqj0D+UbGYbXMLccf/
6MmPNrmphvEavDlU6TJMe0xVWRhewqv0D5EYiFlVa73e0zWaTzmGoxAHdxNeFoyud2YuxZuI/ewc
2BCQNdNMaELLdKN3tTe0IV0706yvLCOlVB6jt3roELpjN1ducxIcX6yBd8GZxqY/0FMDCGQUGWQk
sRwDJOH69TqbjPlioP36LbJ0+/37e2l8mfhubVgwBNQBlBx9u/lqwpHgQbWMrgCkKLdVM6r73kkT
fqvdGebaD+ibLar/goc1mk8kiBRns5Rg8dW6D3GNEMeNBL7gDyms4NEoBTxXUaDkThTSYpSqqWCP
z9Up7uNGocOTTBtkRIBJJWShPI306zkBUwMlJbttM718iqzCf9KwnRQe9gFYibMAXXmp++V8ss3B
PzixpnszYwb8plbeEY4XqLis+BLtiYISptp4iLlfQJLPc3ZBvfA9pQG/0o5LlDi6THUHyYeGHG3Q
mI2mSq6tHl86Pc7evPepUS+HRE8zd66NDkKQOTYPZWZbzzGoml1DC/8SQFRzS0a48tDjHKKJ1jh7
cklyLlK2saf97B8kQVYonsRtCQz12RKD+S2aYkvHS2I0F6OwNhxBDlJUdTwfifDdTJ05XABzwxzU
zXSKKju7JHEn/GYnk7XX1EF/ogWfAHjr/KehQzLoIufRvUCmxAhr6nQM/G6L963fzKEVno9RbJ+I
YAFNELTqYxWG012ECOpS7UOcNjb/iZmYyT2OWPBdvqqsMdX3+A/qdk1MmrImhUb3csW2t2Y61fsq
nntvooe2pivZ30EgvIhihENTj/A7KkbjJSQcw0VeD9iwb4x5hzTFP+QOvl/6hmrraX5WPgmU066a
KtOJm01wmeHOeSY+atgO9dSTwcCzqRtI31tSiU/dYhQ00jq6onvhH0iGMFwk89HWJCAN67eRwFTr
rGMQtfkWr4x9Sh3IUCCL0TcQtOP1g8xvhF+Um0nvGKp1sr5EGafAk0apntM7dCa6PdHsTCeDYdsH
49XxXLRTePIpQL75oJm3IhkXq0Cs7qIkSk4poQ8B2GvzPp0i0BOzItLNkLYBFI607ks3DAD1rrIF
bYvFczyvNB5Tze/H0EO+Ybppj3GHcPiEHh6es1PDgPW8WwBIbI7DKaKDdyAj1z60dpfcoOoqjuhT
oNiWCCpumbIVj8EkQ0QwoX7VZkNzrEWQHMlVDw5FlpR3RY2pE6UjALGO3Ol9GUlMpobanKwo6u77
IGV8N7bV4CIemi+LXq8uu5mA+FLO+XXFHQkdGYIJQs7Dfear2oauO51BtRIvlt91BxEG/p0xlZoX
WGaywjkxfFHrfYps+759c1Q5y3ScDCzGdj9v37DdGoLotOQIuDu9LwBPWp4DUT6F51ZV21bzkfSh
Cu2RYO2w1/WPQB7ISJ/a7hGw/7CNlLbfYrPUHxKzOi8HtfRqReg3WSzjR7XBw2kkarqBBD/vR6vK
j75kzL7w5pztD+fn5b8KoB85MnRYfjqLCKv5nnDJs4dtBDjtZ3mxqZvgDI2S0Iexnx7s3GTXjEQ+
fozc8Z/D5TOsm2pkpPD9010+52n5xMFqaZtw+RbKuhG7SNH5ZkCUX+vYIM/MMawvE7xjlyPH0gmA
Np5Nmtbq1gmsqHGr5WuHPY9nYLbag0krOnXLZYGQWBEcyF5KjtyfmmO0LKRwWVLasriqZZkZ31ec
siy+blmGwcSCZAPrDo3WDicimkh/XxYu+UnKaQLM4ipttMMvIS+DASYeNK/E/AaxlY0ZrO0BHrUO
85KxgiUK5M7ZdBIz5FqgUuEK+ebQ+Hug05u6CPY40Dqe6CCOkH3LC2BYMj/m7PvO5OMrTI+h+pxE
x3h+UfB5kbZNE6KKr2PjsYal2JYf8CaV8ZkxvitaA6o7Kr9TFl7n9Us+3lUGToFsrxcX8fjq2CUg
33ODqr00yUF+1GjBd462Ctpj9OD0kLUSd+RQJcu+PMvjaG0r48soNnWQTK5Tb1p5K4Z63UYXloq6
KOPs7PrXEEqb79Fg3yfZJiTYVj9K2VwHryVYE5pryaMxrOxs089PSvoAJ8xUL8lHdku5irKN7zDY
2U2vkiUzRBeds7Gn06Sl6DgzN0VI7ONNM/iMU0K3av1ohw+tStZeTPDxIqOeDM/OSV0hsGsfmeXo
Vqp+l+f9edaTOjNYB+DsR/audSLlwj72BP5UnXMw9N2wGQ+hYEjrQls398JUWh3Isa6s2mFQd6Ud
tg+G8MnUWWIdmQ+foZeB76ZAcKU40SgH8gFJGuQgHUb0NJvnWT1v2gScsjpNBIDk4yMei7MunVcN
tVYbBIqL9xIirHlyQm0TWxnjTcVrzSdhTDV3FeNjHoZHuC5vsIxWVD3f9BlKkWLcZkBr8UHcVVG5
w/V6HBDoZG1xGMrOQqvsP2rdjnyi89Ss2e0i9YLOZOCy3dxUZreTer4bsxtMI3N+NM3XudPWM/GJ
CqLNVMSeBluv05bZy4zJ0mcaR6jFkB9QKYTQufWpXs8ZPMfCtyMXef1O2ovcjcH4ujXD5ly1/cu6
a8moIBSnGAntC87i2XlNsAwOeQUXblJ2gwZKNubquw5yeUOUq2f7r3F2GOUL7nhXB55jvxryVq2B
qpZQI8+KYdPHb4XBfJJBv0TlO+FGyuOTDi2Q1qH0wzUuU6ZPwcUSK4VziZTpVZatBlKMiP9IlQcY
iC7hIqu2IxUiviqLDatMLaO9Xj85xtFPn63cfLBaQEk+yNn4vFGfApXxok0xmx2lf2NhQxsBHib6
KmsOEUbNVnYtJ3LfXyxTgsok+hUAZGDs4+AYGU/hdFkTFvgQ6kCEe7lPA5Kvo30AVxMjoNt2PCU8
KXG+q9qH2VmPwqBd3bqtdkFY5JqZpifrbzLYm+nJuJu0S6Dubv1SR4lnxd9sczu/l/UyAfdIcvLy
/gzipK5fAhk/ldU5T6DVtLvCeXaSox5d9HnhGsNNTbwx5SYk42s7S84M/Mw0L/HgAQyEUB7qUOeH
E7kvwKNXFCKmvjxWnWdE9cYYdlKu/WncG20BEHUCY7qZHG1TU33OVbOWxkOZnptWtlW7D2jS/Etw
usUzlG2qy2C1aNyGGj2abfB+m7XdXuHLAiMenAWKdCMmXXZ1sINzCvUleOI1DG6t+pLQsWOswU8F
XW8E9PE/yhSJTkrdG+/JcFm3PYkPc3JPh50h+Jq+/0pLw6tuqtZRdai+BURHBeERU5PSaLvcOUdK
X6S3OQEzWbmrg6VcYVhklw9qdeNkndtixgUe7Cn9bhCza4A2HZ+0humopewn1d6RwLvWiNABt2UO
HzDRXdluCCVr82qthy9V/Ky267awvujEcTn89WjlnmfSeUAHzXjjU8/B0sIyMEALH0Ebs5DiegAz
gAwoXUUOTjA3Qle7TEnb/AIf5yKjA2L7XEW1Qz0zcvMwslOrKtOBAECKi8JPpQWllQ/PXyoB5XtR
MC31QbJUChK124bpanxU4WOzuyn2hUg1wne6CLJw3piHcFCHlUFILNVVPG3x87G90SYkrqkGfRPE
V+zR9yWOF3dequIwYoW1sGicY9XJ0A2nw6Rel+kxaqI9bm6uICgajORdFq9FSU7bOumruyLBjCxp
a3ccEodAG8/yMCGfp/d3vpo1jKf7nYFysdfDHZ4feiZzuwV4T3Cn3s3DuZrU2WYub6UzASu6wOij
ZN1JFKB8nm3jMa4xCdv7LAQGj4tWM7SVZp/a7DqYsiOX23cdLIZxn+rBTk2g21tlh3sOpw1RYuFt
V+wJq0wGea7XwdoAZGY2/apDqC1mQ9kp6Ywk3Q83fX5HuiVLJZjX7XSw/au5bb7NEcexcjmZL1nY
7gvLv2JazI2H8BxY47PA/iu2WVbvQDCtuqo9zra80RoD2zIBWGHjivi2qMCMzP5zWJTEklxr1YeY
7xHJewlkc1UuAxrIHX+u8z41TCnzABDQ1TCYN9H5IDL055p1Vq06ra2qP8ZyoHSYVQ8r+Vldd8/U
QvMJR1m1nXNw8QNNW058SWZDUauboKQA/P5e/qMWFiZ4/vdfP0VH/vd//ZQ5+X9Lpty+F+cv2Xvz
+Vf99Jub//7+r4P3YvXSvvz0D8TrkfR41b3X0/V706Xt93fx93/5f/2Xf+dF3k7l+z//8VYQiLX8
toDn98c2FV/AD1/a8k7+/rnlD/jnP86j4L2OmLa8/2/45Pef+LupZf5Fy1uzaJE5iwNWpY7/F/lS
519gUHPAXjK1dazlq/+7qUXCJFghwVUFosySk8z4+u+elvkXbSliLG1aXoj6VX7qf/7yv68NfGj/
dqxCG/WnvQ5yFYI2ulpwNzHwIWNerhk/zBi56OtoZAh06kkbHreTOnLNM/RCdTCRq5N9XsoAfBL9
nIQUxla27cpo07rh/B3txKuBoAtE6qK+lV1OOESJGme4cApSOwCcR5VOXktXqbjHWy1HeYXmUE8L
fiJhUqRBd4a8m6lKtEl0Sa6DnJhkEmcSF+KEXGJQvSkolMKFBNhZVGEKxV4h6P6hD+LS5Y6KVuSu
oOdO/kRaAADpmsQ4wRBQnul4LHEskEXgq1tyOpmNEzwncWTEnpHpXOVzkZEgVJAMtxwxSURr2w5k
uaM+DQlKS4YMuR9KuMgzhtipVxNG4coNeRSpIKKwMjZGT3TNMnfFV6hUiZhoxpnpoyMT/dwMzUJb
twFErnpunZcQrcIj8jn7W+kTE+s1k9VFoDCRsdDo7zTx6BNxlT0EgMctNzaHMTthUHeyw8AtCz4D
4d/szdwFbcoVImhujDmGakDZNeiU3bPTULhJG5RPT5AQ52hn3xdFY2g3VhF284kIj+7MEb498h0q
aUneQ9PNB9RfVXNBdAWVPYmRREmWQqeeEQahukUzjI954NvdpnLscCDid8z9ezKJMIUNjG6zHbaI
2nADQajOuoqa6rWecorMubLlWyhylLmqPpn3Q2a1T2qEaWStpUm7RUhUwngsc/ut8YuiXhHKNCDB
mxOLKYmWFVydbMI1XETg9RG6MyBxTXSTtaljQV0E974hN35aJFvcGwzpjRhq463VCHqJdYUckOAN
5VvYI7SCDRRFR81vwmuulM0HM5q7FipIwt0EcY2XtnbJbSy2oxtcczB4jDapNmmqjQaNxZpAOTHr
xoNejJQhxEBmsEgmy7rugMfrLoRklZyhEMIU6UGCgszXBxSOLWFjj2OOrtQbqy5H1o7h3LONFq0a
UUHzFeE4Fu9N07ig6QYQdDfN+3mJgFLr9xB94Zs/ZPkFFC7tNVLnmKy9AMi42yGxBI/S+1bC/0fD
M04qvXJVSB/11ld9eozRRGvX7cZ8fjEVq7zoDQtZWVWBAXeTvrCBbDJMQgpJFNNMTRrFxUFva6Nx
I1WH8xBYjUFwjU+CIUE8szY/pkngv2WDZsptSRB9frRQ7uBe587W3JAZuCAsmSJHbt/qyaVGY/La
xwt/pilz65NjkKjfoErr8yaIBH2Jpo/txxiKylUrWueRTjat777UZLQvUorfPTzN7KJKCxXgO6xr
k0dOxqXngI5/15sJm6tVV5y4WTrMOp55G2E7ECfUgP44pndDGBBTY+gkjtzF5EQ8dfHy/aAcjYg1
aQGsrUAMsvUBUOGKmQpA2W5o2CBt6Q9VJ8eOsztV59Vo5cfTPZc4I7yAI41hRRMk71zXo4nO1FBp
YK58m7RHUw+rYSuA77broBZjurbQ5k5eV9FsWhkAcHmgKsF9Mo/MNEIknsGuTzrG0Fy7OqMEo6Nx
pSr7OFQ3EbUzsG+qMv46JwL8pZgFfC1Q2tGpURYieYE6hwDgGTfHyiamSmwmqfRPiiqLpwXZSMLX
QBYQTXMd/Ho7RpjuCdqBJJR2ATQfIRtxkTb58NrYLdaVMYDIGzgWF75kKkf0+sI0rlmwKIcBB0NZ
CkwzJGlqqgTV8KL9XJU8cBBcjJm8LN/siNeayN0c1pIiMrzwoY/s6wSYlDvrMriGRN8v1AloKgSN
sidzZ/Zde0rJOyGOirwmfxZ5cWyzlL5ENcVBtzY5gzoSuK2YiBciIFDP+ln+HNlAEN2OkKjcaytH
XqOe9BcevAgJT2o571jWY/QURWrUMfXOVZs4BS26ZTTdNi5DxOLgZzrRMmRuWnRaYQq2LrupqoJa
AMZE40vnxt8qC9VoJGalWqUBSemg4fXsPmpCP1/JFq4qvRALALs6quW9Du9eQSSXsPh6YDcLvyiz
nkIEFAFqOB+8l4jncF1pJRwf8AHmtxFULe0oVYufbIscqBytdWMNw71PKphOgQvxEtdzlp935N4l
rq7Ncm/hpKEZGenJRzzq6TmJCNadrkTzU9rp9RuxjyCcp6IQ3zRs+D4OPVW9H4uY2txo6uLDDKxw
O86yONIHn58jTYdtAdUXR7lfGA6JnzGBMtBIuQojetCup3bWHqC+LRc6CTmfNItZPvqVAUoVr818
vRAIP5jWE+Yi2Qa8OjLb7ZDG4NjDXjoXpp5FE2A0lStUX+swj9SKmHVEp722t7jcDGukhYKtkYcG
MzIp0QYPSi9uk0BRyQuufZL4Ut9Eqm5CBgPpO2KhdEnnVU8hNPs3FIeJ7Y5AW03PStPJvgoMaAge
KbQGToG2hQGgBOiCab/FeeaQ3JH0kfGSOGob8oPgFLvjoMNyu5znzALNAZuus88CKHbJGXpjOCpL
joKf34oU4eVqsGNYADKRo78jfLdWB6ICMlXbT4oFuL6eKltD0FCn2QpPrwP9TBiYoYvKJqC3DQUG
xjnW3iRRGcM3bZqC6qxIfRKy2IEzdiash9GKCCbfWH4SVls6hcZrkCoISw11yogmQD7hEzTRkcQE
+bFV/X3TgRx8oBGqgOmHThffthOdiVXqEzey86MhIJ1PsMtrXkZbzzh3Wp1JQDg3vf9MMlVjMM7L
HXNXdDhbaEJw0YQvV1SpU9FLtRD6vlcM/+nO2kBFtpOIifxd9SgT28G17My0z2B9+dNH64xqct6w
QdDTNDK7PkVJUNTMQZLY2SPi0WZrnVFbjMNqVqElbsBJd/IYJESueOZMhviZ3ptp8Mp4uXZWYTuq
fE008xaAuc8b1SHXDDuk2KYxutkYGOa3bmy79BAk/ZRcIs9VEbxQTivbvCHU7OCDrqs8UmtmSbgY
9OVNpc5J6rFMC8MzZhFp9w3a7QiUoqQUZiFb453dxzkJVxYRT5Ub61Uln5xB0x6h54z6NrNBI5PB
bQgAoLGY2CWSSXeZctA90GcW86rFBtdu7KqX7S5P62Ta85lDUpjUnrRQUcdVexGz8dCGjvXuXaGM
Rlzoy2eZT6rcaPYEIlCrm0bfGjY2OVp9xExhtdAIYCksEVg0Z2Rk86H1xXlpNzhip05jQFEILLJn
Cn9Y6knF0CaUmrqEu1bK6pU9Ieo2FqY4lrqmRiYu26G3L+i68ZhrdmoQAUXZUVGtdQHwc19HKyHw
+31UhppQwTsE07gimUnmFLAYSEWlZ+CvcGWOKTVI36ZbCgST1p018rz5jsWuV3Ju3pkOtIjFFFjd
FibV9IY8vtaibzGYS5ysNop1KaP4usSk8ZHrIk68tBegGZzRnI4gR7PKbSip21WRQ3NxSWqii00G
D7Cx2smEfdBChN5eDaz0AeOSZADAeAK9ONkUJGlaHci5nilieAkhMOj2uVVEI+Xt1BVHk5zF2J0I
Nym8eVDoHzqoayWhzvFMOEfXJfkJXrRgUp3alX5MnGJKF4uyEq77jmheLy40wmwUlW/BlRgmrLVZ
zDbjOn4ZfEPAdoQzm3XSuHE55Z0XDM0kVyAyUTmqgLve+v9H3XktuY1l6fpV5gV2Bby5JQGSaZSZ
MkmW6gYhlSR47/H050OqzrQIsonWXM1E33WoEsTGNmv/6zdiSqii6yD/7hdhYrtoa8roK54WGk4Y
pS+4XKDQLyZnMuQ6n7ZlbnYWKKLfELwGZN5Aj9xMOD3QvuXageWcg1xa0b1NNqjCc8dRpdcbE7to
Plvs+R7mGfANnswqHaKTqfd0hbcZocdYNEG9srRPlJ4RMKNfFWkz/aSG/Ra68J9BB8/F9+xjU33/
3rz7UvwfwA9m3eu/58bgIx/+ih3M//ondCAgwvwBx5jL+YxA/EQNAAv+4DoL/QTXdoCBX1ADISvw
XeQ51gE+qgmyALD5D2xAF+8PU0XIjvgVHhVcNPV3cIMFLIWUV5NIkdBUNN1c2KGLnsMGnF9hoyu1
diSqebz3RV//2QWa+JrVFZkDajY9c5CPjmda7ZMIO/UuHgL4baWSvIxNj7vpL0N2pR0qz8ybf9HE
3n7PbOIw+zKrqPUvjKWoSnypF+ZRU7ABaLCvAA6IWMcTRumdzZ1WiDzbTZFiuUmY4HUiClIJ0E48
3/4l54TCtx8yC0JNPg7YDmy784HxuCV6pBPIRw9HVZcrCHmZ41Qfbj9lIbGdHyPzHWcqIQgREu8F
LDgmBnxOpfOOwiMBD8eemM4fR90UmCTDeo21xxTzAeuVaQtluv8+zMHWnqebd+yjwB9xlexSuWz3
Q+pnDgoB/87qPQ9neVvZN3WIrJC+3oORiAF/s1LbyVJQv6ZNkZLcjILO1bKqdH1V8Vca229N+PMv
CVVL1hUJ1bgC03LBsdLhn8CZ0cyjyLKHohWOHlZPuRw+lrQyKzM7yBoHzqg7RU5bFKAbeaijteMm
HEq4EdwWJI+7NN4omXmfpjlBseZhyLuPjU4rVHh7BNCEov2Wk8LP72HJmC5C1uc6P5PQfoXRFM8n
t71prGOgGOVBWJTHY1HWK4NzObkYG8A/hJtAdVAyz5+Sok40yLi0jiBH+taMsJgda3PY3Z5cCyb4
28ug/FUJQ0F+YBna4jHYH+eBgoIWZ80xfN/KieHvoad2HRHlSf2+qrVS2qlWFB7x02pzx1b6CkWs
VJn4hWh0Z5pK6Se3TEqubQVpU7mb2uMUrfzOK6MBoxapLPilggHDYg3ESZXQ6029I2l9wrVFg/vv
SCTy7dG4ttSYhxoDjszMwP/0fND7opL8AK/Zo2Wp8qHLw+KhVCispExvtpGMrVGBBtlFtFDPSDwO
nU2pfLTLOPusK+HoCMwHUXAQ/DHm2bcwqO1DDyrzEjVGzNUOTenYGuoj7GCxa6duji8zZKhbmLSA
Z0rv03Ea7pVIydfSMK6OH7gv9El2E2U5flkaKrRtGD/JS/r7auRNjGr8ygkU78kbJWUuT7pdC09n
E5Vx9S4zkfnk5OZ9EJFs3AN5iS3W6mt7+Xx0nG0AoOWKDl4FIs0e+uZC9gsirQ+o/duo8U8gSv4D
RtLcoIWkPlhemT+MFYk4bGvVO6hZa55r530/5v38ZFJCEDPRFKQFeP6lG3VqjTCI/FNqpY8Zqr6P
poi+o0YVdzgdrwVIzMj68j3xIkSdBiGes3mxynQkgqpKK+0EObLa2jiwOG3PtQe7WWD0EoaFEpbq
ysFxrtl6e0WDtoEKrDDXDkvLIz+n2LBz2zpifKs/BSElLRIffNS0LP/TDGzTHbXspIIz7CEwdisr
dn6lxSvjBwGbm/WKxmRp308+XFw3YcH+5Xf6VjWSvwKJoGbYb/3PavLfNjbe5IjLR83uLyahGXTO
3uhTv8yiEt2MTqC9fSSIuAXfLGtj72dy/7Ur2+AAaPFo9pZ5kPvyq2VP43tiXA9ThSez7Zs/Oikt
HUM18hc1VP5qQasOotQ+U1eZuwlvQJwl4s5BVip2iRb/iLnK0F608QHPMM6McBJy8tCrHvRWPU3S
SJQ2RsybcVQ0V26FSReW8ILRqoqHiWjeuf/oamb7wgUbhm8qUPBz/f8y5jqZm5JOv7Lq/d1QI7aF
6VhvZY28D1MGmL291V2ZkUgVJQuzwTfbyMX8r019ULtiMI+ZXtk7pUtKN00JnhzLdLqfDAsoALX1
ykOvzEjCbogVpBMFM3WZiAYALBVwfO2jqubG4wD3zpHNTBxS9tK7fBz1rT+VBZ1i3Xz2yr5dWRBX
piS2LBYlFM1+LDwWq7DRcZpvkph5EpAg2GKt8VKo/nvaD/lKZbjQpL6tPQt9DzoxC6k3m9v59gKn
JMKWP7CPRjhlL3gitY4aqhIYa42NfqD3Oxg1KDUtqFYg9PScm35c0aFcFspYumHthrwLwAk5yqJQ
GVI0KELPxTGh7YWDO+RremDlntb9sPFMtbpXpkR9VMZwPPhDY+/aIA8OOBsET7cn25XNlo+u41DK
UkR/o5yPRogyY9C5Uh8x1Uj2GqXpxo7y/Cka9Q/NJK2JY6/Mbaz6yM6gsqSvupRXEQSrwd1WrWMV
DrgsqplHOEMuPQp1NPaYSShPWEB+u/2KFwcsr0Vnl4oQa10sqRZzq0/6atLk3gJQCgzSBLMvJGVa
zu2HLByo5mk1W7RwiKBHkJhWi1XbmJ1N8ECPydWM9OdT2blNrI53fW8YHzyzqg8yCeT3flpynlV1
uA9kRdxj1dk8pWWruZ3A+GHlN11cx+YjVOeEnN1LOWsWsyyRMry685rSos0yF8Vg9xh1YIRy7CWH
Rh+lfaCSy06odeiUodXf173c78tmVVZ3Zb7Prm0sbgi/1G7LkjknIgSpQR6ezGy2HEuC5mDnRffM
tdX7C7UWTKbBzPY5hmIHPUjj+6wjj7rMgmaldr8sa2iY8rUws+O3cEk/n+/RgLkMzvXhSRdRmTtj
E8ufStnnKlwnAVnOc8GHXwLWSSc42mCRtz/Jm0/e+YGocSHV4Cnhcj/fHc+frw156XdwT0+YvgMZ
Forq9nnuby2NyDyq0/6AI1Z3Kklk23rxlO1Lzy4/WnJmnSJPGx6hGddoDuziOdYU/2MLconIOKnu
64mzsMvq9CWsrXpOfMQ01/DMTTcO1aGEKrfFEVXeR9joYTsBvyaC0u4Mcrxm/Ha5pWiawo5CrS7N
S2LxijC2gpEg8fRU5t7gFFWi7AlqMpy8tLs92ok1R9zL9c3FmkKVMAf8MlEunQ8pzJypLsyAT0p6
+KbKpnqvotheOaEur2MmRRmuQ6zv+Wa5lA4aJXbOE83c02iM1sYv9XvcTxRqhGlw1WhUnXLCQUtS
MvGc6r2/pwf/DTap9HcUJ7C96KTtMqsOjyilvJXfdnl6ckNHxsUmzu3nosoiMUOgsMnikxKCDmf0
Kp2cwJX3UiGKlQl8uX5wc6JOpk7gaRfGbbNuZlDoOp+mMcte+iovvrZjhO9AWvT7oLbC97LStLsQ
s4G1HfZyN9OImuL0YOHMx+Z8tvxSS/bI1epJqZNTiGbto489LmzFQbhSYwDzD33+lRwJdUvlmH/D
J8NwMMGttnhhyiu10uUEny9ryNdhbEIBWBoeYGUUaJ2mZ8DZIt7KHZJ9LNYcVIzFppbIBV/ZMy4/
73wTA+r7KQtfks90hSZspqTZib7xcGqwSUERIzUPjVpHNHrM7n0p9yz0tJLcQInAVgZAeSkqFbic
yXSQPJ2bTcDtOAtScQ/BiMomwtldT0L/XW0pGMFjHLjXcWxyIvoliDHb4UE1iup9UfZrYROXNQC7
OEOnz27JxNfN6/mX7+jnhD3IaR2c6qFPPtWRCVcYEYiDVbO97xTcqWgxW2sV17locD6fQQ3wksE5
GwCWz3b+1DS3rDDwkujEYRm/eIls3udeJ+0jHdbG10rKEAKICPbtlHZPUYaI7PZXvNyldGzpQKY4
AGfsdzF760aRejtKkxPnY+NoY1ET/F50K3PlylTh9syyBI2xYBku9l5YsOaE91Z80iS8x0rUbA9x
VJh73HB/zwvgbUDZdGjf2zjuAVssKscqMMyhJ6fqlOSYg9WmVzpqpL5GOuFvt4fuSm2FeS70PMh5
s5GPtXgrSBeG0Mc4PfW+TxcObGCHD1Z9MHu4MVYsjH1bt39C6LV2YzM2L22M/ZqMttitDC107czu
V67Ql1/TmD3ouKC9WcMb8zb5yxzG1VNUWpTyi7za3qdgeFty09cu6pcrBScIsiCgj6AugpN3/hS6
ijJKLLhoHUm4j53ZGdvCGrJdncP3srVWd8Sg9SsT9WIKEcNN38KeGY8aAOfioRWTKpkCazwJU/3e
6hVc3jpW3AEh54eV73qxJnmUqkOe5OaHP9CyfSFJvtVIcT6dWryT3MGwOxc0FfjbL7N7f/Jl7E8a
fM7UoX3M2gnD9F5L727/iIsvab0dZCzKN4vU5W9ADernlqcpp95UCMo2kdHQXTRW1uXFl6RTo8zv
OXvW4Na3KDuBgcpMwmfl1ClVeAc1X3+UhhEyuWxAxIos79CURbSybs7PKSpMGk2MK3zSGT+Grno+
fWJZw7LPsutXXzce5RZ2eh/1pAPKxzBLf9wexoWq7+fD8NiSYcTyQfnd5w8btbFJ5cJvX9OJigzi
Nw4Jgg7o3sC3d9uQoosFf2M4pcX+gPu99uyndQZfUuh3HDLdw2TUviNFHiTwrBkhz3f1Pk5xOUyt
MHarduw+yGZiwyAKo72Vjda+1Gt9W9aomm6/i3Y+L3kXROoan4p0FL4bG9z5u4QsOcwNpvY4FiK9
T3HLd33myDsvKVNkG6Hi2liybVVRpm7ug5Lg/lMfupCWiKYn5rExldBFK4iSyiIjwTI4Q+M0i48S
5Lp9W/bVE1Mau65Bt9ym7uOPggLWtSA0OJOG3i4yQ/FAD+PHgJXdvsw8OI+RWW7BxqO/LSwlyaAb
SrQcmRnfa1rjPUDO9Deog2UX+WuxG8repPsPrrgyNLz5v64vP0dG12lf0uSbIarF5pA0vQyZxmyP
fR0FLrRXdVP0POr2Uxa19vwYqjwmLfdp0lXVZR4VKZGp3WiedBw7MgLLbCTveMg0pyWt589pxPgs
nUJ9V1ZCh0ljoRxtxpCyBzKfwv3jsU6RQFQtrNxRNYuVX3e+Y/z8caBH9Dzou3LpXywryxPVmBo9
P87OYkiKg7yl4WWvLN63BXM+1JgcWOTWQIYDo10iclkEJTaEZnzEOq11RqpRR+tgw7VkvT1T7fCu
sofmX1WbYsu4lH9JirDQLOMtnehI9CcdEa1XWFiFtHr8RJthLX7hHDScRwL4bIYYiI0GxjYW64TM
z468IiEfY3jBKNVlXIbDHk2hTO6b3mbDwSuht7XC/2bVLJPbs+T8oPr5dIopGmM0vufe0/kqLRDP
itzwlWOChuy+NaFJhz4YZRpMzcrHuNhJwauoWfFQBhuFWbvYvr2mmEidydQjl4l0pyEcdChjs61a
KP67lLJ8ZYotGvtv78YVmiIOMS7yg2Wyr0rXd+CkV4HoPe0zyVR4D1Rq8WzPyiwdFMGJxhRLSKQN
d0JgJKNUqbeb2jh+ieNqLS/q2uuDKeAphTu9yUF5PtKBFIuQwVGPYV+MDgC4jhJB01EuNZqTteaa
7daVL8uMB/5GUs3/lqHe2E8jwS1N9cgG76HenOcQrrlP+D+nayM9r9bzZYZTxnwms+EgaVUXOxqi
dyvtCHw9tnVuPk8Aw07Xi/cG9Dx30tA5BVIhnSQzMncqRPQD5kfKllvqCFBTfVJyvkL0Vd3XOTGi
QpfTbYDDxcqBdPU3ssZkDE90FdrJ+fgbSRoUk6fJx75TtA+amg3vyEBM3LFo/Z1Fr3eXRrnp5N20
FgNyudcxOjY0MWuO56BjdP5ksocTXyOzgr1OUXaYZ/S7ypqq36rB3mY7AIZEMUjQCcDCPB9+qaZ1
c0JEFQrtiF0eFkcWAGodJP8Ip/59M+rySzN9Z7IGfWTIcYtFbA5BZAd+oh9rsEpoYNmnSuvWcOAr
UxejOHQ8lLbSjKufv4o8B4vAbNWPMvRnBLACOnqbZw8GxhXvb+9/V74NhuuQbAyZjQnxwfmjxhhK
kDrxqCYLPJeQy2GTqdj8337KlbkHZst3YfbRrFx2Krh6BUYLxf4YUujsJ9809wQC6+97+LAPY14M
j7lEp1qtbMm5/WTY+pdfzDBwm+IWxCe5uPehPmqiTjW0o9wOduBKnhg9N4IG/iVJmPWIRjKBMEQu
ogec16LXqhHWB5Cr8t5IQ+tvSuLyXYEQ5AQFscIRu5O9LyKrBXxkpBhNkeAQLzJz1+DGAqG0NBH2
Z1BQvyIARf8k6VL8ZWrGTHaNMUytrRIb4AJ0a4tHe1L8nVpCSN2qvRwTBVtY1RdZV4EgRahbD1ln
6fiuYOHI/Oc6OpL1GeDVXQwkalWN/rcXeuZXu+wQ7dQYeBOfpTcjbshBqGzVDCjTSfS2yF0ZcUD5
UCVA6NvQqqQvmtqZ34TWFLo7TEN/wDlAzMmdMIMJPIzrjyM8zo+q1hYaPbzce/HU+l2Qx1gPN+qY
SXdVo5l/E9A3x1wVde9SMPbhnrxPIONIruPCib08erD1GA4nUhJckHARaB7j0kOsVAKWV9tByszP
Y8+03LSVYu0CEsEh/4wqtTLBfvU0WzOrtVPmWDCUVGL7ouopYcpam1CHmXp1amILDKqkAx7sekKr
sq0+eNmXKYUdhCGB8O+yXmH8PHVUvxHPANhFWcfmW2fGU0kLL9wlRZthkZf2A0xLO4pUgCwiuTb6
RJDiQZFa72PH8CdQY7Pu6HfC+GG3iTigPcuf5yvKHbuqnN5h8FN9U70U1bmaFnm8HUSnSJsa045X
JYmGzOFe0rwW5dTHGJQ07Z/WYOkHIutQHehqZX4jGHp6VIe6pMtcmHhFyjnGSJupyWLK9nAM8IqB
ibNphY45QKF5053WTQXtaCysXoiwwt9k0HCGiLhs4wXuYTGd4krwZ1cKxdxKqS/fJz7e95sh15GM
KAj/YOErXvlZmTm1gSo39mZKZZ0sC1FB3E9hwvzoMcuvHBlpTbORiAU+WYTBfSDbaYKdiwLnkRxA
KXa6MTJjRzMG6xmfHg/dlxn8iQSGmKLB6oydT5h8uwW+rvW7fJryH7dX+vnt+G3/56SHCkD3TJob
B+c7mZg60QFjQqPjbHnFbxN6G2bxyCUGJj82BJ7vEv4T7m4/9kqJrdNpB8unQ0b/bnkrT8y6GAJP
946G1evvyhBrPTsTCvpivfpRVroHC6SNXJ9GHs72OP90ieYd/FTR3lt6SCiuVUBCKLn7sSSt+zhX
w5WTcTky9BLZxU06l1io8SMXx0lbeejRsrg5xnoXPsU+6byQ4E345WTK27Emf6AcWQOcrz1U50AG
PgBHBN07/xwSdZklYWtDtWtG2wgl7BaHF/SMeE/YO7PLvt3+Dsttfn5JUEF6lPNH0JdUIwJv23Eg
/+DoTeW+srjZD9How3uSK6IE1uBnZXm753HzxW3uRQJ7Aiyev16pZcaodnp37Keu32koNDBbMaTn
IA+7Q8TJQKJDnbp4v1ZOk0beIeCOhx0+rj1REZVOQ+uaxFyo4Pzw0s1oNW5FnkZuEEY14h1zdKZ2
HFdOwysfBdLCXL28NdWWtAUtqWs70MP+GCujsetQd7xg6YOsRWRYXJSt5wa9usbtu/JlcEJVZ/t0
2shwoM+HCuQF96sy6492WZWH0RLi0MHw28A6JVUcNcXmt2fCzCGk4pzZL1jxnz8PfW1Tq9jUHH3f
+BCi8KAH6utbkhrufej2K0+bf/2vpT8TgRBaCwBqvsVzxTt/GuT5oAehGo51JVo3CAJ/i4fZ2g3j
yhjyPoBJVO+Af29g0y/FbadCy46Hcjhm2HJtO31M75ve+MBxgL0Bl+SVeu3q4zD+Bbvik8nLLhnl
mmT6oTIcpwgXV3gmg6tDgkYKVXwDeMpXHndlDAHJ4NNQpQH8LdmLOXbnuItn47G3tGAHRTnf5aYv
v/72vOB0IDuPgZTnBvr5l8oMYXnI98aj1Ohf9KR9sZXuuz8O380Bi7rbz3rrPy2mBdRele2IrjLS
ycVtxA8scyjgjBxT0t8cJUYA2ZliwlW51vYjnjyHnooL1VUX3nVd6GF7pA6OGWSzRVOoIpsnMCSj
Rrj9u5Y3CwC3OUMQKBFHFE7KRQOLgHZRZaPcHgWuvLvCishMFfizSDlH/u1HXcAP87Nw7p+pmJJE
53GxDmnJYSeHIOzYUoJvoGrjIBl40WNfkISh1jlUBRXPGM3u/K1ky+P9oNXF3puK5K6hEt//T34O
+wJIPW0g9Bbnnx8TFgiKWtCBB4jyDlVY5kLQ6J/SAL+BcQJ7IsZbhXoPU0/xBs1J26l0WjmrD2Gb
9SuUqQuo+210dKJimPFz8bAYnaLLU99sBPAw/OoHqUNhoRP+srGhITiGMoUbjSCUvTQm+FSlYYdh
o2fvSyuilh3xUiCz3DWnJt3bdHC3loiV53pKLFcvdPHU1llyPyVKukMObaHAigenDQJMlJK8XyEI
zT/0fKZjxgquQESDifWCqZ6Pa2sTsSMggR6VZIq2ORHpT7HGFSsIGvT+gU2uLC2EBy3Sjre/qHpt
MiPLmPcpzhbwwPMnS51acULn3ZGtgxxCMU6fIKVSHg+m9FHtItvBv1Df9Xo57mtliPdkLn8OMYF4
305Fccr1yHQFJSFpG1K4BwsWG2SMulv1tLotVQi0CDYzV9dqp60w7zbKzptFeMhayb19tZBfb1IW
G10n3HrkoCKKBMbhRjWDyS0Mrd9iUpK8CEWp92U9jit13eW2qUHIwvMDQAeK/5JMEhNwbxPIPB51
VOC7Cbk8F89QX/m+l6OssWEAkM5CBWqsBTNmrHKpT0PscXwdXz5RYdEA+SgjmqcXK1vGlRdS5q62
QhtvLuEXu5NkwC/QG7TNLTzOPYE72DZYqefcnjfXXojsPtIkaaXJqj4ffr+cpT5NWW7isXyE8IKb
KqonhOL2i5XKrXv7SZfHKPxoQtuxd6QOoTY9f1KsmhX9jxL0HctMKcZ5zJDT98Wo3xuAfyuDd7kO
aW2TAErP3gbgu9jaQXblCh3tMTZiAhn9USKSyqjeSTL4ntdgT4psPD8lEmlfv/2a0PHgUEOPpLG+
HNBJVC13+EA92r1vfqp97YscSNI3EWLpZ5tmv7KTX/l+FCUQjW3oH/Od63xUay2zEH+P6lFCne1I
VWjuQ6tO8YIz2tfbb8aM4I+d724kX1EGAR6RCUob/fxhWLf71Yj9+DGw/Ie6xOHEDavGf2xywCr0
IJr5aYiaOt5qpFt9zBtYI4TsdbG1nXoju7cVD055PlKEtg1WNGQXQt0CH7ASaWsPCGy510vRZ+Ba
/7UyEWgcak2uZEfFjCzbRnZRgI2Tc7YpSUElFCobAnWL61FvgFIQn+hqgrKCQ1RTUQNXrXZv9rGJ
UyOs91Yp7E1Np/HYNCE0Rex3QHspVaGki0NRm/kHkkKaFnFCoCNVKbsPRZ/kBvpVBn6jgEvVjjEF
yp9GLqvDnTmM8p+BVn7o9SEmVFlpEFV3qUg+R1octXsLqQHGcRyliZPXIxz6AhuBrT/U4o5gKbXa
BEkTOvjacB1upea9HkHFB3MZO+WgcYR9ainUv9GOFi8Y5uA1YGGv9jqOsW1zf8cJZ1tC2LqXypxy
Kgg6j1JYSk28Qyo4+RXkfnsbgGnJHDlJo2GlZxd0GcLZm0eOgVy3sdEP70fSkPWtPuEJCYYzu5wm
jQydMY8/yzgufmV3AIBDBoZLYJIYBzme2PeVwsAxR8/jYNjYSpT+BT8ILGbGPfUtkXficwYF9FNV
ajGiNiNUMIDh5IQRVE31K/BtD/Md6tRHSRr8B0Jckn01+s3HWrKmv2RTEPxXB5mMPzBmlIBuWj8Z
ewuqZ4SjzdgMrlEjy3wlh770nvXenrwN8E3wJKLOiFYuNVf2ErQz8Cls2E70Cxa1kgz2XKCgIWwO
RXtjGsUhi2NrR6SY2I2sM5xMEuJDpGhlaV8eADro/cyqRcUkcZM/X20l7t7JEAj7WA7wTUcpNqgR
V7URl9vyLHcFeJ07olDbFmu60CZPdHkjjpRn+N7aRr1X+pxQFr0M3FTX1irhyw2L51H/IvOcL3Da
4sDpcy9Azt+JY2HBW/belOk1HhaIDHdr+9XFdsWjaHcheMKigTP7fABlD3HoUJkCRxMzeAhseXJl
EE0cKxpaO6UqHD+yfeK+w+a50Zrsh1/4qWPrPVEvRiHWZGnnbEt8/ykLof8QYMXhMMsPz38OnT78
93pFHKsJK4UmKMMXTL/HezQB5qZUvXLH0g822LXr95VRAHIyu7fNFK5hAtcmFsRPTmFumfRtFkWM
nIk49BXfP/VCxE5LlJajeZjV3B7+Kx+aM5hLDywklBBLGRgodRX2ZmMclSBA36MmgVuPirI3imY4
3H7UlRcyDJP8BLJjYQIur8yebhAD6LX2MUpa7Y58xtgpAkjnt5+y0Lm8fUBjhlHwLpTobs7a9V9r
pdTuY6uLUfRgh0S0cxvWD0Oa1ju24NFVbBoXRhYo7uT38gbfAt0xglG8rPyIK7MILo1On4pql77Y
YjeKyiqOVZ/wBS/o4PLXZuY9cssZ010aajkGkup8TCpeKuiKtNhXI6Qt7lkF1qtiCyQit3/PvAmd
lwSz0AXZCQJ9Ak2WZTd2KZLvBTmiRrPCzgl9lV/ulKnQcycQXqi6RdLiTlKXvr0WUX75aJp0nOXY
j8yC9KU03lesYcjYN48C9zQnpGe1hapub/EP+hzX6vch14R7+21nVOT8bTEasGd7ABQUHAWL610k
Wgm7NGD1chjV7wlU4FnZUJdH4swEDAav7HDWVOwm3xo6DkZbzNbbaKW2vZztyJfhLsJ8hcAIYfJ8
GmIIjndLoyAPlnAm05qovtcE6oPbr3oFtDl/zAIhmgyIJ1HKY0q7oFNlmHiPsnU8mKUiv5giTZ7j
wape0wQerNI1E1kWhHAmcRg8FZWB8A8H3eexjKyVK9iCuzovQ3ZSjkaazgQcIfo6f3+ineSpDSVx
FIqR7/hnyTtNovtCrEjxmBiYIcdIkpwwTKtt5rezO8w0/CWUckCLHEWO7Pf+yuXz2mABe8/7HCxP
iZ74+W/CRcSbfEILkLio/T5GkoLVMXWuSMYIP8SOlgu2+/vG6r/DILafC603HOpE9vxBU7eaheNf
Y1tryQBXpgrRlnMXiDPXZvM6/1m55ysGHSbaQJ1KNGpTYsGGFG9lVbzh+4tlwc1xLla4GEAyWRwo
QYq6cQgLdAQkpH0S5SR+KKFSjBgoywmJu4EcbQNayY7fqlNG2ELW7lUpwravCNTIxra7tl9s2r3v
BWwR06kLfMLlaJBCt/EGcwVtuvZzMRpgYNC3gFbri31cDghQysjMPKljbD1NE+05kmr8J3Z3nBQm
CDKqKeoP2KCF9/pIwRAQ1H2PBS1W9IZW7/JSKvaSgYZZb6toa5MT2G4GiAorC/3arAJzxvWDbhrZ
DsuczdEE6gqUwToW44QpVZIa4KFK+aQhqf/qD173LRgq7XPuJ41Tyw21u14PEEBRO85eGYh19Rwc
B7zo96jq8xpkw4VIRdsKuMu8EF2RKyu0aLCPTYyUUid72/E14W2JzgxWDndl/hznswu3EUrvGak1
sLBbfK5QqGVgt5N3LCQrvYtxSabbSwIqOgrDLdsmxZIIT7EqGKd97eMf3iae/wxvAGdylsSeDOke
C02sLqUOlWCdBcE9rprVh7LFnzyhgnntCNHd63YvwYiQ+Mu+Fbm22RLX5qfJ8fbGerkmaZXhmGsQ
UAIJY4m8F12QEyMaxCeiQ7xDbwb4OeX5l9sPuTJmVL7Umia8c6ilizHTNGymRC/Fp2AgRi3wU90B
92ydCsOttTL78lCE/ENbhGnAJgAJ93yTwUU2G4XvxadCDoxN2UqKgxVU9VilRMFJrI2DoKZ6zIuq
IoVgkO5Nj4wYS21xTQd+cv0pNZ6RWsqulRoEL/qR79aq7e112mMffYmQ19uD83bHWMwo8H7oaTbE
W0j5i/0K6Dbxi2yKTpSNBoRnL0z+TIehVEjhJt1oppuUz3AripPechRvJDtO7rqqHiDIaDja4tFW
7IohDx57b/Q+6T0hApioRekH9pEBBFTHEh2rWvt9nxbxO/Jp+AjTCGjhZkqBU6tZECEfxCXRRUqr
eo+R7ZXpVs4bPG/8ug6/gG+mxJ74IdMEo/SDzBgbjp2GBHXyJ+4tMtUbrttd+rHSrDIhLnGUq61B
PjbWbrWCborFKwsYD13znJGa8Fkq/QyqDbGrawq2+R61HE5KMPZ/SKNzIX4+AWocbBOOxeikZ3Kw
s/W0cgpQqa99nAcuz/5dFv5MnoMUjxsUyMtMKz9/nvDw25Q1ESH8MUh1LYvQsXBG2mpaZbvKOAwr
F/ErhT8tzbkBiLKCHWjJXs8HYU6FHDU4d9TYVgajZZ+C1hw/dX0XlK5Jw/8dgn6Ev2mSCCg/EgZx
SEcTby02UL5cbDbgNqYmtPXpMNiLhc1fJA2wFN0JYKW6y0hp/pRbvb0r+uLeQDx0T/2hvyAbkDa5
5f+ND2XyGNrw16W2IrWNcGpXGllq9iD31Mx5jcthFblRP/3FrSddcQ+62IYgOHI8wEbgboZX+OIG
bkEsH5KowQOB+BMTe1o8Xzd9+k9F/FsWazfN0/4zH/f/hRbt2In8srddWLRv2+rL31/yX23W3v6L
f3zWDAtLNc5oAH6YJ8QMcln86bYmDPsP7o7833OnXpJozf7LpF35Aw8TbNaYt/At4Qv+t9uaLP/B
n0OqiuAaNzLoHr9jtvamnfvXxjH/aa4vs0UP2k8JRf2ixTGGkiaCyVAcoGjxDYF/8BRXfVM8dHgT
HeJuljgbZrYrCs3YZpP0ebKU6KGrB9PG0bLEE9c3Sme0ctl2w7pT38OtJARPhhi3wWkWPJlKqfro
y1210zLPJmsNVu9BDuw6OWTyVv3RQbe/I/jN093cyuGgpCFdaYr8d00QPsQVJR+b9PTZ0qBrsKX2
telKZDmbVqAecEFP9bmhh3Vg37V4oUb+WAXbsatwNWm8doW0fL7PzsPFjXMuWrlmz+yRxdW/nYLI
k5qM45V1jqc2lhqdcXxLKg+7vvi5dn9rUf2HvoXd96ppq+//hW1h/V+7Nvv2BQg9+z/gYAhv6dby
OnwJm/DXxfX27/9ZXKb8BxJ5CE8z9oE65L+XFkaGSAyxIprlDdR68x7+T/6BIv0BLwbvjJkcjxRn
Vtb/Y2QoW38Ax828IMqS+Sal/87SOj8mdA4G9FZ02Zgn6NQQsJ4fkROe2USSBKaL60PfE+wS5vsw
tmyMZ/CX3fiKnb8zaVV/H+q4eTaGyo+cX0bq5ecq/jXI7Xzr//+/gD40pbsN3LlArxWctfKqrEyC
mvJ4V5Uqt1wQfVeJvRVAYC4vft1F5ncFB4LKANmR8VvsIkRJCS+VesNNZbl0JC5wTpCxGG+/z+WI
8hw0Ocj/gHGBf85HNKBHlSutprmii6XnKh+lGmNSksI57RtJ2yEpbw5lmYknY2j1Uzfkyhq78hzw
moeUmg0PMFymkMpieXH+E2wzw7k3wmtprMhLKozaIF/Rs50hqdP9YOgQpyF0r12/3qqb8/E1yBnG
CgLMnu9pL76kjVt/mUiV7kpZEWFHG4SBdCc0rOxxZaSrNtcSlX/XVISsbwOslM2NJ+kjLvBFnD/7
uDW/Yj2O+ytkNP0xK4xE5yZmlF/isAEUTHIf18qostWHUp6g2RbRRFrcMGWKvrHR58cbZOaTsR3H
zLc3/FK5gdMYaJ8kK0+HfagPiomBItzbbyi8BLh5IbJ+58m99xr8P/bObDluZbu2P2TsQN+8AlXF
niIpURL1glBDoUcikUCi+fo7oGMfi0VaFXLEfbgR98FNeO9jsIBEYuVac84B5+8zD6t8CGrH/RZW
ABsPC3rM4bwpLbdOfBn5cHqi4ssazJ5/P3h53Ty6lC2oTzzaV+eQVf2nzFtS99aBmDk+Iugg10eU
qz6EbQVoD8cpdAFzaPSngAjQdm/NMLFv07EmVIHvl4JjGpSPwFlH6yxyYdbG/gQMnWRftJIcCdLx
K5AJ67uTeSZttGZywE0VM7lFc+RrAK4EMiTS1OTVupYObpgtAkXDHY9DMSjzLSy+HGCYlWENo7Zh
UTiHtoQoveu6inB3zbGg2dnDYHdxIyaJal50iMH7NZR7H1FymVBsNociDJi20rhbJ+LIR+82zIv5
A1MRVOtWsymc6XiGBIzBY0p6C0NAg+GScW/ooYyzC8vdrZFVnplFBRJr8VeQtD4vykhaevdM5Wq9
XyvOi2QRlxPCItU0P2VUuHmM8mwuYm6nvmt7/U2UBPFDrRDuGPfQV6F9h7P8ng5AJ9cNw9Ubk4Ym
hiz/vh6C/DpSfvS5z3T+TCg1RCeHhihst3B1PteOBv+uavTgrhFeNdUSAB0yIvdJdkZ9Z8MEBioB
LeayHaNgxRbp2DfzHIVpvK5WdK858fQ7H4mqiK05sw9ZRYjZTtiB2qcDvIBkak3o8zp0p9vZykeZ
uM3cWrtIjAWkO9vIP3aVzu+7uqqNPUfHaIQWGiLDrVWd7cMSs93HhkKEUWlWBBUJhGNOtdGtCGvR
gZXpeh2BrqR3Rz7KQxFEkuB5I6KMFqqi5zH3BjTYhYndbkQ5VyOWNVZ4gbnwxTmBz9k3Vy8+1BEQ
EcRhY2D0k0FvI+FIlN87Mu+bxCGaqtl3nqZ1bTe+4bwrnWlIExKc22FfzYoAK7cd5oT49vVhGRfx
FA6r/T0bBL26WRrp/SLo9eZVSVCr5XXZI4Au1ng5WQoaV9jeAQOAckfQZnm/FNaQ7almajh9RVOq
Q+gZ3kfa2M2X3p7bn1GL8QTFeq2/qBXEn5WZkJAZ4eFm8qbWJyHbrRoIi7SL0ne67pmLMlVHK4hW
kwN6WeNui9nLCf1hxAw6rhcV7wny6+jO114+7GzdWp/SJnUIHGm3VHCaJKIhUr+1b82hBBjoh8Tm
76qRSKPYl4Y573J75ME4OHvsQ2EK7CD2ZAduoklneZJkKlBh1kP71QNm0hJ9Nojy0DYjU5fIgWtx
gB5rdLysYW/vCuafDEDHfiEMu1WwVXqCsbN3zpa6SZBtg5PKD7uJfpZ2wBbSzmlxIth8iM42zwsN
Y94dglItCcYrAgDLNmAWNpuLDqFujr0R7CpBq2Fvzh2/bAgcAxxd5GbZHgYCTE2kpmZ+6aYF4X4d
CdjtjglX+zXM3OZuZfXmsDNzG4VGL9Z3zNgometQp9+ZK5XugddtfKohGHyQQAFS3giwTvHsBdhK
etOeaHyXYIt3ZJ32OH1ajMPE/PVVtKM09z7geRqC81Y4ZU+2UqjhUI4DKxM1hf840rop485swyZJ
fVVZJ75qR0d6amlUmIyP+FgwRaFxcdQCwm82FsgOCE0e8cUkroJK9Q1BpGKPW6vIv+IzPNuAnBtT
EelkKqAZq23gkGYj+Mt8Tv4YDMn06khswEoXukdtelR7czm2tbc35Ojdk0QrrNS7LNe6e3ADntyf
K5lXxwiu5uDaowVJeUiN+rKMWMW0Cl+VHr52gbbExm+JNyg8aKd2b/JyQ93/O/X7jULwyB2w3Wqq
2RBJJM1BgvmOtVg9Q7meDY1AtjUb73NyfuH2gcWA2d5H6xh7ZQtCdMpLOBmQUc32ETYN07RB8xru
h0iqeiddH5/sgNfphuQ1snBF5mS07XW7TDdOlAliEGpDLYm7wLd+bvkOB/+adP7/89BvfLdtQPTv
Z/uq23DRP9dfNyvK87+BcNt/4D/PQ94/0XbkIBZwa7v9OsD8V7PBMv/ZwlkZYJC8jOlwG1n+54nI
8/5BfewhjEYVyH90O0f954nIs/4hDIBj1BY+zUmGf3REgPsjEe7lKYEILx/xmm3RZqAb8kpibGWB
UopY50Ta9hMDxvUQdcLeE04EircNTh0XjoZM9EG5Hn850/GQTop/HPpS2eE6tznXU22VgYxL1ybB
224fCCJvD4OvhzOoNCIOHK/f5bnvfS496cYljcyLTrULlob5Yfa66rKoR4sjP2zoEqLRKXXT0Tlt
+zvpavLIPAaFzFWPWnRRhPusLSkbi6D/IsWUX+aOjBLqL/l37QuuxOkWVSRyFvY6Zjkv9x1rBEi2
qq5PdJTLs2me/TO7DAP6LaH4EszRqYDro+PSdr1NpYvRdnMeeMe7amHXTIBt0WMynexkgW+R5FVL
rnpeLTfj1AJLdoxTbuWjzfXXRbdWJ+MKJC/MGF/+yLqsG1W7lMctM0TGv/Q9O1WBLGcafu4I4+dv
L+Bbm+t27PztcPbreiwR9Jjo+LHEHJ0JB9XDxy1wRLpru0UuEj/6mFsVuGFhtupzibo4h4llGe+J
7bCiXbr2/ntZh96PwBRgryanKzXld28RZ9nlXrDPDb7udLWKdd6lpet/qC3tfM8pciHBMumLO3sN
35eNsOT5n3/MW/eOBUJ72wLr9irSst+mxVBUZDJrM7xuKRXOGjWv1w0VNwRt29//+XrRL7Pf0d3b
EhW39YEi2TvO81k94lZk3VWJMgJ1mWYlzEWoJ+MdaC28xZXFvFCQZwsbYJyzC9+pnc+AEaMrBvwk
85suR6dbd9nmxuVagpN0w5YEMkSBxaVRZj4T8MDnscioXZ6dRnqfCSY1movMzfKbHOQ07NmK6fdZ
B0XuslIZpEHqwfYjDuBh4isZ5vNZjtMKBAt9lpu26gWkZDJILzunz+7LNEKBrgK/aDmE0aOIhW2l
MLupxR9mhP3vOqXNrxDkXJ6bVTMDXSKCYrEVq4g0Wq+1987QLuveFgNuZm3ONhwid5Afo4LMiL3o
qgw6IT6+g2SWnsd+33GwWktiSLDhdwam69n7yJ7WCfhBlvxcd6u6q0blATEIiuA8kKZ7v5Ym6lw9
Zea5wiXjXRdzUz8JMXR2jORXfkvrPnxkfENWeJNnVIiOMzO8ClLiMGinzCMlSmp+nxxpP7nNxLlN
2jn1ZL4oiHskji8Gx7AZNCHHEyGo5QuqVzhUprcdzHgHeor2aY+A1JJ7q4MNGLfdlN9ABbYf+6YL
FqZ+miYF9GGrSLzWqRZAMhNS6qX2whvDLuclXnVFXQFzLyzOR91RYBdeVfR7zmglgHsVjI+T3bF9
5gg3KfSHwn1Sk4kJWncmQN1FddoDbqP7L8i1c5UUmVBs8HOE11HjLD+syNwY/AFvy+muyO4WkbXi
Ttht6SaBhCofZ+3qugflDMN0QG2NnDcKgwzmdedgk0IMVTSJ5H3+CHZSZ7uwLDk6+pw607iZhMP/
7prtJ1Ri67Tro954quF65BhFsimMHVLBpgTMp3M9NOMIU9ss5099N7lRIkJOnjES1Olp0iurqI/K
+WvQQeKJJ8Qld7mnFh8S4dCFazwCDswPrivX2yU3I38Pioztthzn+iwffTkwdx2FTjhxEnjvE8ty
7i8rTsyxnJRKOk8GQwIK07qz6ygrADkPSEXSNF+wLhPreoOTsvqJ41tmiWNpUvN8b7rzV3y2bCCr
EyblJuoA8T1WycK6ng4ZEfRY2QdZv+sa23k0JzY78srt7iJvHBLAM2WOcaOnSB8o/6dyN6H3/Zab
3vqh6lyPjbIflYoXry1+BHq0GEBYaniq4GSpXV7PYjg4vVPoxC+8wk9MQ5JnqkI5X4yEfcOkXGav
3RdlaMxxBgrxJ7e8K5KB5AFoR8tk/VyqvMDP5GgDBPhYL9FuDdZe7L3K8ccE2C4pVgPhtbvJTRGr
IoBb16TJIRYiUW95y3G0ute+R8MBmlM7qp2BCZ2cgqZGyjtmpjHsmmWA6tnCHc32rVED6lRDt3zD
qIvlqjfQpXL4xhE/jAoebEEy5sRZWPifbXqfRGkBqGh3QFtBIdZSukmhZfRjRC3O5yUvjA/tUC33
zQQ8/Ex3fpYnU9ecd6aZorAfXPfMX1q6JuxMAB3phnxSKy9RbCHkt+JxaYn2ArepW0AjTfQM4iZf
+Xya05WcGV9CWiduHsG7LFh1k01ZpbJMvC+GUeu4GIUwWKK2usb56gGpGM3apxXV+/fQINkN/Lmt
VNLTHOGYsVZQ2U3T++EN6/BloFoQZ5NWJNOnvNIoxczcI+JBQ+oegoWQz7IS44MPoqxLcPDP42HC
F2DHdRjg25um2dQXuUKSDsPVhSjblZFFay2HgkgmA9uzlU/lWR6kzkDXNiODbOrDD93CWAe1gz1+
IeRV1hfOMMlqb02G+3nJhe0jFWg8tPPwEWkR0WG6GZY+KGKCeavnHLrBDW9i9yXXi/jul7aadp6i
Wc2OH0B4x/mmrzjqG8sV5UT+DhNOXe1Nv+0BvE54DFbPQMZUAA76MlY9nl1QHt27cpDOGOs2W9rE
MizzxhpDYL20R1V10L6nnASo8Rz+5HFO7cM0VJ61S13fHXZV4y4Liyqzf5RpVq9xz7rZzV4TPCrD
qL8A8zFX9KHWTC5EPY3mpeB8MCDtB50X4xCfPsPGrVK+IKv3bm37HF5iFzTiPNUFYNTCXHSd8H9V
Jp/Wfr7uCL5AP9Gl3ncdRmWN+I6XIa6kn9Jo6WwdJhPhT0T1aYyGF2Ejeo+PmFGBvzQX40Jqsczx
JGeA6dISoDjyzkCLnZZre11idTD3HCAAzckgh8imgzVfY0Wz3yAHVFTvZDWny072OEpJek2xaVCZ
qmRuMWfEHI3rT3y0BnbeyetQxJZ1jvE9Xb8RoqFIYan95X0zmpK70fR8vhdLd9lh9QXsP0kYDDGN
AwgF/qkP/0k3lSRudmi22WcbFBdNqnz6lk0VfAuDlGQFw5oAAKfuxLaOEW9dNyiUfS383IbOXG8/
gaqx/yhdgDi7og6qXz12/KeRsfBSZhov2ICE+bPjrx3vk1ubYKOXwPnZkM2rEjunr0yFubKdjkbd
PtFpMcqkqkX43YqyPL9ep6D7oq0RxeGaLUQsrfwEQLdOeU1t1c+4SjV8SBmYz77RQn0wKaBiE1Lj
z0yHIoiH0B7Hfd2I9BPNJJ4Fxr/O201NlV4X4ej8cNZp2NftKr40sJPhsc4R3rXK6e/qyrBvDDHT
WPLd+inwjfkuLIycOJQiHdDAzOawZ4OpCHnq+bCYTg6hIBMXBfzTOAoEEErptBr7jjDGZ9ExAPZI
KP5gCHe6sgNZZJwiVY+4JRjV06QWxsAyb0Y0Vugkb4iTctV5uXrTp2m1IPty48wbMQcAmqwyHMEP
dSsNukhZF7lcqw+paJGVlHYfFgmAVvLjcezIa+kF5WfXS7HeMFVRB5vhBfewJf0a1yF1bjwiEOp3
ZlWPl30XAAEVI9U5ahj+nYSP7vIzxS9FUWThh0tKDe8iJgCINrxgRrCTIHjIFPch8KrZW25LAsX9
GP8+URgjSyjiODpH/cPsTi2MjFQEH+TUsTPbs0LfDP4P/nairExFh7JNh3nHqSH9OtpO/0NNqvqA
99yEPm2NDB5AnwPayqMIVCcwtc8s2uBDvulW+M5lQBIaoqd31hzCB6IclNHONQsfZ0QtCrkLJpqx
DH+I0j+kcJFILbLqjAFRXhf5pVmH4kIqcyaysDQcVFW1bX82loAPot8YnZNIY8UIuHR2fm3nm/sq
8Cr7m2Nb3Rhb2OYQENBQ/ybDWXkQhxeHGgppC8fiRhZX7mLCPO7rOnowR+lH566yRRYjn1Dvh3Tr
xEdRPj1C/SzPR5PsF9rTZfME6MR+IIIk+tE15vLBCoYFnGhZmORK0e6n/OqCdeHwYaZPRPxol8HZ
gI3KqQ07Oy+iqb1XhTDJLQqaiBmZmTvvaPa6VpKGME9jEyR9vQt1Nj0WrQ8kcs4X6rShHCV/HIWA
BKEZGXd9mVGi+dJuL7TI2JKw81Y/3Mqk4CONqbtfLDRVPCdbX3Z9Ry89GHVYxVQERXQ2B+VWpjVT
KveVgxxrRyw3mCcjpQeNtab7gfgn5+hh2WmRpIVal7jLtHURZr5/7otanUGHsPcuX5Iq0dbin4th
tHgy46jv5iWnOk+1IgiJaB232pm2Wt4Z/qR1sthZZNxjMwHvnJIt0fAlWa1nlxLxWeVGH8QdKQoI
4TJJX2FuoCfHBcB7tYNClE/noiKsQTElwjBW1zRjglGOT30fQCIxtck9TdlMn2WYBTvtjhZDlxJE
wC5EeWvsRWMV/sHXYx7ssjali+NV7dIngw1aMl76VHzVFENIT9Mq1UnksDPDlbSmPqn7PLgppaqc
Q0DwIPsAFSFDSnNeSNeClsFBvGbsRrvTvHeLdPGQR5HslKzhSIunXobF3U1SDjcBdFwgmhGZ/HGl
dFzhp6aQNPm347T3JsISDEc/+5nrEHgFj4ApsNXwCOd+7c9nMfU1iHInZRKlEWrF2tfzhzJspuuQ
kYgTz9T6F5XVgQ7WHJQv4K+z4FJgnA+jnqfLiK7RJ22ZUI3J9WuZig5y/pLadgOILjTlYZXUg7RX
OvugPDn0HOD4VO87w53v08AI0hgeWPBh8X1DE7UUWiIJBXLevUWzSSVew56TGNQFIjFLPT+4S8vO
thaudZdhonkmHIqyXqbkefUOA8PIGdT3Ks/C+bZUa/fkEaREPRhASjzjZxJvK6TomvtRNc7nsWf0
mhCk4RoxUQhDmxQ9XqU4NxVvTibMsdrnfHOJl3BKU+5S1a2f1NC785Xdb8M+Bd/i1qpbr05MIq66
pA4Meb72C6e5mWXvQ7kI3HSvqHktvm9Nc5iY7lT4Wddyjo156T8aix3pHQ/felf31lIlnoYTUY+q
XHedqbxLGqI+gZOlzvnhbbSNMzNh7ZjfwXzn/11FbWKRrld5uR/ummGuvsvaim5gPQ/XQycmHUvZ
+9Avyq5+moJ+vp+y1HguQ8mwFWRzWl06upqCZGq0LUDZzuPNmm17ypQyoNtTJ20HlSp0IcXLLjyz
ZaCeEBzU6txc2uKCWIX5RxQtznIWLsTA7lRoFNkOVSQtBXQTjBhHx+SBCfBquGRXJ5lhaQ6Jrq2p
2gfpyg2VlhFwVMZwikF4YJjF35Q54GpGku7oBBvlAZhreJ67MhUUzC5ZcbzF3m4xxua6NjLuNkbX
4tZ2tfuz7Bf3WRV2fxUWQaDPKd44wc1TBBBiDbxHu83YLwCqp8jS87Z8B9YKdxAPrlZJCwiF1LZC
+LFf+u5PWakS7HYwzNnT0hIHugtty3Z3WvXmJb0JaOm9yBDhj1ZD6ThX5XIh5Fy5HBl90zvoEq5Z
IgpVggVOibXcDROoI9jTYRGiyO+Nq9ktBn5VlpfsPcC/CXMO+VxSwnXfBzsnBskT2XRbOdX6ZR6G
4VoVi/FFzo3xpd7EcwkZpTZfdTJynctMSoeqgC/nkBhT18tLPMdLduDE2H3t2wFKCe//YifdgDsg
GbsmC29dqzXft0UZLHsdTowU6Y+aP4Y5dBvMJ9sxWTh5+kAuEviU2qoD2PS9VT56w+R+VrzE80Uz
SPd5Kab1QZIySGBW7UJj71XmA2SGGYin20vhaWUkSQvMQItxhZOYUyRheeEjNtQmOivwu4qdIyAF
c5oYFcNVi4slk7vo6mJydHhNDHDBHdd5fuH0ZBcg7c0lJWk7Ot8Cv2z62Bauai+gW3gaD3VfXqqq
HbEo9yJVcStqAtxkOpsBsTF4dg7BRMstVmU54A6I/CYZS4jLu74x5S3949yg4dks3pkcVvUxDVT/
ThaOVIlZdeCMoZK27qGRdGiStrH7H8VCoRmvFHsk6M3meN+smZHvoDBXn5k2cjItpiFyLnpeZr4x
Anns3hy7Sl7CjKCUjF2y7tPYI7VcUh02xbTjn4bDu6kU3rfC6jVfomHBnWm2Y/mJQXIbMapwe9JQ
GqCGcZYhXWdJGqI6s2j0/ZyWMrxeKe1VzGvdfOMTN18rq/Hz3daSRJ5uAtlg3Zept7P4b/uMnOh2
5w6iiWK2pTTAQ++md5JcRI4H8GTlJf2T8ooDxUKo48iBMmH+5q/XCCInB5UjPYW40p0akqiDi14T
YRtZ1fuZ39YeJgwikDwCFfcDERM76YTjRuHW+UT2o62/8f2FHB4Fdn4zV2nmXTAQDtqLUtQeFVDg
Cw/K7LYoS5+peC3K+fN/eE1rmUgDeLh0Ee86LdeHKcyG2/9oU2i0KGdohNetvXGo8+C8xwjSHP7c
NH5jqsBG7XgebQGMxfbR4HipiI9JsT0SSuRnl+uKEQX3enllBQ1dpHWI9mMAL/TPF2U+dtzlB6QI
pAWVG7Mr90h85jSALSxeAfp6lK6jpiyZSumf9V77TYI02CksDSR7BfWJFvkmSHx9ZUwk6ITZ8V6Z
b0wj3Zop5bZX29has3qqaQKHnUe4i+lcQ4mnMeAjKyGCZ7wStKLNRK5ht1uN7JTP4Fci23G7Hvsl
GjTHI777uF1PhhxN6p7bgBWre6jUXO9sTSdhmtfnES3+dWMQ/6PWsiK0e9AX2u3r88hVc1LlW9mq
C2wbWWfvAhHIO2Yz9kWaEbIpnNb/+2XCvuFsMy+0+vaxAceXvUrXiVinvDJcekpje20YzrgDzlLd
SgI536elr/41ov4f83jfelpEOrkE4GDIcSD68DR/S3PRfpGpbMQ1XuvJEcS5YLybyro/611Z7k2j
Ti8sW5LyycRgV7SzTQIz2PQMStgJueTrseIvEA1KcTzvoKvR2f7+lxiQhQRyti4B4WRfFhLl21KE
83vfHNYTfr5txHW0KpiAoI0k/8eE6HM0ckOS44MO4XMIPTK8cqtcxDIfu4s/v4JvXgXpJeOpbX55
7DZWHuHxMuBA6GTkCNSDMN4jbO1PzEhfX4XzCul5v2LB6RFtt/W3B0iLmWZ9Tyk8ylUcWie1GSAz
m7L/+vFg1dnuGLmN+POP1axtXqfOhDwpmfmXzuX2Q0SGiK0h9f/vL0WQOSgtxrA8n1/JaL/9JI+i
OTDziOYLZ5YrfPrBBQGw5h4N66lsiTfuXmCizvXRnPBfx/nNkVXPZN9QpPM1RLW0tRroI57KA3z9
liFk+BVvzlrDh33s4PO80LBrOF0Jjud5X8JAxayaht9m7Vh7xIGkwVRw2trcW/deLSg5OkHfxU79
Eyv/1beIHAIbzRAjblzwxBy9XC1Z4BOz6DUdOpjUickm4KvUtt5VPffdThWzs3OyyDrxIrz6FnFR
QD3YkDAiMfM7kg8FE8VJsS3RdjvAOtSQqMQMO3GHrIqVDVJbm0O4qwsGG39+Bd+68URiIVUgRWNj
jR79XmtpSMMp+L05Dv3YtEi4Kcvc5gTc2Ne9kVnJhEb8tvR7+wqwBUV8GTAMTe35xJp+68azxrDU
cNNxAB4VAdaYGkPFYQsGCZkwRgFrtNzmjYqpXUbLgkyPsD8xHX9934GbYrrZ9BqQPo+RTT6HbaeV
dOb41HdnRIXIZB1M77ItsyhJA0HunXAQYJO8fOKJv3HfgUFsmhkSrWyLKuTlOhtSg8lj7gvi3oiv
jRr4vjRwOG63WfFxHvpqt1R1Gw9Gle8Lv+8JNHIbUuLs7OzPK+DVV4VdawuQpPxDs4eP4uUfMpdh
RWA1Rp0pQvrct9PMWZoyvZzCvwtJQb/DpRzrl3aNYgOf6MtL1ZPU9uBR8FdtWJ3Luk73nmMuJ+qr
VzsW7oztdcLzEWyV3dEPWqw8d8d5aqlnzf4MKWzxQG6vf2K5vr5tm8KQvWqL5wUvdvRbBmuaw2xV
bUKQdphoaKBnuYvG3tTM///8hF6/GT7ORCIyMCoQ0nqcB5KWmLhGh0sZfW6O+6lzjcNQhJgzSpTs
yP1olNWZqk4YDV+/HHyXKQFcwC7sheFR4VPgAVGtrUWiAqM6LJ7hXM112l5r0puu1UDyeCPGAfDw
qd3wjQfIhSkHiB5kLzhOWLDqyUzDYcQ6Zs/zhzqaYbE6ZnX+57v61lUIfMFqBGYVE8bRxuelMLL9
rsHi2tjhTSuCzzPy/vv/xUWwCvErEGr98hH+XnvokVLAHGvac07lnk+Eq9/pVYQnFsgv69GLci1E
z4dWaQOmY2c5PsuMztzrpk1bHtWIpWLSTBOpia5pIBmxYs4dW1FvHnzl5vd4yctkVWMlaWeX9g6N
aHveeHZxFarZeBSeDr/++SYcZS5s7z2WyY3MQUoChLHjPCxbz4Wd0ulLusb7aYK/eRo7+eCjmb1y
gJRf1moRCSnD9PiDKRhvwtDF8BGM062fLXks3JmZoFVOn/78d721wIkCwwK4xYuQB/ZyO+qjcXEZ
JIsEqHVzyPBzkdCKuDpq/OoS5+RzVrfNwVqiH3++7htbB56f7fDH7rZVii+vS3stJIWIRVH5NFZ0
GtIZSRkoTmZzapc61mRvt55rbVJPMi+AQR29xIwutbHKAuFQRfa37mpzh5fFwVSNLGpYKjPRWRHd
CtUGt160NmQ3rMaJc9uv5Iqj5UkqAx+ZTTq4Jai//MF1hOOB1kubaNdOE1SX9r6m8IgDk9j/msd+
YS1zdMnAYv7aGYP9BQb1z37wLQoQ5iESu8e7CjbTPpcyuENzuoIW2BDV+cKAJut6w0LN0M12IpfS
o0FfmCGjmZMYnjcWDOZ4Gz9ciFn3FQGGSeFidhZh2NJyx2cvK8IHwBPN3hu89mENUuOThXrgZnbo
3P15yWyP6egOYj3azjAIIMnpOfqm5biVtqSONmm48rcpTM0zE+HrA2WE+SCX6NSr8cbm6FMU8lmD
nUWf4mhzxAzC/p7bTVIjIHygyh7fLS2hOn/+VW+8CAH3k3RZbwN0He8LfGEKfMFoi1oe7HuzdSQ7
Vla8C6vOOmFoPEo4+rUH8T1xeHicZXCCHq3BefBcdhgsVf1g5YnlNDUdtoU8XY1VIR8y1CiTaTGu
NnlXCNo566fmo1Wk13Sj0itbyxObz+s7HFhsOTSAfp0Vf/m4fzvCdbXMqlE3TeIauLtcRZnZIV48
8eq9XjfUDEgxOfayDVCuvHzzIjtbaod3CIvQXHxqexqVuo+m8xaZ7q1oGQn87RPlelgu2Gg2LNyx
L8E1KpNqk+u5dlscSFLFhTRY6SEXyvzrxcOltpDW7X+wVI9+WsGwr5ZzRxTVOPYX3lYfrVU4X3hF
+HfpYNva4Rr4bV3eQBKPjzODIFjUMBFZMbouxMFrfPcs19apcOI3nxXh6SxTijxEPS+fVUimbTVP
/CASzwSPyeuvWiYdyTC7CE/8Sp8ogF6/fduv+u/rHX2GglmCxevhvOh+XN9L7EIxavLykMNl/l88
K4dvHR9a/GFEI7/8aX2k0gkAEsuw68OYEDIrUeDgr4wxcy/+fgXyofOwH0X4i/ztLv/2XmX21M3E
49aIgQb3Qg9VGjtzY90Kk6ysP1/qiMyyrQs08HSOcfwwMCGs6uW1Gq9FEzWglmuxpX+TvuCc7pbh
XUcET3kQoveh/ri4W23oHZXql8PW1r3zc5kmpdeB6WxlGoLq2DQoxdDJHW6KUxzwbdm8/HRsfySL
ykKWHWEZevlHmgN1YzeyyfozzKTZStNDxvD0xEbzejGFhF6QhrFlq7KpH32gGEfTOtJBjWeya87y
tKkvpPRX8tg8eeJSr49DuF22tCe+w1un7WgxiWL0a+wHNcqjlVRKxALBxzlEWLNYAw5Bsw6sLNHh
cqqKff1+kg3IAMcmOJwT+3FURBqhpHUpphMNUSqN2yxTTK6t4ZzMKTBUjnjg4atLlvp6a2tXXy1V
IM7yXGX7LqBllZSBLh5nq7ozkQ18sOS0/vXuSyvG9/kraakySz26M1k0zJ05IKnr7XB8b5iZuBlN
ukp5Zpxq2L2+GYRj8/HCc8IGzCn75aqSTWUytCmqpDai6IttV2GskWTNu35YxJ1c8uXEy/Z6GRNJ
sEUdY5oPMLUeFetlh/5AEuyMEsFVjzC5loeQ0NdT+XDb3/3ybaGwcwg4NAMWGYCJl7+r81JPhBiD
E4dB4uU6N4izR+Z5qKZDYpmHDn2MnsLpwmD+GEc14q8/bypv/E7O+lTK5CGYW/b+yz+gUvij7YYZ
A2U0MQAb2YlA6Oz9n6/y+nUlbIZ5D3UXaKlfDrHfd0n2yB613VAy0HX0w7Doe3LVms9ezafmz1d6
6/dEmE8sfDt8pI9JL4vMyLw0NEJGM0oPadfob4EZdR/+fJU3TsBbAgh5UpvPBTL40fJYBZmoJHKV
CcjzcV/iyxdxNYQQT5a03BVVlO19VS871x6QUdTLCFJh+j54Kjzr0O4eEH8hhC+XIbHoc5/4/L21
qFhW2wEsJK77OE1jHYeUokshTSpy9U6hB04IORC7Vc0IR3ibOYr7KZk8fo2enFbtieu/egbcF1YN
uzIRKjyJo32BzbEnecAhz7vU1SM29+omUOkpD+zrYz6lNfURXYitk0zBebR0jalWfJDzBNgLKYD+
kOdn5ZSiQG+BmEG3q8LzqAyRgFqIr/cQcL+6ALTPyKwY90YxDvveqIPHHHXB7tfy+L/hM+2e2/dD
//w8ELzz/0DaztZ3/J/dpWf8kO/Pv5tLt3//X+ZSO/oH5gZRtwx96UBjkf6vtB0r+sehUeMQX25j
LsYW/m9rqWv9Q8eMNjEfYIoJyrl/W0sd9x+aKHgzN0gD7WQaan9hLT1qXFCthHSLqeKorDzMeMds
4anWRWv4JG2mYhGX6eyv7yIEc+fGHA17G/fzrRtM+r7LHONsGMfivNDC+6sK+V9/A11xMmJwdzN0
5sf+vksCXZmcpscLs4yudS5WhC3k//VX3eKe8ji+fEX/dSnu66860uMFOiolUSQpD/GkEWejQNNe
tVNPcaiqU9bUX4iT//7AcSFAWHQ7wVqQu8c0nfXw+2+qhjScQnILEzEjWBlXMf8fzs6kOU6li7a/
iAj6ZgpUlUq9LcmyPSEsN7RJmyTNr38Lf29glRSqd9/EE99rCkiyOWfvtS8wz3f5AYihezt5orBD
J+no9XV17stIJ0UcMb83Lj8dwK03/TI5jwnYwyW2MK5tRHU3eESoNxsXk6odI+omibQUsR0IBUlN
BzmYp0rcETh3sI1MFgSPrnTbb1QFQYS1Xp3v5sqwhl3ayemXV7vebgAvUUMWKwd2L76XQ6LA5rPs
kHImCluL216hyLLXfQ8dl5IS1vRs1+trSzxFrtEx+ueruf/f4/kXvPTm7XDMNKhgcmQHNf+mjAu9
hE0m+yl2UvNPt5vJO1FaeaZPfbKGsdbT9mQMoLxF3sZKsf2Kf44uXTdOZo5/IvJScCxaijB+IScK
xa7hPwXK6neG5iwy9LWmuAhSw7ijRZOivkSNXhL3GQvLMCLptwboNAbTmZX89ZZv+3nUKzjCIULz
mN2dk60RAkwJCoeftw6mH7eI1/Sw1XRcjF2v77Kq0B4/fuonlIO/V6S3QgGTB4IV87QtOovZya1k
0VCmsXM2BHxhFPiruCAdovuZlna7hrWtxDOCJ7ySlq/GFz/Q3XxnFDnh7h7yrEtTBonYq1JAJa16
EJeATNrlh5+sZnZozRKRrk6PEQpS26KH+/gW3nlm7LPwwVosjWBRTz7rERu4RPzMwNHF09oDzMnt
NMd6Yt+05n+rK/99XNACfDpsDp1rvvLX40fL+7paLU8L7dJKbhJ7tQ8C3e9djeDoTPDC37X832lk
g6Rz2LPhE5D1xnLw+loZ2jDScMg+RQCkN5STUavt8ay5uOoMbbnofFJpieU1AJcsjp3+XsHY38/p
4nuRqFsDXFWVonSeXa3wj7TsyqchmL17t8AAETm4cUzoT6p0Yh0qVhbju6huU6H7YyQR0KvIRuE3
R1Ou1H3jtL0dKmvOqp0yTalFSzLoyybM7XDUpLV5L23UuHf8pftpIoz6ZXb8qgltVG+XTY09L8Q2
zEQl3YaIsRQY1+3AIMkuQJFm5+KF/srZTp8d8i/6hsiJ2CmdvCeQcZ3JyYX3lDVJFxlmS7/fN+cs
C/1ZOU9ILfuvyM4DIDaDdA8rkKps11EMu+uDpfgFm8xBkz9a/UvfBMnXQdTuPbAr995zFYHTTkEE
+r5nH/Wlb/JSImT2y3On4den8P8Ntq14tG0GbOAU2wnjn8mK6g1FC5i/4PgJy9k7S62uLC1p4jQY
8kivM68KOUv7B4mAPcZfMYcVnrhdj+w8WhV4BDKalXupc1R9omBOqpHGsoMSuzSyM1/h9kBPHzjF
oA2FwfxFeO/r30qDhbr6NrEWJYQedCXUDgYygj7+1reV8/VVTDrCsEGhBrCunkaAtEBsCCtA5otn
zotq3ZuvjS7HZkdWM1F6Jcppstss/sp3+/uPr/1mu7QtHign2HdR07Pprr++RWpLSmUVbiUpsoVS
lJXH2P6XWxvQ11OTjuRWjywPLL8V0CfN0uY8ptgxnvkdb+c7fgFdfmbsjdVxSr7wusTRRpttDAzS
cZ8hcrx2mq4NMSBA4tJrwz2zMr93QQRkcLkpxlGTOd2iwRlVlo6Cw1zgT9VL415IhIKb7cUIZ+mJ
M2vS26HEuZ5Zz7fIeOHAeTLvSYZNBrwKC0HVqbg1FD1XtnP/ecByFbaBoEOopLPheP028a7jTZm4
q6wP7Ith0vuYM7Z3Znv77r3QGoSowsbAsE7Oa5Nfe/4ScC9B0C2Ro5VdrCGZiD8emu9dBYr5X70H
sNVTaKVImKKVjb0PNDf1wA6XiiOx1v9/XGUr01OIdRD1nrwXJxWcvcGyRV474qh1pFVdTHKcP398
mbffOCdpziM0klzW2FOlsm6S9eUKXsxUTtMeL6m1b/lPD2VRukc+6+VLUNhjZJS1deYG/97B6+mF
jDYUyyzsjA2KP6/HREt2Z4cpisNIxz+O5LN5BFo97qtsqXfNGixRU8oV/dJY70f751AFj2yCCAdP
6P5+/BS2+fLkpyCWoq28HRs95CGvfwpwyCFHY4OnvB3bH2mHtXSx7BZZ8DJffXypv0P99bU4rHAS
5VmDK2Ij+PpaqG/7GSZIEjb5Gnzhaw/wIhSj8iJODrZNPBCJSPt80vVLpy9zL/SrIrkWVoN6z0hH
OIESlPyd4F/5PNujmENKvI62F2NWVuipxpVJcc1JPAisgexTW4EaDjWjpDUPoGRIQ6PXlYxGG31A
VBWBexj0HlCxj8/7zGf/9rlukkMbTMsmSECb8vpeURhm05LAtU8V2+o6tQx08HK8WC33HEvp7bzJ
9gEJMeVi3dtasK8vxWmhmm1DJqEmWv331CzyWkNsGEsz+NN0tTx8/Brf3hl9EqrmaB6QGdJVfn05
+PVi8xYn4bKsfojOhkK9lIURAp7U/y9V7P9Vsr3tTbipDT2z5SdtsWivryaUl9iYjxJig/oV4p1X
X0p/aC9J/qUEudb6fqos74uofPPzOAT9UbdKPSaZtTx+fNtvpwtsNnQMtzjoTQJ08pSx3eTK7hi8
nlraZzOdhkM+93h5IF8DAiCmYD1Wle7sjFw4Z7bobx/5Nq8j2mRuf+fMWi62IQSVx1C2pR3hBLch
GfWI57X53AM/neIR9dEb5diBohHB2JtTTiKyctCKMRLF+NOobS1OvLM6xRMVCdtlmvecAin9c2P0
AU7GUFE6jSkavY3aVWC+0TziLPCFUSJSkE6xvlqlY11sGo38qBFdyY7HqrUFIuNsOMTS+UGOoDZz
MRnyuseo7Wv84LIk1yGbZuV9YjJwxhhboqNHstZyPOVBnYZrj+ngPh27st1XjWjz//jVc18ccan3
0yHdVP0ng4R2aWt0o+roD63lbboW0HRB3Vwry2nOfIZvX5RlwGjc7AMGoW6nQpzCtknjW7H6aNg+
LmZNC+JGGdWZG3pzwGGwk5OCRIaleDsjnLypJaOGM1a9BPmjum9zhcQspOyEF3GGJ3OnCkeAEA3U
+CCHumE+VxpTQVZlw1cxyHHCPAI6NTTJuERkqBpSgLQMM1TU2ROpK1ot6ilux6S3wsmyCKXz6lRm
0QhC6dz+8s3Gmnuh8EDRAK3GXx3f67kkmHK5dkWBQ7kqHg10uj+GaXTZ0ObepY3AYdfMGNJnErQf
SY/rrl2ztc5oV96+NT4wlll/sxYgoTJf/4RRVJ7CW4AEP1HVPk+SlvliTeOP56p3rsI2EFkar227
0MmeEz4FsMimpgHScWZpkWYeVaL03ZmrvHcZj4AomtFsoWmLvr4Z/BE5aedYLEETJH2Y+qAeQumV
/QMG1PmbNw3qrocY8Ln18vm2Lsr5qZ1dAsCAZAHgYGPmAzXW2AiFzP3TxaD8tj1Af9D/dGrtb5I1
qdx9Wa16uu8LJb4nvULSnFVmDk1Kc+jfIlHznqhfKxkvbdLe6qleB6Hqu+Qmzwz53FRosHHxLpha
02Geb9ayt/0onxc3jYZJEUeLEUAenVmfQanWnXoRpJn+hI+bwzMe/6KxVFA/VWlZA7wR3jmZzYl6
fJsLETHRuGeTwJ9vOjrkxXLwMWb8+ZBpnjtQBn/G3KsuiG71H8fcAo5nDs28C/Ige0kEBZSaU0YX
kvk0tmc+93c+EepbW5wUo5PD32nvrQX+LFKtot4WNM54vdoOOkK3dqiXAvTwSjikCOij3rPrZdea
o1vEGEU9814fU/Px4/H1v63EvxtGVjxGMDtFno9jMg+9HmCjGOEgEzEVrWYx0CpICB/bMM2rsYeL
4+Q7tqr+J6tOij60mZW+FRK4UliWnvZN5Iv+hPLYfLZrt3iAa93v5qCunqrRXKs40Mbp2dCH+ZGC
SPKYOLYoYwu43I1ZZXjD2Lq5eUj4nPZoJ4OW3sOSXsixEBo6/w6YgH/pTLNzg1DW+l7mhvZHWD0t
P2U6Y7WDjp18oXsOnN1sa+84GDL4yTbNBzDOp2HtMn+1fXgEDdx/P8g8HPoszJTXN8oGa6d/SUIV
1rvFhHUbepRbfudmNz2sADCTna2nqwmPxwHNbTF8v06kaa/72svq753DsKYACkopBO5EWdV0e0/t
jW5xfnYgp/lSfD8f44K6lbuvnUWn5AzWzYZ67s96NDhCTtcwBqscEtDifHeyadoKQFn9xaZUDisu
dXV1GaRV2YXYHifQG0om7cFUmV9cFF2g1+EM0iiIkGPXXpzgV3kaamKwDnlRtJ9Hq+mfkjHt8CHS
COpDzj2sXESUlrcIEeQXi9mqjZUPvqk1J/ndz5biGudyNkWpPvo4icVa/9Rnt96ZYhHL0U77POWL
ANwb90XXXwVWHcxbAIH2u5NaN0d9Xq9fgJ9UZmipVDOPg2NSZi/rSiWhOVR+vpeqWbWQdcl7aZyV
6OeJhCoH6fK08xemGEqR4/hDQmtZgXkUK1w12Vc/kA61C+3YdYU/KIb1oEZd3lK5qL9mk1s8d21T
QqhADdRH7UhzCOibjVnYgCuD79iifnnVZCQ3S89KxE3Ti2CO59kEo0ybXYE7glFzG4hu8HdrbbFM
6VUz9rfjaIklBpqesqTSGa9jB39+B+W+Ax5Huju3ShxnQKZE02V63FgBU5gYRu833AiQ6DaIMkHN
r+wh6buj60aJTZX3DqSGRy/IqoV3UH7tuuGM1RpABtmqEuI5rfeuLAw6QsrJjdDTgZaFZVVaam/C
SDkKmDjbw6vXXSMNqceFo6/4kfDFk6RbDwMut8Du9hpEpnkPlUQ+kv2taA2IIvva9K3E7L6u6jtW
bsjYLuq2bD+6XnIzJWzNr5O1yJ6UKbP+y6jAU0WOBZ17h7RvJHNCbDhZK/Nr6EheWxDr6HDQw2dq
cKxWsxv0VxRV26ccJpyOA9u0+CZXs/1UeRnnRDYDy+9Z+d5V2Q5mdSAcTz2Wou7xMbXsKfk5ov4m
lQF0X87ecJ36PoBMg2jzo5E7HsTvbPw6k948h9tir1MyLyQftiEdVNJrUD6OOrT5q3JxpYmL3ceF
MbVBdqhKNj1RXtjzGC42OWqRHHRzAPkzzt8aJwMZ5rVquc9nWwcX5PXkt7dtZeqXpl4JeaWnmMRJ
wBjhqM8+tJNSlfXn3PST5ji1RNvGfMGkSAQ1CKeIs5ZiJ9dz0Iu7QQYH3Elqxa1ftdN+AIkHQ7+z
VB9Tr25ulmqmFA/xL4ADOYzCiHPo9IfASA1vnxXttES+v2S/5rRbgeb5ybDX3M67dOtAuzYtKlPR
oiXtC5t4j6vSwL6vUtUGMa0F9mOlL0DlZ4gJI6vVoCDWPUtgSI58djNVrr9bSgVdjmmiCHbA3uuZ
llpdJPvR97L2qGeSPAXpK9Fe6LrIn6Q0iX51akEvAZhcaUVM4QTXWcBZSKGHPULzUuSVCJeM1jku
/7Lu9nbQk2GQkHhAE7Mdh18Eg6Xg/s3J6sNBuFK/mLtS73adhUbcW7vldwVfrNp7UlpfbbngvB5T
i8VjGvIAvDvZgmJXuuB2qqZfVSzE0gCeUV49huRWK8Klh9Je72u/z15Gr/KnawcJ9XghfUhfEVwJ
mgk5MCEofBzHEuCQehOXukJ3kY35+gdQ+fQwmxonJjN1SP+YXVohBhSlVPMPCs7Rw0p8/T7rjBtK
Hk64JOrK60FPdEK/FXO+07z0RWu9F+FohzqlNVHgzBR87iFRUTvcSaEox8c69+5nWT/6ijFDIwwK
y13etd+QGB05nuymsvyt58Ue+cvRUXrk089sHPc2cXX6YwEMJkPEgrHsO80YunNw8DL3oejE88Di
brfDFYSl4oFYi9tpUVeOW70UHkkGfXOzGt+a8bFMxc63fhpSwuryjjb/wrDg05YY6oQF1mP29l7u
l3Fu9wZPFS3ZagEiySS3ARE0sb4TKcls21IibRP9DiobyLaMOIrPSQ2DljCTYL6gqH1FyY7/1uqY
1xyD+JVBF/dp4s2x3nWH3BseUXrv9ZQPYxTNTQImB98Jb8nzPtlzdSTOZeUOBcKU/pn9xuOgAdYC
0jh912uvBxfjHZpl/e5mzq4bgpvUdJAG958tUzw5WnPh5GpB7WR+9lv4ta53dMonP72xttTA0XCJ
8WWlu2KUyV07/Sm7lLhI/zERgaLvJZ9ItruxM3BixTytB2vNjsMM6jPNpwcxGBjtNSNsbe/Y69ZT
MhQ/jB4HhDSduFLtoZ7MfUI3AYJrvcfC8HXWzHsjo8iT0QbQG/3BzGUcBJiTWt+hUKrFHrfphtpq
HmSTPVjZGGaFD2FPIcJHFLTrtCrlZ9y7wvmqjOlZ675akxGlWvGzkNUvBJYinIf6BnzsdVqUu2DK
2A+Ju6SaR/SIxrFIDeu7n/PiZ0wnljbNl0ZGmmqyXE0rZ4EVCKmp/2oYQLuuWn/l1veJZvDkLHew
G58rvqdwxM2/uvpFOjrd5wnnpKJygsKXb33akZLzyzbKi2VWt5w9D07XOaGVFpxKZf/N1IYmpvF2
X+X9RQN5A46SHunr+MKHf9f4S0VkVN0AtWCK65r589hPXQi/8mc5lsTe5lpB0w4oDpuk2YPt3dQ3
E/6P615PvD0Ls/9Moq9nH/XJuaFff+EvIIWS2brw2/66hHMiPB/Snd2EspF5iAPg1oXBxYJt0a/L
54uEfcwhG8pfnK9g4or+d2GKx8k3vnl9NkfD8EMpF9ju0OIzP04pMBFK6raeRHXTJNeQM+cvbm1p
301kCL+EWaVLhFZ0GUOdPUgaCpAMWlgZafAp8FuzCB3OJOwh2WAFsRyW7vMcZF1wHGRmgqjSl8UD
kAmgN3KBMeeYfitiR0pgol+ByRvQYrItflolbQBnNFPlred3rrFbCJJ7rqxtbRnMtOHnoVX9HUwJ
SCf8ZhPuyL7RD7LYfPhQFwniGYz8LgnguEWCrwJ/8cbTikaE9iBXmA1eZpqnL7qOzDSE0LTaJKiq
hYpwU2BFalp8n+FC+jJsZNPqFCcLAdRF95Nlp694S2CqQVvdaX7ZWCF3bfwQul1/6swMDJcL2nRf
phkVZlkX/RQZVZkQez+skx93ve//ysYi+y5tlTB2rab75Ck+LnIYSjCGvV9OTF9Sc6C/WguKWwoQ
lyBTu4HRs9ZV3C4F28Yyk30R5t6KvaNJCM6GT1lx1rb7jkTUmcXls1804co6iFZPC4bdWuaASOrS
0tp47ODoh/40Onlk2DPbEGc2+p/tYJP+Ugvf/Rw4XQ3dyHZdktpZTuawXZqyosjZGss+m9rJDoXr
A95NbNDIk9nD8k7JnbHRixABHFuT5RQsIxO728ksxcKcWxXqCjQpuiNIndZnAOx6c9sxwZaRzh7N
29H/SK8C4JJGbOnTIEKFT/9PUXe8vqYb02dbQQUNHa/KXowAt8HOLSWgMGmo62YZ0q0NPi70uRIg
SXyNgy6x1g/FjecLlna3kBoJzykYUqhL6Yof2plSzP8egMdoDdrhfqVb1u3y2VifKmhvaUyDP/ni
dUP9goXeNEONsNYfZpLB/YKR297Z1F9vygV23FGoVbAtswAqR3m3dZAyopGKPZtNlV42nQiW2B/T
AGDW0NEAp1KoX5OGJ/0LIOhlH6VukH8uJ0NcadAbn4G1qFvd3cbuokmeMg0vbStbTvAHh0aHi+sT
rYIaa6UH4jQ1u/OxTMzvTN4m3nZjZWX3R8X2zXbGIADx4yd12CVkWBVC5V/TubZUrBW5R66wcNFs
zaY1vgBObe71vrD4sO0KAKJZiC8TkNIiLKqtjYiow6HVn/A1hlVa+1+LAEVIuC6be62CD34crM37
SD9bXOXShcxsUTExYqdI8k9aOoyQypOFBmHujsVd4k7BClZ2cUkGX3t1C68O9PeET/2FcwZcCN9a
pdy3qmxuDK/L4BwJLXtp+R++uoD9BGuwb3ZxR0+Xmq9o4Ox3A6Anj6ct742kqn+sQUVXSY2a+aNx
k4bwk2A0okBpFG40Nt4/NTbOn3JDrJwMPGH4MPTtApl94lOCYdvZjmD9zYwnOnEU20tCyYhPs/XK
2mvYQGQYoOEgXm5VjnORtujk7umXAZTwpnX8id9Al7EvrODBTaf6nn9WfauMhqM8ounlIYP+ykGb
g2QZ+kMn/xhdnXwGgzt8k71rpMDPt7mpoGjAIai1QbqZHEPVTTHJ7IKsmKzap/qStrse2CpoMEyh
bF7AS5X0Y4aljafchp5dmCvhMCD98mcjzapn+HUrswYIUaa8tuxpmLjiDo0usCzJeJEgcNO2C2tK
BVAjxdovoSWhIIKyyMqdAgIOKV5yZAfwMvO9KLYBECw51HCUaMGf0g3Wf02enoOKdPT+mfQnfBLU
Gzw9ct0xu1zLpLbRdE/QL7yCARCm2jwbcUme1kF4zlUxYFYC/VdAxEYweqVzSqWQDl2+0sd85MM1
xp/5rOo6rNFPVCFDcLgadI0opGrEf8SQL/jAe3IkmMz7Yv7p1wtzP1GgCTvbch6/sKPVhp1hJ+yy
0tUhaDvInOx+ITvvMdXd4akZ2owFLBWTvaNiwZjoCsnCHczUO2IJM1XuM3wbVjQZc3BkzEEfdMXc
gq+cymUA8OZkxgHngX5pSCSI8Tx4xha1nvlDPK1Bep95CzQKs1iIQsbUtAThoBzOIkPQKICjtiav
6K9bNnRfDiNxmynvRrcLLd0R4Oh962q3TkIkt/qPhfmMxJS217+Nbr/+NhfVviRpYg/Hde68Gzm5
mRdawA4/LVkemIdq6eWDxk4CBNIAFjBKeret4sL2UkLgpmKrcFl68Rv5PbBPrJz5Ek8D1acQNt34
UjFxFRtxFgqOPROvFYNTGnT2E6M8WJXq9Wga1nHY+e64Ljsqgy30E80l/rtJ6uIT5QBbv1xYuqDy
diAXDp1Xrtip7PROUlxtdj5WFKK/U2XBF90ynxhXrF9xM6bpvdO3DAZ32GCbZZBbOQj7dTTDLc4N
lmBvEFMuR+cXNv2BQUwmDHtmq2UFB9DBnLfm68EGG/29KANh7bxZbekFeKovRrGUP6k/ujfWXEos
1C5jqmRP7FJo7Kcf/lR2NyoNKDKhW/vbeCan4j9qOFhiNqU9ahuUP5s64HW1kyWu1oyF7rWtBd3v
oa6Cl6w1ZPRxVfVN0X5rFFs+dBqsKcj+TjoQsH1FW+QDyHuZ5NdUqWSMsFftP77K274RzS9qB5vc
m6YRnJDXN8MuKmg8UnAjvzTrsPVxqaHC6385wjQp58Jkr+fai9Y+Y4S0jXvTzVshUZgC2woKM23v
zqQzlLPRHBaMb360Jtp6RQUju6ywIBDr5zsPtrtMO1jd57z226N+VXjefj1kMhqgdHyRYr3+9Xlj
Dn6tdzUTERMh70uj9oKmZsBkcq7kvnVJTq6Fy4taO/1CuEynHe55yJJk8cw6YqInszhxUMvTq5iC
ABpmPv4ZPGeYDzRHqzbOCbC7YvgbqC03cBXtTz3/gvbetugNa+OZvvPb3oRL13mTh9KDNzcv6+vn
IDC2GZ1WNlE6U5aCn5AnOygz4x+Cl5rqmHcBRcam1Jtgvy6LYNGkNjHubCPRrtppq6B/PKzeGby0
7zbPGG1WekInMiezWI0mKbCqBSQ9Xc1imm+oH53Rqbx3EdBNOANpHIET2v7+HzmkoQI6+jUFHKoz
OVRr5pJSNNkZPcEbiTiuYEKON3fY5ifCyvP6MqZmEfpWD20Efrq9WZgX2CwN9nM9U6w1s8q4Ih7B
urNqXjMdlnpHWtKjOc6U0jhAXnZI9uJlGKiG2Jw7Pn7Ob8f/9tug4qCVB0J+2niZawIpBSfGaNkq
vCYJA3unST7XfjGfaSKeQAs35SwSR5ShcDLwsAAvev0YUKsUJlB/aK3zBCNzGXrvT9DYbO4BXm7Q
6CZ2tjNQU7hy7+L0i+RYpt9Wg6CDFPW6Q9yA1K+H1Fp241zWl77UKQkX1OWa3kyePn4wf6VZr79W
mlLIiuCoIfFnbnv9c2d0CaBfIelodiYu8qKjY+0Fw37uB/NIJGS/zyotjwvW5EuXH79jvz1e5nry
HAiCeyC+ys9UcVPO/pZ+4w+pCShV2BnmCd8Pq9k459c+VQdtz5eTMmxqHSmS/gZOMEEYlhPei3Zt
vH2Tpym0bOBsi+n+JLspP/c+t0/w5AHZOMNt/D5oOANnG1r/fD2YVKl8GGQlkDyqbgt2MrvGtrsd
3f7+iGCGiMhx1T9PHug+6oqQbj3VH+gci/uPX9U7N45oAZ+Hh4cNFf3Jm9Khkswehf3IMUb5WyuG
BMvJVO9dCpL0KGr3jCBju7GTG0fhyRROZYzm6almeCbUOesXDpvB2Nd3Lvzdr8JV3vVkl8WZGeq9
SzFvbBPI9mpPtR++llGEmajiU/NvbOKQdBmVCU2DsM6Dc3bwt9Mhp38eo+4SBAX05aTLz5Fytiym
KMwpWJj8XtgxSPDszIbhvQ8LvxkjlMkA4sSpsREKcuEXVo6eZZaJE9WBkzwT10G3k+CeFXtTaRlj
xHQyD/fGOhKvZDjINcKK9amKvXLW2DC3qrs1VxoLpDQI947QX/dRkRerbaBrsjRp1aRfVqW705ld
1TtvBDMWEbp8bLhbTrXLWpvnVHqyFkEC+eqwrrTbvDbq68QY3S//dVzzz0M0xNPMNwZs5fUH1qmk
NxZ/i0sEoX1BMNp61Azgup1F87Ykry7+79dja4rujP1p4J4CH4qkSdqRA3M0guE/TGM6EgHr9js9
EP5dvmLlObP4bF391x/Sxhdi38Hyi1zHPplBlDQmzxjYB1copjkymclDAW75xusN71AOJGQT7CEf
FsMnEkUQ5XFu1/NWnuYin0Ft52wrU4Bt8PUjtilXSCSqcBZkLX5lhRFcEX0XUEfvNFCw6VJO8PLB
SAKFr0v9Vx+k9nAtWj+dQ4vPMIucNJ2XHdEa/rNrFPVMG6oHBN0Jj/6RrzeJxiF7MWhBFCQT0oer
sp9enrGDImDZbneNbw/ukd4w9CNn6cpvFsuKF9p5ucw3ZZ5Q00fagNnYy1vSYgiOwtLuBQVE77Fs
tRyF9ixvMul15MqWk/dgjCuyKrRpruAn1qZ+xSvfTvPoiBzgmzoFVTYE6ZdxDMw/65TQfSgy+3nI
u1yFyVgMfwbylF4EFxkvkIXMEDxL3IYRxEH3N35Ko4B0Twx5bFMxCJ5VLxu0ihskMAo2FzFhXGPS
oSOY8m/SrLtvlIrkfcoJWo85Rcgv2SipYBPN1yLgpT5q7psBydb1ai2s/2Zq4yZi6TVIha4dGURV
ZVdf+7xEHEpeETgBfaU+cTFRitcw0WWjFuWrksehJWHE9vqGIHuEWbvWqNdvc4EKP9TkWht7fZmo
HpseyVS4FVVOd4Gjd7j46ATIsWi7Z92wpyeijJRG17ygQdsp1yB1Bd2HIl7PofbQz5pfh4TsVryO
OjduAW2zW17qdU5jhNxVEakxqx9KiocUSanoXnN3xZ+8VRRN5SKUthtGO/8DzL87InfvKSync/ZY
pNZqhCUc76tcVUNYtmRQkalh050i/dcGeF171YsxeGuUS0c9/ufPn60gXyLruY/l++RrbJO6tRk8
IhJ57cCjK9K4Nrv+MrV02jAWT+Tj671dbjBLUE3CmQHnzD/leNJlEnqvCBCbh2foXyEVszPzy9u5
ehMAEsSCtBiX5unXzdGecDAd/KpNISucE+UfAxP0dS9X/8xC/fZm/ncJ4OSsaW8cum0CtK/vZI7Q
30yfB1Sj7IOC/6rIZn2GxrCxp9zNF3XqiTI7QY9v6XOWzrx67NLa+bzAz991JbEzH7+dtwIxruWD
Pwh4fBiDTj3HqzvN9uJ0eYSCbrycUVtEvaIc3iFhqGhd6On3SmhTXCBZJ/TIzMYYApd7hmf53ivE
wwufymVLAuD39QRN+4eaMy+Sgq0hdzSrpiNQ/S8BUM0zu7r33iDlZEYJJ04oGycSNNwtRePmTC4F
7Isjesr12M7Ed5x5rNtm9PWatyU/43wiIBov9+nuB6GIbypvKCOmBzUevJWMecQJgUQLYhHC2GiB
8djIEoYvjFf9W97q/oMQbfaQpbZJ+Ie+UtFxvAGlS7UJGxz6MjJskymAhtjJ/15FApKE0QjsCDiK
4NTfTBrIsqBj2c7IMHEAS3eR17TdmYf/3lOhjOGBHIFQQE3s9Wse9WAgDgnGZbYqcZ24tfcps9Sw
ww5fPPWMT4tW+TycGVzvvHJ8VLwONnRs5k69VH7naUFlcf53stE5Bp3XxouXiDP39t6XtNXHNmY6
MnsAPK9vLic1Z6IPRoBDbRcmFZaymImx7Qq2qcIdiGIx28zcJVYqsL80K7JLv6jUFag7/RwZ/53v
ycTtiNYFVutmBnr9W7S8HIy/8k7ODwXZLlRYkDgSZmP2WfzxUH/n6cIFR/XPflLfmDWvL9XNJkli
eYZt05mHHbo6c+dOlnlmnvr7wZx8UBwjeIemx4VAZ76+TBoogZQSQZVYuj4eNLf8sbDe9qFA1XOk
Fp7v5Fq1u1lLZmI/8j5W2DvQ0beQu8veuypAqN5ISoNRi4qJ/M0h1a8xOqNL7IM2lqKXl1TJ27jT
mi4Wil7Fxw/qnXdCiQFzGHuSjfx5sgm1UHPORkbYrjl43r7ukfYhQbqirbaceVjvDUWqfHzK1J/x
xP2Fo/1zZsd0qRz2ikzq1spBb1UooDC+tnca9YJPhbLTo7lm/aeyX11CZUwaelodnKG1/z24nLyy
rSjNAYpJ3aYU+vqVte6MtIXcpGiWJdkPC9rVG6dZbKTH5E7Fmp/96efM2qVpqR80c8o/MQfZv2af
uDDkHQZ/kIo3NAIzZ1PZx37FzUdy29QdEmWx1CO+mBVmE3q4RVXlO6VvQjrRFV9mQqXPPNR35i6L
1IWNbbZBrE+zJhKjw+W5pVnZjbV8oaHgP1CmVSQI+8XO0KfgCUt7duYZvjNm8Jka/hYzh+X0b1X+
nxcJmQxt78TqDEoBgcRoFNfD2KFY8zP9zCmJAxnv4+R9UYqlgAk7DCfK6ZdMj7fMRFZo4dwhZAkd
8Jvk62b/h7Pz2nEb2dbwExFgDrckJbU6u6PtG8J228w519Ofj8a5GFFCE96zAc/FbJgiWaxa619/
oBYeiHknEGwoGV23ugyLDHZ1+hKnwtnJoVZ/KYhQZRKv+bPTS7dNT+oS9WUuB36hiORFmAv9z+gy
6JOEA6T9rk4wJDog5FR0Tw5KzbgO8Qz8oaal8qMyhfazRHeR76RuVu8H6OQS3YZhIh4NGO0hD2pz
nBqUUoYSNk3560wQGfVfVWqmi0JUeuwiZUw8pXeyexSK5leJCLubMq0MKMqBPN2n5FCW3mDXyj08
7LDz9QEnW8/q6up3T7Qg2YK5WsJknglHgkcrVZlbEaL00neG8j6EU/VVg5dN4GBlVfOTZNlFsFfZ
93vfymvpuhsrZn/gjgmJctFMp8dk9SmTQ1N30WBrAVQZkgVcsDPJeChTbCF2oU7SnjsYIYwOtBjX
jMHgO9bhXN9F4BG1D+WlCvx5tlu+JnscHaTcMr96adptxA2aZO3JBIRE5+RQlMiBs+DImU4B8Guo
4ZKgCL06wOTBwsg1NAwiouZWyknyHuf73pyJ75vJPK5JsjJrcrazMHlrgjycfaa/zQ+zzPFBaDjj
kp2VIftxzazgb3WKSRAyoxrNLcwkW/Iz0ZDqnQdFV3k9psHxXlrypmCQJRXSTb0aJs+eyCA+iCaE
wQeLXJS+wiTrenRyomWryh5esUyF1SSBttf+OCXVkewWK7/NpwHTIfzVGRqCyn3QX5IJXbdynPlp
Z0Z3Qx+bJEijBbrLamdWDy0cKLhmkwz7GO6n/TuiS+fdcmu3ViWr1U7Peoe1OqWtAUNwGGAnYsFJ
wtMolXAG9GrSd7Oc2h+gDFN63ahzo3pGBt/F6KtZwugwnIydLY3iWzWF/eR18jASOQO4zJS+oLZ2
oyKGq6pi8ggdQ7XpgEfDCR/kbtZYxHqgFUjdmhlWi8osZFfKZvaLHQV0hriSQnLFuDzq0lSG7kAW
XZfvlFSdqj0xkVO966u2rq8CREJ4eDJFwGytdmqxz81RJ5i9KAfzSqCzodVvFfJBBzuCJc5CJNOK
zGXtRgwSSca1nM7fG9KxhmtDrbrek1Izs8gfX+aWBSmJFSlgToQ0tS50AIomc5Yo2DAVJDRMjYnE
Tymre0IdISc6EJiTqzQPRngkhMerftrERF6JaoBHG/L5zrukscfn0CKM5YpTSrfcuInHW/IBzfeB
A+tHxLCq2aUckjCecqeWfZiXlbKTQrPXHpw+xR0pnkgPTUip/Yg7uXgZy5R+xWoVo7zV25GNspF7
FktiAhHs7EHHvd5uguAnoc3dW2ulqg03ZLR+1xRo6JeGNh13BSTQ21HBcvjbYDPAcRWZAQHU/cD5
BmMwgDozJI8GTJZXSZvUpygfsz3B4amx0DYJBZTsTMBoMDrlOunzRiN21ww/ZuTRrxAQyg0M8UIR
Rk/D0BEFJpjr2pbfQDtp5IIWGDq87WXUmfe5JKcf/1rB8Fej3AFJomukITs90OM5hC42cRXJ6ly1
vg0xz6mT/ecXOb8VBNbgk+ZiLsYOtaonlU7rQL45PyoGtjurHljimrM1CT0/WC3aHEpkfGiJdtFX
t5K0MKQifEe8VMpwKO4MHPiTKX9sq7L0P7+hc/gTZy95mf+ToOZwkJ8+tdQooFTjGQFnsoRVEjag
dNVglj/HQJjX+UBOuIsAu32ppSYcr4wklDZKlzN/AnB+oGy0V4sEmD5/eeb/KSOgmIH6kwDqDUOT
yE9MnQmVaXtFKaEaGQFqD8ImH0cGqN+kSDOvpQGZ78EhZnZXIdOhKwxFvFHarCwJl0HhMutYLOcX
Q0/m5ac/qozsvpmwrYJK0+qvM7NTGDY8wxuzLMjzbXNd/zX2WaVBBsIyi+G5kjmuGo9weHpZy38Y
kTx/1c1Ym0m5jIofn7+2C6Ax/noLcEXzuAAGK0wCDeRsKQN8aiU1kuIWBBdaXtsqCIeKGYos5MnY
gLhrB1bj1nPbfRhTYGe7opKMDp5um/6oczt+HIZWLLRfdS4oYroKLaoixAGfXEKX0VWjV7LqWqoP
khOlR9MO7NqNqho1Qd3XVbuxGpXzOhb3F4O5Bha9FOZr875CiLBHJgc9IU0hP6Rdqt0VQTt8NHMz
PlLoVQHhx6rT0zHO1a+i7aoY97JKf5aiyVy8krVpp42OLR0NJe2fIhMg0bVrPMe8Am68vvv8PVxo
Zix+JeMRnEOwrlwcD/+7eAG96n5ymFdkyzQYyzDxbGs54YxWkT63Qz/DppSVXyIV8XeCkpI94hJ1
Kwbx0q9YzD2WrDJyoDBnPP0VfYXFR4hHBd396JDyWUA48MZBxG+ZRjXgpU42k2NapqYbV2Iad+Ry
1T9aXJB/bjyPZd2dlukU6PQCdFQKe/Har2HI8AxLGV94RtPh+UfiqaviwXgTqvp0nWiVdVTsWt6l
RTw/dkk0vUJQQpShpNKDVQSBPwJe7BhGzVfU9uneUQLzwIhOv+uYO26stmUbXf9WPM/gHLDRotNe
feMyhkPAXXxDzDdJa62DJSZJ0vbIjEMvmJt24+EsG9nqeg62DmA8DmMOXvvpWxr6MbHyYMo8E1Di
Hq5mdVV383S18QoWDsP6MtaCluF0AC9vPbITdZg7SYiZcxxnwA1LXE2Ko4khQVmcJBFCcmvNwrWw
WYWYR+zQ7BoMFL+FQjY3ttHzJ2z/zSmBO4MMHUOL0zsWVjbNjg2k1vVO/zVWCLBps25+M4ShXcPP
i18/v/cLRDA2bMgSCt0w+p+18Z/TFwxGNICYorHbYE+zxaylSyX5T2KPItrljWP+MrWqUGlluubR
gK3+xyTHCjGP2TPzsrRSv0NUTmw4Wi4sBgQkQXbWctHdQEOof4RZE37RxWz9bEZTnnY9As9N4Pu8
AuA+sFpYTJzwxlh/0HXQlFpTgNBagyP9JgR4fOeYVr7UCV1rHWX6HXUQ0Zu6PvhdYiTHwLZGX8uQ
NrrSLOWPQsnmK4xgACtEYG1glhf2G44eMBxeKwsZR5/T9zonDQEREbBam5YwE7Ugkoa7uQynjhPH
0v4Qltw+tf0YvjUgiXCfG0m9c+amnDaKhwvPSQU3XTiMuKRQxJz+kFaVyQSfSWLuJse46hDaoL/p
9BtA8y2W0oWzCR4jbDC8VqGanHFNVC2e0R1gAUemqbmXJ7u7LoSZPRtWGj8rGFf0Lp9/iE4xJ6vZ
VtqHjCzuG5yNqyuraIYjPLPiPnU6x00JjD9KUiKuFDqBdAPLO9+DgWSAk5mcyBQJazSyi5i1dljs
ebM2yt+0qe2QkMndTYlL9a3Vko0cJ0N1hImlbzmRnp/fXHqZYdvUBgxuVmVJLwdaIzRczyurGWY2
ctw39ik8JuRPU1aCX9rx9NDJYXwTJKJjmmjVzs8hGcZXRx5amaAhqbcRMhXtbRFHRYHVdW6ZbjbM
jJLNsFG0jUPgfFOGrEMiABwQmTSG9RZltYMQETulp6V2dktfHfqm0sz/wyuxSeAhzGvR06+HZk5N
09gPSFLssBye09xCdsnB9DFRtTx2bT3RngVt5xIY6WyYgKwCbJZSlhBaEDPYnku2xZpSY8J1zqTR
Tr2AAc+VgdnITWsmg9chwfkDUSrZTU4ZTHuUqPND5kDtcZNAq19hr5uHOG+DL3Uqmi3E8tLPIh1O
IwcPGykmEquzIVSdhsFamXl074lOuFQQPpeCjt9KHQ1Kopr81BsDvUeusok1hfLSp+Sc7LCAsY5B
nVcIscJ2ixZ9YUMBkcbq8W8UDXDj6YYiTTDF0giJhkjINslBBHYgV8YxtRmRfX5YXbgUTSR4O24c
GDiv503mrGhQcIPWKx38BxrU+r4ax+ldOZpb6P7fpL/TmmAhDGEA/3dDgJB9eltR0LdBHemdR+6N
Pj+gEMt3DlPA5BgpYUWAV9/jsxdVaHaksmPi0GArfze2jvaeJg2IQZmL6KWGDqW4MXHej5pdhpBF
LP6jr1vSIvxKRH1tWcn8LlQNU12HWsdAkpHL1r09dJq57xiMfIedp7xjsNG+Zyjz3hRJ+aU6lfyG
2kr+3pjtNcO5bC+GOh12whlIng8LgU9EkNajK41tEx6IJm/lfRB32pfWaWUDcooMM6KrWf9up8Wo
TpCe4LAhkTGBZ2U1MFQbpDwa3Klygt/KiDbukJIPqJBZA+zkYuQNp7kscidzwxG3BZCejCTP2UqN
3w5kvrc4aNQaSUs4/RxNnp6bjFM3wYAbxLsxTwjglRx1jlvKsUS50Jk1xKVRm/5kKtvJQYfJMKMp
NLMXLTTNrS7+fNtlboOLCuuWg1lf7/gInVHm6MBzPM7gSO+s+zrBAfsqNdQrLCtC1GxTu7Gn/R3U
rBYVjTsjh8UZapkqni6qdCTrvm0oQ5wZIZUBmeXWQCD9KBLZBCmcLNNv0fBBKZKGq5Fpi88Ysj9k
Wq5+aWRH7KHA6McQeQ7tnFw7twUWjRsV6F/i5epHLm7wzHSX8T2l4epHVqOsxtHCHCL8WPFBn4bC
t1nqv/uxquiNa93odtEka08zFO+X2S5jFbqZI+FKIU9G42K8MuEaxlfguKVTozLVHbFUg608Fm6P
EzqF2KC0d5oyJBb6gkaSfMXAxQDPWpuaElF2PO30uo+dK3RJ4ZOVpMUH8r859uzY0T5iQa/mijRN
HprZDH61XdH3+9Ax5wfMO+prTsJIp4/SpN9dB09769Revv7VM1pQs8VNbCkb1uWcZgS51AN+k4gl
ZTtSNlIfADHZFXAyvsehNdzDfbQhmDEq0CjdH0pqzNtsMKeDyNXII5ICQP/z3fHCkmbeA5l20QLA
c1yVmNCzQjswiZPVhdT7NcZeH8BAxPXlIXEUjH+Ys0Rb7MPzQ2lh1JL+yihexWZKXq2WCBQX1aQx
AX08IV32OuEOIRmp3uYUdPmbTp85zRn4Hl8QTn+chKfrcgxLOQK0gcPpS0/iyvgKQnsIrsSf7Hrs
8IvYOGwuMF653gIY/T/TaXVnZVIMvdrDdPK/H59+Px2PB3fnXY2u/2V0N3hIFzaG02ut7m0O4QzK
y7Vu9i97LnQ4HP4833zZuMyFqftyGcad0DVo99YBxOUohy1ct8qrd+3rdFt78+NwReD2fvJwmvFa
fzpgRHPEAyT0xaO0d759vkT/IpOn7/AUcl6dqqYd4koJAuVhGb4TfudXXnanHbET9jW/2Nd3zr1y
kJ7Sq+kq2mMuvncO5T7bKTuy4HZ4B7nF3Xxl75Cnbex6F+Qep79s9QaayuqbUOGXpa7lZv5vYhV2
v5Epus/pPvbxatpaXsvn+NmjWIqd/4C4JfToMV4umLs/n9zjN2/35cvnT/usXCINF69D2BVY2dHk
ryqzoI3RP2AP4zWZlB8Di8Qs5JN0GpW11VWet3pcy1aRri35Q8CQq4+F6pchnKHAgSmw99oFxEB/
MOZSXuIgSr5Lek+vZ4QYwzORH5/h55IzwXDDuItUoXw0qvLHbHocCGdNvBi1Nf/GPLL7kjS2eP/8
oZzj1NCV4BcaGhUKho9/7+Q/z50GvbPaqq48TSJG4CDCrh5JtSBrY68r9RzfKQnSOL9SqgKjiUYE
Iz4U08hQ3O4jxhhYOQqvZB40u30S9+VDPlTaBlygnsFA/Ei4HrA9HJPtbi3PKzi0eHsaWvRZT39M
QMl/ZiOHCezkavBuGQJTXmsy519hlSRvg5DxoUJhTyNSwNPXvVBBTUlkWlZDvlXGPDzKQ4XWYuwx
TjziQ0mX7fyFdzp0JwfuD0uZUK/gJ2P8kw4+9lR2tVP1jHGjLUEoPThaKXR/42WcfQSMbejtYHHZ
sCs4SE4/At3qCmtMYae1Q64fh0RhSqfV+t6OrAEsNLN9DAGHXQ+I60U9cwUHdTOaL6gJ/8svWdw0
iR6h71sLhzoKXC1Djsxl8m82o3Mim9tDpErXYRwqB3WY9lDAjtaMH2Ytcoaw2VZV8beyOtkSlqfB
HAUzcl3n3ytsJqC0KVtr+Q1qO96PIbs1xsiq+c0MdTtw2zAnzJEJjBtaModfiHMPQaokpMCReVzI
SH4bFeI4FoF11YaRfOfoTK2DXo5um9Ho93ER1HgdTdMhqzXCTgJgd8avMu4KabYzS73Z83WHu7xu
8Dpou3pvF9hUkOeIXXlpqzd203Rvnz/4801K5TjCUQpACjGBvFoBJGJnXYvNBT6pTvAi5GnYdWVv
7fGWrZ/+/VI82EXLBtcXPtXpYsNgKG26GAVXr4/QEzJz2lcd8nzI8uUGpPyXhHj6KgFHqBz4hAlC
4G2eXquzpDms64Q6txD44tbjTD+FWCYDI/SVNMINtnQKZmG4YLkDGISPrn4inAfIdVQWHzdpIuHe
quWEotr8LhO6dhRlhrJ/LOt3VUNVENu8TjtU9Mc8yqUHBlPKY+hYZK8kcXWl10O4n9K8z3DIKOSj
Zs71sSBN5Laey2qLbXQGoTMUxTlV49ESEcBQ8vR+lbmaLZz8cy+1ZvO3HBVZ4WOKJT2mAeyjPXX0
IB2yqSVEOgLgjq8ArygSQ9gEOHtNYfhB01DrHs9UuZq6PoxcpTAMUjRHXb6qFBs9Qz1aUY4vTGa8
qV2l/fp8dZyVz9wBeUCcYXx+oJWr8pl2rRGRSPFbSob4XumD6aHqrfHoCDWFwuwAYIp4a9u5eFHm
GnwAi5JlbUhMDkcX6wQrQdceu0cglgKXR7zdsGQ0v4p0Ei96Z1cbZeD5/JhbpQeFSYqai6J9hTnG
JXaUYPDIp7W0vCL+QLmqGvptF34T2eCpTkQ8f9D8S9hDzio2Q6Mc4TvSKw0yiUTaGsctX8Pqa2Hn
o6Fi30Wjtz4GNB1f0DFDY23EXKuGGHJYuNgbH+WFIoWQx7+3zUlzni1FinhVODrmKBPG/s/IuvPE
lYPENv2EWfT1HI0QXPKpnQdSlEWED+0QjXC9+np6paAgFR0boj7aSX0FnUqE9hy4QP3YroIUwb+J
ogow9PNleellLeIOwruXsors7tMvCxwwTWEVUJ/PjX3bxnn4OqtECSMbjY6d0xp+kOb6fYnf3eOs
w0XG3me6NZuh3eMANm9U8Be2ayBZRnIMEP7GH53+ml7E44i/Xu4pcZ98M5McY/DQDL7LoUNJtXHr
FzYVLrZwhJltO2fSxhmHB74NNpXQCaZdFJvXqPj2TJJGrETagrlN/I1lieOWjbFHnh02rr9sWqtl
qZooUHS2tSWHb/XotSyFdU13u2Td58+JUUc7HXMgFBWcipVIxvcZ4skDCTD9Tmkr/SDiosG7LFdf
2tGYN4rCCx8JfT0sC/7gM1mjn1Iz1EqhRQXgARyu0JSMKwN39a2PZGnB1je9YKsEszKMJhf19A1b
uojUaHDgcQBHEXhkt0/qrDZfFSeEGKBIXW7tCXjGdQdYz8J0Um4jt9XSjP+bzmGWFnKYMOzJs3r3
+fu48AA4twndseFvUMOvXkfU2zKsa15HaAD8d3ji3phpbRw/v8qFFc41eL6I3iHdr3XJSKZmS48J
8ZltDLnEEBOFlyVoHBDib3zbl24IihedmU5uAFzy00dtlw7sDYdtj5wE5wZ0DBK0jYzv+fM7unQZ
wlAhC2HLAGd9dRnyJzDTW7KzSwGr2m515wbDoK2srQvPjcEEQywWzUKsXo66//RVZVSqdhczfkiU
sMCYT253mqTnNYRuoWx8CufdOuxT0DfOCi4ECWtVKTcGPkwR3Ba4cSPtgYQJbt4oxUOR4y6blQqG
jUITvl2U1p2qkaWYloXkBaHuPDDtl/xeHiiHG6f7MkET3EIHLzwKhCP8QBgmjNXXx5lSwScCwSqw
aCUN1mWeLP9WRWj+XNhT9t0cUDMeE0TS91Wi6eWuy4rhib8J7oHFgiNGPZfz1rWtCUMbTeXEchvo
6ls8sgvrAkn0ol+AF7VAeKs3Fsbg+ZBUPfDE5tirqP6FtnW0nwOEDH9t2js8whmn8VedXoUsFwdC
cd8Q09Vg7T9M+BVXovdVEgLhYMexb+Gwdp+UbXRfYmGc+SCK0TccjN+FImk+XLhqa49bVvxqjyNc
kjRm2AIUEuuAn2IoG7jPOnZWpTV+qfRucQas0z9Ya4u9Ps79FQS/nZTkvwlHGHb65FSHEch2Y0M7
hxiR9ND9LqsEpvFZmy93gQSDWAb6H9GQMuj944x1ecBFLNsxek4eGyY3T0UoOsySsYxNhnlGQTF+
pLb6RR2xTrKbQf/TyDW+FvDWdmZdiuPURdhzVJa1cR4ub+r0qSEwh93HCI7/8YmfvkkciB2jKniJ
kgRpumtL+w6bW+cm0yZykJBsHqRstDeGsRcuivE+XzoiGzJW9NUiFVUxtEaPIVYbCDZ93MnucIDp
DvVUzkRqS4VfMr3fqjzO8ReAAJkJN+c+OvO1gHGIzFTV+7b2piZvv0UsoucSAutXuxr1e0w4cavD
mM/5QQQzvr+gLariFQZ+ZOigg+zNjLroZ4uryD1otrrwQa35W68W5vvnO/uFipZkLM5pYoVZy2ek
yxqKUp0YVe3pA0x5Nnpi/TJFF19ttQlzziw1/1npyfyoSOH0PuMPuIjc9dz2g6ozdjHCDvWqLPM8
2TVUr9dNkKS/McrM8dRJJvy2P/+9S2OxWkGsdth2lI7gW2tE0irnuhoLfm6caY2fyEivM1SSeynK
tdexaLXvVhdj8h3BEv38yudbMrMJU1Fg2VElyNayzP5zOmUoMxet8TLvk0dKyDC6DztQjh4O9sap
fulSmFItQ2oaYTSwp5fCdB1cUAPFGRDU7/C3dNzKTgZ3xnZ4464ufBwcMpi5UKUuLK7VPDEi6DCU
ZOaJVolrK1KH0v4pNDW8lhx5xqAZg3KUA1ojb6ViXLhHPotFWErhAoa6epw4rWX4UMpYxChNvQvb
wfELvUhdRx/CjXrsnLhrQdCEKAbFFdI1pdLp87SLBPadvlwrSAvbq+Dv/y4a9K9L5inGw+mk0UCr
yH6d/WQFxriz2JvEVZWZBB1IEv6kLhUdsbPozyRsh3MYBGZuR6GHWWGjHsNJFLigh329c0K1DnwJ
W9vvlZkUjTsgxHAIr6D63thjLrw7aBzLRGvJWmO9nN5WVTswnPKg8tLJiN6oSPubRdd9axBG+ATz
S/ZzkSRfPv8Mzo98yiV4+DT99DTw2E8vaocge+S1YBZTl8GuAo10tWSU/7084zJMBKD7IxnE3Oj0
MpPSjyhWHUwC4llF8DKbX8xJMLdD2gRTAALFEc9TxLt6VV9XslGzYBOihBcQGKNPzJAordw5boOD
MqpA0J8/hfPdXYfuCFAFJW1Ruq6+UDvTaV8qGSEYsRPfzSxCvoIJkj+b2O26XWZGh88veKFeRZ0u
L65l9ES88RXKKRGMMhM+0XhqZMsDht2m4xO1YTiYAynC8ZJoRI4SkS4ru3qoWfte6WuBxWGdZRi/
BlboFm1mfY/kPH2Ig7bHR7TPNqDYC6Uay2wRaSAAXiasq+fCth8OnUSsal7W2g5nM3OvyvCeErxN
vlMtRwmK9cYm8lmvr41sGvdNSwQj3v/hEyR08wbayBZB9dyAjFk2b4q3RKVH+7vaanKpULCFVrEI
ItynQm1rW7/SKkq+RUYlfpcpZI29A0QT7NJqaszdUPb9M8BVXu6DwCbYImOUgq4YO9F3qem0D+Qo
re7brVBkbxLw/BUGEL82Xvh5hUldCW7AOiOvDRrR6Rcw1hBQ5UaWsGYZCIEZ2owh02xMR7We0x1U
fB0RbDTtlcYc72vH6gx/kCvtA6dqc//5bznfq5d9E67n3wqBAd3pT6lwSqYGxyO0DasfaOeVG6fX
fo1T3W3giuebCxdaXEgAT5mt2ct//88ZK0VWnBMbyoWaMfAUJU1gZDC3+Px2Ll0F9iGrFA+ghZ9y
epVWDZKo7miG0jZiUQyFvZtKbLk/v8r5Q8PwgWEBKlXWHif56VXUoWQebyqpF0dl4y1k5j0GpeF1
qxofn1/p/H6YD5gam8MSW05VdHqlmr55SQQgGjYtihtHN8D0CajYfX6VCzsQYgd9Gf5TBVHWrnb+
jjgqTakD1Ntj6tzF1TT+DiFx+U2LQdTI0nwPsy5xUXCTmtyLwcuUfvAxxa29sGiYeOLjc5OFMXb9
aW9tnPHnTxvCpUIlC7sDL4D1EIi5ghIEWYZUWa8/gjRTMV1stafETrvvG8/h/MPEWmbx2WPQh65g
/WFq+AyxhaSSi8lqx+cnlNRNFLW9hpid7MZkIp1e4kzzYKqrfmBG7UsPhe6N0ln9Z/MSJn14OkAI
U3Dkg9N5+uqTgsZwZFDEcReTcyeL6WiqYbrV7Z7DqFSHDm04spslT3m1lkOpn+ECYilbqE366lAE
uLHNfAZHbAhmupyAUJBkkHZD/6HRXfoQYoafnz/38zeMagFhHJMw5tr42p7eKqJ31LEcWWiRzHgf
zTSLgBs90Qn11lO9cIxxj3REnGRIorjo6bVI8GPPzckwtKOSlCajzBa0Ps465WYojQIP5cgw/mSl
sGJ3KWLu5pnj2QtkHWKjTjItnqnywDhEtHZibZR9l34dj2Gpmv+qaNYvvZi1YFTaPAd16Sm/Brwf
DypK8ZcOhtULbvvNdSIPcuyFGspCO4vDA/bpT3ZhI++aaSSOoYYXyMbPOt+F4Oejf2HAQEnEl3H6
zMgDySKpS3NScfoM3qmeH01c0v/1KEL/gOQAlQl/Lgvi9CrKlHQy463CYy4l/ayyuLxhlC4Y9xvy
Bgh3dkNcalHQLps4kPn6hnDa0qvChpDijETyDYkWHuja/xnBZTgBR91c3Fnwlly7bxWBRFThiMc+
6qHqCjYkluqNbfmffzzLx3HSNlOvL4ZJLBq+4DPgO84sMQX4rXqZXUyvdRprrxruZ2+W1spHNAqm
G5pyczXhmo+bpij//a3pmglHlr3jb7d5+tbiYHDKwqTHgqyygK1Ocajsntyeknytz+/0rCmCDEIn
y2tbojGpnE4vBWKQR1KLvY2qllD6crdQFZLDriMqZa3b9HY2zfMnS/MFqZB/KJH+4iv/KVnskU3e
rolqoTcnzmPssffzQNNkKCiFOjqekU5Ee0y5Fj6YfU624Izy4kfWgJC5dqnpH3EIYfcQGeH4Q3Ta
fMMMuT/UGK+qXq6YKrqWvOCICStjxiqC+beAouMI5PdqBuFahEr/BPXB7FB31bLxTNJHr7sIgyBq
gYsSihYpc/MSBWpneHo4YlESdCOeelYzzvm1bqlwqAs2PA/tPj49cigRxNyNg4LqvdPT2I/MUr1v
JSdIcI4Z2pseGzKSCYrI/p1H83BlVlMmkUGVCDIK4HwjrR/M5n6xS0vwTxwxvXaaXos8JvnSj8SK
xxsnIqgI24RYYz2EIZHZ/WhJ30v8GN9DK1AZYjfz195qtY8wKaXvlRwbBU5ZRlS6vZpaDvtuL92T
kCuRr66PFd6EVCT17bCYSPnV0OElSj2D+V8qC9yx4Lok0lHIUXyYdHytDnloRsKt1Qq3SbussIYg
2k/2pVZ1vufEQHCDCDm/VoTe6q7cy2SMSTMKy4cu0tkUFBwZIcrmE2lVfTab5q43aiLAskTgHYxH
Lq9pIik92TNNrb4NeZmreNG3Aopkl0wvXVarum9hQfFKPEZe+L3TkSMDM76x3BKdSO0jSGPkYCgz
nmAtIv/KHeeqfxOkTr5gUs90OanqrthnrJIQkm41lTuHaMvyWlQ4guEHXOTMA3qcbImOAFz3B9ye
B5dVZho+DvFMp5rGJHxsKiq8/mge1ck3Fympn1oi+0hEO/ERETeguuFkK980BcqJGzoG4U9QqPq3
3smFjIvhQFUH9Jva5MuN5Qf0iH56duS+fkt1Q4fTBw2KFULXdwtALytep7QoHmIKlghGlDY8yh3m
jl4RWc1irWBj25LPUbVEnqdYjvA9RW4YjNYrfjBJ6WmRY99XohluNZ4mf50VLll/2qCLnUB/TCZu
LUZkHtmSHcFCtBauXUrOXFmSeAIuy5b3+cZzTgtc7MQW6SVojLK0F6c7T4uDmVMNwGU5/iNIPZ3C
57vJj7U52vAghOmraTIcsPXVPM0mTA1hP+CJDTVKgSLiUkfHO7aI4enzH3bhHAOC1NAGI7Jh6L46
mCESCTRYOlbbcmU/lEU2Pbet7Gzd/vLXrI4YGtVlmLaIriBGnt4+QIiay1GSe9LI6GEU+0B3CCWW
X4zQ2FuF8QaX5zaxBX5dGN/POrSIOpQfmnzYwI7OCkV0B9gqQPJGlaFQtJ7+EEWt7G5UUfgF2hz8
dMjK8ItStDe1SezTvz5aliL4Pk7yFMjgMqeXGvV6zKj/Frf6yjpUWhb8qVrrn+3qGa8twx0wTMRb
rK7Tq+jObFgtEx0CRbt0P+qh/hLHbbjRe194bFBbFmtCC4iJad7qKuZEj1mBjzTBkBJh0og9qW+L
v6m10UGdL0hIUsvkDCbNBT5KozGhtgjG9gybjyKNrXkfVFBiP38357QX3oimIXOjTKYVX5eKvdFG
bRKTn+7gGEOIVAFu4gk5FfauD4qgcst66mtsdPCid6VkHt9rzRxLbzLGZImsqPtjr/XZsPGhXLh7
vhL4eCAqQPzrCUYb1ZneDATeo24xdwh27V2q4NO0cffndQm7PlUJ6CQg5dmiURnexWq5ZGKNMTb2
U5Q+4wKEDUVX1XsGqcY9YJ3zRZk0YrALA/moKnUReQOV8WgpWfLKsyFUDrzcedEyx3QBusd/fxQm
/aQCMwb7GMrt0yUXiClpkpRhjhOSACPLHVWwg5Ls80dxXvvyqBVlgUeWmcp6Heiws0SfgUIoNSpi
D4JNtOd75SSKY/2LmIz5dcwq/MZI53VzIO/j59e/8MK5u7/QLXUpTdLpXaZq3ZKZCnJrZQpJf04/
3stZpmws9wufLxQjwq74ZwFfV5uE0afmMCZKteQQNXgpwbUz8ri+ygK92FpbZwjI4p+xLC6IExAd
zxIHgrLkPK/pJqxBfowI9HlLhDO/9rERXalkuj/2vZJ+CYMwJjZBNd/1ITVe6oFu+fNH+7fVPT10
+CWgXvAClsSQ9QqKKvzFgxg+nokTXXw9B0L+GqV995NeJIb1hZ9F6471WNg3eMhpb8pYJ9H1YMZz
5uV2pz8HTGpelbQkl7FIe9nN1LI/zp01RbsME9xfiGHglKqAvDeZM1ftXohR/ki7kbRa6lZQ9aTK
8z92MDaqX4YlgGKsC/P18/s8f7kMWiA3MmlQFouF1RLqEnOqFMiGHjKfxKe00HG0TNSvCmqujUud
9094RmAxTPMEewl3oNPVagAhIzfruJSmxep1I6vCdquk1O9tjcHZlcW/4IaPRr2VY3HhyihNGKyC
8oAfrAnAZlPPSHvIfJrUsXsrEmy2iQlq95pVa9/VKJ32elCnb58/2fNtEviM7AjeI/ul/Hd0+J/2
DePtlhWEz7AtWoijwWgY7/i/GXdtEAtKmXTLKODcVHFxcMZWFwCDqSev9fQBp/Q8cqajpEhTpX7O
bUF2tYIGW9vXod1rxznUwob4PE16ilQHOa+dVtmz5RQ9SXFdFj3GY0C3U1YSHnAKPNLnFANxXyPj
tYVsgEHzkclP/atsi/9j78ya4zayPf9VOvwOX+zLxO1+QG1cRYmiREkvCFqmACR2IAEk8Onnl7Lv
tKqoYY36eSIctqlSMYFcT57zX/r7jNONMqCX5Z8x0opQ08Uk7e2ANAH2mzWFJFzKjDF2RkOUuzZt
iuJGJYVvxLh0dvAqx7aHrhkalbX1XcA0W65h7jcjWIb6QmDT7cZsqkgzdz3+sflaLJ96ow8yDW1M
xguVEqbENZf18Vd3OzAVLHudONGmXafBZu/hFYuvJJZx6zDckOgfoSvga+3CVNi+PkNeIA5IWYQa
rcqgwXqL9Pb+wwxJoUGGZj6N5LSD8rawIW1qRbf+AheU7oIbdwqFIrDfJE2BluTrbb84Omib3Zzo
hXwfdeuTuQIX00hhOyNtBFvzCgQC/Fg7cv46oP7rq/pf6XPz9q/9cvjXf/Pz1wYLrjzN5MmP/7rN
v2LW2nyT/62/9n/+2vGX/nXXPtfvZf/8LG+f2tO/efRFfv/f7W+f5NPRDyQNcrm8G5/75f55GEv5
vRGeVP/N/9cP//H8/bc8LO3zP3/DxqaW+rel+I399vdHl3/+8zd67YcO17//7w/fPFV87/bpz6f0
afj61L/40vPTIP/5m2f+7gYUFAJGHkAGJc3f/jE/609c53fwJ9qdBY0dDThnS67JCmT//M2wrN/5
u+TJOR41fk8rcgzN+P0z2/sdUWRqelRJqVNoH5H/ef2jgfr3wP2jHqu3TV7LgVaZe/8+/vSNA/Cd
fgTwOxrLqOfuD3MzRH4+tLKs2ExZqS7XEJVSF7HBMyvgeGMmmWZRViGb5oRElPqdT1rRulOKpPZm
8rrrzOw+TOP0OHpqB362jXt3OKfccfpaNEWmkLiCvvXYJfWm/cNrKQdNUpHC6ZJI9dxlS5scogBD
jh/G+u/OfK3zMK+zoZtAOIbCwD3uJPoUWI7Pi0CpqzOzYYvktn1wB8d9+3orx9sHnQdRAvtXB7bs
d4mLkyUsDCROsHEdNkWl3M3KdiqrdF+4+U0eDg9KiK8jBoRnXu34VNONsm2gqs7cQJoAzNtxBy5r
msp5MMhP+V26tUaMtRClNXaeYS83jYk0w+sveRyf6PYch1AQ8puuRUHkPm4vWBYzCX1SToYTfAoS
yI8015BsLOSZll5MDdhB4B0dErsc2qhZH7eEQlhjC4FFWu1l6mpZXRK97Vj+B62AXtBMJMQRSSMf
t4KfivDzcJTAb7OuuBILMEEmYzeoMw29WFo26DvWMCqawCW4qx43JNxoSldMALA6QQwEzEtxiKgw
bcIkd/at0djfBil/TW/l+2iRnqKYp3Gj2JydjJYZJP7ajHCEpO3WOx812n3vusa+7rBVen1inA6X
VlnhZsf5CSuNMvjJ7IdE7o+wPZyNmFNxaJrQuUzm5NdAbJqLxw7FXOd4pjALt+S4F3uvyJpwWtHu
XJJ7D+/zQ5JON1x8dwraWlRE5yg1J+tLN0iCixMZZh7YpNNcibeadauQddmY43JNLhJpzCkKrsrW
bi61J8fF6734s+YQktE+Alp463Q5E2FhwzNa5YZwyMMcIazrPJ5IJFxPJWl02IhlcE4r6GTkeEVE
Upge+hZAcHGqh+rUPpKoBXWUAGmcy9aN3kOUGH75xWw6MABTGYIFfDFw6OB0GG42NKLm4TI1AW8R
L4hdlnSW9hDvzyy3n72U3p58eHI6ljs5ydxQb/qVITYs+nw/Bm25K6PU+A/eCsI87FssYZj6J1eo
Gjv0Bb4huEksNOOkNspt09vLppHVsDFlYe1enx4/eSvOMaYi4wUI4PStAtcYV5Y0yS1EsEktu8Wu
tFp1JuR+2QpDRJDBPzoaCE/6LlqackLeGKZam/tbOQ39thiHX6sUfqfV6jSnTt5aIA5OM6rSj4Y8
XLmdh9oDyeZ/d0OKC5h0UEh/vdtODi1mOFEbFXFALSTjrFMpSmlb+MfPQQmEq8RUZXTJi1vRHCOE
KZ5+vSl6Dm4GqwkMpu7bHwIawDDI1mJcvkn89KGFGHo95RT22mUef3kuoAlk4TbKmaI95E5GKTEt
mUN9rTgf0wDteAQWgVA2wX/wQuztCDYQ6erXOn4hikzBLIcS/zRhDLcr5jTWGxsEXfrGrKP2lwrx
f82J77aLHPeU4r2TQ3IWdRf2AcgCs8SKmtU13ZooYf11Czq6BL0SDurpQBpJiypphvALBBHq2BDu
WKKbuW/7nRjWz+5SnkvL/mQRkVx3PKJo2gOxdNxv+WSJLLFoBEI1Hht1795p9YhfqoB877CjVk5G
ByhYkde4tm3yZM4uwrbEgVR2I9RxfOJ+dWZrKIZGg7kkBYnNjl/ImyGZd5NTbLzZpvrLUVjg9+6J
xzIcjTMj9HLBwv/RKCeqFN/zYcdtRUVR2LNrAmnxhHtdBEF9I+c0f+Iu4Z7ZG16OE96b+myyCVFo
66QH58Q2mqWhqYZ9def1C2BB2zqn5vXyXIfpDo6acojHTe7Uh6gWwQweA/JvlrbpdGvjMvGpTItQ
Xk9h6pAhso0y3L8+YC/b1Dp73BipPgCUcE4GjLxlZc9NqiUAHSdOCrPfGoXnbcvBJmB3eutMBHjC
UNKTEdgyFSwwElTjMMI+HrWG0bGyBrpxiqMCcldOG6UHP2rJDMloCT8asx8VB5/9sI+XSQ7LbhGt
+dke2uGTtMLJ3yRiTG3U323YJH6UjXcuZWdyX36hyoPb5oOxH9FNvF5dJz1Tqno55YD/ECzrqy8E
IvPk4cEQpqnlcBzNoIww/1sn7Jyzbk3+MMqk9M7Mup+1BhIIEVB9t6HLjrtq6Evwxy1xHqLFctlX
KMl96N1O9psevmR2prWfzARUA4AOUhbRMtonR4Wd5IjPVJx/rkOSXLmZj/rYBM9lo1S9TBAXmv7d
65NP/8of8hV6LlCbBaHDZkGa97SSidnJin8D4tNDZCL57D8vq4ngAzm7vEMw2XXnM9vTz96R1avr
2+S0ucsd9+housNgdByHiMST1Eydx0jlt12ZJ5ui9M6VI34yfnQmmSIKwuAxTlX1nXJyAqN3qTtw
V8nxnhzaBwNvz0vh5s4ZVtvP2tLHIRQasiXc8Y/fLGw90DszJGMPG6sdCB3jugKDd6VRLLtfHjWo
nfomTMaVYP00ns3qFBH6AZJx1KIm2xXBBztEN7ah/I7AD94k5bKkZ86wlyOndeiAK+gFqNfe8fuh
FYNSAJnyzewPw+2wVsnOM2frMsqFFWuU6P5XXzKMdGzBm8LoRMb3uD3DhgeXhYRo46zmQzg1OWIV
eT/elNlsXomEtDkiRt729VZfjiLoAeTCUagFywkv8rjVwV3cJsCTaNPPa3lYOw6yruhQtpflucmp
cxbHa4/9C818qvgRRczTDnVEFJS4bqJXbwP2ileUHt52UQ/ByanX+mO5FuX7gkplFufLiCPK6y/6
cuWTbmC+mryszhKdvGiZEw3lLdooAQJAt01Z4RLjkrmMo3UWbwyvFA/gE71zMf6Lc9zVriTUCYA2
cMU8xawXEzWlukFato2q6FKFaXkTOdk5FODPWmEPxZEA4AQFrJNdZp1WG62hnPt5hd4MSuY9Fe1w
PDNDX8wVEl8sBN2D1LE5S4/nipSqnyxdmbP6JdvpgCy2FslwZYBtXh+tnzZFToW7IpBR+/QgAtnV
y8rD28CuZv/C9qXagpmrdqYw1OH1pn7SdwRYABTYy7Rujv78h6tRZeUhQAXESRSGQHFloi8E8K2E
mvsftGOTJGL6k/M6DUNmexhFVSNhUA9zmyLakpVfUAodl+3r7byY6HqUSJ0Q+LArE2Udv09qqH4A
8YTBcYflbDyEyWRswjbCEEJZxqVqDHvYS3s5J3Xy035k38NmDpbTCxePwkGR3q8pEfde1MHCNcST
Vzh2/p90I/GQvvS5lKb0zPlhuNJ+FX3gz9WGC8jokebNQTsapMPOTIvvObuj7Yp+BLPGYgq0UPOp
K0kRFE0zrowXvlzI5Oz8LH0os76JK6+8bEznos1J3tQzINouxE81qu0zi+BnPfrDE5xqqUVoTQUQ
eLgQog4xbcLRrx9Hd/XuX58w55o5Oej8Afz3wOLaTI5St1UUfnCqZjqTkvp5I3r7CBC9IPo/HjZ7
mlZjTnSsBYKg34cmJpBGBcf3zLD9bPaTfMBPBlC0hvYct1P3+VSMnV1tPNH58ewq635wbYz3HCI+
QMlBl9xYWX3ukvHT1wMZwaZItEfG+bjZZfQaHMhp1kU/B0W6VayPZTo6Z8LXn22LDmhZwliKKwih
HDfjT4tBxpL4LgGAGLfN4u4XtCAJXGcH4cRfnRcsZoQwtdOQvlifHCoAgd1p9ngno51lvDY4/m2c
vG9+fUXTDkEkl3iEQDgnj1/Kc1prxMgI56E1LIBr4wV68DDqPBPPvew7bu7oZAD5YxpScTtuJmiU
29puOjETljEGWYycXQaMO0QU48wepSfz8dZBSGUz+6ggkkU8hSeVi5oMn6skyoRVsgc93h3afqnu
Mt9qLoq6Gs7kp06sOdjpIeRipQUMQXMPEHw4fjfkE7zFNjD5EwKI711bll7zVHIb6rlbRb18B9HU
fKwDGTVQTIPS/ohkOxQ4Ygajff/6tHnRz5qaTToGyID2fjvdtfraFlnbYKdYBJ2xzwOzOpgkM7BV
Pou+Ypqc9DRAFhP8BXu0x7kKxvj4xZOurhOZ5MGmBKnOTrnUxhTdBYvrDp9qpzUFBowQt0CurC7a
hTOo+XBd7/opC+XB5egQG+QM04cOu4r8SSwDyvbIk2EBM6yN96bkpnXvUVn0rgplqiHu29lSu6UP
nE+uKKR/rVB6a+Kud3y1sTHQTT8YnE/fqyP5DIR/Wgn3nJ0t3UliwqMa2wGi7tcmQxMpGyhe3pDu
u08i5UptmaOS5GNlltHFgLqLgnUh0FX+w43K0a92nFLhjKEstK8wi+1mcYSAix60zh+JvVQBtmPo
mdXvlqwwApxAU8Mqh9gKe9A9cdQHQ4XjaMokGCX+1qicl6nj3A65SIwmXv0hwwbVWYzgppqQLC93
UdRXKkd526vBxiP2P4o/lYef8RWWtGWC85SzqK9OmGrA+5p1sxcLDHBzK06HWeXb2lwr8egoJ3O7
GCJ94t8HUxNFl33S197bZpyjYA8S3hkuITv59kYuTWTt/NbF2hIxV7TCtnMTCbT0ltGP3hRruUSb
ecDy7wY+YLfczSvKwB+MtLKH62SS/fQQLni3bq3cMq+mNEMA11DrWj93drI8i2Y07BtnhO4AIyD3
g6sucMr11ncxPLi04UGMl2naJP0uFySCP0XgvaCsTLMfbgLQhH+6BFWh1s0rXDMWnVun184MyihF
AajO8kccGROoCmzKTTy5br98hSxHTT+GHYqIMKutSLZJ59UJ2n1l6GMv14bBfsA30/4MlSMXcNZR
hnhS+MyXNSmQHIfSeJE4wuKfNYSIk2GTad6DsBmT2DX6wb+rQXji7rV2Ju8z19G3HsWW574phxn5
Tb9KLxxQSSUBYRsgzVkEiYtju2ncDVxIi7jFtFo9OGOfWJtycD0cKZbJ65879Lw/O042wD/3ebZ4
tVu0KtYur7t9X9TzjYk/SwFidTbXx96YOgmjB+UQYts5kJhjErzEVl/kn+weplBswUF248FLxm47
kmQcNypLm3RX4rPH3F6LwNlmpnK+IqKAXpQXreg7RpTHsriOlAiZh424G6BbfDXtAVpQMwHXO8yF
oR6ipA5xTTTHedhlSKOpTeYOjbspBkx68RlpO28Px8R+ToUj8R9P7WA6gHxz8W2wMEfbJ3MhPwei
ctzbdAlpeFlRxoErkPhhXKfG0ux6qB8PLSoH07ZxEaC8ClqPO1efFW1xFSaLuSC8VKdfQbwJY4eF
iVMjLuLLL8EqPPkhJxgeN31qYCDgFD5REAng7j30HnPBfSq10bWZM5WRe11l5MWI5QXFm7bBI2Zf
e4W3xCWKHyYirGhu4L+bhM4mTWQ4XIluTBFMzoXzsBbGmj2uuV8zGEIIHG7zmvq6kJb7gY0/e2wj
ldyzdyMJWg8+LvdGjaTkxRB25noxs2eixeTKz95U9eqapIH4HE1INl4v5jwWcTJ0vtoSgydA8cai
ejbtxPqQTRSqYypYckYi20YnlSR6l25mmGf+l6mZcvOdaipreKzaxbw3e0PeWSv29JvZiNz1mn2o
vptWbywvjaqNGgxr+gIiYABAsZVTUWJFYoTfpiWJGsCxIMMPkRjt/KbNLBODSNNLD+2CxsMBZFD6
7MwWgiljiD70JUKc3riVtWiNOCNiDPdW3gmBU+gcWVfubHqPfobwAwqzrv0J2mq3IE4cZoh/u5EK
gfSmZnhtLUu13rSjNicaPOxcd+GcOs3GT7J52kTJkvlzPDeD87ZKDESM4SpXUwzU38VBASvX8Y+E
cn53O1RNIEE7ZpOzYy8JEOYOqkVtBmyh3pUrKbUvvTmYX0I/SYsPQJ4K67rEQcW9WNyMLb9LPWfY
RKMl7Y01FkZxYC+Z7D0Sh62dxsCPfWubGvnibQZHVemn0lLFH+3U2Y9+2YQJ+uCoUW6EU1rsDTln
QL9T4zx15GOctLtPjHKoHsrC6aPHtGgh7gYlyzVWiDqPcdU49r1jryaAZJG44tpKIgdr5qzHCcI0
5wRocOf12bYPCzSlaqS/6ru0ntry0a/hsh2wJAzXmyAFNvYhkxh5xnPbckoW2VRWEDGaIGQiil5u
oqyfMXFDqNU89Auz/LNRjpm/EXIar1yUoMB8AoT2dgjxItMHLAfnhihqluICzhkeRz3V/oU701Q9
zVmAlS6o2P6rKnDz4tcCJcBgvimsuF2NjiChrXzvI9sGok7xmJQmxIShGYaLBtqkumpZo84mR84M
q+RRSVOLZGHW/Gh3uFK/N8IRRtmsQn+BUabC/qDr/NN9Yblt9h77SuleWo3VMqWrcHSxcp6CunoI
zbWJEJ7EdpRZsoq8ucWCey6uhraPyos0dSOAdWvootGac5/pH2tDCgnZByXEaIoL5BCmLzKiqv/k
yRTNnRzS+PDVwa+eJYRsvfemq9Lw2W2SicPejKR3hR4sVPJaWMt6ufiTke8A03sAVqD2FCAG/JAe
3tSNyruPREYd0xig7xRcKB9Vrge3WEwLzhS5xEcfbHv6XtHTI17LMJHuenftrD3lxWw64H0D4TKE
wPI4+7a73C+TUyNb6Fai+4NqKybbUbG446WX2515aRrhOm8aMK6KrFLgXHlDvgyf2gzdmY1tiQpL
Garx18Jc5/ACDU2S58qK6m4jhslCgLrA1fCiXybb2VohrgR3A+6hbEHtzJhvBgTyOEcyHCqML1WF
H/PByrp03hsmLdy4mLiiCRryjreFlddqg9FP5cfdZAp7DwxF1Fp+xVZvU4xd7I+40Rpvun5sgpuJ
cq782kbYa79x06Uh2xIUrjW8z2zwI3E1zLbcSyNorbdBLUR4MKUbPRnSNIePQTLDw3H9NrJx9h6N
0dtxPH2XfALwbmyKxF8QvpIzkjtPbbrMxqeu0QIWFpIxH77H7f8fhPtbxM31v/4H5PoCg3sATVyX
T/WfP0Jw9Vf+QuBqMC1wEM2voxJLTeXfEFz8wX/X6ocAy3CpIOemc21/Y3BD53cyEIFJHIzqD8QQ
PvobgutFv5O7wpZKp/lBNnm/AsA9vgCRuCTk/649zwUdsKqvExM/pMOgKy9kG8V8q6lko70dQ1WU
sSvHHIylPaSOEd4sVd6Q2iQcDJPLuXL87iM+pFV7zn/kOAmin0Xr4UHb4OoHnurUgxTXSKEjSuu2
s1PfpijjmJm8Qq9+Nj4gudv6t2h1DylWJFIEY3lIKdyLx7xU4QORbS5jdrICi8QwMhbwbLkTvhuM
Ol8vfxjen8BuX3QZslm4HgFQpcqibaKOu2xS4A+V55S3hm2WaWxFsMlvFUr282PjYlG7JSUMVnDu
7RTxNAs203YY+rB5/PXH0DQMLq16Dp2OHOp6zaLCsrytNFjij96ZpmxvO5Uo0E71G/SzZqn8ftvX
aRux7U2lvEqlQh7v9ec4SR7AlAVRBawPSKtWtSB5dtwfiZCC4uUcXVVFiBH0ld/IQsZw+KvIvCYE
WO0HmRczpe9uMWzcCol3L4XtJxuV1OZyRj7hZ4+jdRUtoF4kKCiZHj+OgtudzAK2QVvZQf2Okmm2
xM0Ezz+LGxUNNZeXdS5SFUcGqDS19SbXGKbYInwo3jWDcJYzuUvdAf9O5+jKGOQukBjgLEG4vYCY
lM5C8TZxoNn7A3UBWFYdhnRCkmTHsiQVQatiCHXLYBOZeZX4hsmsMZ2jYnwvFR89BlwqTeuGvQNg
A+uj446RjrH2IFPWywRt3jr5EvQOqmA3nvndeyJDx4Oygm12CCa8CUaxNgl3oKjNXGQbg1YmcQES
VnwzXeWZ+IU3XA4Iv42msTcTLlvpsrOVsSzXKYRt/ylTKhx2fehZXDwmGXTFUyWcSb9jROD0lEwu
/5Zjm8pw+2sz0gEcSe6IYhbyBLp2fvKmMOajqodltE9IG3ZdHFRYgTaXjjcUPGU1WCAaN2vaTfqz
ciodHNk62QGWcpF4Q7LApsbHC7/+WCfTAAgqxWcIWhB+2OI4E477v/Wwyhwbe9pXOgjbG7bs2ivD
WoGyyCz136iM1Qv9IUPllopAnZ5bGceZNWBuGlqJ2C7FUzKl3FWOH8CbuVY3nD97y+gseavCtbQR
KVi8P8lwm+Vt5ohBvoUGzx8HhZIfM0J4E/2LUniXsrLG+SaF4t+SjzPLBZVVU62f16FU55jPx/lP
NhINFQaTr1H5cChOtbCCEBVPjHzkPm0NnwsX6Q2yVV1GHb1G1Oh9HbTTLzpg60YZHLSnIVzrMuhp
3Usi4WsEczbu0ScxwzcTVhf+B7RgDe/OzQYqlHRAk76fCMC7i6Cvk/K26z13iKVdaX2J1yfLCepI
Pw7bKTxIKqW67nwKrE9sQdzplPA1Qfrdhc04WbuR/E51uZJL4fBT2fTOR0Giv6iyzkIqRIzvKkE+
Z5OFwfp5rgj+niND+Lf2YJbGziU2hWvgF2STsrl11GayAgS6nTSXxq+dTfrhdTEDEgcpXOSndJXl
h6jCWjp3xsen3xfwe6Z3xaxEkGxkrpwDTjPSRgLEX9Xd1K45brJT38jYLULv+Uwf6hX1w46nH4PV
z4wPGVl2mpPHcKVrGjCXu32OYeeVKhzr3TiTe96IdMLwPEa4JrB2JcmM9qbMpUivPbdP+y0ZDgyC
qs5I3G8lrDOscs482elS5MmQiNcy0kCJ2K5O9oIsckcBjKPdZ7bHhZQU2hxs0rIT49YKsrbaGp5c
HDyKMqpBRZKR8ZKeh+F8KYDKP7jcyBQalenSvi+bsvDuFFjX4o6ZfbY48P1ZTnqRDQs8EOEmxbfT
A3Xsl5J8JGgAlCGqDzIYSQIuZc+NMMPxobiqLGvcJkSrFjrv8E83jr9Y6QWsls56RBqlktsqwcFi
yKp53i+Dl+2D2RrVLk3IuLtut9ZZrIDhXspkDZ6Kxc/Vlara6X4OzC7adRBZSOZ6E94XsMxcMqM4
kIlbiGWQ0pHrS7v3gTOPeUzelxaCuuFblnBW+fT6sOn5ctITFPjBdAO75p9To+qU+KVvQ2/YK2td
8ncmipYiLmXfeW8dBq+7zFcvvwlMo/rrbvV/hfb+tGFNFtXqkkRb3C5+XE8S39xqmpxxL+uqmLeR
N3QHL/LTbG9WdUdCA53tkgDdkvIMSusk2NVLiOI1UzWA0ozIsp7IP6zkoLZlYq/sihXXXPW+El4A
Aq2vnteqltHnYAlSpI5UW1jbiqN4xVGrL4szy+Unr0+4YmmkKfUaLlLHD9E4Zeoa4Sz3ZW52w74b
FdpIhqd1dFrPSpGvJzmzLZwiTTe/POJYRrCL6VCSvj85Mq1OtXMYtqgkOtbo77spqZJvuAe7m3yY
/ZSrdUieZ9eGUX8maDzBD3w/ALjgIYoIaxN7sFNha5jMY62WaNgH4FjMbeoPSt9/rOiqx/X5EJmG
sLYr8u3NPkXLqTwMFA2RdRqKZLhuTJPO+fW+AF+G6Tm2KIS0J6Mghqat6mwe2Aea2rspwqh9LsMq
ukETy2ifp175VyvK1OOZ0T+Nm6BdQXWhIErtVauD6mjhhymI/L3Z9h4noeeirb9dVB0+9K09PMxt
h99uMXfwmPrURq8qHX1D7F5/7RNZJD0QICLRSiaYhIzISXLcPnrNeW+vKCcUiyyjEWvpbtpNRZAH
WxfBsI1lFrhPxwLSPXL8oWfcNWoorptZrvOVwz50N8kWWgYFp55i2jJM5+RtX64P3T1wJhE3Rcnn
9AnHPhxbI8l4wjxf1LYo/HD5tGq0ThQl1vAJFQAn34bhdI6O9LO+4aoO9YQCMnHlKW7BrTLAf8va
71tn7h7GFNuFrWAxJRtwJ36pFdHVYxFJZ6CaUPrXY+TXN76V2u/MClETMs5W42U3ZMSzJ3uckvDX
KtvfB0+HdDwZ8S7305ODFuPmdXXnpNtLyP1fJyejauktdTHvFtSe/E3u2eJzzsDfO4slLss0rKnw
oyLYnZnFLzdSNhKkpSFooDAJFvV4FtmymNq2rXrt0JwZzOUqRJK5bGzjsrYbK9/ivmkiVtYJ4F1X
qZ1kO+GaqXN/Zjbro+L4DNMaMlpNhvRFCEz7+DmiViweGvDdfvSbtdp2xeisOzGVJKbnqJrCbTAk
0x9NN+N/YJhT8rkuiIP2S1nWt4WiEnVgztcf5soKxnNbnu6Dk2cD3gbYHnl2bFJOny1rqrGrvLXb
E434zi6bwvLGMJf+TWea6TWhRfVhlKL+gBHj0m49Q/bUSoVXH6xmrp77HOvSM3veifQ280dLJqBB
BDuY1BPVzuPuUubUtKAxsIGcB7KxKJX2H5JocMstHPkUWIAK3QOmE/kf4VyqW+onVblBJITrO/Lb
ZGvLTtJ9E5sz9XQVkHsFb7zsZNFk/WatKnM/jqhknHtujVM66koOSujaeqR9AMin2SF7WQfBeVBS
UfRbh7pKNVf5ByTVq2zLXroE9xL+p/pTOmldPOF8F2ZvATyo/rNXWNKI7cox8Bg7M/lePhVxOCgT
GDcsSnTBj3sTOdLWcFC32w9m0wRoHQ/lyD0bXHKY39nfC9rjOBgGp/tCXPhRC9RO9+s8Jr63C6pm
FXKvXLdu3r/+YN/Bk0fdRUKVk1Yz6ZG6RvXg+MFqlBQnIO9AtI26x3nD4UZH5tPBCHYuYhVMnnvR
2AtqJPEUoJP5VJv2TPZgSSt/2I+txx/hBUFGQxRm8YbvKQ/LRunJmxa7OPdqgXzee3FiKKEu3GgQ
5p+YFnc01Q2hMs7Z6rw4ESDGkGPgwASCDiT8pKOXNcpJ3prRbkUyV+2bfDSba0PWIBPAs/QoZiWJ
g9fSGKxNfUaHDczm8eTDwdQCwQkLkm2GgOEUKpUAZHHYTMRhaTslojtVDCudFcG14j+CO1YDqQ/h
okl9yR1qv9NlwXHQIdWI1dyd382+/Dx/zxkJZyDnlAGhYJ5YY6aTZGOOgWsIaFOlprgwW5mq8QBi
azTaC7tg7/6oatWIb07QGuVDajar91l0nMdJTJbUfz/gYCdCHsCkVqthBsJO3lfrlCRyY7ZpvX6E
MNOoZhsV2CRUO0S3oiTaVaLpgfP7heTXbgq3F4bc5EGEYOhurhqza/dmOXZldDBRauTrC0VFklvs
l7rpxFtzfgprfPvCbRVEejJZ3KvGaJdHpZ466FeSn2qzUOfElHBTkoVOkg5DfkiF0TJZyODXvrqv
JiCsatsO5rR8GathkY9Wky5WfeX6JJfYxKean3fK9LvEOYDgNYTapHAuqUmxk7vuZs7sjteoutrR
l0tYLQOCW0VCz23HKdKftYU/+G96L8/0n3G9s7yLsKqiYb0sXLkG6T6gs1V5Z1S+PzvvjMhJbfMg
OrmQbWt9N0kE3meu13p6fHJudtczPIW6f2taE9Hzm7+fNu+YSBbKVCogByfU6HlZ7HPvto3NOvr5
+pH6LPdoNI4yy9AYIW9gdSIvavHKTKNybq6BV5Fj9HLQBticedCvin064sQ2XlnN6DDxMrKidL1y
hEmfm4Yr6NjMVjhxcaWRvPGUSbF+1GJnrPDCb8W3KBWCcWr/XvvNjEQ0oJCqokuSutML+O+fmmUF
3X4R5JTWGkTMu6j5aKd26d2HAxihjxO+UfJNRGH+m09pYPhAKXtun/KpNtVNa6lqNGKukmNibjtr
zdwxzucoYywp0+tGVQbx0wExUAdPLprhxjtryXUGE/s2PVr9WLCTg4kwvQ++TeJ13+bLNG/HOlvG
j75dCh6Z6rx+8swlf/sUNEm9oIMqCkKOd62NAXZ0kIZpDUksxhUlnq2lgpBVIRtT79OuTEkcxSHy
6f6bKFpzlHzsedEZ0wI4gx1dmW4dyfLWbqIEbl7u9QMAkgqjnOsFxFgD6T8J5uHt5InJr3fQY2Ro
Isc6reqmmwypHZ4b9gqx7XBrmA5p7znsChkQyQhNiZqT5QHJ3775aPXWpOJcNuxA8ZDLQqk4sNfG
+bJiTM4jA2NLCXqV5j+u6MxOczVecVniHfdBlzcsLRTyveneLNuUPb72OlTgUN6kRg5ZDhXcjwiZ
6b/mdkweMjWuRwn+bWjlK1OwhLXBH1punrbOLqf47RtvyiBq8vsVgxB6Ka/xsURjKpVMtsADfJUf
vGTS/ykmVdOdCBIX4ttfq8yRk/6Sy+WZdWuvEQ6871eAKAZCwX3dFk9jhUNKEaOERQV9zxajBz13
k15va2AAxTe0CB3xyTKSvruIVtedQM6sHhoE2dwACBSuypN70B4VKcOCE2/GFwSj6GcMp4XHPEpT
vS6U17J3YowQAqzIwShOUBerSZ92cxoa4WYU5BDfRZ3o84+tja7wwepIGodxlJFhXGLXaRbxnh1w
iu4tzOz5JCgcjHzijHC3uUk67kDd5u9xWr2WcgwORpPJ1l6piQP/rxfOM1SSp9jLrTm6HRfZUf/D
i338GkiVjo99keaBtfWcmcLgUC61MkHSN2gG76y5HVt8SplDfza91Rm3Vt/XRb2nbBj27zDbLoXW
fAa4E2fG+L/ZO6/luLFsTb9Kx9yjAt5cDlw6ZtKTIm8QoiTCbHgPPP18ENldVTrTps7VnIiJUJSK
IpnIBPZee5nfVOBnhlU6CTyXx8S380wr9mPM2OzS0nZllhVFAlEHkIISIj5GnUbxkx63Km84wuGZ
p/KxJbTI4EF9zjS4fyVGIEqpxvNjulqVWQBxbNtKgI9rt3009cO6nBqn6fkiAmxJ0jhA6edO26Ot
LKfeSlvxFTrItgzncsDoMxadgTdvFEmFc9c3esevMnqZeaZ06be5xjQhZzjBMugrA74+9mbFQGBZ
e5NWstVUwBfHNL1iwZbNoZ1bBYwdbqor/bmpsu2j5UhYnnv6BJ5Ewj4NYiNixF2vcsxpnEWS5OMg
3OV0UT8ONpILYx53GJZ1cUebslWSm7yZo+kNbbPtvP7MlXQl2sL151ku8iwiwSxhz26ba1lwsArY
+9uE6PP4zRL0CHknH0eaGhkxW7NV9C1d+ki8jN7czqux1Bp+zerNLYgXAzJXmBmuynYWZ8AN2VHl
1G3nZ4miI48r76Nsu1W6tW39z1MPcFIabVY+CDKqf5/VmVKyxU3LBKYiuQt0DcuDk1mvs2t8DImg
cPx85V7ddpRTzdt6iI1lGzyVNkhACfMgmSSmL6aYl8J9gefktWbGljXMJAF3g/rQmrePmRQ1kulN
sqiaMFEqgUwe6lQTu7KxpZhoq3/kpczHZz5wG09OiRsie9DWoPjxdXXq+6YlQMwSEEPtYDEy4AyR
e4OhlwcUcMsplI+jT1jFtm7Ia7atl5a6Kc3BqIqfo7yPK1hCLnVYMstGoA+KNN8OUCMuhJB3jjbX
MZWhiWYk8uSNgX7So1Bbqc6f2nbYgpUTpZKcvSZQdfmqWYF3wttALyqqNjwOLsatchkK1W6JjWO/
LXMNeWxCZFeihV6HlYYMgHJZRgHuLJCFs30KMuqcG1mzpPV9LY9oIN5gB1202de1bLRWATNmCG5F
lY6GLCkYTEi8eomGgEzul4J4Hn/eqU2sm+snOWq6YGvNrsmfPtMCJRVp/1Z3iz08LpKGqn2vR1ga
0qjOKUnRTe+3MJwmVrq96VrfckJtQ0j0nplASE4vKfas61M6IMnQ7nuER3gcn7lHqrYVP98o+vYh
i8QhI76f2sYc71obFUXtODpFGbmsle0Fo7YY+DgGrEY2EWgCCZQ3evFdp5pM1AkYWHctrqo526ow
5HIbXqYNwrjLtty2l7AKkt3q0NZ9xVsztK7nJ5ekK9gi8IshdblYJOmW7Vda1rTjufpYz2VXbY8O
cfJtF30CQuqkMHlNrdDIA7R0/Hk50BC8pKD1wbjEaKoye2+7pG1Unww/Xq1thWwfM8vbvlv9KRuE
esrzuEuTFiihAMIraZIVX8j7q/TJGpEX/uIkkd38sByu5w1KCbB051hdXX7R61xmrt8giY6UuywX
bT3uFRSN+MRFbnQFG4fME4cxSrjnDNE3hAHmIl3BuCQNbc7KTbvOGW4qsa7Lc1NW2iZhj9d1O7pl
K1TSsLHhyWjnpBeUHa5wjArTgLVapHEIWNB2kj/O8aLyV7G2RWN6C9iZYYY/Gc0QQxqwg3PQzAyZ
kAsHMLI0vshZUDe8rkHrIunxe/+e9gm4c+zT0Z1tXO6NsJSrfrSrrL6zAeXIeejIKNf018D5Zphi
NcZMCsEujY1bRaFh1e+F023Xh55uz1nQSNX2lY6Gjr6PBK5rUoAs8FBc1x1IWnuP7xXeX0fbWvpS
Yx6/JpoSrB1I6whS66qDwWM2GC2ckWVWZfu5A0RM/tyUIBNS18HHjulPgRG31J7budwCH5ZKW47N
z3OARx9Z82fIrlPVARZDbiPlRGLT3GI84xwHf4bezhCr6braSEDIRV0TK0FPOYTXeLHUaOYbIo8N
NzE6w3mGnGLzZKcht8zeHZxVKZZzr+ST6RqSJecwS6UapooHI3Pq7Wd7VVg3Zhq1ncpgXUmNs2oM
W7paYM6wnWcfh1w2c85Afs2WhY+gffwIHt66LdyuWKU+9xnFbkUZBUhHyPioTY223F4L02pQD/AR
2L2wF7R1vomiWe9CFq3Dkc5CIZlcf5YnmZP9PBfQgVlOQ61tZ7220BbR3I9KF4bRdnqbhLUh9Z1F
jao5pPEbZenlM1wAwig5EYa63qI+iV/UKrNXMcVM2quu6NQ+vaNOjEbFNYWOgyNu6emW9bfWuIX2
BQQif2V2sR3Alh2zU4lXFpE9ga8V9a8RbhB5j/i/+JmTRsV2Wz7xErJZUWZpsb0FPHsaLM6MDpTj
+uTUw8g9Vct6A4tkhYRvbSgGPWvF3jTrZLF3DqgyVBcHpMxvtV5rVJ71wG0jarBq0LGFx+AaSj0z
qf48xpHxmomRi2H+vC8fZYzUdUiJuqZpdqXfdvaYeEyIeiKbjEgRbwxJupXf0ipAXHv1Iyyn5K0U
SB+Jcx87tGxaSdsAOSWuM8Sz4iPk9UnukM98Hq4Iu6c8EGFLEoz2Mi7oqLgVrnqs4foj80n7aIt5
2iJvqYIKm4Wg2n+k63FUbOUgbImfBcUCk5h5vba1GpR53k46e0DEot3bnbIlWnKjrm0V5KnkJKep
XqJFfV0kZ57WncENniefFWI79zKqGlXsl5Yjxz+GuOuje2dEqWG/pokUrR7A51EbkYLipMV0JWn0
xYtpUSjtnhadsH/QJpAfcMBs5tdk0jYcVBLzGHd6Mab1QR3jaHmqI1FM3mqu2rqL615bH0it1kba
dZVjzEDbaT82qQ+vYRVPcwPW+kWNCqUM1DFRU4nmsjPFnRsrQ9fWbjOJobpLi2Y1IR3lWmrv6XtL
yBQ464IjYA/D7qsS5bN6kMq+yd4yFK6YJqyVtSu12WnKY49+iXlYeygM9wUTueh6hDvDvuxK3Juc
3dyQ4L1HK85Vjm92KGL7OpAVk5olF7WxX2B5tb3fFbiFaD7HpB6l5600i3ayMveYz0kbZJzk0UKn
LkSpSVbyKyNBd/3ts+L6zLJJA7as56NJ8FGvSFq0Hbj6kFBVxk5NAo+sr8Ce2aoGAHReUpcWi7L7
KNRjPm/lf6z/+SOHUj921bystBsnukcsjxTwpfj6UV+IaN1Szc8893NLWMa4pdWNXGxZuKT1jfxC
26B+a8YlRd570bfnHq4axs14YltDUauuChZoJGirNivMT/rxMx3ZUus0a7Zo0Ym1za56WmTZNb72
yYBqsCRXxdEaV1OY/hLPW8igp7vVQRIFApfHzXRm84uqwIMBILxMKVk36ESTgg4KeG2gADzhyge5
ELFnRDoo8TtxKSd0rfWiOIFo5nROPaqyKX9gS5kJMOoKM9gJ6g9IkUOkLwUK9HSrp0ssKiwY3FTW
Vowme7NZ5QD05dz9QGh+6H6QSwzZW2I3TfaUZo7MMuxaYPhvfSYpU+72Ftge9Jgss8XFc1jlrZ5K
l2nDPa2oSiyv9VRs7a+5rGrzRwaEJM12EeQMfk5f5C0IyjHuMxp61qMMa+SjeWQxy69aoFMgHDNX
SPV2O8pmlgmkLRkDuVGTGnwxdnZrXnot2k6CWVGRsAw/Yxg7zqY9kXSjRoaTKo0i/EUYkZO5itFK
OeoXjCJ5YObHOTTIWsHbyT/S+VaGeECParG28OUoK7moIalsCr9mS+ir//dDems6cdsrsa0BoRi0
QcxJHcx2txgy0EWapnatXmGxsC2+tJErnncxkFFHrtppW0OjMeuu42JM9ioMwy1tHDLfNOaIhTl/
ggdpAucOPY9iYfFUkHcwUVEHB38nf/noAaCdQMcEVT2KaKmZ2T9RiSGB6eFxvPQHiAWj/Lwi3teF
AC1r82Kltcpts3NyrIdYV4bx4fNMhc//s3kKG4KjLrKienmL9LhRhgBC2rTdtHgZuNcTcxE+Nin3
dpuiZJaIzJLMLq9cfhWxJI7A7dRsFXXpOTU1nWawZ0lqwc2Q01bperdDx2kog9nRIiRrGc+X63T6
bAMwjN0yDRoQguDQfvby6MOSOfS9tQWRz2IxHqOOkgLWG1wOl7LSnjE5asaZBdyPi7nsrEYbbdLk
ZYkIJ21nwH5yAcHQEdunaj3xXJQe+nLv0hqFouaKMdv+Kjd7qJJmXoOVEWsoKXh0LQAOPkIsmVuC
D8uL555W2vaFBO2REiC10rHAdn756KilYrS0K+57VV9ydMu0HxgKxjK5lzKvFww8pxGaPATTWX3+
OZ75S9SCh6rgz6+S3X+S+v7PJMB3P6pNPLv79aX+H1T/3tQH/iXxoET/+0+0A37hk3ZgKr9twhOb
Uj86/WiUMmz9UP6W+BaAOMa/gOMs5iIW06FP2oGi/oYyANh2IHMgf/RNvvKTdrCJghMHMSbaBJk3
JsNf4R38AoDbhDg1XG14iwDK8C/4BVe04KlS1haNXi1DzbTTGzOQlLHbG3P/76wDf8If/jDc+3kt
3u6G3dBxMfnVyBZ+fqLMeUdT2XCkM86YWBJHmIk53fJKt6PzVJEnQTKr4TLF9Q1SPwAXOKB8GyK+
q+MV5om+2U3DmpxUUeoBG7QLF0xFd8x9wgIWuF+LliJPlWq/tBEjA3Sge1pek8mD5vNyp1rPZd7/
Oz2HbYz3yycDioMYDJJrmJn/KmxloWvliIjLrxC1w55OIVkleCTVaKkrJF13cxAX7joURviHpXbz
cY1/LjaJohzzPQaU0FNYYjSyfwFGYWU+9nBmM5/cIw6MkeIZWt+/k5D4xR7l52UMChdc4vG9BjG5
DZT/gP2p4Fimg+NA+WBiAJfBkOtADECMZAcHJrdo6W6rmR1hLaXE0TfaevHLUq/PzZQtlqcIybzH
PexoLULdYXPS03TKK+09mez0dsaCsHRpwbSDD5M/dhh6DNkJm7jsNWtny0cOlTO8qEzthA9pfxgm
Y/5vRLb/LGxdjz/afmh//A3jgu5v4VB+/9pjFvA/IIoBdv/D2vov/KlD+7X5Ywz7+eMfQUy3f4PD
AZUDjTFwIY7G+v+IYZr922Y2CmdpU19mGf4jgmnWbxBRWJp//yZAnM8Ipjq/AQU2TKQGQbABWfpL
EQwE0Z92H/J/m/0B6CL4HRivYAL158Vp9YORRyO+g01Cjei1bWfu6TxWmreW/SGJ0nwfVVHn+LHV
6KYLuAIxU2ONs+TR2mbfrjwnRnJrKU0hHtDDsHu/soEf7JA60VQvBnBnuHLX9fWl6GUnA9m6xPFO
nro5Dp0mTcwjB3VhHc2108iSRddqzSsQGsiSEcna4BlS5uRHWMCS/oQYbNfl5AJxr5MpF4q9S/JE
eZHnIkImVAzyGsI74TyPzCmPzkM86FPQOuAc/LjNZ4YAQy7LeF932Y3ddlTDIG5KqreeijuI63ZY
HpOCH3IjFBNMV3YKBn6gh/s4cLQpes9MU2sCzoWh2o3yQvfWG0dRN2djsHRxyxhk1h/VSB9o7zdN
j7kjE8NKkn0YHtN0hNdDx6+oiUabBBy2iMOwjLpPDyK2ds6yKA9Eboo3ZFnKFK9CMVyktSybIMKv
O3G1eUE4rU2T5Zpx0SOo6Qr7SFFmX20gPtdKlo20AgYBG0T0rTZRFUjVd0Q/JCjUmHAx7yD38RRt
RG004rBJfdqGY+HDLMB7lDm5koRdg2opNyPN6trFh1avd3GirxKyCXXzSGctX12c1Z0zhGW1O+Bm
I3rgo9IQv+eFNUCVqmWbypMCzvaWIY/oINqF1bgRJHqGEw0x37XoK51JwHQRGj0iEYzuGCm6cTwU
eFg7BZdGWULDAaprZfLxuKuzg9GX8WMb4+Po1ZwmRcDAdl1dKhPb8iSpi+4Sq5dxasH3YwwQErSx
IYcyEWgZXUC/q7Q+uWoWtbxLsn7NPZLR6MdsL8sTGgdtHzSD1K/7zHGWxkP1Qyl8XUhVFyAIoSZ8
136JZVnaa3mLogtqC2Z7hIA1WzszNllioP84qZZxFllYCqgpXqG1U5iac7LS5phj5QBOppEBRDB8
8QcKGpZYMzptONHivlsm0zozkagb30FIaYHXUOuJOyxodmA323UwSIokv86TJeNEjJrmZWhhU/sK
o3DVNXTRFghEFE2/m60el8eYunlwO5R0rfMCbwreVmS3xYFZaP1VhbhJsqvE/buNYkXsG7jk1h55
QfQMpZKjyZ61+nFNjKEDjFArkpeP/XTJstaJXBRSBbztRY/OOg1c4zZtI5F4UtIbqlvTEY3cZZsC
II2x4FAEu93+6gBkSPxIm7GdrBB33La72d3LUt7i2R61uuOTlIs6HNV+XWDoEz3OE3IW8LyrKBV+
UUsGZGez0h+dzFK7QLMZGHld6zRQ1jua+WELqkLgY4smS6TKSewnrQFvr0Fa5qZMh/4NcI3zvdYb
hGJk+MrnhqXQc3eFmcLyjpXKNZASfBaZuamYCEATXmfVywtDRMug1EjRQUHqwLyheT9W/mRGm//Y
6kTEQoMS0mUqOA1M67VBOZR8stoz2wzvYAOOSxrm0oQrcZbxDlw6DYXjzkm/XtJhcrDFG0pTc6VO
yAgkONTkvqEm0tb/MNtiX2AnjHyXptvfdCB5BbOXoS7Rlx5zfEUhcsd+VXcFNz7GqMplCiYuOdKW
PDdNbaOQPlURxompvjW4UGO7O+naF6uC9ODazBROoDdbJGzKprvTI0uSADoMzMKNbCnoDBaEQg/1
EFUNyshW7nLM7v00t/u7Tu6QOgKpMLW7bBaM3MnPwfIz6Fn3Q5RtowM5b9CI2EwqPAMjwMTP9SL6
YqgIzbgldw1YEH2JxGPw3sUob+qsOQ1VkwN8d81r0nUM0FS6LjmpUrVwTaRkUldLk8d6SZkQYoGT
rGrGIMcar3hccbD08q3Azvk6sTIfDlju1qg6382mfsqzprkRdnmX6116jWQQ+a50wp7yPupZBOAA
Tv1S30RTszJgkXTPtMcbbTGCUm6OpmACBIqgRseN+F9tndC69mQ0J8ByN7eRUR31Vj4k8UrvG6pZ
7GrdE2ccIjN5dGeVdvYolumpjud0M5G4M+XEE+0wfI/leacU6hNSrIeIoZzbJTTe48i8VqII2Qjj
bVqnB6tnutpCBSSIqPV+NFe2rCLOAE6iUHTSLl2zt8oUj51VAEEc+mOjdvoPwDnhQjA595YtHWet
61d/kIvsC7PEmQR/XLx+7OKDOSUPDa+gCEbV6JPaSQw+QNZy5sasd8zIhmaftNpFTKpCV8X0Clk/
cewR5SrVH4tYvUY6xw61lNGBqywiDvTRiP1Ine1bpzTV/bqCSnKVBPicIX+10LzxFqvaVM+YGGPA
Dki2OvbI33jamLp6t1znaXGb9+JKGhdgnVNriO9Da5yFVGSnNS7mW6vkRDGbWdCmFDdA9C4ZHekH
qhrTZ74i7fUlewQyCPwXbLRrA2RAO4lWQ0Is2tllHLtSY5fXQtZvk9JJd6NhLviJiHanlpK1l3Tx
2AAB8iOLkzfNk9QX2XBipPHQqoWzh296jjC5ve/GsbHdpFBulQGO1mRot3PbOG5hT+WroTKXs4vG
vokkjhNIcYtX9hzVhdpeeugXtK6cVOuYd5b9/TjV5bthLdWVblcKeJtkCZdBNs+9NFfXctt9V7Gc
OzT0ZqulJO4skihytl7neMnc/Ogq5bpTMzjoQOWKvbwwtzRr+oWoeOVIMpQ4eTtDeoPH0xizqfLx
UjUJrt1JIThde4i0djrd0NsSvpYkD+2cPINTBLJFqurBW0UgKq2fo2Ec3XyKv+V5/yprDSkN1Z5+
L4FZfDAlQwvRj9K+W0r0mMnF+pgXkmDWqZO/YLecL9OIQmE6Bkox7TQwewwRc7GPa+01J5VAEEL/
PkjCMy3ZbcArATOMpXtw+Jx6Y276BrNIV8miq1qVxWHuF96/Rc6aVlcCKa5Ljv22p2rzuVPwU08x
oM92IHm0AwIUB1SwO9fh7KrKEiUQqd7AZRYgcjUPbcXCQdOM1e9MPe+iaf3ClPQ9HaTxFgTN8qAa
InuN+0aJhkNiZArgA6zH4W+ZZa3uGGZ35YEupjFUAQFVVRq2cxm9RTITwRvIraM4qzT7bCTFAH4Z
701crXNBFEx1zQfs3/OMBr3r7toeYsARwNM0ah66S07+DsJCzS1XRO3UB+C1YHYAEpOzskSPw06c
IswnC3ilK4TUVd9Gu+3rNKj6BYSeT06gleJirNKA1apo0qI4ApMb5hhAWKEAorJtiJe3WUIb/l5L
Z2l+MYoitiYQouRR2tEEJUgHOSmSCjWUtpAUFUyZWcizuIqrVC7LG9z8cru7GYWDFt/XCK54U/iA
8qN32QFuUCBCWfGWutqcXvU4m12Ise3qqbOpNL496ua8G7TavMuciXRZbkUemjUaQhDwR9o+l1bK
JO0xK+36i6aptRyUaqLIz3Wa6FL5QZ75S527/7C+rf+HOfNxKiG59C9L24ehfPvbodvEQbo/lbj/
+N2POtcwfoOPjQOZxVwWN8gNrv1R5/IdBeoBe9re5DFw3fhHoauav+HFgpUN7wL+DY3w3wtdvoXL
HRUynZNNR9H8K626PzeZNmnErYEoYx9IjFAho/25zFXUYt00sHTfkoG+sq8Qqkq+ZJp4K4ak3TkV
x2Pe/DWy+sdVYZtCA9/UviEg/vmq/ENqLlmCEh+QFWh25I+JRi27pMVx1NMLPmqFS8a3y4r8JjYS
ywPamp5Em7C0HRC9srFimZ19yqz//xX9v5TNzOWft5vPX799rf52/78hHH1YV/70p9x+52MR49SN
M6SG4sbmBwJhnXbJxyLevmMguPy7C+Xvi1j9DZoCHWhkVWnzwGH7fRGrvyn0oLcWj8YgH4+5v7KI
fxq1/d4qlbiKhTq+/KsRSgxkpgZiOZ6sUQ8iJCAr7XHWqJ7Ri5luIiNgFPo8jCEDm/IKDMvLH+7R
/6VPqvEB/tCi/f263Kc/di5l5AN7tavG07iE63DMlXt5qi6U4Epi75nye9dgab5Gee1T//qdhTFx
dZTkYNDvmn6f8wMyEEtz/QGT0x3yMsC8GTOXa5y+OfTtPUfXzhYvA55xiEgi6+wu89u/fu9A+P7J
m/9l81kO0KUsTsaTSA+z/CMz3vL0VUFybsnR7Hwx5rCpv5XKuzVfxm+KuadUXKcbGbVAZ744y82E
WriVX6SX9I2viqV0q3W/qleKekUKdmyKe0s8CsC9bRGqgN3QcYvRNY+D+Vi9Nu9Ch0WYusmh2nf7
8ly+Urxnrh6CjA+ZSu6h6fi13wVDgJSgDyL3ivTEjYM4sP3UA2/po014Lblv6LG7iLth63OVXWFg
1utBFT0z4vAsNVTzB3VCdWOfNYdIeTGZauWP5Xws5MDSHgUFzCQHU74ZblBrD65dksjjMzN43Xgt
16Edh6PmL/nxFfW/6igaoMrXNRp7d5LmWd3eXNwtclWh0ckAdi8oLflipjvlNtqtWK6RjUNixTL3
efvABccSlK7iKwg41Ij+tke9uZqKi94/AXwQy14z9kq9N5O9ou/n8aYZru34qDQ7eTxo43eT4SJo
42Gk0g0Ff5YanuNdMqFql9Hdc8li9aB+S/zhsUOFQeCsfDbOuRHqbqFjIucbd93kwWiuAxoZ/ZOk
n016BySFentNk4U/yrFKfAAfNAQaN32ZTPyc4UN91b/J3wbNRX62xMUPCJrbZZu7jc+rsWCUu9ny
ALy4deOZ36ro2n7Tk/yl3HXc2M48SPN+uk+/zMicNY6C2Bvi9vEFSMbSPQBr81aFhhwdokin2OOx
S+eUrk11QuDCWzBPArkYe+0uN3zuUxLQuN8oIqarWX6S7zXrhOai9rTyH4c6OCwYNx/S5WlYKILF
xTSPvfPUjSGsw3AMuoMW5Mf80dmrRyN0QiOUA6AkEaDfnXgr03+nefXnHvJneECX5ZfeMblaAUjD
GU7SfX4THZujsk+utYtx1o7lZb6Ux/Ks3BT/hpn1C5vx96ttR/wfxijZ3KJKJLhaeTU8NZf2Zr6v
XpN7dLKD7NJeipflvgzas32p/rtX3Ahqf7iiulj5iurccFKu5WN0NJ/WQ7NLrsXZvLKvjWN+ka/w
ZXi2L9rDvw5atMW3e/dfQj33dLvXf7gmLKBBmRVjOGnXeLv3W4/DpbZTnp0L6h8H85g/QLClEC+e
lqNyaPZmsIZizxY4tuFw5N/C1tcO3bG8cr5p4XjV3vTXFOen8iZNPSMP826fROeetpPiSqm/1m7s
Nwri6aEqvFgNYuEh/JrKrljAZ3pNESSgTSMXE0X17KAo+qagWHqbzj4KOzDJm8UfMi8LUCx2AciO
snd1qcJbq9vNIhwWWrae8aW+UncxBdwMKPRWRiezCet+Z5h7pTvGF2c6RR3iJa6luTl8xPel9CU+
9hPNp+UdV4oVrfLKNd/pXCeJW+yKW/mMNrJRuvbX5q65OKeHbofuEPBLQ/Gw0BLnft+hsZG7wxe6
NcsN1mFRiF1VangDlzxwgeu1cjGxCTLsvP3a2OmZj4sn48Yi961+P8ShTR1XHIfmh0P0rep354vo
vuX1S689qeV7LB9aa2+DLP2mnqeT9CIkBPd9RfezXWEe63g/yG77Q37Lztohfe8MF8Jt+y1+Q9fG
csfMxwupeJtv5NuntCFonWbxiupkXPit5klMYQqfMUQL6S7fM9Dgf+oeqKHbvaNCun4jewzSfbxv
nrTm1tG3c0TzeEio2J6Wkyjd6dm8Q2b2Nj8kD9qXIYAIEyZsyfxc7ZHgZRP1/vfWU30zFH587dxw
95WJ8BjihBs33shaUf2a2Ju6/UHz81Dsyr1xboPVxUM5VG8pzRgwBNA/A0HvwJO9+moM59C5lt+T
m1Psg/z36JS4hjtx+cyzDvmXJnCuoXLlLD4XZBwIpGA6c+gdrIAOpWsf+Yj1wXETD7wy5CdO7sSt
n5dr5RK/dmLXO7eIzrrLU8c+iB9KDCqrvHKhwS/lm/zDOTV39Uv7wiJo+CMCPdu1K/jKve14esDy
NAKa5IYXv8thCX3rMT+ZkhTa48Eud/0DzT0vuVYa5NYeDcvlV3kBJCkGeI538nJv56F2K9/YE0fp
nUGb604+SLft1+xi3DZflNvl2r6SAiJ0oF2pAcoO3uL3LsNt98H04n11J32xQuNqu5kQU7zo+Nof
HH46Cxuv9MswCcXZ8mr3BTWkcHgww36HUs2+CV9m79sc2OFyJb5nHUdX/zW9yS/R/fBlbD06B7Tr
zBtxbGJ3ezXdVY7MjL3IT9AKd/WvQtv1qY9/eMKcArLQFChv0IJKXw6E6ermaXToUC46AHa2Jx4O
pBeuudyx7mbO4JQuEtmc67hOWIbjaVP5+o4OQfVFBr5Tnmxz8sgUPaVkNJO7Ztjd12cz8sdlx5gA
LaBddcVOXHfFVZFAD51dcWUE0iW+TaWn6tUK+yuaffPgFYU/vU8NHajDwsJXz9K467QQMWvMmGcn
VO3AwMf7VQ/ivX7UwoxsyTwoz8qztteD/oCYNYT17qCEw2U9DJfmYh6LJ+m03ky34zfVcOd23yVe
2/jsSJh9CSu58aTRzb5ltV/cqiYzKBcp+DJBwcyP80Mqw0t009FPnStbnAY4ZIPfzbeGtm+709rf
qDTNZY82q9sbaLH56noTLZd5CdbdrAQT0rnP5b04xaf+qhP0WtCUfamtN0e8mtKz9SVexUsnW3uk
w6OUZjBip91DvLxLGUj0IHvMb/O5f0DB7A1VoADJ2MpG4m6LlNM+O8/gUN9Q0J1NO1iQx6adlrvJ
d+nL+DDeOM9jDnSjaprXSu2uLIcuiorVoFrwYXjw8Fl+FD/sF+tOvZFvlmuYsO5Avsf481v/NX7p
78bb+Esz3eRTv5MZqan4wc+1nyjkhGowNM0+h9qRvsb5zsBQBCkhIJZ94lXpo94eEnHI6deTQrV3
pRR7/T2Y3e+MkcmaUyDd49VwgRLwYt6T5AzLF/wDDxb8lA74rAJIfyFGzJa7fE3T6xEm5Xhw1H0e
h/pd9T2LTmO5B4Vb39tP8vgmuu+LcpC+FE/9Fx1lDl8aDTCXtEXzIxMb500dfG0bO9E/5hYWXp14
9fi0DmFUhngEKQ33kOyzjiAeQ2YlFY7N+Ox03zXHw09Tr/0agfnOa7QDU4d8DKqGGfQzLYWzMfnr
4qaEbYIsnlrpznTuCiUso5PW38BEqLXrQdpRGbUnsudOuOaVvhfXzT3yfgjyPmErOLR+3gBJRJXQ
g7Q6Fm5fk+oFwNvrTZLYj7dG+kkWYQlVWw/m8XEtWGGpJ79wuvHRoivdd26jb/H3pIPYxcvW5c1S
vJhyjCx5mC8IEhxGPUThpbR8ssyJOTwtRYUBBYRHt/iBkP3/oe7MdiPHtmv7Q5cFbvYEjPtARqOQ
FKE+U8oXIqXMZN9t9vx6D6psHykkK1AG/OA656EaVDFIbu5mrTnHjJqtKW5n98ZsL+wGcfzyTpM/
/eSl19plewMYnK5DJH/q+kUWXObGs2t4AQdAc9c455zthHyIZYHbEpTpcJYSqj7S715h3Q6w1IgL
HXVK9iwA+mPn9dAJUgDxo/RbTrKENf6Kg3uWTZsNTLtRrqZvzI030MIbvnrlQu8OZndIb4x1fItN
+oriX/kje+wrr/we35VX+kMwAzNtvyUUGHfNarwVP66Zk9atXz2Ayq/X0HZwn2YUyPnMzop0TeCh
GfoWtfBmZbhnztD6JUbGYlhN4nuXFBch3kK17311N7Hqbed1ei0b6tZn03NY3mh3Jqb6nvBQjidD
cd/d0S/B1+F8F3uk6dcai9nsk5/MqWOMfA6X483wok9MEx6Dro7XfbabY1/6oMk4GryUa/My6Xzj
u33vbJpr0i1JbCcugWNC66V37Q/sxbEKeHHrVhc21dfqIjZ8V8KHXHertDlLzgCiPBu5lz3YrM4X
3V1xk/1WSn+k0wnU3SvZh0ERfY7/JJfjEy2mwvCsh+gy/R4cysJTdG80fdhnSHTnX/V3lz1Z6CMk
Y2OjaWc1DF36cSzfkSc36i2v2VF9TfX/Xzw5dVIGaX8RB8ngIfD01E4/s5zkRnnEyfOwCBdCL/1t
JSu3gzh0SJq9YkVecC45LjXNNw2OKbuczaD0ftQXa6VeqeqwraRCyMOTqH92WbYeunyfGQRSRwiC
H4eF3V7+ed1+/y+Uxw4/+7j4U/5fEDCp1D/++8LYtouL3z/fVcWWf+Hvqphi/0WEukFRTBgm8DyI
O/9ZFlOE+Rc+AnWhwhoIMZfS1L9kmMBbSGxVqe0ueWz/kmHaf8En4e/yhytM/sk/EjG9Qkf/dVaC
Ybf8lywwISSWL5mtRzrMZLFS63m0V+Qgf47kK4Z+DCjqNxKPylqpcW5cm4Jk3VUq1aBbNzn5Kxcx
HPJn0+nyaZe2zVCs3jy+T2pm7wvOf/+mJRKUsDv+T+3v/TmO7I5a1cZsjyukusszxXzCuUCFAqBE
+oM8j+HBHTL30TQ7IU5wc94fx//j0qhfeBYqwLlFV/b2CJlBnAh6O9kXVaJAagJzRgITQaharF7T
AopOVNg+uxzSEZu6OpRgWz8qEur5qDt2luwdI0tsL4pk/rL4lX8ETlmveju3f339ZJeff/y2315v
KVa+OSGjtbVkx/UESL+1k6rVzqoblbQB/vLrK9GX+HglAnJpKAFN+9A0iGJJutic7pWsaPcJ3dVd
Ek39CTjhZwNFWwLGaJwswa5HZUqlSVyQyvG+dFCUTX0i/uCqkJdT0mQ7fGz1c1dbw0pmlnbi7t5X
GP4eJhq6V+QEtkACe/QcscbQqAujfQjjSCfY2dA3OgSMW2c2ndti7HrWabf3oSwot0FSMvH/D54u
nR2GKGpscGLv36NrS4wgKtdPS3VdgTrehkMt//m3QAotUwy9FQOt41HRKDUdPGJltI+d2Hzp1EnZ
CnVObsY0jfZaJdvrr+/pGHi4TEUU6Wk00eLmoq/FqzeDE40DcdFmuKdaVV7IsVIey1iLr0nOCG4c
jU6qO+XNdrIWN0yXqoAR+Wxw4w/FtPn6p3zymfA5Lv/js4RSdfR6+6Jn1gzCfdtlwm+rzFgFXQMj
2uWQ9o+vBF/wtf0BZZI55/2L7KRCnFtACITWho/6GCc76c7WBotncvb1lV4/hqNvH88TskSaM5Ch
jiGBec1MZif6ZYyV6L7lUf6wMZA+I1GgPTHYoUWaRITgqkPD8DNQOnf0p6QaTuSRf/LlQARWuVPH
oLP32i5585JHMzaLyhKXWtVNCC4alGRV1Bn7ak6rda7O8x52bA4fOMt3ORqjE/XITyZcuk20X1lX
TJbW5c2/uXw+R4nd6/plSUj9mTa57Qbpv71K0kluMCuFu3/+0A1BkiRQMUeoLLPvr9e5RsTCq10a
wkLbksuUmMKO1g2ivtruHpEljJeSMun3WHHEmRIU+neZtN2J6eKzh/72VxyNMib6wO6wcMmxrVAY
TZQNk4ATFxD+G5XuxA1Eun5LdFq1bXU3OjHyPlkKDGih5hLbzCxyHFxrFWkUDzOe9jGfz9NWo4/R
h2zuv37Un3yzBksbzXB64TYz4/sn3Q4yUKtKXCqB2q4Ds9e2bZSrPqz39hRT8rNLEaAJ0Z8dGur0
5XG/GUR2OPfwJMSlW8yJBTNqsjlCRBGHLuxZnCWjUO4ntRl2sTZpIDAbyjUJ0lWIgGZ9bw9leTCB
Ch1G8MGoUk3pnPJNfLIwonCnV4+/ho4sVp13v9Apmgj4wYhZS06Xg2yMtSjcjBPVYG2nMBpvIXGE
v4PSrk4N+OW//H6WoWlrAOpVWRhtOr/vrwywSulhmFwoU5xeBVmMfjA2urXVW81WNbPBjwhX9PgK
6dKRlXHDb8h3KNvKDRZMiBeon4cTu4RPZj6aBNgGXZ3kbraURwuZTkAVYBvzAs54tgmmtNuTN+je
xRhhV5YdhbfShmXpiqlfzWIA6oG38dvXo/OTxY3EFsi5BAFbkA/Ztb97I0lUz25Z2BeKHjf7Usz2
pRbSEzQbqeBqsYtbxaiM7Uj+5vloUJTMC724tkqKeSd+yMfB+/okEJnwMOBCHu2Zkm7Ue9EZF0He
JL/AKlar0Bx3Ii2sVddPWeVP+dhuQ0yhZ3qtxn8qPSCrUi6nzkifdxHWC6/oDXlwhsk49WV9MnoW
J8VyUkIKYB5/WQJ5Kg9QvzC1OFQIw0D+0U2TsdO6sdvX+c9AnbM1m6xiZYx9sJ6Ycf2wC8qLoGyj
GnlvP3FQ+6+j3CdnkU8OSEJDmwD8nJ+FhOHoeYVGOypkVlE/iQlM1O28up7jRq6qlr1HWFXZLYxm
ShBd8xOUXIkArHR3QV9ON5EMI/3EzuSzsczPQYnDVOey/zzqq1VDkyBv1S9CxKFbaeO49eQoDK8b
keDPZVvdQ4Ipb0GWysWafVB01pqvH8nHyYUnQu4NWSLLDHhMQe9aSHyg+S5UUj02cZxRxRCdmq7a
WkePMFlyN4jmKcUzdmIhOdJwLNtursw1nUXVtJxX339EEIo6NbPFRVI09Rm8B7SmIUE3tpnRqpGu
+CHITvvtAiWWXqrGwW50s52dOIan8XhWoAtP4dE/PguTTYRrAUfHV2scTy1ZAYmHRPELeHLzT1UK
huqMWBTwRmggwm4tQmdstnhnVoDL7Ov38HFdNdF2LbMJj0Kw8r1/Gko0GKnuJheOqJJbIr6mbZFp
6fPXFzlmefLMuYqhcwEE5jbmz/dXMeMWjzXGxxk17WFCErBDtEisnOxJc8Y+v8kYDtskC+JVkCKx
z81KR5OMOBilhD4/la1hUIyHarT++pd98uhZalTXZePMon/MxM+CKrMkP4yno52NpcgPueHGm2DU
kIViGPEm8Ia4AoITU/nyWN+vcMCb2b8yElVUSfrRY09b3YmKXDl3rNTJkI4iEPWroacfFnXoMlfZ
EIQMOFhfp059r8e640ujnV1kgqzqH24ZvYBjzAR8StsE41YrqpcPMT3iRHxryrT3WxSgBAGON8Rb
gNpE7L0xlanZKBwn8GdIyq91HvuZGbR3tlFfQdOab2ZgAvu8pkxb9+GLVLv7jvik84mownWBdGrx
tSlri788sVf4uBe3sfThIl12C2zYjnalsMAy5lT7XKuX7yOT0lnNEbRSCZ+6XGNOCm++HjEfP5jl
gsSwMXFy6rKO3hzDJddmwzoHzoRWqHPqTZrWxYkF9pO74qsEJAx1eTnhHF1EjRMSIRPzHGVvcN3b
ODW8GjiJPwmR0fOdI+Xu67v6uKBDyhaYIflAl/n46AMFZS7ZdcjzdgLF4jZjv8bVZ20Us9BO3Nqr
hO/d2KdGxZaXciHvjRvUjybgugBvBcYdPiUA2A1horSKwQwX39XCmohEhrdWQUvM5+9axczlzQw6
bW0Pel/srCYgimYQbHlNpdHP1CGdtbNm0mTkz2NNdHSH4PNKDITF0mt1rC04zTHYQbctf5HJk/9W
RrWp7yZDA+hpdFVQ+U2d6d8GmJmXvd66L03dTNHKFlH1U4wGrQ/k3+2wNpzIRIAdONkLbAY7p08V
0ZM2LJEcKl4X4I8IJuRG6zTk+3LMzTWhsvTcyibLXtpQmy9zUQ8NVhd9EcKXjRqw4LqYOIYqS69t
leB5kE1698LHL//U2TxepHCw6NSVQ4q7KuuyP1DLxnYV6ZP1uyRZ95YTqvoHzJ12g/mHHLmokjQd
Qk2I5wKmVUircUZhYlO++pmUltZ7vaIGP4xcTKNXFlmmr4JBTS6K1EhvqO43YDZtQ7mnCKBF2yDL
cAEmcdGMF3NilIMvDU2ggNDGfPDCAPUJqIuEh1ciHmmrrtwlkLFgYNXKb8nh56EtyaL2otHCsFZX
k+jXNg52sUXvnlgbMlu/a11X9CtXtEO9SaKwrtc1jDz8jXpCkxLKih37moXhEjV+YP7RI1WeE0Nn
PcLibAd4SSHd2JZMidkD/OjSI48Jo6IHhZfUUxx9uCgVAydQR7W38VsgaDMuuqBekS9WdRycSKNA
t0KaGaAVlsJVozvDWdPkNNjbOooUWHYxxiuzNoOrXAL/R5yGFW2VKrF2bQS5Em1l0g/nbSL7Gb8N
pjvfwprleGkl+T01CS/hOrBCE/FMmlbjxgwSx17FugUsucOUsIWb7LyYiUYjCeMJY6tB9Q93KSv6
b3wM9MJH1QSy65qyade6NKadjtfuiW2VVuExqIPnzoyWF0NGNAm58ZTuOs2W35gaR4xh06jf54WI
HqOmHoF3N6P+iyxcatJQiYxbiTvNXgUtDM5VPk8j0otGnZd61WKa6sbJvMMypzw5Ea6ldZdGdeJX
VjZcZE6dmdse4yFCm7YHHBX20o3P4wiErRelCVYOBSrq7AWtTfijaqfTS2XFTe1h5ikWzR3GGmAh
GW1feybILpNhjNW5nOGviYUg4jUMoe7CgCO68KttNuiuVtbFdijHRYWCtxA+qczZLuUY+Ogq4zyF
X5PnXbeqpzZA9leVJGsUuFufraS3VU817Ig4bFNveV16piJL7MNLgwDxrTta6JpKsw2eAthehDAX
YXZVsSWM/LjMBdoEJzIu9cxFSzgUZliTqYsOYZQQLKFzq7GznkG15NiyC3lRkrYLsZ+X3K9jRw2e
DStMqrWeqlgkQ9mU5mqoc6U908qqfQocJ2mvbPjIt+aoaaAdA7CIns6DDCkLOME3EL7xgKjmtfM9
qJWDiy9mugmGrk5XEjMtWwfiUxx6mw4t+Dbuu5S9lkpLtW8sWpQsmO4L8dcCueYcOPbarezcuUTp
Sd+RNEgkRUkm2PLPCTOPEVTOc1gbqEUmSuMvs51qSFtr515PjNT1kPtL1SNlRsm3IphxJC34SdQh
BIlDTuiq5s6yYpvOuqRM4LXCSXSKZQXzdFbDlPZszELSi2Ote4i71CQHZYD5SM07YV8Cq3E6zLky
P+hOw+QTQh0+C5NyRk3QDcofOzZopQ+GFQOpM0flJglGjlfWxEabTi/Tr5dqTQ/2V9EKpp+yvLH0
BlmDPbrDd1X0wxOOMG3PkzKR2kQYA3kB/W0Y2OqdFmcIcZy8wJiXh4Varsu8NJK1YyUuRmp9bFDw
uSIqNhoI4TuXM60N15Fegt/oiXZp6eb85HZswLzWJb7aw1tFQnBqihnEsKxUvKLxUFteT9I6clKD
lcUHu6v/Mp0h3utJkZgoU+Gen5mkqd9phl59b+JZe+7VcnwZMRdaaysiJcruAiYiPMHfiOiGZqWT
ye6FeaFYZKurFtI9yJnwSnNYSz78SLMix2RQb9TIRChEGg1vxrVHE1djZdDIjkPC6D225cp16Wgt
C2CbDWdgupPvmtELoFh6gB6FQC/PUkfrtgyY0Px6nm26a+y0L7OEN4fid47tLZv7yvH6YWatJM4s
QOOtqvWfQWWPeMbc25eYvUSXYF/PLBAabZMSo8ygBM3aQTs6b0xzeHSHhuyGPu7tbKdSD3qsEzft
V3xXXbubTGHJC4ySyv2k2Gia6k6PttmQh62XwcCGEFUU2UMqehfhZo2dk0C3LPNhmBHfloxqi9Qr
tx2kT06eMOi7SVyydaFsnyhjJf1hUpi7TciIpkcOh0w9YxzK3yONm8I3S9Zdf5oN2fm2NN1+V41p
cT4nbCeIvEmvMOXGw2/T6rszwYqDj1xVi+58bHX0nlGso9szROkQW13GmQdwiyldT7HfkRqQ1iu2
RDM6ukKfUiyPVv+USiveDVqDjbLW9aLwx14ot0WWIzybNC395dAtmyC9j263cTJorJ40hAz8Qs87
5NnajPKxhXHgV52ZvzRWPw4bw5Z9sx8mc9J3YeZaZ0VNEJhHf9XQmdAy8yWaA6iqs1W9DPCkYY4B
Obgxclt5LjFK4/WfCwOHmVJJos07lxqQMDKjxald10w4bnKnW+14yJnl6Wmxa2dR6FqJiIFsAsWb
60w9VzmTzOcBdHfle16aY7pVg8jtdgFOTKighQywDZkBqnLB/MPOcOJYcU2EBKpCXSH9ANG3G0TD
amRE9X6TkPe+TqtW1TytZGh6I1wzgRaH6vkauCMySFztkdfXMQLZkKbUOrNM+djUGBoBbthhspG2
FX2PVWn9soIhLnzQ52j9xjHWfhmdPdyYNAsxnGqZCKH8SOsGOL1gBiRQt4JbkauOpxc8QT9w2E2D
Kx5Yzp0ZEyIhIKFgW+To5iPsj+hygrx6N8/hdDdReL3HjW2YUAwrhCAcvlx8CGqAZ89pxx75ZNRX
F60KP31l61T8jSmdfpv4EatV2+vm/dhE473rYAr3KGYy/81aYPeerVbBVUT3Zti4OTj+2xrBJWRK
02yXfZYZ1P6gzw1GiMapenRKiSs2y/Z6r7BXqPwxKRbVVSn7G3uYoh+5UrerFlD8nnDfZg2UoI22
7OiZUzALOhgudFU7LCkdMz5UN1XJvNDVH1pZSmCRo+qMa1ypJvSOvr+fTTWvd4kKGvusBtF/k5lg
G5lk4mKbYJ6eSfuzKAQEGtkDnlEawe8gUvPbKiNNsDIIsfPa0CHbTh1m1kkicw1EkTHJEr6RTHgx
EhLQ3c2ct0q0MbJBiDWm1XRmo9u5f0RTg8sY4fLBOShhiniTm7di76aGFm4ql8APv3BamE9qNxcp
MSOBeVeQ/PqAmjIgN4slHxgJEMOnPkoUiXParvMLJwgnuC5tPAmf4qj5KyH1FiwPHGEKx7yTFTFp
zTPbXcBLbjOExQZQHYWfvtJ5J7B+S4xorWE/lkpMUUCx5vxeJeJoCSRmx742e8rRa+CjIfbLQexp
H88/RiK4vxmQec+dDIOdTzDDdOvm0un9sm+6rTWmNoraaq7Z/kyIRC3KpsEZ2br3kKjcra7IXPgx
9tFyq0tNWRdsvfT9yMO56ewkTs6q2HQuWW9xxCKIstliR03bsRdKIBZHHs2N8pZk0f6+gIGB4tBS
52blDGn7nBtl/zRlxXSbM6jAZLnkMXnK2JXFCkBna50xvQaLOJRUNH9OsvqCNkygeC7lZt7+VEnB
vG2MvyScAhIBjGbczyE3s66apn8iOCdUPEI7tF/jFKaM6FGvNlU9BTxgHcipMpkluL5mSg90pLM/
BFKpBCLas/FYamYfrZVYJLBzBBF153EyAkxVqmkczqSdwk8ItRrxU1lLDEr4wtLeU7IRJabhjq0F
xnuUBr5/E2VdFBFNTaJYx4jqAzNF6rgI5OYsyKFbJ+FvSlp2jw3fslrIG8r4CKmiM7b2oAZ/MtFr
O1OfgHQXzEdPS1PiEBGLEu94C8Oa+R1qVqRp4zdX8mk35HJg58k6jCyzEQ2XuqNkd0HICfjMrsnU
W+lub+1nguYcn70fTp2+ngwOJV34HMlGDX2jKjWQZhGCDg/IOTpfV2BVwjufdMgFc+W604y59eqQ
U82KQ87wZ06l0m3kJAAgIggZcBIXrv1U8Hf20wDJoukzcQ2CpqXkr6VwZGuIxo9NxyRBCGBrQ1Yf
S3zzlRXlJLWEnfKIXmlaSNH4/TaDruZ/UrtQ7uvESXh2nR1nbJfIX/JqM4uXTahwUp/EbiSOOiEp
UGUS9mprgkKx5Cm5WZyb+JejjTQ7dszwhBC25+xKlz2fwTa7KSKz38uKBPu1VY6z67dd5P4wNFlA
nskDJIoqcdNXoQzdEuGyA84yUWV1mJnjyZ/qYs6UJbHVT63Uax14xuiUm4HgrnvZEtawEZEWPrwW
bP4XJHJX/9c80Yvl5r+6Kx9IX38L5TCKNM3P7p1ebvn3/kMvt7hIKQhaJFW/djlc6ll/20gVYf1F
axfHPjo1/gQ39DvBnENLgoaPSylcXwrx/8ktVP9ykZFpLpqHV1LY//+3d7mrzdFfv6XeHdd+SQBV
iXGnjUcnm1b2UclyrIOpF0FyFaqKNflWQ6a6J7VC3bJv19ak0soHNZNCOdFx+dD1Wa7rLP1z6hNL
0f+oxsdJpqz7Kr6K0DGLct+bDZwM4HVyuLTi/LeRaesG3Jjn6unjmzf0Wf9r6W+9rTlzaURM1BVR
5qBiPA6AnQK7ztAWXfWxLi/ypCL7MqHxvXGTWLQ+KKAo3DvEOG/4/FUFL4k1DNgNSDjanPglS3Hx
6JcghaSAiyYHMMFxC5WmUmgZU3RFnkfErhBIWrZqMgNG/MAKgj+zmQXHVasQz0MpGxsEec2eSLig
nyHsOMAbE4UzkWU1VX3iDX0yMCif4dMXOtBCVz+SBBQupEFmn0PE+YnKYgbGbUUbN3+YxhYzg0Ag
V14g8imq1ddPZfkPHz8UxCOUgB1BW/lYNAXCgwzOMrxSGQPPJcSM5xEo0UKMifEc5+J7n5v2teLW
5TfVSk7F4y7j7sPVbbG0QWiEYK/mn79RQoCv4XDXuIcklNE3UF3tM82qaBO2Wrj9+j6Pa/cMQ2PJ
q4QEiYpWOy6rA1EZ61kJDkGkqw8O+70zctvEiYt8djsmUh0T8KlDl/Xo8+5LMyzDQD+EAY6FzCC3
h4Q5dd3Conv457fj8B2jc0MQA3D1/YPLeo1Nu55edcLq7uvGqq9sFxvy1xf57HYc12C6EoiJcd+/
v8hSlNHA9F0VAiYbK26U71SDomECzeSEruqz1+MuYmSTaQI55lFjoKT6IYCMXVE56NZ9iwKGykvX
jf7Xd/TpZWjCL4pEhpt19Jm1EE1sKP88rHS+TygCXDYxLJ6vL/JBq8FYo+6wJD4jlWO+WVo8b0b1
UJVhRU3iChyLBsTervsCOwpoIOSL8pGzeHvHUdxUVxT0IXo1JCk4FGAAeGytQIz6id/zyU1D3OXz
ovOCmvb4puHclUSaOIemLeQuDWf1rFfScf31TS/3dPQlM7WiUnPA/4JKOJJPVXmmS4K5DpqGIyTp
KHqxpf8OTuh5dOUJmccnN2Rxbl3kFAgYDHXp7L55vnZr5ggVxwNBVeGOEhhJbHp4ClB75HVmHLJW
Wi7DBCWUBdviaPQnRUSodKaBI+gpfDbYVMiIiTi3OdRkDBUzUqAZa62csNNoQWI+mhaYRmkgkZw7
JdhRRQzuwVAmd7CiMO1LVbJJVejcmDRKTsw8y485evzM4QxoFlu6ygsx9e0jMTqtqqHDHSBDLeba
vnqm6bAUIQz4V1Oo0i1TzduvX/knS8e7ax7NQW2kjl3SGodE4zf58cAePBrH/KJyaIZEegWCjIYP
ZxxhZtOl1VjKP+zHLm/IBstso4DHe3CsYqbE7MZMKgc7aMmdUmSzH6MoPjHYPohGlquwexKWsMhf
to6TcEF51WgA1QP7Cl1fd2OJmQ3gkVF6pOz1j2beRE8Kh8+7zp3Y0cx64cClsJwC+6uqhKtczyzA
CsrC3vr6BXzQViw/jY8OJC2JwGxcjz6EWWhJ5dYGDALXWYFsj25FG2fPZZRoaw5n8bdax1whmoZ2
Cev4+DgWplhHcQ8toXDd6zgYBdjQdjgxzb7uJ4+HI5V2mIJ8PzatqPfDsZ9NyraueujiRJzbUakl
fpb2/XnTN+TgEv1x19EBeVrC1y6kHOLvdJcgOcb0X4WXsYcHry+13VgV6Tlaier+6wf32QSC+kdf
9EeLjPjo51GKbVSOCQdFkv3cFBS+iYHq9l9f5JMZkWM5DSXHAGjjHK+epKmGcRr2h7wSfbqqWyN6
yEmj8OI5aI1NkYz5ieX6s3XHNqkEUPVkOOBoeP/Uq7kfhCGaw0jY5oVoU81v0sT4Ia1Bux5kMVIE
FRGG40mlVGTEgiBhU+3vghkd6Imh+ckT5pPU+GwcxNIw09//lLRMSj1y5CEjHmA9x90fFUPOiT3D
p/eLkoDdHEpE1GxH99sW5MSDXz/kUjP9wUmwFspGbrsy0m9jIhJZeul6spEIaEl2iLWpMUxttC4k
jMivX/bypR0NeHvZtsBSZ1VAIP/+fmUr6a4p8jBEnBXyxWM8d78HR30OShcIz7xt7JNSvs+eMdMb
5A3oR5wejq6ZVo7VmGQp6AOFMIrvtKYSw6Sj4LYL/nNnFODju0m7HLP5u7LMk3p3Y06ADET5I1z2
HF8/g09/zzIRMeRNdhvHs5HuQNNti4M7h3LH8KaiN5n2iVPcx4sQF22w7rzuACAyvX/QShFiNCvr
Qz5q0QNWhOZeRKX1j+8ELwUc8UXkSoiBqb+/SClwD9TmcAACKF/0wUrPZxMy7tePa/ml74cMF0FE
yxdLwYoJ4v1FCsUtFdMaDq06aHdVOxNMM8/Y55Ie4t+Jz1F8nIw4lOiL7Y/bYS46GiuTpSaDEcmD
ncUFCauOEd5EeCm+6c04ztjkndHXqkR/UIO8242cXH5OQovO8V/swyZD5KvYPbEllLdo4A/tRLuk
0ZtqWH39TD4UKnjcaIRUd6mPMEN/mDdMM5hgqx7KZCQAuAXIMq9Ut48vTNOiA+M0Zgya1HVz3bOG
hr61RVH0DNI5UaVf/5Tjgbb8Es4JtktQLVrRY2Njqo+ZE9XTwUqJNmUbmtK9hMzy9UWOx8ByIkUY
aeLfZB7jvt+PgYlYJqUNu8NAYqAvh2TY0/EgF6hITnGCliXt7Wh7vdJy7l38kJwDjq4EqlofKEjy
3bTyZlYsOsy4Tu1zMqL1TdzEeKImy95CmL+RRR9dF2TD/G7d2j2v7Hq+//q2P+ypjn6Ne7Q8ECsV
ItlvD7HRNHsWkeK61obuGsfxvlYMa12HU/SQWbRAumkG51L2m8kZxZkNEzTzSw1F9YnXvdz/F89n
4TK+3UATmRUnMpAHenRqTXFI/AqyJrsZBiilYMwTBAyGCbQBxZCo6n86qy3PQwOSSIA6+FFqFO+v
3hUxKW5mc7BzgW+8bgGaNmZ+YsI5PiO8XoSpBheNSY38NY7gzbGJEPcapRtDoGq127K1Amxi016T
I8YKdBrTUIynIIzLUzt+qrqgdED9lCLCKx/uzSUzpQDO3daHpnGgao+Dpl0ix5vvHLcsQ55y26EY
U0t4MJoT32Lci8WKQzMcEV2Uwj3xtX3U4vOYTWTnpI8gyWBb8v4xI6xoTZE1nFhC92Imm6gFLWJY
FZRlmB1ugJaEo8bOLQzVH10LCBDKnQ0Hg+K6zKv654mv4HhSXl4I+xaixxd7E3+8/zlglh2yQdoD
4UyEImtl1DyJuLHp0LCrTPyucId9WZN1vR4pBcVeYBMhVoUkWZ8rVUw/YjYcQBsKXOhtEk/6SDMK
acu5kdfp7xO/9bM3ycTMlMhkyDbnaP5g1UB6UuaHnvyAGRWTYUW+g26R9zUgOPaytCXaW4ZNVNPJ
VNvrzgzt3/o8cPLlTebWiZXik+n59Vjm8DZVh4n6/bOTCElDq68OQgH8i5wBVoFFv6r/nwwZxOGY
FYiFQL26vMO3I9jRC8R5y33rBSc+ZnPCfFw9Y1OVFo5PwGG5K+pSn73e6hB8zRGM+1VV69mBlO86
J0B7oCv39dv4ZNmA6crJjzwinP/HP8ppJZpSx903zuRehoWR3fQiin7EczXcfX2lTx6za3B8x1CD
6pll8P3t21FgpEGm7MvJHndGnlvrMa2VE9PEJ98BVUYonTiR6b0Y+tFF2JQHELv3lezIm0XItSoo
F98gmEQj4vZFdvb1TX2yy8Dy7dLoYQNGCM/x/q6Yg35BOu+bWGse6ea10EWKoUC34HSoC5poHtUN
ilKB7jKh0c5sNEy/ij6gKf/1T2He4ebeTZHsyeg3uZQyDA4zC/nh7QDj9BSNXVftdVI+gJAMPUYH
fPbt4yhnGAV6OzzgHqEbEaXsvl4Mox9UX6Gu1FyPlK6Qe4VGZO4TchFpbbo2apn5VTmTu8CNtpoo
Z+W7qjT2fD4tQhvI02hu3Ff9DSB3tDjZqy4HpfN4EHOV3tWJWb/QD0DBQ7ZSjkp6dlD22K8qH8LT
ETQSGqM8d4sMCAUoiqCINfGlpY18KIdxejGtJoSU+aojGuLMPkNHuqiL8nRs9u2r6qheBEjTqxap
fdUlkZ+MROlVreS+KpdEpwXdRrXDbvLnRdxkFxo6p2GRPNVzXxZ+/6qEUtm8kINSDk/Vq1Iq1hRU
UwgTM4S+eHXhji66KiyXNLjCeXau4lflFRdHhVX+rcgCBNDBHtW7s7agW4VQKImW6ITaQrHAsZkp
DeiLK6r14ExlGa/IMXbil5Z4c3heIasIWRcG6wlai6nAzO8ok1+60gGY15fIJZFURqlJvgG8hhA7
i2ophADqnXMmMWKa+8CxkDFPsELHTdAR2HrtFr2z1QMUxJ5rEO101uiB+FMkMXqFVh9AhvdzWsxe
G+Dd99RlevaI6ERJS8zIfCBbO2VxJdIyRbMjNGclrQwEuZFmpekFgkH60CZD1pGQaqT3Wm9iMHIJ
iYFFGiAPRxzOwZM4Ssus13obokHuG7Rkq9kN5Y2S6yybmpVpN4T9aOKADsNmDgx6K/dzsxHZem66
Tp4JXu5TmjSh45OOi+pZiQgmJ3+npf2ooE9pPNuNxe8lU5gDkDL+KDstm89RXQIMCI1AvhCo0MyH
Op6gyWN8bCH1k31612Zh2aAGcEg4afUElAdiUPN6arX0NpxrtG/qlCFm6JD2FF7g4trwS+kSeksr
lFHtBlWDdqxxBnSIpp6MG1D+KLnIBOvJ1q4opfr9OKFu7wYxuevQDf6dvTNprtvItvVfeXHn6UDf
DN4dAKfhYSf2pDRBkCKFvkkkmgR+/ftgu6os2c+6nt+ICkVUyCJ4cIDMnXuv9a263yNUcKDLVWMx
7rq2SF+dIRuMA1h3/771Fv1gL5ZXHxzC2yeMZSQ0kfiuywdDq4D90ShzIGO5mm4mAlRvzZbBXDSy
9RObiiHg3SMFBorkFFr4cHKgw67dHckY5i2dSbdrUzuzT2iNyzyWYeJF89wVj56/IC9NCB9/IFDJ
vIQCLi6kl4Jk9NFzIp8PutE7taTiPqDPyz8RsQqOIM9yOUeSZtHTQBiGHVs6C6v9uM7Eo5DWrNJd
50z6dzP5/8oX/oud+A+r/5/kC/ftOGT/5358f23+KF749V/9Jl6w3V9CNgHCykIfg6Qbsh3/pl2w
7F9+HV9yIKXsITaMPfI/rB+s5ETzsXVCnaEX/G/pAv8IhDswGkb+rChYUP8JAvv784NPu9TyzG0a
QglIh+vH6jnNgkzjJvmMXcx4cMvU3je6qs7bZhkIlcblQDEtnZ9skL6x7f7/2SC3y9I/pvrgOIp3
7U8CAjesHXuppqe2Rx6OBSFI9bFd3OTF6XKyXwtjmmcIYnV1G04+CLE6G/0HmhnDm+2tyxEhse2e
EEWQpkZUaWEeOxyo1pP2CjrOlqf0+5Qv+bnvkZ56QFvKjyhM9sC9GoEbHbqR2cpRMX+4SttxekkG
SjNobtgPrkp7tb29CoAxpym3AfcL4+yj8Ecoo0mFs6Ph2y6vaJRS1efo8tq47vldxrgVXeeKiEQF
RGhDbihEXmNis5cWOW1VFfvcbavby3IFZ7JvGsJUTytfMWiaQPfCe8nCcgTjybLEgZWAkB4AahdY
Y/iVxlIyE5Frdc2tlbfG24xr6nOb5V1z1FnXu3dB3tpXzhzM6RN/pQne0UG4igP4G1vHdF00Ekaz
cO9bc9RPIqgsSJaLojoAf4ugLsycnoOxHPFUCATn6Zge66zXyDH7JDi0Bsy4EGSV2mXZaBDR4nhq
54foiKN0pu90HLXosH+0NTBmlkcsThZCPUJr3dTaGQqWXTv3c30w174zz3QqsjAOWmqXCCl3CPbN
b/CVRK5F7Fys1OjMt10eDNlD5tdvVj/T+Qxn1PSgFiFwzvXqfenKFvl2UaTwJlOEDjgQXHxbMSrj
Gh70OgTERwnK+hj/2UJ6r21KkpG6unzJHMTXgz/UK/1UcyGLGiotxFB6At3eECy8yK8JAI4GvcW2
1fnaGBfGgL3EkzP0u37yPidZACpw8rhvx7ZpB6KmxgGWW5tURO/1oarlmeZnnEJCQi5WZ+HaxCd9
jPMMHHAsVx9TUJZASFVu9qGMhZIjNTIr9lP41DLjXYzXtrPOutaGINvVbcWeQNg7KX54ZIDNJvUM
waMcAPs6Luy5KvA0Ou88yd+NWmsrxkPSvxBS6tqRrebuPVVp3+88I+8Ywiykz3WkJR+mlbN+hMfB
HSMDoZ1/mqmdjzU25yHWdO+OfiJ5XtagSKgMUTun+6pMamfnjKl7Fxademd+m98Rr2SpiPjA/joP
3PbJMSZP7leh5kvRF7xNQVn2d61rzorp0Tyc+7lM6+M0dCV2MfgYcdsR/2b2Q8qFa71eYttZExCg
KHMh5VGKEsGn/DYOV64XhYk9gxeke+iR+pMTqA21ZSObl7MasBBN7InYjsvxsJL9kEZdO/YPQZ93
t0VJByqiv79eSV1Pn7Wr3C8Efq7PNlVEALuyGG845Of3RTk2v/pW0h0DiPDbhC0Ee5Im0vrcTCuO
icEs5YuTwL0CFur512all4dl0bzE3jSEd07lLU/luFavzhRm5R7wuUnjdRMAR8FUYVFajGq5aR2y
3eIgRHK874QuBWW8yXQp0MopY2U1qQnAL1tqZJxTZu0ZUJfGocS0SvHqVW4ZxFXiorfeS8PKu290
jed7Mrv8/iO3lxUAp78OV6G3jTTtoLWGne3WDSFkRdOB8cTkY0U9Zk6KQE4H2FosVdOKQJydH+Cu
5SSZdy7Hi0PZ8FGvUiSW7nuNNMM9V6mUKt+53Uz4arWuCQInMtBniKhWH3Y8qoZOnRwGNP5F2mGu
nHx9mEYlAFWuObVJPwVOXHpkVu47VVHp8T5Z024uXLP0yUEgkgmYSudzXw5iVoH35o0YaY6eh/YT
JW6Xl6RU99SFLEVW6goX5/AKGuGqxbnS7BRaegJx2skE2E26jYNjxO6JgHS0XBqLH23bg3VdOgF1
mF4mbEdbOmxAhppFbxXIPCqm5ECL0zDiOcT6dpaIQbd9HDKscM63LcpkOLepGM9kMbbMyII6ZI3D
X4e89NIfSBO/WhSNBnwhhVLeQ1qT4GLHNonhxraqNv6x82hON/FCdND0QEB8Zn3uja7W+74nXWVn
DrJPns18Vt8WVyZPMxp/k0H0ZHy0lu6sU2NsJwe/goYFqmnGzpdk5E2yvhgvrHbJt1XN2eWASP9b
USbBiaw+FP+pEE6ziVZkAxmc4Xyku2S8CpYSijfpZBqO+dy0dxgls+cuTQdSKbLhdawH2JzCLwFk
LkNYxwVS8RAZcrpgkVw7LIxpMYMB9lr28UhMrkFxilmKoM0Ei+9C6uU1KxZTdB5eRHuLyBQUcBPl
LpuQhS1lknTwACjaFxgezSwiczSwotxv/Fepk8KMXL9zePe1ba4Hd27Xr6Qi5Qty55HGUV7Wxjsq
v55UHqRuBKDZbHdrVfp3qW4rGDSLxdnDsjt++TWsjK+97VCYh2Tb3YcE173plWc6WryZDzouHe6i
WIqpZ9NFDZAduirLXHCnJTTROiuAGM9B8LSWqMP2hqxqMinyZvLxJfhLf9QciCcy2mVNXl+Rzmpf
NQjcZ5uUtagttihSUkVNFjop6yQezMx/RPBcTpg7lNftQ1Gawy7MOSpGU+tX1SEN2uKzTdCgywRl
E8jzWhN0sI7Za+rx/kS104QWaZ8YVSOjIst4F4YF2ZZdvvLPnbbwrx0MTuXOsNY2ja1g4zVoYaOC
ZwkmD0XarXER4j5K4rHPqUFYkCe6OWHeeVf11FfsQh3ioMgSLF+UOKtHvSa2a/ee0XmnYnLEczlz
mCKpcCEgde3xrMOmdQATOLpu5VmQZi22rpC0tsjbwmHjtbQyfFOVpxdMBotcjmvOwnRYWuofGvv0
thkzlNVJzS0ZLozP/fG4rLQ+4sFO84NfN753zixRngGWE9NuspLQiPIEl52RBqy4/exBq8iKJLls
+I9D8l2FaeJGSCY79kTGkzq5fuKepWg7Ff0SXTxzMmNUFdI7nCJdm+p9HIRvHrS5EtShoW3gLUQe
02KH1c5NYU7B7TRpcYZH0CQYTbusH6lcDNINhXtNPm/zBTDJfOUMcCPioirXax5N/YV+d2YdwNkg
v3dI0j0Ppsn/ZGBmHSJ3SfMPRov6Zl5dMRx0V4pnPjl2RfT004MQRklE6eITFGCqDNOchx70tfXb
hi0qtD9QRRHnmDgJXc9CD7AfdFann3RTiC9BEfRfl76ATZC1IxoK2fTpi6ZauEmSObua8Vg8822N
p25yc+xHgURkC4Kr+9bkK040Cxf1Qy9XEw5ypX250xUJx8eWVtUxkbgEdqNLIySe2qD4PI/VAFd3
rE19nOYgJWhTCLT3zPaB6lbGVG6obdKMd4YY/HvMXkN6bDMPhAclfsoTWurqGTfD7NKrZomJsrTw
qAcp9VnBcsLjsbLYwAVYG4sE4/Q0WnhUEZZFNgZw4NKt9i7p5a53bkV3KE5MB1C0vYaWOuB5Lm/y
QIlvrpWK85WhApukMv2Xhgf+RlWFcxsOQ3CafJoj3PzSMYlTSEHx61kodZKhP7sxfjg7wNhMOmHs
2El27ZZD+NHUqf2lZq3B1pYJTxwM7HbZzqUELyNfLE5zCMtaMvA37fISy8q29QSDbA51OxYlGQIr
1h+nZHGIhqkx8n0hzHpzwdMCi+TQJnIf1F5/Z+YVxDPa1k24nwcSaXHBj10ehxR0w3E0x/GmkaLO
91QyPINMIPpPyqO5gyUcQHyxNixNfuM2n/zZDF+YM000VvPVpkm5NPLUDjNxWkWqvPYga1N8EMGe
1lAf0rG+LMiEzHaK62HdDYhxxYPuZd491mm72QeUiZqmXL1+YrpZAy4GHDRRCcjUIC1mUu5l7vVZ
wyRHBqe5L+RNlS6iJ301HRKo317pxaVVzg3fmBu+m6DFXmpegkdtS5I1ONwgj+l8ZJtxJ5L6LQ18
/TnHOE08gdnab8FqLfS3HGtQO95v40uThdStHWGrESuA89hbJIXGiUjamwkDNTbAtuX3KfFLvZWO
wS9hTUl4Z7YlbiZVdMFDJfEo7KBP+EdHTczYSTwRPBadMVGCmADed8pae+/Md5vei3GJNWFcdQbn
nkGK9TKlRq5Jxh7nei9YVpuoESr0YhzV9pkliFtmbZWQ/Wc7G1GwU3Q8AgTzUC7qbZnKm5bdMHOE
kZ6z2HN/yV6GTs9mHNZ7o07Fy1gHC9ZqqpA9b1Q57QcfyiGe886HhTAKl2MW0I3lUDAszeOmtkmu
LOaMsB6UStjHzIkdUfsmCT7YEXFLrsa00vITmX5RHEV+197+b3PpvzaW2d9ZY16Hj/q1YgT5n3C1
7Z/87ooJgi0nDXWujwAEv91/OksitH6xUI5CZ+JPDKfbX/2rteT/gu7RQNJuWi7Tyj+6YuxffNjC
ASq/wDENz3H/SWvJ9X/QJ2AB8GG2beGFhgMG60ftWknq5WRjrTw6kmzepjPlhmLAO9cMN5AVakRL
oC+hIXwLCrN5MPxeHIZJ3OrEPyuKpUeS2Sm2QbJom9Fa6JHST7YwOrLVKeJNyuw4N9LGJ53O7BSm
/WatRDwvDuf1cZm/tEVeRin5B2vjjpdB7gDIwFHOMkyUcTC9NHXNMCiZX81uNoimnlLCy4JpLxcy
qq1ZfsPcT4h9AVN9IJh3hY16nLrqvvEF+UC06WCMjAulOTiDaMxGXLkKPyLUkCrrzhpF5M0wGw+p
SZlKkDKRL1kQPCPAMHAHppyqjqRZk0jkmyVjk264pA9hH/hrmDh0qW/h0KQ491Wx5a8SYxtgt/Pi
OaFAHfP82u/MaxRZw1Uwq4budHc+ST8/ItmydkXSU8RIwlzsuVMXbLq5TwKHbI+Z3btfZDLau94Y
jKvC7OHdmIiEGIzVZekdV5IlvoWu6KeoC8PrNoXAT+XrpLuwsD4HZaUI2qLpX9ZYanOnEWdzKcGW
pPMLCMUrh9zRg0Pn4HGpl0dG5RbeXyO9AhJRn1QTWK9t30CyAebh7HLtZl/Iwmjjxlwp9+dyUueu
rj4bs7e8u75UlzmH55MyveWllUK9AQt5NdYFxn5J+jJLEgm5BmdMPR3LldBV7mY4k9JWzz7VTY+1
nnrjE10WdkW3led+y1LtQRN/GKhV2OQYnOUwblRnVS8r/JdTUJpE4RZtf4Gl0ntPewJxWavL97xH
+soyTRFxm3mNLa4GmLzD2aAtYgOpRerLZB5EsQctgLpsctHjTDrZ0mR6oo6ZeVNC61Q2ZxPNPJJ+
g6osiOmwmrssrSoU53qYI2NGm8QRbLhcU9e+ZCB3Z7qWxhY8ZeBkMIYCOAtiow+emdJchySrLcKm
8OyqZ2uY2129dE8qCdXO7pd7QZvuvqzs8sJn59pSOTgR7Ua1JGNsgN1cnjuUj/Jlwm5/5Uo7OBv6
adi7zaietZjzQ27m/tcABmW3K0Ox3nuqTM7x+6fkZ3jLs5HM6qBn3A/FTFZiXbvJg9HW4RFrdqPg
JrnBhdW7vB5FsM1OpHVHy676pAE6vdgLr2w1tsYltKTC3ufjUrSwaLHUb9tOfmjmQDy3tadvxsYS
GLgtyUYZFNPMTlWL4gj9qD3rXHXb9/qbkcANWObWJGcr9CMvGCvYnaa5W3N7PEf1AcMmqz9VSfKC
t5s8E984E/Mn2frjTrtOeaKPl5/Jvv4YNW0mVNrNQU7GoS42wT2Yq53dcFJtcEzETuPohw3e1cDK
UHhP91R0h5FG5F2Sp9dWod4Twx4+kGd1hzEHLFJFjOQSMV04jPXFY6m8IMuJ8BF4vq87p8zdhTO2
Wotlr3zHzYmWcRMrbHd07cYnKMIXa+LZX+2+LN+HBGCS2zbeTaIy51xK4mNgb6+rII4rHYIoHDyE
I8FanUlJVjW+bbJBGNb7t0Xufh0GHLMFYhj6h90RaEe4r4iWjxIgBE8K3Np1I+48dNtenHh+t3NY
H69GySyyAvJ/GQZl9rkIh+STzcz2Ksnr9ArqUyX3ADSSQ0YjG5WlGuQeMd/BbddLPeeXQ+JfBGPP
4FU3bxaTYxh+oBq22OyxG2Mr1/kpSfp7nVbmDp35rQswK+lIVpk57cTU67TAKIQPopSE/sjPkvyP
3HZp/HbVcNEsxID3MJD2Y9ZNn0AHlREDzeKp9o0x6iqjoS2ZENTRmSj4YaDAwTNKk2O3oeECJr4P
8sZkCrynpcoRdf0Kw/BWd9TCQDxmMCAbGbbJM/vbtEFJqtGj2Tstt9uaGWNLulodfzpzV/OC74u5
m2e0p7whC96VcAwSnZHeXcqDn3vmpwAR1VmjDf1O6nV1mOkF3YSIy6GI5PfKCUmK65f2wfYShHEj
w4vOwFm0wALbd1afntWTSPc8v0A5csuEITwY91Uv2rtJacToWr4Y9PcvBln4e2R576xTBy1bEUtk
C2+t7ovIH0NO67Cf1vvBDJ8wufnEd2UHqgNUkVP1nAIfQHJM0jygD/gjxtLfpMBMd6hLCaGx1qjv
k0s3T5cvwwr7IEhT0BjJ1h9f52PtE1TUAo1NzLliwBrOnwazjnurfHSqKT3Khhq2l1IfAqckmIW9
8gFS0mPigKxXhQp2benfw5l5QQBf3k+q2LIe5+myQkl75kwkTrV6zA6jkTQ7apAldp00tvviaFIC
X6d6vFahVe9NaQUXtKfDyMn1chqsZrnIAss8q8a5jxOHfcxIAj7oTG8eo3uxZ24UKZ8eH78iDQMp
bgNjJLmUupZyPflUJuZ1SQd6DwZqOtAfS6LAn/oLy0t0vJESAFCyUg0lwTt6PRSj87Ku6FvzCYHH
HboQABaRpyy3IG1ryhy0VHZGnEBkLWaX7TM/MfwnUaXkmdnBZO2sMguGVwUp7tMStvj2CCmlxIC6
9MTSTQgecLJ4mAZzz4G32YNgIawssdA8TM6zOVjucVbZGYeDK8uXBLMXc2xOyxUI2D62U05GnneF
mOHg5cuOwz6zNzgHIj+lfUMaWR4g0DWbQ8EhK82f2VZfpyndF5aGZxZuvgMei0BDkltkT63lwd8d
rtWadKyM2YUXLqeGrDPdepGa+q9jtwUkTKG+F3N2Qyl6l6NyOmTYSc8EuQU7S5UORRS7nber9DRG
PPOsXEFSfpVtZqKpLg+ILajTcNUizEjcR3fGwQXoZIEzNoa48Gru5Rx+uPAUrkZaIAAJnK9arfWh
ZdZ5K3omXFGQgD3vyuISybIx4GxDg2NlqNuXnIEk6geCUccAjErEkS9fr3rkWeNuCHRboovAu3BV
jqqG5WC7uvBPIhyYWGZ5sogTfuRiei7DGTTXsgAzTH4TsP2jA9FDW/O/H4NyMLF/hbXX52k2/Pf/
LGP9+NFev9Yf6scftf02//5Z+OF//+22Cfh3/2ff0AVcbsePfrn7UHRs/mWd3/7L/+lf/n7AeVi6
j//7X1/bsRm2n5bm7fdT9c1C/f8/Lz28Nutrk393XLK2f/LbeckxGLe7tsu5hoMJfXFm6r8P4kOi
1jfVJi8+wtYtVfpfpyUBKCBADMr8kZMRFkh8Gf8exdMP/MUnNsAJXVRuzOs5S/3r09/8Nu7+O5DA
97o8VIYMwnHLkguA3STEpvO9amzKSysdBHXgmCYFHJ2kNs7Qfuif2aa/Vxpu1/FNC30Z2nSOje6f
fAOc7ukuj+TcFR2tpMKex6/OurbPqBp+Jv7/82faJLmcAXFlYewINyHAH6SWJcOfFgodq6yGDMNQ
Fp5rMlb/SGz42yfywasihd+8Or9qhP9wlUzZYW2EFp8INNytq2SD8MvKiZYNVtrIgYKd94cn6/fv
7o/Qhz/dQ+yYW37D9rAQuLLFNH3/uRwVMMjg7jmKU0iVk9+aITSAy1ak+ifaxp9d7IebKI1lZXsi
5U6awaKPlUVcOVINI99JjhOHv/9kf/rGkKujCaUHADfG5Tn5/pMhfAJn5jJItcl2uy06v9mls9v/
5Cp/8ZFw/WOQCUBYGMhivr+KWS9MJ7KxRN22FCSK2wOiDg4+yrV+pjb5qw8EGsLcIlUc2uA/Xiqv
bA7pzAazoTNPLh8m5oWej//8tmH4gchhYtZ1fjS5VPWIIXZZtgmkYx6ZyZJxzSz2J8bVX2G6/xHO
8KTz7bh4gTF70FahtfL9fbME+U+GUVYct7Og2/XUe1XATeyy4Vi708iBeB1Av9Gel69pL4rlkum1
NI9adniawbX1/YOleduJVgfOBBp7TMBLIsi9QimHy9VEtwvDp6WeiwcoPy4T1lKPMbSIzY3mGy14
k9lMv8HktRNUiyvsJXcqwlev8ol5XRsEDzFNe4UswJDylDMYCHbN2PqfU8dlXPD3N377xD/eER5U
EgICk7XT+0E0zmqAPl04tMSXkirKxRYF/rCtbtt+KO+8yWeKPozmQcFcHen/5OFPoiT+4vnC02QD
+gAiuD1g338lg5q8wJxprGuKbiqPnkGbPYufaKb+4oWhD2QYJi8nGvEflzg0rtt51YffKtHOWrAi
iMI0pp0hS+/r399R9sEf7yhMFUwRfCwr9H6UbiN3GnJaGBxYy7559/VUEmvr2lS1Xm/n9w3HUvcn
Vqa/uIcowdidbYeBBsCI7++h6DQ82IBLIsXnIzL5IkQgWH6yTfx4FYasDo1INNno51B0/XCV3G76
3DaT7R0VZskkKld6KzCnYPf3d/DPFwK8wq6wbUjW9lh8/3H60lNtJgjNLEwvOzdXRvQ+Ytr7f36V
3wqGjT7kOtv3+Iddr9XNxjOWdRQgco7Qmxc7Tgw/U7P/xWexgo3JjhLBAknzQ1VSYz/GlDvW0TJ7
9UXbIgnkeChu/v6zbLf+j28xp1QkjS5+KY46/PHDHSvCfJRwV5soVGt3m5ukFgtavu9m/W6NKtIN
cpe/vyKxJj9ek5oN3gpb3XZZvKff379Gg1PACkbXsaZlESvi2wh5BbQ67gOkC80pGEPv2ZmmBP1R
Ijkus9IMzB5dSx7XuhvJhAYmUZ1B/RwgnDDjDXZIdANgdb0cUf869hzs1VwMDP0JRnxToUlb0qyt
nrY3yrVvq5wJEpu8obd2ASey4uDZa8HQxh6IE/EMaMXnbulkiE86ul6RaePOQXxsiU8IqpsublZ/
g3La9nzvhtr5gmvSow+1ZDRTqxSQcqRDG9Cd1UBeb4e+nuNG4Inbw29SH5w45zUWiEgW5j8AkqKl
8+1qkxfNyAfZNPFMJWDOoaNX2Qt8aG/dm2FXFLETAOAlYdfsCYAMMgZNRWa2yNAIOcDg0dsmLdAx
nZluNexjXypteijzp6CjoTZpV+Kgzji/50lvwIpy/DenW4R8DI2RuKRimJ0UXRfpOC2INrMpyHpP
G9w450aIVp9ertH6z1aWYVnSiWbNxcqQdzFURrc7Zo1EAJ5WeoZBWas6dmpvJtZ6WuakiginDKDd
jUEgdknXG8WO0bH2cZwykI9DHAdfafTRPBTB5L2BKszmJ9HWyavfTsDygE2SJG27AQBGKBDvujRp
II11LR+msXDEWwca8QFvzHYuVzKoz1rPnO/TwJ3SU1fMLUnfRVav+x4Ck3iUQaOJ2AZR+DJ4Kvsi
ENchyQqt7rNMmzwBBDj4yLYLVHnlAc49sbay8VVHAGU9wyM3dRocvCJDiRJbcpT2eTkBdz44qIK+
0AUwui9+WQ8EkU+Q2JnqcTQ4jmtnLwfhVU4WSTXZ4iBUyvyi5ui+RALRjnV0MoloPjSE/0W0pqIL
7hUrwocs5TkPS9u+q4wsB6JZeJIU6lxYywVHYluckHchDpBGhYhPhIgmD/Ts1hvuu1k8W2xy6Gyq
pBoe0eopdTZKsypQkYjG3C3JQoK3bhICmqeuuK8JjbJPDfMH8UZclZxO9ZLQIyjqKTUO6IlK0nOX
kulxofLO/+bVBlMnWghO8VX5lRbXU2sUfoRm1s7PgxB2y6Ucx9SMnQyv2ZsSqgZD2PQYvUKknNl6
Rqc96d6lgXKHLOO593bLuGrEg56JbnAJ56zZJxAsGMIiH3KRiWQuUcFmtWUv4y7HaCJHRzHhqOWj
aaWO3LmkhjcXoZ5IG+7C1U/3rp07kHynlBq4RfVcX3mco9RVlqNZasga8OfUOUKFnz13pzjQCk0I
eIsSIw4n5IX7vHWdZsedLsvz0AlrQrU46qk4Hdb2y0KY2qkufD3esORk6mBNvZnRrc46d5B00BO3
/wy+YByGjz4fOciYER0p8Kx72P4wV8+yHkFH+VQwDUlj2uE5geGMizHKFs6KOgONVpqG+xWpE42P
CaKsOVysXp1qqLwIHcGuFoQPYP/S+66zwgfUSVhPUgj2PpP5QT4xadusP7VGjbG2dtUcQC9PZjQ7
3macrh0m/Q7HBFp3wjbhw7rIkKMw6/GkKFMYqAhLjgtnYgjdfkfYgTe+zyvqIVReclQXMKGsLGqo
Uo3joqc0uYKAOUGmLvPFjTtpZIS2rzUt4WBCM3mmPYGMwqDVeC00CtXItWciIooB6M4JHQiqPNkG
pL9bsx3eQAJbOwggJr89PhXW7E4V9f3AwGO+M7A082YiwtDHjcGLYcXCSETqcykZLHSdcYurc03O
u2amU8ajlt4UXlV/4kQuYFBPSX7Pz6CHP4/aWMnZzVV50VYBa7O5qJaWo+3NQTwXQWaeVgWp9oD5
J7jnTlnoV8Rcv7RL6iex2XrVxyCZC0bNbNHNghIf4jMJEJ+f222QvInAX7C9cJJAIVz4WJi6SXRv
wgILGw1FVgIuLobxoDECGKfBNOUGxhfTlZiThkA9lSPEKdMAMr+b1mF1IIihehr8weh24IytB/r9
nCEBpmSMriSd2VjVnmPu12X1Xju2TsTVyFWNOBNW+6VuIVlE0EvkKZR5i21bcRJCXDCyWvumuT4J
n2r8YA1ZBlPQG2aajMyVIHg23ZVDvAR95dEYjT2AZOXGmSFT3E9dYJeM4WrFhxzc9HEsFJK5upl7
GRuaVIuPvOUdeeTXdFsI+5DJeYDIbHlZs8WDzFwb/niRqwGTUW2CP9yP/Qism7lURv4G/wy5uZJk
55nKnCG29sGKVM4bgXdM2YBGsECTm96PGpn23q5T+qpMjWY45HgKjCtVCl/t8onc6LgNBFITQLRW
C+23aYkz7eRY7ltLivEY0lExDiutxvW0ABmeLhvcECQ+sfDQaLWcpdi3CZSOL66VI1KJyskt51MN
3dY++KFc8qfRcGSyx5HOnzPk4eQagenQlLFdNr1xGcI5po8dNtibbolE6Pq3JGu9/ttcgPg+NjaB
lWcYFOUWObJ0+dmq0M8zu+3QDwvWFvMsDGX22JcpqEXUTTNmPxUk7R7Uu3AiNwmByzI4QP3sIZob
IsyiYxpJx4MbK/LeVedF1bEb+YMVkg445kjD3MZr2FCpnewHRF3biEU3SEZhgtPObxjHE1mCeswG
1eKO1qmYDaBersB9iZJ+no9Ba7OG5pLT4L7BfhbsOCS31DB5m07nLnIv7FOaomzJhLvGGU5tN5L0
/677HCL+fqJs6SO9sm8dR2A4OfNlv/22sMwG6J2y9NE3SczG5Y+P4QIORu8RDSJL7HEGkRU7drqQ
3rdHFJWkUQTG2KwTZ2cuXvGYGeZs71ZbISQbqhI5VrcwcIvaSiKQrlfekaCqkL8WbiXWA3vDigwq
F+7R6Qd5aafIm/YhYcr2HoW8PcaTay9PDCjEJyVl4O2ssPe+BXxpBvOotWr3g+clxn5KrCRPONWv
g/4G/s79nAjDmx400C8BrZ36MxaYHJZoSl2i4XGmFc92mbhfc9fomsuyY66L/qeBNeLZtl7OgVON
FuNRUR5bb25JL3HJmwHnu0F9Edm5c7wxvh6LvsLKVoUZ0xClc+OlGH0Rxj5bKfWn7q36IJrRp+OQ
tPY9LmW7P6WO7SNt7M3aJ4HC51Dvg6gj6h42FSh/heU72vwkXKjN3IfKK9o3x0/m4ijTZKXDxIpq
4CJdBycKXOEhy2V8Htz6WDcpodJJ+dduw8xMmwgL96T7lYzcK0ueIz7Nxqi1W/PBG1r0UBk2zddp
IP0mRgQe/roR9wI1mgRDrDTxnozH+lJHnAmanBJB2u+j7H0ravIKO7KZ1fCZFOFgL/1c6jXycOzS
PGxKhn95QBhOZHorfACTWAdzs7iWPszuQN2ONg/5zppGZKQokM1iB9k/RCnNM2lFrqecp2400jCm
WqsuJs42wcFVnUE0BMY/Ti/wkm///ihl/9gx4CAFaJTD4cYh2eK9vz9JGZCWZ8w2dSQGip5zVMWb
I/L/UXcmW24j2Zb9l5ojl6EHBjUhAfb0ht7I3SdYribQA2boga+vzYh89SQPpVRRo6pJDjIkgQQB
M7v3nrNPF0UzobpN5GzSpNP87SwjawlcYjLwX6LWuFt0BPQrlePY2MwMA+YgqYrF3npTaYHfd2RX
3xWQVqoLE7/BWydUbMsGvkpm7OMBNUqH/3EIiT9Lo3tK7Thdl3OFaNmsHecVeVTiPuIuNfd2Vzlu
4DF+eraMbHrOFjPyb/GB6mKb5TwXWy2KNJ/Bl8W8Fx95P7z++h79/RaB9XSQCpPQBnLhT0fcd8V6
ohKJBpPEAK/S9Seg79EuQk+D8L3MkMNbc//46wt+bBjRJ0RyZdLsxyVokOr5428yzJkr8hnC4VSI
4ssC/z2g6OCcXC8EZPzja1lgC5iQWFcG80dyKa6NoSO5pl7ZzdV8oipvgwck3i9OXv2mbP970Q67
B+8gQdw67VbjQw/Hr6IrRSWWGKLli5/m83n20uY39+7vF3EAkvw5J7pOfdzrf//ux8qUX5J7M3Ew
SfrsjzIzkrumlOP+13ftZ1cBosJAincGUsCHX6j0GkobipwVDt1hp6f4TnRRldtfX+UDt49GFFID
99pSYXRv2ML9cBlUgrlvtw1qen6kOmxpIKOSAqxdr522sbW114tW3UUpCqynfEKB/ZBRyi0hJTtS
dqKhLePEzqSc/dzrs7tP9Dh315FbTn7w68/6szuCOBHxIfwU/ufDfTd9qVkU09x3t7uYUtf2rVa7
v5mm/PQihoty0mSuR0/wxx9XH/zB6ORMN7OlDOFcKwkZnKX8beDy395ABDXsa1zIYeAGoefHC+Vo
tRQ+NkXEQ4d1aUw6BOfKA1hnjar+p68gDTpgQzC2GEEI4+NAKll6Glf20mDiW5pwKTT8db333GBX
+s2P9LdWHeuX5dIyA1NiEnT64XkyrAbPnpj7FQ9vvyJYdtyzm2W3Kcjpc+RA8MePLv7pa39dNAFt
0GW/jnDsD/cy9preaD2GB2kpo4CQrHpjWDzNfz5//2iw/n82Nf//jsJ/xZD959H5jmiJ92b+XmhM
X/S/JueG8S/GTaiMWUBYeo2rG/2vyTn0/atD3SPsFlihyYjtf0/OLe9fjPUMlMQef4A3gH+uvbrl
/+f/sGx0xn++ErwcBuvSP7Kwg+K+PnL/3T1mSsEIkek5AJjrlRBE//im1XXWAlby1br1tLdo2uqq
eEg48e3aurB3plFgqKOC23jthM8puqFjI3ZuuaiABDqqolq313lVe0GWl0+RMTucsBcrpALmSDOi
DY6q2txM2TKGvR6bZ2kaHbJD59300uzOzVx5cBYZweSomUAVziuGrK+DuyXi8L1pjSKk/uyPcR0t
dyQJKOw8EeVLU0GfTzUtlGl7dcp5k38A5x7fTXENVRhD+3bJon0nKcaYNtwhZH3LZlLWpFxO6Tid
NH1C5GZ02jZxNBkyt9M2g6aZZ1oZJh5mxcAuIW4qiLzI3RSklGyx2OYXGt9iWvc+gRYYr1QoSOkK
VSm852uDamciTdIDs01pOKOINI3ASXvxKOk3EshTa48U09igpoacVKJ0kLq0LNlFGnUjUloSY5D5
0enx3BgnjOrFspeurz32/Inr7ZSkbyL7BbsrOlvAG1hoHZTWGB1TLdFpoEdYLnXRkesWO1hu53Qs
g7i1LRSNSVW/+MmwpS2shUk9y7clx8+v6XPcMnm3tHbFxC9/sGJ6nSutXvo27L3SOMwio1ul8UUz
UDqpRiCYDwRuKEq0dkuK6q/jp7NSJ6e11cTo7qAUggmRHqq1uXeNT8M89fsM8+1e5WreTbL4Ys7m
t7pYzhg7nbCorfmPovDtVZ5oPSmBWabO47IcdXmvx7tM78pgyu0MR1MxENICKgXGF61HN+nnl1lP
2uNkee671osjsvjVIpHZxWlrbhcSmvBsWA9kY1Z7XCVflJJbTdNewbPsMat8JinrNm+WLZLCXamX
l8Z3+QJFx68az85db/jAWBLHWjX10hyaK28RkohFbhhHAQ+9pYE/MHTUQBqCV2x7vfTvrLILCGhe
TXYTztHOT93+FEuz3Hq6poLKbkAxuDumveJ98jWLaphsc5yTBnnL6SAqnEuGf+Ms1TRh8TLm59lg
xLMyRa5tfKMqTnj7mlDk6p7AVrn2Rtwzs2pL3H09PeXB9sACjNqus/LhhkAcuuYQNMKYsEdKm2Q+
Ylp0V4hjfPooexKGrqq0VOBpKaYn+kxIM5hjnnrCpMJGiWjvQN3ZG1HhIXaGlDAiwqae7knFEp18
yqrmFU0kQDskn0y+M1oO/UDRgG8U3WQOQMLKXuRY1iuzYZ7uZybZMxZppqVdPw1Lo26Y1sTkdJJF
mhfUzdiXaReYdnoCFv9lBm7WYQPjc0UYPVHU0w21W0FVQ+5VstJ5r7u0sQACCHStNYZgo6idM5Se
+LK0cjrZrSaQLdpU3YnvvHqG9aAlxDK2dfaQJhX4OBMTg+75a9OHYmZ2Q3IZC3Sjri6rPazN27ry
sc/xra+8gAiUsOzOi5mkgTm5DuLcUZ3pxvIOP9RN6YcZgIerfW3lWPkf9pIZWDxBT+eDQePdi+vb
SIkTkDZny2F62puL616Yr2LXZZk+SNZ+nkGLVndeumfYVsUqdVhnY209V3mIl3KdDd7OqY2zr6db
WpJbWjGsEM6wh1xzjjret3b8gvwKM6Fvb+YxU6sSs15E3NEQkGB1suU9JRtin5YzT+/nYZyW7nry
cucUNXaAwPyb8kYEC6V/GGambn41xsGQFPKpqTiZida5lLJM70kvsTeFnhcHGXnLZnLM+qs9xTDw
ZD7e2SUBWTi45KMtmjCtpiDNAVkmjUkwVPmMWw81LK1rYtcO1QAmqdJfCbtiqfDcI/5NUmzrtFkZ
VuvvJw5WTI+c9JGhWQFOvRLdXtnlYYJoRPfBC41RyLXIgWHgprVman33aaoq/nkv1QgudvgNcsDs
1xxS7n91NlqGW7Cxop1lL5jK5q8tDuqt6GW55aWbdqm5fBqwLbA7oOfFTtt/AsESDGY9ML4YoS6U
JB3eZU35boP9wGXbyTAbujTsFhyM2FAPSQSEzAU/MfuSJN3FuJlnfYfXVrujIz3fRSrN11KvbsvF
e/CQfuZk0hityAO3Te+wO+ByxgQku2QOHUOlLyiOURikJV+S1Wft0lg1XEBX17ncAXT4cOvAQYA1
oQIGDmHOzYaE75jbmUC7s5/p0/MQq25XFMveG7N8aydZweMh+iAxZH8gWTjUC9qf/Wn2WmdF0F3G
eJfJ7jaafWBQCtOOZAsmgXSX4GxjpCRfBuSadDHkQ9k23qGamTUkOvtm3JA6TfIjnI8eZzZhYSMO
7uq+apnV6HZ3ABa1LcmG3g2yFYeOAMnHTr8ZDDyP/YKY1S6WLkysTIQ1QohTm70uXqUFs0B5juWe
cqfT7F0082w1nfYpaXNiCeg37Vwl/Ls+R5WMDlPC8fWsXcESsq5jw9/Q9KbVwldwtg55G2qtEUmw
srU4428PjAm8MsAVfRYlP03fuE9mhkPI6UKFgG1FgnW5qpNbPy6/NoYbKLKtyb2OvhTci1Xvda9F
LPmzGQJfSnEsqEsaveB/Hy+xx8YXZQLzeznr2wWH+ImWf7cSAD/eEgIFI9RGTRSCG1xwp7LcBIuX
7solNtfJnyyXK8xkivsNy/qnUXWbmSDpOdWOi8xOU46ZiA0ze/G74saxi1uYmaE11Vs7y3jZEvPi
YFpszU9TPT+QrXof55+hCq1MJhCx778x0g/0/OyToEv/J6/7FwYa7zTWg6Grby3clKocApmj/aaR
7YVixiacm91ljCZxUBXjxyswJ3WbPRE5nyyBhzwVzkXRzd8lIwAQrzHv6ilmq6oZrZpEwgxDG6ag
vUZ/w9jlYKUvs7I3vfCb7VhW7/QUb0VrBLS2H0hQfJEiOdgWQvXOugV/fdfxwCwjqvuOFn/QEtuI
EyRtwmismfwLsiM5tmKUmtMgwna6ovSMb4ok3i3SkER18ht5g1wXZfXmkf+NGtl7o/1NGEnL4+J1
bA/IusC/8a5Nq1y4JWwghi1D3kZhhCl6nynHwM1VbfNKvC5KMg3HAreOpuhOuVq6s8hRCsjBWFZq
sh76gp8ypxIMXTNVF9nwbzlKxl+AqrwlCaM2Qo/ZsZvcPsLmqbYAChkJVoRkJU20SZvkXM7at8R3
z8Q+83BpVWCq5uuc+GecPvjl0WN3ySbvOIIp0woxm7Zr8/qxXNW8cGDj3xDrWKog9TgxaVMyvxQ6
fr88G8oXHjTM5Zr8BGfmpvecL1UvHkrKmBtNFN84nclDTRbPi9mY96XA4gD4bjUmCPg1+s36vTe0
PEoYfG/1dryoRL/0UbVtWAxadA7cRHPT21MFdSAmuF7E9TtT1+zBL+Jpn8L4qa01UvRNNHfVGeIE
IKbCWTMXnt+ElZRnb8ihrUjp35YFlBRac+rCO3XnlcXXUWeGYxEZVmul2A8zyS7oeLWCOatpBQ3D
vxMQQUDw9ARgvcRHZgs5ODnLfYDYeu3x5/P85DEP/0wDhL4pifOnSGUJpi02eDWjI3OUR/L8ULGY
14rhFWODFQEq5IW5DTKcPE3XNFFv0Z7OOC1jjhhxsh9qQ57qOjduqJT6sKvz1z6KLtDN0leAHifU
iedO4idKJKdwJyHqEUyC3LAjM8wlmnOF7zpZ12NvvZtXsBHjbW3lRoa2Z+rF0ksoFsthPPB/ZqM6
xtQNmmGx79MZKI8GjbJjWudZqLs1g1hYNId6lM3DlCztLVNT5xoGXj5qM/Iux1VlB8eK21G5sb9n
t1RH0fjxJkUgvdJnzQ/NgoF0CHfizZPAabrYqIkPbKstvLx6PZTY4FknsRiNDIpyv+4PsoA4qSzj
6hn1vxJNDWMgj7ML9icRZpBe1hOjz9UoktfEy00kFrGOHsKrDhj3Fzr5bt/sMRPoTwhilgA0Ka4q
zW++GNGgNnk7HytoOeSb57r/1PTsw4OPOAmzuXswFxwKtVfOoect88otybLu+VTPxMuSaDwq271l
cgPFY9TdHSYVa9c7I/nLUo+0HeL3aD1286dxnnTScKVVcFeL/jbzJbj1fHpNFlLcA+V7GYI/Nasz
YsroFsOZEWJon7czK2XYSW25eh988FpSbQGImW/+WBubnlnsQc84DEAhZyUulEE+JwHwK5wdKBbR
lndLNWz6qlWH1ve1gz9QFRvtwuAsF5/GwdDXdtuPzwvH7WeiPvX1uPTNitUdb5ZXlTuwWFDWkrS4
iMkmkGaOlThGDPsDvarw4bpRey6QhwSE2Oi3yjegc7lZ88cAcRW2Ym6cG4TGKfOEyf9EbLlmrLry
2UVj9E4LKwpzV2ns5LhnDK0gYrdSX/yqtbbjHMMTAA2CECpO5JYOqnnK4NXRQdWtuzS1X5Wv2U/A
hTB7gqqCnTLFn2ZDUtjYTnUCiTBtIzBtqxjyxxnb1WPWYF1rRguOne+WPK3la1fyfEUE6ULgaA9O
0RdMvznKz43ARXl9I6fcf851mTMFEtMG7aceSCu9M+P2D3KnONqZZXWqXXs6U51Pd2rQ/RAe98tg
t9F2sOLkJFFzBpUxLixH8Xh0Bft2NkbZEJa5HaVMB7InMJ2ASOZMsM9y1icEeiSvFwwy4A4sSdbN
qDfRi9dDbhlsLD8pWajgMthyMK/CaqIwXLtugpTD8VeO7UEL0vkucES7w2BB7oNr5NybsT/vlDuU
23rmtBtUarFfDOXP9zVprRcOavZn02u6a/RJ2nMINPFqsqazEiXWV63C4GyWwz42pQpVFJX3pfMl
UbsYVgmyjC9IzwLShw08VzXYMWdndtXnmT39UC59svZrWe58t1Ub31U+x84x006+srV75PU2ZvB8
eDYttloNFdYXnsiJRkKj7UpviE9anwaWli2XrDTBo3RxdpxMN/9mRda0hlDBBCv3i8fCRlnBd2HE
hSKMoD/KBZJTn5n9+S/ViOvIHw31Og1oDefIzN4aq/c4SkXIeKyhmZo1cu96R9c9yGvAhkOviq81
IYvMwW1LtCxL+oJUpp+RO2hJ7TZMRcwlecX36DA+izuCdgHlho6nCX3bNVeMmDVZ2mXiUEtdNwB3
saxYyzn/F/1rPKkSXBp6iAvD9vou5ztuC4hpkHviOT/NpjW6eIOVfis5+u1TswR2N3vgjCjOE/1s
TNL8BI+xvJkKpvPoCC2GagUis2aN0mVE/lCNS2ByySSslXNDcHXxDDXQ2oMOWS5l21KZ6m4h9w2A
Mj+YyHd/TEZS2Va0zN07a8ntb1GfTEHBkZhNDPzReoQE0jJizdzj1Ti7JcxplmulElRqjJI+2wVj
VzFFGio0UrNYl2RoK80MZmaDFAtEjcDhaFajW3cHIQmkRTSpqfzo5COeSUp4/zNcuLsSBN5Tzcj7
gH28xdYc0bKhtFqxzfku9kSDROnEc5ogVTNVtV4s7daIvHc7qfdDD9td4HVmtYd5a9EIOCS9GNaA
YOU5ltm0t/vhMGUUTJl2rBLzsWkQqSkDlhUmj45ypI/b6L6PXLmzOHuhAqzbdd/iU0eexkeG6zd7
y7axzrIkaBnwC/5eWL6oP1D+vFiOiz/GCrPeS4LeUXumzOsMZL8zvKhxWGeuvsWnue4jBzmDR1DH
TczR9TLD2wtsuJY23P9VaudrKMzHWpnZGvoyWwwx6vAdk6oMmyFDTfOcF869nBlSl+Mmnb1HS6CF
VdGwHqfdWHzLWza0wRpXTupc7KXF6Iq4aCsm7w8BkX1lCYrbwbOZ0vcmce76oJYj2Bjn4Pd4bdMs
23gi/oLO9JupzwQyp/nOnhEWMO+p17MxQ/2xime6F/lK0lhcZYRar3xv3hJSVW1tzz9WwqNWTGxk
GvYXr72e6YY0CSpArpzgxZrxSbfCqF3e5wmKkqwS32aDw7dbp+WFHTh05Tyt9YxGoDt6hGNL+h0G
HUsCiDccom7L64JnFxngST8DYVXp4BUdznnC9t5hkAVpZmzo7oWlD2jSW3APwAiAU6TWkNeCPqfQ
ju2LXQ2gnGOyj2ETpe1XY3JvUQCfSUcOeuk/ET+drbXMSi4NJSCJ7Fe6ggXqgOex1mFOCXuG4DBT
m3gM1AXaAizc2KZx8t0z5NtYI2KGHOYkr9IUwlcMgXk8WHYdetcIvNY+Tn785no7lfbrRUEmc/1H
MjfpjXlHfYyAjhtBXnKSdeURJFEW2In3FEn7ojQ9RgORcuTQblGWE+E0vYskP8cZ37gzJkoBJ7Tm
6Y202hXnhs1UuGzu5U0WnZokmVZtGh3GorlwUgXLR5O4RtERVpH3qlIbj/Z8XdPjy1D1KBpT30Sk
bOznGQgoujYiDABgGegNkNBsq8wEBNqQPuFTwqxwslh7dv3nLCIngs5jMEztKRPyMi1BXBh7nbqf
GjGoBegCCjwfpRlnRntaaHFbJk9jGcaDe6BVY60YiLH8NPUdYoR8BzXt4PhEn1cisjkt1dd8QNbr
YU3y+250q5Mjyt1s3tF55Ng/ThsJvdGCroXCHjN8xa25TgwPZBGsWwedL8IWZ12Q5LFrmFpe2Zt8
XDAmNP/uRq/YwNzhXbPddcdoc0UPYkWjbD+AHKXbflmQPzpKC2LnfRw9Cr0mYjP3v2KR2ZoZ1o4i
/yavysrYAg4pKkPcN+08BG4iWVrVgGwu8+Jn3OJWUFtGugMMWPEsW3JFHfRe4IqtrISnu9bOTsmC
V0wZisohaK4IQFpsfXVIwB7NvvXaNM+6F68H37/FrrdWQA5cZck12pXNUgQNgBjTeojSk59iAB8a
FLZWFDjy4I96MKpPUv/mpfo7h/MRCahqQq317vLKjPaxPaGPBIuOUm45TnBU8VHflZ06ZzYtVxb5
z5WYbqlA9uU4fmqn5iTmT2C+LpUCHUqHyQ3HliNBa+afwDttE8oUR/KjyIRJatQc0r5jw520J804
p5pkpjGtG9EfBYhMr1wCcu2JPekCuzzNebXXUm9XNUt8bPhzY7839WmNBLqM5009bLXmZNGn4hBk
oUmutlHxRN9hlUdParzBTwRTcXnQjZ5Of7dJ/e1AX1SCvohmh5qRJrVgAF96Z0Yqq6Q/ZuoTS9GK
MwfARMYaCWT/5oI87GmyxmBG3W8s5p1jP3l9u9aNV3v+nLdPjFso9igH2Q9a1t0a4ELTrStXblrv
pRXaupP6WqffIa6HBVLAOo2eG4LlvGJNo54EEdLqMHyL4yJ6F6agPz22UG6DPq7z0GBaAyjAexwS
n3C8ybhYbj+fVdtQhxgRUSfdN2tyD2Veh5bR3xaUeBuf7IGDJZk1cH4J0J7pxzoaH6Vsb1Sm7YEZ
X5/qip8s8UuKxq5dJy6ICaDy6OdiM0BHtksEZSjyz5WYvftsIXzI0eaRiX9HfTc78dHQ+zcsTWlM
v6x3z6S3PgocBzuvs2coPFuruDeL7htbEN0Pl5OMlfQ4xbGWZfl1Je9m7zbKuglvvS+BFdL4YPll
ovESxVdFR7m096N4crXq5sqYKKAfwnkzndt08Z09Bm5auP2DldMddihrFIIod1oglUTxS9dZ8wly
3IazNfO64UXKecVM1N20dX0yjLulYac1tjnil107Tv4GFdAY6pP7mCxsNb55FJm4lfJ5BOEj2vIR
bSkaOYDeHV7BSuiHK7INZgua4OXPpqkxx4RGxePOLrxoQys825W+vFKUFjS1cAf3eSfPqbBp5sog
EclF0silzYL0F4DZfbngWm5Ge+LvchTT6LgLU+7cqKSn5COHrSmRViJnzoEIEpeJnxXnODpmKDV3
xTDH1CGR2vl93dzrvvuSpXG6b1uVBXqDXw+kXHQA8rpOuAtr25Xu2VflvkzrWywkyiyZlureZ1Rn
8co2CrHVhjxaQ0AkPYd7jDqU3upW90eQHQRD4sdIOQDxELpIlpYYAarpaK82Z0MQN8mOw0MXai6M
FOYHBaFBw7RRHoejEaYnBwuv725iDs2PqKtctmoca1RvlwkLJIaMrW4Mp9Hx0u1iVZ/mQruhlfBE
7PJOs6edLr37JYutoBM9HSt/oLtvHwD63Jsc6/qWWW3Rm1hVzTQsVfdUqvKuNjx3bS6dRfM3ha2J
4v6st50R2gAxQkhRfyQcoVcL7MbdUuefkznihGizXw0556pepO+Z9+4u6t61U2xvFq+TmM9pbD15
VIoa7fctfGC6HJjzNtTye1Uoe08an7/OgCytG6keIqA86ZXuWRzaLi+3fpt8KTxGebifK52dMBYP
i5fsq4UxfF1yEhYzT1tWo3ibeLqjOhBxftJcEwh0NTJDKLUqOThDdqDFRmxVPcxbYK9O4IOdWyP1
3NYLKlyn4c/MSJWcftyjB0c9UyziKQbMC2bRuRmE4HTjSB+6Y34aEmixLQmkMB9yGyHldeSm7tlp
Yf9IDDl+rxzgI+M32dOi6FGIEvdj6pulBXnZ5BBJ49lubiAmocUfuz0fjZTfziv3XSPLQ6xM1htJ
mk3UN/3KbE135+jdW5QssElj3QD9FyUBnpLNpOkPvHx3TUqrhj5WwunK0EN1lUmi5oS2I/LpxSk4
PjbjPFKpNeo4FiL76jRWvfdU0hwgsnKwH3qLDt5sbGAxaQHIZztMlz7dNE4y7tVkt3vN8QCZVSUG
q7y5Hu8AjhlZ1q81kroCc5radVWjdhBEPq37tFJhE4uv+ZR+0krOdE0GNmVAc2CYY7F2Go0oFE++
xIyM7gzKDcBjun/xJhDBtI1w6qhCC4jV0c7mYjGvqAcRlNmEkNfPHua+eZzd6LXohbYh+ts/cTRE
fNYx+k5JAidJCqU5rfRzTQGM1LU5arHW7DH3Zk/1Mnintpf2vunpZ5NxT4d5Fnf4Yf2bRRa3tWNU
29Tv6q+da/W7yUCvbqjY/zyPLaiovJpeUlEtW6vuZ/qeMd3/Ur3pWuVQ6iw30klu8cZdtMG4NmX5
AF691A+TAqgL7HVVZqTqVpNqAsz/X3NpBglZRaFrYBOgDc3hJ819JAocGUrO4gvQXqvYW4WHasAY
nUucWkZQuvLJ8TnPZIaHusCKhrCdvGUHgnN+7GCS7QC5tU+G1p5LIgzeGKI04PAxH+rNdC4d7iGC
/u2QpnLvphHWgSY7w1diPORiqzJluaEJFTKHM8Oyq8p90s160JhjuicleFNHoI/oep2h0De349i/
R3ZbhEgfWNHaxWjXI3JZoEttG/iyOfjiRJj0e0f3INF0fGAJpu7q2pvi7SHAaDJWfQ/ukxHsQyva
flsXRb0zcG78lf36j9RXv9RVfU8k+c90k/8HwSX6Na3qP6uv9l++Fe/V1x/UV9e/8W/Oo36N/LB1
IYTBS2Cgdfov+RWt73/ZBE1Yvk4MKF1rC13cvzmPjvsvHMgWAVwwnShOPP5T+5f+yjH/ha/bcH3+
Dmou2zH+CbbkRz2gTS4x8BPD4MBOZC3Ykg8ojLmZAdv19RBCmGOOhQ5jzvA9Kaj14HSWYl0I2f7G
9P+j4Ot6zSvVEqyIyXvoCf2D4Kt37ISFWba0fNv0nfk0/qdRv688b7gjS8v+zeV+VHL+dTnL9Bh/
oH1DW3kN0vtOD9whZa9zU7Uo8H1MeRbrWWPwgotM/i4D76eXuua+sKmbBqK7Hy8FG0WKXs/bMMbi
hqvVT0A89TPjPkGD9S+9I+9J/I1ys7gKgr6nmCDB+0439+/vRZoMGFCE24BhfrxYWza1XgJzDGuw
cjeJ2fTblK3vTTHdYZI0OkFTGMBeDadvzmRBWL+5/s9+xqtwT2AcMH2+74/XZ++OnKnQmjB2PDLm
+5YohbxpTt0Cp3ykRfeb3/Gn12NShnIVNCkvzY/XA/WJRQknSbhEEdO2RamzM5nDUYwelLBC+7+6
HE1OZuPE0pkfRKuq7LEQxVYTSldzA0xPKqAfQII3j9pu9L1i992q8ZOf82dfz7HxFvjXTB/Tuf73
7x7TFi9WlY4zei1vchhmOfqdGAv/XBqxuh0NU/7m+318ViEowJHF8nFdgUzH+/DzFTaNRytHxUUi
qHUH6jnbIHYEbS+r9PXXX+3P4Ov/lnja1sdrmT9+N5/dNauYDoe47tp97hAyGhctsRI5ti0tjnuO
5MbdpNfTvRdp/Y0cJ+sUyQilx68/yc++NA8sZgdkp6ipPqwFYzYjGiz4ILNPGvbsajjNcTEdac6P
n399qevz8eE7GxCnAL3g32CZ/fCdPVuX+F0SFdqJP6/SlMoJvuD00M114a/bbvwS8xfLMIlVtPn1
pT+uDBYLEHsOl4CYxYv9QYkfWx1jfkbJIaEamKp4vNcAHFXCXAdpKTGELpxUNJxaMbQvsiv67T+8
/hVABGwL8fA1u8X/sAxKPcepSDJMWD6noXZjGev+Rdv2c7A8/PpCf7vHus7DBVMFRwmi9o9+kiF1
zFSr6VWBJUyPZuKIHXqZ6eQliJJUrH8dE6vbx0vl/mbt+8kdZrN02KMFin1sID8+0CjjKl21SREO
RdXsuAg9GyavB7IOBHqGlijEWhu2akCKYmKk/M1a8ffLY9gBYQWFiaWX48OPl2cYShIm9NCwXbBU
GTFjDDMi6cuUnaOHRuHQ1zFnup94F7xdzfGi/s2L9Pc7b7kOckC2Hwy72Gx+/ARtUaVkiCgZTq28
Krezr6lVY+Z3kmqrN0PNILryN6Mufsee+vmFPSHAueGN8j/ceZn2MYMCieA102k4+bUf5ox7t4sw
q5sYYOMT8S8XZBTpP3JO8Jjp1tWMhZWBE5lgf//xG4s50nXmIXXoZgAotGmWG+GV7VqURhFMFS+a
RLH8z2+zhwUFDwqAOxcU0Y8XRV8BfgSaaFgBCzuNCULK1jGGvSRXdD21hn4ZvdZ7qHw7/c0T/vf7
zPnT43Tou1f4t/3hETMBVkytAGRvljbtwlyrX2ORP8vZukrELXO/6IzrY2H/Bib0cRvEIgQLit/V
NgXcuY+vNCNVYMZsCQz5mFxmo6eHYrHNozebKLF9bf/rFUT/yfUsSnd+WtQ3WPw+PMhprRm+ylot
oOxe3inb9MA1gI2tcDqKnTdFzSnSXHQQcsiSU7z46dlFpf+5Y6AcqrTIV4M1W3s5yvZRs5phl+J6
/s1vwep9XTJ/2E0gR6G8/fP4w4HvCpL//nTgegQ+wNZ1gmtDs1wLe2iWN92EvPCHRW2rblymFtOp
BCMqjkS/AGTOomxxtrglzGIrl9HItpAgpuKhTdGRQ22ILWEFoo+M9K2PeiFurhgh/SFK+hJEctNK
GnOqtiGSAPBpd8BdK/ttMOa62tEMWvIAsUijdXSJRCzIfyui5eAlZlnselMH8ICA4hr6lBVFeUPO
l/feqqV0PkUduSZnyYhcBriDZ8SvpLUWKxJ2u890K2fjoCXx8LzMLRIUqTWSop6nLkXEqJZLbE6E
IyUTOTFU8XluhZNZWMYqAqxwp8yE0WpZc07bVL4+i8feG61vuaynHfZNlPrxhPTAo4ULa3nw4ydq
FUFnrOyuIwsJlaHB317dLQlcxb2WKF8EsigdmgCL1E6K9xHDQlf+L+7OYzty5dq2XwQNeNNNh6Qn
iyzbwSh34G0ggAh8/Zsp3XtVBR0Wh9B83SMViAQQbu+15hJfI/cSu5d5A7hccqL0VZ9iR6EmO3HI
XgLEbNSo6Mb0AeXhYfGSL3qmIXMN1k0h6lFDcK9CZaD64FhCvzBMQN+UhJcNzC1ZgK/QdYwWwVDV
0P+e+P+CiLXLeLDxHe4vOclfm6EerKMbGCNVTZwq+6GoNSqFcUDEVoBb/ooqebqH3ebPp9kYkwkM
iILEnMsukzC6aNvvoQjJGWFLaFxVkMNuraWncMD1+r0dki9Ekbn9Cy7n2MT2QPjAlfaN8ZJgNwMz
WeZsSc9JmNtXQTIszW2A41kfZAbz4DpLTeMIzyUy4gEUa0p0oEFmbUMAj7v3Ru0jhktS/z6okH5S
uBr7/ND50DiOUTgN0yGb7Qu1I8tC+zT7Kiivc7dAVpQZmlyBxnKSY8H+Ko2dulYzVvyMtoUpqMYp
Mvayo9EX6YhxoG4m/CA9dEc8ka28isBq5CcbP/NPdEzzvS9McqGKqBzmY+gYmK9hGU4vTjfoZJd3
HXviGrpsj/Aeo/4h8acWVSLNtCP2fatBg+AQ+OLSe3pxmjTnNQwkAO+1SMaTs+Rj+86WhVGR/mWn
xZM5O+IIOFrVN6jzctKI7WIMH8aW/it9plbcowR20puenc8zSnbD2GUk1gVoXGEdP3djM9x2CzUv
iAFIHk4O9cfwMBaTpNtT65QeZJY7QzxoCxF5I4s2lp6bPLrVIGAvByYYmAocFcOpF1B/vZp0E+DJ
FMEZVcXIXE8Z870louQDSwsWlyUzAd+Qq4eSWSUUunzwA5h+qsoha6mzJX2VVLff/FSwXLArhRIR
zJGGAG8W/fSIWqUwn+ysqvsj9Ybq6SK1MGKSqbqTDa+yhiwxtCOPw5TRo+78PnrkDEIlugP/0t2h
SlLPyA1hUgEKlbfkrWXD0aZP913RRpn3o5JTcvDCNrkC2Y3kFY6GWewJMQ74z6VtI76pTBISSq+X
xj5JHEDYTVRLfSST0UOJiYLCoFPspz+K0TaXY7qE9p1RuYhY6Plk50lTPEE3H5oPIyXaBFrRY0bJ
1yGbx8sOzCacYzIMJePeJDEz2su6sIaPqZFf0ic6gXBuKi9Nl7APxuxBAijLj9aQddl1Wc/deNW2
M8McEVAUnDQta0hAdjXPJ093eEmqOvLuJfHp+n05le7EbgDReFyMQeC/c73emw5uZY7FXmsv/Fmb
U0Jt1ue0esz9PnEg/ykSlQox1eRrdcvzWBohbY/GUqcFPccl/SrAX4AsHltLGQbwekRDNuiOUJnO
vKIYXTzACiGCGotU6jxI05UfAnMAwZ+acn6KojR7SULtf6qbmsPO1AhhInrGjgZYyZaIVBLalZkq
QXkL9mj5YSYSuT/6wQXtqRWNp8NU44jbE//WwYvvZzJBfJ03oFIT2Pp50hSP/lA00a7tM+yrYU3J
89gB6HpWbaiZQLVvPQdNk34X0YRyj70aJSzyyLqfpWZrd9WC9dPEkkdlempQr5XxIsdJXLkRCPO5
zYL54ItcshwRf/SzTktY5i2xA+DORyt4HykwCAe0mSCrqAwnCQrOhLir2lvkBVGvYyXG5tpHZrxQ
7UnG507R0yK63phvFuESeK6L5BK/QYbtEuvERuEDHsb4NIhl+YvEBIUwtrB96yyXJNwLIW16IDCf
CMDWA/V5ajl1fuKTYlpK7aW4W6JhFmjfEuOnlXnjE14Y3V1p+FcAqgIEooXVwQN3iwJtd2aY9jUy
PBclPJLx6uA4SdifEoAvBcFYgLApdkPi3cmm1RexjxVkhLdddI6ZTzLAzoVbL0FAselgfGj725xV
4tbMRPQNhBZw/Ew1IDxw5fUn3Q2qOKi2RmdQknb1LbUmo9u3HV0TtAwzrkbamv5Db/dkOEWtP3lE
Bpa0soml6EZOqzM+oToT11nb/khdthVHYvaCe8cJBFX4uvwq0yq7JhixMQ/L3IKPZ3fSfPMmWF17
WGnpHaugmPA76eBb6/YCFlpP/26vpE3jeCTRHgUqZDVaNEtYmrf52HviSG6NuHOtfHlJA9V/rjSd
PnAhIhyedTAnhEriYe1JeLXSH4ZMQz8GbWRl7+thKR9oRlTzHq/tQhfVq8BDEMxBOAzewqvBTwmv
S/wED95EUOmL5rN2caGY3gV+cqmDLISrHgZ/Kr8nZGYhGbBkBh4lRAJ23U7qsuV02PoE7iVAHlaW
d6MDKaur2lVo3eclKq/N0VKf507b5y4s6bEVLhI3UDOlqA+dbhrjOCHheJ+qYMKBzeRyJBnK+pmM
JpSfFufMfKDOFT0qOr7ZeQnAuzPkzRA5D5l6wZ5AB10d2DGFhEwbo7lfBjN9QovM28LgPfANkQ9s
3fmWL8SpkuR5kgjmRClmgpCOlltZTRpbxHMFBwVkr7sxLNHkTLIT2ifSFPo9yazMXpU/NO65ty26
VhEDmpCYZdLZyZZpp6/7tIo+zG1H/E/4jd2k69w5lndpB2dUjJwRdWC+YMTzVPdxslT+oXFzCHDp
0KYlRbyA3IBpdNV7A0nf0Z3y8KVZikvbqE/0fJ2x//4xsxGlNuNn9ktjTOkL6h7Rng1V1R+XriWK
F6k6PkJ3XMj8EUrVd0DvsDBNNMxzupy2Ktndpv14K+jS3yI/8bqHyRv66yLB53GCzNwxi2H7m68W
HFBkCde6Pi9GTQJdi0cVAuTkXEyH3uQ318MCyH7vBx2HfGMmCH5P/68aTuR6GfX9MJlTdgpp/iz7
2ReTPHdzj6sXR1CZnTUpng5eXtetr6ouJM4grefK2lMLm7EIeQlGzKwZwhu2vGN+LoYITqCHi3/Z
LzbpBZGuaa7RCMNtkKNzu7E5uom4TIeanU2YpGcaF05wwOeoMQepzCGYxWlZ1tF2yl2Jku2b4Ujr
ezemE/uiFIniknuDc5glDWcIW26d7inwWC8m6li98xfssftqpH21WxCZojly00qhzZf1CVrYfG+g
DqeDPIR8sFCxZuw07sLtZXYWcUFzEcw+JbvcvT2WZEIpnYSSymZXPBX9yJxo91ZztgUL4xmDNvm5
nAL5m422wx9j7gaaz1Or78TIobnhrTHzBeSQ54es09Di6gJXz8HK8j5HMtbW9a6fjIuYrArm8TDX
tpnshqBwvjhNXnydSuoysdACtk0lo+Yur5JoOKouyMF6Tk71saDY0RxGiL3GMQ9lUFI0mu2roXPg
/ZWwNhBEoFXHVRP4gEshgQaII8K+j+j4EaFIzHmZwS+MVN+wEW6G4ipcrCA26elGqLJKb3xAXRpC
/uzGHH2BKwx2ITN0rczLkerQYej0UWsDlQj5g+XHibULKPqAoUO6CmWmYZGqik61yIE4lewzr0HT
EN5ps9VDWM/udTcRlv6Y1TJ4SZUprgO6pah254SDnm+q+UQeiWEeJUMbN+XFlc7mzCBHCmlFc3Si
oToTl2dPO2lI+aGkPBHsgqADSAVXz5/i1kKmvLd5rHyYwUUpiOqmI3AYm8+PYqYQeO0ajTBvirwX
zo8wHPXZnbB9HIsqb76F6CLck0xU/b3gK2WkuFKyVjSBQzrSTBcOVCEr3aFvLQBOwg0qYqqccYkD
giKRYfOc0CJmKZ5y1ajiBFeXTnpH/tWVoSFAnaegNr7zTPE2eEGDX3HoOPvCOJuia90q/Y5TrGQB
X9DmW67PKLMMWxUPxhJNVzCzIshSfbrc9F6IYRAWqDGf4UbDLagK1b4rp27k7Dp7JO94kvdBrLmY
B3rk7vIAj9Ylop5z9/upYJ/AP0enwy2hArDYeHyA6+cN+4mujblrLRspsot7cd/0rJgoEnpnOTSA
qo5pppL6VlI8wLdLm+s9kVM5n0nqMv1RapU7zjG5vbOritOZYtgO56iCeLtb5pEtXQaBtWYINuxY
IJLbiu25T0bMyJIzcKSThwDqbr7Hx549ezV+FeSfORClsEYZ2adteJQaJljsJgKIgyY27FrkoJmu
wpwJEvmu2e8RDObqNHbZcJKp6hAsqdH2jpajkFJ4oE3QUnAwIijHmYMe/Ve5nIsaWjDjin4/uoDG
+uZLlc2nHiHmcyimhqyyUddPZp2FCUmghWKH1+pIQW8IR/vgwCbE2kpZJH2gNeS/uHLRMwo0iBKu
kIHLxGaDu2RTUAco1ihc3Bh1pVu0bjIhi6YysvnY6hFZVzeN3T3OOamvoGvO6YmeF48uF0iSsNjZ
IRq3PiMTl0l/mcgNg3EY1yTZIcdPI//IE02S59AjA5oDauvle8IiXXHyuqUbHqRviPwntL4UrLkn
masPkl9Fy4WEp/oIypicaJqUZXRFxFCq4ToWhSb8aETvOxau2R9JUPGWOG0v/NtQ4e33B/xPL/2U
WBjLQqk/EMI72yfPSuYrOL/47gzFhg7WaK6+LMBgz4qgrHrnpwVrEtxT+dMtBQmZBjnqaJm9fL7N
Fz8jczuz0c0SACusQ862Q922tlUjV24CiWLLEvSg25Bp+CBAcBhXXUi0+9Epp/4pMZXAUcTqIR4a
gxUc6Ceac4SOQYaujoXM2HWFHaTnBvE9tscSZu+pYm88XTKtA8KMjQEQWyLKmq0ZzOITYDavPxiO
qv9yKyO4g+S72CdcGLwSc3DhFbhT7x98jlhI21OKxcTwUC/c8RmIzwHlsPAY4vFBqi3mCQ4HyTLw
K5DSfgmXgB2ackEqvlcLiQMcvW1Co+SSkh5Mu/gp0ET64IZzBwKRJMyGg+VaI26yEKfqbeQr+3tb
D6AxmIoL8n+sFqSHsi5GTv7NgIXXywtrr1oWc8wp5EyeWK1wZU9jUnCiGLv0vckOzIDwNw0I5kfR
MVzKcKQftsxhFoPvyUBx1CF8i7Q3CFlaatNAm6mTLDiWiIMFR4vBTvGZlmF6tNh6XpVwsrNDUczy
jloCMRDMIHOOrtjz1AF6wYAYP7QBcOMEQipP0y3/qmwh7zM2tQzU1vExm1BOS1HJsl5ykB4qvIZY
Mz9Ydc5ZPbGUusXxhH8A221wu7jGWO4Lv0v+ypl5vxFkHr4fDMh9+7pHaY/KGzjkbgm74Zk/6elr
dG3tB6fNBuBZfpb8yGAXL+cuInHknHGSZEURsDz3TdcHD+wQF30mYLpWj+QhouKiTdh1aPkBeexL
SiDMPUs4BMzLo7gvRArMtEb++C0gbw+mBDuzn4augm/m2GNXXoSkaqFCRPyi8SGJVBVVl5uWwg00
0czzbqHxcu4bfXvJr8CDmB8GlpyPpBlfdOXjXL7HSmz+6ANL2fdd31Aim7J8dA6myz+8WqqZZOUO
VOoJM0uBejC16SBTK0MbubjfaRPGHcuNvZ9SBzwG7tk8lsLhDNsObOxJDLeWRx9dKUxSXf5wsMtC
IMQD8I3pQ/bv2ENn/lkAdw4RS7KBOFBnKPneOY5lR8zN7EYoDWkqi/SEfqTCIE2LUzMaeCpk5tGD
zT0cSZHmRbuLb3wRHA05MEe4IWOi1d32Jl+wYO5cc0K3H81solD9dVCYMVI7HE+F4Z61CRSgkzmk
fNOpFOVEZ9AncCjUGqg9Yt/uajvg6FouE1yCPBg/1U5pTHvDYTU+TdZkfpORywpBCZMOlYco5LkA
jxHeYNtDyQflF4+fVRBpiV6Kg+SNDy3xlPYS4zT5ZjinzTQYEcc7lzGLVexCHiVR/cS3QJut7Sqy
6CCsPlTOotjHgGxvqY0JO4nt0GicU1ZEEr6863OKmigXf2GqwzzH95Del2WU/gyMNEMMaorikhff
FLyyPpBzjJadAPSaiE7QP+4CgsTotdHSSgduQXVriuSR5jakBV7jvpUoA89W73CeQnCWVMd+GiMQ
FIO0ILH7PbLBugoGjNlT+9nIgUKf/GSa3zUXVyo6mcUf8C0RHQbSU6kra6wHag69X9fnUlDH4y8I
5iEgLt2HFFe8dQWWrTOeKdgM0bFeYMFCLE4c9zQt0oNDQo4rleqoLdtTCco6RzMvOLkzU1gD+9O2
xTdsY77Y+4nsObhgo3XoCECtjvnoxgez5UBseVXE0TC3Lra/ZYH4k3QgAfSSCSq34XIxehgptmEK
vPV91kmY2VPmLR+o5dDHCk2YFdmSUNcw8Sd/Em5PpcH2s48ykpO39wqfkM6Rc0i/S7F9NDtdXbwU
A1VjmM1g2alIAtH5UTBhUVQKXB3j4EFzGHhhH8/l0BMMWVkdnpEqu+noGkW7AOg86Z1sgXbCbryY
CYGTDNF4kJS7ugpbkgMWvOGc+MiPqzqkpjuj8wcAk64dtGd2FiZbi6WHl6qsjsp7w/aZE01YQG3N
0oXmurUANd7TjJzkLdxs/WDkSRKddGV54sREP7W3EEzqMA4XP4rOajJrdjUkTWK19fJhPNlW13+m
nltyAloISADe3vRnHfC57GfaVFNs9Hb1MoK+qc+el6LRR4lDLAbHv8/kXvkuMdumePJJp21viorA
WJ79qA4Fao6HxGudER5AMif7rsxM9i9pAQ3YFIl7m+sktXe+B0kLvw8YkiNVrmzZjYHDayDUAhNq
b4PaPVXmxXyep2n5DuIFQFdRhfPXDOiMB3k1CUiKmZ3pg8pDAz/HgjFZLXSDDt0YDp+MtOW4rak7
JECILJDWIRne4lDoOSt2HYgKeR75Pr4MerA4Dl2SLe/GAjjAro0W+7s9ddnFndaE3/2yt19cnADY
waj1kg5pK/zFRWqXp1Rnzs9ADDCiNMamjz5GyBgHFKXEKDFQ5nZBrQsWSD+Bs5ThjITOxK4VUdH8
CZnB9E3NM3USsL4tOuS5r+K6XzTdESybLs5brg9UpeL8LyOY6ce2abPyOBp0uGJwA/l16QdIp6N0
6cNzLbT3LuJkVDCPSl88ZpyULcpBIn2iwL288yJRZEdE4m0ea0CI9h27P04soIum5MYFMJO8y+lP
iAN2a3P+qzcwqQy8ShIU39NuibxDpWlFxi3gCOfG0KrInuwauMK9VGrSDyHJs9G71iYd6tYFujN+
8crIwYJiFVSX6VKKR8sra+SprtX5bymc/qO160Qm8gQynSDtkF9m/94zdetO+xwa1cFJ8vlKjTg4
TGTxRyY5EOQLH+Wfe8mXVvFvPVqkGK5tovaBgGmi7Pz970F5Ib4xwdzmd6Q5GLQTDi6C/LPvVgWl
o2zaIxkZ/6W1+a90t/+fUg8tJBZ/0N02P35PC+Sp/6/qNgr+gQYqQPxET5+crUsO2r+Yh374Dwtp
FLJTLzJDXhaKiv/R3DrePzxENT68VQrdrnf5n8T/aG5JCkSNG4WBTSWGSfK/0txe5Ff//k4MipYB
X6OzDuMRkFjaMo/8M6C8yHsQ0xv5Yn9/XXutDSArbwKPpoLjSO4TeemL1h8z21dvKDNeu/xFKfKL
MLEIjFKj0Q2ONLyG4d3sL2ZKhWdp//rl9T3+6wH8qmf9fbj+72NBb/L79aN6KUNZJv4xsj2xPHXw
68wdcXyeBQ8Edc3OdfrxLYncaz/mchO//Bjhm34xk0WDbskJnV1oOilBqdoPv/z5x/w+F/z7x6zk
SRQjza6ItA9qsnPvLGt26+cZR5cPx2psVIw1kL0VR/Du3Z//4Gs/6PLff/lBXWh2U3D5g1MVBeq6
pdhAnV1Iclv//AcuCpP//GrR2v3+B8J8mU06D95xLkUwX/sawgbruLABuJVZYd9ZsqQtQTMZ4BZL
osv2zCSWejj/+e9fNPR/ewOraZwlU5QeS9lR4s7r96EdxmwO/urYvtM87NN5omnFqfK2nVOrPEob
judFVcqZ87+KIPv3S12psKpU1xN9Yh5BSE/OGdq/Am/O3/h9r73A1arRMlLnUI8e1VcRfILeQUIH
UUT/Vc7d/936Jf/018+jCovcF2zLjqWT5z/NVrS3jZGXcv/nl/PKzV9sCr9evjVmr+s5wR4r6nsf
rLl3dypZgm0zz5oMO1RzQX2sx4jdGpQmTWVM5Gp1nBY23v5qNrBVSiZnVTAbtK6kfe77yt1xOqqi
w7bns5oO7EIbcB466satDvxHkbMB+FCPo/HG3Pna87/8919GvwhNac6k1sQLXoCjTond2SnafcMb
D+hyn38z+MPV4OfA5l7wnwmbSxpHp3mwuom+jrZIL80zN9r4Z1ZDnAMgMd4cmOJxlMB5G79tiIBp
rEqB1x0BT2x7G6tx3LdYFCnthXFnl8tLOegMd6ofvfz56q89q9VAJgiCJEm2HbFtwEpE3h44+KB1
238sqZaoNx7VK298Lf3NwhTsXdCF8UDswJVRLyYAQAvm1J9/xGuXXw/oJNcmD8ePZdCDMgDm4X72
l7Z7YzF57fKrtZ7s7vYiskWWWPEGxgqNuCsN1G7b7n41niUhkRr0URi7AtPoscJKga/R1Pmy8Q+s
xjNaNq+PKIjHkVX3zRWUo2Y+DgU9msdtv+Dy4H4Z0IFNVLBlKP9i0c0/EBkiaMan4AH+fPnLg/ib
8bwWMdfRNHuFTIFbV6JP3gXk3skPTr9EUC8NOhJPmJIc/+rPf+y1l22vfoum829SHIw7x6WxTKtc
EdKB4MncNp6D1XhWue59OL1BXIq0c69EbU+YlqWLSfPPv+Dy1f/d41oNaTrnqVmT0xUjDECYWVDw
Dx5rAyTodTri1Dyq1NbNp6oOnS9A2ufmjSf32p5nneNcqTSBizAz71Zh1V1nhqBshUIEr8oxHKnU
4tumPDFRcPVxlJYE3AUH36Xt/jyZoy/f+P2vvEH/8lx++Rp14htBWBpJXBPhdXDyOYjDoHrL2LWy
B/3f5mQdvutNo8qRAEWxYy5De1ysZBqPXrIsFaV5J9APqajbvzrDnVEuQlz17pXj4P21ocgXn8LS
Rjvz5xf92g9dTRwhlDpUHbkbd1DoUDUu0c+OBM1+26Ttr6aNanB8i+JIEA8XGls6WoizUidMf2y7
+8uv+uU1SWvAQg6XIE47FX72WErvAYDU2+Zsf7UH6J20KQwjiGKv4iSDlBZgyk7mgxZvfGWvjDIM
rb/dvgC45dmIOeKRhE/7KqSXZX5TncWIQ9BhIv9GsIxmY/HBk3bQOeyNr2U1f5B2VfERDdB3w4RW
WtfbAiGhdI2Ny4W/mj8WiGc9eofgKHvPOvogRg8LqJ3Dpte+tmj4SWQ2mHWXWMh0jGmYFig9u+KN
OeiVIbEO7fBRchuKpSEGzA6LbCSrKtHtW0G+r119tRHg1NOGFkaE2ObcuDMz62OD13Lbe/VWo9ny
u8ZVFSrLNNDjndQN0ZAVTa1i4/VXwzkr5NjRe1rInaqjKxtaxSFxQjfe9lpXo9npJq8bS64+JuRQ
ziged6Km777t6s7vgy1sbKQ6Aa/VGO1sXzpy2vll4G6bR9cl14JmsTknYol7K4dtFTVot5Bmnf58
75fn+zfLsbcarw1a62WxjDmeDe8nx85yOrlj2TXxOAf+xl+wGrIOipkGXcUcOwzcd7AqUOW6bbnt
OO6ujuNjw1ZoXvw5RgvlX2GnkLQgEAz/+fm8MqguPIFf1wHadBX8+0LGqajcGxCCCBjAVm+7+GrE
slAnZWlBYO1bNMPod2BR0B2EdL7t+qtB6yWpKI2FMg/af3Vd0gy8hU5cbRtU61B36qPGZMliPA3E
WotnB6V79eANIfr8bbe/GrWllSNeQu7EllAu+7LzPutIN298+K+92NWg9QqjRJQKiqSvaA87SMN3
fUQvdNut279/NoSTuzYCkYknb3weoH5fhITJxte6GrNltwyGITBQ/fPWXbsn5nDyt976erR6YQIQ
05qO0UzR2L5cHTjxxqs7q9FamhPJ6YKrQ4ci9CNEzQphotj22NeAgczFsYI5n6u79s8ebhVIyXRj
ZctZjVbsRRU2Bi4ekS0Ww32ED1P6atve4J+Rkr9sOGmlBUmly+noodRHgkTSuNWReLHpe3RWy2sN
64nEJpOg12lpgLrnP2UBfHvbxVfjVCwDvphslhCTL9xD1/tMrMBbmIFXxqmzGqcwIweHANrxGPRm
cyAZ9auQmAG23flqmPYiUrTNJXJWHwWoX4Ayl4MdbLz6apwGTmGkuRFx65G07gTtkceEDKhtLSpn
NU6VdO3G5crxYhEaD5sbp+vBAHcvtn0z9mqo2r3Cz9WlE33sGnmx4XRonmZ7/L7p2a/TAK08sYdW
1aysiaiuowKxImFUetsJa+15lkPSOZDLZDxGzhc8QE/CdZ623fhqVVUCASCybrjpmXHP9PhZ28HG
WqG9GqcRBlKsYsEYFzO0Zpl5L20JGHLbja/GaYMvbYhCKWMjH/N9VQS3gY1CbNvFV+OUtjB2bRUa
x6ZSP3JtfbS9+l88rFfpPK9MAfZqlIaQGA3Wax1zWUE4tk10104LJ9029a5pRiQ5y6zEeBpHAKI+
uSPzAKzdxdq201hrGGCU22aVtJI4nGE5tCr4luVk42167NZqkOIT7oMph1Pk4QPd13XHrZdvdV5f
efDWavMbNb6bd0Y9xu0wRnehSK27iuSij9tufbWe2qM9Duij+RwzlL9OPX8KwnzbK/0nouCX1XTB
ZlokWSljzHYOonn1uerDx233vRqj7uwiyXa4tlEIJOv6znPF3bZLr0ZoOydJSoQUIm2kTXCsExTd
5sb6wEXa8dtRxuoQ4Rq2cfTN6KHWwecQ5/C2qcVaDdELXYDZnGdCiPlTm7anpM62zeT/rHT+8ird
btaOooB/hIV4Hmb7xvW2raD/rBT/cuVOk9XQdpzt/Dq9RRAeN0Oyrc16iQ799Vnn1Ug+uuSmu/r9
MklY8h82fSHmakhWUTF0S8lLxIDxbVDRU7j42+apdQ6wBG2t9OyPsRaF9bLo0Y4L6YjDthtfrZrY
XVVTAKqMhYGUwAYMjvv907Zrr0ZkifwOuitoBC9nd2uY/lfwXBsXNnM1Jvmw+74yWZKz3Fc7T7jG
gVDzadvAWceg45IJRtebjGPvPw8oV6lib3smqxFJOFHvYuseYxki5oCQ0OGE8l+2XXy1s0VPmWrd
JOJoZR0JBvT2ST8YN34pq43tICWRmBUXDyvv0ZHd99zVw6anYv2Hrsv1tNmHEZzE2nn0uDacg63X
Xg1Na84R7yuLsrHtkAMZpsV1j89v01OBXPT7jJIJd6rYz/KhEGmInL14X/nZpg0Wer3fr60i6c5l
xMhXwIhJrHATvz3Y7IDyTVMLasHf/wD6YzehVzPGqdt9NebpI82H91s+RStaDc8Jwe/gOzwXKVOM
lhKwsRPawaZ9hLVWaiH0htkdKW5cqUfZmtdqIuFl252vRmhB7jzZrY4gG8cBXD/5R5hg9sYnvhqh
Mh3QXMppjM0OOohRwczNNm1SrDWKbvCMRqfOJdkAfNx+rq1hb7nFX5seylpcpekoCEAUAjWD/zkV
Csy597zt0qvxqUDIlKFtDDEQ8xlBdtCfmhpTyLarr8Zn681NNKEVimkh4ftc2vvAEW9pDC4f839W
6a1wNUBlZxN/ac1D3KK1qXZCDsaNMZn63bZ7Xw3P2XCYFfEDxvZEVCo7OCXCb9suvRqeIwtP1vkt
3nY/fae67sqs623f4VpINSWk2haVO8TL1GfHaU5tSAvN9233vRqc+YJXdlCliKOs25euvq/Dt7ad
l6f6dy9zNTRng3rw1AVDnNUTXoch8Iu73ieBci4Iatq0rwDr9/uM6wH+bsrWG4gQdr5UmfvR6MqX
TY9mLZdSKB4rHzYV438S50kMZAdO7rZWHRC53288tXHPD47NjbvWR/goxB8Z3Ydtd74ao5nqu3IA
rxJ7du7Ox8WR2sUKWmXlYdsfWI1TN0vTUIYVn6QynrB5vOT9trO4tcZjVrnXc2Dm0oT1Po1m/pDg
vdh216sxWoHeqXvSoGMnqe3YCO0RLOCcb1L64iD4/YXiwMHOApsiTkzA/6QPxA5khN22W18N05oQ
s1GJbIibqTN35hSc+jndVh0Govj7nY8DNANMizwXbd5M2r6pPLVxDK2GJ0STShZ9OsRBAl4Mb+xN
NJDstemhrJVOBAQPmHLKIbba6RHP1+1gjtvue61eGnK6E/5s9LHww4+5NTxVZb/pEEeSwe9PO1Fu
XRL7NsQ+TwayUDrvel2H2+bDNQp6dIreKNqop2+T9fvBLp+kEW3bgq6lSKbJOavxzD5OCQCE/ESh
4kjYg7/xwayGZ1FEqNIKzbgBG7MPpe+/q3LyE7d9LKvhORWeT3CS0xOzOOB7FO49K+m27rm1liFJ
A5+9p1o+lzZyzZK5VkPF3oXRVG6q4Vj+aoyiBTYjAJQ8exzjsDconsUJXM1tfQRrLTfSpQRKWidd
DAqo7HGZdvVfMgrmjYfGteDIgmvjzpHRxUOmxYGYGJB6IvNOm17uWnAE5U+F5mR2sax8YAE+InaH
0++2ecZbjdgRJjJV+KYjACBIsQgvdvm1hDyXbrz+ajVV+eAPs+LZkOLR7vKxfq8qa9ua5622vGSa
zrURSJ57E3ZnTY7Haa7a7Lztua+G7ORMju6quYvxLi4fQdelYCLDrtz4YFZj1mGe9GzNa42apBen
QIaOu/OS1u83/gH797mYZlzZNt3Ek3fEfDUM4fusr7bV5q215CggHRGN8UBqsDs+5ynBYOX4vO25
r5bVFNaYU1VpHwdN9KVpZwvkK+mPmy6+Fhr1lMxDQ9bk2Q9F+AXksjrLsp62fTJrodFoGkovjtfG
jFRCgpG+7AxtvAVZv3x4f3PmcFdDdQCsMHYVV/cmLXee1V2XzVsqpn9GcfzdxVfjtM8V8rrQbuPJ
By0J1fACWTCDXJVg0aK0POMaJuq2FtWVIxzDj8cs670XLG5B/0jSixieSXz2zyV9yfZclI3r7wIA
psl9qvrQnHcLgefD+7m3DUmKVt+UX9ssM/q9z8bSPlgetXYCSCUpVJVFlWzv06VWV7I3wiK2A+gv
AHUKcHyECwXep0s4lD5ZTiECEESKa85VPi5AKSJILWZlL/JU2zbJl9A9neaLClxgr6MLqPibsLy+
x/RvR1M8KH4vXvjFOxbm5IUEBQJUBbEZpPKcWhAJb/2wwRdm9ov9TFjMvJtsf7jqcggosdkSwEro
XEU04wQGxztOwexSwq6yySXKoatb9rNRRHj4kDvBrm6BtN7MTVJEV5VjjW688LTnvQe352oBcnc/
NBP0aXgfwLKK/8fZuS3JiWvd+omIEBIIuIU8VGadXK5y+XBDtN22AEkgQELA0++Ra98s83cvR3Db
4SYpocOcU2OOD1TL9VWFTZfsi0K2ai89R45Lx7ozUDNAq2uYZwqW7Vxam/2SReWCQFKZc8X1zzKS
rwA77XzvzV454SZmVhTvHbvyPGbqWsbhvuJgtNkl4RcOHh4qSGf0D8OlJMhknin4gu7bbjaRDVwg
GYfRnzkLmMXms+x/8WbYF/RFm32yQXvr1CYEPsaLM0/oBqvvYCih921lW41XxWswTikfzwIOag8R
4lco/539umtcthqvQQPDNpmpO8Mtyb0Pab+imN8CzbXv8Zudsm9rizaRrDtnKCrnMW0e4Me9r9MM
0IPfz1WCJQz2EIwlls7A97ojHg7yPbw/i30vv4lqwraGITjDjORCx/ORjq1b8ySAlexh3w9sFipc
8WGNW9nujIuqX95E1zgY93V0hFulFzzTh6lfkg6Mzww6MlB+Z1WwrKG/9r37ZrlOcb+yyVFzhh0r
nG4SELtxx55Suk+LEd7MDv770tfDzTkks0CAQEKwFBPfHGG/tjNA2Oq9DLxyYZ6CIxx3NPA+cSGc
uwJPzrsGZyv28gSt0nDc7tBVq9SVM7BWc94PfJ++P9yqvcamFRAyddiGW5dcq5aRb8hpl32l4K3a
K5lh6aJHxKsoZc2XMirdOSE22Tfp6WbVUgaH0fp2OjU1XFVhISNyZ2FQum/kt2t2CGc3I08+B0vL
flZQm/+ElZ3ep/wM6WbFxjAobKpGmjNsJafgImHTWJDS+/gPd4f/0lcHfs7vsx69rWXJVQpcjArZ
8GaAWAVDFJaL5uDHLnhDw9lTEGSqOSCKk8CSZkhGT1UQx93Or79Z2GgK5sQ1iD/90ldpEehGwA+i
ao067ftEm4XNCVuRs9x2ptKG5b2uBfrOwCWCW/O+H9icx4BFD2ivBcmTsbCW8I5vfASyMqxW902y
rUyMj6seWoofWByFbHl1n6He/7Hr5bcqMWX1YjO3tmcztGMxC/ZrtfHeF98cx6IHE2eUCRy+Cfyq
qLxSOu4rAWw1YjoIiADSE60u0TQWMohw1eDXj/sGZbOqbaUGEfoJJHM3wH61AjBBx/XOozLcLOob
p7lt8UXPNVzsv8M6mf0YAhw3+959s6LHJmo7wED0GbHWE9zW7lUv/uDlcnvBf0gVtzoxmBj3EYxP
2/M40+oaKrhqirrz+w6xrVTMww4rhTO0PjOZdiJv0hTIlMS11b5luhWMRdncwaeO6DOMzpoCPrt3
MJJe9i3RrWRsMK0QZVa38EOt/MM4AOCSgEHy8r+/6W3e/cPAb3VjmZewJg9xvqs16hHyk1FkRxA8
uu7IkdW1+2KsrYYMvIoy5Ux0Z+KYBXAnts1taZGs23cWk81ZrIN67KcMjBc0S706Sz6KsNw37W9U
2f8O3+BkYVMy4N1RXYsP9YBS/urA7fjfH+BfZv5WRtZiMgYSqsBjmAzlx2kJzGtbxfu6mcKtjAxm
3KEjdASVCvXMF6MZbBHrON056PT3kTGoLpBStwqX4ahKwML4JYjAito3MJvD1S22XdxSKygEYOFU
oPmw/7qqrJt2Pn9ztsKQpizh8q3O65B8R+3oUSfV5z2vTrZqsmgiuK1GhyCaVruyARvATT89g9nm
vsenvw87eFRtW5W3YTdpiYLjmF40j92u6U62grKONm5eB7x8KSqUnUJqwJqd951QZCspyzjs5GOw
js6ht+FyaGvoEYqmbZtpV/EFdMzfByedfGkQ2apzWPHlkApCPnTo5/u4b+hvq/i/pMELr1Hh8n1w
AJVk7q4NCckTpSZ2f3j7/zRe/d/9mGyFZWCb0plzh6nDXayf+zBs3V0NC+7hhEQM5CAwSDnMemM1
dw8BWAvrg0mAMPkKJDYs92FrfEmiYIlzMIUc3BWWQMpn3cYzhV9zDwLcKqpy/d6VS+1OLdxPu8LF
zfyD6Si6n0xjr0tdTSdWglSWgceEy2ei62h9q0L0t7zIm0/FW1unMAxGwgZqBNGDLyoC5edTYyr4
geJfj/Ujo2U37Qokwc/+fdCha+zprSH5KADQeZpA5HyALT7c1Pd9081G0wUy7lAdlWc6k5+c9i9Z
KD7se/Rmj0GuueiAe3lmIHbkikYX2o1/MtK4HW3/MFW2kjgH52GxjrM89wZeHRewjZQHSByqh4NH
hiAuPOOq2lVdI1v3sbDPYg6nb3mG2z4/RtKr0wpKxadd47R1H6uW0iFHZBK8nqg6BOX62Tb0T+N0
W/n/NE6b0CAkonawY5Znrlz9ClV19AxoLYh9TRj8obL5bz+x2XRImSWCml4eR9is8wOcuQegCKcB
xfZL7dHR9oek+t8++Wb7gTxBuIkrcRS1lfLk4jmEOixQx1rDZbaAontfVYlsRXSiQu2kHBQGraUB
hG78MzainQdYulnQAQxHUAho5TnEdZxl/mRZ+IcN+t++xGYxJwxazhU9uAcpwH+7ZGqMT12a4d6f
C5DpdqkLyP9R0eHZvK6TADYdMBJEr7v4kvXJvtZWYK1/3+/GJevB5hmac5LE9gTNNVBfVbgvWSFb
Id1UoxTJXFid6yiNTmZa9CHN6l15HNmyigk3IWAlqjyEU30l4OFFHd835slmGS+MqLGzePS6RscS
dAld0135IUxpfx/wBa5r9ZjJ8iBrep/EwT3s1/cdLslmxUJWiEHidXkwjQeQahztOYjZ665tcyuh
K+OkmhYWYLKHApb8ZojyBbS1076nb1YpAaWzjElQn5N6NPdQvX7uxbLPHJZsNXSCJyKYqKvPaqHq
5DIL0m2v9klRyX9upP8rTIM7Nu5T9FCfawAYDqZKH4JkGI+7xmUro5sb0ruRgVdpdQQ0DqX+kxmk
3FdUJFspHay+bQ/meXZop/5JKrAnh27fIb6V0i0ADAgtEEgp6+q8dS2ocir+w857m9H/cMxulXQT
1PkrOvywiMYJQJBsKAyHo/C+Md+s0BUmPSNIPmBpgGNRtMJ0fV4OAGfufP5mmQIIh54LGWdotOpW
mqeqHO47IE/39UECbf77DuN4W7ZJzzLgbVfc2b5ABfCHN/9Pbe+fxp3+/mjArdCK0YrqHC4Bm+5J
rWM0GAkYh77BKak7A+gErkfSTzo+gmsDfkpvZTzBjtPw5dS7DBCi1YSC/qWTmE7nMmV1sqsCT7Yq
vDnoQ/hu2Fu6NFhxqRlJ3bEa5dge9s2LTYDd1jV4NOENcThUHBvU0ri2qGL41O/LPbY6vMFKt4Ly
6Y6uq8xRp5E/mCzaVWkmWxkeQraYGabdMbz5fvm4R6d2lOzSV8P78fd5YZIpAhYZD58cvJsVEBx5
p+g+jR9gRb8/HaAtdMO71h0pyKcFA2UAOBb1fddX3YrwOpmmhLDSHicKsFUaBGjgmiOy71yLN2td
QGtKooDZYwdlDQCQg3hSCbPv+959s9IjbwwLeW+PQYZbj0iu4lgv8c6B2az1evAhMBTKHuFRST+0
epbfOVmTfWHQVoC3xpXvrQPcp225KuBcDUeYCMjKfQOzWaoqs+ALpQC/1sk8nOLSwl88AFVt19O3
IjzmKVuVtOORgWkCxZV9Q3v1vPPhm4Kb8z0ss5JlPC5gruaSyKFI5M5YZSvBiyUgcqzHqK8adi3e
Lr/IUO3rJSTRZpkGqwGlSzF3FOieAe0JsAzsx/su78lW+wUac1TWEwKrxNDvo2avuqL72qsB5ft9
g6k0SsqdidyxJgOI2oaWx7KEjO5/T5d/SROjzSpVIcgysmMpWEwqBjfd6VqfFk7BeY0Gg1Pwf//M
7WX/4WzeKsHKiZVR2OCPiAGlOkw0FkU7u31KMBJtcl1TlYm1HE8XAmDfFDKwIuuWv/e9+ma5ygbb
AfSMAH/PN8Se7pvDqMt9B99WCZaZiFgdx8Nxkm46AQNJcxgYr/tOvq0SbNGM83Xww9FWqzqFo/y0
hk2875Nu3b5WoOfXDrWeo0mrpNDg9IHyM+yT/ZOtEAzM58QmKajigQ6GollNmzOz7HNuAj3n9zVV
RpEaQrD8jiBwV8Uaa1WksMk/7JoxbLNiHSiCuNQW6alp2vVtJWZ+b0j7J9/6f1lKWxVYybwPHcTK
x3gI0Y9yCzgM0Jn7dnhGfx8ZEG5Qrl6y7BQFKJ1PwY9OtW/7hmWzSmVIwxL8jOQEn68S1OoV6kRb
zeOXfY/frNNQdaxbyZCBSKpbCHCbmVcPPFRtum+tbhVgZkwdoniTgb0NynlGr4rsjMS24i8YcfV2
oXg0iKrH9aaHaPcJEslW+QUYRA2OJqDN6836SPowApo29fumy1b51RBV2RWw+QNcuO7awXwgfJ+b
INk6fZEYoiKmdQRsqj83bfAQtfXLrqnyfyRfsBGqBtZGB8qdDs+RAaX7UnntPu17/uZQbU3YN8p1
ySnqQLGEOn+MrrdWvT/5Cd4yl384Tbd+XzXQa1HqS37SJhjvbDlN+mlMiBBH9Kkm5UXo1VePdgUM
/g/fOfz/xKh/+tHN8k0WWrZT0yukrbNv5yJUtaLmKCVWnQIUfpYq7zsNXE3esh5n+9wsQ5tcOmV4
pU9IrBsJzNsqp+VSlUtQ/sWYh+yuJZC0ypw1wMH6HEGO6R8kD1PzOI2lD/llDqKkl8BtKhHUOWFZ
DWrrYBODQKjj+HR5DNKq+MsM4ICHeSSTWl/YKmH3DE6jCRNxAHMSXFm5sGZ+hYWcn2ogaIH4gc33
Us8j0MRgZPIozxZYw8u70ABpV+UaNUurc/QVKIcXHJOu/WSoRiLTJE36SxuN/zy4PgLaF3JfljuM
kATv2tP6vC5uBnVJEja2f3Uo2ibg5g4hCX0ep1xUX9s6ktkPLRxAP2jkXLtBA7JeN8uXm0jvzqx6
mfMWplFj4X09hvKQoHGyPK64sqHHgJbzWJQpZhrg89wvsT7QaY3JPQDYPDvVsVs1+sL6brkDJQBQ
TW4m/tiAh5seSM08+L0J7xGFpTo9pBoGuPkMmmvfQr/ZdJU42Az5flKgQjKLDm/Wt0OSp5Qn6BuZ
ANOMEoSN2Eu4dld8ra6q8wHsbZwaYaD0wemWfuut5ge/rHPyAxzehZ3M0MXyaR1oyt+rnibJE7Ml
Yw9rWaVOHNSKHpXolHkXwhFh5YlTj+jQSPG9TF2DQlsIsmbCnQhcjRGNadKt8m7hbPbf+1TXnSi6
CcXgS4IOpOwtnBOYERaqjUASE2lws4FUTrUe8G4F+KuAg07iJndc8C277kJjFNLohcs2rXLJZXbi
Egzrjs9eD6imLME43SLLabwnbpRHP2CPeuKdcM3bPFPRppgOHXWnhsXjXHSiiihcYgFPPCCvqdKv
qWVtd5/NKxK/KiZuHnJvLIr5eZbGCUUEZS1jrMhixpqXUKYDP8FgRc73LfUhqtrEwlsNtGNiJ4He
LbKM3ELJyWGyRpT7TlWAnplhSiLzmsQ6BHW8HOPmO3KfFAhsSKa66TA2cTc+SUcEf4M8q9enZknQ
JpR1pIuvaxxQ+RBWINr+Xbeqc+iYGYIueuqxaKtja6qFXowOm/5zFeiUUGxvUvA4BxI+M0/EWhl+
j5qyTJe8FJkW5xudPr6SoY66L43nS1zA856gG114Fmawdo65+lFaL6QAklSm32PGe/MZ3eVrVeB2
CWcX+jy65RGqvjHF/9wF0Y+uGab1oqlZlje5kjAsTIWV9KOJMM3vhKTrk82IOBHap81zOriEH0la
m+pjL6t5/eDR4EGB7wQWHiqgmxMxv4zetu0viZub6r7hPVvAQm9Uee5pFg73rs8SWjQRi+jXlNMo
+zv0snxCC3lwxTXS+gOtLTpvfCwOAgZBwWGu19RfwZCY1juYB7EvKquj7GAUOh3B3a5U+xSKsg4v
vqvdcgx68N/vsmUg/JzwWZLPhJey/Fj1mTCFWWwAT8SGZCOaaICVn64T8NHD40hWSy4MJEv1CeCO
snt2cZZUJ1LJLjnYuZmwd/o4HaoT9NPh8NhnE/+h4AnQFiVKhv65msmAraTqZn/kMfjBAoxn0Djv
ZQOD41MpHIjdIK1P4q1Kxyy6aGMMz20ZDPx7VWWNKUQ7StvkaRuWBKCjiM0XIHtHewCJnAQHO7Y0
zFu1evOV2QxvcIiJCGFnOOMtwM8dh7yZg7E9tjdLnhyGdqt86j0a046xGfw3ShbPgVcTLXw5gYLg
jwiXxM8SSzgpGlVRXXDt4+7z0oPPCIMjrWF5ljO5Am7tLbpk3xbw6QAUrnqbzNjvV+M7cJItjmmf
o+I9jT+8m1j8DgTHgANBwq0m+6jwlNuHNNYNxzjjuOk8tp6C/oreT5B1VRZm8jgBca2WXIQ2Xe/9
DDS3ymdgrLI7Ui6IEdHJVlWXEZS1IF+Hug5eeSwHeqgi7oLDSKYwOyTLujbvA1lZczfZ1Wdnp7ug
PPSelssDAyznA7j0Tf2KyhFdZF4rZbMTXOOFvWYSGczTgpJYeopkjfPOlmXcQ+cdVfODFqQB8Xwd
QltEZkgC9C0MI+ik6J5bx/CjJVKjGaONrP1QzyShdx2ujJunDk53dZ9PSwSADnzF894PWXgBhnS0
z/HYB+1fFIBx9cAVGzHH2kqr6m+m0hUzQcOybTx2Iq2nE/6yuTnGWkbjJy6nqryOom7YBU20XD26
gQLwdcR2pPgBXCZW/lxhlQxP87Fq4ruxA30X2mZ0YGGOpPBRulaNXcydaTSDZphCQ0yOowH1EMj5
paWv+M30fQorO39TMI1HT3pGqy4qetgviiLA/lQWc2nm14Zyy+7SzKDXJW5biFX1NKRBsRhngZQb
Oj+jgWRKwgIXCmn1Aa8bx8+zX0R9F7Q0ws1RXcrAvWm9du0V0t1qRVTUrvMPnBpjK+GRSkj4crup
YaRgVZ+sjyvJIj1iJwbe/pI2+PQwmuWgmz14bMj9M+gX43Ahtsrs3Wx5Ft9O7rmCJ4DAMI5jbjOs
cgK/OrE6UfS1X5YXls0qy0FNS/kpiTT2t1wy3wzPxIZp/9c6jCZqcmWnOb4sESPzU4TZX31pxhkI
GvyRrCufJcph/mMqMYjXlTbDfGiZi+0dzv/ACAwu1dPRr0niBYIn2634mIOYTpOXgf6UhIvVHyaM
2XTtG8hCn5upruoiaqpu/DKbhMZfQUpfUp3DIYy0BiPFlPi7hWcq+QDX+ij7q4t4Jr/1qpcU+RUM
EVmhG9okdzqx44L4rSIp7/I+cMC352rG8YFoD5axPIin5DDCpKFboNFLgu9wlQfBmOBQby6r6+Vb
4jC/j5J4xYt6XlFz1UkbfY4pdBEFW9KyKZCLRgmIiF3izlQlMZ9yNhPdP5mqr9ByHMK+82SyRnWP
TBsPgDZHB9ZfTdfb+RSHdTQ9hy0Z4L+Le9bsLUpbX50mBVLOh55W7Es6gvJyAMMcpYC0Dix/WlpT
JicyNJ4+4/6JtR+VTMb1PmzavsOGGWFtQBYPoVp6ljBRHR5LrTIzF0APiw8LlC9BMfNaTx/H1fdo
iEbfK/UFbAxLWSRZWJtnOaLGlFdaqP7IFvTVqhNa1MJjWrK2PQykpPgSdaXCx8iZG8mVj7fgJ4W0
shJFlk4gc2vXk9Dlcp2Xz02q4JqUrxpdi28GzW3sXYy8exhah4gLcPAmKMIGrnBLgd19yhPPmf1M
HWwP7gT3Bud9MhOE6QwNvMbmC4sCe6nxCuTFda1NChrz/iCXyrVnOWOpf43J4KcTTaQCGZwNsDwL
o5qlB6YgD85HFq6nDIeRt/kQl8345CCdytpCc52oBzmWQEIvNwDqOqzsfkxTSY4pCDYzjlGEHIdh
jbDtezUFAmj7NrZvTpXh9LG9kchxR9LTb4sq/VSUvoruEK6BminRRdOh0p4PoE/fVdbAWCNCXzUO
W1asqwWbuwMMiR/sQOidQDzw2euE3QtYKemcZ00/FlVIuYBnq6F510UNv6ZeLH9H6P5pHimWjj6v
zbhmj31Ahw/Ew+IVKRCzD4IDo43YKYyGD1NgINu1c1JwtJE/4j4HzdqAlzK4kaMN+XEZUvqp84E4
StoAHq71bO8nqbJn4eGgf5CYxkU8O1/QqqzvoijKHhwXy1WEs/q2iKl5zZgaiprwFxUP+lPcZG2W
C2JGyE6ckrLPZ1JnfswFot3ltABVt9zxiYp3Hs7mapslzQ6YzrzQq1vnUzs08RX88Sb65IM0eRUA
qMOWndo2Ce5KnUxe5SVmboo2+aUif9e2XOynOOZ8yadazymknOHkl0N98wO4qGVeYZuSDuFiQNbt
+5Eij6lZ1xwEn8LgOoUgjRdoK/XkOlRhmT2NwTza04Q+f/K+ckV5kS3RZO9dZGLxDZGr7o+xpQG9
M7Wpo4dmnoAnd6KdVO5DM6TvzClDnnvmmDnCpmFpYUkw8urSBVOmvgYVWMJNES91XB8IYOc2d3GN
UDSzLqmLQSFG8XnJAsZUvsSLq3/Macz6h2nupvU7oFQe4VBl0xizW2FtxQC9o2GoOcJFp6TnIVV1
8zKHyP2BYo+YPtkE+84BGY1ILv1NfnfsE03ZM5pqmvge+lkWHsJsjrNLiLap+RdA76V+dqNNDSmW
TEzVdexHRngOQ5EU16NrQ9XygtQ4ociCIdlc78dRjdgXqjbx4aPRWJKvEsmq/ypBV79EHa7I2Kh9
8jUcmQy+aVywIk2euxjERRShqwKzA8FSXroJu/s4uPkwaTGknzl6+u176rG3fxnHPqPNIU76AOdV
2cbB9Mr92swiDyhNWG5tOWhg7ZmiT+OazsuvCO3+6u+hRjfbMW2ALfy4qGrOYDgQd8MHMJ5jOR/b
Ce6u56wOaPeBY5VhRyRs6FNsT9WcoFhYtWhrvmsYqfwdk5Uk+hCtA0KAXHHOBWzgO+QfiPiavlgm
c4tFgHGx/qWxwyD8OZNCDu9qDLrp1DWBzS7jmLkYX2zN/HDoqZqnbzKL0YvEK5mN36yX/XQyguig
yKQL7+telLzocRFuH5amiQQ+SVKjGXBElb0YzNQjKO057GTe3RplKRqk+/KhE7Q/+3JOP/aMLhbR
Qbyu5nlRSuUD2KA5msKEY+CLpU13WnwaL4UATtVdVjYiQasyl+Sj9V1gcuusH1+S0CfVrwlok/S4
SkKqA/e3czUXIxgTdyvX8fcFoLy6yVkXZOUVOOaIR8Wo1iZAPLqQ4DyvmMFnnPhhcrXY7Ju/srWu
Djjjo/K5o+NwrIN+dbhTDcrggviW2YKgjjjmQWr7soC9EvvEJgv92eQrYS5ZdTsxMFo2hLtr19UF
TiSj32OU8MmpqarWHkwQ1/44zWhkQNIXoL9uTaqwfkobT5Aw14t8gg7cXVRZ8xYrsnTXjqDQ8ZhR
YenFlVZ9SxGs+KdW+vFq+6RV1SFdlrmIY2wcKMWI8htsL5r6IDT2zroZ5KO1BAHcCh8Sf1FJWhVm
XcAlQfcHuauTganH3rJRPQ6lG++dMV3zFx3mVB67VA5vSDrZUQcMPSN4H55eljUBkEzNkX+PYUby
c6CcgEsO+40akxhxRq58ok8M1GlX9AjvuyLFxeYENF46o7qLfXMs+n6YC+WQMSKwMdlcoONlEXlY
YfL2i6SqMBDKQKILfxH62GWtRXnFBmumr4mf4urL7Kd+fVijeWk+weajow+a164eC8smU993KWQ0
sFCb5wPA5p0DOjp6pkAYHqYumRv0jZdA9bY455OXsGJIXssRqVHOgb67rk0ZzJAX9mo9SFw5xiIv
LZqIfpQt0BwXKhE65yV689OfnUURAmcWYn6g+WaCG+fVYnt7DNKss6+4nKDDg0fbt3oePJCRT5GD
G0+RpoPxzxp3R9+jtQ1gcyNiW32uOoHeImmNUZBN6ehN08zWOWitVe4lkBLImIHOw943mc9VjRwR
FbnxJEe3hDn2iLms8xWVu/ggE15V6n7xCdLMHO044TcE2C0rOiSi0/NixOpfiOmD5Isv+9Y9u6nO
6mtaZULXR+1KWV8mUc1hhf2Wxr+kRzT5TS7CI8BeMwNTYdn16yfUWTW0QhMScj3nM87y4W5uRo+V
Tft3yip2Qkk8vEcvOg6SNIYjdN567pJPWA9eHbPKVjBKScN2fvCpa+VXr5HA5sOAGttjGFDe/gQ3
PpMH2ZUDfQvoqqenhSAreSo7ALFeUhSg6H/SbvdkRsbaX3E7ZsndHApFiiiCr/ADDjKBw1rMMfWH
kidzagoghaCSLNYQWoHXCSYw5MphaEPuMbESeXWcRQaEMzK3j5lBOSrnhnnYQptq+EliVldPdC1b
yC9KIts7+HMH9APawxLeFYDdrB5l7nYxJ2Dq/HCCoMfoAsXj2H1vvR4DcOBWm14ChazxC1G6R+jO
Ed8dwiEzDXruEGfqJ4cyiSwgI7ejy2E5EdJ7wmmMGDq2QXtX4zp5+u7pko34q3hpz17UqT8MsTHy
qBhL+wMFeMOCBj/opToh6FXZfRnBZQoaM3WjIAEK1R2aqs7ma2mhPy4ghxdZfEDDORlhH11qXNvh
xqcTVz7NbMXWbE10h32yw6VkjyMsR7kplDn64tbm0OvWqVM0u7D/mdSxVAFCpDCyDFhPeDUATq8V
2lYkLgLsWEwax2FUBGrIzpwauswXGaYsfYc1rrYPtzk3G/zhddRERRPOrHuOk1rNnwP8NVmQV6Fl
nTvdTHsRd0/pOkVP7pYo3JdBJ2ecMZAFwkdnKYV4XnQ4IiYbHONkQk6G1DwpUFKOEZSTUWftj3rB
lg0J05Jo8nOwU9CfHDw8ERdimaNsDihHN1zHrHPpc1w1k8CJmDbr37JC0fVb0/hOniIRtYHH6BrW
AjnLh/olQlSDo4FmSRSfDLb2/mdlotinuYUT9vLkk8ilbyHKEDUoFyhz2u8ZXCvluwlcF3zoBOra
L9MtHkdj9pIqWiRTD/tWdAeZQV0qjfI+Jklk2GlIEN/xI3Bxrr9Ho5OIfbGiVN4hoK+HpE4OEIfZ
9N4bFMwfEESk/EG6KBpfW9XI4ZoI5rtL4MCf/oZbl5IUvJ05ehc6HbhcJdQHDx2BCc9L4EZXfwlW
4NeKDAFAe1ycToenerTQ8+uYJNPbqqDcKlIyopZdM9XCSWMQgf2R8tGUb8yPVUFb2Lg303oNVlCK
B+RLXaUu3gi25AgzGhQrktm6u6VrM3Y3oJjoz0rylbyjeBLH11riwqMwROOe84i2STKktzN8RQp/
KxwEp36g1BWM6ybIseYeuRmXCFcqMVwATiSEgrQ/1UGIsjZvUclecgWSVJov/Wziw1AlcXRnZ5et
dyaaA9LCuYp6l6F0IYCE6lwWNg9xOIzjezzCPPpnIiKnHwhKgMlJxZXLXr1HBfqgRNoINGFBd/Oh
blvF70uhWvnqUwzM/UJTOV6JAznkccK7UoCblzX+0LhEi+vcDJn8hHi2LqeCOL7U/aHpUo3qXAQr
qpoUDovZBAUsDvhiDrjuSNLsJKF6ujm1Jl9h1EbGsMgy+Pzpo0bFe3SXRPsBA2uTxgwf5gGDhqsh
zASwm2mSLa8Mw44ekiyu5PoJReJyPk1Yyads/X/MnceW3Ea2rl+ll+ahAxcBYK3TPQCQtrylmWAV
ySK893j68yWlc6+YlFhXGt3unrCrKpFwEXv/bq/2Jb2CEheGCF2YLaUR0mWc2ArH2GmpUvUuS+1G
Xq55hcFUN5aq/zAlg4s3PxtISNj2zONdYk+flLShcgy0JVrTOaOv6N+6j8VoOcZthbu8M7anREud
1m2WzLB22tUdU98tpikLlqI9Dc7qO3Ut29AqDxaGxWnflPVgBtG41OWl0RHHARKkQStVS2sP2wSs
UvdEp+tiCxXTJ0HuRC7Vdd10te0ps0jMl9lmWPZFuEbpfI/z3OqBGOOwXb+YpTSjT3VWaflBM3F0
HTTAreYKc3TbP+Yk78ZPVSmt+VK3RLd8XRqZ1pfLEokOHGM2HJ8KBnAcGG0AQk66Dk1T01tXg1Z0
k98vzEc8tHyFNBhWw8h8JMAKatCyTirC0dm6CDiv85EBqE/alEXdVduvenm0me5FXcAZhki63X5h
AHZnW+kn0AxhBql0RN2RSUkh5nclT3uxAXvPAAdYSE/dzHSqR1zRjqa/CKG3vCxO06IKr+XpCro1
XXnkaa10bzp7zAWu6sROvgyn/fGLPeASxzIro0NTuZQiGutd/mC2rdHz7kWyaHqvdjrMo3TSzMOx
Yy3RAtOQAhWBGTXhtRHb/bRlGSXybczLZHzt07meL6vVLuQ7igFlzV7apMNxWex1fufYRT3esGtH
5r6jXPEKMj0aj5kn0QkTrOeRPRee5pbi2LWPXYyg+ho8uMDXS8r7SgffZDTnkvl8luxf8Oc1jod/
wpg2s6ozwIm2ie9hg/UoGEdmz96nCLjYFxklQESdOzqh+2zXmougttSA7cddGbZN1XsJtibLqxzo
UtOH4muHV/rlCIyKvlTrX2jK1kR4qocwTj3JKtsDleQVonaPLO56irYzLjhmoJSzpeIPGEmXofWG
iVkdza6g5UhSf2qISZ6O9MOz1IPWjGGs/5ky6HzSlVqssqjKLt9o7vvUelTjP1PynqeXyNwcwYb5
XDO5d2h9EvkP9frn2SUV0XBumNj2ls1Ko2N1R+2qY818aw73X6TjaPpJ4/AHhwp9t9Ejf6H8FrwF
TVwl/UUxiYrAta6t6W6NMSWD3HYb43buwIl8ZocKza/ETOvxc73GSQT6J9KG86CTCDx4TkRrbytG
J+YB8+3nK5RKjU/VBNcB8O+8YWv+C+WGfiY8a5tu6SzTVFvcx4390C9VOAR1RLWJVZWGzNfwmufU
hvNSvmHJ/Au92HkUSooYhTXdkFvlMACgJ+Ni0wBsvXFCf/XpZ1KXmvFhnR27Epq6+JS1+vPk1OEb
2tS/+uwzLRrFclPUUSi3CzMGvLhdDsmQm//ww8/kLL2u92U1KLkF8NrA2iReqANz/PyB+qtvfqZF
C+cx6aWbqG2kiY6ddQxpv9mD/9GnnwehGFltIkXgutCwEQTau4y0W6uHn3/4Xzyh5zkoqtWLqZ5T
HpfYdo0vXZkUk6+pxWCIiWMUtVcPSD/3OCpk/Y9mgeED/H4JiJ1osgmIkFtmL8p3VtN216kOSPPz
E/r2bv3J232eiGKni6nGJbK2hePGwF1uuUwgufz3ddF79WxR//L/lJZeql1Sp4/pmjzqPGlyH3bJ
ENMxRPGGUXBf5tFkTqzX2xRGv327//pudmP3n//m35+remmTKO7P/vmfx6rgf/99+pv/8zvf/8V/
dq/V9Uvx2p3/0nd/w+f+ftzgpX/57h8bquN+uRte2+X+tRvy/tvnR6/V6Tf/X3/4r9dvn/K41K//
/uUz0G5/+jRiiMpffv/R4cu/f9El7+t//fHzf//h6QT+/ctVlX+pxpcf/uL1pev//Yup/aor0yYW
w0LoZ5zSH6bX0w8M9avS+T9dIgJtaTungKSS6Yrxv3+xnF8tIGTH1U1pW4Z+suZ31fDtR/JXSxE4
7NqO49Dl4l763y92+9sj8tu94EL8/u9/lUNxWyVl353O5MxjZmtSl8yqsvkiOiIl43yo0uzm4Mex
BcCPTmKkDZk2Vrf0d2nWiNGbRr0RO7OOboVhUfqktr7BRTL6sGH9TWZpRbqvEkWkdgtwV/mZE/fG
XhLNd1+q5WiqPN0KZ/xitow/6fu02WpdjOzDjpyAkT/yWdPn1q/a+gL9i3gfFcgFFjdM79cRUSO8
5pVUwqWZi+h8kK1CN4uvBg3/la6WBzrELxS5o7nFAV3z4Ls9wjudbBbdC5tmtY4x+W0EQxvD01qR
cAWm0QWn9lW7lUmVlYEejUkWpJCHztZpJtrOCjd1jBAH6cx2GkqiikEaid6di8e1QL9R1c7s9UbZ
Y4hEB1wEbhMu9lYfXW2vDxVIRLlAXRnENzY+SjHXbxWI+wjQdUqOOI1SWcL7uuqiFYwXsNSPhU1Z
kMzJQRe4L5hNrLoNOZ7RTdr1TwYGjHfEn1qXM5nu2HdcnR9GwKCRWbo5Z4uWDDg49sqsZSLB+JJn
C8KRtgK4GZrSvsnHIm89ew4VEsc5vOniov4EaDuB2ODmnGtF9ypFeBOVZjweW4CdJ1nAze2F3RRi
E9vh/OgKXTJYN0fgRUetf9aIxQrUws1haEvTAQtZpl+C56VETbmj7Q3DNLzIE3EZd0IeRyAPMlYb
2Xq5a8EAOfX4OZZtdkiHijKvbcuPWUjB50QopDzJqBx4TyEvRpyNF3HaihvwSTUcJjccL+ypkG1g
m9ZTePryg1J+j/Rm8LolazY08+p+ccFEqmjx6nLETQ3r9NFowRLyCW1aB1ycjafC3q6b5LJL3WQ/
j23mp5maQOAs7riYk4AiV3mRE6n9yOvoGVouif7JAIq7xN32LUwmUO2ypbm4mCvnXaT6KsiXaPAW
jSJfltNW0NNuZWsFUbNcKYSbXkLcy6ay02CqJ7lzxakZw0rq9Q7cqw3dodKttSyx73RQ4I1Qd2Fo
3Kk5si95vAKzpSGDXU832ZrotBBATkJbw0CW6wcKQCNIKp6GeF2WXQ0hHKDq3K7KJT9aNxDhhWuB
315awVxryaGO0supD1He3E15iagibAq0eXAaZkc0Vhn2/dFprGijyMg99ga+wyRzH2TMDBnL0Rqv
H3IjyN0ZecWcP+v96Fs9rC4tT77B7GNtGIIEPFwIWM++q6NgVnrkkTMCZcVJcJOXC+FUN92S3Cxz
eAmj53jVSJ+nWZofja0vK+SsIn/CEps8TRXh9JOVBtmoP9lLpi7Hhg2WUE1eiNYYgZ9k78dm8nVN
18JvnenTWttqm4/tk4HNgIbNvlvs+H0EGniF4IEnpFjrNmhRjnrDPN/F9Rrfls2yID7OAidftG0C
dfapH9N1F5mknHuipciqIZGIHdeeIal5A8tSPrWOjgI2gkM30ibxO163rzIsNZQPSkfdOIyzsUfF
VE2BytISe2hOI9JVRTCFyfW68qoj7ZVh5iGgs+KNs4z5E8JfI/OMoaulR+Rdf1M6ZtDr2WVejeGl
WqYQyBEjcGTlDPUrMt8cjLt1FOudWIXjM1H5dZjq6ojGYNoLPVG7HFhG8xZDoT0C177Wk3x6MUNd
XTRVs8/rHMTNrmm6jWqorpJpNTWv5IF/lrWiqSCcJHvoyXwntr6cEQuX4FxbZtw1ntlY+saQWXrH
g0LK1NobHyxtcQ4VD/dmnhrrrug6OtOir50jzEsNfJmHLJQx1hakJyNkXUFkEbKNvPEMxEqdN9tk
7W4mwP7dtEIHIpSMt4h+9ENuJYPfrzNiD7ScHbRFJRH4duqFESHhKc3G2hhxKfc2ujWPYCUknnA6
pzlTYDCbTpKk5uf0sUgA3WKnjXW7ycc5ZPMb0AlltnFdN259KQoUynGfrffRKKxL9C3hxqW19moG
qFxWGZBkBBZb+xVQ5n0S2x2a8SmxZNCPdvJRQYbdNOCDWw3t2FUk0W3ZOU8br+FVl7XvpwU4g28u
Vbs36WriSiVXtVK31dBUm1bjd8OccMZMGPmNMwHCiTYEdzEBroM8W0O/URaZH2RFBUaUqh76ciXr
svbbphfvyjASx1jrqts80iX4/hLershHgFvLjeJpMk4yMRPtSwI6g7SivCnGOd+0VlHfDHWzzUYR
mOMEMZ+z3QkRSGlEmyUezc3SZPNlaDTpthwG4L2UjGih90fV5dF9iFaFwJOHZI4+Jc5i+sk4in1n
u+1Ozp2NdlEysLRdIL43dWzcotCI/SWur5Vj35qaWx/N3OoPA7r5hzRvvnaZ/nXU9eoSMVv1eVmH
MrBR/fpDen0SYCLAzdRe8uTdo+kLEXeJ9QHGfPDWuY8vo7IUW7szjL2r0uLSNivttgTyPTroRg55
zoU3CoRraVnUtyLX+O5doX9Cd6a8qgxH1I9IttzUukps95HauyKhq4n3qrN4HgfjuRXrSjpKzf6F
+B1tgAUJY8YhsyO6lbWlbu4a3FQPEMzR8zJ3XweE874xTb0/Y+S4Tuqs2cauAepUkNWF2uB+nOvT
Rw7x3rC1ZKf6wkQc0OafRjMfvXoW7bHpJ81vrK67Aq6+ZLY27IyGotyM45dYtPWDpiF+ybKpvlB6
BYNulACSNYVSiYjiypRDseF6yO3kqg95wnvATQr9pFzIu2TBci5DC/y21mZoZju91HBas4cpF3V5
MR6qZc0/g84CZmWLRutJdEZlP6dRuc1bczqOeqvzprnlrT2GMzY1u8LEV9pP0+RONyWF8Q364SeI
jdyzTRsp6Yk9Z1u/Jwot2WjRWO0Z/FNdtCwrD44TzRdrnWI5hgWtfMNpJA7b1U4+NOivdFCB0pJM
j0/qCzj98qHvBYl3S4b6EA+hcQEnWVSImbLpghcprwOlqvwlk1qcBFXrojB0q/dIbJIrtEnOdOiZ
0bARZr6+TCNRo7BE3fCx6CJ5r+aVl6+fq+eikNbtMrgQw7HsjlLaT2ic5d5kN8fEwLrYzojC3AZl
oVd3cfw4LHH0YVLx+DWbo3JT9x0ha22hN17tClwFQ9HsEYVMX2u9HO9HON2LrEmxKgh32RDpW3wp
7KE5aqYef10j9ZoCbvonxnTfDgW9+pL1lyTeqvvelP3GZuX3LbuulmCcihIsyNIiP68QBqEXQlQB
Gyyu+lhVIlC5tB/TkxWFdBsWQQ2uxQPsk8HY4aUrO8OUm17SMjAFIU0PoXTmi7mX5tHu4us5Gdq9
clgZhSvAtypmbdTEtOKTaIzPmaol34jesUQi8ZV3pOw9a9XibdLYaUxh6VpHRSjNXKGFbtPstZes
zVVuque+GYnv0Oz6lhzfTykS7sMcUS6kNq4SCOAqaERFQ5vJ4alGWLqFD/xgK4dkfBwxW2ccgyh2
ngD8tyTDHaShHZFFOr5T2eEuNhDV1NPALM/sshiMhiuodY/lED00feUrtBXsd16fpreAuJmXitUf
1u7ayZ0KOKS3GdxgI9MIY7Wby+62dLRhj0b2pXLEdZIjgqJdcP3aOAlOGTEVWNSU/qRpCR4AfSOs
jvrasDed1Qdk/e4oQZJD2Y1XbWoSRd6N3aGKrezIc1zclJMJfTGKxGeCV38het66qM11RPF6GQyw
s3cxrNFmCV2xLdY0vqriIvSWxO0QMJcuhPCYknmKy4WsMRa5eH6GlCpJSKGpmLPxUsAeBvGqf85m
sOdwNO6WVJabolmGzTybASrfDT6VTaPJZatRbZRaNmw0O86OiBS/6ml9bOLIPYQ0Eb5YzOIhXpvw
gKzbQU0etUGRjfmxz6A4+il0j8MJzc7SRARVHEJYrmhqZ6LGN7k9JXuJ9k3MPN9mFtb7Ua7lZVSJ
yLOkHP1Maz/pMaMd9ZSB3ZnJtGdZjoGxTtllM5ij37dp4S28zx11g6P8pZ9e8FikV2RCmzesxO9K
kt0eylSGO6OHTPGWLD8xJft1reaAX2JDz/uGNycvL2taPa91++IYwVk52smJYjMtuHPcfTVZj8gm
EPKu7r517aAyGTfjzIckbOIgbNN5SyY6PlH4dCbjXOrtktCBjcqTUD9eG0XDppaxeWgRSG6nVbCA
VgOsCwmM+9otPwkYOq6ySAJ0/84l+e/hjeMsWDhAsTSWZzucAtyAG7Z8EcdXcmm7fdKZ/ZZuyfYn
iHG8TspflRlvpEBs2lpas58p+YPWcNt9vtRPlrkOxEqKaY84fgvMFD/lIss/utFV4vQ8LjUqKo40
jhdltkxBrzrDD5EG+rkb3rPHo5K3mkt94oO7emS3CfcuikPSwypvxHSAn45bWj7JJmWLY4weNUqz
r2xKNW0atjO210nxe7TWu9zM8ABl5nOepjqv35QdomYaLgQCLzpOVIUqM9gUqTDsNvEzvTtCym2N
zI439pqW2yheKbvd/LGMxEZolPlhEe5b7HieFfbY38uy3+hRfUymtAvE5OSBZrRZ0JwSrIQYYpSr
jNWYLb48a/7BMGLfLPvymC74hEYtkfu17FCOpm2CgL+8XfK63WfrYO/jggFHS9qFeyVdBtUJ0W7g
OKk3bWrlddNF5XJI5wwRd5r0WEfSL3Ns3naAe51KbyOppfupKeJ91vXv21oXvlmYH4k4sJl8RCDh
xNJw6SJ+JIeWXtUTppy42jpmBC1o9JDdt36focbwVfExS+tqvxoVA9wnkJyx9rVSfan64qOwjZE/
oRM2MI2i1jH8ih4i66xgkVeQ2NeJo96Zs/MJQjjZLFAzQS7VRZ+lmTem89UE1uO7sT57CjOHQKdJ
x92u+Hh4KwVDHn12dDeIY22+QJyBXjVvTE8zENcsbkELMcBxrpGF2EJWC5rEtvbXwTAC+triIta0
JRhkf9eT9Oin/XiNIuaDbZB66jbTwxyW+GocMdJVWsBKaPlKrZm8jPA3Hyr4jruD8kmNESlqOtns
WbTB1nFYldxklmvtbb3vwQ/axu8AwSgnYn0fI4SIPXuBcAMTe88bcZ1EuVfN8OCGzexeg4yqda5N
0rAcyOC0bzbhWI5+WnQXOQpQN8tgA7vp1gC3YsVb28DSq4s8lOgicRkFGqzfYUEt4TVGUV3oxewG
IhaUMxBSCNeZyRaUkWvdLazU8IZHvWmczYL2IiB/6XaMuxtELzcMFqXrY990SKaE6p/8MITuY72J
cFiimQSuuxhzPCzuoDZJxPKrXPMxMY0rdA2Wp5AeBALMz1uZcIBrQHc2+lJZe6eQtW+MxX2Jn4b3
pIJ+Hy+tesJQKsMbF6mTF0MTf6pxV3gnKd31XCMfFyL9mtg0seiJ60ODcTVw5QpGITi3WWqOZy4s
mQzQVF4xlx/HeKLVSLl0SW+Joy40dSzMzgJjEZ91TWetIrsLGV48emVt5V5SGVhB9cXwE4l0L1Y6
uhDUuv6Q9PNNiCWFQBSjOTUd2RVl/KkjNR94cu8cZ9guWdhf2QzQAvqIxk0oGi7NjOkLr8EjJtwr
LBUYceXnsGFucCruCzryfdMn93JCWkUfdt/GvXmBpPiwFNGdU5WapxfFkSkt20hGz2gcv2hFn21P
Fn7k+FXrMyFt8NCsuEhnWQ6NwckOKrxr7bygSkWxFxbFnVG2fBtWCey/BrdY28Wx47km9iMtdfAz
5JspsVH01eV9ahSPEXI1qHK+ylQhUMzpEdDn7Nxxfje6jQaxoZJgLufVR9LL+JumCWI7vyH6VwUj
ygcvYcIX3YN1Y8bp0e6jJ+SSuxXNr6fK6DaPzf5grUrzHd39WsKVjzHesCxuKC/GD6C1+zacblZt
vNciYQeies2K6aWzhwV0CnmSFqGdcsb03knih3R1Plmdre2KamEKm2Mu+8Qx3e0wRi8YZ7ZTzFUw
rObYtuauTpEzjNZogN9lNDIxgvVCi+66JGP7dMSH0ck/KuXeAk5bAVcxCUZMtIUugsVhMCXhUr5I
+zvRj8/AEjiU67r1Zqgfz8Kq7NkK1t1YEJRi3w532VLe9KP0Z/vdUlVfW1QWIASo2cO4uHVVmfgU
dvmt4SqxNfW82cUWaMtqwPYz+MrDtLqramJmFBH7W7Xo9BhUePB7XiRactv6qyFPEbdkzets9M8R
Msw5NV6WIus8I8T8FFoGMGFi71vQmMAECPPZzZsAz+Hqj4tzkyfzR0iAT3gaC1yAVIxxn34ebVQo
xbwydyXCZShcSszcBr8MG0QdpdFvI+a0eEvqHKbZHtnyh7s8UsAkGlbhyuTBR2D3kAO1+G5pVHiF
1OCJPuUJJQrRR5NvIOxPdb9FI+epvHli/tDHzKKYCjElPOZm/Uzbhgd0UDbfK71uKvFQrdbHvi8/
2+VMPJzL1D7YfMRqyehlADL4OYzWG037i63Zk+f0dXHS8m7bqbhRS58Hc8RzC2Sd+Ile3gn+0F/k
pAVTaxxCrTyWmKN8eIXaR9omfCLGF6TXc7RhpJG+MdtMUqtnGNRWEQXr4sAmChRJTSO+WGFle0Yi
C7905sG3cS97qmJiwVgCp8RG/y4zLEoBk8Y8jHysB187xdEEcmsvzx2sLy2+TcRtfjQtd2gRDb4p
FtHcegixghAh55rbOA17v0uX1ENQ0gTIar7axKCLJnt1mPpOmt4t6QIHJEYv+HHwqqzmM9aEyrfM
+GZJS68V8X7A2cLsncJbJ2fFR811BNwebrKqCvfS0WY271TbFuNQBHaBVQXDgbtxQbB827AwnOls
pvac3YNZeFpFNKTQ9yQYqGeEnRdLrX2iu552iYZPY9zFbnubRNbTnC2khY8Q60kVHmcK7C6HVUw+
6zVGRTm+HyLuVvOSGO47pxg+jlaonou+rQLbXu2jrrEXVVZ4IIYm9a0OEVy8ENCcaUvtNdIyg84u
97qz7vACPkvD+tT3+nOWdvEejingajn7VVAOVK8OdRYGLviNPAuMdvnYtx37RWq8p5UsODNDBqju
HQ+QKwv6qCS6i5oNe9axU/VnzFggVXY2HHPT5gvohjxYzWR4tBpyr/TpZgLoeyGIBztD0d4tgwCf
zx+dybxzavFemrbj1ZmoNobWQ1TUlENSrl9wqjdX4Si4D8NHp6pGspkHBpFjVPbtOMw2cSJjbuCi
tvPqNJ4jrPYCeP0CR+OFZbqXpeXofmKvH6oV7adRxa5X2eyOhV1kpVcItLDrNOM1x+DcKnljYaP3
ujC7Y6Ae3Iyle/oQPVahdVsM1u2cslDrWELGTvOlM637spA3fWWu7K+4XfGlW34+olVE2lvsT0Ij
T6RdQpFErSYn/W4kyICDx545xSjJki6QIWUT+T6Ll9aIqeMOo8qM4NjXcEvfx+AV4NxTdZM33adv
jOnfIo2vks/EFlRf+3NK+DsW+aZ+BbVpX1/7q5f6/Df/PySPjZ9yx4/x67+8l/ileOn+yB+f/ug3
+pj6+1fbcCBXMWXrLlJypD6/EchwC7+arqEbCDZ104BARoPzO4Ns2L8aJmHwjutap785/eh3BtnQ
fuVjdKzzNvZ8DbPR32GQv9eFSBht3dFMyzFZWXTlngdbo7TtFlOXeJJiZoFJc5Je2ar6DTXY9xKO
/z0KkRwUBmDL5wMsIkksnTmDhTDgwx8B671QY7nLhDV5c7WUQV9afy9M+/djWrqtWVxIk3jK77Uc
axWv62IhUy2s0wbZMlCbDrIL/iAV+BMG/nQj/qDU+u0wpmURaEygkC7Ps4GHqEK2H4I/VXpB3W4l
jMQNtJgpOqCefcE+Wmmo2/skulzyHhZtjUR+xPKayG2rN/LQaM1seENefEKW6DbehBjIfIAEMDH/
1raVwI104nKJS7wHgy4jYzsky5JeWETTXA0kht/UepHvybEWb2TEfpvx9H+FKqeTIyHBsV2YQEtJ
dZ7JR8qLOwwuAzy7VVg0nqcJD1ZJg1A4sfE0KCSZC9yU3/VuuE1bbcS4WadbgCxceKKxpzeu9pk2
77cvRPIXhgWCLVx5HguuXMJdAGQril1HHS3dmD8w0pixw1q1PC+MrrsVKzMLCLJW3uyUZiC02Xoj
6f/HV8aQtm4ZpgnR67rnKh7oTNCT0i53dphP7xLVFVewRG+NvvjhuSKSVCEtoUtSDvzk6ed/UCOK
RIN3nKIcHdDIYGF40yO0n4NyXbRvXNUf3k4WH2WbiFJcDmS5LF5/PBTKWENnw493NDvNBcbc+V1v
goZ4NEhP2jyLL3rUIsj++Zvzw2XkqHghTIY76LZhnA/JxCXbLDw30Y70axhWLZ3zI0TLW5Ntf7iO
No+KzohSnUUURfzZdaT+Hxu915tdgiQHPUmPZ8bh7enz5u+NcuXh/HYoy1a25Pl0zTP1WMiea83d
1OxE36WPcWhddGScv5H59r0y9LeDcJ90pRG5QKN9NokgLY2Turqud0mIeqTt52xv9PN4g0y+vcoH
af/dpdt2XRYBDuXoOjon9E9/fDgSNi9XLXOzqxwAETPBjQfUNohxU8zis5zpRv/mc8EBFQUkN8x1
TNM6v4qsgmupHNZtwqn8YklDpN6x/LtP37ejoN0ylYVj4jzuEr2/USjTrnd6SaDCCj2/IXCw+CdH
4Ug4fBxXk8aZtBOTD1c0t+rd1DYhAND0adbtt6Ij9dOnfLdKn86FN5iywFQo1c5uEbG9Y8NTybmA
dfmoCaGIgNkw6evPhb6oSzIlsn1j4H02mLeyZXQPTeSkqTfWkR/eaL4Hc9MRqfGgaPQq3z8qBr50
SVfM2dZdjQ+Xhmot5VvjCc7Uk9/eANcGZzB1zbIMeX66SZMpp9M5XVqmOnB6OnBiHuB+pwcCzB7j
hnTBxDQ9k6HZUdIcQmyRcE0pLAti9EoPhQeJ8cZr8qfnzkLG9dcd/YeMQEsyMxd9Tr1bzOFRhIbY
Wg3GwL//ajiGzSLNU8vefFob/rAnEOWFVK/lIHXNLEwhRiJZLCt646H9kxXTJbbDsRRbHOzaWbRy
1zlZleKM2pHmr8F918ljxqp2hPFP31CCnz7q/MllI9cMxSUzv0ko/3hCCzdjHNqhZshQL7DZO8XG
QZkWgEvW/jBnKM5grVBQABn8/FL++NKQV66zflq2S21jn8eLhioKU6uumL89deOHdJDAE10kdjVC
HXyRibwYSLl77XiCr6YCTim3zNBXoUzeuKmnm/bdNXA03TwpNzUKLIr9s90XzBSatWKKuRE1XzVN
pJsa2dAmJI0OVHDM3nhJf9jsTy2D1BWnz7pknG/2XehEXZGLcpdaBWlMbUlOgzfy+F6DfUz7rGAO
2aYYreXp5xf8hxeE47rUMhq5Dby6pw7pj7e6l2oiXYYolYlu6UrZvLW5G8k3dkfrh7XwdBjqcDou
w2JRPFtxZ6VJeyZ+bZcPon9q4NcO7pIPe9IaBNhJQ9ffLxN2yjje9cLOr23CejZFQTGghmL9wIVb
DtY3AD2XE5ieRXzrJloq95HgnvcF2Sp3mWAbpHcZsbN23KSsaaBgpp6JB1BRJuwWLAb2IULyhzvT
tsZNFrXEUmEDvmDKe3wR4iNjrIVINmZvxn7slMmu71mTMAGHOwKMs+uaaDEyI1nX/vZtwC6Eeo/u
kf+cF68gjflk2ASFxMsigwIcL2jS8Y1hJt9sKmfPNEexKbfUqcE99+pMhhD5ks3lrg3zz1Gd3MxK
Ea9G4JjvMoYI8V95G5viodTWDQJ7CbajdvEQbQ0TKEUva5SSLbhvTXzNz8//hxWHbhcKnRmK9Nws
omfVxUA4OqYtJiCnBqKhVW/bYK1N1yNNAW+xHvEGGKwCVkJi4c+P/MOyenbks2WVOJrUGSat3BUT
TM8wQvfBwNoM5xuqf3KTHYyQTIDjFf+h5h1XY9KGqdw57Sw3pSJZukHa8sal/JM3Gg0X5lmWUYd6
9+xSZszJCFNxeqO7Qd+ZBffVXMPnn1+1PzuIYbPdI7Q/Fb1ny4YmZIM2XDBEFh1XALFoe9U06W/c
mz97KsAlDLYiNDf6eTy5MtvIDuuUe0NxsQ0dK3sfh5MMlm6qrrB8q+MU9YDg7Wny9N8/QUW9hNyB
9xIh//fr4pglWInKudjFpZU8W7lWBqKd5P7nR/mTTYZu1Ta5TS7FvHZWIq5kTzHrJCl2RtGoi5Lg
0WtWxTjAumtBMlnxy8+P9ycXlBsG+MIB5Qk9+P6sjHmaGwNV2k6MxCBIk4S6lmzCHY5mfAQMKQkM
grk2hCe8FdN+6n/Olh7rf0g7r924sWhNv9AQYN7kbQWySqVgSc43hNtuM+fMp5+PPgcDFUUU4Z6b
DnA3dnHHFf5AuM3VoygyedhiZDuxkq7PO8SoYA4fDLQiaEfTwdVA17+aLOrRFxl4z5oaa14Uyl8J
3M9ZEqL/b4afb4E3IVrLJoLQj7uvVOrDPs1L2L1Aojail5Xl1NW5MsAnUlVburHAAlAL5FQZxdaN
00DkeYooNNGNQfLV0Kpm40J5P6lcllwo8PyJlzR7WUuTBqJqOPtuzp8dsij/2nMrfLOsCM2qlmZm
DL7pSQpEvk+Hboui+H4zKUhJEo0axKWKujQ+RGBQ7nJTBklVxk/c0TbqjEJCpw4IbVJkdAypoT+K
xN+4Ff5I+1/vJQUZFUIllW0MFmBx+ShaidSG7+VuWYZN/RCnFb2CPNKFRFOg1P5VWV4ykAoCBUX+
oH4gDTAQSR49OT+m/mB/GaDLQ9wfuDZMOjjfqlpBH1DVdelHHyUiork2Ir3bQCA2dnLbUAUV09i8
yLFEF61oW9IW1H4Ufz/0XaM4qhXVn1GGa89a7OffW1+E/b6wkEFFh622nshzDiqUA+ub5luoZEl5
H3yPURH49/b5nk/RcmbIaHWKRSR72tLbhY7EEHldVLjCluRvNS/2rgmrLVO097GqYmsayZRGIGdy
nVwfpqxDdl0CwedKFDg8H749YlD0NbOP1lgVOxXY1sZt/L7AaM0Zj0lCQvZvcF9eD1kCNAusKsxc
2dDbM1Ku3h1UkOHA+fDvbBXraA9B1uOQFhgHQH2PYMr3W0Ha+++efwTPN0HKnKMsbmvQ6mDSaw8k
rz1H54ndlXctHbOzMvgTfAfhKxcZOPyv24u69vE8gGx0wZVN6LAInhGXCXyYJSmG5CJ2wBzJj1x4
0kEXNEiHvmkewyCyvnuNqAF11JkDV39yb/+I91eNqlJIkzWodnz8MqqwpaBKkS/l5YDgT59ahGec
VQHB9mW0b/0ARCO1/OgCZK1HYzbeclpan4Q3P2CxA/KaSKb0wKm02pA/l+jdPA+6ER9DgDZoLBjF
xTdl4UixloB0QEg3tFVzYxu+P17XkzBP0ptXxAMTKhAjS90ypNPcZNaLAax6441eG0QxyPLn6h5/
X1zqDQLKZqfK8y7Tgg91pwOGUVPtdHs910ex5tiGFWVjXX9K4Md9W1TEN8LTZXgvqfqh8kZr44F6
XxSyVHoVlNigaiqQLxdXhdYBodCtkjAqggeU6n3wiuB6c6CLADTaCLN92Q7dBzz/jAeUWSZCu4Gm
vp5ox2mQzMesMOKTT8f7oMdN9NdBwfWPW8xBawZ5ZCs1y2nlE4qu2fgseaI93J7pObS4vpMZxRAC
po2grqEv1jMIEOdAkSl1M2wkPmlamd1PZRweIz3YyLLfhx+MZOq0XwworNzQ12vqFZUPXgkE1AiD
bW9VaIdA0Q6ORVh9b0S2lQNsDbe4liSVV43HheHkBBhxrpkHs/K9s6lZ0dkGmbkxkavj0eHRBU0v
Sqvzln5z+urG78uwS2dCked/SrVccaU6wEO6FA1V6XxLVWB9PEsjbuQZoSdyPV4/46z9kfG8rJXu
k94XR8AcBZq39eiqHoKvtzfKyngavGEGI6qiiba4XbKsRl1ypLUUhNm0x9oeppqR/5iUqb4ILM+c
28P9qXIvNiYukrYq26pmKyikXn+f5Odq7OHp7vLWgVCL4t+wx/Z+0zi5nz1JcghXayJ4DeP7SCrB
P1rgYvJDpcSOlMPPotd3iNsIGl92SPLCgdLgEoodggRRyNu/deXlpazMxrEVDLbpTV3/1M6j99AV
dBD1RMg7FLl3mvZEp77YW2OD4lWlbJknzWd/OTmKyXsrU9Wlr7i4uITvQ0CwTfzoUTJ1NSHNFaow
3qPX+uCbmXnni0mmdAKn+Panzrv43cAWzTeTCAPY0WKXd36OJiEENHfsWwA5Ba68dY5E7O1RlDlW
WQyj82EaumfoPPEP1zMqCXnqcy+I3QYviz3URdsRGQDYoUG+r6+m8E71YFokTagdbPh8j3I32Gcj
ARFU6J0F/aIyNr58XsTlTwKhNgMRaAqSP13/pNquMg9iReyK3MCwIMMMVZdDBVkya6vJuToUNwn4
D1OjrbUYqkw6i+IuXx83eojBTETi6zfpuYntL7cnemU5ua9opxK8zqWfxT5K1VLWrdqKyFW8FO5C
WTlNbEUbUzf/3sXUGQgO0I4mFSTNXXxPLY/6mKIdikIRO8dCNP61jTr50Hre5GZlF3y8/VUr82fr
PDQmp5ENtBQYoa/ekQ9qkWv7in43e5k4IqzGO0Qk88N/GIovo++BoAO9x+td0Up5OoQoz7tB2k28
MgE63aOGB0sbbZnL/tlhi2nEZgNLIyw6dPTbl4tVK3nbdnZIEV7pP9ozdN3u4tw1ig4mM35Ap0qu
ZLgJMGXN0tQfJsnMzhoNxItmBd5zEELMHqmI/dKED0lRGox/K0SyD9lQoQTRAXkzY/oHGhpeFzNG
aR5Zqe4pnlRo5t5g7xGxT/4WFmFReAdbR8pMt9205qV882q2shmXqISH7kCz42B2GHOMRrvlDjnP
zPXMUXO0uDAVOiWQshYzp6Qw9xMA6y66pCgcG4V57AyrdQc9yl3TlDynpEjj/O3W4FHgdZ6/isaY
WAQg2hg0aDAEoUu1JXZgj6KnnIPXEaLb2O8r2QdZD2Hc//T3rWVQPkhRIAdCC9y2yiW3by3dUbRG
vWvzUjv2gQrjDNL7k4Gs3wEGpro3/ervnJvnGhb9GQBhNGE03rYl9KQjtSvBI4VuBeTIMXLMbY3B
yDeikIVyyf8Oo1Pc5UbRSA0WUSRibOAlbDtwE7BxhAC+pBwrpDwO0uQNNGs9DUZT3dwXELzx6aoQ
97Sz775XoDkImXM3sokv2jiV7u3Vfo964vtZZkoPBmVn/uV6Jyv0XqCaqvMaSN5ZCnHfKAe/Phkp
BPQxy4bHTO2aYxp16SFRJ3GaitmIoAqno1eDkLr9c95fgfwakCU8ntzt5DbXv8bA8kkvczNwcTcw
vnkjegYdydAhGGJjQ/bofSzCqvO91KOJ194dYaPmedYaI3ZltjcV0xq995bO1ejj7W6i8A7hCzli
CiBbpba1fU/uouq2gDokqG1efyUM9rAbtTJ21ciWYCkCneUC1am7dP2pmYp7fZQePMODDFiMqmsF
WvX61/NMTmPJlDgNruZlTVX0bYtMvR8ThUPa1+jRnbR8bJGgUIyNp2blElN5aIAmwjygfLZ4apAs
D8zxz6umqvWdFJjWXdrBpeW3IYZtYJ/RNvlfY1HAeHKiQZNCNSfaXOwjYWYFDCSe0lHVpH2F/OOB
JuVmvLeyXVUxt5epE1MKF8tvy0orm0o9cnn4HrHbsZDktWSE02HMFgpuLWCTGwDenkIgjxTj2aw1
KGKhjmS052NxklrSPa2Di1Ioxee/X2KUkugM0GoH+bOIXlAAT2AUT5E7JeNjbMFzjKwOPTc71+9u
j6S/f6ZU3oq5BW1pdBnnP3/zGOox+slmkkauVprRtDPTFBqP3mKec3uc+RcvnkN17rAIy/gDcl08
ugRj0qQUGaGYBnsFdii82rD+N1LlJ+6tLcvqtX07d/oUMHu8DMveSlOpcoCxSeySQSLPUevEzGGZ
wS9PET4QfnLo2kTfeCfWNhRABVIUoKiGtUyQosSGKTjYhJxZHjpFYfqOaRPdap221Tf905deTic5
Ac5H9BkYbvEkoaCP3ZzssUEk5TVoZhuK5pEA9N4z1GMXiFNklGdkYRzsnODNiRe5hDyKhx2evTD+
qLr31aPuDZ9E0Z1ur/Taq4S6F8Utnh4b7OviYAkRSyPBXuQmM1s3DnWsVoYCRXglRI4mjRGAiKri
cTLU/Mwn+sfWmzpXSK0JnMbfqiGs5HXU8/Q/aCeCZRoB1zu8rImJcDyK3AgNXhzBTeUypNUP1P7j
D37dv/SRIR9Ag9MYALa6j81muEs6NIC1sqmdAHu9jX0yD/hu7Qx5hpPOSMylrzpKFIOsoizkRoXQ
kddF2Sor5HKPfo96LlKN7nFgm19yNehOaPL8h6CJRaFwILNzZlTR9Xx0Apaj3LE8dl+QzCulvs8B
cm3EJqsfKahQgIDWUD3UrkeZxfCxBxoZhbYJzFyr/Cxbo3KgGm1ACVNxUbE6eYe5Cj6sOZJetzfh
n694N8mkmXRWTUGHZLEJhyj1JTvvyDITheQleG47lFFK89zjA1/I1rHUYBGwwGZrP2kZN5BdRk/U
BD9WfeFO0JoLGS/AGtaMAtQijO9UCykBPb6g4ezqWfQTlbB74Xf3ABf3pRxjX9D/NsbiHttJBBjC
o2H4H/18+DDK/qOC1QEYmT2oGRuSW+QOCOlPNvKsQ/wlLfOfc9QqqtIhOb4DsuuQyj1oFudjbM6x
5LlyP+xKADl9NmdI1jkuZy1/4xSZ3b4Ivcvg23cIqT30Teu0qXpOJeVDYaZnefR/SkiQBL1+hGX+
pMbIxTAYl2By4O3e92b+tZE0ZMcM1xuys6cgO2H15Vmqy9fba7J6Pwo2/Fw+NBR78agJrYVTjzUN
AAL6oSFGYU7aoIbSNra9kZ2svWokX6DVKONptAyud98Q2lOLxd+f69GCeYYAgt8mWyD/9VEgU0Ha
4DK2FqEgIgsIMudy5EKhLu96dtLOxC/nP7zQtgVM7A+TACjc9beUA849idlHro5j5sH35OiATFRy
/uvF4SDCG7YpKlD8WsxYMWCOkNHEdcFJ6SCNitkVLvOcuNjqyK5EAoxEh56Wjs2Q6vX3GF2l43/D
zTCa1nTfSTGmc3FunbU8jg5RXOQbucLKKhHfaaSqwMg0KnzX46WU+ppW5csSqvAXxAKjx9H0trDN
66NwT1Ktnjuzi/uOIkKbykSRbtpiSpykhnn0O97c26u0OoqJHt3/BP7LvYBVjNUn89zBTS0vZogr
KPleutE1WTmoQM9kAdcLBA5ksOsZ48WeVC1oI7dFv9zRm3SE/ZsVR0MU/vH2B/0pVi3uacYShkWD
RgXpt5w3pC0Qw4TSEY1cDzv6GWm5t3Ct7U+VUgRPrZTm0zHEyq5ygIY1xn6iSNzfIRlmRbsq8KaL
kGQMuDgnOVx0WY2/VIFaIqxp/zK8aTpKiAZ9HkITG+5YSID1stFOHpQRgMOuLESn37VGoRo7/ovm
1UcaZDby6LveHUb0EZDRVkZ/r5PZ/RSgUZ0Y6zYQEL5uZ3ec+FJ59tTK1o8YindfsT+I2n1SpX3j
lkbXil0I2arfZ0qHGl4OvnjvVbn6Dc9SM9q1uZ6e8UXC/YiF+AkgxRh2GOTkSLPn6VNVjo6KCyye
BMPMoMzppyFKBBwD4KGafC8aW51/HzaBpo/xHT6XBl7atZWaX3Fbk18aM4eUZTVN9SUolfqfaaJD
uw/aoLARjrfjrxyZM/8nwgFYJ+lHDdXJFnF9I2owAO3Mb9CttZeKNAi3OTwr433WmX2AVL2Ih92I
t8xzBfrz1KZQdw/11Cr3zFk73VVF5H9C7r5EvUAtP6RmUB1RosLlJZ/UB7wUcaM2xvRkI9qP9GKo
DvYO5RGqmfhrT1+0ekD42fKwhTvc3m4recHcvKJWQosX4O1iZ0sVqvwYhoRualAaLmzr31arfdSm
0VuqCuytakvfCITWjiyBt+DqAeFIm+76MFWBlpFXUlMXTYoeRC1N8HfNYKOmuXapcopkS1D040Fa
XHKt3zCfdI/dnlyPWEY1kFkojMFRFW98mHqldG7P5NodQQnVBukEyc1YdlZluZf72uCztIZqmAW/
GvU4CjJ9an26PdLamlkWSECgFqycvZhAxFkmilVD6IYIoDiSr1kvUjZSXk/H3sVPRf4nMfF4vz3o
2nxChgFWQw2Y8HX+UW/S4qRVOy/EjcfN+kG9Y392Zy0dcjePhp/01+SNTbIymxSJ0QIDqAS9dZZh
fjscVmcCJe2aLLxAV8KOjfxQFOEv1GPUjQ9by84YiiYPlWnADsueMWJzFb5BJPymVaUfvYTHRLYq
5YD6iNiHeolYIjCAo4YLI2Khvnmp1KI+4qQbXPxO3mKjrCzu1a+ZJ+bNPFtpVAocJwiIh37f5Xmz
N9AKRmojBgmMSe4ZCd+t4sDqZGtgd+YmL4HbYsym4Z4UFecfsW/7qBtBcWiL0XAmgZbKX28jnc61
RWxIiYlb5/rzuPZ9i9eNkHeKkxMwdNnxI/RYG2QUj3JNjf72eCtkERo1bwZcPKe9FbUImhWRKyZw
ehjGAD3ydaqEKI6g21t3e3qc0jmPssxRi17bN4mwj9DmNoKu+VAunnUK5gAuKClRX7MWh7Y3YKPG
ConOTO44dFVTUJTOvqvJIB8jW6THptZLV65i6aQW7dZx+mMKshyeSr1B5ZUiBCyO63kH9jRkkVC5
M2Q8pbG9OOa2tcdA8r4x238njO31MXQwY/7s9dEZPMo9Adye7XCQmuLboORfheqdEzN9EnK3H5L2
o9ra48ahX3kZdOiDNNfmKiR4oOsf2UGN8su5Q9SjYYo1S2Zj6Y21+u0tsTKKbSjMAyVOe6ZGXo8S
A3mXM8mnRzJaPWLZau7GVqxsfMvKxpt5xlzP1sw05lxdDyMnGpz1kLS5koBQ9/hnHM24iU/pNHhn
+sHi3pai4iXPEu8oV4FxVM0KpZ46/H37c99f3HOjkqRPcDfSGVkc7h7TyFF4JUW/QM3vY6POT6Wk
qS4pYf6jLDVx+v8bb/49by4wRAn9Sgbj4YgxGg96BJILuU5/Np41KANU5QbT/Q9x/Hpr6/QdUA4k
MIfEZy6uFNVm09BQ0R1YUcFLoQWTgUYBbozIDjeaQFUo7NtHFPGKj+A0QmrZtZF/DL1aa3Z4lrea
Uyoiw3LSHivUW/JMuzRIbI0HRCX9GmMVZPeOQYdNKB6dtcCgSTNSGY1iT3nxCo4LBrvhgJpPkkfq
vVWNZUmBtY18TAIrPPrqdtB+tLaBKnmdZihyy2CRf9k4hP6A4Jx+DUXeEPCCp8h3lR5V3QGJzulc
BTpqmLg3U3LPZPTx9jq2m+ZOkaTJGYdEfoHSibEncObGurMyL05PHsr3Ngo+CgIzYZO0+BdLKVmK
ZEw7JdENNFfRROv2RunnyQHD4ALKWoqBHJJVYfI8xKJFaG4Mv8SGVBdH2fOGZC88Sf464s/5PFgh
9kxFNgzJhZbZYB1o5feiqxUHoVD8bk17wltd6dLhgV8f3XdVWunoamfILsetrG2hbVewg4SsM+bU
pKRpcd6uN5sqJRG4PGGjYKCeY63VpB3aL3a0Q40FLZxxrI5xPo4OHQNvp9SxmB0JkH9uw/DJKr3u
LrSlCd+3ui0RfdhCo/0pcC+2JmAL+mICsutcfbn+edGAwVZY4vVWi3rclT5+lz1BPy5l6G0KZU8c
/AK/ET04DQ9ti36dUSAGpevgF15MtIw8r74UIntlZx7/+phCaqabhLzGnG7Ot+SbYyqKclQ83iJH
oM+MzrgYEdCRn7Mw178oaFxvvMPvnj9iVYpcikx8rFIcWjx/flPisFtOoav7GWJ5kozTGg6ND5ZO
IXCIUCatPJSFY+UbssvNRtAxT/PVMsyD84n0WWiPv0PNTUOqtSj3hS6c/tmL2sfAOfusxEgaFW3x
29C7D7cnd3VA2r6EygZd8qX/TSihQtQXHQ9ZV3hYaGTNqzlCXbExRj3qpWHuWgt7zduDvnvXAPXT
HOSVZ5KJ0Bf3YIYwUxZ0fKXcmkQwfWLvM2/c2tPvnpN5FGIY3hINANqykGjHA7wBrDvcEg/oM1qZ
lG2lJDgGNRK1vYel4e2vmp/JxdpR3KFJQQOUZ3tJes0wO8QPpJzzOIHSGaxfikrWg2dm447Gr9h3
amHMbYutrs3qdL4ZeHG1lJ2Pq50g4YnSUN6lk985XldvIX9XppOXmbAb7D7gryXGDu3MulPDEcBC
nrWuNMXCQVU/PJryiH2Yscn8ex+WQFZG8mquOM+4hCUMTPJ9hEKRxXW9QlVPJg5FL4U/aHeFz06t
rbA4N2ObuGNneBesd/ODF2rBLrIj6ePthV2ZX4P2J3EvjA362oswDHuoUgoyPyAgHn/Oto2PoaHI
59uDqCvb52qUxaFAtMiosDLgcwN0YmHDRHtVqv+lSgM7h+djRx/mbJeDE/k0JCjxHcZ8jPaCjuYO
Mxwk/6zqSC8Na7VYPnrmTKEag+MY0nEIedEHWX7u6+hDk9I0AfC4Q08bXU5Fv1BUMY910/yvyRNK
W+vGQWs7BujB3EsE6cEZvL64y7boPKHGgVvXkr7rSWGOsSl/ApaG+LJubJHy3qfHbBj0VUxYa5Q3
lGU/fBCpFE2N8N2gK39h7qseolHXPiDo2R9Sz3gxtDE+ghkL7rmAcY+AN+yMyAhfOs34a4zv/Fss
oOsgIbjijEWTN9OsJofp77t2oUVHSet9VILqae+pPeWPxNQdK5m2CgQrW2juAKA5MIPXYNdcTzgZ
o58qDRsV69znzI/Uj7bfpq8KGIGPSqCX+6ylOLxLCuFt7d6Vd4ShKblwTukQzWZYbx9pij8TSoxh
4PYiv/jKFOxiDxfNuE/oYwtKiE0cQk4fvg6i5Z7ynhMhzppZ/qSe8as0CLr6El+WtPttBjHt3IRw
T+p+0PU4+bYlH+qqfYBCESH4VP4QRl4f2xRZZh+v2tvncOWwQwAm+51xhnP/8/pD2jY3jdFmDodZ
IdMWjXBsBaGG/zAKySPrBKhCLMv0FDlDDIw9H5vtsjuwo1X4haO18SKtLgqYN1pCECg4FotvieOY
BiLqR4Bhpj1yBPIhiBPlnJp8WjPNmQQVtI2tsDqB8DZmlQnwL8vOGuqjKdZOmu/Wuv2zbBScqPww
3YgJ31cJCKQ55eBfKArPvcLrT8tx6Y0sIAcoPUTFk16ayq5WJvnoZ0HrZKhCHqimxEfgf9InqSib
fVkl8hHsZvgKOK3f992AWdaoG0/d1OgHuoEKMWwlpktUZAkK9y1/lZJNkbrV2QFfgmABVWzKr9e/
O4rC0GskmSVp7X5nqkgcmV3w+z/sLuquc518vnkXhxFTYa+ySgaRzbpxNXw7jmaVFYe/H4UoGcYF
8EVKcYtRNNHEPT0tFnpCoCIbRYXfAVHB7VHeJ06s9AyVmcV+oEwuI9S0jW3dQ34YdLYcfS77ST8n
Mt0lrG+R4KFGcwAfBnWiB9U8FcMzOi4ChABQyhgk/AmxzA7XkQo0S5aVGxWEtRiFor3MKKqwEKla
zIHq06j3YZ87vCXtD9BkuNND/NrL6YTzhlGjzZnytkAy0HejmUA1bE0niop6a5bmgRbBJ/0DSIBI
NNHIXFah8SEIszZuJGdMc/vJD4f70pdQS5VT3TEiDUeIok/3ge39pimV/vZ0nwBg6obnwsiV59tL
trLHkfMjsqdjMgtOznHBm4QNT/C+qq1ccopkLA8IbCm7wINa87ejzPhJom0gVLPo4+Kxq3MFhsWE
8pOZqKjmNlF1DpJ4S1Dj/RXKKMznfINynpbMQnypzDhTJs8B8KceKmylTnind3sVz9qTCr4EKVR1
2DhZlPjeLSfD0rrgTaWvgJ7N9RTW4ahVxtAg0N8iJhUq94WWFj/pBVnyUdbj3i3AJds7TEwqbd+m
dfJieGLocD7ErmPXyxOPcCHkF4B24zM4MYlHWH4yI9t+9Ts9/j7kIOGONiBbukATauFBoKk/Sw0X
KgSY2xFRdcSrv7cJsvOHUrdGiSpSk+rnoRok5GFp2CYIycdqe0i0KfoY4ReKYwkNVqRk0wBbJaGB
GTzUSmQPh9DIfe/gdYZk7y1JrSKwL4n/0I1NeF/hSvNt6KVgLvgUP0K/HZNdHEFkRAe9DRCgLfRP
Sj+kvzMMFf+JCh8d+8mXjZ62pNGxne2QvEAK/4n1xn4METgysWyQGQrdbJT4w8kciMBEXwBZMSG8
T4iU/4yskhOQx3X4Q+ptBR1lrPy++JiZfTanEeY75I/PSj6hml5p7AE3CtTM7dSmBSEErvXnoCvt
kxlmyPzDyKlOI/jq51ShzwvqSJVw7tBD76gB3jkFLf7kO1WSk++BZPVfUKmvnxNdmXalJ9fPFt2j
fWCk93GbSgiqWa2cARgqKLhkvYdrdmlcuF0EpvCl91xGkXdMKRdhA48I7yWn7W2fGikK9V2MHJp0
qKwa+eZCxI2103s7DPfkREaFnGZMqoBeGx69qeTZvQPP2/+uZFOHZruitI9RF8SjWxmFpO//T9JE
iOuUKjgS5PrhYhe6/SzFZvbYydjYJaiUpDvUN70PQ2k3Lz74K1T7rRj0tJJKFgUiOfY/WYkpPfdh
mn6+ffrn031931GjgjxOOwxxmHf0Ab+y8aqMI8/xa6RBvQCBhjZXVFfU5qe/HwnkzsxARQODzP76
KBJZlGrlp1THERu5FHXwu2nj8lG263Aj9Fz7JgBiKhawwDeIpq9HyiMM6boBT7qK1MAp/bTCxcoz
9nUrfb39Te+R8MBrUSZD8Ya7k+7sYqjYKiykp0OQcn6NTJM2pR8lQaefu0E78ZCMWGzVdPoBGB8C
3LVmvtDW1frnexZryI/gB8jEwLR6FpdcX2hA6RDcdlLfnJxkMNOdMdiDk+vZJ3VsLxClq53pWZhS
evWPLEIKP21nky+p+de3v0dSf2ka71tomRcz0MzfbTH5pxrLk41XfmVdKCTBLSSTlbmSF5M1YNKk
yzl7rZHqzq0C61eCl+cRfrS3u70uK6+NTl8XmBbMEFpvi4zZ8j2AW1riObiA5IcuNWj3tUIcKGTL
KEEk2oBx0PTXWnzzZmAPgLVETwu82vW+8z2MbRiG0rTw5a9dg6Wbr0b9if/W/A9TCcuJ+hEHF8nn
xWHCSUW38XWzHTsO5F0bxsEOwFCJnmQzbZym1T1OVMr+xgEZUPci+7GNuO3R8rCdruqByeReKo62
ZNTHelLtYwLM4tzz+B4lQ+kOWM1m55JIYuMpn+duuceR0CHHQ/tWpXR2PbemH/ojlQrbmSIlcSga
0iAPBssJJxrWaOJWH8uB7CQxsq1VXR2ZtgpyT1wo7N3rkQ05DTDhpGzeQO4+ZllV7vSgtO6kDmnV
GMfPT2MeYTcUG+rGIr+P/wDSCagnBn08+nmLkS0fOZXKh4PbgnI/jkWh0N9AVv/2WVk7lfjiEZrN
9teE39ff15e0acJswG5O8sJDHZneD9he96DrxEZDfPV7yEJAzFBUeSdQrRMElUms2o4emuUjXcOc
nRtugY3mWXm3U8DeGzwyCqXG+Ve8iZoNEBM2AQejZEg5dZVWO5oyJA8y9kgPGZXXjbtmvrWW46mz
bjnIHGpz71joVRQMoIxsR8qC8skeEb3xi6Y4YlqAD8rUqYeuwV9Cq3GdyKp+q8+/dtVxm5InsFdU
Y4kywJonCWQ8jRxPE/0Zfzn7gxoJadeqyLLQ74IMJofDl9t7Zu1MvBl0KTHVF4oH0o1Ba7qSP2vT
iy6aSEMHHl76PNp6BacZF2ZJmB9vD7z6tVRCwWVCDSIrv17cBh/IClwSi0v/DNEQHDEsLUlO2EVU
2M0F+SsSXD9vj7lSUaYEowLVnXtJZBKLc9iaRuQh5cQJUYIfeUL+Qnoe/Op0U9q32tg5CKVMeK1k
uuoIvDjvKjR7MaWpUwffNO7oMa3BNEojzRPxxZCq8kNtNOajOiFQkLJFHMi65qnUsY3u6A87tO/V
c0JxDVgm2qrIwWX8r1r7s8pS/+X2161uX+TE0btl9wJ9vp5RPRryIO+ZUSOTMMqRwVtd2tomkMcp
4WeYoKMaK35wkXFy3ym2V23JrazcP1R3eVx0Cq6UoRb3T1BNgmyL56XJq+YBm8bkIRys9qESerqf
sI55kDGuvbcaTB9rpOt3ZVDiq0Yed8iUWMbcWSTntB2sU4+02G5sO7wMU1jU8Vga+04GUdlMVn9R
pUne9UhueYh34rpF2scRMR/CRPGP6FvInwwLA526qMXBRuQPN9Q6OMgqaJSB37I3J1W5IDGIapqi
0VoewokO97HVaKLoKHzRQNWDpnStdMpwkQrHr4rix+fbq7VyhaJ8iNwvsAcKX8sgWm6TUpIr9pTR
pN1DYXX2UQ4DbeNKWznes9Q7HSoUr+lnLvZEkBqhh9krAaUhiaOfDoidFkp08CssTfDoSQ5q2qRO
zmPi3P6+tVh2xq2g+8ntTWKyuL3zUOn6zuC1BZObnotAK7sLRHW13VvmIHuocBbj98SIFMzUORBq
gK35LhnEESbYMGLA3erfsrBqX5sCF4Q9kk/yvSUHOJuGWl0jwRwq4TmYRP/XjKaZZTEzmbiXiMKX
jYp4jC0pkeY5yxTtJPlJg0HQUADPLvPDpOrtwTQ05OaIIR3JbrdAhGunSAPRy3s3V/mWWFQfrMcw
VjlBWgrEFiNIfdcUdXIyFG/jCl7bggC2KBVxAQHm1a4vjLC2BDJ4fKgSdr4TWmjo+XiQbWzB95Q1
5pPgfQ6ADKDDf5pUb57xIUzDtJ4qIryq70NHqUOr2oG3RYBvIFRLsLeOute6qvArw/furveSMDmF
UoL/VQK2kxwoHxtMTwc7fL29Sf8gXxdP/lwwA1tFRYnC0vxKvfltuS2kyBMJ5pmNiRWu/R1LylkR
MD1mvnEq8vjS5cmj7VEj8fWXtJf/ibvpoRhxMq2K57bsj30R7g05e+0ojBeNto/FgF08Lkh4AUo2
tHqfDdNq3QEOT7VTkZbZmN+Vh5Si3wwbgKxJPW6RQISJ2cZQHCyHBAmkaws+JS1afV/rxr1iN81B
zMDQjXmbt8Zy3uivg1cgVyaQX9wryYh17TSZljOKtv7ohZHxZAObyCh6463eQjbEpQlkyD8Q19Wv
IK77ale39g+poiS1K7twfBohm//0wDZi8zgMDxHV+XQXGGH0TZUUBC5HlFK/JLHR4A6Vo6G6Hz1P
/Rp7kbLF5l15OJlBWieoKgJ1WuYFQ4uGfZCNltPYPxIc5C5I36bnrABRhidzf6jk2NwFZRUfNR/m
w+2pXOnRztpMBnAdELUQihevZuIpnijgkzgR/eCdiMqL4tWuFFUfZd+i9a1kjtQmr5mtYCUl/dah
yqhhvSXFu7qLBK0j8qM/z/f1QVCQQ/ZjwGjO5NuPSh/M9fuJ9zILfTzSymYnvH9vf/ja7QPannRo
jgKBM12P2LcJWk/kxU6h9GgQpZbY5wFX0O1R/iBnljuVGw4PBujFMJmXJzyUUXJped4af/wOaddy
sIqGmAJA/KDGaYhnGc3wgobKeYizChs5XihbCYxPljdAXg2F7pqKX7rTNDduw6w/0coO7kcUGy+I
EWoO3rXRaTCD5BFV979vWM6i6jMmaAaZ4C10PUv1pElZXWiWU3ZqfKHFpzqy2uMj6quVa0+R9OBL
2NjenrTVpSFGhvEMwwyEy/Wg1MMnlFkmy6EygzWsVZqALUtjI0JYO3YUKmFL0a4ky1OvRzGnqqg0
r7ecRLFyB9aSSVm0t51yyqNPhhHW9+EU2pc066zXKimTjeHXqiEUQWaBGZQJZvLw9fhe1ZV2gnmx
E48RUiuEY8SScXjOQUbsGy+wX/HJ7IkCehxtRUz13GzVjR+xOtMz7AskH6/jsvkpFSHQq47qhxVg
VDd6Qj81SG4c/sN6/r9RbHlx1AzwigOVc8uRtKq+b+sMxQBbav7Lt4CXUwCYAdu3FvNJ1WakwFKz
VZUWq4FW+b/MnVlv3Eiarv9Ko66HfbgvwHRfMDOp1GLZll122TeE23ZxX4I7+evnCVXNjJKZJ9mq
c3OARqEN2QoyGMu3vIuzj1xEXP7Cu4BlQe+IkBYo2+lXy3ErL8x+YG0mccSBbH8oUUPcOJQvLU1A
ePAF4TlJDfTTQXS37JAM5jSc4lJ/i/Vx8rh4BGLK7KZHI3fQDJlahB9EpR880GYb73gpT6XXxRPg
zwS3dM3yDx0jq0zUltkasYPOVNos8LyzHnMD4bpfO9tLfzONbKp8TJXUxU9US8F9GjC1eUfGmXk+
1j11hMtOGf7eD9TcfA+bWncP0Mih11FaKI9qM+8RiUpDba/xYPraqZnjDS+cGpNar4h2Rs9/fSUT
spPieMUTx2f0ZHh5+/X6R72UphBr0zcmBgPZv7oDQWXE9SByYpgKejgQd4vogVsBiuZ4TMmpD53R
4zerOvOH6yNfuvckSZiOImcQDIvTL53purBpqHMLLVH8rsEOYi/s7DetaT64vfsUO8sWKNLmN64v
pJcjrhawmbsAXFTuIbSU97RRvmOOumBkq+6WcVE29uSl4BvvDTBgyPrCa1sT9kTTJ33Wc8vmo1L+
VjTVJPwaXe+DaNGqiIk8HpYW9dlyVj7FdufdjahT7ifDzXa92/8AXf9qg0DI5Vzrkt0HUgI88emM
N57i9gpNkCBC9e2Ijexw929kHRe+68koqx28DHETRfJgnREluEFN3AxQBbTpKrbtuyyak7eK+hfy
KTTYXBBMFLVIu43TN2Ptjoonj1mjWkYSgWXe2bK4cX3Fngt4MYHo6EiNm2ecz2oB2fgSahVQRYpL
+vDe6r2YeAXz4ynW4kMbae6nJu3mYG7DZt+as3FXGaX5jf7j8BYb8vwuzhRlt/TALq4/2IVDk0RA
okLJnlWKiqevj1qs2Q0VCjXxYktfZUDSeE6SKfWqtSuyguaZoWjBYBmfXbUZfr0++rmIjIekk5wT
JBJg5K8tKwoSkYVmRhiQMg7NzkujEb92a6h3CfwNJPrwN9xnbhs9aUJqp0hSf+wniuLcL52wcHoE
M+y7JQnKXqFrfMCMKY+DtEpyuRfYXX7m5ubGY184+SDTkhtLUijAyNX54+DKq6SjrDh5+vhm7vvi
Tiii/+TlMfIiA3opDoWvQG1De4N7cyH0oB1BrxiqOpCRdW81UzUKZz2iCNSO+h9air1zOizuBvv+
wijPEEh2uiOVb63TReGleTrYi+sE2oxXq++5tdH6lomF9fXPf77foZsCtJQ8PU65dTlZxcbbqNrB
CcLWy/eqksVPcdqkO8ucnJuJtMcvvDB7evWgstkCuggojATFnL4cy7GuMw3rEjPUW+Evrje/qzzt
c2jrzUNVL+X3xpnsjeDgwpFO2RASpixYoCu2bvPgaZRQf4qdAPHs6I6Ca/s0W9QW3Egz0FalXiq0
OnxsPDAn02R7j8iH1EFl08RsXbrXpoOn9vWJOP/KlMnY+tQyJdR1jQmKezeM3Nawg9wL86ORif4G
h1txuD7K+c3JKPBc0eMD1wXN7nS68QyPE7zL7ADHu/zYEE/sURLZo6g3kaRUWyKyW8Otlm5reG3H
qrIDWED2DmPo5uANIHhVpw/3ejK8Pkpn+5Ps0VEzEKJ8/u4valFJrjTK8uyDbdQNft/0YPNaGTeW
z/mBwygyQOeMxuxx3WVqWtvA0qG1AzvUs70RttP7wYgMIHgK42GJ/OCAONgtybRFLpTzdRr4UGgE
i82tT1GYhvfp58uj2ivyubYDENDKbs5b5PDMXNwmmTNstSLOh+L1gHMwoRCH1pXNOkcehwDSCpJq
1G9h5IW36pSJdGPZX3gjKQCETQbde2K6VShDzaCIIF1ZQR4r0X2WpPpxAEYUVMKpNk7rC0PBqqVR
I5GMsLBWl6vZx4hNlDG87kSpkM5bxA7nEW9fV8tWKejiUFLYTnqVAc9afae4jZO2GT0zwBC9CpQR
Cdxo1McbDR7hxmK8cGrjCWaruF5IQMAajk0jrenixTQDXLDh2WYh4o9xZD2qS5J91hpNvaFkt2x8
tQudCaaRXWDCqIYEtabMqxpJE+7UBjq2JMFiRNpuqt19mDvm3ZBnDTqYg/k0Rvr31DOSD5kBjBAv
mASDes+7iTNLu1vQEtnbudkFkZvlQd02qt8hZvTghOOn66fehTl6LpIRL+Meh9DZ6bYhIwlJAhd6
DYXpcthxNgQ7EyTasSnC+Hh9sAtnHnkn7WfmRuKk5dp4cQbRo/Nc5J/MAFd0457Qw7pRZmVA5xAD
lFkpxlej/gmzgPeQ7SLNCcLydLwxr0e2MIjccAG22WiwnAu3SDbe6sKKfmYrYegsZSnWm8dJh1TU
ecIo9mw+2V4+H6J86ZD75zi/PoHygVeHHIksBHWaR0DA1zBVHMnz0kgdqoJzo70NvTZClCDZCrUv
gP3xl+MUR4SbZjYt7dN5E4UzWUi26gFmxcqd4rnhU5tFNV0pdEwyPzGV6uCKerrFfWz6WVTNHJST
Od026EO8pUVj3Xs27VArEdWC6E6eo0+hZXivJLHfO/HS7gBF2u+sPJ6D104QzWHKmbLmy+ZzVgdZ
Z4iqs2tXDzKLInteh99dt4n+yiBSygUxUENGhKfTo4ml6BFR1gP8vAcgclX71Y5E+fH6q5xvFmyS
SfPQlqJIRN/9dBSziLIUMQJKyyjs+fRh4t3SdaQJwChQiU62nP8upDinA+qnAyojJO90sh3ELpTu
bs6bitplXPwcqyy5ix9iuH5aP+xIzxykXnoysWSKA2Shxi8FTlewwR3vqW0rcXASapzkkOVNWyOw
d31ezrcbj0lbTZaPaaisG35GsghAe44TzEkmdqInEKxHtffBAhgbH/oC3YCx0A6giMt5xVVyOiX4
FnlguLDfTiKkEKGeNXutqrSdItIpCMuaSjny3bdqXbV7lJrm/ZCZys4uRblxxpxvfB4EcwNZySWh
W1P7TI8MDcaHE+BINhzHEG15Y/a2ikcXitYMA5OAdgCEmTOMUlQueRvSvqbrEEH3h6x0jMK494Ur
yK6sGvWXGcnGHBey+xo0NAqRmrbxfS+9qnTVlP1GcHRrXFaVxqQ99PyDOHJMPFfjameovfnqk5RA
X4KMgS+QWqxbjGrtapU0ZAqSbnT24TzOx7R0ysP1tSpDtNPzmlEg8SIhJAU/1utH7ZsJFo0uKW0O
IEBXm47a4vwcY4ekW9dgPI1ZcacTA2yEPpc2iZQ5lyVeqd0jH+zFTYukbBfmwmQSl9q571orPLRh
jlW4Vm4Ndemc4nQi9AZiijiJcToUngqGUs98r7Gfyv2Q0tHStCTFVbnjUrfM1ycyzykaLSIQtJKA
czqehtJ1q0yjE9j6XN3qfZL7+RC7G6HDxbfifJe7Xh7Aq7catFkC9ycqC6Xj7uia1KThSXlMivFX
YxL5u+sL5ZkidrZSZCOOUg3h43qDJ9T9YvCB7DxATYeqFNMu9HodDPIcBnpkRLeLMdBCohIBeDWZ
7nS8ISF91PmxmNDjJVDs9prambdqaqAaUQz5vlOSHzAR9Td08jQgv1Z11Dqtvuuy4cuSQ6/wNLAJ
Q1j0b8vSMQ6QHiIfLZBoryHFvu80cChRGpYg/Zf45voLX5pfqmgEZ5Lqo6770obojXpeqKgoTa4H
eZ6FAWUHxoMTQPvR0LYwpfKDrSeYY016a9IHQOr/dNlkNADVMHbtYO6qEp393ts5zOM+xlNjF0VG
7bfQY45o7trHkfgrgHmCMcDYxG8Tc3SPoh8MX4mWObAWDHXy3hx3swqTZGgLzUdLf3jTY/rzEHE/
0jdx2zsvdKejaw/jvl8k2HOM5ltn8ZodEDC18j3UhI91E+KPjLOH0aJaa1euzyiuXU3YbqXWjT4b
6X01oS3wH7XWdFHSNE6QFRAoa2Vp7/KUe2+hyfj5+se5dGy9nKvV4q81EbPGaBC1ni78piuMT1Zn
aW9FmBo7gSL9DfJy1s4DNLW7PvKFwx88F0JyHikvRQS5bF6cW1NUeWbrJBzLgyUe+gltdS1v2+P1
US6cjqDjuNLRM5Vn5Cq0AiU7ZTbs5mDIO2wfc6s+Jkb1MFlTu3GMnKdX2HG9GGm16orCQOo8jzhG
osjaGXo5YokBSFtZgBw5Cpa5jao0f2US4U4QA8sgde1sosDn6ESbcutY5XRTerVCzyDdwjNfmkSq
8bTHZAPIWhcKYxFHtVlTKMyaHoUaVSnRSxv1u06xtjBzF4fitJAAGrC8a6PjWGmSyNJyh2AzE3vh
6R9g+6bHtgKlcH1lXGh/kPK8GEou0BcLsCryHsyubQeKbTlvPCeugzassgcTDlYweWH9Vany31N3
6nx7EPFd4hLr9WXj+CJXm/u+tL/nAP43YqL/y2PR/0An7gJ1pxtKL+mKgn1hlKp642iYZu5nt9L1
Q1Kptu/C/UKWIhnnt3WxmI0fWqK9d0ezbvcCB4yjPVdAz9A5Er9lnTptFU8vpIxU32WTE3gwXlJr
0SAErvj4A5/IjG2kJ+Kgrqb7xXO+at7yNlZAVakaCYwJ8y1O3xn9dBz0+M0oEc99lryba+XW1spP
ldXtZkN9bB1lNy4I0F7/vM/B4+oWkEE0PG3udfJn2WV68XkpdThLm1PkdRUlpL/dj/O9Z0XDoUs6
9KtwVQoKva2PEf4dfr1U4xGTNrEnussP82SMBwXh+0NWzOlRyXPz0evT5cEebRDcXBKH1F60z/8B
qUADy21hOl5j3ayWzngAnWH68H628HkXAF5MPDVrVK4kDnYtJjcvYo6czLQDqRT3fa7bykclZtin
qolCeTh1O8UY9BtFL5Z3sVcCHfQSUviisI60pzfZ45cOcPBm0JARBpFkg9MJxkV2mtPUs4NYIjTa
pkCLR4/MGys0Cz/NF2RrXSXZFVJlT83tn81QDtCn88wnPh38sVH7oIGMuXEkyu969t0pCQCIJnvi
2D99LE8Bm5Jz5QVtHD5wsZcf7CwSH7oBSd5aVX/aiVMfC4irgbGgs3h91V2aE3INmlSoTcE3WV03
+jhkqZ2GdkDCM++1ZFqw3Em2XI4vRFSU9wH1SkoZEf/q6uy1cGwp4dIuqvCYtcJ+fCjn/FcTtsEh
7bzX43EgeeF1BqrQIctYN9ol4aBPGscO+jh0DuFkJHuhowd9feoutKMYBucFk4oq+dNauqpoY0NT
RtokZZb1PmJA+Y7C8edFF95+5v9/HWeEI5rGujOiCvVk942rWPu4nz5df5Dz2cUoHbFEBH3gWSFP
erqAGr3V7Cgf9WCa8y+kXPrOUqDxRljTA6wqu431en7jMRzMJ74nxWt0wk6HE9aAv69d6oG5KErv
Uwbp/SEv4nvdrsxXtzNOx1ovT24GtAszylmhOj3Y9vDD0RGF/Avzh20OmsvsPizITl8or8LMamzw
hfMM09LtPfVgzHV1cJqOzMqZt/L7SxNoQSGWkwj83JSB2YuDHmPZWcJetWBy6s6vUF17SzBUHlpL
mw7XX+3SUJShVNJ8KrPU0E+HKtUCXQQUqmiyl+qhTwBCqZ2LgZgTZhtDXVqFtnwtDhEIf+smHuq0
0KDxNiBhMs23RlXXd4jV1ocIMNt9WJdiYxmeJwI4KZDaw7OQFMM1Uo3jes7ipOLVFpXC1khx6pBg
YEre0hWHUBXFXoFbt59yb2sHnB+aDK1T6YZPSrdo7aYIbDrR2yjXAuzam5sKHw6/xKZlY0Ivj8J+
RqwHDbl18WLplFlobqLhSauZu66nTgKDf8ul69IKoZNHQoN4DhSt1Qqp+6ZGhJPPJrXt4SrNCwaU
NVYopmg2XujSCgFaws1L+A/uYrWZEYTW4EcJLVDTNvfTaLL3Tdzr+4j81e+gwm4kOBfiD0CuGuZg
iFFZCCfJd3+x0STWbBkVxJpzrUveKS6yN6YaWX6Gs8ChYAHFvoEq9t72Qv2oCnW5NXUhdk3ptLtw
rMuNFXv+/jwOETxiKFKabN0ACFuSLVqzakA9xD7MlduDRcuwJoP8eIA09O21e/90uNW1UKqVBr3P
xL2vdSHyqCIJRu7LAK7sx+sjna9UcEdsfKl7Qly2PtBa9ACKomQkqVpx44lwPORaKTYMVM5XKg0x
bh6qhuRB8KtOv6bblgjFVt6CZFpb3iZWHgUlIMZbCkhbjdILL4RjFTJDRGWcLs8o1RcLpwUK2OmV
tQSLhX40isv9TkWTeyOhu7AeGIVumUsLmBW62npuqFo9wsBLYLWxoDKfvwmz8FEbWpuvhezKaz8S
lSHgIxAC4JifdVPrPmTKjEkPet0QAcIeOYIyrfLr9VGeEfKn0SxINOSH0I8FFkQL6vQreaUoIrJN
Nej7NjR2ozqFX5dSt4y9GFH+8QelDbP9mIcL8Syu6vcpQNM6iJoq7u/4K2N0qFo9Vm6UMKsHhAmV
5v08ucaXwUwNsVsqZ9nHePY9injsSwxUFrDAnd01qNSWids+6Ur/3UqH+le8wlLND+t++ZwuYTP6
XdNDiYwHRadDkY55/jZ2RzKoQkuFhv6vwoLKGqCvk1P9quajBt/NGM2vVttze02y37K/Plvn68wm
nweKQt1AMtdXKwBXJ3qm9qAGU1t0N82UqOSocfzl+igXZLO4rWQ9k44FRZG1+kFMWA8VDQ35cFLo
+yZj/FiWS4OAHqoI6YNVz0oKz6G00j1WZgKKqTt077y0N6i5hsb8kCjWeJ/1Yfe2W7IQZiA4q63N
IE//04XDuqHkJRsr2D2twRcLpKe8qbWOivKEtrxdxzv6Hy6aw6O7TPupMpXFtxTdVW/EkGPXGYYe
kN42t62ROshodnsPXOg9JZHwm9U2SSHNsbr8trZDozg6Xkd0lXbCANuQtAerdZAJNUSdfKNRPHg3
UWIxQIyI7OK3Bs6RULJciJkV2KvSJw0sNR8IQi12ZluFR6OjCgjzWdcfofksD4nTOk+qOeFApoqu
bPehg2OYj1pZXO5Qm+wPmo5YyU4LLW/y00odYHcNevswp3W+S+GrwhQusvJba5WYu7aqon1JCO3e
JBWOK8e5mKneoDCvH1y03ysgIyDVd2GKHrHfxo057XPX6ocHwytaclUjRi8lph1JJZiy/PUFdR56
gcQhdAW1AKLJXEMbRzVL9KnM5sCY7PJeclr3xhgXj02nAGgpvBgyeFu+tbNpS3j2fMMwMvgMKoik
XGdMC9xSaQN7tOYbSx2OOrDUveGWw8ZavDAK+baBuwoxg4NqxekZRnhuKmPKwdz16YiU7IL1gTnZ
rwaIYloh975kXxIyr+4zzRIOwnzdEkRVl9zbYMR2iV24f+FdXo6yCroyAVXcaJoFcpHo94WYq8Az
4HNdXxHndzPvAuiDKIsJQ0HidMZGNxsVlK+YsawUftUkhm9m5bKLOOE20u5ny8HVQQGQDqwgZ6ZB
xrtK10TeGIOYdXAdZk9ZJp6K/HNDPtrc5Yq+cCIouXhoJzUq75WsgTUdGyM+M5E6V4qfGoprH7rF
7L7VdTw8eK4ZhzdmOItfPere8a6pFbhvNaRAtLyEp/hes/SY9lWl/tiFcGb3g9DSrSryhR3FapM1
GGm8AN7tdP6yDIOomepoMLuZezePXUQbp5XEWlUvd6XbKgelmKnIx7Gzv/7pLi12Dk0gOwh/O4Br
TofOyzHFESfl00Wmus9T6PGUkNW/MopEDEqwm0uSfTpKBK7XSWZ3DkghqbNaxbhXjHArMTuPqCQx
gEz3v5Epp6M0alNAYjShAMxG/Gmxhu4GnGJ+UyEAtCs8hOeuz90FjiW1URo1sv4DXnAd0o+LnTc9
vdigAPl8n3f6UO20ZPkcGSHC22xuf6rJI7xZsz7BlvLe4SJf3zhgJX3DHcqnplzaW7WKBqzA8G5Q
BhX5t6QC0zTq4mg2gtylTn+YnRr/Cn2o3DiCzudLnj6cpsSEwBbWnWS7rZ1eFeYUNKY2BmNTZg/x
nNgfQmvSMfbt7Y2U5AJoRXa24BwiTInygykX44vAmuBmCFF2mdB88kBwp0l0l8RteDfp6q/2ZKQB
IiUQSNA8PJKtFTutMvs3SW1sRKmXnoOGjUxXZKeeevDpc4g5TG116kYAq2X9G7CtHHIQ3b93VR01
vysK5SxAAmNRHgwxzu9LzWkc/OCcb6U5FltSFeeHJ1mx1HojDJRcyFXIPOWJxdJ4VvOmp2g0Tv9g
ITS3L+Zcf/VtAFyIYhC3tkSUW6s7x0ljTKNyhhqGMfo6zEq/b4HvbGRql6aXuj+VNGIDyS1fTS8+
WJ492PkY0Br4iKhOuMsHurXzgmDMlD8snXU3OaO5U/Th1urSf1Go2QLCXUj+SbJJR0lIia0BRZ9+
Yn22nCGfY5Z1hoaSxUrCY1GP3uamIXyqohXtE88IprIvdt04t3dhipdDlUTdrkgGc+OkkAv79NLi
aaj1kVGS8VGQOH2arKZoNCjWEBSJbTzVbb3sx76KNtiEF1YSGu+oqcmeJ32O1TWiCRd6RMsoitAF
QvxR+6Fb7D71VcVoN97orF8lKYuyTCklSUn611WwcYQSTjwtoLMVAq9Rr0g+57Ux/27rSUzEHDVL
5dtIKPeErHWPWj7+M3pR9OYB7nNKLieqzAS4Fy2F30fG+KkpB025w00wbVBKyEsiWJgs7ytXrZ4c
FH5+5EOFvVOJIW46qCwZnL/srWRpfRXL16J6yfEkG0WAc0+/lFqXioluGCY2gM0OZJ3ulwlp5u99
aWDD18Xu+zy08q+ukkW3ZjU6b8xaqX1knGm7Jchc1+bQ3DeFo89+mqkeL6U5R+C3IKRjOOXXL6D1
spIPSwGZ2hZwIwkYOH3Ypq4VO5x6EYxm6eziZXGIWsZlI7pbXxOMwlpCxIRyP/JR66Z96DRSICAV
AaAxWKI9OU4e15UfJvPXEiDJ9Xc6A3vK4aiMQywDgy9RcKcvRTDmdrFENSFf/N2K7C5YBKGJpin1
ndFM+dFdrBZMpTDem1NsHlUVU1OvSJVja4l/pc3IbapH7cGr4Hm0U+HcF5N66/XKvHXOXZh+na6y
xPSi403///RJcwB28UA0GlSxHT86s0gejDz23uud3dxqSkVbrTPCBiOKpnqCjjk/pU4l2yUzEJXU
TGt9t7SV8X7xzC1V9EuPxgFMpZHsgjLM6sApZ+zQrboQwYRLOyw+Iw6yKtqydbiwWQh/GAVeAZW5
dQHDESqOMGGND/Xc5I+os7dvsJkadn1SWm/qsLTfIEObHWJ0dTdy0DM8KKsEJwFclMCbAwZfM6/C
Qkd8D6uTILeKT4VdeX5kqOiwNJnaf5hwCHsMW/ivZht+qTMbceZsGje+//q4RUeSbofq0oKAUkSF
5fTz4+Fs6aNjDMGw4EKeNHZ7JxpKVyhpbKmLXxxKtvikYpEEXp8OhQSqknQuMmtL5v5ss9m4navk
s13UWzyIs3mVL2WTDJBckRGgBno6ElLhVVE7xRCIEB9SNcaVx8ky44M9N9FBZCi1TKjm7cMxbz5m
arkcTOPVXAKegaRYRmYeobyxvlrsiNnWBq8PFhfQhZEUHZdFt3V4XphTmXq7JnVrFZ/k1Zym1uLB
mwx7mK5lBo6yDXdkSP19QfK/v36mXRoKTpbFvNKJoDd9OqlxCxrPqewe6EnOSWZG+V1VzeJuGre0
8NY7Uk4dkFD2BW0GzBBWa3KxjGmMI5AKsaOWu0ihQdW7VnZscM32jcVonzDv7QJAQlsmmWe+YXJo
9KSo0XNV0HBcvSR+bUYz1k0fRMnc4xlmaL5V93DqvajxtXgpKdTGpfjQxjL5Vpcbuwd41mtNfT/H
Xn0MdZJbtpsVGEaRYW9oLh9FWKYbSc+lb0GaS+EVgXzK+/LnL3KQgeZPGIMnDdQRLIeNQv1NE9XD
AaywtfHZ14cwWBOJsSaW4IgAALHKegnl5x5veRF4Xa3uZpOAqB/DrQvzWfnjZXDJMBZ1MeqmEu4G
L/f0jSh4giyJKllFn7L4UDVe/TUEWL7A2061O5AJotxlmeVFX8pZbzSfWnaaoKlpjCEyuLaxj0U2
F6jkGdlBzWP9ZhwjrfMt0cMkqQco7H5R5QNENWrsE/BQXFd8pXBKBe5tm3zurJCsKEXo/12VUmim
vN5ZYK3SJml3uV26P/gd6k/L7Ltfa9OIon06tENJQxoOnM9q4qBpFfVTb3UdYUVqxYBNzUlJD3rR
WEXghRbiHW6p9e+tQcNaV1enQfMVLanuhbI0QVsW1k7wFR6KvsUwkF5BlO4SaHW1X7Ad3nbmgKnH
9U29DouYdgRT5d0vmZ3nx7+XmqOZWnWQV8O0V42svhk9Hx+mWkucjbHkWbT6xIRflO9J1mne2KtP
jEbIDDS7qAMgrs2+8PRwj4xvBiiJ5n7tKOEezc+t2/1Z/+t0VChqNt6r3O9QAdZZS19D8QTanfCG
rQI8NDHzbF/YjTQeHxbvrSVyr6edOqZgfUN+jMJho363nBgv6WWGl5LYc/gVEZ5lPMx2Mj+KPqus
G7Pq2jgwdRRuwya0M1p6+VIfJjTz51vba5KnGaLu4CsxLO5DIrpQ90u8HQ6hF6OVZpCfTzslNSZ8
hEj+9D0Nbjj2TtFFsKKJGPvAGaMkQyhCU1GfZ/1nPuZg03IY3cSYb5tsmr+rZjHQW7KrW1PaWs4q
VlgMY/YfFTY1TvLL4FXcCxYsk+sr57nzfDKxHoEZuwQBPq5YIsjTHVuKTi2Uus2od/A5UyWl41z0
/fIuWeqsgFRSZb6uNkbJHsri7th1tdFRMeuUr0uOLNWtugzVT6NfEpCBlEr9vijQaZrj1HH8UAz9
Uw90+K2qDeLgtUvbHUwttLUbFK+Yp2IwshE2t7RvGMu5Kt5df72z3JtjiMUirWAMmo58gNPXi+Pe
6LK+SYIOP2zISYPZL3vTUMS7cPYUB6/IxKt3mRJzT+Sw5pr9MNVevqsnyGOHyjU1KtVh9UfI+H9O
TMjaf/4nf/5e1TPA27hb/fGfb5LvTdVWv3f/Kf/Z//y103/0z7fDz6brm59/e/Otbv8W9OWPb11S
let/c/IrGOnPJ9l/676d/OFQAtGc3/c/m/npJzlp9zwcxmnyb/67P/zbz+ff8nGuf/7jl+9VjxAT
vy3isX7580e3P/7xC8SoF99K/v4/f/j4reDfffhW8k5NUlZn/+jnt7b7xy+a/neZ08uqJi19shoO
vfHnnz9BegWpDkImDoRn3dYSOdv4H7+Yxt9BU2IW/Fzy+cP3HJrsnz+iJAvnXZcWJhLg+Mt/v/y7
PzbEH1/osovcc1D/v/uGGqUkvdBXlp5SjmTznS6sLrVK3R5NtrozQ9+0sZPH1WTy8ZND4mluvRs9
hiyipcNbZbBuNJHcmikoLlXPPuapfujL8YOVlINvTbF4aCrrk1HAVjSorR8Ut80PsSeifTMYza2d
hyOMkzDft2IgwclSd8c5+zPXR9PXB4xaaxsBKZSZfndqJGUHrzi6XvnZifKa5YwyA0JgHwZbPSpO
VPsCrxMfYdOja7Vf6qi/LcVXCkCjr3U2SCUz/FgM+h+RzqsW/Meq4H/rlXuy9v+9PXHzs5JrqF3/
qv8PNwHEvmub4Lb8UZU/cXN5uQee/82fe8DU/o44HiqANKTpystr74894Fn8gMSTxqPlgDuT5/qf
e8D6uyehlYSV5CtkL1Kj4889oGj8PpmEs0lkXE6t9zWbQGbuL/YAPDbaXjRAVcLtC6ZqVoMrsNV7
VlAUXefukWjsY2SgvTG/H2utRnpbidXpcdSwWjkKsEUwILo8eqWnAmBJnsNkD1K2Jt3gnU/3IvlF
OtVhbwYDunA66gDVWD6q9pARICZC/X0ui0Rga9Pl3xfD44GsOan2ai7iDy++3p+nxN8ow77Dt6pr
//HLaRwmUZtI0FBrlpwcZsZd3Ta0KrxWTK0Z6KL6rqDP9B2tvPGLUnbaoffSLVLh2fwznCyq0CIG
fwji9vS9UZVWui6b6HR3jv6YQSq8j3VMgv1RjY1HhcjUI9hWln85pWYdbTN0319/39Os4o/3pQ5H
4GBSXz9L8UDH5LYg9AxMiiuBB27iyYza4uYvjMIxC5IaGcAzB03HKHt3HlF61mFbf644DpEO6NJX
qXs8v4sUmqZkTTZGPXl1oFcs3igaBYoUY9vejWo773qw97tp6raCrvNpo81lY9lCIi7poKtl0nrp
vEDh0lE8zrN7q2nt+yRVk4/Xp01+/ZPdCXaFHJ8WFzgoWkyrJLgctdobGmUAa4e2pl2pDqwjExmN
Psu/XB/q7IVQtgMzRD+HajWB1mooEUWZklsYzpG7OTtCxmKnQtPciFXPXgilY5IAysuAzCn1r0rM
xuLNllU5IbE0AiwHtMBx71xI9eIdfrLaj9e+E+okhBGAa5+J9PKdXyTnUZq43mBrYZD2pRnvBizf
ySbHrvv19eOgHU0vGuCiVD0/HWeYGqoxPepjtYfdg6vmuu+Ymfr5/22U1dw1Dpb10JzCoEfZ7LbK
rDkYBLLe10dZfyHuAWD/8Gw4jKRN8moUEaeGPmTlGDhFPb+Jhoz662KWn6K4qW9fPRSFbiRSXNgq
0qvpdNrSMiqytKFv2lJ/9acIqIUPLUb9jeYXvjrXB1thCalkIIaIqhYdYz6RNPM9HQ1OWRfHajcF
5WIkBvwYjJf82MHjOTMGPNlMks10L/9j3qU4zen3ZltbwyMNioYkCpqPsXfbZVT9JFQBcaTtUn82
zQGliOe+1KekrSrqUW7mxT4Wlk6PX1smZt+0xno5oNBev68KJXH3jenV3W0nnOSLppdUjMwOhvuu
b2DRB2OxaOV9UtdeeFuorX2zxJbX3yA+oRW3o610/ehng9qI46xn5SddHZoHG8dCIB6doWyhnte3
ITh31NHAxgCnozCxptdrSs5LUXBHoDxP/GmZHtO5/hEWy+9OrL6q3yg/EAORYHPvelTC18Dfvg+h
ehcqUsGwb30xGcbeFAh8TmnebSwGuSFfnqvPQ0E2oRBBPYgBT9fCjB12GenmGGRCw6W5Y5rDQSwB
VRDlHZIJ1b2CaPvT9RV4vrOAmVHY4XZCL+k5pnt5GuGlIrAWaUGtZIoKu6CvBl81Q+3o9HWxJcZ+
aTDZlZeFb1ki1k/fsMV9LWaKJ2w7USScwhENG+bBN/p0y27twlBSh1QK7fLhuLBWQ6FhgSpMBE5G
8eKbtC6yLza2iscxb42NJXJaj35eInTwGIT7CYjD+pJSw4gGWT1NgWKBpfPm3LurR2c5JmWhP1Sq
Mn32kFutfH1OlVcfVs+KeaAUqWpIUbTTtwQDnDtuUYJuKVIVxbdKIi3dVuBrSbKGEdZrFwtbQV7+
vC/58Xo44XoNlpGAecuu1nF7tN83C1IFYDpf19uTc0p3lLuY6O/ZM3p14NsYRmd2CBJe760fLcVX
3OjmbIM9cb5GGIQX4bgn2z5bjgT8iOLOlRpUSR37orG7o9fHPUYZvfPKgPb5fV4MtdrbFUA3WgaF
SqlZM2nsxvXNhBTsq5cDL0QkAyodL1oASKfLgRigcCE/AeqfC+EbVtff0MWu/f/i7MyW3DaWrf1E
iMA83BJkg63ZGizbNwhtycY8j4Wn/7/qc/6zGyCCCNoXvrDCSlZVViIrc+VaYWxXB3u3zcxYEK1J
4jBvRNma3JjqasTnqT2oT8iIGZdysAVVuuaou3Ab6aFPlQByvvokANt+iwecWO2Il096mtJbGe3J
oExaq8l/Wk10zLAtSnJ+2McppVKCkdQE0FVsvsh8uWy1aGxGWDr9G0Kr/Vsnj//Sna59/LB44sqx
RunjPEM2h1WILsrKQX2yy0R8HUU0vEGcOw6EE4vH7y3JDF1cHo+857Z0H6ZBiXVZwJOaEIp41yh2
aj2YrZ65+cowDrs1O77BmxFdBuj36JhtIVjF4NJglbMl6JHPftM2f/YTqJb757TjGisj29DH1zQx
3IUIocVTdvKqRjs3MTXzQSxfjTYrD/xiQwLwEpIwCI6NRxw4yO0motSwNC103k+t0bU5+Kp8mi5w
EC9AZ7XYHnwD6nUX7ssBHJhRgxL1EzOuMzquTf4lpEr/1kyGarqgr2WHfwmzrf+8vyW3+05GRvdc
la9ZCtQy3r16WQgjStyaxO6pS6c4SLr6D9uYjYN93zPC9D71ECDddOo3kblVorpKrWx+oibf/FWE
TviV/3QkDvvCALVOhogt5AJIAUgquS1DFIzCTabG0fTUli4EAVXCdLOfFWm1fJD41+U0xkWFMHTd
FdW1gnkUApFibN63aqvon6Iqq/MPhdN6du8PTJ+Pb6OsatqTUkLb589DJIqT3VpgUiCwxjeRKKnn
55QTFFejXGbr3NtqogetYdVfMtXsP6qUBrTCV+rY+5o1GYkA7GMIkL1J+2QpzwsTA+MvvbVrxT0V
WdP+5IFRG6eE6DaeSETSzxYqLPrDNxuYALpL/8uHd4PPQGGigtqSNMc1cxQTwhRgiun58Hgcmbo9
eHIxHv2Eexof0EiuvatuHIWA30xPXgWviRBIJjbWMQ+efNKvDx6cMehZIhWgIz4uazN6ZaZRPYA4
6Zz0P8W0zL+QRCme7MhT/EQs9btoENW7rq8WsJWz/rFUy8MfcZsYwDpH6REGKoYr6fKsfwOAlwHC
xWZEpZd+WZR6w/d4dAyGsMLkiBnpdrkAdElDKLrK5W4qHJntNUXRleMTTbnhhO6ue0alRxwEr50F
8S2Tip4QkgM625ydabRKmTYsiNdMeQIWon9eFt4zetroDyGGZJikbgvLB7VivtxQVK73Dnburo/q
DlPpmH+OpNCXfMn+qT4KOflfU/CxECHgKOC81qZAYU+IrNTgeLqkCypbFH/UumV9sCOtOCLnu32c
sayXIUabxBQprrUtdU7d0GP66KnxaNdqyRO6El+8PvxoxXp1cuiinO4H870jk4EPhK/MgLYaggsw
HeHZ0mClRmdevPmlZPjqCqHEUZZ1a4r6GtVCCsyEdVpQ67WhANKIUtNRyIzD9OTmcCkXVuxcino+
wll6/FXr2w1GRJXzoJRWaA/LP3/1ifJAfsd1w4im2i3In05W2zSXmUy1QZitaZQT35wKnIUukg9C
W1zdh2t6EQ+WZF1yO1S5uOR0AUnzN79i6U2TKTt+hdEsGhNsyrKcXNH3z7EzjQdXTzrGdsWU02Uz
nFIFid56xfacR/1UqsaT07Oawsg1oMrxETXB7RG64JJkHxpVPWLz5taVXQ7ldlLDGSvarx5jhte4
pDZCPhMF9/1ybz10QokkFOMYhto8rAWabXU791BxaPnwKbc7y49yN3l62Ar9VLpPFpTpzo2cs4YM
l2IlrQKCwgDjxeBCICvFD7/KYEEmy2dMAjguD5X12SROZcDf1kUBjZ5iIBoWpY4ibDVVB5t2ezzA
BMiIcTlgNBS114asovay2IrioCur5I3dmull4F9v7SU8oiS6DVQSkcCjllY2H7EtUsrMGiMUyhIF
IEKYAq6FHBZSupzaJS187fdh0oYkEGZxuMhbz5DNvxe6VmrON+A4Zc5CkERJEqTkbOkJHBxAqrJm
HO9B36D4R9kPB+TIqFxtfD2L+cRlS6E/gdiZL2JR6ZWH7hF9+c1q+CBTkWWGRuZKFOTWRzbqY8jA
KxWIcrYlBSViVxNv7oNn9E08pClLzk6jXyIRKAGvrZBSenFaqvNT12X96CswRLonW+0BNk5InWTP
FBw95e9eN0vbr3N9ANlmeXIi9v6e3ngNv0NSDgBKZ5iEpvD6d4x134ZjlvM7zOIdbV7rPFn2+9zT
Pk1lzpC4B7HVfYs7+8sYBx1GCfiSudbGIi/+HryU+mQAcw9G4U5P/WxED7HrkCKgyw6HP6oh0D+B
Ld5YsRm3KG21tIOhaNRz6TTciGkqDzzy5npjRc69MN0Iay+SK+u1JBX7V3iLFdQDhBttgtzhpLe/
yrw6ol/dsyQJUanxUOEhH19bmopGK2Ai1gOn0H/Z5CTfK6er/HSJ3APPlDuz+m6xJuI7AGn+xYtS
vr9ffakbJW4Zcc6NIK5M9ZTPVXKeLYf+W5GKLwWjsG8NVTTv5rp6uFrxYpm10fIm+G9zhHro0nGu
KiPQOzvnYRO511EU5XlI+6PpRrmIm0UibEI+J5dobRY5u/piDCqm4knL3gtvUv2KntK3WGnyN/Yy
Zj8fdHoefdQ0Ea6Qc3n2lousX6YSOGVjBK6h9Gcb8tKLAbfOwRN9A1N+8XoCMBUGeqd08bew7y6a
x1A3qPEwzotOjl1njnoRbjNI+fNCGBCrljHZVw4i7UmNGuvDYonm+5KYVfHsFIXunoiwS8IoP+ri
1QThBdBelZn8Wc+s4aOVd+MR5mDHs2UKQzjkvU9s3zxRLMZJTdqwcOUVcx/U0CVf4lCN3lqdeaS7
eRN6OAWDZwq3VTaVt49m4aW4/jLpQYj4KugC0V9tJVOf75/13oIoH1LDJigwx7FJLlDq68CRNSaF
GK1k+qvwIFCjcJSMSXr9F6ZkeJNoS6CWmyjX8SIuEq02A2/Uy3MOTPdUJoYCVnd69LnK1nFNZB2M
BJr6zzoqxGPbzqFemEFe2cubxgQPm+VacZCX7W2dlF2hAQv6g3Lb2gp4cogpdMUITMGkUzY57slS
4/DsxblyEOY2FHf/c1dIzknN5TAWyhhrW6IbusnrUjNIK8awpgk0bg+u92JGWnfRtVmO2MNOa3dL
+jVFa+FjHU/V2VEIe0gZQqRR5UeTlDtRieI9H2L2WI4Qb66Cq3gigs3fDKqySz6a1mz/iWb5fOUz
E/nlovQHH8l9exBtyylHyh2bLSj1XGsyyEECLfNUv13KD4OjnIdEq85pkvy676t7lw+UJOcneUpp
Vaz32xuYUoOHxgpiemI02WPjc5964cGS9jxIKj5TX4ds5ea7n2RTuUQUEYPEaosPI9N055qq7VUZ
I+3A1M6CUEMgy2CCEJKx7cc/8sqxFiOmoGKxg0LJ8R0obw5eEDcJGrxG9PooFTG6BFOl/BWvPsdm
neaWMhNNysxpz5UzzRdYW4qvi1FUz1Vs1m9Tuzrq9+3kALIPwjcL2jRccXNWVuowl9pmdjBnS1qf
02Go/zPwU7qTOs1t+5zmCA+eZnTsf6hOuvx531N2zpAnGVQRpKWgDbfQ/Mqa3XQuTHI3vafSXsf1
l8JWzCB24iMC3Zs0nN0F7ih5GwgBoIHWuztX7QL6gYVymq516dAYsf2spx3/Fm01oPleFprzqU31
4ZNrTt0cNPWYHQ107243s1oo9NAgp9Gw/hVxVVZ9JTT4vUWdZfC1hkN+zvIlfq9CL1qdWqcZPpOk
12dnLo/UNvZ2m+OUutB0sqlwrY0DYmxSxamdYOz1LujaerqqimRiNpb0cv9g927Ma1MbX+7GsadW
1zkBzM22ry6zftIgVzw/boUxcQnItkkjtw/hZFpGo6QxEzhhKq4mZPvPOnKz/r+wQg7BPyi981Zc
b1viTeCyoTQOvMIUz52R/iHLVgeXf2/DSPn/z4g8u1eXfzIWpxX1bAdWbJhPqjV/QcA7OjiVvQgj
uUVo6dKXtLekp4YAY2pKbE829e+I3+FJZM07qmIx5PnJDxOp2afH9465ROa6aFeBKNjcOj11YdQv
eZyBA06+U9vP3k10sMqDl+aeZ3tgnQHQ0sC7KbGXSpwYaZJjJnHmNzav6FOzhMpTrFZHkt+3piTB
BTklZR4pwbc5qKg0Cjix8LkyIZmQiN5zQd3qtCzFr/t7t2uJfIVmDOkYRaW1S8xxP89FplhBok/N
xS4V5Sy0xjn3TXnUPLhND1gUQ35gxQmTPAjXpnJDW9KZL3kgIOf6NnPXGMPXwvMwaDqqW33ycOKM
PSwRCJFtZUh+Y69q3YVPKcE4U/vPskN4pmoxfRhBBF/u7+LtxXrpZDEHwugG9bJNpuXwrCzyosI1
0jy+qk2t+F5ePcYMJFNMrMAIavASY2Xbm+Ustdp2CwtKo0xcB7UY3zfTlB80Xm6/YdQ4YEiw5bNZ
ivesty1NVaOTFdtAWwxULGJHhfQjGoMyReg+n0aYCueu9bt20q+TRrHp/lbueQmtmP9BTlCB2wRC
p1eo1DoTMQpaQb8ETnhSu6F5HyZhE7giCw8S99uPJdw2FALhl+RbwjzPerlVW1QVjyErsNwWCM9c
qVUOKj/KfrUjdaszcAf3N1B64YeOrsNRTLkNltI6IDZgBnIKeWNdY2rI9fqJ6wep+PiceXY7Pc9T
YxZBCBM86i+DZ/9yRMdT7P4+77isbLvLMTaTipOx+U5ncGYZJi+PQNfLF8lA5iLn7Kj/vhNeGHSm
dsbrQ+J8NnceCUIGL/LYCpCjbnEccBx6aWq+3vdHnLF7phAOJZDJjw4UYeuDHOOqVXNLZ0Hp5NQn
RG7LZ2/xli+xqPPg/ubt2pIpHhVMiWDY2EqygodgW9hBHBqLnytZ/i6Z+OTVsMIf3IddUwACJWM5
NcFtD7lUaomNru2gadX5XFk6D9mG9MqhvnHgEntXAQYBqj2SDQj2o/UOtk7qdbrRkun0jnivI+h5
1sPI8MfJNb+ZZllfm4JJ6aQ+jDl7zki1mGyAeiRvoM1+CjUM9VGQNy9mYl3aqikCWKce0118iZ/U
hyFtAHfAM2SbF+dwNSSMrvI+HRmybSYG4Sb0RA92cW8t1KJxRepQgJY2nx1eFUPc5JYV5G2afGxN
s3ivaKPx5b4H7llBRoQPAp6OX2wCx+TGpkmoNoNIiRjRUKfkbGdIl9y3suN8iFFId+DTI4ks1x5R
DrXhVaqVBjpyKj4vmMR3QN7iAsvD28YnjfQDWUzyXwBmGxegjZrQXe7SwKvy8ORNMaS35XxUqL3Z
NqxAYgGTLMmOJDVbL4gUH+YE1YkDglJznRzBEPTiZgfVrZttw4pMRGUrFYzXdswq6nQVLRkRByRe
Y36a87D/OTWRe84TtXu4MSyNMSnHo1NSrG+rLuOUdYxZAdRqwqT6CWcUVXYYwo86O7cFLpAR7Br9
wBdKyZcJ+FePhyq0Ry/rsyRA+TbUvzVu6jDUKZJGpL8rBsQV50Lp0+afuobH/qSJaobND1Kf5tJU
9jxfrSVUlad0Hu3ko7C8uvnjvq9uqNS43lT5SC+JH3xn6AVtnFWdij5XOpy1mWGjQ7NpKv82oHQ1
zp4DB0Lrx401qt8WrlT7BB2USL+IEmaHz305j5M/anbZxwfR+xbth1wJkQCXljLC5BFrh2tQUSk8
N00CoLPolA19AxGnWYWh+EzB0LU/Q8Q8/mzDwtK+50o6Nn/UllObfqQnTvIOSGcaXZSYifQ3S0Je
+FZzqvoIeH6T8fEb+WWGBDFQptlih5TGRTnaUpMgavusuiRhpI2+a4317JdAN8pPGpwR1olCRTIC
7We3zk48qd754ABlZrnqovC4plxLmAHmAC58E9N0Rj6athizoMqqvj2XkBrHJ9cIw/zPMBpm56s2
69WEfpuepHF+0iE0yH9Uldr8pylBah6pCtxkovwcqrmEA0jDCLKbRDhLoILL3CoLdEsU9KE9rfSX
JdQ+akkk3vd9eCRvcxucaN7KLy8ZBTQS20IVoI/BrV2+fZ5iRR+LXst/4ukP1zNki5gJNdBV3BK6
Y2uPBA1J/znOCwqnen/SvaL061Q9EpbZUJPJ2wibC7mlHLyl6LclzIQm1XT6Uk0DckCqijnaPOLU
DGPBNLqZtHp0tYQzub6Vh5r1llJYnT+bXBTY4+ql/DgXurFcK3eE/SBy4MEEyxMPxVnvIRG7pIpm
cvRTqhYmWnu90x7lCrd3gm4vewSgg/IvL+z1LglnCG2rbosgsVGz8z0tEskpKkJL9UO3ZtaEIqoz
XhQ9j5oLg0S67WvGjLrG/Ttx+yXh3QqyiM4PpTwa/Ouf4VF6NgV5bTBYor1Obfez8aL0DYNaRy+R
HW8HzPTSq6XWTd9gbalXx+VFszXIR7v4xrRnfK7VIvuW6cI+LyglP91f2Y6zIzqEyJS8XWQw8s9f
fU4WuH7qdomyIFXj+FMvQmu52OgT5Jf7dnbWRW1Idu0Z/WQuabMu+s9pNKUWWkrgSC4CqmwUkNNM
vJvTfvkLKfejquTtkXFUKIjTmwU8TddgvTClN0o9hL8oaAYt/zAbQrlYOS2D0uuOSHz3TIHaBRzJ
PYbWcOOkk+7hpEtaBYOdxBdbuBbzphXc9PaYlo+mglIVjlSG+VnJIbcdbm2idoxQXa+CxS27k7CH
5NJbTDb2PCTP949sd1mvTMm7+co1CkVZhNVm7OACVWOpo6npTDrMkbNqHdyvW+9gVcxNcMNJ2OEm
WpuaZ54Lld1WQQavrT9Y+ZtMG1smHBXtlGWOODB36/TSHFQJjKCAa/c2zmh2BTWcpq6CtE+Xt2kH
wp8XaneQfm6I6WTsXZvZRI1hIaeY4UNhNqiNz92Uhj/cWYznxYwa1PJQ5TPI2KZTZKfijTeW/V9T
kbsHa907RfogPI6pMvCG2KxVZNqg0HPEYZZk+JgLUPBCgYoeAuX68rjDAOCT9ECk9mCP1qcI6z9A
zTCTj8b0EwOvbaC1wKzH2fWe7lva8xdAi5DtscWS1GptqVF5FVM0y4OlseFBdsPMz5FwVVQg/WpY
/7pvbW8LQVvzgqB9jcXNFno9TSS7LooAhhb9rCZCu6qwP1x7VBcPtnDPM1+b2rhM1kdOaFex/N5B
NXYWwFCLM8xjuX0QR/Z2EBirBd6Wzw1acOsddLTW0ws3KgJmfaOvFBraf5DERMtC6ea3sNHYByd2
U9TgoGCehJ+WlpRsha/tLUoaMfLBHta5Wp0VYPLPThm2nzpPjf4mxVs+GsM4vqkTmJbvn97ultKR
ALiB+wGzWltGSy+dBwWvbL3BeQcDF4Qj84Shf3F0kmWFsVFJTb7lUVhKxYotmEUCEXeGbzohONQ+
FQf7KB1gnZzj8GiiyNcfkxXb69zWFQXYwsEKSfPZ6Cz7q+Dmf9a0VqP00Glvi9odktPjewj0iCyV
HIi+9ea+GZawmCS280BTgFDClp1fWp7QX+9b2btnNCRo9PNmJ1nd+EieQYJHhSOnxj12P6wpn/Mf
cQRQ6RPV9iQ737cm/7btTgLdpdJlMm9DtFj7BTcAganYzYPJ1vNvsFLk18yz2qcwrLrvepEeMZnv
3ABGs2n3yyI3rf/NjdMKpKbaKM0D8Nxq8aUpRFV/V1Iv5U2TtzBKF6OymM/duJTxj75O66OP7M5F
AHtDaZ2ZZt7m2ySWhIhSmRgQF3CF/QZJs/qDWVZHy9yzAuqLtyMPG7xlU3eD4SMzk3QpApAFP0wm
V2HbUR7GkwMhkINSEh8P1HuLKTQymHWsSici15lR+wakdG94ZoXVwZ3e8UjsYIVqJQWNLRKrMiix
xICrg0ztcn/WUetBScY7dUmTPd93x919MyFg4Z0BSGKb2PHIVZy4m4ogclBXRW+nYqYexpQquv4L
Q2h3EYSZamMMd+33syhr10y5ZV3VhBclKqP3sC+Mvz1uhdFFMm/SAfiWNlGXBDYXAE6JusBp/D5O
66fScI56mXubJucKmMUgKJI5rtdC2aArDZWvSjIW8QcLEQsBNG+ajngld2KFLL+i8YQSGRxGm7vb
MMqipYpaBlTeu3Ohms14TkwEu/1ornnJCJN+2UHitrc2WBzoPtN4ZnGbHTQ7pJAy+CyDTtFVZhyT
6ZIlmXnwPdm1QleIhI1WNxxA6x2crQReG56xgTpS60HYWIdgUTvqP+0UBRk0pHOKUjTzVgxIr80s
BlxbQ9SXARND74RTCF8xPQBx0xc96r8qffd2GM03lWFdFyEyvzXSI0Xf3YXy3cTzqTe/sA6+fs2k
3dwZRbqUgWEU/WVceGf0sVIfXK69gEH6S42WMXDa0PLPX7+ZFndQvTwvg5wFP9VD3X2oGzr6lZ0e
oUT3FsTVovtAbs+zenOPLX1OKSC0ZZBOtX0aWtuBJTd6uJ0ntZFAEUKsILmBt0XJVh9EKsYGz+8y
1/JjI0z6D1UkhvCtIqzy78ejhumSZxNyMbdVfxWZmlFrLXmYkZ+d6jFp39WlIYL7VnYP6b9Wtpka
yJW600yef41ZwU+u6fMlt+bEt4f56Ju7k65p8EzKJgeUb+Z27pkZcop/Zl4F+uhoH6CX6+cT1FTh
qatDF6U21/jCtThqVu5ZBZVOIx0yfeSMpeu88sJcGNmSZEoZ1Aajk5d+7tPuazXmy+/2Unh/CYpt
7WkeVK35F1GfV5mc8qKiRJKxNoyZTOHQOL80H+CX75bxNFhOfzQVtef74GQMWTxl6G97gl6cLf3s
MPLUNok45xnaCQzTDAcReDdqES4MHi18x2g0r5cDwjhTYMuvAiUttE8DAmEXaKMbeJs7+6tSRMKf
k0l9zmtl+tOMqVVUyyiC3u2dg1+ye6CvfsgmfBox4sCxRTGrEOMf0M8VJ8VTPmdK+73PJig9kyOF
7r0NpnDmSYJUqbK1WTnBYExxoCow6yY+Tx1D71aHZsr9i7hrhRo4eSLvUHKf9f6GSdzYtYafUl+f
mYfK/lRzL/kXtx2szv8ZkT/i1WWwAVfa0IBVgaUnCBKbovMhcK+uraMdCb7uroeGvazrS772zTGB
208SWyOwGLbifaP8k50MPUwPguROCxAWlVdmpLe8WlFkNmGtwXEYjMP0Q1ts5Nb0L56a/OWo3aVR
ond9N3yM5/4U6v2H3JjOpfJPZR+9q/eiKAKd8mMuO2vbT52tCN1WtIr8REzh29Qbq2dtzOo3A3DQ
gye83LfNUw15B7I5UFce46ObT506VJZCg6gIcqP/RzVGVPHU8Vkr599TuOQO7tquMeoitMCZiaA4
vt5dzZ7dMm7jMlicpktP3lwpzfOkOEvpj2mij9c0Iy/7F3kD+SUwemSmmabeJHtOO7p9WwtZ91kW
32GY2e8KEV2iSZ0O7sOek8qvOaN6KuCybaM67nNdKv4UQTHXHVNDSzW0vuWUU/x0/3bvOQjtJ5lt
0UykL77eSKTpKyO30jKYyRl+65BXuOR9VfnCEEf6nrtrAs4IUlPirbeBOmwcPWbuoQz63olORhkp
T9aSWwc1s70F8W3jg86cNJX+zSugjb1+nPWuDODGK4NxnhF8HYf20hXosD6+d/QTqFHTEoY1a1MQ
TyvR59VSl8DvmtI8RQ14dT8akRs+6bNJJ+y+uZ39Y9Nk6UVy8LGR66NSsyaODRd1YjMLiflCF747
mcvBE3dn/3gRwuIGIp7ph2141KaF0R/gOPSabC85WcNU1c/dUBm6r6IDcXSR5Y/eRA2aCYA/KBNT
JNiOpsxjbBUw4qfBkkW58p5ivBud4ihr0dBoQiP/UNWenV+bzLHbqxHGbndw0/bWK+dwgUSDdqHb
sN7VyGJ8NNWNNFBh6/7Ut2J+ThTHvepkXr8/fIA8BF4qFZKVdssOWmqzoisMlQSNpRXxc1Na1Xdi
R3yEKt9ZEhgXQweCwjsOpZv1kiarKwwn0/KgFwzGOFTeA7e1DT+F2vXgCuz4JKYkFYicrqQlujaV
a8LOk9zMg1m3WNEI21/lzQ9j8UHz4Y8keBLnfTOnWOh2Zc4tVtIc9cYxMywfeGl/fvx4IHBi0I4K
4C3xmTnMrey9YgXY5U9mvgrfykLnn/tW9g6HKWI+IHBb8tbe+Fs62IPaK1Rpw8JLv9AZd41TrrfD
c66I6CDTl7u/uVwkbeSG2KFxvO1TC/K5AemDPBitrn4Xly1v3IqThFBlDC+9xtOQUfdDhtWdJSJM
A2yQypKcztrExekF5pNkNH5yZDe7tE790piATiAidHBme+07GB7kidGUpHEhE4VXaVZjlGU3pmHO
I0ND8BFV7KW2f4xl+4c7Fc4J4V4ExHzz4COz4/YSAs0wHSMozIhsDtEbmiQdxEx5rhydp8VW9Itt
tM7jGZVkt5TMT3C845jrtXkwzap0WPMgQcz+pC6IDk/e8pxMFNCMIvwXdxngFShMmhd4zbYo7AzO
CIZXz1DnQnHHKWwz8QtKbfPl/g3Y2zx88gVYA/3StuqIgsroInZOd0SJhhMgw+oZYEh/ENePrGyq
jgq8PZHH4Emg1pVxdcMwe2vY2fToICJNMlkrewEVgk7fHFERd3WBtDqhtuYtnXWiPiXWcCSKuXeh
XlvZfPlHe+anazkxYwghGU4gT0vnqbjoETpHjx4OoYIaCC1iuu5U7tc+N4oyUZ3cNhjNnancR43z
OwqV7s/HraBMLfnsSGlg4lpbqcc+jsTU6UFU4AIp+mGXJE2OmJ53ggN9Pik3J9uKshSxNlO2w4SC
eKIFkWqeSkV8svPySfRtf0rUOsj09D3s3NfOLgJgmv79JcrAs469CMlT9n7Bw/Fo2PpfFFdAp5mn
zhXXGZ6y3shQBUHLEzYHs3wTFll0xCl16/IQqiMhACiYBiflnfVydXPg+RVh0h28/op0z3wplrg/
SBBfCEDXK6NmxRcZoB+Q3Rufd700Gjw9aQKvSUGHejIr8/NoQBcRGaUyPgNkyttgBtKRBj0DrO3Z
yAb0Kq3JyNPTVEeKOKnxnPdvqlwzlGs8Vpl6Mns9a6/mJMiHGBDovFPiZIiepona/EgqUf0zaoiZ
nyNl5v8vUB5Cu2syW+HHbRnHp4LSBXLcoZ53T16ZttkFDczsZ20B+T3Qersle6DYCmKJsyUdAbS3
+eoMpG4D5TtKPXTrUj+u7Cp6VhqrZyCl7xEiywCGTn6zTMnH3qir3p+mZfkaZhB4nkkLIlCh2pSn
59Qos/7cNcOAtL2ZR9rbcKycxNcLozcPPPI2isgfTYeYbICZ0y2KzFQqI4lCj4qqUJ23XTwhczWO
8ZOqDUfC87eeiCncgwxAzhBsS39WD4C57I0qcIymPufDMvjtWLQH38d9K/Qq6ELTHd42/vIKKrq5
VarAzvs6oLfRf4jDWn04IrIWAzkJSW1NlX1z1t448phL3CrIoZN4J9ARgmM1Cx+lR5MehaAftRog
Y5zR+u4aaa167cJayoyKZVWVqBQs5QIp3HikGnmbFWKKaTECPM8d2g9rU7nblM2wVHWQ9Hn7fpxV
7UvXpsMlsiYRtFpo+EnSlQepqPxLN0FDwjtk94rvCvDptVEkY4UOIqIOxmnWv9h8nK9dV0XwhUZI
rKpK9zQgvuV7yD1e7wfinQKxhPsRguHWQZxhW2hvPKdTQgbWAj3M8/qadVUW+bS/qaVMfdP9YVqh
9WcRc2Ou06j2CXSy6Lhf5kVtHL+jBWEfJEC3nwZ+ELNQQAxI7KiPr/eiN514phFXgbyaGYwtvBCc
u1b23yiU5U9Tnc9/3d+CI4ObdFXVEDFIS5xLdbLfhrG0PkbhNH5WrUx8iMKjuZFdaxL6CGMCfrbl
xav10GrbgeXFWdl/BkY//GZCB/V1VIdLmE/DwfnuRQEoJ/Bn2cm+mS/TFjMuy5iw5o5V+L0DKuVP
8MIeZCx7wZOkSDJjc0vp/q/PTE2F4YYqYUajS3hJ5kz5ks3oEotZif54/LSYoVdJK+Hy5EG6NhUm
tQmm0sUUhAC/vNYtr0gveSc23A3cOSoOIJB7S6OXJzUDAU1zPdf2PAhmRRM1VVAXdo68sqP7sGgZ
F01NrYPcYc81JLaG4ilJGRPEa1NKEqJW71J7j+lqDGAsF2+GJszx5hP6Nk70Rq0U70iZdc9BqEeT
rkjENnQLa6NxqOhZX9DeK4yx606IqCMNO6mqKL8+fnAkGYRUAzLWm/lwpRCTGLKiDlwlLPzMjqKv
VqzmZwUOmIui5ctBGrK3mzBj8zlnUJwm2+bg0mVpwlHnorXUUv2CLlHjl5pdnQugiG9gCxZHg023
Fvma45eMD8EgYG8xubFYZgFbB66JpBaKkJ44MYX4Eyb6bwPzQQcJy541lFAJ3JIfD0a09cG1cxP3
xtTBVLfoZeo7LRTRoyecX5aSud/mVLE/3T/A25uAd8iGJSgVyE+2N68Oq5qdTNvA6BTzYnZq97mr
p/YcM9P97b6pvbUxuyIlb2g7My+4XpttdCYh2aqDGnTUlzCf++wUhqqJZAVfxGcHPZwjQZ/be8CI
Jdg2wNR0Z27EXpt2cdSk4fAg3kou1mxm52VejIN0aW8PqWtRqwP3TlFQ/vmrggyZPCODSLgFEVPz
Y6BMs/hRNIq7nEPDSA8ObG9JUo4aIKes9W+vdmkV+TjS/QziMnT8MK7mcwvr58N5JlCvV1Y298yx
oeBKlaoJDIg5zqWZGOd0zvKDjbtNy7DCUCVHpKPqvL1bs7kkbTPPeLvRpM+Z0LXvg5aYl8lqq9+E
orUToJ9wPoghuzvIxBG9UA0IxBZoFk/Mhyt52QQRmkXNSRstWPWtiDG3832H3/MLOdr0/w1tQn9l
REZm9kUTFH2ITHlnKeg0V+PvXn/INXeba7KTvAjIsKRI6JamwBky27JGuw4sgarzBV56zZ+1zjyX
mkJvxnQH92nIzSxwxmI5yEZ2T1HSzso+l8QAr93fHkETIxLdwEZiPReG+neEagd0TX3QtOlTEk0/
7m/r7vm9srf5uA2D4y1Jgz07rIez6SbilCFEfhCJd61QV3AYFnWpEW4SyLGEJql0OLxxbEuIJpoB
BJ+hPd1fy56LgGLgwMBK0dmVv+JV6HCSRTfy2qyDshyiK91CQhXjlV9aqm9f7pvaW9BrU5sohTxB
JQobFxmKKLV8A+TG4BcNeqn/wg7anC9c3xzTpj6oWa0DjmlogpyH+Z8ALDPbV6YwPhIK2PuckHpA
rggUjNbg5lOpDPOYFiYhSq0a8RM9jpzaXe5SZ7EbJ1BaYRyFq73DIqOgy8S4LkQ/8he9OqxIs6d8
1HEJgOwx+g2tdTWraH6rd7r1+f4m7ixO8lOSEyMJRgTZLM5JQoN5kbkNKrPuGZdWx+5dPcCQc6bP
3P9sqrB/vNcq5Z2gskPDRTLIyBDzanWDmuT0iMDtFcVs/ygF6hUn11TKI3WunRIl6RSIPZkz8hTa
PsYddSASmXMZKNngfdZqO7m0btK8NdUmfAfWwP0965r0yZxtNwB25/1uCeVQBn7nLCkF8DamwsE7
avu4iQxDgG8FdmnnQDrjQamexBjFyUkJnfnh1wYL/q+tLTFPGdqpUyUaOzsZii+8zCaP7Ct/aRlq
vO83u8t66ZxI1DFg8/UhGiV8Z1ncVQHyYP21tfruWY+S8FsY1+nBqnbiCZMeso1NfCQl3wRIo1qG
fEkF04UJc2q6E1afkR6PH+42SG7T/1rZfFwSBludpBjkuGRqX2enmv8oldE9uG67a8EXaQWB2mcG
b71t8+JkhpmxFssZp1PjhsZlcOrp4JOy5/kWBCLUyOVzAudfmzELjqbWcTqUE78KS2l/02nu0nuI
T4M9vWna6WnSmGXWbMVfjLY/+FDvrBLzYJVI80Gmbz82bVe0ov9/nJ3XjtzGtoafiABzuGWH6RFH
o5FkW+GGkByYM1kMT3++Gm/gqNlEE2PA2Dfj7dVVrLBqrT+gEvug5CLppFCLdzTzoW52xrlxeJHR
QbaQbwoN6ND1MMcenxy3A9kG/it+8NylOeWd6vogx43HsM3fznDC14QnDNJhzCnp/iqeoMiMjlEJ
blvLfkypp35S58U53t9aW7P3a5TVx1NDaOStHZYPsQjr0zDW4tAX7T9vDwKDCgN4Kjv0WVebasgn
xaoip3zQm1B/KlVhn1gMexpeW0ORVDAobwiFEe56whos+9K85KjXQKIEIu/jJ2uY7J2EYyMnBWrO
J+HxRTF5rVgaLoudUFAEWw9R4meWpuKrpufed9FHTfsJUwSlRVE8cwMy29F7uD+RW2sQzX4gXnQs
eHWu1kRoCsca04IStmcE5RJGh7qcnnV9+Fp1ZAr3g23NJzY08J+JBA1tdUg5VpkCzQOVmhRZHRSR
bb4rOy3d07LfONypXpNakRdQSV03u2BOiToW8Lm1Mp6/j61iHho1z46xmnhvfyNRNpJ6KVTJKHqs
kgHPE0PWqSz2aomK79B/tMcCrunp/rxtDUiKBwH3Y1S8XK7XoVJYeZHmBuuw15WncGzxAyiE8Yy1
W7RzJm19IkpG8FKBk0kpk+tQTa1RRjQIZTZVcSxwmj0u2W6GKEsY1yV/qm3Uf6WlFMAdc1XiiEOc
2+PQKyGZueNx8pKDMBwf3+IPttP+zasay5uIvhfunW+HMsjQCPCQWsna0WouPRi6WlzzxeoO+b1W
E/p3BTXwnT29OY2/RFlNY7Qo8ZK3DDCfrBQzy8RMAjMtop3q/eY8kh4C05TH09rdqWyQaLdqKP5x
WY/AC9S5lTLy0TmJh+nFVOL4GQeQ7l3uCfJG0x7cnZW5cXbJcj7VdWbUoCZ9vVx6e9DmOIbAhead
976KtPQkVEX9OLej/b5MUI13ncp54P/sRf6bNwWYFArb0FktctNV6h8nGEF2CvDU3nPaZx3S2NdC
m6zvFdTrt59bnI4gmEGF09tdQ9laxWqaXknAjHo2rryDXj2rqW7/fn9AG2vmKsrqLMF+MsZJBRDs
UrdZEKlNZF1sr273dI0343D4cl5JsbhXE+xfHjDekIguaxhNMVq9b0D6aP1sjuc9Xf+NU4unGZba
Kp8IsNdqp9W1WrkTjZ6Hoa9O+VybJ3dMv9RN9XbUEG3eV3FxJBIwWFhNnKYvGouBQElcekHcNR9C
zXN2Euyt0eDYimQHTCAJh75e6S5pQDIsUFYNla3U18MHe7HjYzGk81/314FMkFaHI5xm+NOyCMzj
b3U4VgIvv6rTiNSIQzjANjoYlWqcsqHvh0OuuSWOtShKPd4Pu7UsqM1KHCMe3gAxrgeIQ9jAWZJI
9YfJ9l2tzo4mEgNvv19sKFOcV5JkRyvrOkq+eFmhOKDXrbRID42hj+fE2c0AtsZCOQo8rY7iD6WI
VZQBbIrR9MWDix6D7zRD9TIaUfbj/oxtnL6UU6iNwqvH5Wk9lt7O6xpMB1G8XDwpc69aJwty8Nco
G6pDFDfu7yhQZQcrjpTCd5tU25nMjTVJYRuLCYBm4GzXp6/SLhovcgDtywLXoBjgwCHbMQVzgwH8
/bFuzOhVqFWeWFleaqQxBFC4f87RbZ0fBjf4fwoCRknnOpPn7fVnGwqzznu6Rago5w1Y9u6HUCP7
8h9G4lCWAqmEpcU6Aai1Ti9G7EcfSjUGqDRyW2hk+af7UbY+DcZAUo5WWrmvmzhGYaDOkTJfXR5h
lewlvXIQVt4/4aI2/n4/1ta3+Zd3Lg0jbp4pidGY3ajxXO77hr6iJ+llalR//g9RaKIj2Q2AF7TG
9cdplLmtAWOw2EYMW3zNbPKHbFaXn/fDbGwqgH+8voEAQt5Z02LV3pzqNBHkumk/vyxzbA+N32Yj
hFUTiaHOL9R4mI/e0GFVmMXxEIghHJNpZ2ttzSknIV0PDM9Blq9OkBp74bgaw+JhmaKfc5poz66W
FDvdo62x0jHlGISxCVpuNaVFp4JvNLi4vMGIfQQBXUTaxB+W1X+MdePJSMV70aMul2nLDkp5a3ly
k7HRGB+om9WVOUKiFlpRsJ1ryznyHFNPUV+BAW+yPeWwzUG+Ar7puYCLXg0Sgv9SazZ8rNDq/2py
xHc7pz07Xvh1cZazkkwoxxjfCjPf2RVyCKtr9LUnQcOA9y2l6Ov12g9h1GQZpLOw7Jri0FjR8s1o
9O6z2yqt8znu1dQ+J5B02hPFhHnZuRw2Z5hrFBQ09ZYbUTHEQJQkzrwCNX3XxsXQUMRB1XJxskCg
6P79TbPxipcO3zAW6W2RnKwOToyissYxyIW1RLWOOKwZLZwjYfiRydPeySxrrzq9tT/k9pCFA+kp
v/qqc2jqSz6ydKdKyjXMiiWORaga/c7INuPwWENNWV7oa202KGiDMitu8SA0r8RwRCwHF6zi22u0
DhgwXkC8slHMX43GHGqD4QD2rRLoe4pV109ROu0pYW6NRe45kmHua56+1yvSXLq40nuWRKWoGSK2
dfTgmpnz6f5a2Fp4v0aRv+KX9D6zO9rswkD+svPSv6oa8QnPi6LveTiqb38XIbZO+QgaiYbV5CqU
VShDTR2XjzN03nFs6ui4ANg93x/Q5rSRxbGuec3esLjV0M2r0mLa6OhmfyHkFfp25Rp/34+ytYXo
ZMD05x+qcauPQ9UjxuSX4wLgzHcIlp800XmHvFWEn057SIiNFB+9RkphlkyqblQ7YASobo6excMs
uufYrcP3SmHPH7kQ7c8wBQB5GHuGAFvLgroH2ie4DlDBXy3xYqwdBdHy8oGOVnNARsjy61hbDhJx
vLNnt0ZHRQI0HD5FZFirsmmsZaKJFJ3LJRmGz4nWlrnf61Z06sIl/NLjOHdCTWRvd11/QLmfaKpL
gWBoMST9azJ6muW96lZJESTDVIlDrWrAZMzGSV4cjSY7gGYjTHc2wFZMin6IkkE2Bv0kZ+KXvYYU
c2ctTVQGNfnXRyh1bXIYzL7q/CYfrA9anuyBZa83w+soaUyY8CI562nKrZapk7pGhiBsEiD/P3wL
7UZ9zLQSqe/7u+F6tcgwlMYk2QcxL2TE120/L/GwpEjsMiiW0Tvh3YOPRQ4gr1LrPaej2xFBlJFi
jrDQgcSvN16ZZgbgfUI1HtJdj7OWhNPD2GfF8c1DokcsTT/grrCRVndkWrZZUkS68i6MZsU3eOqe
KjyTj7Ou7+l33A6JRAcQI6BCBIdwArheFuXgKtrSam0gps78OTuz9+BqabhX577OrPhI6PHh04Cz
DZBJ8LTyI/6y+uq5wfy5nMdAU5ZiODpG7xrvm1gfM6wNo+rbUiZx+n7B0V48DGMbxh/aumz3itM3
g6X0Atmec4x6J0XA1WBTa1iyBapTkJMlawdECPHMpUqj7llt3KxJpKhkCPnYJdi6G+MIxasjbe4C
NavH4zBhfNoNSxPEi658ub9WbvY15BwSKQl6RQYI8ur1zJre0uhDbojALOzoS0v5NELMVE/V42AN
41c6Ke6ea8TGNFItw1QB5qV8Yq02dmg5VV82ughaPa2fk2wp/Uyt34bpkksGeTKpP49IKxWLNV4i
dJepsVtTBMK2qvqi5kvxKbFGs9p5ZG9MIOJu0CJYF0i9rUeDfyEgicUYA9PovPezInqM4tocqESK
vMp8yGNn58S6Tvf/HRkfC9UOl9lX17ZIY13USjvIiI03/J0jLHYRQpsecisKj8LQ4m9lZzuHRJ9F
crq/WjYWJjhD2NvQ3rnz1mWLxqk0hMuSMbDCRrmYepv80dZz9mC1zdv42/8bpZSo5EzmHFsLpqkL
WjxzLMYAXW148JRYjeK05Ln6pCWL/ef9cW0sSUnngo5Aq4Ya++p2i5KIrd10Y5BVtvFDL3szGNR8
TwNua/aw+NDIvQlFK+F6r7kYekeeUMYAo9u09eNYL7VDaGI+81Qpisi/3h/UVjguTwlopCrDs+I6
XK5PdTyZ4RhE0VwcJ6dvznU4fh2Xvjzej7S1B8gkkUugD0nXYJUGRQasoCTNpkAFS/uTdlT9Q0Sz
Nl76uMqTs16n5ZtzILY3NCHg12Sw5CSrL4ZfqBhLK5+CiObXJTfU1vZLL7W+9+CFcr+pImAb90e5
OZ+yoUsbiibQmuaa8+JMbSedAsy9i5+2Ns+Ylpu1P45Rt3cD3F54DE8KalAdgte9tmcnitOQUk1B
rw/pIVU4o30Fht9l6L3q41Q64jnvy/bgpvDLqrreU+PfOmOQAeCFDV9J6qBfrx3NWgrRVyPTOzbi
tJSUh/qiyh7b+ac56Hrsd27mnmDb63t6IitIzOvGZ2tIaxL55AYmdR26HovKKWeW7dQ0U//OndK4
OVSGE2FBK6Lwn0iNROKbUVu+RF0nPmqK6dd2Cun9zZ8bBC2/gcwG6Mq61zI34bh0wh65hJGEbMQy
HJEH/VNY4R55Z2OyZfrJIwnrD46H1YWYxHq4FE4yBW1czI+wY41vcdNV56KdtOcyFMO7yIJcT673
NnXSf+caaQQq0GQB3s25V3l4t2GJMPGSqMVpokN2HrKwfROt739RwBehf/baqliNr4X1SO2tmoKm
7utTqVXlh94ZxhM5XbKDUthYPdITSIL7KTdSf1jFUtImAqEIBBOxj2n6BA+2cnwcG9L30rUQIYYQ
WIZvQOLQcEAvp+ygoLJYnvMIpeedFXT7XTl9OZ1gtoDjvXmn1UBZNDeOWMlq+7P0hj8G137sxulL
C/HOb9TQD83h9/ur9vYmu44p//5LppyWXeF5nSICRbBBa1zbLo3TJJf7UW6PQoRMAerLUi6cojW+
CigXckKFvJydwvmjbjrju5mlTeKHbjj9/R9i0SCUgEJZGVudB1rUktegJxQMmTkeVBMDYkWnxzDG
CNL/l1DScRidN27p1aln0FvFeZdh4b+kXOYkzS+2WpRnRP/31sbGd5L6KhSKabRSt12tU/L6eSri
kRcNtdNz17fFuzyvop3it5yb/68My53Hd6KzSm+Gg+VGWMid587I1WkMeidtzrlsz8QfalXN/KmK
q4NZWnta1dvj4u5iE9J6XldLbaXpdbVnCvuRmykxXOWpEs0e0nRz/cleJN+K/bU+m1kIOnqVyxi0
A/ZvuHpPPmUfF4WVcs/mZGtArHNKfuTbFHlWayIKVZzTqA0E/dAO/mxN6qmJ8rexYf/9UJRjJS+E
aeMlcb1tC55ndVlpY9CY4l2ogFZwxyY7dCCQ/WLghXR/od8mbBQ7XqF4IGmof8i//3JKaOVoDHbB
3ZbQ4Xo/9Nr40k26849QNeVCeWneibc1iQDHuONIQ/lf/TqeU9lJWmT0a8Mmo6hZF8js+ok7dKc3
j4v/PuBB+nYc/uvcAbk2z5BGXYFRQ6d7cjuA0Ue43tTtE3dckndxp2XV4/2gG4MjGYUNC/0WTONa
gTIaCoorCK0FXTZNpyVsvibUd8/3g2yseAsMKM1ICiHcKKsUuwm7WR+cVg3MWksfwQfbH3WeX48m
XLY94Nht8gkSGSQLCQEfjQby9ddaoKBEWdSKIMns/DzZEDb8zE2WUwXU5pi3bTL6vTUOhzRRkm9z
a+2VVbcG++sPWO2GvBy0sIwHEXSNMM9OCnkIKcXpBRHHt2FBXjfe1VjlT/llJ1QCbKaT9SIg63SO
oxcbvkEvbWf9b2QCROGtIlWQEaFcz+jsOqPWziLIXBf5UFaMP0YRWxvk6aGMtR/pAOeg6/e8LLaW
5q9xVxNphf0StuMoAs1KxSPWetl7BWXpnWxg45bhkQKChzc0+24tZGMgLBCaMQUd7GGxEtIBC4VY
P77USML/jYNL6A9t4x7vb4itKeX+fF2hkjC4mtJ4MbxZuBSuPFz8vs75UAI7FP1LGtqoeZhOd0js
LnrBb7va6WVvrU50gzlAqBbLnOR6yaiSYt/mDFehWvwYReKrK+r2kiCVdbg/xlex8dX9DYka3Rzu
U0Tw17350S5SmJbUW1KzmB70pJ8iX2tz9Z2B5sqxiBbtIEqjC8bc7B6SqvTOpht72D1TXjCmrj9p
keeelH5WSbt75xwu7Z7v2WtGffMbLXk5UkXn9lqdTPWc4lRoxmOgkN2DpiqK97VJqcHNmqPXG9ER
bpR1BDVcn/OKB/s4h/o7dzF1f1J65bTYWf3b/Wnb/EDU5CR8Q7o7yqXzy57WOrwR20EVQVpb0YPi
pvHvAOfmd0vrFTtfaHPpSzdmjn6q4GtY6lyoblFrDN5ZKGGek6koKj81o7z1Xaws36u2Eo7oVMXN
m/q4/55bXHG83TxoFTd8/saoU9OZM16neKM3J6uNQBJbk7WYO6t96wihXCut5CRFa120spVOXXS3
GAPXbcUhpeHmt1TKdu7QjYSE9z79OnBy3KXrincvwiiZPXMMwLRmoP7MhYyu66vE59yMm5ONicue
aPbWMmEHy8/GLAKsvV4mVmuMniuLfvOoeb8LVcxss2R+0kiMdm7vzeGB8eFFStsOZdHrUGlZaOWQ
hyIovVJ9xmjUqnwEHQtfFbH6Xp/ivRbQ5ldDnMCieUCWvAZl1QLB47xKZfFiScIHMS/Ay0HwV/rO
2b81Mjq7kGlQMDUgEl2PrEhwY1THnjdurQ66b2UaufhgzNPXOjXM+lwpXb1TTtgMSV5C4g92FF/K
65D5Mk+1kvB08mItfmjHofwtaVQ3ELFnfOroB+3sgM14UlRdI8OT2PPreK3AWS6eeAEUrXlUG4yS
6kJF6cou7QOg/s/3D6/taFKGGLSlBHZeR9Nry4vsWB0Do4i9j0auL783ndKdSsOeL0u3qDvxtlYK
jRL5iKJlTrnrOl60IJaRuB4fUPSN5tdjSY1iTs3/FIZrk8qeZK+unlHlUKaLl9DBa7s++5Rp3fSh
I6X7L58KTyuOEJzC8C66HgwQOrHUI60RTemj70qMSg1yrcm3fByrr2P2Ruvuf09hQtHOJUuWzITr
eFrYmqPgHAm6cc7SsxL23XToRrX74/6i2Dqq5OEh3/HAd9Z9l0yv8LfOY/Cuoe6e7DKrz6OHdNwS
63s+EJvr7/9Drd+7ca5bi1VSfnWMIcGvCDHHSBue1NB8bHpzT/l46/5k/ng18ZBncayOj8UL9bZu
WH1dmdmXsayHE2Ce+FHUnnma4XlHfkeJ/HR/OrfGyBuKfjUxb7WBdSzxiixlj7mRlZ/Gro+O3djq
T0sMrsKHJlCe7wfcelGxwxA34yLVUU66Xie1VYWKWPh+2aDpxUEp2fx+JbT8Sx82+edxXupTns3K
x8IqzNavldL9+/4v2BwypbpXjK4UU7/+BbFrKRjm0rxwsfMNfVF4qnJwRkoAo9UDcq3aMFJ3pnlr
1YIO4HSREGfMNq5jKqWlDG6KSx/Gfeh0h1lmfyRBSp+rnGvycH+AW+cYMjIqrS5AntxH18EylISn
UKVjoYpc+61ljygHVXHGvYxvMw4tZaRbufe4Fq7j0JakIG+3FLNzzfFh+VWnAWmUnYNs63WDWwj9
XVJqsA+rWyBtY6OpBVGcaBYv7jJX56GZJ9KhJl2OGqqCj+NSkl8WdrhTQt/4alKEHN8+KD7QNFcD
rDPVWUji6UYAhGBzeNbBMovIX5SuON3/Zpuh6KaRwFL1MtdAFUzmcsOhyxMwDdEXxyjmws+Vwjml
pb4nhbsVC0CY5OFh4AGU8/q7WXOPv6SWkOOFS5T4TjRm1VnJ1SV+p2ui3SsKbRxsiHdAqwYXK1UU
5InwyxskGt0ZYFQ7B6HZau4B2R/vJ8mCpvuDag5/WbFnLw+2mzvm2x8GbG/4hlxHcJLWDRBVFbWr
AekMlEnPLg0ORu+B5ec7+frGLgCcAoZQkw6q0DKuh4cmRqssPYsEbEXxmPV6dEA0d9k5Nje+GcQF
CfmBCwr5Q/79l0lEbGUp0a+dgqq17C+zXnbvOzAIX8DmE/D+Wtw4IHkyUgul6chRvSbZZWYXtYrt
sewHpz9kSW9aBy9ECd0fk7TVjy569W/f5MSj+0ZtyKPfuVojrjcli2nw7KBP34V+0uT28oT6Cxju
AdjIN8HbB3nSoo6LA/Wwfg9xvDW9bDo2FxpVPBRW2RKy9UqDKsocJCjKfxorTHmPcTPgFWd3/dTs
nCsbO4IaOq4o+FhSoF2LfFB+SN1ZMbgDW0/UpwhK43BwqnmpThqe4c1jXaX1ByeptbfRAF+zNPkS
4sSmjm/fbP2CmhyIylkNqHUWx1510g9OZ1tvos39Lwr9KQj0shCwvmFTpDRpzlsqeEWk9XDe689W
PKeHTBXuTqjXmsqq5sKDCzqo/HKUh1aXnTC7FuXdXgsSNGZbf4mpkIIjiQ6tDRbpSZF3xamA7W4e
KACp3+oyLJVjtsDr91OhdXs6OBvHAZV0zjDq06Bh18/NdJ7tmIqUGrQWjq4DnjcnXenz4/0tehsF
TVhghhJSp0nK+/Vx0LbWVOTpoAbjNJbPg9K7F81RlJ1a7e1BgGSW1I6muPeqqn8dxcPpybOp0Aaz
B7Jg8rQCcZ15+l7bSv+s0rr9682jksrYkthLhY9u4HW8qomBahqFGcxzNf8jFnOecVM24r3E/jal
4NqjukL5Gd/mG0hH0ulzwRFaBkmVGO+FPURPdqnEj3kaNR/TPLROaWzpD0Zr1TvH+O13k5xV2PzQ
xBCyWJeQxOBoWMOUbVCkYXpyrIUOPKKX3m9vnUiJz3SkAwL8ZeAG1xOJIcZsmWWCQaONWBCQ0fH9
Yjh7T7HbVB79XJ1Ct7xhAems3sua3baeOg5NYCl2fyxyJ/fb2foMEMuk+lGeMEia0DUpP/IZ/rw/
wA1wA7F5JEm0LQ3xNTHNalP4GzOsXFcZwXnHlWWjeOm0xzlGN76s+uFs5JVzpA7vHa1cq34zkrx4
+9eUVz9oEzYI5+lqFxojhaClVjou5SWZ/DZRUc62FxwuLveHe7sRZfYkUzbe1lS/VxsjcUCPYVjU
01fTnS951vTz0Y5m1ztMtTkPR3y6m+XlfszbK5EXNvkTNXdqCJTdr9dQnZmTYjb1ECDc3byAtaqc
H+2cZvVxKmj97pzjt9GgWMNn5IlEsoZPyHU0ukJlwanw2rnAiq1f9JeBo7r22Sx7dfqNWLIuIs1n
Wbbw/K5jWU3kmVGSVQHU9Phi22l+KMoivyiLru3c9Lf7HeQa3FaEx3hxwj+9DpVwnI3McBVUatMd
LZjDv6EM1X26/6lulwdRsMGBG8B7jzTmOoqqNyW8N7UKMkdrj2VlK0+R5YrAXRLlU9HiL/7meDyb
pWcNKgwskVW8LF7CedCTOkCGyRx8JTHy2VdEVLQHQAJ4QkVWXYrzfwgKWQePAUC3+ppSGCeI8hmZ
XXM5OLpPO2941wOvOKFz2D1ltR3urP/bT4dJqzxhqPhbkqxwPal5BuN0kXDwSFW/pkavnKO52VMx
uL2JaIWBeqHcTxHmpmFul5M+9tjgBDh7a4c4XNxPCB/PD2U0f0OyJI/82indEx3nP+7P5u0eIHPg
RctLjzoupNfr0ZWRqYcTYqxBWJRiefZ4GCE3rs3iA1hZ4827gAOaWw/FD4nhXG+4yRmTSlV5UKAr
je3KnMSHhlL5w/0h3X4wej9SF4rZBKe5du7KmwyUlhsvQTlO0XSEkuOmB9MOJ+/NKxFFRRAOIOoB
3vCwvJ67JByzEAM+PUinqXgq3FgcOiduXrKqH4+Cu3LnPXb7rUA7gKenqQzVk+rgdTzkBFK7wQEi
KDAW8nwdk4j6MIVt4yGxaNof70/jVjSE3qjr4EkGRnv1FLNaQNgp+zpw2k4/LHVfnSNrip/7XFV2
JnLjFpfCRjBYadtJEPMqVjv2aF7NcR+UIswvbooEhp/F/Z89Cl/hMR8Tcax6RzlKMNqHbKiTEqqJ
MRun+0PeWDkgjLF04KSWnr+rzYDEeKzwlwHkQ1Yd+z7PlPd2VLvtzpFyO7U4doMuJSFjXnloXn/I
BFvRsrEyERg9RjO+0GkjgoJXHuN+1HbuhNsxgZ+iWEAtCfrMjXwwkAqtGPRoCowl8o66WuNETnqy
80K4fckiEwzuTPYyJDFt9QFFFqW6UEAzNVOlfB9jd5o/9JQDH7JujH4H8pYqR0xwZ2Xni9nM1PWr
D44a9RCcwXkpwI27nknDbjSnreopWMZGe+jqYXxYhCUtXrLsg9Jme+49G18OgCcziaQNbQd1Nc7e
ybBFTiZOsHgufqh52p/LDgXhBB7NTmp78+FQwQBVD4GAXcHDdpVVi3KyRlg8BlNqaiehjc65E0m2
M4GbUXh/wCMj7eISv55AXBbtFsySEfBO+kdzG9fXRf3m242hUOCQkBR5dK1Lt9RTmt7FXTfIxypu
fq9R2i+iQ+rERfKgzZX9N9qV3vQcZX1WXrLayN2dRGVjlFIpBWchiVonPboeZVNh+yPyTA08eobn
XlXcg6HH2k6d8WYx4m5HzooQpxTA5aa7jhKxNaAZemogaA+9T8wJLpymdN17E6fr02yPWP/cP7Bu
liNDAc1K9krhnf6o/EW/VAOxTah7PTG1oNei+NucTu7HQs3c56LSs+/3Q21MIW9k+QlZlpJ9eB2q
R2nMxPZcC4Y2nI/h3IP8hKizc3dvTCFKNuRbcOHgK6+lKRKzQM6jcqwg6+zptzhRUeiuKuWYS1sz
B5+o8/1R3U4gSphAYnhskJTzGL8eVdjHszfOnRW4ZmR7p8yoNapubg3qX1sckT7eD3c7idJSlOcb
bgncMGtxQk9tkIpPNSvwyBiqY9zqtevDVmq+/Yc40kyDrJLcZH3BqMnUWQOMq2DQUvGhSFqyyLrq
dq6x249FoQ3IAY1K3hocH6vJa2C61nVuB2y8x1Yt+iPiCUGjucoxTZuv94e08aW4YXAUZXmA3tbl
1P6y1BECaDBbElaghkVyNDwl9yGKlsckbPaYRhuhEFWiLMv5y9WyRrNFYe96wp6dIFcAFP2JaWrp
+OjfRPE5GShL7SRaG9NIIxCoD5UT2oJr2N4gYjQ60tAJbOrZ72h+Oa2veX2OyLkKPL1vlb1WxcYA
mUSyOk4M/lk/aWqPDAqRczewq2E890o6nMM8686jaN+MKJKKaZKiAKkcitgaUYRMllWr80iopB+r
o+cMhjjZdZRpflXl6s45vzUwYHcSlkL5mrjXi6RAA07Mg+0FOgLVD4PSfE6cJL90ur6zkTcCMTBE
2vhw1EbXCSuyBpGdChEGBRSFYEpcYZ36tmv/MHvUXo5vXvrUfKSaOqKZEvV4PSq4ZXkRY8EZxJNd
m34SusN3BWmp76Atk59vjwUAgCoFlxiPwlWCM8aRGpOO4wmvW9Nxqurq0jpAZJXW3hnVTcrIE4aS
mSGpdOg8rxUCAfM3tdNoYWC3VfqVsr71pHuFdiqbaT52ab881JEXX+4PT07VVb4ogxomS4R9TVYi
9+Ivp8hS5naqTgQtFEM/Zw792yR19xgftzua8wORO1WV2ChwsddR9ITTSQiLW2wpvlfj8gU4tUtt
snX8OWl28sTbpSgV4GR9nko2RILVmk8jt1GGhFM40prwpDVW+UhBuL4YSxrvwMxuZ0+GkugQkI/U
lVezZwmvH+ZRsaBZI1p8CvmX05MxyYT7rZ8J2r1B/w085yts6XoC68iM23DIHRjk5nzJY8u6cMAU
O8nG7Qqkj0qhTFbmpJL06jO1NKemyS0cWYnIfVEZ70qv/jnp6qPVey+Qxr7cH5UmE8Dr1QfPAzIw
sEBgqrCprodVKA2CrM3oBIkmnoe0Pab1/E4BpdqIJ08dzonZnbKC8nS1eM9OOUYHhJ32iC5yPdz8
CPJUPEhlT2dtQApFjCMLmmpgO42i+lPe5Aed6uSlaOOl8yu9mI5ZXM9+6Ijh0/0Z2FirYMRlviCd
onhBXU9Amimm1YeVI9dq64OBUS7Q6suD1WbKw9tD8VGlaoTE9tzswaqNU8VZnCAFDf/O1fETqB1a
gOUYajsn2ca2YEe9shqlRuj6zEzr0tGpkTiU/7P2L6yR9X9ap3mbiyvpIukcpwk3DnApJm81dzyO
etxEEzfI0FV9qZwxfsadUdlJRm7HQgyDVg5IQVzR1hdbHtZLjv1f+lRGDrapHSNSDyZqeNGbJo2M
ABwnXGKJyaDyc8N/WlIxxaODUIPjdvUHIyucQ5U77ZsOkn+jcHVQmkBxHF1wOdxfznuYCq06D2Zx
GVxjyp/1euyXF8cO8+pNL7F/A5HlIISFjofHursOpAhcW7skzy/Y3reHRJix3ycewPes29N7u/5E
r6EkKQ65FdwrOSZXaXeXKPqYgpO5pOHgobaCkOC5nQz97/sb6PoSk2Fey970e9FdueX2w8DvjbqJ
swutxfhdOVrhtyntO2r6pdUeMs2ud1bE9eHwGlCWNwlFViBxZNdTGA/dZE1Dk16sOG4/eYo6/hk2
4/CIX7G3c5Gt0AKvsejOY0PGKqextVbPKcE+iTht04s2mdPBoNQSiFSfP4hZHb61leGeVGXwAk+M
XVDWfXapujJ5iTAW2xn07cdE3AysrKxgyStvNWhRWF1oAQC8WCPHlNqDwErSdO+EkmfD/5/5crg4
+3KSsq9fsx459b9sAxFPluhrN7m0qq74gzW5n0baC4coWYaf7aTOL2QpUGDvr6CtsbG1aQxjmgcE
YpWZuIPloPY7Jxd1mNvPg6FOn1pQdjuv0K0ojI5aKuorqOesMlZlTNGIs8zkQk9BOdASHXwYlcrO
d7rdDRhggo3lWGSDQ225nkHXhtMSjVZyyUaneGmN2A0R14jBQqHVPf5tmZg63p+91xft+qNRTEKF
lFXK0lgd+EkhBvpRdXpZ9ExL/vAoZwrf1lrD+KCg9b5c3KU2ioORWsVyGBzh/phMuw2PtiPU8KTW
WdsHOk49CgCGSTUPbdFT911CMeUg7mjcDUjsp1XxQQWSqjb+qM+l8jk0vT581kYPNkGOJpf9Tusz
JTmlYSLaN72iXpclzxbyIeYT2s76JCNJbxfViJUHxY7H6kCVLPvhNWWESaaTdt/uz+d13iODoVTI
BpPqtVSK1/2MeDTqaIEpynumrs/O0tfBUrrtB7fqxJOZh+pfM7XLB4Gtw04qcrtCLZAR0MAITsq1
7qDbo1anna0mF03Jgap3JZZNKYCP++O73eOozKDQC2KPwxN+9vUKtTK3sbXOZo9H3tIHyLrq2Rk/
8q7xafxpIW9vbwD+aOd4390PfTNAaC5gVtmD7D92x2oLFkbEfztUooun2KHqZ0LRadpw2b71kgX2
ILnMUIZokQJ8uh5iMimJbQGxuBgoObyAk6xLbllXP/eix/Xr/qBudjzBwARIM2adVs16cTYyfa0B
/F+USftzUXqM2GftefSUD4vS7qzNm6uPWKxPCp4kEDBiV7dA6y1DpVR2fKn0sD31eWhfOJqbIMSv
8Hx/WDfLBLFyZA8APkCpJ/daLZOwgtAGPZSDbE6RAOnGxLI+jZnu/kBBJ44P7aBEi1/2TrHT/N0Y
I6IfaP2BXqVosg7sqAkvCzNOLqIT2sFuOadF72aHCTmbnXWysR7JkNkK3DoWam6r9dhOYwx+hq3g
psV86LK69UNtDHdW/daAWPdIxQFVYzzy779cqvVQm+4SZellGLP4hFoKYzHU9LRk1Z6/7u2AmDSb
pBy1SZAq69x/VJal8mYzutTFhPbQ7Gqfcq/dMyW8HRApvwNfmWMKJfF1Raawm2hp3Vh/yPss+/l/
pL3XruRG0rV9RQTozSnL7aptuqU2kuaEaEkjepNM+qv/ntx6gb+LVShiz4/RAAKE7qhkZkaGWbFW
4cO0C3dA9i1u0Wj56CnEFMARquG4C3q+19+uIs5rdKd8x9Z9Ldv40vTpr1Vl/EfM1Ztsmw/fL+DE
TL+qggIV8XXhQk/hY0eH2Dg1CQjJqJ8WxjbN5lJEtdxwG3c+IgdCQT6BpSkM0/XKWqT6EgR7jZNe
eV8XP1/OlPxz+kBdsvGs3LGkOshAzXnNcIurbwj3hm8Mi2Gcirm0drPd9Du3cfUTdRttY7tufSEJ
BycQpja27IaOqWrnYnT92jzBIdbtemSrjSL/y6ep28Lbv2HszmHH3SpBYmJiukDW9Rd0rdjUJRJw
J6l71ic9HbKXTq/nw+MTeNcKmTS1LLJP2k3XVgyULxtUuI1TJ935Lc1096An2RYn2909AllK6Ah2
g5r0tZXG74OBhrJxCioUv8MoqK02hOs0/UsIV271We9bI9SgkUtha91JSPwYufbGM04C5PPOACt/
XJyAIfNG2BvH/N7nI2YjsKEqAWWP+u8/OT9p2ZWWIiR18pPWeU5FlT1Vc2tuHPG7VlRixEQF4M41
vFmmgZ/DYMfno/99lpVNo2IRW3AMdVGuAm3Qvwyh0bkFN6eyz+u1JJGY/DjJTfTEvbE+6aVeyuPi
OeUL2KjKYDIs78owAiQ/bxz12w1zaDtSSQXqrEODsToeiS81Jins+dRlcUBNOhZhNwX+JVmaj2+Y
avkgmU6OpPow6or/tGHaNEVeb0/zqW1R5DH8ztkZ/jx8+FYRB5JsgsHHy9JiurYCCYsuBmgoTmVc
jKGXQn9QlLACfvTuOgyWgkigiK+DxVhZYfhjmZ0+WcCHJuOOBN/cN52/VTu6SRhUb4dJcRBkqnm1
7hVojeYHspgmxI1t69mPKvcfuzdga4No+o92Wfy9TILq96LutlR7b48FHgMYElwexEvkR9dfUdfH
MrEcaJdlPLVP5RAvhGWeOJRN5m9s2O0iMaXK0ZB3qCO4ekSKqKWQOAfOSfpdcwLs5vghijbFeZZS
7Ja0947qx5S7bsqM3z+6jVRmidIJRvkf/1wv0zbrhemY1OUBM6K/UxgOdrHZib8/bIXCHNETphS/
08pTeXrmDVHVO6esSNw4TPxy+NZljf2x0SHyS24VQ5bMtjHaBi/E6kEpghJWxjK2TpVM9EOtBcMe
4Eu5T6kYb2zayi3yOtKEMZmRUt5DvSzXH07r6znW7UScRw+oaDhbg2KC1Oct2vi7dlxaFnDNchfW
HFV5i+utHSHO1uxrOyNJ7EOC7vGGE1y5339XA2sMTSUUxAlxr1fT1MsyJRlW2irr/0KJ3ctPWRQP
7V4vTcY/Sj+3zunsOx+bW2WeWH3GnwyvXGLM84KKl9ucG83UvhSUQr5C8LnFpn7vIypWVgVoB4C3
xh7VnaFnk1OJc+WRzFVdGTwlrTb/+NApf1/Lz1ZWa9E8Ab6jLMXZsfvlNan94HOWRM0WZF79NT89
lf+aYU6ceEkdwHd2np9eEXOM6qWbc3HOkuHF7cYvFSvbOX2/hFPjxxsljXufjpcRPnUiXLgYVovy
4yJasq7szoAP7WkPTL8pQnNe9HLD0L0jSHSLJ8QWVYzV3QVu2llenXdno5JIn1VagVoAGfk0/5L0
Yqhe9SiJm4NVmbQjH2/cnS8KjgCMJuVLfOG6ylfbQ25ThevPsmuaaTfoiAkcvans+13bRZbzJw3B
EU22x1bvLJjDiJiASwGOwvAqQ65dQywOT4oadcrC3HGjk0eEkIZEivouMkTGQI0tt5A1dzYUIlJo
6wHTO0SOK7PL1Mb5WCyYNbXRDLs6SJ9LKNx/fby6u2YA1Kj2Elu6RmkGfdXkQZq0ZyeSUR8ucKZZ
35J0jj8myPDuQSgkgs8kSlDEkqv15PRCbJQSuNuDl4ZTPFY7QLBbJNl3lkOr7L1cqlTY17Dkdm5M
ijJ5e7bM+mXSvP7JMZbo9PibrQIBbjaIZ+VBuAWU69c3O+89MxKzFOfJ6fJnr5F/9kJQb4798tmH
cqX5HMWRk+yLyqyzD98BRezCeYDZnwmI9TtTB6bsqDo156wZ5a9AyioZasY4i7DwvBkNvVjWW4R6
tzeAjJkXVIk0Ed2t83THLXXwhKwX6LxZ7wTF/F+bErHqQ1OM89n2ho65WLP78/Fnvr3u73SWhMgg
G4Dwr0K7VutSCBPN9gxYY2hP+jSj9VjahGG7CsUQZuGr2p437sOdtRJeMVaCgyF/X6/VFcAgYsFD
B0K0fQP+1Ru/VF6eFa9akKdRmFu2lj7xEAftb4+Xe3t0VckWdUJ1fKlcrS4IOD53kkNZn+MuKp8j
rSzpYDQf1DZXZ5daLVolzNCQfay56q2qbN0ZPptzL6b8pJlCfB47sdWqu7N1WCEoJ/GA3+yG2YY8
rsrATpwhkKqf3bIK/inTetiTVlYl8l5lsxEY3f14QPZBETHKwv24Dox8u0BJ1zTrcwszwy6B2PWU
pHG7f7xFq2Tj349HcIJjYeqbh/baClLSjt3lQ32u3bne1bHbh2aEyJ4FQcv/sqD3OUmVcDDpc22q
1SPDQsqaLzg6/dHvx+psFfD3/Q8LolUDjQ0aoDennQc1YQbarc9RRjwUp+2yH+xh/HVsU3l8bOru
kVBgXphBKMWtS1UC7jcJhUV9NpNxGcMyas0j8Hm33xmz470YUWN+rIr+725R1VbE6EQN+mq3zLgm
Tg2c+jwhBfQfxyyqsNa99Ncy8LZQbPeOH/6Rc8G4KQ/cKijKY+nPrj5zMGADOXiAD/eKTOp/2C2g
w/AOEX0Bzl8tSDICYU123JxBGPffsqJ1fx3iQF5ioTsbbvDeSQeUx4XiqiK6aF0fv0HrXNEWmEpI
uXexzPvD3FXOfu5REXh8MO59u59Nqf/+U5xMbrYIWn71ObAyUe+pdLvZviEQ/PPjdkCAgKPkBaUY
stojozIWYzLi+uyW1nTME8c9tba9Va2/9+FAS0CYTU9FFTOvV1MLoElCZDXhcdNEL5adV/bOyHtg
omPlx1vR+F1zcMvRaOeQA626NgcLVedDZc3Bm/tmbysUaGaKMpzNfAv/f2+fiBFBlpMKqt7itSm0
lkWbSXw6X23Zo6eyhG3Tif3jXbqzINUV5RlUZR1gtddWupqpadEKLm2njc5uSvvuO5A1c3ilomNs
IavuvPZAkAiwUcoALrxmss4yJ65MWBXPVuTpT1kZhClcU+Ec+2FeaHKX23G+cdxv/CANWYh9eN+V
WiqAhesFplqslXrlgjwtNf2zm701Sp5m6fbjhErD44951xbtKd4RGlUUXa5tDbaJ1o/PkfeXhKhJ
g1IITsWqZddknFmfWxiuNpzuzSkhiSAxJDylXaDwCtcmm8JJ7IgGzlmf0/m1oDK8KzrZ//J4YTen
hEBBtXNoJ1IIwc61FS2a7MLvCqzUTrwzGb18q+u5esoCMW+4jXumDLBW0NGj3XJDZ52OtV75VZmc
pymuQ4rf7bFRrr3L0i2+/XumFChA0crx5N+03qrBrIpFxmdRFs5TpOnBm9l7xUvbufpHg01VwOfV
Vz0d2r7rD2g1elJ7sxOfY0bL9rMmvlf5vKUPcnP81IA2oSz6FYyJ3ozlFcjteakcvCdIAd9Kw7gw
BuyHQmZfBy36YH8An05ziAYVuTIcJTc00hF4j8oquvqcEd4f3C5KitCPsmgv+GNbUg83pxxjlARU
DM0IJ0366/NnG10s5zGqzpmTmfsqWYJwsaotoOR7cf6qhESGqahPFBBAlX9XjwljMGMdIE1w9k14
40KYzWWzS/q0tJ8Kx5f1pbMWVH6Q5Cz2bcPrFlZjmryJxOicDw3sKTZRkl0cliINfh+gu16xszD3
TN7C550rpE76KNCfwP05f/hZO71KVMy2WP9vTg9BG1AZ0MKMB6qc7Npio3sRQm9dcU47t/1dekb0
UjRxmV/8PvfKPfCZ1Agfu5XbbVVXj6Yv50hX/3JtMug632kbuzi3UrZhmZbGzp9sfyO0v7nmaiYW
x08KQWx1I0eYSA7xFDnDeZzpxhCpMB7YyXZXL06+Yer9Nbk+QeTsioqPcU7SovWK/ILbEEvRnZM+
nl5tYy5PqUhkjEU9ewmKURyQ5OpDKzKTUwO/zwt5m/djjB2P4Rk7/aAcMseIWppDgKRAiBzu1YuE
/DIAUlG256rq2j/AEZphG3T5xmG93UdyaMAZ72GECQDqeh91aUTLFMTy3A92nxwm19Iu/ZBLfePz
3tlJBQIhFgeySba7ComWKPUSmcjuzHRf96msneI4WzL/o2gXc//Ro0kLD3wV1UAWRjf5ekkI+Y7F
qA3Vuc6qPA7dRXN+laY+fX1s5nZFSuqFojXoFoZX1sDiuRAWgd6Cmc61d0Qw8oA27bxPl+xjoiV4
FEoDrAROZCa3WZTaxJ/i/nnxhZ3LejmLeBRh0qBVkmdWvqdZ2V6Cof7jgysDLWaqKhKLg2d+HQtJ
WwDiCqz+nC9ZFhZNZ+yT0UVN3q+2IMQ3H5HrrY75u9c2CVGuVyb6WPdnZx7OdR/Pe4+VvsEIJp7r
Jvpw0UihoekfU4lnzphk99pUIiu394LMPPdlkRzquWzQTXfLjVlB9YOvvIgaxcH1k+CCXLyBZixu
EzTCKEyywS4+wgDrPS1znv4Y7IWBlKoxX0poz7Zul/IFN1YpxNFUdmhJrnMba2JydQ4m86yjSHxo
k7Y9LMzGHwNRjG/GguqGV9nlW+sW0d+WVW0VLG6cCAUekHFEzczRciFWu2jXTcbQRYCkWuuiZ9q3
U5ib8sMJHFbIP6iMg4PizKxyehCZfpEb3AJZTdV+Htx/HCnM/egaWzW59XoIj0gUaQ0xjqDox1aW
oq7pi3yS+mUepPZp5J5fGsveauGtj8q7FSqLDPTxD1XG6wM5EdaWQeovF5SPGgVv/QrJ9S8m8Iaw
S5z/gGI+Pr7X6zBBGSQ6p1hL0Mx7ujJoplCqe52zXIrSncLYS9z9PCWotlnFd1klXx5bu/MR1dAF
JMw4Liqbq/SmFU6D4IuYLr2X1Xu71aJdl3bi8NiK2oqfTz7hDlOKNOIp0OKM1/1xTUXUwO/GS5xX
9d9Obdj7elqG0ySgfImEtH4vsqw6dvVmyH7Pshr7xCXT4uD0X29fZ0WidLxsvNhGJvaTXOTeFFLu
+Tnzkfm/+rOcLC+MRBt8e7zmtdNUayYuUuMXqrywBt20xdSggzsOl7yrmJeEmXGXwowVVtHyUf9s
EniogT7cGTEm3ALXi5xSYChmX3WXvlncr0XTVKdFGMnXxpvyjdP5/nddbyUlJwrg3DomhW+0G5hN
15N0MPrLZDFOG8LZWiaXTJPu8I3HsUj3iT2W2Vd/bOP4aR6sZAnlVGb+mzEgULALdFBCF4KqWDvM
aLHFe9iUeZk/+u0VG6hCqPFo3Y74jLY9juY09RfmqMB9oM7XfBoyvz4GfbEFFbrdZ04XOj9KWJm4
aR3IOEOdZtLs+0tauvWup5T2MpZjwl1qpo0jdXtZMQUkHfY/3n6ws9f7nMeJUTlOx5HKG/kl8Dvz
21xk/unxx7tjha6YGlYgAyIIVAv+KY6BY6GWfuzKy9AH0Y7p4mIXu3a3sUU3uSCHloyEPJrXnoR9
bcaszAiAsWLtt636hz7kzT9QdlUnSDK6A1xu83PiFt2RfjQSc52fnJ1k9J8eL/XO3sFdwY1RvIPA
/VdPSBk5y5T5urxAf1+9OVGTvbZmN1HKKre0GO6YIqAhXGMeEde+drQp2kWNX8/BpRiW/GJmQGkE
hPAnt/swtoUZCY4+DRDFeMMHXrkDcyk7OUSlf9GLxgjjVmbHOG6iDU+wjmaUFZ53PJxqUOPkro8J
hxRgEGH8JfH6+CgC6QNJyuqnbMqjo5RD/s0m4LkEZZkem9nNN07prWOnpMpgm8oFydPXfc0FyrrO
cCLvIsADvkL88AJDfHwmt1mORAviuAyG8clizmH/+Mzcvs9sHuoTTFFTLSGiWq0bUQvHWTL/YnvF
74mYmpOxZPluUfyHMkbF9LG529vIZVd03/CxUX5fP53u5LY52ad30dLcOvRxP14kD87hsRVTZXbX
bp3qAKcGml/m7nmwrldFbV8A5NHMC+PgwQLaMHGGC3Gq3u89UMw47mBK/itdqzZ22ij8+lPld1Z7
Lsu2TkFJ8vLQMu9M41Netl56BqEe/TamwjXD2Z967Um2dfS6FLUbGyFTEk4cFuAC4pCBF5ls+Jbb
swFqWKneEt3TDFy3NalIzmRBEJTT8WHKZI463dqh61uMnwwqLuOx0qQDwEBolJx8d26MjRnT2zNC
jk7zgvNJXkiOe/01x2jpWseJzQsq2akbukHa+d/iyp9/8yfPW3aQKpv9Bn36zUHBFm6UK0m8Q2F3
5bY1AgOmWrvs0i7FdMqDJD1KQBBPjw/KPStktwpTSYp7w2I021ENra+dX+xGS6KzHUGQvqvNDuG+
DxtiIpjZGg4/y1kjcBkA64x8GfNL4TdMz+lVh9Bom3z9H6xAF0mJn/oYss/XG9WmbadNSVpcwGUw
EuvMAhVHf9w/tnLj+6n5MYxEyZi/BtyJ+qg/vahNmzr2NEbppR5RVXSzxnytzWHZWWYxbnDo3tkf
TCkJHvBdDCatKjiyyAtrdLPsAppo2Wtiinaa33gfdUpqQQrXAd6CwuKacF1WbVLTpUkvGBOkJohr
iR3cBPWW91PJzpVbwhAvtELwUuVgn66/XOUPRRWUVXoZxtb/pcsX+1BkwjlNth6/jp4mTrRGt6ht
7xlV8QCFWsaTSFiujVIBF1O2jMij6p32gzGO+UfhD8lLAinYF2G54+fMLZeNM3Jn496rR2yagnys
p9J1Z5htI7ezS2lq5TESqQ6qF+/5+CTes8L4HwOAIADBIK3cfLD4FGXtNL94WWod7NhOnyPD3gLX
3jnvnHPiO/Dd9HHXT2SSJHk/l15+EeY4Zicpa3s5WrlM4l0ZlJvwtXvmqO5RW4dYhLdLLfqn6+XF
yeJb2thcRBtHl3HiyfelkRwBG1UbTvbmZaHMqwSJySiJX6kkX5uq56GRnWjEJQqssdkHADGKTwxE
uCUC3PQ7wiUNGpNwa+mHU2w1/tak7+1aFU0YkDVeOKK8dYN3aEyn95mDuViDs+z50n/rPN27ZFi2
7vjtLVA6RZCNEBIAz1g74DhuK8OvOnEZZBC9Nppmn/LB834hFrf2+eQET463pBvu687yFCm3auHx
jN20/5MBJLOTdjWJ2zKdGHiUOyihRDiIvNq4cPdMKRoIqrUOHbO1sleU61FgRG59EUY/0zKczCXb
jeYo5cHo9GiLk+bO56TjSqjMYBT3bn1IQQhEfhsQb7hWMh6NqJtfANjMnz2mHj+7S2F8Ntx6+Ovx
db+J0clIGe1gFofojnrSKlaNA3fIq0hmF4+U4G1Cg/DgDVN9ZsTOiMOqSfrsy1KKIH5rCs2Rp64s
vY3PfOtxSCJR1VaEqTQy1z9hZuTdGgdfO1fTkO6y2PNDHo+tzuIdKzx5uGo0omhjrse4xGzSdEnb
6LyIOPnMdN135lizL4+/5j0jqvOkauE8smvRvtxcOkc4RXSu0rI4VnPR7aw8rU6PrdyeS0upUtCX
5HOR2Kz2LMelJKZdxZfZgNNimeAFrCF93iWOZm28BremcJpKyFTR/Sh+hGtvFjAVUznWWF9KRsKm
nTtNwgoDR3NS+HjGYgtUdnsalX4WpSqGB94JO67NaYUYZrf1i0uTFyZaEZZ1KXKk3qx4ml7TwYuP
hpd4+0bG4wG+1Obw0Q9LtsoTwfQ3DplKyrX5slDvrtYvl2VaCm1f2xawEZtqxxCiVTcXG+ZuTwvm
KNYwH8nXBdJzba5gvj3tvHq5lMVsPyUNCsW2VqUbVtSPvg6QlBaUSy9dDbMQxF5b6YgZxmJOlkuM
0POhblH4CIOupA8EN2a8Vf27aw3yMvUFqXndFPe7SdaF5s0XQxfy5LhDc6oEp1Q6s/H98W7dfj7e
OIRZkJ8CF0On/nphQVqNS+5PA2VwS8TUwbOM+SAbRPhjO7dLUm8pMhBQHqnWnfLbPwUPQQVGj0xt
uFjRoCM6NddPBfwEx67Xlw/nTiDacMgUmlR9fy0lF8AeLRbwIxdP68snPaj6Y6x5WyHzTe6pCllU
7QiIyJxu3rVm0iaL6RXj4umA6cMmsSoNTb40S0ORjtNwJFjXt6aPr3dLEZShAkEtlbAIeCqB7PVX
RM9XEKHb2QsiefquSLRiPy7xVvR6vVf/ZyVgtln1ICGnWu1VSvfMsGOHmfCJ+WkGh+G+GWzjhEZJ
+yHX+K8pUBOAVWiL3KqaW0k9m4Vd5y9J4Rn5ZXK9aNghE7JYT5WIgAo+PoXXm/avOU+hQtRcAE5q
lef0pRct8GzmL5V0a5epFavZaa1jvcWyQIOzpL51eGzx3o4xFEmSSOkaWNs6ybHcJM/FmL/wmduj
rIIZmp9uCwt7b8d+trJ6YaLcRPAeEqEXNM2CUJhuuq8H0TFqlG752y1T5vURrDVRt2mysCCn6V78
pTU/WaKXn2dv7j+ECfy/3aKlRB+X+jgz6temKq+BVtnC1BT3FFhpq4YShd394x26eybAjCr6XA68
vsrVNOAvWd3p+cuQ6VqYpcFp6sCVp+5r33Zb8wZ3vx5ExLyQUHOQ0l8vSQP9m8nGyl9GWHN3QTnM
hyjq04ufjVsbdXddiomJsQPWts7p66meSrqq+UtqLW9Fke2tqbr0ieHs2iESG+79OmH7d6twChRr
VYsBUbHrdfUDeWiFIMALeW/ymyflYoWmhAcyzAw5WuFQzWURBtPQT/sFDsKPhVj/Zx/FB9aqutTr
5wWik9ywyiJ/aYVmce7dDv48xga6HeXr+ON3mrYckz6GQnZSOblebNfWQ9Fm3OnOtvI3KHTrE3IZ
W9NidzwHST1pEyGUknleXTQ38d2pLzj9vCbBPq2hX5u6YetFuXMgsaKGK6C8AROyOpDWrJuwpRs4
4LroYfr2lotOCnUoF8/bOCPvWfv/F0S9bxIwcFUuIwCAh3t1SJLaLou4mIuXQcwB/CZlE//pRZFk
vHoI6mnXNzVMmJXnVsFRJFH+T9XSitsZpUd5PHON5bXWnOWfvq2CtzrzAy2ErVO3N4rK9747OQGA
UAACiizxeneXXjd6hlPzlxzS+h/IFIvDOGr9nx/2OlT/FQSZPUaRSO3LT/FQNmkCQhQ/f5k191tu
waOEQut+yR169+bWJt9bkupYc1wVkm4NwRcJbA51WxUviUlzVvS0UkMxI9+28bzetaMOK+yzhOLe
ypW6HFQDjrTiRWhRsU+ieQgTL92i2bh3ZF2VuQGdox+/nggVydikXd8UL2ljvU22pp1irV3CYY4/
zpFMygZ7Kv0niq83M8u1E7TaONjFi7bk4575n/k4l8l0fHwU7n01kFi0FcDyqAb39VEoqA901JqL
lyqQ5b6ci+FlGi37x/9ghecF5wgi/YabjxfUSnrfLV6QPq2Po5+3B7tHye//l5V165zKrd6YsVa8
2MQgu3EAOll088dg1P86EsVjqlrbvKFrkjovZolJg5VOpNGuHnITTyD6jdN855xBWM2wrJqXpXu9
cgSjU2l2X+fzZS7jtt4XLbHpq55b5dd5iq1+4xTctaacDq817dY1HslL0tR202S+yLFRAwOV7TIk
nlt7mdr6H4936Z4t6vUwGSqqTYaork9cQnElQ9dkvpjC7yDsmnJm/vmefxhFssXMeF2Qe98r+iTk
IxTGFHRm5fQbfZyroQFnRddMW3a22+Xdy+CPenPIgWLbh5yChb7ziyDfCkpuLxZ+1aPp5KDvw2zu
yvRSLIz+N755setx/s0Zm3GfOYxGPv6Yt1YoEcNDxlkhPbuRX8jbqeV7FtHFjN3laEZM8+nG0Hyo
Yqs+I1YUUYNy3xTEV4dRM6p2ie0+uvjlYn2u66Q591pjHFtgVRt3+HbHqHSouhjYHkR+1xXb2F/G
efLS6CIKGKOtxi3/NDVhf+rt2N8bs2b85Q7Wh2U3VStZUSYSRb434q+PpGnIcp5y1ocyUbqEbh/0
e3Nm+3ZDiia2NwzDFqb87jpVbZ96BCHWep1+E82jAYLjYqWjHsaTlxybsq73rd+IIyoNc5i57tcP
HxZiCwhYmKJhLmIt01T2kWO2o6td0skdX7Sx6z/xEKcbuNs7R5IWKG8KUGy0b9cJPHsaA63RsZJo
KDK7qflkRbo4PV7Lu5u4judUu5WiPutAIGwNyg/8tNKhZIyfC2nL8UueWBRCRFq38msZO3565lgb
jOyCmxvCqLXGftwtmW0moSN0ODGIzMtoJ41Z/TFaqvpbkKKm+6wnwhtDK6ja4gAcs2sB0MKfdGyi
tOx3SHXnW8/WrUNU3VwiU6A8gIfWT/Diy7i2PVYihZVRgOhiGzytJyTMlku9laysaIffL7PKlGiu
o6EINm5Vew6iHioEp0qeF2dy9QMkzrV4CvRY+Cc3kobxMow1P2Yw7D74Ho/Q9Z75hSUVGPpeyZNv
ZFWFyrCjiZ01V7ldhk40L/ERHz5+NXuv13b+bEXVa9qDs3rr8mjMdq3UJ/0/AKTK6Ozaoh7bEOVm
4/sIRciwcQBvvycpICE+GTUvJ0Ds69vsQJ0sIE3Pn/OmJI/uwJtWQVy8SZAIh8enUDm+60PIo4kW
JVhJWq03GHO3qqxBy9riuYO/Jiy0pTi0ra/DBsnpgUqn3fCOd5bG8Buqlw71HFiAlVf5KXD3m4CO
lrkUz0PUtuV+caLC33feXPxqmpmzhWV/B6uvlodHVLJF0L3x/1UWGLmND40F5ko7i7sqXHph9b/7
yG56e+aZrAp63gqWwH0ibIOxG5lJJhtHBxT1Zysp0S3LjD79YbVu3TyhvSXdY57FhvWSTKI0QqeM
g+p7kGbmtG9iz/yvZrlR+UkOoPOPdWxpCSNxqC98K0ySsaNmLSitTwmp/ZtTDcF/qTeJLDT5PcHz
0s+6PBUDbBQbe3zjz9TIBzVPA3pRoGBrfzaUlI/nusqeh6mzw9nTsn0eFFvanyuoJNeS6j7nlbKM
gmaBdrveWtl0CzQd2fTcBk15mFtDPusw8R+zNirDIU7M0Crc5mRWzvCcoxd0kvOSfmgESf0GmsAM
ZJMbUqWkL3z9GxJZV4S3iG0DxDfPMOrKL5CCyS+PL83NIQZSBweK0hwlv4Hx4NpKH7hwvxhB+9yZ
UbOf/bnZZWVknhw92eqk3+4dbyubBoGImjNZPxJ1bclyWdz2uSnMH52TA0lfrK2ZP5UiXd0S1kPW
SSkaEkEAyavoKC8TmLGWpX3mKuT2oVm4onvG0BwLbI4cHeZ9UR09jJQ6/ka0JwdCKC1t6xW5KYLx
K2ClU0w3AQ24dbwJ8bkUnjvL51LU9ZsDq+ppysrxNCTCQYa39+JTNfnFf/PR1TekA2+8IFkqUBrV
72PK8mYEeKaGarfRIp+jpP8Nuqv+U9TL747wrYueJVugsZvISVUvYbqkawpJGdMa18dnXGQEm03a
PWt16z5FukV3scnqIgrTuozkbh6rgXy59Zctf3i7TuCgsAm9c0uA+FMH+yfv2/Wto2tjNDyXbSZi
kLA5yxUmKJRBDE1xaaNafGyqQl1JbKp2iMKC88ysL0spmqzLoulZLgNRS1GNmv5atRFww73UhS9f
B2AG9aemSfLvdS2XLS7O29tKnEDGTtzGfDLFs+tFo6c5G+PkDs9ZYzi/5UWgn219iV9cix/12DHc
3laGtXC1Ct0IH5y/Wiue0WziKEeXwEzHr3afzZ9mxAA3kpnbi6IwgLRhgDZScl8D9ehhaa1e4EXd
OXe0XeQaehdqHrr0h6oe5vbZcTsv+qUlSaRpTKW13PCyt8eIwAsYAyfYw9muJ+0gZ7JhpJjnZy/z
NVUIyV2peHnK9JWhAF/sWq9Ltmjhb7dRJRm0kRUEkt1c1XmYbhpHYcjlOYYKaA/COAgDHaHP2Gm+
P97Fe5bwhDgiRfIMyuH6wMTL1E/UvXXcoeM+zUsjD5Yw4pPRTPZG9nvrCkAM0rrjgL7Pmqsv/dOF
BMJtwwAgjGevcNA/6HoTXrFhNn8lNEx/tYyhehs1Izl8eIHcQ0X2TBGQEdrVMXX6gni3QwY2GKX/
FERk3YzIiPaXpB62BA9vD+u/HLXMUylXt3Y5Hux9bSEc83kpKaSH4J0T0vxENN1R0AnodvAa9/0n
Bu/GP+KxNrY6iHc2k8yEtjlJuRIbXa3Vi8wc5JseP9uTGM72jLZWVGYT6Bgr2riXyPWyXdcP6Xud
Qb1jZMY3w37G0M3VEk/lc1MNQ/Wp1oasD2PpJIsRup1PpypuB3QgYsOQ8oy71L2dKRNb+1ZUaRZ/
Fb1mlc82emBfB6bojGY3unBJ1uFoV5ncd2Dq0oMHcWB+TINsKL67QMPCcihCWZGgJpyi76SVLQim
rgKVE9te2NsaKhtJXV5yHnf/mE9CfkHXDCUaV6T84fg/vp0MYZ5a5cwQklfAZ0B4CGB2ED0QG6fo
Qpm3Zb0rR9fbS3f+W+RO/Uor08s/G3ZqWM91NWRvSDJMT4FT2DBFOlG2jxr96GnBIg/OnGf9zls6
GSCqOc8yRAaGaq3eWAy88eNb/3NbNEML8pK55CS00NT1d1ILvItjzbz+Bki00jLHecdctPZP2w3E
6TGTiT9G0UYRjDVG8AbY/5iO6AyOsRSh3xvFl7azyO/8ZVisnceDGsaLSE5WWXv9jnzWd0PZ1T8q
aL/CzkRfKHJH5+ATMk7h0kBYi8CkP6EjbC1nwpdmn3ox18QvxjGMInfajVM297uudo/WXAShtCt9
7/OMajvHHxCPrjIzif7q+QM/7Fk0Sq9szu2wD8y8QhgnSbJD3vayB+BfueNuLvqmCYd8CbynAvaJ
NnQZ/+lOabyU7d7KLdEcoGeIjSeqTNHvtj4l7Z7N6bnBVd9P/NRkWcowkU7d7KSta925N+JqPupz
ucgN73Vzt6AEBSBCCRRgK6P/q5d1QaapmTUbrXHpJ7SewB18MTOZ2eHo6fLrY6d187bynipmTgaD
QQniS65dZZA0hjnavf2sUbU8OFn/W1ExtPPYyE0kzEQwg6ZqzpQMBp91bSR250xnT3z8cSq7g0Vp
Jt4t9iJZ0lL4v+izX0c73x5a9rrR8uqzVkHqsnv8K9RSrtyI+hUQjSkaWwLydVex9mtLo3npP8OC
QYc71un5Ba18dZrMvcxB0u8f27vdRwJcBtoN31SVtfXM9Tj2XaqlvU/JRAp/78VT+ldSRf+Ps/Pq
kdvYtvAvIsAcXtlppnuUbAVbL4R9LDGTxVQMv/5+Nb4XV81uNDEHMPQiWLurWLVrh7XWDsSeQnvz
6bGx2+9IokhBlpyUhilwsOst1pu+0RMqOBdkd/Kdl7kQXqv6bTquRJ1o3mGCZIaeAFUiteRfHlZq
yU4c4zAuXZ0FuLIm7pKDh3ZMsPGtbvZOge+VGADjoQChrFmtVl3ICHSec9EKo3V3hZ3HX6W02h+9
M6UfH2/dHVso4/OQqeGKSHmvFjU7tUxk6luX1uyaZQe/onNRzCxMY+9FlRlvLO31U1ydQyBSlDoC
uk2vPKXVbUAJjLpROVBSjIVErSSQQRTqeTmMH4Iomer9jHbXb0BM0vTJbExq3s6CePnZKR20Sdux
ke67OiZmOy9aWW9pvt3ETvw6+n1IyqmslY25/sQ+Sr0tDz+T0SkGH0RsJO/aVp+QRtBqCj6TJ96V
reW+TWD69WT5MNEDhUd6xZNdm53oncWmubgXxXc/lS1qLn/EU1N4p0FEsj6Qyy9v7akTt6hqBihw
IJQ3h7lBAbXLhrjGz0poi7ntaWf6/psMoJtYTSFPKRbBmqF3T6/kemmDXSW+jLL5UlZGdEh7qwmz
Uf4ToFX82bPmYO/Ukf0prsatXuGNT2B2CwEp1XB6uEpV49qwleW5N6ZCu8jedi9dP0Iw0Zo31x6p
1CiRc3oy0OxvhBwHJ/VbI8qYvQ06m3Ps9F+9oYneL0G/Bdu/PZsIRoJ3RfUbOVtc6vWCgnLo+spr
AhLBvPhtGDz/lFS9f2z8sdt7APd/uLnzn8fe4ebVoNJJPUFJkqhRTPbKsQ59n4qZDhEjiRPrPdlS
YRCxGV4Bz2TW5lOitWWw8XLcnBhlE8y8eqaIVtcUq4pmRWU7Y3BxDEN865fJe7LSttwBv2FSiBsz
brTJi/xvUfXGRvBx58xgmjYQoxmQUF3LtpXNSCFW2sElyiPzkBKxHoJ8sv4bK3TUXjVu6eitXKCx
IKWmdw6jTyhch6MW2WEXuG9+gNlGvhsCwZ6qiq9p15MumWDYa8FlMqN6J0fD37dibF/cmhr541Ny
b9swQHpCdZQ5SatT4okpkIvLkN6uzIy/qS2KdxU6ez8fW7l3LpA9wTWDSrVvQBke3Il+CdT5pwa+
/OUVUf/BWrpq/AsYuN/t0NrIq6PdlZoX1ppR/vXY/L1Fqpkd1DSJpHAt19dvFvWgowIU8FBG6a4r
x+mgL8O0e2zlJljkq+FSQC9jAwKg+hW/xBjFLBbUI23/UqDcb+/dxOvAzuVLMoRDoQcZqpa28beF
WudCrxKGPyiBfNxC2dz5FaBSbEI3qu5wENWn+OVXEIPXtUaadekG6TsHc5iqD6DCZz1M7DF4sboh
CUIEyRaIWG6dmN/sMtHexmxRjyLaBLAHIEODUqCccf0jDK3GOwwd82jntDrYUSQOdEa21BjueDhc
G1EWRS8I/es6NZNCR2G2PpfRl1WYReLPOjLS0LDqP43Ze/tDTw8O5VVcpmozrgPVOY3MbIZzcXET
qb+HNhs/AdLt31ttkR49O8o2XM1tdEf7DiAE0QzNZ8SEr/dQIJxB2S2LLrKiTZMnvvOSjWkQeq27
bBTwXnfqOrIDFExgDGEfSRbgrde24knPLBpfyUs3+YjN5LyZIrQrpqmGiN9YnyYvj4qjuyTmTwkZ
Xnxwg8RPQ60zim9FYkq5Syy3i/fSGIX8Vld513zVl5xIOxmTooS05c/eXo+D2Pkg2N7pg1GXVXxa
bG/6i7DOQVJeVkO2l3FV6y9D2fv1PocCX4WTmcfDfnC7RjJYqImn0Bo7CMmm5C6Hsmn79yNa/Mj7
ektmhHkwxNlHe6g8cDFO66YnQTtj2hnMVu+R1S7pLxZlZNmHsZuq/xReZpenJW4tySW1Zb0LNMP5
QzapW4Vj0NvNXme2PMg7rc6ap9lylzpsAjceQk49zhm69zSfx8ob0p0niMw2nMqt5yT7VJpzPKqK
orCKHGSrD0DRC/fix/rLiKrBzu0QJA9Loxt2mQAqroA572hi1xvlqzsxC+hfCmVMOkIHeC3cTbAL
SFRwu0RE1ikYNFPRmtTzd8OQDofct5aPRpQjhvDYi97x1eAYlCzAqyDXOlPLxwagcdJrF50hju1X
3RkHDuEIv3gjir7dWaV9B6kLGJ9qCK92tmnEmBitjF+YjNz8VjYySvfOiCbAU99Gfp4wt6U1+tCp
/Mb7JH1/bN7aHUCxED4ItRJAyUra8/rSuXHgSa+Jo4s7DNnXetbtg1VLd+Mz3tlPaCe8TKqRB756
tcwpd93W5ipfRsZxHtJkSne23b25qaKU0PlqvH4uEdh6SkQQNCQsCD5eOtlWY2h6xfJU6ygl7bSm
SjeYDLcnkyec9SDeCRUQzN31xhVpZY9NXcYvTBsbXhi35O4lEtUHSFfJMwWo+g80muqnt55Lxueq
eQNIOyhS6updbZGyLGrpxy8G+eQu6NuYwGxzSuGt0wfIgj4clS2w0nSTr5eW02FoJVO/XtI2Np7t
0u++BPQ2wsQcKbs+XtGdbSQio5lsszJUP1YrovAcgzSy4hc7X3a12//HmRHbBl707FLF2vvaxoW7
uzaaNkq6iDR9PR0i9QuDQaN58hKMvg45rkiLHV1C+2vQEEY/XtttaMBTRtcYipCC4a9PfZzX2oKA
efzi9HALtWX6I2uMfyJXlyEsrK3RLK9w0uv3k8oXDDZg1OTltDauP9vkxZkr2ki7jH5jZLtBpc0X
15GxzmORavqfUS7xnGg2JvkuBq6UhiOgsvokoynQwy4pDPtk5MhkHXp6Ln9GtJ+NfT+a9biXdc8s
M9eea/HP402680EUqZTfS9eJ/HcVYbhlnnlW17gXz4rGCx32fzLAU+fULDbi71tXS8UIZ0cXzSIy
vSlUBTyPMsjdSw9kwYXdV8vfCBKmcZdovvVBtvlwmRCv/NjYSfeftywSqA/MQvCqwDwpTNMmXPk/
j7bJFPnCOOfIMe8zzfd2cZt6u4Hux8ahu3a1/5pSBBbFL1Hg0pVfasty0ZcyNc7WhFjrLIvyCBZ9
K8C/taJIz9T8XtfE03F91hxTzE4SW/pZIod2wE0kYS/mrRT0rhWiXVys6l2tFZyS1NCJQH39TOQ3
HOfGWUKrb/ONHbtVcFJbBcaCQgwRKO/H9WLmZWHQu5z08+K18XSExGqnP6eiNKtLNZm9dfKQXbI/
9tosaSO3jhBHqaWyPdAYTsYPhT40yZOoxOA/xbnD8IXEiRJNC/Wy6RyGMxLufTUA9ZUHXQYu/4Os
Fm+fdYlgCFwngmJjQfe2jXREwfVUZWldhMwms23Rf5jR1cumrybDdC9qCM8WXfb65qqTRtAAbEN1
/eFdrp/b2HEMiADDfPYirTrqUB3Qhsz9nRU3y0aUcteUUifAQYAXW6chfJYorXpWZID7DksxMmGu
RKHNatpuo559Z/PoN3DWlFYjQztWWYgtzNQru2w+650wdvPcmKHHi7t/q0NAO4AMjnGlIG4gG18f
ubSYY9nJeTr3dUtE3zKVPCVH2NVzX/7+VlPQLPlUPA3II/Cdrk05thYMdRY1Z1yDCWtQN75nwWRd
AJNpWykc/9T/v0DqRPiq/gyR2dC5UzeqCHNKJXqy2jM42/nJGbN6R090AKTgf3q8qOuw4V9LODfQ
MyodBl13vagecVczG9rmbJrop4d5XGpuqLVSa0JGDdTlUU5GUh/pEmZva668mgazSRGVSgsBhL+q
vtV97TsDV/7c1LPxDJK1P3Sa4R3LFM3Hx6u8DiD+NQWg5lVuCKjdmtsc+7ZmJ8Jtz22llU+dVwRP
vVFVu3Io5U4Ouruh0XN79imaQniAjK76butTiZybSnTs8pyMQfkMnMY+xJr8/HhRt3cZI3wzImdV
plrDIUH+lHZTLeW5mvXkzyAevT0Zrf3M4RoPbzelGm4Q0T3yrPVdZshJqiOgUp5Rphx2CZCPsGij
eF/VydvgK+pTEd9xIPlIgNlu6vi51U76GI3leXCdHxYU6idGx8X7WPT26fGibg8FrT0muSj+mqqt
r1xHMJt1sdhpcx6pNf5dAtapz5npDrTTjS5LkCEk3t5wV/dscuBpQShZZcZ4XF831O1tkTmOOMcU
Ej9DQur2WWmlxzgT6fcKWYMNe3fOiJL/IHZWzfwbLbbYIW1biP/PU2AXWliawlvol+pNDvZDFz/f
vKMki2hD8R/Ct2v8t1TUPAsu0xkpn/IEYK4IG9/4Gk3a87RM4vjY2p21qWAX78XCbsXu3XS0BZjr
+tzpelMdxVAZwNVE0cZPzFrojQ1zd+40jDqgXEji0Hhel/H9oVsCUaQISPvF9BlCghWOoq02Hpk7
B0Qx0pECAX1M6U79/S8FX9J6ZrH30YCkaR0cDVhvBEHCOfUMKnnOhzJ+8ysNDoZQgPAT70hIf23P
rlJXn4dYnlEQ9sPYcuazI+Ju4z27s3fM5YDZQ3yo6jSrY++NVW2ZYN/PUyYRuy+D7jkDIrqR1N++
ZcBR+ddxUCqOWgttZ6gBmqmWy7PGqAoqlrPc20vunvrIq/ey67p32mwZb3X1iogOppltxIXQobve
wEpPMzetWdrYGtbvqWklH9vG+/PxUb/ZP4w41CrUwEr2cQ09jWc/7atEk+d4RoB4zrJyV1HI3HAW
96xQPyDefcVgmqoZ8cvZK026wBqx+dnP62Lfl7YM7WDZ6ibcXFt1idA0AV0KwoC+8LWVPhm9ofYN
iSzv7H2IE9SrIq/JPoxVGb/929C2IJairaBe/5WpLNGGpszb8ayNWmeedaB30z6ZkzeSbnm0aFZS
3getAOmaWHTV4u5tbeTLV+NZUfh+9zTZhJY2vFl7m8m45L7Eu+BWiXlXt4ixRU3Stxw1Z4rnHlW6
YXjuKbe/jarOavBuvIvs3GtBKVg9jMMQyZ6nZDqnnO09yeP0QtW93fCnN+cAK3i511ElQAP81WoY
WBrI3mr1Mxy3dLeMXRLWMihUbToLH1+fu6a4pATttCu5QNdHLoORPM9GoZ/duTXLsPQjSZDLByLg
TVBaOjw2d920e90/KmLMJw9owdCiXB27aYGn4qSsjFEG2VHvBu27HAf7c1+myTEhKPkE02baW1b0
o43s4E2dpn+tExS+Npo4LGvcHuJL1YT4tA7B0bAvbu0Fl1iv0l1qpc3G43HjcGkzASHicvnoM9pr
/krmAtTzGAF01gEm7uZq+DD69kEz8/HgeeXLUtbaW10UsG3yPBX2wp0jArv+kqlVl8hyUC5p22EC
gwDhlll8wVsniCBKxNaRe5Eog4FYv1f6bGUZ10A/a5ZgnID0uNm1Lg+G8LqNR+v2bNLL5rBA78Ux
grW8XlHGOGQg0oVx1qsq+jH203iohFfDLR620Np3TKmskqSL3VNCwNemgkqC1AK/eo6mOm3CVJ+c
g85U2jCKg/ltGD11DFHyUcAyJaWJkO3qXRyrBPcfZBGJuZb+dCurPFtmM2zE8DdPFq5d3WkF4oCW
vT7sbcHUwjLKvXOejtVhEGYeLlFbb1i5PeegllRvgjY+p3zdmvYZLZFEeu6eESapj3ka533ojrl/
YGxU+hwN47SjYPBmrTZFf6U5QSyjwuk1bqqK4z7n2fHOlrDGkNNTozIm5o213QScvCMIhigD1FT5
bNeHAu0yhqJEpnW2Gss8uFaTfMqAQJ/hN3ovfmzVb32TiTBoiCilTNVZWiuUJEpslKigu1hN2lwY
kFgzeTwqvj12wTdHnfdRjSNBxIk3Bpmq61VFEUQkJ0uwksfR9362qzAo2/FlGpZxYwOvjyD3CddH
k4ccC+IKzK/VQUdTNNJHwxiOwp9KzCCXb4WTMWpb8OXrNf1riBDaRdmF9wEBuus1jVVEdrCM8tgG
RnWMJ4ngL63tl7SmCPqW7fs/U2QhyG2okTyrNVlxlkAvmeVx7K3DZFndh9ro5W/DsjUl5d7m8UIy
xkXNSoHIcb2muGOQU975rKmnij8GWY/QHMJzj5ez7lioT0RqoEQFCKEhN11bSYRl5gGwkmPX2/El
nmznqKVWB0fAANSLtvAnt9amS68PG9ncdSTwuo/kwzxUHA/FGVsdw6Zmxps5IbYLq1g7OT1sRwrv
Qj/p7tTus6zRnxgMYBxjsIZ7t7DjjbzrzpFRATBnBhoMA/VWkVwTDGm2LNjvK60K9TGHopBW87ms
xBbAZTWV53/X+qrG9apMu25ACs1urbQQ43GuGEMeRWZw0qpWniw77va0x5dwMJb5MmW0yCYGLB9S
o9Tg1/Ze6Bg0eIeS+ejVknufH3/8O0cMWUgKjErMVuWFq4+ft8xAkhl70FfGYYnRMoS+E23cmNdr
/v8l23+Xj0PjTUMbBK+zMmMkuZv71TAe7RbJ7wpt5/c2A2F3GYTQfT5aOS3Szj1NTtfvtE60QKjM
7JB5bf/b4/VeO/T//SE0WtEAosQEfPN6vRNYQ/QQqvHoRYkbFoGvXRrGoUH2jfqjFNrbhsT+aw+O
FS6QdgKollVwHbfanI8UrI9umiFHHisCjAE/ZQiqrdnLt8eZt4rER5XgfSiKq3vcLYuhTYbF0pxx
+WAVefClrIv8kAVmt4Vavm+LRiMDraiMr5VSHaOes2Tyx2NmN+RaHWOdQ6SWxUvs9fLL40+2Gimq
9pCF0WIkLFOV+HV9dUTp1YgLxoG53RKJSyHbeHg/M3NzPCaJ11vfZnhuH/UlCtLQQZ+KAYGG0+xi
+FdiZwFZJ2Uy6ZJ37kbmdHt5lEqFknliEhOuZLXjNrLPwpq98Rg5Rf7JLwp5SILgbQOu/10+IEtU
bhg8gBrRykphl1rbB1hZqnI4W25lhkIP+o0renctFAHUKwCmcs0xzb1YukzNmY7LHPys7KHYBfaU
bUQDrxJ4136AN5PwFyoHvHsUia6vX8ubIjSjmY/BmA0inESUNDtb1EsfTlYXaODKOobq1d3oi4Ot
R3l5KoQVt6dIM5vuYsyzWe4HPcntj8SizbzLey1tnzuXEnw4G7Lbqi3dOegI4tJs4gjCjFqHmXJZ
zKQV1nQsJ//bvLjmwU7GP5nNMG68wnf2n6AFISgFkuJjrxyFBWO5sP1oInSptVCUXb4rI1ADj+/S
rfujrsRxpSaMZAUX6nr/R6OZXDhz83FU96Rd0PHXy4sVR0vo9NYGCEaFJ6uPTWyB5BQBrZpnsVpS
XE4E5MKdj6VWlDtv8M0q7MDSHRxnzi656cTHvJPpn4+X+JpXX5slryIfQaOC1gWs9Os1yizI+4Eu
/rHp6+hnlDh9d7LtTGZhHTRGAD5FH7+mWlx4lzodhzjMPJkbx6Az0uCQurH9jxYgILUbirmakfEp
rOh91np+dtA1G2YcpB43Dg0jGbQf/mAuLzSYiq/90uQ9emFZ3D6VTjVGh0Yv/YtZahkaz61m1SdQ
te7XJYu0LpzGMTE/lELAEPX9hVFAaua3eDKH2a1+LyMxuucBhmFsHKwpL3/othyjU1RaQnA7nHRu
N27m7fHzkX2nVPHaUCWgut40MNLSZe6hxWiupXpKmDmwIxl+2wwV5cpIBJDbsUHfAwdc9/ITO88m
z5y9o1Hq+Xso0Ma51sXWCKTbgJagWUGX6fqhG77GzPVNaxRe73nHWhPlR7uctOOoxfP7JGeMRAvm
7M+IUV17W8otKb47lgHNUYYk21Z51apqVzPJuval6x9tQz65k52Gs7D+djrmMOXV+wlNHqizb6xI
+mwjbXAaguT4oPFpIl1/O6PyzalyW+c4Fq25B5g/H9PG0Dceu7UnxAooDCU7SuUO/b/VMxTjumL6
nM7RaCmHaHHq/90PZUBD2knelAW/LsjGR9lYU3+s4aqzaOtMUn856rmAq1xM8o8585fvjx3F2hey
IIo9lNgJYYBYruOleKisFigwKj1di5zlsCzt56ge8zFsuin4y3eELjfc7509VGIrIPWolVDUWn2p
sYDaOLuFS8CwjOGQttlxxM0cALhsQafumQIXqNiSBgHaWk9TulVroC3lHqVnDWG2mHKHamwcJtmy
NTbi3kaqo4ewvJrCu46pnXgBvbP07jGZpmLnI0P7PRaw0Ht3ij6OS70lM3jHnpKRUeED8nt0l67P
+1IVjjAUFiK3R5jwjU29ycjnUyTbbm+RLW58tXv2CLxoShNWU4Rc2TPHySgioGPHJku9F6xUiLku
4uR6w3woDa36/Phg3vl0pOPAtNX0cDWh4np9YNEJ2ZU98tbqW90Uw3NnVPOfyAtmT49N3eSlXAJF
OiRnIBwD5LIqMRhjm8q+KaKjN8n2DwGPs67CwoOV8Mfgi8L/rbf91gl96BHmU2J0kxEKhmSOz44R
z5eaJ0PuhF4k+t6sMrtVddP2rXBk6mBkqEpXhmY9VWD1dv3SebMpHInG1rxj6izF3h7mfl+O3Y/H
O7F+AJURpQnMZeEcUwa5NoKSLy2yuMN1Z4HcMwZRC2d3U8Vd/Su/xibKiqq1MHRYFUzXVuZYFFkp
reBYzGP3PBYdUhTJoB8mZ5Af5zqKn+3F0w/eYMa/e1DSD29dJG8itSnaETzDN/IueSaELIYsPmUj
OWgeW8bRFfnfj43cOVOcTvXy0vzA/6zfX4FaQF0HU3xiHoSKdVB4Z5gk3c503w5L8JcRtbp9kmMf
GL9FNopboIgDp5/3THqtujCufY16xJgF/cvUmMMPb7BQIXz8I28/N+Ku+EXSEcD1oHeuP7eWJlGG
LClKbNPonqysdE5DW4oN9P5dK+wE9FDuKmXJaytgvWsrXYrklPRps9O7IqEUntRv/qqsBeYrEQeq
WpSHr63QwJ+9GWHXk4V6QuhOWbUbqRv+FztGkYxSGWeXHsnKU5RMsUEsX09OJQVx/mj83QSRagOC
ebNjihJAjIj6A9+FkON6LXIKotiuW6wYQXrowP/usrzfmn93zwp4UpeSDMM8yBOurfhWlIgs05KT
VrgI4w6B9r1BiOuvx2fsRq2THpmaO61AHTz4dAKvzSxIIk5DF2UnXZbuzyWYnOWLif60ExJwxB+b
KCjasya1RX/JhO3/0Oe8QwllQEEfJ9ynY7rvJ5CUf8u68Rlah0b67yKzmWUnS0++i+Np6c9WUo1Z
uDiMT0AvrrfS3SxgO4S6VaVGqOvx8KnzB0adPl7czSPF2pRMCNpiUA8AAF+vTVUmleJoytoaVHNs
u77kqKCctRpN7bebouWOZCZSE4AGV+dbzzNDuMy8OjmFm5Ia9yJMaaOEWZBuDRtap6xKtx/9DPX0
wrWhTni9qirz3HHsAgbmNuVTDzkldKTzN+74t7lyPw6Ws+Er7+zia+3VpooUgJFYLU1rEkCrdped
HMRAwmXsl3ddEfmhatseH+/inTNPwKmAP8SeSpHqemlZECdtljfZSeRmcQr0dtw7uVV9+i+sKBYs
4YRKglZZQmvbZMQMhjhpzMrcWVVZ7T2jizYO3921kO9QxnCoK6ybPdbUz0i3Up5Kyf4YsmCMu8xF
+/zxWtbZHIdBtSaIxMhYKYutPJ4zOU2TpkZ2kh5uqLEr+9IWkBHDwNagO5tOJ3/MhlM821XZ/vnY
9r0VKnoUKbO6YuuaZ12Oce612Cb7afbBaM57rW7cjQ7IXSs0QFSBhl7WmkBdN2Pd6JqXneo8cfY1
Ciu7Zeneqqau9pGGI0U/lfzfiLAWhRUvstSzU14ic+stHpyFRQ/e+goSxdJGgghCsZgga+XTEYLq
pZEU+clctOQJGQoy8K748viz3KQCKP/RTOc/cPs0EFZGxtS2Zrk0xalvhmjfLFRjestBPAxUEMxo
0Rr/PDZ46yCoykASRR1e6b2sc3uvRCESXF59cpJefkAo19oLLWv+cfNiwxXdLI0g6FUlkkITiN81
pX+MXXvUWzM/GZPW6Rd7HIwsrOJkcp9sk37xy1RJeCaPl3fPKA0E4iNaMgHO/dopxYMuAj/BKfmw
nfezPo4nv+/cTw3sKbaWr/CfxwZv9pNVgkYkWAJfrFLWa4NoFjE3hqmap2IyRXCIEg/kUZ0gUtLb
lbUFrbq3POJfziNvFw5ktTwC2Tj19BlrIplDE5G8L6KL/L9x0da7SHObLYmLuwZVpxjnS2y77hX0
LuyV2MZtlO3UvNMiw/ikAUP/S7Qk5YimlxsB7j17SnTYsWkaoBu5ug89FeR8AQ90quY5axhQqUlr
3/dx9lSO6HBOzVg8v/UDUhoityASVZrLayZxHBWFZsioPEXVQlcY2vw599P0gzbP9fGxqdvFYQru
LYxiEv+bxngXQ+MqJqs6eXwoKBi6+Op4KW2LXMZR9WTMQry1DKsEgEnQ6HZR+oL1YV4fz5jKU2qX
PaDPYY6pnQRfgMt1Gx/t9g5QlgcNhPoBbpm449pI7rfmlNJHOk0GCXWooY7/UfLYfV7sePn5eA9v
XhgWBEYH/hFOE1a2+vtfcndIQU0xp7A/aezYuzbHee/bJtC2VIfMm8hNGVIwbXDanMb1ztlaIk1O
nzjFQZH9Prpp1+2ixU+nJ8Jh72WcxyAPaz9tunPlp138HlcXfxFe6s+AX5rmw+Dm1vC3dDPqs1ER
O1Zo61CZQlQgneiDyCp4WkXSTl9B5Tj1jtla8XKGkrdY5xlkt4vkiWydw9AYxvfaHwb0sCkATIEI
PXus31pJVweFpA9JEGI6OjmrbxhUyzIXnV+etImuGdJYxjuRpcuXx1/vJgJaWVE35JevB9TJRKnO
Kvl6QbYnCvJ3dTmYR1mW+cHP+oJ9TcTnqhHF6bFl5TiuCiXKMl+SpwEgLGWEa8sCKEUHa5qLUGnp
E4Ngp0NkDs3OmIT7G8PD5ydkadPPfmySB0mDY/xf2IcwRwCIMDcI3JV9Ox61xiiqU9Ul5U4by+x7
ouXTrmTYzXvRmckOQfL5Xa/J4GvKs//WNJiivtLwYbylooquCwcDSknuUuVcUWQnnl1LLh+GnDDj
8SJXlFQK7ZiBJUJxC5KD0mC6XmUXFDTgkNg4oXYp+md9KXonTNO5s55ptIo5dJkPKf+TDJYWh3rt
LeUzWWljnIXZuXpYG6MPw1RzE7GLnVzLmJxnTuVOVBBhQ5RLJqHoUDrznAqb8aZdUM3us6MNCPIP
Vt66G8dVHfrrQ6NeWd51vBt5/bqHyg756GIWgkqwrMO5KLxdoQ2fmT2/HB7vnNqYtSUateoWQoJH
wON649qcWaq+A5RS2otjhEE6ay91ZVenRkQitJBf3RpAem9tEK6pIlBjJ5xeOVKmCPvLhNriaa7j
4rBk6WdGjAW7wEy28Ba3LpsQlxeW2jN0aLQdr9c2QZkaSN7qU8zk3YMcbf2oC7mFVb51LRSRiI0A
gMHmpLN+bcVchL8MiSVOfRD9yUsvd7Y0DvhRfYcmrrkza+3j3GyJTt/5buqoM+8ZEh2V5JXVvIuF
GItJoMYzpyc7M+dd26CEYy9lfEAod0tP+85eXtlbubFymRPAw6M45V6nPy+WNEJJXrsRRd85G8wt
Iyai2EQQvT6Ng08AlI2zmvWMBMO+awtvDvtat/YMZfY2PPOdLaSDi1NCsAky1lpJoU6qukdEWJwY
0ABqbRp/Tlb8Na2qH0sf/f34mt3ZPpw/zStcIXS/dfw8obEe5RVRFkqz7S6utXpf2sFW7HBrBaIc
tREFg0OzbZ3nVxDx/Qx8/qkIvC7sprLXEENG/GnD3d614zgARoFNEa2oK/HLayqzMvc9gR1pdkbY
uIvxhEygtX+8Z7eHgYrIK7AXeQbusPr7X6x0SeT2frUgnGzO6KJGE8/mQTpmZp/cpfS3yAC3x4HG
r6pecfZoV60RJf3QZkNnT8PJS+AohX7rd9UTMUORvo9Ek9cfRWe0b2PcqndLNfdpgbFOhnCtZeo1
3SvcztBnqsRuheh0qu2KxUJoHDGKjY92u50K24VKDc5CFSBXGQ79M6E3hqafol6i4RGl6V4gVfPc
Q8h6o3wRaH1V8abPRHcGMs6q3pRz2KuJqvgpbptp38dNc1SYyY0FvUKWrt4u/nnSGRASCLiAwlBf
9JcDgg7okC9+s5yssWq/GS4O/mRUcdrtknyM7cNQ2e0fc2SbfbqLsnacX2qj7uYnKwe/+lYJLM6n
kiwBfQrdSVGbr3+MjZalZg2xfQqGpdpFvaefRt/a6lC/kr+u16w4F9xyAAW4/bX2hjcntasD3zrJ
0smXQ9ejZf4+s5e02tOj0vwwdRNEh4aR8aoX8KCBTTjPuLCXjqLbQsY3GYPxRU/bytVPy+w1Em5I
P2vf+kGHLu9TtLV/r1xACgcmyI/BJRE1BJkCyavvoqmRXwvtOu6Xfe6Zjfk9SBfvawtatEjDdiiE
t0Mmv5wvFNCr905ZVf3X0s8gCEt3RBRdVG7nHYQQjfHU6CAZL4OeGflBSuEO70tmDjEGrZZZvGsc
O5d7dN5N8U9ddv1XJePdMYLISdpTk3WGDP1GgzEumDmzmLuARuB5Tue+28eU7yqYSbbwn3xvjopP
S5z0LmF+NLuHyGij/suQNmjbkUml47sO5EFwhFBTJIfF8fr2UFVFFuwnb9QWSjnTPD5J2xzKpwjZ
vC9WsCw6t6ZPnO+N4Wk/RQ2k+49SF3H5V2RFhf5S+G3GDC5mnEX/PPaJN55XsYUpFtFjVIM01ujr
SRhTl9EGPHVBJ/Zub8Q7tIu3JhGurQSkY+igMAIBzL7Sjb4+y75d5u40Cv+C9Gx6zHoi5KgKgo37
u3ZIyooNdkpNWkCkZI0OWPpEyoYo8ZKmnvuunHVmBgQaSsxkpNG3t+3bqy0ydwrtqrC67hk0U2Hq
g3Q9BJ/n6hBXVXcWlr8lqHZv32wapIS3qlK2fuWbbKqaakr8ixgYlSCYAYTan/02lQtqHewbW4a6
C80WcCOrsLazGL3W9f4r6O+71iyfAJ8i/KgPXQiQdEtw7N6aFEvOVXp7HLqVL08yhAyWWAIARMz+
CWUU6yA0Z2vA0L2z4OLRXsfuEACurAhpghM1GzT7HW/6MjOkwUdvNhzlPPx8fBJuXg21fcR71KJV
0uOvg6SAhgQ0ENO/2FHfkeLoTIXeB/7QP1eON8R7i5zoj1oi8xrymmY1M+D6Lt3p7pj4h8e/5e7e
UiIlHqTICd/x+p6NtV/1xbD4F9SPDJgC8byz3dp/emzl3t6+ioco8XGKcuvz0iYwsVOXBctMhpo7
9qciqobQW8Ytdsg6hlJ7C0wWCVnYKLcg4yyyJiEs5gIwkrD9Uvp6fzGlPXzL+X2hX5vBp8dLU8fi
19fwX3soDqiXUDW4rjdwMOfRKQoRXFAdBYfGBOTmqV4MBhkldf87s1HKXTKI/vTY6r0N5dwoKp0i
xa6z87QzamOaRv/i+ll58KJBezfWZX3w3Sb+9tjUvROCRgpVC+bTo7G0WuAYDWmURNy+RY5jGBv9
/3B2XjtyG127viICzOGUHWeakkbBsqQTQpL9MYdiJq9+PzU/NqBmN5oYG4ZhQIarq1hhhTc4u5aE
c//2UegVI4BF6Vsqj18vo0iieLQa9iGvCyx6NAcOTZxuoZ/ubQ6IFlyQwBUAD65S1ijPRFSDPr+Q
g2uHsUyGlySuyneTo5bnKCrrfx/P6t5nIlYijeTqAre9ishqXXiDiDjoKfjxMwhk68usdnClY9M4
Ph7q9TusNiLBNboNrxYcTPF6BWNXseqQVuDFsEgi9/yc/KX3OiL5ZRnNblc4INHeN02F8JsLhLr1
dSEWBYiQkr7oam187QA6as9zluVfPCvNv0amNX+rkcD4VobV/GJiyPo9RTVE3VWt8jdK5PqxCFM8
f1qPrHwMhTWdza7Oi0NdArTe9Vm+OAfOgvbNzN1O3beUOd2DnRRIW2tZYW6AUF+B1eslgFbwSoGT
3Bb5+f+Ixp0odJY+RE1Uz2PXE36eTyp4zcbAb1OJUwuRZxxDpuinq+e28SN2IryUjQq9Ld9O8Bq6
qN3Sg5oy8En6NOajDc4IQ/sztsh1erCbcqmPYdum4VOpdm38gtBN/r/Hn/F2x0gTa+q1oObQYNBX
Xa5GdTLR4tEQ1IadfKFHGvputiwBhLpu41KWIdR6tagH01Em+JHh3PVq6bFTYkLKpTzpxQKVSo8o
qADQPDfVXGV+nYzuUz/NcNF1wHQbkdftrUIlFhgKGkycecQ2rwcH/e8s4O+9iwtz0fdSuHLoW749
TiE+AYAvS1SkuepqlCyz8AWfjCyYsmlBApsyMVZIet8V+7RM6hcBN+dtYmMyNiKGIC6GNEGF7caz
ATmCZimnKA/KFm1nuy2TU1oJBX5OuWV1eXudwWXlGqM7Sd+CbHe9iGVUqKNeBCliSHjtzu0Bi8T+
ya0mY19l+bRxwG4/GqxjcmkJ8wOFdUNCidCQaGe5nMDID/Gsevsmq7ZCkjuzgmcvoSgyzQSrdD2r
SpvVbK7iPLCyZPa1xjwh24E1VxEeFXdyNjbivdFwsaNNT9nlFpgyEidXHvpcwaBl/V6owMj1Uuv9
UhM/7MLa0iJ5rYpenzrkQTBeRIZTivWuecjZRDlQJGMRGEanA4fBMbU9KDTi2nNoukUa5G1VoaJl
YhvsI/ARGftxtjxzF6up+bMF3+IeRrVq84O9NBh7Oc3cvB+xQcb8M0vHX1QqqwbZ8iJxECIvpuLX
TKDQ7N2xb3+aNWLtPl7EzhdL42XaF1PlJX/FoEyXF4KYudljSZ2pBz2LI/VQKVH/qW9sTfhinPXG
LyZup50hpuWfiI0++MvQuS82ppETil9i+NKbcLl9i9QtPdnVXMRvDhNklkbWQaSOQfiaKzkpsb6Y
vV0E9H3jnWYsw76oiq2OxL1LGJ0MyBnEWPBAV8+2hrNU3VuiDCLFsr7oyuR+Dcew+obI6HR4fN/f
OVIWjAn+lg0Q6xX/+8eTpXsTl5Loy0CNdMuvzCQ9WJ361oYHd5KEmXIZoQ3Nqq2y6cTpQUdWQxnM
s+scoaAmh7I3lWPRbyYU99YOQgsHGN0PmVVcn15FsRNn6JsyiJNwAbnmKBfTEdmpRoXsP6ydZALD
gKI+Apngeqi49AolVowyqNKmPza2Gx5NNNg3ttzdCf0xymozIPdepVUxlYGih9OvfsTBqh0oLE76
nG7cr/eGAmwCdgyCKsjd1c0HYb5VB89hM7Tdp3ZO+4PXRfFumoYtT6572+7PMGMV1GdTRrN5IcyI
Ij27UNlMdrmneG+EFsptR+gLE05qG1PYvv5AkRGrAuxiFRhKuvjkmurOVhJ3Ixe6NxcGQC8SFwoa
Pqs4RgxDag+6UQU5AOSDQifuADH+bdK5r886uTrTIFZ57VZez4VOaZyIUiuDAqcHHz+a8Qyp75MI
lfyN/WpWjZHAEdIKoBu67ubFGvWhrnc5rCh+JPiTaNFTlPXuxse5s9muhlltgTB2O9dq1TIY7Pwf
LXX0M0nA6DtGZh0e33H3RpJNdmniQ71wDTOC5VQ1c6+UQdon7hGH8LrbpUZkvUDDS92N9/zOYJKi
JSVZ4OHAXb3+TmheJWne2HWgu/lwSpLSO1a1yL/XwtnCUsucdPWUQy+2ib+4uWUL4Hoop4281BOx
COqk63dTNWkfum62L2LOtJ0Ol09WYc3j48W8s9tJJuXtSoAEqHqVKFeVcCIXmlFgzEB0jp0dhf0+
br3h8+Nx5LW2mhycSyIjduJrSex6cjlZkd5AoCXzmF6mVlzsRv2Z1dUl1dLnFCqGH83z50J1vz4e
9878ZHUMhhD0fOg1q23ptso8pWFbBRTPir/F3CcviH2UG1vyFet5PT3iCFqv4FtJy8EwXk8vsZcx
jznRQTInnf5JL+Eh72pUCCZqi7JL6kKl6T+OtRGb73qLCrffmUPUUeVv+imo4imN3+sL6kPPXaFP
3rtyiIbmY6T3SfVuCXVF9ZdpidudN/TDV9z4xG/PS9PouTKXqLjYFGmdk9GHS+PTRqkJYyI++cET
+B/ilgeU5aLSwdB26ohqzG7s1fBHPJqF7avuHP3rDJOT+1oNmeHz6NTLR90q8uG45KbyKScUSHZG
myb/80QdDwD7Uv2bVncjjF1ntPuNPPL2xLGUkJBlbw9a8hpfoyTdiDFLXgVzng5Q0+1u11tYC2fg
HjYO9+3muB5qdeLifEG9x0yqIDac7NCB5z2Iwnyb/qq86hmForY0U+MVXldSxDR1ne0JcvAwUk5a
ahi7urbDNx9kuHEkAdJtC3LumnnZm31Mo6wQXBLz4pwHI57qPaIM9luBs3I6XHvyUSEhvaGjT2y1
0GrY6mEmtF3jTu1eTGOV+KbS9E9oPS3axum6tyO4gUHzuIxNk+D6cLW04oaOpDcw4879x3JS8dVA
hFv1LVoRG8v42m9an2SyRap6Mki7UYx2vDgzlK4RwTAKq4G8k7X1x8kFJHwkfWq+9fRo6y/unFC3
6jNbK/doM83TyQrd5G+RFLXqA4FSaX2XIvXw57WXaT8tTfw9x/3Y27mCt3cHJF438DbxrAGdjCUf
v9jmkDt+N3SWe4wXbH39vitn7xMXN/xZM0mEvov6qNNRY6rz2Ucz1jJPXWQ3vV9xifb7sawXZUdr
FISJ1Sd6tS8Ll9vdd6lQ9E+qM0Ev1ss4zd789FvUQtjjIETJb9bKISwCOaq18H2SpD5QpFQOmZdm
Pg/dsBHM2DfPCENJ/i21Hhr+68wD1e4W5qcpgmYepkveDtW5aQ14rvNC8zeP3u5tC/oEvU9LGs5K
bv311nMiPaZ3OInASsvs1zIrdu/XUd3gG6MkypYV6J37iKlJ0B8aSLKDeD1aItzOrhNGQ/u63QFJ
T3dOHG5xpm/jDObk2NRdJHEBTdbrUTwKLU1GKB0gZtV9YpNWX7NejHtuqcwfIYS8a2Iv//fxO3zn
DMs8GxEb+nuSpXg9qDEumZYkDApsW/cHNe85A+4/ZjFuwW/vjsQ2JJ5hk0DovR6p9MQUVr0rgqib
ccNT0kZYH5IiXKqDSfv/bTLKr7e7ToDB94KeLOlI18NRr0pTVVdEsKD+fjDCRnzQvGWLjHHvm9GA
AjjJze6yRa5H8VIzDa2ibgL0URfrt4Uz/OjnbdLmflq7lRdAqTBdFExxYN14JG8jNxhjxE/sfijY
ZOHXQ2faYrfd6DTBoA/lj4z3eYp8JR1QZVeiSsv8uGy78FmkaYY5S+QojY+ER7yF0Lr3WYFMERHQ
nqKWt1rnRtfgQLV5EyBwZR7rxqw+hqMpPlgLIkOP9+q9Y0iDRXqayPfNkj/ljyJKl1S1JEk3gci8
ITwB0NDtIwBPIJePB7p3m4EkkcgES4pPrE5i04Pc6C2Lr5rE2XOUKx22TGIQz54+L19tPG82ZH/u
DGggmYnREqdfNvSvZ2Yry4I3dSsCdHXw2DKSX15cZlAaM8ib2Zbn251PxiVNJZkmO/Nb15OtMBqB
XPAuVIohPsaZ6A9A/92PPZi0jaDxzieT7wHNPilaiEHh9cRqvAhmfeR6yUaBr2im5j6cKPPt3wsd
Ap4fUBcEWev+W5En2khfkdeHV/wztY6FDlBS6e+tcbL/qlUkLh9vEFlyWgUjfw64lrhawER4ZWOL
oKu0nFgk/ljl+ecFL1UMTd9hnfY/4VkbHeh7S0kqQyZD14EgfFWg6pOSJXQcJrkoWoP/zeIVOy+2
tLeXQLhMXomUAGSJiVYnWjOkow/5T9B4KB6EtYR2Cg2C/Cy26rx3rk+GgjYM4xso/ZrLpoABb8Kp
aIK+NuiluyrIOS/MkieA9NnznOrdoVDDLQjIvVHJPKlVAJ+RwmrXm9IJLSdMp7gNytmJzn3Wopdp
jt2x180+MIdWnO2x2IpY7g9KB4e+H1T9dblnLLIIx4ywCUo6HE+NWAZf70PzqVfqZp+UvLt5tdk5
uhGRJCmgYkZPjGo6ji7r512DZwZxu2oDGJiiOYZKVj+hatV+DAuMLoAxtOXFsvNy36hGhqWpa2cB
fuDKnrKG2JKBv3PvAJ6QUmqojbkEn9frnkZYN/Nk82NKG6CGBGya0GOiznu7OSm9TpBlEpEPcn39
NobDkjfjqLXB2I75z8RQox9jFtbPuL2lL56hNAQhVXR6fCncOaD0zeiwwoaXJP9VLGCKgUjDrLpA
wSTi/VKWDu4vcbkxymuefX33UEYANiwrNjBr13PTvbHgBmUVbYHoZ4HQjuRY2X5pdcoRvmq6A8y+
7PMs6Z5pUM77osvnvY7dx7Erelf187LeQjSvvqyDdCa9LhrMspUt+RbXXxZ1t9FOO6e/qC6VFSOs
y6d08eILqppbMpqrVZZDWTzL0JxkX+gm00jqBH/IJpkuVVwrPmrrkc9/bW9c8PdGgUFMY4O7lvR9
9SDnjmzpTWK6qEau7mJLbY6EPltKp2skA5ORPHkTBR10X4BKr04EDsFZ1yTJcjFaqsBB7tVgTsdm
drgLaRNgMqu1bXWu4dkWB7scp58JkpzDN8Md+h7b20z9x84BwH4sjXiJC79LOvt7Zg2ILBtm6QQI
tGvVIYO21xzaSHXE78db/va743dNAQXCBrY5N2AU+qmuVs8WKNzJpvKPg0jEb+hBZRXGFr3tlT/2
x8aXi8WZBrrHs8TOd1aL5VEJNdUuNS61rWHXToWsyYdgjkbEH3X6/PalMNs8PacUzXQ/16gPH0Xi
qjDg9LTq9yikWf+0PEbdX2NR28mHSM2GbI/lVaw/m0q0nLx5Hhw/05T+a6ePIiPtyu1G95HPcI1D
m+Bw+BXinCL2ptXjB2TEqKgy9pxuCcTfLCzZNAE1p4k6AvaHq7ukhpCAgR/ZyzC4zd7o+87vnOl7
u+hb3hJ3RpJdFWpUVHBoecg//yOoLjoLdEyhtwGlI8ELrP4wRUOrKNpiL60eQPn50I+RFQdqbqjX
r/IVu7eQ880z82J4k5B22mm3XxQ12uV6aH0cjKT4XVmNsnFd3kyPUTlYUuCA6ZEJXk9v7JPBUWod
Uz0p7uRDPHdOSybPChIiW8/O7a0hrwwg8+ByJUhfLsEfa2kZbetl6WJeQlMxuJXjZY+1RPO2WgsL
yf2PLgTXBZuD87AapbB04SSOeZnTsnwyhzj6bKCD+s5KtOUs9GLcULyQ4dD1uaPBS7UF4qxkPBqr
cCnJPby+3MoCPR3aPrCl6hkbqfQJDgJ4g7JpPz++VFbB9ev8XBouaKBSs0KU8np+Yee1VYRF1YVf
FH9vwmU81rSrnqoQ8HEF6v89/fnliAvKFoN1HS7939CQKl5dvwGYrj5gW+luoTiDdRFI5Pocyxiv
p+nftqyGpzGJi6DRLMgspGSnLIRUFc6e4Q8z6/54CW53Lbgw2e+GmqbCK1x94q7M8qyhhngJM+QI
KTxMO7S3o71SV1st4lUZ4XXKHnwSTK7QyoD9dL3aQ+up1SIi69IQsflFXql7uOclcnGVetab/tL3
DIz5ZXsc42rLUOnOt6b9iSwIWBkYANoqcChUw82tTrcufbXYO5How4kjxMJaaee7Sx0f0MFwdnqG
bODjJV6js+XEr4ZebbO+blobMSH70ggxHjptjg8O9hgfTL12jgsI+13IZ38exrLftaKPTmb0RqDV
60/gjscEFGAXspmrz2y2fZzVbmpfkrSwj7DgsUJshbHbmKl8LK4PMM0v2FG8JqBD6PZdf+KQgL6y
oANehGZPznFoQooMqLHY3mFIYrXynRw7Jl9vE+2D2Yph2g8dnbNd4zlFt1vswttCU99+dmws6Ykg
0UI2i+7G9S/K9bYCj26oF5x2LwtP6/RstM474mcsNB3rfdou7sYq3N7NFCLY53KdAV6snx8w1nML
/pFFKKz8oKix5qtIE/iP1/r2NHFFSvo9cEt6FOu69JLlgtZeaFzm3kKVrO6HpxYs7x7r0+hYAYje
hdpS/5wqtLqhIW9xde9MUr6vEs9kEFau82kxL5SuksK8QD+zfAyMk8AB0LBxdO6OQiOce4cU2l3j
A1GKL5pcGc0LcTduW46bfUmjzNmQ3HjF9ay2LQ06KQMjUU3IVFxvktqsQ23AuuiiVl4+XESSIV/g
FwJY24FQoi3f60rdWu/6dO6idzP+f5NvxmX0r7s4afjS1nWvcnOlZgZNzWmrbol3pjpV/5Yz+uVn
BUFG1fKLJnS+xGCA591glcm3RHXj5SgsS4AhVbJCdV4QNWhHP5kpPCHVKtLfqoFyxpPp9F2Y7JTK
hqr2eBvdWWFuZNBVUviZ9GB1N1kx8LopSs3LJNzyvSgK1R+Ek31/PIpcwNUC09MgFrOIJSibrS5f
SqlmHZt8xzIKp89FtnSfI7dDk2kQmLQ4NJobpRj2jwe9c/QRkJT4UjIrrvfVoKYeOa0OHfBSax3i
3XahHKvFMM7EFebOjFEwbDw33cWdQDri8dB3VpXOKA8qHTFqkuvXXc+rpMijxbm0JXqlMUjxPQaY
+X8ahfdMmmAiB7C61NWOfQoW3blMw5wf6EyZz3Zlb5WoXzlrq49HMYnYlrK7ZJqtMoREa5Rai2GA
pQ7ae5GigMcctepUT017FHaafV8y1XiZRjX57PFpf/LWxfuhaYefCZnsy+OlvbOVZKpMbZ7iPHVl
4/qs5iKPswxLiwvOlfkzXZF3bSYOo5vk0GLC6b2nGOnx8ZC3MRL1LIjhvGygzwiHr4eMoqi2nMFx
L0OphO+63jMPGLi259KctnS8bzcOX5P0iK9JRdRbQ+iT3ooEsSA0VxAPtj/3Tq3vC8dO9Y3Q/nZO
UlwEPAzUJk79OiDQMDOgOdYqF6WZpu8FuX7mO6LR/wpHb8sX+fYgyq3DQyE7VxSSVgeRHh3G8Atm
LngKls5OzQc8raDbV2IPECpGDdPEym03mN5s7Jo21c2NpsftquLuQumD1AJfKFBA1x/Qq9DNi2BR
BzjWuX5NRX0/TeLbW3cJgyCdQhJNt4xC6PUgcVJ0WDSNUeC0te0XptN9gQ667Mo+tjfmc+/jAb54
BSdyea9pKZrGN6vcNgqqqtDPDS6U2CkU1nMVR9rGcbs7lNQxgsiPrPfar8GAwEhK1EWB1pcfm8Ss
z5SS/1qcXLyNX0+EisUuyGhU9KCd3zwRtdelcdR6UdC1qvKuQ5T1pxabW2oSt7cHb53kGaNEgyDV
uqTZh8mU1UNTBE7hWuei6ctvTdeKX7Vnte+nNupexGJFG5/rdvsxEjL2AK8lH22t9l7MVVNmdgJc
0QXLBGOIf4Vl5/x6vAHvDAPlkuNFhM8k1x2wCZ4DL3dXB3HV0tfIzeR9z5N8evsooAV5DzhHxPly
hf+oPMSEOGkoQMeEed/taqCYO2Q3t0gUN9uO4JmgCBy7NGIEtnk9iiIqSehR2kDPhnCX27ydkZZn
e2t8K3IZnLdUxrdl8QtMBJnC9VDg4Jo6A5B36Yau+2wsVv1jqI03AjteRyFcx26Pqg2ydatni9x3
mMn4vYsZJePncqns45LY3UYke7MFmAvILGn8JBmWhlzWPz5OS0DDPeQyl0nDN7qOo723OMJ/vAVu
Pw6JNHUn/qK3BV71epRSnxtvFlCtqpga/SFZ7OzkFZ4x7vXa3Mpz7g1G54xeDrJREsJ8PZhtKtrY
GqF3ScYltp+knQaV1LKYQ1+HmbtxicuPfRXrIClGlMoScpBAm62mVisLAvqAGS6WKWzfzltk6az4
oEzFt3gux/3jhbw3mm7KDIozS7d1dZamQenJ1pbwApJF/zHVU+57Wa08dWR2iBtH1hvb1+xCya2n
tk39g5bGOtFR+171FCCcgQGiaS/ypjv0Vjm3R0fp6vJEPKk9PZ7i7Y4EeU6pE6qILAys7RkStPq6
sQurIBkH698wi5WXhjrw57eOIs8UvGXuWchQr9W2P/Z9DttWoxUlgiI09C9eHYq/oReJ838ZhdCM
m0LSKVY3RQkJyY4QnAk82PaHMnIo0CHSu3s8ys0TRX2YjyPrJ+QtRE7XG17kRV6OdtcHyAg6HzI1
QSAIgZZnI+3HXWaPGJLU2hsBlmwMskCa40QvKErAfLgeNDcbhN/6qQ9ipy2OWpWle7XpC59Nv+Vl
JqO96yN2PdRqfr1Fy6uhJxzohbt8NuzU3M+xRH9rWBAk+ZS9eHOcP2UKVsyPV/Y2k+GQyZ4OKSG5
GTXI61kuuGaX6qz3wTS08VMWg65DIaXa924W7cbQ6XdDu+BvFjonXPOQAyvhA7XwfcFM+rnbFhs/
6PZuI2Ckm0UcgmHzjf8gi1AvzdSPgeaO1hPYTeUDkpflYcrLYiPev7OrwPkBQZb9XNkZv556UivC
6Mx4CoY2zU9wJfFXRDPJ16Ym9y3Y2IdBxMbGgbk7qA0agNwJh941tYDewpgryjIFS1WVzxEwsWNW
m0NAoV+8oFfY/ErddKsPI2ey2l9E3zSA+MxSKW91SklkoqKpsiGwY7VIP6SitJBbG/8NEy8+LxGu
YXlkowkNYEg7DWjjbMWYd74qwSXJFc0M6aC6+gFWlQxt3UVjMFhhf5ycOdmLISLL6aNp43a9bSNw
8nW4IsA5JSV5be88eNQWptkYg3iK2hJF6Max/KhP8o9aJtVtjHQKf5bMUlqY6rGyzzsTpcplEFSY
wiaNrI0nbfXJaUoh5gNTHhUJhx+21nJqehHGCHLZp3mM63+TAr5HCnnm0Md1Hiwx4UIGKvpt5+j/
BpXMGcamFLlGzaYAWulXmFiF9G54Hu1KOxVZle+GuXxjvez/hoKbJSufRCRrGaHYNAeyPLSqIi0e
ghIHuWdjUNX/MCHpfoE7FBEPsen1aZ3rPKYIGdonb4iK4zDZ+aHAEPdYtvPw6fGluHqgXydEJ1Ey
V2DI3OgiTVnXanXp2icnbfP3whjr59Dy6rdld7LDRlMP6V/+QeFmbWAp1CbvlWpUTkOe6zgYK+Ee
R703vmKMItnrpKlIQtuAkVZPS+wumCWPmnPq3Mr5G+eQcJ8IyztOpghPj5dtdchfh2IbUIEi4CbE
WR1ydWipJnuVixzcGP7Sw2JOd8ukJc9g+cO3wpmAS6M5DYCXui+1L3eFEnXrpRimWfFOJdoGp8FW
3N+FrlSULitjC2Bzsx/kWIB9SSTQ1QZdeL31GtrxdpvY3ondX2P8Cc7hcyW8LbPR+8MQjVJ5JpNc
R2w1zSg8Hg3vVBRj4Rd2WvltFG4x/2+/EpMh/CSiIrHjqb2eTKJ4yJ5poXdCr0QFV4gC4T4dun5f
Z6IZ/Mdb4s6UkC9DjpztjQjT+mrAADxR0Y9nSrGofU1M/a7Ssy21vLujUK+jZyxhtWvVr9ggRler
KDwNlRlm+6gqo9+OLZZuIwy9XTo+jQeTDYFldtwamZxPtujnIrVPYZqYfqpjBV2aXXee1GyrPHdn
KEQxacvS0WLfrVHCKsqFZoh06Klt0vEA63feaQAAdp7aN2/+RjSSAEBTmZdQxfVQgzO26K+03qlu
O89XKTlSV9j0wFuFIFwO9OPYcjj1Um/Emu562wnH7RvhlOHJbd0o/Ja2EJU/1KYRoTkXYt3gJ8tQ
F3vccbN/YkWaVSyOrmzRtG6XFf1IoiAuRM4qMe/1r7BmQNdaOnkndeK6rRO6HpAGvF2f1psiFPyv
/oi5XidMkZD+AOQOmxNwPVRplWmmEHiftKJVu0MMXKx4mozK2Hp+78wJjTgGokIIonYtaBqSOzaO
WoUnqy/aXe4i6lzUBbYb9jztHx/nO0NxtyPHCb8YAum6nttysZu9qSonHdTCeRb691FthV9gffb2
kaTCN7AE9iVfavWhJAKDprmIzm2fd0fNq52DyErnOKbKVgp0Z1LQ2hCQIjLmAlm3MoZwECWBYHTO
zPZ75mKnObWzcuAyMzceSPmjV1tCSkeT2zAccK/VmxUrJe6qCVpHkdm0u8Za+p3pjdHh8UeSz+x6
lFc4KHgSJCLXz3A6Jaiejlp0hq+BmIvu+F5s/1N1A9qgZb3xne5MSYKE5PIhk8PGuN7lllF2OCb3
8TkOaSNgb4nYfU8Z7PGUXvfw9ZyoeJKES3UNysVrwrmix62lVODTgHbBjvIHb0qyD7NqV8PLopuh
Qu7SDDa690sq/MpO1U9p4/Wln7VuZ0mfqjI/VbFd1zu1C7v6Z5+XjoZLZeyGG8HjzXbigSAikSE/
9QqQqtcroo0R1OYoKs6GO/5dlylCpWXxvSxAET1elJull5g+QkfqVrLFsi4jhdWAzXpWl+fJy+K9
U7U2ShZGtfGBb3aTHIUiPYhbdi58levpNMCrysrCYtkY9WbaKUZddeRKsdr5SrgM+fPCj9xiV92u
ISEQLy2AR96mG2ZCb9c5xSZELOYxtdF38kakwbXQBniWmF20dVWvU0aiIEogEh1Py9gmJ1/tYm/S
YPzYi3MyzWJ5lxRT9NyEWvE/FUSqe8DPPul9rxu88pxWZeycPS+pxp2hUAk5GgIP7Y0iwc1jyeNE
ysbNRxgIKnQVcBZh4uJy4DL/JPzZzctJL5VnSoTfoykLksb+2xBOUBhbZi5rVJaMBsmwkE2iGEor
aD2u26LpWEWRxzpQT/O1qDR8NwndXd+q2hkhG++ieW1yySt9+qj1iv4tNAvry+N9fZMuyx8BtxTu
F+p2FC2ud1xcDaY5RbzRblsn6lEXutscvKIwaE7lIWGkSzPnJYsLLMcfj3x7oqg3U6MwuNAka2qV
wCwK0E59nr1TpglQ+lZNncIPF2v4L+NwWZIw0/9yrVUqi7Rzpad950FabpxfUbb0H1WjLd7WYnv9
mMQEtOeJ6yhwyUP2RwEYG5JEa9lbp6p2nAC/m+oJzvi8cT/cWzOKDBwdolRuvdUoBKq5q0fkRgsx
m4HcY6aNe3Qzxy146O2dQKYnNUdNWTJX1zXgyYrQ8J8I8smakx3Fw/riOb3Yp7moD2/fB+R5Lt1X
CjZEVdcrZ3qZQrkoC0842iXfbCRrT1ZW6cf/MAqQDVbPxFJsne6VbROWlhWHJ2PI5kNipOq5V9K3
ytfJIy1Zm/9/lNVpqrHVakmIwtPoJOWHcrGqZ2BH+rFLFP0dPI8tvah7pxeUBvklHgV4Bq/Gg6Xr
TVSDiLA1u3+yF/dnBqZxhynUXhEzoiZ97b95HV+lMQh3Xssoq8sSq110frUCSmo8t0iKNOk+nrzl
4+NR7mw/4HAMJEmi1PFWeyIXIVDStA5PSthGJ+4/7zwWsXpgd1gbkO+7Q4EKo1gjRZ3WIK2xGwkb
kC05OZn1F8wUOPxOioSJV+Yb78ydwwucne6eNAik0bFqcZhKRsdPm8LT1KoN4pSKcVDN3nr7Rgf9
IcNDiuzcr6uICKEge47SUjl5eS/sXYiaTmAa0oj7zZ+IyoZHkCjLvlxI18eWJ34svTKOzjgdFR+U
tBgvqVJ7u7lvyx+Ph7qNilDIJmIgkqcCRZXweigjrxcWtIvPfamrly6c3adSUdpPbm53PyynabZq
hfLYXAXAqLRTP36dn9SpXw3Y8E6qi5LFZy3Xp9ofheHGe72JzdqfbKX5TTQbusdqtOLyLyPrQE/O
ats2//QOMnEHDGRUkfp12BYfsFw2xpceGIPwIQBkll82FQrmpeN0kb+49WD+Guw+/BkqU9wdeGwn
6mvR3NV7YEhR6qvZYru/bOGE867NNDV+H446F4xWt313irpc+Y1mXOPysDVlddTaLvYOadaqYmdG
eFj/strBVP1sHJVsZ3QTv2A0xrbfARRKv5VNM5X72VOT/OQqOW6pj7/cnS0PRAMNUk1KlVJiuf5y
DQ6Y5mQbGG4CqP+kijI9wnf6D6+iDM2lnjpFNoK461H6wakwxJtjcrDYOlBdKXZiodTxH+byxyir
uxaXctsgdY3PoZb+NOlV7mvqGPvHg9y5jcDBglJjx1NhWGNBitlpYor7bPVsGA8utABcSwrtEFeb
7MK7QzESiHyIYDdtqqbUZrPI8+Ss1Vl+Ti1yjKFOtZNUBd9YutuhIFsQ6cl/UD1bJ5Ql1NU8sfXk
DMIqgXqgdIdw8qajsWAf+tYFhOePwZ9sW7CQa+p4nua0hnIvOSdpa+wm4VgHL3Ksj52JgtTjoW43
txQ2pkNC3Ic+7hq5nIZ5awgLM8sYkw6UZjTha723ZVx7b+14xuktEcLiwyv//I/AUnTpUBpJnZ7D
MsGYI/X6nT4nf6tj1m+8HLcjUWWhYUhgCfoNCtn1SCj/ZgY5QHUWzqilO/iJc7eLS20c9mrhqVsZ
9Xo4vo9834GD0EAkAFydJ7xkstLOvfBUoBYFA0bP9eycRHmkc5v28bJRDlqHSnI4KLSkuOBbkfpd
3elWrQvVaaimCbXARKxI6os2GPm+rZL+1LigpFs1VzfimPXL9Tooh/l1XaHmyT//4+Mp1OpoihvK
qZ21+DN0q/YwW435VOMT/I4odwvaICfx58PFeLIliHQPdVCmuroJwziblwigK83BpOI4t/+WuvY1
b5uX0c0/F6FWH4t0fMKKZCPJuvMxyX1kkVL6692gNEOBI1BULdEZQFbu+QW2LZ9mnALaA+pT6FE9
Pnl3lpXRSFbBDlOtXEOwRW+GjdYZyJhHqPKObklEn7TdcxVl03EcvHkLA7Y+6nJdIUizb4ACknat
ckjbiWOlKRkwEu7ke25T76q8SDcu//uj4N3CHqXnuo5zXFeUBfzD6GzOcbRDyq3Zm2q0peNzZ/FY
NAm04TKh77Wai2aQ11llnJztIrRcPzXL5tJAdwti20KML8osa+Nz3ZkXyGTiUWBflJrWIak6W7Tc
zZYRu6740KFK/ZwlmvPl8aa4swVly4Pqv4XKMdHA9VnLE29y57ROzkqeVQc1jqz3s6LrJ73Ptoq+
d+4SGpQkedyVdDfWanBKo41uBjDqnIpafIpjPJFqLsiDETdh7s+tZZ16C8mnxxO8PdzoAUghffr+
BMLrw22hgqJX6pKeZ1etEALtUEMCzYkHwHFs+esZIcT8NzydpT5kWtM7+6lDP/aNrx4wdlRuZM0G
DR+pRX+9zGOi2FoXF9m5s/4fZ2eyHLeOdesnYgT7ZkoyOyklS5YsNxOGW/Y9CRB8+vvRdQdHKYcz
/E8cVadcB0mQADbWXk3ePhHfop6QbHfv//6sb1/m73ml6exvRguXHJpe6xM0vnZ+1BHL3DayWKOk
bcz7PGm8KxXD26+ToegxIjExwGUua9Qxm/WpNb38uDTLj7bV+7gFHjr8/Xn+NMjmgrwRZYChLoOO
dWcqtCHleXys9B80TzPDzm3Wr38f5e3SpqHINrztxIDily54ACy9DYpKvHbn5A96lXovRGhgG5Fm
8CoDM12vfJJ/GhDwlAY3AifAtYuSwR7ccrGkKikZnOJsVqlx02eFfVMRB7ZvPNWf/v6Af5hGtkf4
sdxuWeKXmGGqiP1Ltak6Ol2DTYWcs5OJIdKVafzjKDQ/tsx5Gm+XbZZCXwyrtnmqzhddhGC1yEJd
DuWnKw/zBglnLdGxRA3AXg/l8tJGZTYXy+4twJRyaZrhfnUqkewDLe/Ec2fozU8N2Ey7nfq2OC3J
YAbHnude8RtB4MRte0qtnTaR64z3C47kj/WszGoIKVkxM8pdd3B3WZlmwWEbptupIpcVhbcIvgu+
cxGZTSf7kAxuvz+Y4zDYZIOseUbOQto3n/RkMu04dZPVfUocybmXmqL3YqwiPXVKLVMMZ2PNlj5M
5jXL3tt24Zbf0ibpCghgtqHV+MBq5nhrWquXvcC4gRJT1MJXh2L0temJ4GzDip1e70g0SfpJ/5KY
OPDuBlMS+5Bh91/hJIr1YVQSr/0oAiOXUWFqs9VFxMdxMS+S1vYyGk7LbIam06WGCjPscPJj03q9
/7NIO0vES2YMxpmQFCzxUMaIJpa1lY13anaVfiirttYfM7+0hpgkFV3eZo0eVIeSPdaLRdMOYxxo
Tm09l27QBqHL921HdILSLJSTUAvm6cVcp/dgqZZ+dkhJxgsS97QykqVsvgU1VjTvStH5ZigXvXWi
qRm6n4tHo+cGgw1VPw6+j+abJqJW32hYeCVxUCwO+QN4MxXxFvTh7Sa/yNlz7WRs7nqt9uY9vvSa
eeQeJesnldI3OiVD4lanYS0dGUtVr93TAsncPJP3Vy17qOSl8bldJ0/itAa5S90zyqD2OknBw3eN
nqP71WrrhNJDEOa2S0szb0KnwPpkp7AgyEiSW9isU0JqjVne+wjEiGggAiB7oJBPe7ANDltiO3rH
LR6MSVm6xFlgaptwVJDaSa9ZrSmWo4EAulDk0O5m0ovMGLillA+V06bBT3PV0uCx7zujewwsIapQ
94RVuuGKRqw+li6yjO9j5k79bvGtafgxaE5rqTCpMTA2os4ytPZp8qaAF+B3k1xu2mm2xhs8OJRx
RgfTtIdKC/J0lxCUkcDCpXI1X5CpmeYPuViFd+/iH2Mdu8Yw5w+LCT6NOLSokn1WLYb8pMghnE4V
vWt8Exx9XoodXA+/OxWptWTR2vZVYYa43LOYQkHiE800c2iXX8Bo0ox76qTxqdUS38LG22uyR21D
xvf1SJ7iLoNdUERpIC2ueVIZxb5dJvEydMbQ7qYAJVfENyOGUE8CdqUE24AsFGM7Yk7cz1bzhUBX
l7PFXjztZGrV9Li6zeyVoV2tfiJD0x9F8G7FC8t/38ymkz7ovTSNIgwa1JNrSF6VC/hJWhtFey4a
514XtH+PrZtJ8wU5ucRfqRUQO8mZ2f5NE44HsZEX2XSzNHqe7zt7cnQcXNToH3A68YIdAGHSPHWU
m2Y4jlb+pWvnyeojZx4na49fdvYN5KDJt1ylMjmuxjp3O9Gli/ykOVNW7Hy9sh3YbcO8hT5lQtY7
YzZH7xBwC+72mEhPBV4GvUZkDO3GtI9Fhiw0tIhokt8kVNnlZNZlZUW21wzgAI0wByPO87wlMitJ
k2afO2U9vIg5MKqvvtLzJRJrFiRrCFvB+2mg0yIaZKl9mR+afDIiYY0nx5Twkvxe+TvLGfsHq6DK
iJqJwLK4dV0RxAWZI2OkSjn2j0Xd5LfggLLcokhmcVNXbpGfEzXg4LdqHoT3QgTz9OivUgOkw/kK
FZqWpF82IDfLQ3eQwxpxMCbjr0IrkudN/77crM2MEAqqki+I3PNIorIjwE28dMKUjvmkRSVmQg2A
s8inuiQM0in0OyOvbHUy7Cod711l5vqHIekWPoAE0+01dptS0xr+btGLJjTsUncfmFlzPbVIJNsn
P20d+W3pUZPFjfBJMA1Jj+rn0Cdwyz0MQe1a6A4n8sjC0V0tr4qG3kI+ZbX5WJyLNVlwtNKx0GT7
NhuXbHjoueVDXg2kuXh9U30jtEWk5UYonjCN86auOKGM4reNou5EQRAzOtVbwgqy+bTalcssduPQ
6AWfbTL5oach7brRV7M1boKybp8DyF3iJjMUNOU8WLObul907Vgwq86+W2bkNrJgmLhsLOPTGNgl
DvhdNdCMtrM5jyHv9+5dyaGr3ecwvOcl7PUl0O58tAvmTd9PIj00XuF734oyKdZ7tZhi5MTqzWE8
LoXyOytcBMXuY+IGyfCOaHPzfdCWgEfNak8ffWEb35MmKdOw4WRKIr9a5HlM5/oTNUT20InZrsOh
owd31HLd/YR0Q7z0TbMsESj9ap+zGpf9G7qHhCzkZGz8KhAT/kzkQkloF3NfHhslmMOwy0YdgCBw
Fmu6Lz17US+DIQgDh1yX+nu/XlNWEUZbrsc0ucmMBbuy8lt/MnJFdA7ncf0Os+fFvYNxKMoflRjp
SaBcQFnxYhBTXJOZOyivDcu0cU1BDNew1ocOcmf9PtNJagjLKVntw9xg7r4+9Nt/eanagnjBUKs6
rMT5binW95hPziLS/Tn93riJg2mGIK02LMZi0u42TcGDMYLS32he3qdbOeSUYUFC3Uxl0TR6bK2z
801bJpJIwiIvnO920tZlJIIq695ridOhPnDhS97NSZaPZox1k/vLkIXxzHrSkpcGsWa+U4aZF79K
LmBL1ED3/td+K5Ug4WjuRggEykaU8fpWRQWhcyCqBhuayos7R3MjOkmQ5irLja+UnW8wotdDbTX9
fzApRC6GAgBsjjWTd7dkVfNF9+U15P/tFXlT8Wy+hBs/B5z09ShauxQdSWv1MSfT+lQ7Mw0RY3Xe
KzzJX3KX6LxiKe0rcNvbwp3eKxdzWof0k+lOvR4UE4xBeDhFoUgmzCAecZ3cSj6c0P8+hX+6ncJU
p9GP/x8Xn4txepHrZt3a2XGp7eqLqNJhDDt98fUYD3Dt/3AVNuhLUqk5G0Xv4n2Z1tRbq0qyo18L
qFe5a6XPLTW1ijroV9fY128ebaOlQldG9w6o/YY5Sh4gZa/RtcfFYytMNb/6xqq08Jit16e/z+Kb
yyNfB9gdXj1442zs6NdvCyEO/RpyYBF0c0raml5GGB6+DFY+HmzrnzUaLrxNRAYYSYCfbEHMr4fD
1XxYZGAynFb1Ubas49E2JSokBz7s35/szSRu5kO0K+HPQZSmxn49lK7GAjGZA8WgVN6O24n7HMgq
v2lVNf3856EoD2HpbRJOxIcXnyKZDsKbV4aaAr6IcvaxA8YP89AWnbyC/PzhqTbMEIo5eira8hdP
pS2tmLN+Mo6GneghZpxlnG/Z4sLJg/3fn8pngl7h2Jv7IeIlqEl4+jPY6wk0jMVLGxoCx1nZxnCC
R2x+bfTRw7kpTYsXKzOTxyzlQXfVitPJ7u+jv9lGttFpEsAJgI6Ce/Tr0WsjnXIrY/SU2++eK7jH
keReo539aRToykCWmyQbxcjrUbiDdNgBWeZRr2gG6AO2jXrpD1e2xMtFBh4KUoL2FdYoeMkliZgt
sSOi3vCPojH8U2v166my559zVZGaNjfXpu7yG0H/srVZ+BgZDAXaxUNNTuF6S1MnR2gwhDyvvop1
axgOGZkWVz7Hy/nbpDY4fG2tZXTz+qUxRL7M8IUU0Cu1gRNVMFJP8zBkV0Z5O38wDnhF4LzsG/BE
Xr+lACfNQFtc/7hk7ucpM85j7bYhV8dH6a7XDOrePJJtAHUya5sSCqqp+XqwvBH6kpirdYRZ0JGG
oAZq0Daviq9//8DfvCVsV3CF3gz1udS/qTYyniVIXKM4kbSILrAgDS7aOA/Pmcicp38dCyiSvYkl
Bc2PRInXz+T4c+3WnV2dVBZYNyMH130ue+1WQpy+8q62dfnfXQOoeKMCs99ufoLo/14PVRJcjeZQ
q054keTGTpS56X7L+wREYzUT72HokAW8M0VSFmeRtdV7feqEOP7z8zI27QGUvmD0lz4L68YvS421
Plkjln7k4cwvxgQ7Jizw8P/HjYoHhrgEV4VHRjh3yV3iigbRPEsblLsi3S+j68Tekl8zCP6dVH0x
rxRwcIDxTt1IZheLGg9xzEVqsz61kotq3LTszLGqdVFEAC3+8xQ0RnICssj7sJXDos6+SJ31XVLh
SAbykK76cVW++wHr+inlvVgKGBFxVx4nJvbkN9Mw+v1LohVSR4qVlkEZB5lXLc+N13n9zukXhTPw
ok/LM1mZvXw2Ot8R52AlSGpnD633+e/v8H/I6+tHpiWwdfVpxen0pi+OAHOquIgEfnqqzIbSZ8/d
T+rFSXfqfIOiVO+Lj47dzevz2K+L/WnpiFglf6ibc+setkPpxK6TWMl9XkGPuUvmJlsiJ1l4V7ae
rcZDnRVVeZyBicCxAmyBdm1ha3YoYX4230UFsSdCAKCP7/KB/++pzWjc7gyCh/JImH2WxABMmfY8
mZ1fR01HvvFOJZYmdi0XjcINg0qXv2Y6J3bcVmbNNbvscZwRUiwyIoPVkAfmcizuVsTe+ZlEOas4
tMSC4YxbrlYWdQpGHGLZskvvvbTz7Z0zJ5JkjUq31K1TIf2pIj+nU//OGz2/fpeNteU+sND6+rym
Q1JHhlQpegCfm/9tVje99l45QW7fsKd67a1NeFgdrpalvnJ77/RdJrxmuTcU18MTPADIV2TlZtSi
jpaUw6+S0IEBYKSwg13eeMkQJWVZ1vtsbuwiXrmWGbu0kRZxIJXv/WKN8tQyGXSCh4q6n/drrchG
Fk2SfMuqqm644GLuGipyxqtQKleJfT6b0j+MiWl85Uhoaj72vBmOBJ7MXcx617j8jtWkv5etcp81
ie/Zw1QljrbLk7L9iqpQ/0X6WvpeFfqAxtvRM5BpjciUG6dcJEHc85R/yMFSg5i07/594a3Lw9Bq
M0JOZ9HOk5ocuW/6bMrCPKe8C02h+i7y6qbAP9hJvSyqTVEF57LynO96DcK9o0FRGR9BaWx1Trsg
+VaaVZHEpJTkxLuVAYbZoVt6GE2WwhmfG7ebZShlNgyRPtRBHxuGlOC6SDJzcVi6JOgOrp7p3XOm
B6rBIjmRaZymqhYHvKIDMPLEtr7IwV6rb26a+fURWK7Tjo6trOq9wO/KJx2aTJpw7L3gYXBXYa2R
MLTM+IA42nyua2UX+8ogQjoNW8qG5Ivf9X7xEzS2/lDkWTEf9LaUzjuV0kqNdbuDtdGsBa9ErWvr
vW+GYkyjWnOyNhL5YqzcjLB3DQkZ0Gi/mtXk3zUki8z3baHpX+oVZtXRzMjKEVFFRsz8QLyK132X
QVO82CWi/Xdiafon6SvDeGok1Dga/aUCpiqW1T35Q981ID6erF6coFROrMbASG4SMNxfCy1pEWLs
IJco1YSlh4Gu6YTq2SNxaKUn8mdLW/Uc4gdfPqJ4lbjPi6yD6VduJvCqF1XpWTiIpHmRdt5N9+kk
DOxwdQyUDiR9uHhr9fCxz1BvG/uxaJPhzrI7pzhY7lBUd22SjXlsjKgzAZN6sDuLDsT60KELLp9p
DrAaK5BpI+TzyjwqJa5kd07qd+8c4isd9qZJDFFmJUYQGvpI4n2llb1xTKRqsXYWa3uS6dzXOzMB
yd15OqrWKMcGxwonSy/6GPwdhD/zcv+7rjlreQuolzl7RfGZRVMdmI/ks1ZOjB/1hI3/ak59CHg8
AUbJdBwiS248SiAb/91iV3Q/XE+5IoKl1qGNmK1WRLk50luyZ23EAHCqwZi61B3IMIMUr0Ue5pzF
SZp97W8SJKsIe9edjp6f4MyXZ5rZhHOZO91hIqMziwZaJj9MORBqgh24omUOWldETpGuTzm1Xbaz
rEF/lxo0AneWkff3SPuZXYGN/Wkptf67O8K13dlWbj/oXUq+fK6v2ESpRV+/92tGo95ZO/9kWiKp
d9kU+EBPFAYhcZCd2nlF1+3aZF0/EqlWmbeExyTWwQPv/llqQz1EqWiFw15sJW6sZYv3cYHn30eK
Y4m0Vtz077gG1Z/nzvTkPjMLAYRr9o8GrbQfQy7Wb1Mjsk/mRG8gGoIMr93Rm1xmziirOpYmxwMg
jQe4muvO93LI089F6csgmiak+lE5mbhzaCs65ZjWtZ/dSs7zn2yeVhfC6pIG2c6LQfcNXecc50Lv
Pjrz6gf7clxX9DJN9tH3tKSO80Vyzyhmv4D9KqpchmNA5oie2f2j3dfBV2kNrRktTlffjnQbV1Qw
WX+TB+ZsxEs19VVkVeY6hkaQyHxHXIv5zag4tiJAAuYzC7TUCMsiCAidGwBNIexCNDlIugN4NKWe
JXfmkPtBRImywnAxXdHFmPXMt4kqULLLVQBT5YUImVXUXaqb2h9Vrtf2iWC5uYwmt4WtSyazeOeU
CAx2VoUUM8pzz//hmZ35wbOVrhFSMHk04UywrnmtxwFOmxBswH2uwbcNEseJ80SKMZwmInxCJKrd
l2SGqAPkrJc/g0manxPpqGJXjdP8UYiBBqzALfBDlSrvyWvmKttnBH6ck3WGDOj38zxE2A1QQmVj
S1dIg8X0GW9Kk/8o2yGL19HCgqtPjeUOQfVUxTPl6VFrA2YGhSfnr+8N/MbGHpo8nlOHAwMIa8RU
K2kXP+QL0R972+1+jClnN+ygwqxxi+bw2fW+ph55c/LjNDaOFmIF2j2Za1/24eCB4YbDkFp3Rbp4
CymgY9HEOqQtogLhjqt9jRbzY2vZqSAcFA3ytrXS0qXp0rMxiKKrdjBJs/tBTunCrjFk73W7mLID
9wbnZHK4W4i0vR7vX5m42d6t5+ap6gavxnWjonMg8MyxQxAXNpqlAC97P9R1vYMwk1Rx5TfOU4+/
G0ESw2hV0SKV8z4fNdnEnpSjv181u/VCeivWJ21lhfDoc5eTVaG3L5Vyp3Lna4nxo1WtP0SI8gXN
j2RFlGPMdHBvh1HVXzVuOg6LxQhYt4Qz6jvljRYzrC3qq1Xr5BllbtsmOzjSpX6gjYldyLKY9PTK
PBvKsMoUx3Lf2fUc2q27lpHRN2S7eIUqw4G81yZKBAhuVAFvv59Uq2huQ1e/6zO+W4Btp/dDLFX1
Mh7X3s+jbvac8bDOzNmuXO1iiAI7N+po0Sb1y7Zb58OQSu1TTfv4obEDzLMbPsMpHAJ3bUNMwhWn
rSj7n8C6808d/Cxgzx6tl66HXHBD6KRuHjIhurM1rtDX0Q9yaq6DTRvJTdycHnDX1E8UXt2HumzG
z05iInuzjEo8JknTN3vQLO+p6qXxESf13AuFBCYMEdZQ5ha10p486AbvBWGzYxgMJRYexqJnRWhm
1qLtwE+t85rb3hjXziqLsBUrBlJQbZikYehpXiSOm+CezPq/KamP53e50QRpyE2zfF/oky9jZ6lN
47i2laxjIbWlZ3lw9kWWcM0fpmILjLthlZ/dYEiesWwNWvZ0aqpwWs28jWwbEVtojEZvHrihSC2L
3MVR9bGwsBw+EBvNaoQDmM/HTjil/D7bna/uKMBtLS7wWzaeE7V4/oGnHZJjT1rnumeWqvqw1KnL
C/UcDgK04UPyGXpHpt5ROBTtR9vRBm3X+Is9RHMwFMu5gy83PqJ9dnE61QW3tN60K0Js7XRk8w7n
tpj8XaubeR1lw5ilH5eu6Gmmc558d5NgTV7Q2ktaNk2iNbtJ1yV6H1EOEyJJjpE7aH12H6fm4Pkv
ScZ1dG915tTsah9T45s5dbnzSmw11r2blKZ/tmnwTV+diVDkne6XJlHWoxzd7wjqZqbA0BRkpaab
q13DICfsWof2s9NgFnsfpKm2nlalpHkyPEd9HPh+hg+2txpEsZRInbq7GvGsew8rxH4GhjK1HZNU
uFmYLgnW9togiuA0JyIYb92x56YjeZvzaZBGU95Kzaj8cETW4p8HJ2jMyBOF4+7zkhYvx3VLuYn6
Iy0ivZi75UgR4UkAyq5rYoOrlfzmmo5mvdjmpCBPcLH1zx4F6Ie+RaeydTnx8Fpbg9tHYbcNlzYt
8/pPKbV7+jxriUClrnF9aaO6bcf2xUFFbUQ0WHrOuDRfOZ7IhJnlrsO2r/2q6hlJqlGqDktHbqvW
fVUJrTp0yswWunJ2o90XZtVREhujbfLJZ76eBrslb5fq1LBdintjqSn9LK2X/m2eljJYY7+GBP5B
Wkup4t7IgyoksoRADPg0+bAvakJWj8iJnObQgFE1P2oz77PHuTLmNUwdQVIoUhe73jeQ1osYVzFf
f6rsblT40ijPvS/LzpvjdZksuTEZVvWz6xeYfmTlYU+JGUBjZzsYkL5/04il6Hdtqg/vh1FrrQPd
yI6bjF+OlX7TZVAR74GeDX7o2gzBXrNUkckQ49agu3GbNrhmjPcWNkOlSlgFtgJbzPFlkw6DnLzB
B6c+5XMzY7+XJBEL9wNA6Hj6OwDxp5E8hAUAZkjCQM9eI1kWUT4zeGR9wuY6uzO89fPq5QAeg/r4
7wNhVYRwBrR7S+F5PVBO2Imhs0WfaJ/KKEl0f9eAZxAD5V3TfV92BDc7VRizDuxHRgRNej3UspRU
yU3VnoImcO6QmwRRWY0vQTctJ3YUawfJ49ffn+4tngofnWmkj2DTr3jDuqSgarmo1idMT7x4ttKZ
nUNY//yyuCvRd6TopV9Aj+71g5W6hhVI4TWnta/yPFJyqm4ykDIVW1gTXME4387iBuSj7tvAHywn
ti/nP93b1EFrkuLeetqwTD/WXHJmw8GYx2OKxTTXvsExKgyAAlVfGfkPk0kzAV8CxCjggJd6DXvg
wcplbk8e+1kRYnGXV+HU++ZyBdV88/FvnU7WGJ5W20p7I0k3bHfVYcicVKIImU6gcfgk0EQawO2V
od6g++CmKMY4owFqWWsXgLujILASbaFOamnNX8tSu1E9t+6n2Td6dsROXOnGXDwa8gjc8thBfi84
wPALWLGbkRw6Hn6LKEP00HMEty08yQK9/ld3gd9DWQRNsgBo2r359mEL6ViF5MsZEf/iEN/TPRbV
Z7PynTlsumL55OEGOEZBPvk9LbzACJ2st6+Iay+tRP7/r8DrBa0/m/alBZCesMHUAtdHLtcEvJYB
QGfnZsGdY9bOOU+NL51lLiLkUMo/FWV/ynT/2U3trAxLf9wHZm1HXWpP3SHva3HNR3ib7v+gvL9/
HYxhSL78iZPIxeufVZEiegKnqRO4cDdON3Pj7glr8egKq9UMc2d4NvvEzGJbq6BNEh6TqivSmT/9
CAxdf7cadfgL1usVnTteGwhtWs58PMMSu/6EN73bJyejICfID2gB9an+a/CG6ov0N07u3zfJizXw
exJ+K8ixI6XpeWn110wgWzrX6XM+dycS4Jd7yPAJIGNnH5E3XHnarVdwOeUYMZBFuql50R2+ftq6
ozDxikKdB/Cik94nHcba0NvIK1Ppvc+VGAoaIZ6UgMk1T+/f0paLwQG/PcTXKJRo0F+cdgk0xWTI
GnUmtKPew4d1iPzxFddDrXvQIMChkHVaP+p7m3tTSu35FOijVu5R3UENau2+PVurHA9pRR1mDu7X
pl3byGquGglebLbbS/lf0KRDjBxMlu2l/Web9zU54o0xqi1su9rPgwVoAO/48PdX/4dPb+vo8PZZ
n/SJL45kqxMwPbJcnRVGK/eIZUgRbFJAF/hou1lilDC1Tv9ezOXwrfLy+ePfhzf+8OlhMkFZTEkF
9enSVKf2LBVQEzB+Oi+HVfrpzqSpEXqG7+wGRL1PVhqUzylbauQ7sBz9VAMiqHJ7ny90ojyITCEt
BiNC8bzs/GG8FuFycdz+fg8mHoGc71iJIgd4/R5GquIhUas6G6W7okNR6xOE62QOM7ra5GSZyfip
qowrsorL4NP/Dbs17AmPoWq6bOwN/dRMQih1lrAEIMoCBYhMLu/4naAghh9PXdvskD0HMVddPao6
XTz3nbPcCC4MYdZ415wt/rBuNw8yjn6+S4g7F1vlKEtNJXm2wqMHhUEOIeBLBtpscOuFyXXoBw93
nor0Hulr5Ye/fyh/egvWRp9HPIYO9tLlifyOeTDpSp0xxhE/lTUv3Iswox77wAu7KsjuqqoM/i8v
AWVQwOe5RVxcOhxo/VpZBYvg7Huzfla+wVKfxx5AvsSHIA8Nh9MD3CHXsz3bZvZBo3fanEpp5E7s
tCWkMEAG/6XN5L+7xLNiMb3bfhxXkcsSiR534mUwBs8p8I2igb8Iuje0THdqHdK7xVqmMfz7O/jT
joT1J+wOqjOLhLXXK8FKGr2Bjq3O6+hbt9pSue9XUM4r1guXkpjfXz7krG1zhoSIi+XrYaacZ2uQ
k55brtFJnGCCuzNUukHRsh2LU+D15mMDIvbLJdDul+bNbbofcm0gnHA2jWt2J39ciQje8anaRPlv
KIWLYwuSOof1PFiFu+xoU7p22MkxXaKxWcq9Tlf1xc+D8ntg18W0r2dT/yK9pb5z5yGdo84u028y
9wZ1bab+UEtyjULqS5+aPy9DECY0AlqSTes5kZb90s4Q6Mj8dNadAMxdYsdQ9TmYAxQadTZ/K+3u
sArNOOXI4ftwDjzr4+q4Ooj56oUjPL1rLnJvdwyPiopzHoICqcKXv2/Qlyqgg6qfTXpY8w1euNqT
gAmFvLW3CRogQK68b9hHcaNEj/HkoIH60Vaac9ejpngYJiWfq2kIlh0Nk4K/P07VD5Q89q2nQZ4h
v3FO5ivVyduP/PVv3v73/xy7SyBQTbUZv1mN1W6sAisy5yo4/X0pvX1zjOJRbuGf+odwLjWmW8hx
op8tQgCLc8nxiNdD01nVO33trOLKxe33LeZV2cPh7kPCZftGbA7j8vVTZWwjRerxDWurR9Avohla
OCrNxY2z+uV+moY7MY0SWSIAMsQ+OW4h6Zp8gn9OcGxtLVcNhd9UHtTQ3EkIgIARxK5yUfTS4VuL
BC7QmaRCiVIdl9ydRE7QhyOO97eaB60xGqym1MFxq3x+Nuysu8KCens52X4E2WgcKGgKvUtEYgDN
w1Rp1CE/5N7G/sc5Kkytel9mzkLuhq2Js+bAcphQv0Wl6W2Nv8XfeRn5HNDPMe/XVPVhUXmHCZL9
j5pR4rfgHnJh3LYetsTfP/8/H2NW6DPc+kk/g+sZdWjBGHFCT8zWNaPRNyt1Gwh6PoQlnhcd4uvv
w9e1cs1bwTzIqqLQqL+ny/IRLPln77Qxqdv0oZv939fApfvd9nSbQzu8RActOn+8HtRNqiX15Gqc
lUGGejTN2vzBaYeEGEOR9FqULDMSCTgxNPxJwi7Qf1luHaohC/T4ym/Z6tyLBQI6taUPwrPGQXGr
P/4z08rKGhKElH4e7Cno38HOINAeFcNyj9IhDfY1974inl17SXbYqXT0dIj7yCkFZ0JxPSuxr1TG
b/YhJgf3YwxM9N8hRBenYNrOJjKNHrYh7O/bJNDnx8JRwbXb+bbKLp/b4aMGazH41H4Tv/7z3KBG
M7iHbZ6VlO4Pd2rIfs8aje5oU6ZOHWmZ6vMbfRPExD238iRarXH+Qi9bBeEyK8wewqIxacrnYzMF
17jo1pv34nKCIOff/twcoC7eCwENGlWAKO+K2qicXScNpT2YRZ0ndkyjhmaZYeJL/tDwz2wtDIpc
y/eJRyl62xJ8Xe50T1P9jp5DPsZknOvDsUfd2X9EdohdL8a9lXzBC86We9ORmvZUJb7of/pQHsa7
IMk9Z8J4Ou/b75CjyDEK8XJ0HDxGJz2p17AqpdVgODrKInLVWi7fXML/0vt+YMc6N1NZa1eKsLdb
OSc+WC2lMMcqTgcXH0beuYsJDyS/g5likm9rZfoPyCvW52UtJOHBUMMM4r4dkHzd1v4fZ+exHDey
bdEvQgS8mQJlSRatRJkJQlJL8N5kJr7+LfSdNKsYrNCb3EFHXIEFJBInz9l77dz6qnKV0CC0krza
mKORVi+x3XTW/uM3aH0QbxYSbSY6gxaBTGgDaN69fYFMx4jzPivTU++l4mFwxvE7ETi8y4arieAh
9aRuRZoXpO3h4wtfbF1cmHEXZSNwDjw0ZysEszu5E7WZnqY077tDJ9rE35eVrJqta3clMbvBeMqc
DnMqNuDxWkfh4j2lO6nDFybcE186TYW3v7sUDbuq66anrgwEo8Ulmz+ZXnMtuP7y9rL6KYf5iK/C
9HPMn9fwmZGOXp9qMIB+ZE2B6J/0Qg7il/LT+k/MSeUHhCy8tx/f3otKhU80OTX4XNgdaEOc1UPA
5FqzwSZ5whvoH/EJa/sGRfvedhrtSlF0eSvXagCSJC4GQkvPoxMCXJ0+CUDNSXWuOiCZW/apLtLN
xz/o8irInsmh5jIuTP7zaBQNVX/TTUOD3r50mHJID9pD316pfS/6Goir19/gwZlk+nDeZxrnJQ4K
lDenyQ6avebLaYXUMJPES7s1DY2y++OfdVFOcUE+3TRzsCxwIjjbFszAb6bSmroTtb6JTo5Tarnx
LQJ/d8rJ3PiBQjRrnhOtaOV2dPnwfh+CPu3VlVLzcr1gRkEtyznJAYt1/sPnJbA6POLtic5uA7vD
VPFusXwUXJNnXM2wf+c2r7E+iI/dlYvy7+fjP58vx6wFbdq0O2ksqW3dV/2h9lVwmIET5Ew9m9G4
snze+X0gG9YZ4EoMoax++77nRWOrdnC6UyIJJmirHIl3kHvDV8fT5J+Pn+k7S5V6ZM0mXd09F76v
yZd6pnS9w6trdWMEvJ8hvm5iUb6yeN67jatziOYzTeiL7kqOI3bGmtidHOhfkeWlzR2tqe7enFDO
zIWQ6soF372LECqhAa2v+3lajj7Mvp8p0Z0awYGd4GsdZ1S13Lg+pebHN/HdS63woXVjpIg++z54
JaXT4nTdScSBW0WL0q12w3Q/CY4pIISvH1/tf7j3Nx9C4GKUkWiL14QASsm3C8SMEY3UXeaeUh/x
ShJEnWU0D4CRqjt7ypuN5eTlF9/V7jRd/MArY2yrJah3wP0JIaPKjPylmO/lRApf6MX1/NNeOve3
UDWywsKL0qQ0julU5mFtdYL8AQNHsGVmRWi2jYG4uEz3XYWfKBzrIPuSGuquGy3vPphcg0O+poVN
nfu3XhGUJ1ra8lYOtv+A57rfUu1Cdy/nu7kdiRzT4lKdVDF1kJRchEOWZzV3i0q/ZMpAlGzlw7RN
kjRDhjJt+KfmnTlp35iD3rtxLQ8tSoVIZDHe5qzz0GF7aDxPpJwbCRIXv3quLae/FUtR3BYy1hET
AKJYLD0OlfIf6tgvt/xV8uSjDd212OhaUC8ka8nkCybe9CXWSvnT6CoCSFoVFLhyfC+J0AQM7r2n
UZs/e3CQ3JvWXbhZQZ7OwWenh8awIayWx8PRxP4k6tmYkVKWZnsI8Cr/xCCI9KpnTi3DhiCpYqcq
lxZ1mFZmyRNBZlBm3G+77k4mO8QS3GSJ5tWvDcGnv3xb5AB+5FzoDEarWfTpCVtzqT65Oh6KQ6Mt
dvwl8atscMnAAILuRPpkjOLgeEX7Z5YOOdI+5hxMzzOF+X4ErzJEelak2W5B3UrtNiYuJ2JerX4b
a7bLglKDyHajSLtla3lS3mpqrH6YU9+aoY5p4GVeSNTZpYYw5erWmLJIjDjTN3qu+03k9GRIg/WA
Yoq6Rwz4+toZf/lYDml9K4PeGA/OmJkSWZlb1Z8EGI1xT7jZ3IowLumEP022S4GQt7Z+R7yoY+zL
OsehH0LHNM0o9rVk+DJiz9I+WXEh/ox2bzmfa7YjMJ02Ezc0bY0+BLs0QCe9Jw+eyno2yykJleUP
Hc02vrE7tFxzvTVEgc9hFJP/zbQrr7sjRhOdW9+6bYOSDQvpdna64Lmtu9VN2qsYue0QY3W3g0Qg
joEXMX22x1It37J0UNlzV07N93lOqTm6LlP5pm6HwQ29xmmrp3jwKr0JM1Sy6JHTnmaarXIOAE5e
4HAI82LKzWgyEhPwRD2U5XerTeuOIXw/I3ScBRMFmDr59OI7NHNvIJGVr0ICXYjmkh/92GKitLD/
V4Y5cpl4aj9ZQ6Wyh8RXSXyTkOajTs7QemiYPGRU483oVNNwWuyGjugwesWCCtUVYidFr8r7GKDJ
9FnzG/0PZTr6z9Th1MYLlBT1lpm2gsDQ63P/JC3Vjy9DMLYjYmILr8ipC7LOCtM4tuew4jSz3HhN
rrcATRwa324HGITJ8TQFQxzmujkXR39Bq7gBnq+5LR3FxaL9PFaudluoLPefGmgqqdpi5cTSzodg
bv6BgSyCzymYhRTRjtuSITHqSqeVPk3zppKeuK0lcQ57VTi++IdUgKa813Iu+lk5ZtLthDDKFyIo
fD7wWdfljIjzNM9fcWDn1c7O7XkOO2MEXxnDOPmSqqQD0uJl6fRgmouqQ10VYrrF6VQXe41aW9tw
QnBUCE7T9p5c4BZjNASz7YGdGe0OXKNvj2Gw9H1+YxdeNW0w0yBI5KtVUHg7ZZNsS9eel73qxrK6
i5PRDMI4t8wOkb1jipPKzA5TrlPptOjbTDohVo4+Dhs8IPoGWJtuPjouiyLK4ipZbhZbpMZe11Vb
gTl2ZBZNC62H0M3L/nVVF1ihq6VWuddK3Z4ezUZgNzB5v4MoGIKhuqtrz9KeV1Ff/8QfMmhf0RxT
8gItlum2ZoG7Bw+wwLKhlzKaGx61b6HRLJYvTtK6ccPjTW1E+x6t78gbbOVEnjArwTsQxyaIEzEN
zqaqDNVvWPRi2noiVz7SM4BzG03v2uwReyEmhGbKJxWiKfPFvrNLcwh7DqFjWI/IUR+VgeA0hIid
aGHdDex1A/9Yc1BjZmfH2sid6pZnJ8vD0ld0gEXQVq+JpJTlpepYrEXb969TngfVptFrpLbEvA/f
uywtvia+F+tbb3SMZlcUZpHctgxk5jBNTPb8DG5Ht/G1Nq32qUKOHHIGGjxUhHVJ1EY5u+qYOXY6
83I3AERU02RAbTCVf9O73h6izimd8aAPUtobwTapPzdxy7yikI3CuFMyuAmRGJsu0JisXLZSub3z
VPijyo9DMY0SM8KsWZLZqtI6M7IxvCATHeegQB042cOpJc5oQFJOCEPotwAzdg5xRndND59yCXNF
uk3oy3oCBCjjRdsNbWUvP43ch4jjytj7NjdOM2zQ/NHsNfVuxZWAj6pDLUcfvhdujjPJ6HRwSK1a
XDgtprSfl3qpq53DX/iyuEYzfGsXY0QTrjUFJ3i2jrLZ6WWTfVm9DiSmjQs4uwSR79qlK6Zqw5QS
YjvRpQXCDYE/d5tzF9Y3qEhUqMm2D6IchzAN6HmU33qUMnLXeM5qa2uMZQY4KwLzRWfmVj3Ndh63
PQHIuO4inFiThtTU0/27xumtr4tw7PLO6Tx1X2ElIz24tKz5tcvQtdyMy1xMX0dXoQFfEiwjRxPZ
OeQX1MJe2MOuGrb4zotyb2Lsg+6CTboIGT9OyxGw75J9VTW82N3AaDWL4glrw0kg8hY73R96fyOg
7qt7x2oDxP+oVA9xa5jDi6SD6UZm68T9ofeyvoraBlfehpxlf35KUpGXu0LzF+2WjwniT7MwjQ0M
mKzcYZzWf9FGWsEV3GzG2c5kxIciWbrm3kRf5n3j+EeJYI0ejgYXv9V0MgUGxX3iZ2xby9B02lY6
CJnZkqwmOaFiqGZMgyL3DpMj9DJqZEIcQZ7rlIJMO+Zlu1CprNNlZlqRDzcwhaxj2cvebs2kfDCt
sclozyfzcASgo2DpLKkXh6I2iEUHwhYwVVBdMexS3aldFP5FO+/LcaF86QCYv0qfZXHD6vfdEF+f
ara5Z5XqNk+Gud9Jo1psbDlNWjzHlpWdcPUYbeTGc862EVuqvPUTY2q4OaKLgaOscze+ehY49qqJ
+bW+Vz+KbCGkMrMXs9rboFuyXTIFzXTTdlS32xKLpfZSCXq/G3sYUg2jjq/PFHqNsSKeEAGnpfqR
BEMeZCG+y0QhNSuaLlrDLmDxQIjrdlrfMlLt/QXGmDd2idhII9a0V3uJk59JPprmi5Z2/RcjNoA+
bXRHyeHgBmMe3Dpp1qibTGTG116z0X3FE926MBjQoe8owlv1EFR2w78OBPB5NJsgOCZBCnuNAm9o
tz68jnrXxgnYm8xyyoAPVzu9OvT9bnD7uPkxxu+UbXvuSLGXJSs/nHXRi01ZO9UvQ+i1s5H5KO1D
My3aZ50CzAtZuo7cTKABamTNuQVMR+pVtrO6BpCutfLOSh1JbSSr1Kk3bavVK8CtZxsoF2w7UeLo
El8T23FwYxoDMn9MZlN9dFn3hBYZ+ICpVIvqUTMVonU7oPw9CcvorE3JaU/hSBS4Q92ikW40DyMj
FjWkgXeT0Km3Q00rzRdTA8h2sFusKkjs2X1u20VhObDbHp/OUFAI73lS5NfR1pmNW+h1trodl2Eh
VwxmUoXav5OsM2/lGpp10LETQY6qbiBots2RgmNsotyOYxUa8Sh+Fwtuqr2x2Gmyg5SYLODXR7cH
rlZl5K3MDWJn3oV83ndTygCoKDraq0zzluauNhKJ9JJ5PV+mzBFQhiZsfE8Ad4r8Z9wt84RDD1ec
jKq26x6hFXffFThBg40ni9uOjcAa/dsGw34S0kTVpnzDWTKPd8LGkZdGzYAwku+4mrP7Qg8mxs+C
2eiNMjl07emFBPFDQEFl7QAZBgm2onQBzYV0DLugzKyG2gsdSb7Vlaanh7GB7YSKAzckHEYzW9LT
3AwdKS/V6C2RmxPpG/Gfq+Fe7+sSd9rclPMtNaOf3WD9y18b1xyZ3GJitV/sohP1yc1FJ7dmTony
tXHA/ipmA5ob/M6ZpGFZy1JHTzZiKlfWkl4lDge9PNFkH6KgwELBjhAMPk7UbC5+oQxcuqcrZ3RO
4P85oTNOQ4GMCAbuAZEEHB3entDnifByegLFcUk785OJ2PmVP6X9SfMxf9FUkV3pQJy1cdbrBUQf
oBzn44FcY+1Q/KdJRRu8t2KQpUcxaFbktp7/0tZ1fWWWedbn+N9VMBIhA+CrxZfs7VXcOm4WqYM+
yMB2YvZRpe0z6G1TKJKBVl9Ldrz8UbQ+6BcBkkMUZOlnN1F2MoBgWGZHi5Z3sE2Dqf/uV371t9Fk
UIE8kw2EetynXXQ+JrZbjPYQxfIj7QwtStIBSwEn8W3VF9do/mddMO4gTAxC6G3GwfRsz4fBbRyP
VKYiP2pV020KO2DmbHTDZnYz6zUO/Gsc5csntkYvEElpIM9Ff382OqAysUcKk5z9Ei1huQhRh7Fb
63djVWvfPl7zF48LeTPTVmDpBK6tdPG3qyNBY+Gg1VqOk52JrR7U2sazUdb+/VUMIoco2f5NeD9b
6Sk2vMzQ8ejMhFL/auNCfeWkNl2buZwNQ9CEGwgWUDJ4CKACyOxvfwwykcwUjaMfYwGuPGdge5xK
SRejqgsKY6bkSSiyZPn9t78OySgF/trfQ515Pq8OCocTcDb0RzUG/Y5Bhhe1bZld2Z0un9TqVOAO
AgaGYHY+SOMZ0sPLRc/uVLb7QeI9Rn96reP7zlVwsKwjEIpebCtnT6rOsP4Vfj0cbVubNmoavQim
07D5+I5dPqhVvc9laJVDDjjfaauyK3BXd6h8e+lFec9OL4rbJClufbRLUdnb18wRF+/wSn5fqTYG
/7Muk7dLw81sAAwSNw4tA/Vc9d24DxI+/40XW8exaMTfzaxYih7QFWax67JnULbOr/+zt5MzQIsO
SeIxH4Ik8jQL3OFUTn99H9kk+FbBisKqgCD07VW4eRaxV954ZOaS/PEyC5gM4XlJF02z6dsHaBXB
k1E3trjSp1//4TefytVism4XeFsYKjlnt3Me4qmZZUlexNKoP7o1t9sxrZdbXRnVQcGkSaKuyJ1X
AyfW/uO1s/7Tl5cmBpwVD2n+XJlAZZLny5CJox7g3CnrSR3NnIPsx1e52IPXH/ivzpoXgSmB+fbO
pkVKO4JG7THrDaguaEHvrA4QSTBQn//9pRzqauJUfYhm55NUg6MVEw9NHM3WskNdyn6r/AyNU+xf
4/WcDQNX0wwuJJ0FyQeGBbq+Jf9ZlWSncVjH4XE0jTL/RpxD0kIIcTUZTXTc6j2VaPxgeJPzg+H5
XEZ6MjZ/NwD990+AFceHgKXLmPXsgzP2epELlamjSMEy72gWiuRHqWOJ9io0pA8COMY1Z8F7S8b/
31bjrGK3s4dp0aUeJ9Oaj76N9RTtFEkQU+399SsPC4xxI4kuHi/GeaGlcJUy1OAqGkOCbdP0YGHK
8eXjxXKuTPv3/vGtgQTKlwBd0tkrz3wGF2rDVVIvXWiXaQO7WOwosdxjBLansLJG45GEPIX0vddL
xiacEYEaeIk27Az6ff0+LnsI0WnTijEcZY8aBlytkV+Rob531xn3UsJ4fI/ZKN4utkXLOhuy8nxk
IYvn1HCH32UzZ1fu+jtL2kCH4OsW+xGf4bNnuwwQUNKmE2Rq0mV4YEknboRxp8o2Vly62aGzF/VL
mERz7XynRxHfOH58zZX5zm9FhM7wl/B2BqLOWeVh5J30RmgW2Alrf1e4endLcny//fjhX342kaAh
N2c/IqoSZdbbO5rQhcABk8kj9UY18GD1zIhkX9JWZsjTylNK3yE/AQQqro3v3/uBvLbrcJunySby
9tIF3V1Io4U8ekE/3tL4eAryqv87je26tqluKLTt1dnKqejtRWrLTAQ9GnksB9Xt/NSotp3Gzvvx
Xbzc2tHs83FmC1xPXhfMMgmIKGkUYQkjxeAG9rmXh15vxM7W88E3XKl9Ly63noZMSGwmBF/6MWdL
w65mHNMcBY9GPdc0Zkusipky7ZuYfIZrUbMX32UutirSAWQiC6AueHsHizqeSaOzvGPe+e2fjNlx
vZ/GwdcO+sxmv4EKr3nPY2MUrxa5xVaEVcAoo2pMuhYWiFN8S4kF4ZCjkrR64HPgtY+o7NrPmmn3
Y9RVRfqc0aiVoQI21DGOGxkK35pjUdRRho3227yIzN9gd6/+6UbGHscyKMsvVupA/RAJB/5NIFET
bhxLiebY+0inAAfpRfYJRoGd3cdwNupd78og+brAXv9tL2Np/oo1tyqPU43e/8msfb73ndYb00Zr
tIzedOXwxk2cMhgFmJSv22mJB5QRhrBkOEtvNq881YtXkRttU4+jDSXxxj8XmFTTJNKcltuRKdVn
otBtttN5j4gG8n5Jg9tr+ysb3XvriJ3URpQMaY9y9u2jdTLHX+axc4/AW5SxG7wC6XUCuJwJ/JLM
f11mAfqlRESHbq4ak3/lhv8pFTJb9KWCnXUsHZ8MrRZS0ljFvz5+FS+qci5CFWnTcuG8y1fz7W/i
wzCms2r1o9akXjTVxpCBNDHHO7tIu0e9Ktwr7/7FNsYFbYzmqxaDd/E8vpMIraD105kTYrDU93YM
04hBqnnlUb17FfR4OHDWhtK5k1GkRUAeQKAf/bmYHyXYvc9KJNfA4O9dhbgnfDcMNhxMk29vHhCV
tLEI7jimTBQPuV4vIYyka82Py2VHKhEfHOzCa7F97tUwGY6z3lLnSNyJucVWAlHGqGHO2Na1z9vl
DwI/HqwedrzkkGLPPuUM1A1eftM59nJlT9DhC/O2+WtUwyrMhNDAQZCj50V3hTMFQ/lx8Y92LLPy
kx4UeRY6Rt4W/5BtaD9/vMIvf9Mqj+SdZYrPgjtfCjOIVSH7zj8q6uwv8CKz17JgrP3/uAonahwc
+IVJC3m7FOqpG9o2Fv5xMvzptZtT5thaJl8/vsq5xHjtguHvc9mSkeYHaArfXsakNrcJhwmO0Cag
3RMFM2Y7dFNuF0HLt6wbXJv+71EaxfdY6+Z8nyb6+LPOiLjaAZRaDMiXZWzsPv6zLlcoME7OwDSq
6JddaP1EVSZ+F1f+0S2M1H2UYpmHQ+VUxfJZAef6/fHV3nmgiFBtrKmc14isO7vVxZDMbSckV3Mz
ht/UGDs3AX3z8VXe+02rsYOWhcch91wHN6VToxfxEBwFqo3QQJFzlITuwFKcxitr5/JLZuJyR52O
rXhFDJw91LVewHLDQ3XsvNr7FGDh0gb6TdbrTIQZ5fy2sqsv4Tt30abJRH8Jpd/KaH67kpoWjYtf
42RfxyBRq5cVeidxLT/+8vOCQwGjBNg7IvkuEl9TMHejYcXxMSVh4x61cvFLwGxmvk4kdUf/58rn
7J1bSTlpIvfGM8GOfHY2a4WMbYc0q+PIlDHUdNKR9MTNP+n0HDeB0Zu3jZj75coDfO9e4vOzkPKu
mONz+LruDHMaizw+1iVfat8X+j4wl2vc9XevQpALZiisQOik3z4xFZjKttUQH62l/DVNo9imnf/X
R2gXTwerkFkF3X3Ot28vUum9V1Cba8dZ+qhPbFPblaVbXKmS33m5qKA8jo2kxSFgP1vxaUdAAx81
7ShtM4t606l2FWJAmIz1z49f4/cWxH+vdHbTdNwFbRJzpQAH38YjcOk20R1e4anxq503IegKy1gb
th9f9t0fyIq3STRYLTJnpaJZ44JNDW5jOWfxT5oFxhCJqe8Y3Imu//HXF4P6j7acsxvWxfMyhCrY
lhPt+KNNCfKIphUaY62qzTTozpXe0TtrEB07lQW9MnZ75+zBLZm1uNXkxcdMIl8v4StvBum2m49/
0HtXoTlGjWCR4nnRUchQbRuDtLWjVrdgGfUcw4w7ycPHV3nnGQX8EqwAlFd8sc92wFErGjdRWXIT
W0MZEYQVbKumR8XDwOLx40tdboNM/thjObJgVWfdv32rpimb4TQu6jjJ9DtGtd9Bbj0vehNESVns
P77W5c/iWthebBYCMIDzIzweI03Hkq2OK08EBpZHApam+aTyBeKvnxOXIkbD51hNIuNFvy1zM79w
TDqJpSsipFc2krnxbwPK/51aIbWnJ0GRfUH2StqGykoJ+1hpxrhpvPTXuAQu2mbZ/PU+TleHlujq
lKJbdhEdKxrZMjHgS1/ry6O9ZMVNgSLhSo/l8gHxnUeFztGEDhKEm7eLoUD8nKak3x7jETVxO3T2
MVj8OixRNvz1MQgeFDNgckFWD5i3vmj/OUIa3lx7VS+tI2aGNVnNR8+7StX/dsWBnFjDVFbDB+th
3YP/c5XSnWeXGBX3ODIL2cyT/yMt3dOC3nP78YUu9wVqX45BIJpMg8pvfc3+cyESBxer8XLvOKTG
n9FJsoNdSPtKMXv5xeAi68/wmWKSRXN2z+JEEHbWDt6R8Ld6Di20NWjy3eULx2QNjihJXYiLwQj+
bRIzkcV8DikC6SnDj7POahcxakaxapOPsh+6Q+pNz/rUxld+3eUtxExLhb4aZfjCn18E7T7hqe1I
qdJyZuiljEOt06cre9A7V+HASueIhiWzxfPimZ0prWgvxUfkqfVmdpo6SgYovR8vB9oUPPA3kyi2
bvzh/BC+RQxMz14l3RzaLm2z+FiO0gs2Wj57xmGYjfQnAVfja9JJ+5/abnRtZ6XjGr9TgdL3kUai
D4Rw56CNjLwCQfsJm0abPvdlq82f1mG9tkOuPVknCAN5vS08uBdPHFZ9dyv02Bh38IcAgvrg9qcT
WoHW2aF6ttI9ckiaaobZwPBN6mIQt2DRhdoPjj2Btw+qoNgubeLZG33sHRCoWTMhiLTwjtw5yhnd
MsybdsAd26tJ7SfS05aDOxtlvI3L1LY/4xPBFiv6CnGuS8LpU9uyxxxqS0vFBi0R8FE0RlWJfEzO
7nIoF9y5R0vSdImcoeoZbeHKGp7VUiUWYPBu+NNXEv9H0+TMDM1+TD4LbQSBP+vxkjyMkCyyqCLb
oN8s7MQLVFwAlRuv651PvPdtcnAtzaTtT5pmVFBT2tvaQzv8ID2zfhpMfvEpEaZVoBNM3O4wefYi
tkFWShLvTMS4R5SkaNo2DYxPhQdGI7fQyBW+AK8ap89zNqvvOQI/CfB6whg454ZTPkuLIU/YNZbA
FCJdNwHoAuqvOkoja+Rhti0+RHy5EI14qKSCKezcuYN5TpRo9eSQ4h6cUhIVKqYRhibvaV2m3j+q
0/Tyx9BKmd4aI2HsSC1dpX81vQW8+KihzlgFXV4X6qSc0f4TsZOnKN8zIQ9MfLubjv7oF2cAh3KD
6JnMW3j22OQL25b+ZhmFMe3yeuL2CjJW5d6wkf+HVcfo5CZ37KpD2K9QmTrE93VRM8lRO9gZzJdN
ioKo3ufwlcjTMw10eTYui/yOo7f6PSlnMu89acBd11C1/Oh1p/fpDzhuf1javh63Xj0kcBTMvJ0j
zvHLUxbHrh+5A4CvexvInH3nLIMx3VCTT/nezZHibVKUMMQ1Cl0qJ+zBa9ahaoGEbWaFXJh4VtSl
t7KSBXrTyh6J7mrMpYr6KdaScBqsXG7QLzoAshxtnMOlG0gNbDHlAnVuy6m8GWJtlmHWFlZ/sHrU
U5vCVeOAgnYuFWul1buIon0EUazNeTI/e4Hk8SYgEJEkZr4vb4MeZ8Bu0pfEJrh2EuNWpHMy75vE
AWEdojo358eAgVB9kCLWtS08lNb7Gi+pNdwFc+F/TcdcfyEJNwiQ+WMSuUtmIq5CvSQyPhwtU/RR
sfSspzXWt4p8d9ZihMuwoNFFp0aHe9qHuE9tLPMooxuiIreExEyxYmdI/BK8HKCjjeKhVlr+AglH
ezFJ3csfEyNojc+9WCr5aLBemkNXePBY3a6QHurWbqi+EXcyTJsZqZq2sUUJORW7vz9N2BacUvUR
ABDelawycbKmlvC/Ol4sGpTnNip8NOem9XNMewBdVeMOBCfYtrCfyzEtv09Oa7T7uUfKC6xWn18h
v+bFs/LQwD14YJnFYaDp0X8ig5Lnnw1B89ppMxAy0OwB5F5DoMjv6jR5yBGb6yABNd4eR5XxycBY
km6ByWXyp5oNDNhVzet+O5s8utAge2G4m0Y1odiFkginLZ3Lee+vFe12HBxDYGcBZsx4IUiDb2zD
yGeB/k89KmAjDg7Ki+3xEKdegM2k9GF7dp6blH+YbLQ+UJApMYmPXsjsxuRukBJMI3C588bGLZ+y
zoWy3yjRm0944JNlPyWIcndWYQ5fltgbxUMCz7zbZnpbtpuZRzmEQ6eMflvN7SLvsyKJSXfoNQth
WJGMg77RukmzN5PQaoKTnb6x7/jUouiXFWPJXeqIQt6sCK/2tpTDKI4VGajaQzC1hR32qfDMu2IS
kMQHK5AD7p3YVHcU3Y71C1eHfC2lNVvPTtcF3uei9bX6S0xPU38xynQqjuWkZ0OYLtJZ9pVZD/f5
QhrOzs3JIvms1QpXbDR2ytE2qLeV4JsvY+JgWCbELhPg7cN5J+yvxcJapxVQaL/XnpGsTsmubu0h
21X47UQkB20071NFhsDOFy22rrFNFAtrISZi77eTW2ySUg3uV3assfm56B28+6jRyxrAe4tlcsdU
bPwE+MFW0dT6sXeD/tQmkZmgi/TIC248uYvb6NtJ9qN5wOLmaT/AtZewL3J6kDumCqVh4QjSkvQx
wz/dhPrcOiWDJltbdtLhpL1FoksuTpYky7fUIZFmCPE6a8XG6dk3wTXXTfeA43QYbnATWw+gvdv6
py77JN4AfOdgm1FH/GZ8xbFpLPylOSAI6yR+qAygKzjG2vnHzhKGb2DZmn5TsjczMiU8yBm4z3it
fvP16eZToPlaABalGgBcV7mRRY3tjdrtkOcu/2fFfGXrNKQPh6TCj3HI/M+hKTL4q3/NgQgUBY0y
P7VO1RO/O2DI4db73n2iDyjLlbfk+XYpQeFshkpHja7z7dT3bqCoa/JGt/Go8JTEkaQICz/jgIkX
xXeyqJ0vaWluwHQFD0pfQD/EqTSmvZ0L7bXP8sl+9FRh6KHKFuvrmCRj9pRrfsdruUC9Yzcj3XX4
0WlEr6YgS+16fllmIBIvAflaANuZHlpbvwToGBmzReQtqeNus1/ytv1SMzCEYM8fidGqTsEEViLR
zBJ7qQZv3q9L+ZkoYgQ47L9w5fhr9KNqAYhsRkD9wz/I9ZskCvq5/mEwkE+R7HjWTwlj/qcAEY5v
Il9FQsKbTPbjBAA7gDKzL3aZnjj/zNCVUEEDscyfnTTI6rsqqTqT4nAGqBCWohjVZj38taFbqyZ7
zWVe9K81CeYkk5gzyVjStkhxQCgnHpk15gDRlVy0F+XiD2jClO/YZwcOcPcsOfB3m4oZbU46Qa/u
C/hE5RbPLJ4vMc/JdAKYNcsDyRH6HVDpJqfyH1eilqb1z4M+2UyIc8jr+2YYYg8XCNiliHgUeNxU
l/xF5PTUTwlmtuZJt7vY3fu2dH4lDpFX0YRRNH2I00ZqN45GEuwdrbB5uaU6XvpDG5uZvC/9vK8j
fcmVt4+xvE4/PQKEH6tljQovutkV+2YxsvnRmsfqjz/4g3EExWO8anNgT7+COO7w9w/8uBef/9SF
As24+qJARZnczDbbdxSnR4MgLSciGM4R1G45e2U7tZPcjXis4+1gNjRJwm5se/3/ODuP3caRdg1f
EQHmsCUl2aRDR7c9syF6pnuYc+bVn6d8Ni1KEOF/McAADbhUxQpfeEPr1nat94FWIyjmzVARLQ+0
dMhjq4VVcuxgPnyPbKp+p7nsY6ADa6O37SO+2LblFpKOicag2ylXtiNBvdHsqI//0uLJ1r7ZsdHX
P7qezeDj6DvLcFrRRDxEnbDVcsG4jMWj2eZFjbczWjZey2Y1vkT6YCnPFRuu+W5HtTocm7CU9LuS
2x4YhrkYJ7JCDVenDOXxBxhUluMRBSfjQ6a3mf2IWvtY3StIute/c/Rj0S/rbclkP+eYVYwW8hoP
Oc7m/R28E6CXpZmjwtYNqlqewA9b6idVaqTwWCZxiGEzDtfy8FgjCiJn7ixHBX5hCM9I/+V2mKFz
188rzSEJl4pTiga17k1ZsnJ6IlkYTNNiwoS04UqrvDmdw+ehbvRvUdNhOmC0ydw9SUlWmn4k6TgT
RbJUvGJ6zIbLW6eST5BQE8UdkSuo7qYavsynPI4siMEhFT2s9Eb4EF8Ma9Ym/Dtgu3GuSxSjH50i
a9cvi4GUkcd9qY6vBbxAUMJYS8ReGKWr46pJkcluVVkDvG6eQvOe9mP0s54QY/OI24APh6sTHyaN
a8hdlJ6wi8fNXA63U0tRnz1PLB0K+qSv5Jbky9veewh/wihCuD5cSNEdCoL1CaqJ9rRouJ9NZfsF
rgl+YVKxdC46yu3O8JclIoqeFjUViilCZH5T6Ij6fqxqrQ19ICOFW9lS8ozAd+XbSWPs6UyJ2uNm
qoiC0DChw2wpdKD49z+KKpKdTlYjOaHfIoCSwsyZ+38iaBjfKjxRLLdX6+xnlcXr5Ba8MV+dLJId
b82kZKd1c2XJqYkp1JBM9EIMfTNnbMXlCmCg5BsYwrszZLoTH70/YS/YnnCsGXwnLtAnTLr4gOnG
19sfXPz1zSqATqYEY6DrRXt6U0mAL9zwsOZRwAlbm1OP8CJmF4Q0ryvW7ngpFijj79UvtmOSzoCJ
FqArEApUBM9XHhG/WefeDX3se8j4rLA5rXavP+sLflq9rCw7VZkLaBLjgSEAlGTSrQV7cT6eQvrP
aWdXlQmdCcWo9X976KLHdJ67gwln5IkAffwrNfs9L8yL/SxGthU6+8LlmQr4+chwgKWOggl1mrTK
vCyWlk9IrKVUv5fxr9sf8qJ8J4aiR0EblUYgDbnzoTp6xlM50QEEkbm8YYVUnMbWbE4FMsZ3cU/6
BkAM9vPtUa8tLV+QRipld5oJm83bEirBkaPNFCnZa+7QX4JJ9qAMw79aRTKLP4mbmbiQ3R71yrJC
u6EibmPhirLFZgN1g5xLZFaS31i9cuzDmjgwt2Y3VPW9WtvVoeghURdlflTiz5d1StF6q5Fh8606
tI8YAfZwhENiLDXaM3C/KOqhvskhBCUNYoPrdzMrU7L0XJIGyVebscZSa1iO2iqXO4fh2igUk6mM
65SSKYqeT0iq5KLkmPDFKIkcSkhgHlikvY7Cld2IeiJNCwr+CP7Lm2XDVDKdVXuOgqSU0pcee6yv
MyupBa3e1ASlE8xbnpNBvb+9M67sR0FToWmCBi9GFJtxlbVeAfFFaSCPFlW5vMmDdJgxsjN05A7K
Pj1GszJ9zeK+2Tl/lxuF2rLA9SBIRol52yEEt2C2C3WQQMMj1oMJOr8M5N4eBaM9kNclGoYzTkdI
CHqx/bnazr9hKORUkjkrA4Stuuyuxfps/gnBPBIMzLan6tr3ihHE4NyNe1iwzfeFhKc7NXbYY5Rm
ahh1sRHl/sft1b+yBqrFwWRXcTIBxJz/LlMTnap5TINWTvWArhYC0B2tSPJcwsbT7cEutxgXHWgH
OlYC93BxXLpJk+mnZ8E6aXjvwdx23GE2+4cZQiK+d5ocF891WoTLzh67PEEqlU6EYunQgtrb7u2Y
dLltJykLyhpJUGzTyAuIWj58xzEKuuZ0mIi+uX7O11LL0rZS7TQPcKeSXrIyCY/asg5HgBB7F8/l
oRE4Pg69zmoKcP/5UF2d23jCUJQ0qloO0jLV72rM/rgh1gbLxQRH5BxjHEoYH76LGJgSoSkor2In
bwZGewNznyIP1FQajkqHUVKdL+FH+46oiKL7JuCkhB0Il52PYo0Gbml4PAa4dJm/tAJfcVtbm7fQ
HvqPgjzfhxKsTaAPRLDq+VAyeQsHl6FCp1UJaug02Hb26/bGF6tyFrIxCH9ftuELI467hdzZ8Zq2
cP75XFluf57mQV0PABcoC2cZkNzarow9yuu1LU8yADgG3AoXq/j3P2LlrlPMbkGHNyjmtfgLovT6
YKW4En58YuA4RA+SFj7qr+ej0NBCxatM8qBGkvtUk4t5zoLKmNMReesoWH18PPYEaEyqWICLtgd5
ae0a3au4CJJEnr11zX909DrdPht9R0n/uz25K4cMwJnMXudRhEOx2RrGYA49vsVsDftQWChRVDqi
QTFpTq2p4XG064Wq2p6ZzJUPB2gbYCvtJ9vELOJ8SRcn6ssM28ogkwr7rR65DNmVCL3cntzlxS9y
NrhBsGFAemwj7Ebp0kyIrwRaBgd2pJaPZK+WPXRw8L3bQ73DBDbbnxiZmMIWGBZ7S6JYV8o68hLW
QYNP4eoWc4ySi2zg90CF3zIx46bN8B0pze4zGMz259TU4+zLYYRSFDd32h2ggCzfygzfVjeZIke7
XwZHyx/arNPUe9tY0YTkMqHNWdL1QEco6bMJUQraCgHvaE2zZ+aInTISaMt25cZc1zteI0l9QiKt
7/9BZq9P/abng3gZWJHlSF0B3/AMGYsoqMo+QhS3cIr0DvkNxKhCXSPPlml2VS7V9DC7l0CeKJ4B
s9cG47kSUODW2VYPEIGrnTz4yg5BOBIAPKcOHtH2Dg7tTmePpGVg0Kd5w3x5/qLNsXO8/dXes+nN
V6O/T99dII6QCBbH448bBGGWxc6HvgwwAtXqB2yzbOc1lVK6s9lKqd1FRJLWIQ1B2nR93Ez9o5po
UXGA774kh8octd/YgrfTnR22dUN9dkE3akXj5x8JJq3hNymQ/r/6UY57b6AAG/m3Z3Bli0P3h70j
XhEAbpvzW2ADH1J7KwNJyqS3nD04gmmTleOCYPuH3cYg8ZFWgU7hP4yBNk9WqkrmopCtBm1cDff9
nEbHxNLqEx2xD0rcAiTgOrI0kbuRNoKiO/8wVoedokYhjhtiNbVjhcgdultVMcU78drls0VlieoO
g5GgXsA8rNRJFTvhKlqJi3uvznP5sCQasiRhKxnUPmlgfPSTcb0TjxPYvD+Vm3C0wqW5zRYzDyrO
mYdJZsWxo5E2lKqycytd3u4Cmg38jNUEu7ddRXWykbXVlyJA/rE9qMtTiXy8PdoUB0U5GaFdVOLV
Idy5d6+tqSN4cTIgJ2JSsWn/OFV5B743R4E+iJIsdePRPiRmrntKo7+O3PM77+XlVQHSl7ROELxA
6mytJkuBKC4TuwgIFeJD0Wnxg47v0c5SXh40rnVkigUfj4x463+24oeKuFJaB+h2IkikUm0F3oJ5
PZ9zZ6grEzLY+gKCDi+P7Pt8+YYxQmZTGupgLOb5c2I50X2YSXsuRVc+EvhH/jpwNKFDLn7FHx8J
0UQFellRB1196pWRRSvTydVn2jranhb7lRnxyqNfy+IJmN0mhJpjQrUKHcwgohp0Qg4ICcslX77d
Pljir5xf5oI6RcrFshFAbdkYk8a7GqYm67aQ4RLaZ7SylBzum1HFHpovU+1lISJhO9/rytaA+M87
CHwQRssWB9dZzVCaq1IHLZJPpxlYsGsg73noourDoHOeKmhHoFlEdsm+P/9oWipHg92FVRCn03qo
jaY/pM24F8xcmRDnloCXZJIi7Lb6imoZtpmtWgdrDwapiBr7WwGA/k4bUvPDWRAPL1psIjGHD6Ru
rorRShAt07DOkww+FBGN4xVNqnuLsizH29vjyiYU5iBYqFBEoKS1OVYCQz2kqFIFGq7SOgh3R3KO
i9YMe1WmawPxOAqHU0Vmcpu3a56TMdUoBAZKgtuBRa/zKEnSXiZ+bRQHFDPvFiIGQHHPt0KeL/ro
9Nj3Jukof4qlVbXR/QLStrNsl/cE/EBIluATxZ205fdUyAU31KqGwAlxxrnX5kXB6Fnuo+m4oGGL
lOBiNXthzeXkCPp4QVCgR8qItOt8cnjI0F1d0KXrOicPRmIFGj0IS2YfDp90se0cmOrQVy8grK3d
t10xY7lkOGNzokg/uHDK0Kxc673q8LUpER+buBgRf18oeXeqOVAJNwdADnF6GjVVaDlKe9yXy6PL
hEzx3kMW4aHaLBxsNAv4YzQGuTIVT5IF0sDtJkP7vuoS3O7bJ+rywiWHM2BVwHbg+d0ycEcUursW
MFEwml2ZHaZocqwTIqokD4aVD0lA+V117pa8iD5/fGQyA5j3dAN5JMWm/ePxWnVTzpdmle6zRitN
r8ySuLzTKwccy7KAdXps+8ZE6c6cxz03nsuYSpRR2HA0F1B62ao4KHofI8metT7CE61rldr6osSG
dkTdJrpfadB/bk2t9cD7hTvLfbmDeDnxuOFg6NDgtiyWVmu6Zi6yzh+kRr9LEV8+Dmqyh3u+PO+s
KTeXeNJEjr65V+ZZqXuQnZ2fycm3EXlql//e7Lj6bRpdeH/7O15uVxglAoQK2Rkju61YhZLowJlk
E1WgNilgK0TLKSOvQMVD2cP5v5PNzsMDMZbAxVNPhLG12TNRopahrsdI9DRRZx0apBrXQ4OWnXyY
60TPBNQTzICA9KyHVa3kRxoQ4/AtRouz8QwghErv6og4hp8BUvY9grNA606JNNEgxUcBAUBka0Zw
WakV/by9Tu8X3vbHgx+goEyKQi17c66nSE0npalrv8vTNQZr2hbaZ11DQOGY56VdJy7l9jz2prnK
rSCE+Zl6eaeN3SFp5gxYdToSeK81/gWnaYij6Jj1VE1yd44KxX6oEbrU6y/FjBjzqx6DdLiTWjv9
x+DrrG6G+rLqAlCe40Oax4rignRKjWeAEKv+OFHNzr+oTZePhwhuL5Ji4N1SRGqjfM/M8dp+IcjH
6ZXcAg0J7fzcd/gfAC7RM5hqwFzkJX8lWsDpq64/HgNZov5mYFxBTEfMdj5SOtSJNgFw9kdRvOnR
s73L1ASpTIQud17Yy3NtoV6AXBp+6MxtW1NvOsfhbQtLv+IhfgIdVCCcbeUfvj0I6URLH2E78qUt
8ZpkBW10u6wgPWF40iMAc6/WhXJ3e6Ne+UBQWOnaU74kfdk20QsJcJURD43fGHH+1irqmh7GbMnu
DLWq8p3A+8rC0ZEUXRbRkEBd7PwbjatSaosSN7jJ228CQumPvPI7X+fyPoTxJN4YUgp6u9s6PShy
tDm1qPVxsZjuV9Drq1uNXZ/4cpTpv0JTGpodWt/lIiJMyeNCVExkfEG4gyGJrDUa3H6cp/H3udUn
BColZ9C9jMhy2vlkVyYoXhU0O5AKJCPc7HRtahpiR6EEB6pkdDPDbFpwg+ZanaJFj3Ww5wut7I/u
E5hutMgBeRAUXZCsVWlBX7bLe78u6/ozxI3xa17ZzWOKn9hOrHC5SxiKNwbeCxVuro3zXZLrRY2Q
7Nr7ehfJitsWmQ1Frm2X7HR7TpcDYcUKsRpgBWpUFzAhSUnmoZDmHs4DTgH4RIA+jbQPc7jhbxPc
UTwiCqHusXkJ7CKiwGzovV/G5c/IaO6UYn6e6h6+zSB/vFAv4mKCcCoehK7bS6OR6YQZsdTDJevz
NzwZsL4wounb7YW73O+MQpOahjwyjtQYz78Q+k5AUuVm8KdyLh/QQ8M9LjJnAUncy9WvfCMKpcyJ
OJzTvO1SWXI81tQJJn+qMwkNfUt1OwHGvz2hK6PQBedCBzhBPWILnpqlkt6HTn0fvbP6WOG18UlS
1nUneLoYRbTzxOWEQIj4RJtlS6EyWWMMeL1KlPK5l7E0w8jJ3rmMLq4HiKkcGmBCwjDrgrSo54mT
qMM0+ShIUz8ZFPlYDiAOMylP7pB2Vz9aPBTjobtASkEHDJOl880gy4h6aajF+OEcOV+psE9H3DHq
X6MaY0OhhLBmbn+si4CeARHMEIQ1ESBam/uvlXJc8xxt8o1m0Y9JFN/PSNrPk3JHCvpJCdXHtdD3
wovrg3KyVLaiGPx8liWeRHK9mnw7WX5zUJCmwdi6Xe0sbizkzK2++zQV004YubWMpk8gHMkVkYOC
HiISOB8Wa8a0U9tq9tsI8P6oyId1BNvZFWr2EPaS9DVt6/E77sIJyM6i1b+aja7/mkPj5faaX2SO
/A6yxv+v8Aup5/PfkadLAzbbnP2o1E0Edoem+CLRXo68PlRKQXEqpS/Qcsk+bg98bTcj7vFOzKdI
aG3OjDIPlIdUZ/YxUVm8MTH/aQDftqaSun0V/X17sIt7jVk6xI7UnLg/SdzOZ0nN3ZyGBGnHmDL8
p2GKQnD9kvkWhsavD48kzK2JU5A34JCK7fZHPjyFPc5vK8qfc2nSzKpaqGyDkvvzqJrH20Nd3jqM
hEIKbw9CydSfzodakYvN6wzyvAOw/dUarOxn1jbGzg16ZenoolKS44oWCsKbpYsVNW2WMpV92R7S
z2WdWw9FIYWf1bErduKDy6Fwj2UoHjjwQRdYUxLPXCs7efbt1JqOaYgZwKzCMMKK4MOMaYq37wI2
5BM84NssjvK0Ys3wh/xqbMZvVh6Or4R6yU5Ad3m4eEz5RtRm0CWk4H7+hepJTpIGCxFfWZvFUxs7
fYkSIfs2atJJGRJQ3ECgdh6ja6sI1vNdeQhtcHUTlsDns5dZL/CCiQA/YpYU/RhZdVeqovXlozuQ
jiDCi6KjD95pW/yJsqXtFDhwfkIL/D7HdeOIQPie0/PVCdkEC0JLHaGnzSoqw7tYj7L4yD9/X5D/
O4Jqg/Raasnh4/OB7CHgacTZ3Mzn3ytRc8uKF23xs7ldvchxQlfrYYXdHuXy5iNIAJ2nW7TK2B6b
+awxQhqmU2LZstjfqr72ezqfbrk0/9VoGf4vg3F0BeqXaW157W2uVHYIMc13BntB7MJare86EGD4
TnBFA4dgT93pJFydH0+piFXQPd/eGIJNaZbjtPqzDcXPq8129hoZqkvjqB1QrvKD1oxcFrpCMwvI
OB+N8TafDRF8e1lAe/h2WLa+gk74aXAcBwlCZ9kBcF3uRYYCIwawCjVLiv3nO2Tq8NS218XwBY3/
jszlP7PF9YYbqt35cJe3uxgJLxDkoYj1tq3brlrC0G6QcVQt/KGTctDRbqLCensvXpmPgA+IOgGt
OrSNzueTLLgJDnplk+Cq0nEsWumnXsA7wl3DeL091OW2YNHI/sAb2XTNttpGWT50RlGiblfrBli0
AZsVOOBadFTCWP2SVo70cnvAKyuIaAQqNhQMUITbtuhabcWAmdaav0qp9RStYBh6fMp2dvu1UWwu
DW536/17na+g0UItzKrB8nFBEYYvTln+LWdZvnOrXxmGYqnYdGLt6KueD5O0NoaKpW77S55ER5yZ
ChcfyQ+3h7kjOEBCdI2KEeiI81HS0ulNLMhDX0kkjMWKxjkOhHA7m+7KXLhfqZ6LAjrjbEK/qlTi
jKqeTeq3xL+MYrU/yVmU7RzV66OwuVXuPZ6NzVFt0hgfSCOz/Spe+icrrxxcz9UPg0dZMUII8CMk
zpTZNq8tlrq9BSfT9mUE1JDDa5QnBEk1xKuzPWHX94furPQsFF15Bik7yASXW1khs0xrKSoQhlDI
hKLuEfFLt28sICTgtQdb+ZFbkKILDOUid8S3lXXx0HvAoiNFgHP5FlvdQVp+LPZ3eem8AqNPCf6H
WXyPpdewSe8tZyoOjTb/3Uq/bh/Fy7NP4CguTSoIpK/bV2iwonTAWSHkW4Ck1PI6CSasujyt1tEC
D8c9T4XLb8947K33ahrHf/PEkqZK45LCIKo0e/brqawOdKb2QD1in55/D0D2FAapK1BBo2R8flqw
eemh76xIBXb1iFWbRschgdfuwnR2PoM9ywKtb5tHM3TKV7KsaUct7sqqMjKHldKrYGdtdjiwV2Fl
VEQB3YXYR18jvlcdGg3EawlPUrqn8/sux7WZsGGw/2BsiMbNVjBa7hLVQhMuCjI7Xub/FHsJzceo
BBXrGXNjD3eZQCzcr7w0Es7Ac/7LMAoBbIn13D5+eEsBCxd1YLJH3v7N5JMhhWNd5XEgF7V8GPVJ
xVdMgjWC0ux3lEAPt4cTO2Yzda5EOo3032k8b6EELQp5dG7i1odznxx7pdX9eZ7UB6dJm3uAoem9
ba7Tj9uDXn5g9Myh3pGs0AChLHy+wdSltNIePza/LYqWY58gRgwR0UosX28XlOyyCtewncCDm/hi
ruRgOHijIA1i7cIoKYyFNjJdVD/qBlvyEsSyR69tu6k7vpMRHsexWl9sRWssr5jkJn1bnX4wjyY8
wU/9SN0aNShZzg5ljNFCxn0Uh1nBDQTMheJVDfc4S1Cp9qDaFcYLbqLYdw4RAc+zoo5a65oDvCG/
6QY9+4JDbCW9lRKtC3rZszF8dua2sg6DMCQ9TEYyVP/m8xBZNANinPb8qh6K6hCHsGq/LapkxMfZ
xN7TtfJuLI7yZMfD0WlQ4j4ZsKdepKm32zcD+00MCK3Ico5mM8j2nTkLJQ/kBNpfLfTd5NREEBYf
snAcU36mBZNMHh0Lulc4q28ROJNX6CAhmi0g7r8mGLYOnrJW3XKPPkuuZB74nrW6U5Nelv+SdGWS
7pV6XTskTaV6/KHqZIqZG0aYfx/rLsyU13Ry7Pk5bsgjflUCyxzR+cNR+79JC9v4Ue1QinmI1gFZ
1FzJ2wnXMxOZjmTMox9plsbKXVaswp07b4AnUckxM/khliubjumcLunM2BkKTtZxtvNEO1mZZdX+
MFpz/C2TK4yyXYewA88C3epayOQETy7YO2X65Di5ylFw5qzx5jGBQdhSzVXvnLS2rHumnQ2e1stJ
/Tlc+0wVMqNl9zo0ueQgRaGu9T1+QeHvRurX4hXKfvTbRJMkPiYouEdPda3YYe1pZQjXe+pyiP0Y
HqNl0VGoQhpqwO/NHZPBkI8hzeDiMFW9pqOI0snyS0eQ238HThIp3xZqy8lX0ML96GvG0iGshNh1
iBx8hQRMnBbWcEzAhjafxzwb/141NKSfeMNGB0fPLsL1W87xLUU8Cq2rGKmr9jDkiHEcO6NMk7u+
zIf5YUGbwED3AW/TE5+aPaap3H332lq15qHNZjMOMivNMOFk7S03gTdu/U0r24l+N7OCXZ4yGU4D
vSVv4YCWclF9arokrg6rPTXFfVNbXfYox7KK+3NqZs+tqsWRX/UzpoR2F1v8qBhx5OcmbuDtIxeT
9x42k8rXUV/s9jFJUR7x8kkdDRw5eRUPY48aw6OF390T+lBD6uI+mnWPEb1P5YSE4Gh9XaDhxS8J
5oj5p8QB5HIAG9T0b020FM8osCNWUrBQuGpbSiQF8ZjC9UZVxVR+lHZr/50hN4KmcoHE2bMkA5M4
xTRGlrusNfF5T1U7VGW3TLViOmo6r6fiD8Uwai/t0MbJ98mQFuWTEdaIkGawAMvBqxHqSyTs5bVF
PfLKCn9E/AJXl7JUEwazhWiUtyZoZT9V0tS8JtSoQs0NtSJ9qjOle5ynakQgvJgL9c5qe82QcKJV
pjda+eGMD3eXO2PuIlnGlXdAXymOvpKARcnBxHmqdg46nundCYPDsqvcyBglZi1FWXjSQJnJz0vO
7eyGmEmG/kJt/BW0vJ0gS+UYPwi0UfkH8DihOxSPqunBM5aoc8aN7Rxm6pXNYZaQ0kILpWgxn7az
YcYWxalQZLMWXMIUuwMCrdtGmRz6ZrJ822kx6ZzkuP6NXfVUP2Soj1U/G0p4ti9pmBe/GUuW/lJj
PUnf4P2E7UOnzOO/MOJszdUQjnLcSa5l25PsaNQPqxFhhjzy6EtBMmNj9Cw7c6T5ccO3/WqM+B3c
SalmFS6OkU38GmH83rnlOrfzoUUTo0EoR+t1X85wQAVqZ5XFk8yDubiLORkrJJY+QRM1rvrJm+qo
Xg/WMNv6p3hNpn/BUI6v49R38vNY2JmNFBsSjW6ZlMv43+0n9UoMg/q9KC2zaQENbcGHTco2j6tV
gzWfykf4WPNBWvXyyZat2NdQV8WYlv4uUqHt06g3SL/YSLTd/hHvSOjzaAI6hQGmnsuFWtA2kgdF
1zZVrGt+1keF6c1rlBVH4hm4UxNO9jC1YtN8aIYO+s9UkEF915TGqn8ohbR85jIqm0OZrAMSH9ra
ToYrYeCqFF6jWmUaHzW7zzXL5WCWQ2Db3YCMBEiY7heO0lIwzaU9nMKuG6UjSJrZcRvIW/qJHeD8
WBqt5VG3UsBc7jx0GI3WA9JtpxZWg1qibEUfrXVxXZ6WwjWj0foXk9pw/aTTmp8+GuIJPUY4jkJt
Evb4ttgiIZqXrGOZBCWS45on8fy3Luc3tu+Wvkb5bDDnXPZvf5uL1IFBBUEPSDaJMO2Z85grAl63
osKUBF2kjMdVahYMk7i5/odRQM3B0YPOTZX4fJSmXsp1tbQksPJ4erRbSpmZ0Rk7c7kIWkFjkC2K
3gBQK1KF81GmEbNB3ap0AjnVIAKAA+NJaBk8GqnUBQStjs9e3/M9ulxBMaoABGIhQNN1kxKPDnUJ
tLp0v0EIrkI9CK8VF6LFvFNGuDY7GI5INtCipAMi/v2PVkuGM6yEJ4vhAwQZxiPv6ZB8HSel0jy1
rhbwNVrejw9jo0n9TjZwEZgjpIB6JFMk7+L4baZoNKiUsRuRglmTf4diemzb8R8ns/6L43DP9/D6
WKIsA8MLCRDx739MsykXox5oPvstvDVElMKwu0tW2cGBQkMBgEr120f3JpNDQE1wK2j9bgFXiMIt
Bh7Gpj8Vfe05DfcR0oPNzh2oX9kmglOBbRR3oSCYnc9rahMrrErV8SsTZu8RwpeuuqUKsMwzDMTq
MFaOzPbBQG0zP9i4CPOm5wuUPEy1pIcmSdT4vkuMSD/EeWwk0OccTWqOxtrM4yG02nJ50M0mQeIq
tUbbN4QHGi7nYYGgmpR3dvKj52iaJxWpyhfE3yZov3LUrR7Rita9KMhq9S9OMkfhXU2LePDDdIw6
38D3vEfe0LSyQwG2lIiZxA8dGhxwkEZsI1v2gFwVPb8nl5agVlZIt/ncSPW9ESbpekQ7L3ytTSkf
XWdw5mQnf7tcV5IPiu807wHAgFw6X9c0jvU0zmXkQxE9SjwTfTjY/Ehu7sARro5D7UGUCwGnbtE8
0ayoQ6Oirq6YXeo7vZE/oLhW7W0Tfu3ZSwl6DcFpYkngV/DcN7tfIwWAgIDgEBKt830e24mna8Pe
eRbFgotRkBgWdVwKbFtr4KZtY3J+9iKIpPK1QaT3qCdh/6XSnHjnTr5cNhF3CG4q1VwBJD3/PDNr
1qPeFge1VuYvqjo288lKUOHdeTzFZz6fEhRUFfUidFBk0F3id/xxbSz6NKjVJKXBSpcGv0QFssWB
sBEacdfqOJm3cN1wybKkwXTzrOh3eKPiw5yP/07ZFwBENgdtwvPxNaPKzbKl5Icr4OyhnIvesZXc
29rwYufj3nt6+QFxP6ZCIhNVUSnZlschhXblUCLhEzbNT0XOp1MJS8hdDdDoH70diQSFlw1tdyFG
tXm5zQiLYDq5RPm4gR/0ovhtlNOHYUv8ZRi3FPvpTwBk27wvllklaptIEkW9hLRmnAmgm/HD9DZG
ea8m47JiUkjb3BRDatmNlS9REJVz/g9wgiqYjXxP4+hyw1PspxhkOehQUwLZjJKCsyBht6JAznLq
1GUVOn7cmXtOmld2gNAn5zqihUFIvRkmWtqhy5YiDqQy1r8Yq6b5mG3NgT0m6uH2Frg2FEpcVF6p
BgpgxPnWTvt8WMvOjgPkRSdPpsV+Qsg2fUZypt7Zbe8b9/wY2YI5r4uDDDHqHUf0xzFutQ4dRwVW
7JRW+ngYHL0e3basuXJzY6C4DVy5zX+2pZIqpqsoKDK6c95DHDTiBTXf1bDj/LEHdZA/NGuUKCdz
LeGal3jAqL42ZWO8U5W+8r35uZxG4ZVFfrN51wEaV31fK2kw6NQQ7xXq0tr9sLaknbc/w+VAIkoB
4KACswHGt/nipl6sbZtFedDaXUWOUGSfDSfZM7C6vMfE8tNxIw2h8bLNB7JMx3UDLYZgyOXoGcFI
4ZfcjQjbKjBr0TANm52b+9q8QBMipQFOlmbJ5vDrmKimWKhC2h1WZLmQ4E2OSZjqH79kHLCXAmfM
Jgbtvlm/NsV7VkssmP3U5wOqfz60gmbnGbg8K/RFoK+IkFJFuGrzfrdOYymVPlSBOpNce609p0h+
DerwRQY/u+fTJk7e+WkRqircMYSuFu0t9fxkZta6DEkPN9iuFv25ho2wUikfpAK1kBbBRQU0df5P
PBXlDLpvphTFfY62wYc3pki4yBGwkxaQpvNfYUlhR85Awd7qzMg11lx6RGNT+v7hUXiJQAeAlxJR
tFj5P26GuUqaIjSN0G+iTHmCdNK7OAsUO99PnNY/V1T0GpGkgbjOgwQcYbOioV3LRTjBIEfYYmju
HHhVy31UyGPmoji7TvexjSyqWxkhXr23JyiWaTO02DkUasgOoDJsto5sRha2aRYUWyu1kYmdFWru
ijr1qPFbcevGPFaKOyWDTJBNv3Vn+O0xZOYGZGwogpQCIPBt7rHZnsalKIoq6ItK8np1mj1VXqKd
LvWV9eUGk8XF8o7jE7/ij69IchxhpbJWQb4o9V8oJJelV/bdeJwN0hj0nRVvSRPzr48uLahngR0k
NuOq2YpVzAtC04pStgFU899pu9RflaKYj7LoAoerld4BDpq8vjPtb7cHvlxUNCRBEbKl0Pigt3U+
3UnG0AH1jDZINAfXH4iDz01fqTubdntni2nRpMPcUJQhyJnPR6mlebVKve4CnNx6P7ZpzA29Mp1S
NZ+8RdfSu4/OSqNd5hDPgwBBwGczqyFHvgxkeBl0MuV1ox9BzFOO3ZnV5XmAgAsXSoSfzGwLzkCj
2rZj2W6CqOvD3lUNirheY5pzdbByxRvl+2Rd2tZvB3nPSev9lTs/i4J/TjOQlBLo1FZUp66NdEAA
pA3CYVWjR/7vHyvKo5MuBOUPCrhsRMC6RhR321LtXDNzlvo+7aPZDNK17jOPxFhRXaAY+FIwQxKg
1IHgd5QWe01PjrkM+dMqqtCRC39zjE/FgMrNs5LUy39rv+j/Ev2PFQV8O0XnNwrn1G+13LA82ZAo
5CIA23bHFtvRHCq5koR34dwMWDdEvfzSUyOnuF4XaCuB1exnF9HqavIk2Q4jd8aa2PKmsNDMhyXM
nfBpnXqzPHGjLobXGdOSu1xSaXc/pL2hoAJfqig7w/tuv8+ocTvPToj5jpsMKp29vk3+07TZin9X
2tqvPzRJj9N7cGN1Q7MOL0oU0+LxW11obRnMEqLwhyKqHf1hqmY5PGhNNIe+rI8YCNh4TY+PtCK0
lzl0WLeqoEJxQHpBo5Mh5SjBSrVpvIF0Lbtg7srxTe+0+pfayIlxaJGvLrysW5blIc5tsNypQZob
lEDpPiqryAuEXxPhKQ49QLy2b5FZdU6khA3V5txZgizDktfseuWlWXvZx2ug+ty0QChcSt57xj3b
AIMajbC8ZExxMMD0np/1zKq4voelDQhrU5s1a5efav1/nJ3XbtxI166viABzOGUniQq25CDbJ4TT
MMdiMV39/1Ab2HCzGyL0YQbjOXJ1FSus8Aa7bngavKmft4g4l3cLkRIicVRuacwTF56P17l0du2w
EUGDFpl9qgfFau+NubCzXdI09qe4zGS3Uem8MkeEBRAT5BFc7D1Xc4zASuFkN0OO13iKkG1sfcUg
W8uM+b0aaywnswNxqHGlQQRaPbp6WE086JDjc4v3YemHNTcNUkovVe3VuDB4mTy+fXleWVBUli3g
OghDLsj58wUtoLfOM7X2IFYBIoIUhXK3s+K2NA5hZAqPp7eytjQArqzoq1IN64k4DoS080EnGql6
LJw+SF1s3P1EU8OD2nVIKGWQ7DYyossZ2q+PEdtlcSpeC7xYZeySxo1DQNybP5EGY0gO8+EEF274
KLN0K3K5Mt6i1QTxExFX1nYVf4bZiAiars9Bb+pN5CcFRj6+VOGs+3Nc9DSNRBFu4VUvVxRfTHh9
/ENMCqvrfEXpIio4//RqMFh29ZiPZX4q7Sj+2XJLbyR+14YiKUO7CTAOrKvV864LvTMxZ9AD9OST
H5UiRgTVaeAHrVXKjYDlcixnYc8uKiV0C8G6n08rbrReUqMxgtkY5C1hjXYX91g5DQ5SY+89CIQr
BD8UfIiOUHw5H8psJhRGkthGFiUPSRvkdF+2evY86118QMaue/d4IEm5yRYBg0WzcZVnVlOMjrmp
2AG2JqmvxAhtFJl+rHX9GRyL2LjDXrUtz0OIJXYgJ6JIt5DYVpmEtIZYU4CoBGmP9t4OXYE+3+Vh
nSvPYZ+HI5igUKjUqzMK46MWoRM9mmYVnRQVF72v8ahW45Har/Pr7WVflnX1u3SUdaAvUKymXbXa
uJTgMk2WqA6MHbYEBQ41R11xoo1qOe2ay3Eoy9MUoz4JE2kt8IjCguCt6mJ2bQy6qVrECG9sbBCM
T7JJBa3NtrNx7ihxAO9OUwjoai+g2k10Oeym/jk4Rj4fsrqWzh7xBEN96joXo8S4dIfP1Zy7+pfM
zXJjz95qcH9RtdE6Dnbu0ualQ6Hs6B/Z9V0tyxBKw5iUzY9uEGr9kBtxGB25o7JqH+md+xFP4NQ7
hItR0hebTvQ9XWHuDh21chXfBsTJ7+mvVFi1IdA33GWe2eR3BChVUAHlop9M4K/s8KNyvxTOMP4i
OQNLM9W08/eZ7g6mT1M0sXdgMyLDx4wEF492NKw/Ig8b9wbkbAF2qpwHnCGiFvpp6+bKvI+x68z/
5CYGE3+yqJ/lbR8bWbinMW6YQRECBjzOMuYOV2VazH+rGj+jDzAYgRbHyDUWRwMsRfNL5HGRnKRa
FLwzIZcz2vYh5lwdBfmEJw9yTn+bw/WOcHnX63SIfATJ8u6GpN6s96lWmB+cKpXdhyHx7BfDKdvp
iNc4jfwMUQLlaI0ewisxWA4XqYI6pAdpO2G4b40ifsIGr/TuQO/gytO0aGDjbBSN5F+z85UKVF7v
ckIdcSD5dIpbJ8yEiRPhUDWHUA6aet/lamgd4DcDPYtRoIDZ4TQFNpmOMBy0Ipu4C4+lp4pHbPyQ
HwS6pmjHHrbWbzROlWHXENGq93TcrQjqqId7VykmnHJUV5nngxLTJ9svziC/rKHRmpOq583XCbsd
LyioQ37z4sxsyP1TPT4ZhZdrBxsLqvbLPEI72jg0rynN6mwu7A6iEUgXENSXl+6f7DjSxkrXZlKe
NDFQlCn0pPqZaIv7uIX88Z/RRWH5EOH88VuP0/7OSPi8DS4t9n6K6PbsDCur3GMvVe/ZzIwopTFM
WLwzc1P76kiFcnQdoody65YDhwWpmi48eUKb3iv5QA0ILAEhI6poFNzWRURn6ubIsqoqMJKiAKxU
th9sTKg2EsQrNwzNVGuhCVCzACt+vlqaCPvMbqM66ExQwPbcxoewbtqTUW7Siq4NxYSWJH6pjawz
7LxwYqi6Ux1Y01BiTeWMH+dM0/54iu1uVEiu3M/Oq94VAeJS2lvdz03aEm/YXhO03mA+oEmiHcVQ
OTfvfQVoTyDChy4eZFwe2vO14x7rMQPMm8B0wvJ+dKvilBCrvjtyWUbh8xDvLjW1ZVn/2c948Fhi
MtImqMdk+hBFrQKsMgdDiFbs/v0TMqgsLTUs7iVjtWxF1CmWHsdtUEutOLiFLfaEhFuh2OXHoYNJ
ymdAMKPWufbs9RSUgjJtbIJ5rBxebXotfWjGG7HDZUDLKK5LJGYgeg5s5nzZFAqQZisSqkY0Lu9R
LJ5OkwZxcmr1/i6mpnt6/9pxTqn501Xgz9V4oQWqAghdG6Q2vlt5FRmHWu3bjVldWzsToWLDUhcS
6npjd1NeSlADyxdK0kMjC1CetbOFAbo8qYvhABrxbDuVZGD5Ff9sOZ4SoOtF2vI2S3uvOtK7KT2t
38m5CjcmdFmgYigqplwLFE+5g86HMjqD6CcZ+EzgtXZFH7+4fXqaB3zp1FkdCUlKA/s17fntr3Vt
hkgwUp9aKPxoyJ0P2+V2Voa23lIXS9MdIqcqDpV4sxLWbm3Ea0PR2CJdZbiF2Hs+lCLnHh8B3Ewt
xcIRDRFn2kN7pxiH/dtzurbjl3t1yahgwVuri8L2YsUch6IN8L5+cNCyAoyXSEQ0i4IbI9xKhy/a
jCSLPB1o/MJbX1SFV9df0aVKIlTGG6IsvdeSLv8QuY68UTw8gs2p9Pa5JMxUyJpfBmD5j0Nc4beJ
Q+23MOqKowTXsIsMCHBek0nfCiNl44J+9Sw+jwVoVyFOucTpIIbWYLZRjHqupHgThkVXzUfPyohJ
vUz1kh1pYglYXW3T8Gg1oNl9t2ljZd+2lvclFsP0050ze/BjxWktPx3MajhQ/rZH34k8LsZEtxDL
KpmI7QttHkZ/hBLf+Ta+kU9JRwa7d4bUSlH96ap441Mve2Y9L28p/wMDpHi89momPAw7FTBt0KDn
tHPjQR66AlPGd2+oBWyFihHynuypVU0giV3FqaxKBFOod3ujjJPnBikeTBva6jsyp6TQ7x+QCwdq
LuU5pKqN86MCmHe2xOiKIMLBAXgxxpNpPZpPOm7ef7U0DDdixYujqdGvwVKEvIZ5Ugs8H68hqwSS
NPWB5UJ89w295uqeW+wod3bvGJ/ent2rqOfZV2OUpf6HNt8rA2t1QKtKhHaDUy4K3FqrPja0nwe4
BE3hge8yy1rz42HS3V0Cn9w5dHZjFb+wfqzQaA8nW7vlUR2du6lzU+3QxGlmf+srRNz8qWoKtIyF
3eKK1GhOOO+rLuy9YI5DjOlIBexEB0UBkr+560U+wtXt0M1+0FplIJ+JBg3TRBlL71QXhSZviYu7
eC+myKOyPgETVj+OYx2K37FCyvinxFTS+1IaFcmQqaJDfK/HdiafhrZz/lhaVP6gJL/0v4DJozaX
5Jn8nvJu4mffGJnn51jthofUzp3HEYRK/slIzPQXFAD3s7mQgj5602xZ93Lu8vG+Hik7vvf2h2sD
doWGK1+fc7Qcr3/etxH+CrifXgsasAIHz+t6P0/A8qHHv8UBu9xiDIXmL4Iprzqbqy0NacrFYNjW
giLN089NqYg9JTxYBtJI842o9+IBWErpRIioPcFfJPs5n1Y0TphTl50WKKNp/ecNXQzFs3PNT2gc
xqdSq82tHc1feL6heWwApCN9t2jzrqWGFbNTQNfNRpBwfTSHcZpFcphnkX4UcaG9V8Ce245QBBoh
SR2d+nXtqUzYGk0lrCBLInWPWqjrt2of+4Y6/nr7pIKtu5wZC4l/jcsLhwrw6upz49HzEISeAyJI
Jf6pd6PXP9nqNMwHimJwMsKpN+Kd0LpGfGqh27zMCHz2QZHAD9oNbHD4D1S1MCqViXcvSrOnWlC6
om4fdZBanusLpeznjxp8ltmPkAQpnzC3TKpdOTb2fUP9PgONj/bgftaG1PYVR5sgbM4ZVIls6DAI
ihJkE/zajOoRWkoepUeAL1O2FyxKeeSKmfTneapiZ+9qk+s+SbOpUW/IOsuAr1C4wPT7HGPYjhMm
7vm/Mj+Oij2OT9z54bzrpQU3SG1aEX6PDTf+gTIh7asonq30GHr9oJ50BNTtH4WaeAZgEK9SnvE9
dK2DgtlrdLSsGegqVpSZt2vo2OMdPOMnf1/lrv2z6GUR7oZh9DI/nUdoCRaJ9n9qR1uPe6Ls7BMu
QeWw9xIr0W41I+o7oARTSgxRQAHQ9qlT5CnOad0CVk1qXQn/QnLQTD+prNHeixKNq2NhpEmC/fUU
f8YYHTNl+G3ef80wK/NDXtX5Y42q6DNRDH7AxTzl8SGXivOjp/oH/S9ErsQfrJ7sRHZLhyqJE/d3
NqsTtROZzok/T2qtHwVbH+veUIl/o4sVFn4D9gg36ypJtO+RMvTVQY9zaZ/SVs7uzusSNd5Vbp5D
xsZ2BLb1aKsvhB+d9yHXEf18GCaZVUc3T2V666IPlB/VGJ13LONJFAdf7zVhf7BiPe4OplJ6eDYn
pFQwPacUWsjbx2GNkFkOHg0+/gFQRr9sXSOAYF5DQbRJOmpv5iFxOwyGjdhVwQDkpU2jh9xnwrWi
05PTaODCsOubqd3CHr7mn6v7BmELC9PFpTjCq31+wcF8o6sEpTLQLGm4T5iqx95NNhNL7ExpqPVJ
Af+h3bl1n1QEny0WnFRQrB6B7ShKD11ajv0HnNfd4pRbZVicGkXFVHmRpGn3NOGs2O/1ukZSyyuV
70VYTwZFzz7zjjWmr/0ud7viJZF9/8LjjOuZI0Vh7vvSy8ad2iuq/tRUdaM/dUVm/LQj1I2PyhSX
1q7K66G74dQayYNZ8/xgZD+JSfW7spSgriutSTdim8uPRlNV1WlAQEjhz9XD4xY9KkVtjldxlTmZ
P1ll5nzyaDqGtyPkihlbHTre+6RQlQzT9BZBGV/Kwuq+vb15LkJVnldY3wAdwNtB7FjFWDU8vSgx
Oy8YcSzYddS56OiaW3Iuy99yvjOI7l+51ujpQcVZPX2jhytdJRQv6LNen47AR3GKnFUsbl1hZfeG
WRrFIepD4WyErJfLTApJwEpYt/C819Swkub/2JZqdtc2fU9XPjl2miMg13a3DDpjri7KfaUmJ6vu
Xt5e2dcW7vmkl7GpmRGhuwt47Pw4ePHoSsCF2Z0qw56Kr943vxVXzZ7tNELiIUpU8SWtlOQFPEHd
34xuHNc7RUFrAuuiyrqf6Jp+h17glcCFy0Hfu8B5xQGhzXF4iKXaJce3f/HlXqCJsWjgLNAoQLer
PQn4OcegOM7vUMmVGKw34ymjPr9xXV3uBfIVj1Y78rKA3NbwV2oW5hwpTXE3CyUcAw8e4xeNmlNy
tBMVs+nq4I3j9PHtqV3GXtScSfEBvEC9p814/i3sulPrQS+zO7wCnEM12vo3xygV7sEm/WradfVe
LUysfOi7GxACF1qicYF0yywjGaAn32lI1dS+yQ2NQ6uyxae78sle9UMW0fSFFrYKlUmE43Jyh+yu
thBZmyR4vioat8AKl5+MKjcVBOoIqDMQvJ6vnpdPbjSDUViq8dONVkfTh1449cdJSPGU5Un/y1K7
8ct7PxkLSDOYuhNgQUTZzwelEWBKPYyKOzfP2lNSR9qLi+7Vb09ptH3V19pGeH65lIjUIUitLZhg
+AZLqvBP1tERPQlJM/0OxFftJzPFT8LMYvf2rJa/5fxSOB9l2aj/jJJpJr0hQIh3amLGH2ww7kij
44suwHx9eHuoC0oq8ENMX/kPwnHUWNcVoHhIu2y2p/xuKET7n51Kjyc17mqL/toss5sWu/jwaNd0
qA5zasbNwbZFonyisJS5u7DU2Uhl4o34NeUFUPQicvovll3XP5LOy/9ypRvIR0y0Aw1hivZQqrKZ
ALEhGfBI/WwAStNrSrub8kZGfifMIt8VZRg5gNvoLe0rTRHGAY/t6qdSy1k8yX5Io98RDuqhHyq5
/IIR2pg+UrTfdMm7+A4UFq1Fwo86OrrTF1oj2mACIYvjoCUk2VsxuhdCtvqhru30vZ/8dahXh0PY
LPS8zj85vd8Cv7UoDoSdOKismsSfYfyzIH4+vf3FL9KiZSQec1BTtMKoDp+PlCVWanoVhAmBw5EP
ljd+sZ3IujFTXduPzSQhgwzDnTt57cb9enF4XkemjE+1hijCXs2xQLPeHWqWc7Q694YTpp46cL4b
r/m1UWgYIGKFM8XSPjyfH5Z5UE7nQrl1o6Z7rN2xfwir1HnvM8hcKK4jALy8hvx7PsoM/lEBfazc
ojedPDbVWN/lnbWFyroyF4sOAffM8goCeDsfBQoV4XEmUfrBNsA5JVVTf9TB89g3b++Ji7sbYC6c
eFpUGi01OE7n46CdMaDIkUaBYqv9D6T33e84G3R4Gshxcj4NVSH602xl4dY7f+WEgbJhTBiX/LHG
l5KRLqSeUIGA1y4wsySusZkvWkoCreclG5fdteXUKUoSW3KYSVZX08zIY0dQpoHoHK8/0irTq71V
2Vw5b6/ntYEobiDXhkKResFgr8MsLvIwZCAPM22ET8QNreb0y/tHoXj8ylFZyimr6UD3RDG4GKJA
Ospfr9HTQ6aHW0ykK9cFPcv/P4i7Ok7c7zDwQOdyXdjT98ITFNqsUPY30J7jn03SGbtGszOuSJNM
/v0TXEBWBBSQJy+6zSqdiV66FZDhWnhHhxfRb3AH38iyrm1+LgzoFKgYwYpZXYgR0h59E7dxoDmT
OFZ9JfdN/Ww1j+jWm8ecQHhjWlc2vY0C4UI5xegFxsr5NqS9hOGlpSaBHprmT89o8V0dR3vWDzQ4
pi1DiCsfkHiWsvWCU6cev+zVf4KJdowgZnluEkwJla9hRvoDH8x63+ce/Rs11W5CyrZf0zROo42J
XjkGXFroxOL1Avr/gptXKo3QMrS6IDkMN6g4kLpYVbRxqq8sJ3ZOBJz0vGEvrFv4DTKMXZpAPINY
qZ1Ua/xtABw71G3ivn8+QPWQiIUQQyllDbRoYk0OcnLSYPRk85jVpfoDPFK6cRm//uCz8A8f54X2
tzS/AW2t38mx466cqjSFzeQo+EHANxvig7CWzsboOiglcYfT+JojQ7GiXd8p00jkBOyd3ueojHic
N4PYS92m9DbHA7KbRupSWNLRFVP3rVl72l1Vx123D2VHB0gF9/O1cr3yP1k0PZQbLzG/zICjzIe0
VRLTn7Ehnttd1KeW/QkuO1FgkfWWfrQ9q+1u7MLIm49lNhsvcaQC63/7GrjIy3hg4SAAgabBgGXA
KhwG1s9LHA1YrOJHilaOmPYCn0F/UtTHRBZb/MLL/UTogfkSwQP1CLjh5wemjumYpMiqBKKEK6Cm
6NJgapj7cPa3cCGXB4ShUFujq4gDEznn+VAQGcOmrWFZ9Wi1Hlsrj051Vf55e/ku7zeaFx6KDuAc
2btrAdbWrOwwV1BBnQo3OZjeIL4PupvfV0Wl7dGBHR6zuN9Sfnw1czrfxOxfynsLMoCHcE0y7sxs
aqhrwHUQWW7bfjYokXjUF3jKrZKUIo39zBw871Eb9bj4iEJWbQI1tAQKCqWqhvFnnEp79auS6tn8
vax65aHN5lL3R3ZvsqPc3X42zX66r0a4hZClXBS7IlGWwh/qUEfZyCxh+6mVyL5lFTK3vkCRuD/F
kVJspb6XVyy0/kVGgOoYSKJ14aBuB4JEu20Dq3dqy4/dqrub9Fh9klE3fVX7Wp66Lp2HuyKehLFx
XVwCbIlEORoYzlGz0Lg7zjeRpmdTbqQ9LV4TMbb94JiCdpExK/ZznXoy+yKTvBb3Tda41TNLP0W3
mszKvwC6Y+PFbsSk79SEEuzz2/vucnMvTl9QzIl/qF6uwxOPiNXrXFEE0qBeo09i/qCh6/Df26Nc
nlZYZR7IaRrOdM7W1iWJ0yfgt+ByOhMQfr8GMprsxoik9gb66bzlVXF5Fy3YDLSm4eguzL3VYqP3
ohtzyGHCOrguD6ar0O6xgM/Wuzm2xxcrM6zfb8/w6pB8VpvNxa20xty5dd6OHhrQQYur164bVPvQ
CLc/VmXtHpo02zI/ujreIlEEdohHdU0StLFKKJAD41Iah7A+pkMcftWzsnii8csTk7S0UTYe1itD
UrvBux1mPQdoHWRWraqR5yR1AEJa3Chx2+50o41vsFNv9xmiOxvx+ZVNA0MdTR3iBtCva60UhMxq
0bhxHZhT1h41LZ8ehqx17gRCdlvHc8kEzy/ChczK5c5RILhc+xbTmTNH1ZYgDPUIhEkqrcmBVeDa
XybEU2WQitr92JlD9RFYPj2PrGDb7qyuM4tjYhhoLFqO6CaM78RQHt7eWpdPA2tAZwjEEeUAaH7n
V0chRJZRai0DtykksrzGQRRp85cCV7EbW4oxezmIeiPevrb4/w663Bv/BKQow4q5C2HBqXhbHUVe
eHutjFDeVLXqf/jOBJ/uq5IqJcLlp/wz1ISwvgFXBqq7WWrHkvci0NVC7rFP39I9eS1Jr78zMT3F
XOoq0B3W06LZBbpFK4MQdfXEd1QF2cjICIdHzi+L22K5U/m69ML/pr5yx3t9nqLv1C/N1g/zPH2v
FrK3KGLQ6SOAWVo262BViQev0UJo/jVakb7SUUWbu+S9fsiMAkpoEbSDKQ5WcxXBdIoxxMiFl8Es
MoxGLVMA1nSa09v79MqWIYRQl+UlgOEWPP+O9mDOyqA04Kgjodygcz1z8ZVzIEPu3beHuvJqLRUJ
QkpiFpWw83wousJzH5s29G/a+sAUaiy569x6p1TAsmyweanroHO3IBjPR4EcJQQqFggWDA0i/Ept
PMo5E/u35wKLjr9ntSkpjtPSArlCu3tdHy+83gmBBA8B5lT5/D0B4j7/MKA7iHujiMq82s0Kz/e3
XGRKQcc3qRtxcPtZ73flhCXoJ3XWMFDD1GbsD3YStwqdVowmb9tBmfT/iqw2vgICqNIT1TYc5vU0
U7WdIa0m2s1pbHxWzZysRYAkcR9I5lPUXO2x0dxDazWAiTo8FeybuBy19q61yO19CialQJGLcOWD
rbRzlfhWqiVO5IsGuGfqizJV4tPk6JG2zye0VfeV25sVRJYyn32nt9ocHKDouv6HWvWTcyOtriiD
RMnVZKejmF2fTGvouWLDvpOQ8eKm2E19BAYizIGs1r2uxc99WTjVoSOQ9HxDE1b0qPE2yV2ZplP+
HEVAtEq/HxM98VNVH/sj2rJ2j3dIaJY3ZZM79u+y1icJa8yd6lsUNEvzuUBsDLQ0jV7nd2qpkR04
aaUWB3gYSfiH2bbWzhBuaIMXCQ2VCnzZI7SdSA/JsBmp3GPN13owp0hE39zGrr+HwywoSmcNIqQt
ZfPmhG3q8GOitFvvLU/apj8OLf7kTmIqzU1sKjJ5ciaUXJF0xA+y9Q0s+fITcpD6S9SPsKx9O6nT
Se4Rzu30P9CIubXQZUOSVfS581nK2bPQ3G3BsJQt+ihZUuJH5xbSwQsjtgUO7Ni/5cXD3JGzn0I1
LHRfq+axORqh2ij7TIaJ83UceNv9wTbE/AT2s3FYKQScdqA5J+17Y1DF9XvTSn7MRlLqkIN6sz4g
weM6L5NeyudczdGX6bJWzA+eGov81KH9MR5wX+Wl9B3Zwp32x6ZLu9s0qpTuZtTqHmlnx+Omgu7J
pvNr4ASFbxDLDUes7vQ/g2HP0de3T+GVG2URI6CsurSoLrr4Jtu2KDOl5mFIUegXc4/Sc1Q13kYQ
deWSZBywpAvam7r+6k7xUNItsadsgnzMYEQj341E8iQhC/nUSOotZOmVadG1JEOG1QeoZJ30QDgZ
dHwQmwCqWrNX4yb8osPI2eDQXvjuclNSlaOsQ4CIw94aLW/WoT3GNrKVwDW88Al8TPcdeLn2nAOs
7X5GdOTmD0SyxXwz1SWOj1XqNWzZvpSudVsbqZU9TJObNjuvpqEctLyG3U7pHP0FGT9dPHbTMKW7
qMUrd28nZtGQDIXh3yTqc9TJG8VIP1vdrMYf2PFG95DOsy1v2wTApj9aPURUVenQREUowE32FRyF
4vbt/bOUcVd3+GIFvewg5B8uRCe1TvNa25wAn5u1viiFIwGVRi4tQQsgupKpiMEWNvgjNTagsVmK
/eftH/D6Kde/gPoBrAiyHrCvq51lQYyYFteBAFkH29qPs1d/CIWSFn7ehrguyzjz1N2k19a9ayvp
fCfLuW73Rj/pml9lBc1Bx1Vag+Q7KtOdrXShPBRmKuwdKnVNfJJhm/yQzTh/KICbb6kDXXkEbQPd
XV51hBEB1Jw/trmKM9bQE+2PYI78pur3FZJiu0i090S71kasciWmplnDtoWwojHuKlbJUOfVEFtG
mcqZW99iV+9rNOxnWjfmPN9xkDbaakvKuf46RHhgn4F4UbRapv9PkEt2EFeJzLhfskl90A1ZwlUU
HTL3eXOD25gaTNnsgozr7I2deeUKwNYHyRUMEmgfr9tGSm9HiNXlNVOl3pijprhvwm6LL3P1XoMs
Q6uNVuwlYqw0RpTEwzowqrLfKQKPyLlslb2rpuPGFXptQjg0U5jHrIjC/GophTQj6v8MFbnh0PhG
GmqnMjP7jS92ZUOSCyJcgtKQQUFu1bgZoeKi2GbVgYzDBwga5Tdpun8NNM1uzTGL9m8f38tJQY6h
eKDzjUix1yULN61TFPgcQT7f5rc5WNWHURfTRtx8Oaely0B5HBQTDbY1c6WJTIB5qK4E5ZiFvxaZ
ciA0dl4/aqEZqjsj9OSPt+d1eS8up4tjBveR0te6rtlrqIQP2SgDtS+a8SDNRg43ZdsX5qHP8ijy
wQs4zU3lOFyRlnANucsUGYaf3/4Zl+edMj1zJi0BFmWtHXpbVZ/USG27oC9T3ERz1XwEXazvqMW9
qtMl3+PQnjZO3rXVXgTWeOYpHKP3cH7mI0/vw0hqHeSRIZ2CJlUlODUvVSIfv9YhugFBWm8ZH79G
EOc3zcKWXyjzeF6BGF+VCxpgTDKDRBPwksbKs5fIVvmCIIWUHyES9dHnypvjCQhaSY0KRjLu9rMm
FbWD3gImc5drppypMhT1D4DPXvot0VsAyy3urtHHQXa2eyKdNH+oYRclsHYoCn9JzF7x9tZQ5+Oj
Ek5Ju1GfuXI6QN8hh805I5xZy5CEjeLNPb4VgWthbWEP+fyxpHqxcQYv7+il1AS6HnAUO+W1Wv7P
Hd1B0cYxSMqgIfXal0QMzS4k8Ol9VRjJi1WM+TFC6OlOxk72/jYqg5ME4vZGdQ0phvPN0ttDJ0dF
yGAGCH8qKfr4toOG1Nvn4MpC0j0FEgF8hZxz/QzNiUKrKGYUO1fMwBi14kWtpbkRD14+BkspfVG2
ReVrYVefz8UdvagqY4uFLNPpq2H34wPZoX5jVPhD/A8Tsjler3AZEvbzoWLuikEXpgx6+KbIGkA4
a4xcP/4Po1CCXEqf8GjXpUiBol1cGHEfEIb2+6g2BtRrq61KwNWPA5YSHC/Yb+o153PR2Xx6Gtd9
gPy2d0y1SZzwGpi/vz2Xax9nadK5vGwAjNbC/XWrtWncuX0wF6146no94c12KtBjlrJRQLkcinIT
jDb6geD/YGWeTyiUlSPmdODyl1p5W5hu9jsUOpQJ2ncbr/XVoUAH4zW1dBrXyr+wS6PeE+CiSAv+
OLSA/dhqqA30ypZD6OVXgvNJKe11xwGxXX0lgFNTV5nJIhiEMsekVLnvoVFyePsrXb4d/w/5BaCc
gPhClCDSxzDFQ2UIpNTlvC9orJzgWVTqUxLxacmTGjPdvz3m5SNJRA2jeungLlDn1XsF3h7SQc6Y
rhD2x8nuJ1+WzWKcomeBbdjJUXGrraN1ZaKgplAMQkWciG7dR8fFAzUPGP6BanTAGWNEe3NcPZ5i
127uw0rf8je8slFIh9GlXUQzkSJeTdJ2JggdvTsEioTBIm28lbywio5p23vvfrXIvMmMSfgp33Mj
nm//DNURiFbFGAhXr27gMIy3MEi3sD/XFhCqhk3XHa0gdV2ltMwe/kMWj0FTdXaFX0iGe04l9WQK
Et2RX4o519+PsVi4b1QyodsRTK6772VPu9dOGwScMxC2IWxKRGuy3Mw2nqtrHwvwDccanScmt/pY
o1ml6Nd3YxAaVRtkka2fSgMtexSDmo3Nf2UZiZook5iLaBUNp/OPZU80PMLaUwNRa9ZNPPXZPhZu
vUu4HI+9UcqN8a5MjToQVyP4chDf6waetCrVbhH6DFR8Fv6bcMFCQjC0yjsSAGvjPb42NySyLHPh
FVGaX37LP4GNqETUsCu0YGwq5eCWeHcXZl58qGYU9JtwUyT58iKhAUCFC0QYrD59DfbJ47xrlIK2
mZ651qNKzXOvEW98K7Oiug0BnT7nE/pBb99el/fy0gzFXYFc11zk2c8nWY1g37CDGgKCbvWgpari
R3hYHN89Cgn8AnsljiZWXIEwob+kc1ZgVGs2czvd0B1CegLBkKZ/d5YLGgQFMMYAEEIx9nw6nY2z
RtFyrFtDwgHT7PDjrCjte1VpQEmxajT+aSyqNFvPR8GXy0wLjNKC2iWmIYM39yFCzX5Vme8VZudN
AcJOmRBcMQTGdQxFTUqL4RmPQQd83YcVWeI7o+U7x47r/2HtwHi4XL+LUve6m5tXVKDHTh2DGXa5
L0MlQwvC2XouL0/wUsNlEAJ3Auo1QrAUqjaLCRV7truCv+Wg+UrSjycbB4nD27vu2lCw9aGzE3tQ
oF7tusG1ctOpmzmoHZeuL5FHLH3IG0N26sE//nn3aCZQDbSAFzlLqCLnm8LTsQ9juVRqVR5SY5Nd
7MUwuEfsGt8rp86mAFaFQjzXBfiQNUFc1FkjhmxQg7aNvL2ObeQOdavq/csHcJkzxDtJZrUG33SI
RY81tjxAHMt6R58dbdwinE9GpmzJO17cQvRyyQ+WSg7Zgr5mausGpBC8y5zApUz9axyTbl8PSfb8
9he6HAUWCFcrqGIefJ798y8UDWYW1y0Kme0o2hN1//nB7WrYh28Pc7HtDBzpuEqhMy/g73VQPcjc
zQclo5Sw4FmKxMMb1GgwybGmrY1w8URxlBwybxrh/B8oqfMZSaMY297y+kCmIvxs95ncd/msnSY1
745CVFtg+supcXSRF6X5Du4JzZjz8eD2Iz+Ra0NAg1m5MSY99QdZx8dRExun6drMyEdISxZdbc7V
+UhTAw0ws9QhSDGjPtDSok2YjNWx1qr6xYyrrYz4tVJwVgBabiWCpUV6nnb8emqOVOfIodgbhF0c
7WLY4HdOgVCdrMLq3gXr9T2Tk3WHpp0Hq1r3TnRCh9MMZC5IdTwEJ6M07w112jqFF1EBq4xTBoqW
Gt/aclaFqThxZCUNZQxyp5r+j7MzW44bOdP2rTj6HP6xLxNjH6BQRRIURVEU1eo+QaglNfZ9x9XP
k3SPrUIhCj+n7bCjQ0syE7l8y7u4i64t3lR25fuoysdDg+Las5V2e+zcS+oUlTBeUA38EK4g9GbO
l3+qjLqGDKb6PbV552OQ9HP+KdOg5j6XJRSo30J70bMTyGpdfaBuMaPw0tV2ez9G6D8f26AzAix4
GoJqp9GVRwcxOv0A3kpf6GbneMqOahUG3zrKrbZLlTOTfphSaGQplqKTDJU+T/LmEI1t7Nx2cWrX
xx6P4OJdjzGL8+sclFXiEQOXrUu6l0l/VEhXR25cc9o8FH6i0MVxYtYGr6Y6FRxKiqTNW0sCrA54
DfB54iRcUKiosecD4Yzm20iAyoAHVPKhGOvgSSuSdudSudwGDAYSHMIW2Tppy/kHCTKr1dLFElrX
jvlV6+w6/Fg3o154amhoxU2jG0Hm07Wc94g6F/U9pkmeBJKDCITy1yrEr43CCZMZO42ksXVXc9L2
FqdcoGx93zy0PRqYB6Ou2mOZmsHH6zfp5YXNRMHZklrD6WLq55NGCDifbL3S/BLJkAOs2eEuN8t5
h/h4edUwCmpRuKGAs2e081HUapkyNYh1PwrVOXGd0kybT1Q8K4fR4KkjXZOP004IufE98UAC9Iu5
B8WKdUnRkNAjnUcGJRWc+8NiovlFs1Eq9EOlTlJ3yBCzCUHtcf/cXV/Vy/lye2N2Tmnp1ctj9UEr
wCyLMeq6D17L1LymTMqZDie+AseoiPLA1Zuwbrzrg16+HECCBOOQIrFw/1l9SsfuAWZAAwfX5Nh3
bagzDJz+uyS395QpLzes6KqTz5Bp66D0V4+UZkxxU9PNQGET12NNDR7rrHoZFzT89SF6aSWcnMtB
39lFl3uVMrtQfyAAJI1bu6kLCY8x0cC9zCZQjwSPI2/o4/atAEMKIuAFhCamEAla8/nxNJNhrSEx
MVp2e5gqLbzp9NBwK6RKd77YJX+fLIowBluo16B2DXNvdRX0W9XYfi6Hef1nN5MfHFIgV0BW6HVb
N4Cfg+CUh3lseUETagoa57Qj0GQxcuNmSsK+ejC1QMWLvKfKcltoAZEqt3hbZkirVFiAdUZTpHvU
A7GXzp9yUdnhvqSCBIx53T2bEifK8rpwfHBe7eSn8mjArYAdmnrZaCrxfWFXSnPAMRcvG1vCeOrY
9kX4cn3HX24IbkyEUVEgEnzN9acaETiyoHQFfiKX/ecwrdDwg5Hy6foolxB5gUwEBEkPmS3PY31+
eyn2GAiIduAjK8uhAjqG5bZhZDgT5QPl0Fv8IxDETQ0B/xgLfCs/2L2Ges8Mwmu4k/pmuFObVNqr
DG1M36bcix2TATgPrsT5z1Xm+H4syDv4+RyCSCBndip3rPPxzWAdwcEQ0gYgkUW5fHXcu7mMwwpb
3XskYdODMrX9jVQj9HJ9nS8uTc4AvCWBtKA0Q4XhfDrhmJVYlVQUFmgFPzp11N5WEJjfK1be3eN2
3+2ZMlzcYgyINgnIKjpB5BOraRHnSkshUY7Ux955iDo8fW5QrapKd4471K5Lq0j/1JtlRgeIzbVz
z1x8PVrqQNZ58fl+gtF3Pl0UhdNAKsFXYPZO+F3QlUWjxUmLnbBmY1l5iYhrhRQMQrWrt7cs8pTu
akY9r4sW6ZSpetC6ajKUD+jNRdrJ0KJp7324hDMjUYpQFy32127eug6LXiiW3TO6/tOYTMOhKZI6
PRZD5DzZymQprm334Z8ZnnvA9MDcecAiK9vFgjr5NaIfH3jXt9bGWgvmF46/Nv0rbObO1zptq8jK
iTR9zWzhIBhDdBdERnV7fRSxX84uRSaNJqtAGnMHYy93PsokDfAw20Lx26BNb7sK8Y8mDhxfYfvt
bJ6NrUtRXbBWQOXyhqyOflAsbU6nXvHHSR682EwsxFQMJKmlKT/ohaV5gSLPj40Z7hHktyYJShA2
KOwOhl5FGYk5aqHTNEjMIav0AOx3fhQstG+FOQ5vfe8hRJEsEs4AdhGKMefrmXdzC8JXUfwGDOst
+AHrVs2KbIcAurE36KzTJaL8LIjsq6KShGRKTRrD+Uiq6iZu1D+MNtB2NuDG92LXcc+I+gsNutX3
itvQKmOJZC80B/UYtmp1D7IV7JvWma07p6r1nOEYdCzCdtq5VjeHJgQWGgDCqGC197GdyaVAC1UB
8Mo+VDmS7maaKy9Lbw6/yrgjYW7kBCCHzT3lw42bB/8noRkD8ooK+Oo8BI3RxWOwKH4R6MNDGLfR
aei6+DcEqPF2Xeq3ugbyOpPGg7SgCg5Vce0nBAhMUYRuPcr8lvKUS3XvyUud4Lw4gBW8fta3do2o
grNj6EgiF3G+N+sulCm94iYSYlriJXkancqI6Of6KK+KMKsrhXqdRn0VfiCv/OqJaufABMqsq74Z
lPcTIipZJd1pkfROlsOXXDKO8mD9qDX9Qx85X5XGdjHIOPaGBr21UK1DZO7hE7fmDQ6MOiKdSrKq
9Q+kTLijFYlKx6YrDmYXpPc5VN7b6/PeuGR4FkVhhEycMt8qFJCqJOqXqkZWMsnz5z4NUz9MYuO4
NMsevGVrkwoqHqh5FvrChU2W675OLIaSYfH/QYVq8LVoMV+CKEju0sDp3poa0skDxkMwyf3JlbM6
jlkgyfpip7rf5n3+SIE+9RwUCA+lJAcn2aytt1+iorhFWQudUejnq/taSRolxNpO9XFuXnB/1VQv
lvU3C9AwKwAioJRoGJL7rj5YY/ZLDOeBQo0ltSibKom3qOgio+m0J3K9sQMRpwenLvNfcd7PT16l
agE0M7x1oraoP45WGN5W9lju3JqKeFxWJ4+mBogu7kzys4vOxlCPehbKmh8unXNDPyKAPFkEj3M+
D4ULXLBrkL/RIlcq4W+kQx8cRxUfjusHYWN3cgCIJ3hxub3WqnZLQ820LNHWzCZSISqlbeBLsDiA
+YwOzqR6sifHvrW8KOLq3Dloll90w6ZZa5QSiVFQgcHsGYmtHoqqW07X5yWC2/XqglURRW5ytwv1
9cFqqkRTQ903jPG7WUmf6tl4oCfxxHP/bMfz0/XhXvPR1XivKA4SGcDOJHPnm8bKc1Wbw8oAi4Bc
5Q2CU0N8R/60jF5HMSPysiVBa96a0uqOzC2Ub8YQ375DujRV8c2Ikty8k+y+earCwdCfAdzFthdM
QywdlErS7BtLGq3HDs6TiGLjCbeJwsxUv5PkTP19yBKEigiW+/ihnePUwXNRcz4Z5jJXhyrKiJxa
nF+7u2BR5fRmjloDeoA02PktvP+hc6Gux8MXrZ51/G/aQZK454Ol9KKp1b9UY5bZx0mVO9vTGkkH
NgmjCTYs4uO2pzakBm4ioRLr6lakorE1WcFnvnz3TcmzKfTSOk+ioxYkqDMS2KKmNVbUrU4ZiJvM
nYM0f7atQP0+U4MeD4Oqz7k3YVBD6iAH0hezgp76aMhVqD6UUd76amhVxaGv9eZzNAdBddAiubdd
NHu17LYmT/mtkmQqEmaX65E7c0/Cf1Kk9HsmD0N6M8aT+m0I4IwdYAw1DhfXiPpqnjvp72HmwPKs
1TyXPSzYemvnuG1sfhOMP8EK4FgQW6vXjZ4t1jY5csbdALK0qCyAP6O5eNd349YogpPCGlMTvQgG
y4LqvjOy+UNJNVx5hhYt6fOeTszWKLzURF7k7CQmqyt5AD5hLUCJ/KbtI08bJus4BcOet8HWKOAO
SaqILoWIyvnBGnlZHFsKmIshD58WOR2/5EMaHq+v2KtW6fr8CvYINoN8lov7YqK82OAxRG2z0JFX
nkVz7KEkS6FwjZCJ6uF5BjCmNSNC2aVHxdJL8Dr8joFmq3lKYmXti1Wp/XeZGk2y99NtvBXwI7k1
RR9XBqRzvgjRXAKpCsCtmmjT/loYjfJxTiTLQm3E0PAzTVrZFUJFf8zNmJ7oyc0+rYa9RH/rUyAB
B45e6IpdUIg7MyeWQezWV5tceQ/5PvodrQFjp5wgPujqS9CbRNEOrQgKF2sU92LrEiUTAkCunW9z
EoQ3A2f/kPVDv7OsG/NBQIWKE9wQgYpbRS6QDgCY1IHqR9MIIc0o7EMuWe3OS7Q1is1J5JxA7uGw
nH+7wTDSggtX9eNeAUeYw30bS66r6xt4470D1vrvUS7BfSPKv82o+nk5Dg9VmpvPMMxUNx/j5V6p
2+pTNpR7Sefm1HSoV8RLDhHEKkfpw3TJozZnaqXdu1LrTLd1YRk7C7ixIQCCAhUTEQNFj9U9E0pR
p6vlpPlJYKjeGDpfZHnWvLhMo51FFMdotfVQm6QgYJlk6uy+80+FS1tiNgDXYIsDxpTqzJyP3Wyn
7Wloi/TRrKXnIlqa+6QJ9F+vf7+NpWRoZseOZ4+sd4lmk8xmdAH9hgT6mHGFH7FL2CtIXlLlRHGA
ySHUQQRGTfJ8hrU0J1PpZLqfhc2HwFD+HHJbgibXn2zJ+MOJYy+RfrVq6T2X4fNCOxQlG/XJBi3i
EmR5NGBLN+zHj3E7P3WNuRyUZe/8b60EDyRoCJQKBKvv/EfUaIVY6sxK0M7Cm3he7FOY4Kd2fb23
CojU8/mrDCGYxSzOhyFmpP3k9LofQKcHLKCXNfrFw6I/xiPG0CdkPcP+XW6ORfagLim1U0VFyOak
02tUCIZSay9x25o46RNECG56IOoiVP8Jqwi2HplkWJx+3mP8jItHfpQTe08MaHMUIT9JFRF/wDXc
ZKIS1TE/3a+NqTuV6qCf4qFu/g/bmUI+YEhELsl7xXX101ziZZwjVCN0yrPZcKxls7gxMXffOa+X
NwNkDoGwB6rDfNap7jjU9JDKSvf1Xg5Pgw2v1omV7lSV3duXTQwFtIRSKK2KNaNpRiY/09qSF1gO
DUj1TTx+saJdLszWjEDngNWiui1ImufrNgxZH0sad51m6AkqHQkVmTA1HOLXoNzJWbbGgkhIiwDM
jELt53wsSKbgz032G0re4bup1tqDPtqSPzels3PaLl8n4kTiN5tOpE6ZfHXY+h7V/kkyDL8c8V83
Qr18LPSuuAGgZP8Rg6J266GTd/bga+Xh/DpnVGgYqCFRM6CTfD7BOO8KxWplg9CRzOxxoUT/I4md
ojK9MqpwIa9JHCLyM7V6UhFpWI5B1rRfRmDCw2Fu1aFxZZxzngLUIRJQ3uOIIgDmDrAUB8FoJonq
q5NRlf2HwInKr0mDdMSh1/VsOaSwhBZXy53wqSnL+MmIDOWFImrTuGqbBJ+qHm9PV5WGRLrZudnE
Yq6njY8C3xU+iGhlr6aNNEVstI7pw/sOXPq42m3DvX9IA24UvVNIyBLzYzsk2m0WYOeDZwXWGFMc
5+8wziu96z/O5X3DT0GEIB43YMPrcE7C+9Lsi8nEnaYJPfxJLZhls72TV21tMGJGKAc0zhVnXcZU
exxD0kY1fT2Wpt+mUW0POGPkt0Ebx/4CtdgdhsrZYXhuTI3uGo1hKAHAP9adikFRe83oY+SS2vA3
BRuQp2YozC/X12/jyeayhlgM3lEEqWsootEOur20Q+AXYWg0v8mWpEKzd5CfT9zMwhZgmQYE7MIw
ttUbnmw99JsMw1sXUdysbQ91rqax64T0mD9ho15+sMtaTe+sJMhGSPmmkfhxvBShn/RFZrnIL+ba
zpbcuGl4AqiKwEPlyVmjEKZpLPgntJAsHEsP6Tk8STo4SiU6Gm9/ElguYbUl2nEXLYFlKZaUU2gR
bWfmqQ6c1pPyUrpJq77bGWrj84NTZ1IA77mn1vYX9ZANWCHMzArUF+ozDc3d0toL2bZGoaIk6nPM
h7Dg/DR38uCo4VTYvrQYIGE0PF8GdQl2LuiNUahc8VqSENGrei1W/vReq3mbVV0k8FM0qk6dGU83
4Lb2WHFbo9A1USGw0ymikXk+l7ly9DiJQS0Vdo+vLTKlt1U57VlAXEbxAm7JS81n4Rld+z3Oekpx
l4NLmT2nkCqnL3o031raApksir04MI/0qf+8fkzFpbq6dEFG0acBR4jQwRoSX1kmcvJOavgWNzvH
U4qeUs7yF7spFHQlIj7b9QE31pL4AGwPvB1oEmvK5DDk4JOSQfJRS48Pla4lXtya+c7JvRwFyVqB
HoA6D2ZirWwFoQREd79YvoZEyckJ+xzqLIWzt84FeoRBdYMohObF+os1Rmt1BNeOH1I8fQrKST3F
kCbePgp0TAInwbiDnrZ6F4dmmNQ5oN5nifpkD/7xq5nSHH3zXODJ8mUAXAD2XYMC4wRNsxYEig8c
IHyaems6ZUuavvwfRsEWXoAqxYxWt8LYGDN6T0ngd21f3S42tkIRieqbWzt0XbjZKByTkBHKn59X
IoKwQkY78Beo1e60gFsew2LPZuTy6IAxgDYNiAQWGryV81HMueucurcciJaxHvvy2GgfqjDUHmbQ
NcpJnx3n+c2rB6pBJPhUmciDV1kwkhlYqVGJ9cGt2XeBnA6eWWt7u/ry1QOgQmsMJgEoUXmNnsIi
qh/iLA/8aCklQsY5OQ1zlfqjmuy5TG4cU6IsUiAY1II1uO4+OFpd2noa+AH2bt9pN8bvq7K2d/Cu
m6PQJIamxs4muTv/UE7glMto1QEihXWH80VU38rIFX26/nE2l41amahb0+Jed/oSO8IVtGIUnOyC
o6yG0cmIl+xhFPXXtw8FgAD0nThKXAvnE4pUJy+1rgv4JHV7UNTBPhSBhbVyl+1BFbbWjmuBxPG1
CLguLRldO3aVTHOtwLP+vb2M8WlR4z0tla21o+dFqZyTxP+u9kFaK100SsSKUWBVt2Hp8PZEJkZl
Y9HfXV+7rQlxNwBQINRC13a1GQZDlSDJzoGfIs4HgD02TlY29G+/szHr4bkWdHMcGFY3kBxiyWjH
Gj3JaEk/p8X0ArpZ3Qmxty4g5KvE68Oyka2cb4NB0vM4q+PArytNuqFPl75Xyih240HOny15KW7f
vnQUXnjB2N/0C8XS/hRsRYgOVi3gPL8zk/J5sCLtgWtiz6Vn6wPB7wFZCsdcAEvPRzHB8g4JLqg+
5YzpuODY4+v64ny8PpetHWfRm6FZjlokgK3zUfDwpi/ZjoGvDUrshThcP4Q6Ipg1xrOn60NtTggZ
FNE0fm1Ynw+lNyVKuA5DAQxXv5ZlM9/H4Jr21m1zRj8Ns7oUGmyqkrxbuBTKTn2QY+NRKp3oppKw
kr4+oa19xwESjUDiEvb4+YRCJUD2qFUDv2+7l0GzkptQmka3KYfuiBhr5l4fbmtiSIZyiGgKooKx
2hDzjIeKkeu85qlufWr7tP61hOOTeQGOWDtTE4t0Hg4LG1UUXskmUBVcM7E6BNegmQ3h/WIZzXGm
ovmtNfrgjzyZCl3MkMR0GixkOK/PcWOPIIwFoZIrHTjKGtE3jAv0o2FAuRK1wWPB5fWhmyzt25tH
oYrOmwGyFsr1GvFqSF2eKSCi/Sha8EWjIHGMu1J9+1xEsQyqrdAHpvZ4vj3GugmozDAXBZ0qcRmN
D2EtxztAz40VA3xigRrEyofSpnY+ijWFld1i2eMHSzJgezrJR7OxurefXexzQChyR6CfsBZ/NOaq
TktqAz5KiNO9HWGHEaBsuqO6sjUXukTALKFW8J/VisVLEsadUlt+vuiDW452cOyMXVT35TlC7I08
ggPLgsnrnMhB7tFUsMYGrb/gx1iUzgP9WfuYRZ385keWvx+ONeggIlW+0/nHweElyyS5whbVmjRP
bpHs4PUvd5Zta0IwZblZUbTgFVyFw22lGpmjMQouu7YboYZycAacQ0vMqnf29OW9wFREUMfBeRU8
PJ+QNEmjqkbs6bm3f+1TyR+i+nto9Q/5zEnK53anRLc5NSF+RoeSOs16d0sdRiTLxNSiQlYPkz0O
z3atGu8yrbO865fC3lBic/70qlcKumJpKg6SJM+fJnXEeD23i5s2i+KdWV0+HGxu7FegTAC4u0D2
K3W95Hlqmaj8G0+G1XxHd/pL2NqtC5jo+/VpXZ4pMRYID8GC5pFf3Q+5mVlOI2p3seTULoii5ti3
y969vbF49IlEFAEah+B1tQX7fnIkR58sv4QEvxzQCzYOwziVqkcV0945VVuDcScTJRBR4re1ilkQ
FLaTNjQtPwynzJUAN7lZtnzDqVp787VHH5kNz3div1PbON8T6Ck7zRiptj9Tkj7ImTWcGnrXO4dq
4xOBEhYrRwGKLH11SzQ11kV1tNg+qH3nMKPl5klN+ePN+4CGFI+REHwgqV3tAx77Mc5UagFK00lu
V3b5bVaqe84Hr5zw88CBrE8ogtO1oYq7DvhHnMulEXMyH5fopfGLcUg+NkDYP42Y5Jlurc4o4ThW
n7yXUk6Wly7ZFB0qBPShCWu1qXLocn6LkmHs/UUfl0o9NFawtK45dqrlswOrJ8Xpl+VryL0bfMsQ
u5M6V441qQxcvBuj+EtUNkp7AFmO3NT1VRRb69r0VjEYkkhCyMsmhSYWz/1paMtjrE3D3Tiby1Oa
By8Q7CbK8nH62LZx9sf14Td2PpQkCsmiMgomeXVH6YUd9LrR4tjsQN9r6io5RQhy34eZ+e3tI4nG
Gzg3yHvkvOc7f7ADbY5E4ibruGTagywdqVpbVEahdV8famP7E4jRWERqABjKOk4K7KTT5biQfCnM
w2OAedgNa/BmmVfKESDk0TEQ6we27nxCQaMuUlXEkq9VzXyy+wqeWh3+pnfynhjj1nx4q6i2mnS2
iWTPRxq0PM/y2ZR8qq22N6ChYYAYgny/s25bm4EPI9RQIR5S4D0fh45MVHVlFN5bVll6S94Wny07
LG+XxRpvrn+iDbQFW46eJMkuATOl//OxtFpaqMk2iMWgiMjd+7HRype5UjFTzeBrm1Yku2ZRfJSK
7gZFzZdomvdqI9s/A/OkEcUBII08/xmIOOpGAdvia5nZ/mkEXf1bP8uLZ6MMe8oC03GVoA1u0ryx
vNFWmye775RDwg2+k/+/9jxXtwDNSsFZodggntXzn8TqjERGyr6+XxD+yA46mgDOC/TNJDrNk5zo
X+VsCv6o9Fla7ro2RBukIsLBelJJCinwCAoRrsJSWEWlcx4y6VMbzxKyshEMHG+BOqL4gDOlF2gx
TveIc20dP49mL/We2elQxNNaLutD1uVWa7jWbNU9AOBG9ivgBup7KPbcpXIQN0fDiZ3sy6hX00vS
aE1y6GyMFFylm4La04IYb2iTNFY7SZP82pgyreVO7ptJ+gTblTqAW0t1s7zDUDXKP8V5VQwfqnEJ
n4qhCw1fyQMzOsx54XyKkmxSDoEaps69hu9W9TmbZ7k4AGWSRjfTIqfK3ZakM30xYDMVNwMxQ+mR
uET4pQRp1R2CMnLAoSrT2J9KuyukB220suzGrloz9WfL6CZ3MnJFcQ1JJSvQ7R7HXMQWtNkd6Z1Y
t5AputB2qQE23xNZyZ0TrcPOIaxSpoCfblKmpDiUdk63NJOLdv5gzVlaP6lNWRSfpamZNAQdOmv+
lupJmB0zRW2Uxwnik+UmIOkrxZsTKyiOQDyi0rXD2JpuWiPHm9Izq9DQ79HfyrMHO3biygvVxSCR
XcxM2dPi37hisEmnsE9gQnF/HQGFRY7pRKAEvrA1vsd4JgSqEPY70c/rPl7tc7Cm0LOo4CG4uRYM
gNgqZVFbSeADVeVezfTuJYmU8RAHAuINWmK4Q6ZSeYrnxXlcKrn/hBlk+uH63bM1Vxy/gRCKRw9t
1vPDVk1ajWmgE/gWkmwHhbL4MVHrcecy3RqFbB0sMmL4QmX6fBRdqU1lcXhZzSSyn8M8iGjT1uVO
Q2bjyhYQJOoBwDsokavno2hqgYiymob3eRBALHBK9Vl0tx8iJZT3eEsbMwK1QY+EnrMFXGx1XRZd
ky9LIEl+IHNFH9Rg+IRPQ7NnZ/gaA682CYBrZDvIp4GIrCWqEqtLZ1tjnHhYHtClOUhmmLhJEb3j
drxrJ+c2kW2PjOfdNMbvZy28a20MJds+fMzMzGuAsXTKfIOg76nI89+7rD5hOnZMc0gQoVQeZnny
jHYu3VjTd561jWwWuKZgPQFqYIVWLzUytemEoHZ4D1zzS8+V71JFljytbR5yjf8vzbezAjmwolFP
FY/a8Rq/mcPswk+8Ce81I+pcPVfmOyKtYacgsPVUMoB4qA2ROK8bf04dm1MwFeG9bONWE+TJTZRl
kMfAChrmezMYRmxl7D+atsDZ0Pww9tbOE7m1+VhTHkjKEqCzVyubVaGWx9Ec3sMxUb7HStorbt0A
5Xrz3QAGVjQxKIeCuVudWurjWK0tfMAIjRovSRsFP4hwT8tzczIcIxIbdKkuWiXzII3KUgbhfTbq
IXWpEtqJq+J3612fzeV2pILDP4jKCurfGmpVIihvDrIe38v1YGZH6i8FRqhLihJgqPZW8iEbneij
ViBusrOOl/cSaiaQ/9HYpzJGfef8XgJQmkGML9N71dDuCBHSGyQ+LWLXv+Tf/t+36b/CH+WHf90L
7T//m3//VlZzE4dRt/rXfz7E35qyLf/s/lv8sX//tvM/9M/H6kfx3DU/fnQPX6v17zz7g/z9f43v
fe2+nv3LERPxbn7qfzTzxx9tn3Wvg/CTit/5//uLf/vx+rd8mqsf//jlW9lzc/K3hXFZ/PLXL919
/8cvLN5PX1v8/X/94vuvOX/urvl6+dt/fG27f/xian8Hz0t5hmuUvQzw6Ze/jT/Er+j63ym/wwQl
2CVree1sFWXTRf/4RXP+Tq2P55/mA5oYr3J9bdmLX1KNvxOawougWfmvP/bL/0777AP954P9reix
QMXIsv3HL+ebErIIoH0QppA5hKs5kPPzrVEsiTUntariyNujcDK0qHxESasEt5M9aM7vRllW0O6L
sEO29KcV+utH+Xno8135r6GF8g2FYNiGF3WRol7iOMXd4aj3ceJJKLJ/GvUBTvwgR3twnPU0hSCD
eMJognHAKS2dT3PIW8VII3P2opHGV9tq3+OxmU5LBl9HqbvqfRQm4040sDmmwlj0jl61Rc/HNKR0
msrcwtFAn7Gw0ab6h4Tw3a9SlUrv07r6aKL2tTOm+Fz/ea1BjDNPsLRg44m1RWdjNWbfWXKrO7On
V2GUukGXaI/pDIvdlYope86bcA+mvDUiSHwcAig7gdNfxW8jxqxNFpVQRcc6vdfkOrkny1BPcq2N
n2V8A26u75qN8dA4p2QMDF90GlfjtVnS2otSz16j8S4M6cEeoug9QhfxHSyi8XB9tI1vSJRFIxgY
l5DWWj10TeuAUAWX5MkpzbBymh8VKXuI814iHzZuNTt6vj7g+WP0+gHBc0FH5zUSwh6rjvo8Txg5
zOSJsWq+AAJ2fGOZ3wYb+9cgxMEqPXvgYxclGVWa6J+1DckojpMhGqqIC7oL6jt31ydzuXpgHbjg
WDjaShSbzndjnVY1ohjK7IVjs3Toz+ZD/KiZJSp+vYQc47FK8Fa+X5I2n/bKNOuxuVZpb1rQkkB7
UY0UC/1TvV9F3LCA0b94wzBLhyGsuhclGuRT0Cq1G8bYPy4FC71zp60/nxhVUIToPYq2xlryYkkp
ogEnXLx4wrfNA79vIrFoK+EegfpiIG4y7m4MXOjuCxWu8+l1ktmUkWUsXmcloTtGUfGkwv97kzYK
vTpxX9L7pqYsYoc18g/bLYQfjUj2cluZf08Tp7U9A7TkXtx88bEojcP0IablRIuBzmcz1KTXSRks
ntGb6XfBkDqiSJU/ymZO/ssjdkgwmd+rTK4SYKZHViDIViKCBTW1Fgyx+yDDn0HAy9SbykxdOz1a
6K+QCd22knE7JogM474ta3vb5GK+olaJyxEidsh3cUbO56v3cytRIJ+92tLCd2OqhV5noz1a2cWg
H+FfxIPXzUq3k2uvX1yqsMK1ARSNSIswFDwf1iqcYRSpqxfYzWwe9QYz6t6F519Ph6wopXhH3v1i
kzIefHvB3ZQ5/evXKC+bUa7pt3lhU2O3aZblbeCkyen6LbN+EYS4Ffh1BfUOUc3Q17MaqAsquN94
VYx67BRb84cGH9YbSZamYzTFy9P18S5WkfEE903gFwia1gVgqcHDaFoiyPaR0x6XxplC14rGGD0I
ilHxW28URiM0BPX92kJaV+p7fcq7GK8Dr4VMcNd0duAu0dTswAy25iRA15xC4YK+BnlWcRKhl2lb
nhVU1rdCLstvGOwVrZupkuS9ff04QtSdqNUDkF59LwAfaN9mJvmHHGTHGv3ZB5r58ECGad7Z8Bcb
UCweeiQ6wsO0SdddsdBKl8RcWDw1TKp7VFfaw4Lk8FtvSTGKgKYRe/HKrZE7ams4Y5+ktpdbQ/lp
KKrEz8Ok2PlEW9v851FWBR8z1+qWsgKjmKp0HyYs1qzB7F+iUPNSKcpern+m19bxz7GkOFdUH7ls
RaKBGMr5bYGSRDBwf1leY3bjS1UlVKnDUrtP4zk9KQnmsPyqeoJ/i4adRvUaERQN2Zd+JFU3TnI4
pDt5rBjx4iciDgPBLbbOa13kpzc9SivLmnN2jtUO+UlSFCwYS8U6YW0eHRoZdv/YqJ+vL4N4ei7G
pKEkMi4U4tY94j4vlnJCKcSbAOC78mgsN04m5TeZ1UufQ638GAb9+IB/wF6NZfNIAtEiOKfsxoNx
vvxRA/wM/QDL02qsapUqW45AP5ZDhtH7TtYgsoLLOf5nqFXWYBdLFo8Lc+yjcXoXRcpHtUe+MiqM
ylW0/NZu5eWZpr96KrVyD96yeUYpmQIxR/yYqun5PEun1aZR4qM2yRjfjM6i3cytsyexvL2a/x5l
bSFUh7MZjYNleQtKGPc6VHK3cHBRMSp9rxW5OSFxZXMjAIpdUz+yBa9xIic+nOoMNwXtu9+tst9L
FDb3JZ1O3lWMF4jUzpcNJ2ZokwnLNhlm4TsaJJAhGMNfJ8fSv5aKUfjk88aNXe/6ZWyPjEY9dqHc
EWvCP07Z8phjAwBsOVVmN6pL5daUY+mEBG2ELpjeeKYZL6exGdJv1w/j1tIS8hIkciSQNVglf0ss
Vzi5DwytxdbzUoC1itVpT1Z2a6/8PMpqaUF9jjLG0pYnVUpyQqRTP9RK25xiGFFvwuzz2bhjfx5q
VZfocie3gNtZXmEN7V2C5tKp7fo9IvbW04GKhpCnBFEDju98r1iF3JaVyoRmJHs9CsvDoXWIyBRr
iBN3sXcN4zZX8KcBV0+HrFEL7jB58mozy74Vhpp5aZDFn9uxfxu65l8rSPkKyWvK7UQTq49V26EO
OolncWga7ZvVDDPu8lO388RvTYhqCiwoobOLYtL5CtatHtWhwZlOdWc6kO4G92rl5KeSr3e8vsc3
h6LhQrsKJKay9ihqIjmMqjKhp4KGshvnUvnd6o38FmuVbieS3TpOAJKE7QGx7MW+yPRkaUgKLK/D
IOcgV3V1RFNwj8axPQqITACsdPjWhkG2k5qa2oS2ZwaVcYKIXL2by/FthIe/9gG56v+OsgqP5hTa
9izxheYm4ZYPBwnkTrnnpr09F3RAKCei2LMWiKoDW47h81peWS+W284TuhNpEu9sga1RsDXBl0HA
zkmKz3dbOgQL8CPmQqasuxBMc+52ba86s7HRKLry6go3YXi/q1Fa1ej7ZKTp7SQJwtHNpPQTpjpG
czKCIHybvZ34PqIIhOsHKTep55rMsxh62qdImlATUeX4ZEJPqYkiR1m6k7GOKHZCmsslBGxE0Z6e
Dk0yPtX5EipqbM+yHKlA7XLlRCjVuH1o73VHL5fQQDdBhKOA0UQB/XyU1u6B5FF29Mqu/h/2vmxZ
UhzL9l/6nbwg5lfAcfczT3GGeMFiOAGSQBIgNPD1vbyy06wz6lqV1XunpWWaxXDcHQftvddew+ir
OVcxQruX3rBqLjj/zzJ8LtcQARFwBcFHgxs3KJJ/fzkYI6Ol4CRqYBud/gTA5ZPaC2f/HRzzm6j9
Hy8Uo6uA5BOeAMCxfus9FaSgXsGTtNmN5/Z7J+Zszg9RDursmSNmEo7YxQqyxxtsy5L8GJrYLrWZ
YDxVMdJhlsAsgN95AuhNKNgeYwF1asTDEklyRclAgkwiMbVdCEO6Q7eafayNiRDx/p8epZcoInhf
/qmr+H127hfGpV5izAsbntkWEbemh+VuMtPWcSGf/vWr/V5lEb6A6KOLdw/GzUsq0d+/HXxjO+ae
tGsEbpqpslPAP7Z5kGPT4++VjSzgFV//69f8/QbEa17UxWkCEgBe9HcEa1uxxxpFUjblupfFtbJQ
oANKigPW8E1AX/2vX+73p+ri8gRlxYWmAbLYP2lUwDdyc8ltB0BnyAFEYOX8scDR+PyvX+afryQM
+NCuXAwpAMv9bv4TwOGDST10TTDmM2ugr8g//cRI1aed+ppi2/zvdrP//MEuTD78ixoPTOJ3KgyQ
YAusmHR4kO1yUqtgZ2XXf+cCdnl8cBP871EL4xx+PFTbcJICpvq76cm62BX5zQgSg1mo4N/GMAvm
E5Kcl+WJkn21LTQkroMDfbe9g3Rlm2Ej/H5cpuK+N7GDjdewx3Ce8aUIml4O+nlmvPsGwnlA6wXK
lwqnoXzfQUIp++hF9DI5gUXSFRUITnGMu7Ls7iJY9P3Issk+oNHFslsDeXkdwEw7IIyMPcP3eH0K
SDkLBHAPYDOwcFfq2sLCo3HorYaT30CNrXkU+TuRL+lUwZJgekn1Zo+gnSXncMTxd6A5S98M3MKP
IMT5u4DMn4oEVFXFtofV0g3Rz4nNYHdFK/saecRBqTUfHyw8jLGvksvwEm90avNLxiVspIdqKTrV
JKn/zkF+oDBh9frZlaMcKggiBGlA/4q6ysxB7iAvgUNP4/uiV8ee26w/hPsECr4CbQWWWoWygOuS
/ZTZqbiedTBNoLHlYz0ECYEri97vplWyQ55uSx0YiDAqv8xhXGH68bex2WTrkwQulpp3E5xkkilk
h2QFV50G3Xrre/iN1DDzDz/yzrhXlgAR4aCJ1zyFGaBVrNzaYBjiz4QYYmoXBMNUDRu96MuUbExP
9IkN6HdfEZ8W9HUQpZcrBZOR/G5g1g51aoN9qic47BZtl02MVQUd0vwtjkebVrKcw1crk/zdDjYV
lQyicmpUEclvIxOQ0/JVwIFfR+J6xVe8vQQR0gnLagFfWGLTJbFiRBp8sWZRZYZN2U/Ecg3Rw9rj
LzYxvFzuEVgL2hZ+7ApwEqI1AAYuI6rF/grrMWb1GN3O8UbMwY+LOnX9mCyHedRqqGLZ+4qA4pZd
9+HEzBUEnUbdzzh00mM+pTT8abaJqlaUc/7GYXgNF1C908NW9NMbcewpguli4+W2vhMPkWG1Que4
VZNkKj70GsFZ0K/J8sceaf7g1ba3ZhuHqCZRz29tQEDiztmS1AlS3PzjskK5jdNMZbYB6Dn31Swo
1Ae1sJN0tabe9ycC6/t07SuWzamEY2kegSM488Src6LgBtYKkDHvernzsOII/bS1ha/fnYaCEG7n
maRpBRU4HRuWEc1ribrrb5miPJ6ewHrrgbW4vuPuS7y5CM+RVXKt2YhIP3ifzn54QoHcWEsIRHSH
vGSKPWXpPuHJRgojuIoNaIpGIjeDBdNdr9eAIoOHKaJrl/br1uy6UGlV8pwjcU0s6+tsi7mo87UM
+q8i5CI+5b3geZuxHnQvUDTX+yDzZdAgTdKuZZX0Phyw8lRTV9OQYmdikKJtmhIh3TAez7XBDyad
71oE5yCQICt6D5YVzng8anwuTUWLkLQJntWtsaFgshW+UA+FwZPUIoRif+jLvRBNlxmBPZPzGLXi
uc9+Tt2yxnUA1enQCBxjUTsN2mH1OyPv6BI3ScUhDjermiIMSHEYVr6/Bn0Aw7EgLn18yCnro8pC
i3BPFRN7Bd8P9S3hIblPXWdps4Xw3oNmfk2yakEq5M0Q7TRuCmthxQND2+CqoFH/s19Q/ZplJXvR
7PDqo+hn4EkLOhyzZZMjX/O7ZfACrZUozIfZYUN3TFiEJUuAqNtv2TrYpJlkH2LdOoDnUM2MMrzf
iA9v2RLMYRXP1oKLn0cBbX2cuKNN82CoQwptdKWdzKZq2cNZVz3cgK+hGTWiXnpsqSr4aHJzgIgd
UTAXfhZxYMgUDr4jmWP5ObeRzW5R24HR4h6YLvm+UYEsOEQL3XBPfVmXOtjsYStzZ5skceRt6OeS
HnVM3X5wWceyahfG/0L0GxvOplDctQaOpzclpyhZJlUhOcSFix7IrDyto2VfERinh/zXFvHyDq1T
nJwgYEs/skwj9TLW4KBWCmlC7JSo1ch6kwLniGRJ9Il0SrMfkilVH+MkQNVT1ktZJb7P8xYZIvpt
LyE+x6m3c4W0jTV/5IoSFAi5b2W97COCY9MuhyGsxtx202Fv8zPgEjKVKbI2qdis17jq546qYyQ9
/NXGLc9+4CbTfQMedRgdoj3CJ1CxR5buDuZBUkmdjKDbmQVB4JKxtB3mYArr2Ur3U0IDs1VF5teh
2WBdrNskEQNrRO9sXqsphzUzFkSlr0OCcNGqSBj60RV3w9cYP5GAXwDTpzqGmBA5YcsafIRLEn+1
IwUKbKYpfmfJBLUB1SvnxwgL5tMKeVlcRbO73FGTRXBiqEh5E6XgNzdULd3nHCSOV3lqZX7JCUzn
es5A6mo5gA74j2Z0uy+iMUPEjQyAZQC5g+Yl8QmCqDogs7BcGHqIG9fA8y8aRg9hs0wx56jKdt7a
NLHu+97hsL7LyLB96XZOt7bkg/2a5Du/4XoMSZVQhftDi376DDacjbXSGlEwMrM7qwsaCFDn/TqN
1TZpK+Fw7YaikuGA+maCGV9gOZU2bhB9nQdH6bvJHJD/N4ujlzuV7YaLndbIScBHtHC7DysG3ucO
Wnia/UgLF8fXcy5hoqaEUEkl4mIvr4YQgXs1t2MhazxilNajC+D7Cj4egqtGEw/glec9fHsIj5AF
aTpOKg6EoUQLgah7TBNl6k+Ll2ErF2Qx1Xlpl+2ddDjpz0ZxWOD71UIK322eRYc9ISu/k2LHwr6S
w6D8gQpjRTP0Yzw/7nO68+0AD8OBfUfUEnxCtAuyDvBjDq+sY2Izs69fMFOOu7yzud4C3opLouZe
gZqSMPG42t2SrjWpXrro0LnFKkz1AVIhmoyTMV2qBNdPbodQ7TPSFCWEsuvYaBiU0Z90HAh/zyNB
xrDSa2pxFKFhS/CkgT3fqinzvh0FXbom1XzdKtpPWt13ZGRXMd5Adjni2V51azJ+4rzW/SFHLMwG
e3N4v1VuAgxVmXKWpII34/C5sr4bK0nc/BxO4DK1SbqnR4FNw9gOWHDSSm/4lQYPMLmdsNZBUTX4
QqsYB18PS3o0QrdLQljZ+qlfPhL8bCSIDyo4xrM29hhMWsumQAYJ2oIthQC4m5x9HKFGyq6d5cG7
iVAl26TPIzhwwJjMHuzEl6hsZ5a6BfukXj/LeGLbAaQx5mE+XGxQokDFfBX2cyTOm0S+2pdlMcPa
oGao4m2UwTJWSub0mwEXEP6rXKP67aXZy5Zv0xLXdgM6ivQTXzy7UYu5xhVMVT1sjndt7+AqW8ek
g19vTEXEDgUx5VM/+/mOqIyl1wENzDVYMxniPTc2fHgexx+MCTm8MCX4fEyGnd3DFx4n1jJTfbV4
a7fqQiNPDkE5MrSMWHZ95KMjU02AV/TtEkWS4XoXiWjDZCkehF/HXxGffF5P67qFlcn3FK1zTCxp
Epa7pxEW799xIpKXSUReQweCdLrjHjOWV2BdZFi47pmthdDDrwvLIjlOHO7bPlhliBGmALzZKXhN
eoZctQN4cOOvUqLuVwBqQJVfuDYPLuHFWKUy6j4ZyTRmF5WhdZ/9zj8hFY7sQQ7zchOa3cNuPiCo
zMjXXjHDdRGkiQJ+kpVZ41y1IypCG3DgRdCfMISj8DJWyYFj5LHVSrl5l3v61l3c+MOx/5baeDms
0+WDJ5leyybx2y89K17ZzuInd6O5j3JH75di+6l0CdOywrNbJPbhA9B1AcEWhUeuDwOe9RdlHf3V
0ZRs5wFWi02Rb3ObTQOsJtElRJcQlX09euD/LZYqAdjxPUGHDEb992008xts+Z8dBqGhshrdUaVA
5cwR78KTozEzsmfCdW/Chc7QhmfEX3CuLGzQj2OWMTRrooF1T5MtQo+6Okc3RRecd9j4NNa76CUJ
e3ez80XVC6yUb4shn1viy/K1xALyukSPUK+5cL7aQhu8KOj4PqaEi2ertqClCBd4WYg1j4gqQFBx
V9KvMIABCpTugUWEAWJcyOVrWxq1F/vVgP7+SLtpqHBg5W99sdrnqUx3CIt2c5ek01iLeUFTFYS0
ytLpZXfiFG1qAmFF7zfEZKa2C57satj9Xhuk/tVofbbaFCx5o/NIT5Gc2PuOCnII4HIBx9QZIqXO
FbeIvqUS9ybp0iro8LEk989rjno4zLAZtoh8O8P6JamQz36j9/E6F8kRWiFfgaOqITpKJEohoL4y
G6HHstFYgblA3kKM2KdcOn6UMEb72GFHAQRwZK9CcGeqrA9zWJvuUBa74tr5TnzxQSbw3jltuM+W
a4jArqDdjn55s85na+h7iVyEuzgMplol4VojptlWbkyDtyGM5xu/pOKlSBP9BGGsz1qTdCMmVkvC
UzJ6fQhxK8a7iduY5x8G42a1+/CMNZN8WzbAuvso2IHooKi8mddrDKHUY+0alh8I1s2HNnEdrQcY
lEK/sBSnvWd9462kZxD2sutxnfZfRRHEJz6PaKk5oU2JMXq34VckQQRPcNnrTqTXwTWjAz1RaH9l
NQSU1ZHrH6RO1wfEW9MXSrN1rs3GbwfngjNwCXfyucJZZvznBqZGiwhjaMFYtr0Dj5oOauO66oqV
/+h4v19JrB1vxlR+E+i9MFnE0HCpJGlW4+m1nQT9Br2pfAHtl1yJYFkPcwfEofJZhmtchCMYsrNp
GVrKse6SYIyrFKhTyzDUVysemTOoWI87UjmuEwPaa51kYqngX4kbWHBLDkNmskYBSr0KBcStKouu
zGi7c5KBZ7/x9DXp4uBhLyJXiTVR12k4hLgfdyffskHld+CtPOHAyD8nlqA2wA/oIefdL52sbxs+
wzeMH3Kpp3SUX92ItE3o4Vh2SDlbn8k+6atxp8spDu3DKLYYzw0O1crPHQPbOIsfQMdA25Vo+0EN
pfCGwwTsto56WFRiEkFdiiNkaigwoSsM+pBWcwTPv0ex5wOGKOBktd9WZWpCNJSXIon20wjXr7Gi
jmt06HRxy3EJV+Nq9G/b0yBk1mAYjZ5ML0MYGtE4XepSAFVotm7jvkrmEbklHtjDk7MputZiGcl1
JqF0qZRN4neVTnKvgj4j38HIntohKdeu5YnMA0Q6ZOzO9aXYKsBDY1chnNn2zYxvi9UKR4So43HW
yL6zqvgR4YjlePSQfuXLjYzHETGdIGlxjn4L2XwhDpBNZHFFEwFI1g5Ae4YymMqK4h6aKx7YMGmT
aQBQnC4s4tU0LkzVVMVbdOaisIgTTnHxqsC7AJV4MEVf8XBAmFqmxvwh6GhWwCM8QPwCL2L/ETDi
h5qxrCPVGPTxmwz6SFbYTWQUQyDRuoIVlb2VyZz7mkHb+HORwfo901o/wM7YrhXyJfoemg3vfiC0
suANatsUt3opZ9yY4Nr1dcFysh5oJpMvQgU42sCppLyxQbGgMKG3VLcbYBRfc225ag1GorJZITJk
B7Zm67MwkmZVCT5GXqH6atwK2Nt9G5HZnGATueRxpS3EpeDP6hSAmBUcOFTUF+mj9kl3q9eIDZXA
0qmDYTGzd2WqogBner8BcMpm9SXXHrgx0gu7tyTlDvV28bBZS9CK/doWnrJaTkZ9k9zM09nBuwE8
b9uR/DaIL0Ozz3Wx1wJ58WATJxyFhgiPlhJ5H/nW+G6eP5Qp8BkmD9S0NECOKpy0uHqkVwibKSSZ
fE2cUnMzR7y4RcxL8bTPplzaicHPB+jO4l2TO8ziTQ634vA8G/TYIBwstmUOfga1XzRjbbQZHJFU
gNaPKBp4Vh5LUWTLFRmXcDrKECZbvks/4nQiwwHZAYwfLGBYDT7y6Ofa+8Xspw1Rv/ow4tx+zea4
++wZKk/ts1k8FZSuww1BU8caDLERAeYzFj8VVpPm0Oc6xC3YD92T7EyBoBFC9h2gH9g6hwC6/r2G
f3f/ZUSODjvjBmQY+4o+Gw5geklVBQCK58r23DhkRCcLnk7iY0STdKW53SUMRYCorgCQVDHlc0VD
ASolAYBU1KsKC0yPU76RF1kEiPFkjHN92MaJrOcIoNutQNLS9ozgqkQdkXDKLmMITMHSg0hwMdqC
hhaxR0KaqYGnDgpIGCOGo6G7ymTtREmLOu5sAOE7dt8MCxxb57snoooWJsLGgx5yN3PBvkWuhOB3
hhLtnjiPA3DLwm2oul1AWdUlqb7bhlzQZojHAHcksl1fzJb3+VFv3iTNxaQPJs0KDN066bsBWaQL
RrKrWUT44pt5sEpnUJ0nG6qPVi75orEB4o/LjOSxWwZiT5bUA4E5Cdq3EVvgIrbdr9mPGH52eBdS
SPNUCO/nSW0wMpHL5r8UegwQ84izDnhtlsP6GdMUe5DbGKIxnkcHkWJJ7Nzofkvsoczs2N0iHAuZ
qYBFU9BtoIRfj0LxFeR1UOkJmFlqtduMFmDXtPIM2asPucY5iizudEdoyj5x9eB5tES3oRdTiO9W
S0wl07KFwMZjvh0zkK8xitoZ1wlhkVN+dgZO7CBVoFN484AHTbNZdIdtKsFCE1UH0VD46lgwpGnr
HBYC16XPmbsCkGn0w7qCjHvAkU/Mc7oWmKsOG4kDfJPTRFl2lLRb5hc2IjIZd05g7WPn47D/tchw
Cq4GkMLUVeFScPtwsMzLsy0NATMNuYDldznECrp0AW3LNtURTYL0mGIzJM4rulykookoU6LCk0fn
OwrMT05VqQaD5KhwwhYpqpzarAxrvUvlo3rCwvqXXhP3naeY1GqMYw4wXejXDAkJRo1uPAOe0eWX
EZ4QoJDyKYDZRC2Q7T6bCrNgAKh8XKM1+1I6Hrv7fQ3y8unix8KaiFKDjmiDyXGP3TBMKLezL1Oe
HhwG6ekd+PloD8EANf5UzREr0GszmEnzu2wCq0odsa6M92OUInT6JAnQohre4peQrtSakmK29C5D
nyewbaoAXq9urXKRsvmoYHftD7DaCPIrC7+BQFWxj1VXNmgB++l1miHFP+azM+i2A5Ty4MkSOiBL
BHqewH0B8ZgNcxPCbm9Ckq0vpT2uXSrLh4lp7687WdL+OsOQTxE6YhLexNgU0GZWZmEjaltp+SkY
F62esJ3qSJsKnpq7MSMSi/hym1VxhYDFBEjNtopC3MPuIp+/iQjLrmc/hvOUoty5AKms/1gv/p9K
8b+ii5Lg//0lB/xnleK6fPsc/y5rxF/4U6cYp38gAhfmfKCa4j+QlfylU4yTPzBSImkOkGAMP/WL
PdxfOsX4DwLKPQgkoKlCV5fht/7SKZZ/wOwWW4wY7wpEQWhh/npjD39uRP9Ujv7/dYp/Jov+r80p
WH/4NaglLpxDBCn9vsxPEC1H81wjVN45hnjJdNzfl25aHgtH9vdObvC5iDuzfiI3Sr0KEvix7S2x
+WM+DMtcQ+4dDQfPJ6CZO3DPdh6CldeIx03vossQH/JyejEMHMOqX9NdHRw2Za8hX4451oei0QZe
qE0KxeJYmVivYC7IYJYtcKEZZ23uQXzWsXThTc9iuzc95krWOI5E2pYWxXidRHI9jzkjt7tYNnFK
sTMMGpsgfq82EGEACAnk/Jms8aqrdHJKXOskCYYKxIqkPAYAtAjalimRzwjBJP3ZIidjPIAtq29R
9zp57kCcjbDv1dvSxvGmfd1TmClVvYiQVKMFNomXiRSHvORZtJ1gqrTxs9tYAVq5ZfN3l22jQ48v
4FgNi8sIUG2PjWdjQNi/4pnRGAMhq59rmoRdWBUKaHHdTQUqZDSlPK5iNZrHeZm7oe4dtUeWjdAG
7qIrt9pt20rRBIdjAiK1iG7nDqY2qxL5dFS+9F8xSeW2BuqMiZ7uOBdIMaU3sUZAQVuGNpa3Xbx9
w1pU21PYsQE1fUovobcw3R2aDOEhql5DAYIJ7FAQ/mKRoUIfNTDNn2WQ709TDPSuwgaoO/U9fOYq
FtPiRoJbjd2tRCdVb04j/j32XXGNE19klZ56ABuqo+WChoCtGFBo5glU4im2Oo6baW+IxX1Xk3zB
54rQ0KKBX/BRAe9sEqPLQstPiOukQucI05B6Yr38aYxMi4P2PPiK6RIkhzGX/phDHHyJjSj47VTi
NK1jEQU/Sj2sC5ZaW7icSoADyXHd0+JdmURdWWaYgbm47eOK5UyIh61X7G5locWduVGNZOcAC98q
7KLgl/eJvNm0gyFDgtBrB9BPL1hD+bg0yynJ+9GcJuT0DPcjwh/SW+jiS3s9eeTNWUAgkNW8c4TM
XRyjYlhAgwuyw7krFWV4VHveZUeMxpvDhnMABEaiHfgvFtTuymCjy55Y7OTGqtKLAA+NHvzVFopx
OBGCQrVW6NAFOyEIEpvzxRa9w7MDjB31mJZPoD6J6WQF8Tu2RDtR4ibmRb/+BDWdNlB4pyc6EwHs
bpZ9EwLLIhjF5ghRLyyaXyRugjtBHb2ZISmHG3tulyMUz2W7g1MFP8Vy+s8YoziuIH2ClyvOzTCC
suY3qvKE0NYoAGOjRi+zHpyFYfFa+r3Cwxf9qQz5v3r2X5AF/qt6dvttpH+rZpc//mc1u5QscFpR
s8C7AhPwwgv+U3UfROQPKFpAYkHPhNiOfwi4/qecXbT1+OdCkb6offNLjuz/lLMo/AP8LvSPYD2h
SGIa/0/KGUxI/kYEAoQCKh+EotC/4v8XVtXf2WJFFKDDR3RdsrowPWGVCFrF6EKq32OLdwYxWbAU
AnZ5WInXtAQloAl4P8/XZRls5THFNG2eYqcwG6Mdy9k57Dttfg0zket1jr34AdRytZ3XkfD1TNgW
C3CLstGdE1Bihiraw6FrIcQS22vOA2BxLt5tdJp3GDk3kUOg+PucUwnMrMN+3cKYE1jaz8K6DPyI
2OVD1oRwdFl/soHT+wmuKqoB2c3Sn24lGo9wtizlmfnEJvcDXehhHzjQ7g0GWvkjHXY3VA7CE9as
6RB1MKSyIAptEscH3LJetC1/4Oy5NTlktPHCH4HR3SwxRlucZyMDhwgIaHGcNh0RrMc19r+3hSyL
1zBcvm6livqzAwIX1iRDDuEe5l8SOrwlsy6v9rlcxUGlDuG/AduL6QiAqvD1rmCSfYCXJmCdASk5
rwnSlheMQ4FL2lEp3V/bks9XOXg262sSoEs/YqMPSRkowfYVIDrsBBDRvC3izJ2M72WQdzcbtAxr
K3ngztgO9RLTiZrOK8nGFcjzEr2s0Ou7ehiMAKFh64ruvMugRFWdk+gpRrEvMeM4WQBAlYP7jgGB
ulZ2nQuPzidx/7AHcxfXY1+u3wmMG+6Q5Lvnj4uFMGyq+wUOMRP35IPMm//GERH4aCm0W2wcbm2X
IjSQx8CCKXqYpzIwX3ahydnTKP7ERDPsRzbsdkUFhJPX0ApH4uRH4ra0rxOwLNgxTbzbbhVzbKrg
xWXeAXyBto7haTryYVzGrwycQX/s5qjTDYZ57F28tnP3NCBq897pKGQIaDU9zz9BDBijTw4rOvfM
vZ7t2UOAv9yNbgoFqTCJITK6DrFTm/QRgpd4jiu5RjuHXDcH1WWvcgL2xVmFjpIfWd5dDKwDH1p2
CDc9DW9Kp3v+kYc+pA/TggL+SYOAYcYvYrD/MP0bKcxxLcpOSpT+uUhkQ8a4v0XBgelYiy1LALts
QUp24HJd5feys1t/To2b82fl9EK/wOt1RTw3gnRgXlMVu1xtpQmoBg9rWNLxThdjPs7NEIZjdMKi
qogO4LCmgJ8RQFqaCOt/1hdQrA/xlJNzJq28RiBYccTstBwJ6IN3xVwiHG2Nb4fU7KLiG/PPeu/z
rwqL2OuORaTtQXX9ykW21vCO5d8noIYVnVEwKwBHCrGQu63xzlD++CBOAefTER5cYqzhp4zMFc9B
xKgRGk3qDlrXa2IKtIU5lk4v8IjCmp0BHa4Hvm2vftsW2D4k7IQ9VnYFVg9vutICFUr6O6e6l3GJ
iifJd2xNxxzXXfbzivcMvV1loCesFmhW7if4gL0U44XJRcWSHEOchFfgNSEkd+uYbX1gfNtHLvsS
psv+WCq/XsEaVN8swNEQBrdkTY8c4qOGFZ2rIcoyb8mUKHMwM1qbipY4TFu7L+FxJhaYyxoXME/a
ABaZ2YsjxJvmtCsvPwiQldoQmhyQOKfafChgVZ1QEmD72RVNpBGBrVU4VSFZgzMZaXC7mfUBwQ64
Xtsatj0ytOp93mGQCzwxq9wCJBj6PveSp2oD115v13CiKw9QTwGDiUAeyYy/veDI31NYEZ3SdF6e
9OroCVuwooamIgQBkbiWIEEEQdFBdJ3QQl/5wQ7vvecA/6TNG0SFLW0OjP9Mp/mZg4vUZhnDyhKO
VMcdC+2qH2HLSqdU3rDgQjcNFD1jQeg/piXEhiuDydcL/Ja+Qzx+0TrZ7b3HrvJx1ovDTlFeaCYY
qaB0PhKeDNcgcJFDMWGp0QWTOWds/NbvBju2CH/4cstHt/0+4Y8UZIcx8Uob5zbSYufga4QFcGyj
4/I0kMyeN4clvwPz8p1g03udFEadzULVle7Ga0OWtdkBhF9KVnoAiiZOCXw5mjk19nbD4gQ+rWl3
CzJsd4yDlJyckss335nlEK3xfM7Q7zcrmbZTuevvIA75Q0oJeZqtaeHlOdxwiHVPUebj62Tvig9w
crHqDacybxMeUOwUOi1rTKfhgxIje7EQBHyAoQFzYvDa+yN6T3GWuY4fLqTEOughEjkXPVYFle+t
eE3G9FEGDBUxCMkTZpW4CdYBO+BQ+SYg0/ho8vDZLGl+Atsg+7qAe11P1MYtDTGgYsNfXNlExG8A
2NKGEaC1fep+BOOGo4WCiomfpzvW1VkJUcV/s3cm220jW7p+IpyFLtBMAYI9KVG9PcGSZBttoA20
T18fM+veynUGVavmNUynZUkkGLH33wblgr2riXPrWS8cnRVqhhNmGhqeFJ9ctAwQzxxdXthVxgAr
lrQ8QI12IVpxCNpOX9FEdbW6pqyROQJJgbdWo42u21ar5d6QerRns5jzPwRFWv150NM8EwUPARy1
MSIjGjI+j9sFZ0mqht2EitlCdeN4XDvJBwLOzkges24axiZo+z52tChNtLxFh+yLrOimPBzLLi7X
JABvdGPWV9qtUgtAlhMw1Z8xTZm9Ph+mwYlZFKFdhqvnaL38bQNExJ+mMyxoMAEi1U8YifrQrgjr
DKxv2xmNK/Cd+lm28AAIdvJ93ovs0evR2DlOWr4UAkZgp2WrpW+RqzlFxGaUbKtqQjkxeLJ+UpA6
m6qIjUvuOyrqOtE4QSPnZStUv+6LdSg3k4Wwa3KbBadDAXU3UsFOOKfVHQzQ04OmLdl5TYV8q4ZZ
grc1bv2NdofBit0rDeeMxNeYZXhrteUrdfEQUzYonpXVMuzgAC+am+SfTSutVw1trhYpJYZtV0zw
ghNtuGED385H31/e+96v97Iu5HZGOPo7ZwUMcdtru2R1PykJZ4pDAXPzRvq9POmoJ3eoOTb4B3ls
8sEdDj5Ergb96FaMZ6Yd9IXz3PQgBgKu1g/Eonnf5pz1ga8m95VCy484XtQzrKefBFmau7fehI5u
74cW8kwkF3SwldtSTUKdELl2/mZOOvN5smMJZaXBT6MkqazLQMnuz3n2nw2Zeo8N0++WOFFyYJc0
f0TmiswZGTqScBk3ZRsgE8cr0Dny5zza8gLMbO7XWjQXa0mGEKY/25WpW+6RGpOH5CLeeIEqms8Z
bAqy7xU8wNDEePDyod5I0TpcGOuX5qcCgbxhwg/b1QeKgCxE0o1hykLJJoKV7mt248xADKb6zEuD
lrT+m7N6+sdgQR4FvdEMIyfo6LyjuLW/V6n3r9yMKDfVvKJwWYbimiJX2cSzZRxyJzdeaAszL0Kb
kjdZx/lX0S2sw8lQz68j7U57d5b3q1xOaVQtmoncvOwvaIL0iyS0FaAmN+CatUY/r3J1XipDtSdC
qLK7/rCAJDdW5piGkrJXmKXkYvcoPLerpann0ZjMnRKdgM9cZ+R/zBpx/zNxxqzdFGZtT79nWXlP
/KTvHTqKAIqR/JKwazLD/PLaVokL/Ei3PCyxPifvbcE+9pAPxuh5wex46xwQeDYNLwb8SHPRSPWG
qLY8q0cIBwzMicYGY/tBWRfown3Zcp/fE2sBI0Z97SOE9XpBLHEzG0c7mdxq645+4QWj6RXJ3hNj
GTnxHaYxSjTgfRbvO0NCgbVcyOwFYd637/xe9PZOWBi6hk9UqnEBBsxrzUFaU3vGYrycpkF8Fcix
L8sq/Fvf2vlJFohBJUo2WNCpCZxBuAGiTrJTjJKZwtCSjWjyUyqWiUCQElFqmsmD4ybOQQgJRl/e
UMO3mxKzQOgu4w8wPDQefKpBOkptZ4vEPziDmf7iA2o9Jxzd0HiT+UNNc/pqgLYc/cmId5nbOhcO
U7TAmjDWrWbp2WfvtOVpjkfrU29sV10nvZ6/ybZ11z3BzkvKqjRPxmGEGO03CD67/MoU7/y8p1+t
x2k0wPjtvFTtg6GGvHyX2TL/Tgybqy+byZncQ1WP7SEtY36yqnHNfTtO7s8hySTiazv2YwjzbNAP
OErmFJLOFoepAYtCslazwq7SaLpIn5YxD8si13QGO6emogxBuRV5LrQSu1fKI+xKJrPDQJCqfTRn
MfUPi0dCzaed2DG6i2GIvzOns1Qwt/QVB73F1QMS6UrvPFSLm366StraJU49V940d+Sl85JE4cYY
LI5z4aTzcfX9mggvQyedvm6y2N3Yc2NRoGANiXsr49gow3zqm+RmiNKNL/bYNQJtSUz7gVyzSUQa
v9TvEeyrpi6s6JyQFvZVbElo6ON9gW7f3qyaxrutuSlycgSiUInA7Cyrvdl2+9bIFoUycRn2Wj68
iawvjzEWr8hahnib5b7+AIEDSr3G9t6M8+5bX1X6c0CYGrhr6bxrKl8jys6rXazFzQ7ojwvTNZHM
tabrV0Eq5/JruVdEoni1yr2tI7fwoFcjQrk+yk6MPPm6K493pfERpHxGXYKVhTJ5d5NXfFlStfXX
aOI+CJDTWt8yG9EJm2bpR3KRZY3Noez2mujUrwVVKtWAglhsEBTOQNFY/qbQV3u7GE3VBCAr7QJn
hxSKfCOWwFy3YIf1ddk64CAaNFpt7ExsL7d78vFpMZJx52q++UjM9BpN9Wps3US9gZIuNJk5RqTH
RXcaawJ31FqZZ4/Y6UtSgIEGfdN5H34mCecxdfVl1dpwKvUu3c6my9FReOYvrVHdKQWjeUoWmuYD
vfWmu0s0h2TmtgkGMZR5OKfVHOL+ZH/nA78V0uFFWXWPVzi+WQtST8iE+DQhl96wXmMVSIHuo7iw
/bNSC8S9iMVzvSRIp5OkOFSAlej/mWkOAkcUDS6mcViWO/o7zDFhqvW0MU2j2Ku7jkIkqomaMQPc
xwUS7+O4RR6VqQLJizZWg/+g92WljkqjuptBUiTzURNW4z40beqLHYSv7bMTlzUp4//HoKnlnvNJ
POud//rvUMcT6aZj/U/c8f9/0d/Yo2kQ3umzvdyja4mP93Eb/o09mvq/MEEzbGPeNXG6O+CV/wk9
2jBproVZGHwEFcE/mTTb+JcniOIBMTZxed6Zuf8Nk2a4/+YapUOP01cXkNV4EAl4u2OT/8jRKfM4
ZywoqpBZonsSICdHDSvpoe1y6P+VwkBMq2kFhZHc5e2j2ZdvbK+/6H/9OS7W0RzUZw7PEolFcgYt
jWLsHwFjhKOhNXOt2wwiEgy+P25Ks/9M2Ca3dwt2bSzEYc7MhVo7PdzVLlurit8md9wgWq1QynFi
G1a2Tz1C+6bWDJcGyaKeGA/mMD9KneEL5mQKLM24eF1mPncTTiXjONNefuy09HXO1G9EMy00zTRc
73QByZdjvImH3uW8FwX/oxsCJ42/DH/ap057rWZxnt3iA9PN0R5lckpg3DdKDgeQuiRiujjHeOXD
wWmeTAqydlVeDliK53I/reV17VvzEGvlvaeBUyg73QupL1kmbsNiP1dslKBhCFvgz+ttW+QPOcxk
NFoDdB8aYalZlARz0w/dsqcwWOxw0Fc7P5cRyUo7fAu41tr+bnOygtl03hT+wbXD4GKhws9dJhqf
ARSTwzOOtSuocOjb9ZPuL1FL92zWzlG3dodsxs3WWAdPT86jzoWbDeepkeGMbDiWKALJSwx5El7K
Arta1bqvfi8rouCtt8UFjTQ0WE8C/Ha+7F5NGoDFEmt7tZrVBfdWyXGuRVoPyhvjupmn5LvoADXd
FWKPKqeiSs1DCuG/gUE7VGlMEqkREHO/4klYrZCs0k3VWwP6iC7KU2yXkuLAhU2q9IoDIiMSaNt9
Kxh7Sm+bgTtWblvjeENEiyHx1IB7TQ0oqJZbfoDlnzvSrT8Mo6FBoAI64CIOO8PZmj0woxf3gY3s
fB2LIYDnkgEt8bs4H75H2zjnfoEdpaf2gvZCXDsFVBmbcW2UOx3jHpdvus+JrA91a8G/u/z0p2S3
eG2/XYbqvJbyDVr5UToDdkZnU/TjSyztIKZDANdqxFINrYnoq8+NHUzkepcczpDA3ldbyt1MRtnW
gbwG5qxAlCbEm6wjx8nVAQvV04zXmqi4MzTzwdEAkMbF0EDTMKY2dExveX7e4sq96isYozc4T4ZX
8YtM9VnL2iSqunZfzFYTxnoVoaNPwgwBXSgGfyOVCNfcROlkJ884CbZJU0fuEr9PC5t4YaqvNsOr
tabftqm9LSisjlZi48lhoXHdz65XJ3Tr38TPAhfM4sXs3PJ7cLJn0cUH7FpnSyxnUsPx0LTogwcX
CVy7mUQGRWw8YMfbucV88zWBEnLxz3U5v6ZtfoOmjbLaem7N5IaW8AnBXYijODDbpQh9p3oxc8sI
4sK42053jo6hyC79d6tuCbOyrnaPN7rl8V7x2HRevWlidVENncx5za2f+6HQ9L2RjyNxUGIfN4St
qPKQe79MooEDva+fJ0M79jGAgkrsZNN1eEA8oteTYsD2oBy1L6cOEb+0vz23Gw/kIchtM7+hZjrF
Sb3pJUiD6HimzAq3hOTHLgYX0n7ABGL+4BGNmYfNK4uEjPK2ZQnlwGlxYBrOsI0ts3xoc8wmTie2
Tj28tGv/ak7yAfcKmv253xW10YZKV4jkCanYTb6VBGuTvpLduXGwNbWF/56BsXtmDZviGXC32V6e
pgIl+5tfvabeq/TmNVysegtkAyQ1WTemDg7/dbzoGCzlbL4VXbdTPjiat3zXSxcqO2HhXzAIZT3u
vV7NZsRWEapEC8ScXfUcxDG2qyG0MucEDXeRNS7kIRMA3C1rIwIJ0zNfhVs9uoIP27CiMY1NmKkl
BpE3e+tAPsmPzBVPdonm05R72LxH0x7eB4GdNbbQF8dJ5wey41iT9jVdII6xd//qa0ZLRGyoEer8
hlX9J6Czs8PDen//vNduqkCQp47vVIsQn8En7Cw6aLQkdatvJeKuwBQcuexo79PAf/U2kKZe1dle
af4XfmqsarN1xMT6yFEwB7zW705hrM/jnL71dvXFcnYm3v17sc3HRJYfHOeHLtapmWYiK4ciyI3h
Te+GvQlmHMZDd3Brdt8x4+XOFxO6iURe7g4cjE6FTdTCG6kv89Fpsy/NQRLioGcLaAKibUbRxO19
I3GukEsNaeR31lvlSHeTOiXDaN48IGfjZiq70Ej8PxMF79sFOJRT3kDCgNM5yl1nPNdt8nOe9A8v
L4+rLXddnfkBl1sRJL77jUvsVA/NQwbWjw1Ua7bNODf4iU0u/6R6x6wEPJNkj5m1vEld+z0aqRn4
kzrYi/GEUSED6XfJ/3Rvk1tc7Fo9yrL9rFcu1dVwA8/DAWKIELfpsAH+PnkAhiSyuvt6YnXiOu8j
SduEch12QPpkpsxoEHCYvxDUPPJ2vnJwdecCLyiE1l1QQ7pb0wxP7tSMvEGoSfScI2PBlgTJ+HtO
jGdQ0zpUGKqU31y5Ou5InEJGTyZ5B14rVX+vNKu3mbbcEIAj9O4JMrHr4tHw7KNsvFtW48ccVqBe
f4RoW4kWCbMp+epn9rDR1x4su/juaZhLfQTopJLmFyaagsOGOAOKK94nG80zBiC0f9MS1Snulyar
n7IGZSBGNi73cj+OFRO/XzTR6nSRZ4xXeR+71HBGe/pa1v0foPR9vbYlkX3WHyzrEXTHafTS9SAb
hKbDpO9sexw31l10PpiDccmaHzhi+NHTMHPazVLQ9SL0K3a1XQo9t/EVSI1rrBwP/XaSeP8W1w1T
Xx1EYtGtVaw/Yfq+FkOq0E3wTQ5Cf2B/2vnN+qOOeZ8o4eSfrmfE/TlvSfHZm7AG1jLf8+XT0PSh
r004O5XLndV4Js99z+NcWeeslwhyteYuEoSsmpGE78hyzrCBik/LWvEsZtOlrFY9YgEfg8Lqd9KD
67IhlIJ2zV+FJw9knX23o2OEnZ9d2oT6IkNOKuxUtnesatpC2dApIYoXLdPPpojzHQfZEMWj7QVI
l9ooqWuMMHo3bpqkzLcsU2XglRDlStjnVkrk6Hf3RG4cl7GLwzRO3qcZT+y6tNbOEgqtlkkQkFR6
sk1FybnIko31sw2B4FDS54ipQQ8q1/z8a0XuuAu2/aKunHOn0RrPnOQLR2J2cb3q08U2gCbAJjwC
tDqEI8fhlGNcT2KIV4WipsjgAvNZRG1fPsBm2FEpvFdlLk/OkP3AcXgxZXbu+/zTHVwVdK7ipxF4
xs0UtwTgNQ5bP2tDlAWMAnGJTbly88hI3N/4HhyqKrSMZM/lYeLGtdscTWt7aRtkYP04PWgmVtmp
tW5q5mA2Kv06wRsp21KADsqNBk17ltO8W2Z1kqZ1TGo6X+LBQtFuGycs589r4732tocIzoNbsP3Q
mYUIy2ar6nibwsmg+ZP1ljhEPlqaG5WSK9zyajyVWK3CsXbLTa/jBvCX6ceiSPqx8Rqk/oRlCnyP
w7QLVDPih1/iQ17GT2BR5M8Oec+RmX8W83A2DJR3luFNxJhOVwdtT9hDZIaYgdetTKp9odvc3+1w
4+lDvxCbv1Rbv8Zoj2FEN7m0WNgtFdrL+uKxs8Oyty9VnzQRIfyn3lw+NDrcCCVAnNbNywuuyfOc
Wy8UbT14xfrUV8OJZ1jytk4vhkeBWG6Irx5RvtLzCeHvfLTycr+I6WSn1iFxyCoZUemSjSCiJWeg
suvhkf4SslKk9tus24usGIbXhnQqwuQf4EQIaynH01TVRWiuPJB4PTf6gNVWKwXkCFplofmPpNsd
6Db7E1vpsEO/EpXcKrlGi1jc1+LYyukdNjnflYn8iRU5Emg9NLvyzrqn5E6qYjjSt3C1/byM7lZq
zqIt6MylacWesSuymvSjdmdOHR2Ril5KtYdhGLeOpg/7tvGdJNBTcUgFx7UPNkjkjGIa51iF+FR6
BDM4Ha2uOkJtviKVOC0W7vw28z/HgcG1x1obkSizIfPpiFVRBlXZY1gcEN8bDO2w7eUYKJ9HtUcS
MoMpb0l/RQQ6LR89NWusxuIxtQesJT3yAZqlQr3o3y0lz2advXltdcpiz0ICarkR2eGfVsOn0SYP
MHSnZDt3/sRXdYyBowg6q+q2ueY06E0kLq2ufBzXrA+zNK5CY2qzW4frGyHLSjKpOEphJeHYciTO
FN7bddLt9HyIQ1JecFUn+tVK5WOaik9wejxMbn5VGtECbVdvMf0E9f07TuLm4twoVu+Kh5B5S/GP
4IDptDbSvfrDNMTdnpDQ6ptiiM2FXzE9Lz+d0bpL9F/5uH4Tuo1y575fdNJkKu9++U3WhNqaPjvV
92KV747VyW1nyS2uYWR5XbsGy1xMkdJKuS2K1fiZGggJsGWTLGCYCw+iZsFoNuWZSolPI22Y4Qy+
SmaODu6S3nUMRPlSMhusJHo7BXkDzqKxQABbGjm8qJ1tGue8eNpHnt7w6G6ImTmJCmd4n1UvKxYw
1hDco52LVdwFciVhIRt/eXW0UpMVj4wg1iG21WMzYutSBNzGCaEUY/HkWA8+qQJhC34TmG63oe/4
0DTL0a7bo6PPhIl4YptBLmz61MEbS/MdDXIfoNagJqbgUBycJXI0M+NGt29K/5gRuhzMxr5TpyDg
1sGpBnqhPCgIJJFIfNa31sV0ZC2XmNM7npZr3VvdNnatB1MKtIN3WxFOqHq6QTmK0FTZda3rU9br
FzTZF8UIljrVa193L7IRz35RvxmouPqU/ilh9Hs6oqM0XV6AEeyg8ftHF6KGyYSmjNqc6MAzf2Cm
MgJKgzuW3eEjzwk+al87KYhtR+KzN53lV7faxxbmCHOov4+n+xpPXFGB9TbQUW+F8eqYoWhgQrop
YzGujqOfo25AjhwkfI4DUqGOypxw3n5b5vvEgTiu7S0b4SXGpPw4Sce/1I28kAJ31NFdh/oYP6Td
WB4EbawV36eTFPOC3f/u3faMByl0sFkB4zLWifbs4gSxXeyFTvaxys92eBTku/huOKui2rjauFUN
M4me6yEaZC5SIz5Ide27wb1btZ+QJq+QeFISO5M+L5arnfRpUBtY0GLbjiOzvqtfF9d+oUr81eox
I0n+AplQnQHlex8po9Kqf4kVK4hbrdcuc8PVJA9r6Jq97hjXpkfHFY97p+tfMhpsyb75FLn4dFvX
RS72h4LFQw6SICv9oSWw6IpUCTGZ9svgJ3q3McXruvdBaU69H1TxC2MfcP+4jNdlgasj4DM0STje
uK3wApUhzSh9negSPwY3L+QmWXChLTlaaaSP4VQP2s4A57Pmip+95oPiV5n5p0unhJeMQcc2Vbwz
7Tq/jMKjkLZ36XVRlhHN8BbBZBbFxo61NewH8fx/2PLf2LJhkAb337gz1Ge5/BNW/uvv/w0pGx5m
ClBbtKnW/0OH/4aUnX+BWjp0GlIYQ+YgudP/BSm7/9JJmdOpByShEjUyOG9f/1UihdkDnQmmbkcn
8of6Rft/AynzLf4ZaveXLQQsGXe8rgsgalSz/8STayHbVaGbpZxeTafc1T8diEoaTCnSWM0cpZgw
0v+hW8KgEfnfvi3B6HhBDEBsC1bE/PdqQpMwnM42lI48H+XFazN5eXXAjdG4Gz8mYA2rZZ875zpe
muaa516NE3+KuSmYv6v2RFmr6I4YKZC2WGN3v8x7F8cDNHO2HmzGxajhtf1lJKYRM/gipQwJpfPr
bV66i/7DK2vd2jd+1zZHvc9kvREWdk1yT8Z5Q1BLbJ2aAtNKQAhX854kw/JLG3OrDdeeQSMhDbMN
YpLsP8YiT8ftZGcrY4ePQOcxX/Tm2cFYGbPSN8jqyAK9R/v1sK+HcvXtD6ENa7LTPAfAJi8Qa6Gr
h1ewoh4WAQA3h44nncwBp7SEoUEa+iR5Qmndo57g/zmfaE8anY5lyi071PpdZ08HRUiKfOr9LCbT
NBn9nTSG4UYrKAB8kniQl46t/5BSf9DamdgTbU2mCyaQapuSA+kgIpvcD0ZOZjFR93b9GE9uLbdl
Wc/ac29ZZHGpyRrKs77GBAN5DsLRnUH+1Y/JqJz3GXV8VJkdR5RoZPPDa7zuQcdv/TX0NgoTQY4L
WH4GxRDV093uYbhAGV963cspslvBL40CEA+Fp5mGx24vTWOv3zUIDGGpv2ESJAQta/XCJRYh4bSL
TesZpZ4rYCIQKjFkJSrCiqCidZhI5gnIDeE6IQJuHJ976fE9mcPaHzpKHValhewRq2fLZ2d01yP0
XH0t+l6zj14tsxfXro1smyc0FAD5xfm3LpGVYo5uRRYVWmk6O8KemILadbUxHlG2i99oHc2SxZzI
DCt+6HJtnH6hHZoN6+j77T2+zIaFbI6LPrAPKbvn8qNDOIdM0Ovmhz4iJn8sNJv3frRbkhQUVkSu
ixE5d/3At4Zx3HYsLWjwiMfqHovesIrHFsNQsYuXu/EIjzTJVTulLJ4vA6NSf5vbTmNcZG2rMDpN
pmlNj3hBqvxVNmZangWPPU+hU9z/NulN/WDpwX/+IY1d2biffeS5KF99/uV4nV232HQFezviZVxG
+JcNBMkj3Ul+lcCQFrHr/LQTLVmIcZROv21cJ9XeuxbN4G5NR55mC8/wjxFa2ooglCSIHrKyPKys
nv+ZNAA0FaXg0LlEa/Q/FjHb93Q59BZ8UmpBjbSr5mhYEr8KKd7h67WhU/qOxcQoXlGh8VHRm5m5
0R5qIj1clXbF4+TYjXxRaLH6qJMZ54bqSSaPct/PWJCdnAvebrXs0C55TsXPQq/qN34RYqmdGbjv
zl1UvxUBfX/Qxvp3WV4jfqSVt96hfkNtkWQcC9jbrZas3ptFdqS/nURvvyRt5l7rwdBxBJd75N1B
i3Vz1k0zREqeb0yS9EAW3V3Wu4d8NNXPwV263R1IXhPxaoHy7EXCW6WqMUBaloQKP/SjD6/32Apd
CweJOTtwELSfrMKI38bVG7qoMLXMvTlm9VJZ8k+L4EcRADGLHeGJxmEggo6EiGzg1c+sa8phXKIa
sqfnyuAgLDOz/mXC6QfFrDu3spYwEBlS1US8s5FmAUE99mZYjbfGq39L3ueL2yoE0rax1+aJZBwg
hoNbDV+Vkg/3npLIVFO60WPtWct9TF49FXuk1RSPwNEBuSbtEa/qpsXBOmVq1yg93fZplhI0NrkX
9GKKx2FkLgM3Qece+b3BujDUV7eqOFg9z23uetfs6ufpm8dGn9krrRuJqSJyDgnKyLPmw0gMi135
rbKXk0fsPnRNchxWjx0qbY+KwJvOKWyMvu0WLeN5Jb+eGY27wBrWU1L35RbuC2Au9jOa8ghoa8FJ
LIUT2B7yJ24wUgZrPrKJLY9mwzGKT2HLUSXeV3d5oSGdIY9JcZ+ia2X3gOCzdfAA4o8C1DbnOB5/
Nivtul3FcNi2toK7c5DmFpOHIhwFaDJYu4GgBFKDKcIdaLO2fpkeO7xR7pkEoZN6ufxAYqHSMGaf
qtIJg/qoEwVmaMQSJC+Wn2+5+YlZ84Hv17lTgFWebOGEaBMqYDfSYauPlndrdWidwFLtxU6cY1JU
/nWIxU1vxilMweTIDRrex9G96TlCQ+bzM4v5fvSoH4KLu5oZlmUy/tns7HyXNEseWYW5IJwoHwWx
qRsDKyZTrZUcfa1gARY9F5VWVNlBa/yvfOzhR21m4gqAEIYIHDjH4pGs080nrDAgv2KNxFTeyCsk
N5mmyzboVK9IZfWW6pPUJY4mDX2RtmlmEKNsFeSggPu3LP7ltBsNmgCnyslfFz2ewG6o8OOlZhPK
yI9KPnB9Af1ma08KpDHQHJ6aQ3Hs4rl5qZRrfPqtTH762Jyd0HE7v4jI3j5zciwPHd5IqHi8fiCA
kNNrUX2mcd/d8y+XdTPInOCFpeE1m7uElGlR7BOHPNqgy60mjwY22Zce9CMP0nxKG6h9W4tQ/ddR
zH1xwaRXcjYmK4Y5hJQ/5lQZ+05PMRI4ZhuRjJPdSMpCNKUVI9DMvDgPeBQ+WbjKyEs0QMyW+Gmi
CI2kdr5E4Svj7Cu+jITfJNFJF2RgRPozNrvGGYluUYMTJquWQo0m8x96jIlTqmvspPWiZe/Ca7Dr
oXVyQrCMItkMhoDsLuLWzCLMPM646Z04TQNTJ6855G303nUka1eZJSSyVGaqe1uiCvRbIvGMbjS9
4pc2Jzqfk7zXrnKF7g/ipnN3RBjglkdO/CA1o9/F2IS/fH0s9qs+6Uei293QdxMrgtZUmzJBwwwa
+Vd0SM7GXaIV5Oh1iE/lSb25jeirYBlWa+P0WtFeSPQnTjAdAWDqokc41BXtc0tw2d7kT/EnkD91
oEjA3DQsYdz6STJ+G55Ydha08EfbGFbJkUiwRFjZc9oCXg3pPiEW86MfiP8osD3h8Rg1vw9km+lv
7uTvWl/gbZWt2sd2Jw+61GdARo0zBxuTCAGf7QscjXtMTFk/e7P7nhFVsun7kSgrfez32CGra2Z7
BCNUDmB4bxCrYBbmpkNt8dL1iO+4YsnbiKsGh8M87QhUs25ZaWd7mwN0r1ozPxBbVIJfALsNK5G3
DdfhySWvYEdMkc+wUwL5IeEn3q5wbiOz9m3oBgS0eNNOSog/M+v/gQwdDuHWG/HYlkNXR7l0az/w
6wTVNWz30enZkFMzK+VGQ5+sR0ks5Xfr9T0kaj9WB88fq+s6+9uh7mKo5Q53VboOPR9tSxUuKu6O
CStx8nhnaKvaeHWufS1ln37oXU9lo/Cb8kBhvR/v3dFAodwQ7UxEUImf16lPPSLFcG4IMuRO7Y3A
U2rCJj53oJMsFfgL/dCaCBmVYLU3jh4yEriExC5F9M/cm0L9rcZY7kZtHbyw6bNuo3D+BAVS3GNc
FuTAmat6VZaljVhYNbQhvZ6fFJqZrTQn64fPolP/tgnNw+NGRhPAsbOqh6L3p7cGEZJ9z2x0uqCE
SLnH6sXq2QNTvFgdghKbZLknNkoQglVzpx0sL0uaN8Ny9uXAYb3YK3Rtqffzy6QbsOPe4KV/HKnz
SOeE6/xEMy5CbDe0ceuLb4Wt3TUTrZ5Ee4XjpPu7prr7CZwZnThZPkUIhbl8NZPZ5FviQbE2d445
PziT5lnHIvEIs3KUuAed4Y52TxicbyViQRTehV+TNDV2LvFxlnzB7EnoSin740DUxrGSJYI/3HER
xvrvplVGS9KxMZ7JqdA0NJ9pe9PmZTrmoooJQLXKyMwURIlewFSXyWT8B3tntls3dm7rVwlyfRiw
meyAnZvF1S+1ttX5hpBkiX1PTk7y6c9H2fvEUiWqXZcbOEHKqLKkRbGbzf+P8Y3tjEggCyy58Ci1
hgaZmVBKD4ZQRmIjWe5E8BRrrH1jjZVnStmmr2wzzoB+N0WyMwfXXIc8mXvLtR+B2E5fEqfPs+04
4i1YsxSjH9DXOW67Ujv0jNRnw0J5HGRyGzpxcmJUN05eMdsXMkEV0zJq7nyvMUFWY2sRjOKX9li6
GxNSKmuAKLnB5FwGLur4TTWZ8blki73uUpx5gNXrO9AJ3Zlq8eFroZ7tysq7SYFjHXQIP2cIkcub
VqFWmWuVbOhNdTvq9gQzmmS0bBmDatQ6A63EAhvMir7ceJ5RuQviCRjgpkoSFvozT/OAU78Ujfoy
S+Xs7FJnoZFUJK6ukQh3w8lmQ7mJp4amo6CxtUqY8nfKbORBL2mRnOE+1bZLtePolQ48bF4ZbU9b
odpS1aejjlAOKuaUsEKs/ZpOnDVU9q3TeSIIS/bdacRbO9BlYxKfu2VXCaYrzDnhrMdgEirH2Rag
LM7zpnRvo3CaX1MgALSAdH2+LPT2kg0kNbmG33bj51JQcszxr2SNllECw2OLk461oub0lU4zmhas
nnqCu1UD2k/a+UvfpvYaX7nj7/JRy64cNHCIjwRtDgypNQNYZPuItuBhxschhxActC4kZdz+dK+J
Q/rRVPO0KQZ8ZlOciJY+qxb3W8I2LBlUIDV5INlmnkZ3pLRZs7U802A4HPBWhiusvNh8Kl556Bzi
yZkoxE1odY551xFlqg8dJPxkEBBgphS/Q8QGI1nFrSdp91d6tsbKGd1ZUdY8QKcCcAhq+IthDQ1l
woiitecmx7JGyLhqu7z4NowdlgKnVAKjbFb5rzZD0Tfcgi9FpJh1ZcQiODY72gfceX+pxofmHfh9
GtpmWlvPrY4OzOqZ4FgGLO1UFSv2p31Wn2I42Qe0Y3KrtXFDXTn3ok3T6Jg3sVGO0Dh6UOFKxEGW
GMWayiQFzxaOtWYP3R2TG37asbUuhln1exocBKnqPDNmADci/+qnIN9zQBDfYNhmF/hVm5WkbszV
904ut+WIuJoiL51pqLlOhurRYYxnotCz9Efe5d1W5kNiPU/Ixx/zQiu4sZP7lPToMWq7fpNeVwed
NvPCZW9TA4cMGYnMxdF4DYsXTyO+k0IdBmnYX9FsmHJfm31510tuOpXjzCICVtcAwQ1lwiaQxdQJ
lRQk3DnvfX09ZEm2MxtodMHUZ8k1LDmSmuARO99zA1dfQM2miNfmXHeotkGq5nvXpPmCxaZznwDi
4WnI7HF2A2+alXWIu7h8zMupedS1Yr6BHT1nK4XpuOU1Yl3K1cMScY7nbKIPhTdUnLJsGiGkefEd
jdjFa9Oj7d63rDhfWZx1PKgkudAgSbTkHHNWNKwJamovlVUYD1SndMwq9hidXPzbd03hfmP+xsWh
j131YxxcPQ5qSP90nbOpe0Q9bR7HuGQ7Hr7Vt2wAeC3jUV0+My/I+DCS83QNd0bWwKid9ibBAksF
i0ZWHDSUXPZzjI0dbn8tj5o3N5vYoJ+a9DSN8T8iHtORX9wNNc3ENDdAN7ehHT1C/qCwYMNnYKcU
So1agxprKz8MllfeSYeGDGhig+qa1rtUBrIpVhGhOB09Y7+38nitEo8/4WsnlCliQRWrL4zkuxI5
E0w7VFQiYgAtzP9FbKIsb22jPsJs6eugIn/kmZ9m0Y+FxWOnltcPfayFp7KrMRmvtDSrcS/4LR9S
20xRay1qdHjE9M9Z2dPF3Qh0Ezee0c0BMxPfxjuJdF0CH+YdwlpYLDMWf4/FajnRpXZiJjSlPC86
RlGJ2MDHM5UfktDWgXFnUJdrCjphMeh1UFB3gAHZmQBtAkqDdXVJyCkXwzTSmYZqPDtzccpJGHbN
VT2NlJ1A72rz1sV8pq3I0Iy6Kwe+Fuk/vqofSmFzrXAJ8BGjF/KnkRZmQVuNeebGMktUM2x/rfym
NSZuf9vXXo+jZmAW0tIc/wEy08bKzjtyX5ungpxFa1OEVFh/lXKoX3GR8DBSCoK8nORncaolWPca
N6yAI1jIUmDa6goF2JCqa7XI69HP8wGmjeWNiXip7Vg16+UT8Rw2OphO5x44dcTJOZbie2BiNdmm
syPD2U323FDyGlufCzVkLaeEpoLP77lPVF7ruqwuNUPn/lNoM4pT0zZF95C7Bn8T1eFc3egm+J1r
hks669jFRXauiZZ7hTWKMy0mJVI7mDCoZRcGQ09xBj91uGPh3/VIvlTY3hhYDOrtSCTDMqGBhNgN
pP4ifvVqPq3oZn7RdqzsHDbjcqqE4gzOgTKg1gRlATCIKR2Ledp2jCiS3wEhFgQ1n7qWRdnOc6yQ
9pEG2mbhTHKKKhf8+iatLuRRNRDoZCB2oe1EcUZ6BDKTVonbRHk4qAcv3Re2sc1Kdy6+kS47Oqv/
o5txSblNEFnShxiqiFcJZya7tKsvBZCg6kA8of3wW2PlF13qb+VQXFVJ2Xf//PuHgCFT93xTeMLj
RTcd3sMlDug3ATx9NtPXEaqtYtNqLktl0RPtC+ks5jS3TbaWMaBr+vyY5h8Oys/6punYBgtBE53/
+4OymKY3w+Jp5bha/UD1TqL842l4adnerU0kGEcxdQ3RWnIh4udDqWkI9VLGzjFrrnMg5HXgSzzQ
qQkHtVR6sZ2sxv5OkEc/rm384BhvZvjQq6m3ypKNS+/dCEeTX93GiAngaoxjXwGER/mZws78/Pw+
JBtxKaGtWA7AL083EQF+uKazZtYG08e0Yg+c8GxX7QFZd7PuLFtdtaMYzy13RNKM///b50f+44U1
8E1Y2CkocjnQ+t5f2IZXTSYlSn+Zmiwss9w5UDWOX2K7ZgPh04H6s9itj9nInCyLVs937aUhZ0Bw
eX/Itky6QRaUkdoiDy9mISEsIZvBhzCT49KEvndWZI17iZ+0PpYeKlXq98iQ9QHx1lYDv2is4hgW
4J88ZB+dHdwCbCVLCBndQs90P1wK6Nlm9hYGkYemuvKKQl2lcctyEao6a4PPr/tyR38nsi0HE7pL
fRMkDm/ThzvuTxj44G8MyAkKNlc4Hq0h8FUkDp8f5+NJ4XqhzwYGa3myfC77+4s9yTlNeacqXs6O
EVmnVpTjnYjlEFDKYG74/HAfH2QOZ/IcQTKBiU9Y19Lt/G1wKCcjKRmPqlX9NvEAjaL3QALQMvyF
GYN+3k1LEYqJgcryzBpr/fkvYLzl6/1+Zel1kifomsKmper8/Ppvv0ICh1Fl9IVWrO+b4S7u8lnb
gKbuHTqQWnTJmkNI/BZRTbcAkcZDOAOXocbTQLQYXEz8izCQiklPU/Gii2IAz9gCcL32JqjpFYZ6
gNxhbwE1h/ctKbL1jB8BUOWEPcZszntlpVCAK21BGoQM0flqQlun77F0avHaHnrG/p9tGXifTLQ0
EpY1qCAg+tKkNt3SEhAtIlpNdd9JAhLJqWQha17QiViEUDmBEvs2R7h+lY+Km+h3yqhu2FswodK5
oTvYIGakeSV1Ptgrda58N4TEBsIGWabeMeTPSmqgJLIqtMn4sNzryJ/428YmjhIRlOUOK8GIZ+xG
3V5m4jRmNWDKgl++avsl26bnVjKuRY9RjScb46XhHQsckYi5enc4S73Mf9WJZ+FykZLNGiCkzXAc
eicM7yCA5qxM4ji+ndt+vna1qWcyNUENrew8pCtlUn/Pz5K2XqRypO3mZ72nqXmPR3gaXuwc+OW+
8uNB+4oMMOwPUyWZ7hFV+BQnaisl6nH2yECrLI/PsRIqSRtzbkqAvT5LKohyMauoDIBMt6VOk+w0
QDysm+nmzPuwi7T+0BeKCbqY2oR+3tt6xMYSkBxVJTS1TayFaNKVSum4Dke9OCl3LIDfJA3l68Gf
6mYj3z5hSAQHGWjQpGvQMQ2I6ChJ/D29vbeL4HLSLm1wXF5axS87s8aHrV3IuLvqlV8/dHPa07yp
VUilGfRMYqN/Nq2WpybV6XNMRAZchH1fFpuwzkK6+pr3uDiwu7Skt+CU6XRhOIINZN6lk3b8uUpT
EPAQcadS4CmDKIyVyn01qsy8xnaJ5gmGibDXITHuKAebuvyzae+D9sE0HIYKllA+w67tIGJ7P1r4
DopzywBPlJAGoIKInuI158g45SGQ0QOjiS9Sb+AWfD5IfBx8yd4WTLMuxzdZTnxcTYAI1vPQQ7+Z
5zj0V5FGaXldsbu9+vw4HyfXN+gm6yUb3YDjeu6H0ZBWVOyTH0iBAAD9yTJY5vPyLl3fvGwfZJRI
40+Gv2U4fzf4+chZmF7J98Y8icbj/RWlkivQtFbE1Viaexv7RvGCWRjnUpz69kL8Jq1nlc/IoU6k
Alb3Pa/h6+cn/YcZBwAqSgbIpuhnEAp8ELSMvEVwOWjIznHiX5LaQLQYKUgv/tTyUn9+rD88QBzL
Bmzq2ZgGXAI2359uPESlaIU7Y5yssifyQ5NmJeKcv/AlqG639dSPn4qHv35cx2GJIIi79HCjvj8u
3GBTKwuHdtjoqatqYnNEAc+9NkwDqQlurR9FNPFkfX5UXsgPtxeLJFxE1/aExZJRWB9vb1yBpQoN
gg71Pr/U9a47TkJvcZNPeVlv0Jw5PxK8YK92Uhk/bK2XeWCmXvfYxVbSbzRYAD/MKm3NDRIS+5TR
2Juwdfn5tVtI62ahiZ75iqIjzBSZ3vr0iB+LBCM4uTCex+6XohszoJyoLyZJjeM6khLQoLcoaQDt
HW1eBrhfoz89WrZE7w/prUnPGDTp/DRO9TT2odbsZsNUByQTpXelDBCztPjaKLmHQVf08EQwDfrW
ytHcwtq5b9vegflaC2r6W9CjJC7wA9pxZgHfhGG36kJvBudZzYI0RaeU2h4dDINpLCBGrdoBigId
5GX77rc1f1++1Xw0i+X+ecEW3LsScuITopyQlgsdzfyXzI0Muqvz2OvFEVgOSXOdhw4SFERRsBU1
u4LPLOPKZD7zSd/rrBm1B0lGD2wiOVJO2++8kfCYtwmRioTvjal22dG2/4o1fvnlIrBpGBPmH2lf
LoWvBGxBZxNPgcJwxEPMPj2GeeWpnZ3lAghvidzGKOVrnlukUjqZjJiPJ4+Yk454Ef2sQxMJBScT
/bqGLC32VV0STedodniXxAsSZyoGf69gD93DGB9vbSy3LA80x66PWmXZp7LFpxeAiPGSTel73Q4r
D492j0huTxeZOEWghsxMZBr0IvDUKNsTeYFoxurRPv0cqkmd4ux0OofZ2c9aTSqSsnuo43G5Vb7H
VF1HBLbuf34/DRovOunktHlnSd964gwYanav7MoiGcpRoECm2ccNigj9AZus802gfqGoA0V3/o5a
JTuVhganXNZaQzGb1efOhhK+HSccVNvcV2ER6DPoi/O0pC68bfEmNRvEGQWgm7GbZJArRxhrG90N
HA/L5mH+qUqZ24lfmSCmqN45hUchOZ+Y0ahK1zEhrLwjYCDebm7aJtYc1E5b+adqUmr3+Zv/x/fe
ZlVrEMcsDMdAs/h+vMF6Wvu9ShvcZBQ/UC3XmXZd9fVcPr0d6C/hUL9VBf//r+VnnoG4t0kU92+e
+X/913nyjL+6eu0/fte7H4JR/evAC0373X8Qn0iN93p4aacvL92Q/zwAOOvlO/+nX/zby9unfJvq
l3/+/bkayn75NKKIyndKUJOr+Z+Vo8fH4jF5fvzDT/zUjpKL+Q9eWioPPjtW4fzGI8Bt8g9r2Wcw
Er9pR5ck8F9AAiSntonolJKOCyMA9sD/U48aCEsJMXY8OAUmszQ7sr8CJLCWqeZfM75t22zsSBu0
eDKA5dI1fv9o4KruF2Rnup0NvSEzie3Po5fA3ViNQggaQFVZ5ysKfcaXytB5bwwCGCQZV1ABaVJO
+OSELtXiXOhou+iaIZDwxHN4Dl7YPetRyhfrgqLHvFEWIOzBybW9m1BhWaEXm25K35/ZINXNAHCg
k9ld3WNp3NgGPccwLr5MOXqKoMF6yDI08pCnj3auaO7OWN+DPFRTiSHZxUg5s4ICJRTZ1m3R+rq1
Li1hnbEZr+6bvMZOWYcUmaifhJfIR1FhlZkU9k5zBj/dNXZnXHWswcHiWYW6dTwtrwI8dzNqgwyx
X1A0o9BYaZIWthKad0HXMVNraRoLqoeqKsrGQt0QIqDvUbDly5hhZLiZ9WLYYvQ27mj3mE8ujx/u
AJ2UusF02nGFxzMy2D1SVt70A/G6G2MedNCOmrijIV0kgA4y/8lNGjBS42hTRndxgAY6rQBSSbEk
YUSbPe2bAVMTb1rF2Oez8BgPrNlJZJ6HmJsDczG9r91OwyQSsyZaQWfp2OUZ4MJWbm8QOwwDXvvu
qxRva0gVWmyxIGMIs1r3sdJMws9Iue7vzcKKn8OQ53NVOXV4aY6ILCmBm621jgkF/W40gDZWeBLo
eNWuEPOZHLP0HrUsfi5HenjAjCwdgpg4KnCzUku+t7TJYUMUyOwCNibWi2wGlQSswPF90JdNtx2g
uHtphnSQHVbbkBgZRxcLGHByQZIDClONPSnG0xjUTDhIcY20URX4KeORyp4Ye5xfxUzozW/v+r8p
Zr5frC5vD8pe/rF5UykY+B/qimnVOUsfJ9nSlAYYzE2kPS3MLdKUP6t7vV+acyheT93FKrKIxtkN
fIBa0wbLwfe5Kdzg5gqi+oItH7XAs1t0RbHPnNMk8qzmX6+MVB9/Sr7/0sD+H0ftdyP9pXxp+6F9
+dv5Y939bTuUPx7RY5b/C0Z61sQLFOY/j/VfqWhzWo9t//Juivj1g7+GfMcCNGMLYmFsy6KatQze
v/DXfIlimQOzhpKa76L7+33Ip5zpIeTXTYLq+bF/DfkeZGw6KTq4UeZu8y/Rr42Pj6zn2K7PvscV
FiZnDOfvB/y+IuV0CoW1HouIpBDIYrAfGyBYVGvqWxgCtPKr8hs4LxzBaUROK5KroB4wrWtOetcn
wxgIhzXOb1fy37xJb3uP3ycifi9v2eVaLo0B/u3D7zXm1E5LW1rrOhvHVY+QaG+3+mnIpyfoJdqG
Lfd3zLbUbgmrrmuU0+VSYcqr24ke2MHNdy45fesWJ6thtEvOO/mSeXTuR3N+Bl2fUFVkEIBPvKt5
DnEnjm4OdWuBk7TQOzAFMJ+gZ2DbR+5ZQA7uzuyYc7wM1FuNWIBy4QkGR/7zxP//m/VrebWQnTCI
/PY0LGu0X1+8eCxYex0f68d3L9Tb9/9y39jWPxhjadv891vEF/9BuMlvr8N/L5uEzbLJ0g2X4BML
/cNSO1gaO/E//w79iVUYFWXeLh/9Clvjv7Bssnjnfl828ZRaJF3hPGVZDY/+zfnzvlDdSXKssvKK
URu0GyjFFY4RUKuJDiFckX3gKqROQz/eeP54kS5z5I6oXPTvue0cEqgwA1Yd2vm6O7zUChneEjTY
kfRRJFvEB/OFssrvHalSYXLtm+F+nBAmm3RYgllpxRqNMFRK3YZgkmA5DouxXLl2+ihSOFDurCWb
MaLPxENLxF+Bn7GjhAqdOUbxD7sjye/nKZ6JdDd/RNNUBKHXwuKOLruoPyVp9dwDbN4WkwZYwXIj
XBlfAVZ1wRBDuCX3zlr7o3nnVRNImkLs/cyNL7Q8zjfwu/I7qobFuUV7Yp+2/S67Sq/gfu17P4KJ
eRaJdu2BCvfnk8yiL1qOdNsdmxoZjIEdOlPaZo6i+0Y3ABRQzVsVz35FfRPPMe84gHSc4b61JR8p
mH2sseJ5yMoaWa4NVaYbFetMjCF2iacz3EQktdDLW2tuaq9G9vFqdNZVowWO+QyBJpUBIEKrREON
E5fCf7VqusrYk51okdzbW681vObLCKHgGtShuNda7bEAuRgUjBJ0/XVssdEMesEqfqQQdVddhFaz
b61q0fFFO1MHfkC7taUzXiMhm6tnOSgS7OkQbBbfyLGbmnytHHqPrbAZcpFdgDvRE5KXO2KRK2wT
vkFAOTLB5lsPCuOSPpa7m5XA6aTJ+CzBP7U2+uw+akaGNS1/kjmQbDiIGFRYEVFzTzEhhDK/p+xm
sHsyCqyuPLZD3XzP5UQo4ETSndH0UIJG5dLKr54goRnBMLkPZR5B/kRWHdiko21SCy4fEdjxlljr
r9y8JMBkHx37xfLiNo7a0x67nlDl4izJw00jSPuS9lR9xegT7ZAU3tiL41sU0C3DJREsGkqx9sax
O85jEl7pfehhGpjEqRRj9EAig7vpy1mtiYYzYEjYPpG7pKs8gp+G5SOXh5zMUoSuRMboOfoNq9QR
YINPOxLs4B5QbFHFkp0TaI2H8hjJdzCMkzijGASAS4FKiE38Pwlo3BXlADo/UK8Qqbtyk5B0TjOj
beQrdgF5XmCyWqCHrrnJRqQMtPxHyI/bxNhu5ThKtCNzuDZNFV8u/rANTOWlQAI+IqPIFWRzhVME
Kdy201zeV0N0JM4QSdsRzAvcRFr7PJxRNgsC5ggda+7z2GhWiBr8YND7bmfiFzsZnWo3TurZJIJO
AxphFrkYSRFScR30VenMMM5iBcBkkXl47LUOsWl2ATIntYJSHm16kOIH5SMo1mRN3KhVhDSULEHO
N4mzbiRvSiQTQSKtW0cb41Vv+BOgNEaxVjl3aBKNnaoMN0jc5NWFRkQ+EyLw0eZ0tGG6LNuaQgih
v8AdFjgQLBNqXdG4jqIRf8oMwp8SNEVCMCbkyGvIVFtwCXmVW4fWp6RoD+inE0MVG1OSp46iYCB8
L0cVV9HsbemSrNoomjdTMWargXga9nJsXqeI6qJTJI+jZvsrhOTVMeJ0V5nWTltPb0tgnmigi2F+
YFVPPxxK8poM63itqZZO1oiS37PsatPWnbvHCOaQR04g9G9z279Z6Xzocb5NHT7rG4httoOy/ENL
VSuJChgRWl7R1zgVWCVt3gQdPhsS55vFAhcQu334/JhvrZB/ra6Yr9g/WBzTpxJl4VX5cNBsrAkP
Usq4wla8mpulAYnKKP3Rj1wZCsJF93Uh07nXUAVWFvkinx//D9OlgzloqVnQMdGBSXyoMkyIXHgo
XOuqzdLvKAvvG0vAP+qtv1boQgNBu4QKl6B1wb8vrtvfp+XQKMOqcRv/SkIdmfxnPf5r0UIfD+B+
2IVNhV+ZjckBOus87S5ScZ0Wj59fq6UI/+5WUSUyqcksxSL6Hx+ttbj7HK3HC3A1jFB/JGB8lNni
Whevdfz8+aH+eFuWFpMtPKiUy9Zj+fpvvW7QU84MHDu99vwefl331U+mh3b0nj4/zLJ0f39GeGQd
nYoVizPBn+8P4/pDgtYtTq7N/os13wIEXhnDc9yUf/JmfTwdQWdZ0Llkd8VGwlkWnb+fzmRrnTF5
cLBcyi9m/qglXzGCfX4uxnKHfz8ZDuLTdXRcV6ewRzH1/UGkaCMkJiK6Kgn/0qEjTPpV6mPFOCt1
eSSblS05IWjh7efH/VCocxcw6RIDSCWeYqJjfmx2Jh6upDlO0ysVESjSg+I8J2gNibCCQ2nq4QAY
uIQQLyt9M1LuDaSjW9/Ngfes14CO6COQUGlXARpo+xqfsDxMuvOiIhtuWIXDy/V7d1fS9twY0q4D
T2Mg7hBdsrBtYDthE2DZ4mBXrolVxutsU0eTRr+SAkCPU4QkKZn2ePH5aX98dBbDPchk1ySviTW/
9eGFrkGg+za8lCtoCLH1qg2vvQJfCD7p8+PwQC5Px/sby4YcDz3/M9CfOB/GKER2qU68p3vpZmiD
8rIE/klI7L43U7WvVN0BD59AlS4ErZ53d0c2jwGtBLwY1w7BRmmgdmZlHMlGbiikUXwjJXRLN+fZ
7uDn+XjtjjEEWOJBIIvrepoEgzLIpKDfLw5tJcMzl+Umu4PRvNCTVAXdgPGpRUS8JhbRO0WkxGOh
HLrKPNg6jsUyN8YLWfXFt9gnr3QaFcbS2IpeVUP1ay7rdDwu3YYNylZW6TSDtu04YJ8ZrWwdae0N
3kGJtgMKaUmpjXAuiD/zeMzoSmytrqAnKON+7Xj1Q63gGsvahJpORTtQpvIvEh0LIOZ8VKmKkgA4
EI18GXp0d2By8Okh19hReY7Pu6VYibS+uvSId/7iZihJy7Lzvi+ab9Ig6jA+A1Df3CCBbM5jUThH
14kIru1KUNblmG8TMxZPCXf16NnlsHZGme3s3HN/YCodgc27IFPqUd8QZ4A0wzOijeUsWSAeawpC
v8dtCz2xAF9KUKt8cONKrEU29NgPTCfIp7jZtQkoNTOKv+hmfY9kH5NJp5ztkgKNSjZVp4geIlU2
mdlr01JyWzVwkNj01ec0fspND6Md2yJuHpZXS3phDFclF/MFdblyi/oQzylxL+uohcLZ4JDGBOr2
LDHRELNXG/aVzOKNURPUG9MyIhCEcBnUzbp73ogsPxDoy1bAy71rw9U5QKrMdE9k1C0YBkzsiJS3
nUUD29R0Gj2N1x+MIvVPRj6IMxyR+lnrjPAXcns+MrsQY4a3dOvIHEOZ0j2W176WbrWu9sRLOtjn
rA5hBhGTSZU/q76g/yNllmDkF8I2TcA2Xju8dMV8X3o5kFGvHY8TaXBnlFbw34Fa/FJZfnMainJ8
jQbvCd1PC8apdbYdOYpQvWq15UJrl8C65+tsJMZkCcneGyUuTK9S1iW9O4N7Co6HHZJzSN3O2sYV
CUkp2VL0AgAFl0AJINNFtyjf5JbQYLwbvYrRkLrFK8oi1NA2oqMCw8wmxpZyYgXkHWajzY9El4gg
Kqb6UFIQC8Z0NlcOzb9tlwoJJrfIAdOoAgqd6KzrVkp8xgMB6IZmFwSXyjBgH1Fv8tnutzRyaO1l
UI67CVgx0IpH4BjlprR6cESiBgWkw+00KF2zyIO5x2Y9enExua+sCjwEyDyq8NkQruekefQmpDql
rV9XDrnQdhX1BzTI1YWmyADIRCzxf072PqPjdGAhOZ21CIu3DcbFg+GUEd/s6Guj6uc1VopkhTtl
TFdinnIaIpB9mbvGk9/gxpmMgSz1iFpZBU59rGq2IEsmQ+ogy3f7KTk2nXDWQzgdsXGS+V04N2x6
LlidwG4Ik+rMYbY9y6ya3SY+pm3EHVx5MEfS8ps32mu/cDaRwh4wNGOykVb2g7nza285vcaIWYnv
ZqTatdvJm9GBSFeWoXEQ5Nht485LL2cQXXs0TUvLicgpO3O1jTOm8aGl9LInm6Pekebenw8T1tV8
tKr1CKudJG8TPKoGaO2aJvbzhAtgPYa9d8Umjn0meg+U7/hhks6xzifUJgcLlxGClwGqXq75mzFf
gKMhaQFeCYAwd2wf3Fyi6o2No/CLWiT1xTQQ/KE7h7ZnJDN6TX+kC96dZk91m3rpubdx3wSRFbpB
Gk+8p9KPD5XTFJs8L+qtWUTVVl+sq16dVVfGyM66SEgKKJ3SgcRkz9u4aX7Mae2f+SlAWivR2SQk
fgYMufKPQxXeD7b/najmh7EkltNJaowLeUInAjotCoXy2ZRLTr0p5mDsPQbLLM+e1FR0e1UW1bVB
BNMLOYQZQaeDMAPdGeQ3WTfpiWGxgT8XZhdubdSXUUVdhRZOsoNQ+MUYXMD4c66CcNK+2qMh92UU
udtqsJMDWz6dVhPVlwG90A7PJzRMyK3bwZrSC7gn2mokkgFghuY/JFPZbqo0ghaJ0g0Xq4oejIVW
6FSwlUNzSK9GR/M2SR2iXcAgtJrtaLiYRprmqhaYfBoz1iBN0NamIeZ+wyIYBXkVdnuMEkyDIeNd
YHu0hXKt6O+NKbNRioGLZbhnfkCorZ4tKL1b8gmcvY7K/6tfpbBD7XxK2NGHOnGFSr/o8yvUnPDz
Csxgz13h6t+ymW1bmzZiR93mS6NXsNTNSW6NWEDSiMeXsgLFPQI1OLZpUQWKItO5GCRef1Y0+O1c
imhp/FL7xOEmDnlBRKjrey0uzTUmJxkwkSZXyrWeqqSLfphy1NZWF3aXnptWT3C8sRvHDkhIzVT1
hZta8C5LO98VluwOU2wagWaM6Ul5OpcOg0VArtDzoAREhRbeiL1GSZhdk8EAtQFdSbTL5JSYK2Zy
Msf7IdkVSN+vJl8SwLYEJ2yB8vcXFUuFjVtaedD1Hm1Rv3V3eVelW0Siz2zHEUaqxjymdC7HtjLO
YVs96ZzEuoC8AXuPglS5SsMWeqdfdsyQoVV9FYIKVZPkzOFlXTWBHTr9NZV9PCALFNVI+vwEOD2G
nGdP3qqbC3+li6E2Vm7Ri6MWu9G6U652hRsXgZrUoaVgW15FWEouupJ53YPlDtICEijGpy6wrLCA
JiGT+5El7qFYqjGghfho2/yuw6486Q4JXQ1Vw02CWXxrsPBeSQngq5EQOeAavaYibB8BK72Myz+j
3a55cPpj3PVELcPQ9M+xfD+mDlVdI6ZLkXtmvldtk79QnzZYV4CkMCz9WaTxYzVa2qNEZrgdhDdg
99fNb5MTesFgl4CIcUi3Fyn5JusS08aafKNoDy4lpTjpjYSTxjo03hqe4ULt7yDmbjrMlGuvhT0+
dHK6GnL9EZwqSDgUQ0+GNb8IGzNsPRgtODz8uSD+3eSk8jLZOAWFytGRTxaUpZXURwYPjFBspvqB
KRMYzoWTR/AkwKyuJ3PBHmt15e186VyO0XRhUQrudbFpxW0b3XuRv0kMT6600cXBK4W6FBOlhXCo
X2mavrSa1lOg6cBNgl0NeJ0BWOFg2SIX8NhaoZSZqnEgJVPHbum4kCwdEgeF32OUdFPtHNstDz6w
2T3r4uy8YuS5oCJertRESUUSU764OENy4SaneaAsqLO0sg2iTtsIdoQfJms2BNG6SMNpO/ikelsA
mwI707+XtPD3E2afAFIHuPXMGnZaXfjHpnfIbDYiLhsMbaz0k7fNlT3vyK/DyQdjYJvkzrOFciyw
9BIcQzo4J7gt9s6wm/hG81Ee1BYL+AxQ5yFrYVHC3mgwPvr+Way5F60Pe6AqZ+02Ik9uM1CJvU1I
VOJVpSUBV1JQ/krLFGMrXWkqjpPDr6bUMSqgkQMc8b5MHpU4k/DU8zxXUVCJ/rmEvnI2giQE4y8e
HYPlV4IUGzvczCIB+Vy1x0EHc9Mdq/Vci3rdD262UeVg7yEA9U+TKsMLZXrNWTzVI+r/2vjSgqJd
GYz9TLrxIVXVNU+cWOud712mnsyu8o51rKOqGxW3PDZda66QsbWHsrX+L2dnthu3kkXZLyJABufX
TDKZg6a0RvuFsCybMxmch6/vRVc3ykobEqrvQ+EChQsqOUScOGfvtZ/xlBk+Eo/Jb8LybaZY8i0X
y2lMuyBwMCMg727j3qsKY75F/Ed72cDtqMpkIEkvnA9aBQYL1kMtnlpDX3auoXGWoU0LWJSBzCkW
WTzxnfXtLgMy5qE2C++w7o7XQ2RG1yx0836okaOEZtrsjHrI6bnSNNdk0vP+5knPqg+zPqkbRIuN
tA44QwUZaGtWOlQTt/7S4rD5ATcq9QtpIAYvZf9AZLfBrlkPASHAzkPFu+I78AaIbSWFkocozEPV
qgbjVGK4MZmaQdvyGdaa0R011XkrRWT5NQkNeP1EzBYTY28c9GhHlWD6RGYo0N0dnXjKxPXmRezD
BTxaklSGTytRXiMo4ou1en+Y25tcdNs5jAe693WyIw72NaONsElTOUO1iH6ahbNcuy3vflfF7gFO
QnwzT2R1cGgpUMBSS+rGoOxiVNwAAUB6Ctliul+cONrQv1/upySpb6He0KhekMzhRjDUfV+70Q8d
U/BOx0sR4JdnJEMy4j6fteGVJIHl2lKryBdoa/Y1htg7cmDnpxT+zbFehtkzFBg9bjTX10qomIdm
NuqTnAf3Jbfq9FFRENyzBEIaiRUFhy6Hr4DJGeoYV/+CAo8g8smCPbOEZvZF1+S+oUSXtEuQcwNH
adQqoHSLEZzqxVOq1pR4bRm+DHSzAefkZWCiDCQXg1wLvQS8KkYFi+bSQzmKZ7Kb1eWe45jFzGom
oq7CLM+Axo33c8iwYUm08XvZlpbfE0l7u5RIfnRtBtChcV4GV/Qjqt17BjQktjhFC3s0s/a5npqE
BNTpF4t36WCRSBgYLfsXhWp6g/iEgJEFWY6mT1+Tlt5/SXXpx72YA9dq4JMv9AMAv8fbYmRYw8Ea
2rCZW8cx6VvAyxSm6mzr102n/bJScpBHPuPAUhbHA+cOSpY10+Owfk60aDzEDuChPB+bk6VO2W4g
y9FjbRNXNhO9LSfh+AYtcXMuRa4ficsAgWz1oMsqS/PwbZf7RvL8cJF0BmRCkvhKC8rnglAr2xBs
j5oz+akgmNzA3zL38DSAOynut66okVNqxjPg2XxPPKy2UTO3PQkdoWnUu08ctxjRDVRSQxe7PqZ3
g8dSax6RfmS/hpC3ITINnmUM5iEVCKUMQVxu7uisBAn3pTQSjB3o+xl2aqoXxxbTxQUQOZRhkoB6
AjiX8Tp1BzpgqN6OQ2Faj0YyDgBZdDNIsLTh06zGfdgjYk5hfgQrWw2+jyIRhSrm49QVwsNMTgrl
qL0xNcy2Ej3GVZGSCRaazWHI0IzqSzjddrDRAzUbf/Z2795AE6qhorvrGknGSFTAyYkbFvtYScsT
sGN3X4hm9CO+5y06NIknKuU8FRvOEQuQ8TLOuo0RWphfhds7hxkc0RduHMz7Zcp+1BNQKisrvhmD
PrFe6Td8JyAaCSnfqYra+aIzTRB+utz0laUDweJ8GkvMrD0JEF5ftd2uJxjAr5nrcS5FEA5CINxG
Q58z9mGJEaRq0NSH/YGmvt1OCLE21tD9DKuGNpHsCbxWeR8IQUcN3YNNCUlw3rtaCU0CHMyxikZQ
0An2H1rDSqW1B7UuxZ4PA7C/cWDMZ97qeOIfMJZbW9nJp8xtQt8oZYRjZbEYoSfprhZknvUajGkA
DqNvK61xkKn2YsQRHQNKuJ2rkhywyAwHdxFbcBmRS0kwruxU4iVrEFSpadEyMdLHgBaw2NE8JffB
rsQU0A5zUcqUMEgWTsuHUc3WBVYpAyAYRE12jH8HxGBbLV8r1Rg6IYVq7esLoRaYfMybpO1YwPFz
0R4sqfxFpJBA0f/SW5P056aHzJfbrU+4NtYwYkE9ZIrZlyqlhrLrtgzica4Pyji3QVuN5b7oq2hv
1YOzGwwoAoU7dNf8hNKv8b5fG6imr6ZwIjQq1b4y7OuQXXepbwIY8KKxUHcplJNtHdtGQA4sR/cw
mvd0sTi9J7AceY2R9LexfKiitLpVNe1XBXKKSNes31oDkoVuZCTtGsT48ne6RLwJChVaqP4wVs2N
kAg9ESS1xM622Wk0+lebf1je6KBARsxuOccQTjc40U1CKg4FkTIbhzrLwE4oo7vPZFudoo6289gh
hohDbjdBAOnRFoX94kaq+N4t+uw309QDPZ5h/dS6vZcpH2YaS5g5HQikqzAKo62cTLpqLMwbQw64
9VNBDkcK2arpxD5q5+Jgc5du6ZTzHTjpiv6utbPsHIbdgEMpMMMkGK0UF7ymWrso7N0dPl8SjWyd
X1Mb8CgQiu+tKB/WzNWvtSG6oKQvdlfPyeRD+Nd3k+DdnRig36ZmMgRVOGlBpK1bFWe7nQ2Gxmci
6nLatYzV8/AyNE21F4zQNwVnl21RzvE5MjBnkx1vXTMkbwlkGevDMgmLae+Q75xuQnkQM7kMZZId
QBrRhcBN5/WzMBjCJtY+wq20qYpe+ryTrIrAEnYSF/2udGTzNoZ1fA+wpfQsXtQNUzU20mRtInNc
HLdKo++WmBbHGMQK7pwa5BYkhgoqmr4Z29U5oOfiKhtyjO22RhNARiHVXFSWJ9jW4LN67QU6kLqN
UiK6aOL0m2RcKohdCl5WbDngTMBXW4xsr/C0TEfC/QqyFhewsHYlr4TTwafLjTKo2jU/wbCq6yVX
R3iqFrgj4mDuYhQL+zFiX1+U8ucSZWC5srHfVSUNu4XsxyNsR3q6XUgdAbwv4EGG+4FEKy82W9eT
i6m8QMxyvMIGNh7r1nREo1Adk1YRZHWzNi9KhI7BiVXgMe0rzXOSjjGLbiJ75IhQSNBz+J9N4PZs
TYD6taA34NOQ1MscXeSSxnDzpOLn8mbOU/48kQCnYHc7RJAZSEggK1ozxs2soGTLqKA2miHnbeG4
85ZjZEePj+N7zqn4uVjEdCV15YGMy8Fv7VDdyojgESdEHhCpdkGd0dKYWuofJGKnG0Z9tj+qtbYp
06W5W3v8W7d12KaFPf8c466g/aQy39LxJm2TnnRXuGe5V8PWfA45MVyJht5kkuWUDBzuN/qkGjss
M/2XNLtTy1OWGsqrUwBXVIzW9ZuEaINBk9YNjUyMoxoPF4fZfA19Ntspg7MGgPT2YSrs/sGMQ9RF
iUpWe6IaQatH3S6cSlBcTd3wy/N1+IApUXfg+bk6QQ0DSLAgJGnjBHxB8YaCGKbUsJqXJENG0uRa
c9/XpUPWWOtMW5ln/TWIH8WDpE1smVKJJ8YwJNXbFIKbkiwexgsltAq9IFOtQETg4pDq8vxuUtrn
ZlinAONClEhcDTzhsbkCPVN7oHKbt0y6w20I6+1WVBxnbXhhgbMkT+kSdqdVnryp8hK4E93oii59
ktpgw0cd8C6ljkF6+yN8ZPHLCFW08t3oRqicFaQVDm23zqxUEvPc7zNOwKBOR43GVE5ZqJLSbk6z
c9JITQa7YddBKlKwxhzst7RdSQlRYKmDUsmIvBA/CCcix6M1gTDMQ1wgc1nyaNpYbiRv4cNFX/us
UoiopcoiJVnfqiFWIz6c8A6mzMRJOdfO0J0lIDGbfhlNBAiIMVZQx5jMU5dY4w3Kh3aHB2R5bnl1
bztVEoWBjNxBYSSf66FEaaE18sEAWmAwDA6lZjGvYLPRiYf47qSqOGhhPN5aFFwg7KGnkv+qeGab
aN8ct1B/cUz8Cqd2vGH+piJcX9Kn1IKtzpY1uEesAsCPhB1/qenFBcqoPhgaUM9a54wgbYcok1a/
4cV70tvKGT1t7IsHtZcS/5/McQEvS0FtuhRBXjOi9Ko5l46/EElAqcO7UqQVbe3GNm85Zb6xIPa3
ISSLbTl1X5ghxvucnYDmLmXDIBjLDjjfGIB1+mY2U4uIn0aBFGmknIkLzasXK7uC7/Kmjkl+4njJ
dKcOh9tGJTZaqyHBxPjF8IIbWHPr8dVkbOqTYR4H/Uri2cgcMOjM8MHDYzZ5LW/KXTrSRhhac+As
TQ9Aw0QFyKbRr0hyHL5rC/tyZkTmK7HtIGTw7023SUMgvNRjcUTFTIMjV1C3KfSsWxqjzbaIWfc1
WGS/lgLEON7U/IvI8vQ+gY/0aBlmd62TYhtQVQyAQd3ua8egWNiJn39TNJzXStoNh1itSf0bpwlc
ahrG7E5J/9ppuXGgxzze5arDa+mMuntkRcq3md3Ez26SyaO+9N1pZH/c1ulSeWnsKNd4+O6mVuv2
AnCu5zDv8jmM4UWYlTQFg03AXiUFMPBBtoF0gH9JXc2p/zMb2j8W+T4S8+S5+Tg/9pqTAoOpadA2
diwPqD8RIDqdFkA6we7Q6523VI3zU5mHjjy4cN2jOXOJ9X/KpFICl7Q8X+jMzWQmv4U6SE9NpG+T
ni1HJoQvk7s8OSkxd4pKq7qPHZgNU51XiJsas3p0eve+qia1C3hV80BREBeOU9dOxBarxlONteYt
rcWceB351FdhFuuUD/SvqsQq2PSz6KrNK/1MIHDBfKu2YSGuVObrxBEyUIHSXvM3LZsav3seiKLO
tpiU4oAwdVIryOjhTMT7wsA/jXS8i9k0Bx2PKLDCaPgap3p6hYu7hrHNiKbUUGIlhZV7OjPCG7oc
C0k71oB3x2EK6YEOLJjZucpzhRFzS8MZrjhNrK2ICGBIGCHvBq1cAzIAJhhhF/uOEsenEKHQUY2j
aB+HdFD63qk50RAdDLWDsUuZ8UYyDzkbQKj3sp45yICi/8KBDN1abQy7ybXGvalRRZNY7a7gBntX
QC3bkWS1MJpnDejzRXqG6jCbm6tlj3M1RH8oqPojJOBD5GRbO8PE0meh5Q0jnSWcS+3WfguLc6p8
HWo5s5PH9N70GupV4Ta/EsVFOI5annCKVKjM7Nd6TS9R2PM0vht1o77R5MYIO7Cv3w9N6fh9H01b
Ypy7XZx1IyeHQoUnHTfX5OswgJpH4SkOBhe7tU1CmmwCya1OUP/RJSdcHSOuJbxxSRGurUVa6xaN
l0S0LnRmNAjKmDqp3fzd0WKO2XhfqDpY4RNnkyE+23b9/IqhEopKo1o0e6J79j3jKVy1wPRfs2fu
uvbDrQuCspsaxUKmJ5zXiHFjSMraVbU/csvO7nSmTITDET+YuVr+Ze5d8yWDe/CktCYo6WGiB+tG
ufDaoSXwRg7tpu5oIduZ9WKSFkhiB6dnMoeAd4lBnIi3IwouUVJGN+DroSxwiLQ7UmrbVCbqVmWg
812ZoR3u0koB/9ippIxM2fRtDPnAN4RLdge3tQZih8aM2FaKkJteH1ABUjhIsQJXNavZCWfs9kq4
kKBX9sMeXlx0RB1rwNmzxcuca6a6SWNSe8iBGW/7mghy3ZrjkxXp6jclN6iYzDasdmY5CcIwR92b
QMocoJ0qD1B3zW0cFc4JMiCKA0ernt2GNzkFPeHNloGMNVRDj0NEi1duTI8A1iC85qhnF8a1sPN1
e9cZRH4oY9UF/DVTMCu9s7PUUH1uSjD2qhoax3Q25H0OKeYhKnBBE6PaMRiPiBYdu9dwgnqMnbnY
ZlKVePD64RRL4gJSTOYIZJP4qEDPYZ4uKJpsJtcVpMjG7DxbzvkDSbnpG5NB5zUODaiK4TT8kuTj
7TjIjwFYiuweH4m7xzaYvE4ZIZsqGMGAhtvIIbKA4Q9J4sFmUvqFISMj1UFBCwy1SyPVMBvU215A
Sx7VAUGtviTzmX44o1q17WF0hQAwfqPXaOaiX+/J9cRv6ASmKeud2+uqT8IXiXGkK8wnWoOLN8Q2
QzuYiztTz2/0tBxuJ4UwNaTYb4VdqlSK9K9HvYT1vRTpYVkBky61AeIbxfyBw4/2prRV2oLm65wp
qm/H49KgnVd/xtT9m3FWoq0uKnulqm0WEpPB4G+HxLQ2QwGNplQmdPhr6gHpDWF6D7jL/pLlY/pG
Z67vd6ZckjuGiiht+VyCoV9RiXDgvZxXPN5iGSKUHCLHTc5Qjzb8oh5ygr+etSrHc61l7RnfpSig
wYq7RNUZUErrdqDsOZsc3MA4T/kQwJYOd4tAKEIRrPrYjOpDleWNrzV7oZinKMEmkI1gzMiol7Nn
6SpJ7XlX0By1wWVsVGYWV0lJ+m5Rx8URy0z1Zti00adZ0U8WlL6vUJRxcEfgzmW+Vm8UKTsGAQzs
yMfyGRC7x07rDG9g1BRbDflfRj/XW9mwnICGpClIzFTZhz+T1WtkVLq4ZTYhvuL/c02vWSjeMd+U
JPWx2nC+SQA1Ws44P0nZtXus5DQdLDUJA9KzaNk3mnKTJf0aGxU3vtK1JhMspPJVZXIvQn3uArPp
8l+DZoQvYSuWc5om1pObgfhU0kih7yiZPOT2lxHcf7ul9Gw/E5f9rRlEywtWiC/WYHBxyZmoVSNS
OwhBd4ktrm2mwvgbfbMvTmY93xp6+dhF4TcVFUIlB/9jYRtm5QtVG9wzpgbA5ATKQfPCoZhPJVlJ
uQhvYTtfZ4SCdwQyfXwJsSrj/lTOmTjXEPfC6sCfuE5m+P//kJFm/ZqDZDX1jYDNT2NGAXNEFMF4
ypsO7blVtCjfjcWPDHuESFobN6EKBVWWHDiVtM1/9oMDwNsdYvU4RL3pu9OU7CcDFoaAZ3lXofX4
xo5KG52oVpr4H//9q4bwrz8fdzbKYayV+iVxJBdqIye7qAnOpVovb9sxSCBedc4TGG+iungfiVv5
+Jr/uSnvr7oKSTnJI8pWbd1cH9wfN01VIgIBmYDeRFbboPG36ThmGgUJGoVlfFU1Whe5YUjyZBgd
iTRe7xDqrQ27Nn2rhRJ4ke4Ex74w9wm97XUDGp9C3ca3IZH792JtxOYFSxEdiJ0CrnSvmqbJWCDt
igNyDGunwVG4go/PeKijAGLA2HtLoTGgcdtDzjHTIw/b3TK6fRpEX3o4oaTHb1WQLzTEwyozbb+C
PoICb/dYNuVjONkmRQ6uoyqKhbE1NAQ8VFKsIPhjgrDELGvJMvTBqndAScHLJnaR3XS6pt3Pfd/c
2CNvabnUD9kUdreJpranUket5Bw0CX4B8CcgeUQxezC/igcm9AfbsbvpRd0CY1cQb0VT5zVoH7xU
zZyDcJojVSaFb5xU45G4vp+8q845HhwG4NawXNtEJxxsMulfEhr6NHEHC9bFDCB0gEzlzQYFL4A7
DBbY8X/NuQmR3lIVbxR6vmtLWjHYx9v7avV+Td2Q3uRIJc6SsFlzB8tmOcwNh7QSe4OvT1ZBksxM
moveaMkDJiGT3AllhTlaP4RVW4dlVQnNuNmOJHdYHSnBMCSZFuikeOTWNVwPFiiOAeyiBIFwb/P8
oChz+qWtZO+Ntjb4egVPA01/+NOx8tgfm1utNsidR9ofxac5EUwukgLbkTpWdzMtup/CKmnoTsym
5Caz6KKGC4pNcMb2Aa3LfBUJQZxGmZcbCat26yqQwNnx6GE4VLkn1+rfkHjrZze15aG1F2pjTUlv
tKXKDwsUJa/o3CLg2Mt2Pmdkt7YhmSejaPNz2laAktuambJDtsq2HczQ2M0OvcuNZhb9CeTL4mld
iLcFf5FF/rMz04i3lh/Dmsla8v5lm3jMGC3YgsC/fqkoKWPyEmmux/2LPlpsP/aSBV02VwQWdt+Y
PiSPUTXQKMlQCRm2iG7qTp28FBLHdW2btM+VQfXgtxA/F1ey2piprm6cXK3OUvk6t88d+e1iCdBj
YoaBQ/bo6PJOaaqrhPPDUITAQZYebR2GUaRw1VMZt/q3BiDyfVS3IGzcKD5IYnGPvdbHN+4oye/U
Vbpj/AUkgoe5OVFl29YpmTvpE4JdP1eI+h4JYZ+Lpd032tgwPktLzU9QhDNtsaezajMPi8rwazNP
P8JWl6+kEYfbVFuncfT6nBtgKS46TJOA3yWi88CwlcweNT/QbB2Pqk2St0cPaIZL1i8BvmQnaOqe
CBnRemuyXeNZpNs8OwPizMJgY92wz6MqB8HMgNhVTKZ8bqjvmIuI63iYwdtaypuECRrgxvoZodDx
sOW6Pn9C+AslitxNSjQgDGtACs54FGe7/jUPnN2s2KZDHK2izly197mUrjeYYjwKdhgedWKhLtPE
gyM4yY7W9N2i/HnTmkgco8xOsM2VxrUSu80JGmrpLxB4r8JqHHxJDscVQTCcjt0a0IWJiwgiU0b3
HFNTYUgart2SRlcfr/mXW7FJIhzKFc38TZzC7P1+xR/RnFPJVuLagKxwmyzO7APQC7/9T1dxhQOV
gG1MQzhvrXSy91eZEsKFZBO394mZ42uqtxp51B9f4sJnQU8V5hmeWJefgl7+kn8W02/Qsbc2Z3uY
GQL5A3pwVp2PL3Kh/OciXEZjd6RmwRd/eZGpLsJEFaM8q+bod0wdBxV921OByuvjC/12TvyxE3Ol
dYiHDQbUpYWa82InJqZKtNmS6WcrJw8rEdqxMZHZmx0qiKovbtfBNgfXU9uiNl+mm8Udn9DhHj/+
My5sYVQemv0bAOBoKHoge148t3FCD2I4nOdk7SlddqIb4aHP3GJGPLRZ5UcKvYv/7Zrrw6Nmw5XF
g6Q4vSjcEjckFw2Y9525hKcujgLT6I/5YK/TnHLTMOYt2bj/92sSZAJNVGAHwsry/ncuzRg2kdVp
dyKO7clHorfcqmGZ3EeGtF87MskeGweda4ntIfnk2u+/wN8uJ/xUBmYaqAy6UC9+L3qxZTaGOGGr
TvpdBMT6Jp2H6BMT2vs319FAs4JZs3UDMxrF3SVEr820Vqpqvdwx4yVIZ5mzIEuacqeiTjjCCsw+
+VXv69f1ejpoG7zov58jRez7O6qNkekwbSjOVfyMCHwZX9yW1t+daF9ItkV9+ZmD8cID9dcVL11w
KHeAeYqywJhO+nprpFeNa23qOX7LRrAyk6RrxOAYKFh7KmR//vgN+v1a/veD/X+XxwzlsDQAqL2w
YM2w6BAiRHTj6uYYTvVLvyC2Y941JKTADUNoUcIhKJ+ldbT69EGhwfPJn/Cve07Zjp9St3VMlRf3
PMkaXetoJp2Fot9MSnc95MCime3+cqrlhXUenk78fZqa62oyPRMA6MqjYyqVfieMet+kq1hE206F
s9VEc0KY88ny+c8/EGAMyyjvO0yE9y9FP0T4N1D0nfOChW2ZGH24K5OWyWaJmNiqZq+xuh/oJj/Z
HP75ctAo09YtAkKmc/F0WtlqmZHmxTlDRt3OnNDJqONA5xfmozRf9OGb016Rpv7JExH8oMuX4s/L
XqwrMz2WGNZrcQ4NMjjJMxlep/HbHJ3N2PWS6SUMV3jpLRMz/CDxJxyg36Cfj65+cbvVKqmQmhfF
WcnoaWJTOeV2bdJkQdFsFa+DhXmmi0hVGwEKI80sf9Bk/ZkP1r2Zkw2hq7t6sa8kYmpTmgcDPtRm
0iS6xfoH6QSkA8bqnUmRv9P60pcj12iW4s5ZRykcigK4DlsWe2c3D/2vqkCwbJaA+BjJj5zotBKJ
rmL5aYkTbNUTxxPsgmV5QXx6cjJGf84o8Va0XlHFu7krPV3nhQEhToU+7fuQPA9k3495GD1YpXoX
ZmQStPxnCIAZI8ItlOXRqTXfmOv70XJ38HFbzi1APMfCAik8xJjJ6ZEZ2Hm2ZIZwBtBSr65EQBLR
z6E2vqO5xoIydn5T6NuGKj1BH8IACvFTFD3UIL+3aSuetZYgC+dnRrOdM9+TZayimn4I4LPQoUMA
AQRWY+45XM2V8TAp4xWp4mtSj7Ed8FoR0vHlk9fu78Ue3RXuVuotV7fF5XfGOsARh0PJGej8Ha1c
6ADAwJgnKscpEgEpPL5ZoDO2lkBPl5M2hY9xMm41xgM0vb6XvXJGafrZCvn3x4DkBPOwBYjLwjJ6
sTzpFY3hBJ7POavfTHYCnpPBHEnRHokfdRlrKPP3bnjQewrf5pPtb01WvvgSGT/S5Foxo9b6b++X
HpWp9kDcC5UbMP3TwlB2pyui8ZPOWBCMTOqvhpHkK7QwRJh2I2+7fHllyBEfF01VfSXXrWM/ut1t
U8+Ix5OoOxq0MHbqmPVvHz8+/X1nbt1K+FsN+Om4hW2DqfT7v9VBF4lSwqzOjXsgqj6pnp0FEyfZ
lpV7ZzAxSvvrSP2GhmRT1Te6rb42gETMpbxqptsQWyzCV093vpckcwzlr2lNqFMavl3sTDk9Piye
kX4FNZuzdXbnpp/YY9e19P2yA/0YOLu5PmvsqxdrbZJGks7cLM+L0Z3CObvLYEfjJiRH6eMb9Y9V
3XAox2HquDQyATS9v1GgU4CQMLs/l0RLrz2f+I0JWr4n2OVtAoh6m7jGdJ1a9OORhiH3SyZj9/Hf
8I/3aoXd4++3cQRrv9uQf3TMLDspxrBv5Tmpn+bR/FIWC9OweoPcy81/GGr+ySb/9xbKT2b/pIIz
6c9dsu8VKO6qmXFzo9K1fhjjkjP7gq0RkUW7N6tJPBKCTZrepKE87Bgx/H/8XJ2urWvDEBK/EUR/
/FxF7Zne16U8M2LDUUWLdBNV5ZekK2CVzurBiEqvd61Pvt7LEpkPwgE9aXIq4IvQxcXK0ZINRrtl
vckxnKCWI6Q9/e8Vwrtr/P4o//hliR0STjN08myIwGWk0c3GVppPyIkQtsNUdP1SSw5zX37yAv3j
ayGXAcKqC3cZnt7F1yJ1DfdT6HBHNfdhcDSmvsPjwiz84wen/X0dk8rf0E16rRxyLg8AdYLKCVR2
c24187YNy0elItAUC1DEsRy9rYfL/wHf66EjeKwaFyroBmoRThm3kF/G7DOq97rgvl8l3v8964f1
x/3OR1nMi+M0VGS3ZsvqxJuD7GkDDXc3Zg8f//q/N8T1YjadULYe9OIXN3kitmNBn440PEkOaoXO
rO8Oi1Ps0b19cvD5x6U0jPYmXXRaKqSQvP9dCWG30cxE+dwn6b1lVu4506S7i1Lxi9C5z6Ih/vFU
udrKzuOsvnKz3l8N/FavpUO3Xo1iSwL9t0u/EJ8sOn8vcqYGVGIFcqgMbIyLq8Qucv0untqzNBu/
LfrvNkY+kyRffcj8tGuvkIp+8ln8/cmvlwR4sH70HFovPnllbux80rhktowCR6umnNRaGZ8/fi/+
eRWIJhyaVNX569Cmu1DLsO60Z12WZxK/73U9/uTe/eNgSMq8IXTmXeA4keu/f0SIuwzk2Et7dopf
jai29Tgj6HmbHI6AknHJ5BnleUG6nbqx97//vD8vffGN6UhmI8dZn1sr97XWMfUfUPF+fJF/vIKo
jlYeBlZ6kpQuXo5SomdGambe2cNQA0LQrWtcY8VpSeDFfXypv78tKjeCOTSbd9H663Ep6eC2s5Um
5960F1485FWxDr1gphvuyTpbPlk0L9YoJtEg/x1w+JYqxN/LBhBcS+urYT4PGmQm6PgyWHoVzFY+
S99lCsihotU/6cj+dVFUPoKVytTx6q18lffvS5iLHO1xT6AdsZm7UHM58MRzdhrM0d5N3N9jNirZ
Z2/pRV0BAEmlV0MfeIVC09O/WCH1mtZJPqnKWaC5OqiNlu1I3lAOBNBj8G8j7Vaxk/GZAyX8Akrl
oxO1WbFtiAN8WewMe4SIl3Tr9uRmJxLDaoF08G6JEiqVqYqPFROJ/+ll4C/WeNtc6mRaymtl8P4+
GbUJg3gqlfPoOveqlNW9FaNpHqNYuVLVSv9kQfrrsVBsCa7DUsG5yvldi/6xX6mg73O7ipozc0c/
XfUg5PQazjMxV0zRPuv/XrzpgrH82hTEhLDOydGKv/9xkhIMlEPbnKeiDfBNwNjZDtVLG87nj+/i
xdf7fy9EL2ZNmwCnfLFdoUKZU61Nm7NaZJ490BGqbwv7P6BeELvQze/+s6v/Ga/22UXWZfiPe4cq
hvTVkntnJdEOEft9NtgeRqpP2i3/uowBvIwzAUESsM3fXybMu3AZIko4q79S8pepuem0T8rEi53w
9+0yBEAniGUOjaSLz8RxiSIdCo6ROB4fhFtfKapzw/ga4Ex0zJMYptx6rv34Gf3zopZFIghVMO/9
xYqwFLRghDHxJTnkHy9N4MDQhudALEIgsr2p3398vYtd8T8/8r/XMy94Yq1srHzOuF7eL16x3M+1
9snJ7V+vNyh5tnVQ7xS/F3uGaTY0F8GinRXsCROZNfVbTdafffj4h/zzxv1xmYslYqgjc7EBR57D
kqTNNoiaoBbBrKckGaabiAt/fL1/rRHsTir5LRCRacS+fwHrwqpMCPPy3JZ3WfhWhH5mX+FKzz9r
9f7rCYFGg5HGdsrKfXGhiVySJjIL3ggwJ1YcDOKTV+BfD+i/F6DD8f6XGBggncHinBdZciMKJFEJ
Um+jgRZkfHLTaMH+874h0uHDYuBkXh5qbXWy5rDQq7OqFRVCSde5ydOi96Z6BJGPG+Awsj/dZDha
T60hCGdpFV+zERqYdZN6ElgOXWz+A7hXzqGpNbSBRbtK+XIlJ4xeh7RuSEPZYDMzgGxEpfMr0Upr
X432V2zbtZfI5We2psiSNmJ56VzXptfHNrO1RDc7OAHC3RMt3t+BY8z8GNPArhlhilBzrGraWOM1
1mwCnkcSLvF14BV6zBkez/C4PKxyMkBh+MPpGpJt6cNsozr5hiDgbUQU7KdT3flF0sKuaYFbJMto
/UR6Q3cHDr83MSMMigwilUkPBORGGp+XaT6WS7Ef207dElRTKWiHMf1arXC2VVwSyVn38oHMt1xc
4yNOgM80yBLQleOfToxukwhs/CKz3I2r1aVnm9ipKfBcOA7gJTIxhXvLTOWdqPIfekHwOdpd+6uN
kyzQocMEZR33t5GiIuETSEGMUMPjohI72TqF8NuEMkXNMtAGiZX6ZGabX1p9aE+qxHlV9hwZQFzI
QwaAlnj12thrWlh9tTvSx82RzGlbYHdyK/SuTqzbx1LrXW/Jc8VvcJB5to6nNGyGb60RWdvS7LVf
oYFbXDTm+DjXFkmx5jz1kG9gv8wk0XvLsopBGxmifnf0zE+GPvGWOtKgGM5jvUHsYgZRDZHEdcvu
seosw8sIMYSCBWXnKh9jcSWi4tf/4eg8liRFtiD6RZghIhDbhCRVZWm9wUo1Wgfy6+cwy3mvp6ey
SCKucD/eGkQXM111T+Mw1kSnwI7qyDHbDRUmVETnUP8JEoLq686f6ejB/MDBuNfdyN4vVWodG4GJ
B8Vod01zl2S5qVNH6ZEXgRqo4FHaxiWJ22++F05YmIv1Ea82GnazR9E5xM6pRVW3i9VS7LNu+TWn
ywRLdKyWZ1Jswb8kTNmbJBlvo6iJDjKLSHT1Vnmch+UX7aeG9c3lebhVG9gYrLdEHvBIDTKqA7Gz
2d7tK3XqbcQdE0EKRnoz5ue03UFkRf09lA4JPYZ5QP8YH6t+EseoHgDx4EZHGltYGCcmkftWPvzr
Ju2zXSQzos6JDpHTmbdEwLIm6JuEw2Rx3oFALDY09BJDXwoYOZ+79dAXnYPeszcwvBEaPaaJdl9N
BHObTa1CJbN5V5kIj4chnS8TZAp0W9CtVNLG194Rf5qno1N1lSRnDWPFSKrQTuTO50wGhs9mqvIr
ZJthoUX6LiKy8GSkJXnDJElduzwZTwRRRY9RvKanvqmB7s5tfecteOC8FawdfiNIahUwV83EFysE
6IQco9G+LAiMBWLj3qYqgdqLHP7gJvLHBnmHuQbxTd6630DPNnirIGUoNxGflxEDibrpLvhEqZL1
+DrhTT9VkcuCBgsXM9Pk3tXHOUhqt3qNS9vZWfxjaIlBBjO0qXDMVgfHR72yz9Aw2WQRBghtMsNm
M8nJpmqCdtBh8np4KVNz8xnN6PrLYgNQlUyyUffFNzb/6Kc9MJOEUGoYSV3zE2tY6CD2wEUTjsY0
c2gXX0kH+axd7eJ+A/8SnwW5OS58S5HFobJ8Rrdrw4dzXVjFY1wHidJtRPOqv9hRKnZoj0Yq9HZ4
ipmoh2qzzA3NWp8Tl7JmrPBr2/XaYpcleArUcLTjT0T3xgqCQ0+aj4zcdT9fYpzffUowR09MmGZB
wcFkrqA/GVzzCQyIzAOzDb7X29cp2qEVNFBYannLXqYS32U0636L8cFPW+ezw73lizT/nar+r0GZ
zzIy+x2l9mY1A+C02fqpojKCF8UHHVFhkELe/kjJkNcxo8Y3SGHyHSvLghWkKJqyJnliDEVigQMO
olLac5eTGaK1doHmKUHeVOorMjmYO7EqeW/KDgOWW1kHG/v3bmq5bUchYpa0wEqqcUF3gP+4f+EP
8iYW6YwpL+0YJHBivKROj+hftsWrU5YvNiqxt2HQysuE1+a8rHV8iWmiSJADQhoOm77O2QzS+Em0
HxG7XlBWeI/wCCE482J0ZZ6GD4H5YGAknn2uYudPuB3YNux3N73jgQyaem1H10xYsexnzKHMhOJu
RKRiN9nBJKFnP2YlRnfekxCLs/2YDcZ0QJrQX6EWqdumEdm5Kzl7tw74htY6D3ISIPGjyX8cQk0w
QtHmuIMoP9oKYWXukjAyessBJsMcJnQzfLWngWkzFg8cH/iwhLX43LXr2RyHKVj73nxqsoQcCTjj
AzxUeHOHFEEo4n4vexVRz61uUq39aA00gh2EHtwYouOXqU/xQzZvPE1zxGrjsRX3avfLI3RyB9AO
8763IhYu6hweCaDsnYkJCqafyG8gAL87vfyQw/C6SHAOnVWkj0DpckgUFE5ypGSw7cXbAcfoLsWg
xfcyxSzs4czzVW8xw5tzROtTNG8sja7EQ5AawjpGRcZDWGLZnatGsKxFcIVzI47vTJ4ay0kvCZ28
gjNPXRiqAs9AtWE3qoKXn8FMRHpoDE7VGUAXJFWxK8CXn2dHzKFJ0sSpx1RzO+YCbUJMPKYZib+y
ZT3e4yY660qp/WQU7nsEMgYwVlkfC8n6FH2yFZK/hzsDzPN7DwUJZAkqFMTyq3xeFxfD4iAyhO+x
MT6WgEX4zuvV1RAIpiet+If7F9J5hqim1+0OUKKW3q01Us9SjvmRVep61yB34v+2+vhG2BMiUbxb
l2XbswCOiQNuvOipV4U4xLIXB6XD7ilwlmIjGJrXqmXCPZSti3XAMkINicxBVVif/FpTHVTV0bvD
RMr3eGm9H7dDYu12mhEAWPLuAWC6e6FPCDVnMj7iguIJ2mqCQ615NStNfdnYhjBV5EsJLG0t6c70
lcPezAesx2LSH4y2jZ6jIQYSMLTzIa+MKIi9aiEyiC28V62cypELSF1q5XBY1RI/6wAIHrsZt8Nk
NYwYPJbOSRk5BMyN0Z75U0NUOt4qgLfuXmmcQBBVkBHMBIYgg3QPqatnQdaOGPU8FmLZ4D7ZVQ8u
JqKGTCZ3qsliaP8s5P/g84rpga83XwjD/tMFO/OWZNRd3yEL0LmDyR0f8/obvKIMWX3rhGkhhE2z
lbSHZe3udDWie8w8PjCq0rq8ZKmhnluyEu1e7ymBhl/IPfF1ma3uOnamHuS68TvL7cnNDOTtxsT3
Mrnw5fGm48RfkuM800KzwUbB7XK2N21i3CZscHdaxYnqqnQNm45smAmDWygWY34icavxtYQ3MimK
lwntLV75TAVVa9hk7h5IzP1p9ORZR9QFo5RhHjr45TC1APgnDOQ7fZ6GAwpQFP7ZkrPztY0QwtK8
h+FUIE6Oij1Jang++hiUhEvxe1mkQd+QFeqcpkX7KNsyO7azbfkQZKYr0Fn1xS97OZhjjg9lApS8
z5z/x2ptz8eeiwvRBRn2xDx6xhOKRRXyyKFyJX6y2IUoSe1hoGROuouZGcObql14jLhOCSas3Csa
2jiUKzWT1djqHrQNTYAOFPmzz2g4wrxbpocG13lHlTq2H0D6b+ZZfhLjPFm/mbAm41m2KrUQAll1
cUxhK0WhJHjzE3vc9mVk4oVc27Iwpcpx39pqg9lX0vOLYYYySLDuOL/28Eyu9sS1PNrC2ZV4ck9S
4fYqHS8hDkfYe89t6mO+pvZOGtpH0at8V7apF65taX3lrUHfQqZiio8J+5sfp9Vm7Ml0qihPT3fY
AtQuKiA9+4Wy8hPDxWVP1HpybzQEAyBK7pwnUlmh0nXiaZzQz8cJq3LOevfeThH+k90IYaNrcXyA
/HXUhyHNYdmxHHXPDZXfySLwK2yxhJ+yAp2ORkkdFFbfkAQ2/UIRkKRH9uiI+xwSj4AayFyyhNNK
zaPbuYc1rbFOWeO8EeXEW+J2fPqpwxjHabarkuijiFTli1yYUB7NLMin7RzECLZr7CyhY2KsQ0eX
XEvlgM4jXbe8LYHLZIEHKYqq3tX4SY2CGgbSAMelzJYr7AZ4S0Ym16trNPd5W3wMwJeOk42JajdY
2KO0wuswPoPNcGa9CxIMxHso06RH68B6NkQmTia+nfjfklfKACbNEAV/7SSefxw9Gu8XxD1H/oIZ
zIVKboGqoa2NV2lAbHXGiANhi9stsZiZlWsBKpmdo7km1k7bcrApOcaTmQ7OXR51vOTVRkobgXXD
5GnLoOsXyBlu5N0x6AZ6JPuP2HH+tIINhUkHcp4JSXlDWqwdukWrv4iXx53N2jsQgvS9ROFb18pE
4V2KNHQSFo4vDgRfaq12xJjDsBx1wE6HIh20Udzd2BOSbN0ibsNl+rRraOpN0l+p8eCOaQcxTURi
2LCY7vV+dnfMKc29EQEEkXG27socVBkhJ8zFLWdl8ksl5yXVH1FOGhMImL9GFQtSkUUcpAKdfJaQ
gp5gMQhaqYmg9ob13pSLeVpTSG1wtpZrbOU2PYbXMGvvuoOQTXzT9RK3bCldiF3pcJeXciDIxRw+
IRy7F3vOtNsJ/xRPKh3DEj73e8Ixc8FXnAfZnEN35Otk3lPUYpuvE4BVXj08gWj6G6euOyVq9Has
0NcbM3kaipCIncyn9eFRmLnxQfE6cr5Q8zSaVP409IhKVOPsE/57gRmbcmeohpYPh1sepEmSB/ri
eu+E9OIplZiiv9fI+cLNMb3EZlWflNSgeOvlUqcndqAARmRrgJl2E2X/S3I5n/JutoJozop9oSNJ
aYj5LncG1rR9ufT1ba/MX9uytDN8rJmY59FECIyTiPcqxWQ88t6vDSb4fLY/K9tRR6uoGZA45P3i
jsEZWltIEqqMbT6WwldPX94cTBDUVQuUrr6hutMK7eAM5OfkJSPBqaJaRbgJyySv8RCAGOe9g4qA
Y6/H27w+MLoYUUKjLUObYt9ZI06f1EEZkLXAvtNST46piOKj21bdY2K6zhMfiuxfh69l6iIz7KdP
WEL4hAT+Sp0CasfSB4e/Gof9lJfibUibdL+owvpUiWneellOiF/bx+6/VRUkm3CaXkaBSK9Q5BHn
evSGaQU5VaKRcMMxGpB8Ayuk6Mxj741xgHH4e+3ycQ+zAhuma3FuohgPM8+JcOI03zNAnxdGSzAo
yCsJ2eiBWRI84mVZxGPlJC9rNpHtpOnAVSy3xk66EKGJsB+30vA3kQHjN0beHJOhI3i94OnpYOBO
9SL7RzlW2gWYgHMBgJrcOqJYQ9K08/0KtpQhZ8PHMLaOX/vwaqu+y52ZKlVVHUM9wdgijngt5Q+3
yh+Af7A1qKZ8seB2VdqM0WWSXmBv2kLy5x0uT3DQrT3Vd06qYaGqsFNXGP/5+ewE8L3Z7mPd+0Jp
0obaUM00hrL/Wkemj4juKav6KTRFXd5SEY5vcwXyxuqiZEfDWAMhk90hKod84wrQEKyNnX8QXRKH
VUXwubnIck8rA21cX/CiNqrIjqTbeefYMf/h0UeO26yE6raEHbMC+tc0egswtchJu1/kFbFhFQg1
oaCMY6t7bMthpncvFM6hjoRMa4ohKWFH9DXIu2GDm2pnZeU3W6uE17b7TWYwEXiTDetsV3z7h9X4
2fy4u0Qn2bqHAEspDbj9L4/wx9S9NO5K/Lh72LcM4gRJd4PaKICZe0OaY3K2EPufPZdDgYnWQIZF
7mIsx5GOXAYSj5Zor8XS6w+jZSQPXW9VVy93nXfsWUym6EgJ6JTgmlccyrAe5FE4/RLg1bP2wJzL
vbBBsukmlZoWDyZAm7ovP5SyowsYse6YEDR0jIw+uYey1gcVkUOHmcfiD9lkXojsZrxmxxzieiv3
9QQRp4yy9VBnnnkx8S0D4DLwtFmwm4k/rA//hwB0cR+u1fqlJYPDwLWZ7ZOaRBIiVgcbQ8UWGj3W
6r7RpiNre4A4bsLjKCYiB1Jhn6ZZHN0mfW5tXNZJ3Q/7QiiaMT3JTuho2lsPjvHZZDR7WSEWcqV0
hvjH8rD5sF31HjVFcjHA+BzyHpTJnGa/cT9P/PgMfMW65QZFasCjl/YR8Ad7DlBJMKJqGyizTq7f
QYzm/ZbYlJfY0/dlbakjL6cVklIgMB+ZzVnr5uqJXHHnfV7db6ea+b7onDe411RYE3S7m7XKPQnZ
1pwlbfXca24fmIKCQq9I6TByLf0YTUfdEAZW+DLVoJtS9PnaSuZV1hT4oEqteVlTBSudiQTUZ1tF
0RMPgyjngWRbAriwVTtGA0nVRits9Lb8WFY5nll2DsDGZhOQa6dPL1x1YpvomicUYPpd0jCUoAQa
j8vobPw1rkigsMgjBOiGsqHul8zafzOkcORYjz3FdRLDTaiGovzHyBUFqdtxIi/DbF9dMkAeqcC7
wJK5/ToLOT5m8AdIWIqIFyAiLtQ4E3nwfLPvulkrgtiZa+YWqvPdaCHylRtTXgebKdxqwiIjpOwd
Nxwyorn9w+Q1HQnoAI8wTwo9lY6pJWQxAbdjaqrQMqzkanb1BOjRAWnqwUjuWlO82Yt4Z9uuU6g1
nzJPeqzQLT0/8Al1Ei3KcI3QODOKhl+r9IyYKS7uOyQPjTq7RNjD4ofEpnTVkX5rgrToyj4Y8YCa
1fvG4pr6J7MmXz1XlfzncujfOOX0gcS7ORPCAT+bGROjy4+0xKUwx+RyMDJQPsEbdJJkPOyBmXL+
Uvd+ZA6IG7PEVTkoJ3sajbpjNdAyVuhIX4+yKjlOjWGydkA8RrJCee5tFBm8cjJBLT3YNcyjwbs0
ntF8yLXpIpDJvRkuIn0ZvIT2xJo+kmbD9wp+fz43gHhymRIAPx2KNMDVtIKtLUsBt7W0op2eRY8E
r0/XhNywbM8cuu1fUqwXQ5ipTr1grRp8vU89UCg92PI2sfQz8EH3NMNwfIs6vQ94bZEs2H10iheG
xaaXvLJB0P3KjUkxMDAYRjiVjzQ20QmrFUHqWUxqYk2sB+FEytfivjhkw8TkzhvrjVcpg9Ztvku9
+s7r0vBhB2IElg6TtctII9nti2i4L1wwcoMLsJYAhoxuKTH3LbwWxrr592BwLI5NWWwJiSxR9MGJ
3lp9qSmiZ689wqXfe9knc7M6uqmqwbGuwGe3fLdRpemhQzNyu+IqRCEp0gMaXKIV4WUQQ9Yx4CoN
kN+2Zv+uOfTOarIUruP6JyribRr52r2V2cVuQ+Np+wBYJIK6Dm37IuAeAe0GjyNm/NncIruMBX7b
Yp2vI/IbDKs1DrYB1FKxRIIdA223rBq81IJjYmkGdXbwvqzxqO2WLH/BaLYN2jojzApXPpI3872Y
xmXJ8+eVF/6go34mnoBZfAEXmgygq5gWg0yRHoy/nv5BWMX55lyc8b7EtSQh0zHkNEubkr0soveV
auxqlux3fGfRkn+NmIbnzHb7TwOSVOAtmLpxnRor97ubiX1WqvHB0a317Jrpp2v1r3GjA3gusLor
Y2T65Whgm+e64wFXqe+BaXy2alzvOwFo6m5o9OkianBLjISnXZ1qcEg1BtFVyjhiqEixzgzVEQ1J
UwpDhfWIBYTPGgFZY0afdkVFEEhhMNFnTlSw2eAUXvht+WICDjM25gjPfEhDyDqYGvqSIIWFdXZp
MaEhMoBbTTjDcz+zR2nTxLkU2fLBeW4eHFYdPseefgdPOQsi1HR+hWnB5sXHlEp/zY4poSf/Etgz
WRCa29yHu2dXlGP/Vzo0SVbu1vu6p1bD9k2IzBT/zc6c7InSWas96433lvPHZ7ECiiaavyCrgw9j
MsQSRqckgegampqgJUybWf81tL6/NAojfkZ0xi5mdrPrRlL3GDwBaWZQ8GAttXrM0gR7yKgb1qNj
lhWl8dq0/lJNnxbHVFCACvaBmnyRccq+1bTbhRntICDmZuLLjF3jyr6mvkqOEn4Q+V3TCl+y2F5A
RErBwsTDw9EbCVZCg41sGeV05sWHHsct9O3MOzNy/lbJwLDXdbcNZYSlDJ1MtASFGtVTC60VtE3e
ASgCQ5cWxDdKJ06exyYe7qqy+4Jgbe5F66FVzriqqeOItgNHOQLcdLqF5cvwJkoo51D0yqs2dGVz
Kc28vOpskBysKGqGzzlmYT4SxaPhkuZqT6qbMZqjh4YZPhSuilpRH9TLZPRU5Zk2A5puNvy7+VoL
RnqLia94kDI7r46Xn219K7c7ngWLVHpnM27DNs6ToPOUCrvR6Y4saojBaaskpObAwV97Jidfpe88
xupBlMl3oype0YO6vNR9sl/TyDwSzyOP3mxSv0VqdkNWlMvjaCEJVc5knTDuz/up78ubeu7g9vXu
GqC6W8ALgmHKrdgj5chGMS/s+aqtnnshj37ek1H4WfcA0+bcYA+gm+S99sSu66Sm+vS9nJmgLx8S
o0u6QI/sztt1eh5fO9jI7GQcc8caHZhuH91zmAjibSLjbBtFfhyVSI8bvJPmhiQxI/NoEIgQ2Ocz
6FnMM40/LUywoMCg+5YIDLD2dGwASbSRSfshDKPapVs4zMwUN1QxM/ExA/LsUafsxrwpzyaFEduN
OPdno+0vM5a4iy5T8ysnxoY/gr9l6sARQVSsj64YiweD+uwQZ8NDTvTdIbNbsPWiMK4q21wewhoD
AInrBb+FONu2bE5CwxpVuxFJRF3afSZp2uyZzhW+oBIlhJb8+bLmHoBhn5NqoY9P1shCBpBFfwFP
jogoUv1eVusmjTHwgRiS/KZmVXzShdAXL1/Xo+fF9n4cRXKYiokV8/q2tmN3JGCg3uPqHx45rBfW
RRits3YojpYRpTeN2TUXQBWA4KyxfWhk5rLVWgaKvJVtbBtnd303PQkKz6M2WwzFlCbIBdu200L/
kl7XXxeBF6tylH3qF3N5asaBaRMFhu9Q1FTgjKwkK++6xOa18KbfFGDCezxVxNQum63ezjkXmin+
LcfFDnM3jeiep5ylts6/MG4Us2oSDzQU8ZeSVnUgmYq4FJWz1I0JoswzZ7zFbACVW2917rOoRfQZ
e2eyaLwzV7J5ivOswSBQwgdpcijmXMtrny8H8qO6gBq/JVayma6VUeZHDpFhKxM1n4gPSuVBW46G
1lRIGmzq46UGhTstyc7O5EvRDN6BFU93bux+i4RqdbrfEdeWrQD+RR4kizrytXSab5s5riH2bshg
y6vJGPH+aYXx09GTsJ/+kRbJK7arFW+TJfKHcVkmX+/iYY/pWtwRFSj2+chq15Rxdc68XJ4hRaWH
rMxfMuEUNKKGfumlOfMLUDAwqhyYBRsb1k2IYO0JDS7bq+Vkyih+y+Plt1LtBx68xDeoAPyy7pmY
jZQC7ARp/bRO7jbWOIoWR7+LIzwOnpP3YS1XkzRzHmrKSXStij7Z5cvCgtyeX8a6QAC5xVDX7E5v
Jzsqwega2ishNCek27dLbaQhm4BbYvHccB3l52iqJJALN61r8BWHVZXceDzVA32aceuBIHtA7J77
YoZeQw6kF0ZD4f5SsBkACZ2afVEOukVzu9PSQ/mwFvkJm6U5IkhHTuJF0GGH2dpV9MZhQhIgr4L1
6WYs+BrZtTAot96s1d9XMaU3XhURsNe4WKBYhqc7/GcTsi2mAykmHd8QFV+XJrMeyHnKr0YDAXBN
cBSuSdLujbQh7K3ujDtzWx14Fd2hQE67kzYRacUoygc7tl1c3NNbS8kewJPrEAVsKSpGL49r5LF+
tzXxLwIzsL0ICE2c7BWU4uivjvYrbd2Bh9d8eDNkjWQahmvOyX3MND5NbDEAanrxio4g2UyM63El
4tG31/LBnVb1ZvOTBQyneOC6GV000tuCXCUfKHiguAoUkmPqBEacTM9u7Th8CNCjMme2BARHnRrl
rGEPMsVV42sdsUvMJnJdjG5IAXh4XsDaI/Ldbiz3XmKokzkU6n7QI3Xo87R6Bs1kBcRimL4RS+LS
4H1VftRO9qc09f44uov1HhuLetEaN4bRV5OFxtbExT9aSGpbpFI9rdXeTZgVLu1WEXU2UOnGHh46
q1ofx3HEkMgsCmL6hsM08qtlt/0XsUbVDWMpwYrfiZ5h1fDqthO8u7jyJ1oGdptswWg+O/0n7106
HqyW36uKyE423PU4J5kTWonFdJHNY60Jv/YQZ7UVVL3sT9XTW6LFz2QHAdff9DlzwTgQZoqLBs2e
Xt2Y/wJktXrf9iwQaY+GQBBCfyezqfvWVTu+Aiga/Yxud1fUM3Q3HbCNobhle1fTb2kWY/jeg+MP
+QTVMi+nwHMGYx97iA/mqIoBJdnmszFYf7r0MvxAxHDOppX5htFGDx42yV0va4OgWXzUymaBAQCe
BA6TqgexOlxW1hVHw2pY5mtjdmdFE1+4jOqkL7ts2I2gmt+RQZlhOjovbm+bj5ZozCOdF+ocO285
4BtuFldGRGK3a7hMZUbYQ/SUghu8sCosX5REVlEtbnFj2GdUUQSi5Fr2Btjf8ZvaIZewpvsRLmIy
FhT6o5V/Iq1nnPMAwolywCdC29cZPqdQYXKW/tNrVoYGciL2h9e2+hmN7DZaySJW9ySpghbRzQtj
GhJLqVviXyjSXJWMfgsIXdtO3yX27QUhYyjt7ijsZ6IpiBnipZRPjXGR8sap7uLk7KZH6K8pKyQd
OqbnHmVLlXcD+z4ijcAryYBOxK5M3wUJLpbGr/e4Fke7/PWcB9quXarTOfQ3DCKNlVZIvyhGn9Ww
TzsuFdgyPK2vynmo9ReLnqq6S9JD71DEytNSk+tR/JXTsWAI1Wu+2bOgqm8WpkrpyZjvFUOmgQ1j
MRLUjeQr52rr1D/gRdQIf70WwPnthpu5/B0wTZvR7Rr/GGVHng1JGB5qlaQL4/o5JpO+vTGa7CRZ
VNviwWm9kFvvpo42dU29b/jNg3YNSBO86EM4978L8wuZI2Okr9Kn14XJVB/vpxF5AY2R1RHE5xP9
cTSys1gubsKuVRSBFEe9eKia54pXp6PRvrqKQT9kv1EVQWMRf+v6rnKDevzdnpqd/KPJJDYQFMIK
On8v3bu6e9M5L+MmP+fmYTIuxHmcygLGIU00J8Og/2QJIXGIUA2AqwvksekpivE6DpA9519OoF0J
YW5gFieaczdx78DNzgGj6NVrbZ9sJhFE3u3SaNq11jlBacQ3hnsk4KfOk7A17jWCMMVHXN8Xxkkl
vxsUGjeiP0l+gVfNJBHm6pXb9uuDGcvkPHhEHPWSYN8fYTwv8yueyR1rjl5cI/fQsMbCD6MhxlGH
DP1MKffK+C1QKZbcqhCK01UjkuhaR7epIPwGrVZ+dbnHbcJnRK+3YU27Czgb7VdZax0b3FG8JKOs
Tkx3v8zczG9h++2dle4qv04EvbqkalF8qW5GCiXuXan5pUXsakH2JocOGGT7JjLbSwJdzyiOBUHz
E4lK8LBAsBPIAYYEcS7Lpc2FMF8tcmIER573MracvB57tYJBarQT4wuI4QCWid9SDWb5gbx2eij+
VqrJJU7xPT/NBPeUV5tMjJkGX/bvGcDf5Nyx33Wtaw5bxcthSak7Ob/o3mMbHTIEmGvzj/nkQete
9fXR9F4Qi6/Fvwl0PAusGpwcnIqjPmao0Q5bKIEpwU0vH2n7khLPNurHKJ5P9qT7OdKNtsZi70HX
ZmhPscAG4bSguhHI3zyg41311BuvvUV5qR2pbU+1uZHwof6nf2Lw2NiX0L2x8RLy14zVrrS/Z6hr
ZXaz8rSGFC0II50l8pGbM0/S7hEVBYD2ZpwInvdLyhbX771j/yL+8+MEbLYDt4yB+2oeBsHvjeN2
YSd/2lSQ7CbL5OotBhUJByLfAZqmQCuqfdprryPyM/ibOzd6yOX9nOTH3Po0UYIvFfxQhq9x81mP
2DrGZ5Bu21U4byMAgepdQwnQ7DwSJLKCirQ0kKY8Eyqp0ymCn6+WqyAQzsJLNUdv0kOZkUTnCCqq
E+1UCpGaJARrr2WXltwfd2MEjvcGZLSxYxPOwoiSlXO/DaZ6vXRE4CxkmiUyiK3XqibJmN/ITMOD
IKC2YUaHLD15YM923GOPvoUuKvD6x+6nMjcZ6nybLyootei7H5sgT1gyVFd7OWnl2zD9SP24lAcj
g3cHUtD7quU95AA/BQaaW2AZ7XNHn1jJQ0XEy0TMTm6AC3jgXk0hvEm/mDR/dn5Wztyp/enyZ0fe
0F7sZPMRDx9IyfYS1QAKBiSXt2uGhv04aVd3PoKiUC7vw/1AqE75rtUfTK2CRtDjOl9a/xTzpqg0
LMuDmb32449TNYcFiS1iA/RtT4KUjBZ9YaUNhJVmHNkglMovksKdHopjfWI/A/7jqW/eFvdSwmT/
H29ALAftH38xKsbxu5H3W/yZpx2l/VjM/1h+1P0v+tojsGH653Knm7/lQtabd1jam6zl8uQUV7Bs
HWSKVnZYy+eBOUq63tnyntstpJ72gaFE/1pGJv8gkRIW+qe0QxW/ZuODvryXqEQMddEosmLHU8dN
WIw8I+VEskGoZgiX9kTVqHNB5MqBp6+gOtYEOFt2cmmt4n7CTsmDT0LqF9+eHsYJ5eDAjLC8NTwm
kBnm1dd0IslP/jjzX48AJQMILGcYrmu8hb3s+TL4S/ansXdwSWRRaKunRAQoSBepHRguEjDwhqRs
b0frLaEhh3W27yLiddlr740cqAUqp8IePhbDCvv4VLrv7AtopYuwlG9J9GffKo8E1fLYf7mnVt3Z
Df/DhV55N5YHxUYOO9NpSk72iMAQEmuy3mx6nnF5sThV85IzYzsgxG/JPRXNpBgm906JmZScqPrR
hbff5DzkDw4xj6gwQqaqvAhsclc5W1wDu976EcunfrjJvD/46MV4jucbMsd2trpubxobaV6ik0fF
bd6mzWNkspCXzp7sJP62v7rYL1R5zEqm/ttjIsYShaun87sYhG36leXXBu0BnJTV3g945eStad4t
xqnraWX1o5idcOTasNyzobGP6EOR3drsSKb1AXEquvTbpXtcpi/H4BvzUaSfWkJatIugnqSPRrsO
bcD2fw/B0NfHj8m5rPU9ZL+axWCT3EwpiXlfzH60irD04lS2z7qF6vJLdy62eIymF7JH6vi0yrBL
LmX5SE4AKAJflLceg9l6uiuye4HSNlWfRar4Elyk+zLKw8wtlsYYVV6k+Rxn98N48x9J57UcKc+t
4SuiCoEQcNp0bufs74TyOJCTQKSr30//+3TKNdPjBmmtN9oJVdOopIaPXJ3JkDFrwLyyy3C084QS
X/kUOjQVPrag6qPH+/ixivvQ7Fjktt7wzX0E1711ucxU/DsrijHqm4BqU68kId0ud5qgSvZ8OTym
BeGKDrmrudwIe686LDLoomIuZ/vaJHRb0aKTNCfjP+X2dDM6/yUmPpROCFRN3ZC+Y6OJlK/Ze6hX
h8GY7QMuZCrW2h1jOgMz2DUbgKVsSlRZS9I7Sgk2PhdwUD8RkYD49JXuXE67/DyTcl323xmq6YpK
8qU+VeI3Hf1N57znHACOnWMYzyMw6YoBfoZNTKZfs6RbK1vw/C/3eV8RGwSKC6hW8d8X/RtVUH07
nUz4cG36poBjv1KwtDBxzP7OJ4GzVc+Oon596p9MQtr3Kjllkq2OP2cP0f70Gre3ZexFVkd9D1DV
6v2NfbVd0+ep/aLVvSWtvs05DxogTG1tM/u+D72HNSxuhpZKQ8mNlVSb2EIozS99okE0dNAlKk48
47zS/L0zTUkQdfItXRir/LcbqWb3kOwjp+FGpEDanEdcsFDbnLlkdAM41/yVNdqWmAJPH/Ao18/j
+EE/kxruSbRGfMGJHe91/eNCsJNdCeX51wQ7ZeRBxDEptjmbeHdKfbMfxU/XaSJnqRW7BnuZSp9a
IFAbXw5pxuh5rQ8rn09NbU5ITUBX5+RPx4cgOArUbRZFJMvMRZa+LA45po3eAfzdDOQVHPzVQ07/
1wZ08Om3QblvTtF9rbaic72PpPvTVX+p5188Iu4Tsnqq8mPSGRs6ejdYQLjmdaT766G1uHjTtyx8
TR2xMxpN7/pvRhcSv9TLX9jRH4TbRnwaIjoNnzg9yvVU43NZ2BJL9V9CG6Pe5qt9HP3xxqiXqdur
jFmFvKrc2ggoYTYeW//QQ2e6L8997KjyhW5L50vX7Etxb3wCWU+eL8ik3+LC2KGeiAZmRFVnB0OZ
3oSqz7EfB30x8qKhxVX6U7leNAMhD9bJgSltAXJz8er7t6MlDgg/Nza7FJE0hNXyzeNWQRkQZdeN
DODGvM0uafeGasXycQ5+6Ar6txKMLytJhOdd474gVN1kzQzu88sZL+M7bV2Ef6rygyko++OzQZt7
61Po/RnaWmEBSr2v0vfJj6N14jTChnS2eIpgDOgruIF/dr3fOmlRir5Al2To3DCukOyUl3/2fGt3
Lx5a1fpG5DycOQ+0fadaZF9HfW09CC5tz+7j3YzVn6vUNqGdQINXZS/KwDYRDN92D7F6LSYvGpe7
oYuh+xnL3gXKr4UgIR+gnaWPB6CPb33SbZv6uRrfrO450E/TchgxTNdBBPoLhn72Sn6gfdD9p8MG
I8NLn9mnBjSjWJiAaPWpyjeaNe/n7K61LjgC6VZ+Kv1LpT5yYq/XZYh8RW8jHTwpwbAUYa0CXh77
nQu4WrFSp8x1dv43kovfmmPS3uY03mUNay63d13/hOTj03x8yMSBPjTXoeeZROBk2XY5rWxJezTZ
20gKPs42yOvvbPoKB/6HqA4s96N2/nV6PKTusnXtE1HvaLp4jtfAPBqLylDyG1WDYIN440Fj2ibV
fKUDRHX4LyRNN8X0TyLsW+yCSDZzg6vrDNwQb7DyvdEVEK2c1Gipi3Mcgu1bwR2GwWgt6puyWeDL
cTmC99DikC07Z+zPPVl//D58xA1BcW3O0Q8u6VBGWNjhul0VEwXSyahI7L9AI0ly5h3ZxJ9hgnkI
LLamF3qs6gPCirM/LMeBYgn7qmuiGQht/EAyduHYiKTXbxE79xodOnnMrGDhwe0HWpSvFQDjtqvl
sVt42f1lOgVN8mHm5kNK6xiu4y5Q9k3TUKDYrhFw2EYt5QN45s4d5zMY/6fHgKjC8Ty5+SPVZ9tp
WvZZS/Ow4zckwaldENunIbBuqiK5pK61r2H/N7AZv9pSe1PNT8liQ+RDWE1OtHr9qeetyUJ085X7
ifKFWYKKCm5jvckKKyLe61n6KMBSdard7r+5CBCIN0SMhGV4Fly46L0jetc3neXuViKlI4J4sff9
LdXj0D8rOTIir/XGCa/bXPkBPfQwZcVezFgF/OW8rskRNdxDGVpR5oaHWtN7jv64F/1tXUHv1ZD0
Rh/nOH5wspGQJiIazdrfmbW61NZIXW+9jW1KVACX6Tu9BBzQm2SNH1AU3s4kf9WJ9+60w2bk0hwK
B6cfuhwnuWBP2polfxXk6M3O+tqv/S7kZ2zUkWZJonDOd5KDo6OIbV1WBDoUbCQh+or1YHnipm+q
o9vzniKpnGig1IG/g7r87KzgWDTTrRZz1OCv7Cm2gtWke5Vi3TfU/Eel5yfgyPdpNGdZxFt3Jd1T
0PBJoBJrz3WvnRpmux5Ynj6PYGmQ8Mp72/yY2DuEjnXMuE9S26NB2722WIEV2XsU7Y+WxxWseHuH
Zb2kJdN7gQduUOLBtced+l8BCxmfst+iLovSVB+7fqBwZjgYe6ZwhBYqGD7KKU++02wV9j+3uL4/
fHYuZvTMvyHtVZPwz71Yt0S73amGiW10pucREGnw231igcnZID+zN29LQHigqV97CZ8oN28jb6QH
mRnuVzd830G1az2uKCS2nYPozGWEpIKVMl4ZLztvRkRaov2YhvxUTOU21OXJtmvcnfmhm+tPWOWS
EuM04X9j7bWGirlqDp2aqHPKNrb+NBMdGu+hjangJqYjzROixhvqjmJuA8Ve6qjsUgQTTSLJIR5n
KotDC1FRtyvn9tIknOXB+ipRvo4DA3FHbDoFVdBf47WoNAQNtG19QV90KhaS97HyxWHKQkJPdbOe
UA4Z1joKNJX7TAXWlp6ZezpeSuLB10Olk/eOh5eMeqKyzGPt+uR6yqol5T9/doe3YmTL6/GRC4Uz
kF8nR0bXPntD8ZkvCi0gddNefZyrhKx+JivTMtZhCEUAWSM6q7YzpFIsyhsNG9YOHMlMPzweOfdH
Z9r7BdVkn/JSiDoKUEEgYMW0jQR85ZSPM1qKeBPajgGDBcfT6bmOh00et9u6gdvG3UClFJLINtIN
FxFZiMiuAefbXaqDowPASr7rLh/nXTH4G6dwD0T0bx2vvmPMPOPyZdNiKB6sKCFoL3CwrmuFVwin
pY8JMqvBwyTtgBAEiA3yhuYpDFlDdw7pNGyuO1tKh2kl+qNk6tWm+iO/n3opd/0QE3TbuNyObIYr
sGxLJbAIiLlGaRwMxPnWnJgK71BtCpA9B5cfQca3Thigs+1AV5pLz0LYN2UkrGnPyXC6Ks+XXm8d
tHnhVL61Jj+bObcj9LL3axpTxiSrp8ZDpoiKgs0Q51ou649eSFQhGGhiF01sLuzbbgQsD/igdFbw
IwP0LCPZtR03PWDL2k05zO/KtwgwijVpG8dzRFbh3o39jVEBagIK1UqFhYzWzglpuA8kX7QumAl+
VL7PBYlTNuXTBqEXX861g3mNdy15fuU6VZGyPHCNvNoqnMmttrl2MQ2lwRbFVpTM1329i9y6vrED
XMaCk6Xpa8RKDs286sfFWhIthYxSiQDADlBOc5XaVHqVCrN+3/82DOItn9daJ77Q9jIrvYtXe+cC
77XCvRVA/x3tx5tkJGY40c6lluuLm7tH1N0HSi+eCQB+hBWmzhdH8qwOxtrNYQMmmk/HlGLZZFAH
jFJbfGS7OMwf7YFRFR4ywBlIas+jX1mf7YRGNID5E/bKwoENQ6Uwx+GWDs1IMsOlxnoKXda3qT4N
TOwU2VEi581kZ1M93Wuszo5/COd/kttrpCaxxxzZo9Gl9nestoPC7MCfCrp4soFRWCYr2nf5vZDq
h+D+i2ePAxbvsER9PPjDR4nS0S3z+wmAbpipXVxqvF3JJdPdAR8/FM8Qqbm4l7I5CYMdrhkPjsqf
8H6Dh8LOQtyfbOWchAz/OpVR2Flgvknr54Yw4ivF7tohmAwvxRwOJwNdXsXyoRHDFvs8n7KvaBpE
behyIHn+x2IBxA+9f8fs8TkhJaQbcATkQZRVXP/C2oFYCt+LNr5ZDc60aUBVmSYvYT3fDqXBOYj4
32vJGDcLvyJ3bA5AzNAaGTZBmiezHIqBy0FiTER4fSVUrB0t4vSYTg1FkMunk9NpG4yIejyfvE2c
206UlYYRerDPVC1ABcQtSQweem4Nw7pLh5kyIIRrMUuqE67Hq3Rz8ftbmmYPpJ1dfLOYIxTbTzC7
ey/Lb2ZQxko6uzZR73Yy7k2s5d00NcCHASEWTchOE2x9OOVY0bkyEqHrd8E2ua6O1cIujyfVZp1Q
ur/rypgNXNy4bfbXuMFvGKy3mkjgljorKXvmwvo8adIuApegQGrp6Wq5qmGYebdLgCDtCgKBKSmA
GOFoMJN53bheQtsgAHxjcWPToD4AUCbXy9DCbZOxrkq9ID6iK7crUka5yWxyRVJG1SU7RA372aG4
t6UxDtp+P5YQrz1m8nrWzUmmMnJIU+hmj6FbAq8Ql7C6YOLDePDLGo2lQXKe17LaGWJTnqwFb36O
m+6uaRXxw3nBwezajyEvaFtWmvLK4EoTjc6jCJo22FNSOByqLMXOOZbBd94H/2xth3e218FBCDIL
31YXGsvxbvo+9/Vrg+7jncie8jAt3AaTZ5BGK9RCLjHIx9inB2TTNQVF12553yhkYOQXEE99iNOk
vpGG7FCcDBbbjvdhRtldaO34XoveHLAYZhjGa4UbTheUkqXxfSAE1s5kTWfeoNRBkAeQ55BUYQdv
baudD7EkwYMjl6qIzKydgwTTjuixTw+iBnEoxjg/j453bkPSMKTGTL06k/hftd0Rn0t125EDcuhX
iccN2+URJnbYdYWPZqlHtDcrLMUDlkjEQ3iYMKf1t5XzS0sNKtucfg438J0v+gJRbY1o4pN2gOvL
k/jcZyz1VWFmbKihA/WEifoJZVp6yjUeAzCSrAON7fIXUxj9WPUeYn7ktfN9FoIfi9AlwsXBrvOY
E8MREF+STA9Tm/nfqvJIKVkMsGdAzyTJUt698GRMFUxvocWelmeo/32SUJbnLz4RDz1dMYPjQmbn
41R9B2Jd9ybn27NL4jtwJ32Z2ZoStFE94M5I2AA2ym1O9wm04rzQ1D0u6aO/Ds1fsQ7suFlTs4VK
R4UIsX2CRvALO8tLgVhiNxn7uZqnn9bW+bn2xG3llQRzpD7zYF4XT+N0vW+HAJOxR7jKQ5i1/sET
A/ZIPYkP6OfwBYXy/EbKC/UPVHPwUizjRfd63Cc0y1zsUJnXoXeggsNqPbFH4utBlvXIsyIfalII
do3tdD82gslDt87jsYY6JUdVZbwreQy9oxOXEX1yrR9f1eVJFJhwTcZega3gf499TR4Fx1qRd5iW
O5t/r52+C5sslGsC29Fd3Ocs6ByyW1CQMLu0hXVGrGIDTvcA1l5ScUgJQGHwwPIND+1V/LnW3h7J
XHaDLMbZ0p9izm1NeAq06DCfRqdC9qGMeR3nEWdGGIAB2mHzSiUZ4+locUYXWFvsTZlLvHM5pneU
jL1EEuINh+ZK87RT6P8LM13urgYwsgDGDkdiQViy6hnLytabATISJuosDSJBYyKALcdPTczdM/8E
x5MDA97YlblzCNPhAJ2vXLRKcNkBLBz6MfslrT5D3jwBC9VFiFmhg/9KyYKC7mhpgSsbPo1w+4DA
aCoPy2rhyu1JelhSVLcBcGiem+XeomQqA0A/m2yiYIpueZkR0J/7TBZ+2B7bpvh24/WlKmZ8LLdj
ph6ClNRILJnEcYTzgtIPac0x0Q1HudM+58xRVMakHKVVIKd7L/bqx2J2Ay4k6kXYSGV8ou/wmikh
vFdrNqCatBDuvWudfRGHeEN6tTwMfkV7UjMGiHaBGLazQ91oyAprmH8/ikU0GC2d8TS9kh6Qjns+
uj5l/drx+oO/MhGaZltRwUS3ZJn8uGHyH/PJeivmuvkoAYbk8pqULYA3NeuEasTkGeAsTyIspxxw
VRz/aToJn2wTxL/DokQCKR5nJz8O7mPuwOdpkvoiLWSFlUWTE4mQIefJ9bwoV7GbPXrgY0K/GGll
gAO11P14It8NZj+ha3jL1JN7kZ1OoSCg3Siz63VJjgFm1/boYiiKCM8GYl2SBYYk72yNAxeoNZ8d
tI4AV/SeJemerzU5WbQOU9jDxezmggdwtYR3mYhzQPbEpnBT6o9Kf+zxj2wnMsluO4mW2GE+WwMq
31GbAzOp2abY22JoVt36Ya3Q3XKyXJ4J779l5mkZnGw3EqGEMpalhXT3GCjfAkObZgY94vuhi5s+
6rSMD72lJcBP3u3N0hMc0gUx48YkKsZuNFdDJnCuVCVjHf4JBnS8fVQR2ORVpbHCh4vah7feLvbo
Y3l/TIWTCJ57o52Mi4hKTFTRNL6axGaHqZiQE8v/WnE9bEvbUAJcUFfDBMeYWoQStHCI+6jNFvKJ
bOwVcYj5Fp1dF/WpThAuqMcE10gSpS16CaMHrCJFnTc7u4xjvR3X9radhl+bHO/xSTGRIUGI8wc9
ueWp1xKSCKeSBEVP7xC4SfYJy5n+Kq5xkr5c5x9Vcj9AWOGunSpWKyb9IgpjWL8wGc+j/88LFNqC
qiPS0bYcC2UtmeXc5tV73XnOI/4G84HjyI4mkhJQHTj/DUOTu7usnARD30DgWEKW2QnCYDgFK2ob
SZrzQ3cVPeYOAJXPXrPzh6Lalwk3MMYsDMqyDx+60kHA2ItLWcz9PS6BFmll1gHYKAuPTVt+BGtJ
Jk/QfrG1GjRJSdHy2jOV+OSGyCgse07jIE+LW3IKmD/sEomDJ5f7dlV/scmuc603f6Pt/WkXxE9z
59+Hyppv4zTG0CtCtiTf7sZhR/ibTIhjUD3PxrUZJswB9edZXdny0LKPbpOLL3ToVNGphKT5Jawe
8FB6N5Uhr2EzhVMK/+nM3luFBnbniSsARnupdeuk6B6DicpckoSgh3FLRLlNXMFNo1QePmZJCFct
aZ5bEgXATzf4syKPJZnDz25Arkk2BSJsL7tPQLU7I6LE+YgH1ghAlrhJoQbm0PmlkfCJKLCnThrA
wXZ8cCfrptZF9xbHXo7koQMQMKP74qK4hgHpx5/K6W04Y/k6DZTW1n71Rh1JeivTxLx67B/s8DNA
rYs5nYLZx6VtnrBWvZQB/imJZ5Lrm1N0s3bd+0Da5V2VM/lJZRFjlJGoU8hm+uxcVKnf2HFeViyC
1b3dlm9dcrWJLT50Vj1Zwkf3Tn0zEUlV1JkVYiDgpghAJjbVOPyVdUVIR14DRiEPUh4UdEcAFe9K
npgxal2LDAabxzQ+iCw2OwoyJYJ+l0F7GrBPj8yjUddZ9UFl5j+PtJID+RnhZRmSa/dKiHhB5gS2
6RTgcGE7ikjpIjKtd52jcRvk+9kYNmI755Ur4FiloGMj7/+oBq52ZTGS0bAiuC5X/zsDidvXTfbZ
tjWOkoXFpy2tdZOTzRKZxe8AD1a4joDEi129pNV3W9nVF/loVxF3ASq5kxrGzE98ZPhKtpzXDiXn
G9f47RMV5oKt3k67lXC1/AU4g42T2ws5Qk/TZ9akY3e0ptBb9kYXktrFYBYnmukm3v5YoDLUS0yQ
ToJA/I3dQ5102xIsQek7w2sz1zuhxvSAntYm+JCi0AeRTOa75NUudlZgvU+L+lcVML2ExtV74veJ
ivJH73d0S9NEtTPdT2M/vnkiRPWsevRR13TQqiCSmfWwf4G+fbHxSG7L2PIxJDnDviuh8Rm5U0wO
9pub0l10RDgiKV4MfseAy4FFx9+NFZvzviOM6eR6Kw7gMliq+34Be+v8sOeHPDYnF16cBq38Ni36
x1Vj72OGcxjIik4+VkQEQrcuNjwpM9OmqA0BABgyoJ/4TqjIq7ZZP/jgJ93roqbg0aKvaD+mY3WJ
lXF2DDQdOCddE4FHq8bGl2m47+JQ/xbXUDZkJwyKo289GPKkfgjGmm8GKceL6/T6NBsfNDgO6n9K
rnJrVfbACmKbG96uJioljxlxWNNRoUe6HUPVnbIgC06lpuwykDnG1WloQMuEhN+Y63s9capUI7ga
CKV7xYqxG2mSSEDxLHSd1zODeKfxg/waKsF94901tdN9FnbfnzsdFo/9nMe3jjvm77ZPZ6gzWSaa
imzZj0sB3USU1dmHxmAepGMd94leztKzv1fEaRapbxu7oWmhykPrNGI1P8rEMTsPUCzKfbc9goyg
U3BsTvKAjxanrnOe6kx9GZtk1cXLpq1DzMHWtvLX4v8VXSgDMS3g26Mdx+zmzAJaC0W8F6P4Xc3w
oRYM93ZuL/8FIDYXd8a5DQHfnGnDKJ5XGymdXc7zDQpuNUQ4UaCb++pl9bKB0wRoUlqoxyyV/2sl
xeuSWWvTh4P88weP15HpOaLIeHnCwOVEM/zUBpOZ2MDhA61W5yxcrolBVhvNBY2tOdpKzv11Sne9
4cilykfTkIlvqE9asQ/mUGxtG0bV9EtLNgLQlYecpfKGHS8+IR9x61+0L5y/ycHc3M+GdWjIrHWf
MXb/FGQwPSxE/m6btGPqJ7XnxsziobTlLyFl1MWnA8QUo23IvFAoItauWTazn0jYh856bv3C2xZq
xh0TuzVlfZOjgi9l2vSNGSP8wFz4X0aBBvrqyZ3edSXzQ4OBBpcfNmLwn655T7uhh6Ariqgnh3Rv
RqH+MvUkm+IYK2967EqCIvdVAinYhgm3hLPoc+daOaEAtoXhkhmbJLXyQ04dIRENXglgxSV7p85r
Ye3ACEmrrqGKegW9Ia3ZuSirBkNJUTUxZbNig5Oca6v+JFiv2FJT+lL21rsIKV9CRD3ekE+lX9E8
93cQ0C7WwwTEShTxJcTKh2GwS76BbGiiJuoZB3usv7uFDBGHItyNYVn8bJrVBrCawFVW7d3weLVE
Wri/Zae9iFmtOqaVXJ2L5yTN8DP7lsp2TR70N8ZPBOi6k100gq0zKSDToRrVhIYpr1+qAROpX1IH
qvMFfMlenJEZF9tSHIWs1u6xJmwWg3dVoN4AVRnLva44X3eenIO7pM8ngGjhXjqJ5XGp4uW4ooB/
ljCkCO37ck8hGq1O2AxuRLFCYuaq2TqhJShECUk5JZd5V66ttV19f/LBk2xE7npp3Y0fKFKZCttD
XrsE70MG8l44blJsa3d9c1cXwojMKBd4NE7QeS7Ij1oq5I+DEF9FysW0tAtMQ98tK0Rn3uqPld5v
5PNOg1SgmlMnclpDZJMv3IdA6BGQ3ZF3Kb2tj7FN+NI8IomZDdwbAV7rrkp7fcin5PovhK/+UA7/
HAG+1vfYABw0ZlsIgioajAx31VqUP/Sa6puizSkOr+NyUlHvwvtpX4n7VbYBZm7t7dshD3Yl69q5
atMBpg8Cqlc1k0EqvDsqtcLHzvbMNlQDtRgW+NyEOG/JCD2d13J9JWW3Oa7NJB6Ea6koDPLhAW92
vW+dtYqWXsxHEP8iapWM/5Uj0wa4JLPC6toHvK+INXqO+IyK82iq0cfFJBceyqARlCGApOMZR58V
BIJWL4+BrZ++prxv7/O68r4JDiCszQO6rwh1XPnIMHvr3FmHtPfTSDEubPHtj1s1i+p2bReECm7B
40R+IbXBI5EyBb0W+3oRGeb1JN4Ovkpe3Rz2jUvDct9sbVUY1wfrJgiY/CeuhgMQXXOYe7vaZ3Mt
HngLrmwTKGaVgoASdEZhyViFJAWZ/6i3DzYWTrMD8G25E3aWvs/+Yp8r2+iXyvCEoLCokFMq6owt
C060lLaFWjNtCTwl3Tgg1oRUWQiwotb/iTTrfqalmp/B3g012vRudknV3tXj/G0rldwxRVQ8VyiY
Q911mKLW+hiqdnpY21pdcAITkAfluFWDR7SMm9S4BTHEjQHHeqvhN5qxo2s3gYsLMzCubKB1t2x6
3Dgdgb9I+NYJ/THZyOQO0zpbL5uFKId90vOyCSD6rdA2I2WRXB9gDrJlAbsYMNWsH0Vi5GufMqjR
EedH9Tgo0h2DcF96sjraAFWbPFveGTvBv1mEyeJQNjgFJUpbXzrt6zwX3EyMKZA/JL9goJ8PkpDE
vxTZGHaWKT7aFc5Rr0JzN5LrAejPPiMyejWkKibA7jDbw4S5BzOlDJh8lffXc2vj47Hc1Fy3u5o+
FYzHDdFURv+32ChxMy++ixU29nip860mWAqlSvqXMapulJg/lhExsdaxe0yn8pUpaYgC23ouXQa2
TTXJ7t2oEomPmMSNKfSvpIqHjATs9be+g0E2WKzqznExfQ7Z7N37VFl8dG0JKi1dRHGtgNpKs99q
DSCE6ZJ8a7lBtg49OSd7kdYpiSWrM2zrTtuSoDzfr87k8yEaSdfEud5rXFjeHNj/WF1Bj1wLZco8
uM7O4vmIUsXA1kmhDkHDAjy5YnxL8jq+C3qjb5qsHncsRKj4pip7hsjAOa5RA2eEFKebFRfUZtXZ
v7DKmsvY6PKCDIOPTnQSK3+CLLoxg7gpixZYJRhIjnIT4goZCWT5TOKYezRrLR5hftBz9zXqsxFj
Agqd6/eQiJzpYx28Hni1c//zJru+45kjaiFNf8nOQKiWucT5xC5SiKyhzzLLBnfbu0ClgByE6w0Y
abzWcjaUyjOZkx0dB5W7mzFgH8aOkrmk0/CqfgOY7tQdzNC1T9D0LjmMjnNZbRQ1borWGL0m0q+h
wWKBHGkzE551cNbhqQQ+AQ2pnmcjH0qTtDu7SaYDoZ72l38VkBPvFV7fHuZG6WkEuZ59q0brnygn
vc96OXeEurZ6l+diPBM7MlGVkX9hsI6jqrJR7joBrt2ks/dh2C2XdJXACiNZRWTLjfvOODbbFlG4
vkm/SLWp9glyCsLNivmmqRsWiyFEwGQx+m9T2TLH2ygnQuVUh2zt/V2ylHrYI0ODjF7DOXKVxdLo
oNcK9Ax1OQ+XEEfschMsNUFesQzT69FfPKRg/P+I0X8FoMLu1TM5XdqmcWjSLAdiy6FLEfOTCNgf
HULMfkU/pI+ZCoKHOEU5rGlcu6c28RpJhYee+6jIQcXzpWmQqaPRxW2Eiya9CskHtB0/sMTeXVzP
6b0IcADW4MeEmBDB5bTlr53CqAJWY+GDx4YSTzBVVqt862h/PKYklhwwwuLqV4lN3ggN0FNL9KlK
VnYoJvOD5eD+6QVQLVpZtZVu8jWxox/l2E6PKfFI21zjg7BMl0UTp3JUzKG6jDW1cf5cvyd0Me+T
EFsvne0TzqA02A1icV90s2KDmxiuhDWUe2eZrtJLvtZKNp95EiACDiye55FXyhX9D9ssJOrq4KHJ
V+ykJJQ8O+MQ8m7bVxMCunveD3KKpn7Es8HY40nA4jIm3LQa3IEoD68PTx4YOirRyifLKYEHeXHx
xI+7fs2WD3wcfRT22JrJURw3sbqmlIuFWU8HaCjcliFnKgtmx2HKz6E7L5GszXPdATiZkonVnyyY
X3Kijo4/BjeTxAOwkU0H99Y1PQ9NnjgzhLa21XKpMoeI2HHOX+K2+uEAJr28VlcaqMmfzBLPz15l
Gk4lmlOiwEcRrlLnYyFw7UbOS8Fgj7YnZFonYzLNXusuJ39/RbsR+3O6T23Ae6liG03H6jYHtAdM
9kH4m/jV18B2yS9FZIe1E82lnTtaTSefOa/VBMmmpN5x9WWIAcAY7deEIAqkakh6bYKygUrXZOvO
SgSbHE5hm3RrBoZsuQMAaleJyHb5lQ2r7zxj5BRPbpUj9HD5e/LsP7CCkC26GrclBdL0yeL2ARmK
jysWAjS+KObmFsTOiuE38hEK1445sMvMOlZGp/+VloIlAB07OtaszyEFM1v0Feima0Icz2UlBq5V
a5j5ahhpCSwsbuj1RZEy9t6eXxLFqF74S0c3wu8uCS+lq9mxeWdIDG9XVu7MArQNS821H5MFnsQY
U0Gux+VSjh3R+VmTHASL135ZRuDKOblmgMy0wcUq78jiTvqddPvmkAe59zy5qnxesoQwBb/NrxkV
7sbrMVYmE8yOYULxHTb7VDufI9WZ9wvxscRmCxzGseTecuV+kqfY+Z1Aqbf2aBRpeyoRz8mc9m8i
KFBgYuABK+8HIKOe/1VvIXmwB6PPWlr5iwyYkZ3BVSAkxux0jZzMcvPyN7by4rEZEqI6ub+/ggyD
ajGyGpIOPkcg49iyZO8Qn7uQZR0g66tH5R7A/hmMNamRhPrMcH35/EhUtDhbyhu+4s7zrpFis34Y
BVkgVlD0kSjbH6AF93c0guMctm2nnJydOSCoYbUK5Bp4BXC+SLWJO5ZjYdLqS5WFuzPTPHzUhqWC
ABJm7Cn4FiQ70qMbu3tGCBQtgaeB5fvZPKadn10aA0oqkKbN7ni1sLhTyqkjis//I+1MeiPHtbT9
Vxp33QI0UKK06E3MtsNO25Fhp3MjpHPQPM/69d+jWnTZivgiUNWFwkWh8qIYpMjDw3PewaaBz4Md
bEI9FMpj4dvJl9i2iiedAhYV1KkCrAkYPdYI6rIfLMDwUYDZAkr50D46mW5sg8cfrbYGo4pOrnxV
Hx8ck1QCdiD1HQ95k0wQrZoCbQYErhqd6l7Y/wZNnu5spZYbyMPDFuHBctcWeAeooLF+xHrXjQCt
RbXLiBgrMVbEU9FH+6ED8zGoGt7cITr0boENXxxTuzRAc9zzWkalvoNxgyIV0S/TfpP6kKSZ8XQN
l+VtpZBQjLhNrpGJxFBXQ4XiOUw93nYy9x81aOVo8CPTdtMYob1tZJdAV7eKrVuMNXIbcvhR4gKx
gRNPvEAHkPAPdZXuQP0S+wPSWSKxqP5PXBLSg51GW+lrXwMVVzt1vO+LGr9gDJK3iLwiAaxy/Xaa
rjxg49RueHrpu66s/ffcHaudqTXJcsz699bEh7POkuBPis4e+Ma+2mhhl286/Kg3JhUu9Ks8Y6ON
gHMTQYKbIPy/EXhvgEIFg+ZnWiW28UB5MQz0bY8C92IwYGO3nonEQujW69GoJHhSzDGyurW+lXlH
aW4KtgMcvpvWUNxbu6fmvQj68nukCPu7GEo6h5mVZzdo/ZYrSzf5HigFeN5b0kziyYWVrmk7uDsZ
wrFxsUNZp2oWogYhlV3ke+E68BqF4Oqla2MAhlzo9p9aKAhATdJfVHeQ6/EjVEu0kJt9LKgRoq7B
P1JaoLNZKc+emom7yQ78WS8Sf43ierSAaAIuoTG1GzeiX9dZuv1EJwfbGdt6I7PQ9+j+K3cWUoIk
KWhKLQ2ElFcQg3/TjZvgUliFLQNVorVUZbh0RFGD5mPkhDexCVo7RjPNcu4AWkJsi8P4m0wVpBcz
N8f9D6aNj8jLnRLl+avZIDNjQTBbN2ynLwYp0G0I539ZWiBQ4jD07iUdqH3H1ueSqjtwDqD/0wjH
pDZDKtA33+kHGY+QzH8C7qMeh9/5tu2selV4hrV1eP7d4jah3dn6UG24f/NtPBL8wjJ14HcmHSBl
EWyCqHLe6L71C96R6gJXMICjFgYVGHdVy6CkZMIGXKJWRr0kATuZow+yoOUSvlNsRQMJ0P89KWK0
5DUOy0yhNdhnGRhLpaWQb6diyuTkV4QAYEKgE4TUHIqHkFj8iYQ++Fvf6jB3DfFWCy3lJ5d8IJAT
IzB14Sg2oSu9PahWcH8jtVGiMUBaLRMbXU1eKXh564JC4nJodYWEUwnuqNz560GRJExJrv4ZfedY
QnE5WrHCkXIRmH6STa/ewyUuN04ckFNBbYM4b2DTjUjxYpTg93AjtFflCIjGT3pz5+lASTyEE0qU
PCT91gcDuYRXzUMnmldJe6er7I4xG/OVH46oePmwA1PVe0Z3ZDdiowlDq6A/h2kwOdgQU/yCr6gr
abyNEpjUpAZwAipFXVcx6r++VLtlpqbqDQVeRCjiIL9TJXFo6Uy+OkY3yC+KCgKopiKE8BeEnSiT
266vtAeELe2Fl/i/kzxG94e+3R697XEZaNQJHCvIdg4tjB34WgQNNPKaTaKjENAH6UuV0h8n8vo3
BvqJEmT/QPaco2i56O1arjo8adZGWgSvIh1w/qBqCFCTGv6trZjGK7gmc1NN6UXbtvm21qk+UxIT
dyP88V2IENcm6QHPBkGLzkYHYrgXSfYSBTJ9VkyItrydB4BaVL+jOP/qDL2+IVygAUfnZVdHqnyK
fSXbAN+QLyA5EfCIbTpRIBJodWYafFUaNH3coCKP7PIGTz2qpT190pU9dYWs0TFGRFwjMMupVgDt
qByKznbNJQGCdDI4VZWjiBJEKmK/PCpJjzQWPcIHBKJZ6zpPnpBvR4xDIB9ZjXm1cs0uRwBcpf4e
lfHejfPxa0Ymtseg/rFDpGIVps1vogtvZcdrSAyRhXdxMkFIhHTXBN6zsMgYccigzIz2GsUJnDLq
uL3JUQjcuwnlm7KgOMligjTuDQ34cK1ukdT+5tvcD4u08RE6Bvjlxm2urqQZ/UHwM9sHud2QD0Xl
tqpA7SLHoT31XvcDNsn3ClmLm270h5eaYvmKfmy7GTyE64K0dkgNfOuejlq2rdyWNwr0aJQU8Mfx
cD36C4kFLRpBNofixRItGWcRRTQVk9zKlkZlFWgMcxeVfWL/jJB+3Bd2QO+wJbFV1dG/53FX8EwB
7Pac21GytVtHrNyBOlGnofGRt0Z4AN7XLTviG1kzKJ82s3tkOalnVmkABDxz5b7Xcwiy0X4snioV
mRMU+9U3M2/M90CftLMkXCALnZVliNTpveZ2cmk10bBJR9fa2KpTvoZdRU1B8kTGuR09eNPv9yDM
tZ9EAUimldrTI0z7N0TTxT3CjVyouldBzaH9HKdOsgcvmpBdZWQgRa78JBSTdSE9AitDdbY+Auh3
NPiitd4bqCWVHnpRLhWVMHKDjVYELT6tk9Bl1IKABuyGmrVBSavNm5cAONerSuIG7hZyqWypWi0c
F/OhMG/8I71gl9Q8jp47XESeHCToQdYP9Tdg3foGuTUeJpYAZsP/hC+dNMTOBBFxUzQULZcRFRug
73EM/jWIy2JfRGlB3aRIbghZ41E3cuVWp2+/jYuGOEPGojWkTwBheCKGEqKdq/5Am+YVTMBTg3Y7
Ev4UmWLnmHfHTFLc06jkfCl6ad95AMyXTQ14jq6rz1bJsp+h1sfryIsyvNPlxBjHCfTZGTP1Rk8a
vBMo2G4NPQq+6hMFTJWav6doFv1ODJrQKqCxBzUDXFpqTb926j6+48GRPY59IjYK7mYbBFnwI7Ci
l0AximxZ7cIMIxd04hxqtTYldlxQVqaHcvIusdcGAEdx4yf38FURImlcWiN5rcPpCClG2Cj8TJIo
9UvQTrIaNtKmZZeAJgHbSSsA6F5vBCOq+mW2JpIE6zoFPglPw9ywFzCPxYZ3k5ZGCbY+c8efbhYL
tsAE6EiD4tarvBBoq4Iyu8q/QxlZPJnjaNCU7bOVI2pnaxt8LqtEgUB1kfJC1+eFGrP6Axcjc2eF
2bPbj+VGEZrxF14OcvaIKKrWO5gaRf2b3dn5Pbwm/ydXXH8PFASgDmKgCbVKKFQNzgArXGySRwrD
w2ubEQvovma7LpbHoujLRSn5j7Sa+9MYNb3A4YY3HnrTgAfE8DrwFl+YRh88KfRltqOhI1sQ1+wW
Dtpd2LAMyMHjsALxpOF4CEQMJ0sVSlH5nQd+fhFY5FlO7a8bFIlTuLIk7f70L1DYcfxuWcvHNvKL
YyaQ30GL1/funD4St4D38pU1DLQ9VWO4L8LE5gKv7QctpVaGX1+89RqHDdNKBxQQfXd6gfhsDE65
L6g8P9LUCJCDTd/hqXhrtKK9R8svtF3fohcX0j0ESqQnt7bnwbdN9GzbGqjJuU3pfekL6yeK9Omt
lrWQeY3ORljfHRcDT7cH7KQIy+DHiRe82LU+c58tC0ikJ3MqKylijhFtTGohJd0j3j2PvYRPEGjU
H4wO0aE6zO2Hsq24Ph0x5WnwPMJejagc8tUGFcJSFGGdwGZX1tgoBrvABk3F802fJJ7TXcNxRN6W
YNXVDibGAcwTtDKqZ3OwcZrisrxXPLyWwC4qUG9QyeThGnCT2vm7N2XQaVG0v229bX4mVuNtYuy9
EJNDfcVX3HZLATM9qO3g4f4iahpcaM2GIdAcaagDJWukBl3AJXe1hGONwzA+EjpiAmJgknpZ31US
boDpiOGlkoVOgdEVt8Bw4IJb2puNfkQYUnJC4LA2kWurfTS6fWdrApV4QLIrgIQFhgMvu26FaVcD
6iKnnBaDHVZgT2suhDI7zjFSSN0enSdUe2onVrFB1MRtDgJ/Yxmtc1MkY75VNMAzzaiUOw4eWXVF
sb0OZbDy9MS+iwHArkjviEZ18y0HRbirAMw8F/aI2WeDNyKqCeGGenR3g8Ynx1VW5O2Dah9dTX2W
sdmtwmwQ+1Ga3/TWREE+5latU5oUACzt5wYC3T6qE7DbNfujMEFjx0rj7+iuhIg04IwxOAL6a5Gj
75YUHBKqpuRcioFkLX2ne9yt/FUXGbBt0NjmbQMDuxqqgXhfZXeaAzPAaOCHIqTZIPeQpjs0tFSQ
3k1IW9QsfpC4kuUAPkX/JYobQqBQ6xs0tdi46AEpQJV4wybvQpT0VNuk3eROmT+wr4wbDNlGhKNG
CXHQr/Diy9JfpEAwYmWdv8mohSncKo1caLxQQSjqUEtKoB/U9XilS0MjVgIx6qMS/lEEUUYBb/5s
cLgIgZpYWSMslVaU0KoCt3oty7J6Uis8HL3Cjrbe0GsrxNXMFYDcH3T+aQuis7nPuHfWVu0htJ5X
qC3AyF6C55G7OEQ4wGgcgv2gf296WewrWveQimgBVRpI5RgE96LFnGjVad0P/NHULex6e2MnovmN
MZF1qzkh3SNH/SlbI9mUSK0+O53zw5c2YLaSCgINtF/gebU13RseqkFcUUtC083OO7AgosEyq7Wo
/anZ1hQoR2nwvhGmMd2NHGAACpy6VsJT4Mk7uG9lvZ5x4nMj2TWK4T3qZp08C96NgMTrnsI9Jepb
NtXPoqZPkScZDwjb5yJyW3Xd6SoI0kpTF1Iq6aqHtLsQQ4oeIenbsh8hYYIEzNaNx81Xu3SccOPz
ocMF/bZXfB3SDwUZqjlDjTUWooeOKevbEJuLFZ+Cp7ivDms7Tv/o2CWu0HSK3+uBQrcpG+VHgaEX
xQajhnEongsSywcabGhOqW7/nWzvDXSZRdEVCgzOpv2qbCgcdS1YhTDMfjE5jnTWQ+uYPEaykG6U
nfvVbR8LsajKonzyCTs7P0cUE5wfHQr6qnoKZR0IDi4qNDJ06G+RGT6YOMWvtATCrAh4Qckep5SF
7g7ujY6hCQmWHEARc6epI1IzDU4fgKRAMlWyHG8dp0Xf2Lej19qlcm3rNB2qiKvBVDtcWBFMXMZB
CLKZMjAKumUFLqd7w1uS0nIUS8REVKT7YY30fbajTaMsowi6Y6sZwxrotA19BOKE2uEvNKYwJR0c
nlZ1WxtbPapgo5cDhgj0Gu/gmnwJo8g+AgMKl0VayC3YFqScUPFYUu73oQk0XP3g6iHIqOCLpVLt
zdoqaDoAsKFNIHhfNEPure1W/vGcpvXokPb99NxXkK2CHQVjxlxl3SAo/rogk5HBRWMutIbm1gKX
7pEAmk1d4mflEeWWlk0+SXtUewVu9FrssYmkLmVg2lMhBw5swTFbWq0mmovKVPELnCp665oaSVBL
Qd8cwUKwap55W+UeFRUAG7+srm/+eBYqhQJtXyXOf9sUZrdgb/Itfm/D9OuSP5WWiFVr0Mz3dU43
ohAoB046pSoBeBnYiHYnPho/6tcCocxFVtKhtGPRrQpLjbYlMNwbQVKFGyJZ26LiuoXjJqNdibUT
EqYImgU2HJXG0REEjqxyTxNrfLHwQjjw/8WsoPaVddIEylo0/gBtDwASCET1l9KAvKQgV/yKLCPg
lRDhIdAXLI0xaR2IFta+Zdjc84JuINz56LXClzbkWvcmtHAFeeWGl2kLtyCsbqKGeg9S8vZap3+H
WIghUQYJzVtdiwK8QPuNUcBBzmmVolfftor+Qj8bTqTQqVBa0roVLpkl1wWEJtLDdZ4M5T3q4ea6
HJMCZQjsAWQZwGcj5iW9gSSQyX/ELasCi89J+INqNRi0IFiKskGzxjLBcXqmsrW1NtgCpaGjAMed
zo/RvlVCNF919LlQU6XM9FQYIMwyzIaWY+4iuWywF8tgAC4QlC82XfGNdL84kBjI8SZLEnUE4loo
wGnQQaZ3h+HL2oMWBupzapumjfjukSt8K1K6Y2Mbq/vOT81HP6Eyq4C1f1bzHHZa7zhQ64G0AoYs
Kc6bNHhpgsO5AvAtTU27szqokoiUv43NBJfU0aFVA2jkPCSbdV0Hb4JrcRG3FCuosYstm5/KnOgE
CjQA1gJ0wLcI2YGWUNFim/RYFYUcJFQd+q4afCNyOefexIIEbExfvvAK1rYtnHBY0Lbr3haaxrkJ
cZtztbDf6VxgIGGV/kFS5lZ3fQEGGYuxSOZPWQ991wVTRTyiWKbrVHfsOEb1Ibf5bAnGPYFjIoBv
pskrePIXWVuEnDbBxjjAQthyAAsg0gvyiddvhXqsFa3GZEBKDAPihVPAiB18ornSo09W80OXYaGY
zyMAKUB5QfmKNYy+tfO4O0S+aXGrsO0qnYYqnbSRnjISMnagiztdB83O3a2BWjEaWquUtMQkhhBU
abYda8P+mYU11ppo9i48F+TUZXf0U9Ny09ANRzcN2jSmrs5M3xtOFE/iIXuCn/zVG/Nlpg3fLw9x
alvOEKZDMm3olinUmS86hTDZhEWbPWnjfrBfIK9ZEeRhOImXxzk1LGcSmnR0oRGrcZv+z3/lP388
B2Ts//Mf7b8DvxzNIXHSpzz8QmFB5N7KJIo2wVsB9+/yWNNvzhBdzNKbX//zH1tXzc9jTSb3H8Yq
YRwFk2/h09C/pd4fBzlvh/a0Rn08TgCG3QHhujyiZpwOKVQpLYNT4ID4nb7khyE9DCXFlJI8ZR3K
AQDZm/EJRijYvN9AXpeNQhWV2n33y3EOfUTRsLoy5zPfkUNtG1LwKKZFMvuOcU8hhEZz+vQeZ99b
GGSpw+22ujzNMx8R0o1OcUUDTomv4udZ0hE3ErRp0ieJJDbovyh31h6v4zg7uM7d5bHM0xX9NNZs
74euo48GzhVPNvWkDvabQF5CG75dHkU/O4xjOJbJ2jkcgc9TAm0pO7VmGK5wnCCekBHbWH9MHBOW
Xwvx1TTcddscffMGWyvaQZQzBeSVL052T8AKXB5UX2IkufobvO4u/7STwy91Vaqss25o5vT351/W
x0WtKL6jP5tt9a3Uj8Bw/1weQTvZNNMQoEJ0i/vA4pb+PESrgeLHrsh45vUCmgApCd1FJKQFX9p0
PxUdfI5XPel9/F2jIN+bxYHqxaMXxlt8mSix4Nu2IKnaXv5ZJ8dXklxowtKkVDUgJ9Ov/nCWiswP
+c1FdYjopm/6lKqDDZMMn4dRfXSi5lBVJmpLsMrJeROS538+PIdIJeBqlrDnO4I6lA/gTy959VPZ
LEfU7CysMR9yXdZfwhxzQXUMQloOqnlTcR72l4ef1vxT8GL2gr8kF6ZK9J99dhOq9kC/vjz02ks5
Hgpk3PChgYDn2M1a8W4uj3ay/afRENOHWKpzB/wV1z6stU3HhHKrXWJsCPuPkk1h/jby5MqSnsSN
aRTblCrOfRZZ6Dw41SlY1cwsDyBv3TbAiP1312Gi2azJUC9P6PTUWI5pUvK0uc8cQ87uGeqPRWF3
fXkAyPhcWt5tZxr3l4c4t2Ym1qyGqgNJ0OZrVqZBP9phiZMJJLhn5F70x0irEY0JEQq/PNS5zSB1
nelwTjVVzIKgx0tKDY2sPtCTxoPY+AYuZtdZEKpr+pax1L4gPb6+PKZ2bgklIYGYIIRzkhIAfm3o
SzNoQtmRrN3a+FQJ4j+Iwmw8xm+b9rULm8cOoFTroIER7HB73BS1fL78S84t9Icfos2um7roSp88
uT7U6FRY7dOQQZksXi8Pci7afBxktsTI4FSAwcv60GCJqXyJhltTUkSDdKIesPOrlG+Xxzu7usZ0
3hziriamSX84cVgcmVE+MCmV2ntZP4Wuu/y/jTCLn5i7tpoAnX2gy+aRRUMo7d0rx+yvtZ+HKXY/
hXrblvgXzs6ZIx21E+ZQHSrlkap4Rik/0B6d4k0z0p1wd8gXgGHPrgSSsx/rw6jTefmweK6skhTj
5+oQ92Ad2ptUvLio2o2IQ/FKb+JFQYH48mpq0wY4malpSJUoaVrG/B52QT0g8+TXB2w2Vqp2k+C9
5j7m7hb5jcS/aQM6WMpvsBNX5np2o3wYd/rzD3P1AmShci9gXF98oXTy6mIvd2VuJ2krgZlbFulx
qQobTYjPY0AoA+PEcUcouaXmgHiM82RVj3qz1xy51Ko/mXzXvC9Ke/Tzh8TfXB7+XHSzVY2eriBU
E+I+j04xNYojoMyHZiBrdtEaWRXCQ/5DavUymfqDfjz4B2Xk5Xp55HNr+3Hk2T4SProZsc0RydBs
HvF8SLIrF+tpamU5TAyOmuGoaPbNrjxtALKZIJ91wIvAsV7sivsbwdhfl+dxeh6kip4RX4+2C/f4
LJjgqUK2kJuch+IbTyyCNZ4TdIrjfVLthuLB1q7dDtM3+XwaSMpUyDBCE6rNy/HzNwtDWsjgediV
6KSEiJU3kneGqS90xOPL8loydub0fRrPmt0BPYhuDzhvffC9Z5cPFSi3au4hxbCqbSypSqQY7or+
tteuXPKn3+/zuPrnebZmU9LiIEwT3/rwzQv3fvnMBr38/U73IaNMr2Id2SbDsGaXT5aJTIUgWx+Q
jFz62cNYXdkgZ6dBG8LWbJXXxDyBoEdiDPQ5y4OE6ZiOLyXZLNnRugHueHkqZzcGsDfbIWHRT+61
xlYLBXRRddA6Kj6Wt9EseDGljiJs3dBbi8d/fgWxeA7TosClc8hmWzGqYduFlkATOMaoQ3RIJreI
T20NeRtJPBYmrSlA2cqVcc8uKW98UiNLNTkCn3eGpByNjAPvgy5CpwUUtGgf0uTNNm8uL+hp9sOp
5lnmGDigki3MoqOHTMUA44xnUERmItw1pis3US+uDHNuC+pSp/RjY0/h6LMtqNhmQ0fMqA8WNAcU
dbptHIzOv9gcHweZnaYcmGOtYCZ1KHjENGCnaUpWxVtG6628kv2clmK40D6ONbvTSlnQzw4lY6WP
vvsV5DQ9q83kfa2oB1XuSVeR/x9iFfa7uwqSK4Hj/Ho6lLmmF4hlzj4bdAmqgaVWH0yKpmPV3IOs
eru8M87tQDDgumqbQhD7pz//kBn4+CWJSiTNQRr+MkbdVykeZIOQ//byOOd2IJU6WxfcMPbJ4zAu
pE3LKWsOCDVhmOwBNEZjsOk2l4c5TQOAyzsOgYMgCLl/9sHarjc8D47iIRP50gIXOmo3HTbkwYOO
g2h+e3m0vzLT2Q2mMSvL0QHqCVWd7UUohjJW2pHhUJwzvGMIVi01n5XoScgH3duYmT8xzBd5KJdI
oa9APi0FxWlIwsjNU6u+/HvOfEzNEGJ6UHILkFJ//pjgtAwZBtFwCMw7y1fQR6U77dyKa0/JMx+T
oh2vb4p3Bt9yti/VnkdrW+vjwbRQuf85wBsJwys1u+m/MV9aU7K6EI1MnsezuQy0e9M+yNWDqCa3
zIOHU2IY7qS8Ddr+yq458wKRmgVyXFi8VYFbzsJ/CTo487gaDp6AGcXqpZGmgj80kBCAgI6ruaJX
76B1bscwvLKJzi0mGavJzcpHo5z9+aMB3zZqQAUDUqzhGhKtGyqYJP7zi4aM/O9BZqsZDzrSK2k5
HBzOt5YDF9SfahPBXOPKZzsTshjIduALO6Yt5m0GA9PsoovaARd7uN16hYv26h9vctIbaVItIRU+
uarRquwlWJ7uoOoIP2fqvYF+Utyba2o1V+Lvufivc6CEQS2eMtD8fk4QGQe5XnSH3q1wLXeAhmUZ
bV6R2hCn9SRYol6ILZUCva8QufPUVH3xVbdQZetJZMFdq337zw/5p980+5SDiZEspigdd1KwrJNf
rfJc6A+2+uPyMp87E5/GmR1ybOWTQtXK7mDQCOujJzWEvRUs+vyxsJ9aZd3VR4GYw5VRp4g5O/Y6
1wRprM1DzlSn0/LhPjI1stcSF9ZDhPYdEsaxXkJOXdEny/ut9OLFGNKDTr8iCVMa+ZXRz8Qc3QCk
oEM1V/kRs6OoOHHnKLZsDprzI0QAiUIxGIQ0u3PNK4d++kgn06S1w3OO+EaY+zzNCiAzVfq0PYz6
nxhk0lQkykHXhPmVEvCZ6KJTLoVcQBH69N6VBgLiWd93hwaVTy6P7ahhEGNce6KePSmwO7h3KM1K
yt2fJ0QfdgStNTSHuDxo5tprb4zw6OTbVt/TvV7X+tbD4gZ1k46GVihfLm+bM9f+dEjZLjQ2qazM
4nfuGWmGKFpx0KF0Oy0oTIRfi/7Q+8B+4B6O0frygGd2Cncsnw4aKiyxecnKolnNHzj5QUtASLg7
4d8rJShrZCeANlzZltOvn22WT4NNs/9wJgrbcMEJ2zl+UgAG0tu22SjVkxf/ivyjjCDW9Mby8vTO
refH6c3WM+YYNsAi84Obxt/wzV40vr6pq+EWm2ggCCgxjt3h8pBnToQgqNMkQWdARbbu8yQN0Bk4
omv5oQXh+jJIdDC3Tnq8PMi5EsCnUebnrnNg5xmMMgy7DvaGCF4rLEka509JaRo6vNJvXbwd0Ka6
PPKZFaXxxn7Bc07T2TOfpzfW7ajUY1wcYmBKi1IRtxmOyCE8DJQPVyXoski51sc9cxd/GnP68w/7
JrJNx4GJXxyKBIqmspoEHS7P6toIs2idaODT9Y5Z5QNigQkWt+mVEc5dQ6AKrKkJw2HT531itEUK
hOHYimV1U1ewUJRjDBzMsR6F+yVpEQd5NPVr+//svEjouQwsmzb87GtFulLEjS3YjG39rTCyvZuH
u3+xdB+GmF2vTYaoQOqxE3NR9LSvPIw967C6Ehi1M/EfAMPfM5md5Myk7G4kCJI6KKcEaBJ1I+od
WDOvdCPAgdp28/WI86arRje20ixQ+X2NA3UHUw12HXxUFG3fLs9cm47yLJ59+E3aPEcciyRQ44jV
dcHZQ7lGK8HNvWYVVUG38PN4hFNnPkcszxrVNqS8A/gtjQPv06N5u73ya6ZvefprpCDsCHQWzVl0
dfJcG+3EQrLVKJ8loJVAgN8Ctl9U2lro4MiFs2l787bjV+gIrXGDbstCfbr8O87EPxbl758x+1Cj
Go28edjnWbOXLUxUBJL6GgQRcIXLI50/Un8PNQ+1kRt1qZtynxQZ/CrtaGUPRfIQqPcih2ax7bz3
wR+uXJjn9+H/Ts+axSJPt+s8bqc7zNkb1UNic5U8Xp7XlRWcN9sxc7AQc2UI4N9rbKyfTMubTHc3
ZSc3l4f6/2zhv6cz/ZYPoXXE96bvCzM/+P5Djf2iOEr5MqkQqDgnOvnPVj86w/fY3Arn2uc7u5LI
0tAutmmWzWNTridhD+w9Pxjlzm1byLlbDyzZ5QmeXcsPg8zmV3URamTTEdWqJ9Skpf+me1uJitLl
Yc6kUaZhSspCVBOoW0yR4sMyAhmvad6Tt9mYI3V/onRrInygy++g1K8MdX5Gfw81C+ktJJigM73i
4IW7QbzW7beGNlslryT212Y0fb0PM9KRuo5Si8Swq2H2IYmPZQNM48rGaOnfRAwLMrrQ+OukqJt0
uYJV2nSM0dzwjL2d3mfFvdVcwQ2cDRdU5UySMt7z9Bc+TwmteCcO3S7nCbGPkvcm28Y4oATtcy2f
zAqof4wW5ZVBz32tj2POljGprbCs4orb0XEPSQ05oCg3sQYpOkqHfxE3BEVD6nj0oUjqP89PK9Qe
Y2WD+VnW3szzZ/RJt0hJr8G6XHu8n0ssPozlzNay8QIkWkNuffwVFmrxowI5e/lInV+5/52NM1u5
JkHa2PKm2ag7pXmxoscyfw/8L5dHOZtXfJzI7NZESiVqHZeJNFGEexuUoOjFpzyQ5ndK8ij6ZEM1
amHLd9HjeXDvO78NVDbMfxMMefgZksctcoHzppcKEg0yU0nMT1oqFJONdfnu5vqV4HH2s30YZvbZ
skDTB8tgO1blYxm8uua1use1AWbRKRgQCfdj5tGBVpf1byv7dvmDnd0WACxU0M4aTY3pzz/GJehP
GHaOpNHIf/XaujPfMmJTLK+lztcGmuW1TpsGSBCyVLAXESD9KtKvLbi6oXu5PKGzK8ZxFQB0+duZ
ndqhqyM5huzzEQFfOEo8P66hJs5vcv7btiMooLDBPi8aSs1DEkcFr0WY8wXgDKu7C6yHzkf/JHAW
SLhg3vks6/fRvI1cyEQQsp09FYor2+/kyre57umr6dKk7SrnVz6eFXrXDlV2jHIl2PmZZ935nZQ3
+WA5V8KHNs3pUzr811imw30sgTXMT1QfgRKIszE7JpW+DEOqnj2eUtUK/dGm2jfowWQA2eGTLbM6
egavGsD70wLsVKIcKQ59WQURpWz1yhKc3Kv8LIsTzpvVmFpIswNSxs04KHlbHL0KlppVY0z+NaOq
pMGFsa/UzE628Gysaet9OCtxW9qFTNBetu1XHxFaKJtLP8Q/Bw7E5U187sN+nNUsWA+qFRVF0RVH
y3MR44XU2CXr7mpV9ezi2VT/ubFAB8wBJHbfJ2aTFcVRTX+rmMAk2pfA8xbDqOC+dg3YfXIwWT30
ldimFv90UgkspItUjjHkRyC3L2Yd3EFPvrJJrw0xC8eAHC2hyC4/unX2HkFobfBzvPxlTjN8G+Au
bAlgCAYN0nmFDyn8OIhkxDTGLyYUe8iiSHcRMctqNWY3OGNtsFheGbG/bWBnReWV3sOZbzZVEG2w
MdQzQYh+3oTYfmgmQkGTIqe7bUMdBYtuhC+q8DSsECzNquhK6npmVR1LhVEhbCAQxrz0DmXTFCGa
W8em/o47yrp1rsEQppg8iy2M4GiSSrF1iiBBgxQaXaZmxwC6hkAh0wp+pmZ1V8dY8qKeq9nr/hoq
/8xh/jTmbK9EfW3EgC+InXAma/EM6y2AuGT228sb5uw4mPRS37MkV8b05x+CRoIuBT3RJjsaVFI6
JAfWXpj76y6XLUJRV58zZyKHQz/KEgbgAEHV/fNwftXEcTHE0XFErNty4nVHFaVA5/fyrM7tCbAH
pgaiji83f6Dp0N0bgNjhMY9LpN5Nkd9iUnTtbXY6GZOLHF4Sr1mL8uiseQDpWVdozPjHuvORY0zR
dBPrUmuvhI3Tq83iQqO1JMByg/aZrVlp9JklYVcfY9RucQgcou8SYzUTE6dNGr9fXrnT82txeQL9
p4NN0XdejWglGjsd9qPUAVBG6V6yeI/oAjrD32X3dnmo04/EUCwe0EsIXicVAc9A3q6iWnkMExdr
JMVC3QBZ+X88CPio6QJWQRABefi84SoKcYj8jv7RdTv9oezTZG3aQX7lXXG6E2xeYNxUMBY0y5xX
e4OoU+EQ2skxHbDNRpPMGNB+1q8Nc9oHYJ0YSRDtpnR4/uZLHaG7lt3pB6Rh10Nn3iVtsUQS5hF5
/7UF/ktR3I0YcICn1qwqYnV5MU8zy7/GN8lmaMuZYo7sSYvRC+0i0Q898g+5qa3QYY+HARouvujo
MPj37bBHGBqW0tYFQNIHO6t+xmb18u84CVp//QwAYahD0LWfR5G48InGYasfZIbnDJC3yo9Xsmlh
5e4uj3R+xSe6no1VgDypVpiFUtk2Pj4HE4V7PBMX2aR0G6xxic1gWmur3MKDReKQ8Y/fiNMkP4w8
y+LdEQGIeBT6oVJvy/G+8+7s4Eop5mTbTqhLrmrmRSFLt6Zg8CH4QyM2/MBIxUEpuxtckPaBgZRM
MW4uL+LJ/TkNA6PHViGYAZefncGo9NVaU0txMLO3RtyYxp+aSrHrfKlw18TSHWvzfxr/obPx9JGq
Q/jHSXE2oo0VTpwZgfdV6dJns+5vIxAX/7cx5mc+pe3nVR1jDJT6OySYZXZl3U4CP+83XbL1sA+h
FWLO7mZDD1KfeGMf8LnvdPSXE3VpNA/1pGmHZJhXXskFTmI/402oJR5Q0rDUeYPDHfvKG7EtPegj
rt0DUnHYyeJM7j7Au/7HW488lWc9eT10amb4eevhIRWj5VS7h9hUf6F0tkNnbvf/SDuz3riRJQv/
IgLcl1fWIpUkW66SbMl+IeS2zX3f+evnS1/MHRVZKEI9aMBowICjkpkZGcuJc8Yk+X396C1PuHif
eTXBSYEtnqeFXQ7ix0dh4Cnxs8+xnjyoWgvRiLMSgy4d0rmZWdRrGAFcv6qjP2UTUkkhtIkQQfqI
GzRrHfyLC6IJwj7ZhBzz97mhDxvlEby6fjT9lGPnUz2hRButDSBeMMM50IDuAx9SlsiEPClUuQnN
J98bDpLlMRlRumq3csCXNVoyBJVBR12AruiOzaDtuWIl0wT69onBxp0MxX52L5efYSoJlXhjaVuZ
N8TOP75ZrEkhOxIIFpZ5fvRGTZaCCdzHkxUDTW2rT1Ce7OouhXLfXok+lp+Rq0QxG1An5R7wX+em
7FjxoeZviufcKd5QYEPeSFQa9B/XT/nSUTBUqBDiiOgQxeqZu2ud1PYnOYqeh/zZRp+hgfYQOkK3
sq3dOGRuL314XQ5hiMndBd2rUm85X1dVwB9smLn83MuKdJfLMF1wFm0e46Zq1iZV5pdLAaBq2eST
INpI0OcYBFMZ+ykqyunZRm7lsQkGSt1SUt+YpQy4PYEPYmV1S4MKjwcVG3APoiYwOyDQONf2iLrV
qemGH2VRowcrQe9u7dPVOf35ztFFfm9qfgHAIYQVRZv2NFQ9KgWSS7WWaZwa3t4/SnloQn/l1Zr7
eGFQzLqyPOZXFjnLaBb11PpVdCp8y/uh2APoraAQVHmJN94PUTneJUqfrOIh5jcBu6IiCdbpP/2K
2RGVish2kF6ITuhx6Y9KNZqeOznoAZt9X9HPcv6goddCiWyWD0WXQwWWSQ3yCQMsm3upaqFj9yIE
1WObWegKfpmVkHKBieYHktszzaCTVoOkmx1pJynTJIJA7gRlc4kwdAI3l9koJvKyPbx9qpBisWHt
SsqhvS1tKgGJojDiYXnfNZBBv7tkAvkjIbuTebbsRgkKYT1kX7+vX/UL3/HsZ6rnN08hyYAEm59Z
j8HnVs9+Szo08Z11+LAZm9FXmQSXwgpp57kZ9HaKXNRuT3pdH5IWZJzDFPZk3V43c+GmMXEhM3xK
7YZR0Jn/j8pqbHLZqE6ZcTuFKCFWp9CoNk7087qdv82+9yUcdpcAHoC5QxwAjGl2pTPNgzJJabIT
vwahuAZ1ciUzEfLME3UfSKGzKSy07xKOxz2MC7BbJwNELlQool+Er9WTFQzfNQ+WomkMo0fwFf0z
Yk2w63W+/Vgim7uvI66tDCmM6g6VZq3doAsbD2pYVDRIRnCIs6ekl1AN8e0sOXVtf9BBRt+WTKls
0ZZ5vf6tLhkijTVwuwImP59FgLw3tRwEsk51kXVfpiyT7+HfGo+TUqwlBsvtpzUAzwCga+Ed5gUU
iLN0c6xRSjHkz+iq3NrwrgwWhOxVu7++qKWfZdSBWRT6LjJQz3krAj0U0BVd3J0i/Xc+fq+DX0X1
M5F/pMMfQ1l7sC4Zo4bMa2Xi3UnVzy/PUMhIalJlPVkWQujhbeVUh26q4IpnSjzc5/b364tb7pgY
jxdBrvE3w5rdItkuIaRTnJrpQOOxkrztUIxfO0i5r5tZPh0qRSjeDdnhHHI0zpelTxQUJN+rTnL1
UAfmth+/tPaDWTw2ZbOyXZdWxHQZhTtiiyXOOCt0r/VVtT5R0NV2k56rbiAGZAU74sqqLpxBWwZo
LNCbAgI8u1cIXOdA8/v21FOPes1Q0t0pwUvu9dpWLf21fuaFb0hEKDMdSHWNbzmzZvaM1KQm771U
EnaGbivd2eptgPjB2pDPvLqm8IiJOQNqhrhWhh/PdyuIrECHYZvIwt8lDZIrUORePw9iv899qorX
hunHVMhPly9mBI9gLmX9qfFThsli14qGz3IX3Xaj8xhb+SdTg6NS9uWPH46/0744DpIqbT4zrSKp
PgEx606QHLlW+9pDFuePysrqlt+P1EAl6SbHMgSl0Pn3Ezm5XWROeOq6+D60/HvUFlfQIstTfm5i
9pa3eW17NR6B4j5Y7xyCU8n6BGxlpS+oivt/vlEiy8GhqypVHrbrfCltOeijltThKYE+FBQRsx2T
hxiONbWfLSc/6MqrX9bbWoVEEL6QB4SRxjc/jLKfNhiFvRMLovNe0W8qU/dF2Q8OijzTt21m+5Dt
6x8dihfEM7TIKTJyMWG/Ed/tXVkKOZleHyc/PIVReuPr1cZWbrJpPHT2cDDVnUMv6fpJXtQ1/1ok
GQRmwHlaZNVtVyYOHZfoBLO3stGZocjVB3fbCDZ6ueh3KLL1EPs72jayzdHNfe2fqtQHlFDibtfD
zbHilBZlx78/yKZeYekMWC1KZlNdEq5SRDhF0dcRxkky1DK+zxHl6D8FKOgkirxrqp+O+dEZZmGY
IANKBHJJc1E5Cya1n0orjk8GzbqpGF5i4nA36O0KfXntmGmr5BLL11IjBtQJzP7D8DLbbVUtijTK
lOhkMxMw1vdTEcNnd9sFxlYfXlp7r0uf/BrOX/UuocWcKa+InSFjLfi9URZQ09frh+HCreQxBVbr
MM5DV2LmOMssQjUWjsZTUx5jaGbqtkQ9dq13dMG9nFmZPaZFbDgx5cP45IfGrijflFXowaIVzFaK
LA+6R1az5LXrDQRATEmPT+F41yNridQiVE38aem3WRpvY0jZ26M+vQ7ex0MFjeaRKFHhbyx29vwG
Z4Y6GNBOxyfVeTDifYjgp8UzJz96jv/h1wBTpOkEdmDegZeem6K5lJNYGNEJGSZE275Z6Mf1h+tH
YhkjUP5H5pCuJQkiQ+/nNrKK2fFJqbPT5Hw1IFQMiVP9YXSF5sR1S4uBJDbNIbo3QHUzOA8F2Lmp
Ik290LL9/BQlQe1avf49CWwQHbCgFtlz2ea3JlWCWAtusqJxmxLeXC3a1Za30se/cAsg/iV0YJRA
sFbNfkccDxBMIw1zUpPic+F5/8ROc0iHcOUJvPBlCe9szig3DR6IuZlOQ5WxpBzhlLf1sGu6T4gY
bavcXPmuF5yMA9iO/y4OWFdIFaBJGEUns3mIhuCQwUbYgz1FHUlJT/bq7NNFe7TUaT4TgcnzRlnd
0XJGQSA6oVIEbZ9+Z8Uv6vAFuR2vOKgIcl0/Npd2C9IJgVuhVru4BL4id+nQJdFpTIttZt/X2XFS
n67buLRVcBqJ91GmRDIvkNR1oVdBjo3CgkMfAKjXPVMqg+1WWmkzLlfDTDrz4BQGCMjp4J/fAbjB
HdwjV1pF50TNvraqwhDQn+vLWTrgcyOzisBook+BxBknwhw2ifasI/hx3cLaMmYPiTd4Uq0PWEi6
HiDho+OgjVesRAoXjZjMD4qus0Gcf/6tlNGfauQVo5Ml7adJcXsq5o76en0lF7/VOyPquZEB9Upy
J4z0EXpAvypvJUK9vAheDLCCgqJ59hhOkW6AZibakdR4UzFpaYNxZ39WNmTRboDNDWjtf+0Ys49l
qN0UQgIewckKL6kQBi4PXfogMZvrWze5sk9o8MbNysW59PVMyvL08MBB4lTPv95YNZbf5FJ0anq4
M73PSvDPh7dHZCi2CGB5OpxZ/p+m1GsRcvZPvoKSU3BvTebNdQvLDWI0HgoWGeYEB5DlbINKwOZR
mebJU2S/wXHjGmgdOeEavGDpYbBigaShFMibbc/WEXXJkFtJkDzFttX9GkHHnvQSdIFRF96OPtIa
fc7SSYuBfw0qCEhmaIFr5xsz6IYkTdRpnwy0XXDWiEDf5MbvGra4THutprU57eVBIKORgQphjHMw
T/5jqDojIMbJUyW9hTUTFs2X69u0rC44BgVMkTdRweP/zhc0FUWlZzE8zzliDlCs/3as6I6u1BYv
hCJTtL1uTuz6eV4pRsFFUwb2EoqrYr3v8jQjEmcxMbtTlh812a8OQ1h9hh7+N53YP2jM3LV6E9w5
wUfvE5VJ0ZVRGIk1oGyb+dVAhRdfGcr6BIQSBbR2OwbOuFlZmnBpZ2sT9RNAV5CFUAM15rg4Wqx2
iMLmdEKafDpIclHs1VpNtl7d+WiNolkR1PaNbrevaiL1v0p1ilBI74VgXByrygk28Wyj67Gi76Do
COgq2ExY1XV0iAK4zwu1yj4HdRD+KqTUGdxYl3tpr/bOtG2t3ryzJ6vbd4Ga3XC36fyPefJjqNTk
Mcx6aDCCcWo+W4NTo9lnITxj9wweamrd3CHoi2BJuW20sTQ2iKTb6dbK0Ar0anQdotGXjqhNaKj1
KsENqMlkW8g94+Yogcf7wA/9n+oQ9EdvMH5INQLeBqmvG8ldO+3QCKROpaJ0idLT7eRUU4SaS6Q8
MKouuU01oXXJhLD1EqDusNODMLiv4qhBoTypj0U+Tr98Xevu86An90Cwc2OHSrCxpVreV15VbKiC
lE+pDclOhaw8wHil20epjpZ8qiLfBXJ8n+amfhq0YupdxTe8zTjm5qOJ/uI/SI4P0QZp9PLImZH9
rYVMgeFKnud86aMh2peW/xMBFsYIrp+UhdMSroPKCmhNi/LoPNXxgR0UWmxMJ1haNkq1j6XPhnrM
hjVI44KpGFAe8SRgJzHRJB7789s2IGQZxGbknQZl8t/QWPaOqW2hnSppL2kXxJtYy1WmMAia3LSV
pr0o/7lOpN57AYqeqrzpSul3ZQDvGO3nj34EHAC5pmiuCB6jRcQ2SL4yGPppMn4ntuYKRU70x9zG
2v0LQzDC0HvGXy8Sy05X6jLxSv0U20/9cKN5X8fx1VajlU1dvHeiM8qbbSu0JwSW6Pxbm51QpOUB
OuUECkF1F1Fyiaqv19ey8NbCiAVkj4FFmujzk1PGwF6qatBO06BtJxR58uFzqR+U9iuqaNdN/e2k
nLszOOdBPTAcIbCq8xgEdbBQUSBFPbUJU9vjn7jsb3SI8IL4zrF/qfVdVD70sr+RkH0vkHBsvlIO
d0uz2k3ZSclQBvqclUiF3ZSrI1mLV4TP8Jc8gdPtiD7G+beW5RZGHH45DkzeWEL1UU1QHHhWotsk
qTfqmGxL6ZNl71EF2Xb9Pilsxlh+e/Ts/PxHDmF3dbtKCr281SqfCtwtXRwqC/MfFYhg2Id1Dwb7
nFn98akpChi5mh8VcwjX9+aSKfuvMZGhcuTO19/y0Hlhm5t0i/vPKBzd1JUWoLKCtrDqrxy55bmG
VeWdLfHqvXuxq9xHNCvBViu9aGwwoMJyLdy9ZANYD6Eum0bDf3Z3siBKEzQ5jWOgD8wVQxDj9Ts2
7PpXu2hFXBxAXbArzEMdM9Jrz2gmrLQJ4B15G0f1cysNK5uzLMTCzEpQ9V87s92x1M6m/CMbx9AW
KtPUsVJlp5VPCJZVya7r2g3KbW6dvmr2tw+vEJUBUN+CJBnGvFmYI/lmibZeJx8dDUxZt4vgp0cz
5rqRRQis0El+Z2QW2DMeKzUyQiTHcIIc0PuJ0sbGMr8o5T4Kb+s1oukLm/be2nzTqsrqFDkf5GMf
lo9WZr7ZPSqzVbCyqKVjPVuUM9uzsaJ60Y8sakLX3rsJ65McflLR7rWRMb7+/S6aEpArxSYDg1Hn
/EJNqqT4GiK2RzP+M6Yvk5pu+6G7Cf0Tuua3121dcBTAMkmSqcLQcJuX5CiI14A+MvlI63mbodUp
fCSeQnn7N3Z4xA3g8sQ0s4NnpXZWyGYjHxP/RrEQYop2gf6kRb+um7l4GGAI/l8zs6M36qPaqk0t
H1Eq26RSWKNcKbm94q8sZ9n+4oxTuSU7pprJ0MksK9ITsyrVtlSOTZ3dl+jhNi1BrGb1r1bZ3Zo2
zYQpu/GG5iVtrW2Edh3ubSeHKHCZ8S7WG4QZM4dRumEbaETWdSjkA1dKIJc2FxIhqMRtkHWLKSZU
jJOxynxV3PbDBA31aN60PYM4fbeStV268nRbaNvSWwdPN/scalsbml/LHKMxOlhOulMywR1rb3oF
IpVxoBdhr3EYX1zdO5uza2KkjPGixisfNcV0JecwZfeqVrpW9fvjZ+r92mbvW+SZ6ZigtHUcs2+0
aw3jh++vkT+srWX2vnVK3ZSjhw3ilk9tP35qFQ/aE5JBL1zZqmU3QBzdd99NP3cvadxa3tiN8lEe
Qhg6H/P4AUq50HS29ggBDkqMvllBz/maD98KGYf9dP17XjorBnNvRGh/0SwzV6DnyIxIIfb74FMc
PVbNJ6l7roNnGv87uX65bmwJwWO1763NPEJUah6Ub1ijDXNnTM4uBEgw6OUGt7dT5OJQGt1tHhZb
u6o2sj39GIZk25T+rawpDPpO3/3K3jTosq38LnEjzoPns981dyCI6zUBcvTy0Ypz14ESwDvE1nEs
GbFJboPYcWUl2nn9CiXlpXP27mvMn5bAVsPQK7kzqj5ui0D/ZvYSkpk1A3prMOWLLvK9rdmZ7hEU
KDWbWMOT4k8IOe89hrEQnnxQKs8dfRBZPoX+cDwZWbJvkuxLPZh3YxkDekv3kV/dVkg6R0G81aA6
jKKh2pSpf7uyDcJJLLaBSh1uEqzzIsnsw8KpI0ccxuQuz28tlBsV/dBWD2MVuVnqPSAvt0kRuxf0
eddtX7wHAv0kUnCYlWf+y6Q6IvH4cg+TPw5PYprCJAJtw9D80Ia3gKnT6/aWORHTibAsknvSsAIF
dX7vgyRmqDFI5WNljn8qe0KtETkrOzzZnsxcWZduKVfuB2ncX7cr/MnsE2OXZ5+bSGF0PjdJmA3r
u45d5mY2SvnSemsMPWsWZictlLvKitOIuwSOgj47SJKPkpWQT4LO4U9BPSA6i+cfT/V9P0mjhJgs
UrfdtAujNc76C6ELrzRYEf4UQ7Pi79+lUU1nBG3saNMxK/UfcZ9spU7+na0WOi+aEQw5ZGyk7/NM
KqqCqEmhizhKDrrYN2gouhMNiutbfumNcQBnE+rBYAqkf7aYSNZqrts4HiNVvfVkBD3j9rGltNhF
1g59iifGUG7Suv3TaPW9Fembrko3DTqY13/HBXfHz6CoQxDNQIg2e+oCRe+oUFvjUadknewK/WcN
P3larQx/XEroQL7TX6DDromOzPne2WbdqKYjjbi6bpNY0W2ppZvcuo81aU+nxh2Vz6YHa7/xRbb+
+fgSKfsrPOgIuFBYOjetJijnjq2mH+3+cfLezPYxUSicRmvVqyXyg0Nj0qil0kPqCkPQuaGwDwDx
5LJ+zNVEvqmNFlkMJLZdOvHpg+Z3wc4DYXRTmvmbWveKSwBQbGoqIa4TdO3KAbtwipGW4wiLOSxG
smcb2zaNT0GjMFBVKd4S3X+wnRxIrLFyfi44FhEo0XPntV/SSplR55ldGPBx7X6LWPmDao2Hj+/f
exMzr2z1UB9KKIce8yC37xlsrpFFY9C2Bk3gFnq2xu996Ur8HWGkA8F5lWe+knpXbbZyhr1G3zL3
4GooTTOXsq2jlemHS3tEW1/mAJARgCI+PzASQA+flr5+1BDNHaGKURRKcTfXP9+FR5QKF/MfIn8V
yIhzI6BM9CbTIv0I00qHumpKI9E3fqrat8L+Erdr5EcXvx5T7IpIY+Grm12CPLIrB8yMfgTlQk/m
m9lJ27CPmChZOXniH5o9mqzr/wzNPh4qjUZSqhga6b/d1dHwiIAyGJ0g+Zbytm/tUlu74ZcO+19R
RLDz/PNzBa128gFqqqp6jAHPuKGiTRunKdcmXC8tTMB/hL4C0Mh5f1QOC00b6lA9grvahZN5cBJn
q40S7j+o9pr14bkrrq1Q02K3YNEmOT0/IGpVOdOoxOrRGn3vG1Q22q7KKyEyP+rSxjF64/b6ibx0
7AHqA1BD+lWArs4NVrJTZE0qq8dESbdl8MULfivRGvTo0jmkkixcvswQ27yXUFmtCkjaZFWFgRq5
udU8ea/Hj1q9kqdcMkTgRniMYB1Yqtlq6s50RjukhNB2SrJBY+2r2qu1qyoUDjXk+TYf/3gCHwnD
rehLzcEUCl491hxJOXbtq9X/8KZ9tYYOuxAGU/wk7oYrDXDL/EAUhYQMpMSBSMtmPMhmYjxFcm1t
DS9VDsbgEOuXZW9uCZIiGRnOwdpeX+PFTwoYQUxxAK6aB3qlbcdeYKfqUfHbT2UV/xxq1M2HhvG0
zvtXH5SHW2QYQoZA/Jh3UWUSIzSSypF6JGhxa/VXld2OzvP1BV068fAm/NfG7IqlYzTVDrQ8x5pp
781gTC+lOkARlXcv/z9DM6fYQQwcKSang8LcjRmgXSt123ANKSaO9Nz1vl/O7EkpgyEaUNZRjtzw
0K1q6xaC2JVrdfGTAdmgeyb+m6PnEyfzYQ/AhprcZd73XA9duV9jpF4zMitcFY2aKI3mcZmMR7ly
oGza6aG5cmOXp5lkkll7xsgQWVnga0r0T6pmICzUitF/8HvlK7RblBiT/ORU4YpvXW4NVRpYBPDl
BpCuOaYL3TCnKMHBHJV0UJ6L0Ol/SEOgr1i5kL0Q7dFCBVTDn5QFzi+NkzFo0zSjcpQGxNcJdAHg
vA2Dxf38Vho6xIrpTRXe1cPjCA3aVPxK2pXY6cJXhTyDvsZfnruFIvSUTz6VwEA5jsq49+t6N0B3
r1bSzvNWKkLLTwqfFuEtcOa/emazy+sHXtIVCPcdk+irF0Sbuvlz/dIul4IBEluLpBak7JxXxWoN
enaW1B21JN9zJDZlvq2lfWKvLGTNjvj7d56uMNJGiaFIP/p4ukqCRabYe8Ztutq+W14rsSCGd6hl
EL/M395GQTV+yNWOlkm2rRr5n64VNHxrALw1M2Lj3q1HjYd4NCKlO2aNvteq+JAU+U9bS94+vj0C
3iWYhuBSmU/dKxkv8VS07TGKjhb8QnmeupExbuvq4z0CITcgkHjgv3Vkqc4XRGO1MRsU0eCivsmM
L51za/qNa8fPvf82Rq/Xl3Xp6xkE0CKYANoyJ0lA4EhN2jJuj0Gku4V8EkmxXew+bkRwxsOIyYOx
UPSVA6kLGJXujknx3JCzZfKjvpZFXTrWNlUUAR1BTn3u8qKqRRTJsnqq5fGdVeifndzYF121LQz7
cH05YgPOHz4SasvgPxEsLEJlKP4KoqZkONpT61rpoQ930F9ttf45WpXnurQ/723NnnKvcpqeYuRw
1HsGEb4BIoBU9Pn6ei5/OnECBNcZEx2zA6f4TAA1fDodJQvF7/522iz1s1x/uW7okg8lZaImIvoq
C7RJ77dOUGn1cCRfYgqudJM1Zv6Ln+udhdnnMobCiSOnGo6V9s+Q33kRbYs1iYwLzx6j7JCXQPII
pJkS8fn3yrymspMxw8jwEozfUvVuik1IqRKq9ZHbpq9N+urn2UZS7yr1oWrLm+uf8UIZjR/wV29V
8ICAwjz/AbZvB1Fnqf2xNovXztLuGOF6iovycbK1nTaZm7HU7g0Rlpu0Eyaz+v6vfoAtmKVwUov0
owAT0vUqJ8aGPUD9o3Tdtkr3pXSQ2xc72rXFbaM86NpKMHjpnDLW9F+rszgNxdexTk2sjkbhlt1R
Krdj+NNfY5xcMzOr/KDM2xrRaPbH0n41s+9Fvi/iu1U5gEtOhGlQcG7UL2hqzLx8lU65H409e1hF
xUYe6q0/JTeSY+9C2f8OsPTl+p6Jkz93WpQC/zpgoLvzbErzSmsM4DU7eqBk1fIgRIja4aD0MFjQ
RUvyFZ+/XJ+Y3hVcpBZM8wvl1yk1pj7Q+uwYWKObhoobd9/Rk1GcbU7Q8dG1QWpJXsXoJBUFkAbn
96HqDCsOuj4/ymG8Vdq7eno1rIIns92F2V6S17jBLq3tnT1tVsaOzHYohqTOj6XauUriuLkRPump
o7hykd76UB9/uIxLjK0CF+AFIxua80/AbO8YmS5nx0gOGWWKcKDRZkyc/fXvuPSemOGN5mUj8Qfo
ff4dpW5M7bSXsqOt2q7TW7+VDGD14PVrjagLLlRYIjZUTA4lqzq3pA1qEkxBlHP6E7cpDlJ5YMjY
lc1hp0m3pnmo0+epVfgRuasOj8lHZaQVei7v7c/fCT1s22zCvhkXb5WuPKRe1LhUq/Z+lX3RszWO
sgtf1uISiL6eMDvv83ieYvltGhVHpw32plztYvOxWzuWy+cVHgq+KA8TFSjow84/atIXdUlgXxwj
/62BQKUZVuYS1wyIv38XastdbXSqjQHVfCn1P47ydP38LT3v+QLEV3z370d1F/RG0xfHMfXczrgZ
vK0D02rxet3MhesLNzNlRzqIQp1i9p3yPu1y0Iv5MZUraDIrHXa1LDjCXPPidfar5Den6wYv7r5N
kZqJOg783D/RjsqTxlbyo9GhnuMMgLNL37qXnOqj3IucawG3opsg5idIys+/oOPFScqQfHH0C6W4
G8Z0OOVtsMaDd+kcvLci9vHdPmXB2IHl5xzksnQX9/qnol0TB1yaMGGxtgG00xaBrmO2EF1LrL6k
ent04AjSUA4HTbVSO1juimhDMv4qxgegwJn5oDEMGjlte+VoN7B0mLvIkveZuQbvWJ5prJjoAHDY
KLfNuwUlSl22J5XqsbR6N7cO0rgrxqO8xkJ30QxeG+Q0+tMLnjbo/a3RQan+mCvZrWzgSyc/+UwU
QxvX/ni7mGwOwigSex2iE222OZ1TQx6W+8oxA5PT5w3tFrQOinQjrcEuL+wRmHlb8AeJYsIcCl5G
rYHwczQd4VJpzS96/GOIvn30coqmB1EKXQiFDzhbzF+FACmvqP5FNlxo5cYa7/RhJXS9uA5uvgwX
Fn32+QxfoCPVZSYRMEjVd+PhOCD7YHXP/2IloAg40EzoLqg7Cs1upajy5GORPjIL4nVQlq8V3C4u
hOSD1hfZDwC586vfRjWvpkHBzVTv/LhxjemxV9fGbZaxKs4ZblVVzOmJiO7cSJBETBElgG2ZetWj
b1J9cNKDNkICZ5RuttbouOBq8JTQHdF7vZBN9X7sQEYJZMXrjJ3VOy9ju7b9FzI22qCijwKcROBg
Z5GV1zEMWKaVfFTl8WfVq7s2NQJS4OI2IZcJjPLWHvSdmZs7le5UhRrwhyNIlHFF6VLQmIE+naWM
JQM1MEg507GSvhrjJy04JN3h+vG79B0pvRA7CiQte3e+aw3anxIg2gnoj/Wgdc1nz+lerpu44OXE
PIB43XCqzB6cm1A8xfSrRJgof6op0w0O/Jqj4f6LahKfi544hSTI2BcUrA27YBQlKPZYzie3yCzd
lcdha4ZauCmK4eMuCADQX5p5Gh0APs6XZYcZT2Fpysc6DzdGF7lJ+OSFwfb6x1uGPQJm9H9WZumz
nYeSAZmGfEwl41Oat26TtVh7k8LmxpS/Xje29BN/XyEK2oykEdXN/ERTVX4VDsF0jFrITyplo+jp
TpVWIrmLVlRq5eLdQw1gfq0CM7PTBNyS4kk++Jnpy9RngJxzf8V/L6fXmbEnrPpfS3PkUi6HY0Gn
E0uK6qbpk2e9OOkfI3yugYbILb3QQNtMxYcDR/pFEIYKJ0hXeU5I4qnmQE9y4LyHFcWy0a2qL070
z/WtWt7bcyOze2u0ZV1U6QjSrZXvpqp/MFZ5hpYmKJlTJxIRqYKOx+yAa13YF7ncVJSXH4rxvpzW
mJMuGWAQVABBxDz0/MVQA0pDwWSUp2CMt3C8uUG9Ei0uXQ9qCaA9hHIz/Zl5zm+2RV7KxZCeRu2u
sN+C8Jl+MU2v2+ubsTzRpIiC1Ve4HTQOxc94F1onUQ8RuF5mJ1GPt8MQ5EWOfvnH8wTMEFVza/4C
tsQL/M5MlXTWVNpydvIcmcnpZJdEa+rFF66MsCFofAUJ/GJcVFaREa8jJTvZsuQq7a1he1u/+B1F
0S5FDjogNO0L2S1Wh/qWjk7QvoCdYWCXCsMcusnwc+unPdQyZupslFz7YfnxzWRkv+xSdR3/49AB
Aa4D9wGCC6DJ/GToTVTnde2lp043Xa3IXalkSu3DVIkKVhj4h2SGsXgCyfMdG/xEihiZyU5tem94
KM6WqVv3nyHBv7l+Ai98Pd48DjtCQtCC6rPiVq/qGaWhMTg16fDaZcqWLhVEghKEvN1u6K2X6+Yu
hEY85owTk4kDZVqMVvv5hMHKKU6R+dO3NukAW0KTbuJu38g3vsPsfLTLs88eakbXLV+40WeGZ1et
Mq16sjSvOA1S/6kx+601aA956h2AAmyum7oAChWLhFFHtI/B+c0iWpmh/FK35OKkAQXyo8+2+knv
PkXF97R1dqb9ZjrPGrMVntls2rXO9TKaFtESrBSkN/jIOZkiXTFfqdD8PBX6r6a6d7QHRCF2FiIh
5a3fT2tLveCKKcYSnVFFJAuZpzpV6QyFP/TFKZm+WPAHFkggy0i/+TGszcZv07/VSziz0IMPAG6W
XxxtlzvfV773hUNMqIPGkYh3NcY4z29LWECjp6t9dUJC/VGBz9Ql/dp6QbhXfe0Zcet9W2uvCFbT
w0vdVJN3nVTv/dH7ko5NSmSUbZUQ8Ful5W/Xf9piNwB6C3JVh/yGxHP+UhmZOipTZXZPKHHE2RN0
+3J100vQx5pupq9crsVeqADkBTJDqETr8ryKItV90hHdoiCffW+yetMq+v6jyxEtMJidicmpTc93
OzeKSVLCoHoKnE/DgGc3H3r9l2bdj9OtVK89W4srizvCTVBPoTjNYO7sGkmQFvd2HlVPfWC6Stow
cbI3rK+etFLoXBwfYQcyIgGuA7A+T2UK3YEoxGurJ7mxt0PuP5ZlulGUlMGnDKqHNQaHxaOPqBBS
kQCEmKcWIiDnpzVxaliKpqF/ouTlKv1v32LeaIXsjdu+PA3Mn9O4pDAIN+0CTFVW7eT1nqk91UOD
WobPANUQ6rBFWJ56ov6dP3oRoyeqZ2k3FeKl+aGnmuw6UzqkG2eQR8QdHbO8GYw0eSib5mdtW8hg
WB60pInT7JTUt94mJQi/TvDkVa4VpEm10TXPO+i99o+pD9mXIS21A+wUFkxZzhBto0oqdn2bSTdO
ZQ6nYGiHkzQ65pugHCzdNoFaq1EKBWiR/6cog31rRaEbhiRJZYmoJGXKatP5FkGSMyiH0It+RlIc
7IuGoR1Hj5O9pgTl73hQ2oehGoP7DP5xt6zU8EeQBVULmwv08rugYa8TX99PFY2rTRkYP6q0QbI1
sMLXqmzM2JX8/Emx+29JX+cwRkzxS4rqzLYNYUph+dq+SCGL6RRvug0ZIXLtVol3hSdxD5r4K11p
/6EeJXmntdLPiZHPyu2aSQ1cy7fTP9I4BG4Lhn6HJKb5uRiVrwyGx18rYJi3SlGpG9torWTjJ5MJ
H5tJi37XupGYEoob57Un5K13NqM9N0rRvsVl96I4SK4p+aje2w4f3c0cGCaqphi+R0VusTm5MZWu
l6ZfxyIXKvWS4x1GTas3qRrpX6yw13PXrrI02WaZZh/1Vu3dRgrSjVem5DuxUvlfLC0f/2Gs6Df4
9XqPWsOPDNpSChoalCSuLgcGbKmd/a0vkm9Dbb+o0wTxF2Vp+digk+hSEQMsK43+Vp4Ql3fTzgdJ
ZjpDXm1aScp+mTbZfeJ7/qarvewUEiHd6k71TPH2h6EMRz+LAnXbw14Y1vLvRukr18vN4dGpp77Z
1nZr5J9qKW9v+ir7A7Ot5e3LRqkY3O6MZzPsynbjFTQPtwAA/4ey71qyU1e0/SKqQIj0SpipZ+fk
7heV220LkSRAAfj6O+a+p05tt1ct13nxU7uYgFAYEbpCblO0bqOXQTw6sn4bYj2UkfTiJV+Je2gn
8R6MMB82Ws251wzfXKB+LPXoIW+lpgXLFtAJg3EFoyLJharT3azi6Zh5JoaIW6ih6hR6Dkof+PmV
3mox5iocn+mlfDn3BbNVHDdiL5uNg//QqgzAT/1S7aKObds/d+vCc1+2tEIF56uZvfAlHog8ruv8
OcZ6tnms+HBCEI9XGB29Gx5uSeklaHo79GILPm0kWN7OqGc1vdAVgTZ0ukf9PMRmI3Q5vUO9LyJg
ZSWFgNGaY81cdfzSo0mFHBBzyuvjiuAUest8xPRu87TlY6RliTDotlhsFpdJJ37FzTiUydygFk2m
UZdHqDjsduliNwyliOTE+edmDf0hRzjjOB7ntac59G9BETdoJhz4CFlVJ+k5Cbr24HPFC/AquvTX
9p7UoK81XT5EH477uOt54RiNioyMIdmhZTfwi3lNP8PNm/uzQ8VmCxX79eAGlLEyOT2Tvj+vjXff
JVJ5+82qoYf7xrfQLIontnRvQdpg4nECqaNlJNw3BQGOO6ECuTlHdsK0ZpA7HOSeCl/mheDRYQtJ
b1Xou7Bos9Y9D37P3VFHHj+4SPHHFQy4V06BUVhKoiFvPR7u043x46j7QVSNlxi2x0i9bSd/rxka
sQ1pvyU+aFdY4FCHgB9QzIm6JMZ4xuScE0QqpEt9NyE9tnTWWhTSRe7K+SM+vkEoH0GUy5L+IDpN
d0vN/B9sQurUzk6srRA5gfEvFn67NKi0A6YQ83zQfnozCdKLspXR9JpO4fqk6/EDSmL/qtf2bujw
Mjy0oX8D3JEiA0rMdZG1yYhUagrCsa6R17s51HKiejg+8yjtduiXWr4bPbF9aFHQ53vL8zY0b0Fj
1TElY3QmXYwg0BHDA1+zV9jIshw4D2pTPV+UOKewXCzDukP2/Hr2WuYNV2FsEY3V9dsHZCiNtw9x
1iOf45ykUBpqFHK0bnGlwWSfdzWNSwJwqjTxiDA74MebX3SxzHLnKMqY0+6HHUNXdJ7F3DqAQjku
qg766xZ7N/9s+gkt1FmfzOXUeVQe5BDVWSX7GulKBGZQQZDO7enlftwEmozZfAjN+ibXLi3jHgys
Ilt/xTdE9rsagbEICUV4dPeRpTXmSFXf6mQj5WynsEKLVfrsO0yskbPIlaXKe8O68WulQviFltKU
KUFIQb5ZKAfzwfhK4daZCPYJlr+23LpuaffrOvQYpjWXOd10iCYiI7q8HrL7NUZLq7+OSuXJJfUj
1GwpF388NIlXbB14vGAYcsHxE/0QAcWuc+FeeiGpRI1qJmHS5jpc2j7vTLdXyKdmAd6LtvhhWKnN
I4gB/45MfChAQOIbpXaEBKOBsj8fOz28DFHQ7dTqkyoSLcOgZfNjvCxQhjI13juo0w4hFOVnIK98
3y0bAkO0+7XiURZYcFWRAgS5i1c0iF0OO2Wfha7itmH4Hj39NipE4AvC3NvYBWIHT/idDEZWDV6j
3zAfureuXdcSU7U8ybSeH1IYrDFJJDC4s8S1N5qwoIJ6z8wFFKSDluhEQ4vdtWcC9256SlCPMoUF
kFp8hTpgb9PU/wjmONrFmClQwCRIYRfCCuWZ9hijanWfJeaThvrBd8ELUXQs58xLH1PVhLvU1PFU
iKUbi3BkyNWmMTsEIWqCmaolyst8UVB4m85rHTeIGRjmI+bmIR+aVFatmJInLHDjjQtbc4papMe0
BN+MIRLNZz32mXvXUrNnpHVXGerj8rReUlK1vt5gZB7G65gF9C20zasmaf3idCPzaEnHqw4zS06a
BkTojN2USkZ8Twu2eHfpNmaq8uwS5rwJh89Z+wmM8chtRUlN1+cr8z95p9uhtMp/onqZl4MX21bf
WorMzRnBdrkNp9OUkXtNe3Eet7Xrj9Q0bZsHdLMTQvinsy+SByTeIwMScs48jqY3nuo71Yzy4GW9
KEhb77GJS6MFiuJl19RsP83GHltkbZeBt8RHCPN0Aa5jzCffojRNSGjipmBrINPEOh6uPWKtBpDj
Jupv+BbyitF6qhYPwfqTP5cZ/w4rQ18YRG1WGC+QEMVhKZSCeS1Ltz3W4F/hGnw45dA/xAdQUwAt
2mxPm7QcWfTJw8HPt5aBGwOJjZgNcSln6HHeEzUS4RxuIlYaBWsXuhla70viPaZQV/+cpqbbLaqF
+5fMr2E7iqIj8du2RuLU6ujWhaQuk1T96uWQ3jTcN5/oVPfPSEcyT1vK2D7okAYZea55HpB6WvXM
Xw9cxS6rVtr5zTV8IWOOzEN+5Y/ZBm35Gl+liZNZSSYT6RzWTezKWkgZqsytALZTrHTRYOQ7kDpU
BEW077+pFctg7o9h/Uh9vayFJ8bwu3HJ9Eba+R0S9u+Ox5fAJoRo97Z5q1P3xFa5PIyTxoawxtRz
9mdtFaJc4s5HY7xDaEGKxepzSbd0v6SN/Y7dxFTiuBflPRXAfho9jVXNvbGKWLdWWUuaq4zU0y3p
nX8361jsxlhFeBVx2xYNR7dDrsTKnlutICRiZO6SszaJJDlHON9W8sQjO4/4v1it7W2HqOMpjvsK
UzLOEr4YD+goYl0xyCBFhXbPkRo6aGxep3jC05mzei8xVRUu6JJ36k3yCucJmB03r17ceaD9SJ46
FQ/DAQproXYxNr1FZ1mza7sRGYyifhp1+ClbbP9k1BRhZFbMhQYHjWz7lWVWY3qPMOMk+PUtXn/V
t2n72qHo/rwp0lRLA3YFuS76UccbtvYSAWmCRPrJo97tOFlkuWUIi7Z8NYUfGXwKDcPRR6HW8glv
M9X7YG1Eg1bwwXLviqz9UMN6bWGqxa4VAIg244i9JHq/uPMvZR9e/Gbxgt5Yl0X8OtJALJKZu4Mv
FkmPygY3wBQtRK82lEVPjX/omig0VZ1OONfyFZgPaCF6M8YiLZu6+0GaCPtc6Dpvgkw4CJtdfbIc
QHse4AD+4hnJjyJk3JWKQDjjDTGkdqAY5SlDYVifY9KvX5eYp7mXdHgOAOh3Hf4/uM0glBXo+O9x
tLU+WC7sjemS3ik9KzQc1WNB5k0ULW+e/GBFfMY0PPa+fpagFk40U9j68U1j7YfNmNV9fyv9fiiW
jU2vQzzcbepSH+ObpIBHGF81QjePAYGaWQTIouFEE3zMYVqCWBlO0Mr60wMC/0ieUjYO19zVY38D
Xc6Djv13uBJnc2Zc0/Se+T70cJtvupyN3Y8+Mk9+2D2TcYowXql9rf1IPacoHFK5R9btVVGz3Nhx
Oqc9j0ssopByqix9t2J7penHUA/IylCef+Bx5L03Q+PnyNjPsFYmI6l3InH9A4M07TXm+PVUyuTD
bgbLIA3v4XKJqnVVL7IxohgafBeIEvo5W1QN9q18pW5BTgX6gfJ6GWWeoJUQrvZuKOYQRLpZMv8J
e+LnOqXiFR6d5HsY1fVpQ+UTltE56fJuYfKGSbKYQnY43Hagd6vOduvZQB7o7xC1yR5kOmRDCe/U
oA4bNQ8zmsPcWbQXyXMX47xXZ5BUGMd+Bnb92WpzZUdkTsxx/31NtkcZk77FWUqhYtLU6Y+QDTTv
R3gAKyS8YVFCiaKReZyCYkmTYcS2A+JEIM5a4oXDX0SOmZYJKHk6HiPpf/hL9EEz0xRywAQZ9f4H
maGCIZiK8k3gYSCUvgd0vdR4ZiPTLxtolmJNkVOUmM7+GumG3kR06BXrlGyIeZxqftaDNSfUZJkw
b506s417hZgjMCUNsWh6bnn8uihQgIFY75YuTkqc+nEKdAgiieFTnHz26inh5UnU0f0m0Ai9biFy
Yl1a72TDDH6aGO9jN6BYnqgLhcma6R36K/QpbNh9D63ChF2v8mZJQ9yDgxam3TqEzLut+97CqvsN
WpzBHgATTbdNcgEMsPTYwiX0cWNN+jzCfXtI3CSagtR+e4Y6NXpWLUJtcxujQHCcYSHNsZcM31Qc
0uNG0PtUMukl426Qfby3ZtxFavBfcVZ2ZQ8O7MZCil3NvZyzfR8G3zuJFs+D5S3Lca6CyZtjpsAq
mOWZ9hFUlGbbXi3pNzx6lmNXAlI2xSZ23fwn2VF3aAWAgcQecEjcZUJnJ39KXNF0SIC80bqd6DmT
iNo1kSAnMadTAXR8KqnTLwmAjEPskbesRhnJIrPn2uLGED2bx3V0Zo3/6Bgi07eW/0hm9YaNWVJt
dZgd3YSzYQZyYUla96h4rXU1TX5XTL6busLz/aFE9JIopxRnHb2yj8RYVkRe1xch7Q59Rw5kjA/S
W/sJcYcEwV3xVo3YXmVxdwinb2l40DGyiNfoJ1n4tJtHFVyFNQJschOxnxFAke91onE0H3xu0K13
8Sl0wy2OoS9k5ghZs4i0YWpudi5L5rw1c3emjj6KdfTfVk+oq75PEmTrMfU9G3R4Cjo7V1O9xTeM
UnfvJs5w3DRx6SfNU6+3Hw2X0d7CSrTmc1jj3OwD5rG1gjG/m6PlKe2y58Hzuxq0YAw0rhMWhTKb
V7Q6yI5j5/VlA6mkzBkWlh8Mq8gz2CMbHLam+aGwRbjiS+hfCx6P5YLIv9zHJHO1pYrc6qCnwHF6
z88tZTBApN63jLg7inz+/TRQV8lGi7MjcGowiDtyYYZfaX3J5pVI4EgbFNMidFlhw1ymwv9gbIA4
ntmlZJtIjjxCqsBpgW3/hW7AwgLjZd8WM8VtaRGAlRYRD/QtnZoN+rtIYR+AwiQgqn2Sm8CqQzg3
6lkM/BL2kbzajNjSdmnw4Fyofgoz2j5nmDm3HDuUbwrLwV6HOO7uFhwPkUdELrWIsVI/5rAluZvH
hynQBA4PuEFQOls7XQRkeBraeDlhlQXiv2bdcradSHaLVR8LbzEZxdaZezOT8dsIaR1k8lNf8cnL
buphRJYnN13ZQK6U5BPrF8CH2TvAAVQq635+3UCA3sYLcn6KNGUbbgtblVNMRuEjqI8lO8dWV/im
gRePpC/rPImfGZDQO0hGX2MkPB02soYFkOENk0e90mpj8WsAKK/bMKnGsL5B9V23P8xEUHqZNTOy
sKhtRMlnE74HksUv6woQSTCHCTDj4bvGIfTK29Lxk5nLG/fpHX73XC4TW3UxAjgrSWZsxZCz9cRQ
KpkHNnsgtmaFpTLJSSjxIQ69yzsqaLFgwtlpKvn3hvnjQ5+M+iGY521HNn1tYxfegfBtTO6IuBwv
vJZiJIXLgikWp+PRTujLEhuwkMZFyDtUAKpOWxgve+r36x1EOOk1dTBjr32EgHFMFA96ukSPN/6Q
5l3mWfRNcQZ8RW/I2AKNFRdjELZ/4W3+ZFLgJ0D3HopuQJD/YckbJfZsdS0TfOXRdbuUUb+ngL8n
7CT/nSD6k9uAshbKnDRERwKBIuB3bkPHQWh7lWGCpJs4r9HwCMAlulXG0r9c6R9uKYQj72JihB3k
D3KI1wDgSZv6j0HwE8Bc4RYGTFJAbPC3hrB/uBJYtQuheyGs/zAAOgGxHhQPCCZeCea00U32CqwJ
QRyVwFGqTtlfjHPhRZv1m3uHQM95aZCDSxMixa/yvSlMMBXKIXwMMpwEuBd1RS+6FFTqNF9v/cYX
iJIUgjSALPHSWwLUlALtzvUWjFdbkLZH4JziIQCVkXMs0nvsZJMbfB/rOexX39uvMRKRAkDBN+Hy
vsqzsDo+tEGkd53P0Q0+QYoifIVmVRY1862/JbxaIt9DUFQbPDQNxve/j5t/eMbwCUKhgjASEMlf
/UoZ3Ep+vE3hYwowKeueVoJq122Ps8K/X+dPah6P9hLTBFgRxCze6+8DdGkR5GQEDR8BjuehuzNQ
kmHrvM7YBQNu58vZmD3pj1hrcJj9iwbhT0oO2mNQ8oi3gKYRTOPvF09W33UxU+JplO5mCPpTGPyF
yvzzCqh2RX7CpesdWvf4MrL+S+mDHim2zM0wPIGARJnnemKd+cur+qr0gawViABEZBAtXQbnV5rZ
BhTNGvCuP+kEYYCkQq/vyTMvCeyxxhy3bC0B/mFlqv8ilvqPdOG/PosLYYpvEC8Pyix89V9j+dGU
HAacLeHTugBfgKKgpTnHIfg529ZwLwbgWhOTL0JH7ifrifnpZJxdDcqxX30W94iU8JF/ROWuJyzL
vRARwnlkAU+GHl69HmdWY69Upw81ki6LzJD6Np1n1+ci0yDKTjYsEle6keMsujx7KWKcBzVXmZiy
PU7Cah+YEAAlUOnjDMACPpN2AX3ZZ213Bv1QP7gseoIiwS//fVCHX76ey4MB9Q+VAUUQGVxjX0Q8
oRMiVMg+eoIZDaJm1rY3PAnUc6Alv/OjsT150QYHj2RNyRLEGUStiq6xJ+ZRbl2C1vXQRCdF2vih
n6XeY0Ihv2LnrhlQu4NPXIqp1WvKsfHUMdvmYN+gz+UQJAacfDADzEtntbMauI4FEboPaL0UqwB7
X+C8MeeqNf7nOOJZGHYpT1qX8ArgyN90118Wn8tjABgM4SSKjdBb8FU0pTRLsz5l4RNo3JziaLIs
J5BI//6w/9N58mUUIm79Is1COADCar58xP2W6KXNOH1K1qSU3Z7N37K9xeRL3wHYgTEKZdn+vJBj
SMtZP+PgPk7eLSpJPPs3mepFBfbHT4HHCMot+M3wyf/+tZNsZpCJSvpEjLyexq5ytL5DdzRgIBip
6u0G+UdFhMrMUAYVkX/LZvyHYXdReP7v5b9MNkAfjGkELm9nwK0tyNA7T11x+rcY4K+iMRj8kYoF
YQ/cg8iYhN7o9/vcZpOhPDigN1iKb1FkDeIT37pT7S7sxqZyTXs7puLb4lXB3N759G/hwF9DWy8J
A/9fHXdJU6MQVv3+A1qHuFxAqvyWGGwLpcmCgng+UEWpnvrR766hvpTHumnpZTUmR4wdDTQXn0iL
wIDIP5i04wW32a9NN1HZIAIOoOICMdhk3QG02N9Kdb5aLv/zi1EUDInJRZYJ6uz3X+xPtl2gX69v
Z+1FlViC8UFMy1pa+OV3Fsv/zaqCAXkWQ5I3dZyWLHQ7BWjcV/ZTDKb9yxz1daxcgk6w38ezC4MQ
fadfvpqw8bup6ztx7zgZjsq1+joJRFR0BoQFqsL+ZsH8shDig8D1YPjDFbGHoumXsdkQtW7SyAYK
7s8M2F72t4Sfr5PN1wt8ecATGrTmQeACEwNrmTwH9mGy1V/mmq8f+OUiIYTIl92gj4KML09NzkE9
QdnB74Vbr1ohb6gX7hMPgDyySW4XcOBBxEom2F0SgEYc0ud//wH/dJMw/iQElWqXOebLTWqdCqAE
Pr/valNyEe7n5Fat3/79Iv80NP77IpdX+V97lgQKnjCA6OCerKiAFQ1EOkAsvXvkX//7hf7xbuAx
gssIebLIKfz9QiZyGfDtrL4HQP1RC/kZx9AxZPYvK8QXzd9/hh6+90uaH4yGf6jTg2FxUgxhfd8I
0eemtofZAAETwaPqHE5f4a8x+NsM9U/XhCIDG2dklFy2uL/fGl6PhAW2qe+z+COLDo146sUJ5Y75
iHRZl/wfLaGXW0yhLYVXAY5KWI+/vDIO6cvguMW46IY9aKTvydT+33ay/3MJiP9iigYmdFT/fkfW
Z7aHZZPfx+u6B1p2NUEn8u/jAWVmlx/63yso8jFxKzgVwxOKK301UVsFeAKU6nbnbVrsZrRxg4Pv
E46jeTABHWungqHWqwd5e7O1w1h6TdeVMsp00WJTBp2pscWi5iXXMUNvl82g4uDAlrYBBC5AIHSS
djBqHyx47LwLB/PITQj4w3TTQfQkrbib6Q1dHeLbFhOWGgKqa7mk9tAF/CVUs3vtabh8tlGfHSIu
vJd2pZ9eAhE/sVPzENdtX83LSMvEzgDoIxQfolXiAywYII7Q31RfGmkGFCssPUOVmOp3sDzL4yiW
+MDpZHNt4q2EIrq/ysS6VqMP6UAyQ+pCx4ZCDxAipKpfIhSQ9SGY/DU8yFqpa7PJbL9hzd7NnUlO
zAKkDOSgQHxHtICm0odm00eh93g501kN/o0wDwtnwNeHRDTiwcGQfZtRAOuU8l8y9YF2RlN32y2R
RhVGHRfMRxAzbyUOGWBUrvsQYigYc7JyCSNXjsAyKzPp700ISo1GfQBcdQ1KxBvKXNaIKU947N/0
ZPAf5p4ihi08KiC+67CA9WF9JdC3DrnExI/IXFoBr7bX2IYEO9hrMcM26WcU9VspGvjGERHEy64R
ftX4ER6pa7wqM3P7DTSgPC/R4GN+xCE9p/GSBGctxAN8+yHkJwtDiFT2EcrWHdbWKotHj2BA5FMO
2cGjpoZOpX7L1gm0OoTU34JNpA4aEMpNMU3bGyLXo7lA+Fp/66UeAneRufMBl9BMS5eS7F2k3H8j
Ws+V5yavKbw1SZ7JSoYPhgKdJ3Ba8gznM0zoJPs5+YN+3ULoLfBoHjEw1or1+ifiwLxH1rLt3PO1
fU97SdNjKMAXRIlZ4pJGAlzi7AiEErL5VdstfnAz8EfBM6D36coPwxDbAhq7eI8Vo34Y/CaFmBQ0
wkuGPPcPoYQtfK/GFD8R953NWX+Po4dXMjfWvGiSGnqgpUuuw9E9Joivu5qE3YZbUF58D05rw8OZ
BQSalh+Xvp9uhNK0CnSzFvVlkKwR1JloNLhTVFo8Z/GjDdfmfeCpua1D9EsOeBjPDfaX8ZHJrt8B
go0fV4Znn8ek5vcJVBo3XjDwp25U7yRR/eusyFvL4giNslC0W7oBznQQjoO0+bZ5S7TDS1pu8Wyz
13DVpBjSNihBCukSKIvctWOflrL136LNiyJI62aSS2EQ/xwp/DPhYAkNRfZCQYcCGu+H0ufhXCWL
P6NLg6KmL0t6fk1HbXCjKZIzELe8rB9J82FJXXA2QGPxk3fRBoKkRRSKQ1T+SBT+MAKlGM9Jg8bl
Zi5Sl9lyi5ksI501Ow11QDEAjC56XwS70E7jMZQZBRZcJ88zbfyTFdBgdnzlxTCHtFgx5nK3Iasb
Wn+/2MZ5RMhLAn2HcR4olRh0GnhN0BwCBhXahuPrbKn3AXzX5hsFnNsnyhZEdN5VXAu337q0L3oA
9JBSWr8QUdMXZDYD2pcEnR+TDsJUwkS6h6RYFpNJll+Qk/hXE7LUPowU3RHiiAhEkISYgrSQhq8T
Xw+YePwCfmVXdr4NXqBcmWWRdc6cezHWH5EHkXkuJp4VYTNtFw2yPYXNGO2V8xKEMwb2lZgWh9ol
VQGS5sHK89WlB4WwvnKUDWT8UEblTTu1T6TXYj8JnPdsbOsrC5zkfmFGYRr3wNZkaHlpAuPfmLaJ
dp3nzQ/gEpD83s2mNDoFMDcgoNakrbyzno5PXpBmB40ywQoSjvYbmPb+0KxrAIQaKkLd+RDZCylP
8QzUm7UabIsZN/lzhqgkhwatKT0fIXIBWNqGZffcC1hJmvmzYzA2CIdyPdp1r9hOovyOewAQ4T4p
LdQWO9+DjsjLhu2mdSjg8VLIfNpxxMIA0vx6HkGKQ2Nuc9Ih61FqiJ0nyoYKmk24n2rwlqdpJJdM
2FafbaPNTujWXG8EPJ4v06kKVdJXUIWtBV09WdbRSg+c+8GODTyrljDri5EH5h2rb1etdSOqbem7
PPEU4HnhNZVqMaatpPFxohGgiJgChfEgAauXILseremKeEJt0JzRX10Wb49TyqcH1ah+P4e4bGKm
aIc6hwF2sHZ5GXSXlKODOuoi+7uBIATaQNP4xzZjeq+8WVU1Zr1TpoWrut7Guwk8Dvo3/Og4tVDT
elMbHymwnUeDRAkU+aFpB5vksUwUxs7cJqRKahuXWw8sxFvRL1E4BfhkCWdecg3NM/RC9NytqXcA
hO0dIpaANK5B72YSBtPeYdJYvXY6QRsdVNDXtg+o4+D7EGzfwyQ7deynzTyPaDQsgzWl9xMkAhUW
MtSkeVZ/b81Fd52uY54FADGbSLv9gCamqWzwsHKS8aGKOpAWLSzVx46wsIS2e7xSF0Y8XDMUrmEQ
45MW+pEuVPxABlJTok7CHgjSRSGv8RCHuJlPCfNoDhiwyUmAYba0MrjCJ8uQqhCQ3UVqvU9AHear
TrcDEB98ZCzlZQNesYBMfcvDraNHPXgWBUI4+J9wEFxdXjcQzoRz/Ng2HLkm4IrB0PsYs/FWlx2T
slLGj0+Kh3Y39lGSp5b016BdeBHPChpoGfXA/bC7qhMgIOECMS3jw1s7+FvO6IbmR3LRhiPBZ+dS
inIZv0vzdYhneJbgYF5VlFVqgf5kGOMf6WZ/TMmSvFkLqxhDTU/RGOLvJyubHPogFBkIxQ56UvQK
TdccEvRa7CHWky/t5rGCREbv224Ii36GymnkqD/2+zrZRb6c9gMwtjN2BRiDq5X5YiCFmKTNKqA7
l76uLMqDhEAbBlXIXjAJuBLNrMhCuyw2jUbkYXNxEwCTog8LlVBZt54/FUEGgpVa0RVIrXKwmrVL
xeZZHIa5NncbaPCDnM1802+Aq7xJxzf4jlbIjDi/lXPr30yDRDuXJd6uCTy3lw7gwQoAMMl7aMtK
QgK1a1rNdGlMYh5Xwn92kUS9e3Q7XtRoaA52rzFyY9ZCbt70HibrfBeMpv2kSrffsi3mVdSACXN+
/aMNWoi2PAd7ANtCKCmysJgttrIEzSMHGdlsB1mxX6GNpAbpdsml3tKlgtx1KVg/TZWFKHnXeLHO
t9HRQxZAjd55qLHuKMKtAivfVonArnrJ+tuUbk0ZDjVQXIrkFB6rNF98ElacSq+qIRCq4ojXPsRe
ikR7isYeu5scLHWDXVhOa/7KN1rnXOsJ3L+qo4r2sEfUtLHnCDBnd2qy5qK8jagHbaY2ZUOn8BRN
2XyT8eTTTa3LlcSgpxCA7mCCwabU8fTAModlB706hUBzZLU2Vh8Tn5hHJ4N6lyBl8C0kELYB/tdP
ifa60zzL7S72uIgh9Ec9/dXEtwiR1gMbiwY0ZlDAitjczgsmhJogh9ogAhRLClCzbm2h2O+i9m4G
7A4r9QAlHFPdrkYS5nlYbPoMVSZTReOUOS0gk5tcM9/BXIIWzZ+dHcwd9ZL+sYMg+UqPFtbixnKR
u7RdEFsfK1QpumTPpPaQcLtieoiQszxuUEptJHCHTo71QWZuLmmbvGuMhWumlL5uHOtfljFuzraG
KqDtWVRsqxXPdWPW3RLGsOEg+jAPx9F/SokSd4R7UHdFosZxaDT7cB3SinArn203otN8g7YnU+1l
0wMNF7dRdqr1NqAtWv0/zs5rx3ElScNPRIDe3MpLZcRy7W6ItvTe8+n3Yy92T4kiRFQDA8wAjalQ
JtNERvzms1AW5TYJ9Pg+QbvgTvb16oEXj8udr+RnLSq6F0PP3aNYBCwVGvFITAZ/+H8FG69VEDeV
2ZsaEkl7C+TSkedWbudZTmZfSCY1SrV1tl7oNjZ2j8JKaI1gq8hVBMyRJ0bsue2b4mjyTi808Wyx
sV8rUU+3nufEmyRovY0vxg1utXlzh6ZMsuv1pn/21bh6VkNElpVBBR3e1uWuCJ21GZhHkLyfQkcV
NnVAkdKVW9CRcdI8yh1vpZLjcC2qSbmT5Ujdjd3FtVKK7d7TGmkDpOW3ExbAdPQmP6WFLz2mMkiA
CJxsp4vA+Ya2oZxsVvewrKrvUUK3Huik8gCOjma2AXs4bHOdq7oLTx7MFUAEXrYJB3HvjUKzVgKO
bZCHU6vq5rZygvwE/NDdKRq4bndAiMtSGnlNkxAYclXEd4rpWJjQYlNtgm26l7Ig3GSBZVHA9LnW
i7R8VaXkV+BX5llUOOZ0KyNtaaHo+IISHXvXN7/LhRRTO3PqjVwV1VmPE/VOSqzqZNTib91IOaDr
QjoFndKtSjgSKyrt0W7QnGbnUXtYA4JRV1qR9lu9BhmHSL2+FbpO2oPbBm4XmcEfVa7ldau4IDH1
MDj5aR3vQmCU0Pk1b1u2wC44woUtUER/72slSACxIglF7epkWmYBel2DOAZNbOWFmblB2BB0jOVF
R7qU2l03EgjwD8UM3Xezr1Ue9Ft00R1QVU28HsRoOFlyH36n4q/vzELq7tF1+NMHYfSmKgJzqYWf
Wgt16bR2ftZIWLwUSpDZVeTQROtk2U5lo1mRjrrbBi2aPYn46DwuYemUyS3YzVRZwQlyj7UP0FrW
c+FUuwiCraiciI+ipTjwjyBgRbgXe1IrHR0sGrau1QtnFSNIeD5qepc4WfrQqEH7FPsQQwAqvQxV
TAcxE2PrxbHUMwaswptgIR7JXk39VR5Ynu2FLTAsr3tIFStdB6rzx0rC+g7Ny+4kN3lyVLmy1j4o
3FVKMR1VDrONnhIZ3HfK5AiEr0XjqI+w0jAIgGwkCHAmvmgCqCncteNr2Z2SS+K+SURznWdms4s9
J1znivYJwrx5AF+X/AkbmGlDD+irUXBcDzV0c7u+yM8AWGAoydagrdJMGp51GhVHvZaCNRmvuAdJ
9aeIQuvQyMCAOxc3g84vlTtM7LFYF6R7L2vjtelmop0josMUYqVTWYK18ZXwexyH/j7i8bULiqim
qADvCkbJyNEDykzVudBOlE+7t7TTMZIbRF6UXRB/CQWh+Ox0vn6CX1btqwzuX5pbzVkgn8J0ynE3
Zp5T3mpi6ZC2zvDIlZqvGj/Wn3KfJgYvV+cOn3d5G2edcFArA3gdDhce2YXh7US3AB0aRRVo09ja
JiVJplvnv00wTauILQ58PwNcDcpoZXTosw9Zlj2RMA8rgbbEKhdZUa6ltYi3d9KDWXfRvRcX/qfb
9b2Z4h4K67ipGCgUAXyZVCmdoq2EotFFWyjkbzKvbwoMCzohMyH+1ubRu8BQmyiXVcqUJCXMykyz
HTE+o8MarCCt/Lk9jOv6uGWJigyuBi0nGN7jv7+rj9dqqga6mGp2zflQysaLFjXUJ6NvBvbdq9ux
ruvIxEKGj4A6QIVpHbmnyJIPGTrkVdQdwrg5DU79BMv4FezgT7GvKcUsdW2v8ATUYAEtqFSSUVsB
lDGZQy2zrCgB/mEnjQFOV3Y0iqnFSXMoJaUeBBhgcH3y2inCtk0Art4e8XWnDHY5bHbwEiNkyZqq
1QSDXIgVFGF7oJ7r1vs4sZOiXRnZacjAqIKCE1B4Fh11jw7eHg/stdr9vv0brlYRP0GiuWmOZosj
YfvyCxdC5xRCX6p2Vngb3LZJWRbW6dwoEY+WFWQtRxuZqfyh1riUh51ssL2o3sQ82AJvz5thJfin
JO8hgTz6/UsrfnW1beEcnHyhmn/dwqVfANudLioGp5o83SgN9OMCItBgSxrgeHnjjUlddzfw4AQ8
cS6KDb1R9/jheVXowHBhS3R75KnqspO03E2q2NmR/EtSfChDCx9uCidiN4pEGK3faGyyv8eW07u9
KbtgL9287fhymENVLTitNd3GtjoLgw0J/qsW6Futo7RbLpl0XnWzxtCjwog5qu3Q1roMjepsKuLQ
2tlKbX1q+uRL2OsvFMk2H59Dmce3qSPaQmtp0jSLe8kLUXnq7TIXm41T+8UxCqMlgOL4Vy76MAyG
daECjyIQGKzLwfgWpp9NIPT2Xzx6ld6p4m+R2q4mUhzqn28P6frEGaPh8z52VQ38rybRpILunSVo
vS1aL2YEcl+P9nX+NZNaitMYm/b0UMqdWC54ccwOko6Wge/bqM03OegaSGQh+JXe9uqSi6LRXztw
YKFOcUKr93gwLmy6mWMF1C2gKZEOMvpSkxUSirnG083qbYOiYOjF94NS/ksIJG5xr0GIFATO5XfL
eH/wflZ6uy2zP2LhnLA039/+WlfX3/ix3oWYLEARfpsbIVBhh9V3KZFWcXLuEliu2u52nLnZIqFD
ZlBBc4S24OVQPA6SAC5Bb/8tTrlqvOooHC7cr3NLDy/MUd+NQ4nUZPJNoOTCgY+BqBcldMJVr4Da
yTs4ZklglfiyY3ALjyqN7vpO9t9SuFM7ZNV/3B7qzEIEIjUakYIYYyNMfkQsIKQAPYWjg1e5oQcr
E7UHGWSzIpXrJlzC78yGI4qEzhQy8VPMZVBSbRtpHjZyOFslBUFfriKqymX9WU0XTEdHJM7kIIET
x2Wuob59fZsbhaIbUtq1dteJn2TN3UHzK9AkgMLOYy6Ab51sfD36KQ1L0r+zkVHQ4gKnKy5OD5VW
VbLCkSQgpUCh2tpAYwOJg+ToKPdS81QitYIw8Pb2h7xK10C4gO0xWLNovJBBTdZsg0VnI5kQHuQU
uYU+ftTjbO2l+SY1K33Vk8FsY1leQkTPhdXwtcLgCZQpy+gyrFqWECEKq7M1HLog82CfCYVf5qUl
Ice3T7OFjzpz1WGixd6kW89pMF2vdDhgpSKmbSe8wkzLQ7+ASmO1lArOnAAqGMpRuBBwA5juy2Gx
QunPy2VnD6qx6QbtLIXF8fYHmw/B8QJMXicLmh4y6A8bYdF0dpil9VNvUnrUy859uR1l7vsYvHcM
UP8a19skSmw5haYJaWezYuiZHTQoH3l0yup6XWuHrvl6O9zMCY0M43/hxp/zLgmCptX0+Kd3tuTR
8+9+m/Irmj67YUm6cpz/6d42ZBk8Eg8T6cpiqhYzy3O1pLOphTxrTsYZ2aNvo34ySmmFhfvaaozH
GFjK+vb4Zg9tljsQW4SoRpzt5QBTWIrAgoPe9lNITI5A6QBislZS2vmVW28pDxRX+aEqC4tlbtmj
761Q5Obtd5UzC4KlVaUvdbY+vME3pQj1JxN+LYxtPOsnk6oBHUUgisWCkttkbLro0/BChtJ2xbPG
ASmXPsLe59rRISNDNEONNDlAv/LkP0J7BEFxO/7MhkAoezwvkW9jjOO/v1s7apsWkeKLsp0nGIdQ
JXT9Jdz4zDTiqiqzFdhzvPUmh6TfqNTafWmwrYKnTd7X0lsOlAEpe0lbOKjmnjkg48ekSwbkKP/9
93fD6dMyGaRUHOyKpqLkf8UVZxD8nZd+Ur1fqCpQ2Ef8GfSNuvDAm9nyF4Hly3kMtFBxO60e7CJw
XwTd2HrYG7R2JZebwT/U0ULeN7cliIeZDXhcVNOmyES0nxVSl3KwM9n9oYfij0zOtpTbqY96+JoH
yR5xh5+4PqENTVP+w4sG6wuOAozh0Ym3Jnj3Jgn93kNb2ybLp7C1rcw//xCANI3CAK8SqgKXs+mW
fhmYbd3bsSt8qju0X9Dt0hZywfGPTHYeiMr/DzJVEq0aMRCtNuc54BCAx9xzEsJlEKxfnUfRVBS/
og0Aw8JcItvMbYix0qAixwIgd3rPpXpfhZX3N6PmSReZ3rdILh+lYsknfCGONvlMJhpB6oAQj62R
i3Vy9ejSHVlp3geNxsZHOLYR5F0A+NAm/IvYf7fpLLcw3BxdaBsu42qkZ2vB/vZ6mLnhuHMo0Kjk
lCO35nI9CPS60jLQeYNwASQt3CT4r052auXiH5b2WOqjIqQi3j29aoxGQHG/7AYkWOi3ihWiOqb2
9vHR8KICVzna7V6lB2bkOL4ruaKNGMjWCopD4MCMtaStGXz8TTUC9rlgePFY3NyX8wYSiNRV6JEG
LcxmL0VyjLCBIS7wIOa+DpMlaSIVtGtsuR7TiXEGbbB7BZSKm68jw9jW6UGvFo73uQX9l1xikoJc
6/rLZaKpXut0Nv2DVRN+T2gnJvHh9tdZCDLdNYCdSqXOxiCpu87yz7BWV+ZSqjsbhCt3LFwhDznN
EENrQAYEXR3e7cU6Fv4Qa5VXL7dHMnO3G0wUBb/xVX1VoZJ5igVUBDvbBJF0KodM3jtuvXBUzzwu
L4JMlhhGZyh3YnxnxyjpRPnXhA5Hpnzly1jpv4SimzDSf3hYTROJVm1iazDAGAbwz1ayWNz99eRO
h4cs0N8KAFf/MH/4OPDmoSaMrerl7smiQi3CXKVMpWFvJh3bTFk4baTZdUBLQVJF+DXcpZchMA2h
464yJFx+Sq6Ch1ZHSC0qP2O8UN05dU5DjRoSz/UYq6Qangoe7soqRm5uX6MhmHoN7PF4iWM4l83A
78NfnXyNA1e5/FlNGklo31GLyeLiRyz5D1pWe2vBqPx1BcZqZcVis8+TeKEuMrdg34edrKXezVqy
Da+3C61dg07YLpceZ0OMtWK+KFXGv3nVu7vKsHxcMYHbMjJY30lFvzrpkRDpmlK/E3upvBMa33oE
AAfi0qdN1iVCvA3iMD/mVp6hNpPma6FWg6+319rcQoCVRCUZaicMncmMI3/WoD/PQpBAioTIlTrC
W1q2C+tt7qSGMoobG8RtNKonUXITuFdjcbZFnbRJhurEA7usAEUaC7nVUqDJl3TNJKmQi+Op2NP+
E1OUKvNzF3cQTCz18+2pm1uscNLIPMj46XZP0pzWdwfOOWqgiSA8yG2PwLWwV338AiVKaVEbfBZF
/9vtmHONBy7K0WwZk0coEpOgotUHctGTJ4SI6qXAeEv6uVaHUlf4yYjulJTUn30SnJpIPGaVvLkd
f24Zc7JjNs4FQjV78iH9sMt9vZbpcRQyGkTI0Zk94IjbQeYmlnsW4J9Cb1U2J+efGfhGissVACcU
O/eKIAz3Su46a0epeGuEkbEN1DZ8KVGyWRjebGRuR/IJGH/mtJanRODGmXNeU+VhVKYoKGwM8quP
oLal25KxkMDMbD6oQtzCNAZUnjSTj6lWOjIU6PDZwOvWQ/ELvF3lfbo9mTOvDdqLZH0qJw/i8+Nv
eHfwVGITlY7ayLYahcamxmLJQfBJaOs7pdMOhVaF61GYAkB2+OV25Jm9CFEICqdh4Qxx1YVTQkcK
jM4T7Uis/RWE1SPCHc7as4Y3XYk/nqlT90UDnsKJOk7p5TDV1oKYSTfZrkv9GXrqy4g0XglxcO7N
pT7SzCq5iDX++7spFUqQ73IXkkc336Lom1Rg3LKhak8/LoZ2dXsWr/Oc0YJ4lNjXKIBeKSRIMsI4
XhEYZ80H/+GeXOuLDz4fFc1NF9i3Y810iynU0wwZWVg876ezaGW9DhgeEUJQT14BrWY41y66WxjJ
ascMQU69+iWNkHLhTgJvK3Wvt3/A9Ya4jD+ZWQtSM6hChEME6y0H8l34pzqWFmZ0Ngh15bGSQBF9
2kBtrDbJh5BBSv5zXoNajVeh8XR7IH/RA5eP/LHxBmSNpgC6K1N0QTpQUgw4R8+8X/Nd0cSI+3au
or14tR98ZpZBBafxs9WX1ac6kxVOs8z3VkIkOei0ZvATKqu862SjeGwDKmhANAP/cy3U5h5d5PpO
9T3XxtopPuKcF+81twj3mUKfReypq4GflyssausSUYak704d9fyDS+K1Kqn6Hfumir43ue8+xbLS
Ic1oSp/DoRM+u70m7hDlyOzGg7RYF2iXOXrkoaE3INcZSOHaiOG/t2EtJXv2G4rK6ZA9BkBAQW2o
ylsXWC9VWv3xW0FeCZ4YASQc/GrYkbF7x6LvXZRzzeGu6M36iIasT0W/yfU/HQ2N35GMhvLtLzG3
f3iCmPToLQtXn8nBkKb8jq529bMotuj4HIb8dxZjAuucXKCNt2Nd345jfvdfrMny7fJKjdyCWH2D
PiCdbF1euBqvz1RFhxIPWHcsfFw76pqqkHmupZ8l1L6fkGmE7aLlwusQKe2j1ojRQutaljnLLtex
CpN6xG/Q3KLXNLmLnbp2myEqEmrEef7UZv1RMgEUb9E7HSD7mciPSclXU8zCbTuE5aNRQTlEiMRb
4Z8ugmhMy1NpltZLytI1t6Ye5bu+UBMKzKaxVtCe+K7RzngamQLrFA33D58oqs77hq7gSMrVp58f
2UBBBZsYnA0xXw+U8EsdlVFtYZFdf/gxCnkZ18/MIZ0UXioHeBacheZOsrx1Oywt4+tDiwiWge8Q
da5rgJbnun2HNXR4VlB80www7IBQ2+7PRxcwikq084FRkt5dzRbvW7RquiE+y0n0YIDtBadwO8L1
3Qmp1+KOofCPb/h0Pfm4BfiWgraQJJfBQyOa3qsoNN4p1PTiXnWa9qgIorHqvHYJ4nb9jcbIIBZ0
Xaa8q002J7Ly0BuCojyjR7LWq2NjuR/e/jwiRariPHSgmU8vFsWVVCz+0vLcF48C4rfK4hDGhPBy
N2qyTmIsYoGOMes0mZOQpgld00UAj1hbN2m1tVPANluLUWxYB3eo/dfWoEmqW4mKSDVc5bVVNbkM
gr/30ZLrNOF76ljFuhKdYp322htTLuHe4ALjTzy93gmUbp7CRjY3yJ2au9yKBMDuPWJxEXSxTpFf
3LbSHk1HEw4BYrjuCtr78NYhlIVZSyq7hxKUQQZTFn0ZEY+Du1bO27cYEdRVq6P9ukpKATHyshD7
TVJkxlKHYmaF0VmC6c9JSQlhCs0K4gqaclJI50IM45MYqID56qZ5gvcmbRs9UiDQlTFOe1qXigeA
nPopQLhzV6auTGLTa/faYFW7IpAUnuN9sYVY6L66uuHvsrzCnvT2hrg+0ckTQLbz2BAViqaTF1US
9LnbIPN51pSm31RKrjzKqt/v2RnJPUYpubIQcGYf0NMEHERSooJ4mTwIQjIB1x1oRGWe8iT11fMg
JAu31Ew7jDfN+ICTeCbOkPgHvXJyVKDPXgZLNRLV7idCq9q+DTCjHBPMOw0RtQOgF5i2KsYcGpY1
GwqT+dIvub6/KGyosIVYCBCvp+dNHrV9kUlGc/bQ7d8VipO/KVGFBLKVZuGzEnry65DpP/veSXdN
DLrfy/A0hRcSC6vUcpbcU+dmhpuU0rhBpsBHmMy+WBkCTWShPQdqWG+gs0XbxGyouxSQ/0mP2BSy
BRrU9Kz6BQwPPeeq1Fauw8X68YVA7wRNL4WbkdN+crUHeCn2UJK6c588joAgoflxe2lf31kjqvX/
Axjjt3n3TtJ7frocJt3ZFL/Fvq17+yR9vh3i+nU74q8B/hjW+IWnR67nVIMlQao4F6j/q/AaY9QP
4lpMfuW65f7US/Rbi8wa1h2S4APiUP3HXxOjhAS7F1DVCC2czKIytJ7nVwqqLC14GwsanTRq7g20
Vm4PdWbpAOTFAmXM/cZC2uQCo1lfpYPiV2dL/iQNW827K7s3GWssb2+G5SbX9351iuJ4Ie71eXEZ
djJAodfruNQIGyjacIw9XTv1MYJvt0d3fQzqEppyZMSAFhE/HP/93VqJ3aIbCjjS5z4U8nWYCc3a
b5L4TYjDdhc6ED5vx5sZFQkbXw3wOQI3f/Ped/H8ImvLUh9v0v4lVj+r2vfbf//62TEmhP/9/cmx
XjVSkMSqIJ3byBfttqjKB4lmGNogYqPAqfBkHyVAMV9Ir6633FiRBFVv0qzg2JuENaNESJU8Gc6h
iE5EEoXHREZrHIuFt9vjmw2E3iDlAhWQ6RQ1GcqRYAVhP5zNIoOPJN81LkTgoF+0tJ6ZSJ4RvNwA
T5H7Tu/HWiOdcIqSEfnd1hzeSkpIsp88qHCjENK6Parr3IF2L2IBtHp5MZAuXq5Cz/HKdiQc2TpI
eVf5ozlPXfVFr48+dDEETT68tS7CafJluA69X4CfTmoL2rE1kVHuftwez/UqvwwwWQ6BLuWVLPGa
75tgX1Y7uPAf3rfkLGQvALjpJF2tA5hosLzi1Adr3IqocXhQ/JV25WbGzlER7//weC6iTY5AFTeb
EtkK3/Z1BGbM4NHTFrP465UN8mp8/CgYy6KrOCkY1AkoxxwlQVs0RECypyLDOm9JFm02yPgG4tAD
5jxVORLRq8M0t/FtXq3AAftHKRUeqY7mCxM2s6BH5MII0sbU+KrCnPh9CShW8oHo7bvgzo2OuAPg
TUX5ZVMslbOXgk3QEl7eKLVRitz06ldqeCIS+JhiUDoS16r228FI6vZqmJ/E/wY32T4ZHGJc2xhc
iOiCg54cHUmUaRaK9DN7iCnk3lW4fXnUTdZDjJyKy1nv25FehG+Y1BQnA7+gt9tjmYuCYJ1FU17E
A3gKqB8UZ3QJ8wM7lsUnOf5aRfKn2xGuD1JAWyB/RgE01AynV4PR+HkXN8xWUb1WyR1ioZCR5ZWO
pRXA3n9Yd++DjZ/u3fWKDJvRItHq247w0uFqEXQYQSarOAs2OEfC0l2oU80tBRJq8AY0jK5vCQPL
LsRqIs8e0AhQ6AthPbEalCU80NwckqeQf+kAHGgUXQ6r7V1e343n2YG5t6yTJD4rUrsXZFQtgl+3
P9fMZuLxCjONYt+M9mUadK3nKL1rJ5m28px2h9LQSezKNynDbEYRj3FYLOkUX8/iiLIeXehH6AYW
7pfDkzvfFHRVqO1M0nHC7HLU35tXV44XvtZ1skcc+hlARCRRviJDYC+kt1S2GzvFhOiR7myz4cmE
T2WXGniSNu1CvBnU4hiQhyBtRZBvU1VIbRAbsehg4/sUtRysLzxAT9VPH6+g7Fy43VaohnUlfTjH
JIUAKi9SjwBtN+0BRDV0VxWjNzsxhkORJmfsGra3V8nMo2CMAYOKKxgC1RSxiFuc4fd+h85A0qxc
+O8oH0nZIUVAAX+zdY24g49zTodTpRoLCwfw3+rpZT1qFJfnPzyy6VBNeQiWqVY5RuyVDevgofO9
TViYG0lPdji3nnTECVcWjOFcUbZ9go6LW9TVSo8F7E9BVmbZ78zHz0sXN3neLGyfuaWM7Civw7EY
dEVfE3CbTActr4A3K8I61gLtzvNM2h9O8UHPdorjTAKnAUROMsersl9gKlFJP620A2WTeuGqxnJL
2jRLcpnXN8QYZgRtjVUVaDyXm9Mz6whRJLm0Y707ApR5loRo4aob09vp56QMxQUhckBfGSIjJCVR
OpNr29GQRfd+d3h3DP73VDX2ufgkRTYCSwsXxdyo3oecZHSoKls4zEi1rWQSeAnpNVbqf9iG70Lo
ky575tSqoweMyk1+x8rPTP6Xvw9kk5UGXotU4fLDVCzAUhXDxm7Q7wuicJMs6cFe3wUgwcYmDPgh
tKen145UFobq5UrNs8Q/xKq4qoqajK65jyPnzVOC76GkbBYOlutSMzGBveqQhtEynVZWfFfVPdzV
iBnure5L5D2C98OMRwWe5G796muYFwe12N8OO7dtYRapQGF573E9TOZy1E9TBpaDXHzCswVvm26V
9Qtwztnr4H2USeJomkot9ZLIOjf76Duen+oxdlztNc8L4TEdJFDYyDeu/MH76luld5bxE1z4DXNX
4HgsQeWlQQzT43Kghhb6kmD1tY0GJHp729gM97p8VIoFwNDc0jEVXUQYepSHnYKUFPQm/nfpiGZ8
qttoX8rWWQ/pE2f9o6vJZ69eOg/Hnz45RehN0J8EpgR55qrEOaROEaHIYocGWkrNU1Aca/x/xdpB
HXWpfD6zYEZNdqoQJBKcspN5LDOUGTEZzW0rVbdt1uxFubtPMvXjxxS1WqDzlAcorkwTiNwsaier
+9xukHvAszLoDrcX/tyaJFFAfMEa1QiucB6l544eR1luS8FzBJ6Z7gSenI/YleNb+5B7EQYEX/F9
Xdjn8lgCmH4t/Og57MGCjlnE5UJ0QrNXIqsobb+h4i0nKx2wXO4EW6/7XDh3g7uXnC+N/s3BGlPE
6xhhICl4MZu3AZtEiQdXVBrrVv3TRR3upcUqyx/UZgGXMveR3/3GqVKEFylxpoOUtOvoM6UGJQ9W
pfh2+wMsxZicCQZNaa9QqhKy6pOcfouVCs/ChZtiZjNSWIC4T+arQjAZ//3dq0iAiNrUeVDayMC1
j1hFCmdM9xTclVBAw3lP2WC38NajpPcvq+t95MlXljHl0vTKL20jRqFGPajZI/pGWy+SV6MNfLUL
M3vwvtye0pkzblT2oMEAZl6jrnY53BZPO65dObMRv1z7+bdS0VedsGv8X7fjzE0rzwnJGFFSECgm
n04A5VOUDgcOevorTXo28dhGpqf45KVHf+kbzp1u74NNBqX2Pm53NcGk7MmKv/b5wS1/lagHqNpC
Njb+pcnO5PDk+ceBAOhwCsZC3Eo0UL2Coed/zpFHxwjy9rxJM/meglAOyR7gApMM4/IDmRIqxXGp
8w7D2WDnq8VL7pSfFS9/7BpjbfjNqqyLe6cXUNLz73Cu+tXzfsIWaUXL9xCE1hoLg5MfF78yVbeB
AD3d/oFzM4B493iL8Cjl5Xb5+5AfwjsaI1rbQH5wBCdX4cIUzHxNdDzgdAAOglw6TapxHMZxuRAa
qJZo5vVa/mLW8SHHP8lAkWvTl93m9pBm9sQoHEKFEUDf6FVwOaRSBllhNX5rOwVUorIefrRmbqz9
Ijx2Zfvn48Egy4G4RlhtxAxdBlOUrDJjfPxs9GTPhhc/1QEotCF67tKlh+jcuMgVDaQNIAKwli5D
BaVglvoQN3agBl/wSd9UQfRqdibStso/HGa4I9DVhexPjjj1uLAgjyJP1LawspDBE+v2oRPzB0lx
DznQpCM3566RwkctwBUyihfW5Mw9AXluFKcn24CbMa6od2c4IAixiNu+tUskgFPvu6ienWABwzA3
mdwPoH1QgeN1OTnQsgEWigUshiw4OKKWhjRF+L0Nm1eLOtrtJTJXQOCAZpWMUlnXIg1o04oAvHLR
How8/tJasbOJVMPduwj8rbAST7a8yvpTNYT6poU2somTIn8qOkta2Bkzm330yKJFD4CGLuBkYhPU
REDAAi2XevJvq1rFxXZhrDMXxUWIyXnnIZ5mgH4e7MYt11X/WYyVnQGWZbQa9XYwWEHEPKMIvxuF
8HIFDfxyjcf1StT2btPtk8hORX3hR818a8D0nPAYKpggRSfDNswkVbFcY+PI6X1spIdK/5Ij8V12
0afbw58ZPa1qcBnID4D7MMYP8G7lAgDQgy4SOHpcNHMr2FLFWvEfzPQOX5pN2C20ImcuFxrH0JdQ
DLQ0StuX4Sp09eAooA7gdpKAro9iHEIPZ2F5QN8ZYIoA2rWP3Tt3QPJ0CHNvYRNdb1TgilwekAgA
TYH9uIwvqFrVxk3a2Ghd33cN9BZWOnYI5qKQ2fXKBXyA2BRNeYBZ0rRD0KB2WdSWUtkBsmW99pRp
r1H5R2u/xP1BRGXYrXKUkMN1hm5m3Reb3im20cerEPRIqQ3QpmD7XNVUSe8TYdSVOAt5uzLNfK1r
C1TzmQmF9Q1RQf/7SafvOrRcyq6uK+MsZ4iw1sU2SeVnLUo+fA7wTOUmhqDMw/iq4Su2taVmUW6c
Y01bSzGszq5aOPSudwKySOB0eTlC9ICMfbk00MrHMsfxrDPA+odeFUJMyXFm0AX9p2/Wh8ISjkD5
FoLOrJKLoJPtRylYTMsitM5dDiRaEPHa3t/e4NdHCWxBCrHy2OUB8jS57k1fEJ0E2cWzlyTFKnG1
TZwmdlkpowTwQnI6GwuNxb/WTuOhfTmFku5HqlK2wlmzfpT1V015aeSvgr9QuJ+Zs1Ey6f+iTAn/
MryYtoyJMmDGoqOVLWbH23M2FwHCCK0cil1kweOif3collGVlUqTOefIS7EiFx/cVHq9HWI8wS/z
eGCIwL1M4PW09vTJh0e4OZcTz7LOeUi/AUvNdaxLWw0XFUN2UUgu44Wy/Ny3McDSWCwpDJamJy9y
EMiUSoxJEtR12WJ5jn6okti5t/B5Zkf2X6C/NY13kzfEXVQ3HYEE/1lun7y03EDRQu3YOgvOEqhw
Jhj9a6BBnAs0qKYXZe3gJSYgj31WzLcgP+QA9DzvS4AHiJZ+fCONIHuOIXxJAXVNF0VuCm7wl3Oj
YOwR/4yT9ITYkoX07e2lMVP1GbHQtKSsv3p+01RWNiolMrNWP3fIHCHFG9yFXnKqdX3jhd2Prm1F
SFPKm4zrTasn23+IPhYfeaSPIktThVGtRYDMdOAWFXKyDbu9hp+faIv9Kc0z3LWzVVMfnCXEyMx3
hD74X9DxcH63aHjydgJiusa5q/u1GNbrilvZy7C8llT+98Lmm9nfAM153aJahfjS1QNPLxxPQnKP
JXrWhW+5v4SwmBsO4ICR54OCJ92Zy+EkSWemdNcEUHn6KnPeNLddaVq3k6JkF4b57vYnG//a5Cxh
Qf4Xbdz67yYvDBwTZWVTOLuyBDvbxXrHDe8K6+O0CSopMvI5tLpl5FAmV0mcoE0SAfE+Z8VwrLPy
3qenHkZLGfnM1wEEM/a36c9eYyvEIccIKTXNM8jGY5Fm2zj2FrKW6zQUAQpQAXAaxnbGdIcNEsrD
jVc5Z0sV1pb6lulPqb5TLNuJvjnlYzksdbRmFgR2lZz1GEfT+52+hLl2MWquJNfuCqwf6spc5V53
wF1RULKxoTEsrPCZJTGiU0bOxvjfU5Rt78RIX+EngLQYngt6n218p9mKlVouXCsz3GMq7CwLZE/B
j1xl9PKArYNRgn5IO3dXGtk97PRDjRdJbMr3UWJg1hJrG6r1WAWQDXsSDi8A6BeBsGN6NtkE73/H
9NrBqqJWhsZxbbT0yzPa/BrGIIr8ZFmIvWc4G2zJYrM7teOyMCvtS+Tq1d0AGHmVFb38S8zNhYN0
bo29m5i/b+x3uzIfyXEGRus2kJidiLRtFb0C8XZdHArAPmG71A4LV+9M7W5sd/BoQ0EZ5N208ZHm
KhaeeuzZllkJICe+0WNaGVL+0tEoXqlZU+6NNs3Wkpm7uzq0spWc+rCM67pZ5UXcbcQyyze+W/sb
UhZ1EwR+dMdLpdhZ6scLweNvhRWDJSkajdN8u8IHrc/ASdup2T5pUfsMI/DsauHGsrKFvHR2N7wL
NZ447z6F1Lh6KFSBZ+eGwtn43eOFj6r77VN4JsGCfwPzfxS4GTUYL4PoWAKJsSk551a/K6MeRqaz
DoOnSF1qyM+dJfRfgUtRFEETYzKaxMHLSDYd56w5D4J1bKVgg88yXO2zoy6JO87GYkAUQ3lEgB++
HJSvdGLSFKrAoLwHy6P2mz1lVQ9RAg/hJZbO7AyOiMSx7AHmezKDWR6JFjtVOINz2mZBvM1U57OX
Cr9aN9//w8fi6jdBRoPbmmb4fpPjgqiKzjlG4U5x7+WyxyTkPqLvcjvQ3NIbReEBUFGwvko1MrVq
VatpnfMgeMcsDh4g0x7K3l2oa8xU7NAifBdn8qHamtqkY9XO2eisVy/0v7c+pfFatrZKPDwIvrxO
oV6lpbKrRHFfKfGX2+OcWyjMpwG5k1m90r53NSH6H9LOazdupenaV0SAOZySkzRKI8netnxCOEjM
OfPqv4c+eD3i8B/C/oENn3jDNd2srq6uWrVWyoACN2oEiUne2UIO8anwOUa7Mn25bsu8hCGw2DNj
s8Vmel9n8qC7j17KcFqMYCQR3viFSGNzVNw22Bd5rTtKEYiOoEiI76DqiAxbmYTIQVaDLbc1aiwU
iLbGIGe/At/4IqALYro6gXqs7lwdMXhriOU7TarjTckrY1fHAvroIr3NjHq3I3B92NpYW5uEa4UZ
k9R71qPIvcmr0rpNkI9yLKRWbLp+lpNGlXsoRbfhLlTdBx96X8cdJOvW8pLvedSXt2NT15uxHsN9
1yMWF/VRd1OkavaAxku1dVMEBc1Ed+/LKH7vm2DXBE2DXn2XlI4Y6u2DUFe5U0aDYdPKd2HIr+ob
ueFpTAlTHRDLim/D0WrhWRgUJ3PhS/b00ENI00sOURt8HYTa3zDKyg/Wxx/coCWafkh2uJBb7cZR
tey26vy9Oia55Ch9947yS7e5/lkvjgpNJypzYAwJn5cFGMVl05oao6Zw6tpvIMGSZsVzptD4IUmY
TDB9NnUKpgtsFmHqkFE+xXKFRzHwG3tEYVIwyxUb0kUY+21kmv2BnJRQNh2Vs9tmdCuZAkJIJtIz
d8SAe7rjueweTYh6dqPX+d/Zu9g26zp3siQcdqkol3vGUENHk/Lgp5jX0kYJ0NLQxigabKGw1njc
L07r7CfOn1ttKqdlFXun1ip+0nuut0UzPBmCdD8WpYPi98oFvLzvf7Zktu+62LujFAXeyQj8rWr6
TtD9vO48iyvSeJrzatYuOWjkHL2v3BeER13/MliiUye3muRtxvwZnNJ1U4uLgVBkathPg0mzxXid
GiQIy3gnNxw+x4n6wuTe7rqJxaPwx8S8TA0VpKI1Os8Fzb+z0v8E3YmDf9mwMxOzxxwUvWXYZSIu
YIL5rn41iHobIEaDr4Fq/O0lOLkb6QO0NuQtF88to9YheakrD2kjgCLpUR7ea/f9+pYtOsCZjemr
nZ26nPaIpmQN/Be9sEmG1pa6H1mZ21V7iz7wvyxo6jLy4CGQzF/CshEHpsEIwInJ4I0nf+sSeVeI
7j9YkXhY8XIEiSObyscljbDfqlPIeiwTRK9E9UcV9N/F3r+5vnNLzoYXM3EyzQWREH0005Idy3lP
saLN29AZhOYg9Wj45Nrari0FRghiIW8iBAOMnAXGvEOSL2g4o+1gPaANckBE/gh560bsVOcf1sSY
DhfKxHA0f+ATJYAGuTqBXnrV/V+ucUA16h9MUFuf+qOyytDOx20rCkntAQcJj1Ue+jcDs4p7HUnA
fVoVa0+LKRzPri0ZKCm3BLcjT7aZI8QmY6R1RrteaoaXyEo0u8m8r2MavBAn3sqRvLw3pbW5qkWr
oOPpIIECuXjZI2YnjlpUS4/Q7W09cR+mva0V/4XuthhvRzDN1/dz4QAzHAn1NCVxmujzt6tmup7Q
Zpb46GbvXmrYZeDaHayCinFbgLu8bmzy6YsdBdwx9ZMYAJ/7vCsOTLCGqfQYpZ17ayi8AoagjXel
BIxMRWZ2SI1JyVEPbDVE7Pu69YUTR3F1ek+xr5elZBDUZRd5ofTYSrUjyl/L8tn1hZUlXpaReQ+Q
jXPr8sKmyjVzUC/MfSuoJOnRlJ/8Ubab7ihnou21u9DYeC5Kugcr+nF9Zb+9fraxoDzpKJP5MA+j
TEs/C8O1S+4fx4X2qGZRsWXAmpkRRfC3QVGLh0SslA3cTZ+jMSlb2yjHat/WdeqMY129maXZb/Qg
kx6s3C9tKzcaOxL1ei+XfvnaKlX9kqKBbivFEN13Re3ZkSrIz3KBFKLkkc+JQ4KjFn3wVA76az8U
yaE3etkRxabdkbUnjgFuKN5kcZBt9VL0d8KIEmpVDApUZBZU8T2vjkd3FFBDLyG2KKR8re+z4Hj0
Xia5D/A+MHjNrqm68EfG+1vzMUY4nteDpLyhUN0Xj3kO5XnxCkzt+he5LNBBLXBucfZFYlkQsipD
FNGNLeSITMcIaTS5wba2MttNbuVhp/Bmk6UffbJt9L+/XIBvTNNR5MKX3LJ9YXi5LMTmYzFpFxb6
rRtUnzozWDlRS86uQt4FNB1QM1CcmbP75YAYnUCnOypQ+UbetqggmiJgCZmt+9/l6Jiqmg2k4fru
LpzkD2ZnkTkYAyFoxsJ8TLzspzJEP9o+2PbJPyRQvIkIuCwQluR5uDICmtP5IBuPYHbsXH5ug0+x
uQZnXrie6XYCNwH3tkDjKHLKDL+nB6O2yjYdkKQcZSdPvlfB9vqmqYuWmA4CfMpFfMEop2VKk4ai
ZzzSx613fQjpUz6O7WclscBK6EH51VADYedKkHHVfdDtNAY5DyFKwPsBgkfPZgFAcwRBOXZBWtxA
85s7jYKcaq750RF9xPSoI/JOAUKVnRGk/qumZ72jFzlCiTUHrukrfRcWphbypu9Sz860sHyu21F/
C5Give212ERdVot2FWLCJ3I9DVyea975gQB7mhmUuzAz+gdpDIObwUJ1sq+a4KFG+ZjnnJTZeaUL
92HZmCsOt3ApE1T/bN3092fxVR1LYRQEPlLRfWbQQq3uSh2scHXMx6cu2V3/UIvfCe4ynA7IKeWb
j8ayqO90wq7+2IZMjCWHJPvOAu1Oer5uZwp6s0sDcAIVP+5iamTzdJoORhmGlao/johG+9I36+/5
KgiCk9odVVP+uyB86+SAo4Wu5WPBnJ8ePXjCGs3bQvrCICGjujDPo+c1T27bEuVzqrXuI9ORTt62
vwiGN1ll2orP7VLm9cq3WbM3c4S6TcSmQlD4UYibB6VU96nXHDyZAhL02lldr7UWpkg2/0bn65u9
EkrX8hShHNxHt85LZ+Rt/OT6xhsq2WjEDqW1C8oYomDJyzaiUb63QvrKBIZ3GI0B5kiYKT9f95ml
yGsQ7YkeBEXc5qNvhmJYaX1PC0+zHjvhrW2Ac/19hg8G74+JyW3PzpqPCp2RiJiorXtFeo7r58xc
mfhZ8vypYjrVEujZzL1GDQNTt4rAfQz64lsoQDBhGsHh+k4tFaTgXQIkwcQ/ezUfyGTwuxpT3XIf
W6gBmfhk0PXgMB7vw8kXok2dHasYXw3CvQuVYz5YN7pQbxvD/RLH6v76j1lcMHWa329aELMzN+pS
RWyVLKay6EuwfoXxlwpV3us2llxjQjYzAksX7ILGRajLwlNTmaOhTXBchDuLRu3tEQmufzAEUIhH
OhVvnmczB6n73ERtGAcxkvtGUnZSFD/oo79y1GHeXjh8zF7+z9AsuzFUUfK6aqS63irBbQHD/E42
g3gfd+4X3u7jTqQsGwqlco8warEbB8W9qZs2346upu9Svyq30Gih/iK1hd3kkWQzg/xTofK8j6Ea
O6aj0Wxql6q3ILvJFhwMc1NJn+1ROkEsDTA8tnLdetW6zGCq2Eo2fpVRtiaf2MeGGGzzAXm8so7L
TSEHlRMXEoP9MaXw1Grb2zjogxurtvrMLk21sA030zfGMJZOGwzaLs2z9Fh7irVTgxFV96KPwRJq
qS30MRxsYA/3UUbE9sKqO4h+aNg04cbP5mBwcSO6u+/LQDuEEjSpSJMbdlfV4rNqUM0YKa/qVcRc
sTg8iK7HMJ02fk74vx6q1kq3ozGO+ypRXw09/jFGqrGTe0GHEiO8U8UEueWo3QqFkjwGqVnsu66P
HaXoUrvPFQYuR6+9C4ZQAK4aD05sMgdpNt7wLBbkHjmsn06Zh+5GN0b+gorIFmKXZgNfX/ZZS/1y
06AOtGn0LN6XTaY6sPT0DpCS+kEIFH3PzL2+bUzmqwCv95ug1Cx0IvNPVmTCzjfi+NusLxPExusG
fSa3oA1R5VRvvMC7N6I82BRBP9o9wBE7Vsa3YjBGp2wkcdtlcgE0paztNCJ9otHYPLRpJm7VHk6/
YRK1lhO1va26QAKX1rT8SPcbygryZzdspaNVGp3lQMrUfq9TT9I2KQLrG425U6uOYPEkwdwxJfqe
tG1vg9ZP3r1G+C53ZXo/xqRvtZUGz80gMLHVdJ1DL9NwMrUWHfDJ0VcUrn3p2LkvfWpaJ19ARG7U
apffOhi3yBE3Gw+FF8ezaJpssmbU7qI0SO4TXxydtskt5FXzeiOnSf7Zl43iNJpokU+ulN70nBpb
7HqRh09AkiaFuW0gCE3XA7nhnRiIQBXK6FWN63ejLJMHs2kUh3qW/K4WnrlTE8/bI53V3VmhYm6a
Us13vZrlm7hGsQqIfPUYF3XIKfLyXVpU7TGAbolh97FKtzpCeRuD1OC20uAXpIjIQvsk2MRi/NaV
brNvOz94EkLEy+Cb8T7LeidNtO0t9WwPLsYbI4uGfZKXhQ2tpH+UQsE6yGKtOcbo+0yrSuY+q6R+
k0lduy3yUqUBjYDwmHb+TaBU+b4d31vU6X38tqLsuFEA1a6UHZbyEqqIUNmR7TD8MQvwYtcanZ5l
7mOmZxO3R1PYVerDlC6+Z259hyz7r+tBeCk2Tm1wAOXMYFxMRPXgPkqPUa/HorcOSgHgJOurQ1a6
RAV5DWaydH2hcwWsBji1Spr3MeI3ZSinYUCTP1GbrVxKTxXTlys7uGDjN80UiG06iSgDfrQhiNKY
J+YYnoKksjuDSsjw6fqWLXwj+PE0IFAwe9Ddn+VOuVeifh0wNJlr1jGw/gNVGI69UxvUZOqf/2CL
RyWUJRPjxbzT3puCaepDFp7a2IBuc8efyCHsyMM3ab5yUS6u68zW5CpnCVuQKnreEbtPCpAxmLXD
r2Mr0t2o9diBc1Cz81D9cn15C7nGxGRPyWFKNC4KzYI4eEo9hOHJT4O96N4NQXYM3NfrRhZcnHkf
MB8cq4myZHb9y1aghCSQIfNhsOAS/Gvxp+R2W9daGQxfMzRzPbMNTDPOcT1F+mWaX1NBtd3yk5at
tAMXvtOH9cz8j2EhKQ1SEQ8fv2W0sHN4eRJmMTTvqZK//8PeUTYHUksL6gKAoQ2JnvqMTJ7QiBgA
vSeh/wl2BP+5qAI4RpR8TWh5wSMQMNRJtH9TjCizjyU2MBfDoxueOtkFNhU+hKZ4g/TWysthzcwU
Rc58XVJZFGzw7CGDSnlBS1W9q6yVA7VUPGQxxHMAfhMv2SzDzSDGrmEuDU9DLsXca0x7ygHFtFgb
h/smU1qHazACsJ6oiRM2ibhReyvcJF6UreTaiz6DqBuRhHqmOVcP67pIkMOO9fbVUxLdy82zG52U
4AbS4xVLC/EXYOgfS7MoUiaCPnplHSIRycSEq6qRE3HPX3fL6aKYPacxQg9gYlSyKOx9/HxDKzRu
BR/kKYnJunrHF36MjbudgFyV19pN8qta019b8JipI8D2Td+TTstHk3Dt1lIXC/5Jd9UjTMsvfcd7
UyvXvtSiHfjuGV2bWFiN2f7JSswkjQq3q1iVm8p8q0mS1yY01mxM3nLm/UnYGukYc4PVfWmrLQQF
Qc6TdqXoMf3S2UeiVD8FDo1qDWolH614hq96sasEJ00b6Zi8R3WxQ+WiBGtz3RuWDKE8AWsSfb6p
XfPRkFwaVEShcSXu/kjjYxb8LNuNUa+BdRc8+3fHi5uKq+ri3heb0kvUEba3Th42ruXbWbKWIC2u
BNbdaYbKpKIxu0FGKS5FPRr8UwAiytbF/GCG6WfFEA5C/tc0HwwBoRb+P1uza0QeiiAquTdOcYvu
kDWpAeWD4G5kzR231z/QUiBkfG7StybPhFlrcsgzhxPi0Ks1v/WRFTQ3FgltkI1vZiUc5TTbaL7/
Llfitqe2abuGtW1d8S1S3b+vR334DbODldaUfqGF9E+t1OpOmZrbKkifeIms5fCLfnK22NnpGqsx
NN1MJFKY+l1c8/wYK1NY2dJFI1SyKSpyPaOQ8HFHJaspRdkr/VPCjDtAteCu86w1MrJFdzwzMv2I
s8/WMJYsdV3jn8TipCjffV3Zy3LiSPLLdf9Yikd0ZiYqSEZKLurLPAbl3Btgasz10E40idHObZJ9
vW5k4c5AheePkVmUyMSYUX1IaKcrUKtOYnAUhDshP0Tx96b4UbcrncO1Nc3eOnVUVF7oYS4TP7nw
MxrSXlNWspiVJc0jbCKMqYliNkvSpM0g9Ado6w6F2GzNuLmv1OS57NQdJZWVeDvt1Dywn+3knOg5
L0BrVH2EWeGbpzR26J4s+RSm3b6vChsMwvUPt7KTv+l2zrzQ6oZGF9H0OnmDsM+E0QeKL7uQrDQr
F9aaoZm7d43bE5swpGe/XP9JN6marJESLdqYRuAYKuZenHewSyP16lAXuERU1Q76p2L4krp//0CY
xMn+Z2P6DWcb5kFYXvemC0OtlTlp+zZqn6pmJ463sfd+/dMspJUfLM1iqmJUXqdlHml0t61HmIpA
+cpS64SUkCp/3F23thSOztc1O8HgGrRYEszg1Et3ofvDDP+D7BLx2J//YIaZbBJLaPxFfRZai6Yx
C2NECUxOrFPnZ7cZMh+FMDphpH6/bmpx/5hxpyM5KTvMixVZmwxx3VjBqeySketXru/amkI7Qgb5
bVt6lNuAyq0c36Wrg9KSIStU3i+rMFFWq6FI6f1k+iOUEIPQ2WpqrJylRSPMS5P6MSyGuvlHH4S6
Ki2HSAtOavEjhHshbX9c37rFg3RmYOYMIKEzPSyhww084zDNu0WW/oKsyPa6mUWfm3ShGBcBhDEn
Ihi11sgYduA5M/6StcHp0WIq9S/pKK4YWlwPpAfgPKDqw+0+bphVKV7O3Rie6PsjCkt5NZIcrVuD
iS+th/4DODj6rYAhZtdS3vSdGyVdcKqgHaIQkgDjH7VNU8n29Y2TlhakMPoiolUNXGeuhaGEOXr2
/eTbfrv33fSTUIETa4Uwoc9JZT1jZj9C8zb19108IqM42EVi3Eduv2cSa2+sTUwtXZZUmkDjwWyH
wPX0e8+iouXrehS4pncaReVRabph47sDBPFKd8xrdWM1+clzm9em7Q7Xd2LpkP/m2wc2L0OMNDPc
CSICQBLzUxyVXdL1GyWTd71sHGS5fim7NcL9NXMzRxrlpDfzFHM+YIO863eRLmx0RXa0ZHik4ba5
vrolh4IjA9qeiVOKOcaP2xq1ObORY+DzKgpfCyWikRxRnxRsrflrGgs2CPpmnkZAlHhZzny3jrQE
bnqerUNxG1Vffeu/60tZ8ljK0qSg0/wEj8mPS4FsN/FMLYhOacE1pva3qvScm2v91aXIOHGSQ98G
qII360crfB+yXDOKTpr7I/W+9sP++iqWsrPzf3/2/b0mChMquBEsFXcdo/xF+BYzCO81tzwlc2Ft
Nnfp+5+bm8Vh6EAGya2n5aiVHVavPoKII63PaOXjrG3b7OPrRuOXQcWyzPy9HFPAra/X901asTCf
gU3FqeeTxREkm9ahbm8j61ZwbwT3cxb8CsXeadPnuvypWDeNtFMk4diufblL/5uou6cBDOoYyLvO
lpgNIS9UY4xPef7aDs+lcpS1v34Ec+fDgTX1Lrho5rDr0As6qxCE+BTElV0LKYNJ6Dala0/gSx9E
9xpIPAI+4K0vHnS6V+hjpPkxZeOnxN3SLXyKg6ceHHlSHdX6dP3LLewbsCGiApxzIOTnH84whDHI
1TA/Gc2x9C27aXw7GFaS6kUjwMjhs+KZSqz7eGwzIwgEJAmzk4FW9CEK4vZVDcLms9oV1ub6ei6P
FLUSSoDwBNO2YEz1o6lIgjgFWv/8lHlQ9eo3w3DK6Piu8c0srEglBeBqEpE+uqBHBcJrGEWPvHUr
0P8tqARrUllurFGqb64vaNGSBhkaWdRkapZRa2KYaApknCeZCk/ElCjch04HtvS6mWlfPr5LUV87
MzMd8LMb3jUCRtgVzET5f0XZ08KybFl7dMVbQTgpQu10w8pT4TJkYBGKTITfprFldbYwaDbELBnV
9BSUvzxl3NTm2/UlLbjCpCNmkK5MZec5hpD5xd6Q61Z4lK0XNWT2Uv9RG4U9dtvrdhYW8sHOzLsB
nFhJU2FH1Ts7i1+LfMXAZVbCC4dZfWIOdIYXNdrUQzalQ/iYSkHBhzGdHGnAqpIcKoC2Uq6VhBcQ
zdij0wFd2vTKmQe6OqtUsZAnQV+JSdoSZEuykxjwrvPPvfHViGFnSz+5+Rr33+I+Uredzi9h9vcd
c+aCo9wkVmFFzIVF8LPKE47l788SFwS9DxpkMFPM+xAEoSiMA8aa4kSEr97yb5hvqW6kdFhjlVk4
tRxWEOEshibW/OmDkF3mq1HIc9trX+s620aKdcuOrwTWpS07NzNLIOqkU+uxxUwhyK9toL4MzdpX
WXI+mdSRMTCw/CzmY2CoGiXMMkXzUY2Y5lPkTRlamzA7Zn5wIykv14/S4rb9MXahQC9muZVmBkXT
Mdr6nvaFCWu77dS3vzcDsQ8vOKrqDETMTqzc16mY9VSZ1frZMso9UEgHnNhKSF3aOWbJIPshx6eV
M9u5QAzatsr4OIYM/qVkLNRNnmuxvwktYesL4VrisLR5k/AGVwXH9wLRqTVjrDZygc+ZSWjrjX+Q
hfze1NZmwpbiKsWDqc8yBe85/nUMzNAYzB6PKIVN2Ll2oz41nb8BCbSyg8uWCHoGkxWXTMqjGiMv
ayA643WkkKJlF9S3s6ram/1/1z3iksUAV4AfxzAh3uV5P++DZW421ACovNNAbE15XivlTmdGyw52
sCRWm4AaVvYPWQRGma4AxKmT9E1f9CziSbnAkF/GPK9l3QfIrabFrW+uMUItucW5kZmzt+Kgh3GN
kbH41Bqo7Lo3xrCWPiwaQacD7ViJaKfMHmbQTcqZxST/qVGCx6Yfbpq0O7UM0q98punfmaUpiFpC
UQZ3FjfiXJdRGOTCBAWOnVyoYLJENr1wd4oQnUatd4ZhemmoTtY2EG8zmOF2Gz0Ot9d/xNK5Pv8N
s6Drq1pglQq/AWGgMHsV1HRnjPqGMXobLYzrtpb2lZsQUhegfpeFIFgjkeEIR2SXpOSp6/V7AWK7
ig7FdTNL9wi3LjGReSnoB6efceaIxci9IVGqo6k9VLsInsN3udQg+b5uZiHJ1ECVT/xX+vSCn3b2
zAxj8T1wOu6SUiXgZtI+zW8sRF08AOE+nHJa9tJoaxNMS0Hk3Ojscwm1nNQySjInc0Iapz5Fs9fC
dx1f/JePxQt0WqAyoYxmAb9K3NTL/Ipyjpnd+wKvRCsLnMBq/j5zJqP9n505DSXAgbFRWlqLEAJs
oLPd+Gu0RYvh0NImIAX8SHysiy8l9K5cjf6pF/XbfMxf3MR8TBvBFlvvBDLwExMWVFj1U4RssBAW
K0dsye2pGVNnh0hMluavedFsB1eM3Omb+Q88t0/Qa+1dU1kjPFy0Y8DERpWVF/A8nIA566kcdzBl
5YNT9+99/Wbka+JzC0bwaiaZmEQEvTnPA7LQa1VUT2kpybAZacLNWCHSFvU31w/Xgp9jRocKjYsZ
srfZJ/MADCeKzJ4FvcHoQQ8sS3c84clrfl03tLgesDzARgBwXwxStLnfBVkNymaiA/daZV9LmiNX
+kqDdtEMwC80hmGmvxhxkP0+rOWB9AndeNsYauZTfrbyX+slk6CxlP9ZmQFt0q4rvCAKqOlrFVej
ZQs6OPR07RJeelPBe88cGCPmVKfmU6JCCT685yV3CpsvlhDvitZ1YjXfQP9tt8yKSNGLJBcoQj9d
/1gLl9UHu7OL2UOUUtNqHyAR7WU/88HTf3azm3QEnu+vxfeFa4RiOLnahEW4LDIPbT8KRQs/LhWL
b3GSOlXQff779TBMR/+XP8GkzLy8qZHq09VReJTqryWkz2L1OFg/aJdshHiFMXzhQKHEzBdjRArW
7vmBKowyM9uw8E6hRxpowuribscmOBTj6Fxf1IKrT1FOt+gCAN9UZ4tSPZX3faYCSBmqbTRKh4b6
pVVo2+tmfhPbzbKnD3ZmV2Gq102eeYp/Aqx07wqaA/PerherfVA8g/zeK1LsqG7jtLSfqc4cKjN3
+mytu7WQBXz4FbNrsg4hTGG4gesLKmi1zpwkoubY30bjF8vtGLwHiDg+X1/6tLIrK9dmaNKwkpJR
Csk8DL2yg+bBQzeob+r7ppT3Wtad9HrlJbtwFAzSABH0uTYhOmeL7NKwqNPc9An6yibKq0219mRZ
sTBfEsI9SqvUFtlGcE8X0dbrt+t7tuiVFIaZ32OmjRrdx2wt7yyIoRR4etxh6ym3RvyirnHVL0Sn
6RHOTlFSp+Qzi76FUArwiSSkt7rhHczB/S/v1c9Bq9Z2N9TqTSh4ay+VJZPkuSoJKKOyFzWgDtmY
3OjJYiwt9R7MwfI2PudiGhQrnLAdrZ3VRdn7328lMcsSJUool0Q3ZaXKFfwLGIVSJy9/UHj74Xor
8Wrpe0GID4PJhIDlj4/fq5LgWmCMygP9+qO2BETBPjOIsJLCL3kdnwqqNEDZvOpmfm1k9PuzMCUz
E1/D8ugXa9PMS6uYCAsnMoBp5GBmoAYY2qQwXj8WOujCIacbCt78runctWmXpfh+ZmlebMpGX6m9
DEq2qbc+Vk9tUjuwtNmxttJjWdozgCpocQJWAYQzX9Iguno7cJBML4tQRR3MWx9Vv5WbfinEnVmZ
x4NEi60mmZ6Khhm/ykr7kDXaASWnFy8yD9ymjhX9uu7VSxsIJpCHOFSC6PrMHE4fs4jOCHViuRlt
SXxIJKK3UdmmtP17Q1P5R51gPpcsRK0Qd2GfYcjV8qObea7tq8Ke+YCNl41rZbSFVVGzpbczcR0A
9pj+/uyR6kGtWJstWuiZP8R2jW9kMupTXvtWVt+vr2spK6RJNSUZMIFSi5x5RjKGUePqFbrUrXtn
ltmbVjSOzwgsGAuU68dTW4ZHK1e3ddauZb7Tvz27Es9tz91fj/tA9TJsj5S2lP4uoevTibe10G1T
7bUoYSftVlx04WwzIwXLKp0mVjyf/qrSzuottwSEYGgOkddWO20TW2sFykUzNIInOidC7ryawcBe
H4jRyINL0Y9SIyEb7R581Vopvi8cOELUpGgwPVEofX10lKRo84pvSukpShyt2LvtAYBvq5t2luVA
cdewZws3l8nzkUSRxEJCLeSjPSUpKrFKlYi8KXOGMKLEC0RRPhi+dyiNlSO36Jq6OinIGBQoL8bL
stoti9AqopOYeVCq5o4fW7bfSg7CkLbMCKvVwE7wlmhrOcFv5O3cMSn3Tlk3ZKv88XGdPF8Nv5LT
6EQ3yLiFuj+2/bJUb+u478H1i0hvKLlJ4S/LHJeXKPPhTWS3WjccTT35Lfh85wZliD6bb4TPIAMr
EEq6tS0y8803hvzYdCo0v/Sg/v7Jak6NZ0iwgQlccHulstloZpVHBMToU6YOtGVUuKKytZ7MUiJ/
bmge6/Uoy1Hw4eMUutXbmRjcVEVwZ0T3YgYpXHuQ1Pyu7NINlOMbeDF2ghbfVBDEXA9fS+cMz+cO
hXaXozB7tihlocQ4a3JqkvFYoq8GWM2TV4pdS6cMIhhZpb9Np2YejoNCVfw8cpNT2Re7Jm62iJ11
iPD075Svjl0pJvaQCGvIrIWpC4inScOYiYFUxVJnh62ne1yYoRUz+Jg5Cqy5ng7mOHrTgtSujSNU
dFYL42e8M4pfQV+vONLiB2YIlzlmXrkMzExbf3YJ0TpEDTH0kpNiVbbapAfIrG5cvwD/F8s3HUlr
NNW2VfM4yu2XdJBvzT68h4Ty7fonXroMTXNqPONvE+/ox99RQ6DWJFHKJy6AKKlWmW8Fr863AZgi
2/eU7O9dCpmsaVqSHhZxdRZThRSh08pCJqjuU4fenRMYz1L76a8XNVV9TGuiiyNgzGoilpgm/dAT
uKuQ5hV9QLueFHBg5UNzaaWyvuC+mAEyOT0CL5nFlQbiSa0HzRMqz4Gkbd38ro7fi/i+Sb7B7eRc
X9klDf/ELPjH3PyOcJuyLD0Xc6b8hMxZWdxI8K758b0mQmnX3wcDg6Hfc7Oxh+Gl9p6Hvt+k8K91
31v3PdV3gvV+/RetrP/3OTt3ZAUOhFKIYgCc6F2MT7UJR8VTmz177n+x+O26sQXc7Mflz9zHSKWq
1a0AawzlDePX0rvNh2+i8Jabt5Vb24J7G2eV7UJqnYWPcX1DgcdO1ZU0Z+HQ8BGAa1DMoeRrTHty
tubB0OEUq+L4FGkNTMrCThPjQ2TJj/Q5D9dXvBCCP5ia3ZUNjByamGBKjG+TsIJK8qauX6/bWMg7
yO61KQpCkI2Ywcfl0KLMg1QjFuWoXvn6N6szN8Nd7FTeiqGlxdDpIuSijcPjcrZvsVWNeZbJEYgt
dRN799l0868Sci1a4Yam50rOdgHdUpsq1Aqx45L2EgaIRSdu71R9xQWW7o9JAA9uHsYEmKycbZoo
ye2QekYEHtG8a6TgJhNbevEMKjBIz4PGkQsBDjVPssMifSn11IE9fWX4Z8kPQSqigjpxm18grAoV
wY2uS2IYAhpxB8+HtmWeH9r1BDKPWm/X2PGlpcNO5ZcuOsnPpLb+0VMmYIdi9UlyCjvjrkt02/SS
hzjyt6lq3E7gVtGPNimPDN8Yj0ou37QpE4tq+12rw9dajh+aIN/min6vF+ZKzF/qaOFRABDBNDEx
Mh/6mx5asji48QlNkZ96UdfcpKDpGsgojl4ktszCqAjviUOwT6XwTq+KPXN1axLC/4+fgUNMoDe2
aXZgfaJQrhRafFKG8F6AwUyMpb3iE5vCNIdVyX/Qe/W5NIbHKEk/60N7c/0wL3k/7WROMjrOYMlm
OVuQJUVRq1GK/cJR6ocUVKEY7P7/jMwOcqXCkiPGQXpqtR9pfRDan6O8cq8uBaVp/oaJcirzF2W8
ohosw/P05CRTnRSLu0GwHFHvD0J8LEp9ZT2LX+3c2ixjqNuqV4vUSE6G/41aDpAkBLYN0W4VMJ+h
73gl81vJUVXvwRyu3OlLh+rc9uxOyws1FxMZ22EDjaj60lq+w3CQreOuVfi5gqj4+tdbevrRnP+z
t1M96+z+MkiwRb80kxOkbLu+YpxGfJH6dNs0TybySkOxldTRZrZ1ZZuXfFPT4QPnaIiXCuNtmXlG
POkLx73umMpxiL9LzRocYMlxKLTgM7xauHBni+tyo8oHjxhVjOXLqKGYkUrHGrJf2+uNm8BVN9d3
c2lRU4fx9wuGgsTMXqzXVj0GNBhb7bnNboTq2Q1X4vyShxDep3jymzBjlqS7fSBnfouJ1PMZ59I2
eSM8kcyDfRlPStlukzF5vr6q34Ce2SOd4ek/NmcnIoxbA6gZTWBmMndxiqCjbvwfad+15DiPNPtE
iKA3tyTl2qgl9bSZuWGMaxK0oCfw9CfZ/+5+EsQjRu/eTUTHsARXKFRlZW6iiVSsSVcp2rAivMS7
PAsA4FqXFThTLRrg2YrHKiIHB+qPmfDRn7d2WugMt/EDQNu7wmQBRuPHbfwnMdIV1br7NmQ+ySsI
DbUgtXTv9dDeVYa1UnKxsFKzp3xS5AE3NnbGlRi6BhBY1KMYfLBMxzP1Ha+5Z7bZ2iLHzF41zbEl
v+us9RRnyfTsCp5ZllZQB6EA8CSodXcEvaCVV9vfovHAmkNYtv7XJW3xSDgfp7R2eThYWqQBkJC3
/XMLJb0+TZeS67Oh+LkRyW1ZI0pg0KFBatNKt0VjeX1teqlVe5QaOys3IDIj3pGWfjG0ap3kzjEz
AdoydT8e0SIyWK+3N+x0zK7269kMS8ewT5EQcjL8HJs+mG2LxNESJ8TSGlqXXtNqIXVkd5jVpOz9
0PjGof4TZTue9uu0/A0tnv9tQNJF3qStySAlRg+ku9fzCGHkwmNqLg+HbYL8H9pqpsauacBn10AE
is5YgC/vEIGdsa/fw+QbYnMl3I/qsej3jnkiooH410vP3vKs8rJyZYDzzYCWd9ZvyuxdLX+1I8jo
FvKuM6yi0/7954dJMRTldh5VHD8stfZ9CQ0yACei+qDwndbwgOmANpSHTvsl2B+l+NlX6zj8SJpd
0S+8V/4/e/zfP+SKowgA5UKlGaOHTKh+Raz9iAKcR9VibUKDSrQKOiRB32LUARnbDZjmfQM/l6fJ
Vg2VO5M0f27viWmLXW1yBzVAINyR+paDu56DPoNxIHMbDvWCdgfAyXYALUnzZe3tyYOcGZK2hoDo
l1BH4KYMjd8VSAo3RX3fgXni9njmjhSqmcAzg1AVGvHT3Xq2A8eEhHGc4WLjn9rbx8YafGaC3AXs
QQONNlm4hDie3VvnJqVTLHgc1aKGJ86a3qfd2nV+jMgltO4xhabXqACtk8bB2LyPdA1Ql6+RcWUN
+6ZExOIuSbjNRmIgX52IhlH/QrfM5QSoLtgt2QQdK8QbZxsQXHn5sO3YkwmR2p79NNr3MV2oVs5O
+plNybEUZROqIoVNc2BQTHL8gn13LeKJpg1U47mLNrcXeS4gQ+gySaUg4XnVudc2XTLaHItcM7rp
qzEYQhNJquHRmrA9qba9bW4uHoMuqYPjgUoUOlUvp7RICV7gCs6sljSe2W9MYIVpsb5tZH4bnVmR
bj9sBaPrkJM/sJ55GT8Z1n2Rpxs0goz1c9GfjOQp1B5ArQd+2G+sxGO0OY3tOs8XnnuzLup8uNIO
ajpFA9cWfkgc/yTZsTf/wCdQ+p5yBn7P18o8tHxjJT/AMdvbzJswv+CZWpiNKXyR/RLERvA7UAQH
1EOaDdEWgpTovDnoxVFpXxTe+Em7TRLTA5mn74ZgeLENz7KOSbyw2nOJdMT6E4QLOFZQgkmmHcEE
jcQErcqGatUaqnNqe/4jMVnuQdb7r2VV2UqJ1XBtWqBP1bLkg3Ktfu5o8WtImqW31ezhwtYDnmai
pJRbq+xhtPNmguPVRr2qIuUQUycgCJlpna6zOg26filUn+nNhTbomU1px8Oz1FA0AfTQVsw9Kmer
PtVWWQFiZoWvSdsHRp48NXnzc0zCrVLSQO3DgLX0ode1hRB7afjSalhOrxXDFHka4EpWbYCjrV0K
nlGLZqvB2Srs7fbOmz3sZ0OXoj6V9AXpNfgWpaFbBmi75cQf3M5+3jazNCzpkDl9PChJN8Vi9bbQ
3SDrXlkLtxJWfqRARRx77bbBKcK5OlBn45JuKbOoWp5P7WU0Kp7DqviTj+MuDkuv4C0YSZjhd0W/
Qm5w4TjN2kXWStEBNMaVLL1THKIPWYtu3kMbd49q1jwUCvuOZv1VnqX3Cil2NBXQcvsvkJguEMAa
NIvwNMNmvvTZpW2VRC0AbdbcdEtFuatQBG5RBGPmklLY7I45MzUt9VnIUcZqGRoxDoue8VWvkpMq
uqBP8oUC31ykhl6jqTkVGFZQnl+ayceWGpUCM2nReg29/z8NnHqpfDft76t9cmZG2icF7zRGXJjR
wvZnSowPSIcsjGR+S/wzEnlt9CjMBwGPhsbUx1iPHzQGwWeo00GxVwH0MavfRMpXJQeP1+1DMDc4
1Akg5QIiPhDuS86kHUii9gIAFiC49zSqj9ghC/f43ODOTUjLFFklZOPMDtd4G967oTuRaINmjz/l
vPNVI/0LF/5EwLZ+e2RzuwP0VlMmHd2qV/pnZQQW0CIGgCWkyECIdqXr3auRRXsgNRZGeG1Kg0Ii
6J6RmZ9YlKQTXYB+wsTrH4RNADnpCf0xkYg3oX0sS8da8P4zCRYYQyczYPDgONDkogiBeqWbTGwu
4AGA8tYfMM57goPctdw0w5uiMi+s8Ha26CohS5H97EAhy2chCHEnFpTLE2d3rdCMSZc+tgbmM4Ay
fGVg+gbRQa16FrPZksVrV4LRohSClxKqzJrcQzNCAihiGh5JFdSIwRYA1rUUD+eF5N/suCbuBtCd
Ai0p8wOEgwgrcF+gG5ODsawz61WmGndZ5z5ofEnb8Po4YERntqTr1LKIcM0afji1k7vEJPdprgWQ
VFyzOgxonq+UtjrWeb8AbJ0dIvz+tGMmxmvpFIrUYhb6J6DX3hlBXYxA6EaD59L2Lq1A9nT77M2t
GtQuLBDJT4lA+Q0twpGZZYF2MY39ccEM3eKkg0P0tpFr1wXeXTznPluDlSsgnFaHahU3eKibXIxI
ElQpiJSX2GXmjGgTGGkiLcEelDyzrXV8MFpc1qXzDNiYZ+ZLSP65uTq3IF2Ww2Cmoa3D9wt0gxUl
CkqIPGior27P1qzfAEsSICEWCAnQj3Z5djVqRgpokZEHKBNvdIOmfs1rHliQjekGb9COYbvnY+Op
xrfblqcBXN6fGhA4/xiWphAd1WomdMSriV6vWG54sfI9BiKZCXC74yqwIAV42+L8lP5jUZpS0qpR
3ZuwyKj5rcvrTQXZwARtrwt2Zl6ol0ObzvpZoBPbDZA9HIbyfFNF35Sk8N1yq2ofcfyrztKgyu4H
4xUNgp6h3+VgtjA6UG53Ozt+vj3iudN9NsdyN2Np1+ioVVFJsKED5ymDedKK7i6ts3VXabvbthbW
05UuAQolDXfQp5Smu1f5A3KZLlj6QyR4LPHdXsJHL+1bV7ucY9r0kVGaeBcI9ymlfxWtBnQRG5b9
7sAlFRZoeykmNNdvdQlpu2haCo4opNw0bZhmtQqU8m3s15T9HdxD7+C6Db/r4hF0PZ41ZAtndWH/
yuU1FaDENCYYsgsa2v7I1N3YHW8v4nTobhxKOSlW0X8fSoQsr6mh7UDlu01i1Ru7LOhssnBS5t3o
f06kKzkf4Y56aDiYyV79AFuIx/v32+OZu1XPD4DkZJyYmIlbg5qN6JYHIXHgVh016GmLrpj4viHO
vjPaw9D9FxiVyQXgZYXcDMYnQyLGukxIPtGy6068SSGKJdR80/S9PxSlL9g61e6yiAZtvk70e2dY
SOPPLiM6SaDwh0D3iuJcqCpk1HI4IFfZj5AqClO/5M8W+cYBirk9w7PHHmQB6Jqe0NqyizFsqowJ
Rc4vRBuT+srK3hNKCU3OB834sMvTbWszWVvM65k5yctUZp6kZjFx7bnPWQF4ArjODYA52J2i/2ns
xzzZDtXCM2zWi57ZlFxNVIKGpESWAxxB9qZyHrTK9Jr20XQXYrGlqZxOy9m1YSR4jFUa7NRjveqY
Bk1ce2X3bsBdsoPqTRDXqHv9jxMqHcGiMjqF5khimkI8FZBwjQrz2Oj0Ds3aQY7HC1OUDWpYW3Xk
wW3bs4cTHXAogSGWv2qELwAyV9DjjsNZNL5dPESoWBeHNH6GHNXaCX+VX+dKw+ZBzn9Sv4YGoJwr
BWpKi1FXB8NspK7L3P055EmApMTf2+Oa9WpIjE5odbClKdL9wNQSiqMR/HRL8jeIbXq5Ff26bWJ2
q5yZkLaKQxKIrBYwYZrc0+nJEc4mggpc2R7V5NUYl0Ka2SNwZm+6ms62ZpLaImqgsHyoNKQCvsUD
8QZ3vczOOnfF4Q073QhTK4sjHTWoh3Vxyh14EzTruJ2DiifbIKd/e/bm3CNw35Nes+NOgK3L0YiO
2UlbEJBdK4Wn1d2KD99J1HjC0P20WYiL5nbDuTHpCirxQkm0BsbQP7Gu6RNxutXt4cxawJNn0llF
kUem3mor5taZY+EWTVwv79BmXy94ibnthi5tSBgilQHsvLSjhdFb9cjRmUjzvyxn/gAxM3Q7eym2
AgQh9GShTja7QJPeDl4kwKzKCQWIPgzUHmCPY1XC6gdTDT9x3kvV2EAD/PbszW1t9AFMWS6QcIHg
6XIzVKFOsizFe9EazBVpx0AYNthtqF8Nf25bmptFMDsgIIC8BV6osiXUPrROgavVetNvhgTajo9F
ec/qYUpl7+M4XVg2bdYiXsKfJE+gxpc6LdwyC8O8TNJDwjsF4LIMxYkIaqE4f0hhj4MIGEUbKzLs
byoICn/0BVo+YjOsVpkY8AyLeuEPZqtuINEzrAgaVD3AwBl6lvjwRCHL5YkoQ7Ttqn+MkpeA/DIW
gH6j8RrijqgI6EqQkc753rNQLOyRuV2P9De06KBrDe4+ySWxpO1MC/wSBxKDjUsBXR8W8Ot5UJBx
ILhBhRwBzlVmSy/cboRsfYo2HKu5UyqTeeBhSBaKeHNb0HDQFjkR59lXSmAGr40IeAK0HCnJnZIR
L++LFcCXnmBLcuBzDhYycIBg2SBOA+/h5W63nYkZPzaTg2Iwvh2trARBQWh7is2WFGo/3yPyYwL1
fvCzgJbDAqHEpS09s600IwYw0i2gjabA7slHW38yjQJcUrEzOJ6jFyPK7mG3gg4qkgxj47xjqr8r
vC18pTfKoEEv4M4mveENei+gKMIg96W49d41nDrQFYIGtLYe3jNapve0rvkdQPW1h6x5ujYKAOJc
p4w3IVf6EC2RtfFUZe13pefxvTv2eYBngAFZCgr8tNE5jw5yir6IHfuQw2n7kLh7Rz/NeKqVQkAn
o3vHc+UnV3h6UiNgrxPUZO+5Y6WrFuBGtCUibOLpL4VX0aYVydQshhp1wQWeg9r43Md1su31TnsY
bTMEzTk1PRDL7cGTYm2hwWp67VBmnp3l1Gv77Lvi8h8xerR8lKLEOk5f8/GbI47lAZqhrb1BIy1f
p3UH8rRCeHGYDMGAUi+oTJse7YTcLyPTD0uw/IEOfcOgvx1UDbDXeqmjB8DAE7nUs9JvtNa5c9oK
Hg8p1XXCymrpGM3tOrDUI++OWA8tbdKua8ZS6bIeaPnMCg+RHT1aPF512VKBae4cIYWKUhagDrhz
pau2S8pI7dwWAPAJyFIAH20EcWmuSbe97ck/83vy1j63NDnes3jIAnNsaA4dLFnRU9INitcRbReC
0NPk1De0JEgnAmMI2+q2WA1uu481/c2KR1/nbNtmeUAGLRiGJU8yd3GiK2ICq6JxHH19l7+r0FUO
HWGege3kZ9s8R+6TxtZheorQYHp7CmaX9MySNANZZNBYq4bsYBrcc/NdO05waf+2kfkFxWgmtwiw
nORBGgE9pqxo0IKDB1449r7NIo/aOyS2FixNO/B6Qf+xNN02ZwtKLKWmYQlLgF8pPrplaj+hAkzX
YULXoV7n4FQDbWrEcGAUjnTd7YHOzaaL1zM2LZQgr9o9uzITXdrjtSXQKKfBmjDeyn7hxpzbHOdG
pCUru0xrsiiGYI2m+OCrftUydyVycCMO0RoucWGHzOBjJlpT0DhrgCCZaKu+nNOsxVjbDJJ7idb2
XkHD4eDGpNyVUC2/L+H/fTXm48ommnuvdkr83FTwHj5TxuERDSTWWq+S7G7E63TTRtmSSNHslKMH
FQRlSJRc3YSWDhEI7lbJYXSFnyllQBWgrNOX2ws7t6+g1wKnh0sQynnTrzjbV1kRQp20xoMGjGHZ
pJw7fEN0+ztzBESzW8N6ivKu36gIZB4sqzAXttXMigObM2n2oikLDVnS+cnDkIExZeLcB2Wjp/XW
gwiTXViY2yqBWIixpP410yOJFlO86NGOiY4ktIBeDjfUXSrcPhpRMwbVZzreW/EbgQZz0uxRQSNQ
IW/i98qtPbv6GIzBp8odq387+jMiPA+nE+oi9El1lpq6p512eboRfYC87VO+bqL6vvxZkE8hcRSF
fF+ob33KVlb1zqmOavNf0Rh3zD3dXvTracd0G1Pcg601kZNcmhsrKyXEgBo5o6ch/1Xl3zMXa6+m
gaL+vG3qen9dmDKlCB9ML3VpccH3aR6ibLd2k1UKSIxjv3TRoeIBGrtvG5zJfqOYDWp25HzwWroq
oGelWeHpTvi+G5+MFvRx2o7wt9rZp+26MQ658TcbjtxsF7zJ9VUAMpRJGHCiktWvWJ97amYxS4Cm
StvaN6p7Sic49IbUrwvj+wxGpM1yYUlyW5bFOwSPCVCEkArydKTd1+ag/NKj2nnJQdvrpaK03mvH
TnZ5xoxdalgs6NDN/aMIRf0L5PVoMjDx85TRbtbtJO3Wcp2vc6V5RfBt7lG/FL6gqbUCzMh+icLo
T9rZZudTYYa/hatw8JSMzdrJqu5dp/a3pCs1nzVWsYlMo/+Wq2MyrqLEpU91qWkfdIj6Zmvh2rgH
GLB6IX1d+QysDGtnCJ0HmrPxVOV5jWcbaY+xQ15jO3WPo0bylZuVyibjI15xUZHG+yGy6g0yumbq
gVlJX9k5mix9KAj3u75JwdVixQRRe4eKfqZFkdcDO7LR+xRYs46AVCoy9DVrwu4+j0e2S1Sz9qKq
F3fgb492ULEo/US08QaykQbIgNBr0qC/Z91nlRZErRYeVHh/pJYA1tQMDu/YNo2v6RSM+Z2pOO9D
kZOnOKl55ZmD2f8anCG7U8TaqbuP0K1/GkDCDJRsRaIH0MLOT3Fi1feN0h9j0hqbYqy6XWKV4wpK
BgY4LCax4Kbifs+M1rfRxfkU9qzed8hXfjc1Sv6UgBWu6Zj0z4ZLyL1wK+FzvbV/VFbS+YS2+ZNZ
83qTWjzBCquC+yo34x91pzrHElHFHv1kf4RphutGZIrvWAZd56xqVpob22tBzdJ37XC4C/sWJK16
Hm6H2GV4DVB7hSoTavGlNvqqmiY7ACgtfGXo/XrUfnWlU6Bjh4tAmE4cINZsfVKgSOO/KFT1UzKm
J6W18xdR1s4p1crkMUbbrFeClP6+sCP1qQ8zZ0PDOkf5BXR/TI3YW5V33YY7me1n4CDa2FloPqp6
BDQhYGkgIsJzjWtQSu3AIo7uGbv1VDOzoRxc6D8VrpMPtUX06SboIIL6sLGr87Rb9aVSbGinYLKH
HORZzpCsOkchK4eX7domah9oZtPtrLBU74je1Rs7ykpg/PCsIVyt/KoJe19LEm1jGRVCsdwxF9za
knuRXLYREmbXdZo8AWa71tz3im7caISc6u/b7sWecdjIZ6lAXIAadWJCurwb7JpGY1qM9GnUY+tn
ZdrQnaKj2dyFutXhDODl3xmhs7KVVmwRK1oQVdDcgFlVfWerqeuNeUqCpv+BlIdvgovscayT3Ne6
78xQwK5tt6uOogFnEK04xLky/HIa7BjNouumHTQfdGmajx5t46mIrWzjtIjAkgHgf+g8N0FVZ+Vj
G7b6CfnEakM0Ea770KiCURPDgXaEBKzJ3rjb1Ftq4olJjMQOeohTBRZ4YDZJzrpfXZsV69xyf/MC
hK9RhaKFLajrl26oP/IK7/zaddaa2TUnhUMywnGdCviG1OqfIdSUbdH8bK3qtP3IGzD7GzUal3Su
dJveymtccqSO/TzDhhhNx0SdRMHjKtQhct/Q9qOlquEpST9swgYytXEKiuoqa+hTrnbML5q4Og4F
VxbirMtcFPSQ0fWILBQoCScktG1Jr4eUKaxTw1CB2CSgeV5ClwKYy+0JA0CEIl2NlgAb+SE81y93
TZXlia1UYE8r6o3K+2DYsTELkPi6vTuvxoFA0ZjYSCykhxCxapdmQrVAIExV91Dpd0OxdrWFRNf1
91UFaQAHYREMoU308vtaCFLMJqnIgaheIQJzKbt1GXhN0wRU3ySPCGFnYBdlsk8GijOViLQ86mqQ
t2s3XivxRke+eok1TTZkgLhpgkdiDMjnQj7tciCRHopyqOHpYvaYZU99t7bhGEO/WeI4kWcMJMBg
ZMXim1gPKLlIhuJiYGNqGcmhQk76b7EI3Zv+/z/BDsCd2KxYDyCNwGEwidBdDiQNOXFYZQPIpGzd
6s4t9+pS08vMECaiBAv+HvlNZFEvTWQlGN0HC2KcxYNJfGvp6Xz9eWQzAVIF+R8StaA4v/x8kydj
7A5VdxhK4Tnf7PJrIIVpii4NSJsWyRaSqZOBUfEQEEJC9GuHDrQfOA+4EYCdtKbmu8sB9G6loI8C
IgLIPNYbd0nm73p+0FAGwiV0aUyAaLmWElO1Iq7Zh08AISDPype4pGXXZKJ+O8EwwWGCzAWcxuXP
T1sRq5wX2mNdx6sqQVYzUGjAta+JPuPlLNmRbujOyUoSKbDDisKLIdLzmyge6ZayFtJwsAh4X1gQ
6UEeEYG4KblAcEiEeqxk4TNaZkFXDQICbm/aJZ0D6dihZUZDjwquCwWddwgEpD1VGDEJFdS/T60W
ZGFg2gH/oouCCR08L6irg/VYgVOXtpVW4cDH4VidwhbsWjq6v+O7etwm+NdgLnX+S5tsMoYeM1Bv
g5QHnTeyRoVedZnhsK48aT/AIFa/fOmETF+fambgyQXHK0Im6flOBnDxilDJT7myI6tC+dqth8+D
PEpBMAaNEjhZZxrcWY7GNEeDIAQjp35wPXosinDh7Xq92hOLBjItCNeQmJXz0hUdst4IVfO05umr
Eus71J0XoMpXCwDaQijYo/sJRnDSpdWuktww+ow2RwcdZ6skXX1xBaTPS/u1caF7T6bP6/3a3sRL
SPnrX2/jrQegEupEwE3IFeyUGWbeVGN/irYh2RRfgwQjbYysAdw02IKQsIA7ly45lVRxO9Rmf9IU
8dNk5ntcfS0A/LQAdA6iApTJEdlIOzRTmyrqQVF4Su1x+52ALOVr848cJcrGmBkkPuA45MMM+mHI
liYIbFjpARTkhF/8/fL3pfU1NAb+B4rvZ9kRibqQbW7//ssTgPrzBNWHfCQkyFSwY8hdRgoJU0eM
o7uv8BAcVkq2bpe26KXjnkyABRqF9Sms/OSWvzzFRZeHKm97dy/wRvpTiyBsVl2/vj2OJSOSqxB5
Vhp4a7h7g/tZFVA10KlvJsH/ZkU6zFAtyhKIIbt79I2IYR9qvqZ56ZKsvDQWpLxVDfgXY6oWoRws
t6cwJdM60J2So4h/pjzoUvTPHlL+pZDfAbkZvg8NQizJ1JkrdxKlCtEr5LCqI27qdIqRF3zrpeu4
/r60IlWT5WqluNWx+tEy31jqUlr6vLQUbBSlnRP8fIOv7GxThgtLLTfRXs3PtEpnl49mEluJeFgd
XXFwXl31GPUPA0WhHFk2vzc2SbluXM94E+R0e5MtjUyK21rTGEvWGdWRmDt1DFi3MLKl70thP2P5
EONZg4URK+ixGUstQEvfl+JB5LwFUQRWphB7wzgpS90CC9+XM+u227V22eL7UVei+2HPyNd84r9W
fopqoGAHukxpAE3UjkjSkuroOM9VuRmNjdr8vr3GktuVTXzm8s82l2M0ccuRszwKoOnKLfQY6y9y
MF2ZkOJlIAhcJGdgIrR9yINp6kO3xOAzvxL/mSgZR6ImdaQWLkxYEeTHkAD6r1zIP9+f7J/NUqiC
ayRt8f0h3db5qnv+3xZBciEqMaiaouvwKDKwXgR57w1LxZGlGZKcyJDmGdq8HTSIfdNG+Ivg9ghm
Pz+xbQJJjh41Oa3iNAQyX1ZdH137iVgFQF8L4c3ka/7JQvzLiSPzhMwWtJzQRni5AuA47g2u6DgK
Gyf2B8sHhd5OLGkFXF1401UETTfEsiA7RgPopRWzB96/sDBLhgqS4Xv9Q7SB9f71qZpw95AvRhoK
9DWXNnIN7IcIEOojsR97Z82yJUzf3FqcG5DcqqW3bS0sGHAbv6t+0GoJ6zk3SyCSR0IFSYlrEE1u
1hFmULBj/rMZVuW4USH2XC40KMyNYqJKBMYXHDRorrycpph1fRWRkh1N+7enub9uL8LsEM6+Li0C
KOj0Ie8zduROYEW7kAauGbTdwpNr1gogNmh7ANkpyuuXYyigc4PwIKqOfBXTJyf+baTvQltwHrMT
BeEnZNBMoHvllxEIP9qOMZUdrfSOrXVrITqbuyAATfjP5yXvLZwG4hlEYcci6rxEO8I/gc709mrI
PRufV4SBh/uUGJ9OnuQA7TYXWtuF5bG2ty3bxO7OdNYN9WjvoeyU/1KXMmqzozozKO0uiuLeVCoo
j63m9clTrPh5ueCx5tYF6TRlEo5E+7Eu1d1tqx+gnxqzo/NBywfdWGgFmRuBqSA0B43OhEuWTrli
5rkKcnl8Xl871hag7khfGMGsCSDscU6Q90AB43L7NkYd906llsdS+FXyGyFavijTO3dE0FP6bxvy
s3iqGBc4/+VR6L5hvHEjqIxVqC9xOc0uhu4AnouXBp4y0nl36izjNXXLYz4A7xdYb7c38PUoTOh3
2uhcRqoIgiKT+bP4wAAyK63oWBxViIVQ6IXs0UwmlgYxLenlHQgmLjzDcDlNeWAZq9OprOYmJcUR
PaFm7o101bxzd5tp20Ug+vV8wdTE0gQ0mIorXTofUYjelw5iQMf8zlZWQ7Gws2bm6+Lz0nK4Omtq
nSOZoLAHWqEatyHRHbMW0GzX+/dyENIRQdEQSW/ISR2r/C6CQrKx64wFcI3MNA3PZaLOg34HcHbh
azKQJ4lMbjR6WBzTn7b3t7eBPTw42V2TAO55Z3T7EUgN9/X2bptmR9oHk0UQyLhg4FXkckkhbAP8
g9gHmvva5IEYAtK7IB/QfEcs3JNX+8DWFLBT4IDq8DNA7Vxu7EmUmZDY1U56eSzcw8ftgSx9fVrA
s2PT16jSxQm+XqvtakgD4rqr2xauNpr0+6e/n1moQ0uFxAAs2OoD8AIRBaTkPg1uG7kexqSMpCAt
ibM5lQcujaRlOAIFxeLnzn2zrJdkoblw6fPSNjZE2qaDhs/X1srK10ukWDOfh8oszjjY2DSURqXI
ukop0+PRDE+W2HbjBrihL8/OpGLrIt6dGgrk1DYt6qgPiRqeqO1B4sH56tPMhigVMJooj4E1GeH7
5eRrRaUyW2nsU9081sCMLoQ/c7ODdkCkzLGTpnj98vOpoSeRysfw1EV3fF2PX19bxAZws0hug+9C
vmJVVposIVn0bOkl6M9K78snDLEHKKOA9IYmDuovlz9fj41mzIhNTpREflR+q75Wfca7DNN/ZuBK
qaWzVF7UDjlF3EuiTVF+NczB91GyR30SlZeJkudyAGOEtKHeltGzC9CRDrEZjy8Jc84tMWoKIIlB
eQdzNf39zEcAmZGAuLMhpyb64z5qi6QS1z4I8Rk0AKb+HeRTZcSrSdqWcGZSkP0GPFqnlaeL7ReB
E58LcWFFOgcq4XVb6zp9psWq5X5VfP2cXXxfestkHHirpsf323rX0h0Z/sfvS6uAX454gBr0mb/a
8RqEiLe90MwigIcFNDYImaEn5EhOlJpO2IpRz57LIgCIOLsHJQuh/m0jVxcztigg1Do0cPE0hqHL
ndQAG8UhnJs9Kx04JZ2XsHigkIGJ1mxJCHJyOxchAJodVOjjoUsL3fuIAS4t5RQNqnbSNc+5s0db
Tko8w114vEqD0RFcWBMmHyOZGNTl5H+T4+WHrm/6lOn2YxnGBZgrtFduAwJSZJsoDo+3J28ONgy0
DK6hqfQNYSDpIkrHKi8KxY6f4NDLB4u240OF23Y1mJ22EoWZ3EUAluNFWGruk95a7n0nYnKHjs3w
i9P7f2M/+ynSYUo7U7Rqb8VPE/tsmTd3iFhPQh8XLhdpU/7LDLAjaDS24X0k56Z2ZmL3qRk/4WXh
4z3qNdZLxdEyOZxuz63k4q4MSbu/SivCc9WInxChJGA4z0D5cNvC9IWzDflpAbVTMDx8lrFlP+0K
t2wSBbtFEAA+HQGthMKrCfHQ/RdAqcvXlpTq5ixCUQTM7CCLAvhNPgIc6TXaMExe5tj3YCOxH4Sp
iJVaVO4+ZpaTekrWxM+i1cyFwc5N5+RxIScKONwV0lylZUbMXsVOFbyErAqIPAv+xerC54yClxcQ
WPx0FOynH3F2LYU0IQLY3fhJ659Cg3pFvvR2mQ6UvGbQNDSRM8LNh39cWiiAyinjhsRPlS72MY9f
sm7ot3EyfAg6HMPYRAum9giSvYcmHv6yany5vWc+gwPpB4BnAQNE8PPJ+nX5AyAEnBhdQsO9LUpO
vdjK3U0Deu0XU8t1r4LmaGC1TbbtE5MHTWdXD3WeNauBDc2hH6vkOwiq1UdbN8NVBrF6X1gseilV
Ow/cHgtTq9G4BubS3dahI9aAJ38AsFc9Vm7W7KI2YjWoLNRsnZpVfyoyYR1jMA36apPxhyHW6mfE
ndi81B4D9Kii41K46fidY1WOIe/tIxSZoo+wdspvkQIc/+3JmXOHn6+7T7DM1JtzOTkZ71PFCYW+
19SKb5JB115y3VROtibynVuFgHGgVQtathZbRwm2X1xRd60JNfq4/Uu0KVMlLZPrQrUH18DEEC1T
/nDcqSrPqbVndpaGoIslNpjnKYSCwSA72NXKhhQdHqOOwzcVbcsALbfsjoRgm2jq6OSokQckkr5O
e7s8JkRVVj0auH6mVcG/VxQnwNOqqSdSNZdIKaSDirQr0H7IvQK7g4T1FXDOKdA1HRqduu/SMSiT
5gFw/LfbszMdkrPJmUyYeDgBtoBGF8Tx0jJxvVS5y3N778Ra57ktiYHfCQfAqftuwdTMaCZILDwe
KuV4lEumwM5KBmzTHg0DkZt7WWx0vyhBm8SXR4SNB+JNE6BAYKmkW6nX0AcMpHe/70CMl5fU7/q3
WF0CREt33zRvk+dEuuxTcEyOYGiFFgKz4MAujPoqgxBFF68s5aFFKfX2cGYNQSYTcHrEFFeyWGrd
hoMi2mGvql2xY4yTVVxDFaP5f6R92W7cuBbtFwnQPLxKqtE1JHZsJ3khMkoiNVATSenr75IvLtpW
CSXk3NOngW40kF2kyM09rL2Wn34zcHDj++amGG92HgJ4VAz0TUkdPOvHa2v2pdcDVCEvQtahnbk7
f0DzWYaU/mhRpA3sBowObMVZLBxCREzI3nEoLBShZu+7By5pVTYKRlUTKvOT29QA9P1bOe3ti3nT
UAIoREAQMBeISzyvb2XKxCVtg601DOGAmNB2/9zfv6WlTIKjwCOayOnnrYAGLNWJcrL+ktJnM3Hj
XHwv8q//amOaSkOkjr8A0p6z/HChM582bn8JuurIu/bsto+Y3r9vZPrQHw8CSipvKkdwmTZgrx8P
giEH1vfgMbjYIPQW7t8eQz7peCS22OR2vlJHWDSGHBYQYUDLbkpQfgp8op4U6hIY5aEYzgFoDQY9
C/XOCfV2ZWXzdg1OAsg0UCmaVAlR87ypuYxWmbNGUxdMXH2yTCQ7rc8jILweQbkHMZQmeLYZe9JE
cuws+Xx/X28PCMrRKOxOaQKO47w0XQPqSbSil3BPWVTql8b+bo9raL3bW4waOzCxgBuCGQW1q48f
zwdDfZ/TarjQRuOfMImkoqHRGzAveKY8psBEvTLbTh4tt6gfbAg0r7FuLawSbyLmOTDUMXUtZqmk
Ek1i91bfX3rDfMm5/gWERH+slqw4jtsnBTMp/5mZN6lstxnBpyT7iyy8v/oAtmgkWPe/163/hQnU
yacePt7Jm+qoUYsOmo/9JRm/d5a/HeoArLVtDILeFde7aAlZKwZH0BkD1PjjR0tawBAMYIwvzBoe
vFokkXDqKG1sK85Vu9KffnPks/s9zYYDCI7uGxL/6Qu+j88DwmvLU+2FV7LawpKM9KJuPksj8R4C
aapN7+qRza6gJ6Fh45fJkboOx9Riw54G6L1vUjMLQs7dcVP1rh0SIbrD/b1fcAsffuO0Y+9+oz1W
Rl4K0V6aXN+wFNo8uSyPI3iYbaN8HQq+uW9v6QsAKYjMCxzTk57IR3vImn2BYcf2ktQm6pmJtjdr
sQHB2bnLV/msJwc6/wDoTSBzQPUa8enMwTa9UwIgz9uLYf4Z5Z9M++pZz2L4ZEAMp8Qo2FFn2sFp
kAfUv5W1Updc2tn3xmcOojE1LUj7ur20ZYvhM1P+qD35rJgeRGPp7i2xRhk37zRNTtfwULhCiQQT
Mvq8z6/YpOVrte0l18t2GuMz9oBNOjEynwaN2Z4+8Nyi194EuWnWOEkUNJiwdxqjj/AWrhVNl/wT
UoIJbo+poJswp8O8WS7Ssbs0EjTNLdeuTOR/VLrGurF0ot7bmUU2KptITHQM8JX12ehprOVaRPM0
6spyxXssucKpzgyqwSkdnmfDfpJzn5Cmu/SplvwE13EbMkbT3/dvyOK+oaAG+hWMVd10W1zRjsod
jO4CNNmnoRz2HlebrE1XineLZjDtZCNRAMfC/PmAG259IhMsxi33vTc8NYEXSZ+sSWEsfh4HXHwY
d0P0MXeCGsY6vWDou0sdpByVueoBDA7bEvlcqDfeiurowqM8BYRQbzEnjMi8/x1QFhSjot3FK5wY
0xjnRpafEmUUEfFR7cFo2VYv/d9mtTZYtBTwYGoTOAjEPAga59vJDOJ0gxm0Fzt40rU9ZvdxxcqY
aCweyjjVXhuZwOOsBNyzCtfbjUcwD1I9dJ6QJ828ac/q3EPJs70UBo8xfi5ALgPRq1JzErQxgx1w
x+lOkTVK6KWLMNXUEBwDeXpTW2YBHaVWw6yAY0mZ+4QQ6ef9WzAnfvm/S5vE3xEagwlkHl+1TWel
uWlhQ0cxbgJZjhtMv6Bo3mlWWLqdHyeYeY8Si+dfRJkXm8H2RrS5GwPcW9wJa9MAaXvJu2PR6//I
KTT9OPQKMGePZBHjXfOIxUht1Q0Zay+lZ4aofIdWctTMo3Be7+/CwkajXeBPSRsmE1Cg+Phatg4m
nTMBO0J/VcUfo1nr2Syd2w8WzI8WBnCAUpkXoFZRWw4uPq/qQ5EVoJ16agwwrMkXpI4gHhuj+ytb
eB0/2J09zUWBQWwArPA68pfaTiK/BcPwvmWPlLz8u6UJiIh8FP7nNuIgZRm00zvssB/QP03VRZR/
WnnRx8f7hpY+1jtDc6BSoLcptQkMKYzj24HATPpapWLxc723MftcqGYXhaVNQQW/DIgNvYpEYPnf
Ft3LaJYxPmXEDLodvJW1LbwWeCmmBjRevls9HNMhWg+GiBb6VMWw6Su720wswycMMfOVk7FkClzX
zuTDgSibx+gZhtKDyoBzCQJ28lJ7n5JT46wEZ2tGZvtYFhKwgES2F/T8IIX72no/MjD+3T8QS2f8
/UpmZ9z12kAXPmLr1D8kUxvA3dvms2N9sf8RXP3mj95bmpb7LooX1qiZqT7iHSDDg544jx6zft5f
zMI7DsWN/z7L9N/fmVC5U4DlFItxkcgn5c/MMiITnCVr/MpLtwjcZSjtTGCTm86J2dVeWuc44YwO
zjHBtHastLHa3F/N0qfBlD9GKkFTOlWnP66mYAh03GxKQ/IieBQNissN0yuQVVh+3GVlfezE2Kx4
86UtfG90duhSSVNFSpxsIz+hhZJa6AqctPL5n5eGWWAPUQiaJsAqzGKCJmV+4oMR7JIN1fjZHGu1
1/PKP/hgsY+FP3SfadCvkYQt5R4TCwD6wSA5xZ7OzrrA/FE1GDgeo/bZbX80nvvQYEgPCtMRiNt2
tStiJz2TlJ4JUXEzHu4veuE+Qz0Q9VugM+Dk533Sqg/Am0S75tJaZSgTG2LhL6a1YmTh0MAI/o/X
BKjzeb8Fupt6XdRFc0mN4JglYBDhzanHRL/Ij1ysPs2z5tt0qUFJ8EaRBRYwtD8+nlE7k13BEtpc
moJ+dnKihyZtdiJlP5w2yeOKsSxMhP1ciCZs3DRSRU2397d14TJOpaWJagMB/A2/nchT0gxFUF94
Tr8H9bdM9mu0ngsh7HsT8xEp5J3gxm+9+sKMPfe7Mx1caCU/mSMNuds92vbKR1w6KRgSmT4h4HjG
nAzDysFcmth2fclK/sPt1bMARkJTCHvub93CZcfdw5+P8BVjq/Ov1yvHbMbOrS8GtZF8n4v+S999
drNv980sLAeA4gk0N2ku32gvgVyY6wNanpcid46t1kZjDyVjtgbRW/hKiMMBEkPXAnd8vmsgaWJl
nSc62gfqD0/tb6QLfne9fyoKjYQDKl2hgf+0EgrcWp1aZmDuRGLl3eI9Mq8LBsUH/eJAhSwe+9GP
a1ML3cSGEihLooGArRZUNiuf7m01H+tGk10MFqJMBVjcTSQnS7xNPNcvEODJQ6hq8WhISRf3Kr8k
Fepkhb3rZffLzKqviHJ/NM245RrqSsZYRlrekng0nK0a/MvYa2GQmhBDsD9RYu2prz5zEeAcmO05
H2sR61b/DKGzLypJIjPhu8oXG8Osn1jJdRDwgkc0URuC0mEHCi+rd18aSASiPIDxzqp7KRt3z6QT
uZoVGZ3xwITY4VVY6R3M+7twRRONBTI9VDPhBW7yakw8UZdJ/cJ5yq4j8/ujrFrzXCpD7JPUNB4z
ABBE2CizugJc9UvTuuZpSFjghm6/I+55/C7TnuexlvnsHBC3jF3u/2p4gzJv1w+b+7cCPD1wjh8/
oatP2gmID+BDb4bFvZoN6VC1zrn03SKqM3/j0OFr24+RZcgN5G6z0KiTuCbu1i2tLQguj05jQUyl
Lg+QdvkBGrKwVR2NoaeGOSz/oGy6L8vmgD8uriDMqrMqAucz4oahMyNwSzyXPuvjQSFravzkqncd
O4LJEhq6uf3HHPyHpDK9cDSbTz1PTkUefK6rJnlQVXPu0wqV6KzeuBU43Wi2o9bQ/02sGmxThLZx
02dVyL3SDUsid4r7ryXtKFrr6pKqUobMaDeakT+Y08uXYVY6lKnNwj4Y20OdQWu8kDamWPxcblSQ
WXHGWGx62l+f00iBOs/PSlDqVVHaaXXoCfC3g1A/C9mQdVuCGnQdkjT/pnz3JMruNXOCWJb+web1
1THas0NpbFnpY9elB0X0g90FDyRzooy2R2h3vYLS+ZDa7h7cflCt6uOxHWMm8y0Q0+dCtXta1V88
0mBWLzmNab6tUO8au29VZcSydTbC085Q4YVnk8HGkfxTmQz7avC+GC55zFMh9jJo9JiN7ilpMMGb
1fIHSLtfK0vGqMFe3MLc1DIA+Vx+KZlMD4UmYkv4amOmOAm+ickr5yc0tY960vVRGdAkKscgCdWQ
p9vKACI80LLLaFFUMSV9zFQbW539Uysdb2tDpzlGwSkNpSy/W4nXHOuM7tweou4oQrgczHzWEDNQ
m+ycpDjYGASPW4jbRKBQRHnIJz9oljbHvAmM2Kv1ELMpMga3lh2CEjKN+oR/Vx1EH1zirEDL/Blo
A5faNRBiAFk28aKg4PcxvgBEiRPAp5yz23glEF8gDgL7xFPZ1hsjtaIAbGtW0LN41Ee5DYzM3Joc
046Nrv0y22HDrT4mLC02SQ8GciHQ+Qrc6fIfhMYeMeL5tVdNDP49eRhVnuOAJumJdgzch6qrN7wF
cSMb62dVSevgajRqiPZNr/lnqemgb5WPxWh91oYS+g32KZOSnZUpCuhxD49uUG5Eb+9M3J+e218J
y78HRfqaJ4UTgj7OiIymgVMM1I+Siu+O0Z1MnZ8H24gzwc9ezg+JHCOWBlbog/986LLvqJLCVTvO
KUO/ZTskSQVySvPUpUbIWvuLPjhwBXVkCyvSm2ZrpwK5I9r1qTAeiG3uMzo+GbnlhJIGJxQjnu57
tNvYEx8LLWKIcwP3dVNxSnMfpcxMuGenEwl8Qc1D3g+PvZk9VroWEtddeQTfKpYzD4pBXZQWoXCC
CtxbKeJdwoccKO9a1TtnPWj1C5aYQO5Gmq+DVpVDBPJPeH7Hig19S9DRGOKraMyDnlF90xR/QbOx
K6H2pUG9Tf2p67iDRzhXfYtuulW7l0JvQIzoxqU1iE1V1GMMWcrxhVGjPTFIJ+/u795tIDFhDtED
ctAGAnfvLPNiAA4Xgo3GORhLMCinqU+OQ6m6J8mCGjMfGQHZfTp057IdqpUY2p3+8I8bifvqYkIA
meYCWsY3UX/0eiLPKbQvTrXV1M9e0RWHvqvBzoA0dwfuw/QZPTPtE6RI3Z85cBRHI+0hk5Po1hGC
jc3R0Vr/BTyrzqnJOrb1O57boeOlgMOpOuMhmBMBjC5ztWGJ87NqzOSpHyrOIpO3ySdFdfE4DSpt
nDwBBTlqqPqLyS39V0sgxWKLDi4Zl/qT4YzA2kDn5BvRHZDfVV7w7BMT4euglcj3a3nyxpac7JaL
h9pPs7OmZXWMElS3HwywyoiedKBGNrKHvlUQujCZ96kVZPhCiCufRclxABC0/DHMFry2uGZRBl5T
EtapqxXgF8B4PiWi2WBixtpBpWutJnMbFwCN4IBCDlOkE2v3LKmSImNdrRtYUCCLsGa2Fhp98qq7
0H+9f+ZuEwBYQm8ezHtvaKzZmUNybnA5bZ1nZSEk5He59a2bqkDO8z8bAqjWmVoAE63PXBiBG6of
u8oQZ+Z44ndW6OOOQaP3mlHL3BioLq+1dG59kQ9YxzQJhHwbk1/Tyt95Bt0Z7aHA7TmL1jUPY5+N
u5Lz+neRBurJ6nQaeUoCrXl/mbe56NRyAD/SRBkNlZPpV72zahHF+lrLxdmxm3rTDLq+Fd7wj4Qa
eBRhBXBX/62JAxzdRyuO1fQQi+HibICa8VOtBoaAPjE2Q2+ttRPfujMzx4AqJ6pQU9kECIjZA8x0
IwEgkolzOgp6EYUNjhCwfl97t25BCjlav9jQjWfPc5JLM47aD5qybA8dJQmIRFF+60Y/OxJ4gg0n
6Ri1JjDbResnj4EIEO5VBkEmAf1MqxzH0C0cs4+Srsg3OSQHQ5Wn4EdWHRS46qreKpH7sWzG5AQn
0kc86PQQl1HuU9X+6rgtABTS4Gb6qt4MCkwjukI0Izh4Ma0SGiq4++Hgqk2TQg9A+iyDZ1NJCIxK
xKmTbG3loDCTe8EhszpcvDE1Y7MGbUxfQlXUpXb+CkTvH0N1zp9AjW7U8q7bdLbRH01Dkk2WdvWO
ljW76mWPJmWPQtCfkSTaOfc7Mw8tg4Jj2m1a+bmjRJYrmeiC24AUG3SpkYyC7nJ+LHiRmKMOLOLZ
7nRyllXVfmeg9j4ZXTWsJFvTV5+figldaYF3D5Rjc3Dl2BBM2wkmz63Wl9sRhF5XRkC9WGuQaQcJ
vbUhXZWfPDMnf/BSpv/DSice2on5FHxh8yIXa5kG0Fojz74x/Gp6oKxdCjnfJF/j3lnwj8iwJ7Fx
ZJcoHU5v9rv7nJFUB1wQnth1edSqS5sBA8Of/CTd3HccCxuKABc1SViaCKtmjoNRW6JC44uz1XZf
GxMEk46I/NqKS0S5hVNvR4nRw8KK75tdiDkwh43JQMzfTPj16Ui9W5/fepqfmZk8V4AP9tnfKntO
u0OeApmAgYfK+XHf3NJ2TrP+ODkBipTzVYKPvA603BJnOX5G5RXaPg+l/Wpov++bWVqVMx1OVJah
Sj8nHBowiugrj4izW3kRSewiLIbiq6fYL53Z3cS6/jKCe3rF9y8tbiI49V1QWAAsNvuEaS6BbKZi
PHcp+l3JdXS+JwaLxmKNGeXGEOB0CA89HH/UuRBnf/xoQHsGbi1rerWDEyRBSfe1RHPN+3Z/E5es
gDAD2DBU7bCLs6NhEKDBmetkVyG+KiYBhDAwDOahZ702b7ZoyUa6gNUAJjj/XJRxG9U6kl2pYx2N
PN3Zogr7vDrmrr+/v6gbF4mtC4DvQMADbC4gdh+3bjC5SQpAnq6NVm5rj30ZkHi77biCW3krnH7w
j5OdiQVuwj0ArT3bPBXoSB0VRBADq4gtDoEuVEqeMnYm/SPA1LR74iCY18o8pOoRvPcrR/Em+Hkz
D9TuhCG8xZT5XcWKTu+yay29qUTzxJX2vdfbmBJ+HIHh/h92Fd7p/5mboqJ3XgRgFp6nDrjHmemA
K59FBpgn14DIN6HVbE2zLdVtJQtnENm1lG3oWcegXTnwC2cDvsICtSX4+1x8uY+rSFL0hmyJVWCY
IwoKIyrsl6I63N+qhS+DnrENRDXw50BbzpwEDoZeI7yhV64jEdFQVX4oE1v8CLjrxjT36GMALYsV
L7+4MjBGghIU+TkA9h9XJgs/GaWBC4YZmMj062gIDmmarzzKC9fY04E1mUCkcO3znrjr1BpXyYgP
ZKVhb38u1QttJ12RlS288e54PmBlQrXg75tZdrtIzTxzPHbt3lAEvtK3HSdBrEv72YdnDCUURCOb
cmd3/9vNZ5kAbYFlgInA760jXZ6HHVpdAxAiaH616nQDurMduhFbiEV+V2Z7EBX/0zjOmbljbNfl
yez/3jd/ewFQBbOxAhT7Hfw1lcre3bLS1Aubu1l1RW3eeezquvyhmCnWPuOSGfzut7QJwPF5T0j0
QV6PTcmvNgXzFpV2E+tcrkFsF/Zy4rmGwI6LCjgGgWY5jKVMyhqj4Vc9zy9ENyG8kG6q4MWizyW1
T/5oxKnhApeGOm5XrFyImzWCnBVNcvwPKLjbobRBuv5YU2O8tq0IDi3V2m1QQvfy/gebHMaHR2Bm
ZfoV7z6YNqn0Ff6kNk122YAu0EjjYvA3dXGo8p09diFehvsmb+4gTCKRByIFlaSJaP2jyRrixU5h
lvrVE4qcSiRV10IRGpu5hHyk1dDP/4M98Emg+IYhT9T9PtoLgrIdaUPGq2qKLJLc2XhlcQo4/dUD
3Hjf1o0Xm9b2ztZsO4OqtCwSpPoVmjpX32p3olFg+1ijE182A/8PyitMrc7hbBpP0GLBJb7m9WCG
Y9NFufLLsG7kyqu58K0w/gYEKAiP0bWcM5bYqsbcLWQJrpZ5Gvkray5W96Ol6cq23aIeMH+kwyeD
sR5AEgCkPn4jq+5YjUagdtUrEMhYKhwZsIrjQ+lAUb6A/J8wyrhplHMCV3u7F2h/bHyhrRW1btz2
9DPgtYHOAZHczSC+poYK06dQNRp7I9STTVJtREYwjf9UMhHyNfmuhc8Ic3hmgTYHp/58JCSoM82x
Sa/hob1o7Kvp7tp/7tK/reg/E7PimZ9VOPANNlawKgReBWOTeWjKl/vHfmnf8JoC2oCEG6WQmaO0
9arQCs0n1876lfp5ZASfZHcwtIdggAxEsiYtOt2imdOaCkvgocdLA0qXWYBS0tS0ksAkVzl+y6BV
VzdrOhbG0sF/b2Ja8Tu/OGiC9yaFCY663cktrBeGcQ5JwSCg5bzYt4MKQtZVTRM61vjJDBIWqn74
YSknhnpRRIj1WGUuZMz9nq/clqVjg2IhmNz8SRhmPpbVWJTbCSHkmo8PFUbxFZo5wVpVAWX1hV2G
u5xcNDg0wX71cQtECo6QFv2Hq6l84zrkqOCVAnJoXKKn1/qoFRWK/+LUC7bCt+TXyq2rTass7yBQ
iYgRin8zaA8hNZr8bhErxEaL0VYdKJXIqQMai8IRxwomjiZaTftaN/tDUgoNBS+BUlZnemKn6W21
MwrcjwQz2n3o670b2hjGPkDTjcboAWThMOF2GNQQIOXK68i0Mz0kTvbdE66xUb0oUVRz3LhFUzB3
0ctse1+L7czG0ExUG0Ad648SXR9/EFWUNCoN+RhEhZ5DLYwmWjgklRd2DSStqZDmxYJ2ZMhMow25
YXEovKvmJKlRnEzpyb2OKYodDdzqlHVBEQFOpZ21Mvtal17rhZWviq+tUCgJqiyvYtRDBwz0DY22
q0febYRFnU3HUv4JTEjWHiMn3muRpNYOnRgrHvqsO8qGZMeycnOMaGjdUfM1GupFNjy0YGa6pqmH
lp3gQHSA8GKH6fGXNINYJ5Ee2QymVx7tsaV7FjjNri90vglSAARTpM1xa0HjE/wb+RVwWBJlxMkj
hG/Yz8Lt4lLDG0OYsDaNa5VbiXmgbedp0Gf3IS6mVCJPVZfax8xCDSrpDbZXJuEbVJpR1wbzdIhh
4wAKfcqMh8CGjAdXKlaYKwpT5Q0nPjQ9PlAvT8RnoNuzpbvTR73/4mtTrZR65Np4lGwlEv5r63lZ
6GTg5c5RLMfgL7qRtq75W9shF4t0+aYlDEguwAigaarrz/d93ZJnQO0LccTEk3QDq82haic64vpX
KFlEXgr0jDSKGKCdF9qbr/dtLflVKMAhkEeefovhzHyH4wlOyDVQpR/ikj7YOTtrpkJn3a+AGWWx
kQcr43aT95x7V9TxJpkjzKWDGPbjvUcjMw9GR0GjpsiPiZXu8prGZeB8Ak1FBSYfd39/kUt+BkE2
cjKUSQF5nMVnvifpKFCLvgZj8QdahpuGZivjLEtLQl8H02tTvQ14wI9LGpDD9sKS5Ard26iz9ZNX
QSvT+F073SbVgn/FROPNxRQ8BKnwHiJ9nj1PgKYSWlRGAPk6DFJgcIs5dJuPa9icpWfgvZnZE0Wp
FGCuGIPr6F0zsw41ecCbuVKlWTqB74y8YR/evYO8p6MSPoxY/U56n2X16BaQLUytcOR/W2elJrWy
pHnCNbqd1mTtAGsieLY0uuvc4YHAw9w/cUtXGOLF9sRYiAL93AyGcLntjxO1UUIioRNQKh/9ikaA
X903tJBdoQsGFlTUkqHrMB90I2A7KbkH4W8NAAj5N8PLZGXHhmyCDK8n8G+AIPz/WZyW/u57QdSN
9iSFxaCtt7zCqDj/rJzvEGIPZbVPTegNgUL6vs3FM/JulbPz7kq8/s0Am7VdRKws8CC9uAFgU7zY
tnkdSWX/axlnumHIjDE7OFFbzAf+B7S59CRNyRVv1ggl38QBboh8o9mv+ytbPCgByhhTNQMqebMr
NoguYSjFQri9dWMFCFrNvydBuyXdCobottSAFQEYivYK/CvKYHOn69i51QjlXjFCfS1re1f47pda
Kmyi89jSYYP2cx5Okomgg0l3AbV+31/qwtVDXQ8N4UkVCfHEzEVqTCaOkRXu1RhAOVOIpIqGkQJC
VWvj5r6pBW8MU0AOAzcFyNS8vshYq/cV0terq72Oap9IREbM3WeQUf338ShgVaZVTUN2KM7OH7Pc
Deo28xsX9GJOlBI/hsjeTvPISRDAFnK2OquyuI/YRfT00QBBff3jBTSMLlHd2LlXmvlhro1fbE0/
q8D5e38PF81MbQI0qtBmn7swnQ8UBTLiXk271kLNML/2ptXtKtPh+//BEihw0fADeB0EvB8XJPWa
tdVguteWdqFHrG0weFu5ynS/tCBwkUytRRBNoDX10Qx0ulpe+SmAb317bXVThBbg5Vthp8nu/oKM
NyrOWYSDq2ZBewpwgVsd+AmMp2eOdK6ND17yQfP6CC1/I8ySBpDTiyNEBJVmDWXLtG42tZuhCB5U
eag1/E+hi+oVuE9Vh2bXGHvMxIE/yyka4O4M+3PNEvmAQE1ttbrKYpcWMkpyyccQNf0ucuzKifGr
/gzMQGPaaMRTIioVA2RbHmTd80OW5m7YBo27c+0kOKU1QQUEagkR8A+YjwQndX1JtMD6ZJIUIMuk
GCLQZoFhkYzOjphdeiUV5JwG2SUbMNk2sdNXYpNA1CFKAFx6BBW7e6iBHAob3RYxB/NX6DpVGY12
P54TKn+W0K8Ams9LjhIouqjFewx4nA4tZFuxI4Y6vIgbk6ht0gQ7XuvWuRMtlK1r8SWRutqpCi3g
xKH+gw9Iwi4Fw3UEYJp6SHLW8bBMgH2jyX60txQdu8qoHxxk01kIzGS5yTAahXTF944clfM9mqNi
RwEYeDD4qF8Hzx4+F40MvoCP3XxoE0ffaJpegi2f6aGtLP1YuMr7UxIsiDXWeEyBdIhzyOQeoXb8
hrYLvrAGSukApba7vCR86wMCEnmCGwf80xharE+inoN8P7e6EphFKwnhMJLQ8luAehPQjdNuUqm2
J7lADyG4R6DogstTRkZFu9gAGv1vrzxop5HMjXQr848FJmnPonbsI4gr5cVVgBsk4LQ41Q3GjIlN
tT0T0nhhqd7hYFlKgZDfN57LvCErT82S90XVEFQ88Iy37XRJSZ9nbu6gqF19cyUZI1KpISSZ/uI0
LQIUmqyEWwvxAZohoIQCcADgu3mXVjo+t4vWhZx3Om7K/Fnr/wgFCUSGuWL5k7erAz83gFw4/fcG
Z0GQlTq2pgF6BSTltSm+KetnSS5ZuneszyiIha0+RmINbbKQxYCECpdwqmoDgjQLgjLaY6zLIdBk
MbtYwCf/q2wbplUBu0Q2gT8HBYub3j1LIASicLqvwvptEKjBj2DoddfGbd7IDufO0XEN9DsmvL8z
/1rK7BGlANNyZaWjbaHAXu0bDuIJra9+qr63HyAcbb3mtkujARx2kSP1Js4bCogN83iMFbSfadH5
/54aIBDDjDgqUmjIzLvinDl5qdj0s2rvLyAOyQnaNXRjgcl2Jbi0l84roks0WjEKhK7BrEGRoKLF
0nH0rxAVqeNUArUNhZRXvc/NSM+834C2FjExC0j/gSIJCBjKdl1Jp3lvULGMgZ1c3B6qAaiEgigx
q7JtY4zaKUN4h6Iy2GrEwIJtUTAIaPrUCr26QSGPuhUKKYGKqqwwDhXHaA5qJu5D4rbuLshUsgH4
tHzJMJS/cTWt39rJXi86B2O3qDXFfVnh35HFoDjDFLBbgJWhpKNQGlH2Bp4MKD8dg/028PJwPQL+
vwWDmd9gzu/++7qyffNBNFeZ1pATw7960sEgNXmVAuJ8rpmEvuvtmkFERgmu1/tGl8KHiScLotOI
im5QO5VVuR2GNmBUDKeBVy9u7X5JKKg47ttZvObv7EyLf5dfBYleq3IElEwiDR6yLLShcHjfxELS
ARHf/5YyO35mkGOMBMHdFRP9Zv7QOjjl9lOKEOC+nZUte5tVercUD6Dh0m6wlKR+Abc4XsTnSny6
b+MtbLvxJv8tZp5W1KCzzBHv+FdeYQQoK7/krhaadnvp2+w3K90nrLbGnKK9Z1Z2plQPnaqLB4ev
vHrLi4XzQYMOc2jz/EprywE5XOtfhZZHGgYbCowDgQJls7LepacHsK4JqgyuYZTsPp4PR6UlyzXp
X3VGYoLx57xyQmHYe3uwvjWO/bujGLoZ5cEbs8N920tLBIO7jcOD6d0b9i+zqcaiCrh/dcuLLgus
8LFsv9+3ccsmgkcI7w/GovEQAfU9O/+OFvDG7wZUnOoL1b4Vfo/prr3jnXR28cmmR2FIBnvZgzva
Off8rFgX9nIlV71lb5j9itkVqQuA5dWIupdeXHRFQ5r6kWZvWIVBVD8q0z8GwXzvSsq1dPXfLX3O
v8+UCSwAfOjVK6qrzN2XNvdXruTywoBmwwuLDOUG2FAXqS3MlHpXqti1rocHnzMW2RW/Ynzuq5Pl
P5AogRee/KKmv7Krb433+V2d8klQ4U112PkdST2dtI5RIYTprVqPOlDQRt5I2oPf2/3erXkWuX5S
PufZQK4QM2Qb4OVLUIlihM4kCVjLufarFQm+ABMizhKS7g1heluozco4H7xiwwPz/3B2XjtyI8ka
fiIC9OaWZdupmlK31OobQpbeez79ftQ5u1PFIorQAHMxgCBFZTJNZMRvvg1DqdMLwoCksfQQLV1R
/NzqGt1WMJH7aDB7202VMrE7GeDb7fWrLG4SyumgVOgzQ+6/3J+pWdFS9w3jJEccM81vvRLSx7bT
5aMh59I+C5No02QQxooxI72qS2zjEjnjdTRYrGchcZARFw6J37ROB+mRJsRoQLeKAm0XVg284cFN
LJtys3v0SC426JKK933vlgeJ9+EGfKGwoWNY3POsUh8ttH7tECWAZ9dtsl0uFMpjodEMifWh+GyV
K9t3cQlTNkNuZyLCy7PRw6+rxpJL8RQgBKFozU7/SyOrP0kq5Yj/RZh+wdmlEtRqOmgSabDYBNsk
qrZCAp8tXWlRLI4DBRXcnZGkY7VeRtF8H/VBnG5PZl68yEl2PxrySojlrfhPjHn7M+8kuUwbzThl
2AvFjU71TR9/mWiY2n3UnlQp3PW9cJ+26W7019joSzkAtgP/HaA1q8aptWolIVvn1CPy6Slvhu5k
VBgQNry9H5YmctKHAelHWn2l84VWNwjeKDNPUunCbrUQSxOilat3MQaa56y3qfcyx28Lue/5eqsY
FJBkW8+gHgqtvEZqWXrVTvfRVO2bMvfZihALEZ5d5lsnTzxa8ncgOviu36vleIy8lZWxdISchZrz
+XwYzRGFYes0eE+SkdpVY9fKp3/xXShsg5KattS8GlZYYmaiXWydDHF4pkvxPNSGczvE4oxh5ANg
D8zlVZvPzaVO0hMXUkQB0SiKLZZXF4tbKcnETVk28sGQkZK4HXRx7jA7o8hMjRvoxuXGbbXaS5V4
YmIgNtBqD1n70Jsr9/SfnHJ+j3Ey0CFg/ihYztaCV9caPOGKHkhKmaywvpeD9DZqIGXr7KNRR5Rm
XUc06xMVOUcSSoBhCmq+o4ct0Eh1TnlLxOiuVsLWLtTi0Td/+20AElpZu+6XdgbwqkktnR4R99Hl
bJBHDWWu1NYpzMbiu1XU8b4ITfnu9pwvvcfOo0zf5OxITlQzA1fAdGi+ajejAU/v2RqPaYyiho6o
wsrSXTw4ATMBx5emZGKeRnRkKAVINPJQVy64OIGm6Agnbn3NgPQcAdE346p6SCHVHyS5MO+Y7fLl
9piXFvf5b5jO17MxU+CqzKBtzJNWtxs5HH2+pDV5LMBUlJ1YK7a34y2tazp9wHEQtaQ6M1/XGep+
Qh6bJ7WodmmIJLjrbkuMmm6HWZ5b6tbkv3jn8ti9HFctUiBpXeL0XvrB0zBwF8vsobaU2G4V/7nJ
jG9Z1r/XrrZRq2RlUqflON9X5lnwWSdArCFOZlYA8mE0n8IyvLPCZOU+WgIC0n2CN4fUBB2H+QER
FaqQRogenTTx2Uqz7ejedz3iS6coo+Kc7OSm27mytZF071BL3ub2/C5du2S+8kSH4EScT69l1hXv
e6IDKdorY/LbsMr9qMEGjIu1l/HSS/E81mw2Ix2ge9bC9C9H6sqUTw+1p77I6fhS1ygkeH12l+fN
3ujFw1gr1cpKul6wKLOwP/FBY5xXNS4qTlRm+o7sJv+Z1h2aR0dN+PW3s0kM0kwDnPaEl5m9FfVB
zhAuafWT4gtfU7lGqjh7FOTqodDzlTPuer9PQjOiAg6KjuIVp1WoOijOakNLMcEvid0+vve5Yrf5
g2Ku7fXrbXAZazasIhuDsPXo8MnpxOSvttqaleL1iX0ZYXaB+Wh29r7OaMLK8Y1tWtebitcHRVi9
+bVas1gaD8UKJLK4iEBvzs6UMTZq3+hD/dSG0mPhWoexWzk4kPy/OjogDCKlzPlEh/uqLOIJvOpq
dfCe9QxOyT4ylfSYyHmzrbkuqk2vNdqdp5jjLpG78qUzWn8bAny6yyuwwK3ljc+9UGh3IlrIz2ma
+3vPjNQvYRD2uIzVw4Et1H0B16d9JL2Ijq3kxsdc0Vt7HAGzFWIVbssAYB36DrK2gzBc7CIKYJ+Q
lOYbur56cHvkEYu6aNF6jdtjnMrx1tShJymVb+7Sygj3CmRSexQj/z5Ck9+HnN1E99hKfS1L/bdB
9IdKisXnWi+husmRtQOb9XUsxPpQxmG79csofxQaddz3bqQ+QADWWtstWsWu22w4xb3unbSkgo0H
OmRTWKqy1/zwez9UYJUyX9p4OUohauEKH6wh7R4jK4h2FGNaemNRvrc6Ud3iJoTlLmLknxSYwHYR
I5CS9Y1ry4Hv7yw3VJC0lPOPbuMnG8ixxmdX0LO9G9YJfGhNOGQooj3kRaijY9PLd4WhvuUUtWhc
mqqNDp7nUCVoN4JHM1OqQLGYpZQ8oGH73eskf5tWApXKZvxlran0Xx/NrCBgVRPvCb2BeX+lacFp
+iUSDKFb25lIP9X0NriX2dHfU2iQTKSKZkyqhhRC5mgxC8mEoVdq71kOpaMV0tH03YfczLc0nWwh
FLdV0jmlrn6L6uTJjcW/7nRchp9dDI3XNEFPvf9ZH8yvoyZ/1vz60LXyyg2wdGTCcZ0QcbB6r/ww
jVoPVBUF/We31fZWHD0AzgfYCj9pqA6p1P71qwm4x0RshKdM6XB+sddGJWmdpHnPhu/vE5iNbuU9
xMYaFmnpXpukqsDug+y6QvB7taij36l7z2ovNXaW+o/splPX6Pvbd9vSoYnDIbBM3rRwT2eHZhv6
iYJmrHvKzOyHqsHEryV3JRlaijFxI8EdkVZecU7LWk7ExqqEkzxQM1dgdccrT/OFfBJU0z8h/vz5
WZ4sNYlaDhoMhFbPdTSvrdbOkujo1darXDSOXhrbphru9J7TR1gTTlra0hj4TNc1osxXxc4oHE0t
MHL31BvxPoy/5VQU4+FbOK7M42IcChxYR0yU5Hlyjruh0ojJCPM/Hejnv+LYYjfGRzV9u70mFkBc
YFdEZCQMzLwpFc9eARhEWSY9f+HE3pKZUiSOUgFFa6hq3lOjRIjU4fWIQE5dHcHUS9u0680jnfpg
e/uXyAsZBGJDFA4mhxrwT7Nfkqllp/RQkU5DTbtQDvRxk2lWu9FS5CDDWIrfhg5Zf7R78TbTjXxT
tm54yANR45B3/Z81t9y+jzzwg1URgvdo4oOSj1/N0gNCRfd5r0XRgHKe4O3ivPkdWNpD0Gq/mqhR
n8ZKbrZtGCRUO7FYvD20hQ3OyKbOioQ7F2SryxeQWtA8DHFrOwlGDGhB2Xmx4Yhpdrwd5lqpj0cA
F85kYwpZFHGvyzidl8ddLPjCyUUbMcVJtlcpA2eK8ZyM2sasU3R5BLtEKxo5pINqNM+tZj4MND88
Pb3TtWYj+OXB7LsnyawQOgyOEuyz2z9y4QjHOweTij/SUqg/XP7GuNS6IRcl4TQ0H10RsEi8lcWC
DrS2T4aPt2MtrShclmj+wJwlq59+y9lJoUcqoP8g9p6D3LWz4odg6ls/OjTBYRDkjb5mp7I4/7wc
dDRNJ9OL+SXM8x0PXLkTTl2vSVgdYPDiawpkzzwE7jOCfUhqS3ZGyqKPrmHWcBWNeOvV7htPBA+N
S8XdJZNBrO7G7o8+hhiRJ2prd4ZQ75WiNR5Qv/E+3Z6kpcUJM2e6E9DjQHT7cpIK7hm5iy0OAPPV
Q4FJgSSDGtvudpSF80zi4YaqyEROvaL41qZW6H2aQsqrUBAktU5QWoaQ7ZaJBCQBLbfb8ZaWGQ8S
zhLeitPdejmqMfY6sr9MOAm0a3JqKZ31O44+1AUUanFlmS3H4uk/ycxzMcyWGfKHiVVljE2YEtQG
O8Ok2WbI2OSSYKOoaN8e2tKqBgT+v3DTn5+t6ljN5FyLGdoYarYnHSz4OIb1uZadoJShkPz9huVY
AeE7Pb2nt/dlOA15shJGpXvCCOooeMF76yqHTgh2ZRUc8nhcybmk6d+7rNgAJgbHQ35CKmvMsTxG
LSqVNFErhkr9KRtbtPjGg9Zy0O/Yt35ko0O8ETp9JybWJzks3sWktTUp5uA2Pvdd91jk+dEVg5Xa
x8KsTyBnRAw4w6E+TonP2azrQy+LQcbtNLr7FhPbuLgX2saOfP/Ye8kGuO7KZ15YVRcBp317FlAa
wjYCuOieTAHZq8i6T1PGbXFLDcN2FKSVz7yAeiAcJaQ/jpX8w7PvDBTQTSPUcE5Dqw20v5onZUz3
YvWu44ptFxtl6A6K2x7zUT1EchKSeekrh8TiHMOmVTDAIRGYb6RBqH1TxdYWpQjXVoUPTX9o871e
nyzrS5yunHuL6ww+BVVOsBVXmVyZIxAH+It1LaZbNdZ2pvTo9T8zvHRdoPmJuXH1laROXfymk4MQ
pKGJrDs7KaQWJ8YmK92Tr3/MeqCEOqKUNbwUVbKN2jH6NzxSBdW3+buo6Vl2C9AwR5++krKNkFab
6A+RhYxwfIoMcWt5nU2H9kNo6oesP9ZluUE4c1Npst27R6GTN6GK1dlDIA4cgODh6lMWw3VwD6b2
ISRD97oPQfBNc49adKfL3wTry6DdjcWdT/P79qklLX1clhdKTFQqmYDZesYjmMQNZvLJ69+rdpcM
pxR5MsMfbWn8oQ+p3UhHWW+fBe1D2oWg633erMNOtnoQl7iQiCGyRmu6NfLSF5l+ElrPfzSDZ/eE
q8aDLiXwnnQPidF62zdfLNO1wdjDJFR2wwiZUtrnYN3yd0XmoEVQVy2+CsAxNW3cqeF3r0IYFGzY
2DstxjRqinzZpCr62w0frUzdusXaK3gBEMDv1UhqWLUTkn62VWu3MJow1Cw6Uo2dhvnOZ8kU3u+0
G7eydC90n1O1Jnn+UudPGZC/SNm1vPZk/6CI+0QNeTordpW8a3pqu+6DJMQHmKOj8ZK3h1Y9VZlT
WZ879Tj2720d3+npz6SANhmYx9y/W1kW8vVxPz18LcC9lC7QFbw85kxzTGu/clW6HpLd+h+E6j6J
HobSAdVB4vS5Ln6pwR1Vy2hVpHFacbObBkQ9udrkx4rTzmxFqlXUIktdaKdQV5+s3j9oOkUL5CNu
D3HhSTwB94FxTdWZK3cEA/SGlReldjLlECnUx1r6ax9j7svzCLO7qfeasa2qBni06nhaZYfKl9tD
WNi71LHkCWGLEwDWHJcfyWoGpfXSQkciRX1S+waoj/ka9vkLbPPtYHjHXquSlQtp6evwjkGFTgek
fPUcNDq5k9qQr9OGFcdyZZSfshZEadqqa4TBq1AsPdDX0+OTu4fayOXwQp03U1A0sYPgapl+1tv9
2KywOddCTNvg7DaX9Uxo27yIHT8d2jt4L5RBGz8+ZbK51ia5OtIYDYjB6ckDf+8KVjB6WRp62Kg4
YofGeVcfxDA0bPjd8NOhYDVeeri9Oq5y+ynghMunKkMFa56xSV2hISCSR04UfPF1xGu/lVWMFPfx
dpilcUHemPTnkMAGy3c5hR4yjEnTWJFDF6rErj3Z52YF2Kz7QTZ81Grj9+14S58Mdg+wbdKD655w
MSqd51p65FSDXtuiH71UnnrKZfVva6dMHyAQHowcgfRCZ6svBpQtWeMYOTH8wxL5lfxHUX+5PZar
DTyLMVt+oRf4auiKkUOO/xNn2i+jot/T56JVg5OBl32A57ymeLEcE20N+KqUA+e31Eidbsh6NeIk
D+zK/6R3+bZW3incqe2DWa0V2xc/F5IP/x9ujn0S4BVDWFEip2u9bTKitdsWG29tUSytdVqPuLqC
ekOfZ3ZddebgSmhZ5E5UGf5H1Ru1L2HhI+L8Erichbe/2mIwwEy0dSfZu3kRcNBSL+blBd2rLLeZ
So0zC+4m6WL0mFcuqaVQ2CVTd0O3UqZNf7m5YjVXAlzdc6epOCa6z0MG52T8QRZ5e0hLi4IOrsKO
4si9eisnWtZEiiJkDoYi0l6IRG8jjNreDKWfuhx+IqF5FGu1/vuJ5OSAqYfcLve8Nbsgm7JX0iYs
UwdLWFActSc8GlE52FYmC1tvCOWVeH9UkC9SiwmqODUP9Uny7qrypA1SoAutnzrY3IU0nPpQ2HT0
NDZ09kwjfy59YRdmHfLC1mudCDssI09xNGioTFRRVzzLGpXOPJBCvOTk5iUboaI1JsINttx6+Sd2
uzTagxkrd8TpbT1HJSdvE/ExV7Rgmxe6uMvToLR1/sqdm2Iwr1dN8OD5obvpyy56rgqdfysXwnST
C5hYQ/IoQnxjSx/saLbBZWUb877XR9hPvFRaO477mHTXs46+KI6PZesJd7Sr3S1zGJ5w0kqlvdLB
O5Pc0LMpM7nYtBTJe2c20kkspHczc7/mgTBUe5g29NWDSNx1ggHFwjAr1FASQ00hcpm/JdxxPyuC
KNtW7yGHQoL9oue4A8bwSxxR8q14G+rQGNzRL+9CSRlsX/Kke1Ts3W9WJMvguGFRbIQokDexmmr3
SYyvgl7Bm5VAw35I+kHZdlnUYa6UGExPV658/4WzCLgLDSrE0CjU6NMuOLvtsRWLJ9uO1InKX0n+
7nYf3PzvT/SLELODyIwk9JR1QuTBN10J7mLrYKLF31u0o71946/BTBY2LhgT9LRoEUwiBLMbxE9G
M5WFIHUgI9j1CEi4AhSZtNuyPeX+DyFceRgsTSE5J+qX3PZU1Wa3Yulhlob7Teh0XbEzm86RmgIA
v3G4fR4thdHAd1Ky5UlO7eHyS/mNJfeW33H5tmN+MLOqorgRujsolOK/WBTnoWZfrHDjUOuLIXIY
8bPR+TAq78b24+3xTCfZ/ODRaOhQrZtm7U8F4mzl5T2CcshMRQ48t5+jgE6kK3Urc7ZwV+AFSccS
gWOUnOZAX6020yTS1MTxEC0Pxncpegq6+5bte3ssC9+GchQfBdAYBbf5qyPsxqZ08eNz4qG38YOE
xUFnb6VQvBAEfh6ARkT9sM+e5/6tXyuJMSSJk4weokvpCXrR0e3l978eC2HosQFgh8U5b0Vwv6F3
rgaJ4yuNQ/nM7jr5mGvD/naYaQ3NPj/PtCnznyTGrjrWHvjERBG9EoJ4Z8sWYPku3KkSIvMnHSq8
23a2G688bRaWw4T6FVl1PBCvBCcKtZHiMHZzx4qHT22+G4KQ5rVgooe3uz26hcVNZZCzYBK3QB99
lqSoTZGoOmqoThWUv5WKe1FOV0p0C4Ph7pzMVsgTVDhJl+cBal+NX8N9dzq/uouE7pVcD/+d4Eia
vvKtFkbDu0lVkNGjOXWFLxKCMvGBZGeOqmeUO+kXCNawxjFcHM+k+oR6PaLd8yQ8MRoh092M8ajF
bqyq90pV902d7Nw8+ft1gPwzFjUai29qvVxOnYwZQeRnjKdI2+BDX8m/hMANnuvIwxZKQZn89mJY
uJDIsTjomEQaSvPFkFVD26O2kDldnEpPY234GzlqLSTJG2MjNbUPWTsw32MlkNc6MAtnBqFJ7LBG
5OSYv9hKqn+W5Qa5I1RvQl9vjexjDdn+9viWlsd5kNli94URPLJGEF2Bhdh+jFY7DIvDkI0pRbEm
585ZBAP3bHToxsxpWv1RG/J79K0B060V2hc/1FmYaaBnV1LUkpmjPZFRXcEtsz2MpMF93yBS90GV
vgb+138xb0j8QZdA6YwU7DJcijx0JkqMqgvqDSgOW64+3Y6wOKCzCLN5czONV0QlZo6UmkcL4T0J
oRFgB73xrJqhHSRvt+MtfidAO6BqKJ+janI5IhQjQk/ETcwZ5RDK1/h76ApA6q6wknJNG3R2eXDV
/hNnlnIFfZHlWtFkjiFnAwZYrb6TqqHYpH0DLNWoBVy5uuTv719uxalQNRkkXbUFtB7ESV3yIAzB
Qba/sBsN1jSRF8d1FmI6I88WYJ6MiYBGW+5kGb5fmhOgZajrP/3opxRub3+qpVBTqYjXOjL4/M9l
qNTFCgr5i9RpfGsjZ/GTm2RbDDcqKHcYMiSaunJKLK0N0mQqEqj3cPLOvpmSCmKsDkbqyJmET0rA
qxKnumiN9bEWZrapes4iyTcYlyD/5N1qK8UPbS1FWpy7s6HMthUlm6EoVZMYqH1VqH5psRO0hV0j
aquv+bUv3Yvn8zY7lAQP3rEXMyCLb6OWn1HA37ZyxrW4klAsHeNYzsJBgD8EwW+W9Ytygq4JAqKO
nGoPAKseFd9fCbH0cQBVKKh4YHJ/VbsxPH2gwMcaiKzMVobTKHxurJVkZS3G9Odne0gbdDX1JY2P
E8AeGxG9blt7Vfl36atM5C4ZA2tkm+YQsJbSVKHrfeJIvUwf9FTW+VZJfmRrlNqlE1yfjDGmNBlc
7rQUz0aj+r3XG3mWOQKerX5+bMZ3pbhv/XZrKN5Wrdbu8j+5z/xo5QNN/kG0Moz5wIBgxQCu48zp
Q218MARt3IRCqWzFXhIOoYmUgN62r66IGm0ua8MOxZ5w13aNaJcZ7sRSoQ+bQVFKMNFCtglkK7t3
IS+unF5LHxntR8AX03v4CiCK+GzXDbXFYZJ+juTcHvU3uVk57xen/izGbJePwMC9xGI/VFZ+b8gd
ytnjayYr90WYb2VgQrYaRiuYksVxIbBBwqZiajgvbiISBmW0IDOFH70p2ju//U4X5l+cxJOo2X+D
zE6UHkV6Yxgo1iKfuFGFwC600q7Cl9sXzOJQLE3kwQUR5wqNYwjSZJWgM33ZAyovh1Em2UUB6naU
paOYC5l2/VTF4nFyuT/CvFCabjAyx2qhMwUvbnZIrNIeihc//nk71NKA2O9A1hFvtegAX4YyUi02
IlfJnNqLHz1T3kuddyf45gp8Z5r9+QbkyTg9tNAstOY9KsPFJ1Fvx9QR1RxwgSg8C6b5/fZQFh7f
0ysLViQdXf6bnSpWFgr4Swg0qPLfnXusdWtjCUjtpndB7m/BGBTDysJeOC8vIk6b7ewciyLyxYiJ
c3rEtyLlqfAArvCQ1MF73B7bwmeCvDfpglqg+K62EPrBiRhENN9qAa3jcF/iC5yYKxfZ4nCQDZ4a
bhPCbbbslCTxRwMTOUf23rQkPyCwGFaIk2Xd7l+MBhQ3ghEgrHETupy3puSJmjVG5KjCF0MHgWK+
1cX77RhLg5kSdpgfk2bf/HWlZ/hOm6U6NZXB3iIpgvHkVoxyuxlW1p2+sLjpiiIQQ+2H1tQf7cCz
ZSCEdTuWTRk7lhpUz4XevBeJm2ZoNoTgtDBmekbe9xTEwV5wQgQKhVjbZ1xWG9fPhWM9Sph4SWK0
s+qxsoscIk2kjelb4g7BsRvl6Hes+MXeQn0WF5ZSuW9bbziYo1DutFyrtgbyYUd0+nrHrfLULruu
P0SCGm75yq0Dj6h7agEMYh7cyT+zuBYedJCRwPoqxfoh5o3ab+TUbLZK08jbcSy637UalhslH7pf
5SgGr16ihT+8LLOOmRtI9xrK/VuzidsDWOvXsE0hAHijdwwEfTyIma/ua/Q9Nq2AL6Kc4XklufTO
4ihIf2HkOAkjQnb1dD3a0/1d85C8/uwwxvh7VOFoUfPpL5eWTn0qVSuWljtkv0ZN2tVl/KXzpccE
A/DbK+yaeApMj3rLBN7l7Xy1xDDJHotYaiInmTzCK7/i0qFtvSkzEAxdfe9l/UNfiu+Daz7G0XiA
CvsmhtHKs3FpxFORdir5TOYGsyeIGKWlmMC7d8B0On0QHsWWnFrLqqMJovz2kK+zh2nE/8SSL2dX
6zOXBhdN3mYsseeut/p4F431Pi8/miUE37WD4npnEY/HFTVBGT3W+ZHeNaWhNjl986R197knPbay
frg9pMUQPOBYNmANrgrQUlRatam1oCdE9oH3q8KT93aEpQ8EPgj6NVQSEpTZseoJpZxpLa0UFGBO
MRadUhi5dmCEL6VprNyzi7EoAVKvB+vHJrj8QJ0oW7gqu6ETQta9S0pERUuj6ret0adb3yrylSrg
0uxNoti8FciGrhqtelPoYYYyuqP2nrH34AnuGtntVpLW63wIjy/ubiTO4GiRG1+OKoslNQqalC5R
KoM7/qwV381xL1GR84CG3P5ai7EM1OBo47CvtVmsqi71Wqv9iIJI0r7oPIo3GklzBpvKdQ+ojRnf
R1TtVzbx9F0u8yNGeBZ1trEs7gvJTULud78/Tgf/RlcaaSOaSrYyvsVIcFNA3i4J2Xp4ckRV6AEL
yb6mPWC17qOsr5SiF2KwzJFzMCE0wGuarUJxyEQYPkXo5B3u47X4JR/iJ9lrVtKvpQOYHhtrgpYo
lZ35Yd8PSTXK+Gc4oMqGx1gWPlmSluxLLizgo9z3Rp99LwVNe9LbrqWTXqeItsf6Yw5vec2+cmEr
sGhAOFDDo0o4f2OmwlCYXa8GTg+ooe1xFu7c19trc+H4BZVNDXJ6I16Xt4aulIpBsAInVj7rur+N
RfXgV49FaG0lPH3zNUmZpe9IOm1N4hFgy+Y1fj/X4zY1Ek4Tt/yYaOUH7IeOaCa+3R7WwqEFl1zk
fqJAs1BEgzvb1ABgnNItj14rvvuZe2cB6A0a9evtUIsfCQUojJOAGlIlvDxJithApixnBlHOzbaD
oJCsh7G1ssfWokwDPksIk7ots8o0Amc0sMkU+2ct81YO+qUQk2Yg2SuFx6uHKI/HsO7xfXHaUdi3
CKPBW1oBxl1zExWgQiAAOHihJYDUvxxGmVdDjP2l7/hSsc0SaxNV0kZAWD6L+5PuC5D5mv4XivdP
ntq/5vnag25pf9PhgR4ABmGBzcpWjeuhKTzHi+ST1j7n9fdUaFC47CK7hvAeKtohraUdBtR73ZM+
RdK/+JLnv2BOdu010S3UlF9Q6eqzmLmvbWCtHP3Lo5y8M8klIQ7OaYN6gPQQbAXPERIr/SobSJ/2
g9QeBbMWHtFu9A6qRhadGS4gJovE3UeYBiQ8CKBIKcvd7R2ysOfJZqmJTn093E9m91+XZ3Ip9prv
1NJznLxpxS8vW3lnXlOIFRO+Oi900IJ0kudq/hmC6FxCaeCwR35SgvvhY1Ue1b/qotkjMPWAL/mr
EsmN7dfol98e38LGQbsMBjFm8zze53eGGTVpXQlt4KBb7m4ipcdrPU7W+gJrUaY/PzsB6lBV0rwj
CopstkoVvVmlISxcBgxkIldSctZ5eF6GQLUzswzsCXngFhXa34MQfMIVp3wYRz86Drk0nCykg7eK
0a+9fBYObIAGeLdR0SHxm9dvC3UMLZTdA0comnu9r+9jc3yRu/bVG9S/NcaZlspZqGkWzibS7Wn1
phWhaIC5dtv4+QcZLdSNKYb+3+fprArICDTDJprwbELdAO6y1YyBMyiHOOs/mMqjFDeboloTAlia
vvNAs2RPEUe1zEwClfGrizq2UH2s0x4I2Vrde2kvA2ymnPx/pqCzyaMqkkvhkPtOo0ne1hi9/LX3
tO5RLwGQ3d5Wi6cYsFxrgiDQB5kXefMhr8Ics1NnqAR8v1IacH2E+aPh1n0OsFCyfUxIej3Yksq3
Wy3EcSyPRP2X0jVrdlSL455uLcxCaK3Pt0aUhi2Ckqbn6L35IMUIbrbu1o9XXo6Ln9GA7i2TTvBU
sC6Xpp/kqY8Lle+IWf3DDLPDMFq/ooKKTl2tZLqLA0KcDiIGOB9w/pehJqkwrTND35EAje+6YshP
jVZgLgh9eOV8XDpWpqfqBNWdkNazS38Q0C0fAr4jakL9qYrpCmjFs1bpw9brJfmp9Ap1q5TFsJZt
TKt+9gSCAQm+aCoKTgWcyzFauIShKtj79GjS59y3EIjX7Doe7CEHuE6dKzZw1zAQgd3gWYHrbLl3
B5wVbq/jpY9KlwghOuDlKA/Nmv25WxqubMaJ0zeHrIPZqmMmN9wpXbiyYRYDoaVC94MDFCGqy+Hy
kBxKTIkSJ/bbQ1W8oY1rS/VnJK9uD2hp6WCQMgkES+xPbXYGeHIkDC0eeI4C1c+lLkd/X6CZcDvK
0mjQ42D/4/82kXlmo+mzEhvbLnFwdbJLDXX//luIqFYq/LwdaHE4Jq6h06E2eQFfBnKp6JZ6UcVO
IzU4k5bJh0yp3xstWslRluIQA5YB70uSrNk2CINesXoDTlI6VuReilfYipUdxqR6vT2gxYPzPNLs
A1H+bUtL6mNHUoo9fgU2UhWPnYBVaKzdBYG+1T1xj7XAp1HX7DwOXtVM+nT7NyxlK9Pri9VIFcyc
V428KqwgIY6xgyjCO+C8Z1RR97dD/Hn+zrc32GX5T09rquldfjgJSah0CNLEsQrtRS1GNDCCbVcw
vCjbcLYBN1Ar2+j6R4WeQ9Rb90kW3gFj297+IYsflnxpkuChljQ/tc1wlBML7J+TyUW9rYQC3QcT
rqv/Lwot1CypDk+dNa7E2QaPkigImoYN3vVR+JJqgbdHd8NLbLeB4Xp7UNNqvJpcQLoTII6K6Rz3
UoaN3qayByQ4H38a+b0FmDFJ75VR23VVvbsdbHEGTapVpGaoncwLzpLl1T2MqZTVcgJuY2MiGhtr
7KVr1fg//zp3KxcRug5zRVboEhi2J1Xq1CraO1Y2njTXPJhBiIlFu1fRMcvtwcYoV5W38ig8oXaG
jZF/rPCEXjmqpzNlPrsa4OSp/0aJZy5KiK5e3oHZBFUUAyfCebPe+MqY7yUzNbeG0SaILBfoA6XW
K9jZNXmqpW87MaQhIiEUelVMSxCT8VKpSB0zro/WIH0tMjQ1BnK7XY+vCSzGNbGQpQ9MtYcHP81a
9eqJFIpdG7kVwO9BeEzyCufBN1X+9veLCJy0ZZHO4H2jTxfKWV6PwaHgx5j/Oci5HIo6OXSi9GGM
11SNlrIZaNqYqqEhZlI3uwwTuBIZk2UBL5e+Wki0u94vsWpt33hr9MRupLU+7dJJiv4yj1pK/VBa
Z9dTkpjIc6pm5BgFnB/MxvNiXFmNKyHmJQlqHWPkmbS5U79O7oa+iD/IvtetRFl8o6PqT4mMAgyb
fHYBsouGUixpK2lBYnwd3D44CoGQoOrXdsc+cqNDm/jSHQLELg2NQN2nzRCvtU6WVqLBm4I9JwFT
nd/CXgsruNZbbmFhRDsxfYsw/0vjfmWwSxucMucEV6Vye+VfFCsZJGcMv5xWfTTB6QN33rRU3jlS
fOHRCnEsklbuw6WE6TzkbP17ZDhBZtEzrrkRzKzfJOWdnFm20h5vb7TFi/c80uxDjmpN4yypaYQH
xjEto2Oq6rsmCfdNoN13UJjsGN82E6qKJdRf0lTfpqbw0rjhSoK/tG4pXpPqoB1I5UC53IqGZ2AQ
2ZFRqT16anGHwdm4MtalEEBMqKFx3y44qRQIU+YJDVnQXv6L6Sbug2ngsnx7RpfOFLzkp9sW6DaA
rcuBtBny4YMJYbjHKsn3XtWQOsFTpj3WiHMawsfb0ZaO/8maRUWnlg7HHMfgiaNX9QkdNkXHJjVv
rWMSW3d+FD95kfJgxe1aKr9U9gUH9E/EaZbPjmZLqDRND+m2DWH11OaJv0nF8h7bYJAnSfOAxupe
aHV7gINom4aKwV29play+CGhwZoQWigPzlMMrVUg00kFx6j3UY5/jBAkb8/q0sECVuh/AWb3glZH
9X9Iu7IeOXVu+4uQwEzmlRp7prrTneEF5XQSDNhgZsyvv4tI95xqyiqUfC95aSm7jO3tPay9lpHV
+KqpACE2tAxvOpO/284a+F53zQEERDsRwkDzuNbHb8lHFAKZgb5eYhpW6E7dswVJQTvn353U3f7F
mtA+Ac0drthFykIL5ncmqLBPSAMffOV8Sh2x9e3ix3Uz2gN5Zma+HmfHIx+pEl6DT+d6ccgSAo1I
oPoSY5fnBeQg9tetaTfqzNriQbXMwhhdB4uauXpYy0LJwJTurYCFrluB7ODHNXXwgIKDxfJkYDQe
cXr9VPorPVGt1/h3Ie5ygFPWom6hAgTfZHf3I7Ogg1Rta+GebCt+8pPhpSFriG7t4QPvISZvMel9
QUoLZZ4uKBmIIXpJUFyI+5vEdI9jB/BQXdxc3yftqTiztfDuFaPo8QrY8uMgCys2btvaue8nepPD
C/dqWou0tItz0TZBccPFvwsvLGgrlVkDe8f6Ww6AiFSb2jdQd/iLQsA8nDMDCjHvtCQe83MPIB+G
iK4OvpvGsy3f++zt+rfTejsMqgPdB34X1C0/nr4ysXmfzEtpRfITUhq70nDfr5vQnD6k9iBuB98+
yr7LBBG4idg08KbPY7w3+B0EOkVtHVaD+9yM9MEvjDeVQc3iulVNXPXB6ryHZ66iRP/O8xNgDdDA
egR27BZndeO4HTi0p19kNL4bYKsv2RpcRHObQdCFziimIiHruPyehXSHntMck770rpZ5CNZgDx3D
62vTnD8H6f3vCWlgwJbTsYDKQlMgQ7sfvDYI4BKMTLCjSvFGVmtwYK0p4BwsVPG8eSL342dMxSgr
AvG3kz/zTBXJtiG/zDEJR7LGZKQ7JjNzJkX9FXH/kmwwzrPaLFiXomFQnmzuHc0WIzsqwIyGNHYk
Sw/Z0Kycft1uYd+xNJSeLotPE7d7lABkeiIZj8aA3A1N/TqoNX+hC2uABQU6E4kgFF6WSGdBh8qH
MPl4Mtyb3HX30nkcyaapKfgib/vgU1J/mUC3ajsrz7LGM4JWBmk0+qnIdpdxrygCOWS5PQDDxkN3
eOf2nTBuhuIokxUfrNk9n4DfE24ESeYFkbUverswk2QAzv5kdHcqA8Pd9I3UUaU+m2W1uX4BNPsG
a2hKYM4dLnhZoLEFNN16w+5PImAPRuZFTeG+pm2/u25G4xxxKgBfRQwFVmKyiNTGyp1co2/7E+d9
qNhbsIYi0ny1DwbmdZ45qSymIvGnAUjZ8pM5gL2Dtzjpj57Jd7S4k8UaD4HmPHywt3CKbdyywfXG
/hQYfqgI0i+8jfgF+7yNMGF//etpNglYrxk9B4Q/6FAWi0sCqAPQquxP9vBotWJbTW8JWatIaPwT
2MbRLwJztH3ZbiMCMz5OTbpT7G37EtMXjhvONU5F16gPNIM8IFdGPxh8dSiuXAzYq5wLyxKkPVGn
B3QNsn/VlyL+JyZvA3/N6/CNHZGa+BH7adAN8/YArLjJ8fo3vVwu3mrw2MwkmahPWosNlE3AUP5k
7cnBb+DOTcZ2UwsNnZWA8WLr8HSC5ghLRTMa5EPzuT07lx66+4IELWT+6tLcQ8agDMFv59xLpNcr
juPijsHUTJAHeCUm5EAd/9GUSjhzkkoaUep3bNdZfXnHC2ONp0y3IMShoHkANBDV98Uz1os87wZk
jyfajSfAWu78wT5YDf/TI4/FUEwWYK5/ZmBYmkmhNiqGlMQRQrco6IdH1DPDoHBX3N/FKZjNgLfd
nRF55KJnIon0DWEbcWSPNRzFsHHb9BHA9M2UFSsHTrc9mDb6ze6GCO6CzqbmTtznQXIqisJ84Wbi
vLpxsDZjqrUCOM485oyS3/Ltd9BV9iqrTk6ZGuku6H1vOyVFvPvDy4PPFkA3BrIxHtq9y9cwsFKV
t76bnALyq1HflfwmzW9j8c8fWwEdBjDjwMaAJWWJxeTQJ8hayhkARvP4waZtgcJxy22brcVmF6/H
HGmeWZq/6tkt7dIpH01gUU4NtGAAxzn1RGWh2wOp5qb7jPgvQpIf11d32TKcjaL4BFjcTDm/7OlK
OlkNqf3k1I45AD6BN0PhPLlrHMN9SQ0yhI2S2Sa1Csw5mhBGLmcKbs7BqNrxtOZ/GgrPPweznBiE
ALHYBfQjyPJCMLNJTmUA3G3xjKnO0Ha+2sGv6+vWOBDAZtBmBlYO+OVlyme1ilgj5ABPlheDKD0V
1gEcK8mmkGm7v27qInOZl3RmauF8W069oJcqOU0KlLhKFZty4mDUAgaJ19Nmgl7rNEGgtq9X2vXa
80RReMeDCjaA5ckVmVRkcAwjyl1wDU+p/IVEZ84xngA6fwN98TeKHvjKBmo/LAr9qFNBdwuZ7sdD
PFZZIQZHJqfUrg5ikMDYV9sY2rvXP6rGZc7aAw7QpOAjvICWyNIWTuWx5MSB3N5MqrEecwVZpa5S
CtTKKT1ct6fbxLn0gTQQkEbUTz8uq5yZzLwJvgbqkqC1BWEFUKKqfOy7B2PcZdWusDCMWFXjWs1d
9z3BxPmb7g7MAEuQQoFBR8K4lZzsIj4wleZh5YGs2En+4oPOPewZyAwNgSVkBoEAagp5wk4VpI+r
5L3xHwIXIk+frn9HzcuAxfxnZlFqaRHzGaM08B2ZASVbnn+HqtXKc6r9ZHPRef5cKN8v4AGcmoPd
U0C2WtruJv+hRutadGsQP+1Kzqwskomq4l2n0MA+2WWtonyq+U1B0cK+/r3W1rI4d01sTbJXMdaS
gFJUQVe2LxEqtsinrxvSLwdtTbheVMCWKZiDQUCkR/P+j8FpMN2DxZoVf6RbC2ZB0bUBGhg80Yu1
VLmfTQ2QshFFxBNaTSF2bFBP/kjMlROgWwx6ptT7vRZklB9vKxRlKAOLQhzxhL2AaCpSCVlxCNrF
YD5jnvRCH3+5GNbBGRhtGUeiVsG2cdSPwVbJHQbA1kQpda4OQa4/Y/NnduvFlcln1DiRLI6ahoO7
n9TuoYT0pIJz3Xic0pXnSrcwPPPocKPvjFd4sUv1yHu7q+FZ63HfCkhDesce2f/106YzAtwOxoYg
oQOqk8WbqBBtAzmXJKcuL8hGxE21c0ZvDN2uoLv/zdTiQfKVkbtxmSYnE47G5wDA/zTLm+s2dOcN
r+wshgKJEqC8Pp432duumKSH4dzA3GRduinXVJ91h+DcwuIQeEltkWTEWz7l+3GwNukkd1B52Njj
ih/Q7QzuJ3gJ5lzx4mEdOreHbLWLXEQa23gij7x9LdM1SI4uNMHcDBBNSH0R7c2/4jzUxRLaNC0Q
mhQSmh9QsfMOiQ99HaWMBgtk6sDTfgDmYaBipXmsXSGyBhBBAy558aLmGaRfhzo3Iul7wGaWZnzL
s9I+iibmK3dJt2szoc/MX4XQYcmID/1GWfRyMiJ3dLeD+cXx+m2af8Vx+fP7hDSYomKHRBLDhosn
j0zWiJkQUC0ozF0bk9rEk/1UDj+uH/P5kH0AL4Ew/tzK4skbAJ43lWP4wPTZbyIQ+xIygWlQ8k0i
BnD7Dyur0toDbQV6JSCUuEDAVCYA37VX0ih2433QgRm8z8NiRutDMvuGtKgNXV+g5h4jvgMBD1gJ
AdxdDiO4vmEXjNU08rPhuwrE1lTV5+smNKcPng2Dp/OMDroKC/da4X61dCr9yI8fCHsBx09freCh
dJ8NQ7Tzs4Ti7UWNv4mHSWVFFkSeUWZhwa1Hg2Gqo3PEZ9ePe+RTawyvv+tUy5NxbnL+sGf3uSF2
BVqONIiGbjgYvDkkbrljgj4OaARZDF3+jB5Y1r51ffNkTuNukPzZU+w+I/zGBfcvJgtWYoBL1BFO
K8YbLSBEwO+HA7T4TSObbLDTwJMNyYs00tMg8l3Wi9s2nrZjL39aYBpAD2TY2sxeuSka/0ZcZF7w
bz5euGXUPsJUjHHTILIBOjo4XtxuWsLlgdUJppoFhIgltFUxLbhGXXPZmphXjf8ZmDFYh67Ix1Vn
PKfUi40ggvCScz8hRz+OjTAfUpCW3veVm0FdJmf34NGWzwKMArsW/ZQbgHp+Xj/nl+XV+YdAaQLn
EMV2eL+PP2T0/LRN6zyOvBSsGXXeOGEySejGZso6pn7efxMVz0NviLunumH1fVFj9rQAb9inuCEl
xKJAaB3LsTpY2MYxZLVRPWB8Lv9y/Ydqt+rsdy4uZGdJgM3TOIhQj2ZgkJIqLPGWv7YKM12y9dhh
aEx3G7Byba90ruD8Cy0ujVWB3r7q0jhqQWJN2S3HXISRb68vb/5PLm4mthyxCRh4gV78uA25D3nN
gSVBVNvOPoCu+Jiu5eL6dfxrYglMGWTSFYgWaDRM+ZtA+9eC0sIwrAYNOjvgSkJcD6ZV1LPnv585
mWKghue1LIj65Bk487AanX3S/fzz7wXPjMFrdEcvtaQy0jl8suDJCgj92flMw/183YLuwIFADLcC
yRaEchZvtR8UhVvzgGIG1Ae/hwyz4JvV/QCWfIdDtvHT3XV72s+GDAU4EUgPXExhZoETx9lgBhGn
jrvDGLZEhFAD9+VnfM3nzpdledqAmPvX1uLSQ5sykbU1BNHo0J8uC+4x8fbgBAraRRLNDfc0NOA4
j0k4lOZxlg9UPYlGn/x53DVPWsD/WFBwRBrz8aT0rAE5vVLYRLDE1KHDbfcdIgFAYcpcvE9WtiYA
//vZvlg4Bs8RIHnzDM4C9VMkaZtnYFWKms4fboCMeJsksTbAuvKHPuflzmxyta0rz32FIqR9w8Fk
iSk6oFx7zPlHKeuLWZWpP7JJdAcHIkP7xu5mxdRg2ASt6+yHnMXbsq/IPZxlGaKFxo7XD4oubpjb
buA2nEenltFP1hqqrSc/jnI7O9je0XWPrlntoDGAobcVt6SJjPEu/2drviRnd9kaINKD7lccJaUv
n6nF42OnEvaDsrLdyL5am2rQ1bmJDxoTOuMDZqH5jwZpM1rAHzpxZKSJevHKNr9XPiheBzymG7tm
3/sp9h4M5foR9Qv6jzJMMwmFafUnsBasTb3qfADCM2CBQCiJdufi0ZlombVuxYyIGeW3KobKlyx2
bQmyTLDvhLWQv9J4DTygtYlitweI0/zsLF4CvydFK1t88sG4Z/W2cz7LSmyMHpH898r8YyZLPP+Y
6DVRBkaOBarEj99borKT+DEOkz1FE3nP+iyk5G8eN4oeoAe9Y0g508ULirktibcmiyM22r9o6j+h
CrdyUHXe89zE/Pezg1oNQxaLBCaU9RS4t8lwcLro+r1bMzHfyzMTSWenme8ncYTuz23SxN+mwnz0
TbqS92pDQzrLrWP+ZHaOiwPQYfNBOSDjqC6KR+bIsALPXD+OL3ip2rCieOy6SfzspnGbdM2GS2vl
5dM5mLMf4C2c5ChdA0gx/ABRIC9JqruxcO+Hwn7hybiFCPJa8VQX+8wDoOAiBFb8gqEjDwBYKCH8
BI0Wf8+BqFbemkKX7lIB4YQEY2bcQab6ce8mkHhCOoXCROpxRLSZ/YrKGtmbfmvdJl3eHpFtZtu+
AoTs+qmZd2v54mAgDDcMoQSwzQvLNvczwSiix6LPvqA8dHIyeytHIHTychcoQTaGP4VFs4a913lu
lFVR1sAcWnAx1dq09mT73YTaaq76IzdsOC28YxjHNsxNHTf1X7zliMMwsoFCioeC4ccvbLXw3FmK
NC61PyXpLxY88uRTLV+vf03d0QygigKsEzodEJD4aMXvrYzzgdAITcGdBUc8lE9D+ZpVIrSsFQoq
7UXEIAqiBIxgowy22Lp69G08tXMEaCY3ZW5tSdreAq732pTGMw2GO8sRz1bee9uyJV/MYm0MTHd0
zu0vorS6sXmLc0WjvpUhp69iOgS1H/b9o4SoMhtOg/px/fP+pvpYnlZMYs8jhcgIEVp//L4xNjBt
C04jw6xSKADXwPck5ZQ+QxfE+REQET9ZWY98UKYxe2h9NR2aOs5QIsk7yNOyL70acrDQ2dWTh9R1
18tsehIsxtQEZ59LsDQdoI5QI84cxhXwjPZoAOQ3g5IAZljW3/sqgFK3n9DI7ao9KmCHIYbMa3lw
MMAHWHx4/UvpfBaeMuDuQTsOAuXFe8NKu7J6XtCoCuybuG5eMb/wft2E7gafm5j/fvbeNAQaZJWf
0siJIRbF3xEObpz4rh0/Xbeje9cCxFqQSfG8uYL30U7SgcAczAKwY/jZhnuucaizYtzJwOA3101p
9wgYBjA0YIMAb/loKrP71kD5gEZENg+yE3sEWLc9Z8+T4jf9uEb0dzkIhegGc4AY3gLHB6imFvZc
ozbdtK3h9juV/1Soqm1KH1JR4WgOxsFqA3I7ISee0EnFJEPVQlezyFEIDqsMc4KskdDrtbm54li0
HxxtT+DIXPw0d+EquVE2Xu+h8DcRZw+ujL0nt/XaEJHOewEnj6Fd1F0wTLpsEMmyII01BYiTrfHJ
zdgPG7MhHgdHaGqAVBgtUF80O3APPVeFfV9OayBLXWEPrQPwZCBJB+v3Uk+K9PlYydJDGdqjoW8/
2DzbNO0LpqTRIO33lYuZ2sLfmP7Ki6u5Nx/sLtzmRMZEGhw8i6Wv/glK9UVa9DhCODBs7WyNW0iz
l6icAbSBKV3gKJYzk1PtKUwloKIvE/niQtlZuWYTNqY4Xr852kUhb4Ww48zssIzJAJUYS+Wjpg+p
Pu+GZaoOJzbFW8cf3oIx81YuKtEETEDdmJhjmvkqLviakop0fucLOAXgHj+5LkueOOmsZ1/Y1q90
CtrtTCf/ua1AiT6VhNQhqLLSBxQZsb19Y9U3skvpA03tYZulfnJTMbPbSKMZQlk73SapzDFs69zf
sKYe7pk7WafRqZOwF22z8YM4+FIVCAWR2XF8ztTaXf+eun2bRTLRPwC58gVKNrCnRHhtTqO0h8JV
hV+/y/0/d6zQAcJkMJrpaPYsb2CJhzauMDAeUejjJMG4F9WT29CVl0jjU2e1IWA15kL2BZtpbcYd
xEkyigyuDgfmHOPEeQRUcs/y1Agt31g5iVrHMuPsZnkFtFGXD+1EU6cBs+NcGDO+9an94qXybszF
SU0EqhuCwbPHoVkbuzRznnlQrDz0mqcXqgT/2Z+P7tm7mBdxbqbgxonGtrvt8+Sudf2VCSDdbQOI
cKbfAdT9glxhSNqptnDKo7gpyK0RkPplLDtMrXs5vbHZ6Kx8U+2SgMK0AZPEcPzSi6Sk7x2LoQ9h
mY9uDgRfsia4rIklEZkDNwLMiIZHktCJtGWFWJKbjyJ+IyDkAMFcBc1RVX4Zpn+6tU+ocyBo0WHe
Hx1cDZGkEZTmKPDIFZnYIzG/J4a4LQUdQ7uGEkCbx+7OQL/l+rXWfchzq/Pfz85GUBdMNAbK6KOw
PkGX6ksnUYS7bkP7KUH8DXZiYE3dJV1eETtZKoABiZyp2+TxAPmhLDSmr6I9dc5z12RbNa6Egjpv
RUDNADqIWbJ4Wbqv2mYAptSkUZJl/wSd9VKbwRSyeI1LWOdL8FRj6h5KLaC3mv9+9vlckToyRzM+
GlL5brvypuhztvFt76eVoQcWS8c8XP+Y2mMyc/LNM2pz0eujRYk0BGezR+/Yj0dAkFu1DWKa7myW
iY0JItldgihiq5y4WnkBNHcc1BxQVsf4wpzrLLI7QMRtkA0kftT34wEUpOFoubtiBMB2xZloNg8g
fR+RGIrdiMYW/qpGj3WYMuJGjjtElZ1/Goz6U8vXhgcu6VOA4Ub5BJNp6FhcPjcGpDakTAYnsiZh
Po7xFHylBW/C1qn6mZicbf3Bq+9pgVfPFoUJsLAVHKDQlB5oR+EMars4VIE33gfD6giM7iMg7AeS
A3ilGdn+cZ/R0qjMyW+dKBnoi1GZRxfs8uCxj9dA+pojDJGZGbiGoah5ov2jIcHNTMZe4UQ2JHRh
JHSBxqrxylvpwSdr6lO6QwT+CDTvUWNBE2NxiCYO/UChhBMRIyJ1sbUxFUid14m8/PE1QaKAYiLY
tmbow+JiUlo0DhTm3YgEL8wXITEfJvM1d+5L464zvl43ptsrJCbQCAPN5CUwU7K89KqAu5GbDP3G
mJHBbtqBtqny/wIBiNzsP1OLWJ3GpkcwhO1G2fjiyGfI6644a+1xmAmj58LfpUdDTa6nQx040cAp
wGtUpVsuTXWT+RbkfnrXv5+BJCtOTWs0mIMxzFTCtyzOoCd4R0Emhhtvkm3Mk13u7FKH3rfFM8tW
ngaNAwVZAt50YLhtByDyj+fdRSZd5A11o4IUvxwmN4Vf3PS19ebQ9rsaik9xRdaUiXUHBKEfZsxA
Mgnri9MI8Qk1BAKnEYO8m0pEFjnafrG9fgo1TzlqaSiA4wlAeLsEhxaxKJKhch0MGT7KPg29NZ0w
zTsOAxhnRKUdA/MXBHZWWvsT6qdRB64JJYzQSP1t3/zq/ce+QJ8pOQTjl+trInPpfFFfQ76BZHHG
082TXh93S6Zd0wkQqUaQRm6fprFntynLvYNjgWLRlShoeh5AFFM2mZup95q7mnbNY10qsmF59lP6
coxyTAN7bF+iJ41AMfYPcmgANxfgMAyBp8aM9/Ufrd2ImWNlLqxZF6Uup88KNDXh45IqCzOBUpoD
JY8VI7orM/eA53oaYqflkBAxoQvvV50TTeZnRXBT/SDsq39Ijb671a/cT92K0NEHvRdgV5jjWpzf
hjORGCR1I0OmrzVUybm5BhrRPQznJhaPPmOj2RpN7ER5TaYw6I098+AAEAjskl6sXBVdqQUYBYy9
Y17cBoBk8QzZtsHjBEl8lDSJtykV39pGe8eyYjd09jeD2w+pqHakSN+6qVjpV2lXCleAQA1PLm7q
4khPwrCG2oTtsq23dT02OwPjXlHpWMPe5apacXg654Ms15wrLhC8oIvNk67TtlxOPkrUFmTn7cOg
CLAZ48oZ0UEF8GRg2hMVENBOkoUda4KkjJPhm3LhcheKhZmIqkl5T1CWdrK5AG4fKsPsIPpjOl+a
2My2gSficPCZsalMwQ8QMGZ7P/eHTQ7c59YBydoXr66zk+pG1L7KOL8tFSR2kgrYWhvszl9LzuKb
67dXtz1AtiEkQowF5uZFMy8Doo9ZvKFRUBknFnsvsSuPCWCnGVnrHqyZWpxC344NlgsJWKYoMXrm
bicqoVaOBEn98xeLQmgCR4Eg5aJ6o4q+ApIRlZUuc28rDPyZ/q5r3YcxMVaCd93ziiTvX0vzms8y
IpAX2+YIraSoab8XhRX2wTt1xi1mMEK7+ZHx3fWF6TzTubnFoaMxK9PCQf+FewQkXbODP163oL0+
/y1oyXYLDGTvMwYLMngd3W9m6oQ+X+uO6GAcIIv897Mta7+iqmndKECC7WbESyVfHWf6ktH6vgeT
qUnbF4dWP2VsHKAttIN400NJ1lgE9AuFj8czC5DRsvrGQaHYUjL6qMwGj1nlH5Ig+SqHP1amRtaF
GYx/zcw7enZAkpzZDmBMKMyCpiAPyLtjBXs091fOoXY1EMT5XeWzL0Z1rWCUhBqdH6XJ5zL9JpNf
PF1pS2ivL4q2v2VT0TVZnL2M+YXHejTQmPHglpgocYEFyT4R/un6CdQVEDFK8J+hxYuRy67F6CFq
2bGqt1UzbiiNN03/VEHCkajP4DRtOz9swNCl1oSdtfcLIYY797lwKhYuyuYY1U4SH58x9r/KrP8M
iZ+VK6xfHloCsxUXBXv744lwGyYtmxMvSsyvScLG0JBVu4H2AQ+9tAGQFxxavnoSpXHTQ0hrBBrz
+gfWBbbIPTBwDQY54DEWi4ylWfgQg/OjgZiQQTR7+U9rOMXnsvWHZyMwu+/FlAy7TDVtmGbxtBIQ
aAsRuBAzkBFyVBfVTI6qPsmE9CNr9G5ZmR/Qtt+2cbexSP0p8P2DYupdJtkPe2xugD8+Zby/paLH
IHV/Kzr66/rnmM/tMuYGkib4XVydIVUf92MYkqnry9iLJqNLwoy1/X1SpiIys0Y9NyxwDgmRf9G7
/y3jiSkjuJ4L5BjmowsOnJsXEZAegb1MAtjidGFW9M9TP5k7Rcp9YnVHNv4FegciG4DRABwIAvDl
WGUS0NSsJ9S12uJb67yj0eqhIe4FR+Wu+CTdOAFMgd4Z2dM8Dr7IZsyYTxPvLC/yuRQyFEZKt5aq
gUVMG/l9YtUbnoA8JJXZ7AZm8lswC/L7wW3kqRv6/qbNmDpWqS03ylDeruLe6frW67zm2Q9cBj8e
ywyPdNgFZWe3bYlQrWhC6f35wCQ22Jp75x6S1WVSxxvHjJkN3wximW+NE9/GXvklBvXK9cXozjF8
CrrnAYguLyQOOLpInuHhQQtAayAaCRC8eqy9+N0qhi92LdcwUzpfeW6PfLw3fhu4rTFaCOwncwtV
9ce4Wqv+avcHSE+8OQDjoh/20USv7FS5kHCPZE5Dr/zuWdWGOIfr3033roF5AscTfIzQS1y4QycH
K2iSNkgY5E0JcZmxqI9VZoB3dQ3eoF0OZjmwHgy1XgzVi6kdlHAHdJ7t8V0qlAMn/wUl4ZUFrZhZ
0oyD6y0bqxpmLEdFlZMekeTubG/tndbuPwZCfreMZiGBj5uTFvlYp5jQjqx4/Jnw8p5wZ6WVpz3S
M1/HTAZ2OeOXIFFIkBEhjg/EJp/sEOy4kgGeQZNbB2Mm1w+C5rvhVbRRsILQHxpT8685C9XAEmNZ
co7lBX/hxRCSHmndGu5uzcgiuDGTvOt5hhI7YeLgTAfVo+8brATxmq0B2BVJKWqMiNiXjld4BSWN
BLYjMPtXcLWBSZ+tMfmt2Fj6zjjBsGI9AUYxFvFL0qp7mk+v1zdEE6hgUtpHBI1wCeDIhYepIDMs
LVF4US/LPVTn7vpmeB4Lse1tYLzp9B1Q5K+Y91l5tzSnDp5gxqR48NsX2IbUwqx2A83dSAzmDTI/
J8Qk1oOlur3N2qM9yRXgsO6dnF0POOFmiUS0nD4evIrlZmfQ0otiQZ4d8lmy9+Te49O28j32HJsJ
u205A1ot6DCXLKxIiHwfQ2Zzxxxufu9yU9wAhba2w7qjimYpbgMuOcRsFxec1F0lCZo1EfHujPjr
COVsm61B6LUfG0qNLpRCZgT4IkZgmQ1GnBaz/RbQMTOa6jCZ/HUq/Dfswq3b2itXQ3emgHpF1X2u
JmJE6OO3VpVrZAiw3Kjhog0bj27TqfkK2OCu+K0Hafy0aO4CT78WBWieGcS8/xlefM1gCJDrEoVC
PHh4hrzb9C540cj7QOPt9Wuju5kYVMbNx1HCkNViiV5D2l51gx05fk03DbqYBxcUSysCRLr1ILP1
0XdGn/TiQ1q0GyzelySSSFhG27+hgoCA0mi28G5rR3H2iosYHaUc4E1nOan5xfm4axm6vSOwtiRq
lJ0AkgCqcNv/XHXlV7B52iH3IJRVI2u4/iF1Z2Wm9Ua5GQjfS+ad3ElGJx9ttNXlXWUOOyqBVbCz
72A5HDZQeP5iB4Yddhz8ttct67YQvbwZzuWjWr70CIBu5QC5J3Zkdt0nJoK7fBIrXkd3u5FlQ6p3
JtmEWvnHT1qkkAlglNlR0RxBZxTGxrZjX68vQ7dtM1MuaqSzXsDyHcKYAiq0QemgxoKUKrQG8S6g
RRySwit+EVBVHTmGGrdxCUKU65a1q4PbwnkBPvviLS/KxrWladiR1Yz9N0nr8Y1Cu3QrybDGdag1
9btThFYBZsEXHoxPniK+UTlRnJcPKRXH3GK3cZmtlF/0ZrBPQOlAl2d5BazMb8rRq9EBqR8qddvF
36n1+hcfDUyGiLYBtwBW4OORoEaRNmUW2FFf1m+uMxyDNP5RdfR/M/O7W3EWZ02ozMZD7dmRgPTq
tiRQFlLQkkZqyNZkh3WvC1pl/7+i33XIM1ONlXepqRJgHlKvIiHSCeMo/NLZqabLN6ZAM2Kwx7Xk
XrdVQGmBSARVLMQf89/PrMpOpc4oTHT9J/5liKtHm4udC3apP9+uczOL7MizEsHc0nYiZYjqU546
6dYVwvg6TFa3ZmpOgpYOGEhP5K9wFRACXSRJo2UK22aJG6Gq4YR96vT7JkubTeW7vAvTJCvvxaTU
viyqckub2NtIaYybBiyFiGoUYAJ5mx9bECTuxsRyu3AwTX5ourHckNJsbilYv8LMa4dw8rv01iur
UwZw8JOZ1Tn4a9z4mAAitDcx07hVZReKXOId8Cy4rdp791I6JGgjtOYzXj9oAw1DtxkYtNsNQUiY
luY31zCNLwj4yM5gqrlv1IhGJYrdQFg7QI+iIGaFuWvaL26cWGGWsnTrFH17U7tlujf7eC1b1z2f
uMuoi6CD7V60r8sqHRunBfAgMIOtbWM+BdIwhgKgPF9TrNVdAiTq6FT91iRcemGeBVPGfXiOsm/v
AUKKZBknIKByn4qeQqXFXRtR071eSHBR3wTAHErci/PfOW3SdIZjR8i1vvu+2iP7+PPKzUwM9a+J
xdkP0iTue27j9bKsrbLc52C0jjUkM69fMd0DNk+qI1sHPSnAWR9v8lTmo1F0vh2BCuKtteTtVE8H
TziAGzBIEGIyLOT5GvBA8/nAaIueIiwj8lgWJEFVCflfT9qR8uhmoGlYx+lKfKE5fQgu5vIzyIEg
Obi4zuUYd0Y5UjvyaPCekNZ86Wwhd0Iazs4ZLG8lVtSuCNVeNCgQw12wbA1t049dD3SXb2e7mLjb
ql+JZrQLOrMw/4IzlztAqy4YOCx0LH4u3ODYGeyu7iAR1BV/rBSClxExE1CQgFzhVCxaprmnEMIT
xBYqi78nHpq/4yA/0xEX+Prpm+/JwumiiY2zB9Jf6MosQQ8gXRpqHsd2NLTypxFbLKSTzUJB6r+y
hL3GZcWdxQTkx88HTtTOgRisEzlN++Zk+Y6KAo1zupJ8/ZZGWK5oprRBdwXUwhdgdIdMdZt6A4na
ERJuyhTqDrNX7o7SpovS1nW3RdmZYdBM9rOdNt0n1xxVaOO1hgRTnYHc2fMrJMKtQe+hoZIes3Qm
H0njfk/cdvzC6ehtxqyh97as0TygBhi8bZJvrCSWL/ie+Z2Y4DGctHE3yq7Yse1jTBBADVPsSewU
d3GOEmroS0ye+MzxjtDoqJ8wKMTvgiRmW5Ufp7a7qYGbpMmW8i0Avodk5NsRZF7GZkzibeHRuyyp
nAe8Gshkhay3JqYynhno2jalYdZ3Fu3dE5D+yS88lHTnBlmzr7Nh2teKpvuiLxvAH81hIwc8j51X
pRsghfxfqvRTyN5lJCSyM7aO04w7O6Z8jxpS+uznRnLkVst3bW/+H2lf2iMnzoX7i5Bsdr5Crb1S
ne4knS8onWRYbTC7/evvQ+7VO1UUKtRzNZrRSJFyCq/H5zzLmo3S0vZChW9igUO+DAjfy/XBYtNI
K7w4QwjI+jV9cd1Hxn/k+evtBb8WZpaARlKo0ZAI09Pat/QXw3kaccTSOFnZWQtXogc45iQiAEwc
nj+X3wM+JneStNLDDPJoUrB92dFD5YJ3UirhV5G1v/1hSwcgfAKhDg7/PPjWz25EuPimwuKGDsp0
uxmt9KnJspVa6VJbbfLrhKg7LF1x089igCjWtJ1oaChT23qNRi/eOmVJ3oqxHjZlZedfYfBnb0hl
Vq+9JuMjr3QZZHoXbRhDClQnaf3GBfEewe5J324PwNKAg5brobyOJAs3z+WA16o34iFTNEyMfJ96
zN0QvXvUo3r0s4rdt/VqyWBpyCGkBuUmAOomlvNlRJcB16fVeN/aHM1i5yPJ9eDz3wQKHRwY4R0P
iOXsEmWO15opvIFDbQyz8geN3aBCy1SZd92wJoa6BOGC48y/wWaZSD3wUaJtq8MQAK5bmoS4vCb0
CF9m6cDFS7KzWs4PZSYrVLWA5qIGfNxuf/DSkKKPNbHnKKCX8/uot82KxXppAOwi/umM/rkr13Qa
ltYJQEjQcgb/EYr+s1lTgtERFuU63hnRQbqbijiHkr/J+qSRNWjG8piiH4fXNKqbUPC4XCJlLyGo
UzAjrPR2iyT5FdSdHYiXe/QMD7TrnzPo85o2iwN0qleOuiXuKcKiCQ+tSTzprdmEjm2T22mJDNYQ
eQ3TEfO+Tdy9jks+g9yyanLLp3kF5KmrveujZfuJF+/x0Bp9NrERbs/s8lAAz4bOB+jKV7aKetJ1
icLVGtr5XY1ud2ThGIw/gELdRNBZ02m+SarHlHzcjrt04JsoIYODCwI9pBcuZ4CWuWdqwDKFdtbZ
/pAyc99KCr0cooFk67ZrUhLT8pnnH3gzQMjRREEK2+kynmCOqrnSdRS9rE0Clw0Wk6DPt7e/aikK
UOtQ6ULH95oBJ+OK6WPErLBNPuCnFEDuakPVypUyXVHzT4GP6bRJdAC750PnVHWcAOZohUn2llTb
pNlCSzTPhiAdocpbtRsXaIbb37U0W+geEjAacIRf3Zq4wdJx9Hp8F8HrOxWomSfGQQ3Zu2YWK9fZ
0llzFmvexAQmIZN4qVthTijUlNItoOq3v+bvDpuPIBQwpjortDzwyrtcDM3oiIK5CsWhgdvPLXcG
fwQu1/J1TXUVjHm6X3Ff8YOKiPKZtOMgHbK73HocDBPaAQM8GAJbMOsJzrVgNup9ZAZ4h9TCLyXN
QqtnxnODOuQW3EDUQ1LZbPPeqFs/osi0ceXavyRxkqNKeqxEKfN0J0fb/l4RMKFj5snAMmW57Q2h
v1R91vuxXtWD75TRk4fToeqqII73WrsvHNL9SaDvf9JV+lu36vhrwinfWv0IlfoKtqVuIYt7JA25
P6hy2Omj6n0Pd9eBRFmxsqeXVj+I64DmIxlB4Xy2x1jWeYPQR5SlVGz5hT4WQBHJDTGSlR2wtBxx
CdkoYU828/O7QquQrFmo0IceiGcvRgF3hX6Isp8qjuNXUav/wDhAVwVXBf4BJW3+aAZ12ZLUhIUI
JC7gN9269XYY6nLljbT0VdB8nNod4ChdlRyQQ0GWHhCPUItB2NXM5BEsgD2JuwdU6ze3t8BiLFQo
kdrjKsL5e7kDjFFCbQY1zFDr3TpAMYLdpTSq96roUYnTIah5uh1waW0A+gUJbIpPuCoEZD0dRm6O
FqB97qZuNMAS7GMGweDbYaade7mzKYr+gHQhC54E72ffRbWxHYoClITCiJ2j16FJk6B9KxXw10Xr
jvfpOHSbuhqs7e3AC+A+REbbAZUV/ICrI9KyCwEUfGah4NzvS2IGg9D8qHZwmzXtA4O9DXYG8aEp
4QW05x+a+rxoHiJjhaBs4ExFv/mVSgytywbbDEldHQ3crj4s6HY1Z18i8Wnfd/DWJ1VkHS0eYHTm
+qigJCcmS9DfGY0hmKzPs5juPLXm+Xx91V2E8WYFl5QRMJhUZQJ5WrTOXlgRgxos5V/HhOthnOo5
asFFmx5VWcl/HD4mbyvTer1u8QuQSSNTAR/tOvNlmfi/lLdIf+3ar6A2ARYICpBvxyxgUgZw//VT
FA4yXL493XV24j9la7rGC8saaGUwGywXqE1rTm0ohQW5KAeaTSlunsL4UAftBzQc4TgFhZJ+7Y28
8M3gYgJGgkUEwab5cafV3Cr0XHjg9USbKtpzt9oNkbayVaflONuquCxgTje9jUEAnW1Vt+Vgpbod
O7lpfwRjOTBpmBYnZFcBUbuVaZz+slvBZjk3HQZTo23LTl35CyPtN4AcGOIxlfGdjcZdXKC61stq
qiD5Te+tkQ2XTgdgvzCYENNBfXfu0jOaGSurFpZAROys6E13HywBLPVhkpxpk2Nlbq300VwTnV8c
4ql4raPwhnt5muiz2igMloxOh5/LKdMee1sFEX+FuP2BQFZmjFewMwuLBtsDCCrIspvXyKO6Rrk5
HV1MIIDNtIVpR4s77P32PC4FQTl0ytogC4cW9uUHValVywysmxOgVJtseHPBg0PadjvI0qidB5nu
zrNREy6Dpb00C6hodUGZ/25GDwnYrzTb2+7K9yyui/NYszObSA9WayliuUqg0UW2GmqU4J77EvrW
SSd3rdv91GOxiT0ZagUaVP9/3zrLhB3gbj0zs4uTbNIgh01E3T5U9T4WBzNb2YPXKQdk2U3TdeDp
gm0wvzKKFKgDfTAKqLmghGo81U4w0J1lr4S5fj5chJlfGaygJcW1jyWS6L6XCb/VVx4oi4sQVm+Q
6kdT/uopmepawhKhY8zGH60BzSL3QycrfZOFGKBUgok49QmnMJdr0GhECTZgUZx6XgUO1Le4evWS
TwMLJhvNf4PMdhPwqoQAilGcyvIpT3+P+l251p1ZWuCIgVIH5Ohg0zUHndcF9HtzUWE68Pyxuu9l
dNfG9xwvk87+sJ33lhw0siHJ9va6XrgwcV0iEUP/BOntXFWgdau0iSRkrPH20OXRMY/N8LP2qk0K
fG+jVh4+C2kKok2J9OQkA3+py9lCJbVhhYOBhKr7gfIfZvbVA3W46n9b/FuR3fHovyyPs4CzmRul
26NJnhUnSFBvq+pn0xw5nA1vj+HSGkR100Ind0oE7Nk5mHvV1I7s85M1fuuTd63847Yrzbu1ELPj
x27A2ITiX35SzTb2KPS6j236H9KZSUcED6tJuAqtz8vZMWxJGV4l4sTdZkcl2VTuvdDbldFaON5w
tEESC7pOE7VmtgZ6LaoAIm5qWLn2G8M85OjH1OlvGKHcnpXFOB60l1FDBE15nuUn2iDGkqMsanq1
30rPd9Nuw2PpN9r325EWJgdkIRxwQPqBTzkH4RpWy7KoI/VJ8HxTZT9TlCJbrq+M20IBEjZfZ2Fm
AydGrrtJO+CDaLVJsgxFsxJowj6IjW0uuwNEUv1BGL78vJPHZeDZJpK1Bp8NKKmfCpUHg/3ETN3n
+vE/DKIJLx7IDU5Z2HR0nCUTjrBiu1SYrrof7/p02KvxLapXDvKFOw9ei2DxokI3ObzMsghYJhve
6GDtDbk8elaxQYNzJb1bCzHbqThNjS71EAKOu7+Ajvyto3L16aFC5WOqnOqAxlzR41Sqd8ytEnGS
WXGoG/akS7Ez3bWk+O9jafYWuIgzm/ei0FGrww0OF+lc3qFV+LvuHQcKLcx4yJ2UHhVkyAOjTZ2t
tIbIzyPHfWxN54/RE+skYmIdoI7dv6k4L/1M4xB2EWa2HWznj1ZlHQjb0trUpOrvTcWKY23Gf7IO
bwtlaq+2EGbQGHDGaEb3a9r3OI0c84simbHXhOMdoK0ZvaqS6I9unBRfTcrTwG48CO5bEhV5qcOV
vBM8cEQU+bQmaZDRzgu4p8pDYvN6JxL4zzaxax4kEwo9ZWsMUNuMDzqAJZuOWyWoymnyWmZ5c1QM
1m3JQM2vngmra6DJnNeic5o9DHa6b73gXRDZdreNk9rDn3rkOQFn8d6lFXiZLo2/eSS20Y+Gtqtv
oi+EBt/0v3FmFtsy3SblHWQn8jug/C2gdD0YhZQmv8sLARwXuPr+6GTEt0Zd23fEarZGrXWB5Drg
4IUALLAz18zEFnL7i7mfzryz7WjHPFMex9yL7A+Pt3Cv8QmoRdVwTLy1e2chB8Fb6K++DHbmVUUo
dhpKRBZVJ73RA1uehPbNUJkP7NIx8x7oGkx0YYeisIbGGZSUFpDSlWfCf8A0y1NWO5uMpk9Zu4Y7
XA6BEiWgLw4QyrPRY6qACImTV6dBqH6Xmpm2a3nmbm6fAws3HGSpIV0D7UxUl+aFgSSlWkc6UAHj
prU2qVPCz7KFC0QZaQ94QqxEW1oREPsALgUoOSiBz77JxI5NYbCCaPBaUvohh9RkS04RywLYA64c
ccvBgLtGEQeEszlA30y50RR1UZ24OBbFm4UsJPbQ1BW137irXPspsZkfdKgF/i/aNJ1ni11zxxiO
K4g2AEiSRMqPtU3rvrviFNtfBHuPIUjas5+3Z29p1aPBBsQIcPOQipuVdWgyALIzeOXJ5BBh6I91
x/zI1IJ2PKTjntl1cDveQpaC2hw84Kf7b5L+vvxIGemOojLip0bFW00+jJDh19ea0ytB5sCvNq7b
ThsRJGnIvRlnx0GjjyJSn0fnASTx78fM1RGoaMcSEt7lySnf+/y5UaMv8DpaUw00p5xqvjLwYkFu
jzr5JBw4G7QkjjVcL+WJmco5RCacFQVq/gEXEPa3jFHbKyvVNjqUVtHdEqkPvQTmj6lN71q7bk9Z
y9KD0XbpA4N6W9AlRN2PUE3dKuhvvLTMyIKxMswglQTVdthRbvS4LYISLh5vY2t5e54OyteFwBUg
qp9Vm/7pO57th9Hrthpx2SYWbhzUniU2xILkUSVR2kXx04WMqM4DireYT/XhZEat9DmvXb9hfbLC
V18QZZpAfhBzBPAeVYv5eVflMYtp4fATEHjAfLE02VcyhVR0agOvO0ZyeKJ56W5FR96zPmdQ4bZP
JMmKzWRg61POtSNwOcmGcfcLMc18Y3RxttHAB73v4+7NKcq1gs6CwMblb5692qjOGosyi5+A9tnz
Tvvmtcl9JOg3T0t3tdEHvJa+Z44H4GQesggwM7WW8y5dE+fDNl9dXpQ3cMTgJ6LeNe3OgEH35/c8
HiXQZsR76xqca3suayukRqdS8I2lHiv20lmf56fhrz4LMhvIspOuC5QIP7HhR9YdIcS17cSDmZQ7
oItWPmgBE3IZbDZkrseI7kFm8WTKH412DymeINe+8nHKk95K75lY5a4x/+mh3gvyURbvbg/o4owB
k407FwqMYD5dngdKla7ZuTbON+ct7989Z+WBsnTvoXOBDioYx+gPzy4FLyli6Jfg76/c517dRxCe
y8qv8IEYe7YylEv3D5Dz6E8hc4fy1GwkzU43uJnj/nGmsm0Zb0byGg93jfxVtgdm/VgZuIXGAhhO
0HiERCm4gvOTVKg0B3oWE1dEbe/bQ6X3QQZ/sAN+G7wZRgAIEguME8V5shsNt9kgVRxgrD7aYDBo
xcHTXOpDjiDduQNL7mwYDu5yyy0C4NKLQEsqM/E7IqrXprKGL9TGLZdlnvPUQJn/hTTiFfSSHEo5
7Ycli+6VFanzym1YluBZPR5HmjpBajVcQNLXLTdd7A2/6jRrA05EtJd2BBPvti/9ulL8lelD83no
CHIA8JHhy4G0FFWyy6WFHrTd6lonTggVgL0r+VvjvUVmuTLv10sYaxfQHpDNMBeQILyMU6a4v0q7
SE9m8U/MmO/Fn37JXwaYreHRkXbtxTw9yfSbXf3T13VA1oCFC4TgKQhkHMAGBjxqjmyQmUwqTWgJ
EoAeLxM0pPKDsB8zfuyiN4ZnaQvfVO9Hl/zp7N+a94enh6Tb5XWzciBMWdNlgjBhwWHWgs3qIoOc
7aLBLbhqofpzGhK+Ey3xczgeuNbPztx2zskmYVG+3N5J03F6FRFdR3QcoQKLqu3l/HUlQNjNYCAi
uXMV+i5+P0AI6vuno6DbaBL8A9YQCIqXUYgZkRzvDuSIgwFI972XfXGGA+vESqJ/fQrBv/Msziz1
pobm9nxyKyu0HyjPBJp30r1yY3spEp4fermSqVyfr5fhZo8Y3Y1H3YsRjhjfWRZGyV6yd4jAZoZc
2WbXmfDEK8Z73QYe5RrPTNs61TgfgTWO7V2XWy9QuT1o5ZoQ4/UHIQw6w2AyA62NY/xynqrMIkrl
LYVFBD9ErN1rdfWbQup5gM6eaLqV5b74VZB9RH8doOGrh62qRskkfIpCpvV3Vhr5Lic+Ib9uL77r
RYH3N5RgwJvGAXW1uS1DQFQjweapk/E+E8NL49QFbgb1a4ise67UFzdZu3mvtxViQl56mqsJgD5b
8EnSeyAYFCQkrEp8lTPYIju/DTEcaiNfe75cn8EINikvogoBGY357oIrkYxl3ZGQj18j9s6AArs9
gkvzdB5gtq3KlLqVShHAlfth8uLWIAW+Zkq3HATZpWNCqwvd+su1p7sZU3brkVCafCNUGyjtxWw2
/+FL0C+AQwMqt1e4EsvRhQFxXhImaWr7kPez90ANgBQLhYuVxb04K1P2Bcwo3FbmFA70LPRYCRfL
jlRfkqz8YtFi7Zb/6+J1eXxj6gHGQ1UIqI6r9odBhiGHuie+x85iiKfgkEvIgxDNmwb9CocqM4jr
5g9IFpWfJOmht8sDOiZ+g36cLart7dFd+uQJywykAI56TOLlFBIpnb6LLBpmRsIO7mixjaicNR2k
hbfWpN2OoxClDnRk5rWHRLOyODFSEqZw5qZfuJ3vE8By9Sc9LR8mAITVRpu+GINSPffDSht66YgE
JAk2ulBJgd7L7IhE8bmsCqpUmI8wWPHRra4DS8u7ryOO512vE360DNmv3DRL5wkUZenE4yLQkJuV
WziqzU1HsQMHDuUF0ADUo9Ug5y1bq7tDit+tSGgtxYMOA8GrAdhI5LyXM5lKyCjWcUPChtp71rqH
hh8Le5dFh8+vmPM4s00vwUizSimm74q+q7w+QFr56+0QSxMGECm2tjmpE8xzO5FHtvKoVIBAlnsr
yR4tEkEyuR8fC926Bys6X7mrF8fuLOD052f1vyKhWeISBOTNd6u/g3b7ppKvvfn5RjEOKpT60GKd
wLFzmnFapWlsqWlNDFUA0mIFdnaWf9wevYVT+TzIXHUIKL/ayRIEKQc6gr9tbivmdOCKrcEolwNN
joUOgEwAwV2OWmaPUc6mS8xrD432O2rv6+H19rcsTAzSJ0ioII2CVPF8UZcULjKapiuQhx7r5jtk
WvLEAprw5XaYhS8BQHMq8QHON52Gl1/SwGBCNrapQgOGeykbHtsx2op6zYB9KQy8vHCN/bX2nqtn
2ZqXx4mb4U1QJTut7kMGBVlA51d26GIYHDo25K0wbnPmnhwcFLS7AYPW63up9bu8ar9DI30FWrF0
qNsmyLdAPkC9BBWRy1GDck5e2zzGrvG8yI90TQZGkR7xwt7ljdH60CY88Jge7UrB8r78Vete43dZ
/OX25C2cFvgZmD00jsC9nB+0o51IlFMyFRbQCRuK5Emz2Ncus78ZUYI3mPx+O9wCUAekeqiE4xqH
esWV9lUPcHIE8LcKrSHTd6qi2e+u9vpDiq7fJhFjv5WeKgK4hBbf6w50wjIyBzRlHJCkbv+Upd2B
zB/9chwoEGOdTUAMhWCiTb9kkkitIVAjIw+siDxwsvB2pAXsAT4aXvF/cdMTZedyrqWFNnBTWCrU
7bJ7TOL8W66NsAZReZfsCxu4KPij2nekNpugBWN302nOmgHTQq6C1gWSM2AnIf8759bBTbxyWEdV
ODbJ1nCrU2usWS4tjuhZiOknnF0EfMg4bwwYOSO59O0Rhu7apo5zaEivFTIXnjgT9h1EIcBgJgGg
y0hehqyr11MZ0qJCCexHWpCtoF9YHIMh/UL70+0JXAiHCcTEgZxMcD1Mf37+YUYDfjZvkXOJZl/r
NQi8/cZzX3Wrh9qICHo93tyOuDBbSKWBBKeTBgWSqsuIeV/BfMGCZiRXv3OUDVJjre68GGFSV0T2
ipfiHEhEOSQPXV46oSreG+2PV30+o5q8Of73988WQyU6aiceh8iy2wcD2TbQaIGFayU/jRjBg3py
dwQcik4ImMuRElGnc9OFhCdp3W8J0w9O1P28PRkLV8JFiNlqy6ROYCOoQafOc95Fn+9i3kv0ZcbD
p+PgMIJkBv5Fi3FeU7ZBjeZNb2GZVajuZiJI6gejf/1sEAjzAk1qoxeN43d+7CkbnkQQladhA7gn
SlTbUs/3cWKvTMv1vYIwkEWC/SegasArXk6Li2JwWVPQieUIZydtZzsnRh/afK+Tt9sfdH3qXEaa
LbSktUle1oikjV88ccd08FrTU1l8vtZ2GWd2iFd2prGy8PSQ2kNgGs+dKPyqBTOFw3QCzhrbz38W
0p3peAMC7wrW4XoA9BQQsg5h+Q7/jgReUo+9Q31draRv1wcBuiX/BprjFktZFS6ZAkWuvh27HzXK
sLc/ZWktoJwy0W8nDcp5qjMAMAQ2FTgtFZyclJlnvp4NH1Wb79I+/9DV8P12vIUvmnAPf2EqBig1
s5tdE9Du6eg4hs7g/C5sduycNTGE6yNhEkJA5o7nP272eYjIlA3tjBIlqPjDTTiqrZs+39/+jIW0
ASImeO5DCWZKe+dHW1EYUdH1eFhV1aO05C5HF4VwG17Mx7h7jMu7omfHqvz0wT1Jp0BLD8wcaHO6
s3WObqibjDpeDU3uBYnqfw3C3BJu/gCdcCUxWhpFKPSBcoQy2LWiBBxwGIWBCXJt78D7PwN90pKv
twdxYS1ghv4NMZ0eZ1d3BhkvFCsE0uxW2+SDfGyafKVjsxgCpSjUP9FPuBI8FxqjItdSpLRZD//Y
sn3SybASY7rvL+temBSo9MAbAc8FLLrLzwDYzlBjg8/QBg9yvsUzE25gs/5HAe4UBGZ6P23EysEw
/Z2zmKiIT3qAaJToMFu9jFmhVazXltaGcOeGcyaMOjJa+ryVTyLTn9xY2H5OTR9iGytt3IUBBfEG
KGq8KMHwvWp2jkldJh3vcPQBY5hEAfQKbq+KhWcIZD4NtFTBFAEoeJ4Nl0RDUUtLutAAJq8rd6Sx
H4l2qFvwtNSBtskGAvr72FU7b1zr5S4NKw5CGwVDvP3meGdpAOPpOUUXKhv4lQnbWYjPv20wbfhA
iOVBceFKchxOyfCgzvFGFszdtViVtLOPRuxuVLGySBbOdjS48IqCuC4a+vP3YwyY6sAY78OheZlM
HfLqZ6wh+4/iXVq93561heMCMhaoRKKePcHFZ+e6aTLb5C0mTU+cgz22ZcCy8jd0O1YO3qU4INEB
kIMNN9lZXi78IU9Zz5umCztZhGOcniJRvzjuWo9raX9BRV+3IHhI8fSef06ZFnRIoy4kPCyzf8z+
W2wcafdQWYGb/XD47vboTdt1vp0xR6igIOMH4nGekWlGzQFF7uApnPk8gbDtL6ZQUljLxxZAJpOo
9b+Bpu19duR6wyRH2EyB2JMBN1qTjw9KRQfDrt6E0fkkbp/NvNwxYHcCs/idAduLSQhuf+5CgQU/
A+o8k8vdhAuYVu7Zz2hI5aqW4BThOjiQbfs4pBzvexLUlo12TrtpGftGSP7Q9Bxeb6Q5pK7xevtH
LI45NiFeckCZXmU+1UC9uuwyrNjO9FlxcPuT44CctIZl/bv0ryYXMkHYHZCzv8pHeojEjVqErWEN
DkiX/L6U42sF98wmh6IDkfaGZeYm5d/cNv4YIXZWWsxBLsmDmri/wCjY6OX41Lnxk0PzfWUUzw6j
24aswSeWttak1Tu17kB1nt9jHY9RjEkxIIV9KMVDDgSFm68VihfuD8gNoLxkYanjUp5+xNnMKwhz
RhbPZVjmaSCQsKOFcHteF7buZKuOCwSElUlc/DIC+OJxRcQwgitpBA4gtVKcWvnLsF4T8hHJe1d8
uR1w8ZPOAs7u4rgqPdhIIKUV2oPW6L67Zky0cI4jSwLZFVg0JH5zad5Yb93SEaQPjTr7rilv16oW
YnDA/OdlA9Kylaw8dhe2xnnAv8nv2SSZZpq3aU17eLeAYD7uAP+EhMkX8nnu15T+/e/D/mYCZ3HG
MgdjpUCc3PUeiXTv6gSK1169uz1Ba5+jX66Img4654Pq4S+c+53+ZNevvH8fne3tMAv7B11cG/iV
qaAPgPxlmBJaOADudmNowsO80Ue/QMWrWblnlxYbyt/WZIhi2ZCbuAxim/L/LTYO5HGTv5Tl54sD
IGmiZwql3wXoPXdbS3OTcghtCzIxZhrEtvRz54UoWG90K1+zNGQQ+0J+AuwclFanvXy2AAYoIpo2
9DjCTr1XOTQaHyD0cHtWlo6DsxBzMjBaoiBvu/0QqibdA9g4tsBcBHV5X1QPtp2CV7ayDJZW23nA
WepQc5M2uUJAu//JivshfSjFe0FX8vDlkUNfAEJWKKzNbUphKmdyhZZ7qIE8IDmaiMnEal2jNC6O
Hlq8eGMAG3rFVmBVCqOPuB5CUZPhHmQl8YgtXQQRDK3vnRFCDawj/cFppHdIcmmtHERLX4k8AY7d
MNIDwHIa67P10ZTABaEFQ0Javkt421Lvi4cW5u0VsvSWn+QKoF0woX+ulHDcaJBRpTqKd+ghtoQP
GVTePcjil4TLXWn/NF3uO+lakXfp20CDJ9D6wX+vXlKlkUi70BUJWwAyA2zs4mm0zf5ZVZq28oV/
3y2zFGRCZoByArg0wHzTbzkfRw1dHzKiJOL2ctc0zyk54em9K6ExbNWblqoAlBTfGBq/BgVGIzuH
3Nka1L22HKo5Jv2oBhhU/yId2u75UYg1P0a6tM7A+MF4TG6aV28+t/Ikrw30+JW5j1onKCP6bEA4
C/kp0OoPZrq3mw26nADM/rTMYy5OeVQE5ogT1jjBLcwWyaYq1pTPF3xePWjFYXvhRbogjds4PMrd
gpApXTbZg5e6PtjqRBtOrPzQeHYCMU6ATsechxFSIuWHShi6K71fqXofGd5dBy0xrY63bvY8dNnJ
bWgQN8PKWbA8vRi+qaALEtP88dXkPOo5xfQKsM7dxJfqibQvSogdRRZZuXiMRdvaPEbNL5M/MOOu
4mEyQky44FD3q7d1YQeWMwKQHflKw1dlp9tbbGGtox2EfGwqkaChMd1qZ+svqt0Bmnguuk8NfPVk
qccPMTfE1uZyrTa7UI3BwwI9f7zUUUKYPy2yuNesusGUVVpTPeQNk7sx6+WdJfsmgJBQ8+rmXfVS
a552vP2Ri5H/Is7x/EUpdVrjZx9p6blFM7SowsHVN51N4Gnw1MgnXse7AfBPVa/s6quLZiI7QYIJ
KxPcdSz+y3hSaeZAcooaUGmB/tnliY9GWBdYKkoPAMCvsWavJnEWb34YQ82qGbyhDYdJ7Bg0PJ+T
5LHAQ3Xlw67y3SnQVN3Cwwzbb44XL1wduM9h7EIqejto7Ni9RyHZ8F0tfdN70OkB7V3riSx8nIGn
IExz8DDBmM4mr7GNAuR9VYeOSmCELYoXXikaGF5Ev99eJgvTNqlmwZYEaSL8iWdpostsdMNSjkiR
/ZM39jNItcdoKLZ90a2Jti58lQm4BBpWuCjRH519FU8VdWJhiZCZp7ID2/lInNfbn7MSYv5WAMLI
gbARQlDtroljX9CnYQ0BthgDQpfQ1UQNF9fY5UpnKGUmqYiqsEmh09hbrN9WtCieWKScz6891IqB
NAMTFKM2nx0WVXg82lkdej2zmF+2dIScvNBBtEYOV7ZJcbA7la7U9a8LIn+PxYkfgXKud2UJCgny
LjXiqgbU466VYRXdV86zQ9+a8tlErav9nqfPkTiyNfUhEyN3kRhMcXWkBYBsYTXO3yyqKwap6WUd
grmXHzPNUQEkLrSVJ/l1hmVREBr+Gr5ih10xcoTDxnGwVRnGXftaUP1br9MAqtCbqMg36HZAYLar
NlRYMvASsvICuF49+l9NYdRc0a3HxrtcPTTqnXwkA4OTU7/JSQwUKvHbbmXhXI/kRZT5PjANVkIX
AE5NHidvA16ZkVpjrk8/9HKyLkPMtkFi2aBhDJSFNoMe/EsHHXrghfdm99jFP6okdD7doMFUASSA
9BRvMwi0zcqSdVaatqHlLBzpptYdXyVr74vro/4ywjSqZ3cm0/serTrGQngi78YCi4Ilhypz9tSO
HqRkL7cPq4VJgmThxCtA1xs57+zsTdLOhjmUZGFbQlHEyIOcrpU2pzGZTRKgwMh1YJQDMtL88iJR
6Q7ZOOKL8uh+9NLvsWIPkdVtckbutRYsaLvYm7S7S6i2pWoMRgHnKLtdybiukhFM3fnPmA2s4fDG
K+ENGCqrz4M0HZ/jUm6bst07IKIAafAnrdX77dG9pi79DWrhenOguHSF1C0Ts3G1pmeQv4U1pFcc
kiZ9AAlvV+vZPQQ4t1YPRdNE+hQyTEajgnzMUNnNIClBAlLnWwF82crZs7D7KWSSILsEnVOQi2a7
v+u8xlY6KUKYD/umCEFy28CReCXKwtZElEmPB6pgkPmbLazWKbVBOk4R8vRBumA3PifZS8Kh/Fvn
fju81J/28Z6GGskRNP0m3Ni8QQHQi6ZYn7Gw5s9O30DidAftED9NHutJ27AieHbkh9vzuziU2DcE
lFvg5ebwS00rVZ+1OA4MceiKraRQ3oxW3jIrMeaIh7gsOtba+K5kcpiHcalMf6RqTZdjIQoapJOt
LKAP0+vu8thxFQoeNnN4GPNvo/iWs7dcf/v0YF2EmH7C2cnWTnqzpEaIRH+ArPzBtH5qWbdy2lzn
kgBJnn3HLCUvez2joBTxsKXfWsL2BoPIcyKDOF9hGvw96mfH2kWk6bw5+xwztQ2Vc4uHtuqCPP/t
FMyvrMSPkh38JbdO8eEIPNK5GbiD2HMbfvZsz4coUOUzNHiDAnc+eSBM+bb2IBSkG8t3iBoGQ+/4
npcfZA6HRV34Y/On4Ecdhixp+wpVh53ytqC5+p7+B/4oPs+/FY0EsZXj7bgRDt3EUPOCY9fetX6T
/msOKZ48e5HkY8T7pC119BjevOSR0LWba+EqwVbAHpzK8ug1zOY37Uc9Khivpqq/rZfbxspWttty
hIn9piOHv2qplhashmwrr0KdjrCCAqrN295eowuXxPQs/1+E2TcQ2/o/pF3Zjtu6sv0iAZKo8VWS
7Z7ScVrudLJfiAz7aB4pUcPX36U+5+5YtGDCvfMUwGiWyCKLxRrW6kdDhwSg9j3i2eVF9IDr0QMj
vaIMO7f/+QF56M0F2wIeJCCEWm8iLVNzRdX1CtUYhV9HOeDMj6q1rwca6MpjdHOhJtCrYfpRn4No
PPhlBX/JxMPE6AZaHceZPBrse17IUMg3VYQwPDq4ACKPAqr1hLpJ7YCvUWETmN+M/GeVSfyVjfNt
ovtseYwA1+si/knyfgabtw4FoQet6l8S/WveIJgk65iXyREUYwzwWRKqQQ4OVmL3h6Z/pM7znEre
OcuGEqwI5gNgeKgDt/E7RdSZFdGKhLhRhfkAAnxfF3MAbMF7zhzJbSwTI+zrcq4LJwHY1VGhB6cG
RVcZdOn8ASGYw+JJ4irEHljrfunLUpnh1kenbAPuop2+6w5tmuyvn5ll6cUlQ4YcjXs6eMAADbMW
A5BH6hhZ0hypVXtZ/9mJAfv30E4AS5Y95bd2gQkp6N9D9Oyil822KMmomTfHyQHRrg4kxhJJhZS7
9wBvkPinWycHPSlwlE2gJlyUvE9W2nAjypqj072qsO8m+cC6nQtYPuBsq80xWNpmmjaoqVcChz9q
6XcDPDnN3zU53K4hE13DSz3o0qwhbISG8qmIprg5RgRB9G5Q75KcBsAZQzBbf3Tn+HRd3qaabNB/
IOQH/0WM9ipWnKsVLxvQKf0q1V+aWuE1+1OLfl0Xc3E5oGFooSLQNQRRUfYsHKKmQ2mRCdjW46w5
T3apeSAWYzQPB9of4lx5TIkj8WaQ9xM3O2TCJ0NAAgi+yAYIflnu9NNcY35HPUUDo9Zaml8xIGlW
ll0cGh5ZOyUvIz/uaXlPJxtwQlNbvTkF5Y9DOgBWp5/dB3CtJXujiOaAw23xywydG8TN0z3wCjvU
VHD86nLfGks7MFj+lkUDGIBiS0EzhMNB/6kQEFakeshrO9qxmXVozm2HHbrmmofcSmd/7DTu9eOk
AT2DW97cxeUTwrHKTk+S/rlLC/t7jqtul4Jmc+o63Y+xAetszwDnwZzOa/OwGp+0IXtpK/v+Ld7N
sXXv2I2fvyj3Sj58sRT9PuF6vgPn+ryrZ45SDE2tPRv1XH6vm4WfqHXuzbAkQRbje8cRoEIJKpZ8
JwdD6sh6wNHXk+rpOh7VcVExD71T5JCiyd3n8/BKFKULlIag+MRl9Z7xuceMIt1Putb0G9TmHfQ0
OmXlbO0TZXbQ3cnAyNTTwVe16G+7y8egmcp8p1Rd6dUFUZAJjKnXJbTdKxzY6vqIH8xeSQMWT5U3
kZZ4dQ2Ys9FCtU2lun8DQ6n0mmIy9uhOA5uVY8T3Qwrno42oEZCM6B5aCMAwm2vToR7ydq8aU+zF
eqL7oxknvsrBjqE0iYlm/Tm/q/uZesTEDFMLnl9m5XlQ4pO/mbYZP/QFB5tm7/b7hBDlM8q+8Lqg
zow6oySNPSWxxgNzu3anjhZ/dFlc42hZxEvT2bhLp5btEJtEtUqVp8mRNeTXNJrqd6TLu/smBfVO
PIBscsQrUeIGXtZs4VDAUNoI8+O8X8ToeAMuJH20sqM9NfdO96gjnxA9JVXiA/pDrco9a7+Z7euQ
PhX9ozXKgq8Xlnqp6CNI0KMaDjQPYkIF4Yxy5EwvjtQ+9iTxOJq5r1uaC4O2lvCOwXVmqken6vKO
IFYR6Q8xcC6bOPYSlQQVCKiuS7pwDARJgqlmE+EjSTCXWJnRXGHtDLPC00RW5LQ5ITR0AbkbodwL
hlUVT1gQMiIakKLAQK9+tONLpf7uZc2dm5pBehJG2rGWSpr1FWfQiLEZ+O3HPgrT8hlzlyjmHeNl
5XzgbzQg0aA5DkYZFRprCTMa0ygHVckxZu2TOTYe+Lq/1Pw7M60n0zS9tFK+1BZ5tNPn2j4AUvXQ
0e5lag6qCt4w5DTg8HmFlcL40E9F6wYpA8wcno1lDLLnOvHmKQsGoAVkluo54/e++D1oqjcYoz/j
Zisfah7teif3gLUXZc/RYOJuzT2DniLkoGnzWY9Nz2CHBCCetWG+aCOTnL4L92tZgaXSxkG1M0hX
9fUKlFOOOFk6lkdW/yZd56P6dEfnnxGaMaUUe1u781yWoE+7ixpYpQFRif5J71VvgjWeUplOL6/Y
1YSEaz1WDLA+VRDCzDc7D5ktCQJubcrzSSxn4+wwq52W4IbF+Oir9Prkhzuebj/D5wIEhzgvR6vt
J+zJ3qZ+3dXIQqoBU35el3LJqLlW/HvFwtk8Grfo0aCP8t+0VY1dZijA68VxwK3qkJ1jMe4hLgA+
PlstEMZUTPC84oKuUMa7Q33yjyYrfmmx8w2gzDINbm6TBe4BFQlAORRL8AujdmrbxQJE9HkuvtTk
e6vfGoVbJg/ThSAj8NouvPOimuPeANIV+vgRUKK1Z7idp1WyUs3NvQLAANwqeD4jWb/eK11j9Jmt
pOUxceJdPd4Tq5S4lPqWKUaE4x8RwvllfYQnSJ+URzxnrIC11nTvMMPwWh0ZIEA4xwcCOLKhVFK/
m+vhExiAiztzGligpy04l6fU8WYt/svOUIg8m2j+a1gMMMo8AmxPAnSuqRmTHdxWa2cPqMgcHToF
9mD0nuvArlHNzj5ygM9mJPjII2iXEkhHXTpCywP73DNZrG/LQqDDHlHe90C+cMBsnuVjhsLZY2r+
6CYwLFf3qp5LFLOt+n+EiOkyDsxQhgwZ8hNapiEmCMafyOASIZdp1WUfAxcdhZILc6HYLVBm1dBM
TCmOGa0ek4IGmTHvZpK+FI0WmGO+A4PrQ0ZV29fncRdbeAcY1e66Jdk8rmffIGxym/RdT2uwVuXN
ZytOETJ/HZBZvi5kczldtOUsfOEErW/rk0QjlJdMVlkeTYrXDW5DYt5ME76s5ZkIwbAbeaYrGW/L
owrnfgQsJbUfcHglE9lcrTMpQiQK+B68qzkmAh5BH8RlPk9ccGzvry/XplU4kyJscXduO7BvVyVQ
qt4yF6UXxoNbnbJYchdKxIjJjNIpYFJAJ34EOsbzWOneHKWeof8ciSSuJlG/WCCBna80g4H5tIRi
tRJE2JVf15dMohhTMKQJRV0GqzGXVqt3PDPv0jZB44Ijwd7YFgNCWFQ1ITAtdsIUELNAUJao+Pw0
zxEoJE/oGL4+lW21/JGxrObZ1W5lQ0fo3JRHrlte2n1SFNuP8mlnDLI807Ze/kgSjmXSWVE9xZgN
nb+nqvLWzXhzXp+MTMQy2bPJRLbbTkoPEdU0D0j61S9dZUuc4OU4XDwD3D/TEJ4BpTa5uWFBBjh0
X6P2SOxhNxrfEfXgieG7aeyTQVKGvqUjwAkZ6OOwN1qsaQkMjkzHjs60A61yT0+e3XIX5TI4uW05
yEagSw5JP/F1W7tD5FqlA3cYYZ6+L5Ce56BwfaoTSRXKlp4W5Jr/FySsYWMoXW/WFiy0+tTazC8n
WWPh1tE5kyA+o2mros9Bh4TO/qXqb6R5bLlkIywfKW6EcxHCXaYnWlEjuoX9XO15ARe4cZ8Y3ri9
8h14Bn7T/759cy8V7oh2LsU7jrC5Z7xIuY1g35HzNxMk0UYpafjcet7B0UG7Jxok0QsmXDcu7xSg
2xTVsdQAZGMeePwj5lnQuz9LcA5cn8zm4gE0ZHlQA3hBDKjiqdrMbmUVR7CzB5REfl4fy/LnhEZa
ZbiTdldvbgfwN6LCC/kJdEuuDYPRg2gtMd3iWCWTV0UvqlJ6lQwfXSZE2NV64rgKOl1RhjC1r5yz
53wyfQ0k3teXbssAwYcHKq6BlpcL3DSqV6DoIEV5zKd0nyFKWP1GqRUqHiowoxc+M8vdlFGJ0E3T
cCZU2HxAMWxbnWdIebvHeCqCKQpqAEqYRFbvurmIwGBEcyAaRy66P1vX5ZQvG6PTnk2GwMIh6SXW
Z3MuQA5AMMoFcJZo5kajq7paRelYiTcrdZ/apvOS4rPjnK4ratPKoRgXBdiISNliVlyNJopGxb44
1o32NBrTSXEmia+zuVoo7UZCDOgOF3CmwItIjEpBkRF3f6rp1wGMM93b9VlsbTcUYgKoFVWLQLUT
fB0lVnPLiXDfTZ16b7EBBfVu4GpfJ/M/1fAaN89mn35gs52LJOvTijie0qVoqjkmUfPEAWhqzWDo
dLSHdkxfr89uawFxsSLNgs2AXsxl9uceA7DnOJhk4WInCMs3PwgjnnJzOSReC6iGQjYfxGE4tYIQ
h7DJYhWW0KHVF7W27iMHTUrXJ3KBOAriQlzZsKSo9UcpvBg/GBV3csmQdJ+aQfus19F+otFJI+Uh
z34UEaB002PuLi9x7UFRvprkO7IcgFIHjpjkQ5YNcX4vLh+COhCESwCXDeCyZcnPljRPWKWNttN/
oo37pVDdH11Jey9LqOH1WXoAGs/9aBh3RRod7Eb9SWLU6puz1UscW3Hfvn8GEpAE9yJ4NsXaQ4e5
DcKH+Awt4ntUGR84M+Kgm4bXsY4RNs0QyXIAeOaR2ZEVW7y/MdZrgJZEA4i/gHpyFyKB9RpEAEQB
W13ffpqRzj4A5aV4sFkJElg059sJPSiW8hWs7c6nemIPNDX/agn/24ja39rYv/II0dTEpaHqJCCL
0Qv1mQJoet8iNbADycYLqvP1AD35JRJUcwAE6vvYBK7+OO4re34g7vwMS+HbjAZ5nyDuMpaH3uqW
/3QeeiYfm7mqvKS2/wah3pPJtTQAl1nqO1Gyn2vzkCC/yDOgIbMm2qupeu/qOOVqHxa6HfsKypsi
rc+C69tGMJbvXHBYCyRXEFsHkodwwZSgTFHBSdyG+2b8lt3I3fc+OoAscAaRvUXRq3ACYyTsBqWm
LCTTvrU+ofalk+Fkbk0AqCrASUT3JlJEwraPCsWdG1J24TQGau93Mlgn2fjCAjnpNCQRYCVCQvwc
eAS95JFxOT7qVBHbR7zknS9L8F7SDrOaUoOF2l4hPEAiKLiuYcHUQgeLgKXLDwi9ly7fbEfgyWs4
BIxvHQW+VutxWTxwUwZqauBAwA4Cu3F97owB0To9jlg4lAfQQOT6YZAVNQvew3+nAfpogFGhv/nC
/XKjkXJDgYjKCawuUKNgVnaZrMZwUxtnUgRtF/pI2t5Q2rAwvqXks1vsblcGWKlQzAAm041m46wq
ZmRaWTgNdaCQPZLpHpN5qlvaOBMithtrnIxsym0WxvXn2Ty4PGDay/V5CO+Id22gbRTQBu+YeuKb
hQJ9buQpTkUyBEq3M1sfNQhGGgxxkNSSE7I9nT+yhBOijk6ct23RhS0Kx3UAhO1v5XoTpyPeGylt
RvyrcMi1JxBeAa7RcA/S9gzJRCzBv6o7PelRetaFsfLgugFqV1CHcV0vW/v3TC+WcBBHq0E3BkCK
Q8fYI6XMZDR1svGXKZ45GW0/djNlDaYwvo3UR4vjB75/aZvEcxiYb2IvkJLG6CdvCAuL9C3ep/XX
DwyP1CPIPQAAd9FK3o5q2vNBY6ExeqTxdcmp2Fyds+GF1Tf0mTjziOFVXdkl90pf7G//fiTF0G2/
9O1d9FATuHgZYUUfzk7qHSmS2NfH3zKy8JgBHYF6i8smXnUCFwCoRPsQJtgDs4Y7+brusaSXyNlY
KGTbAPEA1AVUlrqCX6CkI3Aqim4Kreg3yqHKHzdPAzUuKE1Dshx3q+iDtqk1AZDEHkM1D/iwn4v7
bj5wRTKJjcVaSq/xlAUpMe5vdX0WKkMFlHmXTGFfHKp5B5gaSh9SSXBoc6XOhAgerZoZXBvUdAob
PF1eq/kDN/dqEvp6EgmnaWZG5RSm7H6IfDSlkPzwAW2cTUEwe1MddSYnBaaQ/lrc3SfF9BN+Ywx6
MeGriQhnLx2VaW4saCNmdyOKFpjkXSPTtmD5jG7UIrRNYaHQNoXYGf80u0+uDL9lW93YtcuzH9jv
gpRK53RS42oKUeimISMoq+SVjb/M8sx+o29IS1BMNYXaDBqwuzSX2O+NKw5a+PP9QsCP5k5BbK2d
wmjeUW3fAIWg3l/fTpsiQAmFGm4gRKH0eT0F4kRFjuLLMQQmDKl3Q+JZ2u66iM1VOhMhrFJD2rFg
qKcNi/YZYK5z8/LvxhdWKW5JZsYDpuD2vs0DnIfbx1+QGGzUhLsLfe16iTRWo9py6NRQGx6ZqvgM
cMTXJWz4fyjFQmEGXnbYqOI+7UwThUJxqoUu2w3lnZM+6NFDbuxdutOpRNaWNvCIxL0HmDQAPgoK
L5JhAmd1pIe9oaJYf2e1aXB9Nltn+1yCoG9A1nCKOls9HIYgek73I6jbJCrZ2rU2cDKBTwj05osr
aQA8zmxVhhaqRYCaoTK7S6O767PYWidAweJ9BCQXlM8L62RTaoyzGc9hpStekZUeMEw+IAHb6Z1i
Bz3bF9e2UsczCnNCgAd4cZd6v28fH2/4BQIBNyoyb+t9i+4PPJ26egpRQ0sJ6oY/cK7PxxdWqMun
OW1cuB0kOnQq6ncl+2hDA0ASVEGYgDcqMLqF9UlzNvem1vNwQP1x4cWz5PuX7zsLby13HLAh8JhH
HAl9GOKpU8mEBm+jGcOkCMB8y4wXjYTXVSATIRyFtk0yO+ohArSVCRBDNNRXSM6zTIRg/VDVDo6z
GSKIsp+Sx5F5Wi0RsaWIpV4SCVUYDrwj1hspLuZqciElNA6pGjjK7ecAvuU/w4uFQ7Ful7VKMPzw
1TGeu+z2S3Q1vODzGVZXjLTH8Ga3S5XH0vbLQWIrNizeSoS+XiC1iriq4tUbRl/bzpsrpJ3R1/iB
43C+TGQtZAZ1I0rY2zHsbRTYgtY8/fv6ZpWoWYT0SbSYcXs5D8b4l/IzL//zgeFtDccO8eSFSHz9
/THIfR1WjUOIrGXeMy+lH3BaUdD+R8IywTN3TDcA18BKSEhqX78n2e4jE1iuaIDJLE+t9fDFpAOg
LWZDWM+NryaFL3uPLkf1wiAB1Pp/AmzhnDVOzh0DfSmhYz/nYGVBABNQA4EyepUjYfza0DV8vSVE
jSwHblDhUCTIK7ijqtVhqXvT70pi9mSjC4ow2xGYOCNGr3u/h9/6AYux+vrFJp4pWmGsKeYG4zez
3xVeJHtQb9hUMPSAqQZWCcoQfSQaF7zjGgWpnvM9aZ50wFhmP2/eTBABaF4UXwCoX2S+ypGwA7lt
Xof5kzKjcPF2m7oaXtCvaqckAdhGHaqTx/k33steulsqxhFAShj3wcIutFZBP6iaoSikCifj2WVH
2lqSS2fjMKAzBtltpDMBsyv24JUTI9zM9TZMqupxTNJ9lzIvM2svYs5Or2WIaxsmHPiYOHo24Bdw
HoRrFA8tNHvGYxty50WpqA/yiaBXQ/u2YrjF5wBgDTy+BedrwU5bL1ueKHVUg7g5TP4TtR77RWR6
2Vg21KKge30BVUKliKCXYnCAgNwUTZi1gJBI9j0Yh9sDqzzberu+gzcOyQIYD+xpAPyhS1KwVsAF
sceBRk1ojqGDhC31evNwXcTGJkPLDfw/tGqgG05MeKEn0spmW69Dwwmoc5A2D0nGF0P7SafjiKAZ
O8ydTwYJ2Pj39e/f2FTn3+8KpzDmgNy1IgMEnd3yftedIMueCi5xcGRShHspink1RAmBFNTNxPeG
HtDOpzI4NdlaLb+f2VxEhJr/zqWOgYyAnK3EYslmIZyMRLGYURHMYmYPCd8pzUOkeLNs08pmIRwP
SmmnNiqk2NGhyH29Dq5rfPP4/dmxYntVy+rZ4gXGz8BTpT7pykui7tMUlKWSo3F9uRDdF9RRaZSm
Ja7AqtjFpd+xp+x7J3tbbK8WQh/AGAUeoZiX0mLLbYbGrUN0gAJCXlpSsr1a/4xvCZMoYzJYZkuh
c+PrHD8C7rKM76roUZp23rRVmMb/JiK6O65N277nVh1yPcgAB5t46Iu9rvlthfwRscz17HzYLOI5
mNjqkGkHsAqq7mtJd9mNnNbv9wfS8ohloo8HTMPC/gUAOtCO0NYSGig4Tb6kfe9LdvBitgUnFFGV
PxKEeTjU1NMigk0023u3vzMq36xPmbJv4l2kPU6y1pTNLXYmTkhHEt66vWUPODCWN9Uev73gYAkS
/ZmOcEvVObDjE1RehU12eOsmySmULJboxSGYlqmThsWKtcCwvBa1Xn+DtteuniL/I5G786kQ4TbJ
7YSjTghTMfXYG8H2HH+5voU3T8mftSLCRdLkmsGsfqpDJd+jAdVUP4/8/roIibrFXFIG3ss47bFg
VTt5LzwdJV7j9vgGATsSGnRgs9an0BwrF4Tlyy3S3k3pEd2lH/n+P+MLtxTXCtaXFcafzL2Z3Bey
uoxtFfwZXzh9totHn5Mt3x/tUhOoS150I5TK/0wIgLJQorQAcApLVNpaPNhAxQxZ9M2qfMV6zLL9
9VXansUfEYKVmpoS/VvvrqHrAd1mKFAO/QFFA9bTxNt1qfUWITNGu6jqPh1xGECcOh5UW1ImsWXO
z8cn643UAKVjTBxeh5a5L0uPZnvd3hXt2/WFWtQpGttzKYIuQMYWZ1oP66crb810SAtkwvaJFsyy
uq7FjF4TJGjEtnuzqDoIArR1nPk0e0B3nD4Gg3p0ZDhpsqUT9rA2RghIclaHqO+bEqR87ubxUzZ+
4CV1vnTCxVH2KiNTjg3AADoF7MEJL5wPXOkoqX0vfUQOX3weVD2NRm0xuO19dKeipBatfpK23C17
dS5CsOlKOc06eGLr0CkOWvfsGB+wV+fjC9t4HruxT2OMb4dk9rTv17ev7OuF7dsjeYl4Gy6MogKa
+66UWfMtO3L+9cKuNWOrTwFzX4dRdSyyr2ryoshw6mVTEDZrAojHsp2wjcZpHxF/CP/dCgnuR8VQ
u2ZH2EI9EDA6FKK2EgHbh+3/9yiC82s7FdV1T6Llzta1L6MBYuf9GH/W0q//ZhpIua2lUNwXc1VA
CtBCbHJHbqSVfb+T/igaAI7r8TUrARZMDbdAb5BevQeRxwe+n5CFm31B1hDvvNnpho6PMEnFGGgz
mps+YikWMAm0YiywLhduQQrwIxQhhlrhp62XWwdAwQL15/osNo8DDBEoipHWQ+BtvUoAf80TOuM4
qC4cTm+mb+2NRf7/VcSZCEHRhc1pjgg77olfc+F1f1+fwOZhOxtdUDNdyN7HCfGQLnppvDSTnAXZ
8GS9Pq3SGo1ewnlS7ENJ7qQO+OZZO/t8wdzRjuhtYuMwl9bB2VffvxDZg1umYWEfRTUvGmsJSJm5
P6XPiONUMoOxvUgoXQYHHpDGxCeLOnUIR5uYBGJS2eBnsnfw5hTMJSS4cNAifL5WAhm6Jme8hodM
0Wyzt9i36QMlDKiBRw3Uwni9tPqtRZQp7UqTDwVitdqdC8YLg0k26tYkziUIG7WiczG6PS/Cmfwn
qp6N5p6oMiT/C0WgMBARWoBBmgTVGO9wJWcBA1BKNaYCuNHXLgP6xJtTsluNkiBAuD31ItU1Ja3q
Vz2lXjY8YAr7cQD46s3nDoWHAGMAey1AOREKFlQOuhSbV/FQvZK5vAdiWNarEm98Y60AHYeUAnwx
ZE3EzkdHcaI4pXH9WipAAUO7vcy0XhxtUD6jswJlh2hwQlJMMB1dxrsKFR/Vq4kLVP3iBVpy6xUK
CThwS+8mqhnwNl1vWqXPSsWlbvoam/dTUFX3N5pW5KqAw4pCBpQpoRZU8GOYVfSzFbHqdUIXMnBQ
okSymy5VAM4mNDzgFnWQXBATPuOQ1F1b2/VrYXkgqGpkObdLDQCiEsDXKDBwcB5EoEAlLlP05nX9
K9hg1XpvtXegAnLam2cBNs4lJo9Tp7qqGHE0YZrmljZAm2o7M3B3WsuM4FZNrEUIinbUWBk0lNSd
zPilGEMZfNWlHtbDC6aJKtnUdBGGr59So/DyTAavviEA/TMuCGgQYjRAe7PeqEYJMo6xa5wT5c1u
eo6Ysbt5gVYCBLsEHt6eg4HMOc2AAWNO5I2SftLLrYQTdjYD4Sy0BMWIVoYZjBULENDyfrkFemTn
6mZNL8YCBVYACwZ+lYjRMY1DNaEBuHjVD008BoZ6cwWUgwgvEoVwKQFFigt1rQoy6ercDm72imoK
z7njqiyKcnHPvQuAM4mHA9o7RTY2y6Q0I72SvZr5Z6SJU+2vpA+va/tSGQuKMm46y1qSeKLdK5lW
FZnDs9dy6gLT9CvD7wAN5co6Ni+37VqOcC5SjeaTG0EONV2v/pGkrnd9IjIBgjIcMFvWbIKAeqS7
aTR8Lbk1GIAeAdBvwDhp9oKeJRyMLGrIpHFrOKEQt6+awJllpbgX+oYEgHVjuyw2Fr2d6w1VOG41
Ovkwnow+6KIgsndDe7hxmdYiRIQcOANpaaUQoe2J+dmVVXNdbCdheMG6ph21I2fA8FR76P8D4DvP
qR8qWRrvQteLFJg+XNkq+v3EaoDczABxOEFK8qCouTegXOn6Km1NY/GU8OiFCbmoAxiBlcUSMvPT
9IVb95y+0umtj2/eTzoKreDXoCkcyXMx2N7MWqvGzaSH5hsYHVVTgip2uUjr4ZffzxzYedDQqVhj
eDKMu1Y9xF1z816CBJQyEBUVV6i8Fgw5yhiavop1PUyYx20/m4NbtYDyG6gA1gkxBzho6xmgao9G
NbyScCp2XXOXP7LmDs3B14VsLBNiiAuxGyplkEcVJ9HNZemWxAyrJPZb/cvYHK8LuNxL+HpDR/AB
HhrKlYRI6Nza7djQ2ApZ/GXgs1f91SLcXpun62I25oELYukDMlCorr0ji56p2ySzbVe5Yobc3euK
TySzkA0vzCLT3QavFQzP1C+m2nnZfGsMCIAzAC5ZUmjokrqgsmkbN2lVSs3Qaivvt50VkiN9aVtR
fIigzEKzC4ZTUc+ZSwGl1udWmI2vLWCbe00LXPv2I22iORu7FmyEiybWO9Yt5qxWqtEKAZTsuUC6
jX7frGXAO8AJR5xjQelZ1HSm5UkvwQ87NHZoaPs+DgxZ+9KGmvF6wOqrAPxA8Zhw5EpdHUg81HZY
ID2Ox/0u3d06AfTBAfgJyS0IuaC0sXq3yUc0WYSEBqz0m/xmq7ca/+J+o7B4uW25oao9dn/n1f76
518eZuIuUcTlHOvgNxPWv3QHZneWRsOhSDyQJz27I3u2+V+2cfN2XQsSdpLROjG3dAhKo131oIw7
Ge7f1kzAEUd03QLS00V5/QiYBR41eXQy3NIHVr9lvEbc05h6s31FkSBkwHNCleAF3leHsiQtNero
NBt+SR9jQ+LAXu7YZfyFMxbslcDrFhYqr0e9YX0XnfCkzvhdKisevxwfuUQ4+KA4xXmAL74+cW6R
ukrpak7YBcjMdTI9bw7vLCBESzkliG/Xw3dRUjdcT9wwKp291bl7iUVa/n6VWcSzBFfnP+Mv2+DM
YFjg92IlGC3CaUYTcED7T+rtlnstQrhBzSkviJZBBBjllM6r9VtjJ5gCgKgQWkJtOoBF9fUUxiTL
23HKlNBhL4g+uGUiOWsbOkCUEs0m6MRe2BAEp5Xa3HZrxaSh8zVFq6Ya39yhgRJcDQ4Aionx8gVx
xXoGC9CqbdodDdlDZbjAQ72Rgxcka2sBywzPtNwWY8Naymiopdkh6u2Hiu/NImj1wNK7O0ociRnc
WjEDpbgA30EDPuqM1/L6sSnbpIC8NP9CqidLEiHYHN7FoUPMjKANSLiFwCKUIDZaU7S3fi/dPUqq
PqBxEK8s6GYamDZEjQ+JxhrLKWnYckSp941+szNjoE9aRcppgZ67eMglRj/1FnPNkICpRvNBi3D9
GtpaIPDDL3ENgKSDr2q9/mPcVkMPwKmwZYH6S5XVoGwOby1wXwbC7BfRSl53vd0MmRVqvPNZtR9y
WzKBDbMEe4f2vSWOBRp4YQPVtZbUKE/GAs1z0NQNWmZ2YCj6wCqdCREMk6EWuTFwCAGYDiJZX4rk
1jYNHLvzWQhOcZ2WThZFENBP4AsB7vjtr/W1AOEgqKxq0mRZJlSUB+4n273dHVvq0HUcMoSl8ZYW
rh8V3BpGTG0Skmq+B830bq4lD4cNTa8kCJrWDd7TBR0hpMrbxMB8fifZShubFZ2yBh4PoBVENaGg
ZZ0l6FBQqRXW8ZPx2eC32yITb3S046LCHdEZIatbWIyOXC+tcEi/Op8V8nbzHsVzDVBCOl7SixVf
n+S40qpy6KFhQDyTv5Lp5/Xhl9UVrn8b1Kh4m9vwWS9unoi4RT7XihJaf1km9zXwztfg/K1cWeR+
Q83g+lxQ313gxyIiup7HrLeq0mSzGw7RW2OZO6Ou7/LoZl/PWAkRFisi6pxGi5DS/FztcxkU8rJT
hMVCjwkaQBZwOwvYTus5ZEObzUlP3XCBLrPdn5b1QvN78jXVbs7CAvsW2kbNNoiXCJBa15JUC6Q/
sIpwafh0aOH1aS3ZF0w/XNf+5dHAkxe3A9xToIZdvOZAkmDOFS+6U0l+Fwez/nX78OheXmJwQKpC
1+B6Fn0V2eNYOuzkjkcn9rXqX44vWD9azxVpGcaPHN9+vRkex7XQow5gmeX74fUJhmlw53EeqRu9
Tup9a+7ZzXcDepax9Hg7gIsbzt96cdyCIh1nJ+2J39lWsQNo9O7W1X/3X+DGGBqiDWLkXtEnijBQ
0ZxsHRzeO5Xe/JJejy/4GJ0aWdQAOR2qy7NPhZeUjUTApW1CYhqxbuCKYnngZqxXKAbohVrynJ3Y
8D0ziD8pYDdF4L5oZIHEy3MASQuZvYZaVCQvl9/P3GO3bePBrLvuFPND43qNrDlGNr5wiyaMKwnp
MD4I1kfbS37fqun15ws7dTSd3s4H1p2ULvLNvyZTVsi38f3ITS9gkijcWFiV1+tjDaxuqKN2p6KM
vfZeA07bzTNAkyBeDMhZYquKJSFVCWK4eWL5KS2+dbuSf795eBvHwF3CblAwEdZ/tpzJKuo6PfVO
wNBGLjGjl3cbUE/PhhfWP4kU3KwVhg9y86/mvuz/5ecLt0FeMEKVAePrKPX+UTvx/vrybH2/6eJu
thagDERL1uqdJk2fZyVLT3m8M6aDRnejjL9mYwc5BE9oCzQmgIQQGycNXuXAHY3Tkzqo4Jq6b/np
+hwuBYCQE0FDBN2QroSbt57DwCjq7hSzPPHsC/WM7mYvdT38Iv7MQkxJlqKgCcODempvjsDv1oDX
DKrcfzcLYaPiALIKIazy1HhVGswytrVlI64dmPUshI0602yAv4rhc2PyTOOrspv6b+C6vfk0I07i
AJYNfh5aWMXeX6TEUbSc5OOprcCQmIPk71YcMEBZIEaM+jeEFi7Tb1Vu2Wavj/3JAgTpl1wPb9YC
kDIQQgeOGdxV8dHDFCDX8UIdQHTxVBWuH0fl7XpePFUkxkDogzSAcKKTMm6nibnTKUkeokPs3hxe
AMDB2fCC4xWnYxRHHMPr1ltfnKzdbeuDuLyOogBUYQDMHh6x4LoYOfzsoiHzqdHuj7l2d+voGBmQ
ye8ZDOQPBSe+d+wZ4M7J8BJ/q5xd1Ehq0cQzgCt+Nbxg7GJUKaVgShleyARQl+6bbgRatY9vDUqK
YgR7lKlxq0UmxHDDr8FYJWMKF+2dOL5gkOC6Ri5LMH7pItEwPbJc4p+KlwIEoOYDuxPlKxt8HxrN
YpWPA3/RmpPmBo6KY/DlZk2fixBzMRGJlaxFBOZF07228W/kAgdNBWYASwQSYGBcIiOzttmpS/om
IwV/6dWDUz65t4bml/GRKUJ8cEnFoBxgPX6vtFrVJTF/QRAGfVKpd/vyIAf2XjEJ/Mb/I+26duTW
le0XCVAOr2p1mGB7pB57vP0iOEpUpHL4+rs4B+fuFiU0IR8bxhgYgCWmYoVVq2CZLsdXI5LZGngA
ggQtAoiTuvnP++vPtMztc4AJIIIKt48RFSPFzS1QS/oG/SjGJjDogxQCYIruqw94DVLp9b6gjcOK
dsWs2Avm15oGHYiSDDcajSiJ6YaRpwgeZ9Hw3F1AazTwG1EMP2Rv0vBN34u5fl+nm8/nXuV0In0x
DBhflv9R6iAJ7q/Oxk0DvgPBKQTpEIh578F8Y1vkWq4hCJmjmXx1Uvpf6FdYdiJunQ2tt5DBnaXS
QDsL9FfuAiX2QrRlzo5OhQ67AkN4YyPAhYIjawJqirQSdyOSpB2dScUSqb6lHHfzxmAf0MDCZghc
ZJQc3kuYSWuYY63WQXuSwleHCvZh6+ttVnSKiDmKJHgbNVaVvNKbqg6y/mBknjEc7u/z1viIaEOd
QmPALOIe/XzoLbnq0ybQyVNy6fKH/2147tEPk8YotQbDT8arkb9VgkThxtczSD0LfyEhAr231EZT
TqSWSHIT1JpnJ8fIEnj7gvH5AGHVSAWJQ4w/pJ4euoNAmW5cACQSkKYFUBxcwXwcVbPHjORUKoJ0
vHTpQ0TRKcufROzcG5Ng6QpGegNfxOKB7rNd0GhAO6aAkmfFPqUi9PCGqliMz+1x1Uuwh0uMn1S+
6nyoko92Klgo0RS4fdYqtFHXCETIaKb+yay9+6d0/eaArxmvGTD0UHmrBlJo4qrGramNAdFdVf8H
oU1ZPUbxj/nXfTnraUAOnjboCU1jbuHyuLYzyS0DzMpBmVzIMa13G6kovwYjLQDvIH+CgbQcvlEr
gq6lzRyM3Z/4Uu+F8YAfArBCBSoO4AWcJU5VjL3Rp3Lk9EEDngDtrdid0v6PAFSuIGMOK36lqfse
MFYjG4Kh+aVav3Y2E2UdwrDHWBqgYQF24oevwVGaV9IEGz4KD+kZdewCXbq+CBCA1YcbiCZxyF8s
13+w0ghZ+WoMjNRwozqw5WuY74UMYxagjWXZKdBKQeNxOYsM+MLEQjP7oAWDGHqctAI3dq2TQLvE
mMVxERhNJndG5y6LAcjLzcB4buQvNs2OqVMeDeXt/lV4Z2Bc2nmQg/YzCKLCysDbs1ysOdTDNq6I
FdRxoPxEqbKkn+o//fQLpTiXqBQ4Dhs3D9JYnQ9ybuukwlDE8D4nSOtiFHUHJdr03p/PhgBMBoF5
BCQtxLW5vZ8jxy7lsWiDTDHdD+iw81fjI1yFaBh6LvPvdA9+jjqO2zYAHOSgHsE+Izi8TDlw+8HS
qYi4qUDUA7+w3I+xlC0CGHQbmDGar5NPLfnUlE/2Z7TjSUUsqZuLdSOLO2NFLsVOF0KWVMLHIgep
2gsGwC1BvQZgBqg2AeMuT1k21lkOk6+GG/S9Nc+Rdd6/2zAnoU4cQA5RsbFcrGhoYylKUma5up11
NJvddg0+/2Z8boFKJZ6NLky6oJif0HM6swT54fcsF7/bQO8gvg3LYN1yxuilYQaLcBc4YJEt9KOc
XBp/Qj1iK7+Z2cHJHorskf6oqgOdDkPoJfm1nj/ABAXe+P5SKuyi3/sUppBuPI2ydJxOlbQumCzq
VtLHXvo2kW+J9DHNGEuG0QZz/Eklr/fFbuhqnHSUjwBEAPvL4t7KSKNanacx7uvX5hvSH0hS3Bew
dcaRX4TnAcw/O+vLaQ1jUlQqnesArcUkepb2giBwwtEjEpYVwl2wXXgMXqOEJI8nqw3CMnRHy4vr
vQgzSGDvPBwn4AgYqmk5g3psw16j8GzIF+XH/H3v8rAMMrizoMoAp+EBEGkO2PMc9mlgpacmukQi
fbze38X4fOuHMZ/MyJiaNJjsQ10+jOrZEgWu1zsMESgQYhg/ZGN56z3SRkvJ6ykN+l+JfXIUgQ7Y
nMHN8JyOaVBz42TzgBVS3L5wB1Qg7SV2RGEkykSwtQi5IG/Jp6B0tdfVRK8wA+pFoQdCzzC8pKFL
+91+1FIQd8c71agKnUKQrvg2/dA87D9MaBgDLCoqbBAF5myicaj7Sm2z98PUpScRjye7qksNha83
0fsLWShEHvmzWg8tEGFGnQYSGowZZ+mj9h20LYWIGmZrw6GOYKCCbhixfs6EMIle0Uy3kgB90izH
U9FhuD/dX6jNmfwrgqfFTkolV3vTTIKoOGK3S9W3yaEPj5lQeazNSKzZjSTOvEvCKRxA9ZcEjuK2
ySnrTxNIlTrBO7Z1BW+lcHekpk1lF72dBC1xh8FFd8D767U5C5Sho6wXMVv0QlyqwFS2B0k24zQI
54OmuM3oFvmDUQb3pWzNAvVCjCQWjfhWjdN0Je20yaBFYGkoADz1+8PyOJ+Mmgt3AxBPviKTZHpq
mwm8ZzU81tbJFnUl3fh+loO38AppgDzzMW01b5BYSJo8UOOf343kx+7VWYzOpN/YB2Sua0Be6jyI
1ZfUCvbnjfDNNx/PvXLaiBBSDVsgcOY352hmn+9//calRt0IKndAoIvAOU+APoDbI5raJgmMDlr8
VTJe90KCoMQXErgJzEi9q03FJOjHXD8Ob/cnsLW5ODuqgZg8gC98DjuZ0twY5zgJ6uQUuoiL3B9+
vT6svAkuIMMzIYjK3TCzaQqziKD0tPoS04e5fJJFhZcbFiZkIMkPIwnoYPC7LU8QHp8ORc/QRe3X
pEN/U6+ozmN7sk+DdWjeCHHV/ZHtpUROL2njMLfDCIk9q17w6HSx0FhVRNy53hodyWAkkt4JgYHJ
W85L0uuyi4mU4V2KXSV8CWPv/uZsCkBDdQ1odvQ044vR53BwbB3Mz4FEH0NH8uyiO9+XsH6QMAVA
XXGyEABFm97lFEZrUtEQxcyCrvUyPTvYyTNtH+eEHByyfzIAFsJDZ/klwG45UU40o+ueNERB+bHW
jtQSPK0bawWcCjrWIbqAQABvLUtJlUy0l+OgaB7KA013mzjoDoCiJ6T2WM0NX6RX6DNRZHC7B9Xw
PUPFikDJblzDxfDsIbxRsqAhonFDMXxKDmHiHBJz8My95DHAIqNoC9hzA0EMxGLYYbgRglRTH9pN
X15l3SsL6k1F7BnJpVV3WwVLOZxvp48pzaUOcqz6OlB3Gn7dP7TrrbaB2GYPHZh2EALg5uGYeYaI
cUqu7U/TfJpbgTmwNjrgGbEwEo4qw3hyB7VLrEHukQNFlNj+x5SnU/IixfXZ1Kp/7s9jvekQBHMD
VWg4seB7W+5HVKX2RPIuDBrppehO0Xwy95sGcDBQ4WYhmov4Oj8XtdQcNJWWoms0HumPUoSb2NiJ
xfCcntULvSpVB8NL1Zv9g7aCqOFaO6GADvFCGzB6+PB8bq+om0Kt1Sa7gmJH08CF/tXJribxwv3K
A1hnwAFY9B53Q+fmYSBNZg1Gm18pmhIZpuRae9vW4e6hEAB2CNQ5oj4Gd8F7XSNmp9vF9RPqrd0R
hD73z9LGTizG5+4EddD6N6NhcdXnoz5cikGwFaLxuTuNNOIAZDq+Xx0v6XiyBWbIxvBI/cAK0QCu
AuyQMxHAOFnUuUKzq+S45c+9DPFY/MXo3I1O9cYuc7PIroB6giO10Xc/Dhgf4H9WlqQiT8wtfl8N
WHmHZNcZsJvEm0RQ5A1FsRifW3xNCds0M+LsaunHuj/N8yEXUa2IRHB24DhLQ4tW69lVRYs6tCi2
z8petimUh4Mugdl/rDk1FN9S3XVdnGkqrbBKtW9WD9Ww2wJYjs+mePO8GcYYldNYZtdwvoC0TBh0
Xi/RcnzuCpdRUs2dgzMa5R7VvN75mO2lasQSQTmwxwftywBx5w5SERqDNgEWEsDZRey1FPXYW18z
jA9fGgUr4DeCIbNcIiuOyjzKIzNQ64/0YorgYeuXE7YwEJioD0cBA27ycvisyrpR6cIpyLz4B41P
fXGYHG+vogNwC4E/UOXD4QUecCkjR2Gv0xi9HKT0ZRyPmrNbkS7H5x7lCmyQaiZh/FgLaPuiaoLx
V2sEoCSqqlSkQ4F+QovI5ffHSo82rLHaBTK6A5a6a9SxK1tfov7X/XXalIO4N+DB4IEy+YbztdaN
ki0D3EMA6ml6L688qlMRHG11JzALlNyqzL5AQSBvFodjZ1V5UnZBWpwRxIwtTxN1M12dWYgA1wri
MowPALXQywVLejsz7UFHpiA85+3ly/1l2hgdqB4Q4IHrC9AMvmrYblABIE35FEyPiJFF1fF/Gp5n
5pT6vm+yGcMP9rNy7pK9rzKDG/779XwSNylCzax7DN9Kp+ho6Ke/+XoE+FBRzZAN3NJnGUWW0FSn
oH9WyksfPdwffuPw4Ov/HZ57ljPVDPvQwvBTerTRrSf5QEQkvhvbC0+HFVXDvGZqY3l4TIlMJCkr
OSBN6OaPkyNKn23MAQJQ9oebhkYhfHimLUeVDlMsB4URupGkuWOOLjGDyHXbmgekwMBgvi1i4Mt5
GA78Kdw1OchNj46eLUpvb03jdnwm/+btHHvZofGI8Rv5U05eivI0k8vu3WbwFZat1aCTeHi7qtKo
ktNwRqz4SIaHSHOrXJDm2JwFCmNRKwSgvs07hrFRxLpSzXNAirMaHfr0srsvO3K1jN6L1SNZ0OI8
n1sdmugwnppzoNSe+WsWcYht7DNq2jRUQwAqiZg0dyVIiR5vRKqBkKgOc+aZe2uq8PmL8bnXsxrt
FhvdWEGaH9FkFi1HdMH7tt4DZE8gBhEGnFZQ0i1PUj1nekt7ogeaHrtFeNLJMTR/3j9K61VayuBP
69BVdY18TaAQz/kYV7vVHoZnDjMcNpR48jWGNnLTZTlaWmCO0mNzKKtUkFrc/H5EwGDIoLINrsly
jSS9rIs2MvUgwotsq0GX/MUMkBYFsgC5XUSPOcXdlPLQyt2gBFr1Okov/fn++m/tMWhnUFKFUBhj
J1l+/9x0thY5GJ4kL9XsTjl6dPv3RWwtEQMLAQAFhQeg+FJEZo5Jngy1CsThRZ6e5pe9wwPFhQJk
qApGG8uHXixzts0G8RJfTuqDmwo5aU183iJlCR6M2/G5E0qVniRNgvGn6s+gWUddbY9T9mC3veC6
rddpKYhfpyrUdDpAkIaG0z2IlMns7l8qKDobJV8skcKbeKkzDHpIQsOvLNCTta0r/40ApPgYrQpy
ljwvjCSN05yijs536vgguxJ4N3bPAKMywhAw7ANMwakkR0liQ+lN2a8iPNGuowhu2/o6wP69GZ/b
7DhqR7MaMb7UHTTH09MDebs/g43jtJDA7bJFUodELSSgbbaC/qW9G/1MRICHjaOEpwd2tgrPREW1
1fLK9XjaZLsbZN+yPmXxJ/kvVoklG0xWaYUoOrdKkJiYUUUU37IvkerR2XVe76/S1j7cSuBWCcS3
Ovodx4rfWsR1iksTIvPz/b6MrUW6lcF26sZQAu3jjD71kJHqrjV5uQh5tjkHPJ+AZiJSuNLc0QQz
DLS3ij/r3/Xs2QEWrBcYYptTQMUBszDwvvEMDHk0lE4fF4pPs97tL7a+34hBnvtGAOfiqoWcGnnb
KP5gvHWnthEgZDe/H28D2kLDQgI5/XILpmEmtUEdxe/jox15efwX6gIZ0f+OzyN8o2KupjA1FZ8o
54Q8VPtteSwP4oQaHghgrXmXE05CFvUherv05me7ff18/4BuqQoQzjD+OcSaAbldrk4rF7MWV5rs
T4abdyDrdcH01Iuq2zelKIiXq4gssI4NnBREzM0snWW/nU7F8EIHr6wuwtYZWzuN4nxgxdH6DZkr
zs6w046YwyTLft0c08dEOt5fKrYU3CPNypFREYAUKJxD7i6nae80kpPIPkFXx/Ik/6HjedJOhvIa
iWKTG9caYT2IQUwPNjHPu2HSIa7DPJb9PjqbiWfEh92tzBkjxq0Itpg3mikrpGFQJ8wmTK8N+q2K
+Og2tpxxMUIxWfih8XwYUlGBq9HRZt+2qCuVrYumiKPynBLBrmwt1a0c9vvFPIYicVJ99iX9GDcH
Jz+XIspsdm74jUeFJjg9EIyGU80ZBCOsnLLVndmPlIdpfEQ9S/9lEFEpb84DuWiYl8wTWjmjdWvG
Vi/P/qSc6/pcF2e6PzTGCt7Aooyid1Q98L6W7PSSrYNg3DcPSZYe9Lncb12imAX4WRMgBIBdub0I
m4j2sP8mf24PMP5S7/4F3DhSwCu9097a7AZy+9CFaoqnQtb8xjy19k+LxogJnEQsxBu7jag3OuOA
XA9Jbx4+2CPINFepovlJ9py3tVdPBEiyP0XpHIZI4NltzQiBMviP8L02dHut6nGWjbpvJ81RNx7R
pFvr3Gw3Mz4uO4oc/l8OH1dsGF8tWkTr/mB/tEjldrsrvjgBnDFIpRZeqgYBcvoIzEaWCLZ+43bg
UCk4VKy6FSbh8pbnRqiVaKph+GX7XKmXqnhW2p2EB+9rhMjcu+MC8Ax3eIc0iudWpoZP9Oao2IM3
/oWhg0n8K4F7QHJit8Q0S8PPktfxOIooJzbeJ+QigHUAFS6D13LDE2WOSUEV3TfRZSF80smjY56S
9All90KHdXM/bmRxT+3UjHqPjJTuF53qZurBpl5n/YUruZgQt+ldV09J8y6kPfyW98d6oWTBDIWS
EFgl4KJYHilroqPkUKr7UnWhyeVyX1dt2CIoKkO2A0ApcGfxAYlUM7M8VyJciMyVvucipOvW+t8O
z+11UXbmRCqi+72OZk6Htn62dUGygNnF3Ku3mAG3xXaUh0OfYwZRcUYAuSy8WLsU0hHAjdIdzf1W
NC42YH/YCPaX0+2l0ww0HVPdHxnP25F0Ak27uR+gPmSQLGQmeG+1TEdgDY1Z9434TDPXEbHjbm0I
kMc4UWBmR46L0x5oYlDZGaWqrw2nrjhplZuKaMe3HotbEdyeZ/EwZMixqH6Mwp7ZG9XHMj6ku0ux
oMlhcjKIJ+BMK1rZIYwks1Qi1TfyQ/zWi97wrX2ABa1pSF3bKOXh1mmYpVLRtUaFw/ps0Y+GiHJ8
6/WG1QwXAEgvBJa58VvDMJO8w+d3xj+x/TnLTyHqkvrPmvP1/gXf2g1WCcMsHaZ1OZemUhELn3sJ
8Yn6gThHOj/ozYMiYkPYuoS3UrhroRSNneQlpkOcwzyeoifwRg/WmYSu9icM/+KRZZAURFHhEK7q
qqMKCatJyrD19bH+VSQXIUB/a/dZkhmNgOAVODzReW5kc+mww9UbAUFfYFELtM1NATDxnXMJl5DT
WXk/abRHnBsz8KIPknyoP4wi0MXWTWc8G/+Vwb1KFjgXJckxmD/+LR5PrXLp+j/3z9bmMgH3goAO
+2tyu550Fck1I1R8VXqxkke02tg7Ppo9IVgOYxqmFKrol09f2Mhouz4YMKTLzK2/D7LoFq4nANAu
mPKgcAG9QNuqpYBZVuHvS7Chx6eZmm7R7gYqshIoVPkwCDpD2HJBnVCZxlpKDajzRD7aY3qIZ8Hz
t1YkqMkHiBBgSFiGq+L/KAQ3ddrlul+13pz+g9ptZJvl6Jumefs3g6VeVJSTgKGS14hNPcVoS9Lq
fvhhNB/D4uFvhkd0ENWNwEby0eyxVZveSPDwyelTD4rN5voX48NmRp6TtdXlgdR1Ad4ZiSCj0EyH
rD+3qn9//PV1w7rA9WbsRQxryZlpsZWNduLEBvIJ8FovYP9JRcbUxmllTBvMs0RNw6oHECA2NDJ0
SfZPoS6fS7KXIheuHbMCwfsPEnDkCbnrbNC5lsoCGkNvpuPHrhqP95do4/sZix0UEhrboIUl9xQp
epGUZEg1X7L/6f2u2r/DMF8s7AJAqTAJubsGGEHOunJqPvh36fBF3x+HRzzi3/FXzmmUFZZZ25o/
xH+m8jkZS9cZz/uXCAqJkcACVQvQ2VIh1QaIYQxl0PwUB4h8a3SR/bo+pggVILYC4wmXAGd1KUBu
R5Cz0qT3peyUo1SPuCQSKIotESCFwasJqgdtFV1pjDZFfavU+tV8iS0/Sy+aiFB4U4SFPifgFUZJ
DI+WazqCDtO63vpKdtDRzlBxDVswi/UTDR33XkMM2MUaYlPHqTqGlTX40fgN1XNj8kjng70/SQha
ByREoL+RMAdUZbkd6lQasTyZg++AMT+mxI13ZxUggLHMmrD4YWlyd87JtQRJ7Wj06dck/KyLIAtr
u285PHde0eRbtfsSw8sUWP/YsyKA5VR3MFW3rd3c6T1ZEqBh1hvD4v9QICxPv9YiWh0TxZSi0kcL
XGdQXT05kkg70L1dcGGT4y1CcQwjHIYnwG0NkElF1+tK4ZeuCVy7I8S2r19uDA7TXwXEEPVjvKsH
tGQxJvNU+DGqvI/mH2dyVeUo6mK1vipMynvWDZz9qyZTyMrEM+khJQUi09Wq2BX5e2whlg74QgJf
B1emfWaAu73wwQIFCp9ExH+zOT44RABbAcoKpATLOxI3WtNR5Cd9VAvmBy3a/XBDS6HdMVBcLLrC
2zUjGnpoRpwWvjRcrcS3iqMQhrY1A/ZmvzPesYLB5Qx09MbIO/BM+eVcuA9TLDIMtvaY9TZCmzUU
iil8RA1NsxO7maLGj7NDYdWXVpku1X7wDZT6jRDOZ5m7tGvICCGF7EmVGwZ7Xz7jvX0lEhfYDZhR
yzVqJq3rwzavfcMl41GXvL8YHmwKiKsgyrWyXmMHnMxhMVHEuSLght/Kf/5ifFbvC8sVWQWeILOW
wmRMaowf0i/5WU4+7x8evhByCQCmIifCeUJTSaukQHcvn3Te9FoM7u7hEQWFbQY1hEYAPPJJN0MF
HdDU1pe/jc3jWOyGJbFKzH+H575+rrBeMcHwnenFL7O822jC8DDNAOYFw9TKi0MBfNJaYGrwo296
948G6vz7q7NxvcBehGwUoOCAa/N7m1BbquIp63xZql0ZTmhWepYogrKhIyAEMB7EaRB14vHgFpEl
FNzknZ8b9JAeQyLKz2+8m+/0rUC4oVkhKnuWF6wsQezSGWHrT+bTSB/J+DSxHm6Ce7a1VsBIwDQD
l66NIOZSitM2VZRIWKtpzt2o+N2ov1VJRDCytVY3QmzO6ugR1yjNHmvVGF+rQ1cI7vLGHBgElvkR
QD+DxHU5hxEpnLqTlcaXwnOiHup5/4uzGJ/Jv0kFK1S289LA+KhJlpzXQTvMIn7PDdsCRh9qthAk
Y22xuG1Q49xRRjtt/QY7XCuTp6tfmyIYiyDq3u7fjo3NYHUM4EDD8wPFyr0LclMr3VjQ2v+qOH42
CdZqPTorf2bIIVQyooM55690aBzWqkTW/fqkNZewFTBkbwyP1wahPmQ2NVYey23FrBo0LkbNj2jk
1nXi7uaBYL4DsGfg1EOJ0joXLEvWmBgTwjPR78c+/rV37U3QTGBwB3CSNWYo66tWUZLe8KcPWfMx
pAKPeq0yUFqLKCjqSCBk1Vs6KYyG6IWi+k3txsahdrywvhidwKDf2ANQAjIAHWwXPKCcYrLtCNSA
YSP5llvUb3H45f4arW8zkozwgWRwlIK8eoU9H2K7Uipq+6RvP3egISpqDWBJ6fN9MVuzuBXD2Xgk
M/Qptyp0VlNLV5ndftztyWEjWOYJUH2cJr4DdGe2KMVUsNd6/VNFewzB97NVXlrxDLaN4A+ztOGU
cEop1BLVLErV8PPsZ9Se6Fe5fB7VkzyfyPhn91JhvxncBrw0AIByohQbDcXTSkOo7ChHj7u7lKI1
Bu4aKBNQjmmicwKHEp8NLZ57WTL9QnUTemlFHtXGTi/G51SSTeRkkhVi+cq1DlPXjjqBvbEhAME9
GDNAasPDVbkJJKmUNxOtZL95TPqXcNoNIDAXw3Pf36vooyeljeynrhW6AIrv3t3F8NxFoBp6V+cj
hieGl8QHIoKSbiglNIe1oVXhzmKJuNODQqQwCVMAwuTiT6k+h/FDKJ2cWnAdNvZgIYV9xc0bLU8W
aFAqINs043cpv6Th6f4qrWdhwZVFPBIzQXMJ/rp1qSTrGYBt/pAB5XKsOsCQ3FnkOrO1WF5qSEHI
Ew2HWaSE1xlkSLoZTVAm33LO+fxJmj51oqKJ9UKxTDgYCREqAdUb73vOqZopTdKUwSe71l3old2X
AXV6+HYWuGfKgjMvAGVEotyJy8AIC9dWUnd/igbRJHCfgu8IFisYXJY7rdZGkuc2KYIuA3XIKd59
kBbD83Z9GlZ4XC0MH6ufGRVG/Hr/IG2tv4FsMYJ8cBDR2m75+WSsiZLYSh6AGshVO8UtdyMS0C/R
NN5TWDDAeColNcqzeoryPEjdJvxalrufNcR0gCdEgzi0BYYDt/z+WS6oZY9yFagFGGgbF7W93v0V
Wr9skMD4Z2HH4OnkDdRCH5VWKZUKXFmHWHZL5ylRXDl/LhJ0+dydjUPkHvlc5DgQbYXJtJxN10rF
LOdzFXiN89FxvK47mK4y7r4TkILrwCp88IzyxAw5OHWbaEBTAD2XvXB2Ds3+grqlBM4mG+0MTvUI
CVlXHAYie0N1vr8rawUICUhwMDghzHqVnesbBeuAsjwtHZkGVfqYlwjhXprusRXBXda3A+YSNv+d
iQ0JOk6NR1Nj0hl3JGhaihITF+WsAkW+JQFZoXfA33ut9XIeVpzEoxPZVaCRz0X5spuDEgx7YDdC
xgZZcHiNnPqTwnJWMkLyYApfxuRQ7L/dGB8hHwsHCuY3jweiyAZZThZm6CYOTjFDc1vpsnuj0U4c
1gwKP9hOcM66YpDZnFrGxaWfqPTBrB8BuM0qgdWxcZxY5BO1xCjQZGz7y20ITSXL7KEvAslN69+/
U+dnLbh0G2oEESC0dWG4fShb7sCmCB6PRgtFLhnpczIYnjToXgVS/1F2k9Gtmq/3123jYC3kcTPK
4irs6wTy+ng6mnp7lEXJp7V1gLA3biAMTZjKq1aQvZzMYzqCwDGsTnYYu7rtVrrgmm/NgqXzLfBQ
MigKZw1G4JwuilApg276pqq/ZxGCY2sOCLiikyVsQhawWe67kllWl9kqSC6vWus69RPJ/Pv7sHWy
mI4CFgwPNVZsKaFKgfetQTQblPlRL16k5Ip0oyI4vpvLBIJ36BEEv5FPWQpB1Te18zYtgsr5nV+7
RHCWtlaJJd5xfrfQbHYWg3RqNvKAzr8157NSfVGnP/eXaUsEok3/KRlUVqUgZRL32VSFeVD1z7Z1
7kdPDQWWCNN1S2sWGRqEmqBKGKqGL/91qlYD9XKRBU7uy5hC8pmqmjvhnxy+3p/Nxn4A14Q+SNgR
FKCsLvuY4yHvDSgt681EAapgPzaHR6MFVBghbIP41nK7w2kO65aAATF7Jd1B2AFptVAqanGQgEdQ
HP9DbGg5fJTbfTyHcnUdxk8IILmTcqrrox6f5Wi3eQ4BFmM+wmvOgo1spjfPuDbSoavrjl61PD+c
aSQicNqaCt4m5uqBS27FFm5O0qTGdovxFfAKTx4ItbzmZ1N9j8sfO7ecLRXyB/AocVMwqeVMsjRp
tbHQ66sJBOMxFzUeXW05KgLQUxZpfladvSrXUDtpqDWzrK9FfZHkR2VvioVx5CKPDFwy69/BJ5Ob
PA17PYvra639iY5aIbjdW1+PWmnA8AzYtfAnl4szD4Vpp6ZaXx3V+9nuJifCx9+Ozg7BzSGiXW52
FtHqa5V/P5iawMNYaSZudPaw34yuJ23Uo2FBff2WTIH0bei+7D04gKAgPorKRJTCIXuzHB+hIKfs
o66+KuRYkqOIJny99MvhuRs2ynLWFBmG75pnQj9nIgKTjfGBsERuC0VXeKX5/jvDHKXpmCfjdbAG
zyhrT33bvT7oxwYbALXkIIbicVlR2GSxSbrhGjtuE3+Ipf3jI8XH+jfi2VnzZpqKWU02Cq6u7alx
KGKvongcO9yLdwcETdClSK4jxAE4MLfBc55mk2rFxtVJvxnJlaCWSz6JIMHrU4qQJchXcIk36TmN
cEKdF9GvTaBpo9c2+TEWUcFvbPVCBmdl9K3VwkSHDEJUjwxfKk3kN7K7xC8VMsg6QkLMJ+L9X73s
upwokEBjL9c+QpucsuK3PD2g6jGV+4f7J2tjzWAFgP4AeX0GSmW/v7nZMshYswI0Xld7li+p7IGn
EG3Bz/uFgM4EFJesyyzkLIVQqithNEza1erfZuvYa5dyNxk28rHwKfBoo/J4jQ9BU8fQivJUwxX0
lOQSte79KWzsO3JQyMYC74c/vJNnIEytxU2hXXPp2BgHZTdLJ0saIAnFHHr0HuVveJ7KoZM2jn1t
jR/D97jJBN+/sc+34/MRfbOx0PcEodRrRnvWS0IHDaIpItfeWKSFEM5oUuposuMCQtAJuTIvkuAY
bQ2PdxPEMrD7EG5kv785q2rSzMBemha8h8ffkS24CevRAV+HlwW6XVD7IHe9HB1NQTVJI512besn
6cHOL/cP0FoDLofn1qbUU11tYgwv02fHeujnh2E6W+nuvD7KGW9nwemnLJ8Hmkmtdi3mn/P4Sn7c
n4VokTg9rtKGRngdtCttL/mHQhPs8OYiQR8h3A7dh3jpcg8ASChMQg18vXyyU3eirv67dPYmrLFE
8A8B3UV7czjUnMoLqRKnNMFjl4+660ylW1SCy7a1SsAIowEmQotwF9k0bw4qCH6KnCSOcUUHF5eA
/H930zQ2hRsB1lKAmZRzQpHXv3Za7w62F8rtXm+alcWCNgA+OzIrkLWUIFW9hviiql+/UHSMNkNR
0GFriZCVYEh8BK5XUV7Q16dEo515HcrsULeuNUiCTWBrsHxHYQegnSMcRMTe0ZptOYMu1WO80611
7YePc+Q5+cNwrgOn2H8jFmI401jKkzRybIihxNO9aHdrRJhMSHABpY2IBsDm3D7YczihDLjVr3Fz
bPpjKypUfn97l8uEoA/q2nAjwL2DU7VcJs0unKKw5fCqfGosw1WLyA2Nn1T/7JDyINGD0rl0b8N5
vNCojUC6CIBOQDn5iFPYmaVtjTS8xlF0DiXp5O/VUgwvwmokkLYAKIK7f2XeOg1QKeS1m9y2PUqm
IIqyPrwYHzYmszWBqOHZR1LDjPNOS8lrgmZDoOPbfzkwPnpHgDeS/eRDWU5HOzkDzuKqqLVr5Wfg
8v5igW4EcKeqCUedThUEUPnUvMrqbuUBOwb+OaKi75WZ3PBy36KGn0bSFfG+lAIPKUgRrdcf42MH
gPRjFiUfnEmVSGrLIZSuufVUKOdBVBi7NpbQKvT9UjAI20p1qFKLKJpipK/2/FA4r4l5Kqbdj9BS
BKc2irEy5K6FCEPyEH3Lo70IBZjbLGIMIiQ8dStutgh4y9Qo7PRVlx/yx1LEZrGxA4CI6Ij2oIwA
ThVnzfRDnA35LCWvxc+4PeS7uevw9Xic8fqgxAZ0S9zqpFWu5tXkpK9on4L6hPJt7/FfDs9FvNW+
Nlurx/B58WR3H2pLcP7XT89ifJszY0DpZ6e9jvGV7kCtHKwJblq6KakPxM4EduXGWYVDhaAJsoB4
svnQyZiYZpw5efFqmZ/LrnfH8azMgvmszTIGjvtXBjsNN/ZMlTdI7lPIkI50AJngUYkSNzzu3pSF
EM4ss8HCH2YhhJSoqJ+Tp7nYfyUQzMXDg2Y2yPjypbZDE5pFGGbF65dm+jAmeyF4COBiTMSCFfSk
WAH90qyvx6iIrWue/mjLg7a7dQrGBzoUVWfYC6SDuD3Iyj5DuVxoXkfZIw/Cbk8bF3oxPLf6qYRm
lui+bF57Mp4yci3TSXCINiUAHod0O558nbfHMpWYcz8PWKDacglYJoxBIGHjKiDbgEcH1UaMFIBT
SkmI1ptyZVtXcCH21dFMT6GoTd/GTUDpA+xiuOrvV255E0pi6GrZ9PYVeMmDnnwspSca1YdsdzWB
itQD4jLg1wapP5LjSzk0JxnR7M6+Rgl9Ch9zoQmzoaIWAjgNG6txXE/9aF/TP3Xjxc7JIAcr8yxR
NSa3YIBOM0AqXGpkIJAi58k+ItXpc5Bdaa/EePp6Lovn9OsutfEfAah1QeIESZTVS5Q1TQua+057
lfvIs9C1uFe9/02CutyLJm8BvYgxBVRGSOfwLyagoqAADh1MGdgz3GMUF3C0ykbB8Lp0Jkl82Wes
sgVCcJpxqMLRwhLxNztBKiU2R/1VU/843yPt/0i7sh25cSX7RQK0L69SblVlO1ltt5d+EdxtjyRq
F7VRXz+HdTG3U0whCdXAroIBAwxxiWAw4sSJr49XR95g9O5GaBpkZnCYhOZJShfobCi7pKavaXpo
jLBzX638MFmK4Iyk2qj6wksRhTUiiAgcnoxYZLXF/GRqUxQOPxndF9p9na2d6/QmQtwOWDEf5GOS
yuXG1MIr85PXuDv5xueKkscLJdk/MQUPxg9sGCjrFbq9PkYVOkfzYEli0tIkNOwv5s6Wm28C4HID
ZY4kGQgFpQkUVTVoJrMDUk5H/eSNx/3fD58VBb3AlwsC7PX3G37jcSNxAlKMnz6Mzr7OYG8fj7w0
Qleil+sdmHPWrcrQay9AQy3cDN+mUvHi2TimoJdHAFccUSiatf566mrU4umUvDInjOk/lhuZQdgl
Cq9+Wwq6V8NpRVxDfq2XCTBSy6wnr4n5bKErnxOl1blXPZ83lEHAvRD/QfobiWNZ5ayxaUekSUnR
OSG3gD152kkEILYDDzjAd2GVcJZkMnvDj/ulQyqW9H1kdxdlW62NhUI1CsKscDrg4svB1lLP/Jz3
Os5qDbqvKdSD5wYc1dNOfA7mgV0H3AgAPxcL5UuHdi58JzG7JCDLP31+Lb4O4+5zCwGCjtcCYw6g
ApJ1TRy/6pzE90mVfAAjrLvPq3z7foBmsFSiOR/+tT62hsYQxihMn3jaiX90qMKs3tsksdEomkf5
EaI/cpSvmyfXWQJ/IYPx5Joflvq012ZgA8A0K5qto7mDJd1tFUuYG1TzQvrh00yfUhUP3tb334wv
9xKfYk/zjQzjB9cijuadDiVWH3+QtQRhu6gikF3W2fMRi57jhSBIGVr6M3KWnKrYU7fmcCtEOqLM
KZ3JBRElyUHxpYU7Y0l3c5C2IFgyl6Ff/EI8O7Jr1FD92L/FyFehptZHvQUyvOsTyr2Wu3mjLaRk
fxFm/Xw8+r2pQ9WRABEJqlSEm6Wvx1MisLJqcIgRXA1GuuqFZ18ei9hYf8FRgPoyJA9RKCepmN5o
YJ2xW4egjVdYPKfJr8fji0+8CbCKDUBFLfK4MEF4nchApcLMF+DuY4+Y1a+lP5cZD8FREaIdWagb
B3jHirj31nzEkfUxKxhvOUvG474XeH+XwL5GfHqmrqozsEqCtOVjV+TphFonkuCyLv2QeV8eL9n9
7QAoPoJLsBygKLtrRlb7QeU3iI6RunSObnCa7CxEyiZMhp30WBYuITSew3IBuQGqCk98yU1kg6N/
XjV5g0VYFUQpDzWmCuDfnWAhAch81IXhKXSX2J0dzY+LrDXJUL/Yv83pxdjZIfFtDkAl4i/uU4Hi
XM9Bc0cfTb4Nm5RFOJZPpb/XiCMHhJVBcOmt25McbZ0MDc/U2JyJWx0r7SXvPz/e7Y0VshCXAbgZ
9eH3qfuhoJpdDg0neoGWzB9t9qyle31vTAFlC4imQ4DACKyXyE3qwq6aZCFopXuxygPS7e9YJHiu
AmXnoe2ZLllxPct9v45NTqoSRCdNFlF7r14LfwnJRJgSwUwtJxWLYK7dzrNmYiVlWFZ1+I5zBGgR
UIiwhejHLbN4+H1rBL2zmMQvGZpVnTUVv5cUcxAHdSVA2oXOtooBXD0mQbVNaFindHiamiSi9Mdg
7svK/UcUYNkAG4uogNxvUF8QL6BFZRHP/ceNf+b7d1to2v8Nb0oB3jkPFp9XBYYPG5OGS7H71gaO
CYETQWqEAg9wca0PLJpJOuA70TlBMVjchLni0t5QOZEbQOcWUd9+18eo6+YMsTK6EIN9d6fQ7c/W
TvInsQMrEeISubGsNnPdeWTlQjLvYP/sjGPZXZiKSf3uJnoTAhpkVM7jSS0zxjGjNC22QIi1HBwe
VXujV/+ZxL/jS6GfmGtgiU4aOIDNaQzOiXGa+os5KwLT27vxrxTJgLPe50M1QoqFal4rzL5bqnls
SkAVI2BlYDq8AyjGFQOB8OBx4tQfqzGaGclU99zWVuC0IjqNkCXMoKTcee9nnGs23Fgn7MNahUfY
msHt8HJww+/doBwxfDp4B/P3+DqidOTxPSS+cOWo4TChPSkUAgECUQC9PrGcAf7DKSpVUcaTNVHy
tMyRu7Pt45ta2KjZBkMguPPvag11T0MT6UzHiWIn7Tgvx/1zQPRHZM6Aj7pDYOdwdhiCOJwE3plq
h6X4mPiXWKV2W5sh3AFwo8J1AmBtvVLOEtdpZWec0Okl/T60Bz19xzxEpzvUpSBuDNj6WkLSjmns
d8tCivha269+oYcTjTQV6k7cyvKW34iRqTFKVFvEmondqIwDSC275VvNng3nUJrovHp5vDUbtx9c
QUTAfWSfxAlbT6nzsykYYjzEHO0VtqTkp6Z7QRDKVcU8NjRRhLoQpUPLcsS7JE1kusFz7g06qZcv
8XJypqfHE9kcHzkJcYqh8LKf0NRJaYxzaxAWRDMPW1X2XTW+9P16tyTVYBUGMQMa5aj8bHc/uZFX
FphXxMORsMMBXm+F3qdmWXBLJ3qah+ZhCXYCIYWWA1QjWFgBnEdjTun4Nj6byhLZEOJ/5NQK0chM
4Qxu2CrBw4oUFNyQex7Tocr1ShOv+qUOpylyv2rBEZV7jzd6Q81RtoOYOwJ9Insj3UuWV/le5+Fp
P7bwaU3wEdp6OKaqRqlb+w2PE+EDkL+Cm1Vypsw8tr14YVBCq4+CgEXV3iAadgMPPBEBRIE3ADXr
7e4S26n0xoUrAtI154XOKnT79gz+FSCdWMtdEEjqrYXY7cmdnvvf+/dBoPPRHBVZeASv198/d5PX
89hYCP3B9WffIrGK2GpzAqKxOCowEXCR/ajAm9KFBsMC1/9XU4UOCN4eT+FegIUKe8A6BRc1IJeS
xtWgjXOMjLvX2njOXrJ49w6vh5deX2DEdY2lwvDVB7+OAlV/+ntFQNkiluUtMYHksqTOXkXtWi8d
52q06H938rJLtzu7As6yGxEy8tVicVelDUQEpyE/7S2dgkESOEhUX8LLBFOc/IY36qSyWuj61RhP
zdFJFHfbvTmCHRXF1RABgyFTpHoJwKhGYvhXY/484EJrHYYikoutcgs2jpGg4YBrAxyHSE+sNYHR
LGk1Y/Svmf7X+FL53x+f0vt9FjEadLcV5UIiC7gePimMftTKpbyOdag7Y+gxK+wUKaL7KYBJRFBB
AZolrglZmWvu2LlVF1eeRfUrzw6PpyA+ce3RrIcX4m+eXdTop3RyMHzs/Fiyo9Z/OE7xa9ufaX82
duKccaqQ5PIEVQPiK/BmJZcGVH8e9fuaXRvzwLRzXSuO1f1aCXCweEygZBwpcslqpHZjsqJv2bX/
NRbhTkLIt6+HgySSjUBZ3qUcg7xoW7rk7DqH2sRDivLIx3tx7/GhDBJ0LXh3bQWvU9S7F6AbN668
7qI+DbtgONTJkaERqH58LGpjpSBKgEXxW8xsve0MsRW2WLZxtdynwn01duJRxIhwlUSAUbSuuqOW
X4JMW1rUTlxNtJ7WTXQyVbXcu9c9nKM3rwzuMSJcku7FjDOriy3rajunpXnmy4lnp92LBBHwWaHj
sOJyOmfJsIAFc60rHc91euCqyPvGFMTdiT2AKb/P8Dt5UppoZD5fl+5JC06J9cFSxejuDe0bXwkI
9+ArIUAk+Ur5QhNDryAClXQx/LGLt0TBtF/tBCnKf4VIam06KLSdUdF41QJwW4VUVaNyv07Ipbno
uYsCa0B45XIwviyLk8fmcNWMg9EceHGaVWV696qHU4iErID6bYD/HRu1HRPIG69Q7DGPqjJCBAeN
F4addWFQDDRbQ25Q0FAjMCv7lrqRZvZotMM1tmugFr+VKir4e4OOKwmeMd6NQJoDZbPWbN/XjDzP
ewj4M/7TKCOfn9HPr4qs6txNu90oVOCCmAOuONgc7zr2CCIkbfFy84rWa7Q9p4Hicro/vaLCF8F+
cJmAtk7GqjZTXtYejPp1Yh8oPQFCZ7AT/3uvlgshOFxYMtGjSVowUxtTtypT85qah9YKh/1aLth9
waeFgkOwTci8oGhqlCwV9P/KdTBEv5TmwVNBhTYU5FaErOUs0WvmgFD4miNHmESZCbyQ4m5SiZBW
iQPVVgUlRFjzS/7XSJ86Vfunewm4ihw4/MgawbDLHu04ZEtdtkFNhuUvt3iq61HN4qSSIc0CzO9z
4ZhaTSrtY1FdbBRIW98eHyfhUq4dKhxYQOgFWQZcQvleGocxy5LMSwkvD7VPRoY+NNEAF5e98uTP
x7Lub3EPCULkX2BS4JjIISJ7TAdmd2NGeuvpsxPvNuto4i14aoCHBNJKLmHNmsFMbSfOiAMnfY4C
7/vjr9/YjNX4krem19aMkAfGT8onnV4a/ZzVuw2UmAJ6iSFyI2rhxQLeeLe+o+H2y/SM6O504LUf
8X8ez2FrBwDdcpDZQdgGV8dagBlzo8LNlJL4mf8o9vvLot7t39GFfbz5fFPv6wxA8ZRYmh1+alqV
Ut/feuvxpR3ol5JPRoCvzwaRLD+a9V+5/nNMrvtv8LUgoTQ3E1nsqvQbIeg6af/4J634+f/bBskZ
pFrlZdTG+JUVtmOkYhTeOKmiiw1KG+GyIn4m7bIRV3rbBkFCtOSg/e2zs/JBvHGOUJsEy4FXsVBn
yTDlpd9r2dIVxHCSP0vryUCMefcSifg7qn3x7kLFgXSWLEubtMyuExJnz8lzMCs07X6J4IsjnY1Q
NTKQSOmsdxiQ7U5HlVtPNOdooLHKyHJwth/3zmEtRFolP/U63EJFT4Liw2h+HKJ3DC9ekEjIoymT
TEvZ52VcAzw3EH35aDjP1U6aVvh++HyMC0cAOn2HKS0K3WldRNoJ7V6DKN5Z5Ps2vKCiATTCE3+k
SMHkeqmhU30gTnFNf847acHvhpdsacodgw7BMpC4OND+Z872IiOxOkh1AFsIU40IgaTDdgXawH5x
B5LbY1icHKA8H2/v1hG9ERBIR9QfvdpLCnsgtXug5sH0z3Z3fiziXo1Xc5CRtpqXZPo8WwOx++xo
Mu3Q/P7/CTDXaoa7PkvzFnPovb+dv2PrPcOjV4EAESBdI+NewH3Xa4szDyS5GGYeDr6KrGRzgRCR
Q/RHxDnk4gV3AmKlHaACevwpe9abfYWeb2dUkFB76CMENJgubXEATHtnVMFAgksGgs5h2R+XhluH
wQGoQQEGrN16/fU2NQfe8xZO6pNHv/itItq3cUbBpS1ypAY8Yfh26/GZX4+9O/SMNOzYaIfau/T5
cfcREv1qUCckDPWdy5IWbVeBIZIRu0KI6cVofj0e//7RhlSWAJsDhgIbKjfy7BHWnRLDaohtn3Q3
LN0PWXA2MkX1xdZC4UYGNZAv6PXkV1uDHphl204N6Yaob56K5RjvT71jIoCxoZReZN7lNEpM9UJf
/AAT4WFjRLmq6nlrofCmtQH0A/If1/96r4MOL9sY9TDESn+CXTaq8FCgzsHqdvuoqF50QPaFELI4
t5LhNpt59qeZMRL3Wgjma1VSfEOnkVrEToClDK8eudIwL3UbrVspJ+N303jJVCxNm8MDO2W6Am8J
1rD1MgkuSFCh1ZwUH1L3L8/+9vi4bg4PYyR4B1G5LTNNzUh/+MYCtCK43CINEAum8rI3JeANhVcI
7mZ0sl5PIE10AzEGayS2hTRB04SqMMmWAJTCImMJ4g1Rwr0WkJhNmg+uNgBd1vEPQb0bbgQMIfpu
oxWVYDSSz48VOw21mT+QpTlW9DRpB3s47d8EAAiBL0MERtg+aQaMlzHXl5EwNOA+Nvi1f3wkmhCS
dvAoxyldj5/XxYSH4jAT23x1nT928pmLawcFhYjtCIZ86Jl0K4wdq3jbaSNJevfwt9apsHFbG4w8
qEgAoR4MQcr159fNUCTLQidAQX6O+cVMFW7LhjFF+y+RksMRRcpPOkBZbMy6z4KR8OGD2b1Y2XVg
r/t34EaErARa2nUBzyGiCmhop2XoK5z3DWtqCcpjUe4MzK4cZqu5Zmhz7wKyFp/88hM3P03DRVeE
RLYWChXJiEUiLnJfVJ3k7jDP/cDJYL6iMxjLzt3+qAtSryAzQOIBNJ94Cq732uh4i6phxomW/alF
w/z58T6IrVyHpwBtEPGiQPSbRVxnPfw8sMl3Z3MhbXdiXQTOjdj4kMMmDWGZf5j0w2NxGyfXBmMP
4mCwT+D0kyIMFkPitLRj+KsdOtODzTdTYSk2tsSG1QPoBMwV99DUNLCQM/NgnRLNj1rzY6F90rt6
/zSAXxPlKqILzF2t52QxmEeWj+AD/1mE9fh99yqthpc2hc6VR70iQ+MRINbYuS7eYaBAfALOZtgp
wELkoptuHmcnq4OeALRGT8bOUn1h/1bDC928Ce94lFtZ22D4BCUR+nV0dlLe3gmQjlHRuJnXFHFP
ssUP+Y9F2UFl4xQh9IwHCQKpsLByMa9uwyee5nQibhrNfkirl37e79q/UaXjcYtsgyMHkTh6nE08
d0fSNdm5QqZhmY71Ox5wDh4PUHEAgO7fDzzLvMzJkpm0KCUNq0phZDfUeTW8dNElvV3wJdAmYiSH
uoreo2YIIgEVIng37vAUxQgU4mTmuKb75mDgR3EJbe2yKM0DvY0wFbLH7aX1gjCkMxNgmnv0pCyj
xdrvaeDpKSrPAZyBxy0+4UYVxnSOc29aZoI8fnjEO3L/+CCswMUAQDCcYflRMvqJPYxuPxNzjgZU
/6WKU7pxjYrCRfG09dAHwZO+Hy/GZWZxPEHTor/1n2wMG1U/7I1DhGQrmh8IamNU9EqHCMQnow5I
8ET64rSU553dX2Ar8E6AK4ZApIBIye5qHmhWPAt3e8p+60Y4O/uj8msB0hKVQ987QAHDn3/l5ks6
P+29DDA8CtvF+1mwV0rLUxnGbLEczp43xeFifzMdxRbfa8FagORNDiMKSGOgi4ndnebx2NHrvLOt
/X/2AOEj8ToXkSTJXk9Z2vp9548kbz8l2tVRXMcbMwCFBsJIQKwL0jBpiboOdHFOxwZS6vXRK7Oz
jp+Zl8fdOwEqQ1RQwSuGSsjFfgFnWWWnRk/6qzsHR1Pf/+wBQ8+NAGmZemrqlV1YEAAW2smPw9RS
7PW9rsFNRWE+AiUoWcXbcG2O7NhnaRxQ/1q6TViXVlToikDMlgSg63BWQeCGtK0kwcqCSdfAxy2Q
EyJXOCoSC6rxpdPqaXXsBCMNrjaP+uLAvu3eY/hD/36+tV6gTPfGifcYfmqiuaxAuLXsttggb/eA
pBTwArTIExO8uRHapAfDKqrmrx3o+tH2KhxUvag3l+hGgmSQuo7XU2tCQlq9Ll89FdXGhrahHY7I
Z+PmFO/z9QT63Ox44OTBdSlOCUV3uads/60G3k2RLheFteDCkA7RnNKcMYQUrwDZh45eh8HX/dss
gD2AahqiF7XkoQZWjbtiiL3rFNXzlz5RvKrub02sz83wkiI3zrQ45ojhK56hM80ldU5N+5T7+48S
6rGA6wG9J9ZJhs1miWUVk13GV72OzOyTU/3cvUqr8SVlQKt03RiA8rguVhS0J2u/+wiHR9S8vgFm
76A2drVo7bR08dWb/6BhSV8ff/7GQV0NL5kKmuCRU40YHlC3YQj95aCiFdrQtJUEaYEKtCexlwES
2sgfjoVxejyBzeE9JBjQfEbEYaR34IiHNK28Pr6Wjh4+2fn+Sh/UeIFhA91VkGW7M0WzXWqZNUzx
9eCWQ+SDq2X/99+OL1kK3qSOnvpjfKXgYUxerOUdls52hGuESi8cJbkxHnIyWj6CIeZaaT/99KcK
DL11gG6Gv+NhZDaLpxxmyJhfCufvxPnb1BQX8oalEFQLYC16A/nKMzBdrea2gSWy+qN7HC/F8sK9
X/u3Adcx4pzg8EIVpxRCauNkADwW9wHqjOFhh82iIujfOKgOkuTgf39jypHzhPWQ+0lXje51+Oib
n53hx+MJbCwS6ByAKQR7FNJhcpYtqdD8IetT7zrO1XNqX9JPQX1Kyp3E3sJLRakgXpvCnN4/B5GJ
tLuhhpjBOCfHYTg/nsXGaVoNL10KC3NrGncYXru6wVc/9KevjwWIAdaxPDw0AW8SqgzeCxn21wYW
Ool0vnY1syKMid9f4X1NfYjk8/6LB7k8BObxIIEbIFd2ae6UF8wGzQK32zDpozxQ7PjGWgk6GKHW
cJSAkVj7GENQeFltl8E1KQ5OEFb8aHDFdmyc2ZUIcehu/DCvak0nayo4kq+pe57o6fFmbAyPwAWe
/ABzIx8pu3lZvcwwvrDd/XcGVm+cVsUebCxRgJS8yDqjMOoufpTAxWj0vkoJGIVs7YLetZqlcGO2
5oDoBQp+EAAAIZwIHt8s0TjRqZosCxih58U7DdVl/xK99etB8h8oJPnZ1hozm6egTMnkv8wRNfc/
nJEBQ8Ub8vMCyi05kYgeZbM9dCnxvN9zT8Pgy+PP39qA2/Gly7+ugNFqS4zf2HiJRGURsZ08xsIi
IduIhYePiiitzA7m8UVPJrbEV1aZkVNc6kp1ira2+FaCpAVaPDtxg+jLdRzIyI/UV9gk1fiS0eu7
nKaFi/H13yU9OOM7jtDt50seEtdd4JA7DF/F8OIju9l/PWMP4HkhzI/4hcxKMDkA71qLHqNu5Tkz
q7Don2qnj2ZP8WoWyyyZbiQsQFMlWPPgy0vL1A56RSmYfq7jGNrL6ykazb8en9a7jUDGWfRigMEA
0uYupar5eLYxY9GuRRHVS9jke3dCGl+y2DaHC5k5GF/7PL/U5PHH36magBwjJw+8PKLZeO+sDZHF
M7/0c1u7+oZ2TuYnJz+j0EhxIaiEiBW8sXZaNi6N3jratfH/5Dmq3z+VzV6TJOaBzom4PEU4Xs67
2BaeJJ7dwQE4z87XylDs8eYMUKCEqkDkI+/SUil8SZSmdwmx83OMdhLmMWmOj3fi7qCi6wJK90FG
hhsBTplkL5Le0lNm986VGtaBGae0jtySRoaqH93GVPDoEaAhtJoUQIz1ZhSDHdRzh4pQx7/Uxktd
nXxVO8CNqaxESLajAeqtLGqI0IzQAkh4fk7RJOvX7vVCHgm0DW/0VNiT9Tzo0uT5lKHi1M/RduhC
26jOw6DZXVQiCscEPRj4w0VcT1KQEoVdXT51/tWrv4zdmaZRkCoCb1vLdStCUo+hZLVnJI2Pio9v
dXFphyDU9fNkKQ7Yhp2yAX9CjBW4BpCeyTNxBkr5kPjXNOpQexOAYeHxjmydLHANg0kKpQx4Wov/
v1HzMh56G/wj/rUtQjs/0PyiqxjPtpbqVoSkJFYAQkNbiGDGa56Enh7F9EPy/fE8NhcKGR8waYC/
6M6WOAXl9kJ179o5f2gxoe/Yh8AFSgxpB2i7jIOqueXXiDnF1xS9b/SoafaiiECYhxAoysREjd1d
NYlX5X4XsMxFjdJZRwKUHjUV0cjGTq9ESNswtgNo6TlEDPXJr8zQTLSw2u2BQLnRwwJoBsH6DDjX
+jgVXlwbVppREiAz9txRhWOwscuCYdWAYqM2Howd6+FHs+HAyTiUlH7kHtzd7p9I/YAeHs37UKJ0
90opDS11U25khCVRlyKIddp9SFfjS8o2G03P0IstI943ap9mbf99ireug4cWAJPCR16vjlmCmSNY
WEbmE7c/6/of+78eIDcLFb84pBCyHj72LK6Pc0CJHXxy0IZD5fVtHFDAC8DygjoS+Ga+9PmaD6Be
bpiUDA2x4vPYkGza79TARIAgHnoMdiqZddtO0942G0whz7739pGij7n+bfcqIbGNtzqeuyjVk8NL
3uLFnbkwSjr7uISTrTBE4oSvXGMkq26Hly6EOB1ZPyU9JWwJ/fivJjulzSmOFdZUJUW6pzMOCv0g
bilZtGenQa/MLzXDUkXvWSq04sJCbZT1BF2tJXVqUOLFB4sftd0skm9r9e/40lr1aYpHhKdTYmKf
D7w7vOPzATOwka4XrpOkzYjXG2xpR+iD9puP4bI73yA+H+qATADe69CJtb41ZuokQVnmoIgPLee1
shXPiA1jKtxJdPVCSAmvLen7y3pJqyUPcmKfUXG95IqKla0zJIKsorcHtlcu9WxY2gZzYhakc37a
dTSdAvPkqtqiGyJsIesDHG/RvArRUGQF1otU5FNsthxSROyt+zzTg0tfiuSgs4MGT3bql5BrUW+p
ymU2Fw9wbsgMRHZOCqcA4oKOVtMCuexD/GXq9pty0NED04qQhyA6lvYGfXVcNBafCkIToOpOWfb3
7rMLJmhAHLHx+Fb5bPHE6RffyjISD3/YP9p2b6UJ0O63w0urk+e8mmiA4dMmpHZ2SOdhv/IJjmEg
oXAXQfsk3W46N5sMg2akbWFltS/6brYUTAEFAbhNAXwDVZR0sCpWlP3S26kooWBRrwLkbpyf1fDi
/2/8bs/lc4IGQSgu9Q8GXA3F/orzIakFbmnUl4hsEIrGpOHrlJcOm1DyieaovD+PgxkG1Av3HyJg
PrE4yJvhwSUJ8TIwS/dtLgqs/yedDomusCBbk0AjGhFvxXV6V9swgbeVFdTHGlXHujgE9RGFLO+Y
wo0IaZfTqlyKvoCIoD0m6HhzeM/wggUMJkL4ZetdruoZ3MgdpaRwn3LvrCmG3zCxATIb/x1eshJe
YhpdZ6TwNZJjll3a5mPQgkHw9I5JILGL4ltANe4qcWiSZa4315RowBHFOT30qoCWOCjyaQX04L8S
xDxvlMHQrKpsBvSI8eomnH505e7CNCjzrQApfuLyDoTSWk4J2lZUl1EFcNj+fuC3BUshlE4aPqC9
ayVMy4jmXVyA6lSMaZvjg88MxdWAvOFSXa9PVhQd4wk+n04nPQh5tf+2gZL9O76Qf7P+XbbYNY9x
TPOvQMZ6u1GfYvUBXnHfWkrdAdJY6vVZx0pKeP7N7s+8f48S34wv3QUzfO681xp8/hIl4yvm8Q4F
uBlfWn5zZo3rp/CG/QmNb4/vuQpQeSauM7w8cZ2tVz9JmimpfPiRfLr86HfTD2Hxb0eXFseq2m4c
4xlH/7vFD5aqL/CWjb4dXlobm2tNl+ScokzvVLEDr5C6//F4+besHJxsNB1G6EWwwq/XB9zg5TS1
QM8FuR02X7yXoYzmjisuMxHflG0QYOFQXsE2dZdzyGt97nvwJJA4QWmv86n3Lml+meo/miAAJfnu
Ul+xLTfipHBr53YzRzKIEiP706Wh0f/xeNG29gWhDIGmALMfgq7rRcu0bnL6kaUkdw9je17oeVDd
PgoRci2O3oBArfdExq/6YdRfWfLPHPx6PIstwycYVlApC9jbXQeoqtGoU3I8gQDGxYM37/ZHcVEY
8+/4kuErgCCPLQfjs+AzjUG8/D+6/o+bK4J7qlmIhbwxrwjd+0mfVjlYqq/8g9P/Pych3T4ab0bP
7DGJeYimPKzjPxx+VnoBW1p4s1RvD7GbSRhetvQFLXISNxGfD0l6SZaTkbzjJkJqEeFuBIFEN/P1
UqWFZ2qTWefEcs72tbQVw4ulkJX8dnjJ1JYs6FrTw/Bl/ZM6p/x3lx9j45ylP/aeW9AbvTGzIhaK
3JakfSkPinJcENnIawBOwkAfFdbqfjfAggIQPzCbqErEzb1eJ5za2Uv9viCZCY8p+876Y6c/z4WK
kO1ex+FygHPKFTEIOH+Sgthe00+64FACP3JYozp3Ny0HSHhvBUi6Mdm8suoKAtBmPHQLVKvvRhjj
keiI3mgI6qL5mrxU1PDHfknLkrzw5s9u+rJ7p+GVIdOEPDXopuSKQa1yO6fz04LkF+dTpkpk3VsO
pGZQl4t3KAoTwWK23ubZDMq5TbKGaOjxMf/h9/vDGGsB0jVUj5M3uT0E+PTAusM8HB8vz8Y5XU1A
UoRKmz19aTB+1XyfneepjFA5Rp3P+6UACif6QSLfh9j3epkyOvegRqMtgRVvLqP11CWXvLk8FrK1
F3DOkHIXhfB3pMtNZ8RGgEI74vzTBl9t88/Hw4tvXJsm1NXdDC/txDBlej0bbkOaYoxqFpXDwY9V
rae35iAA0qgNAZwcKNr1QpVN6zg0yxtS5y/E1BTZma0p3I4uDsPNFVG6S+E6OUbvnecua9DjrQm7
SYFB2ZgCQg34eLymRR2wdEM4Go89D9lXYuuvTUVUPHuq4aUbQkMlKrpWYfgYG90Qlb5tLBG85TcC
eIFhkvO5LauqPgHhF8nnMpwtsK5dtXK/NgjH0gAEXrQ5lOv4fM2t8gLYR2I2H5blD60aztlQX/SJ
KS6hrbW6FSTtt1dSX0MhEgAWUZb3YTWrbrmN1QJiDWX9ABwhSm1JmzGC8Bdd7DiALuYP3TuBx89W
Bco2DBTyrgiDIkANOy4X99fIfudVE2vXPP/WOR+D+MjSc6VqhrKxUrg+YcEFggO1ItJ1ndOEMgvd
mcjgRuWPWdXfSNgGyXashpfUmjl6HgQdkC5I0oBRuD5r2Tc9DYfmGEePrdTmRFA3CO0TjzE57Gp5
tTYXnYAedScrj4pGYUI2x8dmo9ceOrQjMbE2IdbsG4MzIejd/aPP56w57P98AQVG/wUEzQDaWQ8f
ew7rhqoHqWL9wruLqjHQ1tcjKw30OopD0aVTGh7gRKMuPLBbjv3zb6ornNft0QH/AWM0Qk1yvsZP
GosZMyLS3D2w8aOmCqlvaZuoRvy/8aW1r9B9tQXtUoq2Rl9OWvrN3R8vFgkasN+hpgwR0UA6plMV
NJYXY/VhvsJPQ6pK399792J8FGPh5IjSR8nZ0Eu9sLNW5L/7Z3f86BsHyw7j4JD92n+KIAgltIjW
wMqKjbq55zQrtbq5xTyaD/noh9mwuwYYOwwOPPyIoBmoutYCanR5540xo16wS48+CiGordDjLbMn
GoDCkxGmVU5fJczwmd/zhARGZHllOIY5gNNK4mix4rJhAm0jghBwwlHmJ02kAUW4OS89xKDdiXVx
ppNtfCgocQfAQ6K4e4f1uBUnHwC3TWnqsYRYRdQUB213pxvsC/w/xMEBZEfyTBofHRvmKfdw4dXu
j378g9uX/QcLIQc4l2CbQahXWi7XzBxaO21KwHfu6y983B8Hx0MCVS9o+/7W+0S6UIe58Rq0+YV5
7S9L/uQ97f5+aAO4TAAyBze8TBFZGjYALoD/EM2/JOlZ9VbcuOZw5eByAKQTsWSZwpHnVjPhWkqI
UV2LFozzx8Q4BPmXdjpPqqZcG7YEsmDFkXwFLE4uw59NLc3TwEnIgh6j9FTkH/XmYl+9d3gGKzmS
Z6ANRmLHwoeygteliZry78dbopqHZKuKzKoFZQt2PDt65qVzI1ZF4+9gP/YIZwqnVjDnCEi1NA+n
ArsQmg6A6pei3aXThKrqvK2JwD0TUBEUR6Dr3tomonkS00ZWpKQOvfklC17s9kDrb4rXxdYRA9kT
cOF4cwtS27WUZgrsadFRhDG6vzLvmJSRlR+CKjSLaFbV6W/c57CIeAag8gUBFhmuNaBoKBj6BBlm
7Vk7+r5CGTeuc7SaF3SnoG2BQko70pp923HXToiHNslpHyZmZO2HkAhHR9CRoLEIGpRIN3oSuGNS
lAGiN4YZJWHuGYp7amONVgKkJ0aAoKMz6n5GJkePkvlQj+/YBUgAAQCYBj0daPT1ji9NEmt1Ymek
o1Wo6VX467ECbs0AxxbuGjLA98jOAgYzSIoKQIUsCWt+nvXd9EUB4vwCRg+HBFgheROA7XVrTaAK
Le/CwDyj4pDamgFcZdx8IsmP0Ox6hdyqTcZGc0rkp/rzlGqXdD+6VoAu/5VgriV4czMsgwcJRR0y
/WWwz/v3AJhdPLcBqQERs3RMG7C1lpYfl+BfMMNWOxQqj3BD13BXIGgNarU3/tP1BIZirBwn9hCO
bT7EXXAsreTks/3eDYoA8aYXFQfgA5AUeslnp4xjPydGebKDUMm4ubHPGFoQAACthYCvtM/WYC0j
QsoFmcfT8mqM++3Rangh/sZrbg2UrNZ6VhCNfR6aEE3Rlt08BqLThuA+QaoIrpqcSc1n1Lj1flAQ
VPY2obI1+IbTvBpeOqap3fediX7RpKWXrDjo/keGWjfVI3LjLIH3RDSoQ9EK7iBxEd6sk6hR763e
zEmTHvTiaepQXPCOkyRqI/CIRNdlMOmuRejg2bYnw8uB0s68D0mhSEhtHST4aSjHFHTVuBrWw2s+
HRBk/F/SrqtJUlzp/iJFgHDiFcq1qy7G9M7OCzFuMcJ7+PXfUd+4dwsVUQT9xe70PHSMEplMpTJP
nkTRUFm0znDmAAvf1+eljRCYO1GrD2iQXLTQ6XamV0WSXqLuWR/3mXHswm9wbT4gBdcnrB5Iz9Df
cj4NVfEnWsQ+TtOIqoW3CcQbE6mdWv/6ETm4q9GKDSAnmdU4CUfkpAIjudjDZ234FGiOUrmUr8xm
ASmJqwFlq0jmiBoG+ZqoE5XkPYA2l7Y6RKUDrMSEmiV2jDjK35yOeol5aj4QIkRGHckX0UcNNHjS
UUAvx7bXphwQMeLyY07395du6aQhmAo8N57jaBgkmSw70YOamngog5zDSYuXst7+IhMNnoHFFLkd
JLTnZ6DJmyFmGiBuNHtKu7+szUTNsFhYGTgHuLtvmVdYN07BYIuQSPfQgq0pP6bbwT0QgTsPdgPb
joDFfAodSWKDRQViXu0O1wbZ3P5BTOHf8WUYdD74nWJNaXRR694Z/dPUfNI2k4pBBkCAosReBCts
aRtMGiZghcA2GHZ0KpxwCj+wz1A+IDJAd4Bm9JIXqNEubnUKOClpUNxz0rsVD2ThXSGqrhm8kPeS
R8mWIO5Fid+U0aWbntM3dOLtakfR9hV7Nq3Ddp3AKwyE0+gcacLxn+93gOh/19dA5BgVdwekJP1y
ZTJLWgcWeRwluLUAgEqOSF+0sdrpoowle2jORfz/HF5aK7sicRSJ4Un6fYx++Gv+8tIFi5tVZINR
HQrTNF+gXskSrVUr6BzbRYabdm64NoVbEVh7wRgM0ga055JTMAH1jX5sYfYm/7EkD5npDP2KPRdu
wDy0BhFIawNuCHgPeLjns8iCuOi6osXLyHwqqNvkaIZ4DM2dsR29NxMkv+xHLVRCoMig38a+Z2/l
8Pv+eV1cq38nIt9LwWizDLQ+0G3zFALfCO4AbXdfhNjRm7VCXRpKA0G5d8MMNcSN3rEsieAXFm5v
/yjWSpcWBUAlwKsI/tKbaFHod8ihD0AxxK1LcsdnKyqxuEZX40sOG1GaeASIJLq0zA36T8hMbo8M
omgM3iCOLJ7CeAbMj1Mdpli70cIMInOf+7sCBRTbN0HEzEHVLcpN5dRRESVNWoKD6vLFnr7G1tv9
0cUNIG8xbDfQMLCxIGKX1MG3uiIMmgmle05OTmPvWoY7rD1hlrYZpbh4x4N6x0AXwfki5fBljCEb
wkupfmue2vH3/TksDY8kIVKecMnhpklzaEfWlaWPUEGe7dDkZa3caukQAUiHwkwAHOFtSJdoPiSk
BOcRavnJqeSxw9Cys9/MAYZ6iWshwmxdvV5Gq4q4n0IIikvZYVh7HC0tEQCaQIoD2Sjau82HLxLw
HjSNiU5Q41/wKP2v93fg9pqmqF/93/CyG5CooW5MIYYfo8dyePSNg2UcumKvRb+yaCXUuLQdyHMC
jCGA19j2+VRCqoBOy0eJT2X90vXvdvvH2NwPBzst/G6oBN4wuKnnItSE0DA2QlA3aIe4262x4d5u
BoYHOgn8SriDbvyAIhm1cTSS6VyBlyhX/9H8z/e3Y1EACjZFPyjRtVPyygrA0o2Cx9M5H1zT/hSS
7fgq1KYh0YIwqShTk63eWNqFmbM2egWtrENAKxeutbe4vaYxLHrfIfaEjAg4CeZbQP2g4Pk4ha+0
34F1lxv7CcQv6I+8lr1dWCtBgCSapAH0gU5Xc0EqG7U+aEftXCQgZ0nzx3aziwxOFvipwDUiMoET
OxdAy4zzYAysc/asGq9ZslLss/T918NL6pD2ZIhqjZjnpntMklM2rPhLt+o2/3zZ+qGBiWpN+Hxa
HLLuN7H/qTe3xIEEwQCKkC4uOPBcz1fINzvgYyduni3rE3+oqpUVkmYAIhMEhBCmRmQLbyCU4syH
L3OrmajZ9Gc02nbAsrUbpmCvG7836dy7FLQahQsgWNLBMzOXoqOtolabRX/WI8uZ3vyargRvlqZx
LUDSCHMsW72jEKC8hUDC6EgJrzU0kZTuZg7SUUUgdkySCSKCkwImTfLbnXwE33/eXynJ5fiPFCRu
bDxI8TyVs52Z0jA/byFl6hxiHwenMQ/m2mq927grx+ZdCjIsCD6AwQYRCGnXzYZVJVfT7pzVp5od
IlSydqc+DB0reeLGcbDfxo38hTcixS15dYdHpEgLLci78/ii5ft+I9HZzfDSHd7rbVxSxrtzHXjN
9Mo3GvX38RFBFWEnJOtRejT//AJMHWrYpu25YI0TFrtW2xjV+o8Eca8KTwe7Lx3hiVsjUAK8PddO
wizwbJFtxuo/AkSeE1crrj8Z6tP0fp1SS+nOKX30uwduH5rseP/0Svb2RoRkrNoKEKO4VbtzUz92
42kj2SmGB5oOET/cFHCobtCyQ0YiNWuG4Vw0j3F0YNNh6+cDNw4jCPA7ks2aIW8yoAw2NHw8Bz8K
7cQ21jyKz0fbMeD1QBy9UB/dUuTkk7GtzxV99qPnaOXrbw0Uog+AKomCOMRkTclAlaPRNUXS1+cp
3EWWi/NTG25Qv8TNtkJsMQ9EXQXuEFXSMOnSLnd2FQHuUZVn32uMF7YW6Rf/fG6c0JLyPTyKOaA+
QFKEMWt7OsVleY7Ivi+fuu5HbTlGv9+613A6oGioxYbbccPkmQxTX5IsUc6FutO/dupmTRA5WCAC
YTKgb7ITSPQWbdST1HwZ2beKfVtrOX+raKKnPdhGkG1BGFwGDaVZrvZojmO86MT+rub5X2G3sj63
u4A6L+gASghBz3ITbYpozTrWjuNLOoGn9bVLH2LtSW9W3I/beUAKkoO4hCBCkd8rpdWVRcCy8SUu
PZT5rV10S5MA2Aa+JRLZQC1Ib2stpqk1BNrwog6fGT1klQNawX67YcXT/UqKdGBJGfIxV+jwouT/
xOBZyp+UNQKYW/9mLkLS7YGyweAUIrgNxIJIEZJ+JcF2az6ECNSyIDL37hfMb7iG677apBBh1YVj
8l0b/igbt64cFGjfV72FXcHTTmCWkZAEhkF8yZUrkOR5pbcFwJQBODVqdFfTISULK9cf1jjuFiYF
FYfHiRNAUTIliWrVJNQMsKC+hL7jIzoR7FjnjfFrlx3uz2lhg2aCJP8DPF6G1WjTAHU55eQParPC
jU0BYHYFs8p/5wJ3fb5sgDB34BLHXKLRneIvRXko19Tx/iwQjJqLKMACPRTAA7/wdD91x5x8V9as
+43GqzoyuCAxQjwKL1h589vOmHqzNOPXMX2yDsW0cooXhsfI6KODQhTkXmSsN+FW2GqE4fGd/O2b
b2ts6DcLJJAMCASiIAjkObhl5wukjFrCWiXKXxWvHlxUxgVrpMaLEqAWiNnhVYaw4FxCFQe+FqpB
/joMh+z30P4xmbfxqMLvBxwDZDLAid2mT7lhErzQGvIaJY8xe6T+13atwu9mF+Yi5BqLBI6yoVe9
YEI99NmBr+WdbywIxgccG3YKASiYEmmReJXoYz0qaF4RvE4PX/wnbe1dvDQDAR7CSRUl1TLqo0ii
lncJuKXpd1Y42f7+FqyNLjmalWZPOckxupknLo0RvGlX9ODG8GGFBMJUeFAIR8m80k2q9bi9QUiv
pq95/5CicGp4LvodXQMQ3ZxXIQjRZcFFAn9BjkWBeLuhVjLYr+Pkgs4DaRayEQYKlxntJYGYRXYN
8VlcT3OVQCtXTjTFt1+LSnEo20dtufVpBISbjowXimgwB3SzmksgbULioO6M16D8pwt2QbOzyz+b
t3wmQjatRdJogw0RxnPNEicaNpJuilUClADXAkqPEG2Wyzr9dApYSwzjFTdQ0O0qwzHMrZecAAKa
6J2MVgfw12TP3Og5TQYfPVcM5uRK55YWOkGv9TZeOFCCrByOOSgGEGGWdLtRMq1DuJFhL1yiuHrk
6J+2bwUMOHxzRDQFzdd8txW/UTrLn0DrifZP3aFZqzdfsE4ALAtGT0AboX7SeZ3K0R/VxLBeS+Z2
iKk057zc0bXX5IKGi4ai6MUsggY35KRWHRLkXjL22r7lU7EzTdcqQemW7eKPLNeVIDHdK3ctLgyz
a/uUvU66i6jHwLYbw9lEpO0IK7Puogbjf2vH3BmD3Lm/3UsHCiBcMDSCNw7GUNI8VUdruoCLTkH1
Tkk/Bd+a7AMrJN5iSLmIrt+y21SXbY1bRLVe6y47TVpzsM3d/TksXBiCthwUk8JrglGf7wHlYURT
brPXIsgPWv3DD9jKKi1KeK8exXsV/TkkCXZtjoFqgEUZmXmHVM4EZPEH5nAlgc7ngJSLlVRBjzmk
bh055QeME/RZXBFwLm86WYYAhfHUn9grVx6G7k8VnehGjMq7iRVlirCziJujcfZ8BqbZtLFh4K4j
40HRL+OaZ/ae7piFPmBgBd0wEBiAwtxwMikFyFxpWNuvWepWqtuDPll/KEeX658Rmi//VvJDoTlN
5Cp0P20O60A4pKNAkiIGhr/mswtD329oTMzXcHiqv2rNNsKS98W7Hl7afsVPqikOMbxecudg4MfW
4/WeRRKU1go0Ubbq1Wg0o2WhQQ53YuOBbiyjwudjePRvwgKhbfoNGiPWJkrLYDRfJ7tx4iR0+O/t
349YCFASaN8s+HXmyx/78EBGA9VzloOOpg4AZR9YoPd2eO8tCpC6nQsoxqSo0VHZf/WTvcZf+MY6
WLFCAmTwHhSEEZR5AIBgiTrUv/ivbfqJOVn6afP6ABgmeh7CkAP8KR3PfprqNqOcvHb1znox1lJ5
t/YPX4+XhGhliiC5jC9GEQSdABgir8D0O6IddLmS6ry9hiAADztYpncUs+TXoPVRGQcqWgd1xYvJ
kNoOnHLcrGNA2CMwiPVBWOUmdBq3WVmjlIC8DuM5jk/lyhG9dWwwPG4fRNIQhoCVnZ8gYyQgYojQ
vkFRX8fWjb+3/dMqMZoEl3g/RqCsAGYI/pNAFc+FaL1qx3VRo8VSdizDF5U53HaOuhE6ysbmx0IU
zixubgS0gV6R51P1SGmHbPDxdnGm5tym3zYf2dn40lQSq06t0cT4U+4guZaulegvnFmUtAPUI5BD
t5j4uhr7qguY/mr64Ld+KbzNn48ICmI0qG5H4bCMiK91MxuGBi8K2qWOY9VrGdWlzxfc96Bqxqmy
5GIyLUOvlhom8TWtneaU/vrA11+NLqRfua1VVdta22D0ovyS0TMD/fp9ATcKDdwCnHsk52EybkNN
HeEBb5Mq8RLg6rPB8owR5Zb9Rp5GhDlQy4mMMNi/kdQBVch8HiGJa8WKSe419Fklz/bl/ixuNkEa
XvLuCx61WVQGhVc6fbyzmt394ZcW6frrZZcpzmtCEevw2Pe8pG7cAXSzNR0lzUDKLMdGlbSmmMEU
7Ul90P6fCyTZ7T7WqxTkoYXXKidyVtf6Not/PnP58PWAocO3QLwPHp+0QEqvhh1qpwqvIdMxTx+H
/lCk3+L8UzacDHoEDfXx/o7cGHHcoMiI4CQhvoVmOdJ8hmrK/bIdMi+zD/FnXNR/srUX3cKmo5Ug
qNZgNGBkZRBDnfIsBsdU5o16iiDpqUpQuZ2uqN/CwdVEvAm5WqCib1JgIyhcNLMLC280HHg2O2vM
9/dXalECyhDwbqRgG5cdYuKz3tTCMvcM/xCQP721AtZbG19yyOJC50025Lmnc82hwx8+rSjfkgB0
DwSgDkUycCol09Gi23XeKiT2LM1FPChZc7mX9lkcItFiGShl+f6MuKKSrJ5iD1kpIAoI2ZfaVq8J
pxU9WMFUBrAKtENSj6gwI8VC80uvCfY2gskoO95IWyEMLJwN5IcEUhlUXJIFLDtmT1WncK/O9rF2
mkwHpVL+z+1nCbk1tDVHGZ6w5XMrDsIKNTPUOPGogSwU6gNWtHppq2EmcFOIOATaU87Hj61uSDRc
0biE2uc/aa1u9Sw1gUAXiWwhAlOYjx+qmt8rRZV6afjgf7bG7aoACjTxbMc+C8DhfPh8NKZaLUni
WcHXnvuOVmxseiR2GfAZkLACgLHgK9lFoUQkzDIvKl2jfTPHrc+T+fgyyWSRRmPqdxhft/c2+FW2
7+/158vtugOb+4YyYnjrCTG4Jl6xFEKNpFtIJGRRSSTQwzecKvWYBFXIi8SbTDDTF+2Dpr1CIyoj
elDI5qcWlupamHRWWZ+AHdXOE29Un1jmaPTzfV1buOEAWRBTAf80XozS+DpPBxPERomwGTmvnTbO
nVTd5Yf7YhZUTggQNJBAL9wg62M9w4qpeeWBWiXN9lX+gfsHeXIE24EGw7GVG8ukVlwxK89LTyte
Fd0xspV1Wth0wIVEhTygJDCC0vMkym2N84YWnkF36adPw1s17NbqopYWCVYDAWp4OAhfSoptZape
xgNkDGnhtviz9Y2CpwnqHMGYhFrE2yKZscbCZUpceWOYuONuGD8yAdH9SFSyMHDQSIdJIbAaxhBW
3gu3yl2CP9tPEbI2uHmgErflH4ma21afVlggMKm0TXjQ1If7EhbUAa+3fyVIpruxSrViYFvwpiBx
AovukF7ek+5nvjmEjL0QbbYBWzUBSpcjWGE0jdU46KUX/CjDk118QN/gVOLuBGEYuArEcb560Fmk
C5TRNEuvzt/G0qXWmjuzdFavBUhbHfe8aEMNAvT0qCpHfyvWCd4LQkAGauRhZJFrnH8/S4qJ9qQv
PK11C8sZ1qoCFj5/Nr6katpQj74aYvyxcpTeUb/eP0YLzt5seCH+avnzdqJ5RXCMrOpEmOMj3rAZ
kydWCP2WAUhHORQSaHMRKuiHzYiywov583Rq1yizF2dwNby0v6ZShrQ1TQxfg6ZK2dfqvq/4irYt
7sKVEOl5pZppN6DMqPCy9MDgsJ7u78LK8DJTKXyYvkxiq/DMzOX5euH10vh4VCE9CoNt3ASJhypk
iFLGhWc3+zJ36GasHLYYQyOMgecnkAPSFkdp2qVpwHIvRQ+lv4va4SuO9tIm451govcUgoigJpif
IaPjZReYQ+71feqUx9Z/DNoVZ3VNhHSOojJXC9JAhB0Rx3wMvsTFRrI+4a0iFSCIX/Afrk1J2Sq1
J77WGZmXDruicgLV2X6MoGWi/TsqxcB0MF+l2o8i8FPw1PPJp8h48Nf4sRfuHFwCCGggPoZMPpN2
QUv72o5qM/WU6dgkhdOGuVMlx9/3Z7G0EcC2UPRxwLsBl/R8FmZbKERVSOYp1CMlunRCIdZunTUZ
0k6kKu2SHj2JvOpbap2rdNeV259W6JUlPD3BAY3sw3wWMSiAVLNFiGwY3vrurG1fJDzQMTDePnjd
yvWlVR5kPtEs7vHmVxLvS/XArQ+IQM874O7EY/2mrVVAzSKYwiDx0AF0IjstfFX6P/e3WhwY6YEC
NDXK3UQLsNv0TELTrLY55d44fok7oE6cDNWm92UsHFr4LoLdGKldBsKG+UbUsc6TKGwQayiPCnHO
A3G28hAIxUaSFQET0aAahLSSYuRTYmllAhlpUe/PSlbt789BHMf5OiE3897YCoAswWEyn4ORo2C8
Q0Nkzz/6LSIym283QSUJygzYVtGuU/JhupBkUdNrsTcB4/BYrYUBbpUN6VVYJGCxkJG5yX/zbvRt
u4+5p9MjZ3BS9+ZajceCCAws+A0QhYEwaZP7gWljFdqRF9GDOnXg4aM7fa2F98IuzISI31/5SoEI
HMboVeelP3QGSsF4c64VfM8oCgQPBMC0iJxIXgbiHG0dJRQC3mj9lUSfN58ipMUABxAYBDxtpVPE
aNeYCNdHuB64a54oMnD3BSztgoBHCYY57LesaqyOMiOPWOThPWUpOys/97V7X8TSHlyLEJ9wtQfV
UAVKUFrYaH6i2tnY7onBfxHFFwgdGqBtlbagNrTOL1MfW5Dt02oXrzxsbw0eA9gOd6iIyNxScQRa
TcE0wgjIY07UfKLssw3+7eHJ0jY/qyBI3BDC6wZyQlonADEaW9g9L/ySg7rr5/ZduB5dutwSG82h
0esthD/p5tkzXO774y8cJMRt4QCIJ4NoyTHf5cDUy76vaOAp9vNAXlIEAuyVnVgWIToSomABt5uk
zCEzSyvRzMCLjEOdPk7aI/FXZrFwVgHYRHxbBJKgFNKt0LAw5hpnoce6yB3+mqJwRRkW53AlQFJo
Uo2Tjh4HoVdMzyp/jgo4S5uft4jxIEKC2B5SAvD65jvRKr2vKnUBmzGV+75RnbT8cn+vF1cJ1dDA
RiGSexOon4xcI3Gmw2i0x+wzb07bhwd4QqRaBQJEjuCinVkTZzkJPT85VvQ0buPHw82PNDdePtAw
vG1xAc3XZwwSnk4Fhq/tc//VLz9wSsGGbYkkBrAZcmVCHOasmEBfB4taOFwLneDv8gMmVTSgVsSr
AcFVGSNDWdurPKOJp/CTpbvWxiYT70skCApFNTpIEeVbAYzCGQLdXepV42GibsQewB2nbyT6+48U
UT4HAjYQ68j63Cl6lqWBknixtrMqt7EdP/8xNsPKFbd0WlGiKrjc4WvcdB3gUxU0ZpOlnlof7XOT
fOA4XQ8vaXTqW77RDtjvTjWdHnDQ9q/76nDrDQP5gdwhWt+Ap+4Gb1WYU9B0Q5p5GjtSvlfDA7WP
2kb2m/fNEB13YTCEeZUTP7rWxSGYdLFKiZsY/6DE7QPbIC43MLQid3WbWeoQjCkNnnit+hAFT8Zm
dIAICptIiSE0DIdb0mprCiN1So3Ei3zfHYvA7dfSk0vn6FqC+P2VHwNG54joESQUmovCgYF/wOwh
bgtkGjIAqKqRxjf8moFDFam3ib0ku3b4wLUAaAPSzyjUAYRZuhZoOk5TNKXIrqL4UtuF6eZgDPg6
UaptaDB6gH5KLxIwcwVpkmN8hCVpf6x/04/YC9FiBXezqCOVcY1mmBQstgdkw2ynCI88P4SmU29P
8GEeiAAIpiZw/ssHCZDHnrASOTebfOMXln9Am8WLE3ZPgKTlGpoha1hqjjWWSXPpcNJ7pzf25bQ5
lIFJgC4LayVal8k+QKDljUnLNPHY8KBGp2TFi1kySTDaqM/HSqGjiKRsflHUbRJh+CZ1J+MhTpwu
PU3ZR6QIGltko3Gq5KgS8SM74hZS9Xx0c1TQTw7a74ZrdmnBIwNPILo+oNIdkHKTztU6GKDTKUNA
o9SO03Qm9jlaq7NdsBy6AtMhOHlVlHJLy1U0bZKhpzn3kgTdxrtxZZ3WhpcMBwj2Ck59DD9FqNp4
LLfDYxDUQ+0drgeGgkU539N04Zhkehp7DdAro5utVMgtff718NIF2gJiWg8mhg/SfRJ/HayNjT3E
1QbMDQjgVegb6oGk5VdpXjA9iiNvQkZsOmvbl19QkWjiWQKIppxO6iZ0acxaOni0OrC/o439j8XX
Q83wrkKgQYQOpa+37YaOZdd2XpU7bX7Q17BJC+d/Nr50emoEwQxdjM/SnwHZDcreCn7f92AWdhhe
PEJVqGVATEwmXovstk8Qqkfz5uqzcVS7L/eHFwdECrXNhpdunrZVdD+1MPyYOCk/xigaBHmL4aLX
V7kZSYzdAMuraFCCmOENRR1hPKZKEbReGGZOpP+a3u7PZWmprsaXl6rISKcPQdJ6zaVWd3wNaL20
2dfDS0vVa0XKgwafrxkPUfw0DY91ueIHLNwNADPi7YaOnPDp5cBqXQ9KY6EY1YvUxzRyE+2Ug6Ju
+wsI1DNA8aNsEP7ezRvR1lCwSwK7xp5bTpmXTrS5dBp582sJ0lIBKpHbpZAQFk7cgEV7t3WnBSGa
CCpR8Bjhop7fOySzylyJae1Fb+ApGPIf94e/3WkML3AAKGMRWXrp82mZVF2hxI1H45MeuShv3g51
Q5gKZQh4UoHDD7eaFCzp4mbE06ckF/Nod5GTosTy/hxulEEIAH+i4CjAO1R2+Ao/UND0i/uX5DkP
XLqZQ0AaXpzkK4e+LLN07AwMD4JDhHGdmPwOjK1xekmGtEZ1Gxm88WP/4reaA85mp6dbrx9IQCAG
FahwWwWN2HwWtlYHRAta+5KPP3y2T8O16oCbkwQBIhQjQtwiGS2dpEwjAyi9cvuiqy+qkrslXoj9
5qAMhIArHX3AUf+BwIakDdqkog98F4beTq9/afWv+wfpxibh4kHoVgChRW2UnOzuo9ikyGgE3kgD
N4K7Cm41ZXyJrLUagYW1wgRQcwWWWuCIZBod9O/ooRMQRI2D0Z2r9mfTrTwTl0RoWCq8hCiiAXJG
etJJo41lGHgJuoSYZ3RN593h/nItiQDIFOAAQQyCZOX8SGlDzs1RjTALf2/+8PnB+PMBAajAQhQA
VG437Khpnxk0Lwm5hOqZJ08wgvWa4okDM3MKsOVICfxPhORVTmx6rxMMvNR2c/5YdGc7eaw1R0dL
P1T9r72IFkwVxIkno2h+CLbR+ZJlGhsoJkQuqZOXKP0ekq3XBeaDCnOhGnCg8IqfC6A+qVDPXkNA
/lstfo3bTS3C3eJI4VEKkmjJyzS4kjSqmZCLLlpHqLljxCvndmmF4MPCjAtMEWgF5hOom3xiZYwJ
aOHeAl3txlZPuOSwQFfjSztQd1OI6pCGXOzg2aodq/x6/8yufb+sFIVBmhxtyi5pv7M7EE+yv+8L
eO8mLh/Z6xlIR7bya7uphYSIuWrqqJETv5Ffmkd+qe9/OrIjulP9oxXOGDm+dlpj5BVbcPMBQG+g
Rxrc9BuEAolAMxv5HcFltQeKEyRQ6ho904IlBn4WIShEPxCKla/0Iex9Mxki/5ImjkX3ITvknTtZ
K+GPJSlImGqielqkcsReXt3s5lQrFA0lcCdOp4KdSvNn+ktbo85fFAKkP7YMOAgozlxIHFf6ZBsT
hHydtMTJ9R+R4qwVqy6cOlFXKNCKoqOtHOkneafGYBzwLyhHUr8XfGvwGhlN8YqB0uPqNWQn1CBF
kuU13BPGn8yLyrcGZcXw6HSJVBoyg2COmS9RE/jZVMa9D53fKYbLye6+yiyuznvLS+Rg0WRMit0o
uUmi2mD+RWm4k4epsxmJKjK+CmKXNuyu8H/mE8jivtHaCMd13KvaA8tX3kpL3389vGSzLJuHU6Fi
+PqsdJ+rcGX5F/R59vWSQQn9rEYde+Bfouzoazu/dVebUy+KEO31QOAN/JfsKth1pmVBZ9ngYNgx
curYrta3u9AIqvwrQppF1jRVU9cQEYbHXnOjNQjekh7DzYF2oVIBPFOSf5tyMx6GrvMvPaDGAXyE
QzV9L9fo1halIH2D1Kwo3Jbh61qc2pmllP6FtG74mupO/Tldo2Vd3AzBKWuCpgmixO+vzF7M64ED
C2hfmshpxyOZXI2s+AnCqElXBBpgC8cTsMTbVjrI2akxiTWGK+JnghIh6hS+W6Cmui9XrsMl3biW
JG0LDZTe7HpI6uhOZW61/dk0m4hkOnhfmaQBCPoSsx99+W1zUBCGw35/uEIxAAuSDi3hCe5Z32SX
njsBGnBtRmhL4wv392qru4aAB4NgfDX75mepE8Vr/tTSYfp3Bki4zCWAISHo+4Kxi5mfNfNo+HvF
/4Bmv1O4MNSCwX8TR+BqElWdI1o0xexitI89sKn+Yfv1gDoI0TME8TqEZ+fjR74Or7nj7MLTx5g/
8LUAwuIRBQ4PyWvwBAJANR8/IERLQiAYLoP1UMXbWZbFHqOGQ3SeEfEPSQOIFcR1XCf2xWKtc26K
ja0/hceMbRXOuAn41E2ToVRvulKpoGHKd5RbpmuB5QWLh89GIYpglEXwWlr9lLW6Ofq6dWG9W+Xp
eZ/jh7XWKWlhDxCOFfEJJNRARCgtkjLGmtqFqnXpXSX4xpLvm48Q8pmiCZ0IUIAeYb7FSdHppMQ2
XbThQM29st3/QlMhrBCgCQDryF0Iw2EY7CxEbKVLQTM/ts4/9z//Pbch2WsktkRRFhpnit7N8+8f
Canyng32pc+OZvDY/mNlT6q+j5hTjfv+pz/ui9xNrB1Zsd4L1gO91pCAxKMVNHgyLrK3os4qQ4Nd
WPak86NZPSTJ/v7cFq4i5NIQkgLOCYEjOcLpJ6U/0kEHTGh6qKg7hLvGOKKMBNT59wUtHTEQoOC+
Q+sHJIQlR3/qGsXviir0KHN7cC8bK6+VxfFRZaDDTmnAnUtmJGNGXSUjoHl6/kSSnb1Ww7CgiOBh
BRQMNVV4ccnEFbgrKrXsevPio7FUrsYPyjA9tPpz8oEYBSLacAWxRkAmyROJjFJXcqUxLm1sOkXj
2KBz2bwViEOi9Bm7DtsiBxEGnbfNhIqNS9w/VdoD3cxlgDytKFdF6A5hbfycq0tUqoC3D5Fx6bQd
H4958/n+9wtzIanjbHxpq+OAF9SYML7S7/Pvac33dRXvGQO5s906W5sKCwsPpAdeX3iigmFWxnE1
1OQTIBP6RYdne8r48f5sFpQc70bRdE0Q3d/AxFqg4LQhsPRLQXdgRCupE9krV/iCkoNJDoFb9L1B
aaase7rRaZXV9/qFDUChO412si03tJxO392fy4ISCipeqAcII4GTke4RmlitpfSTflGmV2Y9DGsw
g6XxRbtZABtBEIo2xtLJyjNNBeuXdTHLi09eEm/75wuKIJAzgIQD/vl8+KHUrDABN9FFH4/lLltj
0lw6twJRAgQ64gQ3aU8a1NSOwpJd6n6fZjvlIf1GwFNTuwBbfWAi/0qS+Q3UjA4kjyt2GY1dVDhk
LWqzdGYBU0LppyhJR95tvlCG4qejPcInzPlpNA+0/ytZW6zFrb4SIfnmQTzGFZoCMEQKP1nNT32t
4fniFAQNynvb3ZvOXGao8raIInbJ/JcpfYh0N95cwgrDIXop/leEdFopV80obyACYDGjO4blChht
6UoClgSOG+BotxBfFEwwuF2xdWlLpzR25rcEXki+cpSWbAdY5FCNjv8B9JUmQUbwogwKhwOKnlna
E+o/eOjq+mlKTtvPLFw4QCeRK0HaW7o14skvzXIkJt4ZR81HOHP3kfHhor/3EQYUan5mQ65ygoJd
XOAprqSdthblWtJuUeKADhmIyt7kFuBANqgeZCacNTf2d3V56M09ilpp9bQaNV3aFFSz4NSCQBqJ
BnG4r958ZZMhsACql4vaOdRwGd8T8lwNbkFXrtqlIybIcnH1If19G3ChsVLVwcguRX7S0UfpKQLn
yxorzoIQxO+A2RQxQni5kjUxIyNo9QqqnoRfafbWWJ+b7G1zERCelui0g/yoSJuAknS+ZMSs2hg5
J+syYMmAGlzRxQVzxUAsB40H7tRC2cN8+CAolYl1lXkZBycbd7m5EuRcWiN4awxaKKpDZE5voMeG
vmKteTFj4NOIo9UHFeWPa43WhVWVXCug91TBriT44uV4RVGyfIoLHOKAP7J0x8ClX3A3ttyRxU7U
udW0PXqBNwHIIgSjMEjzpL1PsWlRYw3QemsHKpjNXMZYsuvhpVtkaLiVKQqGN9pvw6NifdpsU3Ch
i5ZjGjxEcInPd51leVeBUca8pNaTnZ9Xwf2Lp+pqfGEHrvS8j+pirH2MnzxQ9VCu9VhaGh4YZsHi
JAoh5LwIz3rdTFpmwGS9xYpnH7evztXwcglKX6ZZT0sMHyvcrSIwUa28+ZaUAnWDgDGjzELkYObL
04RBNQUF0S40PSbToS9PtD5t50zBGRI4XfBVA+EKpZhLycd8qIqw0sXFUYKnYA1ZueCJCDicoHrG
C/wmYRiaSjuFGdMuReOGIAaNzMixzJVrfEkIbnHYcsH9Bu9zPomp9hPxZoJnnu6JfgqDl5ivmMBF
ESCwQx0qXjIwI3MRYRDqpd2HxiWw3cR8qfJ9SA/bTxSeMHDBbVCfIwg/FzGRgPIuGrSLmX5C9tZo
tz8A0CAKlNii0ZUKHvf5+DYBLwgaGWoXq3NKi+x9Q12ZgRhBMrAoJmPYAtGdF/jHuYQCL/+Jjths
8q2J9/pbHUOQ28a7IttPawXIC/qNdxjqIWHSQXKmStPhQZ6qdjHQy0BdwHccnRvbQwnXEqikG2lF
LHTVUujF6D4PzVdjrYh9aQaogwTUH08NvMSlGZCU8hFuIWZgPJaHZmPDVvG0h0sA9AyK8d/J1Oa7
MaZWXZhKgPMUusjznZJ0cz3KuwSEjSADwDLZeJAiH7uujrXLSB9p9SfIihXFXlohEdj+rwDJ8Uj6
VGt4AQFKv/MfzXHlvC4otShsRoIBSifs03yFSJ4aaqmO9JKyJzr9H3XftSw3jm35Kzf6nXXpQDNx
ux9IpjlWTHnVC0NSHZGgAQ1A+/WzoKqeykQyDifVMQ/TXdEdqlRiJ9zGNmuvfZeKez5smDZrMzgX
oeiNZjCahYw4pXr9QTyhBf3NOuNiBsobuvSsaS1/NOOs/2y5n28Pa16MrtgvpG2MAfEbMzY/kklE
TmpF/9nPV26AZffljHI+bMB0BOdPABX4CycIDRAltSbI35ApUba4MNMidRFOa4zdHKVb7AFy+1SN
h9wdcCSwk667G3VjU2Y5m0jc8kc9O9X1A++OtPJ+QRNBx0kIJ2gdr6h4iqYt3Ty1SFxaoTMFjX58
fR/WLgJBUEiSs4CFTX3dhpbnRTtyElfNsys+LAsaF2zYS6srJXu4IH+OoIqtnCW7RZ9IJ8VK1SiM
e9umEct3G6dpVQTCZ8Azyxizodw1nnSZDXQSiZ1k51YAfOMVrfLvQ/P1F1brTI4yFRQ+WnUNqF/s
j3tqB+C9SH8BX4liVKTdUG4JUl4VjmoatEUJ9QIRSxrY9VsZOQDa6/V5rOkmmPWSHR52wRVs19Rn
YS4NgrOOvW/ad8kvuHWwY/4e37y8e249ToXtJnaczY/4R0N82dz7dGPXt2ahGH+ZvdiWkLOonJC9
7d2NRVq7GjCPkVyVRDMISVxOYoKDtegEk1hEMDnvBfuQtRsiVmfgwZlAi1BshepK1NyZRDV3JCbJ
e/JkjV9+YZvPhlceUYsIffAmDG8YgfFgbvGDrP56xH6gY7HZAFldLpC9zH5N7JoAHHNnd8d8K/S0
Pj4iW6BF9JCaUvbXdFgDUxOKY76vtTTo0pdfWB7kPf89vpR/5oZyc2Y6KMKw+mip/eTXG27c6vk5
G15+fja80IU5djaGHz55c0D0QzltaNY1CS68RB0VZqh9VVGGdOY8WRac0Ma7a4yD1RSHvmk2hKzt
wrkQZZfzZCYpsSDEYQ9tWEwblsbqHJC28yQcEzlUZfiGuQnIOxoSW94bs37kZjjbu9v3WT6gIIBB
z3bIutwI8F0gbzd6JO68Oyds6l+ZARJRiGMBioneJJfDJ8bCi9lpnFhn0Uw/0Pp5uZmMV8KigWNA
ghmR2KtkmlX2rqibwolzce/597e3gpTjI2+KOkVY3AhaXU4B/KaWoASPjt6GvR0NN/OzKeMrV2Ex
uyJlJsYn5uMwPBPz1G+1/rk+RzJ5hrcf4DMkolS8TUkmzygqmHuLHiQEMHIn3/Gb676Qvz4XoqzT
UlYAg5QQkneHqgrTrXZx13ftcnxlnTzaVFYix9d/DN27gr+79SIAcAbmMbglKMJHeO9ym0daWGW+
CCsW/I56x9vfYwwP/x/0OwAjX1EV80rLurxC3CrxIp1NIeNz9AsTOJOgPMmDNmSDlbpWnL2fUblu
3v1nwysPTiL+PYF8yYOpCUu2hVGQK3zpNVwukXKA6sbIXX1xLIQusrBs9wbfTUhBfHWH290fSJLR
PcRlsN+qh97MdZGxobJj4n/z7jLjZuwThpfNH2WqFKdJOUoVmmC1XTbgun1nNgyjt7fvBJJlEmwB
ygtdzQukfkurpGcknvRYyz8ZW8HJtYsmE8mgNwV6C2nry5tQjNzNOTR6PKZ3LOD17QcJw0ryVDwI
kj7gcnh9bmzNW4BwsoKhbYNmvB1diOwrHDa8Z5KQWo23taD6b/paA9N/+/H7vMXhtKJLZbxTFp7K
mh8VnSco2hsXbAarTBKYQ8Ss3/3h/c0bfCFCeTTrqspTMkIE2WtVbHUb7WZW7hkCwjKWil2Gea0o
CllFQtH8tDpp2Q4cgloVal/d7ElYt2tUZEbxJMunGfkG9RpM86xVKQehE1oYBW6/MY2VYwoAILj3
UOQB31mlr4Pp500OqapTNt43O/dmUlMkPx24HWgER+AHqnQmXW20Ddq74xRNod7rAcn68PVtXjlJ
shwe/ixsCwkzvLwIpd4N40Ct8pQNYW6EBY2Wrat87fsDv3QmQnkzi1ZnVVtBRFJGaHmLmDNBf6Et
KOmqFPCZEWR0ZWxViTBYlS9Qq2uAPTWLqBvmdI/easbWfhsysKy8Dyh9Qu5NXg5IUibD4K01doNs
dCMOjvuo+wGuIDf2GQ1d/8Fzv/B844jJi3YtEeRRyAYh33eFT0BTZTeRfRi4KIPFDHyUIU+hOQdj
vxPmPrG3CrdXVhKdH6Fc5DuOg6EciYL4hQFoZnEyy4jTMBkP+RI6N1MOIu8KqCGSaMi+omhY0cDo
1tS1da4VYLv9YegfDHBXbhXorJztCxGKjmFjjf7BNUTU3b6n3/Nqp0/fb74+rm7jHYKyR7ZDzQRq
xgCyVW9CEw7ywJLDYOsB26qHW53GmQzFJKlKzgvRLzjZZciaQNQR02/XAkBgS5ZsZGNlN7ZLLcCM
gnoZ0DanKXtbMqTe341bYbO1UwWUjYRhy9a4KqO4GGcT+Ey0IPK1sKd3ZnushzfJdHN7XBwrZFRg
l8CElh1gL2eCbnIDgndDcSJorD0cK33D7lnbjPPxlfcE1XwjGfO5ODlulPfPFY02YSkrIgAVgWki
MfEI/So3o3J6J00Ib0+GuG+No93ezdnNkQ8JNYRHLAHRSGwq+20LAVIdR3Sn+qOu41k8JYjJvn4z
Vl5G1NwBwAO+MgniURYq72hNzSGpT91dnj7m/sYMtoZXohIzz9JmoqD77sjXR599e/3HrxxWLArY
N2RhJQwsRXNMDXWaokrr08J3VRVkxVM2h/nNrW+Aa5MkJXDs4QXg4bo8q2TAlcsq0NP3Hwl4UIqN
S722RC7ACUiLS0FqHW2Xe6WgusFOeRXOTpht+Xor59Q/H1+5arRual7aGN/2wnyJ5io0t9rGrO3D
uQhlhSaztks9sdhpRATQOpb5fVlEy7iRCFyVgppmVOwAbH3VUgT0RkkLdnp2WsowN0OjORR9QNzd
62dqdbkA4QdGC1QZKKm53G0nQQZt6rHbvNoBVOO3+5pvBLrWJuLhtqFsw7aQZFGuNRopcTgeHK32
6Bt7OljhMh26fANucX2s0NhaVgYhIQUOUzUzq5siG7SO5qfaCxHXn4eNY3u9Tpfjy0meRWWR9RDZ
xDC+SYLF2/vTzmc3Kw+IgFOApUIex1IzjxPJWaH5IJ3OhBtxUJdmt4ccsctwCoAoheGODPblJCqn
0YFKYfTUeg80PzAWFdUG89raOp2LUO7GkGoFfJKKnoY+NOuwILv0dif2chbKeZqBYRNWhlk4fC+q
XbXFv74xBU9Rs17bIO9SYvy+DfX5UFr39u1KSk4BhxVlr7ZsOX+5Eb418IQZSXZazKg3914WOVuW
zdosXFSRgaoALwbKHC5FaMkwzo0AQ503Rqi1HJJ3XX64VXfAajoTIe/k2Z1wu2FwiyKjpxoLld71
4qjd7qVdipCzPBORZDbvtA4iqPvZAFaLHd02dMjGRNaUx/lElO2QvRBS+ONYq2THx2Or739hoUCd
JcvBYZGrNTMIkc8o07GQ7tfv2nzXsMMmV/rqFM5EKHth5Z4YeGlmJ1cEgOV57Pj6FFbHlwVlcCmA
1FI9cq4ZRSuok51SJ9D0kG+ZBXKJL/1JbPTZ+Mrv92Vcasgwfu8/p1WQs2cPyN4tiOfqpTiTohwn
htAg7RDmP5Fyb+YPBXSUd3p9obYmopylcRZO11VgY3c/e8Cie6Gf37NxQ8jWbihaFj3rjAzp4ew0
zfvE3eVb+mlrfEXFDhbgX84kxwcvMfBgxcYrsTG+msDWKPM96mJ8EFDyl3IrXL41vOKrWCJ3uy7H
YUJgov3sbJjhW6Mr74NZCMuD5stOQtyTdj9s9R5fPUGSAg8xPOAH1FdajNxzZ2vOTqBNIu2hos+0
D5j16fVzujqLMynKEZrGzB3NDjqp8EJSHRM/en381at2Nr5yhDhoxurUBcSJL3dDnFd30xZfwYoE
OEHIUcBbkYaTssutKIBGn9L0JOqgRbVHc5jERpRrZZFQFwqKd5QAQOepUIV5ENRush6kYkkS+O4f
rT7tb10mAKjg9AJNjSCEpwackratlrlI9Jg4RycNXfYs+o2duJ6EFAEL30Zl87X97aSZVY8WM2Jm
hm5q70S2ZQhsSFCTRotX5rz6KYF+8Z1w3PIg1sYH1650htB7HLbxpRVQWFZH8jozYp/fieVNs8VA
sjq+g4wUEHMrsFTiDMRAYMCIC/sdpd9LuI6v7/KqAFCKIlGOyvmrK402JgBGapiA7fBIJHNItmoQ
r5WGrKKEJYkgsEzSKpfBpP2g99MA6LEVth81A1SvcbvVX2ltGgj9IIOEN/SaqaXwx3TQuW7EFKCd
9P0AkpDb1+lcgDILr0mGAYAPI3bzRzo93M5Ih0U6+/2K5u5skhbolmLESxKMWbTFw761PMoxbZeB
DLWO4TX3ODR3tb6hslf3GJwRgMoDpI1OIJfXoG8mVlS9bcSNHaKNGfff+MajebsxjEU6k6IsEvoe
oSYRlcWx3+bgMKXRj9v3GKwa6OIMBBW4CRQbrBYLeA9ab4k9j0U0ZdHNliqyIGDWAnQXnWQsXd0F
U0vaEai52CToSuyH+rLFeLy2z6g3hEZCbAZcLfLzM6fEWuaGGt6sxyWqiUlzyIytaMOKBFwwOG6I
9oFjQY3BFUCkUFcrrLiyP6f+S7llYlw/nYAFobJbNtqRx0lZIySXjRo8HktM0aRTvHE+A0j1+i6v
SQCJCrSEZH8EG/HlGjVGZ3uzR/V40Z70hYfukoddsxFZWlkmWcAPgijZth4w50sh9cQWS4CWM07q
Z31+Ll9en8Pa8PKuIQUhiTTUZy1b/CnpjXKJfStMp6Dcym+sjS/rxvHwo7zwqkqyGBdUGSzzDJ6Z
IX129Q3jZUVdgLQLXcyRbpL8t+7l6piLm/ks6eb4wXQ/7UMtvV0dgcMOSAX5GgBBpax+39qLYIWY
Y3FMgfXPnhfzmWb7m/dAcpthm9FW3gHT/uUkENiY3HaYgWsGK9j7vPvwK8MDySkvArg/1DWy097R
CtCLsOp3Bv5y/3bItKyTgxmPYk5p0ivaNCu8cdZpCRAhEAXpodq4AXKNL91mNF5HmbUDYhGou6s+
CuPQMd4JN67TgOIYnVgevb5CWxIUO76nqckhAmX1yc4wdnoX8Y1ztC4BOThk4PBfFZRiJRapJRNT
nPF7GGB18WhuMUCsXAUs098i5E8409gaa/WZz7Mbs8kPKk1eZbv4nX14falW7vOFFPkrzqSQ0jOX
bsFEqH50y4O5Fb2Qh/Fqs8Efh7QVEmQgnr4c33dqNomhdGOSfXXqe286NPSr/aVbtiKg64KgOuBa
QQWpN1vwyaTDUIMAy0Dy+JhkkV3sk29+v3t9wVa3BfpJthyTZGfK5TZ9os1wi5xYI99KLeTemwLE
E7+wK1BTSO4CtwVHSHnrpjotPT6DHUCrg7mN0uT2CwI2WNSi/+QuvCrKaxefGtM8gOrUP5Dqrv/D
TW+3aNA0DS4o8kCyHZK6TDYfxIh20nEPuunvlG7swvWxRX8u+CayQxfIotThnRGPhz3lZsyncLYC
/+Y2YAClEDyjACMhdoi+OJfH1rBqm+elPcU5eZvt7ezt64dIfv3yVsiOcuBSxTMHJWgpw4uGN2aW
Ynj3U9E/dtlTeXtBwaUE5d4Rt6+mKrGmOCmKoBfv5i31tLIDBohRAMj38X9XZf965rnUMtkc53QO
G+EEQ2rd3b5K5yIUNY627Oib3kKEBd0nlgg8O265hXb62W9a3QvATTAZIJ6x48pepPVsmUM/TfHA
78BawqyAteCIO6Ra6BoBmXe9EzlboeOV1YMnocOKhUoEbZ/yhqdDVxWdEHrsm2Po8T4atxZvTQIC
KA4MBCRtrqZVaDmeWFYvsSXSgIQi+ePmzYERCxNKdnOCwlNicbWD1qBOk8xxTZ/0tgimOg8GenPM
FQA0RAbwDoIxHQ/t5TUck8krQF4yxyXaeOfdElZb6nxlmS4kKGds5ouWDwYktF7ofem3iNSuXwu4
jFBzgGZKFJhq61iJM9v9nPXomjsGhD/O2mEaA8vfvb4Zq2Lw8uG2yKIPVR2C3ROF9VbRx4x+0JYi
LPv7uUfEpuTB64LWlguMRPgPYovYd2W5QGhH3bwpR/CWf9KKwDU2NlxuqHIZ4Vzg3QAVC+ggVDDr
wgdj7O28j+kPJ+VP3XfrdzHWT+338PZ5wBpx4Q8DgnhFfyXqvCqtZhJxMUQisNuN/VhbJtmHERcD
246H/PLcOvCEzRHwo3gpsuglNW5umoP+hcBlYWwij5YabgcmzCfMKebY1p+YcTC+3rw6qPOFbSuZ
VwHKVa5dnZmg82nMKaY1D5pPZL49ZoZCYjAAgrcSubkrLgu4HMAXp/oUE3vX+dG0RXkldbZyjGzY
TbIfjwkf21Vev7Il9rT4zhA3UxI8e+aHNtlwYlZ2GL8biCbJVokgrPJqmA7gIT3vhhgdfxbymPD3
t28BHiXkFwHBA3xUeSD8rOn0cuzGuM9w+tHC6z8bXtnhzrP6vF74GLdTtLhhsXUBrq1xyajz989X
9IROOYIcI8b37P0ogoQdDOO+aXbj7Wb/hSC1emLsasfIbQiyeNSVQemd/BmNW/GG31wFAkES0Qko
COpAVeLydiiSEiEjCKqjheDO0f7u9T1ZO7SofMebjfAWQGzKkSJzAaNgQlqlTt4Z+r01RcPtSQMf
mXAEh+Q/1zE0Z2qZU3FTjxng1VGv36o38PSgIA2ehewDgf4Wl2oP4NfcbvJKoHPHgzk//Hh9fa4e
OQkglOATUJ7iLVU5MGu/7CtAFURsTI/cNgINjdvqD3wL63x1sxUxytVwJ1cM5gQxFiORbhdotfnl
5olAN7kSE4m3AcXvl8tkpu3so8axg82xW7w7shz5cJzKb69LuZ4HmlThyEIDIsiCRq6XUrLGAjF6
aVZxZoVggAk042ZgKo4RniBk6SQiCJRElxIWv2m5JyCh/tE9lLeC45TBlZ+fC495xYzBC/NhNqIh
efv68lyfpssfrzzRAENOBadGFWvefft+do4VGsQ1x9eFXF3pn5PwJATZx/+qtNmp42sp4VYV5+59
2j3O2YNDNiymlW2WrxBiHrIgEbxEl5vAmc/QuSGrYh2YimDId6/PYGV4mepFYZQtaXbUclm62G5h
jITFvX58QcPt10df2YSL0ZVXru26bsLMWEz6ILOiVDuCuLraYidc2QUZaQd8DWzGEqp9uUTphAtX
u7SJa+P9kBzo9Iloty/ThQjlNPUCvT+8rmxiw/tmmo8di25eqIvx5TadhekG0emNXmD8UX8qx0Pq
3c0g5NhqnLGy2TC+4UQgYY12AWryYDatNB/Spol78Zi7gfA2ZiFV54VZJttiO4iLw6EDMkFN4Wg5
L2w9cZq4cILeCflyZEbQ5J+0Oly2AlBrsrBkIGxAnTrsQOVo4d9nDW0ZWIZJYDTRWO0A0bIAfQGv
Md3IWlxZO5gXIiAgZZFMfHj5LnenTZJaT3TIIu+KMWqGMK33SX+3TO9fPwVX+yO9IhT6IHeE5wMc
OZdy+mLKkmVYKjDkRHCGxc0KXRlfeZiWpk5sNmN8PR+iZdECo771wv+UgLgjCNJRXqKatbnutWRw
oBB7vm+HU0qOeRKUW1R5q+uEEkWwtUoOTDWBAbTtKIrKL+Pls5aHwxaH9ZU+wSTgA6OwCygb+MDK
0dLt0ej8RLA48w+jt5s5Mgwb67Q2A8RuUGCDNBJqFhURTlbxxBwniEBNyRI0W/iaK8Urp3A2vnKS
iF3YqTuMLJ66yBve1uAe7t5zcnz9vK4u1N9SfpYAnmmthi2jU2mQUrQhb98O7cfE3rh6GxP5Gd07
E2EJMjruAhHtD8MLivpR6yNzi6tgS4jygHhuUZNyxm6USUCtvUHflF3o6N/+s9VS3pAFlPuZP/ZM
tkYieWjXgbYV7FzfENwKcEf9hMNcKhAkLM2EZQaLxyz06lCbglqPXp/F6slFGR962SA2eBUXnoQ+
a8Uw4OTSqKBBagS/MP5PqmGUBEOtKzeDdb0wpzpj0OtD8EZHWO318eX3L94oeTPOxlduRp4kIm94
weIGP54dJm+fRGN/b2z4AKvLdCZGUbW6lYx1n2IaffUtyR+J/+P1aayOj+ApgvN4atHU63KnzXQm
iZk1sKyWCGyk41Y90epJQuQDugn+MOzby/HnfmlMnmKZQEOGagA6HLaQDFsSlEuX6gvls8FYjCqf
6Y+s24ubqWaw1TAIUTMGYkcQlit7MM3O1I+1w2Kf3E8znqGN4hi5xupRkk0kkZOER4xapcs1GkcD
bdIJbpvpPuQ8IjTQvqYH66tpbgBX1jb7XJD8/FwJ0rwZcxOC0EAjA53Hsrv9MCGDgMgybA+EQeRW
nY2PYEhh1MyXrmTQpB/c8o/Xx1+7c+fjS/17Nn5ROWC0YwnsGgTTtJBV4eTvi/ZNU/zKRID9QMYQ
JZVX/pjv5Gk513MVN1r4qdiKRa2dWAlaBfmfg1VSXbGRuovRZqKC2WFm7whsaGdjo7ckKMpPH+aW
LA0kFGjoC7at/tG7ObApLwXuNWKbsv2pWtEFNtI60YyxQh79vqi+NsOt/irGB8xfEjwi3YaCrsu9
dtK+L0pUCcZFYC4HYu1fP0prVwFhOLALy/roK7ZTUQ0mFTCfwAXznvRvbiaJx6+XGhVBGwmvUmN0
QwUUfQ+umZiXQTUFxRYkdu3nn4+v3ARtasq8THFAUezhscC5tQ4NyQ4H5YbQdWimhtCyolSZ0Rk8
c0bxlGloPOt9Q/3KxhWTv/Bc6akSFKVn5aAfM5BZeSrGo948O/6H7hFtxm/bZSw/AoDyItuAV+G8
Xh4iv08Wy1vK7ol/rNJ7K/2zjPW/v0//K32p4z9/Lv/X/+DP3+tm7miaCeWP/3qi37ua1z/E/8iv
/Z+/dvmlf/3+wjrK1L9y8Q0M/Jfg6Kv4evGHHRNUzKf+pZvfvvC+FD9Hx0+Uf/P/9sP/evk5yvu5
efnnP77XPRNytJTW7B9/fXT3xz//gcDs2RLL8f/68Plrhe/d190fX6+/8PKVi3/+w/J/g0ZA8zpQ
LQMRATrqf/zX+PLzE/s3GBgIxgKlLzG+MsjI6k5k+JL1m8T7IDsMtJeBTA++xOtefmT6v+Ff4NWV
AUpwpYDt8N8Tv9ibv/fqv1iPKCJlguPbP22Zv48cqprBUfJTPsKcSJaoyfRhomgYbfYi9LPBOBKz
6h/zpTZBzt12vnsUnVaKcEz1/M7m6DS719wqKgHj6ULe2eIhXdzxjhvWx7Ey27uRetPJbMWXvqaR
1WjjMxvo/EGrXOu9qXU+C+t+Gg8NDvpeLPryOKEUmga8QcBYd9snTiqH31uj4ae7cuL4FQjDVt3e
b6zKundpAaYRr7Cqxg5AeYQG7A76czz1utOLPvQcRpMAwKOkeCkJKDe+Jh63uYfGCjZgfn6aeVpA
9WxOd/OUmBwcFnnldF5U2ylaNc2uzcuQ6uC2sEbbfRjbwWkfGjdDnLmZcx1EsQgCWwkxWaB3VZVE
dZqS57IbRzT1ZaaNxlWw2Q2xsCeKcaswmyza71hBDVhfjRgX55ly5AdDfepa88D6ybHfortkw7oA
zn19SpOZ3nEx2en9uFBDb4MlK8XoRa1L07vOavz3Fu8TfQzx6nObhVaetQ+kkH3/DK360lbT5D6W
bcOe23byoiLly/Bm4iN6WMxi/ODplZE/2X4+9c+l32DcUUxuYBHmk69Wn3aYA53a8r3uzKy6dxat
B63MYuRple4z3iU5apR7VjV7Pg0JtF9VoDNY1JlT8sHo0ozcNbmX8DwET7Gj3fuFz0Hjo09+mewH
4M6+p06hm2Fd58R90AcP1HgmDpEI8w4NvXe91zMvAHnvUIQThDaB7aWgOyA87/cNrq4elqWzVF+X
Hh2tw85A8UBA2nK2XliZLQGCVlUaLuNsdOB7J5UWjpLpL2goKTGitnwXZt7N0TQtBglZYutfppHQ
dFe5BdXfmWigl4JNx04+Cm9Iv5YgLl2CeUB/7oDQwreDOs+Kd306EhEQby7toJzcWg/R1bivw0zP
PcytqfsHQG9GbEnfu2+I3ZRoJIJG42946oInztaIXwYGCJXbSMsqepeMnv0DmYjKCUyQuDwks1vX
AfiDkwFubFPkO6bZ7qOmNahEp63rH0urBO9cBjjx22pxNT2gqY3Fmifbfyp0L1+CcinZXdFZtN2b
S253QVkv8/uOAIcf0rHov4FBUOQRNtz9I3N57welO+mfu0XMH6ymBhyzseaahVmfF3aUgCowCe22
roDUZINePwGVYQH8VtdaFgi0iGYPaVeARbHV6valT+Y22Q12lWeIsulUi6wqFewI4ILxZA8pv8s9
r3wwNDQ622sNEAtRbdrDEk3FPOiPqQe/NEo61soFcZp6v2RdZ+5sO9HLgA9Ii0cMuYEq4l5zMAqz
+qh1MOx2izvgtC2FX73XBUiEnd6znx2doXR1cBa6p4yNVpRTR892TpZ1bQhbqHdPKPWfyv3kWs1H
t0v5S+8z39qTRZs+UyQV36InDHotdJNlHGViHjwc9TClkYeB3H3rutMb0uXsOBA9MyJjNpJpZ/ZO
AupHkAIjhbskEy/2lvloTk4RkL4Ouko43n7mZRXog2unf1oR/w9e4DfNC3snupcX8fS1+f/hIZaR
6P/+93t39RA/fF2+FhkXymMsv/TnY+y5v8EqRyUE8m3QNz+f3D8fY9v5TRaoyPoI2QHo5zP912NM
yG8I+cjCDzQIxQspQ5Z/Pca2/pvskw0IM9jdgXW07VseY4xzZv0BdesjNY78r4cMtgX0iPz8zJNj
mV31QgzLvk67zAm8CQ+Z0RALTEi2Zj4IUpFnm450C7J+6Rj9JVf+eJi1wEzoit1Ms7FNxkRf9txJ
hkBv7GTf2UtzNMfyNsLvP0UBlY2UJ1jEUPyoRD6qJcuXHlGu/dCM7n1p9R99sQgoqWUImKlteHyX
MYS/pEl8HSwcBP99xWAfW1Ta5AIl05o7ePvCNdJo0Esnan1B9804jmGKbp2gD6nfnR27v8ysc7Pq
0o7/KRicT8B3ykIMYEnlip/tJB2Bgc1rDTvpuXWQcUf/0TvVvKP5Yux4yevj7fJgS5oWipM8kBco
Jj0eLidLin7ZV1kJzypFe3UX2n0ZTrBvBn9vV6W4DYYk5wizFiWmsi0XLo7qRnBHOLk3km4/FCI/
5DC+Aq82vMPrM7v06SQ4UlIOAnWBQlBJRqAcGK2zYSR17rgnXunsvEZkxzbPt3Ie6g2AFFTYobct
2DIllFXxu0A6oTHmjNN+SCqGjvfghfyUN42L2J+96HevT2lNGCx7AGZlQ8GrUykyowG0MZ32etLQ
g5NNH1KU7uwtan55XdDK2snYGeq+0F0JZpNyCmFlM0bdatprvvumaEh3aDN/2jh6q0Jk4R2AJbhk
tlL3hRMNHwY26z6x7O+WDd7vdEm8DWqktSWzQaYBmj44LOhkfnmfrCwpndTDTFAVMxyaZXlLTfCw
lyl19q+vmbwpZ+4Q8oNS+esIsSAGhe1RdPCYDctsVFWxz9yF28FC9aR7azm5IU41KPDocRJm44Zs
SXISDE09NB/rUkumtzf9DFPqDZx9kG+AsxJoPOVnOOY8ehopywd9B28jeH1w+WVljrJ8DsldC0OD
n/dyNTWNw/+fjGIv9LFYPnvgnfKCjJq8DulUeM3RZZn1+zQ0mXPb0Zer+zO5YclAH6D7ikIGLYpV
dktf7hPqlYeZMrKfc28OOxyu97dPEmoDrzxiiaahtk6ys4FZzNeLfZtp7gct5d136LT+bkjs5bDA
zX1btF6/gbtZW1l5pRHYtwACUBMHSW7q1B26co/acsZ2YGMXnwa/aO6YI5AsnFKzb4J2qK2XGycL
/YvSPECkASAD0kTZ0cTUa1boTbVP/VS80xy3veszxr7wcmwPI+9rUAGU9qfXhSo3X9alANUiayUR
6kR0Q35+9sjZo2m7zDeqfTsb3mkU3lhG1kitYeO4Kpf/TzmwskCkg5sPU+tSTkYTf+Rcq/Z6nyZP
pBhs9Ip2ySlL5y0qPHX/wMGMSD2KYwAJgtfmKJaQnZXOVKS9cZeJUPy+hXSQCRLl6qHboIkr/ZN8
HlVdKm+rhWJuCo5V+zCIDNRu+ryw+yErdBqNpQZ3IC+GBj3Pu8pvI7fOzSIqmTf2ARSswYLRSJ0s
KLkGkxDRW+2D28zUD6Y89T/bgthaOGQczkrn8rIJBo+kaVSRLoUeq1v3C1jsejDX1XMaWt40vRiL
xY2otwb6sWGWcMNGY9UxH5mbgu+ns+77pePkqTQXzTulZtWGjU0t71BpzvjJTV1EbihKcd6ywnc+
F5xoX5Jptp+NXJDv7kzcP/RBZycQx/ZW5HLhfqEFSQVq8azWD4t0IV2AUjZ/CjOeLnbYtPglkSPq
+SiympMoSW29hHNuOO9wiZNnQIYXHnEC5iM4cwU7dc5iVeHABtsPuTWkd0RwQnaWISiPbMSB0DOK
NjnQjoXvvi8H3pu7yWsnJyRGiuWHjzDZR4YLCqIMX5u/Wdlsfs7gX/vBzIyqDPyqQIWOnZrtfY53
Y94lhiAidPq+bvYaSwV6FY4p+5zSBJm2RNPLU+s66GQIu9J6SEk7pkGZkyU5JgLNsYLWGxcRdi03
siDVhrI/FqRlaQA7p+6iYXT5+6QocV0pKL4if84mOPOdXlghAVBtOib4QA+4L3zQlC1tBfukKu/c
VMvMqHWEVuzH0mv+SCqyvCF00c29NXeWuNOKpnxqqJZYcdGlYzyXbBwQ1itq8djTBST8dBp7Eoxz
x9jR9nrjj4U6Nd9ZjJVfJoCbfkfHIYCRvcwb0dAAZ9CNxMAyHqYCEayoTVKjCpOpLKunglQ0DQQg
Em2QetZQ751MWG+Houjo3l4m9sMf0GU1KBOPIcYA+/FL4tLavHPrtMnjLtenh9Yufe2A7CBsPZNM
1RcYfYZ1qA2a831V4w07lqndjuE8ZhULQLOBXzhZY7cb+GJpR/G/Obqy7bhVLfhFrIUGNLxq6PbQ
jp048wsrJ7GRhBAgCSH4+lu+Txltd7cYalfV3gVY7jqHHtDpIpxFYuweB9ZrWcy2W7UltCcjS892
Utb9zQhPaOttOJb2zI700RTpUF5M4mTSLs7Rz3g5U9GsdHMGeeUuA7e02aRsyyLWtFmtMaIV3hjd
nGXhnyPsvEsLe0r4XYsUdGUqynPrcw6W9iZ52M2VjHZiPTkJvdI0lFunErbpXkxGqUs2i53fI459
35s0iZv4TBz8RV1Aa8MDPokw9choOB/5uda65doltq0GNn9LOKZEtWTZ6PLAk4AlFx2UmDbqaSc9
ZAGPIyUbynDldozgMnycP6iqek0a8Py2Fo1fBEcNgcY71edbKQ4krRhh2kh38d+6Hp51ys4sv4zs
TNPWzpkfruos9uVrnWtXIRZE7lWfx4PTju5V4jsQOIo2CJf3P/0SSow5ygb3I7FxZd88M+X3cRRU
XGQmwz9S7yxtYk73/H4DA4cmiupEK0XMxu3htIiubKdNF7+4Ovl+L+i8ilZjjPOPGeeb7A6y+X+I
+FqyLrC5II0cZeFwcmH8QVtal0eMXzfcX6o5xh85kP8NzcJr6NmSguo19SJ0A9Av4L2nSu/tUtj5
umJ++9Bj2kdgkLpJLkBJD+7dHydJ2mQc5SeeMvCibJvjm0HbHWvy1LHvJlEJmGm9YAmYLSN7V2Ku
5J+jHvSXA6Quvnjm9Qc/J8f0URaLXhqtyjE0S16svtmNPtH1WyBB4V7wmhz9KUfQvUuMOKOKhK+u
AX9l1MM2B3unqjPhPUE1PTccCsLcSqQj3e/+/0ttUxj2iR5+fS+kO9IunXiOOaOnXlw3D4qnfTrk
/KUAD/73gF3uaQ/Im+gsDG2ktVHOWzuSfM9wS+3sDaw7KW+CMax8aER13ROLUfsNaFNz9HgWA/4+
LCPMMuuRFe3sXTH2YjxOeApxDxR3ia0hbgWAa5Dr2jPdLDjiSRMDziO1p1iKGwkYWQmbW4p8J94s
87L8NOAx+3lSWOfM7aQbWb08EUxu+k/l2T/UCr4dS06flT9Fs4zeXLM4y6HRQBh9IeyXTOP46fRM
B9cBuphf/ydZ2mXmhDclilp8snKroUYAVyHO+rSPcxgPc63V5mJzquOBZ1Nyc4BjOBh071j9ZyHp
M+SLul+U+reQ5UA1jB59PPJ/zG3x1afyHbbRy0DTu2ysXmfr9EUG+jOsohuo/Ln/30OdfmFC65ba
bWsQOj09ZWW0zRDZt7xCnyvCU0/0s9ubHdbwGCROOj1iawXccm3JyNKsfn/IdzrgLZRX5H7qdj7U
eluPcv2e7ftHZzcE0vIUfTVBLpHbqltzjK4NTKftWqoJGYvL9jAFPCe3CDC0MdwnqxqeB1UeNwyZ
xDTibcDB127TuqwdZdjzSwXmN7OJ+Vdsyp39VK3660oP+6DKUDWbQnWHSKU5XLciIZ3HYNe/G3Sm
iPeOtdZYYdPXOPL9S64y4NixDl/HZOXwNBgQXhPeyNUdnl6Tepmecyvi93xLfteSl7cMVPnziR0k
MAA4GX8KI3zZJEs1P9uKCwI85dXY+n3P/9lCgSDBBHBOv671NoB8ziV0Vn+EP5xl90ix+gI1KTby
QMohYVszDOnrXlGMNkWX/JfFSHY2Iyju++LIyi/l6LN3d2xFJzIReroNgB8j7eKJWwnSj3YtOn3G
pF9Xuv7HAWWndks3TISq5En3Nh4r7ZnMFjTP4hdw5dynv7MtozedkgnZgXWq7my5YTdov72gAybt
yrDbTwTg57+Jk+i/IxvOZz2SUFbRc6fnqTXUhreYbudDOOObZqXrtSf7EwcD0B1INf1xCDr+m8fA
3raj2jurJYCFG/T3E50Xn88KdMjHFsFym2jhHw7hzNLYNUt/GXq4+9rn9L0S4++zXrLPacyW17CH
O8CjuU8gRr0TTC666ZrbNsjk51DZ9Qfo9gMC4P6QWCp8I71wOKZEXD95udxPtq7aMmz2s939GJvK
QeDyolZ3aG19P05NGxu4ajg613u5l7H/yGbpjCNg/Z1Pw1dINKaTSyZ6SKv+Otp9gjYzhLcJLZMv
lfnw5FKb4gcny5di9Hc1hZ+ZxHlqJAYlPyBQEWqg4EXxtg1hwTWqCaQ5Q2b3x/N5Ptps1b4HKqUN
9L39Eoqj7r2nczem2cVzjM/O0zHtJ6/mPvCVjV1VRnmPQQjZ0J7sNA88KmxZaPwX6zLQka6oO+k4
W1uz0fQ/iBwFlNjzO3eFfMVk6wMQytThwVKfNzWnoj89X36hXTX5umMO7K2aAsCqREj65JbsK2LS
xi90Sg8EBsmKI057/5DTgG6fx7hBGtI7FpWqvLzluNOacjXuwWzpcF2z3HdFdK45Q4Yjhe3YcmFK
2B0h/FESp3r4N0KL9zxczgj1a0QkAPDKLtt6K1WbrEsYG6fc8kDFtj0DBK6YNKi2lhtW4MGpgjwC
XJOtDQ4DUqZcHd9zs51Zk8nR2pYX83Dlxp6/xqirpgpHML2acaFfYkzFM9jcWLdHhtzipp6OlTWp
Djg19io+eDyly1AnA2kBAg32USgv6EWqk2Zd5gxAOabD3LKC8IjoTz+gDvEi/TwxAPK7aXTsr0r0
MT5C2K2y+6zAdfrEEXeGBvDDHv6WqaqIHZRTDcSSLFkP+tdufWU18EclceWNmiRf84EsV4VJV9gs
5SBEK/Mxoks9oVFd4mhzfD/FUgyUaqLVA94D2oKn/dnh1F/7oIqF3vvauntbbBJLoVqHr8Vutfts
aW6eq428GUNZF4JN+myrMZnVMXLJMg3psxL7txoY583q2iGtfU7LLx/ujV6PG332+fTLwcXarad8
HgmGHRfjkOCSBizDnMBqLaGaFig218pgajf3k+umaRB1IxwAVxNEff6K0uV7R7cM7k4f5OXEJTu3
YV0X1JsG97hF/bqMhHQYFoeDtgDhMYikvIdz9mmJ0w9BRP4wCN7aJZv6AuDnYR5M+VRSK24HWdxr
QYZqueYxulbNarhDyFAGkhmCILLhzdju8zhuL2YO5ja6XCKlfE1fVrVWRY90PZtfVioGwJ8C/55v
xSd2ooWBsPXuIIB2cYI5EtEPQqCRYjKN0OvWgJ6xd+TEY2mon6dnpJP9WM2mr1kZkr8IjAjfWSYH
VCUpqiNGxr1RyoTHDOdT2YEHMhd8At+hNVDbZQLW/WaBwgHpspYqbzwcHlkj5rxGAWnYcg9oWF6z
1eZTo5mG6DwNNwzK/5tGUd+jdHlCJ4FKm3M+hGwWPR535Uh+LJjv/G1MyPGp4hV9gc196TcNG9Uc
z//QnqieTcLUMwJNPiyf7DuYthVnZjLopoSP4Xb4unhQNrtWdDi+QB25L/1IxjZogc8Wuja9TxYR
2nHRvwbhP+5Nel6TucqgYSRJ/MxL0EtNmkX6OImqvsswTKnNcSi2y6LSHwAP49d9dgtp1gJsejOQ
HXnK08rRdVNvp/haqaJ2HxtbfJoFl1ixQPa/cTMO+KG76SqcpUBSCgCjPEwzJ+L5pAu/r9bC/vTG
0qGdTgSskllTfKzpnraw9PBXwfPjtlUFbzF0SJVFb5LxvA0Zc31xSPItWQKF4YzyamwPpVaYkunP
HH9+nXWxnq2fjz9hS76BYcovQnLI/hwjGdDvc3TjsibIugGOvFTlfBsPbgHRDw5sqcvTNhQFNxpy
FP1KduvfxmMc74QyPzbmPGkrwskETe3ARSrLDF8EzPFm6hUHezbIgDZ9dZrzG13X+d/ADL+AZF5+
iXLNf+yizmCj2bOxR4Za9V95Bt4va7Hi28SdJnsDKBwQLUwtnvCi6DPPcCZDmdZvMGuOjcGU66ei
JBW8HBjU/tnOH7XDkbrwC5lnCmgcIOITVzU/ruDVFsxW94F9GweyoawAuvtNK5F3kwrzW7pZ+WR5
Fb57dtDXLDFl40AY+V6zHY6GQo8zRPFUH1dKkrnARluq5zVMy9CYPXvkQ+b4ZRjiWuO1puXSwO6B
f5ownMIsxPG2jkMJ8ImPI234toe1IbAA1b0a8PRbNdLqccrgX7/kLGZp9+GTZ01wxf7dVQJQ/9Sm
eNi2sviRD7IcYV6wxYETu3JrvznK8DzFiRH4R4TTqDzXXVywQGbf1bNSTymsKaQxKSactat24x+X
AVG2o1n1Cw9VcUIVShMK8JQkU4cZruHofBLp33HDod7Vp4FTPPGgUZp5dOrrVNMZINTQ1HXnQj2c
5D4Q0eP0EElf2mr74s8JrRDptqulLc2RKkyPLpN3ApvOjo9/TzB7ZCthg7AnH0RTyZlOzXIe0wZ8
B/zVWZvrKygFaXAVTAXt57I07xw6MQwUh5oNkid9fNIQY29TCCiDp6nEqV4d4cCMuyiTjmPZv5AD
lqCG1W44Gm9XlBLAcud+q09xrncLFOjYgutFVZhOKE4GfuRfj1miRDm5jVm7HhPOPQzrgHe3nI69
2/y232Y88aXTnJ3HpZQDw+d6MPFscYHHqz4pHrAi5wDkDqNZM00+DtBV3JKAXiphZq7ywF2bbwHL
BFsrw6mSB7Hce+UQhxjRbOCAHhN2016tNXio0n0WuKoIiJgTBV6Oo/ZEDlIJ80+Qc0keYRUqp75c
d2OaddDr13nG1OumOAmYKphA6v+Oj9zQxuWIhWtA/R1gtDPkbHa1LswznSguTW0mnEhFVmvV2BFs
RScxqGEAxDrU7zFzFgfoeaijPQ/H3jMj2E9b5wLWFVNPpEcW1FE2BdGOtVlGA+xYq0mafMvscxnL
qFqZOPEfvmPxDq8YoCY/NvGLpXv1vmVnLBqqlvOSEWUxOgtW6nANNSIcmzVgBHOzQHVMMUc9tabX
hQdnKyjIt3bjsh4vtSuzn2GUImtNQSi7K+yyAiMGUkwdOl/AO0jqwo3tNtk/SDCwG9xEcfRgto5n
DJM5q5ZU9am6sSYEBjLYQMFXMwW32QpUhG2/EItSbUtqe784KxgYvzn/PMhizO7Rvo/Z3+IYFnhj
JjohGcQah045IsuXkk3Z2hKQW3M/7Rqa1Ee6496AiitoM2dF+F2WI/uG91y/jlWQgFhouixaWBjX
9WFxB95WhdeIi7M0Mn+0HiMB7me55z+pHVDV7yhjfx47UEYfOWJ0OyShFK/VhIBnFKCwVrT8SPbw
LJbpsO1cp+77SFc4jYp6X/L/QgUDxaeK1D48AfVmtpnUaN7OxCVja+KRpI3HOJ78thtQ5G2KeqI6
mwzUV97ZbaDblWv70ZB9ZPgROknv1RTPPHsHSiVb1dJxYhsyzvhZJvZFyELM42O9JbvCnVmWtdc9
RY7EODcYX6zUfjdKfKxFG1mJ3Os7jT6rBQeUmXWA800P+qXCZeybFLQ7qmnkAsc2RaflDAMnnkQf
6ijpfeUquD6WDNgeiV6ZiZ1ZaXZccr0p9YNmy7o3CAAU9iqkPcrW1efMO0iGW9IW4PVM42dEXXVS
WgfEjcMa73xHal2zTvNYPmAqzZi0h1zEBxUey4k/Kgn42sPHLs6fh7FJvE8x23sC84hSsxvOEgx1
SvwEgyGJh1PNyg0mneT5UVyHzGf6x55PHvhjRGmN5T8t6f2QUT38Wpkf4iPNEzf31iRG/8E94rLH
VGr970iEncCqjKjTgicQXUAJw8CQbQLl/WmAaq+y2KqlH1eZiR/gDlb+SbpKAezqgAiYJaOWdAx1
D2lOCR0fNMEh7JvMN0Ou5VotrDenyupf0wx32p20CaLrAsuRBijxjoaHYpncj2kCPdLC1ZcbwCfH
x46QaVePJISYPRyK5/UGgzmeyHMcFPZzJXi1g7ti+deMmfnjw57Ptx2Wsy8mXwuN4VHBkRuf+fkj
DeueP/rD0fHKk3Opb/kE4gaH2lA+EJadZY9Zf+XRbkddFC9OavEFvO+I43g4N0Iu1PBU466sRI01
5fzSi0HXaXMksMz85Auh4pazI3cvOTgFCcckJ6HNSM5kY5Yi/MnYhiwHLCVagDKDQ6DPxVS+T94l
YJzBbdT0AiCRo9J0R4EYaawT+uBWbsvPtiilxfUvAbF9UkBqp/u0gxTNlor04LPHpZ25ONWdwZbc
L/xUZrnzpT3fAbvHHHcMd/Xn0Z/Z+XtchOG9MAk9O/g6Ft1LciJKBiFXKOdbClvy/C8VfA4AOgGD
pcBlkg0H7HCEhhxQwlro58NrFQGfuioJMaCQ8OvaDpk1wxv8RRn6knS2vdZ8CHmThzJ5jbnUZQMT
J3mNIqALWC/FcbY7E+V2TaMq99aWJ+yXiaZiwgAcO433aCuQHV/S2j5uSYx5s9H4MQ3Y5K8zLOSy
Tahy/2oBE9NjhHKGrIzJkheTHR73r1LFa45i+A9LBz09hSGK94wuGIHCpDDkC8fM0i9kkQm+bN/q
+lfIMn6+gE71r6FObfFgqsLGRzQOGHF3BNSQN0cGDIGcd6rrK6ZTOo1rZY5+6td5qtizleP8eqIP
NrlsWaA7YOU6fK8/KCEU0ztDhc7dP3BkqMDjOsTqeiKIo7xwnJbLJz44gVIeK+3AoK2Yq8uwRJa3
G1b3c9z4+gk4TKFU3qp1ucLQXMnrSEPhb85MuOHhFWK/xmwkBpUrStk+4RbVZ4VSFnvSTvwvoIt7
VBqXK+Kb0BXyUK3IIb6cIh9eha1xM9cLBX4kuwJLbkmuuy0CnfaLFfKb3aZxuJ5pXAFSHCVgfZdh
BpuTqLOX8Lb9M+LcQisGyscWA9jYqLsc4VrLI85UmX5CVQxVhIKq3bHRE/hJ91O9U1HToav2ms1Y
lnHJLmuK9Nlug/ab3MswzfOFOaMMgi4lJKUG/10ddybOeKmFESWmJWXLBNA/YWjC+SwJPUAsaTsN
l3IcrX5dML/Y9ytHejc4Ap65Vtce7e42XcRPtVSLhKYJkbqpsVSPR70olNnIQN/zRqZMzijL3YcN
fmPT7/qMJulWu9S/lXLALlTu89DvK/QSwLMhUzM2HR/9J5EUARi4zgb6iPxTcGwsj8UbixQjuTX+
PMFEvDr0tezuw3AeM0t7OpTqYQ/QTLuMZud/uYrTI4Q8CQ1tk/RRYR4Otrw/7S9a6BIF9AHeGrDQ
D98Sis35CYOeIPNIXCdXPBKoNxyLtugTMIdlVxOMSBj3uYCUzzUL7YDJnaR3SpXituKNAF1nGFTZ
AAyvFqTMYIYHe7JMXaPmy9RMISn263mIIW3AK4P199Sggt5wJ/rGES1+Y04ZFGBoH6DZwfaAR4HE
CUP24eb4TQ+zpQ/1lFf+IecoQO9jVQIdCr2btReMuKrfqsFMDx/6N0yfE+jRvNBg+04KL/Md3dQc
+2GnBtJT7rekORZMmvWzX97ohgijboCdMwImDdPR1AbzunD1TvrOMwGEvJpw3jjqZ0wKDg5P7Kiq
oO/YeCIe1DKA7IuGdrthp1oAcL7kQfbzXCMZE4cc/ckt13C+yyWKBwWp+79Qi1P2umYahNa2f+Av
sDCqH01SJE8jLkdzgYM1Aovi7v2SFh52fuWB3DoSMDzpiqEWQ402CRzmuP1N5l/mw2BF0mOyyS9o
tenX1eE6yign9V2BYGzZbmKYCW6syHS3T1LtX1YgHOhmXJG3GIolv5N4SffzYtPvACWSdTOuddWd
E+Pfcp0G2eGz/ihIo8ThEJIxd+2e8Tz0lYTj/g4pCsj7msczUfdg6TXIwioZh+1OYr39KKG+h2ba
QCL1MOFgHsJOZ0zsVHOCZoARsxog8RdL6sduLFhcL9EXbP7j94Lvnxns7zc+ohK5OYzAQHMC5imi
niMpwg5AILHfizyTvfsAk/zemhwSggWGPC5prlnxyqa1fnYpO3w/p/n2BS2xwYHMmQ2GUs6Yud5C
bzQZlOvCf0UOW/DXge6MPawkr/gdgTuwvnNIo0B1bGgYMCfGx+PiUECH+zKJ3jxLO0540QKV/Kdj
VuHsaukJYB5c/1M7cqdM78iJGUh1YGh7jwLJstPM1/JaOr7Z38ZKtBi1agEj0U85CJ2fsARsv8/h
KF2LzxGC/VTqwvbR2fJJ8in/K6yYvkY8vXNuMKeI5DdWYM/2yVaWn8Isom7qImgwupWbYJZhXLnr
eIAJvNcSFT6UfQYGqM+C9xrXHy3/s1UuJ+ilsyib81TpApg26T+C5HDbLnD81G2YjZuuB25S+5DO
BLR4tLBFPkQx5PQ3T4YtuZGBOYZQ44pnZZubYLfvZUxBEt9gMD7PLjdcie/loIBEGsRjnEhDnqpj
y1tfKtRfSToq/zjEoOrmOGflLq4s7HZvTp0eD5ialNm+dHHwdwXutEPBaJOnbxwDzTBmZcgk8gWO
OZnQBQQ6rkX2x/Q3mz0EUrMKBqvyWazFowdY+yeZn9dutDOkxtmurPzs4hjZa7l5PzehWMehgSwg
3w5YJDLIEajDHuTHT0NPV/YPAic4mNVbb+/gUnHmCjJrdW0BiF60I2P+YT3X1H3x6XH+gvQ3zD3G
HHHkNx2HBYWPZMH3TUpCPmFLzd/QEUS/Dazwv8t9ZC87ai/A2sOZ/2BmmubGZ+XqW8+Y+nxkwANd
kVsPfaCMZuhKA3qi4RzSWTOmyflerBMXaDChJbpFBEt9v5zQxZ8m1Ov4j3rmuKP2JP8NGAa+QTOo
rjdQnQBOsNvYscFmVj/TQPBbgqoP1muM7YMWhf6mAVLEah1t5ZxOY5/gAy9uoSRTddFwhaEvMquG
FUVttqYNekHBjWbneKQXGKI30VrlNpx/VkZ7gZ9vcleiWT73Bqz/T3tmKSxKiYK0V3lMBGoLkmYL
MHWJYzgMuCPuqBAS9SwrcNGNgz3rG1zbRdJhIMCc3AE0858gGjagAkmS2BcwFP5DuDuBXuoLjdJ4
5bTPpNrGSwFb159NJTa8DCEAOBOy0DVFWDaz4W6uXRoft0HLvS+rHXCCFKuGSBoOJW4hTRXMZDlS
oR7jzHMw9t7oRwGKXWF025F/qQmix1uV18sjnv5Ut2QQuLcl9/u/UW7L2uoEmLbBYLxo2nmsjYJ1
VI9oQh9BD7bjARTextkqvGqgOVBYEc/pccoT4N4lHTms+A5ffT/EY2JXskDMbOfUmedip7FoERCU
Vvj2ckZjzeSPqcm9tGVL1gp6PlI07M0PNbEdrebhb1VupwKcdvJHuQWg/HXe+A6RGqomOsym9EkM
lqAHTdtv8Eagq4vncn5PcrhlLrutQNT5k+GRbSyET8Ow1Okz/L3gofGyxuu4yxJt11RvY5MyUryc
BxBgtyza/3agI9K2AnL6shuPCYq6rKwAsZ6lpmWQW+cmQ8Hzcoil+LRDu/yOZQxfjJ+8RiEoTisa
C2kWBIJas695vuoEMjGWJI723aPExij4l6zeTxBXc/UBaWaYBhtb0OMnR/WPcSe1EduHXro9D4fb
T/jDJBZYus/2MhZ5+Iuhhuxzmcnsl2Uz5JqJoFOvqcGxPst4mrwXYvkDRrO8l96d4ccxVOyPL3Lx
VoIDXRqm9/zGHXW0M/OcfqFnOQ/Pi7EE1KHD5uomEG5/Sa4kBixVcUTJKVTxl6mgyctaZ3vSSDR2
pnf5xIv3Sk2FakmmtssMhxRMUPHQgGEhHZ+KcwRRv+FoqFFAkoQ/uNFJ+7vYshVkOp+QQySMDL6Z
9AblXEm++Saxe4B4HAktn0/JcY2LDa+x4YzXCgYTeAjQ8Q9BtkvkRo7OyGXFXs0PRB6LwbCnSrKc
wqGCCUgNXMUAGWiIG99TbOGjwQmIKZlwyezmAl9XRe5XnSLAK2wj6Bkl8qPq8jnQO4yOzo/WKDBb
T+yEBnTAtFcjlLhMb8M01f4S6iF90Sqh73UiEfu6HWHCkxKbfmJ5HnESxDO+MyXlNwIT89FMYPX/
4TpzcFMQtDA0e+597HcWkwV2g31avzo0HOih2ZjI/q35PNlb/GCg38dxouNfW9lRIkJ6kGu75/rE
kGNVj/9BHkWstPNOn/daAAE35XzAfDXUZ3j64Gj2Tjk/PVmYnzAZY6J6/Ja6YgA62AYWr6UZRPoX
7oLD9SP4ufgD3zEUl4UiUbrjugTrCWHkmNvoF9hytK4U/CpuV5dljBXryDzvCGze1RbyO7wPcIEH
M5W+V3V5gvnfOCh9xQRKjSYdV5ulLRzO8KhtOZ9Ej6BQbAjwe9DfoNoMGP1Dwd3DpsCLH6bgiv1C
7KCMt01GxNFE9KD25QSfT8PY4k/MyjA1MuAZ3FevW7rsjxtHwGknqyUHZWwcHFXUkUncQfZjsqNl
EeRdxDqTn+rxJHOHRi4YV/Migu9gNDt4E5igM0D/MpCLzYBDUalNqRha5ESW8A7CSm0FpnYJAL7f
di5jvDtqQdfvB0Xf5TMQDvqwJtxk6u8Uc6Yf1Jqw9YnMyO8bn8KMuOuxTaQ+DUdlpqvYMYGpcx3B
fLu0r1CzVzdlNV4zjHp6uRFRoY0eOkLQHHMgya6fErfDNgioVKGZxhSU0M5jAKOo0PdMSgcr7LAI
XJKSHTj3LtDpprw9dh9GBhRBFg2TRYFH9nfI7bQ/mCxu6KXeTi99I9Zz+QsscqyXFfnGv+w5oc/A
mQgd4cQC+aoOWEW6HRIUGHtyrn9oXMT8ksAZU/YeZh31WJNhVHDEeQ/2v8hP8Tlov/qfIzqi3VNY
Uu3u4Pebx37xkcNp+j/2zmM5ciNbw+8ye3QggYTblmcVbZGi6Q2iLbz3ePr7gS3NsMAeVvRdTyik
UIhqJkwi8+R/ftMHmapth0g1nkPP039WzOJkWeiG26+8TIunpmRLZiDvtaLHo7IflixWShEfcz5F
5MqwartVP+IFeqmyaT8xfftyi9Ba/ojNJHAPoqpbuJlDlQL9xhz4LtzQLOFBGKFp80lBqVmGncTw
dJCcMr8kvWfL1agjjln6EKB9lU1EpemvJDn7R0DAjXeNmNQNOdW69RNENohvehjRDsc2LfB2roZd
xiJVeLvsHWHSfDUaFLVQl8bchEvhY28B0JG2+5Sut+0tUbZZ1W7UckOhAm6D1LqDlZIAS4xS/zY5
7IVrNcRUFXwn5QEDZXjB2vXTChasmkYGFNIYVle+ClU4XhtptdazH+hQFMIEMsCmiMpeAkSbebs3
YicdNqaXWdmGzGE/2XuCvsjOldzOKk+imM1eicJuJfqhcgDomjAgQq4fnGrtGIPSbK0awcABWmGu
Lv2xNjJ0eEMKQUhraF3WXtk5W9eBXvWiiJ4KhvPPUO60IVH9A+TsVFv5Q2GhEa+C0VvTX7LHNWzH
hNpoAPFcJD4H9ZtGrU19iSReVSF61WV1hbssvMjJ9jU89FpXS6iNzdQYR+fZ3fM1ROJB1fqpQRkr
SM6VclTuXC3PzUuhuKq8acuxQIeKrY9zUShlIxYmOzpK6BEzh8o4wNlo+W78lITEZ9csveKQcToF
wCkSJbrLNVT+nOR0MKBMy5XkqapGcHr47171RQnpEt5GuZtVj2UGQfTS0cIB8aKTY2+yFJkM7O9B
OdIjWoQ+gLigHkuAqbVO9vT7ujQl2r3LRPPUeLqlpcg/pAIvZ3StelwLGUXViwmsSJFH097G3lbX
4jDFOmjsmP0dttTPHawTkyIQS8NqpWlu3jww/9U2WCLBdup2ETm9llxL1Avxth1iCEGK3wwepCHg
x3blBEpZXoQRcvz9EFuwOYY8L8Eo6OPb37PAzoInS8SqctGYnMPuRlw5oK8UbuSLm7ETTQdDpBqb
l6yOhHaVq4Ftr9wxsIpxoovDkqeG9egBx1GIZP2QeaYXRQeZeVWq3bRO3I42zHjFLVcpJvLRNpeJ
El+DspXZJS1LI3gyLWg0hyDzq+GmqzIYe2niZNgbcGeXyaji5FBVlXMRmCl9HhOQFBKiE4b6MrBz
a8cBmMZhQBUHE6SErIiqAbbgQuVU9C2uc3iDbcTJeOGA/R4cNO6UmC0/ODQqByzyAikNPQsGkwE1
wN3W/ZRosnU7qtX83gkDoKeLsAlTI93RCNGS8outBhlfZBTDWhwOdi6QBoxGWzZ3rao2GliSkcRW
/diCtei0iJIozIdvSZVx+tuwtJlqvZd9SxLfputrYDI2MEN6K12MgYw3LVnSAtpDgCx93SaDCRE0
z12HMtYvDPgAVWV7BaunRj+Q3dgrTQUWrp8M1SrrR58+pF+3nhOsO1WvzKPrun5YLmhx2np1AUHM
6HHe1FS2ipZrc+51M3C7XUljZVx5VuGBi8ZpUi66rrK3daaHj0XU0AYOVE+96/Qx+RmgimkWRtgZ
P9jWWklJWthP1pi6nx1Ius0ih1b8EDa2s+1VMZa7RFOiz6IsjKcU14Vnv0r9FkFMUmEqUfqUBou2
Nvp4jZJIoGIJiDUfU7rby1eh1P/0+P96Vf1+oMf/kQ5fTo100Fv+kuJL8YkMH9JXEd7qkxQKLdbf
vjg6P3EwlkPtNcnaDARf/0jxP6FxJpPFlvw51cJ34t9SfEV+siRuOvx3FYYqHlbOn2jxxaQqeyuS
lFNKBy7s+CMJ1u3p8t6q21xfCYYkFV+NPnWF9owfSQ/BQ/frunumA5obR1xMO+UCiCP84QyDDuXL
SXuacJnidqtG2qPibNEnsi4uI3ixwxl171wWN10gflT8bSGJpaV5eoGsHlmO5vt775siW6NgkQls
S9AgGP1Nbm3/ROxns+oTtGPqpE7g2YrbwSS1fyP2ayngStmAsLEleSvJjvWY91F+9+ejsCAg+bbJ
7SLp+XQU34fR7mtg797AugPxvwLXtdozKs1TW4Bf9wLP0cFsmAgvLP1PR4HL7XgWQDn8qCScnAjU
a6f3m11qGt4h8hWH1kT+Q5Kdc+b2Tl/Z3wNTWRBbBXFDtWeKyaJw2qqTEMuGzkP+KobuoqzQbIkB
M5KPn+SpA8HfQ0mIJzhWCHQKsyeJois3kNfAeRJhugSUrxERFF86Zfyp6sk5X9F3N4ZcmrUADahp
O3iKzWYHTV4wS6jWgLkevXlAIltWPwZTjGdua7rs/3yV3BZuWAxB8IxDiJw+Tw4JVTRksvCDhStQ
EQDfJetUdnJdmGnH4a9LD07pDmdsck+Frq+DTrGXaMJBoVkPpqXizdyHWxiEPaRTiONQHNeg5s1P
0eAFdEbo+ttxMLAjgA9rP9wjTsdpkYRjssg4o/SzZ8OFdukhX/z68cwQ76YGunb8NF//gnk+NxY2
wnCAOGn7CxnWOMfnGgi208pt4EUPeSmvYi9bxaDu+D0ti6LcMV12kdlejBj/DPCKF6LMrnVzvP34
un5398DwGE+jfsfkejaH2sBIM8A8n14bDFlhhHCRWvfcBPrNTHXIdMBaiDun9zx7l+oYcqySPOOE
I6W9UEXGmcbgAItORh+i5swr/d2z1iSSX92athN9Npx03EixQ2j4oAjKppP2Z9Hah8o29t7E+/34
Cf5+MOxOHAvxOXd4On+mUE1LFgyGKDTdUcTWd6ScAxdFiq6tXa0ozk2l958jGnBdWHguGbjSabMR
ofaFZSf4HFunK65D336uhL13OLovI7hg6rhV6uepOobIuRphkq1Q+C0t4oiXMT2ihfS42iENH30l
K888+vfzSZvSO7BG5XXjtDH9/M1Xi6CceCAbGLjxGg3tzNRO0ZPhjxwNprWBUTiRY9fHruWosxdM
99uHW2FBKakwTTv0IGJEz3A8IGfADfBL+/gVvxrknC6AjDelvzpi8qGcL4A6Pj1FakzcXrWskn3b
mma8zEY/+glmLIlJ0z3vOQTFDjm4Vp69LoAqn1SfLvSqxDb5zwxJX28f85ep4MLxgDiT04dcIxCz
k5Lbp6Jvql3Xjk2/Qz/iaWdu/Hdv8+1As/0sA0KB2sVAwBjxDtK7vxYCXsPHj3ear/Ony+YspY21
MWYmszmj1XgaQPUJFmnaYuZV0tKm3+vq5iOM0iZAVRx0w4UEcO0XLvKNc8vF+9VJw9oR6whVGNPi
NP38zZzNRGwNQc0aGFnKuBpYDzeJZ8GsyFtl9/Gt0iqZ3+y0C/DOBF61DqPN3h1sNyUNdYDd1EPL
vIsFzKmFRBQHdoIGWF3R1XAeNNnjTAccAWNMo2kB9RwfN+e7cIX9F5KzVJlww7QF3fdzXOZwRVda
O/tKfV8ABfpeY11DwoHkBjjg6z2mKR1iYg7uhftS50Mj9gqGSERZqFHnLqtO66M7pRNxsmzwNVKP
fh+w8aRdUZUg+vVIHJZa5hOFBXJzpOC4Zow1YLM6Xvs59J4lp2YFlurYlvUGCmdRr9verGFrl72O
NAfe6pI+cPAdJQrk3bRSPPOgZ844MbyS2ucS6ijaVnhO1guo2ShfNH3QW+iZGYBCrfZ1si0BeYo9
37nxmYJITy6jMi61bWJaQUNQRmJYw0LCzYJ20McWwLQPq89XPLQwgda5V2WVA47f+Uo7lM5BzTxZ
hi9hntJPg07pRy3dY5g/jtwNjugVf+mXJfHqK1vxygadvFt/kYVe3+ZJHNxZIBL0uaokg+5eqqqz
LAKZI5yNxXgfOVHhbdUwV0HtIVt8bmsEqmWp5C2yKziMqwpSNC4KnevcRqPlvgQYXbL7ozf3Fg1f
W7DXfBDGCxHTdlvbfRmYq6DXsaiXndNCaUR18NIqploexpQiyp/Y4zB5W+rA8hkMtagWWEcrL5Ue
2yNyGR4bcjB8FRUeMCDy3sVCQZELeITyFgQhRYqXlJNTREqZtWryPjRXGEvG23GIs3wRpjVCHXLi
vS8FbVD6wdLFqyGjXeqvHUiz+cFv8+FRGondbNwCndmq6V2584qgdBceWikAEpF1BZ94RB9mkevA
KQgSTJwXQ7/pj34JRLpUxGDfhHbh3E39CGMDtWuM4CXiF0pgWqfBtMX+IQ/6KwgOIAxQTBQAcMop
26sYOEZ5tk2srnzCU8RJlmld53dKFiOnHnSzvKwmY1IANqxIHlJ97NVjl4QQchK9IR0jl2ISeTu1
16aPfU/OKXqOWr2PbEgAa1tLFbHlJGpa3l5KlIr2IW3NSgkuQraq4IITTWruEgUW7rLzmzjZ9qGt
3uIXGX7t8Ojwr7KJOL1K2xhGcaTE9rUvMIzhjpTRQxeVWiDjQhQxHJwRV1Rj6FwMVIfK/2EMMUpM
rPho0sSYMdKk7Y1KXYVaKGKaK2Dgi8xpMQ9lfTBdtBp5aiwdrVabDTQsOEtmmvbBAlOn6VcKqU2t
vJBH10A8R+2t97Jf5V3SRzvTrjW50ip7vAxpVmYLWJeGv8LzwyhX+Ui/k7Nc5qxz0EF621kZCaR3
k3lHpXrxpQnx013UqYc21IU4E62qVKf3gzOoGJbA3zRup36jskiCevwinNF4igchuzUElvgiAGbU
0LLlYbQSqpK/+NjGOS80/8fqiSZU7NPMcKNvRQxn6KUdS1Mj/1amziErM0OHdWjlk9GIhYttCbct
pH+b6J/B/GOxKYDSwBScHlKxa6rhN98Gu9wmg6/uNE4d6ToPS1rlhRWZiOal1tMsLMOi2FAFwNLw
AVbMhcUHDeGbdpW/sMMqmbj9QXFdgRU/QwEIf2ZwkWgko11vll5RwKTzE5E8R8gp0UUmWu4vgapZ
JXRfR7/cdC2d9sgl42tJvyipt5kfGUevScmaiU09MpZ0CWD6EIyQ6ct2gKF1SOO6GO5raIuaWNpJ
XcitpvlpnvMr/BKOaITKa920cHJA+PrgRhkt+FAe39kYPXam49nRjqKfInZdBE2Z8xZLS8cP8QeM
caN8SejQktkj2hJFL3MRp85NQy3f0If3tAvIftnnzgtFtewxfwhXllFE0d6HmpGy4sT9sE5pEwX5
siSTRumXpZ5A1EK7h3+L3DraoEbFr9rwf7jfvyj631Qb7304gzL4+qUOTqC/6Y/8gv4UkhA+Ubxa
nD41x7YJY/0H+wNc+oSvFCZMuBialjNl5P6N/clPJtCCAWxCE5yj8ARB/W3DqQiBRSdlG6bmWGbD
/TX/CPs7rYwYwlQp6DFvfEUbEMyclmGY/UragHV7O2BytfYybFujdvjOQtl9L4rIuqAFbKwIv1CR
y8hqxaxLlthbyINWNGL95tHd/qo+33pJvuYP/6cona4GOoE0dUOVWNzwr6dXI/oAFaw7RrddnI8L
uFt7GGzxY2/AS4XvA8yN1xjFGk5cuTPW69wXcBGFs1PG9LMedtAFKjtZFYldPfT4r21bIBQI57p6
Vfduf5m2znNPx2b18XWL08Phr+t26CsQIoW82ZmbYPahWzdWq4S3aj7BeOo2TRHkx4J9QnVkdJeV
ODbZo13va611blP4kRtXi+Jtlxvdoam88luTtNVjHrtoePeJED8+vkLttNx+vUKIdZQkOpZpRGTP
DhVtFkvZE/Z9m9CMOsokb38SpSEptkxjDdBsHFQbc4GRiO6lQFi2YuuKNiY4l8FCvfKrqriRiezu
8IyprnF3zraorPRFp0C4LNFpbeCNcVqxPfWmqBsPQZ06rM3ONldG75wLnzDm05aDOEdxBx9QoSHg
cfh23p4egia0ykjJyxvO3h0FloqkH4EkTj22jV25F/g9IJk/HrHqcsWhrdWvhVKbN0ElJscq1PZT
3zXeWnGON7RS1dcGZO6I4r8paZLmyrckVGzoNia1DH5lW6U30tuR8pY+AGbtkze49ZAb9zrl65BV
9mVRBPUWNQN2AkVdinrpjjqbCnXTgUMi/uZ2rsf04grEP5jbXOvhqD2NYS8f4qIycYvXFY7QVe6n
n93Mhbij1T94X4VYoEvQ0c6zYV4TTgPbE0vXHBO0vlu7tKDxOcM95Mx8OT2DGiDglk0CHw6UfP4c
mWbLgopVV+VVQXY/ikFgwSPMTW3n8gw6Pdn+vzmEvh9mBingBF5DtPWz+3oMsIkKR38bj6UDuSeD
OUIuy1Uu/M/MQH8JzyN5TOntPzh685AMyvPHX8jklHx6LRbYBsdh1mIga2CU0ynF5tiH+mDmxzHB
ubbRzf46Q262Mu3MvmwEll8s4uW26/FdgKUsfg5OplwmLFmHqBxH1Je23MvCwXHNmp4ZJL5VMFj1
TYyop1oqhf69JxVmq8lul3gd3wpF0kEkkdiZkta8p9sZecTluIvHOnrCK6a/gkSQ35Q20jrLh+xu
5JV668CRPfI3jckiLB4JeLDPnJdnyAuvhbaEPTWfgHws9CWz4zKBR7pb+717zHXgpGG8wsR+VVFc
jxy4gs7cw4tAhBpugi67L5JzFrXi3eyj6QXEptMfkSBKc0Q/n6JZaqLnju7IkclwYXmkVrc3p7NU
4Q7xrkOKch/gPLTGxsFeYMUKsqmjM+K/Y4gvovgygjP3R+D49Fi4LGix4GwE7oGCnc6QALOuRsfD
45iJ4cmsNXFtBL78VUmdRIq83QNnC/WvQfDfBpEBb6NgOB1k8KlGA1QjRy+w9a3JaaE3s/KiKesz
H98phDrdjQEm4kjV0qhKgLdOB9Lw8K+kHmVHcGIP/xf4AbDJyKGH+NM/JpnWn9klp1/4ZnNnQBZq
9dUPm2OS8/rW3yA+GPKjFRF6ffQkSYgI/npklXVifm+DaFVC0qD/l5wZ8zdT2TSQkk+lEjxXknhO
7xIsIMJrt82PPcL9bizv/cFejmWDi1v11QrFaoSM1RT6Sg39n9CEtx+vKu/v2YZ5YnEMJIxDk3ND
z8BMJCYIXX/sIBRztjKHuyiAAGNBMrupau0rl6TtMSFsdx8PPP+GbJXWAoEnPGaLFqP1uoO+edoS
bVPeRHp5I7t0vIaPtYRPme07etQhR4sB2hlsojXsG6w7osTFScBrN4SLw5HHruAL21F2G7qFduaJ
vBp0v5kGLC24NDP3qEIEVzn1td9u3VEb8GVTEUN8Hoe7xm4NjDo6bYl7jns/dhUadViLtRvpmzh3
DjCdC8j93XckBDCHrTTYNRQtG447KDRUq1slKvMIPza2hxwy15nnOE2Qk8u16IJRHdNKwRT/XTdY
gTEklGhUbtIMHSlupHTBL4Vx5ejDSkszwnW1TacoCzcez7zC2dyxYZxLfGUtw6RGt4y5MbLrpSkt
BzTaQ4oZZU30tAbbfhF3sJCRBRmbrBjDnVOci7ubrUCv4+rkesHJowfOp3r6gkQcYveLe8UNDrfB
qqqwxlQskiVILq7PPN3Zngv0jNIeAoQDLouxrjbb/5uhE7UVmBEmnapyDRpzmY6KsmZiO8sMiBah
6blQ9Vcr8P+8UJsjhoPptSHYYVTIDnNLaBSBaP/dcjwSDjYuYA2SmhNVwAOKXoqdFY8kALdecqEX
jXWB0QB8wtJDLpGKvTpiHdl3Srtxk9DeKiqK38XH8+11fZ9dHhU6PXOaHjRz5ri80fshhprxcERl
9FcmonHtIWhD9Dc4l02rG0siG1EcN6r/HAZDd+l6QXUdNE1JimbcHXCTyNZjj9cbLi64yJsDyUF0
qlA8Y8fyItsqutDGdIkjnrV0AzO/TrRwvCojWSzqXj439igwp2z6vV614bnV+HRjf332msnBdtrf
+Ic9KyuDitaK6rXjkfQyHJ/IDMJXqIvWkGZHuMy+VDaoQ3Hks782oFoSlHvp0Ie9YxL9hYCt0pc+
Ks5vHz/z0w+Nq5rOvzB0mIY0QliwTye8bhQtvmTwoiang+8G0Tw7P0V7UUyuQ36g9C92kpUb4arn
Kp13z4ORp23RJmlDJ6lsthaqVo/2DXuEY+BaMTwtxVtCGxVndvrTD3q6P4uFC/4HrRZK+fn9ubVn
dqKwyyNLXIv5mfFEIo8FGw7L0I+f5On3/Guk6WHSA6batbTpft9sOgC9kmUlK49GHXrPBtRMvEad
w8TyXXR9hQbIac5F1c12umlQmxmFEx0lI7W7OjsL2kUO1S8zmmPIWWKDpZZ2i9dHhWOaUt+DTztr
BEPdY0MKNKaFLWolf+SEYcpkpUO53gVpF66i0KpePn4Ys53unwubvmFdVWnAzp7GSC6zXuVucyTy
gQIk0MTnQJPNAfHXeJENuXuYDJCnPS1GbJOn+4lgBXQQaasUsAKnTGMTSwNx2Bhq+7iqv2ae/UOm
SrSs06E9sxa/xhecrDxTjcQzdEgrYZrMaWAayVhC0fPyWGodDYCiQ2KUmaq3tYp2Y5d5secjTbYS
v6aNY9M5aFtEmlhTjf5n06cPxe+sLjDP8i9dvfKuOWXVX42CFpLhwCtPvDz7Af0c/jQmqejQPRw/
UGquW4m3FeJE59LXMKSQTZBfl5n6GQJM8cjCUEp0bcK61mOf7W7symufBs6xhdW/IWOlWjTCqPZ5
IYuVr6cI+prEP1OU/+5VsjywX01rM1Ns9qF6PeqdyPKLo6WGDw4Cgx22mHLfZXa5U7K8vvFiX9m1
XXNrZHjtuvTeXtyhfY7sEgFI5ddrYG0PCmw5LPGwGa4HRfr7tDacow3b+cxneFrav048vDJpm3OA
J7xxnj6JO2KC7lLJj/Eg652DGHRJ5Ea+yPrYWNWjcS739f1nb5vAX1NIisb6qU/X8+azD2sUfp7h
5keOGupzM6h0RAA/IAsDxQy1eUH/4lyX/P2ixlGMtVpCRaC6nzOVElR+cNy94pjh4rko8aJc+bXE
nEP26urjD/k3j3OiKFGkkHZAvuF0KW9ur1egHkCRK452YqM+C0PvOgsjrHf9KN3HjRv98XgO5Css
Hsk+taB5znZJxLW+Tx2SHe3KUR66vEM/gufGYsBbDcfRMD/DbHi3/1GTW1O2MSQ6IGpzdn9VVdcl
Xm4gH11pIvrBR8IOMJAwg8pcoC1yFxh1ZxclZqjLj5/sK450suZMSAPGIubrsZATy+zRmo2Zhya3
isdS99IXQf81F/n4WKfGtVYY+hboVt0QWaddo281NpGRo3/3y26dC6VZKChkaHmkzXOkYUPZo5oj
dQ47Poe0GX4t+XefkVRUC9eucPeSeJkXsimfGtwGnxoa13HqhEu+52CjFzWxPiCD3S7u6uaQjdmZ
mOd3M3a6VwvAf6o24EfN7jWHrZd0WOjgUxlXC7twg03CEkqRGw+7j5/ruw9yNtSshHebgU6gYAGw
c7VfQjp4zlPCEuLOear9ArFwLc7M2VfwY/YmOalwvgdKgNE2T9aSxBRm5mDHR6aquu+lTTo9DgvZ
MxpUgQlhoC911FZresm3RTm2K5aI7BrbcX+JsxKtuMRmL1TsUb1AW7hGPBRvFaUmEDMk0C7vdPOI
HLU8FDqtU0LLLWQc9Y/paIHvoYJjbl+OWNKPGc4aBVqxorezPZyGczf6yhk8vVF6LuwArHbg6O9h
DGXIEfc10RHaxbpmNbwUQz8s21EtNykub/jjyXu/1VFhNTjpL2T/+PHLfbccvZIz6RBxGexGc0wh
xu8IJm0ZHXsF3QHOk6b8kXSy21Cw138NqNG3Hw84A1F4l4wIXZHODERCi+Pw6VeqpjSBQt+Pj6Qs
mnu7dTHtH3dYCGPC1oly5ymZJP4Ud+8cLxSSG3GeN/z+HDT2vtLjOpA600nDs4tz+WyhajDPAy7x
4mMZDsG2cRx/G0myQxa2i49lU/3QUGLsNK/HHgX3sFUAoFrlLa/JjYy71i3tL3547nW8/6zp5HGM
pWEFymLbs4fToKasCDBKjyIwkGhYdEvGDvt3A47G3ccvYtYfe30RIPIToZqtlqDd2XeNdBE8izPD
Ma+0aJHZfoTSnk7LwjMqT1+3ASqkRpcp4VF8YUWmaBtcQps9tgj2PkW2tjSkAtfHTsNoK4RXLfQ4
c3lyGkhcXY7QbSj4lk1kGDtkiqhsP76BqeKdfTv4v05onAPnDGTudCJJVGU5jpXZUWKPir9jSlSl
Ptpn1qKZoOH1MWGUzdlesxBV0OI8HYbVwLC1riV3QPFwKbV2hPU+ZYU+LI3A8Ha4COPzRtjOnU4y
xUJxG7E1DTH8FQH0LGNVO8fP/N0HBAmMfCaJDASW+vRc3lQQ7khbLHDSDGMqjt1IBp01XiDhPsjN
BxNV0lU63GAeohwgdjxoSdfs2nOHkVMci2nJJ4PMhLoQC0wOgbOiwlNEo0Fx6O4E2MEalnyDSFD9
CX0rXCdWVW491bI3SLCbdQKclSTtGfR8Ooa9efdcgK1LHfUGuD4C4XmGkh5i6MUpvDzmdWviIdih
CazCxzRUv3hVrmBe4OO/ahbAs7r4W5f0X1H12cT7NbgjJwCPWQGedvoCsLFBvWrm1dHrg++aMshL
APHk4ePZbbx7xlPtOz1jbhIStD2bd6ZRtmPemc0ReNXe6rLzNmgNCTDSOBMvBkifVFJmdhCah5Y0
8OGlB123VnzffTDzMTpGqJy/mGEWXad22G91EbnPA24HL16FxR3eWv5G8/tmk+pDs7Hr2tj4+F5s
ggQi4wTa7Gr0jDscjG5ctwM7xa3/0PtWtLWE/9yaEKP03kLzMfjltYkjL+fMDt+pcHBwWuuzK59E
5AVxR+FD28OdUSsNXxqtcmCAokHz/ewzhJxsOLRDUG1bGNiX3ubjZ6jNShe+W6RNOodl8qnICram
afTmU0laHAv0Xh+P+PR90we7W2qYc+wnET9eE8moTed6G+IZ5MKt6w35Z8+vXpDPudCNouBrDovn
qs3L/M72axzxfL8i1wFf6Da0zUOeEuBgkMBxY/jIsp3WwDxHcy1MrvBXv0LWrq2q0ot3kJ7UM7f2
bg4SWAaWCxgwEf/Jrzy9Mz0hT7yzffXI2aFeVGGv3BEZ4t7++QOkzYJaStC/5dAye4BmoHZO75bi
2MQ9ckWcjwdrrQCWm365sUV979smBuCIIFj2og4z8zS9Fck29R696gahLDSt4cru8IZ18EOsd3FZ
P0RBt7A7/B0t/Dmhu+d692iw45/ZH37z9kFm0WnA0WW5Uq1ZjdyhFhpxILWPjZUlxILhm10SKUPq
kdbHF6OOBRlM2cqjg5Hh4aDRKlxAG8uuYF4SICFBd9rB9pc5FrvLou32o29/ax0r3xqN4ewLWtpo
SGky2HixfUeC7m/YhVqceHA9NDyDVqemdbssdOIze/drP+1k/aPnQe8Drh4AC+m7s+JFhBK2qy+U
Yx/pAxGSWU172LuNx7a/Hcc2vyoV33msJnc5vWvgxpIrdt0V7bjMBrrDgQw2haoOxaIgIEBfsKSE
dJB6Ew+HIF59PIlmNQ0fIYHObNRTpwbw8BUOefMRWrg6Vh2WOkfSpwRgc+ZclPkYLCNFO0fO/u1Q
YIY2vSBKqFfq9puhvIFUJg+ex1Gbsm+ClgQiB0LEOmJ6HT++q3n9+Ou2uC+NwzXl81zB0Bu16MY6
14+QL4gjk55YJYPXAhupB86/Cx8Z+kVsRx6CNeexdgaN3Ay3WNWBN640wdehhtmfVfOv14RGzgaZ
hSfGunC6KsgMBRheavqRbOKf1NJ5qm1b070jaso681ZnB4dfQ7EJ80IBht6JuyIDG0IDHsKxF8lf
iqOiOkohOOOO7OHh6bVnkkx/M+NZgSSg8wTToGCbLXgenqlk1afO0cFg/KupOM5SwH1cpYEktMmG
+fDcdxpxYIGf7khSVb7bRmuPiyDtxwingdC/zQdsxKFzPeF0416MQZBfCABQWm9ZeE6y+H7nAfug
swQKOjWq5/hn15J2VOdjeD/qfrpSRq37potc38ET0mm4ac0FDE7jTFU0Lw15KexyMMbAXKnq6RWf
vv82b0dHtElxXzWaeRFmtJ8SbC42Q6IMN2UNEyRtev0LyzJeJHh83oyJ768l7Ldfr+t/FM5/iYnt
9t+l27c/yuaEvjn973/TN037E5U/U0JA/jB+qbB/SbcVW3xCBcZKwjGGXjs8tH/zNxX1k0qQLRAB
zE+UolS9/PDfDE77EwUwdl5wPDk5om36EwbnaVVh6uCfYIRQoRz6/Coryen88Q2MZLwSh6BCpauR
Z3gVwUx2/wgi/HsU2mNTK3yS0ExX8WaVLvNOy4rI89ZDmR/x6triJvQF9+ornJicVRC1t4qe/Xzz
Fm5/bY1vmTCn3+OvMS2Dv0w+EWDsWSGT2nmKYztUxI6kqrVKusTRsxv3EuPwL33b6ld9Sibfx2Oe
7ka/xqSI520TVTWpJk/vEzkMSatVS06DEjwJx69pu3jYjhp6fKYanI66/ykH/hmJ1v6EqzCJpsX6
zRMVmREQRFMrq6GvuscsVcnxwU/puvNavCkQ4u90tatZBtL44g/vkfE0aUxnY4LiVXX2Lp0x1A0Y
GMWairhVV5msxX2SYRKzilwN/c7Ho72bnxNHmX0dlRdpr7Q7T+/TqAro60KWa4tCY5kHVbtJhOXv
/h+jMNLEs9bpAc62GtL7hjgO0YpQ9LpXdopWgT5gvv6zUQwqIgu/Bfg8wG70BE7vRU9zvSIvgUg+
+m+3TqspG4gs6ZknNp+D0yhTKxpxnkY1PEcvYDzKKo29ajqk6xx5RHefkaJOh0u42z++ISKjwSOw
YrXeUz0w5qkNJUmr9TDAW3SQCyGSILPhj0exiZynF8U2R9rd7LGVQx83dpBX67wT1kpRG3RFA0ZG
/49RONzDZ4dUBNn59OXEJflAWk5OVafY5qJKQh07azv7w1FYGFjrp+4MC/tUJZyOMhgh5UgZ9msc
DsIdNoC92Lq1QhTTx3czfRZvl4fp7EtJzOJAc5je/Qyw4CWUbePgLmCpVb9O1L7aafg1vXiY3WJI
Hcn09uMBZ4XIhFowCyx6v0D44NtzboafkI1JO0JdB3jGYLOqo4qE+bThkBnupZl/8WTibMfaF+vB
N6qDJuPgEkXJcObOOexNE+LtzVOgMl/YHVVcCGHOzR5yJa0R1/4EdqcHQWqZVRknTaUdrfQiD5Mc
YZORC0dfySCUsK+i0kkeETx59l3tNt6wVcg7+zGohHtiflv01VXRYyL4bGisdbcZe2mydyoFDSf0
n5Llvek6QnTCTiuPSh+F6NRKs/OWCQmi5S4Ou/y2ElHXbtIuLy/VrE0wAtX9ntQOLY8eUCbJZOeb
laVhLFA3ARyOwEa2lZhajYdpY1r4S4FDrIs2cASJMd3wHd93wgLaGobrsyeKih4wPlTBQfUKGR07
Q6mGQxV5/aEJDeI8VJRPUG5TvyvxAsvH4RpmECrAg6ZHtX1p4WdtrDzs4S+zIBuVBZ5ldoG7p5r9
BU4akGaKG9HaSQ23WYcyDA5hOpSwHvCSevg/6s5kOXIka6+v0qY9yjAPZvq1AGImg8F5yA0sySQx
T+6O8Y30Dtr9L6aDqmp1ZbV1tf6FFtq0dVZVMoIRANz93u+eM2YemXSAdPN1rABb/6h9wOFICddb
1i0yZuNKaud6tPRGI3dOmUpqz6XC2sXxUzO363H1RRILaBnwU8Lfau6Es6oxUsuHji6d28IuXbDh
oJqvbFY6xmgXACsb3VH2rtEk+tSa4bN0A/UooVyWmQ4QJhvY7KY2zGXamnLy7nEYEIST0/pTqIL7
gliaPX9pa2AciiuzlCFFf/mRq47Df1bB3d86+pR8Sw1Jm91qrW9aOgI7M6DCDuEEEbUPOZXr4x6M
vdGGWW6M051s2/FNJu30tdg1K3NvJ699Z4vvma4DFqyyMbbQECe9xDQzua82zDKCiXGAGKe1pXft
iiCAnqr52oUNf/tRDK2VHnIYP8tOuYJAVtO6Xrc181yShQA0GypIcw3DB1zWIf4gubNoSTrRYCKK
1RJPvxGdK54leiJnbw1uAi1PZMDkGDwJ9kObutTqzJaTKhq/2AkJxBCpxbte7QHTed8UbI1XDdDV
y2i1kJpv/cHN/eaOw61czn1gNH2/VStBDRnQaNDYNoN7vjKGES1n1LJtwbZoDOtgCp7dom9HSsRy
4KA2TmZ+5WtqQBsMT6/e0ZbqaQApv0MJzRAB1qVe1kzkJY53sYvYxuAm7ExDHzGby3WSMsZ2HrCO
qfit8BdxSRLk3Hw3iftjMcv2sVUM/4RyQTcX+sE4adiCu+GbhsFb29at4UFMzJcczLGX2fiDxvoh
HRuqmGkct5emMRWbYhQtZC9SXDeRYaTDI4Q+AEfCz4PHIoVhe5ysvrhJRQXNNMas2+1KKHbF2Rp9
+402XxeHBlZ6feU1TittgOYGBnSFsLsnEm9t0jp1zmZVGZ9e1tLP6G0vPo00vUsMl9487xxDKDza
QUPsjd6dK5Nzl8N1ifxswbPLhLk37szGjzdaZuK5Z2aUI7JKNazjeuZYV17B8wqGvhd02wDxIuwQ
zUe9XOn13GGG09TXaE+gZGceMtAPaycYTil0yusB5P98gmjTcFGODO2GjSmSH3PgdyjEDaHbZ6dt
0/eGpQwXs/LTif7qhPXYHqpnS5B82IvetN9mUqHfKCJkz4uhrDdMfJ1HBbaF1T1Dv803KxDioQwG
Ywy7XCuP+sKw+96fc/YWTJSX9daZE8hxM32St3K05vdx7kg5pEWebwDhM/PYjJM3hAkS4Czq5FDC
PW/M+JF6YWZeN1owg5tNi4CWFZSGj8aWXbcFvcvNU3JXjEiyoG6Ha3DhiwNa6US1oKIEq3HG9wVd
1euOztBbh6EE+Qg4Lu1eStyq0GA9JnABodrNp8h6DbUFU64UQgPjzWGI97USxRREOTsMKKyEgosI
dOPICLVNASmENWynR78FLcO17MEQJZb7faHQaAB5ZvwjdOa1Ft9b+nyPmML/CmoQ+DyK2QVEZZph
hkuGsn13eAb80PICYIhla+4deiEniUYbCESYoCtA4cAatKW9I+HQNkN6SwoIwjEepUUwFk7hMhwH
K33vFePRke1nAQAh0fd0GfLAENsmNoqHmGs+CePc1IZ9JsoEqZ/V9NVVCzPxUgxm5uyV5TZ+NKcl
dqE4Fd0X6BNr2EDRa3YemV10ylPWmbc0jZw7y2nHG8beqg81De1tvkKrQ6+d/Tlc8GV+R3aEk2HE
q/E4Tsv8yry2wgwTm1z6zORaPxLWoPmIglensB8znBa2czU7u9luAf+DpqgxZ/WK52WRLLZgDjjN
b4eyLvSoynvjToes3oYkf7Vux0yFgsnS5C3RoLQjB6in6Fbieiq/ArwYhD5kg2839bX5WvbW4O2I
1DZ3phoKcngxYlVU8e6MMYz86YufTQ0zGAIbSthpKnsum9pEA+s1nhelszV/2ZJI5aav+0Zc2zVu
8YPmlkEStgvgi40rdPDQSD0KdDecXO7hd3Nrz8L1TuAO3JbRnrm+GKSZapDQVXnHfJODZEAhkzhj
nPfIli96HkeTwmJS9YGm+F7S+G5iiVM8a3v9LIiB2avqRz7xzEGTycIe3OQjW69I9wb3s9PplpSt
kJ+utawS9rnM531CxvqBoYzFQ1iv0uLs4eOVYSNi8JCzHLVvAlPJa6+Dp45mu5f38A/si91NhUPI
WLCy+Gl5nJdhFZq7hknfkCfdt9md9X7jTvY63x4r+8U1G/Nj0ePm0Jf2yv8sTPO5mWs3YxYj0y5t
M7tooDIr/bTZwl/YBujvDKeYULL52SkdNC6HTRvb+rshbeO2zVT3yd7OVmGSOOpJWwkEISIHeTaT
VgqCGT5DdN2gCHZ3UGHvmLXXHjWGwY1jYI5IKoS3lFE/psP7giO42/TmyE0mISMd4075+WbyFBu/
wsdcqlTAcGDZGf2xTgYzZrWNi3sOmMx9YVa1H4AWuyIihdAs2xGNBtsnV5uXEMYWHaa2xVAYkrns
xtAdA5QHItWNMIMrzxz7lHO9eniLbhH3BXPELsttt4sdFI8oiXmThWGX75VpIIibYmncpiPk76hY
rJjwkBgRAWBPJ4kOuwMpGiMU8klRMz0Dx567fad1cbm1K2l0j/0SmwBFKz3uDxr7hmzLVwVVwq7i
wd3EhTQt1lANN3GWtPW0tQd4ZyxDdK3CpAD/vXEaGSC5srXe2QrCW8yHwrLC3qOYtGXjofkqmoAl
PENkbZWJcTDuqjQqzAIdJ34eF6iKVTtvylf6RS0N9i9/zNmIoW3hBuDT1951nTAnRsyxeuoxKtyV
ymDuYeqMWm5g2Qy3XoWLZ8vsMtu4oS4gXM49OiMU6mW+q9MpbXZ6sSQrnqTAj7xybvUQgEdzJuIy
mRvGPcQHnlGLZ4bZVb9i8Fca14j/gtU9gJnlt0H1o4P2vaBusm1IrjSmYIRR7CZ3wTZqK93Rw27o
aUNDxscsjJ2tLIjxMzpLDhZJ3s67AgTBPfs5DAxxV2dPA6eDbtv40jraTRVPsEUnhHyQW+HHyEFc
a6Qdmw3jdgK2hNukny4h4suAuPdVt8T0xKdWfXZZ20EHz+MFJLCXtu+LTMV9EsQItWNg/h66akRG
TUPRLoQkLBkrnK3ghtMProYAvn66GbMcH5U/T4TgVu6N3MSW0g2AyLJ+GuhfPzJaE8+YBzrvmThr
+WMC0+zSJk26YzD4PIQLSznlMXFml8dmOfJ7EOJTZ7MXGJxWL+lD29HwCltaDkOISbhciKHGNZhS
G0doiQ4BJ5xgqjqUBkLKktxcH0GFMDk75P30xP2lF+xz6ukrLRl9YOJ4kd9dJCFkjTm98YgtGFTf
dd2YX1vw6nhSFhNoiFnL5+9tP0KVHpe8f1sIv796qSgKsCXm/COZdKaAU8awz8xa6Fcww+ZHJ2/x
jutOYTZXSmm5t62HxGfsqKtOFopmyWpk9t96Z8bFasZJfK3JokQU6ViPdtCOl9QlzRgZXt7dpoli
gbNMzWJfzTn0kAJo+QoSoB6RNkgiN45ophdcc7FFu2OBZiWsGsZSO0jro+dK4DSSmb4eMuKVfAdX
p11WmMoPUK6BFqq+ZkM7VHAINzLJnS1qpoq92yjGx7nuvcchX+9MRpjTL5/j6gPexjI9yTnpobMn
o83RhWGebDPDvDA3ENhxv9NVqe9yW69iDBrNxCRCMo55VI00/+ourt8LZMYkQ12XmWTgFTOkAMSm
c4h60ICTXMc14inNqz+coi+MyHQFSo3cVSQQKxRoQJGkmL+jcMhR32LceyV9g5Wgr5fZ3gqn8iq+
T9PmS8zagMiSxyYCROBy5fr1QFM6jv2PsWQaJ+xKQ3BeZ5L95LRC6RsvnqEIoiGbr/KWgAGta603
t7CFBsQvg8GF4CLRA4Pp+8YTjjH3DgbLDA2Q91RsGmFpb603ys+gg0dDM6zoL6woE67rVK8uaSfm
t0UG1ZNnNUzOmUz9fiFWEe12mGr1YaFO/+wHlDd8DEutNn6iZQCR3bH7mvlI05AEsdewfrksmcK0
H0aDY00k6iY5mJUFR8j35uEbIxzpS6/jNIAun1Bll3WQGpHuK5c5XD8gMer20ks2cR5Y10gBqVq4
bLeNCBDyMrN4WcF4UiRoJ4YcEo/lIXPYIwS1S8lCqMZuty6L+0wavUo5ijUMGHHv9p7YmLKevA1m
1eGBOmfONI6hsTyPk8EhDgUgNJohlg43MhdDcRA+M8w7b0LK9FxoSSI3CzzyEip34RGuoq386XHC
udO9bPrUNEx2UYkiggxqYRDZR1eot7yyDdmZ1BrgnY6MNfE0seTf4k73voOR7gjzur0hQmn6YJF0
Nv5WlLTVQHLISrs06jnB8LY8VTLKkXeEQa6zQFpnt2rxYeXxWFuPyujwnz55CZoVYqhDIPos7Cc/
9R8hsWfijhpEam3QGCh8ufzbFzJY+jEtMNqzcojufSnsydigUZHJ9ZBJFkS/KjsHmXymDnozttNm
So0pXZMHlDZb4HTTySbok21dVxE1QzFgcjd6U/7hmnjvWIBdH3Uu2uiAkZia/w0Gj1grpgX9rDVz
96zpHQJks52bZ31a7AdYNz4eLAg/ItSnOHuZilRgjdCb+XrIxfRFSMb8oRgd00NzLjkD2f4kRdhK
jvohLo6yYD/jMHxTGmMO3izvenw3bjHeIom8VZphs+dGP31bgmuCXt/3hCsrWKivU685xVZHL4LU
tKFaHCUsNw7n+Dm1tzwGAtbZrC/rY+KVbvdqQKXWrwP4WNm2sauZJ6Cke7VdJXxcGqaAoiTW9XXh
2WGbeqbvqJqMPFpKV8stzoSxn19XmIcHsVn8avCPAxJ3AQ4btIO9R6U9kbeVOKGQZ8+J/4XlIgUQ
0BCp4OBJ0nGNzIvHKUv75iavLSb8nHJacTy6lkh1Io7n9I8iHaeWzLg15dVmgbQOaDBQdn9XT8ES
X7WTl6rrdK4GkW3wDfTOTVAuXJRh09Kfj5HQ4ex7FvDw5Z2l2nr85kvXLW+SdlQkZEcTrdYetXHA
lkBPTP3Uek7bd9gVi8SHBFWnAR5StySYfddK5evo55UX7HrPMjhYqjkI6EOpOJ1YIDW71bvqmmj8
wASJ7gbxNGzMLpDNHLqDCqhsmJKCVhm2/eyhSHB06gofE5HZRN/RahJ8WHo6Smvn2wuYEU58EyY8
QqpEYILS08F76WX5qU2+PA81dHmDE9eoOR+pmdvLfu4JTG6nJm4KlgSLYqSToU1gP1vWNRWarMtm
pUcDwhXniWdg7jFTvtizKvaqQLaNubPlAcr4pFU41Q9/HDKPYueMNo8eRFN9YstYnyLUzmrnyqiJ
0V7pAA5UFUrUC9TPJJ/BR+ZJw4pq+PyGyQWdTd31BKt9fHTIA7lIshvq/rd9zdQ7hTKzdGLETUZi
GaHf5FqP3F6z6+yBxUoWz9hCXCaPUndJN3aNm/Rp1tAb7mMLiQxQB8fJ7qccEGBouJMVcCLvY/9q
pbhPHCJ7vFWoU3Br2OgFdOx7TKHYjWttevZwdRx2nTK8g9W4mnVEQ92YMKuDynytYhHf0+IBi7+d
pBWU2T5xRI6/eTbkhAaLfCROjTWfpTRmniVgLmrFzHIjodt2nJI8pA66VEBF5pEgDwqwti3F9egJ
kpPhoDmdW2xhoPRydWpVdKF/a1H9v8gKDJ9C9eLzb+fvrfzbrq9/AEtq6v++vtRH084iS1L1P37+
o/ztz8lns+KWfvrDtuZLYSr8U8z3n7Iv+au/ZUDX//L/9l/+7fPXn/I4t5//8d8+mr5W608DlFH/
MQbgrO29f50aePie1epv4Xeh0v/8n+VnNf/T3/17hMD8xaPnRX+evgqYpzW0/XuEwDV/ASMBQ5q4
KPOf5Mf/T4TA8H6hBQi5+w/pgt8DBPwrnwC1QS/VBuBl0jr++6fwe1edD/BfJmN/bd3/o9lCR24d
L1/7LbA+QKD8OaUjWQ89rR/ZBiJ0gOeK5mFSWsb/e7I6AJSJue+U94nj9tHNOMay19S2Qkwnr1dB
BCb0Mb722ert7Dl4xd/gberAOtZzzi6xV89Kb1e8eXMOcIV5WjEhs9PqaABcs8kXKg/CoArlTV4H
MmUS29maqivYg6ci1n78+gX9l67aS/tZPyjx+am4IH++7H790P5xTV7+v71yTYvr6F9fuY//+b9E
kc2ff7xgf/0rv12wtv2LDwKfViDgld9zLb9dr6bzC13iNSHFtB/jvWtm4e/EMvMXg8gL+Cta44Bj
177o75er5fDz1hgHXT3AZUx7/Vcu15/7okwUE7AGW8Krs8jxkn/qJXugd90WeAoDo/lbn47XQxlc
VV0bVtP4/Q+fyu93yh/zJ9wHP/Uhf3sx4i6ka9bZbPhtPzd7C+YiFDabIVLse5aHKmdnfWJlzCAt
q6ar2aBNpnFOnSD/Eouo/T276pEZPdn7q9JWq8APug71GaOPwWH6Xe+wFCS5vDU7x68PcPpUunM4
/mvHTlbuBFWNMvjB9UbvbGVl11yKVJlEXjKV3NQpE/8btjZTd5VSSu92i22SdBgqPyERx2Cn3BlA
CQQdLsGC0THov5mwR/GXHBMGpR07Fusxxddblj7P2A1WUVsnLMxQv+h4VNUBwjy+ydYcLhwW+UmK
dCxmRzzNb0GBOJsa87JO0UmPEo0YUj6KvJfWbc5ock5db2Qv4IolaMOOHxCNJpN2u6BZOKkOeq4P
IRudVDuP08Sclxs0/UaocQRAuuh20e1rtzGq66GFkG5TIaC6DCMdvezRZIsDjgvEFwXuFkUeWl4D
HFO6NDi/jFHjlMkIjIFAXs/XjY3sk+eRslB9XJrBfsm1HGf5kGjvSV5t6bzctYMDm8zkncKcmKLU
HDRoQrERmnLpkEWuJfjx1y1STAWPvUM0+N4+G/utrdWU9Q2pNmxFMeIqtoatd5+4absxYvUcaBZy
LB22/CJUSA7lNeVM7s454x+q2ArNvHCNm2fZonwsl/qu9xLUeTbFbF0GEZf+sZt954i9mkQssjr6
XwEP0XX/kmfdKXP7UzDrWTRMJuVuaiSGBbmy6sC40jfJPe0yTONhwGkGBcI+lNQZN0Ux3plWepWZ
0GzTXGN8oBwjprNHjjaevyHVABY0/oHxMrRpqNMp604jmJ615ghhvTLP5uTc2xS/w5maRCrN0+wl
59YvCSZKl3GjJa721Oh2dufQYSw3OXIOgIHazWD0uwX+AEjlm2IR2oH97omBQcYycTvpnuzDIhfn
VSYymc5Zaux/p3ree+N8WNbi+MI7aBv3unGHW7zvn9Ba8BgK8Sh6jqvMszg1I9UMiBP5iJ8sNVzp
9uoEZtvUB2rk84uPk7vEGxzor37Jgdz0sg2lIITM7rK+twx3N/l2U7GfTqb1LEN7v1aLiAxfcyFM
ce4R3Cebsk5fbJFoWCj7y4BlOvIwS1Mn0zcBAx21Bi9aC9AZBNONl3X5nqzEp5wwDyS0gDZ+nG9X
zKool128QOJtCwnkrHpEkUottQuumKeHgpLdNnQlQjh462ThzRTjVKUEPvJChb2rakwXcdtMa44c
h7NpPJstg2eZr5h9XeTep6LquOqVN3pt+mtSQekfgVZsOz1tbpcs/cIYek9dj95jABOic8Ga9q+u
NR0UQ34hGVv29I5855Q5IEi2kPvamY3mMyaxJqwzG+Urb+aXNpnMYDxEvlsayHIZL8fczuS1ajuo
3m5+a7UNzNG2vQ3wSd5gxqKF1S0HnOKkAFLv07DcHQyW5moukvuWNmvEgWfckoyiet4xNtML4UdN
vVzbCaTlymyoIlrFV5KBJ5ZD8LyA2VfGgri1b9/iYIi3MQBeUbafDWmLMDGhhwWas3NsYBRTrlE3
y6aQDQsebHD+pDYuiPr4JypDIKu3+0xzd1aVwXb2MEeUfXCxpXGi1XPED3il5xU2ukBBsIrvZNHb
4QIDm+upustjLFAic8ZocEqFFsB5Tvy1wOJhrm+BO4QNAbud17nfDGe4wkHv38ae6W05PZrbvPEe
p871jnk3HjqnOEoIDJFKukOewkAeO/osvJol3JnWup2hqDWWe+Yf3ZBjNmHILt4XfR6JpvAOxpQf
3cr7MYq02dQjkRhiTVRKkmILw5BRXAjdGx4WHwu+2bb2zdAOcKrVRa+2SWfubP54rUuqHLY95Md6
0E6TzxyJSpWUkHUL/Rk/aHroPajTSbu1LUm3MSe27gF+qKiuO1zfDY2uJksBTPodhksnCz0/piM1
Z4+VHlByGimgj3DIhQMK2oQZITufLJrwttSnpi2LRH3Dtd5sDX0UxnkqFyLkoyRYYVGxDnoaDxYC
0NBq0XUNQ7ErXXnyEL3SCyAHgevjiizAqSO3FzE8+mWNBU8DoyhYFxOz3GbMw/gboJdHv9ZOKAb1
K8eneo/GvDj0tA8PACvuklK8sXE+E8V7VBaxl6rx9sLS3TFiA/tSUzT8lHml3dSmARh7LM9eCcY9
7SEuWItD4Wve+bJ7D9r00Rwb+5Mun75x3O7iuT1AsG4u95OV7Vj83hevARWPHTaouvmYazp2ROZ4
gCscQE6aAMFbnxnq5lgT2w9jL36fQZiMnfM1NKkVmUPrH3L6lrdUh8crw22tbYEagiWyrh6TmBWz
92zA8WVp8UHxJSEwfQJ/zbTPAFFcMjtfwkA0nXmNVxnnpSm/wErLXdDT+YZkeZMV3FBgzTCQZnXH
IZ+2VFY7LLOiv/SBxIeQzKLeJFX9QpDdjlqKUNz4BfuFoH+Og7iO3AJZLZkJ0hxVPJ880V5RIRZH
nY1rRMvpKufaoG6m62Hq5W+1qvtjqzuv/twyvdYs36gC3mk8nmJm4sJRBIL0hUNjB5wtWkumOM2J
Mt9gQ5uu7PyANOKEie+OkeWz79UPjp9ZW2NO3HXtG7fgZe17OsMxebC1hrno5YPvLm/OhE5jpqmP
hRsWiqVnBy3BwUxev7/rZJtf2aZ2bmUbbBioeUu4IyB86/21G+S0IchcboOx0n6MVvnRT1NzA+D2
3sGuzBfHlifwNeMZZAC5MofpvrbR0Fu4b4ij2x0sMm+nUho4FOdNOs+zdbGE2stloqBIuWo76PGx
UNbWh3ZCY+JCGv07EZAzV7h97ZKe27hxuevLBLKVE9z0FaNDzNM1UaFYHBi+YMtMA4vE8yaxlyuj
COqwqYcfjV5uiT5elZmD0y4ovruFdSFjdclV9kjCATZ4eaYsTo26LT+KYB2gRX4LOljfZIt+WFCi
k4+5o/O6n03qhwteYpjg60YujUgGQVAv9e/Kz5qw6Z1nftsGGsL0PozmEzk3EWbeeIUL9jHgQqxM
HU1o79KrAny26UWSXaqq4lIMBAJN2b21oNLDtbF50/BmpiMYcTZlSAHKfu8LLCV3mZ+T7aDf703R
4I71ZzaaXnFMARJS/pnL6j7RzWI6Y5xfw0/Up9KNWBznCj247u6RMtcaHSmYRwfme/X6O7zP4mXM
+2agAsN0xxDZSWCdZW+TmWSYyIhA2/NDbK+u5UUXVvzv5Ch/4vmuRxNYhiuphwvBJPNs/Xw0oesx
UCh0+8g2Gg1Ld6vZJCyIvmEn9zFuhloXENzLEVOZNGEqPv+avRsmeLSkhG284gFX3bDHDGu9rrlv
jD0GkGevUgnVUOWXG39esQrYK5yrVGfJrKzCo3Mz1xalROHojz2GdTycGgNsf33y+jn5v/5ynDDX
IVCdhAQQ7D/NNHS1B/9k8PpIVaJ8lk5QPqN8PWiVyWqozZr36nYFSdW/ftU/JWDXl8UN4gKxAMsN
ePTPGJtCWxQRfOQ5bk5bkZJga1ECMWy5E9NUMV9qYq8OCe5zRVfVxG5/mpn8X+9zmvRBR2fur9/R
P38OZHLRs3AQhzbBG/z5S05qk5ukTPWoqZiPCPMB2knDowWOdRrj487mSUS5E8t/M5T082zCrx8E
0XMO7KTCVubDegj/w2wCaktn0EwSnz1X8xWxS6qehdTOOQfQW61ttXPXeLgjtZFA0l//yv90vv+1
6EAlwbBW0ZKzfiR/eGkDjlQfWHRnS6LF7zRgWx4X9SISuqk5VxupDfff8QKojvwhbgzwck2lE8Sg
okChLvinoVOTJIuHzndDEuZUeYeakGzfvP71L/brO/9HnY1XcS1y/RTuaGgz/buqHv/4mzl4PWXl
MdVqPAQ7GBHHS+Vu9jJ8/4bXeNe82qFxx6JhdBvdjCL/wEN/99dvgVf7c0XDochBBRJ0icczGD3f
z2+iyDniecR+IjAwV0HRPKaAfjm2czKxUK08TGvAuNSc05QWl7Zyjq3i0Vv5mTxAkQKXKBkEpp9V
hx1pgajxAnmiUfLlav0xTnpicZXK2UA1VnFnCurqaDZy9qzpi2q9gse83e5tF5s4ROdFujtJ0cCZ
m4emdE6AIG+Z2924hmAmsbmhUXpQZQsQVBNH6A1N2OZgtWs63WrwWa8tC1EtW8Rr3y3MLYd4dGDV
eNtb8avQY9zL1QPR8Y/Fqq78gUA2h5eb0h1fBIh1B8wDrzy8xP34Rrz4TR/al9gyT7lVX2ncd5t8
7Qe2HCnpgB6HSqNzowWPCYXSKuE7ilcskbun13fUje6CVc5DduZ/EKrbLUogIkmoSpEFYRtS5g9G
Wt20trubs3EvPf9UWT4BKc7egf5tjLuHVLnfsy6+HovkMI9MgzZB1A+Z4OEi3yqDzaElXvhUHpuh
74m0+TsGwPdgUE6V5ryyQ+PUnNygqN3MJv+xlqhQtP3LQNy5yI065Dy2S2xt76TaR8H6CpKPHmE7
fDZ288j6EOCWX/ZjNp5i5G4Rd+dGa+Kn2mfU2G/VdiGIShT8PrXMV6cgRdBXz0vQnPrKRnyvF4hl
JrnzCJ0j0CHDVxwbgUykDd7qyTkmC4+RvLsx5/xlTLJ1b3wohnGXxcP3imAO3agGuMz4UDID3FXW
VpfGN831DhCw2L/yxQ7lcpGyfEwT41TZXblRg4wWmwYUnyQIW7QtnGXy+s2F10g2hsqDyzYt8vT0
gQ3l06hkt6Eih41N5yoC0mTc9RoVhVFdlFU/JrBICZKQfmO+p/ygOePthG5cx3mzX8z6yq36bYN0
kZfTq02sZdf24p3oFA4IyvmOGe9ctohS2GoCBhUzebhC7dtyuZ4d0Ee9Je+03lI3aFPZ+ar8xvLl
FQfhi9ZJLnl4EXil7RO5jSuOpqdg4T6jk5fv2gC+jcHswx5HlLXVEjM7pFUxX4qmpfVb7OO4h7lj
54MK9TE/lAMnTFpT4EwX/F1Ce7Kpjh3trtfuKM585Rijo0FpL6pU30gEedFCUC3Sq0ode+42UqXZ
G3G3R7eKKyYZ3Gkj+SyIAO55HhA9nIHqpDw06qq51sDtwda58Llu6qaRzDAYAcqUaaAL3Qxh10zw
+AT7Pt2ECtfNYsvUyNmT8aFsFvN5npacn9g/Bi0razcTr6eR9+K3LMIdZbZrMQZ08Ngmhk6ryk0J
38Iii91fQQX+ik3nVPfE52utSbedwdAwQwjnIA3uR9m/aHK8H1OxtqsX8nVWHnkWJbKWu52DuP1q
C707aV16WPx6pBYBWrUKzm0+b+nYPBJG2paM8QMhIGwX8+7dwbno7oCgIXmThQl2sNsLczoYlbNv
4VEp6bSk5+yXpZkhshqXOHB2JlcKU+XfYQSeSqFtTa0HA+2Ag592rW9E9Vxc+jl7B1S1TRv9kJX2
7eTqUA+WK/I6qHDKckc/cd/5xluPtCc1XnqUNKcgV7bY21WppS8SNNte4QoniMzxgFAEEO9e2zaj
wErT4s8NFbmz3gv2RuV+utoIDJvMkr4rjZm0WJ4tR0wyFuMefat992oEB7FIxsgVef1Qeplz34+5
oCTMh45LepOY7RVtm/quQ0Vwo2vZtJ+DpaAsXDxjiZBc/HPxHHjpSAJhmiIGNfNHAz3XLUXkH6QN
jsugESFmGob5gi+tx/kT+8PkbFwrU+NxAYJOjlLdei0pZGOy9K9poUhyStfxmjwuqb9Nvn5uCk4K
foGBCa5P6CTQ1JA+LOc2058cczDudT2XMXVN76nPNEZfJNGnshzN25r0UBARhB+vfNGwjbY89Z5A
wT3lBPcoRa5t1TIp4qj2ZnPDpOZlnMt635Xy6AYZ/indxvcTk3XxlyVawEGuzdhzNgzdFmHEtT/6
t2o0CR5zPNp4LhWINGZ9T/r8VCekddkLGFQ/2FKnhXhW0nrtponM/5pSczxpRsLttJPlozeaxrt5
UNf2XGt96Hmq+YDg9sOq1Lg3YteIho6IY1h1MdUtI4vVW6APTTTBFdXeyxTWUkhvnmfoopZwbro3
fWzbExzuBZGdz/H8vkKMTqkDw9qFWpX9adB12ElDduk272x6yhgqGMnhwd8tVzAlc2sjFyIBG1BD
5bOZxRfBYUU78mhNca21gVFtZOk7uNn/N3Nnshu3km7rd7lzFtgFm8GdJMnspJRSrWVPCFm22TdB
Msggn/586X0KKJzBAe7sAoWN2huyJTHJ4N+s9S1IpgX4Qlf/gJX/pTJTNMfQX6yHKWzUHh1OG/tG
k+4zg4FFXM4j7pcCuxtSqqrPL8xPvF3NP3db4Tyt/TLsuzSl7xqWHjA1zzIqk3ljdloHdveI+FJ9
ZLKWD42ysjSWgUFmDUI6ZuVd8HNUjY8qrIbG2jfpKSvKe0Eu1s4x9UOQz4VxmoUzy4h6H8Ao9cXr
hLn6PNg1eVLEbjRPlVq5keHGa+ZWcUAs9T034031o5Gx5NcVcM4hMLp3VDkXHTjGLtjsNLbNtkiQ
EuDpWftDkINw7Qpj+ZaL4dkKVRflCwdgMS/ek5QNMWSzH34QJ+Uw4CpS90/rOO7r1gzuyoJ0i1xd
PjZ2GoWoFBFMm8lQevyNMniXHRYig9sRt1XbR3LQMFPtFhE58q/6hVIEwI/cglO+iPo5bNr8zVzV
ur6GnYuRISCnBhu8vixA3CAP5DKiRUn3duNm2MdCNjRliP3OGZYosFN9xTKFLnMLl6Mbqmo6Cnd1
DrQPsmQcOHOgW7cEWofn+TiHvUxSAiV3Opvv20AvH+zFvBiq7Au7xO0OiwwjCDNNmY9UYfDKuf84
+Is8w/9FzthR4EVDJRd3T4ldHoKOeR/kDpiQn1ya7zpH8q7sPbuvEyzAQ7npA4gzP5b+Uu6lqjKT
efrgHwu2m79nkbfAs7d96RP4Rs1j6tOghvSQcV/e3p7z5u4de67vtM0hCnQX5TIbsTt2RHKXjykf
Vzl3sUsQ6CnABJFWSNgNpIWRROhz7fz1gFVzfGrFkCwbwcL+HCZdUfcnViLIkV2SYdSyIbbhwwot
hZ1NLoy0h+qTt39zVOaC0VIG+6KrPqeMD2dihR5Le7mOTR/nZAixEfB32aJ+Z5549mxjpHUZzoSK
3y82ubRMvK+kH3zJMtxiA0nfymwmnsWU7djCrLd882Mpy3hwGP0aFTegkS0Xs0V7XC7huTT6jO3V
dJFI01GgIlgbqyOScBnpWR+0W8yJzljpscvgbVjAAWyBqBhq294CCwFehrqGtZ3aDe3yWqetTBxB
UJvbEnbI2oEagihbxL+QL34sFGGoc6konaXcjh1LGPNUFhagT2iCXOtQFFe1sHMdNxINRb8Q5CeC
61CnzsVXhnswZmF+MK5E3zXWEUYMf9fbYZ1MkvqVyD3C5ZgFYyRhPCwj7DLCP3EVUN25EjlZCyVO
B+DfcHR9DUOeo7xhd/SrKMcbiFLWj1PrPNUoFh+qNnBezMWodlIH136sm71o3PaHtyCdAiICki8/
LI6xPcmWSjUT1Rtm4XfUhqS5paW6CaMefYSsEWDFBR31ig2Q+W+2DD8CbxqR9U3IZXXgj4+dWuc/
bSX7mJPle1nOPnB0gEWjOX+0VUqzsFXFfZPxHBGUtx4Fc4g9ctU+SkdK1iVjzzXaRRm7aRfsSVvE
cTNn1zUNt4iB2ENndvWvsW/0k21Xfmz5feL8nXKk3WkT8lBx5lFls4Zupn1bGu9b6z9hx+Vy9/ss
VJGXoY8qQCDin7X652LcyH6sk/GWHboDxzgdtKGCnzdREFPMFK5/dytKstU7IerGayt46xWE7bnZ
i+PM9cvqiuUdTVvbH4Aepeo6E1VZYeJrjVhPdZpsCOkXtTIr9Fxe5mbMQc+elJclcaMPyBvJ3gsP
1Nf9cXOKJ9aXu7wbH71NPuqhTIiNelZITXvGSQezY7OFdXGNhjH8M1RBrwhQnL65izGjffUjxnjm
3aBTY79aJOqVHaQ6tWb1fkSgGNkdCsJ8s5M+W5pDhmzm6JUbwVPt52yNJAua9qWz3TtLdWcmWl+s
MtyEAzEpMt8Fzs/7emE4iYsAy5OBrWOX6+Hq2A6ZYNwB3Vy+1G2Htn14bQIbDkW3VLtB4K3s2aP5
2fAgJ3u4aje8CwnEwrM5osVvqR3gyZ9muVyxxRGySeslWUXInaq0ipre/IZaj1Myc056NhGnpnBS
B9v+lLX9RmKWeGbzTkHlTst331ptrDn4BieUi3zKDXhrW+yWdfreGXmwY0HhntBpvxokIj2FGV4R
yYQvWcCx7yZQFnsen5MYwy4qMOfsnZKRgJfmkt0rrGbmm9YDmaI6AjH6YXaUi6i2WRUJRP1r2iRK
UGMv6sKLz95xTyIwaFPvzvZmZ2+zC0c2az9lWHxTg8su/T8DqKbIL8MnX3tZUkjYZ7pTWeQatOii
fQgJwjzU8KOT2lwi0jWu+RbeYbdoTgW1zQ5h5haVTrad675Yk3LOyjPPbouwYQp/O4VxBa/9qTYx
RMJqP53Ru8NEMlyrjtnA7L8jwIawuTgQk930VI+k2LWslywnC3h4h3e52j0BJz4qwKC8VuyZLgRO
BAyRly7CTH0/4645ZNUw7BbGt3akws2/Q+vMvDvvz6vHC9LFBM5beUXJP7T1MVP2ekzn7IXtBuba
iTk8Rcg+7b0p25ul8VQM4qSMufkARYR1oCTMZEWXWLhtGg+YycYebfZkzi8TGUARma4PdT0Gr7Mo
WYrjpYnRZRRJX2NbAq0GtN4d3/Wo9JGsGO8cVphGu3Ftj4OYBc6K9Gh3xU93a/WvbnGhSuBHPetq
+2kO9i01fcX0WH6X0mUM5PffG2e4bhDwE6IKjBOYvDqplnyMm6p/RXXzOy2qfLdxxiZt43xi/MFC
FkxWpFmNj3i6E2iJrPRGGW19cc5Hae9sDVutQBcbVHxMk2HsUdM9+Kueo9vkwXbnl0Cj8kemHc9e
c9SzOo6KfU8uyEi2c1ihqayQvo0JA+/Hck47Kuw+fGRA/MNct2G3ucHbqqw/7BshUXfdybTda27N
7tGuCuJIhXeg/zWSQg2SbRicEA156rAs9XXNSrYu9RYcwybnPVWwCCUj7mc/Mq2H+WRAgDEeRte9
MiGXUdtXj6PsG9ymXH9hiJ/CL/kWPqbTzSMKVvb9czVjJUUyVMeWMu/aZj5UNY6SnArwnC9W+wtP
s31A7H6avfJD2Tyc2eLfdzyql7rXL1XOjF9iFwEH2z/Y2uUn2Qod48J5k9J8W0P/mmGC1EXn8IMQ
D5UKY4gc1361RPGoeh5ooHpPrL1/iIlaKBTlXe8g1V4ciTZWFXeWnrSz86oajHNj55HQ1qPoq1+Q
wuy4EEacV07P3UOJ2Eh8HhOWU/wyIYbk4dbmBII04WV2qc/TZN14oxApPcUu/21Xp7g51/4tl/XL
5iOPwIL8ioP4W+fmR66iwNrD/1nrK6rvD4rfEyZDfHfY4um5dIUXxhi4R0IdS0c1EWM0diuTkQjZ
v8zL8FavjHmMUT6VuKsQgQ93OA4uQHqOqpyHY3rTl+emuqbkDYZ2cAnC8bkt636H/+rdHZspGoy8
iUqz+daagklr/Uje3Zvvsr7qi3nvdutJp/Unwv23sjQPXogoq3CaD2+oy3fT9TycvSaZwuZwz5Zi
ZKTXdPjX8BoSxXavVYsVhzEjn7hbnkzhfkkN8Dcnps2Z2muhfL7vjEvGA7Va0WJgH8LU10W2hM1g
2C4zNCZKWhxYmz96GfoHBYMmzJD9u/pzHrrjCgkfcGXf7Rds3vwrw9muN1/mPn+X+fabhxvAQ1eX
MfuJOslSmVQ3sxM6k6eqnl987tzQYte84AXYB/N0JPT60dNUlIYgrlpogz6QnQL1F/t8Gvt9PhRX
GsOCjmhzqFgCgkobyYip7vZsTJNm8qqPsCQmTYIyjnGhHd2VFWONOT9xvEYmqxFwO7XlJ0ide8R7
hA7jGettE9xEu+Rxq+er9OQtD0s8MEJ4XgLxIUO0fLULhY6jb2rDm7tlX2vme13BHyxDRnTAwSid
vfDY1SguFncYfgg9fNV5KA50WBunojYid8sYydSODVk0b8V0XjiKY9vRFaW+eQ1ovbE2CZq2NH1c
RX2/mvM9q7ZLJhlPofluUEjp4NkX69uicew7tfreVGbFfs45mF56RtNX7syNFyFSd5A0sCPNJsgf
8o1sylJ5n4Ei/rkb+bZN2qdJoJYnSwjoHT7qK1HLKUKvcK7C5Z109tdupGkNMRt4pkO4qlm9uqub
ckO0x7rxhliRURyxfWUsulwyUz70S/DQpw7R7gYkBBK2EeXNX9PIEUAW90tOHGrtsn/c5oCCSc6n
xd3OshqpoXJ2wLiKXIwlYxtvnfk+ubzVcyzcu9IupghAAKNyu45nHOI7I6jwyd/MScgMHbrgbKeZ
0JjheCSkAe+DNJ7srdNJzQbpYjrtyyoXwcsyC46ZRUPg4LXjUtkiSQPNM1Xju3I/A19MH6a8pZ13
DQeaQzJ7Tpzo2JrPo8ubblfZhXFedfprHhA/2HJrfurGMi44hPEQm2FiLekdSjzipr12fbZScrhl
SIjAEHrInbo+0qMZ3uUdIeltb/TRMhQAn03GY6lg7ogkGn+Meh2BSuzqWhnoCHtrbwxGxOavf0y5
W2EFe168jj6WtjxA0TeS8PGOUnZ89dJuvEVopdeFjLekH0AG3qceEgrLqhRsEE9hYZ8gi9xlJi9L
Ts7DxECUvnzeQwjg7KGM6+RPLBRu5LDvu3cwGu6HzsEROYgNFOs8DPfrkD9jUYKs2rifdRmsx3kL
0iMlH22++dHq9Gs0Ou8khXjbJIJT1FhyZ2EerZqsiPKBgVPlLd+3CuXHlnvXSpsrSafqHVnDtyL0
5l1JAbH755Hp+yJhZfaL4BgrsZR87D2KEdMt7SML+exgGRjWplEzClztH3VmGTyt/PreNB2XXD8P
RuGcTJaciefYv8PKKgGqWHTYZHgDE+L8DpBdmShFdr4lv8m8oujzu8TMgrvVsbdzb2RvN9zSHslh
IqutTdgUoo60qNiVrcuD/CtxYS42pgiQUx+TC1vSdquX/ebNNKEz2pg6tE5NzidV+RyOTlkkiokO
Kj3quYGcSewiLrpBX/xUefrgAo2OGMj6pCFK8TBZU38xRUhm/IBbaBQ518w694HMHwzGYDDjBibc
zjqjyqxIDop8MfBuQIwXtbh4UGv08lEu7ZvXCZC+S10bZczPVlf7YZMj89ZMggb2CvY71mQRgCjw
4xHTAHwIyu5wWyR5tOUN5Y7wzqPwrSizJKqv2wQbsg4da9Ufpd0/tFtT0t965I8R8LBj0O/gWHOu
smdjxYFzmlt/3+cU4GCWt/2NUBRi/hPN3umpgSwmKrNFa+vTEMbKWBNA6GfWj99mw/vZ9Irb1e9k
1Hfhmw3WwQrCF4PpeZ29MX94DAkMe8DNXsZqDeWRM75Couke9c0StwGxiezcxSDmbTjndvZGGVha
KcMnw0aDK09T2DPNaL4LiDqMwhk3ifrSCtff1YV/cy5Mp2ZDpYbzCsH3chi68BXPbsEoxf5uLPN7
uLSX2aOp8GiTGFisKo1WrheEgjX7lubzx7xstHGM3nUTmHtrC998Z8QKasDKUGvM6J3pbZjolqcz
p5zMxh9NPsNdcls3SSEXxZNLm+0GK+yM7h2xClah9rSW6UXN5pd27OdBW/e9k+Ji38g/CNcpi2pn
fsCLdyA7IV5cJ1EYFHeiq57rBk5CBa8p4if+g1j2gQzM8VCn81O1EMjYehU0gUbjV3TrRIbOMduC
u3RAnCZKqrOqmj+dBrx5PuMQRTObSoeF2y14uZ+vTv6jcfBoMps5G22YBEYd85N9Y9/8mo6/l5WG
l54pNxo84F9ZOfHWIpo+Mor82Pnux9Llzx2UpM7MnJjX8x1G62i0xzMN5VHp4Ye1bQDkSbDcYEWN
E0tXqNHY/4CDTJfKM1F25o+ayQB3zYmW5SD64gdmPWynaFhOtfaPE+iaytGn3HJPjZ/nB2A9L5tG
9zTeTODp2u4l8iu6xw05SFH+rtPsT4+T25DbNRXuI/X4N2L37qw+u42xnXcIjuhK/VShInOp2jes
5RCdrOUexhviXUGx59rLW9msT9Rf2CFza0+zcRc2dexKppym33Xevly8gAvD1DeqzO3Rdgt1saaV
8Vozz9+l7dEQKCWfRdanL5xRbKerpcCO5lrnqh/YzE/Iqwunb2K3NBjz62CIW8OH5lIbk/dnrO3s
LcRkvK82yYDOxq7eKrNZTiQsR5vonMRe2ze7AHAxNzf3K+teMDKJWky/j52mnGPs82g4q7w9zF5v
xrfuHexZCgXD/0qzRb50LQNSgqu9NHJqAZML34lK5k0k+Ab4dcveAUq+naZhRvAthF+QS+h4OvIz
BjL10s8w9M0fDEpB21C8B7xbHzcfmIDfm9aBmu5rrP3wMXD6D3AZkU3678OUj+BwjGlEmhaUe3NS
MOBd87nIbBGT73y/ITNABZGsbH0mF/yB0w/9C8EmJZLyhicPM75ZIX92euOX3RdB3HoI08MRmZoW
ffeQ9wROGUF4QBp9wJ07Jz4RaEhqxddAs/QwZ+6rn+ZPqU8RN2xfDDFFYnXSgOmR+/zGGYO/W/vj
+NkvhYw9NvB0n9YcW0CZvfure6rD/mXsBUZWFVWiux2TZgMDmG65grynzfpQcz7t0NLjWnWHLQ7r
8IvaBAPIWDAsMoNfWW2kP8uNszxsbbnvpYOfXkqjQEp3s4Ov2LwTpmRPbr3yI2RTe7dU+ZEgzipm
UXWP+UHucGkfjA6FbZl61TGfcJh0NIORKoMPwzDeNq9/NFd/ibTNlq9RmuWjJyJBKBcXy0/8jQWs
W0L56MH0xcKmw9jCJ6qEmM2Kwv3svDR1iGIaP2tmtN+ydvySVUO51rEa9O+bDapXJgB3VTyz7nRV
HcZ+H1LKfqxVUm+81Rm8q11W3lzFEJ521KFQAHB5OJDvI5vsxsR0h/NmLAk06j0gGJ1MNivffgu3
/SjVaQ2cJuFzP5erlKehY0BepsbDMJdnw3W+kafgxSPA7H0xZtfNUfPFWMvvQ0FA5wK3aBpJiu+D
MotyJdZdL6Znv2px1eZdVI+5Bs9V8aSY7n7oKz8RTEvY+bm8UlP0BmqWd6alPrYScBjqXtrIlF8v
DqyaKGv4O7s2Lf27cjL2vWq9HbLV9MUKfHXz2XwgpiFnqaivZW1BQvRSVD2u/mUq49s6Kn5iBZrH
Ys2yW/Ej0xsW+YGrMZCZE5Qf2jV/54Mzvbhzi5GhHTmUK3tjJY86ZNXU9i3X1+ybO1EibXYaI4zW
arsWeeY823gApl01Ct42rK+jAaFVpAfoZVPWv6M8v4ecRRUyUnd3wfvYYOHuB9rVKqzYokvejJIJ
BjunVcWMO091l9uIveTZMzbvtBZUKkpVr/5iP1UN0dBFWNsHNcGImpaKQQnaopveXbU4C80xh8uq
5t5Evoeb3T6gxrTnW+rpnN3x2W/hvuh9FM2wX0b/EX4ARpZlzciZX6S1kmnh+sALdtCBxV2d36Zd
pqpU7KB4X6Oqagb70a7Bg1xWr+NbtZvGNWNkION6qcziVdsMKBPg/tN8ZttPrLQl2ikqZgBxPDQO
O/IKO1QeUw6tn77tr10ydRYhrZZH15SIZS65G1ZPJcTFdNXjXBnNbwA0NhqRnuNbQiHy7wvhr2Pi
C4o7jDYVD+QYUmbQRpXlb6/QZfveap7yXUMFb8aTRTbs76YeeelbKMKOq+Vuw7eBcWvNQvCd4ShX
P1PT7Z/ZhOCTbJFqZf6MP3bXSstwjroJjS5i9vfLVTCMEqekMu9G1r/p3DXNvc6DeTizGOKDsbI1
/J4NLT+X9mZCZjK07j+lNZXr12LDF/3SiE/eSXA0CyjmFcEctA6kzmUUqc/zYnVubG9NdcHJ7K+R
VdbdQWO1WC+mCms3DijX2wN0TkcmKILJY0aNhWQjoF+qIosIEPNFWPN0sFNfDftZ5UF55O2pue6b
uaQQCr3Vv4YwksO7ajMD9Z2qr+iiEV1pF6U1R+duCYPF+ChHEIs7bEP0rnk1eSbDhpwhnDFunUP1
zE44LlDYJy66MdIOWQZTnQ3OdshIdKsP6bhYr4AAwyLB4GFtB4BlBoy7eVTFpfd8Iz+FahnRDmED
bH4xk8n1IWc2g8qo9BQlbr6onhzFoGrn9MxqvSojXS9yeCSjNmteRsPzKK7YF+unrmEzfR5dVPcx
WCzbPWduWtgXKCqjxWyEhUfalwxGqsExTHghphaJtpb5iylWS+KFT1TcJZ99qnrTrErm1kAxzWcL
ENrHlA3LmjhSoVhwRhbAT/Zg1C1iunLZB5k3sBDNQd3Zg8SWr27a0bOpoESgh6nXlBZP9R3BIe5s
+/g86DXsRwtF+/zs1ZvnHscMqOaedTEiW9UHnX8PbAKNCCrgIeJS2rT+ul/n2EABF7Djqkvj8ZYS
YNxXtu/xdw3+eteZ7WafhAFr7WHzal4iHOvIZsFbzsux2mB6Rib5xwZLTdQAuwL6WRkhI8xf3Gpj
DGNWXv/WDlkuWJmRv3iRZh/cleh7fhH6pnhviqw7slhY7lHskxTCAnLHWxDVyWzM01PTNyMcCt32
NzzFOr1tBrloeV8haGPUZyDozyBZ7ixm1+cZjgnGuDQr98QM16xBb2vLQBe8FGsmzzudT+xm0Ue0
FEQiK6HIac9qfqIYsX4WJS+WnTP/lWNSWxmxC43Jfe/FTAwdnVrYX2xIthqzzVwPSPW5OteGo+w2
huz/OO24tYe2QF8eLaZGqlYi6HVOICzsb4bAybArNh+PB5AMhDrZGKjyhKqUBr60mxplXznN4tgH
Bc4G5Rn6WXg5KTGwKmJtL8a6gEha7P4MeWb5k/F9iTRibMK4La/pWwa3m1PaYtZVuDPd15F5h0Sp
VYkpgXpibJgjioHJhXDzL19LiM5tyZtFtVbwSX5Wf9VzOF6FazDVgVDBVo4ZFjMmna1vfql5lMOx
muxH+A32ErHoqk+iXAIvLkt3+upsG637oFVtX2akfke3bjDqbJ7nY4ATzXSmbKjYyIwmhycM2epM
6DyRn0SmI+CieDbGCH0++1e3sLm+CEg4Oi10Vfgc/qrtvQKZ9tpY6BTGNmX3MdzE9GuqVcxQSj7g
beaIZLXyNk0jrhfHJvRkBLIvj8WK9z8Ke12gtQ0m41VgGsri0nGcY+o0+f3E0PfamViggCc3fmQh
QpD7CdLDq72GauaHNQtsKjA4x3RZX1TeWVdGGgzMe8m0MhrMtomDuuizU2c5PJozU0CXSRVjtoMH
kUnhB83mR4RZ3QdiW44QJktgf8PNHdejQ9TABGgu43ykj0r7qGlW5zfuEyePnQGf4FRU1hyXKUAN
RhTIuVXBOo+5Tzvse9Pr7odiCwATEb15gk8xf3hzgHwekjzvoUEzXO5gtz7aXcDnpDtv+TF4XdlE
hDYHHd2IEMsOV954yVfP/InOieq/NzpmGG6ePaKv4Y+BUeI2YMTUIcakPs6B9M4knqE7jsICa3mU
LhZOXaLQA3eXbcw0E44XPeyLFvvYbsVWWd78f7OX9C3VyNkMQIw5aEo4RvPR+IQHM38nyAkpb7Do
K1bnIIip9Ot3VoaEWC7WiNrzllyANyPI3AfguJzhlqndNO7HLvhjjv30MIdYxiiAezRRIy9Ox1pB
4S1lE3yHp9K/IoFSF9ICjJ+D5EaIcEZwLzV2jVm1yEbvZWw9BJ8IALHxuWvwmW6F+4HCjq9tbSqI
a0C/BSOZg53NS2rkz+HQQ44Ro1+/pvl4706kSyf04lTr46Rf22nNP8JRMu0y/cZFaVLldfs5mnb7
pA3T/CmI2rqvZ9X8LDxLMrYT2LaNyqKdmrae6U+tmme2J6jtTKN3YpRNEGaq3p1Poxq8PwUQ78u6
mlQlOJBJKSTe6R1pao4PSYCDTpcNaU5jzqYT31hZL6qWo3F0WbU8MIWZE3sBLhebTr480+++kkBs
c1i5C0LmSazl6zqk7W81158KZX7iMYnbkm1+puzPrjZvo6eAvWF1V/oD4nBdgOv08hAj7gDGUbIZ
RWFyc+r6Mr/KvFP3TteFcVX7JcAKmE4PW1EDCltyK/8qIO+hG3HH7g0kFA3mhrYnYtVXYQCecdia
1jY8IZMIfvFrZ0+ukyIwmrLOuBf9aL4Nyi++OhQn0DNdFQb7mbUwaz6m0i5Uvk6dioCxOdWAUeyB
GCuNnNDk1i5rl1ea7dw8udCYvAYVyzY8lLQVQ7Khg9YHWKAcOP+YJrZAzergwLRlhNlYV9vbuC+p
9rjvLTCEHgJRWIhOULNyWMcws8/G1Io/LOiNRyurS4b65sz4+++fA2XO8hZDCORMfNZ3qLvCH6qY
rC9zw5IWM57rn/NchTCOJmdgiILm6FQZJmdGoRtOmBoyExZGVKIHJ3VuoBsfQf9YSl4+HW9oNEeC
LzNvz1OdtR16THsVJ9tku7+MM8ND9I7oriTNTJZqCu58zBR/O7MCVO8d7MyoLcvq54CoJhZWKe5M
6XHqzm4NBTZnMHZu5S1LbkKx9aXX2Rn3kxJ1GzV4Bn7TXqSXDudxDGdo3ZuZX8UlCIeIsoFVoL8x
ctxpswpwAxn61ohTM0vmpG15aEJ7Hncj5tw2wZdZ/1xauveYvQJ+pjUd/b3V4UVPQobefxAq2x7E
SMt7X3iQOcqsWi6H1vLdPqJRyPXLSJoHKzynBTJqSDwi4WLON+DX7WJN05Zv70xT6nceYIEYkVaE
SKd60gxfU8xg7WYp3p3Uz0D5YEcXNVcEMhpYzaIO0gtacSM2F/DRbRjq62AWK5A+dNG4EPjZwAxA
cMFx1JRZG755QZYdcJm7Lza4p1grLd5zD2jSrqHqMnfEiqwfrqVbjI1ugHLJm/KnfNTbAwor+2nZ
vGyIzam9KdZxjxZPHjrZdEfSjXST0MgokWCL5U8+ZHLn7EzNtlew9j5qdkbveehjKyiGt6FDpTwE
svplbTLjbYyKmgmvd2EHQMUO8N5rcasN5CMqD6uuxE9fk9DLWh9dDplwSbuCPka6S2+36zo2gjtC
n9Wz1azDuYdS/sCW88uC/KEiMyMkKMlmqBvvnV2tXoJpgw+0bireI9Uw2e7RhMs9JP+8/ZdCobXG
ksmjVSBwj3t31ddN5XkfBenAhzYzZ5nviCDD5x5qQUfp//XbhbdXzaUdDVBdDXcKrN42Z8z89y9g
Es4T0eHORXJQdqO+ejKj5HLCW+fmKcFLCugn/8XVmge/qkLuS4zzFqx4cKKgg9FlmT+r272Cyh6L
ozDNdT95W2lfPD90q8u0Bjrdb5Yr7gSEHw+rzMwFqlLJX4LtkxfUMq26OjpDLcMEgohAlrEpOmN7
Wubq2Oear//nFGApQ3JJAEngFuRXSVCQg1vh9/x7gGEz8GGY0wgUQZROC4o5lbspI5K6sPlmSGQR
xHQd39LzRbUtPHSscFQUAFt2zSMaTvT06BWMCRHawmStOm+iopeYkdeZOCG9huw83L9M96Pgb0E4
cviYb820Vf0dIwKnuaJPIwR8UigSI/yxdrXPhO+GxzD3puFAvgt6yIUH9bClLYfXuvFcoHSuq3ej
KeQYMfuFmDei7uGuRqf5Oxx4n+40Wg4IIfPk+ZGaKKR2qwTkHLU5fVVUeIDfQS71dXvfr9oqj6rm
e+8Go4LOahjd8I17yGOw2WmRJbrWiskU5DDQsiRyuJHthtnLNA4wX0Pwk+e+aAusEd5o4rMuKtwc
0oYEyMoIXTTY01YYh9wq8KLvEAba05ugAwkSyiLMi0p6KKV841a+l/5cv//zGQ4M4sc9CUiVOs7A
tsVO8tVdRL8afrGlnJ0DkyB2wqYzgrQpRK04VYIpiMzcNBGxKI0xqM5TEexLQtDixcS//kS/kPoH
Txcm5oSlab4gDjKl6vJ1bSJ7Wxm5imUyX7MWpvCLRp2Tnunsuf3cQbOHQRRVvQNO45YvmLy0ceNX
KaqhcrEf0VmkNX1iDpiD4WI9siGs8PGHSrfhEbya84MqP/ioZJqUgYGGqsBec1PzArF8NnruvSVr
37MCdHHV1Q/z4mL0gB9XMorYhWuTPWclW2ycZhNqpemPPYTfsQ9yIgrBy3oP7vTbX9ve/xO26rVr
+N//yqu6FF8DdrY/0//6VYff3cNn83v8n190+2m+/s1j+/8DwIbL5j/8jTfA23+D226/wP/9P/ef
3fifCKu/X/4Pwsoy/X95zOkAmxEG7TE/+jdyjcbpXxiKLdclWgcW238Q12z7X5x1t3zg/6LuTHoc
R7It/V96z4LRaKSRi95olkvyeYwNEREeznme+ev7Y+LhVbpndQTeoheNqkUBlemUKNLs2r3nfIfk
GWniV/hvhJVp/Ys8UkWjjmB7QqbIrf5CWPsdce1zIpYhgUkt/zG/eC/LwqBkwml3VPNNoDbNn/Jl
icf5bO/895/+YpiGVQr7t+O4V45kDZQSmwO7t3IZlCfztrZCkjwRj1+bqBAuZhzLUxvl8j2XcxQc
sohidh2ZGEtWlRRMkq2SAmRDKOW007rIdwgKkKbSMVJXE8KeX2w30y3M5om1hLTVlxZT0Fbgg7+Z
27a8XdCwGKfn8Vs2OPVbXEXFc2WG4YNbue2vGUL+Zig1WDiDyc1dbLTeg9vO033D/Om1defxZlLM
8dy589+qoe+OmKyRuIxTYHEY1FHy0RhzdR8BVkTWYloPtt1B18hAmQCDYvpdZHhT0TWQcOk0Td4e
ZNXnV4yn5bSPsVwcM/RwMTioMd3Otu8Dc7LBAGdQKV5agSNHNDHA2SnJvB09MvsWyKf+kZdeR3mC
8ZO4lKgCzmFGW/JasxupQXk3tHzeR1qXmw7LywlZ6XRShG5wj2YbTSDhk4cK/dgtGjOwzUCwLxkR
MKeFlBps0tEKfgVNPXxXAW0SAiQoHfJEj9c2ADEkWHPsX8et5cPSA9VeGEgXvLbyL00FiltF2rpx
KqCWa+lM40/k/8FbF6nxtW/j+RbIRrINM23fs/TrpVqw36Iykg8kXyDhrqSNEHHq/ZtkLqH2eC3G
ybliJtUZYtqOkQFqR+UVnW7TzY58IObhvkR+yb29GgcfS0VqZS7I4Lb5YLrKGLNuGvNRz5n7JMxo
qED9oqRe8QsGD11n+3tfJs6hZydcpWIxDukeKUrGC/JoMeQo1nBXrdtSGRx8gcrzNFtxsaNR2jzg
QoXGQNTJga8Qn2orEWdYnCGWajvNQJugpmQKGIkbOzYUI9HSTWjaGoP/ASat3bmFKfaqLxkFRY0L
5sUNpy0P5nDHOaFeSnSSlHLUVM7gNmIdA0t9wtFXrYd8nC6WY+cHxx/Vc1RNwS3DqOhbbM7hxW6U
eyOHLiTrgybjgcwzufOngfOfj7HxyXFG98eA14HjBkOJDYSf8hJMSfjRQ1IFQU30JxzPWSCHwF1/
y95pHOkDhCTo4DeeIk49jZ8671mjwruOKNKbMsyifWHn3j5ws+oH8251wr3mM7/FrFVTnt31Hh88
M9x4W6iEKBwwwR4+iNKvd1i3TXTVSARIYyqmd1fVzTEzIggwtAXpU9dSwwaC34itkHMSCVyTpvFv
0/QgriXPUZNnSP0wlQzfpmgOXkVX+ueyn+yTqkwOw0iq8F0a2U1ME4tHNmtemLupJw9j4zWew+47
bqvEPPSEP+wc7swVDFja9zyPt5Xsre9Wr2m4RFOUH9uqL7cLtOEK9LOHGkGIhwAaCR8NEama0Bqc
SrwbfCi3re4NGDokVXXGpYM0XlJtZ4jhwrz30HXFJEqAEynl7ZAX+sSj4K7DkvfLAT55J0WFqL2B
Nf2GZExyqEYmxBX6rNnCk+2O/EVeKTjsb85kjE++YXTge7rxsSv1omUJF4UxeRCrriO6yseMtlfR
RJhKJLrrvjEEWqLEehXGML0GKjH3aOtp3yCwso/QvWcGJyHpTTprToD59c6mTl/NcZhe6dioOE/E
wyuwiWhjzmjEuqliHN0z4TpNGE1ZGuOuv29nPz6XYzuwymlTIGoQ4hGys9VsqO4xdTWmzToJdvOY
hjAL8C9rzFy9WZ5p2/NpAtsIfoWA9D9ImRjbDc7geEstn3SEHZB5FyDLJoFkRs1CpV/fu7mNNwl9
/57WV3MTm0Zzl3i6P7bd1B5yOHzv/BrRDfYYG5kM0zjH6PuXDpY/FXVQTndLXw0HUN42nMlGWYh1
ALeILqLX+BT0rKHQv5i8rTm0FXDo7SL+bpuyh9CW+P2GPnV3E9Vk6S1iT4nk03KmX0ZUOHu/hAy+
nyP8hDsw0PXd7I31sRoVKtx47A+9MtxzLdLplgOofFEV8fb0DbP0aeCgeJ7JMf42GQDbMHhgJDRB
8YhRwAAe+mA+eywEdy2VJqC8qN7x02ILGpJ7io9vUQQwadLJdKhivCirmab5B5TrcTeFY7JDSOY9
+pwedhUz8lXJ/zoJR9ThxutYZsq+jn+WZTgcW8aMO6xz2Vs4pcifaBNcYSQV4zYO8/kxBO53CxC9
OfbNNP9gRAMpxy28C0VvhCtL2DlxbgGlLFseVKgChSrakpEFOPJ4WYnAqwL6nl7tRi/MTr1tX9XV
w2Br70coJYsJj1P4lKlEbsyK4eyaxSw4t1i8z6LK5l89BG9C6gJ/RvGgvU3HdIt+gt+/FaNl7GOA
PW8kg9ARdQUS8oC8o5NBJ35fWjHTrtoWtFISUIfXrp8PN8DYMe2UQ0lmRYP0DGGgONdmbh17CAf8
gyUNwAahaFfG5jUS7PhkcFp7M1Mbz403B5yJKp/NXywiDwUUv92OFnZAZK3uHUOLiE0sSR6isguP
7lDLo2XU6cNQjrDjVaFw3cLdsyEmEbDBxrM3vbCVKxsm1FYHuYkl3fKNc5454WvTAxe2Bo0nYvKR
U7PI5AkA68Hy8QuW3r3dWjEWKjN/ZG2u0F0WrVyPFZl8dAbqcuOb5IxjIuqxX9lFIVBYZd7FFtq6
anzPOOspa7G24PykHsrzjc8Y+OIrUnR0hEtxpe3Cv5G+jUeliduftRTzIXKjbdWbhC7lacLp0euc
F5LL+p9T6VgXBLfqPFPlfrOatCUXqzfxlKamj8/GmZojE55f2QQdMiW8bWskCUZX/pV7L8EKQx/P
Lx4E+pf73MxiqAUkwSSlro5kxWc3VZ3pq6lxyYiobUuvoyhwvqG/JXCH/KIDx70S4x4dJL0um/qF
uX68K+gGnHhx533OmIsKbQqvWtKqPpbZxKJV8/Bim9rX67Gsccc4WtKutQcBW0LFbxAsOF6mabEt
UNpdUuRXB52qaUPahnUZTa854kpm0qQCiEieGoZkTdmGqKWq/fQqtTEeeF1XSuTBUNE6VZvPwNfR
wNbmeF/FGHmSslEvNuqem7GQ5V2NaPfgFWApEZUJ44WpSEvJgfORyXTr7WmAYDNIhuA+8xBainjo
waTmYD7s0MFKo8JFVEHHYGuX1dKkt+N045eqrTYMzb+3gwk+lfFgTYmxZwUj+XyCU7JYH9XOz7DP
s0T7L6MphueOId6joFv7OPhDdEZA0n5L9YwJHcv2EThEVu2S0vmFvZ6iRDUvlTts5xJSWeELJHkM
G0lJS7TGuiftfc+DSr+mheEi6s67HmKBfn/qjGvX5nXYBrJniW/gqltB1z3FswcEvQmz4TEnc/gu
svyE/A/4oKLJIMQmOPnPMCvmO4ticEvGmnvtytz7SOasog83N8AYIHCRLQCu0l1Jy8CtheeXOIAC
du5V6/tA7Un9AmPmADLc2cHYP8teE4xQoGaLQ8w2KMAplznxxCUiKMe/pNUUY5SrncUp6WONki1q
4xnC7Vm4BHAtBlaAbm3T59vMbHNsqsZC48W4SQDgZG0jE9LU3HXI3fPYvTYDYHro+OnzeMxh9qH0
TRIASCrb+Zo8ubVlhc6jW7j9qcxt91TWyzfS1TKbmzju+PYY/PAE8Qp4FpCijqPzTuiReggXuOqY
DaONDTQsjC2w++xuCJLoOgEwsk5I+tiHzJ2fpyngVbWGXD9SVyVHQf4eHBWErJgL7OaMVECRWANo
gbuh+/3opKRvxaIQuJ4pibeSbi5qVatBxmGiVKiMvoL35eTRbhrm7FzamQHrLA+vIq+F65H7s7P1
Omt+NL0oODa6HG7tSVuL3a64q7NBXdMTjRlUiYH4DR84nQnQpNz0XYNxgTP6AfNwdCqQz9Itl4Vx
8GuzeEzhjfyKOaatCzsOzh5AfrCFhvzQXdTsC/rIrxFj7FPRzs2mBE32TiwD76HKbcKxQ2emIKwn
slPHMjvrZCS9swq6FzKqRrbqOkA0J/VtjYnpgWEOnBa7xTI4WPa4SVSsblkXg3cJzu1ZIh6rYXhJ
moepGMNd5fYMETIG1GvNHHCTV7mDXjz3vS3uCeNiNriC0ILI/uTGACG7uPH2KkU7mSLozNfN7AW7
JbAVAbZAOOUYrfVqmhV6P2Vn9Vrj8YFSrBGC+X3yVhdm8QwwkQ0OISnNO7rXq8Kx8QdQ1DG16oW7
9uZM/woSZ9wj0MAQVIT59RyYuOV7LfiVx3JbYH/JVnAw0scZ8Cui3owNfnZ776NUBfOAccZK6AWu
esEhiwPa8Oppk092/lgzezx2nu89+QXk9saMW8TFbqQ1y0OT0aTAybMQjrsP6QwZFnLTYZTcCP2z
QjAP58NMwVVQ6V5LXJkzTdgyuyVSEcy1QXJ7xS1DE76Q/9wxa5/hqro/gg7l76mdQNmgyK84AqMh
+S4RwJwCOGdMK3nIYeTQlPPDyYUuLHq8xCNLOiDf7hzJJLnETUthYYwxP0g7BxdphOGRo6N9tjtN
Ic1evkliL7qeu9R5A3AVfzeLdNwhmXLuBXSTDbNCEEU2+XFHq3HTW2ZsYg91Pn93zczCIUSZscJr
/doF5SYjsZaQo7q1sNTl6ArzSPpPHmlYF2dW+gLPVlyXozB3zTDrG2kbPBVJ7ambycJ6OqHNXPwt
5hPN43o/ZriTRrdrHrAAE5ZCyMdLq9BZIn8evcsg6/xK6uzAvJSTM6o0VPvprpA8p/HRXhAPNkPy
X9ppkm9TYs1ICZs52NUcmh59r2nQjmfJgztkinMmc/UaSdRuFkXybBnl/FF6Y7NvAx1eT8zw145e
vC+unX0blE2OYkXtj8oJ1R96EyQojJMhb6fpOXFzuBNDiFXUmz3GaUxV10ng6e+YQlw4weXEYA0N
WHKSfJS9GkW3o3NuPdNjgkoeBcaBwvlxQODx4OaVOvht1+zyPq8u+RJxyaaOHbumXmT30eWx9+Zp
i0Rvxu2HFTAwZXQNo4GtUNRT8MON6zdtV7azVbXs3kIGrYsPXLzSbeC4mrfLs4/LE8WFzl+7xn8o
Oo1cF73fBc0Xpz72PPy+c14cGqg4xtrINT0Uh/H3sGJ2Mf/QOnlqRFJsDWs0QwYlC0apSwwGg035
0ltm84uAMvWONosPXfVNjccJYIZgr9pOJUkHQrhE65Rzu5tKEgGz3LsazSbczwVLBlXB8r1V1pen
zMG8htYuPUyTY1xszfRsxbwNTs4s6Ygw1/mGg8a/GZOR/vOSwkw4TbbHOl3vAiQv123lpPs47rpL
Q0jSde9VzIqtAeTzyoeaupsx3AK4Ir9Frl1RlbcNwP6KXovbHKhMzCvO4xRcThpmD62VBG9hUtDg
qVqCPzud38Nk9N61YyKVlmEZnh25UBJqcgR/0JWzxnXdM8RYORXHL+RE+sbKCrmnxisvdoKWX5Tm
SyCA4Nh1mW+QTPUnq8hRjy2jrGDHBNZnjCMmeWVOipIpKdBpUSAX1b2VlTY8jT6gCqLowwrQclvN
0XCzXYUYECivQke/45TDWigV2+EGQUR8wGVV/2BmPO5FTsLXKuaArmB8S7Zm3DV3Y6ZAQbPCwAmK
CuXecnLFTV+H+U9hi7zcmXVVX1strLB2EJag9LIAc7gx0zVNmbnuDYtcPBcmfbqz8tHJruYxMz/K
KElf1Ay/mSzFBFtXHWF7QF8U0FxIy+oyjKl7a3VNBEsmZMb5rv15uu1j7WCvlLWpkatknGf6aAm5
srTDsxSDObrvNAAaHCx4Opo+BkCAVE09q7Qcjnmpc1Tq+LK3Djaol8DHqmRqfO+2mWRXaMDhfAZI
ItEBef01Eop870XKgC0CGoSAc/YPiVwYj2rUJ7R3JdpfdFkIWXfwpXEpemhNnizFEoEBop/3CJzs
Mx0HnW1byx02GWjaOyJkET2Dw3hXczOcGsv1g1Xe1ITW6dbOd47TD0+j3RlrjpHqaUDW9+5Gvb93
yrImvcvMQNoHVftYepHea5UVN632h7d86gOPUx2WHSYx811pqv7ONvrgSkycGanfmcxlseeO8D9U
f18FRfQrk5W5TWYNsQvlgrnzytnZ1InhecfItHFHhlQ+20JHusIQWgQ7Gh5Yqkw9P4QlvpKaHCno
QrlhfFQscOmqrrz8yh51sgOfo96XCfChRRWdrQPBKRB544wWsTCukzE2j0PYFrtON3CFwXnN31y4
obcNULGVyw5GEbpAFSRtWPLxJnc+dkAyHoDEFW/ol6NftCihnRJccGjTvH6fIZ1ckGdO39DHYFRw
Sn+vxfBqm7N01n1sVee8sdW3QjbTPSMBc9rqLrMW9Fj6siCb9r6bJxvgRyiTY4v5P0eboHny48oh
V2kJnIjhiv1UTsKWOzLBvGkbwPLCpyZdzTCjdthsC5ZQ6T4zWGQkhq3tMhiIbHpcE6dwig5JE+BY
7OiPJOkmhxK+CNHa0H+VbRS9x4WrdppsxgffMSQJWbokTr4XNLlKjQ6a7Gam1GXqvtA7D1D/iyyE
p+BWAiRKX7ivgAXnjx5V0NOU5d2VgymjoX+at6B7Ch5fm03tSgrihtf0+wA11AFLjsrksPW0j72k
w890oU9q/4RlTVFddIO/aXwMBtI0/RMmQG8fO+Nc7U2gHxN5Vwm2maSNi3WQkf/AaQ8+HUEbymIg
PablNpta92QEKetL5A3FrupV8IZAOmM0GMwPkjbMvcfTRnMiDy5RCOYmozW0H+AS7EtOPkzzTc4E
nJw4zFSTg9KRGFMMHg6u0E6LeOePBvY76kbaZQbdkj7vqqvJ77NHe2b1CwIHC3mJsTNS/QTYonFA
BoztHaJ0gTMGy4HuK/QddS53LavMFnDOcOdQLeCPmY3DECgEB7XJ2cfvu6ssyYvrga7oCy6ljnq4
M/JjEksSOwsnfM4DmmCAqXW9Q8OObx6IRUOqcKG+d0iCDu04ETKoWlJDQkiXdojVTCT54iXPTdQ5
CLkqxPNpdjDnvqcw972HaIjSa5HitRkCjCRIKpxrib3xEDRDtGVDUOcx6lEiiEk8pzb6cTR1KA38
GqVJzejklI5ZdpcWrcD/mQScha1xm5gkf20Cy3B/pLBy/LXpuE21L4I63ncB86hCC/fSktARb2Te
Bt0G437+fQBOM+xyMHGvqdm7jzl6b8BtBelfxyCEdb124OJBlhCu8zxpPZyzpO+PZjj05IKqFOO3
3UzqtcmHIdpU/ejhPJHFkB9pK/VPiPPEBU9N89gLsiJRdySSIg61Nws+QavhluoeO2zNO/o9Qu3x
TKey3vTR5J/jPqlfYse3L3WvQjrRPrNsspVxD2i0CcxmcPWQyR7G2t21+O7Q+0yQSxbef3qQTUXJ
zLYDGM0Lpukh7mDILagDVGRO0w6PERHY13M2G99yZeGDqqCJsJ9UavCYr1nFgVW561jfFx/BmKHE
dE3JP9H0eAswRNH82BpgHR4LVfsm1BXP+4mXrheEyThYkGsCUO1DYvcT8btYAqd1z7yPlcQrkLCN
TgOPBr6Wd0f4ZZHuJtI5+wNrmb9HuuoFJ/7ZcviO0y3zv9n+1PaHppmAjMWhQRjMiifLa3pgVQme
6TR16nrrQDpPdmqws+/RMFv1dWjYuP1Cb5bpPZEGzDnm3NF4SrVJzuWQxmRWEtOCU9agHb213ZpD
mvJmyzsWmY1bwEiMyl0PJbz8Yxu5mbWuCtYXbeooRBFvgNRzKVO3/Omi2pfMg+lyukFt7sFexrtO
MEdaB7lh7oXgJZmNMWDHziZy7rqGU8oQRfW5IjaP7Pqize6L2EP5lYbGUxQtajwsNIQPuH3xkmsX
9R1qhPK+LtP4HZdesU/jub6t4CUzygyyfRxZKb0DzfkbSKEeTzYK/QxiZzx/EBJbIHXwdUunuAvN
twaB4AyRoqAuE07DQSlFUf9kBxC1tvU4a2whvLiLDuZJzzARV1VcYn1ucOge9FBXtCi7qDulcuwf
IwvWZShq54g4P7Z3TYDoi5yW/OckbOrvsG3huLXdZc59eWad617mdqp3sZwxR2aNF5+aIKxeUIlB
WWuq/LrUAQbR2k3vGLgGV6FH1t0qtR31iJRGfXQiy96QIREODBRtyYegJbXuEsSsrCiVvEinSndh
OqJvS6lTf7WskvDEPC89VeTvPRAsGG89/I5LfvvADMluHzLdDGvT78imzbTTPRA3Hd23sQKyNxfF
vQxH88Rr1W9LN8wugQNl1PLb/jHVZf8wtYlzbiwJ3cOeGdCNC3Q+maF6hvgf+7K0P+zIJkIoyCdm
HbPF/I307XCHH6x6nhxSLUhkSa6QwmIlHSf6O21SV3Dq8+EZJCEy6gjc3jGeAqYgZu58jxk9kDmV
NuYOuUx1G1lN5Wx5U4C+JvCTGUgC9lsRcNrvLNEMu75QMX2PQT0Hbd0lm4bglhufyf4FEAPzQYHd
hgGiU12LrOUEUWXARXOderQnKqxgq9YifGEQ7nhTRXF3njrYWDrvO8IJGqYHLvnb234gSxspQrgZ
aU+/JUnlke1IqPE3ZOKJu11k1Vcmfw4FfdalTPoRgzs3XeubA+ffynyvc0yBphXOjzpISWv6fyKz
+f9IQCMFEpP/ew7cfdc0EZlov/5KQzy+/+//9de/8F+xhWyD//JgoWMVsXGBaNf8bw2Nh7jGdTzX
1tp1UdOQ9fZfMXCu+S/Xhi0uHCUFlHH1bw2NMv9lIrwRwrZthfBRyv+Jhsb+zGxXjkUCDeYPqaRE
LoEv4DPIHKVVKCa4hpxkhKLplovIWTMSqztMjVA5mIjGZdJivEtZCllkZ+fex/IIDTOuvemW1j6b
7SokEsDNNoOFquIQZzAyKWJaLAZMyMVdUnjFcxgs9gAauvGSsJ1ENoJex3fuVIhyZGcUmUHLBMCX
Wysa+SymOPKSqQL1I2IHXktVye7ennvBoUUa4pb+T/PTE60x3ZYM469kSebnum/o1BKvFDmkJeGF
w5ygOvvVhBmNYyr2gox5mrLpqI9lerGXXj9zsMihs6lajDI5fWoUoJEGn8opMbnHmSgbPkJfstKA
wmUFNuM5VQzaJ24VjokKCmPrURx3f2D4/6ffxsYn6UrJD41L4vNvUxm0obln6GgMqIs1W04NOKGf
S5L6EoZSm789tf8hp89c/t6/yfrLs2BLAhsUqi7+q+QXYZWPB4JHrlUxWfExfmFGFBLqqxOo4YeQ
Gc2IGfxxeCryYkp/zsy+H/tyaF4n4nDBZkTwdf9wB3gDPn8i2/S0hZIMBZqnkaJ9vgNNYMxxwKBw
kbMLx9soA8BVV8CaWNuxNcx7HdO/wcDoNc5GVvlYADbDfvqHjyE/68Ew/6BZ40VRpskCzAv7JcDQ
cRi8G5CxKKj8NkU2FNHmvYETgpUKxO9A9DJ4YtQ5rimS0xg41i+xSL/oq6BIB8Ar5+9W0Dce+m7f
VcE+HfsQBmfiduX8biJH0veqtYbwYaB54f+0+xHb+logBAZS+Puf+bNsbvkuvOj2sqwIS3MQW77r
35IhRIxOJ2pttEURfohvM0mV2dZB4hn/4Xn6HEGxXIiinXsmtdYSdcSXxxf4h8/T4SNXCjUjHwBk
bmpeVIZLDov7yIGQQhLX9e+/3teXhqvyyjAWMAmaRCL4RcKXEfDF/J9YD9LcOCaFSTntLJzGm5rS
7/D7a/3jG9qs7q7N64LqTCh3+f//diuR0eGkThYDi+8Qcs+emkifHkbeu1dT1drIA7sBBPIfHsfP
cSbcWEfwSli4jE1EmfRWPl+29XsMmU3gkM4ToCGgC5rcZnQeuhVnmObZnGr8FzQLv//+2/7jznJZ
x7Ecgi+kZUHl+nzZWWbDBIQT7KES81ytTXsYkQW5oD4j7MY/f3+15ZX6+2LkOmoJOpVIOYXHfvfl
S+qW6RCpYDG0YAPZdF2Xeu93lrU3/NSj8SOxETvWDJIP0OXvLy3/Cmb5fHGbu+sJtJomWTZff1jI
yZWMKovnp/HB3JEZ6RE0fQ8ick6+p7arGtpnAZ977+LNb3nKoEymK7PHzYuVH6oGiZOqaR0TH+vi
lL4ltL7PL4s1xlmLHL/kTUUjAlxHmsg2Jmywm4v5bqB/S242P3B2V8x53e6cwcTCser8oZruy1Yw
tpP0e5y72e+j+YOKtrSHA12KhOFbP2gxP1VRb/S/AlHNwdOgBgyBq5g+a3JRQyTVdZSTs8GZMKOD
E8igoAk9pFagT4nQ0yTXgzmAYZiGFPo+U1SVMWAZq3oCaxdJLBydycjmhdNO6/RHD6O0KjkrkjP+
FM4p2hyiPGdz3JSo6KhAUYvMr50r4ZTg+shtEiDLwFFrobvQcI8lEPn41AYY0MBEMBbZO1ORQRti
UA1UIjRISkcGxpXjH/g3Wv8sA1Wnm8QxPZaORjiGC0lEx9Bfjzy5UHM25WiP3qad+4wM1SE0DMQk
uNd8e8tBJRut28wcq2lhgTMIrw/wIFNimgsrRz+yzQ2FNp+cCX9SSwBbD+ImiFD+/fKMzOueZD0k
00fi2JyfMFTSdPvBGb2UiOTzisOENTYhdiRzMJpfVDa63ehpDuNfnIvS/MqwfGoSwtriSp4NDM4E
wUbBTLYg4rJxWDo9Mdh6NdDzWsvYzWl9M10dVmAbi+FKdsie6TANmVhDrGn7I0o8w7hGnwMjkEGN
FzZw4kCs3lK7lJxJS+QlQW0MocNQid71K1YqKGOxkwo4b04yTuJCVRjJ+wklnnXqx6kpdhYUVLIi
Eyeyr1xwy5GziRDX0igs6/HAnMpPdmUBLnJVm3j51lGJZ8C+CnVePwJYMeFzt0PuGlRHAJXnH25u
+CMVJj9ZsYoZbahkj6fTyttzU0HucfaYdUzyTz3IKfO0cgPbJIembay1wIp3AuLDFAxxX5Ieh5J9
BegC52wEhFf0CGwmIpjJVfxIOHjWPc9IuSbUuHUswuNoNUbIo8soctwl0kpLBfNZYMrG3zhY1Yts
SRu7KvoAe8Sq93yH1jO9SLsgN0TRmLNW3dACjCP0hYhXpNxAIS08psa6LUvcHuvRgE586zoTdxZF
aDWrH8QhmNGRHzdcoAZmK4i6qRN5hdGdglQMwxh/G2W8hM9URdVdlxL+8XmeXOZpBKRAaTQjC1nB
OpFDBRLRF/14ngpthnt30GZwMW03iJ7p8uIoufRxVrrNdhjCgqEzD4cajwQ3tD6dujrwaUpHbRJJ
IDdxitgu1AOWsRXyRS98anoVwVpWTTnQq9TKcY7opxIr2Llj3oLqqCfwN7iQslYXd4Xrjg0eycZi
pUDLZqr0bRoG2b50RuZGWN0NUzxnuhPdSYusGI9GbbXY4sBX36txUOrn1Nqcd/+wIf6jpKHWcAVl
jes4jI7UsnP9bR826UpG7hD7HyHC6CsaceALNC6e328L/9jtNX/btixta2h3tvflKj6ypHga0/oj
YR0uV0NpCHQWKeXGHn55DaiGqJXkDxf9WgG7WjoUFjS8pF7K8y85Xo4/jWWhW/+j4ub3uGNRxZGW
IpA+cnQb+mMSJS0xVDXNRWDQU3skGVdMr//Tr45GGWMRu6Kg6rC+fIrRRhPvWjQ6VuBhqNP35RjU
Wcegw7XqS8Wxgb6eVVkwdn9/4c9VAOF1nlCm42keaGaLlr388n/7ZSXoISkrpQ5Y25xFxjBONLpk
Z97nvDThvmgwPM2Id8jPiQgI+kOB97nk4Wgu4MFSvmosIi7Ggi8ljyEDp1N2pHeTZ4oD8NHqKpBD
eI1+kKbL77/qf7gW531pqeV4Dw/vyz1OZYs2n9PLjtLLOwdswHRu7OQWWuO4/f2lPj/Jy9cyKU1t
zvukAnKuWu763+4qub5hYri+3uHQrsgETppjkxWI5jRKpnLU/R9+xX9eTxKwjImIaorzqvvlyBEL
vnTXT94u8YfwkIcF+FeNj921KGrm2bL/cL2vT40LIZojrECgxQLtqS+3Enl135Nw5O3KBHECq/e4
G0PimlTrN2e3c02cLT7QIccq/nDm+XKGXm6tdDTVsScpNqStvpStXUEdnsqZhgYOhvAqYWsd16wa
/kkI+q/MIqZjKvlx1mVd07qOsyHbER7RJBunyM2r3//Q/3ym+DTLusGiZUktvrw+BL/3w2RXxm4I
UakgWY+RBhVGFa2E1Zbn319suav/Lpr/+upssI7t0bRC9Crk56cKSRc4CUZT+yauXeJDEw+QQF6T
qQnB0QJAgSgrNqw/fMX/cFXXszmWaJNjGOeTz1cN8JY0dDaMXUpW9B1AkuHoOBiFgbvJhxTS7do0
ekiEv/+uf52SP31ZZ0kF5ORAoJEnUZV9vqyba8oQ6eEb0QxI9nD8Bgp7wrrIDSAbaucxjsLobWKE
nrdpCmJ63UxCL7njdRy0f/g4//idaY0ovrykUYHA9+suEXQ94dEOVVWHYWBYl11aw87ogB0gNo3a
/+kt/2tH4sCriBbll/6yfMR1aLYSceLedeseykeCtMF1zWGtcHptXAwX750Tuekf3up/rCIMEDmA
sv3wbnE2+3JZBf93DPFm7YdkFA+xJYd7kTeg/ruug9Vvms6frvh58+WJ1qAy2fcEL7TFrvfliRYJ
1K6O8m8fgNph0hPc5Eas97lsyxce6lep4vw+a4PxHFDO3f3+EfvHIkbJbxKjSlXDj8pW+PkJG0sl
0srx2/1UcOhMUsIHk6hoHtMFxzbkDCUGbLabMU7GP/y+5ud6avnemBEopdgaaHcpZ3nc/r4/MFAL
QkAq+74L5n2EqRBrfQYYce5HeHIKV9vwfzg7rybHbWYN/yJWkQSYbiWRGkmTNnl3fcPayJwzf/15
ON/FGVFTUo1vbJftWggE0Gh0v6FNMNuBxoR4yXBnJqa5h9fsIPFgKxu9oxfd+XrZ3NgCF/ucbSTY
35opKMWZxiqwF6VJFtDW2LBXY791jA5VxWb+gUnzrSvy4uszkqTGIXGMxch7XewwInozqKJO+zSq
oRng+HvEurGldW8o31sFrRfNxDFesdBkcq8v/FuTNJHbojTP4GJd+UCZBr42Ltp7qmrcWUaPz7VI
gx+g9+3f14d6OTNnYcymhUUu4FBoUXV7vdJSwfcL6yltzxdApD7Vxo3a1sU+BwV7qHCB3xa6n251
uwoeR2fS9m0Tm2DeavVTOU+mN6fVVxAh+NDwUNuiDZ09ZPAc/uSKeSvqnK8I2YMjyMXoUhhUv0iQ
VuXENsvwOkDWcUeXT2jHVBnl/K+ipEgbdAHeiVZpNR+zHlEkY+tMwy1X4/XwhFZHGo7ObqB4Shg6
PxPJYI99amH0PhSwsXKlzD8YVf8j0cJ+TwUBH4AQr6dciVrv+hqdX3DcMcvAFq8ajc2IL8XqDjey
ZgS1HKqehbH071RJQImHVq0iASEsdBQqafb/RLSLvlwf9zzcLuMuCSL9KuQNLbbGEhxfBQFNT4rA
qifV6yIbuUj67TS6RwxfwoKVbob08B/GY4052CSLVP3OxysngbO7Tynd8K3mZM328KDEdHHqOf4Z
aqN6I7y+NT19qYJDUqf7Za5CiSLKOu0AQ3kQlZwnzMXIQkGvGCiSFyVlNxNt8fdPUKdcq0miOqu5
7LBXH7RoBdAlnmneINVgpzqVvp8oG7rCx4MoG2Vxuj7eeRz53wKybhrvFp0wvi4Tp8ARmxE1Fs+Q
EV38cOo/DvwbXFom+z8MBeNfZzBSIfuly/hqapg0807SESNH2iN0m2nCzbuAW+wmPpZP77oE/jcv
oqNl04mhFK6vTmKrDcEk7UhD3Hk07pFyt+9NZG1AUzDD935CLsDl6JHXchFaqz2ZDaY5D7Ghevqi
c+OETrJR0b35kjSV9a7seZmVafDCJujD6LjMNVpcliHhmbghmwtSRnZyVwcx0I6B1wuWK4VLfElu
xJbLLWJSrLaXlWOJNGM1v84MkT+yWxUydwTxsPVl8XmUAyJ/5EXwdK9/zcsQatqcbgIKmToBaXXk
dIwNe8whdQ/meVc9aciSI7yWt3YMvBw4cLVLIQQBopGtPX0GdTNi5nb9J1wGU0pFS5+b+Uqa8asJ
gwvEpLfv0AqfwW1pY4bacpmWXkXFZ1uCGXYxyUvfv7TLk55gI7i7TGd1c1lzis/XwKCVaUXuUus5
BNx2pymyNLcSE34i3VS/+0iCTuHg8+Dm1gQHdR5t+LidtHF89aLY/NarWCloUy4hY9q3XO7f+qZL
osT2pV9irdvGCkpAnVCQclUFybiepx34TxBoc5qg1aqgWQ1ZwthdX8g3di6eqDbqZ7azCHisbsUI
/EBszGg7ddEU7loTw5GumpO7Jq2MG9v28qZgyVQaCtjbc1+s9wzi72almJPmRVmmQ3VQxONgRcM9
SNLwY6pnyY3x3pgaO5S8z7IWbMjaWz4zi14ZYsbTCyT7tRn1MRlmvxF9au+uf8TlI/1/9vcSc9ge
SMEzOcfU16kFvaMhQe529kAitsgO5NhsqGke37jZL4eh8kB5lk6aSUaxCMK8vvhQOMvGGq9er1FD
OdE1oZYIu0MXX69P5zK+UEADUUOSRLWQu+F8HIQvR6WJpeapKS71LYHImylr/VbDrNz2fl+7FDJ7
L3aqWwWnyy2yQHUMaPI0nakWrh6KtgQ/FswjTjPVqLm9HBRg/uIvAh7jQ5gCrLs+0beGowZNh5Lw
bZNTnE805+GgBbSEvMHEX55TXqbuYABK1J2gO1TRZDW79424lAslHnlUdajFkhGej4hWnl8ww5b+
GNTO3tH+dDq27cDmgQdi/3V9tPUJYDTudUqgoF7ARcnV54QP3SNK5bQu0ljqoSIp3CtIFqAPmC5E
yeuDrT/my2CkuoIqs8ODe/UxDd6qRYiCmlt2erjXS8S+kwxM+NwHqP6WhXnj0J0XFZYeApMjMC+I
MPoJ+uoWtCOMeftewqTXWuOQL5INKHL7xm7qMozeCrN58OfaP+iNaXzjn6p3hpdlfI0kjf1jkdmv
92qTkDsNiAWhupWOWyrnsYdSHRziFvuD65/2Yh3BYEiOBNsRQAa4jPNdg/wsvLRBlO4AT/x7D944
fC6rromPZlQmz+8fzDGoudIyIAN96em/ykEFkDWhRZI8qczjk4/Yt+sUtEhbHCfePy/qjUstwmBz
2uslHBEelShglu6shRXCgk4AKFvBPIoGINa6/757YtzUHD4uH0azV6ch6Uy4lHiOuwE9dY9nkv0P
mM94h/yN/HR9qPVVTlWF6wD0DPuC1/YaDRhbDfqwQJhdeC3t0WzMA28LCaIaNHw3Ccxey7m4sR9f
9Lpe30IMSuWSxJcSG9tlHVsiG+8leDqI8ZdO/qzA4S+x/6rbuxlewtFPNO1k6R3O5nGtYlImxORG
o4wA3s4KNIVc0r3A8mC+ERfe+BYm6EqqfrbB3XhRf3OSFuVQmvnwJ1DgHJFo2VYQj12EIs07M6sj
ry5lkL53WP44cylxUrAnSohVOAINHQigIsOLSCZgP1CFsjbEFtDWfFDbmqqD1t64oC/O6TLmgjNk
JXgKvMihvTo6PqTHEYri4MopTf5GonO8hoThUJRq897NvAyFkJzDqlPTWaccIu6K0Jig0Q/SUDYI
FohtjGj2ASpw8nR9My9pxdm+Yige9xxSCIYEoWXWr2aF5U41VyiWuo1U5GNs1cjWw79675FZRqEr
bNL2of6+htNF6RxGlWENrt8If48QeeWNkZV6vAN4koJQO9Ut0qnXp3axN5dBl54HZxSI0oIcfj01
YbSdqMpgdEHii50Dc2lTAdv5EJaRv9GSwfTSrsvfG/WWOL7g6pZ58mBc0q/X39PHMU2LoUTSsTaR
E5bzI3FocjE7q94/P9o5xAQOAe38dYKDcn2bdzZF3QEF3t+2UEcMPwVg+LGMWvgw6ojwGRr+17/q
G8fgBRAJ8mwptF00m0OEJdAqGdzI6P8KTBruO1AslNnk9OG/jAQ+UrW4q5jj+aeUWU6B24D/KiM1
uJtNhdDiNM4uozN4I56sk2JCKpP6/6FW8QQDJcWX+TS4tp2U9zGGOqh4lX6zNXFYARjmh88QP+Ot
UhfDjUxnBaMj1VnGBqQORpKqPdvmfJp1jABC2c3Qd1oHqjl58QEb1PA5tcYReDFMLxTlo8b4WJgm
XBnTnpxnPErGJ7Wpm1OlK/9AQA/uYGtlOGCUYB5406KHen0x3ogTtIm577jIkb9dL7vPK9KRlBtd
rW3/ank6fcZew74RJi6yTD4F1yo9aZCbvMxXqdDio0H9hhVveis5lkRhz659cW/3oVhUw7UbNYeL
LHMZzzRMSg48EoS1TPrVYQVbVRJce8arpO41LRgG0cnIowql7WwUEzzCR7BFZAH+Tjnm++vf9I0A
xfA8Y8nIqD3oq+E7OSedH4Foq8wxfdAqDUmIxrTHB6uoZ3tjF2n3hKqAIR+uj/vmZ+aFCVhm6Zut
MTqzlg4YsbPjUoGGLk9b+9S0lr4zsxTWX2Lf6gq8scVNUDHsOk6x4F20Ol59A7RxNjUoS1WV+vDt
zPgPJU/jM7SIscUPopbeBBj3dx8P/a6sIzQIFVVWf4pJS5oN3CUkjns/baH94gi9AShd7AJ7tH9c
/zCXsY3NwGORGhTrAVBqtR+KPqMo3aP31fMwLVFt1lxejIW21aiz+Ddy8ctlWPIJmohUhKCMLeqw
r3cfh02YJTg3F1FJCHMkZ98hahBkcC1ktor27nhKUkGz0loSV1oWq9OllemcYqHau3TydFRiqLaO
f9J2nhXUqqFXv3846+WdTw1agHlYXb+tpKvewbFzG9QJ9jMdtq9qAN7a14M43l5fuMvoBOuTwgLv
RSbILjv/lIDoJntCU8/FA6D5o/dwpbFJHr5eH+UyCSd1eT3M6gs2cqgHpLQntwf4tmusNvym1Wpc
8bjR9b+VaCxke0SBWhNthe4rCFGxy8HgukXSYJ8so/wTUmx+t7v+uy62LXmO4N1DTYWyOKXR89mn
PPNEQZbgaX6DzzQwt7si9BEP58HpXh/qYs9S3rdBDZHqc2WRWp0PFaDe5ydJbXhF1HfPgAilG2Tg
/NSpQqJzSrrxxvX4xoCaavCMpJEhLOrh5wOGQ9K1ITo9nt0Y+b3K4uNCDLfHRjn1AR41FpfXZ3hx
J5C/0VnjL1TjNL7s+YA84NI2n2LdG1ExedJRlPuoikT8DSRslA2urDCzRpU2CpqIjprdwW2+9ai6
yEaW0W04GjSklkbuapuR6jkiRdbCC/Kw+p7TzHxUqRF8U5sWSSeEHoIdbnvoSsR6dWOLX24lvuWi
VQ2+Ae6cWOVcFiZg0jcn3aO1snCbDBj72Nl3hwBte+fGZrq4/5inQb1TBSKk0xZb7dtSWKkh51L3
+lHJdxBHlY980b/ZFEQoJUHwRRvr/WeFzgHx1qGmBLVnTZbCX0fhxcC3xdQneUgm7DB2FRJSsN9m
fYof372ZgLfpOmBEHlkXBfhROIohh1Z4PGIxddWn8TRXmFSgNVh+EuVQY/SRYMcDgQ1RML34c334
i7DIRgFjBxWL3gZJ2+rwBJizoAqJV+NsIsiCVzvafk7c3ljGFcyLz0gKwWZlGekXAWxbBQXAfjiu
5730lFH1v1ZjPhyaSPrfGnTpzF3b+fgSYWGUhjhoGmO5LSa9/5fqsyVv/JI35mvAB124KDhaURM9
P7sG2ISmpEfmjUlg/IOw8Xzo06a68WS+DEkL4Ijo8NIVpOd1PopZj3ab8y7z0jr6K3VIRhvVYWVB
jmf3Pi4QNyLSG7Piuua5SD2SbHV9TERiBj1vE+mRLPwKbYGMmGLf6t8sP/qsDsDCkRI4FNG4ienj
nk8Kj9TQn9tGenIygm1RIXrLA6y5c/Q22V/flRffj0IDzFzmAtSRfHAJC6+y7hZVEIzAc1pFAxhU
xESACJm5nT8jh/DBj5N+d328i6kxHpvSAeXKNUKzaDWepUdIqrf0HcbQ/6KCj0ONTaKKLesa3dTr
g13ENAazDOCFL9VV8PbngylWJgv03DVv0vPp0+y0zZcM8URPiDk88jijIV/M8430541BlxKyxCkE
EDZE2PNBIcjXMBqYISDPElFsRz2homDsCa+ma6KAvWsNqLHXZ3p57I2FRkCSCjoKiOO6AdEqJS7f
aJZ4WlIHz5quYL4biXqnmUgwoo+hukU2j5sepUGvUwvjWOfok1//EW+s7XIklr48FXsgpuczR/gM
5T8TZWrcxAy3UvserMOcLjYgtzqOF8eQ6dK35b22WD2Qs58PVXaK7tdwVjzddxIEtSacXmOoXNcn
9MZSkixzLKgyWnQEV3e/gnSLbTaE7KoIpRdGPo7DYEk9RY3kKTAzeQKYfqvh/9ZXfGlaARIGm7J+
iJqdNUcoe6DgwEpvuzRPj+BUFo0o2DzX5/fG4Qf6YpmEYsI0l+P5V7T9THUaehDkqrG6qxShbDUr
bnZRWUWLduutFvhb35PbgEwXSCwludWqCR/k/AKV8+oiweKvxbYRUSDfBR7roJuBGsnikuddn+Sb
35NWJ+8tzgXB+3ySmY6kRQUbwhtsNUbSJsHTFQNjV4XFdmOoN74n5RJSCwi24HAd/XwogMuj3qMV
jHaIMhWbMiWlocMpne9QLuUuMKz6xvX3xhdlRIYDSs5DcV2vQkN5HiqfrG0IgnGHstEMxFm39hAJ
63t9Cv+dbEO/8Qp444OyLRmL5ip31PqYh1Y1mx2rTAhPg63Zy9jDaxYJxzhr9tfX7iL5Nl7SfsGb
CVkJZw3UKNVR6omD74aAz+kloix2+RgUO1FiDwuHDxNvey5d3x/e3TBbRgYqTp2EdyaF//OllLU9
5VGXAW6K/GwHqBA1WFnwwHLsW6Xxt3YNdYcldSOzANp0PpTT2a0pEiBbcRmAa6rGeYusHt4iIco1
utLeKnK+tX6IBhpLQXzhm68ORAJCO+gmAkywbBxcTNqNL/3sDqTD7+vL9+ZIdOd4vnAxkfaezwzP
gsRC+4tJhROmM8OUdeYHTUGtczPpwfzt+miX35GnMNcPF9CC2lhfvPNc6yJxCNSILqmegsW0G/Fk
3KN6kR4RTb6Val/ObpGdoESK7CUpjbr6ji1YAmQdcunhuWrgIwu6AVHm6l/T9sOP16f2xvW+jAXM
nb0IFA0JlbM0rUPPgfd/h4bHaOEyvzUHK8V3IIisutojvRAHntHCYH00ayRysy3A7zzFc10UtPso
rvnB4fovugw82vIihuj20odzVpu2pLtbFUpCTTjwfaPacCMmwc/RlHO2MxBrzFwq6YA4rR4/2Btj
v7HQvIlpci7wFYDNy39/lbMamlVqo98bXoDZ2aIrZ+tH9LBtDyZwtbWAHt9I6S7D0EuEpclJUmcA
wjsfMI3mgRQkd7yuKRKvm/roG6Lq+YHaoOrGldI8ZALbWFwPihvx/bLKxRmlGA72FjA1bjyruYZW
K5A6HMFzhiV67EbA4vcVIECUksofcy/GU5ZDT42M3LxHgU39gIB6gdbYOHyWVjW6GVJnN3bj5fen
vEXlcnl1OeTWqwy3h/0tIrMgLZJFeDL0pnOTqc5PYVHMj6Vhf7i+1d4aDtgcuH/aMvBplnP4arkB
8nHNAdb1FLoAnyod/YFtjKY92jtWP7tVKp30xr1zebSpgyzPShCm5NLryguLaZcazFxPJDj2oEaG
PSREUvRZe80JboFOtOX0nr33QICQOevsLIoTvMfOZzhrPObxg+TJ0ET1TtrliHtVp38c2zlHma/H
w3ROIK1nafaT6PkNzQxrm410U43CLG7M/TK1dpaIBiqBfgRlzOXkv/rcmF9rY6fVOu2WrN2nrTMl
W/hfYXHjUF0uK+Owq3niouFjr5NrtdH7Pg2pbkX5FH7OVCs6mamWnTLAhBsjtX9e30VvTAt4ArDo
pfwt/ieg8WpaTWLmQShBlyYj3xglB+PRDgv1+foob2wcZsOVsLym4RSu9ioWDAH2UqruFWksP7cI
eSLxngzDqcurTt9cH+wyBtM2WopJKp0z7O5WYWmqkokHsE99sAnDH6HiGD9gIgXzgXKw0rjcE6OC
xRD6FTeW7o1ZUo0kHHKnLyDMZT+/+patZrVLtrY8iebuZCCbEaEa3lUQBhX1y/VJvrFNGIumHOnY
kumutqOtUSIYJfUsYwozRP8MgR06kgiwQEI3tFCV/A/jLQ1glpHDv77VGxuDm84yuWmT2b9LYxvz
JZKVA3azcqdT+XH/w3i828kAF6D1miNISlubdTuhrrsowzs4EngFmozbZHmITb7Z3rpRLoINrSwO
N4kL1JWFqnO+eCKZQoEdn/SqekbEtcxb6xPa83hyVH7duKrdWHheWrVECb5sunBnpXgdzBOdYDXX
6i3g4lsh52I/8ZNAuBNw2VUCsM35T8KdQ9R4HxgeNkjxiV89ufkIRCO1pmT3zs/NUAsAzoQDS5V0
fXeFcT1HNEUlNrdp+RiU3bgP5zF02xgOQw/R/cZ2ugg7jAfWbClSmsSfNSHTiHwfoTjMW1q9hmfY
ZLS5N/OkteaNYHDxDYkCvJGApVEyp2S4upQTVKqsElu9PUcz9lqU0vcTLgcukfzr9U94MSXwZcQd
FopmqUHoPl+t0VYaMwDzvRfwWj6xaYwjLIXwBqXzchT+aFriS4BRF0rX+SjIneiAuxtjrxXIrLsR
CsR4//jY4Tb2uz8dYZFXOBRdE+7kusUzi1S2Y9Haex920y/6SybumRPiWImKRdX1j3cRziyoqguG
lpGgVa1PX2pptVGIyt5HCSKiiVq3O8SRxL0v2lOqKv6NnsflV+QNC6AMkMQibrbeFX3SJYlZl/Ze
Yg7pUvecTz6aH3fXJ/VSJX6dwEApX3gNC+uOahl8oPPF6k0LKHDRFrtBGfCkE3j25vUBpnNn7py4
1IN+03dAztBgtfikOsQOJN/psosj5AQzRY0w0R3ukMbCcbnOU3xVEmGITTA2aMJqQPH/rToj+xOW
Qf1pKGf7CRKweDb8RKbkw+n0BQhtd/ITU/80jF2rboIut7UtxH98W4Y4MH7FY1t2W2i/6sNoq+OP
cNDRf6yoDJ9arLvlztLxZNxkte7MR2pYxL9Elq2+ya3JFxsTAuOHAIvtbOvoUDgf1aJv+3u/tJCa
Rp7Y/O2IBp6xHsrws1+nw49Mn9Hx7i2KI/dBI5E7IvhU7Z1vtAHuZv3Qeri1Kr1nGlU074CxZYVn
oUtSbYJERafbHPRAe7brsvk9oCie7+nw2q6Pig3CWcY4D79FAKNyF4ycRuCJIho6/EaMBC/MOg2R
YE9lPGblscsHVAViTK1x80w67LL3mhEjTbZpUSb2853uJF32lDdpELpBHRj+HyHHLnZJPNC2jNRI
ZIe2HHFLROYWZ5ctzgF1xSeUHdUD0tGo8jIxOBlWcDbNC8VzmjAeD0XejuOfrKyMivIbNrGEo26a
vva+JZJ5g/1g7ewb2vNyd2NHsuHONiT1DU4aIBcDVvRlmwHRbg07xsCNAkzc4lK2uwzoSIr0rcQV
nt7EJijmCFZsXrh1a/s3xl8fcxJ6EsBFaQGWBVn9Eq1fZUj93BQYomixi+p8cWyt5gfS6tgf2Erl
YYjUfr4x3fV4PP6JXFxqCxWeNuMqSzJ0PwTWacXHALsM3xtQMa69eawR5y9yGoW7GcfQ4SD1UjcO
VoPpqYtgl34aZ7Vz9tZoYABmSZw5vd6vVB/p0lq1N/h4oZoUNJGd/Fs0oRVuwESP6kPRqYn/Cd4a
7CmB/mj1OI2BeqS3KqoNYlr8FSX07ENGGt5/xW5GK1y9GjBFN62EsoUhktHCKNZsUQXLBoxNsh5X
lR3qnXmyGayATIg2Rl5/b4AjWeg1KCE9Wbh4n0sdHv9TApz9XlPKCnsMQspPtY966dZVHOePGHho
i76+Gmp3eqwnfzUZJ9ggqvitaRuiRuw8D5ZefmzwtPvOSmXmVkO47yHWmqh/sAxldoehaqNPA/Jd
6onfOkY/E+SgEUmOFXwfcSwGQeKLyirQWcgsEJe4IekJogLgz0etaYbnaEQXdj8p+BJAMsddENO4
KfotZiff854FdpLQhXGka9AQUzZxRzs63JoGXErqNXGNTVMS1Zn+rcJHZCzvBqwoyjsbTdsICdE4
0IBrIWuGAvRgzsZR522q7PraqYJnMWEP+QmlQe13S1qnnSiaaQECSKVDc9TW08z1HaQCt7JGpezb
9Z3I02119Bb5Fh5ZlAXQ6aXSv9r6TRgNOiGvOKIUo1XNtqKWY3lwiTnwoVIUQbsxOPa1h+yG+Tkd
/fGvExAWnkusH22cX0AKb5paB1rWUt7p7mYrj36qdh4+BgUXuZv1EoU9oenYnkUcCFSokZeCtIsq
4YQbTBTq+RN7fMAFIlPRgMV8R2tZL7UonnslGMoP4KyVzDPszC9cFf8J3BGqXNQYjw4ord33taUl
m3bC1KPD0D4HxllAMk0elCyOIhczObtH4BUxPfurnBo5fzcV5Pe/6XVa/LSbEPfDDv2g5mBHAW5w
2HUK1OmIB3r66ODcYP9BzR83Eq8zm3h6bM200I5Tl3Ruli8i8U6YOnXNZxIi2loAA5t/6e1Z2ykt
fSTfQmzRjvEcGmVGPDMmH//Jqop20dxjLqKFceB7MXXAR6kXToN8Yp7739GY781NLgEHHaLOKiYv
DjjdDz6mqqDe2Izt1o9EfPSbWum4PzOjmT4ggOZ0GzT+Z9xoIzgjiUEl5kM9DPkdlnljsgVM16mH
KUed6aSQ4n9QjCy0k41djxi9AcWqJ2Ub1lYbf0l0S/8215nfIaRac/pQmFGqsN5laZupO1VEyrTz
0zIxdlZhG8qWzgaGC9tG567b5MCqsBiyBf4vgDb6sscEJSxwe1ZzJL5+WbNQ5rt4EgWGNGHdDeoG
sGecfiBxMf4Zq7xJPi8+UTsl12L7aMR28KtOU+1j2QW9duDzq9OuQvXyW8v5Ce6Q9mKRY5DXlYKN
36zvhRrH1mYwC4j3yImJbwDoIwOB3S7acXUK/H7Q/pt+5FHvaE/Y8VrTj9JpBMuk6WP6OCZhGqE9
74+fg87GkVJX22EHnJjGbNun+V1QoBC2mwZca/WNH4UG5G3E0fRNiqhu+iVXJv9fqZSteIpabWbB
YxyePNjX2Z0xKJOO7XY8RfcNQlLUjcq+iD77osH8fD9gWWEdnJrdjz901Iq62lH/STIsTYZ8+oz+
pfFH8h9Bh+A+SGNOoJCaTvjTJW2DOyfX3F2Albtv4sdRN3KLpekc/7Bm+lJfB9+XGIf5JsoPp9BW
YnkM59C2vFxLxD0GaM1whxm3NB8Q7bfEacYaWtulbYyba5EhRQoxxh4dV8dUO/1NA613TvxZBsmq
L7rSVa3K2nfmFCC4GEThKNwe64x5W8ChcDYiaZry316rROo2jan/wuNNF7/6soyaXZhhxPRB6UT9
j9QqAyFvcxTTfhp0WWwd/KtOXTcm00MNd2qkAMXt4qatphyoaSgkf31PDr3pKsfp4s2EDqqHe1aA
gKs5ZOE3SBxp8RBjj/elytH4/ksOJnAjgntYHpH4G7TNGKva70AN41uiAtryAnqd45gAGoB1c9kv
vaqLZ8tgTm1pK7l5pEccq3Ruy6LY2T15ycnCXdfGQiVGdrMPIvuoYMIopk096da81ToLc8WN6GrH
wrGpwUQuadK0x6bWtGOAbgYaWOPQRfqWyy99NPmn8rFOKW/feA29NLPP58C7n7cQmO/l3boGI0ve
Q8lIe/toa00Ae1Lg7HlALM/BgrFuEpLWAiX7NC/sL7hAVpmLsWZpPdtyEuThI72HeyUPInV5WGiy
2hT0f/2PPHFi2FVBoAt00/JMuKiuFNrXJmnjo8REz/iUy0R+tQ18wDCnQ+XzYJZdZt/Adr/AEM6n
t3CTqJIvtIlLAorTAhL1A9EfBzBJpZfmqvrQmbxjy7bOn+JJTRy3xREHV71g9ENw1s33esoLsZuQ
jj0q9vRd0ln5AxotBdG5+MfIrv9t+4N+i+R5cW1TEwEAqMNC5s6krHiesUr6nbXVTMORfTWVA4b0
TVxsgrikFbwZkyhutnYUq494To0YrANBe6+cCh1CpNOXvjIgFt7jS477KmeWXUgX0jfVY0vF8Qst
pNatAIEjZxoT8McgI3O8nqxcZM1Ay8lVgJAAlWONVjWGWHbYj1aNelTY5ulem31s+hKL9va4iY1G
07ZtVyvKp+ujvjQiz3cFAGESJxB6lODMdTMvmMDphGNpHBNeXPkHu57xJdhSW6x/CT0MzUej7me8
/yJwO67S1dm4L8OMhECOijE/OyPCkThrDPNfY5pmDPGKvMdHyjcQ093Pit/8HIamT4ZNOwyqhV6F
Zt9Lx6r0XdZ3XZ/c6M+sy9Dwuozl3f+/kveF2kCXBlZiiNE+Bo09HEoSoifq8M59XY3Wn67GW5H/
Ib9VSLkclSIsNWEBzpw9u44cjugqnMYo/5apFRv7Oq6d4a4YrN5+DtIpDT8njmjte1tDAvpWjruc
hbMFpOuFDiVQFtJcRAlWOxXjRoXaEC6ZTaI69/Zgo0DcQk4KPkS0RZ+VqhrKTVwJDFM0VPH1pzBB
cdSTweQjiVYjjntHBI4epzju63wzVbWR7sdMT7+NgQ4LRMQl1APeN/nfhjniSJr4pXOD13hxfbzA
melbwjV8gVmfH7egacJOV3PlaJmdN2H0+2Mw2ukPB8F45i4M3EkLuyfkSo0/kzH7N8p7L9pB598Q
URVQObwWOAzIIZ4Pr/dRmaO0nZz6WVTaLnSC4T5tK5NqDalHhlVMggr2KEJZfbIol1bc/EbzjMS6
MW79Msms7yIwisDVLRJcf9vPmZ/9tLMuepgs3y48rDOrYYttl4XRdAg4TXFTbol62sjO1tvnAdD6
PRKQctyMEjME6CwlZMlNHpbytzQUyUt0nJCyCVrNbF3E1cPgRMfK0U/dpA/2ZmqSUvletjyV44MU
g2lvKVnh9bwxtBZGsBr6jbq/HjsugACUDRd8r6DSC9CXv51/tnyYHQpjanwazGCcN8KZ2qPWzMMj
FfRiTx0AT1164xsVq+NytLUjrKL2x/Ufsd45XNMoUQB8oJQJymldrneKMgp8s+tPeU0n6JD6BNIN
Z1zD0qTvqW0KEZvqTmr1IDxcvdXoJKNCTb13/ww64gtfj0BgA0M4/xTjPA8ajt7tKbGmWriDaWHw
h5D9uDX0MNM2IWbmroED5wOW3+lm6tPixiZ+Kau83sR8CVCeKmUXcIiAHlerUTshJbkorE6YYAT2
fhFlmDdNb6MmOrcdJiCRP/bVPU+s+qesWlvHAUAWj0k7dvW8QS/bOlZpgBpF2bdK43U1Lne7WsPY
qt20qj61d3avdrEH4bi5L2Y1H3/4rLFz7IfCPuXSR3tIsdLyiAt8jTS/XVel6RlYf+x9PAhy9/oX
X/cYmC5d+GWiXO+L+tL5Fx80XcyBYhUnxTZ/jaqt9Ls4TL6GVVvKGy3Gi574Mhb1AwAGrC99v9VY
cdzaKSY3xakflF8jzDP8INMMD56+mqJ92VEb3US1sAoP/8fsy+BjLzVHWfedilx/ABR38+ytswUC
vUp3ha0P6oQkadVhwVVvHOoJ/2oF6Gu0bVsccNG2rvCsxIm02+pNNN/iwr6Q58932KI7RV7E/iZ4
rHMFwompjlXbnZC0s3kVGWkp7npMPjHGS1p0NWVRZX10alQlUD5NsAbLpwq3i10ypW36bQ4pUH1z
KHQ84T2pBG7upPWJl51uURqtte43ivHD6FnmnPqYag/kw7MZWNEuT5LY/N7jd8KdJfJoMB6huCTD
B2hfXLq8a9tviiwiJfYqVIaKbd8TqincyNF+hERUBTc230Vhie8P0ApJb/BKC45ztSPKwccwPuiL
kzBF+ziFhhqAO2nK9E6jQ2mjBZZowa42mmrGFKktf8HuGG1Pi+NhglTHJj1CjlB3EYCPCOksM/wn
LYNiuhtnTYl35aSLQ2/43U1s9rIxVmsI6YSHzsJzoTWnnx+bNgcAEA5FfcI1OIuemoKbHStQqsOa
hvzuqUo041Gda8PfK3pqhE9KL5Nm2wkzQQYayx7r6/Vz/MbhAtNCtRgYD53nCzqgXquTnYCGIHSK
8jSaPRjKDp8JTSueusoOn4fB8Z95ZeiH2jAqvARRNisXKOv4NagBTb4zEWdpkVewF8zJAkVeQ3zG
MPOHoUvFqaGQTL1nNoeNpeXzXlb0+2eVNvSNES8uUuCWC26WXinRZRFwPF+UoutTzVfU9iSGPqi3
A/7J41a0WaTuWMwMc+VaDnrzUcOmvXXtgjLrTqFmBOYmSYVxY0UuYwvT50egyQBL6OLXDJb0A7U0
65PRWGZ0SGeaYDs1kL350wqGqNw1eIwoh+vb4CVZON+Y8N3pgi99ErSu1uhhPU7w9hBle8opdYsH
nBd8TBL6GKwtTYPIfy4TqeAtalhZhgflbP4qWabhHjRQ+OgoMwXtfEgxR++QQFGP6uikyp7zi5Nm
EWbTcCpxn/w31iHjuFiZKh52fyK/0eJcCZhz+8Lap8WOzsyyovDhz1fy/yg7jyY5kW4N/yIi8GYL
Zbuq1U5qmQ0hi3dJQgK//j7obr6uUnTFzEKbmREUJJnnnNcVeYnTp+ZLToqy6D/KoDMe8tLt+nAi
Lyon4TJfsjv0++ODqPuhfrKkMgfIY2aevlJB1jeqgqvyiJaAzXo1TcKhFoLt2/uxEwynMH4uzgXP
VhTUAEuxRFgz9xb4h2SaE7aJ17yaGWkuGxKKDOb/2lJZN5ge16/X+Svpo6deYSgw9Lc30jsiWPAP
y895bE8d2QeN6tWXxmnMgHxkMjOm7ewJaR+yni6VmG5wXOJQDXme7WSQJ+UL6aQbWFkpaa6Q/Xy9
DLUhMIQRNVal+7+x6ZyYzydxc/ZagjfomhO8Vt14nMWv9xfr+tTerFUIn6hdQfXWACmktW9/TArk
pGRCVGjQ4wXwWW/IKzFbDiyiYcY2H6K0nWNnt4hF1p/ev/RfItXltVdhi2Gv3ws38Pba+ohJWT30
9gkgyp7qqJ4nAof0NKMQBsTEEP8jQahpyr0AEDih1RflmEUEGouezEzykvDlMvIY5od0ky8UeBxd
/Zj4zi6z0tzajI4sTtWgT/6zCWoXEV7ianqojLLSTjKuu6+mPzTPmgR8xesrkOKsxZleNmFszhUK
Z1FYL1Mmqz5Mh2ki6SqorQdJDJK2LwfyQc9MIMWdnwL8bAGFExlZI9lfWw89lvul6oe53mFVNt0D
cNfNXhZjl+xgJLbTJ5NR66scgdY3EvDup+Ytunduejs1orxv/J9+hjnIXVWJ8VcVzxwTsMF7N8TM
y6r2De7E0971tPZUNg64vaxMe98TRNcdQFRKc+PFZEiscXkIL8+t6/WUMT1K3J1bOnNAtjbu/3vV
ecaxaANSftPBJub6/Tf8V5N+8YY5gFZvmnWaekVprfTZgdOipWdTtDI/KpnXrUETBTuL4Ps2P6am
irO7oBuaIA/9vEnNKhLCI68Xii7l11jEZ2hF0tw2vlwDmWEh6Z8x5Q4enHxcmWu2WZJ/pswyKT7A
ppo/di1zk60IbKx3LLaqO7gJxQvJUUa9572jOFgcVyzFZupJPQonLQd4JGcn/puSbJdOGBuzRwgs
1Ikc3sT7j+RyHrg6Hpgog7B1wciL7//tmh9w+OgSGQQnT1XqdwvNZO8SavVlMez4UddQFYajpUhe
nNI6uLGD/hX+vn0deDsxGGZHZ4ROcNzbiwfeTJpW5fqkG8cxp4nMldNHOFXUP7y0yZNPNGWlx1g9
ML4nnnSyTz21sPvD8RX5hhnDzDFyNdP4zgxDShFiizU/WCrxRuPOyIs5/0Rzg5VyWPq4wU8RUJr2
ykpbGHk6cZV8iLtUzzagqT6S5EUQCJ7ZXRG8JkYaPPjxYvWR7PhSBQk2TNo1EIvmA8yJBj/PSXQ/
JmNqQK7efyV/n/nFY0HYQNAlvCHqycvHsmAgarqt7pymgXgGanTgveCD4XTDdqqWrt9ZXjfunSon
cSd1tOqLrfHBNyEEiW5pmeL2efC7E6mb3elpSnB2jcWF9jUQHUhHTi59jbGe42ZllGSDbUe2N8bu
yyT8TmrbBhSdY7Q2kaKGRlVyYjh+bnd7W6wZpbGaAvebUxGL9WJ0k9/c+wXxnBuvz3veoOPPIM5T
ntlHYWl19wIbsrYeC9hL41niL0bwQzotbaSMbHa28EqaTIVVaxobc/CXei/q1QkL5JfHyn15T6Ki
AfoQeEX+XNdeFw/h5M44Zvl928Wfm1zPVzfEuVMYUfiFnX9xY4uOrV8j2j/Jzl5OlqzJuAvZ6oID
mavcLJFiBMqFeKWLP1lW+KBzbaYlr++/x7/08cv3SOXtwC+H/nzlMpiVOtTcYTBOZdtnFb5Gwv9O
pZUQUdrjRvvTwDMyDaURL1sITnO2nVE3qO3o8QFsBkK1EhGKeO7N+1mMhfEgPKJannIhrU8JhNJ1
Flwxt/7WYAvlvSRpwXnh6KqzOJqWdPzS9qWX/iRkXGzrte0ItkHX20EUyJwjzMcX9CXoKiNjspxX
uzalfrrBj/nH7sI9oW12sXoi33Oth/9n1g85xy/9KphPrhb7/R3Gk8OjpdnWcM83Z+onW4ywQoJx
yPr7XOpLdkv6eF1OQFljbsMoa2XIXUa/KPBGNNGjcRpcvU/uC6kn98Ie5BgZZayn25mIsuoEMWgR
u/ff/lqOvn35VBHrGGV1qAd7uChX07KBWTk0+RnMVRXbRWr102SWaC91p/Vu7KRXCNTfIblHawUN
ivV2acUoHV1YiP79k5FUo6CK9xMrOcQYsmBrY6m6+TJ0MHojZam2iJiGag4boaYZu0qXpt9vymHu
1amb82nvI1WzQ31J8vGpbuvSPLJcVUW2IZbYyY3HdP2CWBUrV3KluNMRrSvof1aIbhR+nmajdioJ
DTf2AIN6FXpL61fPjQMNuXed8dUYVh3i++9nXXoX74fanUlAQFcIJLn++/+5MFnojF2HJT0Dw7Vq
gzxwONjYALt7dAXLQeIp9/n9K14X6shTuSAmuEzCr2vbuhKYhNKNnLsms4dfwajMb+gw/HGPl03S
IjrGtpMDJybdLwwYz0QgQfC6aMtzRzGwqeEIpHCNl1BxMCd3RZEZ835JGmfa2HljukD0QfY6a63K
PjiJ33iHobPFrWSjfyxt3OFYZQCI/Gld1skkWRA7n2dnP8V17+OCf5f5SR8SOHohNbAz3gq4u95G
oF8wkOTJ6bRaxsUIOJnGoUvzLD/LPGiwS9BhJG5GSuj4kWrazx58PTbasJd9+mNARdQ/vf/m/rFW
VhRjze5iKIiq5O1aocPy8snpg1NHCPfdFC8u78cr9KcB66J7s4yX8UZZdpF0Q7frwlrnPHRWiBU0
4OIn235ANJNO+OmoDI8BMwFZ41M2VtjPaXojui9lIrM+KiaRwQ4CmpIRIaap/2gkc/XVTYwkhq42
Qqx7qcYZhoepz5V7a275jyXtQKJEQcvQFJXIpU+/rimvDVyRnLsgpuwOZ20slp9wXocP2swQJBRV
tkCYqy0vLMq0fVilXysNS8bGQ1q3sk528HY0eXYlQ7XQNatU+xDUpZtFYm78/qBNlvNDiw2NWPGB
d1DvEq8akxvThettCC9HNmRE3WzYYJxv33A9dO3Sa0V6bibDuMtxdIXSq2epdsjS0iChXYP1W655
3nV7ix3x16vl7VbEcAZ/8DW/BX3PpUSqshyyVafcO6lStY+I58cvjl/31F+dW5si9FqVsPsuklxO
u5dxjMmlqeyMP42G2Bnid85jPuN9MUNuExQ/GKZ/X+yyEp9yaBnLK5zqYd72WhY0X7tutg6OW4xJ
DHKcru28TBixbwOfsU00LVVdbBroUP22VziXnzujGuqfotPaTDykxJr3YptqY14n4UyOnRZEanRr
7zxZaFY/jnCfjyBGrb3rK1C0kDOP37AgHexD+BH1dz7VgR3MCYiITopJ+6YsPZnKnU3mLkPo9z/d
f7xYZ5XTeqi1UE9deoMWsL3WZjw5+2xV1QbTfzoaP13QJoM1qP3Su/4Gcy04WP/5wqsYhGn9Os/n
tb5dUcDUtFAJrHM0T0NB6wF3WowE6mqBJrSQUVt+BjS91c/9o6ciWYGeCqE5xOQrJamXVlTfY7yc
fMQ+nhdBwHPFboY1VIZN6Y+/9anN45BsViO4i21/uReyriUuscrWQnewYTSpLPdPeT7725Hq1Fvn
aUa8w8Yoy6JFDyo4dzrA+GdsyRjC93019/cU3IZ/iJkDzKc0mHP3NM4kRH0vZzi/HzSPufPz0tnF
93EiYJqcLJW4kRNDZ1PbwYdN6m56u4jrccNU+Bbr5e8J8fYTW4k5FOIcIKC75kWZIc1K86xaD04O
X4xxJLXKExtLFvX83NVN/cqnQmlT5UnwkX6m+QrTcPQnXKrypfeYlTppva/rXPuFoz2ElfeXyj/u
jm/fwtUIV8wVBruc4I1Cc9LYL89TOSwx1qN5q9KjbWT0RsFS+N4+MZr+XqU4bn8y24nQ3hC2fobF
92QM6cegYni6Ybic2d/HGS/HWwlB118Rg1dKNH21R1lViG8Xs1xtUSeras+jo/I73c/jbiMEBU1y
JBg6n/e4pOAKYashr8WN2vb68F3bYBQca8gs+tGLrVnNcilGSKQQwXv/D0IQBXVcZAdRMCAMDbfN
7N2N93GF5KB3Z5ZK4+CvrOVLNM700LLksVmdncnN6R3KOHMPQaz8vcjqJ4PkxD8FuEUI/W7+6AqF
K0anguZJB7Vrb0zvr8bMHP7gkYxoVp8h//LRe7nX9kS+M6x1F11FhW+iJRKmVn1OEmiBUSdTcK0d
TpPY42WNV3/PG8PWhhu3cUVDXN88szx6DKIOr6fMRTL5Laa38pwvozZnkTm2+rihxPax6J+dybAf
HaCNhwF+jBbBVXXKp2HpRvQ1WTVriwbhY/JT6Nt6n/kvXaNG2w0XP5bap77U7PiJzVBLj/1SLu1h
ZaKljwTNd+6tjsO9WlCcBXDX4RIB865V7NvFXEJoriw8Ic9J7Rf5t9yy0vrZTUcfvmkemHe2N2cN
nCu2bWgVIJWbsS0z9YrfU7HLXA3qPkeX0RURIXtxDSOT2VnE1u59jQ2vql/ItKmf9WzmvCnLJf4W
FyMJ3F3DAbdp2sr/lHk0hhhjz5w6uWXH3h533zInhhRHHrsEgLJtdec0RWZFWhpPFnHjuW9ociMR
gVWHeIgrf7co00m+uSirxg35zrqzLRqjATCOUyYDi9mj2SH3dKg+JE5pETzfBPa3WOWGdicn0+2f
tXLCL76oXRmaqSCQFiKJmR2kIzKBcA0+3XHg8+hCQ9lShq2eZMGW2BdlHl1IDfEhnQxAQ6c0Ke3g
Nng4M8lgWb6TuugwsMRupE3wRxbCdCPCRvyqCCEtl9pnF3IbNMjUEvCl3v94r7YqzBTXDpjKGXc8
eCNv3y62fK6DpiQ5a25tDD9SZ/QjnBwVEjQ1aJtgIHE+IT7BurWJX32oXJgTBuDAo6Vkr3p7YZm2
4CG+m5znJVVe1FvBdJY8FAlDhaTbb7Cys/4u64zWOwiotk00s6/9cFTtfiWtsEC0pU9FMH/VM13H
CwBwAIA0VFlTD8fChdt8l9gGJhWhhPj2I+U8uyWKvgaMPYzCANggG5NhdlXOm1OxWJVZ5+dAY4K0
N/LZ2xADZX/wLBGfwW0gifrIWpgDlqrcV0yh0sjODSv0isKDHQ+v88YI6Rr3455Wqa4Oagph9FI5
ndDhSVFW1ZmVT4w8OQQ2cQ9GI7xznySZFqHSoGhASWDt+qQTP2ovDr7C80eTr1mNGl7fX2DX2wfl
JIFL1G1rL3rJT0ikR0lFMMOZioZo826Yq43spFDwH6s0HPr4BsD3l2/zpnjx4CEykKUFhgYCFevt
yiqpXsqCAOezVvhtCmWoQ7wE/V8vtkwybSti+psVlHd2KdIxmgfFY9j4Jaw2O6wSrRsfjcxx6xMl
dwIzAq5yAHvLZuajcLxOliq98TFcNexIof9mozPSAVu4DFaCdQBmNyjn7E12fTcUjffil3IWoek2
wws+G1MR4qCnPdRj6t14XNftFCpYXONWpgEUJs6rt48LoyOofEtgnVk0fl0ctd5oX6WtN0hrCO5A
ryA9K3XA99o5q8ytk/W5E4fTLNC2eLkx+iE8E2cIOfZ1PUwRBfxIpT83922pCvFk63k/7xtzLo0Q
vLA2IwFH6kl148SsHgKhlUa+FgxLsTX6IptfdF2z/Z+FIYrfdlFnSL7MbCT+ubLmNDLB1D9m7exN
4TxnjreNbW/IN2iOZHCq9YmY050ae7KqQjsBdYwa2+ycfMNeoxmbWccW96s5NOKs8rRLVFgihbSG
KIF5/jRZRunfQCeuRo3sDuwM+Kc7q2/8VfwvKCBT7U6v7yYxNk7YEg+PBGfx9L0z18Ozn2Vo7JxV
ZEXlcpqdodqp2GsOeot0jU2b3GBbGHe2kfrPea2gX7qoCkNEpbd6ocujgBEV/6x9EGUjdfXFjpzC
FctHqxJ33YJzk1+W2a8GnOAwd5q2bU2shstCu7E7/OOakBRxC2bcvV7/4pqMEBoV95q6K7tRP2RT
O0axbtYRmVnqYFCYhJnljTeW/FoC/+8Gwd7wlx9tUJ8xaL80o27zFu6v3w2H2l6qj44Xe0WYgrtg
ZqYDhtxYAZcb4N+rsRdhC8VA/crez5OBBhiqD4cWlTZzsDrTUc70XruZjSllgQajdYs5dPVY+YXr
hAR+A6sO+cLbbzoxR9V18N8PQxk4n4lPIhKq9ZOi/mBPuUT7ponyYyWptm608f96tJyGdIwwTvCC
Nd9emKSoAOMrYzg0shcbTznNsvOLPutDGBXerWnF1aNljg0qjWeAt86HLxnngmCjrKb9PlY2jqlT
4ebbgDJghxHQD9HScbx/lP2dfrxZOFwvwH6W83V1Ybgy3q4CNQT14h4E9LkS8VU3J8MQ2XVW5Y9d
btgq8obFXR7cbG7vRKG17rlEhtQ+dpWg9e8WI/mGeMPMNqLSNCT/0oI8kgfs7RvTzZ2vvlHq3zt2
NNJZZptplaua/GONW2ux5cALgkPm1+aTmlMsfYvanJpzLQJXHYKsrNJPAUEJTrqrZTx35pYFZ8c/
MzSLxvcURJ3NA8KdXFTU6YMsfwpGUHMVdokzNpsqd7p0UwLtl/A3s1hG3VANP824M7OTrpGatEOJ
4iWfCzrv4YjlV7vpEE4mR/SoYxcRroJ/dM0ua54VtfAWJ1U46aKzRjdC+jo2HeQHy6AJwpXMvqvn
pB5WJ7RRfPTyoLhlLP2PtbHyUZliQZ5DE3ZxrGmGTTuUl+lxbhJj+WimuRE2RaX/VpNYhg/ljF/W
jeVxua3ACGCmizsUo2i4+xdj7yAbqfWcMjsWwig/eINv4J1NTNY3sqSzW2lblyUDKov/R4BwrUGi
8xdM/V88pmkko4wZtg9afYvxBqNDeLLTxo9xONAS0W7r3tfpvTQyV/7zD4VshJcn9St8sEsvVidT
eKTmg8NHPsUgL2SqJ0Zr3duLOf58/1IrNnLxxa0Z9j7kSeoT85JbTZzeQr8m3AOdhAo7s8nRJSBv
/K/pDDxOTLfYMv+Wjhhcvt23jABDZGAm/5AkrWZ/HvVROXeVsPXh1g55tTXDLCXYBAsXmMtsJRc7
ZJaZsNzR7hwGAgQfgLHVs574BhYbdbvgYFECOwZqLP8jJrM6A5I5Tke6cimvWG/0w6njtEtw8Cpy
WHfeDPtzF5jUumWPLDNyIYQ0h/df3tVhwDXRYkJVYaa7aoPePlTQpwpeUKwdGMHm8n7WO0boNkyL
D1hefvuv12KR4L2DXI4GiGu+vZbXOV3ZQFKHpKT3P9VUxdsB1psVpt6sP/7Xa7lIS9EwEmvJFS9j
Q6qk1PzEU+mdHztQY8YJkbgFD0lskJ6Ot8qy642MT51JHucpujgsSt/+shUtc6HDxce2DOxDGcz9
o57P3WYZAh9SbtXfSBz6x/VAeBn90tTzSIOL4SVyar3K7dQ9gjWMGIpN6WHUGwYTSHqCfd5n2XRj
P/n3FQmMh0toEgJw8QvJHbOnZVgI0eyc18zvjEddGP0du4uKhKPG/fuv73LysIpiqI3gtDG3sK90
agXuCczRdYd9Wls2zKbsUHP0ZmsNhRHGujYfskoum4Q0z30cWNXu/ctfdejr9WHC8nhReuG+fHFO
VIhfPU2W/lHBp/qa4l5xSupJ/6pXdvXVHzV5cJrALJBN1f65wppgzUiz76rF1m/cyvUhwp2s1E22
vhU0vfhoHKvCm5lB6rGGzbRBIDP/pHPydgL86yE3JBrvFgLOoYAF8fv9p3C9N7DZQizkBv5ajl0c
zwsFeJ85pXvUOPzvJM4Z2wwzlhev6W6dIf9aXgEBMy5HJa/9Mve5CuICFSmXamu73SHgbjadX/uh
Bml77844Obz/0653eLYEIj6ZbIFTMll7+8Ey7sdsaDZYzsZsW6Hq8v7kN3Q2Rq+jY5rJD4h4qrcE
Fdc/c42ABnNgc1qVi9bbyw61oLmNJ/voYYryZTREFbrLgFTC6vUIfNS4MWm6/pmU3vBCGf4zs8Dr
9+31giWzXYwTUIeU9hRJlZmbwE7lcxzXsYNrXlI+aoPZj/+5yuKyEEJAgPil+Gi8vWxSx/q669ps
h2O2N5LOOfqAaWFSm+6NM/Nfv5D4NSREa1lAz/j2UvmQxbiMVvYRKar+p4998RlHeNsLUclgTsEp
tNzXFaT2G0+WY5K/+W3ZA4D0P1e+eJcVFg6w0nuwRddSzxUutuOxFS69qVEBnYSTCIogtGMpnA9N
U7X6D2Zp/bHjO5JHvR6nGBpf5lArjaai77BmWAeRuQCEwoY0SR/o67yatw2hKzoGaJP7mOSepTaW
PusfOWemPjKhRmiwlhNlHDM0pcOjbiEm3S5jXHWfzd5V81lVmvAfxwbAfeulQYvhMylLYjOjwTO/
tJCUxsj2eYR3i9kQpmmNpCxsRtEu42uPH5z1wj5sQAavoPeGukCpFdZFGX9q7Lo292aNGmHb4NPz
WqMHSDZmlQ0fWgvrlsjgx36ArVqlpw5jomctn6YyzDK3RMM1Io/FRMH97pmV9yLteMFSiaSbgxKJ
9ceEoP1Dd8Zei+Du1k2o2VqWY0wPNBdKq2VJD5CWd2k7FN0WfCgbSFLq0f8slel+ID6FQlEY1fzg
Efv4vKqGvtbUNXRvPL7Qg/p5l+NnlkZWx0QqAjjxq0+GURdjqAplfwFPFSn0W2PptqifpbX3h3o6
DdWkQRywS3OrtI58v4WAUBXy/w0nGF4+iGYlcPYYm7I9Zd4ckKSdFhbuTGPQ4aMGguHe+3Hb5BHN
h4ZQxU1N3EVyxWNdoG++DJ1I4n01Fum9UFAMQt1v1U+SaJyzUdvjQNOWaD9znKmykMi08muyWn2u
5nOi0580TGjSs0MeYfmI9Zat/Sisbrnrq8QPfqigqPLdlJpdtRlHbWwi1bVTcIdbpn7GWFfFYT/P
XRUmmJ/Rpzuz0T3USOAZbZptae8Mt+EgELqBYDcNjOAhaTPfwcZu7IDRcS0r9gjG+inKfKwtfrbG
mLf3iFAhXnQ2hgJ/etTaaeSg1EGgXUlr2WL75fwBG2b27lXM/HBcyXIrxEDRcB5icn4w5HEXzKs9
JpUbGsZ4eNVLQYpjZEvLPkt4cP0QwoXpFJSxedJ+V12wPNlIQJbvg+c0c03E8lD9aHHBkV/NOda+
t0ry9XSE8o2YLMVI2RAEyIW2ustas8ZhTQyNRCqS6vhE4opUbwoNGe7Jw+IimcLC1eeCzSUr9Ijk
O6QSeloU2gtf4yieS7PBNwPIDiJZ2gvvZyFNDUuZZcS1FO2KnAPU9Xr6ucCUKw2LOSCpj8Xs/NQV
9cahlIrZJzqkVcmVmC/SRWl+wNy1f8zFYHiERWMgFjXZXP4WXdbZeKe0nba1ar8bube+lJ+BXZTE
1yCrEOzLlIHl7CC8TRpCsw/1YgRLxL6N2L+FhDOfSkh1/S8vY3D8a9Tstn1MizZ1cCg04hH3Luk0
TmRXgzjWkHS7fT2Pag5BZaE2aoHSGd5KzWlJVmMG/1CoqQQXs6z5F/B+MG3KDDgYoGzOtHDswX+3
PFmzf4S7bPsbJvnGZyFU/Zg5muvvEuFPTTibDe5Wg1nkfBj9MrzUrj49AdI1ATkYbT8k9/0qE2E+
IYF3DAv3nd8s/9Q/FYnu3ftJg2zFxUooOOa9mXyqQZUBn7yE/yCwVB8OnpusbnoslR3MovJO2F0L
q5rJwanSVl5rVcuyivpeE3jroDPMN7Ps9NegWjSxUQg/GIVm00BQjJdVR98SlrWRqLo6rIgWmCpt
v2pGYLD79rnrEvdbXU3+Ax3rNEINGQYtnEt7zLfeyHP4IVQ+kWre4uoUTWMzgUgDn0EtcydsHAX0
pWTXOmIgWCkXGeAMYgEz7FKV/9bgs/1RZRL8mFw9BcC3OidaWzGyPIxg+jUOObsPIQPzKZdJ+ry4
DdS2MVBsHGWaBq+aNlr416TEEO4ZMy1HTCdnfMrjJv48JWVXwoMfsm8TsQj3XlcjV9WWdrhPzcJP
opTk7HHrD9p0DIK++VJqcB5DNZutF/pSk68JfOI/QjMx/27cvuu2cdXaQzRMXvYL+nidhaLxmsAK
R7gQjCtqYPN9O2J4uLSGDPYTdlekD4lRM6Jp0HlJS4+ZXppOfhZRFMxPJnT5NJwHZygfgrSYXqWV
lE95FmMMqAVu1zzYeafZT5atBXNKsCKSweME4euPnFdVjrCKrngqp8U5zVJ5SNy1uf7WxnL6qqed
U+x0ZnhEzBHfcU5JDcNNq5T2h34uXCNUg9sxFhDCSfadsbhnrzY0M/Smpv5IqK72G7DA6I5YkSnm
el3PW7Gh5tEjYgMQkUzoVhH69KYkriehoYtli6RTxVCcDtbfWPIC3sw9cz4bP0TLru4hrbgox1sd
ukznBHduwQGB4bqdV0cRd6o/WjQpcpvLfNC3oiFALoxzLFWjMu+7s5XhToijaJYSmdOUEtpSjzFv
6GbSUfcO3PkHRYPWbXK97vE36ysbs0zLzc5lkATTzm/I3jrbAHi/chGv5pTQnaA6qkrm4ZBZ/bNf
IXWghs/KfEuPOvweUKZ+lRbjyC32ohKTMkevgUjgmYcxfmFPVRa3A9mPejmGBhYAoPABL2ufqXF4
LvwF1dCquXmYm9ajxsroxrBe9ZaHurR9FaJVAiIwKK/rcOopYThx6gZEGj2GhneoIT22ocD46ZGf
qeAEKnkvNV981xJdFWdLV/1vo2L0ES4NRMUXvSrzhHda+58thNl9ZKhq/J1rxlQcB4Sa9cE02hhf
DVFbQdRqmEyGvYnviI//R37y01798sbE6KLU7Rz5ajSyaLdJL/QhAvu1jAMRoKsMZ5mB4TLbkOY+
W3z57KS4KvEDaV82xJz7PjLMWMS0+lhZzUPrtnepwLEiJHvFs35P2GBne38x42KDhcK4DZoeX1Sq
xvH3yHkid40/QcBSRBDb906hXPC/xEu+BHavRNi5nZlvWM9jEDkJQUShyWAtPU5NNed7Tfdn7C4H
vcNtDOtbG3KSFdeHslDpFjwQ3Xfp9dYrRhJLs5XIQSB7DzN1WRAs85pSOmEtN1FGbk2zdpmPUKcx
4dYmxztUQVA8a5mG1UYChupH7eL5jxhEGjNsWsO4bwNCQO56oyOd05oNuzgMReL/ToMaKzgoh6O7
q6Y6b6IqTeOO8xUi0aZoB9560KS1vMMApGKWLY06/dxBAxJhEw/GXq8XQqMwZRNYhJvm+ntmvLUx
jnKN6j6GqhLvuxaJdZg1cZYfizgx+RAVqgeM1DpYJfWcuTmh2lraPNO8G+ouZdHjMVh3MVZ2qQYs
rCWkTjYI/34hZimesamjFHQ8Tps7ZcJSGVTJB1DgpnPSS5c3hLOZ64VUpwNucEGi4SWJD9ESOvVC
SVd28NBCe44LNM7ewKLfuNk06uuiziu0HwkWCbaf6i/Z1HjGY7Csmce+qrIu1AOpsBFx0uJUTMvk
b6alLx5cPPvECQcEuelnNg5ECo3k++3bZZIfHTkE/cZPW+7AW5zqU12hCv6ot0asotmqJR+AOeTB
TgmtwdvR6lPjSBM64D85Na2cHkyFE83RJP0rCPsmq1I28LTFlGYUCjtPU0fytOJQVNmeCc0uDIAZ
PzfYLwoacn9MNsZY5s0OBrEXbPtu0J6KAEfyb37K3xy2mSlinL06VyPr2Si1R7w8DEoDdq52g/cw
lyW5oGruweZ7ypSq1J67ZlEffRGU2cnpBlmAaoMRaUKyf/sUp1NUaLJuzuZimsXRtkfdCo2g4c01
hpqHD0BOXhDltWzVvd1XlDPMw3INS56C0stJutp7gQGvfUXfbMXfFtWJDxJendxrfaf7Nyza/9X8
EuzCuIRZJ8DMRZ/tFIwMBpnYx2Ts75axlC+m0ZlRPGj2Tq/mP/2omfv3Byd/e/fLthfmIk4HMORp
8tcRx/+AGgrb4g4NpXVEJurlZ6sZJ2tTUcDDlcFmJAPAaaWDl6fozLs4ZRsKWzWah8LRSOZApgRN
gKS94FORpKtnM1u4FzJ2zHChZqwYukaSnnWRDmJjJpn7ERdPuz7D1DN+Mgeqd0SDzSletwUvT86w
7zbDOGCSgx+ntJ5bL8/MkzmpajoLBWkLz8dy5GH0RR6VelM/+GpkUww1pH/Tt6JtbSdsFt/+g1Qj
to8GDqCfYCvF87npJuezK5HahDVHyJ+MHcXaB26sZTtpL9hNMpRosxPfaCfpG4QPnQGlN6zvphSY
ekykUe6R3bbyLvOQMR7nNNPljinGcppdZdY7A5GnsU1nt/g0B/6Qfmq1GOoNLSGYjT0UVs7pIP9r
YDgEUJigjFYxrIOEal/MNhEe/B9l57Ekt62F4SdiFXPYNjv3JEkTJG1YkjwCE5gDyKe/H3U3mu6p
6ZLtleUymiABHPznD0p3igy/3wSfnwkK/on27xRWjfQeoyi/gsS/g6UyHvgTzQ2iC+ipvP1ikCtV
oLmRc3CrINkT4Z4+aPPoz+u8cadns0E84TGHJzPpkQFhsE151A+VfdTJRL4Cab4D2tBiYVPH39qg
QXb27FRMZtAVnnNAAzvsm6o3t6lCGmaZATaFmME034mv+ZnGUeRdQYzeG3pJX4W9QVsJW+q302Bg
2ELbR3cPmH9R8lDZbzlFm20A0k0VFxX9V49pOnkZxuofL9r3XgFALrwGqPv0JP8w7P9atJZd+0J6
k3sA1I7WJqkV3opVE1UwDrQ+BDLAhmAEeTBWRgcdBiGBonlNPq1/BzshV1c2rndwUPgA/I2EgW6s
s2xsf/8eZBU4ZnugdvPQ7qqxCOq1pjT92Ku8SgCZUjVsPp6Dd6afIZcMY9gBQJNnYHYbQK/LytE5
wN4x10kfi93o0NKPEzs+Yuuvdm2D7sOabfn545Hf2aWJqIR4jRKHhIE/L+evh20NBZNQgTUHXedv
80ikP3KIxqsJW6NDjxZ7YbYSPvbxqO89LzljMNVYeiy65c//GtUyZSQWaAn2Mb62P/I8sOLtgF1+
OJreSN7BGOGj3WNksI2nObhGcX93eHoH/LUYjJ0PP2lq7rxe46Ez1W4LyPwnX03jQz12XhG2cRP9
EknZ7gsKXHnljLpsHsH9CGj6GUQMUXKcHYuFAmXk7k93rOcSjp0hm1LIHRY9edCORbpK/V6GyuQy
4SaDewv7I/9nBJyVjLUkXYaF3XC+5+HRY5Ej4DsHFOTmVmJIcCjJtcy8Yr5ClLpc20RXYD+KSBal
Fc3+swO59UbY9DP7Sg/cOWytArbBYhQIpiRjO69vBpkn2WpRUXnboM7S+lMABB1v5yz1b8bBGK41
Vy6Ufou7HsJdY3FBo5V+3j/Hyqsw0Nr6h7iqnZ3ZUN+ubArinZsH8wkHkibFVULND15ed/mp1+EU
nuzCRWcjZ1OuYZ1wmc+MpNloso2uvZyLBcnPYy0iYIIlhJvU2dJAl4PLMVzEgxsX8W1tgg2HBRlU
N52cjBuyc6HE+G6y/3hBXux5y6jA5QvTBdOf804F4KZsZT/4Bzjr3gPeDzBZzWpMf9g2TN+VzGz/
yojLifKmVKMkpDKkWANd4zJ4duIo4fuRr4hNwM7bxNqmkPE+mcjii9l/rhEJLhY8WvRFR4p2kqbt
BTuDhlKLcNKKj1pQ2J/H1ppvMpmYcjXOuaJHK7xfU1c2u1j1jx9P7OVjOhYcMygsaHngq58dJoJ+
AUL4Mj0GnXv0PRm9olgItpaB+9SVZX355TAUuOhi8MFbuvCPJGGK1dinx7waALnddNjSEK3XhvDM
19kusfgDGbwy6Dszu7QMYafC0ICfffYa59Zuaepk2dGRJJCuGleYd42X1adYiHw+tHli9ABTUxrv
BT7v7r8eJJAa+HxQX+OciZXQ8vP+OkgcvTap1mw0UiPRTx3ZNMiSabqB2eVGvU+7elFdOtGw0YQ7
fPn43V4+OzKyPzccdGQEhJxtbuwZoznThT5EokFpYFaGxMuNC75oxXjUtb48NG431iFsOf33x2Nf
0oLJYVlYwZwmS+jY+TmCHb81VRL+lo4Q9Qn3m6bY6UanuM7i0nVoR7ppN6qo4Ze0seyiZ9QrsBWq
frF+7lycTtZ2Vw6FCGfUuPkPw1eVeUIqJPRdJhtr7/aZ+vrxj77cZagz4AUv6/5PrNHbt1VhFgug
alcU29GNC/LzdYJfvzWd5r9BBfY1oe/l2mM4ovqgKLDHEIL2djhjULRma7c65AIyow1a/RuJR7bt
CqNN/7Vnv5RQtOf4FNFnM+DbsfDNgllW1tVB2En7Oes7dCP6/zOYDEyINiOOo49JMg1XitXLE5YZ
hUnExm1BXQLcfTtwD8uUM5WkhSaQgzoCVZubziqG24Si/VsdgwU0ECuLlRfkWFqlpda+NuUAig+v
QVyh/lzMOGZ7MMRQntNKwdfrbBaqSQO96mrrYJTu9NLSg763LWEFBxnYwzVDuIv9DieExSdax9gc
S7jzJ4eATXxDCQ0HxNAk+iLrGmOf8OH5B/KDW5xq3SaLwokYq/yKfP3iQ/bZZQmiDGBF8l3pZze1
uivrpAA5OMyuys2Vydq5tQoafqU53LuVd8Xw/nJaGQ66Ak5a6PUvbkgC8wcFUDkcmtQd11U3pQ+Y
I6c7NebXKvPLSUWXD6cGBAXGC3KDt5+TYzcSB4FiOJiJnu6kbUabNINLJAX4MfIL804aorsiOX1v
UIg8EM2ZT//ixgUNBH67Yw+HYInUWseFmw/hQG6bWNENtvO9mOv6NSWf95o5/sUWDr+Q3TNYbl5o
E8/tuCogMM/PgvkAfSx6sWdhfgIDJ97Jiga9PU4Juny8qKRmhkkQJeb24w3x8sH/cLioDpASwEI/
O7563N007rX2Ab1tUK863YtXuY2hcjdm5iZr5WttRN2Vrerya4Ln6LFfcO/CpPIcmEtUpqUTZ+mh
TKrsmBvOYIVoG70m1ADtov3Hj3ixVDADgqPsLoRmWJUXkFwQ02UxvOZU1dUoV35S0RYUIqYpi0/j
K3A5M/zPQ6JJXNh5ps0edF5zJQVaHp/IkRP0PIP28ZjT0MxTCgSXbB1xrARxcR8Pueyyb6pZfIsX
O4mFzmxxKJ9tfNDPi4gPqT/pOAEZOFZ7XX+oOrqwrx8PdKFdB4GDLMWGZ5k8HzK9twu0gU/hpqmu
TmkNJ+yQkBpZhAl4ePKfaJX7xXdaNQUhQdVJFrZF4n/T+X7lLU2q9IHW95j8KgtvdFe4ynjjlWrw
8mV7y97PvR40Axso6+2P01pvUKbo9VMlQXxXJiqHlQk545OP9G0v2+kKfHexfLE34Ja0pFpgCErG
89vxkMFifquwjpe5Ut6xJTfnDrXeb0xF4h1m6kb/Ka0tfZ8OY7r7+EVcrKIADygSLkAxbIvyc/nz
vypPI8bWXyJsOyFhHtx+JXFn724dRVrPDbq1a1nplx/Y8qgQaoFGF73K2ZPO5Hz5VVTg0uyXjf2M
WzjG7wQ8OdWVL/lySsFkFvs0GpiLXdPy5389l184NLvdxVeSiiaZNl1VDngh6X32Ip3JVwfiwqPm
EwmLcvjlRnb57eN5pUJjhL/X0h/5PRcZJpdfwsn39hf0BXW12xTzsRmD9M5VhF+utRF23koGsW+u
kq6wjg7avTSEEpGrB3LbxO+2tzClLdKs8J4a1s1jYdbtK5Sg8QkXSJHvtdR0NQSRrImbALZb8q2U
Y662Ee6X0Y20BIYtA43KG7gaUjzHtR2/qmSJkvEKd3y2um4YcNo1m/1EKxBiayW033EVKeO2phUa
T6D8aVXfcw3tb5CxNHOxAt4q0nXb9n37ONHfzbYkx1UOQTX5rJs7ONS2sSIFypE/ZFkbxBrStfte
z/XU3mEnS/Rz00GjCNFYWw+9KobyqewcgT3OZPQE+0irdfS9bRXla6x7xr0Rz/33QhkuVjZouJ4E
rYt4pc2J+t2NRqXBBGyyGnWzRUEc8GYxOrfx2dTqyLE3fe6N2zJygGJmBAVb04r96BiQmYbZDLbO
xHgOwZA/lhAm0vvG6PRxb/VOczdirkRL2+tjZz86cxfvSKtUUZg2ytM2SVNn8rbJs+hgIxRShF+5
df9pcmtlhEZJN5RDDyrVVsBVEuvawzAFF3WuPetEl+PT2EWyuLcTg2CzspjRLur+4J4m26mj0Ol7
UNOAgBB8TNuyW02lGk4dQuVhVSJm+l5gK+BBc69Vtk7plvVrgeL6GwJ8W1+lY9dO9D1j9bPXkC6v
EmhHr/5o6M7dkFn4xnS5aX4O+qkRdwUK1Om2ajqiVsuhloRJzwqOg5w66+SmElkmfnFkPSeA6N9d
4js/jfFM5AAK04kEGZF4cUj/N7Zw+7WCrUdSqr0zIptPBHbx1MCiarMtreMBNipfmkmQLXjNtrZI
d9uPcrG3ZQNH9GRg6PTfMIn6l65XTrohfs/IH2yPAI+b2Y9sY6cNTm3cBlFtcf3sXf957p25OgQD
NAnHc8aeTJXcMm6A2fJfnsIHeDWTkRfjVj9ULd8ade8XbLmr4bWvlahOFSEM8Ml6S36HGuCL33TM
4+yTQ1Cj+u3QJcowwQ+8aE2MnBvtLVFX2CH0WUFzm0v4bqTAohhX1vTQW5hibmwLI9TDRNqU3KRi
hmEoWQPVOrPrtl0TwYAqCR/cwT4oewCHpmOtG59ZuJr1hbxiWv/egNlmmFuj/YtW3pivxbCwZbDN
s83V3Odd9wSJxnwhkL5QD+2Yks5Z5rrxmMQ9PKXI8DV3PXnsLF/TKRq5MWDQ7AZHU8z2fwj3+R5g
iuhN6GWz/DTPifskiXLN1n2sO08gDip7MilTiZCzPdWucqDB9lCKxJq2JKnljRb6djkaiALgUQ1r
ooWC4gelWfsDNGj+TmCe/p+eSHpMQwxt43vXZk1Jg6H1d4jBAjyJrQjn0cgYIxJoLRTOa+XA3IWX
PfAf2kEnGmJKuHLiTNnqn/NMLSiI6pybUZfoc1rVO/W6JRuwONWo9ebQxpV97c+thcuwRwBtiHNH
f6/aGuy31ptZftNoNUAiRJjH+nAGchhYD011A1IW9Ru99iIn1JULxGDiV35EHsbpZyk5/sDbpSK7
AUZTt8KzNTgZva2azUx8kLONisrBaccYM3J90zn62iYkM4XgN9iYQqMqvw72VNXhkIzN1ymoWLQR
ZfuLlYjgW9oPtn3rmSJYYxno9EetiaJdUNraEsTW9nLPxbjM01UOVnWsZjPJdrATqT5kpVWmClPb
caELdlX62YiLyT6WiHjjg0li6KF25r78VNH+rMwVJjv4TUPDS24DO+unY4+Q56gBRxtEp0WFu1m4
1M9BDpdv3beSwJqoNUaNHbm0vpGPUhMJGsCk3VGYpt7ah9igh7HCC5z4plaLMPGCD6Bnq2Aoyi+B
5Hh7sZPcLB6qvvXaY+M3UEzSyqzkfc2+o+1L0plfo9YxZoLjapNE1k4atlpbYwd1dYJGh/aTHq7/
NRBm8ILYmgw/3OekhxUIjgprKJwu1igC8vUBKrQ/YrJmWyj9DK2De5P2XHHvp66LyrsW1+/xxA2f
zMtQLnLLdFUmRdt9IxKxSg5jYLY3uR9k2Y0cGnWUepzrn4dA2ZiN2oWxSmpT69eT2+HzPOtDfbAM
vATXXGNMeaiGoUvDEcVtsHYoz74o0QRPNt6Q9r4pJy9+iUo9HR8WItI3NpDyZ2fF2u2cJFZ+jMn5
bL46XObGDam8bEban7xDv8Ll6hHmj1Efez+KdzVWmslGxzPd+EGFpGGhYtYl7jORftB6iYAUl92S
RBgSHk0H/kgyexh8e8lc7XAAnitWsrKz7mY2J+HdYXw+Nq+9G3uvmIyW5ZbLvt3t9bnr/ptaAZe0
rCp89FjkKb1Sgw5puV568BBiKKB2s0PG2E8AobFau35uvwZ440fElqrY2MIvNuy1coVj/Kpi1yhu
gjmoIzjbEHrzl6jmOz0gizTi35jQmPYqoxf7onKUPXuRzI0I/VwOe4N36B8sLXGec/IdUhJPJ52r
D0BXfPKcSWGIXTSatZ80r7bDMcE1+4Rty/gj8RK8T1JH07VTXLu5ONm9l4swEInt3USDr+8ShHn5
tsRNXH/SlR4Qv4ujxArCgi63qMfL4icC4FpghF/b8HQ8gqJCBR/B3RE1Yxvb5XW6oWrxysQzstN2
pQ3FCp4+l/s7diiBs54Q5SYeOoAHqU1zVpF00HbuujI0vdoJ25fPmpXC6Ku03o62srA48GvswrYw
MsxxbSaFGe+8WU3plhqR4A1Blme6GgxRTbfFBM821EbR9BuD6Nh+7Xad86KCcRIhXkP09DGP99LN
WAb5z3qqE2ObBwOkty7Jva1vxwNljF9GVGhBDePT0gIM3Cev/emlZLUQ1yr0/rdXetCMyi5FgYWZ
ITDJEJt+igHubJjdypVzepsVVe4c8BdP1nm05O5os7IajFMKd8L3x2sdbDIqK9pQAk8wp7zMxQy8
17zkO0YTObVuPKr7DKSoDZ26cvt1UviDf8e1s43vCU1O+y/ToBU7ifkIJR3AfbDTutYroN2VYoJ2
VbeLsHpVBdmkdStYgN4DOpCsusVsyxs/c1FOnyuui8VeBQ2R71QYZr0erWr6qpUD/OhV5ebSDAd6
ytVea/XBWzdJ7mgbJDcwv8kWqdZD4aghHBGTKySAUJIKElpjbfxFADGuGV5VWvaGjxuCk2/KCfwF
yA7XBku637PMzppNVKdjxk4FgrFWpte6+5pkh5Mg0UmE9Wi1t4nltu6dVyGzISAdqml1KnGAsDeu
Bqc0jKnLMObQUgOmbm5bALKjHxS3sJSrBnwp0uo0LCmO5Q1BIWgeFMxeWAjQdJeKGyzzU01DyKF4
tGvNW/iiNTszzmsTBNymfVRN4WRro/QLAtE9jKs2lir6e3dOtenXOGslJpIyHQ+1njUwtSRBHoSB
EELShhYngflQBWP7adZFn91AzQ8ItWjbADMlVCilrt/M0oi/u1jVNYeoDyb2LS6A5mcyOch8hqpP
7YnYriXzACvoeFgJrJ4wSi1rGuu5mGNry4nay7WfAv2uO0IRxboQY753Iwz7b2N9cH5C4q7oP3eB
F+804hX2CT5KpOw1WUZUMzwV/WacR80K4YknzRr3F0NuZUK9Fip4KI8MTdB3V09ziddS4447PqLa
QfqSKj2M2sDK7qe8JTmL4EcJMFLFdWgOagjucKGmXLLjuDCe5bzwDXPiObNjHDVT/KSyvsURE/Pm
vSvyRN+QaMoFz4BRaodlBnFv7ZSlTisWxJvUhpVT48nOTlYHRTgQEiwpRbps/OlrFCSrvPMdtRFB
kBNEYwinWpGn3E4H6hGz28+LZnSuAxfjecDICPYkLZMVJ1UX8Cm0hblpE0jrToZ/8m0RkHa/YZaR
YMZ6w02jq2b3Ubom1eeiYRCndpJtjVLFRRfTdwrJSC5VwmZFst6Y+3P8aA9ttA2o8gXe42PQPHuR
OaRH4kCSR7zavWmTT8j/cB9KUfbSjO3TcqOSIlfh0PRNvm+JOXPoXIOL4LJokKG9kg2UcIiZvROH
kcpgTsvEdb5F8wRHMDJnzd/AK6RyxjmmUkRed3PncInUEiOMM/aIErcUJ89uVOJ67a3mmtjNmyQo
7kXr+yT6IXahzoWd1mEKGCud9yanLByGJvrq+vBjVi7apfWccytEgQJ4GlajKryjiOmPbjI1DN+n
3ia3Y7BM1W6oQCJmH7Ku+4whRQW30h2H7MiR7m80S83F2sBG7bVhB8kiaAJu1/zqsjL9VkvdVs8y
L5Fz6RHatGJMrF9oCOrp1mthQu5GoxDfY2sepqMufZ8EHq3Muk9t1HRHiSNOuY5HaY37rDPNLcbp
ARzBKa6Toyw9UeqQvQkH3w0zeYZr4UwlB5mV9JAFAD00/1HH5rw5jty/ftSzMH5XiYsOIfftxt5Z
mFJtFQeZ3ATKITWs6C2NmPDKSuo6XmF9i4SE+hwKndmiESMVXOFziB2YvoVMmM/HAiCt23pzWak1
lxpnDCFLlE+TrCEcQj5wg2kj64ydVHdm+4Xo+lxtpgGr140BadlY1xYxwz19R/lSZjzEVsam5n4x
4b22T7VGIiS55lLaazE7sY1faeJ7KzshSiQ0kS/N36PWVeqOQ3js1uzc0jkMYHDcfB0dCladaYQ1
w2/2SDiA/p4d7Y6fj86AXUyEWJm7/S7D6q5dpSm84NUMESO2V7XMZHE3FsIYKRLdudtw0dEJpBSN
Pd72WdN+QmPQpjsXJ15nt3DUj6MLI2BFZguSDwfL7no3G3jg0Nwu9Oo2Y/H8aBI2CpK3CY3YpjXe
vBDQsehKNpGFP+td4Nad98xBa3hPIjEo91cwbpofRuS06UMNp8K48duGIwBjhXq+RTRjwB2epkXb
6NXBT3ZWzrGiVHGFhwTV5EqvJ2i+TYuiYpP3Wp1sVSr0lxZOox42fQz5NsLWBKbkNIpXV6Sdzj3O
1Tqxsska0YorjfBzWhGgmW2jRV/oVLQgz5thOu0gEprs6NjqZr2NoslYQ/8pwSKsJpza2lsPnH07
vkNgmaFLNh+jdufA7zI8tmNYZ9P7NHADfIvZpVHejqUVcHe2smJXFvTeM0Py7fp+/DI0cXBlvHOU
kvEgKUKswDoPpPCcVzQkQm9omMUnJTT5zcpMG3c/x9ykJneyMOJV/hjJv97Z2pCLK1N93rT5M/bC
XqNLZoNRniHwmaq1NjIZm7tKSlhiXB9hnyPm8Kr5azfK4lnFjXr55wmG3YFvEF0qc1GHv51gWgKp
P+VNckoimgOrBDnpZ3us8QTqFDaPKdImcaWNcpHlxoOSooxtp4+tI1/LMhF/QcGIok0jEHN6wlAz
3rRVHBEAmXUPlpd0a1e5+R4HtyrscRE2ACrRCXu9G1yZ7Xfe9MJV45aNPSL491lLIUVSWLcIBU7k
xFovQdQb91qp5AlgCG2wE6XqGHggxE6AQP7jOb+IRlwmALqCA38Hs4GLlMgW8aQxW116AsUt832G
+IYUVIGOANBWVE9NjpSWFd5gyTpX83yoppj1lQkNzVI3DlgnNea0xbEw3eLrQR0rsVqusHQ4weJO
fwxt/K/uMAurDUM0sHss82y6xW/fWWPMGWtcJ4wyN/PhPnUNQdHk5+hC0ORWu8YDl/wsOcHa/cez
dbksIHVgk+RArYfod24f4Fpp66cZuYtWqRfbpi4oSDQNHfHKS9Ju15Z1PhxTu3GvpRVcUCDoLiJj
93wYEPQ0SQx4+8xdhjhNEOV+ggTDVQ7ELdfAvysTCoAQOqo+T/4UKkMEZGJYsXIb0w17wNb/DOLQ
r/Tq3/019DyhNEMhpmt91r5oPeWQdaERPObDNqHsn+cjrQNCxZy+qp5q2GbdacoaenSoh76nHqZ5
a9g6SDENlDwfv5SL1UMRwT/c0Ll7ObgtvJ0aTRHZHZiduEkGJ3828zk9tMSxYV2JJmc1ZJXam52H
OKe0rrlsXxwJFpQw6Mw0YhdXyHNnPqzKqFUg3Ry9rJRfzb6JtiTRoB6yreGEgPeaA9PFo/Lh44gK
/QbzOOR+Z9uygRvjXFhTdhyJCQzjcXTunbo0bmd+I5/AgkmP3QuHcnztjV+cvYy8WM8YGFijEz+3
n1F4yLWNHeTHVqGKIDzVb9JPltNPChXvH9ZGL7zQnaAAhX6sing9TNx0th6psbtJb9CYuVM/BZsm
G4rgJdWUPu8yqhR767h5Gu/Igp/sQ+4bWbGO0Kpd2+kvli4PAEt3iQzSFxLR2VdSzZHXFNqcHyfK
Z5difTTdzwhSfX3Z0bz2F2kGEpNNLJOrKwzh94amg8p6gX1Ki2rpe/51xlTzlEVlJ3Ka8lK/4zXJ
JLQISXvSuFCnIZ4Cv8nYuxZMd7lIeWJIizaviz6Sa56dKjLCg6HxJwmAqU/WyhqzcudPRfoZO8mC
uw2ssZ3beEmCQM/07zIyPfB30Gz3l9twDH68SN/9NWxbJlxCiGowf99OgmPCKPZnNz92rRbDZFrM
pwZyWx9tjRN6hejEXO6OwfxMWiOZNEjj2zREcTun9yS5d1dYXO+tpCWAHKLs0gk+1+C41dgPutTl
sSOiLnHbYbM44a1kGaGT7wXSNc8Ec9Zjk2vgx1OxbI5ver8oxlBAUFkhQUMTcraV5wg79AYw5qjF
Tr13Y6OcVvXo/bTbUjx9PNSfGvF8LAdXYQf9DPyb85qV61aBOisroQ3E8mBZueasi7xNPk1xVpaP
BM6V39Dqa/GWrkqVIJjvDPFVw3HbPtm5b5rYLqQ4siZBU7+O7uA99VacGVvdGPXpy8c/9r15gT4M
1RYvNDx+z8q/vJ67IcnwcxkBBR7bWjynU9PfWpEbXSl63h2JOgsGOlUP28LZt0hbFpt7UR2Fppvb
JbSaRk+MG6CsFj/2jx/rnS+NLWchEKN3gi+y/Plfqz9oW5pKllEdEeZboE6eHNUBoo64G7XGoDuM
neyXiey+Cs8C6Y9XPvR3nhU+Bb0Rjig8rM65DlhuzEQ8ZNWxq2V638fSfWjndvxm6KO1/9cnZSDM
yXyMmgHJ/LMtViubwW6nYjgKhIvrrENSphUoUBrLzG81zY1v9W5+6k1xjaeybKBvvnK8nNhYKM24
m3FDPHufdTHoXgQYTsvMT25kz/cMSOPZV6byYh9H4YEQ22EhAT6QxPb2TXZ+4iam3vTH2cuNjepw
GChEM+9wQyOCoGnavRL1y8dzuvz0t4/GyQHr3KdHCQ/bOdvE3dbLvMp1MEo19QS1bZfXm5KOw6Ou
kPhwXS+9h7JqHLqjkaAMzpq8++/jn/DOY1NuwJPxKXaocc5+Qgt8HAOhBgfhuR6tX3zOVoY5z6eU
yMwsLKEMr/IeH92Ph718qS51Dpm96JcY+TxlWy+y1BmpbY8liv94ZQxa9snqIE98PMzlwcS3Q9Go
w+dCHAnD/u1b1ZKKfhhi52McwDl7wvYFgfFM17B8bubAwEI7IXoyWQWJoR2Iyii67Ug1Lla+n+PF
sq96ZJyfP/5Rl299YYhCXISgBBnOW+bmrz2jqaYATyptOOa9q1Zm59TIre1MHdhlCmuFo0v2GqXR
uIGIVh2sDlTg4x9wOfn8ABRccNyYFlR7b3+A1tNr6p18PBIJZ/1nTZrVr7Tcnv95Rfk+1EmY1Gi0
cLhe6uu/njN3x2ZqK284DovPR27lz0jK/A1ElurG76DTLU2Lw8eP9n+Tt7drCkCF2DfXwIR2iWV+
O2pSdbQ5XFMdJ77aB9j5VRXyMnSCvesFa9Ug8j0mXmcBtyEipkA0FncDuMTTOnIsYa5IzzCSOyfR
4mMx2BEJu3C08HshyYbSLmtbby0NFekhWD+YY4OGGN4NKmebsqtFGOZh+P9Fx36oDJXsjFO3+Gag
vVL+QPTaHOX3kmCn6kvmTwEqeho1c+gNXf8oyD7lf0VVXX2hWdbQJxiTxH606ZD39ywof48bfGZ8
N2A0Ba/zgF18qDT4I5s+GUb3hhgTfEYa5TYuncOa1m7ixrrcgDJ3fGRa2b10kaie8QIJqmPtlNYP
8JN2AswtagJO2R+MYu0u/PiwqlEawOHs812lyF17oebUXgu6s8F+kcoAAzMtJE37HbDhINXvuFTB
DbZlUAr49jof7oA3B7tB77nA0CAebgKVmEsSUdQ82emUPWYDOXnouqMAqs3QOgOUiSZTuxJN5yP2
GDSlwbhZHwDOPQgOVNH4ZTZVZO5oGKfqNUsxx9gopQ9k06aQXQ4EVKEAbZ0R7krjWdotLevhS0on
pP6WjMHwECE1j9aN7UCWGLxZzPcVQTXY95iNNz6YVZxpK7jHyZeIq1YWCpdQzA08vdo/4LiGPKVO
JST2NiFdaVU4iWx+M0m01OqqiIuwT/3FD0R6/vcoz/vySnVzIZsBGMEnHoda6g2wCufslojBsHKp
LQnttkb9GWcYEWNhAvpPUG9rfTWhZkyhlmIpc2vlnjKjEF/35QOrev0+dwIBJS/qeoW+CD7wVnY8
/SGNZwv/N6KudRqlgVXN1zbipe49W5bLr0WDDcaBTvrseM38RAyTTp6J10NEcdEdDgjC0xJySN8/
RYmnPnPtLCG6NvKuRfWyh/ZiHDsicL87Upunf63T/2Qlc9RzANmUNGfnHo6NhexMt4FxgY4tjWxg
lUkbnXUgjOnKYXeJQ/Loi6XD8vwcQvrZpQDNOqwUr2iPLG9eFOcPXiel3Qa/kNgOD9KATtH4QM5e
XsrPsarjbZTDmLzy7Sxb39k7gJLKlsnGzx3l/KoacFHsh6hFFdBO7g5m03BLPGSyya3SuDLUBXay
QJ3ACaA21OHoMN7uwiZ4ESXHiGdrY9af8qyAyzOIiZ0hL+PaCIcqrr5+vPVfVDIQTbhXMMmIybgd
nx83VeEhVTPrJSjC+YTJUnmQeqrdmqWcXzVNQAnJquzad73cbN/M6WLxYJvU4CC7sJrPjpt0KMwi
wOTqBNMUahTkBvf7jFyPHo+bdr8wA8BWzEmctgkpbqefIx5z8XqaOy1ZOHv6lTP3Yt6Be7E+9Q24
3VwKzpHEOSfRVAjPObVitg4zF5Ztl9va2jB7jb4YyoWPJ31ZtmePj1oMrcUfQTJFxdv3PA+u19hN
bJ+awXE2nAfjrzQ3G2M7I8ooN7rfpp9EnFQpNqEZTk4fj37xymF3Lw0UWpUcfkTLvh3dnloCpWCL
niKHRdwjGUFB2Ywn0hkhFQAZywc7KLVrpsHvTLIPE9R0FhEVitWzYZ1aWf7Q++YJxlcQSsNPmuec
QvFXHotCf05dM/j88YNelIwu1x90PgQRwr4G0H/7oFOMHk4LIuPkJZP57FcO7iZQcnbt5Fm/UKEE
EFOhs9KwtM2dTaOsuqIXe+c9Bx6RIQ5uvuzf584eYmwz+nKWcWoSUX6Vqre+EKChrSHXa/tMKv2Q
u6K+Rfjc1Vde8sWuBfea90vbCFgUjO1sXZt9J/mXgXHKpm5qVyic5kezCWhwCxDKK0Kuy62a0dBD
oLpgPJca/e1M25Y1lj178YnFukDNWrnJar0jRpkad12wr+21oCpea/geX1DHmONBmSr95+l++yvO
ntkekjaaR92A8xqJF6d02TKxirLgXkZq/gbMboeVFKJZiaAQ18Tm7804qgYj4KtjhZ3PwSShlBSK
GVd95IU1tBWolKam7xeb9uTK6738sgguoRepcxHiEnwu3BfSlbpb4wkZYxRn4Vbgw8wrpTjQh3QT
iFN29yvSsjm5zaOyvybBvFzKYHSorNCdclUhRuLt67bSeCqREbknbY5gOwsoANN66hOMbSsvWceV
6VzBi98dEVIhnyy4EVfTtyP6kLKDEqz0ZBWy2uTol7E31QvjUxU0Ljx409x/vHe88za53wMxcSIv
bbVlE/3rGmb3RqSTE+ydaiMPTtY8WnIjtSzSIQJ39ZXB/sfZefVGjjNr+BcJUA636uS23ZbTeMKN
MGmVc9avPw99bqbVRgv+sJi92cWwSZHFYtUbPviaGtcgIkgO7W06WueDmZJsQFa31LvENB1v1BLz
BXTFfKv2c+Umcj4gom8kEcptvrXy9LuYJ6kVfDKTvAbuzUUBZ+gBcNTZXNzFRaA3ezkZZTLjZC6L
raVWYPOuL+vFd6TSzY4lIKgmG3ipYS+DrSa1kStmKnxgFD86QvVN7rDzCo8pOLrPrqwFYcFE9IME
RzG5eRYrW8cW9JKkvjNQRNuXFScTwacWn2DN2ilFonxNpDD6oqS99nR9ppcLCwRL2BKIBiVxcbGB
nF4yekOd6rs2btUn2Zw1L5GyZBMD31ozVrm40ZmlTfZG5MXtBCmt81mGGZHdifT6js6bfTSCNrmt
uc1Biva5OyMSWblqXK1VcT/4lo6msX8oGKOuoS1GRQgty/JgRD0gg5y0QSNZeq0R/nzpgQ3tgBx3
K5vn8pqBtQoagl4JoQBGnFjzfw7lHEa2KUlKeyf5evoM1smvf5systNsWTOnzIdYqB6/+YaRfW8y
P66PKMH7oUNdKiro5Hz2C2s8gUyyVxiPVCMXvwYsNUcrtKe7Go1y5NwERCGYfpO2rcXby4KcBXWX
pysZM/o9fOTziRdt1oU1svF3ATWE7KjOiFrEvexXB3XIqezmI1Xy7agF1q6aTal+lWfSGcCRhT5N
LliOMv5yffIXIYtfBBxFgROABseFl0+Jgp0eAkW/K8c2sJEdUZoU3WGeSHcg33FiCwEoRpsgzKP2
kPPytl+v/4DLPU+gJGrRtrRIPZY59JTZU0CzbLzTQZ69jbbW5Rv4SKl5M1eRqu8jSKLDD6O1tdVi
gnh4/pO+c+khu4ByDi+19+6ddv41CFitwXsh8IBZV/NdavEJrDuAq2ALXAkWUpVvsqEIkp9jhwb7
LgjmAgIKnAHnRYlru3O2JQZ9ADSYmqWsRPTlZuGTYBBC1q7jTs5vXHL5RzGE3vuDFyDqrTeogUg8
HN0oBA5+YxfS4CHNhQwTpfkxMJXd7FPgTd25sqriKLVh27ktMWNeO76LLcNqsWVIkIgYJA34mJwv
mz/njgTvD/IZhbzJHShhNzdh2kHJqE1ruOsnYzoZClzFfdlPSC5d3zCX60KIko33VzzpOBpY5+M3
dFMV1kW9r2ytPGR8BpPLAFGw331uBQcV+Zx070xpkmRuqgx5ibZGLE9bp/XHjaKVq5pP+mIfsSAW
rxMEELgOVY71+Q/KsUX0QynGQROSxQ0aZNXkhuDn166HxTuIhccGiE4JUjVEkYtLN22dCf310rq3
UgnGDkwPfEF7I0EMPM0Bl+36LC/MTQ6bMnOn2fSjTTU2Vva5ePn/P0P0Lqg4fMBl7mhkV1oh2feJ
AYzbzSR+tItWfNMjro1dxMpwl9uNWdO7QJuEFiOQvfPVdVKjrf3RtO87XUUdOpmU4qhLPmTIIkw2
VRqNW0tSTISk8aReuak+GhsfdfqbFHPQoBFX5z8XVdRVWTn2qY07MlXtY07pij6UP6jHMKkD6Qap
nsBxw2jKXwSsaw0Ts4iNYqXBFcARpY1AUrdsG+swafuJB+m91GTGrR70+ZaIZexnSWk29TRJN00Y
raUDH8wZ+Smk1ehzcjWYi+OlEPCNRG6de57jcbVN4cUj9N6V09bUo/guaCA9gGcxnrR6UNSVw/3R
jHntgrxC24LK5GJwaL/ocFFsuueYljurd9KbKfa1kykrX5s87HdU0O39SkC5OFdo7ICTJB0RjXO+
9vlXBuUWjDNS2Sc5CTRk+GO9sX9psq+8FoaO/Cv0KCdzI6XvzddcTqbg21iXdCjpw0SPmZ0aL/AQ
0/R5nnuccFIjmKBHTaOVB19RavLrEirdrHQbRy6Fl5OwX7k+g8sJoIojsn4HIVQhqHA+gTGcU3ya
QvPU4ceL6EqpNBb2EDDZ5Y0Va1n52maa3NKy8UdaQcgbtLA7mk7DO+T6L1luHh6R2LbwCmH7kOpY
4pf+c2AKZ4QPQxX8NEE+gavtSDOiVegbo6eN6v1wKCtraG5wvpWzH2pUOtAYrv+C97bxv7c69TAk
Yekt8g6SecEvviZqSzlk4Eq+d4CvB9tOjsrgZo7BrblxV1nS1g/m5C7GCjg4UtVUvmAOQRBxJ60J
jLehgBOgbRKHftdD7XNAkG7NC2veNHKFt6mLIMqIcyy2mLkHnN8cIZgw0GsZhKG5SxUgpXhhyqH2
lPnDbBzGsR+/GaXSjUfL72QZM5C66w+BkRX9LtBD3I9bVQ68hgQ43Os6rNxNmzq4N9nanDa1m/u9
Kle0rzJ7C3Ukb12ya0SYtaxj8RwcUV5L3mNt6dJuS5KtZDQWdK1eM2Bo6MOQKk+pHIzHOkCV2FO0
Rq13SANo+hYrrM76Hg/z/CqH4LgQVkYp8Ob691ieaLQakBLhciRdoFa5VFmDI2aFmKeH9wF0aWVv
qH3lBZUmPTSQZ7ZGhn8SPryrNcPFowa4MSdZbEFw7TRELbFR/9mIOB4MWWOUzr2NRc2mkJLm2OQF
c8yn0XxKoMl8sr/AiKRDvOtFeCINWIrA5k6sSYkaO/ddbthb36Ko0eF4sCUfg5J6fVEvciAGMyxe
3g6TQyd72dlPRppHTV2GJ1Bgs4IAdgS2K6TVqrkzjb+JipVc2NsqnlrBibLgVlvtJCfbyAjDO3GK
05WTf7ng/CJwQDRZxRpYi2OHOxbN4WAITrldG78mBA2+8IClEd0IPCcOCWvFd5Fmnp9zBiTs4XBM
Sw0JtfMvTC40RohTBqfC0No7lWH3NPyiW3MYjZVb6WIomAogk4WNpaiKLkNKF/Y+rxA87GsQfg+d
Go0P6D5F8OaaNX3Ty6Eo54rWpjCXFDbc57OqsSlHPlTR7uH+FbvJiZV4ozm1cyKOTdLKNro4m0JR
k1onzx+Ze2+5i2QVRdSc7sZdAEF1h6oeEHilGG7RnpxRfIiV56431iray8sKkUlKcfQNeAbTjFtm
yz1aHB2AJvMudSKMhdqmcnZ966NbjftXm7hSiXrqIKmdW+vh+N3JJ+vx+ukRa3i2c0ip3q3jqLQA
BDEXD5hxqLuyqtPuJIfogW/TRnPS+6Casunn9YFUkZsuR7K5ku3/rwkai69ZBYlZJcgv8BxCq3HT
zBpSLEOo+dsy87XHqcDqyK0mpQx5xMFr3AQDxg97PhY1cLeJUlN6VTqzrE+Z2iu8LdJugJ+kFxDf
7digRw9J0nTeWt7ruasBaHnzA0frrZU8+OJws2IIJqE/StEPntBiHkpdd5Rmg+ZEdaS97Rq0auok
Um59uC7/dZjv7K4v3AfjcX0LADqxlCbqIpgofaPUihk2p66fi02q+9lP7mJ1gjabPWZlYa5cUhen
jkq0CmIVcAFMGRLf81OH8o/Rk462J3uuptsmMnF3Gs1k/snLb01S9uLQibG4EEH0Eb3onJ6PBQ7G
ie3Gbk9yVasnJR6lPfa4/h1Whuq+6YzxPzUcp5UPeDGoULEFnGtA9MKffamlKYypBpjF8imw5nmD
uQp24uqQHJSuBF8HxMfa9EmRrJjyXhw0MSp5KVpQlJZoTp9PFe8zFR57K59KZQZRKBnR9B2UYXi8
vlsuvh7IKbI+dovQJeUKOh+mpEema5KhnKx3cy8117M7gp75pA6W8tmdyVhiQ1LhZ1bU8M7H0mUy
6AjC7WmM9PyWM4DIv2B8GtG7DZKZl2+fn5yoGarABcFLLvOnUo6og8U9fO+pcWSX3QsRHoeqEPH1
YFjbJ+/44LOIxZOeu44khgUCEbk46ZOdV4k1GcnD7AfYp8U15eHt6MQd7V5hpzJXleYgAWXUb0Vp
Jt8AAKFJgMAjll+Fg+akRLVR3qjB2D5rIJXKTYaVjIfJTzq41Nks6UdPpRc7C1yn09/NmLEVp9pK
+x+kpihF7dOuhHfcp132hlmi/YzuDVkwliPg/aGYR+VXQLHSvKbluNQto9oGJ5FtAUGPR/fF08Wv
wxE8Q6CccPaQG4dXUm3Pw8bkuTbhJBja2LoMju5RawvgegSB/hhrJdIKsc7rhg4pCty3NUZK6jGJ
MI/bKLFhjW6WJQ3mmA3l641d4fzyVgxZFua7mi76cJ+l/YigAFpQ+Bu5RqQW3XOBo9z4nVxfibZ+
047SSrQTue/5N6aVjfQgtBeLAt4y2hEJmiEpySmmJKxe9NiscBfCd+Wmgi7IB0Coqr7xLVH9rbmo
5/1ndzQJK81OXL/5DaYjgv8/qTmAOxvPjtI/cbsV4GvVDtefXsAVeIaDIrk+2uVkeQqSU4HRoINE
B/B8tEqxBMCoUE8lQjg4dqXhztLxLHSkOLox7KQ4IgaEAkaarNkULNscon6LJYZO4YZ2hygxnA9t
dujLdOGsnsw2iO9gGUZHNQ2RW4gRyXfDasCOpWzVE7Z/6DVPduvSUm/WigMXdyk1DV38o/McQidJ
Pf8VObZ7ehf3+j1KebLXdGn85EcGAh1JMW1UkJDKyopf3DVEKWEbRKcOzwAwV+cD9k5h9cXUosCU
JfPfqo6/D4KKhLiVv0HQR9/Ec/xJOXpiMhgIjE9wQAYjTzvrfMyotXG7bPz4NBRSdBd0o/kLUYIf
keOsEQQvlpORqAiiR8+VButksZ8mzdflepCT04yOAdxsxS+rrZYPk8npDbofGNq2+cqKXlxwjAmm
C7FZuDWkDIt7tCv7Bt9WPzkh7pIf56CTwDUNxQz6VAper5+XD8fiwGgUwwxAL4uV7EPclMPYTE4j
Em4uaqjKTw35xl9aHvXJymX60ViEWyqYVLP5dou1LBg9C3Ql4WyWhFQo4VvflrtjrEjxitD2R59N
52ojC4IUfDEt9FXoaPtZStApxbbv5FM0oMFsYNNYIGCntGsktctjQLQh4jAmuQJuVudbEnWIwALI
kpwQ/YjfjCi237BMaHwAwHHL6cctzA2mkrf69Q94GXbYLRxBcIAUkBXctM4HnuQ0TREi5Qs6ffgT
jRt916eNkJSM7XZfTpOFKo2jRJss1lGxQ7DxTYXGt/Jtxbc7u2TEryBR0kVdhALrIvh1qWH0ON+x
4J08PuJ4eDLC6k8SjL18rBFBdRFumTUcJ4EmUt9aq2JffG9KuaItw6lBUQGG2PkizNboSIgIT57e
pgWKkmDDWtRTMOo0qPTJqArUaW/49nZl8S++OikhpQLKn5QJoZ4vSrFti2VujdSOZyVRZZtuXknJ
i6ZVIJc2VV32RQ9KMgSE0lqT8qwI8Okdmp1ZujFR4lM2k2/Hf0DPI4XZ46vtGC7vaGu4tTIjne4t
NKx16HtW92vld4tjffa5ED2mVkRyJqrglJbO12uwSmrffdU9RNAitsU0dfSCQ+jxmB1qEHCxRN1Y
qB7dhY4ivURJ4RxQzi3bzQAKRN4g3xe+tn4brOyipd2LAryE1ppg5pI2CmjN+e+ajdbxC6nvH/oI
jq2LxlMablCFM4U9NCak4F7qL2RniAG5OBJU+7Y09WY7NrUdY+RZluMT7nDiF0aqE3vKGEvKSsS8
2OngUgjMvFbJ0xEiFxnIP/lMVHR6Ibdx8iBPY2lvQk3lBd8Z8UPWwI7bFvHQ6EgFdTacVLR3m4MZ
4qa+ckVc7DtIsFyBVKfgJ7BSix9hG8VQxWndPpgZ3ccuVKNfRlzJaPQ4ufI6ISKzReVy/np921xO
nccy5Q3401THLlrUrdHV+Oaa7UNRNx3iuH5/NKd4FCKWCboB6qYwsngrTaX9VJrWmnnCB6ODGgC2
AQKJ5EZdRNjCp9TXyU73EKBw9wXFBrnb8wQeMDvl9R387IuwfaRoWwaboU9HvBUryqFP15fgItCQ
y4KCtTj1ggO5LFUUdN51boD2AX0ef29LYeWyjac/dqP4G9QU6++fHk9A9qD4mJYNBmtxIGqrm1Pc
G2KvQWwxcMep1qONkyflo4Kc0l/Tn8rkcH3IpWg5hxDQqwlxFYkG0shl/jHZcUGLrMu9gDTXRqPX
nwLJJamUNEwqOx+OoKmFNceuRHB1l42S2e1JfesStz2Qcm+GGqj9vYa2RQRTRK9CeVwJFBepBIwQ
+qTI1NO3BKYr9so/h3AqkGBQqyHyVLS7kCVsJpxj8rrz3xJ/nKr99RW53HngVVhlLhb2H+XM89EY
PjbGoSo9x8on6HMSOmZOZHwN8FF9qVr7O3VpaOlhb96iRijLK4f9nVh7Fq1J5MFA0OMSSGwKA+fj
13FWAw4ZQq+AuOIl2GRqGxPGVfQ4mn7ln8JRn7q3EPZ8vkVAOS4fwj7RcaAnuH9v6mTybywYG28E
NDQokfZ1AnCfPMf2KXaWGF5OOAyg/lPGqF6NMVwhzGXV8WAnavHI3HOyUBDYitvICAE+5OzzE2WD
+ClzaknBpTnKn1p8g51DBeKz3lojosPbpkryfOcXWoq4W6k1UAHSUsEIs/GlF4QY1fgJL5D2l09T
f0YSNFYQUg7QZ7+fFWMmjlSJ+opGnv8GQtDRbk2hF7mzUstP/wZd15R3iTKV2hfUpdpp42hprW1R
xwr8bQNxCJmfFgfwPcp4PHwkiNLlfqL8MN6W6Alat1rW5A/UGspoY2CN2xwl6E3asY+hantsoULZ
j/2sYTqFyiQ0NylorOd0kMtQ+vzu4rmK5SrYH6QwLtJiGRg/kjWRZ7TtcDvVxfiqAku+93Eo4PTp
TfVXSipjojqjRLjjhqn16SsNxRwKnjzh+AXy0ghGTuSO000WQ/Gle66lNHwNw6zd1pac+huUCJtN
JMn6gx6V/p6yirySRl2eL04xPSQoyewiZ1muTGtrpmel+g++EUb1Pi6cWXUdezDSjWonc40IeT2b
+rfY7qpTB7833TrIYiYry/DOXzk/Zzy4iLH8DkIfGJDzc5YaJsKIjhp5UT7P+M37eiS/2LXW3A9D
39hwhbPsnnvZ+pbDabnN8yL9BmA8sJ9nLn/zaxqXZfyq+FlhfjdSemB3cdpIxlofR4Sbxc/ksSbK
12Sd1EIX4ahBR4r3BY1VBbjY7aTGfr0JM64mVwpRsna5torf1yPgZQcSOWja/LTfKOQI2NP50kQZ
YCsHEWSvb0Cm7iR5yF8ju8nrXdFnQi40NGBLonXXRPGXOXS0bKPm0nAalLgCyS9pQWKsXI3vF/7Z
Oog0kTUQOgu0zpa1HmPOMVMaMuWxLurUeSj9sGsfJx7x6j3uZc2wRbHJQUwy153waTJGQzpZSTmB
k5OLPnTVOg7TV4DUxbCR257Om4rUXrLr6ylP3sAqDOUBG7/BeR3Lbgp2BR2jh1qZ5PF56uZs3Je+
FsgrD1dVZN6LSQkNKw1ZOM4k5aTzhdaqLrG7XNce4XzOR3kK5t92V+Tai6X6wUFrKyf+ii4h59IJ
h8i5dTKjSY9627VfNbNCxDQEnX1v6qmuf63TsLq3BsoVB1C2nXSv5EmffXEMrK2eM6tXpU2dW9nX
1FejNdL7O/vqbCI2LxWNA0VpiBtSXjwxQhN7TCtLO09urAZxfBzYx60pI2v73A+NFbkZSpLhDaq6
A7zTtMNQJ538lznQA22X+HHC/z2abfnZWMNvoZYPqpyejOi9nq9vhH5Tl+O95eHEbCk3UqgFD3NU
Fbc+8KhNkqfZ98pH+dFlfcbXebA/Kb4H61vUJSiI8oagULAMMr0fFzQqnNHTO3DmLsAZ/U9m1pGx
GRAcfZHbcFiZ8mWJAG1fUSwDm4HuwYVKiBY6pI2gvDw5i7Rf8tDfTnhq7gWMxI15luNXbyd+tVEs
v3hseOieKJ2k+5UQcvFmEb/CpEJIqZD+jbNY+XFUK63lUeIl6owsTldVeruV8lEItjuIWKODrIxH
uafGXhhTn99pSMhizIZ5g4bEPcFZ+TpKsxafDLPtdVxGUHndKk4aIwEECmZwjUlZY7BcBj5+NekX
LEtezATARe6lND4EYti8XtOUcB9Stf/F/ZHNu6JT5we/nX/jE47Uv9zX1k5qhNAm/OsnCVeWNbNR
cfTPTxTMFhRlyLpRBwOPeb519UhHIyERC1jq1j6M7T960aqvMqyohyRtSmcl77yopQPUfm+RaPQR
0ZxaXIdzZMmj2tqTRziH9x0282OJgvDBjtTgJexmw51Hh/NhdbXx7fpm+WCvUMkRJpVQPLmKF0NT
sq8pY/emNzd9+9b7SRPRNEH8eucjXvGoNel/UeF0b9dH/WCB0ZkCrA/VhVRo+cKEkTA6ZWNYHkbC
We9KUZjse8ucv2dtE5+6Kvrv+ngXrxjKB2T0AF4t0WJcaho1Vl83A/x2b0bW9Sar1PG1a+sOyc98
DWl5kWIthlo8nmczqSW7iA3PzDOAwnZYA9ORjaLdhlU4YKtjRYfEydLdqI2xF2vGGoXoMrmCT0Ph
nro9ChnIoCxKFqj+Ia/tO7I36pWdHPWsLJub2q/nhEZhVd/YOfbZO4Qzs995O6DUJPEQn49pW+kP
PZ2jX9rcx08VEMJuA5sk2udJOK11Ty73HY4EgI8JUVDOtWX9SeqVciQJVb1SQknXlsduK5v18Dr4
09idVFTXDn6AU+Jn0VQAD8GNCBysEPJY9lBoB4x1TIbuQeNCh9u2SnytdeupoNJ6Q6EhOF7feO/C
IOehBIQepUQR2ShkLdM5p4lGvSx7y0OH1VQOCWkFYixJaipuKQepdRu2ctuxAOZ4VLrBnPZt0DgS
N3LUgh3QqlzaxBHU7wPcN8XjFTUO99rcSWAQJ13+W6qRPR2sNm9vOkWe/E1gFVXiVvZoFSi+qnK8
LVQtdXYzj2nj0LUKsEl8QHqhP6nbCZLeORIdmY9mxbZRsbp7MjpDP/jQMMJvuSwNLxQE6/zHpDTq
G2rxEpGBPo7t9lE5HMO2n/zbmu75t2yo8iekyzv/fuCZjHcA7MdgcvOhNf5eX9XL4yzogEQQiNq0
H5fPKAOD7q6oFctr6ZeFWz8zfGmXA1cUqkL4QaxV/i/jM+OBesVPiuIQ0Ljz+6ANNAn1ZdnwcJcC
N6MVOtlfQmsC6W1DPliV1cwHZYo6bB5MvJx2Wk+4Ppa4it6EkaW2P4YiIwWJixmRaNH73XbgXLEF
ccAY7zEGVijrNRl52/WFWkq1steF+KcqAP4iH1lqRGRlnY/ok7UeSk8WPzRTw606Y7piUTE1XgNd
EPjTUVL/y5Iu2SW0r+xHBEly7B3zUFN20VTjGVNSLNhIclf0iSunqtX9lIShb6PaefrCigfzWnv5
MozSWqZITasXLSE0ws6XPEiizqwAK3gciRniVBG6cm5pt01RlG7tSM42H6sfTi8ne+6QT7daWTY2
F1pK4BXIrcX99U/VCzyZnSdD13oTN+eT4vjhD1j51k7o5hzmqavf6qYHYnb9a32wzYRjNLJB1OZF
M/R8VKlNpbm3rMJrxqHwt5CQ/K1V2tpNiUnIdsRDqz0SHrObLCiApV4f/PJK5glBS4DLUTBBl4MX
emFEtpHWXpan6o1cjUW0kW1cNmPKkN8wY0t+Xh/wgxsAqBaXFIAYMDjLrQkTqjCzKe69otKafjv6
xagcsy4LtlEZDpuwLwOeClny5fqwHywydQ/BykMuC4NE8bP++bRtUs2zHXaDh7+pln7jB8BEsCwg
29shaMrmTy0ktk/5jInui+VP7Urs+nB8wFTCWJ4GxzLNBdSXk4YVnWdLKjpLdQSPrNOw7TtMTo2I
06SZk4xtUmNHh0Iy8Da7Pv+Pll1AVPjCtDK5fc/nr0HULlMlQQNZTZTK1ds4sve63ftPWq72LjIR
2MuOoxStFDY+2F8iyaSKQDBCKGyRF9Hocno0ypj3XA1HdYjMwA3xyvml+hHRdPCdtRTjg+CH2gKQ
AoFigOW0FO3KzUSr2L2DN9pWNN7mo5b/R4xHcDqxzKS564DF/klEC/EAid3/PdRWL23rauz9jYox
gX6nDWoiHSQ8gsAMB1CyqY9ZWLIhndUFh1a34y911kfmyjd6zwrOswahE0EhiEq4kC9YRIJBjdWi
mPAei5VoeFLxata2ZZMG9PI1H//yIIkfw4Dy9GbGAyjcSZguNNsZH6n6rgnDqKAZite0W4yylGzR
l5Ird3LoCW8iuyqdm7LMisYdrLrUMEMq1ORbieDjsCnS0foPCyflK1Y4nD/8A2hIasVQJO4wB5Dg
rm/Gy00Brh0tVQHvF5ilxUNrTC2l1Cyp9diq8U3NpfQl4PV5ymI12nIq+pV07LLtSRlLIBlRmgSv
wJV+vvtbBU6hI9c9smdVks5ul48xrWCzgmSn2V3WHQmDOtYdGP3oP8IuGu44S+j0G0GON6+aGxBT
DNj4X9VC6aInxZzNX59dEwGXIx5S/EPNaJkxSuhXxWOjz57qhIqGsKweAupzIiF41+2TWAapfH3E
y5DAiBSm6QdzPomJ54tSj6WDl80we62Onu2gp+ptMEqvvl0SoArMMn7nRKLD9UEvPz2FEnSGqSxS
7yQjPx8UB8PMrttW9gq1mLZ5nggTrzr8ZqfyzTBa9ev14Qz+uvMTdT7cIvwMNCgRhR1kr0eyGcMW
p/2hhca3LJ7UL9dHusxcQBLByKFyQBkDEZDziSW2PippXcpemU3N3uoH39pTezLSX2j8kQ8najPS
1dL0BmTnnNjJButpvDbc6z/jgwnzrmarU1GAybF8Ynf4J1pT6BuepUz17NKrV8EBBvKuAUK6cqw+
+JYiEye0A80j5Irf8s+dqod2VeRDwfOkT+cDkIpJd3UjhVJVN+aRN0+m7K/P7qMRuUDhf4tGDo+A
8xHxQtKhuo1Yu1ZS/hxbSXhwRn1Eri/rgu2MsNBKtvLBcorSFBkSNQSS0kXgqIMGl0Lcdr28n8d5
p2dGbz/Kqe5MLpg2X195p4rAt9iuMFVIjXgi03lddobBrKpOXzuKV0QEmEzSnPgAHLxWV6rgl9mI
QBPS3SARES+cxSmUwnIGNJSo3tAW3UZpdBpBqTHsM9h9uEhI8hHRtxhlvZY68qc/ISeEBxV0FQBd
S1GXPtC0saI06yVphbtVH/lHzQd5Aje42+ZIdqyJMIm5LNdUIXcTMocQj+XFJ4wqiovAsFVocrmO
TVeMIqTTYEqMeem94sfOxoFo9tQiz3OS/MrZRHWH3RTyL2vKGB8EXCSnYOoIcAvqECKE/HNeeGRX
uRYPiseVnL7MtZL8gQKd3uiE3QEz0Eyft4qk2tLKOf1oE1OdtrhoyYYu6ozdUE6RXFWKR9dXOziD
3UeuJCIQNpHWr+uf98OxDHhd6C9Rp12+mSlA6UnBf/eMoup/VHhAou1gAIjuFcRQ/oexBI6Ct67g
Qy7SiEKKcTscmVepZeOf3ofQjYCp2us/iw7VsZUz89HXQ0ECURMKO8AEFvtIiXVnrqmkeihyOzf6
pIU7Pc6bvdPI83ea/bNb1XP05fNTBCECHuh9Cy8LV0Wpd11Xz4oHIZG0I0jk20yt0mxD44UO6v8w
mOhigNinYLrcn21jl4gIGqpXJEij3MkQy3eaLcFHiKTUWFnOD0I5lRnwcSavTiLQYjmLwe6GAR9Z
D2vh2NkmkK9kHtqO+qOqBmnb9VG/5hr/0Rck3yQEkH4IreLz8zeHqHsUUqp5lmRX28gqNAy8LDve
KjFdXaXWrD1bWlkJQB+cCGBkVJK4IGktLBtik1V3uD3rxJ+oVL9zbafKT2opzQ2XnK4/Xf+EH6wq
5CAuYyR4bKAO4sf8E2IQcO2deTKpr0Z1ehzy/m/ZoEOKbKMlsz8TbU369IM1ZUCkZsSRIIFdfEbL
xjovoqblmVopd7/7pneGG2qQRndgT/uUv1X4F1uUkIJ5Rdfuo6HJPSxISgD8WdnzueKxGXfYgWqe
ZEnlI+itLDlYGgo4B0BryQ9eSEO+mdHQ/x/yHlNQWOHLciohJZwPbAZJm4fEcG+WzGRbIwmCkWo0
+6c5sCtP7tKi3l7/rB/tISHqg54gLwOQHOcjBihMyFqjqR5lY+kx0iwfA07cR5N9Ys5ZsrKwH/Tk
TEscSYHWAKmxbISNSgklSpezx7nmNWiHTmZuraylbIAvyi0JWrTvcV9xhzZDSV+zgughLKXglnqK
8nx95pdgOcGRBH7EH/4FGeF86raWBkmj4PUaBSbfuuhbTUfVeoyei3oe77hV2mMTT+Wpm8zBR517
7LdmOdZ/wE1Ss45ThLNttERWlPcuMyhqzBQ2eDaRqhHCzn+WgoFwZxlt/ejDBUEZ2y9JKwBr3YMA
oh6MJPtLIvxHowki7Mq99x4bz1MaNh+vWUH54dQtBSpAsSUhFtotm778q0gTCPzQMO6rPLQOoZJk
z3md97tWjXTX7AJ8GY24Xwk0l4fPVpEEoOckCJ486M7nT2kcblZuj48kNHG3GSMwcCPlkadWMWOU
xdQMv/oKyZOVO+oywLEfKc4CZ6LFBfvgfNy8bNM+dsrhcfK1/u9sO+0RTlAjfQG+zxVs6IEVfPqm
AmFK9YqkXJiALCuW+pTVAT5JtpcFyiGsE1XFtxn7UUPL7Odsrvyf17f85WEXz0gUW9Ah4A54P53/
xPBwjgZE4GXL451c/O373qA+avpfB8iSL9eHujxdSJwA8CF/wqWQm3ZxJepZwGWbJ/WD0WXzEYP6
/NhVCKbvnCHzb/UUuaw+7ORd2CY4J1ZDoH4xtDZE4t1Qom+hNhW/o0Qp2pUdfvEOgnEB9hQ1O74z
MWhxq6i1X7VAXuqHrFOrv6Mjj3Cd6GWsiZNe7CYhyMM7Ep0XuNgXxOjWiXJd8bvpAVaHPRz0HFNO
U295oqP5m//F19fcX1/xtREXC+7HZosUwTg9dDA1mg1iT+mNH7TNfQQe5hBF6uH6eMvNxPkUHSBB
VObKot5wfl4qs5EgNUXZqcz15Mi1rJ0KzfcUBErWejfLkPg+lM2rFfNaanvL7klaZRNOOVl2iiyf
HpeeFQMQv7T4BogWLqbdmj+VosinTaIE2sqZWYYjMTatEwO6AO9aSlrn0+waY1SHzk5P40hPKkor
ExpgZruB2WECC39U+5u3mf39+uIuP+b7qCL8sUnR0F8GoySvdKeUwhR5nlm+Uwv7q6I3IUCb+X7I
ymTlsH44RxqJNLB5DdAHPZ8jFhBYDRpthnrTACcuoFukuhPoQH9XKkG9acpAv4U5rHUr2cflwLx4
eDmSEmAnB/f8fOAq9NMo0cfsFPvhdBvExZeuq+aGHrKv3ETJGHlwtsebz66tRQmfnBnzRPaus/ii
WS+XvpEH+SnArThzi1Rzmn0a6eOwzQ1fg5kwNMXK5fLRRAULkaoIeSVY2fOJ9lXgq7Ec5Se84fA3
ThvnRtaABAfAwh/RhEg3NMbXBr08oXj2ALEE6s+hoed5PmgQ9hP99jI/VUgm7fpoVnSkEbv5FNfw
2z4ZWIXECzVGKkw8RwBiLLKppoowww0MZxco+aCJpq4fu2kmj58t8TOQA2UL6qpGlw+pi/NZVZri
p33WOLvQ5zbxJ11/hifduwKA7LV2W3xOq55+IuOJkhJNJlKj5VHEB06RhtJydnFRWvsmZ2fi4kjr
VhvGDXW0leGWH+19OPHsYGYCV77YnQptLTuUVGeX2mX1I/o/zs5kOU6kXcNXRATzsAVqEpIsW543
hNvuZp5JILn68+CzsVCFKvz3Vo7OAjLzm95BGbtDO9rZKS3z7kY2vo+Fv5dCUNUFqUV7YT8U0pBd
wqXbBMpRNVbYJDrCY/pY3Uhy9pf3tiFATtJNAbKCCtL2K/5IOqxuRhcOnW7MqvCGSszGPpgpcA9d
q6ujrVBpNN6Mg/CC+fvbB/3187Ey7TBQuRTH7M+XK8OkqPTYnlCtyQ3vaGuzgF+Q3JI3urXKbuPr
qHWJTozegXtMQ3lAs4+pDQri7WfZB4Tfb5G3t9nOMlT/LYrwx1tEm8Zoa6P3DnSpNyLIbAZJk8qj
a43ikI3IILy93rWnoh2FUgeOIHThd9uQpK7rTeD8h2F18mO2wpbS5/KWlsO1p9rY0r81I8GE71ZR
Y7XtxypxD/3q2ueCblzq93rtHNbGkAebKdot395Xz4X/AgonW066IfH3UyLVWWOxjFpxXCe3eRht
2T1gJZyHb7+9V4cYhDBAHaRAuKrY8tvf//haCcbxo1EA1O1WvQtUmxi69HV+cGVX31jqFVp7QyNz
3RLNoNBSte32n2K3ioJzYHEcki7/VAJbPFmewEqnQjzju4kO0BP3f3YwBhczpLGx4nejPdj/JtUg
QErSFjZv7NV9sNt+ETkh41feMQPn3dO3awkUIsbEEM276lIZQ323tGkdIlLLvNtetTvJ/PHGZXbt
lf+56LbV/njlBYYPfQs9+kinvT+OWh+HMQpVwZTDJ/77r0sTegMekEmQvLxcykJjacU/tDiaaZOR
E0LKgjM8yvo8uXnd/g+rgeD5jU+Dv7jvg4m4EDiflcCShgzV4F7nqATkU4N9RLaju9WieXUkN3A7
6dE2Rgfjvi+/J+BQcqzq4tgh0PCoUsUE6gqNKK/S5ljlznxjs1z7briT8GS0hAix24H947slVh5P
pk4UkGan0zqdl4OROXXYJWRlb3+3V5GIDhcaG/y3lfhgWV8upaemntTeFB9M5IfdT+h0mdXZKtKm
v+Az6hgBtqgxcmakjoASpw5VyBu36pWHtU3AI4TcTR5iz0FVtRHF8FwoBz2erV9xb2MytVRG+4Qz
TNPcuBmufEkbdVjaw9APQX4YLx9XTdaZuKSSSRTNYiN9kQEHHJ02BTdIh9yjkOrX9m+jPeJVlGhA
cTkcpPW7UgKJ5ZHG91AeJd5iAbp1Y9jOujiu6Kw/sWdFOCZ9GqxFe8tEcf91qUb//5RQkDJ73I/J
x9gGxboaIqoAnqynDfGCrIgxPKJhP8kQTs7gIRJU9VFepDR03t5b+y+71cKbEO/mqIuezN6hY7M9
cGJoTJFauW6Pd6PX/QRxZRwmod0SsNz26Z9Nut9r0SGEQU7hDSnq5YfNMm8oKkSUkfid9PTQT5WJ
1WksOwwdMn0Mva7I8w+uncyXEdUM556UwUtObz/w/pLnR4CxYJDABUj/dJ+nGqmCbreXoyKuOs05
9vTkvZdL90PeDt77dVHGI6r0twyG9lualaAk0R3dNpdLm/Llk4/8mhWRziVKO3Xp/x2awivVo4eY
63hQcm0df9RcI+nT2496a9Xt739cUW6BUgBTpDma+3wtPmtYr1rhLGkNfDFt2CsBZfX88e01X+8n
Jp2ALH7ryoPf231jVWmsSR9KGdXKsLqH2simKQS3XWi+mw3zLXDHlUeE7UW29xsETbX/8hGnFlkC
/JlkBD7cPk3WmHwqTOI2svApllUyz26lSK/3D6hJnHto6mBKDjz15YoKkqmdm+JnoK3cFL6ljZiu
dMOoXdREVezzRDh4HHXbuzE0ezWCYA+RkGEY9NuDjMHHy4XBc/RWnMk5GhNN+eT2scDLssocLezX
+kl3O+esTeDFnuIhtvMj2pbap1ixnPKSm8l4iy7z+tbalKc22XIoVryMXY3iIYvR1FO6RF0ukm8A
t5O7olH/FcgjPXOonHdMZPIPhKvuxoX1+hLZUkYGshwmkCF7C5M1F9XQKd0cxUu9HPXMSMIEeZjP
rTVq93Wa5u/nia6XGa/DO1Tbq/7G+lcfnEkHw4YNxentAkU8TVpvOXwG+loTkAXb62nrT/hsJlNv
rwFeF+XnzujKf205NJ/fPl1XNh9ENgRvyNBBAu71VFNaeSJeePgyXZUD4LjiofcW3fGFnMZwtsYB
koLa3yjtr64KC2yb70G53WfqC5MA5kkYL6RNmh2k6cjIASwR6mrR9qhIj/WJO/MWPvnVTIcNzyxx
m7shNkR7aXfSCk1NrRGWR+TG4Amkt6ih1eUZWr926j1V8YIfQbNg/1dY75Qt89OAyZ/+hxe+mdZg
Ksd713dfm7kLtyZz+UhJ4+kHCszf01RNsfLsK+VDnGbdh1FJvePbi26p48s4yYOjWLXVIRsqcLeo
KrNx1UZ3IeD39kmB29CiwprGv95e5tpnJa1Ej5QxKq93935REN2GYhijaFjZc3s5svBdVVHbAJVj
JwmModDeSfiP7V+mztuHpZ3obvcZ04z9ETYlpu5FVrGLnbY9YgMbP81d/7EeqvrGzr12WFkHTREy
dXAO25v+IwJSIqpCH6Yl2tBdH4dOyk96U7hnJSn1+eg4UrxL9N6j9gKEeuPCvhIJifWQJjZPDVjV
u68Yr/Bv6NnKSGdc7HOA5kif8qa/M1ZNu8V9vnIr0p3lQjBomILq2oV6FBrcNcFUJ9L6SacGaY0w
NUf9QoktTlNW/ULO3PjPXvKPppG3P/96I/1ugjP0BJaDSNDLt2xTxK+T5qwRpikyPpJTilr1M0y0
kmCRwkvv6ykTaujM2XrLsuTKF0ZNFAAACtMbdHcXFYWRD7lbLIRjEHQK5sFxut6bq8wid3TpLfQ5
pFh1VMB959lU3xJG+I3o3J1VrkVIUVTVMLD2L15grjyXvcJX9lxMktXas5QwMaxpeKj1bK2DWZF4
siLUozt1kKxOol7qVcvbkAaErSORluOwbG6T8e8qNgEYnmVlEwp9dtTpRui6cq/AyWSOCK8YSNM+
g1g714ONrS8R+oLyq2vGZuCoXX5LTPBKTrZ5a5AGcu7IA3fbYUKHwkLoX0a0FnLM01Ycsk1DeMKP
7SqvT4slbmkYXNn+LuM1cjKgsDQCdtnIWCRtnutyjdAO0yGN9Oh5rbmjPqLU27wbRy2pQWo4Rncp
Unv+kfUqGKe3D8GV4w5YGh+l36aldI1fHgKzwrRotHKVnzANx0EtRPYxhrDQ+ak1leVfdo1Yabs5
yXs3BRWqqZer5dIb3V6t1Ki0G/nQGgJOq4TWpF3qpKqcG9folUhBvUbW+/+r7WHNAEayMs5qNXKN
ZD7lALs/ZGA8PquGUM8o0U7waQt5o3q59k0dKIZc3FRPVBUvH5GIuTRalapRDp4nGHrPvBtamfpa
q1eHxcYLfNEVaO8YTL+LjS65EYSvPTMMxw2X+7t5vVs+nR10TWMNj1BpOD8rsTr3TIbSOwSFtCYg
w06b0JYbDujtfXTt9JBq/L+m9etGr6voaVL0kxbZrTHHmd/UaykeeyL1cNws4pE31fHOjP97e9lr
9ygyNkQPLgYi5e7QLoZaZ7rCwUyVwgg17DueXaniqozrSwgkIz/0C9NFo1zKG7iha3keo7dN6AUE
NNCq3V62VKYdSNit0UT7KgvEdnQG+gLwWj+WXiFyP5+gzXwbRTVvLh+NE+A+qWt+ZcTaX4OjtzPM
IHCzBiIlAk/zctuZtckBmto1Suserk8BQrqLUd+SajuHcu7R0EV44TTPpncReV+FcWOq/oBA4I2N
cK3gw8OUOShlNMzwPUEOXAB6mha/BFu27ocUdvsDfoQSDEOSnTO5GNhS2Y3iu6Kni75msrnzRtoo
2owG5o3QceU0MEyk0EaJx9mmOS/fSkoEzN1Z5xtVcjxbdOYO3DbrHCrG1D7qhdpADqvTWzJoV3Yl
Utmb6hBj4C2berksWsZNzXRdRtJTBjXQevwMgoLODto4tovyaFAPkC3ceGlRydboGt547iu3Oj3I
DW9DzwoUxe4HGAr9bSGp9lOpmsjvYLOKLFr91a0c7cYle/VZuWbpnWzN3j3R12wwjGf0RwyDeBjJ
IV8ilxPZ+jMX3oM+QLPyB5kX1fsWX6Xu9Pb5v3oKwRRwDDdYDEIEL1+1UjfmgEQ3XxhriGAypfWo
aSiZodDbZneL0nQhpP72nVWZlNgLvXXf6pr4Vnl97YVvrC/qPWgB4Ple/oxSbTrNGrZNb2owAGqZ
hUkLL7/GNPTGI19Jh2jlMENmPA6ueK9bbYCSww7ZUSOKLf19Z5fDAeM/7f3bL/ZKGHuxyu7kJF0P
LGNkldEutS/jUsZfaxT3jlrvjodYE+6zU8flxbG7PjQADH15e/n9wQV6xBblfwizjWi2R2WSCWbW
4q4yKvrYe3CdsvtadEv+RZVVhvxUq3u1LwYk9t5edv/UgG8BIzIZoawwwR/sRk0VM58eDygnMtJq
zYMEpI7no3EkT0U1tiKUdtbSaG2752508XXE8dK7RR3ab6XtN2zpJ3g+qulXd5anzYMnC82JkJec
3HCbmZqh1uegPMpicIobV8XrN800E4VIONXMall2t3M9fMo7hDTwupHlp6rKu6DCbyCyV29+L2Gd
HZzM1YK33/M+W9iecest8643VY39vZy4Im/NunYxFcWFymtdafnjODrPjQmEcYV0OhzeXvHKYwLe
32ij2+DrlSJr1w58urR1IxnLIlDFKN6ni4pvMkocWdgrQ/OseXN9S9P/6rJcS0D5YYOREb58u4Ww
sMrDIylKct26aIaA8ksO6r0XqdBDpDsclI2d5dZ1tL8jeL8b2GobCzMgIvi9XBYlSVudMo891Nqi
8LEa87ywsk2AfG+/1iublYUYDyD3Cbx7X8eaCImOSVK6UeXQgKkLTxy72NIvFeSFL//DUoAjNl1P
uDt7N5Oh6czMm3M3slaRPgy9pSPJ1bXBrCNU/vdLEc9+S5PQuN6HzwEWoZN3qRe1wuoeNBV1TGBQ
1pd5cm7Bz6+cBJ5lm/9u+AgGPC+/FEWhtypwPSOhJNO7fsXigzlOHM1xkj4N7eJd3n60azsDcCVw
WbrLSNtsG/aP1tKiNXWeO70W5Vkxfh3GtfgZ6/hHvr3KtW0PjJKhLw0ohDh20QOvTGAmZHWR6+Ab
GMgK7Xy/d0brghyGGp8MK65Pk5G5t+AZVy5wfKvoJoE3+d2me/l4TjxMiS4KI2r1UVt9yB3yzgSH
fR4sBd1hAIj6qbJVeS+gEStBbFXprQt1nxBtZ49pHfEDODKvYFeSoEDo5F5i69EsOnPwV9Np0FRv
ymNfLZMIXLtsyRLyDEdivWS+9PdvHmUkTDXo/VKe7C6cmeugMxEGjJx0gMOwtP0Z85bmkClp/ywz
xfUHWIrh24te21Tbzbo9NPTh/XkBe6PQzkq1yDDGKswY2/2TjU337e1VXuV6vFnwyLSWUR3RGGXt
bjW1btwU8149qjEVvKsZ0hzscQDtrYz6gRm7A7RNaR+7BIZ4OaJQGg6Z535++1dc2dowNRA7AGTH
NbBH2+hW7epr5WnRYpmTmRzg9g5m0BdwpIMKTbAC7XXmVwka31PNGbkROa/sLujL9IUZfqO8ta+u
MmNC7G1QzUjMSfKQVa72MWlGRO4aUY6BXJfqXwO/7tBFG/NGpn/lqqKnsDX3wVRsH+Ll2SKeNIMs
OjPKMmNozplohBUMhe59NYbFatNDh9K4fkvv5EqEQV6Cbw42hmXdXUoWJ52nzvpoRgsk1UNsrcMH
BF5cAOnGLbezK5cHdQy1DMxae2u+v3xAZy2Tdm5bPVKMvG6OY6/Pdjj1SWsiMQEIFtN3Cgrr3Wwq
dfbcwVK91HPr3RLevHKa4GrxcXnVfOj9e65cRKxb3MrgbXql54+ZWR4QOjPXG1vpyveE4cWXhJKF
FdD+OLly1t3BzIxozLzkv4aGVO+vVjccksHFkyqdhhujhStHh1SEhif0BfKh/d20uiv3oF4b0TSr
649yLhgDDuv7bGrdE+ji+X7NvepGO+7aQ3JeEPSkSfQa72Tqk4CxmBpROUD2defJBG8EJlazhHmg
ML4FAr+6HgNedhAFOP2Pl3soN0uy16k3oiw3s9CJMT7O1L4OOqMqTyQw4vL2dXTlPqC5gTbdJtSK
HtH2e/6I5wWRIBdri2skdrhN49Mz9pZvaSpdcYARqy3JOR48hr1xW6bKcpwRMr8F8rxyMdP1B1/l
oVW6GazskoqxcJo2HUs7cjvTbdtAq7S0/TRXwiHF6DM8h608nyb9MHp5nX8EOCIFwn0Ih2C6HC/F
rfT39UuhbMKQkcY6fWa0wF6+FLQpnUI2nR3VdNjLQ9IM4q7AyjBIDLN4XzjF+N4dCu+za9T/Q/hn
beDdDJToiACY360tVkiKbK5oLtdpCYgliPQloikcBNiadrqf3TGbAtpvOFIPYN3/fXtDvL4v2eyb
38UGiXWQwn+5/qqPjZYpsRnBu25Mf62r+TRVq537nWqUNwL/6xtzWwxT1g0IC55i+zF/7L4x14mE
Zm1FTp3Jg5un9bHoUudszMMzCUj82bOgetZGWp9WMeX1jRvs6vK8Y9qdqCLQanu5fCay1krEsOk8
DfIeRBqTNLQEP8ypJkMo8Mj7C+Cw4eyULbbkyN3pN9Ktq28blY/tLXBT72dTHiYTjrM6hGMcmz9i
MfRh0Ofmki3LrYN+bSWLRYD7MfS093OFfm3yzk5dM1K69FwmdvwzyUz1aE5LeiPOXzs9lFmwFuld
8mV3VxjhFtFKo7eAqnhD+4T+Re0gfJpm1fJUpSKZ0xDupPcVPKeaROuCIeHfb2GSDOpJ9EWAHO0/
q1HkpdXZVlSssxH15bB8UNNO4A3l3FIKfh1rt4EfiG5mJptJzfb3PzZwIQsDUUTPinAtsLugIaHP
Dolt1F/efqTXYcHkTVI3Ev+2T7g/lYo5tmbbORH1cnrU3OX9NMRIqxcxztRNvN5qZF3bLZsdyu8G
AM2W3cFMWmJhJ1gvNie5+MOw2WOOc12f7alub2yY7Xv8OUwGUATJdRuEYC3P5bareJQOY0rKHCdq
3NL+jAvk3Efeaovql3QXs/+hz0Y5+X08Nubl718rF4zuwlbc/LR2O8UdxWypRWxHvcrI3HctxQ3a
xrICpSrzwtea4p//YUFa6py/TVtyP7HtjU53m8S1I6R52/HslphpoMFXJu+mvvLmA3SpW72ya28X
YA3bh7QbONPuU07d5BqTVGwy/rZ76qZ6OqdOZ7+zWlGe1yxRh6B0s/rvy1igYvCIUSAlq4Ac//Jk
cG8WEC3ZQU5vtsEIKpKCtS/K+zxrEdqwRikPc6ysz4tQb/Hir5wWjRuVOxU9ChKpXc6vN7piZGnm
RnWsiCBdS+WQVWl2nDs1DkDS1ze20ZXTAn0CUUMPwVIOze7GE7raDJrKejR1rQsAPfd+Ek31fcYi
4YYw1LVHA+i/kZV5s6+6u85CEWt2ks6c3RoHdSrVA4AbM1hLbYJd5NwiFl1dj84j6dlmhLXHDedT
GdtOTAOyHqfussyK97jaVfvPqsrhsSqmW7Dwa6+SXjLC1YhTsme33/PHhZo5E5xhTGQAWNZ1OOBt
+WHGtvDTYkjlFrz/1aiR9I4YReyHzL9ReHd7NK8rRBW9xIviqbOOY5UpHys3Xw9D3ckjVrx9YCpG
wS3ryCnUSnpSvhNb2heassaN2uZ10OSnbBM/tg9Bcw8stTNybOYgHuFKyTCLyNMvtbS0Cd3msbzY
mjQ+m2aXNMc+Luofb19Kr8j/23tgHLQ1ejeMqbGLYnrvJuhUDF5UrroKxbauN3FIb/gxqNlU+otZ
TRfTQ9xEwTNO+BZGpIzBPGx/QmlO7pfNVmfT0rl1jrmmdvtPV8mBuS5/n61NoX53tJKubQvkNKZD
o+kAhBqrKIyA9tg4BmmRoC1hV7FahhPui+97i0LfH3vs4vxZNMpwmpS5r0NL8cQnhxdgHEQKDiDw
DEFdZZSN1Ye21pt3cWHE1mEzezGCZTHjL6ky0uWCdyLXz9uc56y1paIEsxXnhgxyEtdlDPLcs4UZ
VKZeaihfxGJKBDKZlZavAfo3WfyYr2pdfGHa1U8/ElXv0FK3yRHO8FfydPCxgbLiz4rQ+1H348pw
ljlwS0UmWIe7fT//OzXbS8bDdpoV24/Hap4/mlhLZdhko5t0TFeC2jdaC41E6Keps4vRmor31ZpT
xz3HmJq00h8IAdrke90UDyf05NIeNueaeNVdi1ej8J0c5+WLrbZmEgyTG2tPltuBeC1aMbVBmiWL
jZ4GvKz2KwZjvKG1wH9WZKosha+ZKERdZK/D3fKk22enIZm76l667WS+SxNk0CIJYjc76eZQuoFX
6JWD1YSsqzNKpGp5qWGcLp+AZixVUKOcGB90T9rm16HoZXFGkziuD4aILemPCeXaUemH2D2MlaFV
AeOfpAt7O9GH97PQ9PVXTEPJeEDqXFseoAGXc+Z7FsIdjwpy9ng/Ij5QPgnbTtdfltIX2dHN8yx9
GNFLVI4Lbs3jeyepUTEsMEpqQqj8G5tKqyARRKDbpmS5AH9dvaAvy8X9OjZJs/zLWHvR7E07txjv
Snushp9rzGi5DedxRtr3MMO3NgOE2T1OlmasXVn6blonKYLhRmcIPcDfQU1cP2vgbH3SxRgz0yE8
js2DV8o2DpOUsm/08bVMlNz3lNR071cbNbuD0izjfNYhDfHP1jJrMNpiImSn2UO8jk7/kClQ0Mqg
taVRamHW1dp6XphnlRoPwbl/THBWpJ42xsJO0qCdK7v7IlFjLu+QzjHjY22UAP4OiM7nydlaGuQO
DuTSmGQFtFndcfY12c3pDEd4BVkXYl1e4OdVD3Fr39WeA5l4ZUjSXJAYH7wnrc2M3A40oZXZI2Jt
yfAridciCxY1zwftkNqVGIZgXgdAP6bX4YZuK0gRVr43z7xi1OqMNJsDrUmZ14XCWrX6YOWbLGOt
gEj1F6F4zg+lgvQHPlFrHvpJ5o0fa8Xo+RvdqPpc4B8iDmPbDu2DR51Lg7vq2+IzPRlU95IqHtvj
2jHc0wNDT2390WHEuYbxNJj6vbDszrpI16GUCssGAMlJl3HVfY8rhgR3dWW76/NcTt2S4oc2CM3P
57VIfiHFhf0X/aM488hn805dcXRXVHs4Qb+vQT0pTqM0/rquasxd5YqkPedq54gL1LAcTQt10OXT
YMkBz6UuSWIvWvrEWv2qyR3zV9HoQ4KLfT5PuZ8ZnrLBUSdHjX/FZqXIH0bbtP1nLUmX9q4vxrT4
kGRJp25UnET5jkeGYdJ3x0Td77zV9J7iXhXqXQqjco1yxR50/ZIigx63/tAwPAj1BP394lhZNniJ
rmwr+3tqdEryMxNTb4EQYnR5SHWRi1PRtmp31MWkJ3d83L792SI10T/Yi6Ugd22bhcpZwFgqnf8R
SV2sR6hhbl76mrCm6ZzMCFIQZtxR+0l/X00Sv0cMRn5Q4p5/ZLhZXJx7XdrOsaBbl7xrh05Mj1ra
KdNFbYdq+cwGcewAEYBOBHZvDu1psrWlO6f6pKZnObbbdq/7ZfpHNo6Tr1E/Joye7KnU8gv6O3Mc
ZTJrJy6pVmEgpCd9pv2YADAMl9ztamw6R3R5ftQtASVwASONpW837jitByPp8wUpkBYP6M+r15jW
GMSdCXNDTVJT/Q4ttLXu6lRKOR7LpUqmr7rRI/8wuwQF7UjYqcTJa21MU3w6zzCuUwgXGES0a543
QR7Pc3smBnbdR4QxmuErSDlVNgdbxEP3fZFsH4LFMtQORQ74pfadrmWWvBQuELRHx07pbUK/j+Mz
c9+l9oJ0TOzmUqkiUy6s7djP6yzn7FOacKovyLo7y7lV9AyIuWU1MvNRQs3up9GORyrTwS1/WLZi
z5FgDoJTqTkW0vrMBKBAcb1sZ1sPCQQoRSEVi2oQQRNpr1PRWVLM2AjDWDwJID/jB3rMZhOSsTf0
JvvWau3WB6ZGteJ1AAWfJH3t+lDjZYJIZ2VVDd5xc5M5T3lLFv3Q5dVaHYrJVYzRB7GcZGEF5VoJ
asW1B/zJ0INRfYGwSHNOkfUnWHTAdwO+rY4ER5WZ9jnBfQuh6AJYauTVapMeCkU26TfLbjx5Z9hL
b86HxagwEwb47nrfxDAp2Qf093RxsGFt98a5750Y76dhhFHko0nTYr2kck7rR8ec009CBTF8jzZg
rJymtc6y9ABiOHNafxV2tv4ohrkt/xv6TuUXNnS6vSeZ9N36uclTs8iDlop5DaRZxeSOC5Lu86Mh
Bpyv1tEz5LEc0FTF1gV3gc4MiJNL/BwjW3BcK6UbgZchSHyq4SXqj0km0yZidgbBNYTzgYONp21v
pARB+YtbqV4OY1OVIboGkDKlvva9j4df2T3lncKnknNZoyHLi8JXpvWs/8q0yJ6dvk8nIreBbIwQ
00B+hu9pVCwy/tllA1N4pSVtOMgUBb9AZ373zcpdN3ts29otTuXg9vVJ1AUJuIoGBjznRO+OEDut
6ijaGHOKuGtTBFwJKvXj3MeWw2rAnU+yGdAgaqdx+pW5Qli+6ybZd1TUk8+9IVVgjYkzacesEiV2
0gl6yUu5zvkBEIhAVafAwc47QXYxi6OQTifulwIVsLOmCJCbXUYYvavKen7GKTRenrrOVbxvcV1o
mQ9n2P5g0kBWPiiox80/u6qyn7VGm/AUteL4Sa4Wn3MxJhRKVbUSvwrbJLqVZms+D2NjPPXaupq+
V+teF0kk2EO5EYEuKgqHud86y5iHlTbaZMKdaZHa6SjCY94ktebEbZtY51YfFqw+W2N4bpkCZAQF
XtO/fWN2fYAu9CpD144RTG7MNn2OJzZkoDlK9Zw1XfurcN0xPumeaOT3tXKM8pdccSsLpFPY7Oa0
1VSc43BDjg/pzOTyOwmm8N5jodnMn0d9sEaQuwl2FSuyOXWgVkpe3ZMntXSyh4JkpieYY0aHxpfz
nvCWqXczw0kz9FxpCr/vF1c9ZmzXFS/OJHf+i8FuUZx5lIenBOxKe8KaWZHBjHFuASZgMsWT3jNC
vEfraZ6/mgpjK79txFwf7MRNvHOBBGVDErUmySkXdmJYIZYoNtvHMhbnMJqpc2cu0iZb1rgG76dJ
qNlJMxPFzkjvPBvf3clSP5RFufybq9jbhRa/5GNhKN54IISZum+70yTfrbHUPKookzQBfcRVelmI
rRKtEKvsuiIs5DSld4yXqzTMO8wcUQBLnPbcwC/3vhE+K+uQE6WUE8O0ZY39VVV7JZwbCGHMqt2q
PhUGrveP6NAZyZfC6Z36MLfqYJzy2VSbQKaW1R9Rrcnmh0H2golSWw/ND7omojwoTkGISwyus29d
vjb6ZcMAZpAU5sU7J7hENF8Mc7JPXdz2QH8qQyJmWBVLkaIIZ2fzE5WFM4fkjC6S8W2HgZTeQhyl
WsRErIgjtXHzhGNt5M4dN8jmGGT1bm8HedFhYgyUH3nG2ata3qg+MvvWF+xOzLKcnQCqXdqdVoha
o2+6SVF9aXrVmFClNto1dMQiZFi4TTz50kMQ/7KsVPcHHdX1MsxblDADo7ASiakgxqpfRVtiTFs3
CJKrHCFSrORMXSWX8eNKFxUgBQhtbwbaO2hjJXwlt5Myi6x4cbTuSZkMQi1+JDUVKI15m3lEObnq
nTOWmhnGXTe4CyUxDrsksNDO77t10tDj4irKgtpc2n8zNPM6CIO6lA92hRn0I7Vzbf6T8kWrUCxu
yn6btJEaLjFZavBqYKbaIuxnGYM+DXMsdurDgvzWVxeQPGevV4yv0jQyTKO6uGRYo6ezcdESMfZ3
LSbJdpC6EmHOTB28Z9vJrE+FYcvvFrms6i8Y64z4S2MfDjdFk+WBU4yqX2HLxP1R1o6aB4pg5gIj
FY8EDO8K42Kspfm+ot6iUTJoXneRtdI1p07DzsRHOES6Yds3w+hni5J4YeziHxYqi1wwuW+b6Z0o
NGBCWrqAbCjzWB+jojEl9wEUMT+nP5mHUjP61MfPT7XOS1YkRpCie/yVjoeXHZvMHQ3k3du6C1DP
7ttDvrZguAw3dUx/QQiz9mu3suVJVyrCHE5Ly3EYatX2Tbz1/vOmIflWp7qq+pje2f+pvZf8Y6/O
WgVzjhSV4fUtnlhmLB8sZUMmqKU1OeQcXq4cWs9MSh/Dc+vrzED4v3SZqglHetHJwPam6nvhlCal
U8Y1EAIab6h+2ryOL2uuii5wGxDEulFmFohPOirhaGZk+46XmJpvoLXwj4Xwd+fjLWgvfofCxUe7
pzjxM32x88NSlI4CQs4pi2CGZAjndhZYJCrKOCjcpY54X89V7wUxXYx7ZVro0UyV0IZDZ8oES2mS
TMU3BimwVzZlLIIGUfPNF1TUWpBRnKTB3PSe45fKkr6rFxWvKrsTy3qaqEHe2UW6Qc5jFFWPkOsF
0jBxNt5rTg77djHF+hUiMHXfHHcr3YFu6VGKRibko9BzXKJmxyx+Up41sISVXvbnZTt791PX51qg
dVk2+fHkwST25KA9ucZaII+getOTYpqF+D+OzmM5bmMLw0+EKuSwRZjATFGkKG1Qkkwhhwa60UA/
/f3mblyusi0Ph0D3OX/Mm+MIFS9SHD9o0mgesU30c5ZwQGoO33X+565taBflonoC/qQ1neXAGZ2j
lmrXLOp6m8tyL+sq7SvW4tTaE5hTk4zUE6wk6v+zmpESXWclRiXjKeuXbOsm+c3nkzkFWq+qLqR9
7Cavm4NIvQ7QIkrppxq+z6O7E224z9wO9cpAn1dh4/wdPJvsWTU5Tpu3AI98lqqlN4RUxOlFUfvH
uRBa9e/JlWOHrbezrZSFFrV7oHpN9Rurx8mwnDwitQIFjXUbsNDtOB4KwqvCLffqDstIHMnwh55Y
smVMtQN7byg/4MnHIPUC47mczsbbycqz0VfqFmlgua9ElSWrvJWRrTEDTmxqdgLHa1XJd3yb4Nyd
xpF8kuF/FLNgUR3co8ncLhJfsz54b2zno6vX+LbZBn/mpnV+7V2s82Q5iNWxy7F9UhtgC6dJGX8X
1bE0p8ULuXBrFD8ipfM1BAOZjPcpy8TpsVIEFGoOYAcXXrPR46AUzpCuet29tPWEH+Wja46KP1sP
BeFMMy5/j6S6FOESFa4OvTQ93w7XRLrujlPigxtI4o3HI2QGpU8ruAnqQ52WotvwoVbOJtJobt2K
AMFpGHJnjO2nsFmlzeVsu1SfHSJx6cptk/98b6Kitubg+2zcOmjSsKRsL42WbXpl/pH0tnkDfcxH
OGHydJkG9CvixRKBwMHHEry5AmTF68d8kIfF0DPPQmdR0+/+c1ii6OUbcdwT7n4QLmewgzIPmrH5
w8Tg4rwRyvpPT2sXFHu/hG8jl/KQTaqe2a/tuP5nt3KSBfDT8WtwacXLB8XWlsoaZ1pmqDZb3xAu
V8NzHcl9fZpsT9xFW9i8NS0Nf+lUO/RtckmPJxMj872jBZIPOarImWAXVDkXFT2W/0ykZZu1+9wH
DPcezCN59NulA0yMso5a+Y5K7CQsU54tGvIGAIn6hJytn04+uNNxAj9kaZnC3k5nsRru9Wkr68z3
rU5mVYCHt2C4WNr7Hpy5KWwYleS7vZkSXDPUPYvi0H4e2mriQpB3yc4/y6ErXGW3r2Fj+fbV5Y3R
GcbYUf3tLRtl9NQvvnpwBBD/tVR4EC5lY9r+mjALzHnJVPQ2e6YFdiGlCZHF6ApQYbZkmYljjdjR
Z9d/PGDTnXQfyXhAax0G7rna1/DIj03V/Csy8qsrs8huZ/FgmT21PRIyMghTuCZnPNqa+jYS4rK4
CaTNL8bnn/ZKb/Op9/QxPFqWGWW++T5vsKuG1r7YLSLAZpnD7jzZsm2hQdAcZVge7SRjI6e1AYK9
Xs+DUCPrV7Lo4DMK2mg7RSt4UEYFdTukwKFS/qUwMoBQsNg9s7aKoyEfqXmjidjQAxrzANiTc4OD
/z80KfPdsNN0r7Fx9QfyNVpA5jnkfzVKWa+PdQu6fh4rZb1JEF43FcuwNDBQ2xRN2WYsBzPWVIb/
fHfmghtJfxlS0SSswKMi/z11kPZYhWYr2jPjru51TqQQ5xHZxUeF5nLItgo7t6AczpzKQC0fS5d0
Mj140tq8Z98byB6B0Cm46YEMvWmto8KPhuh5sCLwmqDW0iYMvee047ifiyhprC6DWji+0Toef9qV
Fbd3cWWU8+IKMTDfuAxvBe7kdUm5VYT3eENtRe42hzHXCEHWtwbPxprrlaKboht4KU+O2cow45VW
mn5wdt8rJpTyRdiyEoWaA+cbd25S0U1pj5+rVoFIzS225b6xVeAXoy9YfRLted960NImnZ3R+tNF
oxhTtLlBiYFazcARDU2IbHC162Vk3Iur3+Kwzyp/UP/43VtfSiXjnHbMA//Iu2S5GafW9Km9+Dtc
hKiaW24UHMIpafuqLWS3JVXRUtYTZ3209n8nz8xrMZN4wv1rju1pkoH3x78tPulqWB/OLANDBVHc
T3djzK6dH3HtlrmeN/WzGabwdwgf+K90mul3lVgkApaltTipTdPBXnC5MFW16wAYtg4Esjx0wXAU
w7ytU96BB/Azs9Wlc9Adz/22LkMm2yN45XcbHbzM/vjhi2jqSDypb8m29RZ8DCw7ThbPRvmMr2Gk
Mj7bMJ2qjm6ek6E4mUpQQjrodPBNvReKE/rx9la+E4BVLlmM22woSqgMc6IO3H0Te3RLSQj0+xLv
zZ43HWHel8Pd1Rs6lrHO/UWaF7FywxXxOClz3wAKHwVrFr+uhgCHJBs2CyqIYtWx4mvf/DYLSUJY
MlkKT2czEMlYLDR2yzRRKMnSYO9rVrW4M3zP9Rg2mZG+ucVcI/camH0p4tZtIoAK1ibKo0XEedtv
hO6EBDCewBLc6uTb6/7X4U4Pi+oYqutGTFhHMSbkCMTcSiaOLmvQj9af6pPyR77BkdzaKZ1EU7+p
KQRT59kdPydn35mVdKi7bCDkcU6lmsYXIxohcuFa7TtUu91ksNzmq9xYjPKq75cgm7smftsnIaKz
IAD9V0Ktxp22FqkeqtCvr01QryHjvaPf20BLN2tRVuxQS3I8cnxFrT5LmuKvnRFRcopLSrezAObI
YrOT9R1Yi5YpxUzJnfDRiKfuYhadbfZa3yMq6ZasD91yzjsumju2YUHiQLR4Mh/WeRDZciA4ycQy
1zfULZlsPATgmkCo2wSV21UKT60w1ftKUJMoAngn5jEmsTbvKku+MU9PW7p5G4V6uu6oR1RYzv95
ZYxFuHMn88gPburHILBqfdccG6u+OwTV75gcJitdNkDozOeReowntKmZStzp53zEIOhxs5dx2ope
fZrlsMr0GGJRZgps4jhVmOc+7B2Ppw0r97OsQ+vdr+zyN71GK1nWUwdWfZgEoy7wK7XOg57su8Wr
Jp25Th3ce8ykW+b5x/hulqr8t3MCHylLdPfs4yP1UnD/SaU7QatOVtmO9bPdrW4suoQVMENGbdrC
SrwRfs+b9ls98Bj32aCsm0Cvc4Gfujkh42gLeRBzveEiLHxpGka9Yw7CNFQz6TxTUkXU+JlIrTkd
JZCJrMa8H3u7aJgRKxhpUkzgJXO9BOwC9lIf3l2ghOVkm1pBiGZ/G18iT98ct7sUcUqM2EChQzKi
SSqH/TPaZl2djiCxthy8aCuvVrWM7pOFeLQ/VSFgL9d1Ez0QjK1dIJyh+XQUGYYMvu40gBbcGnmn
XRzbyfHpxcyIv+KmnDeHdyMSh2DuPPbmhzfz+J2iuqb8YjJj/RWL2BgYL9nwx1ZR7ecWdCn//eDq
+NKw0cQnFdQgaLvTULbk1319tnrIhfMyj/P2JHGTRqk7akBAeI+NPXlhki1wDok4Y5ptG/Y3zugT
uq9SX0pHKsEc4jrf2z2qzRnsmkF2HWrd5RHZNftzgyGYN6e/FY/fHvRvOJ2Wsdh6vThcElXd97zw
orZAAqn806Sih3o+N3J1CypxhDxNs/JFdqh47lIQhMS+hH4f/OBM5eGMAQJ4+npNi50XqsDigmco
wZa+HPdzt0gQSm3JI7VArJpUwvKB01ft3pIiKOMk03bYiMxta+bHhGW5T8sxIXRvApn+4fK20nK7
uOHtF6KSNuXR46+icrq7oV2TN0MLYZgheQN93ChoxcDl7+3vAwqHqWZEtlDU1eE6l9ZZDsNUF5S/
vSEhlNbbe2VyO7Lqu4j0nR+yrlExO/HCnoC6JOmLNtRyZqxHcoHOzSaAu9u2hu7tmMkEc267ZcQX
dCZXyvU/R1HthNsIL34koJHB3Xb08gB/MVVnSENnuIujoOweLSoAq++4zIR1QWzCle8Yf4P4n53j
Z9IoASc2ELlwH4imlT94IlY6pQNJcEbL5AA2X7q6zcY43CD8vMFri6aeI477qNniU6VLSC4r8L5R
HVu7xb6PFv92FzY20dDVxIBu40Z9vAnsjicNADN88BrWQ5eWiXaPx3502uFNc+d/lJU7HG/EB/KV
E4kVD4VH1sMff/HW4cTH2mtMeeStP68SR9/PbnekeCyRdauzduu1iDem+8s0DlyJs6GXPvUXP/y1
T54kRnrgpbtMJK57F1vPo/3mI18w+XEM/lqscbhwKJMbc3AMSvNqN8NwXNACwRulxlnq4DwCXDmp
GCF0Ho4Z5CH1GVnl6zTs/LUD+TYs5cQ+BVcXRj367CMEKTiWkm1/mXfJL3QXsSvBS9tgemvX2hoy
s1EQe7+1bDSn2bOi5MVs4WadZDhtc0GK4jDd17FtltSj4o/wUTPaG1Sz18hsGn09PdRNj+v19iXp
+zExQfhdE1W/Pzk8YRWzDGRe8GaCVTtBgfRxEW3hNyzGDJOGgoRun4+/4zFwb21cO5cldssPDe6E
9Wjb4cJg3uMoFWpZtrzsquWP2qD9Crix7pdBIFQXdPD0Sb6Fx4jfWNb90xaEx3CtLKUy4KAtE3b9
ykK9cKZ1z9w3H2UYl1kSLsufXquFCncRfDa3Avu8nHXzy+C5s54c7bPsrjgAeGPi3x1BuR+RDn50
pHQQPdbP79UWN9TMstJ7dC5OfU7f23hulqr/cOTuhyd77iVQQb3/ivw9Sbir+lL913tO9xTaC2Be
xwSiUl8IY92ppIlpVlc+WGi7LATXyC1IvoySUBW4yZtLJYLkCbUFwFVZVtFf4fmVf+L2T/xvU3TM
7qlmWtvzoa06ohftLkwDqnndSxW45gxp7t2Dd4Hr+dPwzUWKegLfiMfUaurtr++Sbr4ijeC88VtZ
LPHcbic9TnI/eXSR0cQ7kBtUB0SEFDD+Y2EHNZFs2MeCPGYrgciJ2uB3O9bAALG6HS9VdZR/oLHn
33F7PCM0T8a8o8QKxHtJKFjfXOx16UrrSp1awo2KpZKAo2tTHooKS7mdV7/1lyyU9iDPbs8dldYq
auycRyeh4jfslp5BktVC7mazeW19lgUKJ9TrVur1ujY4fFmaku4XA8LwhNLVZgULl+Cy8Ex6bGPK
Q5s5V1186vum/kdaV3ir3p6inzT9JA7rWXz8nSqUnpku5+YrqvmlBIGp5St+0yhFPtfVkG9qfGqD
PepP2zYt3qc44vFLz3sH2GxLkOlI1scPknMr1gNzA4ACx7YeuiFZks8DBZD31Hrj9lmbRY0gjcNu
Xcpe9S3CnIUesWlEvZKawNJRPgiLtz+WLnzhgpr47JUmKk/CjprlUVi9DqH76uCrjif7PySx1Zri
xrftbwdTEfYdr9Ht29HbWCeHeIu/LFPy5pR72xXjuK/1OdARzOvCEPaApKq7Q2PlkHdSoebw+V1Z
8Bj7Wsigm+ZvPIIsgPOwd87JlvaqsyZsxVJohl+RY0qa5Jeca7WhxXG5bCzOf+fi4GMC0hSAbLkH
W7I9HMsuHP53IkE+zgVdnZs29mrAYS1rZvQxWE81FVdUNMMMJ2PWIwHp8jJy6FTok50RfjEhnyos
2f76CNnZSSWHz67NzjHfTNUrBdF1N1uZ0zrzD1qw+eN14yvyRYRp43RTVYm4IfFARz2CLhKGG5/L
ILbqaE0XtP6IwXTYNXfV4lBXu89z8GXJbVyfDmtjuPMNKZFIUewkpd8y/OtZSk7Z6i+7zC1TIZ/R
MaLV/Bgpuk/Lo53VXW/M4Z5umwHgl81TFGoQ95Rb1y8LeXB7pckeNYAzsxEFtAPKj0S2CZIjXzUM
jhZASjaqEMVLi7qIRfoQUBlzv9bLXTjVJrxEeP4kxXNLdVzpEPProuGHCU7bTu05pE8w1mk4tsFj
vbf961zvyw8WmpKF27LHb1XpBFfuGmnniVGCTdSMN6he9dZ1GUw1pDitp7Yom2X8dkDj/mn3I3ny
Z2/WzDFL808yUgI4w8BOWaUg9AG6zeZeosNj9kLe9tzax/ZlW023pTviOS8dRDLct1MrrwKgkQQW
uK7bZOosqT307hdL+4Dw0HOH71M0dG2+CAfqrVur3klRcdlR5sRy/9nXw37lvjf3EQg93KZfV33O
6fRaGZu/gzrRWKotJ877uD+IYdY1X3xU2sjZaKnXQQr9cSSFjP3lzm17/eGTEh9kU1lOe9Hoo7/b
YeamOxJHe59EbksFmBpF++JWutvuN8W+1IzIKFNc+WTTuhBgXnr4zvJxuFN4WnH5oCZwSdY8jUzU
t6CrpmU1scQaAZl0ZZ9KkzCMu3szvwdxO3xxHiIA6aq+frFjuy5uV73JY+XF5VeMJPAUxyVEa+sE
PWoRUS4fJSkYkLEMxjFp+2XQ590wchZwkxNS6NYIiHhpep8LbT+4I3Z/0YraBtyxiDEqfdrQ7D8k
Zud+Aa3u14y0Y9MUSDygjS266PpvVFiOP/0BhCLTvjN4187uZf8QTdUAq+WqeT7ypnZrSDT0lQXc
j+zPKz8nklMZBEMK2jSO8Pc8xkWw1M2c96Hw4Re8lqVhN6RgnwVrxPgkE2XrawlYBEkq1FmIo/22
Qpd3hayrtn/ryw4/U8vHZXYY+BEpJ4IAqSrsWBfZlLLjF0Ha5R1dNHR2BabzwRctVAoPa8WqlHP/
0XFmiJ1j2w60hWRhGF3wvtCin7tDdM/uf5BYk0mXuJxUtv2o8j6S8r+966qSDx33fQHMj1xXsfz8
CaOpdnMo4qDOkt7y7Ky3y+h3EOyEMewQ1/leCcz2U5fUp2gIo4fe18tfvlXry56PeS4ES6h98caI
KuIICSXsFIVZ4jFq3UWhMGyn9Q8SazZ2BOTu4xQZ833ldZqyprS2+4NZfC+csbX/kGuuHw7ytuqz
tuz4m8Zs4qdu36vlEirDNBsMsnMzXpS2x7RLWmHmDRvBWBIVKUiWKCcGhYmYJhaEMvowwQFsI93N
oxB2LufyZe39qrkeCDrCLPI3PZBaFXkqs7omcE+NNdtcAMpRKheGXF1Y8z6xz0cYwvEtTr8+GeKC
BA1Z5TrxhKLOD9LSjjR0wZIk29kv9728aHdB8UQHHRvEHDOQdG3celeWIKxsirc9yDgraVFdG+C/
k+lb74ncUAQijjs3Tm6vBnAVMFZFaRXs9swsPu71j7ppYuuXYYGqzhOgWJ/xhE6bk8K+jPrKBRls
ORpV8Lwd6VGU63pCke2TTRWdVATmmWkdhPqiyfuho7ZzDVc2KrmKZ3rmOpnCwf6dIGr9agPp9nyE
cg3ODktIdPsvuZvbg9fxDS6VUsHFKmP+S1FxUiO0sb9RAakRKGOBalPfglvZo3X4bEu0ZY/E5lb1
ydPj/qPr5NJkumlD7+Szm0HTjCPvi1LLzhGQRJ1zXS3u63PXkLj74IN9WSf2r0imLnRWdGbGAsVs
AfHsCx4Wy8qF3pZ7TypKHcaScyCOO75eyxL/bX0YqnPcyNJnAmk6w4Fj+ctDuPPLywbRbK9yQM0J
LhQsXposN5m9Ba07noLStNWz6T2Z5KHyfHUKuSOif240Rx9YYsv9tMNhRndtEq9/PN5r8I/BBZGb
Q8qxUhvAlpy8oUKtYpZxyBielkdnttv71ln9U2dt+jGZa4dwAa6Ep4kmg3ckkmtYmB5LA6LAePUe
EfhCk1mL573O1ApX2SLILr0rhfa/B4tIngdfHF0O1z/owtmC8Q0ToDfcV8g/qJnsaht+LC6ti0oE
sEq4T65dRFCO7DR++3GoSpr3oZ3C7mL4iZ+whHYEuYUIYs5Ub88P+IGQuogNh8RNJ9IKrm2culzq
YRXmqDx1lfpa+sy6JmAxjrwVu7lFdR8B1IRewiQlpQRFIwo1IxS1+kdCZHKcIzxHR97S2/wXVSxa
4BpsW0Jt+Oak8WLT2lqXd8ThyrnYvL15P9aQZ+3GZn47joq9HVL1Jh+vamlncmuan7sF7JuG3MMI
Xctf/bBGDxDV+ytSlOO/W+swPgNgbhAaRK6kl9TdMD1sjY/uZdSbX6gmaD/U7ADDaG7C3EZ0e6Qz
zM43dDLq776hnGQxaKMXL6y3Mh1rIspumP58r6o9vlvrKfk+QRk/0QzTf62JYptaa1/etaILXhp3
256nxVGf9uwlDB3Jpp8FHw6gfw76H61gqDcyUHsq58X/GgxvKrItst66KhjuB2Fs5i5seLlP7+Kj
GGyoRO6SIYjGnfT1ITR/HQXwPm83cb4Mhk8Zs/0cbc9c00N5uVVoZyL29+IGHBeNCsWp28f5bJxo
/Jr33rvKMgivq7LH99VZnfvKXy1oVJ+VKBjnOk8mqL5gdR8RUKqCPVq/Ij39rx63iu+DDzO2JBNZ
vcNkQTITSpahNJe+Tn7jvyPio73xT7M429Esn9HBhe+3F/rcuVB61s7H1sZvLqNXyXM8xg/VDADu
+oefEuULwRyI/idC3uQJ7veUJP3r2Mcu9CZ3bTYl/qndjvW+IuthtBU9w/HXoDRShPG4n5AopvzT
HRgr3B/WeZ2+lwvBmVkzo8TR781ssV6R9qkyGc/blKOUC9/jWwdWEUSrl43smo9BHUZoxGe5/BeG
xg1PndNHj2btxVWv4VoB/S4CJXw8IR5ptid86zzdYAaoveNRrSczbZMq6rY7CLOZnSgL4y74lK6x
Xg0G0I8lxhRST9XyPFlj9Z9GL85oRYrD73Dw7R+KheKXtVj+99EanGfY7OnFXvvhTlSWXnO77rxT
xV3x4EzbUCQA0few+kzJ6nCHfxRMVghtpr1OY38OC4VyCP7dTZ4OGdyURpsswFn7X06HNirtE6e9
6+GLzzEaaQgz0tY/wvGIf0tu/TsXuvRfMqA4ip4ceBKBll+BWTPniBNKif2R1MrxvXIkU3wsxD1Q
Gbb1oTLzm1tK+3eA86RgDIC83QR4XWLcn9biIxU1nVuodfHfY96VS6e3BjpjA8hsureKe/vFoXaa
l3GJ3D9NcjNd7EGF3i847jhze9hDd1yRuieNc4Jciz6SygwPjMgTbzSq9Ben8/sfXM4R1F3p3tkW
oZ+III5yopOusc+7jvt7e0SZjXDIGqFXnGH/4/lW/bqH+HL6prWeorHbv5l2cffUW4V72ma3+WVt
pfez0YvYMVwsx5VhzdqwjvjlG9kBw8+dOB9Ew47ffC116fHnV2UDNCI29xeAgPyGIWlGrXKEPHP7
1PPntBDkLyjAKRFgxq6SqzP4FlhkgoGJY4TQmiOusA1smvetmvDHzOPQFHoS3iNiyvleIo+8dxFw
pDIazfNOblidIc9zrDzQI0LIuOao69kjC6DC6SWZuwNGHwTxvazW5rWD9EZaals7cHM1Vb/UUY4K
vxUSImms6b9arVW+Io2L01AGCUtDQG1q6rT1QTc1weSPCWPk02xJbEkh/q+/8CooED0/Nu/TmODp
T3B4YRwLb06su8qy3D+MVwMNW6hF5dXMfnkjVoxbiwtDieO/etJu3Du2MZAik1iW+poGoe0UjM3+
8GqxhsjGcbT/LDfE8JdOVHr4uyk/UmeJ/7D71fXHYLPwxeVSsLeYIIuV1X1HCRn0iFO60RkKdCa6
zcXaz4ZlagwdkojMvGDL2c3YBRM/nO7cO+we3XFl15AI+W6tnHh+ABtIUBLYsmactrNFJ/Eijl6+
W2GN3i6DwW/MqYlEGb3IuIzdx2pAHF0EQRVf8cSY/4jHboasPgZVX2p2gellHBgaTuiC9t0+1Ysz
xOZpskIRzaeVPaOtzmsEVteksdjmDTNeMh/NmxDocjfuPWninyPUQ1gETTPJ78obbnKP3puPA9dC
gG55PXsLqo4GF52hSXQ64B4KhLIxMgZpSoFr2EJKYT/0EypGmuegZNhuJ7t11xmNN+SSyHakdnuV
ezqsnacRpim+uMMqS75PyBzxl0POBUzVRjibvLollR0/htVs1hkpWiNVGm9oeT0G+FJRm2XHa3ys
VJGxM9unKG509V3RLe99ixWxk0/IYhYFprF6dkc5KBaC99Dp1XjdcNpFkCLM3Xc+koGElXbXOvMr
tyT/vEeYWTSo/rqH2o9kmfNzN6sNi+bG+ye/kRoZfqj33wrDrf39WDgpf62RPezsB0cL9JdWazXY
PwnIdkmeMUyu3WuopLM8zTC67hUr9eSeSdBYUMr7C+QMT0I3Y4za+6F5Cmc4PUSRq+0VPtRNdO6n
cpT/wnDsVpgaFMhvuBrK8cfkKQceWrsuCIm3C+bVrZmd5mkfcMECnNMx42YNRqTybPZwh2VjSePq
8GxLMvgOqE/zKibu6N5GuVEa/B6x15ws12u8z1o2kfUI43nw611Waz2eSiiu+DvOFgwG9lhP5N2a
KWlfeqTDlKeT+lNecFNGZUq6/GGuw4FB73lNmrWE7Y889gtj8T+tU76tuLpYsTr2I2vAyvzxBJo7
Na+k9QTtM20eHMgmtpFUjOEcgAHRYLYsz1a9AYWklSW6KskkvEUQnPkBk+ji2FGHUhlnsuqvWNkV
7HG0QKWnoZ6qimAnNujg0+5j5fz2W2qOi05LPCsFzuK5hPLEDHWLDiqXRJ2niiGomPmErpP3kv72
s3fQseldOdtjpmzVLGBFozt73q/ZtnhEorWzXCu7KeYZfi28W2IjO6tkfsVnE+wP5QZym3LSWVNe
8uuMFOq/GxiSedY4o8cAki+dj9aePPESoBhqn0snhhcXgBTLPzSfQ3Xnx/wxuJVqpNupB4ZS3c0y
1NsZDaMuf5PIrZd/i5iC9Tq6ALYFKt+65JmtDnFWkdLDA0kLVnKOYoCLSxVNhgqRsSzL3IkQhGaJ
9j3/F65Tvy2I0df6pUXPZJ1WEEE8rSM27PSIYiAy3Mgw2PXIUg4aWAlTWJU7hzykLqk7ud3V2s2d
tufZP8Ug3tUPZkYpRvhva/fsuyARjdInrhcXAmFposa6P6wBjatsbGuB2O5IWef6CEf07Qw9u+7Z
7Ua13Pv+lsyQrqts/VxEvnVI0BJ5OG/WDv0Ay8RS/hYafCKIbx1ve7S6Y4zOQQ8n9K73gcY2jA38
8xs9jK5gX/B93WtkQttNlny0GSWBQvzEbdzqazU5XsAph6t1IpkuaDE3JLNsi4MvRR2XMiDH9m0S
E/SC601+ez+Vs41O2KtsGIAiBhUWzzJq2/bX7LQVryq7vmv6fIqwypYnBqDBlSfVOtM8X0dsRsNy
7vlKjvkjlOD1P228K+4BSMtr/zLFwdqH727p4W9Oa8oZwtxpVNywUVWij+/GuRr/bZwkSWb1W5uc
gkpuGJjR5tvmXO5epx+IKMcKa9iotpcILynOVnJpXiO9OSxEXjfsme6J9eHNWD13/TORvO7gVgwg
GcJTM9Eh8qySaemGDETUah+ioLP8n5GZ6AKl5EiNp3EOKHRIZ47i2saujgXvKkI/KR+GKHTAJHoq
9fw7C+91X3iclxy06BqT+wMCYLoiXVAQ2MIdp0fhzl13F3HPQuZoyI4pRUagEx4mo51TOILMXnpv
p2kRf4y3VD88q6ODHowysdzL5hyz57wvG+ft3zrypvrH2JHk5aFHxUErU3hHs6JmortqTLe1C1EH
tRKN0E5DQ10EG/iCyxqpV3m3/o+jM1uOU1mi6BcRwVQMrz13q63Jkiz5hdDgw1RAAUVB8fV39X07
cSJsS91Qlblz75VBilC1n9nmpK6t9gjcwEiq43E7wkgtn9qEQXW7kcnSYTpmJCg31hnK9HMAGjjm
iPNOURbAA2FmH8KhCmd/D7A/CsxDIqZ2PZOwVu0X+QgGHvwWgfOkFKrn1UswUxc75eT0a828TNkz
wW3NwoEZ1SLbkBXG4Nz57Ma+4/kKakZGay5ywqKZsxwHKtgfsUa9voQ6A0bhmGhiYhL3qfq9ukU6
vBcOtoKQc61O1YWBkHaQJBmQdQPpjzCjz6n5nIpdkcyMOyl4+mi75EldH2nWFTEIKRr5LQGJFY8R
0IvmP1yTffFfMN92em5GDZ4chztmNkudVro9wa1ekOEkQxjsHD9vBHJsafI3Mg6yOk/YVLuHCD9C
8SQ9cleHtQrj9jzbSlMIrRCg5DkoO0HLHJMqJOKZrMJlhIzV7tO0mjsJ1J6m8DHzqBpzkEo7Fdlx
nVpzLITr5d2uMswKTsQ4Gcpnt61td+5UR+2+bwbvn22lrJ+w6YvR4FHl3bs0+LkulY9QSqlOHPi9
m9Ik+8alPs3ORk44qnc9rrA42UWZitWXu9TZak82z+PpTbTwLNpN4QN22uRQS2C8MNNByE9MXgtQ
viKh31r8JYp3fZMbc1CMXvuPZkBsJx3pessfLBemJWzB/eO9BFhsuJmcsOyGXRtiP7tXvk2YelnP
zY8ucDDcMKGaHbQkr84OXP4crAbxnGlV0juMGI1m+nmQfnUzjjEiDRiou4t/9vxlqI4Z9dJ06mLK
/YoKsKqdjxWpA2drWbrpn3DqADhskSczvWymOKzkDyV+jnEX/Cxdi2Aem11toOMeSgdi6zMjoCnY
Vni3KbiYobaPOQYs+5bjAYNZ4XBd77rEicJv7pfePc5kzECtZiWCtikAApSboBdZfyjT0u/viV06
5T7RVoU/WezGZtyGbhPOhwp6V0VJgn954QfMo+ET8YqlwSHkq2rrOSGK0IbkHVlcK6SPzzsvHXgC
U8JEw3GNBiw3tkaxhDprR3GrmXP16sRmwXQvprJqDnrQcfGfzjjOcIzmi5xfiF8n9sgZD9ecBmjJ
AY5TH3q3DBnBRsyC9CW+p4L2y65tNrs7JQ21xDQYXpCoNTZ+gXs/V1fMNqS6K3PzBwzxVDansptc
PCjs2oDWoMc6sC+hTk14G1VE6o5YMS2VE1e2WqghyXH9hS0yDMdekEM76XSRneZJVs7yG8QEE7yD
siPCjBWGlNGxpeopdmxV9T17cGYcxsc6yWl4+apncWzEFOGmxMjkB+TKxiXDIN/ZnKDdnPlSXPnc
V3s/LUWgDqE2Jv0ik8qJtXMTrdmNkpe+fVFsv/3ADRZ+qNBbuMUU5qLyWk0CMXCPzRQyg/Anr7jz
/NYhAMZzXg34RzQa1I7FRXK96mLwxz9Un2P/x5+JY7MzmKtqvkrKh/xEIRYPOzsRHpdnnvd2THaW
qopUrYm5QB36KKOTF7cma5Ece6eectyjWbWymEq2MMMTlS7joa9Hq3/7QaPnGXPpXLQhwweFe5Od
PXiNxtNISqzSYIvWqXvwYt7sFpl/XHmE1VAVy288+E7xuNI+2781DhXnU0CaW77qnIWN546DtVxx
mrpe+snH2tmjHSL8UIQnlyrfuY3SC3a7PqGldk1o12/4ZUSdKNZM6POmxikecYZhRekEG6E1AgDP
YW+cfgMDI3RSpo+4tLm9uXCj/rqCMB6HPXJj3LX4G0YTBbsQbkRTnUITqOqV3QodznLcDmL5Sdd8
sN9IAq7+ZnAX+c8TCdb4v2KqZ/+fu/SjqTcMRUPp/5I4qedxn7mtaY+9W4683+OcmjjhkspnLXbe
0kGU2Mb9oEi3SFeX8ijR+8Ey+GTaT0zby/C4mLxNnrocLsodiNNeP9etSsT90DtZ+zwwYq3e+w5r
16GY11Tdu0zjok3ghBU7eOjvy0+B+J+dBfZp7hFuUW9nWKJdbt0iZDWjxwgofF3R/6Nn11KzQj8J
2tvfwIz7uhibBMPNQmlZ2DVwhTDw7AITNndZ7q7yjxBSpM9k2sjv0ybXfrvzFCfyKc2qyDv1KFzh
Pu44ge40z0V/BP4U4PRRLhDhpGA/xc4uZM4vtuzd+QYZWOlBBFiGhUPJ9mHwiC9nDU+RB/Kp5EMJ
pkkfhyTFN8PYe15J8ggblxfDAxZFO0IEcXNmLNX7KxzqEGVnytfS2TcMb4TmzsVN1u/Y3lFg/+pE
4gxf8GIaOW1nwpPQ+W3vLOGdmr12cXYrc6z/d2oLcWT8vhU5TNLAq6jsBrdm4PybA8oRxW7JKFuO
2Cjn8l70RG9Yc70GxSGXYy5OOkS6KsBQ0FtcxmUl5EVOvZtu9tSIIPYvvjXX0hR7jcISMOe9fyaJ
3YaHdnUaTfHRrEAAOhJsyS9qsNZ7NKTm7LAnjg9cwudknX7pqo/aQ9Evk1A4SVI3+qRUL+CKkQKm
JRubqKXPxCPDvBrXlfNBAyEWnmjMS8s2DLG2jzuslzn07pIgh6mu6VKULb15W+vgw0GrCp/6mgPr
XCyMOO5avMCEBLmzDKSS2vN2YxslBVpilbfVZWJSWsEsWjnMALP0aNzgYvrisPIH0ydTRHY4jiCv
xpcBA8ntfOuCOHprLN37P8AJiXqdolYS5sr8JSZ+1zJCfSNQ40IyifDSvpkuDYZDT/vcfWAZsBk+
PGgl5fesXKOeMD46FHJEFHmNcV/45smxkIyZo3nFusNuKZunpJluFhav9yj/h2QiMWkiOTvxJu36
rI+uRScx1w85to7DqiszHS2Yl3IfAr0QMBoG/BfXOo9JAafhsjS/uzBU6YOqV6aPs574XeeE6s3b
sdRtmt/ngo9XUfsIzt5jUyEzXSTaeL0XfPZpuq2XPA2PeZwMH+MNBkDGM7VYSUzgzZ/JpKE5XtD6
GDjRy0F1oZ5mieA1ViQB/2ZJWKLN0+Mpan6fuUP1tkInmKnYMM/WFPYRjk58axlBQrwSyvmQsE31
C6Mp3b4yM2Y+uummsZh/4USY19s/jITazSnJE7/VKNqll7Z2ePCKIa/jvU07DxE60wGrQrCzkmkx
rRuQae99be+5NzuGUo4m34HdsqtHUzBsL0J6gqoWY4N/OMBGUKFrlfdZGvbOlkCoHj4XO67qhG+7
K7d5GQFASCh3cBqV+QwQlN0zkxDJBlFAMmjp02QZfoVFINPXRXUprt5QJW644fgqevoPH1bPBmls
EWRhkp4fOSFluivJwCWva0vSnqhlmXGs7UuvYpPSIDpNnLzrY4eAmci9dt11biaT8D73fCqPcx32
7G6O+s636hEPzlSIZxqrgN3VbGWNw5cqdYP5vAwSADWKLSJ03tg0RmeqyuAAJM/1n2TTlvpJWBTw
Vw07wXt3E4aghwxQibwjSwzP1bimS7JNVIgsAq0Qq+R+nnTdXOpy7IiI5mXIVpdjYcOZZYpDAHm/
wqJrC5y23W1jKbNxv2po7UUrK/23SyfFh1F43mVOUqd8IBGnaAWHjlJm1xIKaY+OUQyIN5gTCfnt
gC5hBGByV8ApaHBhFIQ86iGmbSVWkA3rngkwGmqCh58+zCmjcNjDdDLpA8puU544bZhIofc5fvLR
Karedzv0Pqohnx6+f4KIKGKkgL3wdXIs5fKGGDvWLnCMiMuMhGKXH5nWqzobwqfhruKe6qttmbfo
mTFLmPxnmeFU0tu4rfL1Q4PCAAzHjqgOvwKm74xHKwjbyezTHo8pxsCi8vw9sCBcc41rkvFxZSqF
/o9pJcWC5kxwL2ObYzaHTCHLk19q3RS/btibYS+H1eJkGmnD2ocaUcAtz9OtLispJAgFtrvJ6A6P
Et7NaEryCyIVvd+9mlPiCjjuhZ7+oxMmLbll6nNzXrVRJZffw+yBBDuwkd1r7+j6rftvHfu0D1jl
NxS+c/DDpZ5YGDR1fKLrygxiR143s09SFW7zDOAlieZzvAahkhdSJ7q6J6BTHTqa7/ofKrpJEIhq
THiaGCowEd+bXrw5mmhflZ6/FwJi3Jf5Oj+jSyTx0e268qfI8aNu1kVMQYzq6o5Os1k5voKDM6Xr
n5CX4iczIJvYIARebENLGdzV4TLM/1Hee4952JYMNKci9XZiIq5EAKr3H5YRjeognayoz07it4dG
2iIgqbmMT8a72TowLpv4r4ek2kEamUHK4BzCWDkTWK5+DxAH2/uCW7j+MuQ6XY+uPC0MopM/BvMr
52ycBBs36iL7NhhLhbGhVfLkoUOau9lS/Wm9HxX5RBKL62C23uCNND6huXUEYSfY3kweCDdt0WNe
8hcy5viusc0fRq540BhxPsZPXDzul5QFDnBCP8FlFnHRHXE705gb0GA+z2hHR7udap8EfEEGLEPs
KRmtB41d/R0zu/af8VsY+DE2qReMOwFGBzCo/vvYJKzZkB2+s5OYVF9fqqQNPOjnaePv23GspmuJ
k7F/EqxEC/5gwNXhn7wJJ/8hSxAz7hx2nA53JaYDKDEyavzhDxJmKM7wseRFjf2C3B61aYr3Bszr
Mc0KQLr8sk59rmSWaUypeRcFXzj12sHdDhVguDOenLg6FMFKdivy3NS5H0tpELsbS8ezYeSbrG9F
LZr5F0YioBDz/2nxcLaLxxCrKMQJqdP1kjZOpD8cbstEUy4iaqKqtAX/BvtvvAnLG7wtgwWFUR0j
BdPnPIG8K0+1i9a6UjvosmwRYdMmXvZ8cUvaEJHANcF4r5NNWm9FuNbYv8CxoZBi081a8ydAMA1x
nyXI9149OuEdZVTk3uV48aY7hzhUiE+07urpTyhE71zcFJc+8rtYfFxw6WiGk4+GLz6dtAcHxwIF
MZ91XZM6VWlXP2A6XVoqriCu954YKBioa2ZOlWReIxgvQGRqPO9RyjlVevzNdDUYlKtmCdU+ke0S
HWSVwtrxgSASIqwIuKodPhH9SdO8zLuELpxAaTXb34tTVSio/hwAW8qxSt77/bx2t5BG9MgqcmP2
ssnzeT8ygqwe52xOg53LjV7cW2lvYYS5+luS17nPsSaSyPOwP+8jKexzX+GxvgYOQK67hSOSmVY9
+BdJlokSmaIDqXyNiUw9IdKR5oTY5AbH3ic5jfEcxfxxCOrsLDnyiCZNuOQfuHvKcZNwkCWnm/0l
3ICbUB5PQkJwLJyiiIBTXM76AfNsHXzP8CVykqMh634cnK12INRl+hHTMai0ogdUHErMJcM2pccW
aGKKqpcFJWM12HnP9l4WFOQu7T4n4xwCpd1Wg6sNJAvHSamvO+8/zlOJOaknRNe0l7zEzBoeCZIV
085DDVv342LzEFnTb76Sxfpq3C5J333A9CRIXMZTk9x2HWon5SFFwSAtRtBVYWxUhbmwhFHypWc+
6JTjKto4guTeFU53WhdX2icgHqSp6K1H+2oLLMaQadoqtA9dVwf/9UHQ/SMT6opjKpL8PsgoMfdV
OVFVuS09Cq0yLSH28JENy6TCSv0usLGaQ06xdY7zEoK0zhwJgGItA342qAo3zbqJdH3I8LA8Y4uv
CG+RIr6CEOxIj+PZ9g78HsEzUa/20/P8ujxVfDnNQQ6DQFOA0Gg3MUWKc+EvXw6VE6/lbyWW/0e6
KMcumctC2B3IAxxBNK28uOhKEcOKufgOZGReYk64b8cPE3stex0P97pz+1d+ozH8yJt6nL5EgQSE
qK3r9uSVZujOhRwYjPadyrM9Q2T4KHk6kkvwLGF4piJdvVfQJrCgF2UzPflY2u3JQZoGZeLJOr/y
aLVfrEOW0WEdyux5QgoMdiqkut43GKMMTwHRS+QCUSQ7cKhYq3M2jOBmGUbXbT9trUW+5eGmKipp
Dfu9zzqG+qtuJVAphK1slASkW+FX/s51GBNukhRfJYmzXproBJo4B8CRVJSFpAkUL5Lds2msU1sm
MX2zWwwa+V+nDNVy9nuQIY+um2f2RoliwSpWbiVjoA29R4G59hhaN5U7MoHbpOTuqv1Ulw4ONLBw
4j53R/0Pvc4RPxNk0/dh9MrqN2NgnCAx0+Z75oOAY5N19s/Myrjl8961zgmVM/lBepKX1IHYRSoj
LNQ+jOP4CY+4rg7ROANnIf/pwV4GD9wAEGCZ9FYOYOwAtRCmxkdLXuMhIOWKDJj1JfCBenVI8Qmt
/K1h1N+/kh0djhmit6XEqsFrAClU7n0GN6c6d6nAYJwF+SoufcrrzxjeSx5y17TdVi/MVy4ohkZS
USkwfabzsDkqLpodMU+tgBHY+d7HnWm2HQgwD9tUEv+eacfUYeCB+c8BpnojEXSWHhVvqntI66zJ
jsWYuOdGyT68IlmSrxzrG/aF1qp4qZF8YP7RLfhbIKzJ0TJgRN4X0iMB7rDC8Fffxv2Dy4JkuWUd
WPsz8+AwkzUsEY9Q8VgcwXzdYWlJw+B245WtF6GIYAbZ1W1cs8fYpGN8ohJgMGrm2sVyxviI3Vbz
OjxzGmDmXctiXHawjFa8lgyeg/Rodb/et7FQjzqbQ3mMbgPxiKFNfIwWNUJsTckGlHcdK7vC4NDy
RdUnxiA5TTK9lrfvnVHEwyVRyC7em6ccofs94cICKwBJk+bvPEVeda1H4rtHqrZGs4A1yn4sE7a7
bPISddRzBe0uIHjwXuALZ1BKz/wWwfWg9aN8YkdGxD3hnBagwvrTSKI0RyrNtd3lleAoRJYnEp7X
kc8rRu0c3uVwDN39itBlP0GhMNP/sn3XEqV2s6aQAAdV5rIWlVhukuOR6JM7lz8ZNy9M3hQ3Tdxz
ZOAP4QQvn7zJNowzvaL0crxEXZEt1uJjzvPmTY7peupGb8rfpbtmYBV9AEnmUA62HUha4NTdTXME
kGL0PS/Y+IFJ7yHsTkyTelwiB2y4zIwcxwErlHi8b7iwB7YpkTitCUtzfa3Y6xc9vZfgaxcoQd1S
7wKAYemeuT/U3mH2wefwhFxc4pjDybC78j6xZbzs4sYaFsoUZiq9Z1aRmPpn6fueCUKWKCA+wGa8
4A8mKlYg7H1ao+7sDzGoKd126UfP5CXdI8mhgpdS+dNJNZqYeJLl04Ugmki+Ewv24Z0z3hZXoBPD
bknxjTNNmZZzyUeJMNIk8KKxZ5Q/fh2xeJpbVFjmD/38QA+/tC8S5tx/40T+j1yykuAHfLFyTI7t
WDe7vpzxFJMQsvk1xAqKnFPNID/8BpPO2QcqD/ekbKw8znW6iIPtBml/lz4LQxmkpom69HBNC1xC
ftYfk6ERJG0Vsu6mWrHUogXDf62RJJlonNRcLPixEuASOVb66oBfh24znhf5FDESV7tS+7U6LIU/
AUSRNXdnnqTz9GtRlboonnWyZvHqHBt1W6Y3tb37lPWVk+yrQEzXtV89fOArb/adxFlKYrrrp3MV
EMXf5f5UEwCwJbbQLPMYgW7Y/aUwGup4vC6E0OmgVme4tnlPhq41FGwvg8PNePQNjcwmtqISfxtN
4mpTI/j/cMXmj8lIAv9IdKx6cmYnhINwGxahOw/LgKOJGbyzgePBbGr2FvE3jm6JFZ4VOndShtBW
epKmO+v1xeMAoIA/b0z+Z2SZ3LwjV+HJv+jsU7DBGLjeQzXS+Rb1KMZvinIHl0sKLORp7IeYejUR
o4NHIFttE2ucv9Ho6IUgo0cLN1Ug3Yjd66/FGgJbN1wDhqSIHW5skDP3sOzplT22BL4uXayBgHgB
VisoxvPfCGW1fJCVm09Elh3ghhyZzaAfu2HwCb2TO6qOhRtRx06OIY7AYq+WOcLKqpFhGYkRLCkg
aeJ2TXkcukBNv3oq3enU13P+ZSoOYZRVd3nJrZmD/WRXcE4l07t+hyBETQNN2+23ko0wJ8DhBrW+
qKaXNC9FdGiCeZ4OczX330VKoX1rivVzWzkCQPWEOQ/iThRA1sFGO5MlXsM/EpO/3Ne1DerNUlQ8
xKHk4t/Qyc/vaa7idifbNqh2QB8Msy7lJ8d27UoCgaq8NrmVrxrkBCbJtq3/YjTM5Z2Chfvm+XB0
7sAXBU/M+eUbiJ2VaZ6fj5ckMRMJc4w4mN9WOxOmzJY1kPfY05J/TFTz+ByCfZsvmOy6/j6NRHue
RoWnFGBE+krwGqi6kcSqMV5Vyt6HTU7EvqwZwRXGVMGeocK0x1doyYf1k0TSYQmUumG7Msy9gIzS
f5ExjZ0PIf28OVRKMHnIfHjcB8XCgmwLhCK91BlGlh05xXo+1SaIzgAS9RGEoSZ8MBcpzu2Z4uSe
bGXj7svOOqS6FbssCMNhSvex2x7LoGBzjsZqR+e32pqzp47d6ACYbH31ssp3fhUdw6obAn0gkwgp
gBc4A5c96/KD+avLI2uVSeN7GVWZ88xoiulRsohBX9yoD8bz0udyOJQYwZ1N5aTp36XPQFFIKj7g
u4tPHCsal9w9kY6k+01bBiIvfZ0Ihu7OEot3wuZVwu0xYphwa6jNu3GKvazDQm4rBKLAxswN17ht
m53KIGsDHc/19OH5Ke3GJhsL/WrYCYb26+lhN2knLp/lzSy80W3q9A/1wA6po5YsKzwTCXXsUVdu
DCbM9Bh31r6mnx1HtIvtis+OxpF9V8N1Mknbfo8QDx5mTdd9zQaQsVhQ8ekjxIRgwjd6rKL2isIP
WAzOnelxTbgc/rMlAbnr1rV6qsNYfmf8jr/HimaHjD8fJKKlMS/gQfWA4ChX5r+xBboP85zxgBL4
wQPVxkjhuarbXRmviTpFFs8Wx1qdepchTuPLMtrgTSRlc8/6YsA6Hpa2t8L1IXKFsQ+pFBFz+W0p
n+C/EDAff2GaZGaeLxg4CaVPXrfzCqeNP9eZbRkXtg8mxbEc6cnpMtGGdwp+HSFiByoiWBSOm0oT
zdj6IWzXTQwO55XZLV9wZduMc6Ewiz5QXcpkVwsTADbunOp9FNH8CsYcDVGBfHvDK5HVV1bbOeNH
lMcsy3NNMRzQLKR7D4BZ/GoDxg1MKsvq27p5ey0GOVT/Rj9wB3a0IEtT6CfQTlnywNCKehh4pTFW
M+Gaw7V/n4nGEWVp+N5OWPerV83ShPpV67X/lTD9bT4TEYr+ET/U/J+G2ldtpbd6f6mmVHuBUT00
eCHm+ksJp35sRrfGoBf5kOVs7aYY1z1t51++cMkS0dGgnOjUHYantBAMG2O+7as1Vfk9BZnrfLlE
ZQksxoONDzwWGb0M7ZfceX5MLogRYXhaRqSAM7QbEz4xh4vd52alEuHwbTqx3Em38JOnmNx8sMPR
v9QXr2v0j/FSVx2nOZXdHQsjJaOcUjCebGd8Z5s+6ReDeGdHdzf7EerSRgtn7X9LFTbpI/5bf+Gf
bN1/XV2m4cUXie++k2ednjsts/kylo2JiUR43gjvFW/uI72JzF4U+YRsa/CtL/sBPOzzgh2wY+Qw
jee0QnP/3QHoZddGMIlj3Y7wwKnvIS4RT6hwRnxgU4vErwTybrkxCX5PtoqxdOFUpzgvSd5VaX0Y
3QRTWMp4ZhvCid4DHWcl51SGTvA4zGwZvGbW11iv+npatkzBkBWbOV2eCpuz1IvSXZutDUrxUS+D
1+XbLveaedOorMGfLeDe4VHpC5I+FAUgEYcs+Bd2SAa/XJxXfyDuVe4xYzARQxHy9bOYuaR2UdH5
K8tFVKV/BHA0Rn0pygxsWj7sfcP3jLlmLD2klXXsxK6sGDNfix5hzxfNFL7Hup+Cr4Tq8zyyIAEZ
kC019XcQ2mDcUuh0xAx4I7BDZDq9IDV4tPVro66lZuXkjlhcBme1o6vaFi7zrA3UvOGjDb2CeX03
CEGSOO6/0roFEjGs4VAykdKY/8H5rj9OFtBBgIUOf9aGtMavfJ4sQ66kzpgBdLQ0/Tj5tGq0wt2G
jR6Ua5B4cQ2YQTp0ra2BTgeGM+ZZkqEcH9i1gmDD4DaPt6KeLSTTkT2PA+bzAVJSzZ4R2qzuBh3E
DHXCDpEhik04JrwS/h6jJxWNW3bXtj0Kjue/UrFHkPiDFrJYXUNmCQoxbXyupf88i6kcOu7QfbMw
IGdpBS0FR3GGTrdxTaYfSX1O3N5ckAXgyGR+mbGZfIN8h9aQlma2tA4ufDByzzidhRXLyaM4Xjbo
MKQ9e7hNTyP2VbyCEobKpscxFOxgQk4fRb3CFK1Rrli1EjZR9atcY9AZMUkFbL3CdO/ryMD9Zi+K
gUvNzbNc7XTkiQHIA/PAeerxzGQUbFV/CdLUJVYpHB9acD2F/wWpi6zhBIE8lLZ2vrDX4/ISQ1o9
TIvikMtAeSnUXzm84bQAEBtX7CJDC/XHba1umrFH2OEWF4EfukuDxX9TfuH+HhvTtXsG0viv66nx
+SaMWX4QSppXQRBQgORiVLPxm2BiAw/KCdkJyHsNGLhIEFNt1o+u7uXXGvkFNFGGNCzLa0JSbZnW
GcpdHUUo6GirGy9ImudijnEhyRnDLb+aib4tTNUTX1pktwUUj54cXFk6B7eIFPvB7c1s29SFeuwb
5ecEPEsEB6xuutgGNgXEy8bYVW492rOXqY36R65OCaBQcKKTZ2xZbB/hun5r3BnP/FJ065+piTAB
8mY2xTY2UfJQeoZCgU57IhjpO1ZuJs/HJApps4O3kxGyO2QkX5ItO50bjw6hQgHH+6/ezOivnzAE
qpjAJu7pnIEhcHlhiv9u/THI+tVdfsdxLcC5YbaijOPzpmbL0T5ty5qPsJsccm6WnLLLRo2H3o8X
WLvwepPNzW55ZO1Mm5KxHQi3V6gh5bbifT7Dt0v6i5WMgzcFXAvyskWCv3Um9/Ix+/WMCR4E7JOp
feZKss2Sb0mYFoZJRPD3EKsoefNsg3AuqWGf0Tj5T5ystwU25ciL6ehJxfu1i2F9jFD31r2fZPKp
zL3iU0038iCJO+fQcu0U20GNPF3QcLL7yGvIE1M9MCzkg+A2tllKMR3n6dJtl/LWijRtS5Uk/ajL
950JRkS/quwxU7A77BV3KdN2gjC3KLZNh7PxsIbsNEaDf87q5P/YBDT4TPIT/5xFzfrHcA5O23SU
8fuyOEPB0KksXwkHz++yEX5CDCycHhJgSe62C2bYe8bl1tqUtLK/09HLEHCjCXYQI2ya/qDCso4Q
gQ2RXFUtLlU8dn9Si6p1yfjwvrERwhEBJkeLv9ZFfImxsZYH2UFHwASgp307ZfFDJKwz7UfRFFe/
WTiSgyWrClgdQj2YsU2+bcnrciCQkTobdij5zR54JANGw5gCHZrpL+sIIvrQVS0MnSaxzMFOiAHI
KsMo78crYg9HX7iI8VROY/ZUNwFYDIPBv9gtsIu7bdfpGSrVULqh3MyB7/OwuHN4IXHmfKbITyk1
+FLf81kytx5ZCXlm9MVvQAoonw4t25zoscZF3XUVevcuSQPL/0Hq/x1kDNP6DSMej5oRUD9hd4LU
5FMQgBrvGhROBkhBwdz6U+GOig/JCKyfKBCayfAoB6yxGzYq8fa2aw90gilzntzloky+XH/A9B10
Q//fbHAesCKkmzWLPzVgz+/Vg4wSbhpPDcn9jQ6AG43HqsP0hkQd4OTH0dH6xxm29/QuyQAMhJHZ
sLBAJsK5xH6ZrDzhrVZoCZgYjGYTrEup+x4Li0Z/sHSR4gQulZEmEzX4w0yyuXL6IllOzJsJXXVm
sKeKxQjUhnFdsLwrJZMtiqD/LIdoSPZJ4Ukgy31UfCkOpk8iE6zs6nSXFnTYBbLd0moSqwP65E+a
qmjNtk3Rx7q7rEMQJGeEYEXeNsVWy8c/iGEKr4aLqPnHeh5LV6tHv72thBpurQwYt4aWQqVT+jf2
MIztEGVzQciMkczRV21xDRpsx9tbMQexXy7E0SwhABKdchir7VqiOUyy8Mj8B9n8yUw6xHrgqXa5
WgDnKeh4n93yfLhdM2Mbgtlq+mdByqKPSPbE7PooKd0JMudoNOdpHYbX2q34c6yjsOqhXBBENrF0
ks80g2pFVUbGYNPiua4f57we2chSZ/VXjOSanqZYJ6/OkMwWv2FEnCZouum/3oZkxBrokXwxDmhe
tkTT1e/h9CXDMR377gXb4iA2E2Uv2Io2btiVkw9L/KrZcPgyw+7GTBCkoz15SwDXOmepjj2mBKvV
XnSt2+x0rIN7Zj6T5ihAd0025LXq/m72hlJ/5YxZ3X8OfnWfW2KU8HYIfh/nYIke8xnF9Y8qZ8bO
VeCq+dzVSUMgHHRaJ7eIWaX8nJh36nHXFuSNqSlsThx345H6c640N7xcuKTjHzNpEID8Ko68lu0a
pIBZRsE4Oav+x9F5LUmKa1H0i4gAAQJe05vyvvqFqDaDByEQAr7+rrxvExPT01WZIB2z99p9eB1i
JJiEKhVpuRmDUBEtBdVpEI9xeisDFQEAK0DOXKKE86uqRAJi7bJl7ZYD50Ia0sx75daphtotKt8+
crTkzb+QRbc+BQxuCf4wTPU3UISy9hV/e7e8eKVcXhYkrIyq5inmBe8k9EKe1cJChV9L8boyfc+5
xpMpf4ftnMyf+VBO3Z3rjULc50SBc9yVZQBMAb9AejVo+Yg3arDD7SOJPQn3cfX/BVSpH5kklBCP
VFnpnSLKm1I1ZMOyYdaeDo+x0cty6utOX7neuWrw29npLyMx4o1C9EeIDpYUgZlphX7PlrKN7m0V
JuHONfzEn7Upu+ALV6kXPUewXfm0kSQzdoWUhXiIZCzzyCHeUVor2HR7dkWpe7DGZEeq8SLa1law
aOfxM92mQck7/KAJZxAK5wjNY7pYhndAe4BIZvU89e+4pQBhZLFOzQMrgS7cd4YZ+7dZeUdqvjM4
vgc0DXXxDG+MDUkgTf2BaLKXm7Ff7GM+WAhH7TqtSEThuUYnvw7VfGWp24uPblDrtHNCTQzkhr03
nm6bul75H8uC2T9rPBfj00AAnvrofMljwiyFsUeIIpuH/q9lr4ueKGqQY6zeEEETNWjticm0yHVo
SlriFYDRB1hnWB+pKx0pbVeD0id4Jp1Cx+8+sC6cr0gx0u9YyNx9gW04gf+iy70ApdHRg0GBMtzV
rGuPzD7aFhU+4oUz1hIgPqvHVPI3MM6QbQ7CZ+Gci8mR5RsFI0J5wPy1dqdtU2JkeYsj3QZvmMB8
cILM4bDwIYR0tgMACwyDWJJdWOcwBN4KtBDySLnvnpBG1PEbyz8yuTx0lcVOyUU82abIl1MI/ODO
2sx7S5MKA6KDW2Bfmba4hK3L7I2dRQZepWgolpKRR387+1N9N/c3R4k07M6eG4dd+mXEf4OrF7sI
XoNpgc6DrHB0ziuayBwXowub8NEfMpIj/XWwywNrJKSaJHwX/q/KY2v7zTtVhnuEnkg+6FRCrnBT
o+H8RXI8wsuIkQJZbnWkp4bQ+oWJBUVuhCtiEwXczRfBkKu/bzu29zjD0vG+T5wERaALhC/CkZZg
T9Ws73EggJXOE/bBI2Kpe99P+jdETu0PPWyU/iT8mj8mGphoVkJUbFKKtf0Pn5uOmZfVgh3SPM95
fp67LH9Ghb1muxH8wbA1YF6hl7A+uGfaq1nM8S0V9bYX5e04CnFzbXunEbuwDPrmJV3U4B2CtaFP
HWe0q+BT7LqQ/+VGj2HchPGhSloGBWGcs4lopxmcR9r0yS5gqcRTVxS2203cx85HyEhXfo2j857h
uMFM0TnHIOKqCFo+4Q3BECK+J+FlnRjd+B3XusZgJChZE+WUD10wr5iMx6pgPal7NmrxEs13oyCm
mjINlDkhHElj1Ip9Ie7uu9rV70uv1Q3ntnruU8m02LnXINKDJ8j5VXA0vO36GC+8cR+doLzajB68
OaBzyVQdyzFMvvM8jv7FSIgpCNZk+ls1siHsYTAKJAFA91c9yobwTbJ3WuQ47fxBX4umYykm7y5o
kUqR8GVzipEeq9YpZYKJ85q4kvzsqRC4EAoJbKRrQfrCscCC8RMhXFheb4yD5TFBdArqtGepu2+W
Iiu2EmVheazdviDqs+n/1EntdvTZjkI46STWP2UUa90+ROR/1yes9XdM1l3LUFEJC2IVtzc656p+
nJY+ZIMEKcX9gIgDlQ5aNS3gFDVivZvXEliv5yfKnBo5qP6wuAzdEef0ot6S+uo5pwrvNg26X8Lo
EhKF55ZoRpeJYITLaZeyBnsOqSMhisI+HgbEq6bgOVycdvkM/p82U/ZzgdVWEPt2j8R+PlMJBfm9
EJ36ojNthqPwZAgUYTAA2jORDztsWgpXDgS1gy9be3AiQkI2ZOku86EZEl2cmwLNOyQUL2HiyUvD
lE/aaD6m7JeaB48KYb2GoZzC/ZhG4pbzUUxldxJhHjylZgrUd1gQI014yDKYI9vc6CMlRAwaW82+
E1d2DJQNsDxxBYVwRku7JASMg4iKKpC9pNxO8kyq52Dx6nMg68IBc+sP68FjOKae5LQO/xJ0r6ww
liX2muvQZcvOiBsLm+nSupschvVXprWsN5wOg8PTBJ6f4BsMF0+1iFVx8Cg4bkkmXRl89YjmMZ/P
hfPj+S7+NjY9QbNHjWf8YjsBn6hPrB/Wl1VkfTIfBXakgAIbi77g67A+m3l/dZwrkib0IU2TUmpm
0mEPC1MP26euygPHifOEglF5227Eap2Q7lfJZh/LIJq2bc5KAXW19ulMTWt+LUNcXcMZodY2Yfae
HKXxZQ89CbaPpJSMqHC3SyM1Nzh2gOhMM+3NaPslF4FtwRWzElnBDqzsM2WeoH1t5Vw5nzkaxKs2
dTRvJbyc5UCSIEGovYNugIqSShiw0Tp+rpiCmgNSPBDJowFRhH64e+aAc1+JCEnXZ91HFHjsNruW
WmnGc1arG4M5DBsHEEI9fhFch6jDQ0eEIrZN31OUcL9YJoqS73BmgIE4SvinrombR68Pup+uvdFD
1h5mcp8ki39XOgOX/7iKGa5S2bnXRnmL+d24RaKeXQyMBwpmRU+/hLJ981QTZpeIRXd9cRmUHYPC
10gq5la4z4r1IZoPT4qfwLs9KUUsLLl/XdjBQfFjbJ4L8EO7l0STpFQmxmP47XmZ2q0qg/JNUCTh
QewQ/Px1mac02DXIIaLdzLdQ7W8s1YAjnijPAx3U0nLTj7p80Ys7ucfAEMC5gYPBkIW9GiCNSbgY
dZiZGyc9skyWLA6HLI3CYzopc1uGDP76EuR6/kvShfzXUxLdQYXMESgI0quPg46m9R0xOdVG6M3p
X21UNt5rz0mfOHAgZCFcHsGK+aBbN/5IlX/+f0bIl2sXLkg08DoVf8YoI/vZ7TGU7CGVc3I2Km+d
H2fA2SuEruLHKi/CD8wenfvNcrWNX2zLOYmUkqvQJUh5VeHWC911/PbnyXXYGt2kD7s87+MUNQjW
5Y2lA0Ah3+RKnwvAvNEbGp0ANBZLUed7WIPgCupq0QAESw+7VFIZKOQm9OGnu/wLcKohZh0oVu3F
elFmdwElzx1SvyG75yuqv7F0VoRuDCqaiHvohnszgPSEcaum6Tp6OaFym9xvMl5ovvL2J2MuJL8C
NQyCxqGtiOhi5IpWnZ6Ir8Xw/VLhgdQKOHsacrjjZnTuMP+BjRkxsvyCdZDEnAFuOp21juf2VEfo
dQ9BxIF7yanwwpPrh+l9TSe5PgVqRfQxROucERiSi+xMF4wae+OyqEwv/S2L+wlNwboe3SJU7qPx
gZA3wNKQAngNXCtd94YqteW3xf9YJSJ8bv1KX24m2XXf3RYEwDL8JwnI6p9YmKXtJlRSqIXJFd/h
APQu2IIlS7guzrLhrZrsMP0ZnWZoR4RfOlpeujivnb228+1BF0LSOlBJvWWiIhl6Y3mQftjIOeL7
pnDw99AQU//Js4VJzomiWbtvmkheVqItwjvUlUwFY17x8ZMhpqmPSe078zYfkhEazKKHHeiUetwP
DC24TeObDXZby0DOP0uaDvCJeXzncd0m0WrfHUDe/mMI1ov1M/nSjPt3anEwwd96tntU7bp/YJYo
h0NHU4EKI69p3BE0VvPPuLSGwaJW9k9pVbo8hdPcY94ep4TgHM5brG2hDadnJimeh/7upq/iyskf
YGBGDRM4Bmos8wnV2opwse0zgZ1DfcwnFopbS4bIxW1GSd6FHTlFq6JU3Q58X/R4s+TSLpHPGGzk
7DXOU0sm2bIJ/YGolbGHv3hwLXZwCGAEwu9s6GSvZIAI74LCN+LXMNnUHDQYgbe5B7C/haAekZ8y
Tznrt3mKsujQFJ5zIUkJzYooofLsWYVSTakx9vptSbQnLpwSaRMBHWXpNQsU4czVuxWMjjz4TN1+
u0m5pKwjkuGBcdBNnAmNdpfhxl75NGZ4fRg/qEBsbsCDMbBo2gMDGFbsUMZv5DNBjuQ2GmGN+72a
NUk0vrI7hrrdU1bix9726UCngMJdk4twSwhePIBz23h0Jpet3hj+iVRjuvcR57d4ZOXrim0vMw/p
J8DCe3SH1VVDW1y3a4mxjJS0prQXgvbKfx5ooOyQgT67+pEuMrgHfj+/t2XvIG8eE+dakqok7wrX
X5NLUYRdDTArmP8lQpnik6Nsem6SIuou7Grxym4iFmTPZeLNN1Kxa5kkxhMaUp9QS4LMZ0VzYVmZ
MojyKHM8M+KgJcd63Kdd3n1hQlzrR77Ntr3goSOobSnAoZ3ZIWIq4DH3l78lJQ93hpFDs8XXJ0gq
EIywd1w07OcdlVpiulsiiSio0zokfaRC167w38cbz+CtigHnuohsi+5SA5MG4cM07BT1RFDAEmSY
tTNooUhAZ2H6sqIMjE5sCeX8Xo8RJpQBcsNJB7rKtkjZbxmUBOF0L2OGfkcmtnFe4xlrJccby74n
xgfBs9MxF3jK+ISIS89TRjwBBtZj5JSIVBUbr5+uIXJ4o6w2aAuiYD46S1Pcs7cXwbHkBLlYd7Y5
0hBgnA9JEBqSUziASx/vaxi3jxhn3aMk1QZkZdfq4bDkCPpfWVdmbwSpturUVrFztM1IGonbx/pS
xcwbn2fWneUPNnkD5y6Wa/FXlw6BqHBBefBZkPr954Rk4xI5vUtm5oxrfeqdrLmzK67czawrH85x
hLF+G+N6VpfFQMdmC5aE9SEyzgxpZyG+gX9jIet4/J47h4wHphIT2zRyVcLscQKBN18g+QBkz6F9
/gf80KBlYq/3wvef8/vFURHtKx8UAXqCsTafdZ12+KkjdoaCjGImkOxb2j3XoQ6OI7cOzhyCnbyN
XmpApFgtzF3Tsqt6cjUuKGYX+IdJRC26ve1LuIMsQFbKXzC+pFraIV33qbWgc0NGMtFdAM30KZ/I
sNuqPK8+xyYu/UNM7HxBuvoaPi6tN6Z7fEp9iFvxBuFeWeU8I6JhwcFM10cOUXrJL0xIAG8AiYz9
Q8dQPNqgq1G/YNLlTJ7SG+mwpJRjMTbhoHFkXRLYV9LibcIFTMJzYl20hMIt1XNHVeaeaBTEZzgY
j/VwGdsT+aPt+jS7qLPQoKHFxk29uldURwSPzVrFyUseNbHer6LUjIVH8R8TUUt7x5P3l5LaXhCK
okB2OYtBo0za/e8mfiaBklhF/9JLZZ5jeEbh1nEs8h/UafhGF4K/bnTsnowiU9V/vaFAwb6lsosP
IFuC9M3EQ37xQFzW//Av+fDnsL8KlHzF0AMktEzmCez2Z3c6GvgT80dAM+v+TT2/L04xeieGghiY
QeZ77duUhuhn1qDI8P9mPVmgO9Zl03gFiBFDlsdOtF+h8WNVaIPldQAEQqWV5EvyTRZgBGFHAAaE
bNLmD4QsLLzSi4/4KHciUYCtnAuSGAu0pNc0Lsr/hkiiMZPgz0aGMnHpYVK4ZW1iXqcoiiadvc56
ne7swrJ42xFKm27dsVmITMRo9ii4a4a3sI3TbjP0Y1sc28kJQEIkc/bASo1fXGhDuF7rdeKajDAB
Nzpd8QxYFKycU4hdflNhm4y/OGDuvtGGDMRTVEP7OJnB6Y9dgEv/SEzBrTJ0WLSf+6avTrNG4b9d
6mjF1Jd5+gpYdv6NuqepCZCg0npYChOku3zoYtjFBv37DhhiiB1VAjtAZE+Ew8nV8ZIRRxCkZPN5
TZX+x7iIIwNWiEl2dMzOD7pouse8c0E5pkFgmo9qSVfWTCHW9Vf6etCpTkTLuEUhgXZMlJE4EaFn
loNcO6kuts7D7o5Sb+Y/FE74H4y9EWLVIKJjmsQxAYeyQX+bYafvz+QJ4ppbYI2ljNL5wD7isfDf
wK7HbIglviq4NJmAt1EiFFxxYegT0w01fmWxiiJ59SmTl+92nbVznonivB9kgxWJSWPwIRGxyG0x
BERtwTBYCWGwTjcgAZS5QhRIFiYgADfR8sj7kwdHm1Sw+0pEO2+DJp7sBAI9h0enSyNu0QYBRFh3
YKDHoo6mXUwVraGXmMrB7DCbm23IjfeB7pdHUEIiQB2bDLe+Czv1XpR+Oh1gHJATgwIfLnc3ubHe
EC4Lk5QL19wRZ3kDWqHOpTdZZgdIk1+uO9YIRu8Su+jPyZLpRA2DIG3PBAv3QRwJ8w5LdyR3kjbg
2+iOZbJCTMyxDmnNRchPbNUmpZ1JiFgexheQVmRT0JM62NZcoS56sFLfuTTDN9riGNmj57b9A69p
vl6Xagp+lU5F105Kx7DeVeXi/gwEE6ltuqrofbBVS1eOl59kUk7SfIt/ullY8NMO7GE4ynea44wc
hdJ3ehJG3ORhrtwxvh9qywUNNsN7z22fPDCprgruvLxmTt5ae9eKjnAouCnTQa+g0e4rWxSPs2fj
bNt3mqw9pzRtfuHiqR4b2laiIL0oie9nxqxYtf3R/6+EvnH0oqVCrw9D8sAUxJEXiJgzh4VI8ycu
M9duWGRLb2/XAg1m3gGbEyhheJz63vnCzi/+xHVPvCZO5f5IHFD9Twmn+92OhKchQkoZxNPJlmUL
dTbznkLyKyEMBcJBiglfj2ZYLEwptoM3okNPvYG1buqPJLd2TG/vJsLcxJaXGgrUqFbkfJuIh3fZ
ZesSmq0KoPbsPOtUh45Bnr9tVOEHz2zRK7OfiXK6reAnne7XFdQ3alWnUfcUDaT+bSYSDV95YFqS
D5le0kX56fghq45SzC2JlcLynaAa9SZein0bI0rfQT/AKT7g8v0XiCl+ryhrSWeec/UbuiRqETHb
xdwr24n+02fjt490bUJGhg6LExju4yeRHgCaJFrGR1flqNbJakaxA1rrsyELKtlivYAcUXDah2yq
pvESNvHs7irhsyCpyHF+WgKG3aehHOfxbIcifgFpwNwgYGqR8KMbEocLPnPylsDpbAiooMtvk5QM
RRyheXyK+zBCyiNwXZ6JCkeMDIRMEPVHhOSHTw/h/EZjnMLlslrfz6HNsmd/itBUM7f7QuiD4CcM
sVXumTzlLNmzOmiHz7BLk/VMt2Ym+KJdAlo9Tlf3pPmkmX+TBujeqElh/UISx/K4mIg2Jcdwdsbj
ljUHRWJm98CqK75C4g156CSmHZALHdzpldya+tqAZvOOqf4/n32OY/CkHTD8kYysfbKmgT4WAViP
X6j0xaOdKQp3HpEYZis05C6qrwXYxhYBSE5YyWxVVOuNgjhQHfEJThghQ8cTXF6BV5ND4K/Pk/Aj
pr+VHZ4b+G1MjMcQD9dH6JIL8NOAqJDXBM4sMLEkyoynnuI8QFO9429rF4fruvIYXTDz9FmGciFa
GEhxTfTxCmeAB7uYmO17iGteQSrY7mBnGz9TWAbdflzn9qqG2p12oRfgXe9WCpIv2qI8O7I1mBiF
V2K4JD7UvB3Fhp/s61EO7+1iaA9U7lqoQ0sRnrqImfNeaCH/YhI2HI6G62Oj2lZ8lpOIr6Any6+4
I+RiQ0SLIS9Py/6n0y4ddd8Rt0AULoqZTciCjA7HG8MnxJwpaXlRN8T7UQ9th+mxq84+IhtzWrpu
Do6MZ0gOooRkcTtXKK2PJDZ03ysZns6X6y5krTtQ8Wr6mXQ6kV46PyWYfBFYOH3V/TgOMt1tAvaA
GlZ2SAkJ4XMYfeS68X/Bsl2r80igwP0AYGXeiHQZ/4NqUcrdGvjYZVeJo/tEDoWVe6ZnXXOZ7Hqz
LgBgQrZKClzCeg8jO1q3cPgTeVn4O1c9Vu/YGesVex3xz/nU4pXApVrn57z1nGfc7RpTWozk4o58
htS9Up+nSKEX0dvw2BGilZ0J6a13jUmRa2whH6XNKUkAklytv4ChgUeAkC1goL2lo2nyK5vb5Tkt
eEhP2DkX7maZk/ipQ65QJH1wdA5U9sjj1sj24Su2OGI7m8zk/h77ETYChKrWgsYISGKCrEbnUgzM
zyGi+yYv9tFYS9Iz4BQt862FwF8CpkSvX8lkbHh23Hoo/lRVhUXRabQgfAUcP1q+DfXjSmXPn4Oz
d2DDWmlvV2Lo8PfERJG/J7uAhrahnVsBQWAPJDmK//EOYxWSfQAR455qP/lnkJGOyI97FkFdQLuw
CWn7mePoOvvM/JaR5qNkDZO+kheHzxJIY4Jxk5cEIcx1qQfl/6MKWcvDxAX1ryML51uNhGifk7iH
ZmVZ0KwIGwRbE57ANrlgr9AXUgmy9KL6wXsdE9nwWrKt8A41fip7ITti/o9UZvdPyxSovr0wdbzH
fCNZgo6xWnfahdCNltAZHsC1WeddTFih0qVgysC8sfJplLMCyRbTscq8NQBm3Ps0Y5b9V1XEBRwX
JIl8pmCsgi8eQMwX2wHSU3rK+fLFby1H1zsvBWo+5ltqdupTFPluhXlVBP/RRPcI+Ge+oks6S5Jk
d44XjOgjA6Zwf52wpACPefcIS0gH7Z4hYGEodpDypidv4aG8pLhdsXQIxKOcSAIafRq6gYpIckVu
vZUpo1yzEzO0WNApcE7YxPlOyDVmfC4hN80dea8AM8MbTSh69lkCfH0PdkPKF8/r2Ttjd5mKgzvx
Ez+gjkacZYdQn6XjSP+8RmHNTC6QWLUmSF0+vYwT9oesj+oHntOUhLOJKT3Q4woATTQ2cl9Axwr4
SFkmzxc3R4THjDiMo/cGjwOguFpHPgvizny5hRI/PdqZ5G3AnQgYnwXhJbGDIW1XltEL57xDwtli
GbXCJmjvJhUQxNmvDVp9CDbJaWBJRa69N/pXAzZ4PlJi0mwrJ46ZLuJraXZhPAfhAYlBVH/6JauP
c24pyd+SHITJxoxZLu+JmkAEDVdaFqgLykbmr4xkQ5r3ikGBPI49FG9Gu80NTJGE8FlBp0fsbnZr
5tCzbqKeVNNXBFZB87DCqSoOTNLS320HpBTPInK0QzOSkbltPMtCihaJHL85UvOXs07zVx5Z6ZxU
qKLgnpkaXj6klNVOAyn52xoVIGeUpQ/PdfA8Z9Pg7bZoCyWDphWtQrVZJhfPfGnMbPcNwTcJuVaB
ak+jQ47lPtQxma4uEBbn3MlJmws3kzedYp/u6wUnzXTzFja0umMGk71IWNZvVpwGhJIFLnE7sZuG
vygeOFGGlkrsKBYGFpsUQQPS2po4o2OTBMTMY/AEdSrG0D6hvY7r94ix3S1C2Igrv8DiczIiF9lV
aQJh0/dh9Ca1WurvBKP6AmFAFZPzIocWmUthgKzg8kWv8QGwV4ISxLmD4t4iD5B7bcqhuKZkOiPC
dYK8ui7KBu33Ksnt++GH0umPCkUfeT/twO70hBs9Sw6dP/gPY0z/guU7z5ztVAG1uHDfrNAnKQH5
Oz3ZOi8lrCrGM6vq1/HVdm5Xof42EAcuBj6ZPJiQEdiFzYRZfnJRTV83kimoGbtOzB3T1N2BacgD
RjZek+VnXNSRAwFYRahAx2xyr452ZbydSR9Ud7KeSFZMGMExQC6CrLWEn3F2grGAPJdvvUrHD7et
C6qlsmggSxqAXhuEvdG1FGlGhjhEG2TvpIfTEyOGAvB66166aY3K4xw3ZbAn/YaXRw5AXiAn8iC8
MmeOYQstCWc7+BLHbucMzRpa1yTgFuvGLP2DhWVKnpXm5r2r5lXy+Uj+bPJYSrMMb2Th6fJZos+5
qXOMl1I1kJODe5ll5rmFewWKDzIf3vpyKSREK0zJh2hOBO0C5HqFrK9I02Mnc2D9G2/mc8JCUUBR
XXfN7GtBQHgUtJ80uvOzK/3WA0Rb4ENgQCYvLoskhybeCRDGR5V4JX17JavL1oA79lgXm3gnOFZx
1BSqOxrZ99F7kBR0lSwj1wM2bFwOPcyfEdk3mxq2T5YtfhGJ6J3jFTU4zmHJ+6QjQxwipK1fwxSJ
vzk4OXRFHJVwSBPGRcgsXPczZ/BKJCWKQaLJXRX+mouK1GpKEZLh6TIJmkwVQTywTbgun1ABkeTl
e63/2C8yJFEN2jj1YjdEnGObPoXgg+1cw3sQVVK4+wVZ0y30RIbucQXQ+saimT1Ki6a6OkpGGsjA
sv9HIgPtwxVitHAvwSySEvq8JERAN1QyLAhHEkpHPQe/UKFAK2FjhsdwiZnLQ1rtw/qaNDo8+Awp
iHXpaznvKB0FJytZdCjLZTmzdDMGoRfnj4LLjjuC4TPXc7qFqpH9K0a3J3Cxm0BLJ6v/1xSk8GV1
WvymBwJrgQbxL/RYsh08POJnv2FUtiGAvHR+cw4j5U8HHsI9RSLRn7XjRUjKauiDd10XwKMLfNO3
p2JGFYsIDlD5Q067/athVlXuIh2Vb64KHmczJ/WjLmdxF0WmmreLDn0yYpYIjGOyOK5/6uUcgPpg
HchMHOxDwRGBVvOVPn2UB3arK2kGq6HMqeulpBJtBuorKH+rbbFfNvSPUIoQAEKwb6vnSImpuDdi
rf54axd4+6bB2mD4zRzani39+/q7WtAQHpvVV/MWdSrR25mhJ7x4jP6GbRt5pdo4leyQPLSN+6mn
yn72Xh/1hya2XrLXpef41y5L0i+eiak/wjENs8+pBsi9jZyBAXkULfK+WegpdjF6P2KiZ5UR89Sn
YuGGTcVbElvC6VQyrtOH7i0ITpuE7l1HwkmzA1RCMiiDL3/edV6Qf7SLi/PKr8BkYDViv5js5gS9
3dadh6G5x1vSUdG2LaqdxVvcq7uEhFUrnKfAMeLMuKjdyoba783F+ee+TFiwiisBaar9xdh8hAut
c6xSC0/inNYvdL7ZF/g9hmtYsZhpmSjNgm2YuQ5exKxB7dvsBmIGENl1Eo7cVuedM96tbWTUdqHv
KV6nsNccYnMUJrsEiRlGwokxH1gzPCkzMmPdp3XAoW5cvHGDY/gZbxoTTCkMWEFB8YBP3pAd227A
/arqRiUw02EzKdYYfVYyOysV/p1eWYaTbSENQl/rxB7ycGx4NBX14Hude8wJNLHrPa7jnIVs72C3
109CFb13oPNS3cfSuivJXb6vxuRQFemAj1zmeJQHicf5pVGB4YOFLAd0ApGxwW3JMjtZLnpFxniY
ictp7vu4lfKuLEbOx6uXBR3JKii14wmcHedcAPdAhebIWt6Y3+yh5vArZUNafui8QctMBAqshK03
EGq7K7Va2zuXYT1qsoYJLpiwOB3BRfUR7viJEXp99Fr++Gte43cCscaqAqGuMqFzKQ1z6uPqNnnx
1NdoNTc0/D3/UWNtDsQuIy8Azfuk70ZvrufvMusEAWzOEhDT4NbtNlHBcCWLJlhfXThz/kVNNXAo
x1um6GxohOdNQQlKfCh5FMwYWrlQ7gY9GKajZX3wh/7H4g2oIg+RGUUkSiou6RYKUAY2iE4KeuhF
s1I129T4YqU/Bqm98yB8QkKQrm13Y4eGeJcIx9Qvbknmn970kvDce71wcSH3GgE23bN+kOalFP7Q
3lNILcNHaOl+mW1WWbYLnRnXoI8QF3aJ7MY/Y+iv+QOueXHXeka/IfN2m5PfC+hgEjOIy8CgI85m
8akE61YwC+q81mUTVPTjXTkbOMi1TWe0Jv10I4J1gKK+2xJ1LDagKv5d8X7ZPWBRWRPJQsm5GXNA
YkhR3QQCOl9MEB39PkHVXYDilaclWQfWbSRm1lsUW4ShgmrGjZRQBhIgGwHtY9VurbqfO0Gb3vbA
pInandEOVoSuJOdqDEz85TG2/exQ/qJ5QYRzn9dlsT440+Q2v0CM6OKpxXAJaQdMzIocXNdJ9Gro
0/odrAX70w0OJXsXUpmc0MOnX2iD1RlaGap7dHEuLz3t1N3U9KgYx1uhRqwjE6c3Fg59dAWoi6/A
RXzpbW0/e/PJoCsQ+77xRvmU8/BiCKshfDw4hkyH3cy19zvWyOmPQoYmxwHJcHGjvViWO69VdXLh
iSadAsLfLZ/Bqm82I7XehZJeAJLIsFxmvm93a0MGy3c9ugJUG7Bnx6tWKlvNKTSr1/xdw3hxLvwN
UfNaeP38RPLr7N45wg0/qQyDpia9eS7BbUJnQFuyVeUQe59zE8xLdeS7qDIW0dgHQyaLRJz+Urlv
0kPtR+VHwSqVmLWKlw/b3g2g/srCMslZfyft+J6WWaax2AuNiRIUXu0dQiq0+p71c5r+4uVdfWC4
LPTRLvR55u7oMG++/bGxxCXjb9JRAwZAlOXPWAHsvJ2VdEBlKMSNdVKFkdiJuGawZ+p0QENpiiLo
Xy3/WJ+rkFOYM5TJc/DWreN8yZMSBEPP3UK6TdlhUVYSZjyQ4PD2qFWl/KENC4bPBmPphSfMoqKf
YpxZQkkaQRLVAyi/GRDi3/iwwuAUxSUZ9Tlke/VZszlRJE7xrWPmXzyEZj2IwYNAJf4ZEhf/gJSB
qEBYV4M9kDQmRkQWqZoZhUTNyIgqDj5AREoi2+rJ8d/R6Afd0SI88s7VjQBEOUWG0YsM8fMYO071
qQZ+nu/L0FP4PhHHXW2usoQoJVwWe9/D+Ufp4qRnV814jIa1rH7zkutfFps7NFnp+l/sj8ilW6Ai
JsdcCkKb2aKprzZKPSJspyH7WPvGPIGZYnLd4XZA3kawNA6PLpja31Rlif1XOT73iwqJxdxlRhfz
BXNJ89ImJv4vBz9iyWQXNkYMG0PGKvOxrbZIw+f1I5oDcR4WvJJbx2druR2ZyCpWOFxFRxaqKVLg
1kBJKdoweO1ivVS4rSBSaa++VUzKa3wWF7dIdTTn5f84Oo8lSXEoin4REQIEiG36LO9Nb4iq6mq8
kTACvn5OznY6eqIzE6Rn7j13ZlxIzOhZDROymrqb6vqQD3NodpbKjChIiOwkCiM0Ju937lgbZ3Ha
IpExObNL8JSIGanNXENCyegdRmLKnX0ZBMGtVzojmo/VL+65XtjET7HnwZI3UcDivp1DHW1zh9Pp
QIrKrI7JHF3Y4MC1i+E9KS+0ocqo1KDbERgx+9T2X6Wbg11TAIQw/JKGMOE/6Jmben790iDM4T2n
kJMbi1EFaiz2aK9/smOMHGCD1n71biesxP/WHFT41ljplNt6YZYDEYEsnBqqW/rsej7OKp755Y3N
HhU0DEC6ceYQPXzS3G2R8EbW+e0LnV/Luo3Lq3ZNu+zkhGlz25QEZ2P609PkbeZ89cnulkx1dhOG
ss8Zh1x6lYcQ+d6oHIrrUZimuFho4/bWkhwhfpbAI3kKn24CcsfxzAePDVzuFJOC3jI/DsAbhUX6
5ruYa4669lBangF71/PnhDcA+eocxNVxZHL2BCFQ/Z2Q8aHDn2pXftpkGOdbYn6I8kQfC7AZFn9L
CNiACX+jMq9j0+g2P7gs1C1RuQgYfFwez5H1yB9GMyHFvXIYeumzu4qV/SYAlvGucYOB3Bhhavch
WOfcPwbcRjFScEeWpjuMU1lZjQid1IQReBgCQir4JlBiuY6p/CKQZG4kpw1E6NKhWWGFz7pQC/UX
V5SS/CPIfz6hx5ki4o6R5m7qvGf8gJ/RgsMR/YJdOnd7QPbNEkKRknRLOO5q3C5UnvNN3JHMfZBW
qCvIEsn3FIHU3I2V63cf1JFTQaY9Z8WXByTjDYzJSCxI2vxGZrLHRs7+G5aM6DfjRibqwqUjwCNO
MhdB53cx2gK78zQsPIwpc/uP/npaTrMowPV1BIC8ocnm0MdQx22sE8EmJNIeU5rMhkFyDSZ4/YMq
Zf3Clun/AWvMh/EUax0meFjqDhESokuUDqa7nDCX9bSOlAxb/CRYl2JKwQ8iot2Vbz6O5xNJHOPF
KUhzfs/cuAgfUE81ApkLFZe+DXIvXG+gFTrLDrdghJ+cCBXYf+6Fu2UauiTe7QgwoEFXVX/rLrT9
uQPQBNsg8ovqOoFn5QBkJhblKRD8rWKToMpkGIzWnuMTZIR7C8C1xFY4mehp7QZSNpDp5yRYj/ja
eBtIRM65Ql/9Tjh/McK7/imCTyYe52xIuL1RExCagi+t3Rm/rou7i7r9lbeEPJm+qJYtGJzCYxW7
lCfP1SXI6jIhnusHLwvizyHx5GkkFoUFaSHnmzAuenkuCOWEyUbND80eyxHpKnnM2r59c6qiphHL
6ZrJssUQv/enmrAdOU7eAHcts92f2Xgm2vnaHdYji9tyuVLMtdi9Q1xu/qIjjvkiCt7v9rMOAQke
8RX49nAJB1regtKZhm1RXtifwC1IE2GtpZP4yS94z6lcZYhnDHs/kCUFxsCUHWm1mwKtyka0Dtm5
aUo5dRXGda8B8aI5Tw6X6xwYTEWSlieHi7rVd72XhnVZxhZ06ZutT9C6t10J6JyeKyr57ABHSzy1
KejNjbj8ygw26yE/Yu8pY0YcLSdqlQ4WJZGtxY0Qqj4RO0lWBS3Sqk+AexAKFJT2n8USYWaIOWlP
EypXPi/ysweANGHyDXssxzuThpqSJzHkAbJeWm7ZX5BckWSBA/tyCiB1KY7cV+stiO5G6bIvnUPf
QGocnGUvPF/7D9kyrdw2OPkRA6Gffhkyb8GJuOb6dhJcz7HX2fiQSZfJFAvZZkXpW0nybtF8mCf6
CYOJFx/Rr6q1r6/JGLBkFcz5eMN7X0fockX3gjCD4G/0HPQvxiltApBwGbP92AbBfcGecIWfiWE0
N3r9bnnfU7qrEa4xY/nAxbXJog8QCkzbBGoCzleiCqITnht24IBkYO5p2j8kV37sFUefU6c593Rh
095AWm7GA8uT3Nvzu7qY3TOr2C1Vo7/uNfOduN+Zlk1LeETVMXA+ihwkpfvklQVdnjaB4xyH1l/M
MfB6vgUvZ5fAo5iiDymcRbyOMrAVzZaDEqETzJx2Is+T6HeG75KQAkVqB0IzDTivgYONxsrOPa8Y
k9XqCeHistwVHfYqnmUwtu04dVymJCXcsgwdGYiOnG5HAAnBF0sODyEsffVw1A3I+TOSSRRWeQlR
YRvg1Hi5GMEy7mdHY5Nopv62cChwyXZc2O04szcwG04Hqsah8hD7EXKQ4hRCzzBcWYcLY4cJhqOT
vLUmvQrJvwVW36v0nqk6DCCLT8fuIyXX+XUqBjJTKBsy8HQpqZQfqhTVbZzCMSCRGecMhm2k4IMv
twxLOc4TR6tviaAEIp5Gw7vrmZczYmiy8XFNexJOmDyoK5I3SF/syiS9dktHxW9ajOOpIgOk3IRq
QhpBEtiCmoyx/EUbYM0qRXOE2enZG7avWfQE/AiCL1N6dVe7gqCqFm/a70rK5bBDQGnlVlxsCqew
zmaYRkFMF+4gXbXoqnx56rIFiusYkDZAAdQodaB+Ge19RyrSvqJBj/YpIA7/plex0XtDkIncTCM4
gkNZeFRcE3lqxXkGi/ar0xmFHXZEQJvkAv4zK/lxpyyMwHpDbCFR5cTyKV/PerIACfOCgp03WRKs
DibLpMeBzQ0r3UhzRd916Ekin1+j76ZTWfb9n76YhwBFE3nPl5RvcA7c22bs8+4G76xW0ykkja+/
KoVXueh4uE4/XN3hPqgtzCEkWbrmp7HezGZT41ncInQH4GhoY7501JUTioNFLxPCTPAun4mo2iM4
sVq8ScTg5RP8jsTczYCwVs59ags7w1wML0GpeYLNzmP1zGxxhbSAXg3P8EYzaCuewzpCfRCRq61Y
3GdUxAW1Oz6lMu3DOzwT5ACxAbgwWlbChZZt6/VsGcpy6i++lbok0y4vGSi6cRA+Ljm5A6coU5xZ
m7Bidk6S3UDUDSpdjn8249XCajbZy0o1tFE8lTIpDl5GyCV8lhHc8FNZCze+AFicfn6Kkegjs9BB
Vw+bkgjLJT3QYFRS79aljf8ETlVmO+06a//akdxW7ioUyXdYzubn3EkKu8HvyqBnpotX2x5y8W3D
QPKpNhTK7CZ7e+UrH5VmgHH/KXXSnG7GEtJ+IDSzOEeIppdjB6lWfjp06wUZLah/iu3kFCl4vzWv
4FL2U79+rtIixN3ycleAdIVnO9SzcMi+h3ysL/lXsQ31nc94i/uQASgadhWUVcK6FEnpMmzqpEPP
IqIcHpvMGBHfjRHykmsFRY6NYJ2gj9xx1wXyQEa3o0izIJ68veMATCSizjRg/4iRHrDW1nAsSfLF
oxSyDGAqaKA7+rd29DYeC0fI7ejY8upH+ajQOC05l9Hhk7UFQK0kuhFJInVA5tw4evaW27FJg+4v
w8CZ6U3iihDzeuvl7rEBf4RKr8LQjkEe8vOqhj3y+zL9al0Ve3s5Z3N67YFaGUm2dOcsWT9mrqu/
GWq4mTKqF9Uj4S74EXYdCpGZYrev3Lsijy/eKZrfN1Pj03ti7+jLj84fHCAenpzc/KYVqwn28wzO
ZY9cuBx/JT2ETFiqZrAxzMTlG9yxtw1qtIxtAseWSsfP7hXx6C6KprwwmO2qZTJ3uDmncs85WDX3
AKIkWkIQd+lNHiDdeDAuDfZ3Mvdwn/ZuL+eE5TGyzgyvPEua8CegnPAu0t+k+vC52fB4jEyxrmIB
c/ljwZqHBL7uO5Gzd2vZFVnLaq/beZi24z1FPuwb/o/ghr/ieVzD9EVib2CpyIolj44tq+Xpu5fK
NThzs8452NaE7lHpgZp5BQuYQSKKyNjY9SjCYsKvVGIFpumaEmvrOWSosOfOovYGFXicEq6Wr5KF
C6qWKT33rgkE3C4d2uW7JTY4Ok4yZEUKkRdn8mdZUDcjvPSydDfJtlsQV9q4vplL7bXkpmd00FMC
A+TbtQEcG8soakD4wCWQ3MP84HbAs+eyyoozAXW36Sbsp30OyjKaOqAugJlV5x3XYjXzHQzaSDJx
g5CD4EfM8evMyKPa93W8RMcRj01/6NBmF/O2DoaaxHtIN+KZ7CCSNRlOeeYs/K4nVziXZcWZh6XH
B2DSJhODZ1CTTkRy+Exvhpli9XJAgoiB0OTH1DfQcOExHKAK6qY81UAeZIsBg8OQ9LQpcnlriQ4q
xGZhN959lsMwhC+hRihL3pIJiSWyEamX27awmd9jJaejZX/MJCzudlGBtYT/yLbiuxmXstnituvt
Zk4TIT9LlZkiu+a9iXxs0SW6/BYvAcj8DXEhnNKMhAUZfqkwCdSyEETcRhU6hIJpJHkNrMNmAE/w
ivAW0DF3fBjDxf0xM/vwb9hXlOI3bFDWI8WdHfDFiKWlIkyiZBoKtZg081AgmwfbGMmT36Wjj8Rw
YaVwVYdMWk9WqvzidhQ+pzpRIWReYZ5Bgzcw898GSDn+VNRx01/0DYz9iDDy1EgaioaSIiG09Fx5
1jpPAyEYdFXS8tBLV4dhiP+bvfptBHpcPigfgs4IUxegE07QNhufRsovHV8xze4BxW1xfebgdxrs
vlV+F0EMssUdcMLWqkMLZE3rPb5frwax2IhIqC3YfHzSC9kHFvW6KtbpUDZFVH0m1AHTteLJG462
MWRT1GmcW9boTR+fptkd7LETLgl8Ti/BFTG2wOhq3WUhXelCGT0z7h8mZMAZOk7T1x54MKsUieop
tK99PYbzuaK3Qg3Kl1TvavRqLJJRKzAwK6r8CaWsZs4fTCXJRpq2Ybvgg+h2TUPNv3NsPFAaMb+g
W8sa0ulQTnub3l+G7MTAJlhOEZs/sWOlJV48HqD4JAhV/uaUZ8hYF6G8af2BEFvPrO+6Et64F3XZ
WGzhPe4tiVmEmVKQoCLAbcBctJuz6UxEVPLbtz5xyl2QqP4XeUgQfNHauB0/CQq4bYiMJTgRrqzt
I+o5Ym/G2Yeu0BZ9HR2Y68FALnXvbFui1Vj3+ZMzsczjROp3HZ4+i9FkVfK7VLa9RhtSANQrV7oo
l6qdgqgKZkweqYeZTYEkxTCuy/y6700bXwNdmFrczBU6tpQQe2/PaopSLUpTIkuiIufBipy2QL3Z
zsHKoQi5ESmvyj6coc3XUw2ysefZdpvkmlMAmdQwqeEnY+v4Iioxs/LFcYZS3m2phxuJ/IPZFHUC
Q3Eato0qVRtsZuxyQCWWkHfAAXlKvFIcxn9cIAHBw+JTiOypbkIEKDQo2RXpMtF0j1S8yM99HAzi
OpqrJdiTDJG99pNUCvUvPeAt/HL9VijElV9hkzKVawJwWrskYC9w6ErX+ZOqoPodcJQ3/Bpu/zo6
64Klisy/emtRen0Di8HiTw4vK4QuueRvTqHQT1iSa++8ktz2U6Vh14JygjCOnq9bcxIDU+ux5ivs
dQ9983eY0IBBI43j9ZHcrOy+hfi0HJO6DvSWDe8lvKYVUbuPSHMmZMZEzQmVcSZ3btfGmhkoIsfH
wWPXdBgMsVT368Bk/5ltFSkcfD9Zy3FLPNKGhUFwpEWClpf15RsIBf9f0ObFCUk1mHuMW/mL1GOq
r4rQB31Bzg5c9FA54m5JJ5y/RIvWT5OQU3uow8VVJCzFkig9ULd6I8O8f9bNXDKc5jA6FIibm6PK
2/ReSVbbp8ln2kXsThVjS52Iitw7vQ6BR8ksERs/YgB9nzW1DUGNjxJzQz8oBjJp4WxDN8eCQAaA
jM7MWOZz5Lg4vUcbSdqEJsXcQwa0voPLS9yOE0Y4Tl3EQ4TUYo0hhiIOnWNjElIxSpQCJdNnaYjq
MTl7aIJFnYdWzUAJ4doU/gZRWooqE6fT5bTG1HbQIa/xV5JiZNtFiRM8oTsCWj82Nn3UtSj+SqcQ
Nw1jcgZx/0O6nDhAtl+u6+VAxHuPKLFeBhjsQ8EoDRxvcxOAqUAfNvTiopOek5gMJHBm5QVaOFzD
GoiQm/Urt01Y1vbHdamBI5IMoGxEbX6eiCK4zJlw/yEFnCTZXM5aDzsRdnq5RtuedjeI07BEzEX2
SdW3hIR4denLiNcjuLJBRuIVzobyvXGG7rsgPP5vAWXTvbokOb84Bsnlli1jc6X5SPkuw0rOuMYl
b+Oldfv4LeUcfQrmsqvQf3H4CjT4RrzUIHW7M2k804G9H9+ySiKCCP0usNsI8XlPcQM4dgb+nHwz
tvKRc0Apq44iKHzvJLTKf1Yh1r+K5RKJi+NaHGMItrjynEqoE6Xewpoy5tOTUC1SrKq8OjFNrrDR
rkb8QbRXGvQ3AyBByXacJ4W5SRtA7pQlMzMSmNYrO04R/C2E9rdIrYb0zC/oA2120T7vGhGULDq6
mI5udsoESPdQ9e71gIcx34z+jK+Km7e5W0xuJ+wJ1oVK5LnNzl+h69ysq9FvoyrHD3yO4HRiR5Xl
PkqpI7fj4F46xDzt/miGQTBPcoZsn40z9X/NKjDex4MlDAmxSBGq68prwukb5x3jWeDD4XdqF17K
0ZN63rDcE7/Eni6/bFqb8UavCXLMTdgk6Y+LhKeEU7f2/knlJH1vWoA7nKao4b0DMnLV3I5aBc2h
p63zt36kA/Ms64RFOLF28QF54EjGB1Gul5fWDC82hcKyZ416QQkioiAgibqdBDX4L3S7RZP5OI4Q
um3tIDFMpFnmfYasg4ObnjSw+aXBPQ3Uxs9qYnsRLWF2diawPn7iuGc1xhVxLqWhLA6HJGiukZWR
EQpwov0pnJVpdE5h/6xaWX7gJEu/Ezh4dt8s3N2oOWI602GKcLbn0twnHVXiNs0mqOntYNJP0NrY
j8A2hazm2kQzDEpZ4iF6DAD7oGscd0Hkk4VFUFVVb0uJy5+A++gSSigd+YT4h4VjmBPEPBPPrR5q
N/T/AgyYAJ1L439VGXqSE3YLOmK/RexD2NcS7UPijJp7H9tIyf2di/LOFRj17mxuggsFFf4BJiqF
u3xXBWo9Q12fQRTWM8hEUcedv8tnF79LZ8teUs3rETQm+sLhpKd2BmwGTcM9ujEKQf5VNeFFAyiS
XYatWGxwd6jx0Rpano0yWFWv2j4oTs1Il3C96EwDCDdMADYrDVCwz5yxiA6c3cuZlkIiBibKNXTu
rMSGEZ1EQtOzx2DqT++MRTNxX3fsEf5hq8GnvR+jDtjoYUJMnae3LP8IkT6yaPD7YV9EeErpP7wp
KPiey/TZmUWQA2OKk9HcNGPgv3KIR9E+yLKi3y5RlX72OCb6v+uCv1rumeUO7ja0eLcJ7JZ+/aWz
KrweB+wD2EuQEtSEQKEx3pWLHPUtQrylP4x2aREUIolx5l1AJZbwtHsOLkidMLp7YseLIyKAlas3
5VJ5MYyGyDPvIZzX9ogLt2vvFpyhDrbJBN7zFgRXkz2Q/JV7TL5XhjaobhbEwyxOoTrgLycRB+pY
WG1LR6722nIw5qeVAxqdF7GBKR5kREZn9CMDzaSMpkvQQBhzaGB5q7ZrIObXbI2NxO3b1+aArMit
9y6KxKcgxWS2i2rygxinONVrQUKAd5t0IcUrAwnkpkz2jXxlKjf+xrzA1MoqmIgEnEOuZbw/oWAb
SHDtlqfmcvxHra6PYRdM0alzGS2z1QJhc2K546V/ifdCDAmuUIaHtssQekcYfLMTCTqLz+JcGtFc
B9k4jH+54L38FigE31eBYe8C0Wnls3ep159QQqTJM5Spy0ZxWSVwgmrhsT5cHOPZwa6gvrjjUuWd
ZJAiuqSKHd+jJVvyY5pi+t/ofsZURkeOZJ1eXjBYyVyal5CSETJNWKl6Wyhq3m2DQsl9Cmjq2S3U
RKkX95nCoMoNAEKqXCE7UxRBfQTeoFSgABN1ywNVj0cugIIKdQvcMfjtAXQsN4wxVP8yuYLQN2bi
GgFR5ETnugSS9GhzSt+PDsdEePJThkNIqBqL9Txbp82SBs74nmWBaq9ai6B2y2S1E8RbaRPf++3c
iz2DSsHdQDxl+89zWQkekK8FME6zJmME6sPxfEbfPlXnKbOMzJjHxEifUqSd8tFHgPo54gfzbw2p
xcPBTSgwYCh42H2Wkp/rMJHcfqFFmNnqLea+jARtYxCd/DAhwfdNSoC8QQw4u8DiiTJAluokXfbS
1Wr5oq5YpkcdE+BMRJF1gyMKOA/LkNNJVW/QmjfdbZo2fXFNWkNU3HUty59dDMCQlTVej4bhDtBu
H8MmNkAA/J4PXZUBuILDhB6r0zFRAbjV+psW5ctgHuc6SIqXsZxy9P38LBxaS8EynmsmTpyHPHQj
Y17oNCzRo6mb1mygnHUgiELLZAjfOwwqMxCLEc86f6L8+H1Q8dL/LWLa6BNGqDE4TSpw83euPNd5
YGJukyeZFro/UcaQLGjnyMcz7rtcKXXQy+ZhRpud7S87H/ckAjxv+zBHuUVPzTqbXZMggySR2M2T
OqA4pczpiZmFdOEYREfywGzaUmF7hBmpqy7FcLMPg7yvfwASwLWYsyj/0NKm51liY2Gg5JGLhWhk
evVCJh2I5rSdz+5U4AmTqQ1/EvLW+61hME36UOlwiUbx5N0xCieKpCx4VneXGyy8TF3D99gDLcTA
G04UC8AWLA0yIeCbTe+a0zqJ8UKr0hiqRIzck5XNUnZABRQoUtOo9SqJsDIx85phRupJCQ0g0JLH
0zMXSrflgEDFVGr+4zR59bhkcZZhnMoCFJtIsSE3w8R7nzvuRyyRJn0VGcwXpvPWuXUwOeBU6nmh
tgjyqOYRrcnpEsGbv6G3Hv7ltkON5CDBZ6Pc5QF/BUIGA3UnB1lOAfgX4zUW5AA1ccIOGa/fLkhG
rJDIv5EmN3ZV72VYFu1OI7f/QNfPci8PZ0vOLD7DTzQ1HoFBZKmcw4D4uv3EYPxtWC87nt6rlzvD
Q3oL05DBZlW2anwHK1p9ravXX5BqNnG2WTT6j6CC7JP1kuGTzMrmn9fL8jshb/bK8+wIxLFDmL+Z
ucyxuSEt+mI4ivLKLNp0ewOHwdnHdVV8xGMDAs9F//yZ41N7dtDGZ8ibkZ/sLJbFuzojMGsTmxb9
FRA389OXVCvs2b3yESut/xYL3/tX5vn/aU3jGG1XVRvU2WOoBeRLtyQaEPUx27u0cXeh63EuzkhP
yx1b5PpaocyEfETMsd6gYISpbMGVNhx6Gv/iIjXpRdgjWWQUCecaqSgsjmoVYhLyZMF5uxYLNgqd
IV7bqF7QEdDtORWOPtn+M7Lrwy1pmuaXOqvN955topwCpoHaWTRedD0gOhQ4qSSbcNV2fFZNuE1O
WxHF1VXoVwPGIs6rkbAohKtKoFFBr1gk05HDoP61k5bfjuW8vQDBa+dq7EL9E7Hii9Hw1Q3JrzED
+X3qQL7aj6vUd4PvqmfunDQ8kcRHfMOCbhYYRsP3tBk5V+nenDwyZ8MIFLzflFbPRveEUnrc1yT6
tixt9y4rl3+yH50XiyL4tOrOu4epfKHrgGXq2ZmVGYITrvatjQuvPuZJigltySp1bao1fm2gYIzb
EY4D6sa2xTaSexQpqECw98ZsBB8cRDP6bGvlPU3TkD3qxOUuTCUBWkAH0vnO7acGMAdScn+TASe7
xtS3fouJ6nyb+WRdb8KZLpwNq4ujVk7z/GbFAieTZpS9Jztrgzrbb5gJZ3F9DhA7TdvRBMMjazX9
UqRLe1s0xGNt0MwwOAv6qH+soD4ypkmj+Z9bFmhH2ISFR78cqvYwCPLJD45DAv0W3TkBlkrP6x/s
U/pZmSlFRCIu3uBhcpv6QN1EojnvfTtthUM5tW+CfLVbmyvwVojpxIYZX/lQlCL7xvYUMSOybZDv
8DAWTzGNbUTVmNRfo+9EP3ExTMWOJ4GMrI6W7CmG9sM/w8XHs2eJoK/ji01hu6a1w6Rt7cpXEy/o
VGrHBjdp5zbeIaZy0puoLzhAU8MgidggztVNDJzsw8xzhPk45Penakh4NLjQEAhxNsBmH7vcfSAL
kXMKIJf7lbIn4qFqR3nsl6H6CEav+gDc0nwOg4+w0hWLvGHhULwkTQgLemgY15+nuqiP1Qztbzez
1/5EhkOHlEQaKb9dEUFROxSUvZHXQt70UJtnJygPLMd77K3TWTa0zypB8A3eaWHPZXgZwTN1HeUA
wTaIrNxIQDOmdyRPslyjH7LcjQVjFpiPmm7z2Q8dQpcxgCjsQNp/XHALzXsHJ9afKsume6sw6VFe
ewFF21TL9SLEYgoGUq56dQRKrw3WUYEmMk1ju2Pa0xd7gQgIIWfPHHjTj/EFv862hWlOG7lviveX
hXrYlKDHLc3uJjXpOGwZDk0de3GUAHuEE/CeyTUu3wOCv8RmLS2x5qXpFVi5KSMZQvcJLVgKNkwe
ao7KOxWt6TXCmG7ewb8v0s+iz/x/OVKncIOGq2e8Xg2YMOqs/cpBNVyL3F7g/9aFTkzXkSqCVZbm
He6vu9wzrDXQP1Bs3Wbz7NVnt5ghmQDtqEEVeRqyZ0Hj0p4aU1yElzAo4D5pI9K9A3p5ugZVyTJR
GhSeDCvc4G7StfM7IsY+Bpd/OrzW1GKdI9H0J1xqF/X7eBGw+1NwkbyWBiZhXHT6uZzr6Ds2veUW
5QzEpwoLZL8IT0JVYhR6I0cJZpMGDVSPAppWHUk9hBvHPantxnhePRN9AEAOeSg2Qjg6ujqSWNzi
ENJpkp2CroU0oizV+z6DPxZwqAf2n0+CUbp3aYUGtti9czEldP0ZK6f7AWCdHe4cchNtc+bV7HMd
MOjASKeoYeAhgmTDjcZqBNgX24cxV/ETUjWubmxr6S07YdZYQkz0dsK1zXtFOG4BXb9N3hDqY+tM
Uusfu4HFJT8OfnKXXMJLZuasLv7qht7N6+pPU9VNdk0BIe/5/TWq8K7IvrEgt6+1qhk/d4lM66sU
wgaDeUcwIchZJfUHM6n2OSEhh/K5TINbicsJ/M4c2s80Hbil2XFIs8tcL432U0iO/UZ4dYeuh4n1
zrLpUpupwCGJUL839z6NL978wNHfvOnkYYRh0v6bcf2QJ4vEAqGqHIsvFeOg9kc6yUMjMjhQOPOG
x5i4IUaNRducEbB3E/OniNixS9HJsCOavfcKyDz7EHbFFy8zMTTgKlVzrtLsMv7vS/SCIyZh8grY
v3Ib6Qy1re/PPKUEzDR3M8DtnxROEWE3q871NhvK9K1HTjrz4jbDnWrr2WGJwcu68coR90rlm4GE
gzj55QFnnANpuGG4XohnTsb6OV0b0+yCoV/+uFgvHlk4DMGW8boG9Q0P6y5Zh8sTQ2bdexQt9kxS
rRTbtY/FhUeVAM9w06lMAZPM64eL1PkWNyDGCjEC0uDrE4zdomDq0OkTNm2himYwHvky6PaX2YXd
JVisUrSUTtDuqtjxb10KMLJa8lpdk/6NVYmf02t3vvFZHS6zTzE2EDApto41HjtsqhOsQO4a270p
ndDsEWnz7XMMRW+VzJnZZoh7mHvozj/x/PPRutrV76GnaN/qeWKOMSB4flzqi1WK4lbtGvD6xWXQ
gy1WU9LiG6okbdmIaeBkcN0Q2JJP0yuhhs0zjff0PWdFia2oJybHYdTQbRtmlvUmI1JcbNO1do/e
QNgh9erFvGv8pnxDsm7eesh7BZfjxcmQOwsb6xiYNzyGgkAvf8qjfxwqKtrhPSnU3laD/cqgYr2v
HfvXTegzxd0TF5eHJ60wlh1Tatb7Xo20XqjDC7RftsrffIl7ARQnwfRXWe80T+gKM7Q6GOTxaSXN
/Jl11FrbrGFSuYPV6J45uWjoe0Qo1c5BLmBPWAnSO8xcbLV8Jh9QGXOuHZLJ6qDY4jUMYzz4ecod
wKobSHra2u+6YuNzwBnV712iA9gSasQ2jDuNcXZs8afsiflySrnVtc5uxgkp7oa5cOdd3FTozBbF
mvY8kDD6gp+3PwEMFKwHV+SOrGtZsbLC9opxX4xrAnqBR8LfQeLxP0dngBtpSKAczpnCzH64PC4B
Xy9v0Z5tNswNGlBolegGDZlcThTqg4PtmQaKOPAFliCp43OrKa8qJWFDKEm4ASIlcl/ZrPYCBGLc
2qNyrR63FJ9cHdiU9VNEVll60G44/+nz+UJ8MR6GYVauEgUDcg9iu4ax/WLWKsEWeNhQNg5y49cC
oA2UGJcMvY1uEF/uZFnC4hEiRxxiIGqDqctb92vogExvOcK9+xXeEDKZwJIdNaHZIoh1kAvL/PiC
le2z0q5ndy7y/tDUYfWuliULNh2ULQQY1AvVaei7mBRpnHzJkawu2hCmh6BKDa3Nv2Is8EB6A2qu
c+1EPbRCShlmj9LK5JQyKsHaPpN/DW+oul2XSTpcL+nUvIQR8Sc7bBNJfFdwPv8ZM5uxK2q1cne6
SSztK3m+3wwGYI2Mc98xVGKX5z/ChunMDr9l8ZCXxrfIGvjDHYbllfcCKwmZ24oiZ+cHTvaxyhrV
d5r76UM1Nf6wJ91JHqdIkKk0B+V4S70350ePljLfSC4iwds/QtPpndL9AfBUfLkjrJet6ZzGvMBp
V4+1GNks2tUz4hiMKEPRLRuaO3YIOfxuCFTMeDxdfGE7bX4xl7vtthIJng2iJ91178gwc3B04e7g
WM8dZir0KZD2KO4yUi+nHRemoZKB7PUxlQpQnxmH8EuGqzJ4Y3wXIWaaXdKpw3E6JWMgEUISYdcc
FBXvr88AMt0V6MgpMLG1PGAX4sINWtZ2mLCGX8WIxjCS8CJgSrjikuMkcN2DpQjqNxRDrO66fpB7
BiooQpjo0chVkBZemLd1N5qhHB6ryjT2pQZoGG0Q5LBtQZtDqjIyZo+xZBEVF1w/0aNpHeSnXgR1
xFNcL0DvGbeOf1eUVcW+N0gsdi56jY+S0/1vw3H0vICgzbdNEK57RcsJH79Ngzd/LJpr0ZNkspOt
zxbdD9o/deQjo4Eh1T0ANsvuV19JjAZjtfxjSjv/Cuwsn5ST3ZVi3lrsOhB/UKvkUO8raKNvGT/w
E0sqlELlyGg/z9r/ODuPJbeRdk3fyol/fRADk5kAJubMgp7lyZIpaYOQShK897j6eaCVSCrI0HR0
a1FSK4FEms+8BuH60s0EmPJ0rrS5RVsPNHFSbKcg88RP7DA0jYh1u75A8h1r5/YHwRc1VDZlESUH
QDOBAqPq5J1JKYLjeWUEY8shopuyc19duGjZpgk6ZS9MY+xj6DaVbnvdInXoQ7fLyRjG5iGMzZz+
MkCr+is+AEyTHdNjpsBdh7q199Hpb2nd5GMJ8oiyMn32bDKpeC0NLaUDHLI+ZxuNxgq3DXaBA73u
UWenlIbvxoJbDyzsfpbpsHB9L5EPaWLXGl5MYDNwKSQnWPnimbZJ8wZtAYX/WqSS1v9kKkNPnWXL
N4cBWkYS4X80spCxfI0whUYkvy/s9h7rOldsRDtGcqswNMze4bSaNnoRZlH3aDAWuVoj7IBI4p3l
osxK/O8bLaLzQWIoWLwUPYfmMXBau852jovnkrqHr08DYh0GTsiEDFaB4s66jmFHiDVShAMyKgG+
dQud+r4+Zw9k+HD6BkI1V5teEnT60y2Qb1p3SHhySKai4cLnhqrtuwj/QG05GFmO6wRgJwxXIVrN
WmA9Qu0R7uMTgjk4Ay+DAMo6kgsmxw/sn+Bz5KIwtogqcKlEFmFmwKFV0iI/J9ZbCSxLnyTQevzu
K6AiSc35tIB/rX2tKLj9UkJUn6jlVvUyQmqAgCrFqGXZhJ78TFMbB582Nw0weBLT81WYQ6BZ6b6T
WMuuU9WvGTKMB0Avoln2pJLw8IGy43UeW0iOIkAuSMeG8ZejIFpjhJ0OdISA9RP5QGmI1/Cw9B2Q
QlNSgiiqx6LV5LhA7dv9bif9uEHpneo8lhoNyKO2oYpmCwtUXN824ZcBiP5XH6O8cD1kVkbdiWQN
xzH6YnLHc9B7d0gaph2EKaJ8BIIJyoqhRMLdn2Qr+FVzHkVaIPxNXmcDApoaGIeDIlpdogDqVWsU
jzCIzyWuImGXuW9U1oGvQIVN1Z2ihQ+kso4BQLpNqh11JajPSCsqfwUUYcdlOknZ3jtRZb4S84Hc
8l0C48Wk4xy67gWYl4WUCCsJXbeiPd4n8EmKjIbKEvIj6KPQdPBwt4Rml3fNvERWEbQZbav3wxSi
IGUA3vW8yPaXGJhFSH4Yk/NRkdHSTAVHYeKd15kQwcB+4iVSxrip9yP4sIE2FjGcSdGnKCCAczzg
f0YSDMAbNYIM45A2qBy1q6usuYu82lersDP7bulIj2IE8iv8aXR15CLKcu87SKL6swsqlCAVksVP
aZTWDwTCOpaJGlnZhdkgFj+gW7sIG8RLV1DbxGdXp/q7yahSHwCMUV/i3eJdC8b+gMTS8F1mVvFo
KgxtNyE9HG+NVY1w1zUmbNyY1ixtZFX0rVfChHi8lCUfGH8GVSVLXDWoqqHl6uoLlLbQLHA6b6RZ
GkU/siTDmzWrM+0JUacE7Tdbr+6yOENf2VZOuU1DDBz3LpT7e72p4jc74EDGIxQhwRV6B2AQQTeD
XzIaJeyFN4XpZzAeBjw/xLi+B2E8vvcoGJNfgzapF3L0w3BBYZjch3QY0Vmmg5u/pib6UQVm/8Wc
mvzFk3wo6osZhYhMQ7ceCzELudyx179Fqcxo07fhMTbmCmuYWmOHyLrDehN4zkG/G6jakO1BIiB4
hRBg+330Tc8RbTXisIOzoCHkAO9pCj+7o2GrVQCW0N0UNKiLBQEBnQJElSUkPYPLGoHzPkAoAoMt
mL/Q53Bus/t3kr8Rm+RyaO75jtCGIsML56yLatyi5ShCzLIwpTNrKthfpCtmWvKUokZD7pUBh8OP
4pkUayBj10LZ7qhMVuWyVYZ8QcZn+AZ/sfoWkbG808v1WxK+aXhL4BYf6X82b8h2V68DGuWoDAUG
8jqGpXhjRCCZiP+G+Qb6kkh/XaJPWuxK3Q4Q1qjcDg+utqARdBeC68eeSsEjMNf/+a//9X//z/vw
v/2f+UuejLTZ/ytr05c8zJr6f/4j/vNfdBXmn+5//M9/bEvqupDCBVVpU/AEg8rvv387hpnPHzb+
O9DDoK5qGs2FlTaPHVL4hRd0L9cHkZeDQBdxTExUDBMEm3U6SMfUsdwURlpqpM6J48X0AYRoA6LH
pai1+OfRHGJ6w5GWpSxe7HQ0lgJkQ8cG+aYTT67hXCH6Pppue2fRbvh1fbDL+TMk3QXHVi7YPFwc
TweLEcKnjY7RF+CzCp4SRp6cUZr1dn2YyxmUBrhUnejNFDZIvtNhClBViEG5Ap0xWGWPCHSo4HMP
Gl/tRuF43uv14Yz57/tjWQjXtW0MvSwJaUuaaDGejjdSTWxx1FOHDF1zeAc52g+Ecn5LAXAxyLrs
t7RmAXenRteVODqYI2G423rJd43ulLm2BxlwzHP0dR0tmKme0APKfDRCOlFwMKsoKlFUgOnDTb29
8fTGxdM7wlVsP1MIG4/3+aP9sahHrEwBkU3qgPxjikGBhRDQiO9jCqcheJxylX5Fi3C2v4y4Lri7
EsRGiv6tEGZU311/mMuZZKm5jqGT0ypJNH36LO1ISE1DIDhmvl3jUSV8RcA2GF/7KrDRooJmpNPm
ub8+qrqYAZex+Icdh5+lnNfTHzOQRehttn3XHZw+835gy5R+4CilMTJzxSkMdaIfH64PaVzOOmM6
pikMi41gyPn3/xwznQ1mW10/jHwbdw/Sd0QJFC9u+uaZh0tRvwaeq7ZczCm1WndQSfFFw/92Wo1u
71douDVoeN04DdzLmVAGNsyWaykQFlI/fapiAnY8dDUqWvjiNnaCwheLY9+bkZBLWrQZKoWCkwit
3szaBSMX8fLGxMyf+I/NxBGrczAA9AXPIlxpnZ8RdoOizOgZh4xUglS36EK1JT+etDcL67+Xqcn6
jOp+h7Z8HYx1gLGQ3qd39DddPb6zghhWIYmcTBGK4TgSq+sPKM/WKA/IQYHsAteb6xo86OkcVXnl
2TGU6oPfl8YU3alWoQlFQSPACLWH4KQ9iGrshv0UOBB16bZNtrGMKuWqg+70LnrOlYzpFGQIeEDr
yLBnfCWW9Ot7eOMoslPu6n9ViDhjhlpq9POX9dinqANGCAaRrLcR8qkj/lPegEF01bxiQBo0JUSJ
gmwQGybNaVamrxk73D5kvxkMwpJnzIqLeEMyS0AJrq8bDw7aRz0yUk3QrGGdB/06SkCk3OVeCBID
SGX/QXZIkq9x9qRjvgzIr5unlpNXHIr4d4s30aJevWCki3BlRq44LZEkwvPMBMS21aZY1448VfJm
UCiai/A+6Y1M+rDb9bBC07u2HJ4mDQm2FzBucHhvLOfzXTZ/K0PoLm0DPAUVl/fpt8KURs/Q0zQO
PTqWDwgk08eYvTkwaUWVYpkJrDhWEFNgGVDy8JDJ7EuaSYG9kSFyDB+uL515ZZwubZNVw21ruVJw
4J6dtE3eCx9xlPLYTN5zXw/BzoVvvuyTWgxs+viXIzJkPTsvv3Ha/HVgKU2DwMKdz5PTadB6UaBs
VFRHBLmCnR5hZ29nNYW3wkxfIsRn3igU8cMKDPHu+jsb85Fx9tIcrja72ZC2A5n8dGwAYayFYQyO
BTAud0VEjDvuUMDdA+YMoAMYZ2J9CDsDIAKmZccejPfnxCXVuf4gl3NgCVPXTdOQUuquM18Cfxy4
iOmAlc01+Cs2K114hrkwknR8SBEt3eqiDL9FugqWqCtrn66PfHlgCMW1olymHgsm8+xEQ55gQnA0
1w6Q+YZog7x3MD6QSkdiJYQ5rgxFd3uRg9O/eZj+fqvT2eddAZ/oBhKBkOfPrhk9TIYa1GtyJBW1
MT3qLJhJmwGtNiNBzgZVXppBCXc90FlcjwJXZNPrMMi2WjQjfKJgBSgyArCmdabawfHrvYPJcTf8
Gio8i6KfY4rg9ePYeaW57aO0D7aNb7r0RFGQw0a0aANa/wEU3IUqMMFD66cyzEMF6Ouezi0miUnN
LqSpEuqPGJKYZNS6Th8J7yFAJfAacWCjjttVj94UQAmCxpIjwulXKDpAfY/b+gOBWf4CLXP66nEC
egeZl6XaDoNBsbaDjeFuSqFH9baGOUpTu1Hk54Fqdft9gvOa0iCBYXMnlUQBAlmSnv/XCiL1Qjs0
fciivtW2I9pAoPtQRwFZOzFhzV2FWhkmVEj5tSu7sxz8m2tTUdrC86N8DTRqxS+40zfpPTRTXG4o
sTixv8hl5+GvCIUhDB/qIR3ijV0NzhGhCKRT7cCrPsOGGiKojYjjfpEqlV+RaUO5gG5Ujb24nalt
G9L2B+eKKtsy6BGY2TSm3u+cFPDSp16M1Q6AcASWVJE8w28kxFvAtxqDtYqMGAIrFoF1ZUICrUX0
o6Kxg1sYasZutvXHUpRfnd631UtlwgJ6saMa5LWVBxIT5BEJ9HVNRITiK2AiBBrKPtMf6cvZUbmZ
+glIaoVDjrOEJsSWHnJool8qZfT5gw004d7AUV397MfUQewr7T+Z+TjQ+5aUXlY+PmN4caRFv4b9
agIJgsK2iwebJGkJzjmol3TwRm2pJ5NzF0CmHreyd/Kv+AiAwemhjn1WukyQ4tQUOp0KoQosgCbf
rMat6k09ekPbNXK3aKwWI7zhEqhylTuYQ0SODNDnGfuefg6YVTfZj9aQ6Htq3t33Mkl9imIIjMO3
FOhNfax7NVkPLSR/exOYQH+R+2o6O8W6OTJnI0vR3Rt2aovXZjRQ352V0I1wJVJXjc8shCT9VkNn
9p68wcz7vQZcE+l1TYuKrU33CIan0cfpfRaHjfwghe93D1Opy3rRDYH5PqFCwubqKX3c92YKd3mJ
/kUJuTFAZWC2hCy2qQ0i+4NWTtrkbxSJ6x4ALSCMzRzUEFGltv5x0AonQHFaFbOriyfzTeTU5pA+
IfDaFxo467GygIvG9QGuaZS8mJid4EIep5r3fP2QPIvBuanB59BGIZtHjELoZwcV2FKtysciOnZt
6b8UIUrAC1AelAOHEDkf4hz9xoXw+9w9OxstwbVErxUAl22dBbv4frCbKVcc4pDaMAUZFGqXgXLo
TeJ5FxvAcHCAmrAyszZNiRst8+sFLuaYBtIfD4VDJX/rN35e3tHTsaJZ7ZpNgwDKhBpwamJMYdAg
QkchHy33By7U6E+DIB/CHN8G0NE0AcOKs/ZGhHp500nJ+5DK2FKnNH/2XqmjYx4JePDALuFR6TQO
LQBZauwWgIBQiW0ABKV7suiM5sGqhk0Q/PutL23TEEgQ8jUBQZ3d+qpOUa8dwvBIoZGYC52B+Ll2
MXgSaQl8AXrYTiKUv0OZ1j4MrlavNeD3N1LbyzXFbqdOg7Cwy6XvnkV/A7S7xDWwQEtkioYCSNRw
9Lds3MFZ+z3Z155CmLJvrKu/jUr1nVCL6oMyz/MDDK3hM2NGf7R1PTjkQBt+Nh4iMQoE6jPUHcP6
9yhX6bajE2AZ3FKOdRZXdkWDDbqV5ccaR6dsp0GvG2BaIMNXlXluowQdOM7TWPafYDBG2w7QL+RS
wkRQ4YF4ub6RL1ef0h2lKCqx+Kj2zNHQH3EW0oOTWxhGceyrPPlaI578gMisRClwKu4BakxQxX2O
m37Q2hvx9WWgRaSjlJDUKyw4xeeBls31nwxlfrTaOnrqWktfDb1svw22g4ZhIkmaoZ0dr7/vXwY1
FGgEqge4CZj62aADkLesVmFz9OiIr+o2d9ZREegPo54HH1EFie/oVIkbb3oxyUQL5Oho93ByObY4
216xPeImWOjeMU5Uu8GmIfzgRE7+juwcHrM5gYhxD98Mxn/jUtG+/sZ/GdwUps27CqZZnheMEA/O
IZ110SuI/mRaubUsd/R15dYoMHOz3TCvFzYlIn2lZ1jwXR/8rELBmpprehwuRBT2nFacLi/aitCW
hyJ5FTLoAfDrfFkipQd9SBCrQwcZQFtsPVvAUe60MDJerw//u0R5cmmYxlwq41cdaiEFv9PxqRGj
nsNldPytnLzUogRaSu508ufg4m1H3UoA4dDtehuVKvuArCpEBof9+3H0snTRIF/26fojXSxAjhh0
CudqhJqX4fnNGcPv1xLM0aI4TI5Wams73bEwFTORfthFcec9dBMGNddHvTjlaPaywxCaoPNuUv88
nYfJtdCV84U4lp7mOfcjvN0Hr0zztZmXbozHida+Xx/xrKrLlzcdNU8vAHXDFcbZaQ7vDHA9/OUj
MLX0Q13iWGmDWN6iImvdWGSXU2pZhrRI1RX3p+mK05fzwcR1UGb9V/hM1ee8N7+AMFYIyFrAvluv
jddKK6J/TdKJYgV3pqlLzk8KF6eDVlju4CIKWzasLf+enM1Z6hgjEeZ58gnpSvu+zAj7FkQO3Y0C
6OXUMjIoc5sAjCLJ+cE5mUM+xEkbvObUZjA/8RH3NbrKf0anBW7u9e+I4gdvcrqHLDhrLsQJwS5i
7Z6+ac5iJocK7SNRQlkdoGD0JYfWBIF5jVy6qH8CCva6D+AtdGBNvpFSdiQEp3Wdt0OnI4/ggvuv
m8bINsostB+oTOCeVodh+tJj/OhtrBaDa6hKYEQowJVDcFc6cW1h3KDbWPLVLZrIeAXN+tkNEMFw
5iyk1b7v0eV5IRo32negFW7yFEun1MmykFUanqHjYUHXaFaB2F9fYzBtkVV/KtIw/YgpZICDaBgi
vjNBxcVIpdXLd4MDIV7lKqp8cCu11aFDksVPddU63orAWsfDK8iqn4htjGgctHXRPAKJ1L5EUnTt
kxEP9aegyrU3J2vr9wTdwmjtD/X0omTqYSXYAW180K1WHsWQTu89VbjXIK3w5Yg7SsuACwfa9KFp
InJIpyt47C0zBFiro1R/16RRfmw9o232WVZPcpXTmVgWSDo4d0D58RiiIQ9SQaAEnwLJHiZ/R/sN
9KMDAfUTGsoAtFq/Ln6BD4S8DMWmqreJo/fBa0bmrv0EfFbmL2MbRyuiv3zYSHc2cvcoszygTQQ9
mMJu84v/hHkgFuzfXQU+aS0azACAp+ndR62HZ/g5Ry4Usz7uhTt8My1nHfZeG63GwGi/QAQs83VU
TVm9oIBXg7+kJGstCrBSxLf8XK1MWApooptxnivMCn0am9hTme6LQ7Y0bBw9H6sHQe0i/CjrCPuM
2U5qgEHkWxB2B0KqRYAfl72UIpe7Ks9QSKXimOeLFpqJ2MowTdvHcqR2gogUgqGfbFnG3h1GmzAm
cSr1QmR5ybfc4mtqzkhfCb/mU2uPXrwCtNZuOxzrrFe0k2pB3x7g9AYHcoDzhJEjbA3TJUHVTG8a
wGjkzhvFe1e9A4sEA9Ag+/6xpHEOExpXyuhe4k8y67UYUAZSp03zfRZ44TdsuzVYmn6okcp3M4h4
1RV99O5zTWHR1JZf0yTD5EVDt2rTuwGCyFHoO49NNWFMW3qYT79R/s6LFaW70Z5dh1C9sFn/yDqO
7hh+7sCL/eDwb+pDC8v5CQAbZgtFkNI0aDncWvilDV0xhOCNN6RCG/0F6RFF394OlTo6HkX/hwRx
6Ye+6lx9R0zFKUJNIAbniG9uUI4gcsIyfIYuNgwbdwa6fcy74beCki2CfsGjjjqo1pQWEuQYLbM2
Q9eDrPQQwu52MCU0uBpdDJ7StmueqEYzVz5GQdW8gTpr3yckN38kBosbEMos5ll3bv0VquoQPuBi
FuX7YczgtkwjYjkijAbkJmr0qPf64Gkd2V4WvskWR5kfXuU0gpJAi5iR2UbmeymawdvFRYtdX5IS
IK96jCZCIFz0Bfeo4yVYpOAMKQ6Biw7qMraqvnn3aiAydx1I++k1aiUkQ9jXDdVDqbR4W4Luh9nR
FPLTwHqUwFq4LXbxqA20FzFfAxISdPEmKsKwWOqFP6BfRwCNJt0A0G+ld44n9vAeI/SEbOiIzCAi
aOgZpaZHBS8JjVXjVeLJngYbjHAEoSbckA4rCoUiKd6Ea4T9opVen4ONsvHU+zLx9+MhBc90kxFA
yI+N5bXtY+dRTlumhpNV2yFV0AWFb6pPcAVhQXmiqh5bZrWVq3L2YL63CpgXG7OjSLEQmhGlm0Ei
+4KeN22EWGRAyp2KPPPoqrbkYHYx01HLAaRzsYLEo6FKlI/umr/ALLcqb/Kf8Rj2P8HHZx8tpAnb
XefygYCIAGDb+aWO2asOAIpivC3rb0VnmfJJt0KsPE1czDCUsworuBsbHXIhpUJUD1flAPNhqxmg
WQ7o9VS/cshbmIgnufYT3Te/u29bV5brEtPF4J/DFEEDcW5y0LIj1TqLGITVC5zoRutIf9dHPkFG
xUoXDnxUOdZH7GWRMfLztr9xgV+Gfgxrk1WTg9iz4t3p9T1VYDsRubSOM2EUXB0irxwSzlOcTOmT
UvmNkPsyGGOHC9I5y5F4gJ2XM2Bkj5ll1tZRc1T9Fbby7N0JbgTHIop4szjUriz15F/TWLqySlKv
t6nBSyhOpy+ZF0hNRl2QvCLLj8yu75ZI/eVp94wZJ3RKbUSRuKFfspBu7eQ3PuxlkuMYhmkRikH6
cC4ABWGqZ5QsOufY9gVgOSWok2PQE4LZkdD121gAep2o6iwLY/I+o9wNlvR6lPaXR7CoAFCSo4pE
YnEWbdMErgYsPLLXZogxoexjpIF6TIiAO2OzSdMTrU5fx6sSZiqWJ0ksu6frT3C5zJD5pVED1kZH
7+o8HibF1dHhsutXAldrVvvoZ2cqQ9zBxc6OtVllH68PaPzlnW3QX3M+BRSGGs7pN7eLoikQ4YN5
iCoJUpJ95uyD0qCMEE+xjYqeLGr1C5Gr8Jnasabd+RaXG1LXFd1cYI3QvuMoxv0m5GBey1KkP2c2
Om2V3oMAJV1UfLZRWPUP9oiu9o1Fc7lPHIfGOVkgGmiG6Z6tWF/ZNW7LQfU6i44UhH+tux4Sw0Hp
SO80QPZBt+K4QLj6+rRdzhr5n+na9Ljo2bNmT2fNrXSNiWuKVwtqCJEy1ON027QOklQTDiAEMA3e
PWArx/6tj1v4ZPAS/eHGU1yuFjJRU845KSkiioinT1HS10jQNcxfJ/zvvpeMiy9zAOGtDXJtaQ6T
vr/+2hcDujrFHpsjQnCBsQjOBtRr2AnYSr0acOcey14fV30o5B2dnfLOipzuRsJ92UilvgceQlLY
5chX53VFO1fQ9WKJfWaOjwodpN/Ovy7AkUWraT6+srCSP/aTY38QqkXHFvxw/gyLWcgb6eJlEWR+
FN6bK4dbQBfzUvyjxmfLorHKqPNeRdb2GwvDpCdI9sUy5Nyqaatm4QadI23V+7r3JTHRVQ2NyvoK
Tt04Fug8ujc+/l8eSFJpnYFlfAu6zWcZJb736PxxG35AHljiSVQGX1o4BehAyzELlriqhasSJBPl
d3Ma73wfIvIqxk74szQL/XvTIU91fXlc7ApXUhozFCV4vhV1ydMpAj7rlpURIJFVwpBboGDgfAN5
3H8VwSQfuFreRonoUt7q+j4OMWi+MSXny9MgMjCJT5x5eMk1djq+i8C5TFpgt1oZFsFd7CHb+WIX
eFzvYG2jmm8XMlA3juzzI4hB2RVowFtSUZ40zz5D5mdhGiWO8xIjzP+jaciatzU/NbemTsSwVgOy
NBssHcvq9fp0n9ckuS1NCkPA70yTQvr5dQXEFMgalOMDMBb3Oy5UeJrmkwHLxHR7dy2nSPsCQVnD
hVyBb71xFlzgTGagJtgGHUgpAEDAHaezDWIPSpmU/iHPyuHbYGpqjTNuWiwtOC5fEt9utjiNaAfM
Y6G8wvRDILmbFg4B+K3a1cU5wbNQA6f5gEQq6DJxdjBppSdqsA7JwUjD8c5BWgsyuxntkLOa7hH0
AQXcuq6Pdy+B3NZzpvhTV02etbv+Rf7yHBxI5KAgS5kWSuyncwKjwWp7isUHnEezfTWO6ZOoBps8
EIjSexU7xjdbDPUrsH7tJwVKfw1D/caVfrksFHUtnY1IVYs20NlcuDEiqVHSyUPb0eJcqgyG7Ios
Qf9Y6TDVVoHAuQbRWYwHF7Bc2luA4csNQehkCwqXYH4Ivc3TOWiTqUFnVh8OjWWlh9gY0s1kz6aQ
HuzjxOq1PVN0KxCYJ/bP8hp3v2PY3EgGUEZKeme7EOVBqyuwjj7UzYR0i/IyjPr6RGp7KjvRjXPu
4pxhGOaWUBmAC1vg7JwLQQ1UGGgZB0zZ4IwpSriLIK29XyFWdhvfEs6NMOf8YJ3fSwDpADFm0X4w
zwas06GGdgakS0yTix7HlD2qAGT8E7CLbs86jj/RyZZrarhI4DlTEjjr6yv7b6/MqU5YbOuWlOc3
v8hRIq1wrjzAMvOx2fKqbnzykfTeeFloGPuETltyoz1+sZB5a4nqKBV+3pkY9XQhheBL0joe9YP0
W9D4EobFjtJKi2y/09nWA1UkaP2p5yEjm3vBj+tv/Jc5n+8SjnRSMdKws22kmpI9g0zTgTsN757S
CqrPhbD1DfIvabPj9oq2WUCVaghSGwMnr9tff4CLJW3pbF96XS4BB322eXr+CDhoNhT6qJlwxOn/
NCuBQaHYw6LSFpXr4dZwfbTfifPJDqJmbegcXCavTf/47H3rIDOpIbnuIYtcAFpl2UEXXCGa3z/Q
0Wswia1j+NWpFyDPhvkEsMwcyRLtO2ASy6Ji3XXWrkV7fI0qVRhvWgiqUD46EQBeWpZo3KT30N71
Aim7XAYbemWwq/JIklMXNpJWhYmjCgJq01gvJgWiFbpLmILGhXpMSTwsik7BHHMwuR3knCI2rmie
w26Imlux3hw4n88FGZjBSp97feJs5dVdiNPH5KlDMg6UnLr8EFliEAucN8QKA2uSvwBx+/sW89w1
Cmz9VmDO/g399PHN9XFpATuq33qo+QOcPdSMU541/BzLpFFzuh4CYXYysOLpYGQUu7fwwCr3AfIe
pt/wpTMNH6CkoMrYGaW7Lhoz1bY+p1h4jIwi024sl4tDHmF+ByUpmNG66Zrn6Eqwb0E14fZwMM0s
wGQvD7xVOA5jt7SNQq6duToWxZ61ur5K/zasC3+HrIeYxzmPOZLCt1th5sYBnVdd7hEfUGDV84Cq
dVkWnfZQA4va1GXT3GhU/WUzcp9xCsw3GvWJ+ff/2IxDJc0AXJ9+AIwW/1KVg0NBpSELGCG6V954
y99kjbNPDXqRAcksiezPbzMuu8zFx0M/eHBGvvi02tFAIi9Ddr1MghUN/Sm6B76PUQliObg5+j0N
CyOLqr0BxvgB+v3YvYSdrt46OIuQ27UJbuzgV/qqUk00rvuCbsRrC0A7WDZBFdqr3LHLXThJ/Gzz
uMjclehxatqNVTdj342xQT8isFwYY9c/6V9OedKXuTEGI4Dm1tleM7CUaatusA5F5PrrWTdpqawS
Jy3Q4MWOEjPGHBMd3l9aFojd9bF/90/PJ5qW+jzJxPDqPIcS4ObiuvbMg+ECEKFq6sZeuaydqav2
I0Bp6xXpjn6LI72lP1LtyB5dUm5ssEhX7/1gckZk2Zp+VgjVZPoIL7F/juPMMW+siL9cv1Q759oU
PVqaRmd3geHLCRt1AoBqtPVPkNux9orroV2mSP9mq8qpwtfrU3P5WYDO0u63dPAWIMbORkwRPzDS
pDIPptIn/7lF6v5jYGrJuBrszmhIrnTjC1j7wN9bdi0+XR/98vKlCEeplV+5eqGMnG63sekscH7c
fe1MFarRLXm3PdkhjguISitxL6cS6OKzRX281rCmvD785XQbaENQEmPrEW+58zH0x27nLQWH62Qd
/CJs1h3Cl3ilpCbqI3Fo0GsQzXQjvro8XwhcDTrw7m+Ix3l7GABli5QjuDwv9KE4xLagCYiJg73E
xtV8uf56l6cog0H7IUNhkvG8PX29cUR7uy4yeWjGAG+kwW60X/RSoAIoSx8eRz0OPqRN8+8BDSQS
x+Bfm3TROX9HpjTSUtYafita/F3THMqBIFvsO4wYcJX+93ecITNAGQyET92zFWTSqkEsmsEKBGBQ
5x407aA6T38GgeoXy4BUCDt5TG6uD3uZAbJm55rcfCcqdVGRNIMQiGXuiQMiIzjNjwKSG/QVFHNk
iGt4lqX1j5omLPV8LVxnk/TXJEfml/+fx7DnVNSyCNiNs0+M1BXSRZotDp2lGQCFrHijoEQAxkFy
7R4PB3je0Vi8j0HoPNV17lGVCW/d1pclAjpKHK6c7GxTRe3wdKEpWTbIjyiDj1C3mFmOdMO3tJh8
d815C2qrqwL1MsWDyggKMaiCWox8CgdKkMxaOeV4uD4vf9nYIKkM2Drg18DMnT0QCgVZgmC6QJs+
Du/0Kgw2MFTMWYY5fmjQxr5xbl9ua/BSOlEzgDXuc2cONP84SIKIcDeWrfcylVzMi7pKi896gn5M
hghqdeMMuTw0Z2AcLwZPy5Go25wO5npxAEu5iA/GgPz0c1MhLLwlc+xWqNUFuJ2idm6vsqAsvyg1
JW+u3oEC+ed9R4JIl4zDG0DkRcW2sUap5XLMD3lbp995nhajO8RXlnGeOtPW83zzPkZA7EY8evFh
OadZ7TMclFyREu3puxtcSp3f0zCLB3S7Ny5ESgqPYF2b2a1ndpn8x4Uk6MsRcdGKJCUH83k6Xg7j
bZxC08OYAk+pfWO12QdRFHUChMBH1zsWw3SDJ3r5igzJhDqCI41W5NmQGRw5cAuOe6hlU7T73JXh
Fl8eFyU2mQ093oCo+N+Y1osiM9tXziVGySFKYfc8Eg1Ugi9vnvrHBEU3lJEmPaveZuOU6cNQDyLC
csZw6zuzdJNHm0rAuB5dH64ZhJZ02JdNiTFeh8a7dmNjXax1+vwQJnVUh6n8XCbHwSgLki/3kNpN
+zGu+vQNIIRDL74Oa/Hc4Tv+reyDNjlgtpitYd2HN/Kxv3wO6r1IS+pU2yiNnAVInZGWKF+P/rGL
tP7O9EPzC6YFOQQvzHSRR0t8cWPNXYRkvDONyRlbDhUZCP/pmsMHA6typuMA8WjS7nMrSfdJ4Tjs
5gHhCoTtC7HCCwvFSLIL6CPXl/zFWSYoqdP+gExG8keb8nR4zEebeACFcgzKBs+8HlmtbY2UWLCV
HeJn1we7fFfFscl7UsqnuH6egXdWEyJZVcbHSNOafUHZ78MkS+srGe2bC55qAwQVi2g6irTcrg99
eYXP3xSULVBb2msX2b+VAylHfpuxgRd8AsYutgZGYPum16ovKpA5OK8wXDaeViE1loW/BhAdNzb7
XzbejG+npUABdQabitPZxttCw3q7sw9WPcDlWRRW07yGg6/JZwfHuGkBu4joJaTeDN8eYLm3E1qG
8pFR9hEacWZgPlSzGPeNZf+7n3GSMsHihKougZwD+L8IcLImN7POiV2iOK72dWNoslyBVLO7RVLp
Ywh5zkH/qgh8HY0YVaOaCNW8Rias8v2dA6kZHAx+vBHeOw5SddiKpJ/10XGsO6D+mgAeM0JPicDE
blrbHX4BL+xeGuhX0xF98wKXSqWXxToomuj7jS8/l1DO3432u2twvuIips4mPYriybCbjh1G26Ra
h75lLzHl9PcNxwz15NCHJ2cIWhz07u+T0Ry3k13FDzaCyzd220WMzjTzIGgUKEFrQ52lIC3Xjq2o
KqIsa8l0B1/U/4SLX2Wva733Z2UrB61LHxfs1+uT8JeBudSAHwDLJRc5J+wiwNnmHkfQwZWVAaHZ
TPy3EBxft4X2MiwpQHUfAj/Qphvb7vJ4ISKDBi/p5Vi8+Fl567dWELxZ/9g00kghjxnlEpR1aSwk
cno3SsuXkelMTwXkDJabJE8/z/Cc/8fZeSy3jbRr+IpQhRy2zAqWbJGibG9Qlu1BBhpo5Ks/D/xv
TFBFlE/VzGw8M81Gpy+8QVR13sKPeWnw7fsd+o5M9igjG/Vzh3CdtR1AXUyMaVupH7Ma+7wjMAkU
kQ0tQQhPqqWycK4+unVIV6bnbMJEU2e6PPAK8qlm2drhS4S+5qvgNX9qCpUWjWZMMod1VK6yNOnv
sgxNf1C+bb/Cqaje3179P5iB2RH40z6i5QCqgtT/8mdgnAAMBj+9L53S5OLOjBSMWeEv6jDoAUiN
2ywqWmBnKAWCNGwd62tgSZCBAhP05tAXSu6/+rjDYTZlpsPvvjOgx7pe6TzraEx8HrUwxKelVdty
7Q99fhwgH1prFxfx+gmwE0J/jZkFn8YgTH87DYEH/OLceKw8QNC7IDHi6OiqUROuFVvicgd3f2Bw
N4F/AU/At+81lNW3VhNE1Q5bDNSD/DJ2tb1V1ArmjS4sIMuHRUZhS/W9DR3iIvoZa2F5qAA1oPiL
dmK8lujcIP2NLpC7Y8eifem5Q6I9NF6H9yLxbf65HOJ2eKxhbneIxCtheY+YjGr8MKwUXSbE/vRh
2yNhAcs0dHH3caNyfEaN0fguvFzzVqiSRa+3F+9PVjdfPIgivBwg44C2G5eLh+V5aiHw73+pzXz4
NeRdOe5DV7HxbQVbjIA5FEeMm4YamdtMulnzrvOU/ZE4QqI7kXWFv29b1k8mSGbEEN2i+Qlgs4zW
+L5LsXDF/ZG1mP1cChAu/dopYeAnX/7cKO9b5Nc85Us45lm7CRqMetdF4A+4f1DrDh9avU3L56CW
qrtXaI5VcNg7MhmZYeu1EkCISaqqzkCOXOkb1dyytZtDk8oYPDqqju+jr7IPjFQVP7QuTo4OlmQo
GUWjijldDaBrW4x69myJzga6mdgWA8ssxkWwxSmBXd4mCAh79DDv0pLvtRJhO5TbGimkpfOvM9n5
xwDnQo6IZsD09l9+DJWCDFIAnv8lyijK/eChg5e7KsCDBquqHoT5NUcsHce8bsjVJ6eqvXs88JTi
Hgi82iHh3tbivqDqs5TDXge6E4vfhPiERgmUwtnFbNeOiSqTkb8kIc4kz5jnjN9is2qjpwp+2YEe
jVx4h69HpBpL2Y3AHuUpe167CXsDe6HEy16iQOoqjHedgCZz2moVyOELzkXJwtvz0YC0zLnuwFFQ
i57+/K80HbcHzdF9KV6Q6XcPvICwl4cmjX4JH9u3vSp9IQ+3z+r1M+vASLIobtLmu648p4GSeaPW
iBdINxIr5cz5JlNjxGMF1+a1gUBfuarg8S8Me503Ed+Qs/IPsH5XYUVWYERtRU7+0nk4Lz7hQtcW
69jry19w+EHi66Y7YgjcQe5fjZbS2vHKgkbQ/PsH58STvUGoA0jmzfZU62DjUBHBvICZgcctVWvL
fRh+s00fcYayEAvh9AcLbFDKpW9Gv8qlh325wHUfdAqwh+qlgFG/zwr/u4dJ4CNobLlH1id8ub24
HzzmTI0ODtsGEOeVvlROh74bBqN88SHvYec0YFCCHQJ2nwTJxrCriDfCLTGOpj8A9UYd12oLzFi1
HtHPhVT5o7l7VL1w8EC4Bwmyy7ljSZBA226rl8D3u32gj+LRSDRjBCRRPCM5T6fu9uz/8AEvrzKH
bU0MySkGhjIvGsg4Nj3q8/mLHZloSfkhfsMUyHrvMAqs5FH1nMQZBxkwtArtPgJVHBTPKpi6HGFy
o6vxmCxdSCVqrhgQoDQsqD3AwOj2mAkpdmmYYiODHNsotRkxKmu4RpB4dBsDYkyRtLsQ9Vh8cl0I
Ghslxtzts9fj6nx7oh+cYfYvFT7PBPwFTPHyy3pmrBi9XacvZdWkJxXbtV2aKRkDGt29EGNyx7t3
d3vMDxJD2iHkX1OoaLvcIZeDZjrGnZU/Oi8miOkXlrPaoChrfC+7St/biozf9BDXq9Br+NJBYIv7
Euq+jlAi6p7I/GjDP58tukQ6lHPerAmWPNtfg1dHDoZBzksQaUmOew8yfhk6Ff0W2U79USSgvhY+
/PWWnsrJKoBlB6g2vIrLbxBGmP7FbeK8pC1epLCRgMbzEYbXKFYTDdXSql8Ira6zE0Y0EBKaCn4T
9eByxA79AjetGTHxx/EbrlzmOh3HCEPvMm+3t5eYhj7/t4sDBPETCOP0/nFtMc/L0XwrKQnyQo9b
2hmbH6FZyxYfkThN43fKMDj97oIxRCG0LOpIR9qmSyBwoOYUmK+c7NT7CvZKkeqKE4XlKRhdBcoh
Xh7pwSrsFGvdiqYyDeK4dTdF0rnBD7wFEMmyUP201jECeNWhD/PgvlfR7HlU3Zp4C+5RD98n68xT
UBuB+TSBrJOVmMzn+RBa3GD2SJynEZPoYiDOB6WjpRuEH5XhHiqr/kkPMmk1a+ANKlQ102p0MsrB
018VcjQeAhH2wFnxwEUxyESsysoMf4dEBcKJllrhtqzgHfHmtEb7NAX0yaGyY2sH6SqsNyXSB/mm
4zymtMkDDykYRQUpvO4Q+FFfm9Ko1VVCyOmvRVeNX1yl9Jxtannte2iiBLVxrQLnxrpTj1pvaQP2
J7nZ+ndxXAj/0Q5x4SOI16wvmevLHOhcqr1ZeSKHVVlo/ue46Dtzk42GrDY4Xuu/iUct45xzDIsH
5LYRNmuTsXxHwbP6UTWUz/aNqskHzrOirGI9wEcjSfAhP1UFDVeja9KvSCiVXyIzKAfkUBP/BVFg
C46dSJJ11lKm2+C5Lh/AHxfxOip758WG7XbGAqQ9JU7i/2wTT0tXVN9zTHP0IPgqvMz7TWlS87cg
1MvgmBe0OddZQh6A/wRczTX09jp9yrGV6Z5inITendohixq0mPJvaSBavlJSiLqrsNFRlhioF4pN
5Em1hpWVy3fcXSr3IdTCGLdOfFYi7JUiD0e6HA39T+7o194XB8I8EiFqZj+4+tC9Uu7E2kOaHt6m
sGe9dYVeLRKrVYjC6xAN5Rd7zHERACAX1Ks4toUgOZsuAOwzpbNSlcb7jkJC8aMRepc8Malwgzi+
22zHzg/vfehl+srs1KY7Di4elhvcX4d+W/lJ+Vv4gEcJ99RuxMvSadLXhu6hDrcQm9W12UrNOSFq
6b932KMox4bCNo7taoL1pSMaP9yHGRJvFGSGtkJDthhG/OEz1axxTbDwEhJ0235UNe0Q7IcQ+t7G
KCpNxytAOy+KaqwXGtrt6ND0oUYu5olWXeHqjI1FrJZwCWy91b62OQTBb5ooTf05gBDUHA0+/1cq
OEX7bob4T2Kx7Um9uAuDtHtUW60qvmOLVzRfaMWOoDq6Co0hJDml87ORQdz9J8PItJ8kgNFxl5lZ
PqwEOv/3hRp5/QpRVIHfngq010qk9ywwbbAeMEBW+4cmbScbigqVyjXCy2RNGx+C7RPYQCu7519M
tzWc1N5eA0WkPJkSK018GmKFA95/WnTOrCREY0cV9V06lhgBjXU94JEE+AZh4wCHAbynzNJ5AXQW
FKxvIt0NBkFYQ9RV2T1XmAxqd6Q/yt5uY8vDTlVgM1oj/gTxtxmidpd7NWJCepkOoPUDVwZ39ugN
46k1Ba5HzNcvXuM47skm0wogmVbq9mezrgNta2Z19rtW4Fv/61MJfgh2NMVFm8qpMxdNzQotRk9U
TY+aaEp/p8Z6/1vBggN3HzTu5T2qSvpCwH9d6ZqQUkQM9HHIOAhIL98SVHsaabKML9KIilVqQV6N
ccr6VMqSyxvZEvHUoZLobgaZyndR+JM3m4kCOPr8OBneftquHu4JkQyJgmCUaMGbC9LFePNkgZ73
LzhRWnDDtXrdK3VtIsReO1+8WgkW+vFX7zYDIqmpTWAO2r5z6Yo8Up0xbYzhxRLpuOrK0DpkRtKd
h7rwlxgZV+HgNBbvMpAVQBVAHC6/tEExTCDLObyogW598cFhYy3N7YLGOILc9+ZoatHeT/1kCa7y
wSRJbRBx9UimJsji5cCq6QVuS/r+Yqe58gtvh1NNQSra6CguyYXg/oMVpAwPoIBuNtn5XIVFNZGj
sFLDfclzzO4LMWbvIYlrufIHy3rR62pYSF+ucynaTWzeaWYGyMc543OkbpjapQ67HsLLFpy0+hT1
Rf6rCW3tSatkf6/a0thro9Vi8Ia8PeZPrfn19sad581AGAAkUZnmzZ5aotNn+atCENHDxgDNyY76
YBT6yhD0OLWmiN7xEoh3lRqTKI+o7fTwxjvArBWGEQsVovn2mn4CDX7KIRPsEqnny59gx66COWJQ
HBur0oONZ9QeYMsSkSnPievHsKkqNL6L7Pftmbv8b/+ORRkWi0y6joBPqU3PxbLDTiAWWeni6MJo
85/9POe6Yqnk22iEwV4EbRFsspx865MB6/7t9ujzrT2NPvF8WXrgb/R855O2sJUCq3ikCASlKssL
50uS6u2dLVs43bcHm+9tBG4ocSHwQkQOn8qYBfnOmKA+kCTOUe/qyfHA9MIVuEWUs+ij6e9mgMX3
wpBX7TRa+aTlqOuA9YRVNq+Bws3uihBbuBMW4TAkVpk6WAaCAbkTE5aVWXAAHdlp50LtidWJ50dv
A2DGeC8CndZn5QZ41/QycUZsuFQV58s+duOdz0d6tAzf5oE1MG5DyNbtP5Fht/jXT2Yg6xptu+DI
laUOq9aHO7FKm763j7c/6fWmZXqQS0md6OPyeS/Xr4n9qCObqU910GcvE1rxsSJDOCV1P6yVXtoP
2HOE/90e9ArWyYD0kFA6Bv/FU3sFXmwCV4xuXpwQ6qzEOqt8LC0bJwoeAqtxrLsQ2csNak5ZsMuG
ynLuXWScDkIqlbGHoNKKlWY3g9iT0PYHbKfT/qBj89O/3P6d04NwebQmKDEvIfEttKV5uT6ygMSg
7akfsYsVEAuoltR7A7fFhVf3+hAxjsdnJQun2DhHjmt1gbIljf1jW8p42OWj88sCc4albqvS5vj3
SfHaMp9JvYg783LF4RviPYbG0FHJFUQekiAP7xzkJYaFwOajSf09zixHblwtTjsVLirZQIkLpwcS
AZtmOfiTHTpQstvT+mg4qCBou5FHXLe9UTlwRO+OxjGi/82zLqIHy4rSnyo20EvV0et9QekbGuN0
8zLkHPwQxXnthJFOruEn3TeMxXE1aalrvv7rlKjrT+IC0/mcuFqXK1WWql7FdJFPQV9iqKU19Uhc
Rrdt8rzR328PdvWMUA3k2QLUobHVvDlnykYFWnMRLDoZRdJgEJnl3jupHwQetzGHR3Bi0cmKYvHf
aLpmt3AArm6haXAgiCZZE7p1c+QpcAFjTKhInMibkNjxdJkZmxytI/yag9Tf1yLJ7zTfHheKdR9N
Gk1EoiTgcASgs9svcrHqlU4Vn8K68mnmIKiwxco+OI0IA56KZErsu0a1sX2xSvufnzMgDBRSwIyZ
AEn4CZfr6yAKg2pTmZ6wEqVz3SX5Gtcr5YcpS3HXhHKpKnd1RKbxCL/YtMB7rXn8C7rTDzOAhSeY
CK5yH+I/KnY9jg/gZ5J88BaezqtTgqnGBL5CCRCyIQrsl9PT7crRie2RzKqCOqN2kpm/vFEskeyv
yBi04ye83ZS5QPcz5jkLnlbI8pbZcHIjCiTfkbo0nM1Y4hu7iau2+WSn1NIOemN7/tagdUWVtbPL
stznljfcp05kYRlld3I8oDFf25vaEoO7RaJOdiF571CN96VdptXJdTF3KVS10pAPUBrcktoRUbJK
V8jrsT4mp6/3epJGFGlEbiO0WMU/wkgGS+Seq4XEFoUXwyHOnWAS825JRSzn1H7YnEZbccBj9M5X
DaGmfWk31UJGfD2URSzLhplivGvUA5Z/QWcRAJ0gotSnMEw8HWdr+YIUjtXsbl9B17HWHz6XOoFz
wHdRrL7cMSBuI9ILvTo1I9LHe7+X6QHFYA9XMT+qq/8wbsKaFITLaO1DoxFHMP8jlfOxp9yh+TIr
AO6OY5hvVOkoXwY1K7FWKmUPbKANTFR6zGD8GQfYgq3RXdL/s4jXDnQPBrFT6knjKlZCWT6X0Bmz
BUTL1VUzsUM9glbyFALlq9ICHdkEg/bmpDmyxUEHbjH0L9F87vWqeBt0bMFNRCT3CL5rC7frVdg8
rZ5G5gtMb2LBzw6i5mXYIaNedBIh1by1hvh7uUKZzWzWVaSWcp+F2DMtDHp1pU+nkfYh1CEOKFCp
y7VsSpdHEsOpk1ZqTb/HDTQHlYIvvbEhXOuecrjYO0zM/vkpYVwaiKiQEg1Ax5k9mlVl4XplVO1J
R1UbT3rU7O6Rf71zYeh8aynAoCJo60tZ99UxmaJDJIVp2KoOEdws2GlDdPxry1dOeUNVEzctgBwr
r1XSbOd3Tiq2t0/KVdGIrqUDfATmK48H1/pslqCNwLXlQ/g6gFZ/iEqa0VrYxY/U+j5FVbG3zUh7
xgBePlGqsw4NU34qq04uLPJV7o+eAxPmZ0z6lzxhs9+BW0jGdk/iVxnIcWumkY5DTygnZ03UufCf
HUP5OIhS+CtcbXtK9oBEoBXY0lv4JFf7jV8C2BF8GjUIwsDZY1pHnaBh0MevBu91Au/OT/ddNIZ7
TYzVV68djC3h+9L1eNXtIxPluprMPKbiB/qzl9tcokLXRr2TvmL/LZ5LJCvjlVAz467q8AVd+Yqp
RIj0tbg7mjUOAJUrnE8uwKlw3Yiy3LKGtFcXdsfVgTcnWQFKMshdU86bvw+x72mdGgjxKnARr/Gh
d7EDkEaDb6k0XbkKy8apkYxMnWAj8qEqDz0uB8k2RSDs5PZl/Ks0FfdnptT0e42QVHytp2Gzl13a
LdT//gD/L3Is/uvpHWMXcTPZf3ys/irclJiUy7EMhyOYzzLHq4ZYDVxPBIYNDI3sVm0UcK1LP9XA
HnWuhQCeZ6X/ma2SfWVt5PAwiKI4Y0Cj/2vnlKY85wsoBiIa1AzNKcK5+G2cdaPxevTyHYxw0Ih5
0SUmLJPtaXaHVArijbeX7nrlGHFqY7qknTRrZy9gbnqyzZWmP6aRn3nY24f+I349OJFm2MNFK9Eb
GEL8f8aEtUBMaE4U88tZNkmb6a3T98eI/PTFsV2caWvRvWkDejQcevO/2+NdvYR8VWoOrDcBDOHL
dJf+9VUnAEjNOvZHc7TuA5nLYh3Z6fCqC0cpKZshkccOlp/Lyhb/+ggzNAh5SmXcMxN793JopF4i
F1zkcKSgLg+Nq1gbfJ+tn4VQ5S5pLPNObQP3NcvN+vX2pKdJzbc5iQYIfbABUxFrNnKm+a4rGVnL
xuSL2YmyohOvaRsl0I1/jdmAGAJ4AEREbmNzL16OFYjSwx12GI9Jo8mvWu/WD76j1M0G729zqXbx
wY5lMPgKNpgSzubsnScgbxP02oYjIBbqqrUrKw0MbNOIlVSb8FOVlN4SLfjDMSFITgQ+h79np6Sr
W1Su2poJBtbPvnKxznZpTiq7IqlMHa9MBGsXkpkP1m/yKmL3EFJQ6Zx9Uy2yMf+MK6ZJIHoUevGc
y8Q4p8PwfnujXL9jnIq/BpqdRreC0uK543DkesbD14BI7FWDvq6azHn1QQIcSiu2ft4e9OqDwhSg
I0IKDth6AvZd7hirxJUB7eP+ZGG6Wa28sMPb2U/QiNxFhUi7te1TqzzcHvRPWevvM0FPZCLsT6By
bj0QSZejkuWO+GA74jXugVFi2EkFEEhuSvQQiRhDzJIi6R0yQfqhDDWp7Nyx1NS7XIeLuw9CQ5b3
o/bm2KJ6g+rtfDYRvUfjS4yPJdpuZY3onYPIKsK7TggTu7cHdT+UBtKBo2JR+yJSRJy2AUMQHgPT
7w+1H+CEaIcS5Z1AxEG4pqtjfDaQbekO4F6rcxulMGF5dLqvsRca/q8u7IPxB+Y44leBWO5jr7eG
twYZGsp9KXQ3WfhoV5Hf1EiC+U2NhHAe6cnZUpmidfyhtMVrZSlJugsRLMZUux56f6+R7WYrISyl
2cTG2L73tY27eWp1Dt7Xll4fKlQr/xWbSXavqgQ+VBKh4iC+ebmKqhChdFy/ftVygBz47BZAsv0c
9xk/G8dkk8mqWziMV1HXNCYpBUBQimMAqWc7J8DIqeyKon3tcq3pkPkdMmiMrZniY4xwt7l1tKT9
5cUCvfISW+9PAbzVfjeK1gQDr41Ftcb5BPvghad0fktMvwsHxUnoiKsecN3lt+hFV9uG34lXp26z
T8HY+AfSa0y0edDwgb99fuaHlsEodv6RdCPQc+cMpIr+GrhXRb7iOmC8+37j/jQDows2Em1DlKEd
9LEXdt/8cmJIWop8b9CD6Mj9AYz/9XRLowbw5pTNKzzxcV15eXkm5VV3Ei7nz4obsXhI7bboFjpr
0xa6uCjox1N94H0hRJwOwOVnzSTalUVrKicj9jK512vbeTYaV37TnBjVl4xLn+sqd4oHdDeKpUX9
IxZ5OTwbe+qGUxXlO8/rdJUf0YseWuekppNwsdW7af9tjAP8Ba3KdupXaQCMcbPOYssV/ivlFMU6
DNgaq2vdrJMfGZqc3r7DgMXdD4ilHt0hRqgh0aUmt6PZAp+uh87MN/RYdXRd+wpP+VE2bnUwMT1W
OnIHT3b9Hm4GnuVb0M4N7sOJ1jWbXjiuu3Ma1Xt1h0iN96OfVxSlAi3eKmYbJvukYCdM5mJls+0C
HBr3yCcr9ae+D73uWaMF85s0zhW/u3gYzONAr0p8seRgMm5bISyMTzel0OqT7cMI/PWPm5j9S70Z
Lv5UJCCAuFzaSG2c0h0D74RoDp7fjqkEJ2Bi2YPQI2Fv6Q6hFH97yKtNDGIdCiLbibSVrGL2lJf6
WOAmWRavfR6V9qpGRuq5HvK02WaBjcOz5hu9+qIFuILt/h8jc1bpfU3NWn12PaBGPWqK3+avvHod
J0WoK7XWm2cn11QKIgM1/hRv1YX5/oHz/r1/Ib8S11s0l2iQT02Ly2/sgM0xXF6/156A0N5VUrPe
wLY73n1JO8bZkVhPFuvYmO/6WFEf6M0pxbrxTBne02m3I1zMscFaqcgu/ciUtlgKruYrgpTxhADh
hJNN82tn5xtvchUoV6G8NoldmdhA6uIHjYCq2PqDiXShNfjHcvDcJZLy/Lr+My6FVEI6fGsI7S4/
TFi11Ov6PDgrli9ewdIZm6xq3S9RGxbb20t/VSn531i0EXm00IOdUxiGTnNFqSnKa9UL+VDLWvxA
7SLbKpGOYolWYmmaIbhhrTGyU2OkCTX7rrYcuSTEN79Lp99BgYo8ZJLho856OefEHBQHPoH/ihus
axxG4IRfUwkFu4DQUq1MGZjROg+aUX/MIp7Khc04f7SoQ9IRoHxFKx3y7lwpb8RmTjh+FZ97X8Vm
YuzUZt1iLvuGlApWq56u+Atf/nrC04iTEC9bi68/m3Aw6YAoXpic/bJr7s3EEhs8/rqnLHWVZlUZ
vM5qgKs5BXxb7m+v+rRxL07eRF+EYAAFngYFAsiXHzvKMLyrgSWfyyBVoal06mORNv7ONetJMbzq
2m0dG9YzIMFqC/ohX6jPXW9w5j2hgMgEsZudxyMJZshujU7/OUDo+EHRCmdv5UhCJ42pLD2TH31n
9vaUHBEF6u6sFIiRZRL5WpSe+xGjBixAsm/SMTuUnqtkD5dz/EblFhJXnSZLOej1/TFVe9FAUg2a
iNZ8iZFvxpSj95KzO9rpLqu8+KiGzaRvn1n3o/TKN1/RvIXL/IOdTBsN9Tk4uJBJ5iXfvs/SRpFW
ejYTTRMrrzerbBVpJr3uKIonorfZa/+qrs/xmRJ7JAdRlSXKnN1YimZMr3uRnTMvsu/rZqxP7Cxk
bByaC6Q8hv21HpUlVOAH22jqXvBhqdYACZ/dz3Ht+WNjjPnZ1bN7J3LRh+2ormz1DrbfwnH94MhM
SCaqM5OE3vWWpaVFnmpl58L32++Z33tAypCngFAg7kK31B8EdalvAEi0T6kALfPPJ5bh6bkj3UtK
PIf78PEDpaxtVrXBB/WhhwiTr9yiooqbNYXzUg5tswo1X7U2IQnrpqQlZS/ckR9sZ7jj1FMmfa/J
+PLy1qijnmq1n+RnX+rhmX9DbhKn8lY1VhoRhhJDsOoREPrH2ti0teBQEORCeqH+OFtk/FK8qhNR
fsZCJDjYWO/aW1Bjcl8IaQeYptblWs29LlyXJFi3v/pHZ4nU6Q8mxUFNdLatyVhjaNtZfsafVVHX
XZH3wQYH798+PqgpHNChXLoarxLpSRqGe5GjSxGCLHI23xDybOhERvwmFB2DoaKr4ngfdXW4rS1s
mVZFlHafEeVWnvqWSGFPAG3dO5Vrx2u2T5wu5DjXAcL0e4BCkTaq1O7nnQQdX9O2qsPobfADI7sT
Rdf6+4ijwt1iwogFISajfuslInK2al/jq1EBNG8QsVe8JTnZq1PILWr9L1DRp37K7OMMauS7rW4E
xIlx/XPICucRoKHv75u4H/o9hF/ahnklKmvd2Hoc3+VoiS9sig9/A9VgwKU84PgKXh4DY4A8hBt2
9FZJa9x0xI8HBS/FH0nS/ujU0XmNjAx/8NwPx3VQJuHCTXB1CvkEdLR4tjkTiB7M3rOiE11hpXHw
lquBs+W8lPGKPmq1aeva+6Y1SvmoU5T/19KGNb1fQMCQyqauQop/OesC0Pco40o5B1WIRxdkLXWN
WHqyT3Uves3M3tnmbolcfKjWj2ZVxId6SMBrB2r33LExF2rJHy0CDgpTqZ5fxItz+XN6EpIKPFrw
ZvSt1q7C3NA2/VCM6s7IYdob2eA8Bn5SHYrBLTac2yXhvauwgu8x9SamNhH54Tz51iysPmJ7DN8S
OwpOeZ14Z8XLzcfUMdNXWwHItomiMv3Zj6DG//FWYmjoADbHkhToSuNm1AfYERY7QOtlcahzU7IS
JcWkEg1zC1roQrT4wY4jHaVnRU0UJug8RTDGSGs1W4neiLA6eCxpTSqmqyicWOpmRBXhcxiwG/55
kuxtpAan7HBi+18ucOKC9Ow7PX7zGsd+VnGu21SlZh8HVcLiUJZ0gz6a4x/pdaIJKInu9Od/VZAG
UgNbUhZ8i5XAfTRUZVzrVB2w4Apbb20HarbDZ8xbuFyvAhj8N3jLJ64rOKGrV10RHcT93k3ecvyF
dzBPAdk2o7rX0M1YKst9NEPwBwSicHmnnPZyhmYjeWwyoZxbB9ZRT7H6iNy9tW7H2DnI1kpIavEE
uL2KH5wScNFTi3KC79EEvxx0DG3FQONGOSuNgrB64MXJm4FOySZIrXZDtG606zwv9Acntp2Fe/qD
l5RYlCqsjUgsxel5Qy8XnarHlu2fgwIM20qH61CtarRJw7WQmv/dJgUA9GGl2cojfq3XAlwtZdh+
oMNZp93+9re4WmwqhPTkyW9ZhClCv/wWIYHjIGojPNs4sd7ZAypGq0gC/dikNcCDhWDtKnSZRmNf
kYBM+9qenZ8KufVE4mxydpXI2/ptpu5LP7lv8rwpV6EYvOPt2S2NN3sVfb3saxRgwnMTJNHv0fHR
PkFkvsvWQ2O/46VTL3ljfjTiJHJFSsdfFJwvv6eaxSKopBmeo1L8CJRm2LW1k5zQ8FCZIL5y/z7B
qbdnWRNaiRjkcjiawhA6kyA+q7WMXszKy+4zJ6h2Cu4lLhRy6cZ3t0e83jCkj2gB8MBNzRVrnqXb
qDPXuojPNmT1Vem1mr6KEYtZ4VigLn3Nq+thkjWCew9TYzKXn9cAXXC1GjXX+OzG3HVKrNT+PTJi
tdj0FdrqG9fxjTstxJZld3uW18vIwFx+MLKnq8KYveTaoCeWtK3oHPY1ALRBeKmyUcwo0bZt7MjX
TtNGsfBlr66labK0E6G2cUDAZV+upQp0Y3Sxpj3XdV28+lEDh9YaPO/JUXr35I/p8Ms3KlwrzTRE
wOr2hK8jaqpcdGwptJoU+AChXo4O9RpedYL3AsGN/z2r3ORLloVGsFcy33rHhBCjLMrr+mfDCcnd
5SD7rZ7LcuF3fLC9wEZZoO152cFLzAJJH6Bm1kgnPtOYGtttFVtJsFWTbqBJpzin25O+itemOROv
ThEkXIL59qp4TKUnlOTMe4AbgJf38r0aqNu61K12kUfJAM2aWnzP88CnTZCI5Hz7F3ywz8id/wTs
lFYR6rv86thujm4yUnNCMrnRv4hRhPskoDW0Htou2Kljmmr/GqRO5UyeIBrjnKurtptGU6NXDCs5
j2VTyQ3ccurXtiuKI+KExcGtpPczGBCi3EOBh6AcST9cwDFNs7qo9PETeO8nsBWJO83Qy1mnfeIh
MK6k59KnTg2n2Ek/tZXS/lQpK3tbmhGd+2YnXbFwqqfa/fW4JCkgMMjg553QBHOHBOx6es7MOJbb
OG/14VAi0bWwqh/Mj5YrmcnEHLneV3bjNXaWYQ7r4QT91ard7G4CkcPna90TnyN47lN7WHhbr/q8
1KmnfUz6p3JjUoK6/KolPP8AJcLsDGq9D34kvoknVhvomAx2ihEcCSUrc6PyrDfvamN2qC4mVV6t
fa1t7mRfIgOuILe4lBR9cKKx4Z5QNmQmNq2Vy59lF7oWZJ6fnTUD/vdW9Lqzoi3itg/IMFX9QoT+
wWgQMyYWGlVcBpxfYyZQh0awokWISPOXIC0dZ0XN00l+Wb5uRgt39kfDkfwTyUBlhNo5O7/0xKpC
rUDU2XWNQ6tikGOtqXfJ/xSUzb7dviw+2L58P/YuOB5Yx3NmrCabRBnssjhnqWWgheY3eX/vx3ny
enucDyeFGgnJPJQEjunlimH6WsRcDcV5EIn4pnmKs4oMSZe80NqFG/iDNw94N/UbyA/4ic83BwaN
DZT7Kj/b7ti0uD6U7cOIlvYhHVNyd2lrp07PEUgdjWbBBOODq5d3ZjLjQauNv2eXUK5nuOAYQ35W
y8xWV6Zdsf8T39nLMYiODa4UC1vzg1uB227aJUS/NOdnA/YD4FAjdYqzA6X6xQvsdCPJwg7BmCaf
Ql+UwZZ+FFDO26v50TwhLYI1Ib3nRppW+68kUqvLOhqMUpxzfSjXSChEW2EkxcYYJGoWyriUUVyN
x3oiywXOGt9TCMaz3YNFuaTkkmpnk9bwQ6EXEnCLSed9lVIlxQWn1pb6hVcbllGms04JiqKNO+cz
K6ZLmR1W9TkYg3gXpoN8TsI6w9+nl4Cpb3/P60iJi5amDahIIOUe6KLLD5oadQHMW9PPsTbIo5OX
3We3g1uyyzIgSOsuEVZ5aDUt3mkpDFHNLp070AL/it0naiF64ZSCJ6LNMAcDGLQdM14h49ySuR28
0ezfLAXvLm7W/M6V1h4Z2rhamvw0uYsndBoVOCjnhaa8MXdYzbHoHILE1M+926RvcdjG+96Vzudm
kIhqBn1fvkMp6le9Wo9vuajiTQ9d85Or+oj6jaVdr1Da6H/fXpLrLcfTR0wDzGmqB83rbkUCb0Ft
LOOs5Gn03soo9Td21Hn6lmgnyA4Vjq3N5vaY13uOMa2Js4EEBF3x2TavSdYRybGNM46Mzo8YMcqn
skv6DRZRSx50V/f+9LJPvAHg+jgzznNKvY3H6QE1zy2iPPW6DoI83VSdsuQEd3VBMc5Uu+VKJDhE
g/5yYwduo2JSEFhnNU3FI2198/84O68duY1oaz8RAeZwyw7TkyTNKLClG0I+kplz5tOfr+YPmGYT
TYwBw7BlA7urWLVrh7XX+hX0ee02gdL8MYwwSd1O07aegLWPh+gsWCgADYC0FhtpStNYJPyiH20n
JygbGnAaEXTWfU9/3TqPnYNQ8ce/HT1mxsJQthH8FpcLrduKNkZQw2cUlfqTFFh6dZcOY72rih7O
mNvGrr8eHRMWRpSAc8LapbGipXWeMYv/g3ktVYLrEtzZoa0b2fyf24au3lKyJsAZgnKYMdsreQZg
5ABmZsP4EWly4IOCEvk4EkDya4gvO+Z2qJr7QWPKY0QUPD3ctn59eLCOXxRMZrxxy9l4qoZlHnam
8aOMlPGukcr0VA9VdSpyON2CBsCK65hTdbxt9frwXFpVLzc3TaooTVUJq/LUfw1nJ78vOl1nLkM1
/o2rab67bW9tj4licbeE6RDlLT5m3SrxoJiF+UMa5/SQ2mp4oJQYuZUZNM/KAItS7MP33DjR1rzf
2kpZK8UBdAt47MQxe/eMxz2UWmM3mz8C2UgPVqrLEQrCyJYeCqdrXsMpGLawUOsmuSF0/SBIWZbY
+xFiK9SmzR9VmugnWFX9A7STwPCBFJrgYxOz+uf29q4dIpqMMhEh3T3uzeUipQmIYgLzyI+2NG2v
r0c1O8LS36m7OFBb46BkBU1d+OOCD0t9QMhCfxOzoCaRpFpWX0ZWVBmTbvwAjR9ClubXX8IEKbED
nKnNvRTyzQMw+vbp9oqFq7l4T4VYl8jEDQrSgpD2csXJNNl53IaZ11eBfDLk0RyBuRV/bVpqrZum
mUHqOFh7U4EgPXPMj55nQITUodHhYLJau6o5dX0rm+MolV4XBao76U3rKZHSHfgziOX6TPuu1JP2
aGV1uGH56lOL+QcLTC6tDTZ8ibbRitFg7HSovBgxeFR2Ufqthr6AsSKK7vW5DB4iFLs2Hu2V3Rb0
jsyU8qFxkovdrsrSZuiuqb0Q+jCvLoLqyfBj5Ad7msJOGikHUwvLQz1O1as+tNKGt7oOHemei+4g
vUogXXz2y69d5oHh5IlWe+bcqZ3bWpLz1wSVO3+WNSjC7iyCJWgtTUNqCF2iPD9JSpuY98nkSxv+
Wiz18uDRsYUoQVTkNdzKwpOVY6LzAZLGY2Kq6dxg1lx9nqLfsTIYGy/g1agyxMCorsDyCc8PQJVl
NRWpLIfSu157aRyWzi4grIUq3eqUQ645zVM9dVJwIJj1D20Wh1B2KTPl8grFacpPYcRopD5KDDMn
JtR3O3wfoyWzlAYRLJKS9UULDck/TvVohm7H0Oy8c7oCgeweNvZ2Z2dVYu3CIpm/pk0dv9y+v9fH
GLeBZopo+4oy9cJjzWkxVG3jN56atsYeVZvCTUyn3kehVN+3XfmJuK58vm3zyi+znVDC0MBinozW
2SJ8ARIJENMKWk9PEWt1um48jiO9pHmum4Nslx+vDQuDAqkvZhbAlC+uDdgip0awrvWguNS9sqH5
iPOXjoElSw8UDAG79F0VH5QY6vNdaKMfBPtd8Hp72StbzYppg4pmAHT+i1/R941fjHLZeeCaws/8
UhTio+CuZzj7IHe1evJbdQvMdfXe2xSsAHXgn6G2Zjz78sKOQczs2Kh3Xlo5frQruNNgSIxac7tJ
1h8GK7PvNDXxA/g/s/Pt9b6NuS2uKNUeci3+QtjBWBpXywZ67z71qE6H34dEzk72WHfWrkKRnXHh
qpmORTCmidtm4fA0Kk79K2yV8F+pLvv+vmuUjrk5pFf+wPg6fo59Pz12RlGcTAWhZ638EhZHWVKd
U8xc313UAfV2by/h2t8KoBR7J0awycwXtwO5477O0ij1jGSKf7bMZj21aRnCXgmt8QEBoHSvdDQW
mAkO3WrW1Pvb9lduCpMv9FQoSQAkX059OK3fFIFcZF5pa+GXapDDT6GkVPeZ2joAWUtro6akrpwX
OMDJyCkJgmBdfrIuTeDwsJXco4lePzWqlZyKPu/dyEQB1ZVqvfiMcnv4rVIt+Pf9fpKlXQ59w0vC
2OqnVLWar9Ncj507wL6wL2er+kGpft6DvXf2qWG2ewCL0gs9zKRziybtkt3IrP6p1tTsK4Tr6c6a
ZhPiLY33Lcoq/SlJoNbd+KyqeBwWJ1O0/0h/mUamR7a4iqPkQJxfqpnngEM2Xd2frGFfmnWRu63R
DL/AKzr3TpdAG0qfTgsOdQtlzf1oRrl2nOIQrYusL6N/mrmUztCb6vWRwTTdcMeSmocAyiCdAQGd
9gBcpwJDpobmc6lCCLi7fUDeJqaXK+EzUUcReBk6m5cXvKLHgybEkBD2RDWKDGqsQYQKoc9OpWh8
miynmPaCz+8TvYxYvC+KdZ9pgf8tMIrppRn04bcm0zzbmz6Cmvs4m82jKkvprgqzf2//2BUHiBsg
byWf5N1ekl/2NEeAYNSlZ6aKdJ6KrP8ELgSOD58wNfSb5FQafvYfYhaxOYQtTOzzjotf9S7xGNWE
Vic6UR73K70fK0069VrUPYpE6EnW8vlHQi+CQUvZeBiDNNtFUxH//PDK31w+HoRo+Qo+3I6ZDJVM
V3sQJHYufXcawIOd/qTUP37SEGjZA8vzP4rxhPWHKp8FeYQouixV8RQ9pehUQQ3YQyB9GCZ/5BsX
030Yqt/DqZvvDRgA3DxDJvr2aq+9Fgbx91AtkQRd0XM7hSEzi1wMHps73LeNFtz7oywdxlL+nZV2
s+Ekr30W0bDILKFVY6HLtoIaxE0bol7iOdDfniwzRmF5ssd9YYXaPtDS+KVBf/tlcDp7Y6HXYBiB
XMY48BPki67SaTnGY41RO3klKuQP3Zxle0vSnV1cpcp32ZeTY4mGMs8FDOLQzdjTvgkH9TRKH+Yk
4Y0VqDViYc441baFHwjHucqKoR09f5zUvy2Ys5Oh1bHXVJWxseo3MOSlz2EalQSAcBEcBU/75Y1K
+kgyU2bGPKcfnWKnRfOMM+9p++6S2bJDNy1TfCGKEhHKOkY5/9NRTmbmlyGU5j4snPB7rZhOtuv8
uPqslTSWEZQfNekhyYbsl2HQNIaDW8l1FEinNoCVyze+3z6jwsMv10C5kCoIl4TYcLEG254qnYx8
9NhThjWnUpEKeCegGaTsX/+6bez6QkC1JpSiQf3aomF8uWEQghRzyzvkWVbkU82C6fowZzND+mBB
mAWqVBh4727bvA5d4APhXYB9gCEwrF/aNIIeometU7yMcemdqkn9XmmtYELLS4YRvA6Vu7wCFNAm
6hzsmNMYv9z+ASuLpqQNyFDsMN24RcEnFaM4wHdUbwiEpqtqFk9ZNsnuUMrmvxG6VR8Or5m0shnA
4fTTOV1mFapfV3NIccSTWts/mFYCwzdGD6ZSO0cpKIO9HYJn/Q+LJMalmUHERIvqcpeZHgcJpreq
V/L63sGmnd5nXdZ+Mua2POQcp427d31smZSg3MCIE6eJyselPcDIUjoTkXjBlCbnZm5alLaCTnmZ
xt5QNsKktSNEnVDARd+E74XjffdyEvLBVZ80mmfltRKeys5pkd0jl6pd/L5fHoq2H9xAH+LqAHbb
+pJFkvXhIZg3GmWyTLhIaOcuzzHpeElZVDO9Wq2gc9KBqd5NEGHsjKCALBUid3JUYzNHvXpUMGvT
kHmrSBM6LCLETALDYRiV7uWz35HQ91DkR0yB7+NYMjyL6v6j1aA4aDNYfvrgmWLkn2Ef0ZwSdaUl
3RM3WpIgsTI84HbxL6Z34wdn8q0XvVTzwxAxb/Uf7ImBTPphok668BT2NNoTj7jh6bGe47atsYxd
YP7RJ7svwrsavoiNFQrneuF8WSFBCckfUAcmyxenmHphqfjcVQ8d8OG7IIv/rAGGPkpKXe3TMO+/
11lubsXKK1ZJ44Cn0dgluzGEw3p3nJNsHlLm6CVviqzvThj4u0JRun3mm/CkVa32NwOEuKX3c3Vh
ccE0aWh8A6vHHy/OEeCklLlsVfLstM9+l63JO6hV5fe+t6zvt7/j9ZEVpsDBEmATXS8JjOxE1mtE
fCTPNyP5sRzC8k4bQ/1ca4zIDbpOkaNFqpQY1d/C7qyaBrNPK1GUJZdZSNGXnTJGYXDWaK5Orymq
v6+OkUGWkcq5X1Exk4wj1HQMXuaDAif47ZVfPTW0TAGPCsASSGC24PLLTlVMJ0Otw7Mel8W/dj51
D+NoVS+TMsmoeSG1/VG3LwzqUICJpp/FrOWlQX100KUs1fCMbkQWQgdLeWMs259063NkGhBiu73A
lVMkevVYEtyp1lIgM21rLZsDzfGmEhU24iaCiZ3UMd6KMAAuaGM/18wxfyEoxkGAUb25XF5vMpc+
aZbvNTCIHIyKepYrq758UushrT6+l3SDBK0Qt5M3dLGXaCZDQuDPwXkEYKWcUJbUjy08BM7OoLhj
7M2mrO4/vJ2YJDEiFIMDa4kBLhOzJICNUGAxugye0LCXviI9OY47qAL+3La1cjZps+vUj0BUs5+L
CCGE1EizYLs914lT7mMFhvi8TtE3ndr4mKna3/9gjn1ksg9iMQbQLz+dhBi1MeG2z1U3g55o4lZ/
UOO6PQaKMUtuOI9bXMyrC6TfzighnT36+5cW6Qx3qA2l4TlVi6TdIZ0R9Q9NnFvqvp7zOGGYJWF4
6PYyV04oRHJkO8zi8kwu+5g9GkFzUlmSJ8WpJD9X0AfkOwYap/YIuMfYepJXng6cG5ePchHj3csa
QgkOMsycLDzDDtKGOzR0pPyICqp0N8djVT5TUn5OGLnYKMddr5JJReI9cfffpjUvt1bJ6ojsOYvO
dq0CpgbvZeyKeuSlVqata7hqC98NNQPZHU2BS1tqoSQMVVXRGYpw9d7IW+2INEj3DCCw2Ljx66YE
HRTGBNLz0lTd2vqklTXLAi5Y7MdCVg/gxs0XR0YV68MnhT3EVf8/Y+Lpevfqy4NgipTt8FyiGlG5
hdVPkCSqZiyd7Dg3Nxz19UHBGiyCAvxNcPNWX31nrZaUzpE0llY6vT7toL6nool2Sw4nk118mmt7
esxxF98+eh2YcyLxIYojrqFcfLlIdCdC4E5mdI7iPjopaeec4XsoDnIobcpzrnw9gQkW+E2qSpQb
Lm2VZquaQ6hG545lfXdKZJlS32JwNS7SLU2/VVtEMswiijbzkkivUqcxq4c5PE+Zpj8xKSc9py10
X8PUbGVya6agQ6SF/jZHtIT9OUD+KI1K4XkO0XB1q6ZBh8rohibY8TBY4caxvPaaoqXAFDSIGnpv
y4OCllfZqXCpnmuAll/Mofg+MNYlOhvKt2joutfbB+Q6QLs0t3gWJrMIjSCIw3M+zIjTgWDIeHyG
wfllN2b12QlKufjWDKVhuwk/6HDb+sZilxmNFDE27KBydTb7qKceoPauT/T0RUL5Dfi2viXXvmZP
NPoIuGlvUXC+PKK579uDzvt3dqALfEycWPoa2FbPOPVk/K7HzPjwXBixC5gz3BUgCLDb6qXBolWL
nOcjOveT43+VRzV/LmAX2rVIbt3PZt9tDCCsfU5APKgAv/XXlhR+jt5pVd8aBLwUlDW36aJefu6m
sBoOOXpp88npKtlCanCcY2jtjC1M2NoG0x8SCDSgm6BNLtfbS1YLybTw4KU+ICNXEj9NVuVluVz8
YTekDbe6djlNIcLAgB9ml/2aNJUiLWz86JyWdf+aDh21Dk2P4nszmCFKvX1aV40xAMc3pYqtmIuI
bbSdPhltOTwXkt90n+u2r+7VopzKT2OqxRtF+usSMgQ9YD4hJeDRoCS2OKuAuJWhY4TznMG96O/A
BmQoJo6R4cJBPbfuGFTpLxvpwZ0aDmgTW9mAKruqJE8jidhGYLzyfBmcZND5IK2h9F4UKvM8T/s+
Lbk4SmEan7XAGRuULH3nOPicbJdJizA6UVortyCN19Mf7AOjlZqJnoeAdIiv8u7l9Nss0tKuTc5x
jvjlvvLb6btu+jA0NglMgzp+n78rMN+7DTSVHnLqObFDazifJqD3z8z0FbvbB0F86MsyBUhEUXQS
EYRoMFz+JK3MLKEYFp/zzMimHeqmsFkjvx3c3bazcptgPbAEk7VNnXgJ5wxGoL5GOKdnVS9HEnQZ
ZOw8N2ng2lM2/+2qxnq5bXHFf+AVSTzoCiHbsiwjqgnPO4DY7JwGmf84TWY0wjgxw+ftq/OfqHKk
18ZXGjdKbGtjOntlseSveEuCTMD8V+mCGebJOAM20Pr8XDVyC0e9GVXMLkv5yxSam7555SvS/qMM
TROdeGXJj93LaMh3vcPuxlk3HIrK4fBWKK+2G35jZWWAsygJgPIg4Vsm6WOqBLocltm5THQZEcGm
hoS3juzKzYwKugSz2eL6X3MeQBMoMRmIl7NK8Z3fXZoOOqk6rebsXEe+ekSq1UTIeVb/Ul0MHlo9
j04U39odo5e6sRN9uV0Cx8cxVqTp++0TteI5BMsz8RNZtcBKXf6SvlIDqGTC/BzWqiNRKoXKNiq4
W64JCDqSLYbCtUQ+3La63HLB5iZAWYJE+02x4tIqYMrOolo6eVWvlPdDodcPcdThO8uh/2slTvBR
SKkwCAspPTZ8FIHQwiXMdc9bxErpq2n24xgH7X0xAHhAJrPvnpTRiT4Y2QuDZPKifyLyQGPxhbM2
CTIGmlRPA02Yn0IwcX/VDnzdvknmrc6e+EjvHZ4wRl+P6I8CNNA6sd3vjlNKZbBmglf2/DlJ4z2F
1Kx5lRwrCPdalafzhhda+3pi7EykeXSMlyG3nxeCpViZvTBtbHTZYfNMn/QRXLvVOfY+SLRxi3xQ
fJ/lCnlrKfoAV+VpX3y/qg8VZ8wZ7UA+ZoYmk7ZGLRv54wBjQLgrZlJ4WRmyn5Rt5rsuEgK3t0/s
8p6ILQbLQ/lZBE7EF5dbXBllWfZlrHgqdanMVTtVe80MmnFS4Oj/9FIXf+l1J/162+rSB/4fq+Sl
jAlTH13eTrhpjX5uJ8WTq0rJ3TIn10LJ1tD3t+2sfFEhkiWyUOKZq1oeROSNHZWR7M0ouTR3RssY
xL4DHxrdRbEqf+vVwfwohJ61ieYFYQPXA5jfImaR2gw6HKdQvUwFSY5uG9MmiP7AnBQ/dD4VPpey
XCH9vL3SKygsZtlPEAeMnLCnS4kXGJcHKl+D5sXNXHwJZT3by37Z5eBmqoF/DA/6oMevSj/pIYDc
YX5M1drciB5XLizN8bdyP3M8aKFdnqZYAyKXMABMXdhKa+ZzTf9eDoHwukZqbul/LIMGsWImr+HE
JWFFKGGx0QxojRVMHJqX+NPsPMgKBP5Mwz62TlIrh9FwqN00mlU8oeS9VWRcOcA4CG4M8A4oy5YF
jqjMnJJGte71k9ZlezCNsX5w2qC4v/1ZVw4wbzeqnm9wWGDWlxuap2pF9qLpgIWM2gHCHaNM1IS+
fh6mOf5Jf6xyTrdNrm4rA78ERBQEnCWldp1I9MIjn6UNQzDdNUGJGGNrt4ru+pomPbWzkyr7ftT9
czrMWxCWFYcoiNiAJAnOhqsB/mCcc7oOI+8L8pS/S2Bb9R2MvGpyBLg8PEBHnE/3AGaHVwPRSMQa
DKScP/6KI1xAxiEmGJgQEx//3bMT+mPZd0aieGBu4+RxktSS9E6JSudzBi5WecpVe9xKdVYXTq0O
Jnzo6NEJvjQaBWVllSATvLIO1eST5I/ZvpHh6ThoaT9YO4SFZhEA5wXEz/zPlYuOoXK+/e3XjhuN
j///IxZ1A0mNhnBWStWrZKX9DKIq+5lRHjmYudEA/EZZ5ra9ldcHL0H8QhuU/vKyq11Z4YwevaN6
qgQSg1c57fd0P9VvcUuT8DClwfQnGx3T33gX1uzynBAdi4Flfdnjaae0tZU+0bywqJvfodGq/nOY
IRh+jBAfRzZpiu1fKqour7fXu7a/PPLk8tDBClbxy48sDY3vZ6WueZSYm4MUa87R76AtdVVzjg6z
MW7NV60tlOFZoawI2hrE9aVBMKF06OpG9+xCaZ4SZ+ifC6uIbahHEhsGmDwPg11A2WprsHXVMNB2
AIZM1JKBXBpOoFjJrbrQPGkolGPEaL07DEn97MhDhZR85MOC709qmP6HLwtIgQEcahfQ2S2uERR1
vaIHteaZhdZ8gqFwfO2znn6PiqJl6NKUHUPXjFtzS5Zz7ekDBiMySLwXgNLLBStVWERDJANO0YB0
opeu2u2dPOqICMkz0zH/ZZ3ATKjT0MunoX9pzmjTYADto3smAtheUkrzl5nZJ9/N1bnkrtahdihC
ocZ1+wSvLhPHLOim4IJdghtnNQkhJix4HexQUffKNNN/iiInH/ZjShlno+SxdowYtieM4iUHvym8
5jtXnOb6NBp1pntypH+SJBvyHrvvjmxxc0y1ef5caNL08+NLJIul8ARhDmH5wqYSSLXf9URSjjzW
3zWpgm8QfFp6pBDXZBvfcW0/SVRBgZAxQoC3+I6WjOp92Vscm0qy/jIWp6bwUvcgRfVJbsfj7aWJ
n75IN0R+AzSM0gP4v8XtCHxYkBSzMb1cMfxHteyKbF+MxXNV12epjNM7Ba9oPygIG7qZ75cb5le+
Jp4ICl9eOMrgy2F38ENMaFmF6TUTYtJ3Uu+bAXIoOqNjcDfWJ1Oq5WSvZ9G0xT+1snDOLHQuAPFg
p1g2ifx4sMw+tbFsoB87SwgB+rEaoUNW+v8SZCDQHiCZHbjDWAC6H4tIlze+9OriTVHFBABJNrI4
VnHZxIWeyZZXmAgl9JnCGLY00tsIHWOGRg1XcaSNmm7coJUnh04VYGREB0iQl2gqxabR15a25VWD
JkeHytCS3lUq518pDjrVLc1B2/jKa3st0FvC8TNfpIuNeHdnJ22W+cyR5XXSEHTdLh3j8J+yi7Nw
L/edL0HeOTXSnaPPBVQytaV+q/mTciOxXVs3lWwBFBTAxOVDAPXhJE91bHlxndUoqQ6mi0JfWLtG
7L9C+BJuUZCvfd/3BhexE3NAiCZNvunJnVTEB0jH5NdoZN7o5IM2QVAcDJmrxDA8H25f6hUXQgIv
Zm2JnMkdF0NBtYrEaJpXfOE8LEu4gBrlkW5THu/0oO02ZuX0aw8CeJaWMnhPss0lfkxTx7Qzdd/w
gqTWfRf+nEh3c7vf0oVbWxQJFsAxuI6Ajyw8VU6OERO3kNxZajUXbqnl/Us4low5RaM21d7H91Bg
NwTHK5Xo5WnR5bRBMEgzvGIKu+4hCm2r2fmlSeMzrnJ7Y4BzJcUSpRaGIXjWAFAtnb4exDKu3vDM
vHBg2I1ANalDK3/N4ez/bjid/Bnl+fw1VodxwwutmgZtD2kXBR8mqy4vp5mn1AcGU/dG3lyQ7Jrc
3OuJnsf3KoCj+kGtemQX+3CK/kj8+xZ5ztpnfWPF4Cnnai6BK7B8903StpanhYzZMUkV/5L7St9N
lVVv4L2v7yNgKrgOOT48N4SElytV05FhokhRPV8O6mEHZ3n5JzRQIjmmqWZ0B1uO0tiVq5xu7O3D
dO16oIFjfTyyFEipg1xatqWxawcSCS/PzWBfKVCm7FHf1dWvDVJjp9low/7f2yav9xWT0KByKwFw
UdK7NKloqOwORg9Gt8q6pwBmxWxXkcPuZCkKt7rL1z4ABDb0UjYJMqHZMkCSnRnawzQyPbUvov9R
rElpjkHqVN2Hny7sQGQLoS0fkUD3clGj2ipmYGPHsOc6PyaJFc37eLIk487UCmufmNDqbjxeK6cG
uAvFUBCVPGLL+rbdWWZjJLXj0XHVqmNTFTSl4gqafZA6jf9YQjn3t7GUaqtUef1qkgVTbiEdhs+K
s3O5WDZxoqcLZtQvCsPZjWhBHiO6m9HRbgLtd9bY8x4dF6SSJeQl9H02dslWDWLl4L7/DcvWVKU2
yN8FQXTODTn5HDRtFB+SEo6Ivd11xQ5VR/hCbx/ca38kkn+w7aLwDhHS4hvbg912vQFSlydnDh+h
9Oq1XRU5ieaaEC89NhDA1m48Ze0PP267Dbe/bp0pbGTFqLEtIdjRROaMWHJwVn1D+TZRCPB3hBPm
t7rVwdyMefyFELX4GgWZtuGIV24st5UIieI/qdSyta1VjZmmuil5I9WYR12CVT1LLOlrCx7o7vYe
r31WxkvBQhLIcrgWnjBNmnTOxyQ4F8pQu0MxBF+c2J/23Zx+VUfH+Hbb3MoVQhWTKWvyGVRRlsqK
4GDkrJ8SyUvzECqKWenG6ZCx+dFBh+RpDNx6AosWWKO50ctdcUygUGik0NHAGcqLEKzpAvSFTD88
U2efzGMC5ad111qR8R82lOIvDB9kwZRXxO94F+H2WhkXVWhEZwVKjzsemdGdFUa1Unvum7vIkCix
397TtU/Ik0IvjO4qAiyLa1JnPWqRoxadW4YWh2MEQCC/c6baCE9MEVj1fVaY1cttm2vfkd4QATz9
XNIW8ZverTJLfCX3dZDCaqtZT8Msj7tM8uWdUbTOi9kZ9aHRsy0ClbVrQe2X6hi7S19+YVSaGS9R
Kzs4oxlpjUgXFsW9itbCS1Mzsnh7gau24Kwi2RfMY1cUQNTnJFBFoObTofoiJ3K584escfZFhwTp
xplZO5uEXXw9Zj5AzWuXu5lbSpBaThidE7XNfstKUgR3bRpV+f7jiwIlQozO7jF9IFzeu6/WhJBW
aEnmeEiq9sekKCx/p7VtoN0b09xsMf6ubSFHg1YBbB2EzYtzqRmlESGa4lAOGmTrUDWCbkRv5Tw6
NLEW/rm9trU9JJmlwc7SAISI//5ubaNfWmFKpOEZtPc/VWoOBAhQVJ0cbttZexZ4iN8AV7jNZZAs
xrfspEt9j66HkZ2cwIqeaZTYz7MCjBWhJTvvQUKldfQbNVC53jC/FgpQHRHqI0KvbclhJMuQpvVz
JXnJ7NiZK2lNfyjVqngsmp7B9NGpjmxxdAeVRdIcsrzJv99e/9rNZzoAbDloUKofi1hECcKk9GM8
eNiV/rPPXNtzQs7ylBtzSvPBpCtUZ9rGbVzpYKpg6oT0EU1ToRx/+XX1XIFawo8cTwmmOnkuitp3
G5gKtLuUqo2KxqafBbYb97OqPtIvyz75Biw451yem7+3N+CN4fCyUEaJDFQx+QPpIGXAy98SUHbt
S6fwvSxNcUM1231iaL70d32qtA9y7wR3gZK0cEhMxp0EJjjbkZYqcPAPw4T0b5XsK9TOTrd/19oz
gMYBtw3OMrBZCycSNKoBm2vsM1JVZPp+bNJquC8TOWLEewq6kwTjxf1/MMkVFwR4Ij1efJVMkbpA
LXTLG9tZ1ziMVfvMzxvsg6aPGqFZmBk/bpu80owUrypgBAG9A75KLnW5+yUkdHk2dCa0TqWteKHs
wMzCyZCUI0XmunGZsVBh5oylrN6FYR88Wakm/0zm0X/xHTlqkR0N83un8sf8rEndYOxv/8IVB8HP
EoNt5PBCeOHyB0ZW4fiaEfj0ccq4clE875zdRB7ttb0qxYNbqkZ2MLTUNr4YZaNtZfEr54CnkQIu
5A1cmmWINc5TYjcQNp2nsTGeKb93exOtsJ0ekzpABz9twSFXXBJgKjEuZBPXXdGUWo3Syuoo+14H
bjD7R8/L/qwWg3+qpkp2nmOGh7JXZs8M84tC1cLZVXOw9bKteCVBek1MSWgnqHAvNz0nT+z9eZY8
EBV+uK9yRyZGr0Bv/xkSML+7JDcr3zWmoC43PPKabwJGhl8S5WO4Kxa2IfmM1R7s0zke+/5gd0G8
K6FgPRahLzkny0isfytGkj41el7fyXkbxofZrLc4xlZ34N2vWBy7vmmGpm+Yg5u0ohlOqQbcwXUi
ba5fzCga/w6zHhOkxbW+NdEo1rfwhzyI7IDJ3QYcv6gxpn7GdEWiSZ46Cf6IctK1l6akmon8NcNj
H79d+FyOt033/er5NVAcqupgCM89Q+zyq6zmquSOCkPH+15Pgke9ae3kLzQKw11e5o26YX7tctHB
owv+fznWLs+ZNRtlWtRVcPZrRuKcMos/z3le/UycvP7KeFdubniTtcsF243AG4OFumImoIPlBENh
BaAmB3vYz0RAhwqRTm3fSrak3826ZEGEGyPcvIMruUxQ00mkagPDv/aJQZeTifIAO5QnL5c9V2Wn
FPAEnmFg9k+D5vh7KK2NfWXmW8iddVN0vEB/QcmwvMmSkWJ/NoKzMg7Jj1oV+ZLqjKartL21NQu8
ZoyxAPCKyKFyiBfZr6bgI82WMWumOcdnicwphQWlKuH4UCJD3ahnrFrDIQteUVrfy11sFWeY4ev2
vbCqFWlvJlo4HQepCeZDw5m2jrevytpZZXgcSgvhnUHJX340tWnHoBC5tlHR5RgsNdknkDJ+mULY
SwN/+nj7l3hIIE7ZTurWy6pFJKMl28ul5Omd6bulY1FCTfsg/+boYboFJ165F7YM2xhyIuLxWb6y
ek0LR2JczrOaLNyxzvmBgfzivpvLUzP1zrdci6yjlkhQ6dsFhBMb93LlWwqctpB2hXnhKiAtmUH0
6QME51aZ4lPTTe1jF2aKW+mVvzV/dQWdJorAGLRQTOoBvlrOGxi1ZrVZ20m8sEWdf7ICyfqDwFEd
7fn/q0M2xHW0mxNBjtvNs1zsKtvJ0kNuVVa/r5ryw0NL4gfRqaRpyhgEHL3i67xLtvwACVKIbzha
pTLcpbWlQYMW0rIrx7Z7UNiDLVDd2vcW0jEM7eMarvY7SyKpbpDuPetq/y/EnXO290VTc9fg+07W
LEWffctPD76v2TC0bZlf+9yi+Cpoqt6INi4XHKiZrqSRDzDfiLVfqT0AqQhn/XeO4/9z+9qumgKa
T9kBfUFSvEtTphV0jebU8bmD19LfkfExkUmzbijdUU6rjbLYSrQKUAOCC6hvRN6wSGZ0dYzHtmbY
Lp07rX4tSiOTv5ixWQ7f6zmynN3s9H32P76iNHe1Ae53o5C04qSgOiOPot1EWWI5nVUCevKD1I7P
ZaAjHxvS7v5XB5v7zdIaoz9m5hhudb1XN5jBSftNku4Kn0kdFOwx2o1nPTencWeOhpUSsfXp/NmP
R2WDT2nNGiRp1FctsBVX2B+/BSMOrXLC/MjoQ3U3VsFsfc6QVFf/iYZB//gbQ/InikhwWIoC8uXp
SbusDKm2xOdCZ2jFHfCS+b5tivlUWUX48ZYdKt7vrImv+94PqI5fwJ0bn7U2S+aXqZpr/zEqHOOP
3YbT4eMX421ygvIDu7lcmhFHs95LTJjnZeK3r2OcxvZu7hhRfoFi0jc2ag5rN4NiKkmc8Dlo3Fyu
LWurQppQqDqDse0z1yhJnNTcVAoIHwMzvgsG2yk0V8365g8t4qH9DzeDkVCODDQpuAH90n4Jm1gR
lBbMSU1t/W6sybqDED05FFKjvUQ5TeKNBa+dVNA3orRKURdOn0uDrW52EeXV5DwotTzvnUTKTFcl
hR52mVxZHx1dFG/Im/IB9RnKyMs3pC/Dvi1BJ5zNUBsYlKuVOdk1spXtWnuoN8DnYrMWOQoQKqF1
Dy4cIpRFoPe/pJ1nb9xGtPc/EQH28pbbVCzbkmNr7TeEndjsfVg//fMb3Qe4WopYQr5BkAAxkLPD
aWfO+ZcpEG0hsiQ7e93g1vfqFM/G/TC08fvbkp50uDEkpJLJWxynOC6EfYNh9DnIRxzftdi0ktGP
h2Y6WrUyz3clispbJcmVM5StzqxBAwVwvky8BiNy6l7SEbsxKCiCjWbk+Uo3Du1elKlhHzVapFuE
w5XVAp+X2g/FMFgNyz5HSDnb0ms1PStWE8FP0RCABila10EV762oQNnw+vZfHSV3lWSskc0uecuT
3ozh3Jbp2aqn4Tv+cTdTqBvVrqq1XBxAcYmtx97Kkxq6GupEUAkg/iy1AzURtskU9+l5zsviyZw5
bXdjPNvdzqo5ZR88JbW1k6p2Tv7+W5keM305IDtcjd5i78+jjS5cUGVnakh5fbQqMR3QD8+NhwyL
2noXjTqyoH5YBaq7a5S8d79d/9hrs6uZFHkl+hqklvzzVwc7pcNezUI7P+t5Wv7n9p7yYPeGHezG
oR433tRrsfQXhprMQMAOXMbyFJq3MWbO5zqsrQ+xVhRfeRoFAVaX4uf1Ya0dA9AlZPuDpjLp5GUo
xcRNwQP+dC6CUBv3+YTK4KF1SK2ux1kdEkIetGfpHXHkXMYpG1sfTOEU5zByrV9d17hQC7tiXyYF
jOi/iOXIlcJLiICLtZJnwkaewcvPbmtlNwnIuc/w+x3HZ4VtQSVXx8XpSfdW1r+X72VckIauK8zs
XKdwIG7TdGhP2E/r9klrouKf6wNb236kF5IGS5kdJZvLjzjPWgQNFI5q2ic2+E/ksVw1zD6lQ2EC
DhzH3w3a7LfXg66OkDI6Ctrk+5T4L4M2TjqXXcbCb9IWL2+Rdf9NVtOjSywUzK6vB1s70niZoxTA
O81BIuEyWD6aEHFVVn6SFZlzajCBnvxYa/pip856iAhEoXZb5iZrI+SRjmMuDUe4aIs94NF5RwYS
Hq6LmV7so4qK2ZwxufdV6Fgb59hqLJIJoKUaNQFzEYvyn60Hc5CfPWsYCpwvAT+W1gC5QDOi9ypp
kFDAPYV6xdAkVm8RLDad2LUzm6p+11q4dfc1vs5JhNI04kSRe8ebeEuwZ20CX4dcrBYXpEQFMac4
561idx/izOh/wFto6p1bq93TUHfvZxEzSJaKKl2HqAosstKkFn07ZKI82yrsjDbyxo+BEmuJ36Pq
cTtpSfHl/WsUwBNphVQ8QJ31co1aM7rhqOGV58iJ8tPAdPo2mn27Lm/ae66neeM4W/2kr+ItZnGw
wjwzw6I8D/BPBSNkEik9mr/JvYufmVa5G7VNucmWqSFle6qNwMngFC/O6qlluYRtU54dNW/yfWOP
erVrS7feSA3X9gIZgoSegJfg35cfssJcqwNVzYdsuvp7pqHt3YZ5+Sgm7904XASe5QEtXd5hYi8i
zQJwnlb05Rl2WKIfMlFEP2ukKrdSwLWpknpxtuFCaiFJuhwRxggIb3J+nBOnCR/zsg6+JHPb3Wj9
+FTUjbFxmGyFW0zUYCk12LykPDeu5GH1GFb7ZSG1kEckBKq97bR/8eQEDwtEXq5+6YRxOULyZg/z
GLNA+Qg5sr2TOMbRDvKm/mI1eupuXAdrK/FFIIEmEqiaJfMsUoo6DaOhBKJkOZ8TpYsbP60ra+OK
W3nYkppLTwE4qkAnl99xxPStnazi3AGECu7x1VK7U1bZ9ani5fJBWGAZd00QlepDMVdbrfy1WXwd
fXHnqU4r0xWX1Gg21McQQ/UWM0et9PzU8UZ171Xg8K8fYWvfVX5QsDWgCVEuuZzForEzvOK1An+7
PBlOuqIN9bHoVeev4vDyg0MDs2DZCKxFTkGfp8I51wql+teLtaH67FH+UTYCrX5D2gj0v5FRZclc
DihxxgnPnY6dUMe5cory5s4cS7DLhfMxKsugOFz/gOvxYJRJXBuKN/LPX70GmmoOFF6B5dkcg772
syEo91OI1G5Ti87eRRYmPNcjrq5RrB6BZqO1QLvuMmJRGymWK0p5RnS3uXPLucW6Qzf+zLQFT+zW
9hHSCA4JOjff9chrWaf1KvJiyzeiGIwhS6vz3CbuQRmH6SZT2hyJlCI6zdAWn70qUDaGuxoUkWHk
8GVte3nOlKFdhQhLlOeABvWId0ng+tXgpn5CKrNXOca7HTJhW1fS6saAqiHxtWC1l+KGVTpUdMpD
DhyX3skJkVbHPcytqW5cfavDexVnMZverFKRSGySlqE+2HUf/wuJTHPxQKMpf4hBqjykoRDvVKSU
+SDgFO4n1JvJrxdRY3PqKnWW74c5V8ZTMnaFeqyNsTI+xGpiTRvH6tr9jpUEmE/uRJ4si03Jq6Ht
xsZLz6aV6sovuAxd+oBTamWjIEe3eMunY23yQNXBn5XgzzfiRMLEZ8iLRHF2s4ZCnaZlJIR149lb
POG13U9/gGIWY8OnWs7uq91vawgQIWGQnZ20jH+JEvWcm9JmPxwrt2rxm7GM7ub6JlwNKV9+qExJ
/aXFFTXrk6FOnsjPEDPy6JNnVUb+py810d6FAjjhDkVco9nIL9aAXbLrDBbDg1z0hlBKD7121Bih
1qSZQ+tnO0d6eSSbyrXfmtmX8x5xzEw/IdBkq5+yIdOcZKc1wrAy2n5D1PlOOTrNqanbKP4wkex9
vf5V1lYY71JUsCQtnSL45US0wg7R1wpYYVU4fykmb+79Kcmm2zD3vC/XY61tWYnqQPKUoiW1xctY
vH5FERtKdu7Kcmr2ahRVwxddmEngq1Tid16a/HDdObc34q6tammJAPcekCFdxsu4kaAoXKNmdu6b
LvO+OZ4plHinwbYdNyKtrTGZAsG2tIGdL0tcxdgIJamm/Ny6XRns9TiY/kC3V+9FGhQ/rFabTtc/
6drQqAnDWgEDwAtncbM4WenkYopZ1EouxsdIzE12akq32HKrXlsncvNgJQpM+Q1mhBvMmtOCV6lI
MwPFb62JuxtXnbr22EbT4G7cmKsfErs2tiooFfSYLqcsr3pEQeysPBdiHE+xbqj37gw5x49F7Di7
JBrH4G8+JeoQsvlOKWsJP29SgGWqrhRnLYEBc8AKkG6I2WXl7+tTtjo0OB0yoWNNLmtraAeORSZ4
/NqKiGn/dBEc3Lgx42GnizGy90kh8i0KlVwHywep/Jh0YBA0f1POz1OjTKfBIF11AJFaalLgXmbP
7d6Z3Snd9XTk0FMMgps8SavPcCeqX9dHvbb3KXxTjOWxykt1MaFg6znd6RicVSRFYj8QqlYd00SE
P+qkAm6ltnad7GHx2t+uB1773Ej9MXDcnjjmFjskmRKuSR7/Z7dU1APJum76di88e08zuP3agmCb
N5KE1bGScME4RBUcrMzl4lWrysDXRsnPonCG5Jh6wvHuFKXqmp9KMkdASBsBz8DPsX/bSnLXY3MS
SCwbJ8LiO9dZZQ0alPLzbFARCK0kd+7BpUp0jpsV30c3ag2/N0DSbXTD1g4Imgr0/KXZDVjaxaDt
qbUnpaXijs50jxZE2o73rs3B9+TNWMZtlajXACwguiC0Anxi2y79bqoWwQE3Tai7N4P2zRqjW3PQ
qbqr3Rh+iJwm/dEkfXSXIL33TU8LMLsWHntaN1mP11fY20/+onZNdoaKDiqei+tFi8fSmQENnpFL
rVGJUJx7V/qg+nWTBI2PNRY45tYb28/X475d2cR9UYXiukFre5HQ9KAv4h67qbPh9NVJz8wgObBx
LbHL8IKUU12lG/noCi5VxsQeWopgGW8SUnUelR4yf8JLW6SO3ztzdqNTFB2+Stnvxqe1ZDt3Y+y1
2XEK0v94JrReiJvKWGkbqdXbI42fwgMAfQeaBm+Yk44D4d3qnPic1Lxs5rgYf2PaOMd3eQ1W+RCM
9ihOCqIlvBCU3N1ZIjWd0/UpWFmE/AiXZrpMneDALN8DlAYKtFHjs5OQwepKU4p/C6NDgDFt7YMT
x9kDHEtAayzi6RzbA/8RzdFkzyulncONW/NtNoBwIWRSSQPm2FkePJU+iwZ9fDS8R9eueQpVWn6k
lgdA/Pq4VwOBU3tpm1IWXByq5aSCW4K2ca4jRWRQ/NJ4OGZIsG3hajYCLa+NRm9sq05qAhlefRNT
pEgOTmnF1cZEru0lUDuAB6hv8iSRf/7qPeI2qpqm7hif2xS7FBTzqJafzFlxhmNtW1nxMc3Ueov7
KxfH5aXMqkFnBp1hzks4KJdBa1q1ShGimh2WQxndz4kx/vK0LPw4lsWYnUBVREiVD3N/KqbaTjfm
cHXtMhASAmnO9kYLUo+tTjNqHA9E35XfHAML2j4SoXUcQ94xftZGhvkxLBN7PiRUa01fG/sBb1I3
cLXfRaWK91owUJpR0cFByYPOI38vrhBhIk4TeKgvJ4NVfMvUuaHXAjPpYOfso/evYB0uA/x1CWxa
ZuoRYPJWm5P0LAYRjA9IYenF7dw0o7dV/FlbwtBTZZUejupboGXcB6mIWkYVmva0r0DOij+ZUKqt
rsrbGxjhUsDUTKn0Y9QWZ1GS6W3tKCngHj37qI5R+V3pxb/TPDl/c85Aq6WFLzcClZDLhZsFCv03
2P5nfsaQ4R/jdQjK0BdoN5Bna2c88nBS41EKkS+NA3MbHHzhsC3jKHKmJ68csvhno1tx4kPNq+KP
qRv1ga8Pat2dekWEn9BdCezd9bWydsG//hWLC141elUHMpGchWjVm97N3OmUkzjvxdCYd1Zm6fcg
K7otG9G1sPJwwDWRx+sbwEZCE9fqqig5O9FQpPswDM3bAuLsP+Cs4CShaRooGLi285bN/dpCMlHG
ltWZF4X7y+mNuwGtkFpPzjH4+HvAlOQvujNM9s4ayQyO17/uajTJyZclCOC4i4zViybbSoYxOfdw
3w71NHpfvLiaKOGN8cbzfG05cbqD2ZL4fPpLlwPDybk2rQrTCZzmAwDeOp5Vvk4ynOzCNrT0XesY
gHCrNM1iP2xw6la1yHSf3j9gS2LhpPSiNLW6/BWN1nVzbxbR2Q2skK78GGvVY5nHg+MbfQn1+Xq4
tasN5TR614ha8BxZDFqHny5wrcIAhkLP795Svw0dPiJJLOyvYLqTjXBr0/k6nDwOX92kYW1OGgK0
kJxtI20OYw3g97GaZ+AVPG7jrVtsbZO8lJQkalzmPJfh8la4eqOV4dnuzDL7kOtY6KQUzbB0PjWJ
p/xwgnqwDpHS2FvqYqsjpUQBoIP7403pjGtwGqFFAde37OGpx3QKZp5SZXu3UN2/yPUtVLUk/499
sgT/iAltb6MhVlRrw84NNeu+rjrVB6Yf7SNndN7dwJZ0CyR5eMpZ6AsuTnj0XKbCTpXwPJtmMe6j
3A69vTJ34cYBv/YNSd4pp1OY4D5ZlASdQYC3R/T53Io6/pQ0TS6LLkqK3YPQEYfeGNbaXqD0IqVm
EcCj4nm5Wry8z4OuJl0f6T9N/jib1k9lKo2DiwHtt3lEA3bj7lgd4AugEb9vpJ4W28FIKYZi9Ss9
FML+mPWRV+2UtBR/KMkEW+req8FoLMuuGhfmkkdeBVFYOkD8z5FuNPnBntRy8vVYyYRfovq9kUCu
fkwgVHRE6GO/QWuiWyOCJnai80CL4iF22+pBA7G5B4WTWLtYjckV33+UUX4E2cQJo/PqvZw+DXbO
lHS8b5yyLj7hMfvHwkr4sajxNdAQMdz/n8Itb6bGtpUOYT6MUKxy2BfzyDPODtMD7+P4z0w14fff
xJNcOAuI9psGZTdqyqwYWDBFqWP/BxDuwZpsLd4VnT1hGGT1f3FUS18wCbaVyK3FzVDbuP1pNBbO
vV1o065CE+Yf1LIC70SmvyW9u/bYYQtYJIz0lqjNXM4d2uTtMFCxOGdarR50an43FTD7eztS8Utw
jba8Ra3Q8+daV36+/7tS/IRIjLwyeeti2ZSDl6lNr6TnSRjfM2VUE9/GrPve1Eb9QYRq9nw93tqd
RK2TD8sJQ611ES9N89YqlBF6hmPXvymtimKfl2lx6BGJvSGd9W68oNHnw/Wwa7ufkhd/gdiEEbiY
ztbJYbY5HUDKbtRvx4FC1K6xITEVSaW8X0eU6g/PDMnUR4VwSdAVThm3oRploNT69gwDmh1iOX13
aByz25IRXR0ZWFReAoBmgBBfrp1MjQuR4Ip+TkOoEq3w8kdXyWgYtVb0NwnFC+QPOQrQ/UuGYz6G
+dw3Wnoela6ebxw3nX/aVVR8juHY+2JKndnX+1DfYjyvnaYkhK70sOX8XtZPsVhzsLmAmiGSuvlu
lq77kUR2Ps2xMeg3OYV1Z2O9rC7TVxEX78XZjfF4dm3eiwhuwOAsvJ2n1OEjQAFzZ0jxFt/Op+h0
fZWunQMemsVSt5jdsfQNyCkgut00wZqggveYWYn9xTAKRTmAAo713Tx5CN9mtnoymgSbo+vBVz+y
pL7QwaKVby5eck5tpW0KQu6ctM30ocyMwn103Sr4EChtUNxWDSnW1vt/9TMj+cP1z5AgmF8uXg3f
ksgWanYuCl6OCDd5zX9FJOLv/Zx6/hRpwxFP4LTcuCtXvjM4LLaMAz4J659F4oGqIqXgOk7Pdj0+
5YFS7Xs3rRGO6nstP6AqED2nWok7xNRmmbeR9cj/+aKyRXDZkoRgSnVrcdhP+jTESdGmeKLW0W3N
Q0vclYqTbfX0V74tCGdZdierk4S/y29rNzg1EoZBKnZ+wDY8OAwAsmq0v3vxbfCAaBSpNXy/vopW
jiMSHphG8oCHNLaYUbcbC0gx8OFY5GPpR5kIpgcllsocZimq6P2lKsJRXZZ6akDI5c959aIay9TC
b7niZGjQuPC0xHqOAIVt8e5W9gamFlRz5P54yw3rtbkd+7zOEAQcKVhrZdI4RzFOvpMgyuWHdaQH
x+sfcm36KKRKWyqgQiyVy5EpoYLLRAzfJx5MPX4CnIRenEKk6RAOlVn+cOtQ7dHRxbFw4+GxtkKB
j7NBKJjRO1kcfoBzAeX3kG9RbnMlvymq6n0ah/3NXwzxVZzFCnX7dHah/Wc0acJ6N4o6/ALBoT50
1Zze5FGs7RHmin9dD7o6OJMlKmk+ksRx+V3BM8/DZBiga7xS9J/StNb7RztK2v3fxKE0xhOA5Gpp
4ul6jQNn280AQU6Guh9adQ6fSvCt3sZCWR0QrUVwDqCh3oAT4evaou6KHCOtzDqlhTWGB2RrnS0D
qNUFST0Y4xPJil/2NbLMCvD5w8XLzpzwa156kXag6OplCCm3jn5H0tVqB9uhQL1xXK/tPqnT9v8j
LxsdnGE9OgdEBiSjftIciPA+R4+m+lORu79akcwbZ/TaWHWQuhTdQHW/UeZVVGRtOKMhinSY7gVq
HD0IvEEf1WgKD3lWxnu7U/p0I+ra2UlZEfF5chyMqxdbPq7NuRraojgHaUJjMAVM9wtnlYonnZv8
e315rn3T17EWezwd65IkLmY2Y0N88xRRVz4Cq9bNqIbOY5+39dP/LeBis6OqQrcSm8RzDn6OwSl2
XBys3q2+aK1ufq+LIfiLJ7HEdEgIELnxGwekCGaIXsVsQUrj5intLEs8uIkHbG9GDCrfz05ib/H7
13YjNBFTdrspRy13SeBlKVgOHhpVPLc1sG6clw/kzcrG51xdof8bZ7knrCKpweKQ9itz9BNfj2kH
LRWespta7j9FWg7xbRAHzlbCtrpEX4VdnJ5CbfKod9rs3FN913aWmweeH9RlmZ6w6jHjjbNtLRzX
3wtUBH7FspkSiaSf5hgIVwUA55iKybolMwzv+iHfMtNb+6CA02gPUdbHbFVO7KtMgmuqCtNIJf3V
zfHfNDLbu8LQIaJnbniy3fqmxz1wYxLXNiHHC1wY/pKSQ5cx7RwfTyviAgR9lDo7CyOr2wIU+v3Q
ZWFxFJA6NsoaayAFEN7gZjEE0DG/0S9DTqldClsBXDqiGPDTycZT0/e3Sl86O2xS8l04VfhAeN40
Cr9R3EocraHotgDKq/OKNRncKtJTRD4uf8XsicbKDVQoFKwRS181s+4+BA/k7nhxVFsAr9WphbqF
8QBoeub2MpqVKI4eTjSLAtsQt3PeVZY/2rP+ZOezukN/yH1GOdLcOGHXTgKpXC3zN1hB6uKENVNo
9ROSdGTCEfQtMfX4MsZaNO6vH6xr35JEhgzYpRcGpfdydBm+cnVowJo2FR1RHIQ5u+OYzrXme3kd
bABL1oOBKZE9aJkOXwbry6ErIm/CrRsFwp9KkCl3Kmj6ryCmu8P1ca1tDti8oAB4SKBDswgljMku
KPkxa+ieJ+ii8I8xqqfP7ZCCe/Ssvt6YsbV1gjKVCRWImh9wkcvB1Xmp5k4RwesXjYEifjkOv0Bu
4XveoeEg9got8OYkIMpuZcJrn5XtIAU+eXpDNryM7LZYQCk2hZUY1J/YTXGlHWYqgMMejRNnI+1+
EYJdvkBpT1MVkWYkb16g3IhBMaUiO1tx2+wq04z+oTwvjqVTGyclKXBMwm3B3FFaHb6YXWf3uziy
3c9tjZSDN/O/3rkT5E8/DcL5G+pn9u31qV+DX+D6KTEPcGaBIix27NS6ZdYF/MJpdocPQ2A7N7nS
zL9ThJf+aKmWflJAwT/2qC5XftRpottVvPv0Y+QNG79lbRvzfP4fBjviXoupEcOganiRJuesbPPS
LyM1jHfloLbRX9x1rwMtVh8emGObVugtiFxtf8zVnFV7HSCbdtuVLRqG1z+xPH2Wa8Bh6YL258p7
A85S4a6LxEUmJ4MeUu5mvVUUaBNAcXbdiGiZLGE+1GMSf1QRQNm9PzhuwPLKk8/bJZgF3B6HtRe6
z06uz7bfJqpRfRZlYCpfqkSfklMddFby0LRFKv6JnMzeUmFf2W+k96x/KTcN8nZxNnfVEDUtv+vZ
0kWY7r0MI5UbU4CsqUpEbt8/XI5/4DvcdJRFlu/prE8djRKa96waXfOlHrVS4PpTe/PRwvwz3jtF
66r7IhyaD0qTRZseESvnmmSS0CNVoVrQUrw8XfQRTf+0NhHzFYC89k4IXKHYZUHtPU6aV/iBGUfh
k1VsC2CvHTVgCpD0x/GJEs2yvRAkmqgT5Bie7Z5ewK7vAOhgZzt7n6u8au1j4yFY9zQrrcdR5w3I
LCMD8GiomPMdlMBrmr0h+mH8EJrUBHZzNXXGwzQWIIaur8j1H0qXlcInjV3YS5ffyGgoZjWxHjx7
o26XONIWCYYdVj99Lkyu716Z8tTXemriO1eMc3cb4Cs7nPCEGAc/q3orOIU111Xom17qnFgN7knL
1L9AEPC6kFA8rl/8TBYHYxPWYggq1X0GttkfTS+ABI9Zxb9GMHSzf/2brC0bUmFm5OUMXtbW0kxR
QjXPg2cD68J6b5mzhVtgPWj3Sl+EdeLX7RCZO6QqvXgDMC2HsTid5O6kIcaNyEN4Mcw5VEaJgvNw
Yusze9+JILuD/8OL3yzUrPnUNlb5JyP9+AFWLXsaM0VLNm7JtdGj18C3BolCu2pxHGdqCZyoDrzn
sE+t57RQJtCOVWl+7YI5wyQSGbwfUzCkW2zhlbSHrJh+nHTDpBCwGLoeFl2T6Rp650OCoBACUXWx
S4BY5sdwTuNTTnm82BirPO6Wn/sFns5V4NJ5WKRas5nGbV8FAe69YxPfVT3+skla6ugo85w94FvW
Nb6YC5Dyxhz136+vs7XD+AWr/qK9g0/QYut5eqFFWg8NLFf0aW97cYaIpO7WRnLTm6LZIpm/oHoW
wwXBwVcGCcCBuNTAG3pWT60o6IJSsWp9tXad2zlIS+1bmIzqU1+X05dETPOumOL6pnZHPblxlaJS
/Ly2Aj5NUaoHxQ3UjWL2WtpDxiNBp7zR3l7KplMIpa9Q9kX4L/4WNnP/kPJtcGONdTvZ922ffyxn
NHX2RpG15n7mzP+cRX1mnOJMfq7rE7OyFLmIVTgLVKCpzizujQAmgz1MCIxmAS0DHoVWYv6es3j2
C6pSkNQck2bq9ZgrS5FXOEqXUvGfw3ixGHKaqq6IQ++5qx3jrix0jCAqlCbdvWfXaXUwhzxoTxQ/
wsDvhjgLvl2Pv5LuMVzqqFS+wYsv5XC1TMkrtJUdvFLT/PtUQz7eoW+KY931OGvflq4F3hq0+nge
Lo4XkMx6bTiVtIbAZ8wvJk394ES9FpxaL2rvvKHs+8frIVdONIMzheoNcal9y334qsIxar1XRq7i
PXth1d4n0K6jk4j11IfyWdq7vEmQGSlDVNr21wOvjvWld4JAIqeLnPNXga2utxtvGLxnDDGgIFRB
7fi6Hpgnqdr7tdfC5v3aZYyU0jvHGdA31PIvI/aQ2Kc2LoLnLEqgF8V6+H0yNJrTFG3VfdXFo3a8
PsaVQ4ybiie47HtxaSzms+nKIooC4T2nHKZHSLPZfarH/6TNuMVKXVuhZJKcXGxJdAMX02ijCCDI
4NznCV7cvnN4ie8UHMj1v5g17JFNSWUh0Viekn1oU2fPFffZrFvcc4VZR3DiDfvJUOI8Oxal8n7p
Tk49AP/AzmVTdnnl2qPWxSWl7+e2NGtvP3G82QDCKru8q3szFu+vZSB34PEZqS/KStTlIhmjKE4w
MqD4k+ThHrr8PO1yxDx9CjrNlnbL2qxxo9vg68gySSgugyUaLvW6jqGGy2I8WDRp8l1qZfMWx21t
r72Os6jvIcI0okIze89F4gxPGME56bHEv7vyqQx7wc7F8ea/dy992W3BxlDKTpGzXQ5Nm/AGmzAv
eVZ0/acZpN7zbMzPcEbtx+uB1oqXRJIIZZiSpNqL3CgvxqmJDV4TsG/SUy4a9WEe4tDxLaUpToUi
+kNmeVmFEU3sPluDlez1tsp+X/8ZK58YQB/Zp1R1IUtdVgR4ynVpNLJuEIk+GImtfR0GnJeJl3/U
qmLYGPbK0cIjmUIplRrIKEsuWxlVaI8EnvKchwkJ+OyGj2kQaY91rntbNn8ry1TmnUCwcfuEVr84
OL20RjNXN4NnZS5s4QdeMNVHNZYV03d/RFQ/XI1CGwkndYjLRaPHjrCGBEVr023bcadrXdr5TW4p
7Y1Fear9ivbqrG88K1aSC44Mud2xTyHBWozO8fIgbMSM+dpgG8WXqAjdg6aPvXNrDe1s7LWp16OH
Kgrj7CYf662Fs5bfER/+NKwwHlbL9Ttrtd3UY4Csf+No/VFnIXn+0PSht3PTwHvUrFC/pSwBElwt
utpP8ZL9Pg5N1p8iD3ju7v1zwE+hcYwAkuQYXM4BXgKpXjgAmWNlMigFjM6BpirK4nY6urvEmrV/
rgd8UUxYZN7SooXEkfKP9AK9jBiFTgXHF3eF0lVq55a6iHXOeQTVN9gpRg5mzzb6KJ8dNzSCPQa6
iXnus76f79y5yNWjOlIcuglLEXmN785a/LFDMUn4A92w5giNa4jRnjPDoN3BeQyG55Eb9AHKuqJ9
cttYOD43i5p+hbU2mEjyV6ZzqIB0wH9NAtH8uj7atdVGKQtlC+SMwQMuPm+YUrcbTFTkS5sMNoWe
X3vjp1ybin/GvnAec83Jb8fMdj70WBoergdfOzR43kh9TzLZNzjLGmcSaVOHSYqntd+CGGkr3SmK
1k8BuGzEksfuclY5kyXbmAoXj5fLWcXGfNRrawqei8bgiairYdDsgl7vKj/MhwcHXdeSJ4yrtYc+
HNTB70gTk43FvJLd0uHl1OL0gj6y9Ms09LZrJiEfdWYU9EDJMiP8EhSR+sRBng37zsjEwySsMf/z
/i/NnS4bMHwAyomXo0cbX0XEROADpVXlwW7dMPQ5mYeDirj66XqstRsQCitYJAr3kuywuAHr2vJq
cAGUqcJoNvy4yoMPqjKF5c4ekvGzVsYiPbquAECLEjIloRjms3Ns+mastlqJ8rRcTrtUtqPlhPjd
G8HsIpksLcJi6Tmx3fhDN5rmZ73y7JM7aTmO9UrxBYE44HSqnXzCmMr4ZmcWLq6NMrP1BNl4jF+G
t3GvrC0DJgPJYgq8Usr3cjY69EuarneD50rPXfdoG22h3pTpEKt+j3ak5quOUu4m+qN/sf5golmS
aQPudwneCB2v1irEU57jzI2indOO3Sc1ckEZhJTvsbkHbXWAy9q6G7tvJR1BLJmXALrBEDeWxIYo
QsJRTIb3bKTWvHdnS4Xmn0lks3ZrTMawMe2r4VxD1s7h9zDYyw+szqWNAWzEcvea/Ks9UgD1q0TR
d6Ojz+0dN1/cbzBT1s4XDlAyZ5q4ALcWCVdZzkPlJR1z2utN7ccBdieqkkbpx4pWXOo3tYklrIFL
4NfGRCbJjIT75frGWztOGa1qATHE9WopDl8a2tQ2o+09x1Yx3/QkSeKQd85/XRL15f56rLV7Q14X
JAjUB9B7vPzCcUol3R4ZrlUM843r4W2Hr0s//perwFiQzAmVRxv3Xya7AuX5F0cMpGf8paQOP+Tr
xQtiUsqobztujqGhuhNlRftkh7aZHMzJzc2DnQ7sHTEF58lwj2GU90AESrCdt9e/wsoXB9QG5gMV
VCmfvNjILe6Ooskb5RlVfusbGqFOfbIG8bNXoGVvfPHVWBQbkN8myYZ2fvnFsVKIOmw5YXTlTXyb
uvmg+06W2Uesfoa/ALPLLoNkkCJFTBJ8Gazr1bFzsQg797WbPEoImj8FefbQF9Ww15Vyq4++snte
GqmgLSQpeYn4QDMMO8IeKntnpEa7E0iIKsehEU32wQ6nuYOaMNm/1HyGrovtc3Q/ql3U/cUXlsUY
WbNw6F0sSkDuECopfqTgBhTZWgf8Vv4zAPg8m61qbJxQL/2sxcWEgdf/BlssHdFbBrg9tAMiM/P+
jcEkqyf0KLtTMyFvTardBSB3VXOwPli8wb+IsjfBJ49JkyS43KYF1Wdkfn66SjnrO83spi2FzLUF
R/9GXlOANoD8X64BIzWB9Uf8wkk1x/kuRS7ZPOWGwCmeIvim9sXKmY2avseuhlAjKzqX4cq4tgDa
eYRDuU4/Zjr06eOYO7jEZwB9og9YUWwkv+uTAPtNJvoUG5c9hSCKwhAUSngudA9klR83lv1UpdOk
+5mIh/KmV3vFu0WNt/1Q5J6d+MJzUifyO9yOblVyF8padQoYSQHg/Z/bmYO2gXNemwVqMfLipGhH
ofDys2DX1OUTGDk4ZXaX7FKw3LsyD6obpekmcyMxWQ0m+78gOyUSaTEHYWQ4eQvj6Ky5AVx8mOlC
HOesz8VprqPiz/XTU55Yyy0gGwhUQWkiQaS+HFrdW5MTjWFyzusiwie2Ba/4lLvTvHldyOvgTSQW
MVASC3nb5UMeVDryEHmO3kGtOPEupdT9s7AH0zvosxR1BvEkUO8CNEuxORlvAyOpDuBZy91gWfVN
GRn98frY11a7Beiam5NqEc/ty7FnoupwOFGTs/sjiZv+Dr5Z/VELojjwzcRst87ztZycuxIQ2//E
e+PybLahYRd2fDbNROtvp2Tq8mOHCm2zU/8fZ2e2GzcOresnEqB5uJVq8BQncZzEzo3gpLs1S5RE
anr6/Snn7I2UXHDBAdII0LlgkSIXF9f6Bze9bamyxJ9Gq0gi15WGd8ULKMiw72qbS6TMc3vMBXtK
8RukG9//dObrXUIGVeZPZl21c6jHab5b6sH6BzbqJfWZc6tMqRYHBPDR5IKb/bzIMVgwIYK8Wzu5
HvaTV+HDqYD1hfrQenZEaqZfyE3OZEYUUAnsFkWjNbSczm8yJDKmqAE8rRbs9Ycgngp5NGBOflDY
IhWHrB2T+ahENVsRPJT6IhHt3F3KAab6SFcYS8pNJiqqDCCnTW6k9bhNhFM1iD2ERtuOpIVdOrKN
/Oz9RNHxqwMJL/S02v4LCC4Cq8yeOihF0K05nYbwfaxzup+sRhu+jWJ+GOoy4J6CwP309kk6t58o
wZBvYsNG6NrsJ6TZM5CEkGDTdlryG7fX7X1mF9ahqhulX7092LnqGOAY3jErJZyC8mZxx0ko6FeU
BINOc3eiq4yXDgaVdTSqhlujtvTlJpVlqtGb9rLgpyJ78XcqDyT/p2cSF/KIczuc/Y2IFakahYXN
9ZBZqvYaBILxMNK8m2QhS1Itpgd7gaZjv6MPU316ewnW/buNpZRrOE1kvgy9WQFnQnEvt7gzq1gO
yc6MzcG+CdCCbvZCc1Cb1fyh3NlakiUX8rPzI9Mc/H8jb6VO9bjQOwOk89Pi+8ra09l1hoe26AMg
7JPmfaiCCqBWQEJ0Sev67MirkiWwR3wktiphtl0IjcsF+2SITJ9BHMY3SEw29svAP4UDuB//Bgm5
9t/3L/VvjOeaoOBFuvm4BshFCpEyBZ1ryMOAjHiYEcav0jJIvw1inGRka3lxiYd8brZITFJgZ1TS
8s1Loy18R00JJddGLtYXHNP9L325tDetPpbWoaiKMg4T9K8vvXDOYR4IFtzya8gG5rQe9T96sA0D
c/tmWFrqxjjf+hjyXBs6BOUo0aX3sIi2iko/67xbILZO1HveTmvZDAjuqmU+BLowv0qg1X8hcrF2
cmiFs++xUVgX7I/fZS2CVK9j4yHvCZOunt3xhzmX8h8fsv3z29/83IGmPIidBzjOleZ6OpY7dQC+
XTt5SsrRsKNm8CbsOjvYQ95gqF2Zi0uV0bOfG03ltWoA79zdfG6KXvCW9BIJvCJpHqbFpwGXiek/
XJ4GO1yoKux0dPGiv5inTUV21RImfG/29kQ5TuYyTZ/yJVue6Oco/dMYtNbyEANr6nZ2b1zsuJ+7
KshuV5mZtTq5pWjbs91ZiTMgmFYE/XOXI1lKhd4XkWdVvrqQS59dVofEHWY3jbjtYI1Z1VkHdRAK
bdqbYSW85TOvBjOJmsnqStT2ioWyUNaY73cQ4uqn+UcliFIBpc/TLWQtOTrgC5dvWurxy1Ck/p0/
FoN1oHH0o8X2rrvwLc+tK8VebsQVp8rnPB0w1kozbnILnQ0YTmZkxn6v3xS9I+R+4EWdXYAgncmw
aGhi68Ejke7BtkPV+pagDMGGTXmm93e9NTaYs3jJ7EdVtfTzvVKF2V95ZZwZYaYV818IB6FbiVAq
CEewWa8M/ZZlaRakU55Uapg7YYpV+dfx/5lBOX559zHhbcQWWlHdsGHWtfgj9Bgz7O7CRn5mQsZn
2i2LbYgbjVrQsDP8CfjnGKAt+P6LlsoCduYrMdt9BTpwVdtSUbMznkuDsQuCLg12eKN5/6GD49x2
SVkeYwOc64VttAaaTWaxKsGiqbxqYFC7PZ2rlxhq0BzAHABrEaUUejaIz5XC/+TCm/rM0Vztw4Bw
uLyHIIqeDoTBiekmKAV+5w0cm1FZemnAo9D34p2f4DzwuW8st4/o14Puf//35Fyu1CZKDoa/CbZ2
araVPpdALHBwv3PhNRyGXMhbyH/mThrafCEKnVtT4CMr62Z1ktgytOFptWW+SIAGQ2yM14ZTAJL1
RDlewKmcK6UgkADAghaTxbN2k4Y7tqy1oFT+d/CI43XeaGkEM2a8nr1ZizC7LR5NDEOzY9I1+64c
tX8o9eCAl7jS7a/gu3WPzeLJ9tAo65IO37l4Ac8RC7BVveFV86GtFqUm1fvfQQsF+k1b8ji6Mj05
qse8GFwtbDVbPQCksNqjTXcquX7/NydroBoH0Yq/N9/cGwYn8xbQsl5b+cc67efdDGTvME+uE7VL
/BfEYJwACP88CuBAbfHsvElSq+oZr4dd/lMXlomK1OiOxbjLBKbYIUaS1Xg7LeaSfX57que2G5gF
rvX15gE2eHqy4hnqkm5U2vfYA5EVWVqrhn0lvf7XX4zDHQdxbUWBbOG4seU1lZeCvbaWbLoqRIdb
s02B7hIC5MzNht0E1vXIUyO+vi0QNqmxoLEBHFH2+I5h41PdgtrtDxACs69vT+n8UBQiSTN5X257
VnUltQZoCVNCAvRqqPSfRdyNX0XPXfoXI4FrAAZFOksZ5vQjmapyc7PN4u9VlspdUTdD2IlBv2MP
xxeu6nOTouJGJWL9VK+EDHCEHLCD4OgZmbuEc9VX887LRI0chQjGC3flubBOFgJalZfpKlJ/Oq+6
nLBtMxPtu5sm+M1m+rhQ3RDDUkeFXTbXAW3H5SawlubCp1tj2/biwo+IaotO+oxx4+nAVkk91gEQ
/MTTpHvhfIgvpaf/FMoM7ow8jY90AzGwmjLR3slCdoe3v+eZefs6+QiiH1QCXvXbtRg+rEwGnidV
UH/Bl2iao3kIxK3pDOUPtw2yL1jQSOPCdX3mpcJjjYtl7WJzlW5mXbRkHolf4BLv+fXzek8Dveyd
OHS1wn4ga8gvBJezA7Jl1xDOi3i7b2UM0UI42NKnydJ8a5c0/jT1yRejUoXBRVImFyb4OpiBg6JI
uSLdGXEL825LB4jlAI9l9uv8ITZs7iuSMOvlnZ8P6ghfDjwI9dlVkWuze3K9qjUnFU+925Vfgtrw
ZThMnkCRd7bkrd5Yfhb2lfNurYzNuJssCJUOjO0TDLzgd3MpxJ7z2R/H5lhp9bjPvUxXOMXH770L
10Gp3xhoHAJn3T6ly4mNmdqWeBr4mjuefvau6ARprJuaD4FQzXtjHePxvFxl3KB4vQIIG3AgqZQi
T+HCYR/gSQhLD6V0hfYxA3B0yQv31VFch1vrgpTGVs3fTQpbZDznvLFonxzaCrsC374dNqr1VdE5
3bERthvZmElcOBevB+X483onPoP5BCl0uoEQMRWV7UzN01o+wf4suC3irE9Dd6Tajewxlcf0onn6
q8huMSivaJdnH9HW2exa3N66tDK95skIRt3bpVSoHso51+ddKy++gs4OBmiXTwnTg2b76QwL4cyo
fZTiqSXf+Yb7kPjsCTr8i9T06b0Z8zqxP8baZGtD5nejOdfiqZxdZ9rLIrHLELBhcanZ9iqcrQOt
AAYStbXPujat/njamYvIaUuNKKcI4X8eC1Uf8BEvothLzJt88tWFFP3cNoGFjoajuyoMbhOMidug
A7KIAxCPo2vJ5ri2vHoeQ1HyqvOaXvvcZnL/dnB7lXszyT8H3WwT9CJrijr4c1Zds9yxMzQVeRlu
k3t/7upvqi2Tn2mAXNVQOfGFwHpu1yA5BLYRkCF6qpsFttBrm9BrwMnOqnvwXKU/7KZB89wdre3p
+9sTfXVZrBMl3Ub9b1XK2GqKxX6Jm0uOBy+OpO3nYtJmb9c2dX2pCH52QVf7OpCMsLC2h93ULE/D
TxV/mJn2ZFAFMkyC5d9Oj39iY6LPkWqclLaaqMsLoftVlvN7hv87Mv200/3aLoOZxKrD95T9+k2s
BhXuAuDVVIm4KtUQPC6WmERY+3UZr2Bp7fHtJT53YAyPBQYpivzvVpbTVmMgRGbhODk6t6Yp7Huz
8/u9WaqKC9Osf7w93JnzAs4GsgcxlQbitswkAoI2Zx+lo8aWVCOmagmVT1GS4FE8enrn3415fElN
/cwk4dXxAvjtrfdKRrJAzaQOlF8/Adf3bjO9iY+Q6+obSI9mCtjaXd5t+Ah8iYsYdDWoCwSONwGv
FWPXr5njUy1ksZ/SzmyvOtmX8t1X8ek463H9I95h8U23Ey/qp1l18RCtPPPjoAbTCwtJ8ePtj3dm
s/LY5rvxMUAWb3NFVWUkBFmDkZslWgNOd6CuDdX1v1YkNU71OdTksCfnM8Ou6Hr/IUdWNji+/SPO
fktkgEk9iO/ALk9n3KnWyCj+8i3reKa0VCzHRMb+FQkJuqAS3Pzb450JeODQfANEHmO+SnaUocF2
Hqz6SRRmu9ckUS7sabteLUtQ1xey47OTA1OMoqEOgW2byZlOK2Mnxid0mTMVzWmzPNBT16+7PjXu
i7lMLhzHs5PjhbXi0TghW4iY4SVTMS5MrimG7m5SttaHAqeDGtOxKbAOby/lucOP9iTlQRo/NJXX
2f+xWV1hel3ZZ80Tp2MK87xC+DP29M+Gr9QnLvVlH1u999/bg56bIqp/oGHQ8qB4s8keE1evCzed
OSG24X8IhAHNa8ydH7VXXVIMOff14FRg30SPSYenfzo/o7HydpxTLM5kXk93lZVn2k0zKWP+QI48
xT90pdFbvLBnzq4qrFXwXRQj+e90VKfpKFfD3nnKha4/giTDuFfqU/HTaE3/sY2LD42eetqFUc9c
mZgq2cTx37WVbbnXkzaQSauvnrAWyL4G+dyGUpnC3/ljZpRRXDtBGqazbzZXqVYV6YWE8uykYYMh
E7AKO22xqvR6mtjQEO0qy6YMcePAfRFHNz/UZGfsVbpgV1wOlrhQejn3hTGpYJEJBMSeTVhHuECm
IkWQkB1cgWjyl4g7UlzlLfIQCXiZv5jmSqwAzkW44x17+m1htFl1KvDpg81TPmuF0e46+MmfFl0O
144EURoVOLJfgF2f+7bs4VX9gT4FXZnTUX1Njy2QqkiFmXEWxTO6QKRByXdD76fDNCptryxb/sLA
p/jy9mE991lJozFYwBwIaYDNXq4XHMTpjZdP7SC9D31tyCjJ8QYKhRDzzuwqsQsccUkb7cy9RnRZ
0QCMStN2e6UMOgIeWcJ8SfausCwaH0aMZXb1DKNyl/XCHcOiVlxraRA7D2k3eD/fnve6b06KXau6
LKAAoJpsaDp+pyu+FIOhxy2/oDYXP7/JBrx46Z/479YM/z3O+k6ha4Gj8SbdNPPU7loPqaE28fwu
UuWs1HW3dEWzz7qmLq7entaZ2Ms2wgtkNStFwX+zfanBmJTj3fwJ2Qt2UgN/y7xzYzte4Jo1JYJ+
749KJwNugv0yLi7vZdS7FZF21weeNoVKC/rvouMR2A19c1VPWf2zaMfl09tzPRMaGBogDW3UlQ60
mSt+5WZReOgqWYn0cdNUyi8O9WKqb20wBv8UeeVc2DRnDgsjrqBqlPSAzG9GRKV8knZvF09d26Uf
dSv1AGlNTfmSUZn4r9YG7Moad0gvrPG50/LnsJs1VkNbawZuJE9B0r00ovFua1sWReg2Q/si4u4W
INFHR/bqptazpt3/xTJTjgZWgZAZidLpSenrGXCU5Asvg0iewB7etlUyv0jdno+29Mb359c8F4Dt
8ETjz3YHI9ldaPlYlDjpyJ9918ykKInxhN8jXtRvz+xM1AXWR0EfPX+kubbYBkOpuA5W8wCMGW7i
VlQ3VhdPKuy1RB1x+JV4o6axfyOS9+Oh17Dwx9CbTxq0PlaFPSrXBu6gGAW1gbcPNNv5jiX0dGFF
z+1a7kmQ4cA4iHibKxQ8Or3/ws6fmkoNfZQvphxuzLYc+kOnecGu0Mw2DofWcJartxf4XDSi0LUa
eoOww1HvdOvUKglkqYH6Bt06304OdDQfYsAvW/XqQp5wdihyQF6BvyFfm6FiVMGVkWr5ExDk7tpv
l/56aGB+lqiJP/zFrGijMiVoWdxgp7PSmtkpcJJFQdCt8qO/tFk4Fcq+zzwukr8YysXfFPwcRfwt
ecFb2LjG6o3QLe0whEMx2wc3tdVwSEuvmS7EmXPnAdGX/xtts1EwlZiQf0Qa0cSytQ+VANr1wYhH
O8pKPAJab6riEAlh7yicvr6QAr3GdnMkAAciJIK6Aftls6wL4Es9GRgdSz8DUlA6lqh4muaIngI0
MQ+M9WTeUYZzvlRZ7+rRAsr/piy08pKv4Lm9hDAZIQ9mFm+YTW5gtmo28javnqqxHw8DNji3NOa7
vesU2iWfj7NjAWTmjbY6z20fS24hYVsZmNF3LZYPWaVyIxJZD6i6lbSe395O59YYHI69alGi90kD
43Trlk4vtLlu8if6pnIG52sU437WF7Ufyk7ZR8s11BjhSOnON4Y0mvvATbFsAPXVfn77p5wJSrwP
ib0YYOCasAUIJgHe6X2JuFzWlN5dnY1WEHnaGDrxr7gq1m9emZf295mEgea3z13mc49RPz6dPZ0w
d5kFAK8WzOlPB2iecfC6KvOex7xrEQbI/LrYvz3Ps2PyaOKVykHlFj8dU5oNqqsL1pG+qvObeJka
RfNknK6gmer3yaBr75biBuGzPk1hqiLFjR7u6YhIOujp5MYI/s4a1sim5l/3Wl5+grrqR26ejJcG
PJNKg5nhQ5IiIJ2xpQpYo2x0b2DA3MjdSElzavaFMRr6haU8t2VQpuYBzKObC22zeXsjcafE8FlK
TJQ+m3kv2uuqscfkdqTFmRxb4VNbjNGYmN47MieG1tSKX6NMBKrhdEmzDLSEaUDxqceAhzXmhW6K
fJMlSoC8RYIeCTjaLnKC2vvn7e3zas7rvuFa44mGuCOCDqcjIz6kIzUcqKfEoD0eeUaOdgcuIymU
7sydrMioF3mYB+NSqHgVlxh4rRoBSgGiSHXldOC89v2smaoRQXzZfWia4SZR6BCHc1ON7y2JrUnl
qshLk8Og2bjZsFM2dzFKXN5TYffz90rZ00OWxGkUDLN3IeN7PSuGoiVMxAHgwCk5nVXbjc40GLn3
pGh9jvtGAw+Ab6wz3Va1Xeze/navjv46LapgZM3gbsBNnQ4mchzDl9wun31Y6nucPZf/7NGdv6e9
3nxd99mlfPb1ZmFyJkU1qv1QHbcS7ouwyr6TRf08pk61t7u+S8MFOsFtGYjlByJk0zVSm8FfTJN3
PLC01cP5Fb4gjqVbTxDUn9ugc3d1rWt6CPcE5GPgVleiz6XxVyNi6rsiZBA63bypBScxpxlePldi
GcMJju+HylPJh3TO64No/PHCeK/yIj4kebO/Km6sErqbDTpbrhi1ya+eJ/hA+1ll2l7qzvSVbos6
dGmC4WZVTDkPhyB+p4URFwaveBi24JGJ66+enFWdp6bPxL4IowuXeonkJfOiLRmIFIecix7D6qC8
ZjzrofmjSIyciKbc3jJejKmdD00n5DOlPqgBiw5B2UqfxdRrhwKWwFfqDv1drvrPwKHk49vH5bck
0B8lGX4HcL/feoQrwJF4e/o76kaCFNGX9odjlq4mQksrp+E2sSCM3yoVIDQVNnAKsj1aGDo8iSJP
rD704j4fPy6lvdhXifIb9UtKNDl2lQz8b17sdj+9AmAX/JYJDsK1ljUAGcC2BsN9N7o40WqO811p
Uu9Dw66Ge0u4Kvt1YWprXDmdGmZqIGMg062hbht3pCtHkcVG9mMagTvfg3SQP/I5c/DBCmKw9bOn
J/sClWjnKrNa29q37qSX1r7O6nK5nXVhGJ+8TEvLcEm9Md3NdZ7MMD2zRRwxDi3iewNIdXOdJxQ9
rq0JjZ1rUZmV8bko+EfPHSzngsDTJrpx1wOc4MCv3O9VsXItWvyxaxYAfbHntfMLUOPmwVRBpsLA
wFpBmkFycOtLLpGQV7eL6JMh896i5MMh1LcII5GNtVbCxPvhlJlwjlo/8xALAca37s1STV6ybwek
riMPWIzxoVMQxwI0jua9EzdGHa7VmurQ5Yn/Q09TzdjFwVzlIfCvwY/aDHO9Q66lXf1Q9YVehGOz
JB8dBffjzvGl5QG3Ccb6mPqtUX/v7ThObjtUjZb24zJJ0coPspqro23RY3lYckQlr4pGVQ4t7FwT
VdjZ3TQc6cZ0N3peV33YlZORfVqMZPxQu53pQ2BU+U+3TzOY0Xa3PNo1Gjy7Xhs4k6VXtod8nqfh
SlZaER+bfDD7aCqTBvu4ss3zgxLBpG4mf+mowI3WHLv3DVbWvwrKYkPomXHX7j1Lq7OX2Z4RlO+L
0sujsiqcJJzQ4rTzg1uOcfYFHkj5HMws2W1No9yLWqcq8w+iRa9bUSywac2H0mkd7dZqY++HR3qU
7q02KD+23aIkEgtx7h4dJNSSfR/MpX09+ZkhdtIEN7lfhm4Ue5+NLUNZTsED8qqmCPXR6YMjSL0i
DmcHqno0Jb3V7QphzfIAp0dl151GnQZlg0V76LnM4qsG5YEqBH41pY9BOwp/Xxtu6u96Bbr1rtZ1
USK57VbBsEfZQ8epERlV73awG8OjeYC6XNS2cQ49aJ78bxZlUvfWm82gfeT1ZKt7p3FqGwzAUtyY
Ch2BLyLlzN51dTfd606nVFg6aRagVbt0yXU7mFPABdi1zt62GqM6airw8g96YRbuvcDoGnQv0vrL
VZ/5eRBKPwXFXi01BH170m4zRUMuGvR8rH8kKKOpaOKa/+m7vTdHrduIT4TPddVyO5n2Nurp862F
tkR57zXj8k+yyBStbNl4oghzZFQQf8BwNPbMUAzZ6EfcWe58TDCPqe6XUdeMMrQKgqvYaRUSAh9s
EpP4EasbQ123bRIYH2y90+rruGq6qYks1dbVY1JVWnKY0D5MX4zBxf+2171SNrtelrG5H2NToEXl
VZmef4u1VKVmOBq915hRNWaV80UHeujeVg0Qq2uvbZKGphGvh4ijp+Sj7mtmnRzMxbJEEo2Z5g3h
WLl2fDOO7oRbSZclRQe7eyj9XIbYiSDz2MVmke5Md46prGOs9CTmNNG/pkmnPyw0B5OwIy7k1xmh
2Tgg+W/+G+MZhu8qSgE72OLzsDeHTrcel1SbxxfDEhZwlEFX+ddRDM69rVlpe+co7qaQCIVwsu8n
enfTxmMwRYljym43BC7gnNFsKv0hb6v8XwXU1bnXdd5FM5U9N5y0vFqiJs+d44LMsxHqnef+dJfa
+t4ih2GwvVOj27nzgm1xLKyxhATq9X3YoHKURGabLOiAe33To7jlIy1hV2ICcLRkBrK5i/rlG+lc
RX2hVZ96gIt+mLqNP13VNFvmcOiTeAodr26qmxZLqv6gpzK9XqzSMnadlLMWBrOcJUp4Wq70PUlV
U+1QqPU/DtgBt2Fv4867s2OnSY+WnZt2scdOR0NXHsZocT3AXOrBImDi6DwjTFL9igebc12qsk93
iNIO9kf4eFLdlB16tHco0udDdcj1xXZvsi5OvztlPve7crGcFLF+064jr02cR2jo+bjTltkb/BDd
x6FJwtbnHR2Z6GZ/TOwilk9lAHIpok1k5jgE6uvsGjFoO3r7pjiQBSDSJRQh6nMzmMOVPtYmj7YO
LklUTWm13PZjGauP8K8RTChh6D51NI/+43qzk69JPc+HyUDd6pfEeNmMnH4B6oXSf9kfHbHUn/Sg
CJyocbvc2VuTrcRhpuU0RMJt7emg0dwEwV3ghBnOBcjHq5IuSbqrY9v7XoPxmG9HubKN/dKx1bWS
wWqD2mRNOC5S1nddAeZrL9xscq9rY2Q/w9I23ZA+YtM92FmdiSNYpsHdx3oNJr0XnmbcDQN6Q8au
R7LK+DlXyFTd69BModI7U16ad8laSAUNkLCesMAnFcW8ZsR3lY+iyY7w1G3N25UiXaroQjZkv7rI
QXf+bqSA7oAiu6nD9F3iOzQV8pckldpDDpFFfuDAN83OAITu75yE6tuxdgYn+FhVcHb3rS7bYd8l
CzdpYeXAwSECtdcxSOpHGwjnQG1OBsN/8Zj6jb2DX62yb6OW6voBckClX2dB1//T1q5bstn9qrld
QKYNV1zQtXUBoPg6MaJ3sarJ09ZcMfybYsGQT26PDpDzspDidGsINpJPhZl2t6M2dFlIebHpLhQo
Nu9akjFEpLgcV7rbqha2SZ07VfuzSZXuZQ01KgTUPmY3SuO9GzZBoi5Jl24aUrRuV0crAElULakn
bu0KgD/EKphxJM4Tpx+umkSWjy064epjbMVEaZ9EwAjJF9zp0EhpibCqlf9OoaP1V1CjJfOk3oXY
zpaviVuF4eqpa7zEVpmxrkH7ZMigqCEJXZITffVNGYrqCz0MNi41kXVH/5HsQj/J00QK84V7rX7q
Z5ncemnW/ZBimYejMLzikkXN5s3J5Fyq3IC6kdKkErMt/BSInRU8TdKfQWmnTqh5Yrw3hsq4kxpC
d4nAE8JrBB4YkzTEhQP6ajcFq2g55abfr3pnC5GsnZHeXqflP6UUUxsVs5s9VxQVd+5Ulhdefc72
acQ5ozSy1v1hwTLw5rgkI3KjS5rpL1OOE9pBCKNWnyatH5dbh4fMuHc6Y4HVQyBwdrVZ+j9AZwxm
RHMGttSM9MdUhjmMzvJL2iLC5x5hki7dvSlqZVyVc+IGD0tLip6F+equXIfCslLxbzaL2CE9H2An
TGGD0Ef2VXCTJfsYHY7qPvDLqopMoIvF3lSm8YzG5GiErt22YCcFXTQeOSLvb5oqXdJHuxNO9ymp
zUbVsM0n1exAeetJpLmdpvkRcp1xfl3ZgErDJotNDI8hbWp7zyycfIikOxjeATXgZcF6y+49tHPY
ahTI99XgDFOzU42saaLFuRj6B3vhCvsexElV//TSzunfWbtip69EQZ53uKuDI9hueFSI82zsxvmZ
fkGyz5Yax6I08++9xfqJxaN2oc+1DSgu7DceyHC5KKSatLROz5fs0skYU6k/aw1vhYM7F8lh1grz
k146ZXLU/WXYmX5p5WGRItoR9m5T2Bdi6PaM8xtQ5uWAUwKh3bZVNR0TXUvKoDafEzexIgzXi8d6
bNKQCr5NygGV7UIx8lXh5feI3BHANYA2URk4nXUhDOW0eW8+ezZZRSYh75dplx3GJo5DbXSXI+oc
RlRn8puWafmtoewk8tvykqD+mZmz8twfCFZQaDI39bTKSSvuitJ6jmWWXeswr/b20M2fAV7pt0qq
8ertBMB4debB0lPjIbyt6qrEmtOJd7OnRmd07ec5D/p/PFm69wHvHvcWOo2nh5nK/WAnZbGUR+y/
NJ64ndbtlTmIZReP4NMOYC3iCwWNTfWUZgk/Ck1ZeAzUa+0tsSDBgkdBdbOfgQGlkYnW0t5vWqWH
y1CPP6oGLYLD0lmx/v3CaqzL+2dxaB2YDiZ0G2LuaznTvpjBtxEZn9PUj7+BMemqHeKa4qpNpRXs
0yadl10R5+lzETTdd7qn+R7irW68M3H5/TsYH7ASlWlqgqdfxQ6yJnfGyXlW/eB/yjvTi+IgdSVJ
YOuRdPpNoY5vz/3MmuP4Q+Wfis5Kqd0Ef7qRuragWvsssuy/fLSbW91ucJ+qoF3tKNfJbzgRme/D
Da0fGoEQGMU2SsKriMbpPAeDkoReKfd5mEb9ytZTfDnGZZkeKHDboe8UySUyzpnwhojVuqiIPQBr
2axsQI5dDqJ2nuuuX7p9PXfLLX4v3hIiyx3fg8+SRWTlzjBG8IGaSO+s+UJ7fZtPrJNmqhSwaQyw
3TZnXFmt1MueSeuoARwl4I8bMrwmmnhk7fQC6mGVWfVunpxLjkev6nbr0OBGQWiBX8VrYg0/fyRP
yqLAhn2h/5xNcTF+yGt2xENa2g5okMIx1R79sKK7h+ptRbOrfGs/8IIfoxyd8vsGybv0uspH7Wpw
Y7X8h/m8qbJQp+uQHfreM6Zfkz1KleOUkxoPC/QKPxKQue6gBvXi3ZcEFUhaVejp0z0CoH46l7Zr
EKhqSpZRcIXnjpJ5mE52CVoiKIp7A0TRhWTs9d5hRMBt9JF8ehBbIX03sWNDUqN+HkZIR4utyadJ
k/NBplV1E2BfddVb+nwUXG3Hkov0QlBYt+ZpcOLrERg9krT1vGzuKBwJpc3b2H0OhlQdTb+RuyQN
JtRop+XwdjA4cx8SfDmSaNAClKThcbq4KdXUOZ6E++yOHYpuCv2maxkYKg2b1rXlbvBVSRVLGR8w
lK+DK8lx25v0tYDdZaJJ3h2c+DlcU0DYdX/tpp/+HESR7KGcDfe5nc3hc+rG7T4Vc3nwUmGEC8zS
o1fa75QrJTgxKAsODQuJd8TnTgedfA32pZDuMymid3QbffyZex6gkB7+zvsar/9/LDQ8KOAjnLd9
h1MitvouL9xnozHzbyNqimGN6v913zT1hW/7Ovys80JYY73xwY9vYm4bAMvS+PLPpTtgb8UNHA6J
2UVz0VxnTqJFyYKSo+kk2YX9e35gVLgAzsNr284xtagJ2YPjPmtjH+ymbKiv8KbABaoOENNWzX4Y
u5fYMaoL8XarJMLiIqrDoDzfyCmRPD39kM6gMsdO2/KHPaFU8gi+ODBCy08MWr9KL8PGodtzmCtr
tA9tZbfejr1VGJjjiLG6tVNDsuFHQRW5H6x8b+G4csks88yBo6dIhr9iaCE0bzt/WSOboqkm60cq
5I84LouDM+RpZJWluSsSLAjBYtqR3S8ibJOpjPopCY45pbvd2yf/dZDBqgoUJkYdCB642wRUZnqv
0nTwnxHrSgEeDdOnvh20l3l0tEvVp9cpBwhI1CIo0th097eQOgDmonJ5gT0XdCBuY8PqruPUyQHd
69q3xZAF+prdpVO9ntrTKEqfCLw7lQN68yQBp5shXxKvXNwh+9GZFs0LmvDPCp+KnkeVrdBfVNM/
b6/ouQHRn1ttEtaixdbfiQrXmCa2nv8Yemf+DoC33wedqf8Paee1GzfStesrIkCyGE/ZWZKtYCX7
hJBkiTlnXv1+qMEG3GyhCf0fBjMYYEI1K67whh2EhuG5qeXX88N9BsfzDyS+gJoyubnRsj7+QLi3
Zt6YpvenCKzc+JUlkZqvqMZU8mXsy4Ej5ZRGEdj6W/W+e1kKrBWdwayVXU7Mu2mNKgJJ2QVNvNU7
nOifc6iuC1PyxcIjAW5zjxODQL6cRUCD3Q8icCvrt1tq+TrTCbzCvo6ppUTdm5Y0llP6IQ/M+Zn5
Ymsj2Aq/jNwCytecHi1VcTFir82oaLwAV4rUq9Hu9WdZCqsludLTu4699SkrSbRJcDL9ln8CLSnW
w9hHN+2PbAbhqqiydpeUVeykhO+Xhi83d4PS5CsvglTy3a9kNIgUAM/wFTuhHeSYFFRd48d/kBQz
hQNKKV11FY4gTpRoS9K7X2w2RgNNBzQTijJ6yLPvxG+rGboq+oNtpqyu0rrocS7UEOK9kUKMHTda
nenD2otR+9rEUWeZL1C1++ucHqzr6Korf8gIIZqXQ94WwwYdSiu8j+qKffrNaSGXAlttYoJEmfKk
FBxgi4lbSe2/BgOPzirDbnRNlDy4G4Spl/ATJ6s/RSrIepLCksEC5jielTFKSmyebP81Ud3oqjWi
eGclCX1ypsdpM0k8lEZwJaq2XHhiT+6aqUxEAYH4FHkqGBnHA/tpT6WMwt5LyPvwQoluvGzbvL/N
46J/gRqyZP/x9XiAuIjDqU6dFItSU2RaH6kvbpWkezXGrqvt03iTIphXOB6qzAvVqa8GJINBO57m
DE/l7ANNN+6CwO21F4AY1svY9sZNGtMdk/E9XItWSxeew9P6CNcTtk2c4c+szZwvpSL7ZaOr0puV
lI2xzrqiJuNRfVrgrh2kl6L04/Y1VgZTlw4+hOfsDkR0Xf9KxVB420CMbVHuE6UfqoW1Jh5nNY9u
+okDDFeCR9RUTuOaSvbCskaN+Q1UgI94sGpXPpEUWN7AXHV9aunulUXtZudJVjxeayW9BNqCFcmd
FOq+/TP31GSNCE1qrntFT7qfdd4gDZOamlzty9Ts0kMveQgNxRCtEWAEFKXvxyrQgn2JdWe77eQ2
kZ5rtwH+SKFSxBurqf03QazgY9NTE513rRKkd1GMDLy/ggGaDuHGyEVZFE5K5/iB/q00PNt+bf4W
OonxD0ULtN/E5mH8Nmqt12xCO439FYCF+NWvazNw8tTEdi/HMXRnewUq+13bD/5NoZaUKupc8J+u
dJlkBPU9uqDdIfMMPbgzw7C5Q6vS7fdS6ia/NPBMgyNNOKb1EJq0AaWozy8HtVbvR7uqlT9DMmK5
lUVREl63dJMuDTQhA2ekoxhPliBG8lBpvSwfrL4C6+aMFbjpdWWI8MqG8mpdaJ4lGsf0pBLjlLiM
cFAOcrs+0HTzi/cqoXK0qgqlpJ4/qtldCB9Zo0kfRPEVfkJCZvls90E3G/xdKiUbDEc3Ig35oM6X
1kEGNWCHVLN05SZJb6+CzszKe6MYfLnbNFqRR+nGcNHk9fEC8nxr2wNpfx6lUNbeIr8Nu22QUOXd
2oUkPrTAHbMEIpNlUzA3OiBR3cIDfHItTuWsCfBNfAtvdV7WU2xPDpJcHt64IuqdH3fNNtBqbztl
1U4J/g7xXSy35aCLFlKAk5FNSGKAaOmjUnLhGTi+FzMDaYBkaLW/RicnJQIT8IrWIOiUW1qV2UMJ
Ogf7Caqfmb2rsY2ncXD++TkpHRB4IMqC0hS4wYkod/wDhqQP9CRJvY8ajT7vVli19Sx1ykgglpTX
cM7D8HIs3HIT+k3ywOs0LFxkJyEXOFtqBzSyyLzoNs8CEjq3SkriEr0S3iu7AE8bb52nQyoc9Et+
ShjKWTTT7XwJNDm/sKkmog1DwE3IPQXds9wrtoq6z0vZeB2QcN8W41AcctXKdzHqoygkFjhgnJ9p
bXYp0gRFdQKZBvp24G/nXo5N7KE3bPb2K4pt5giGqI0daXqjF3TS59HkhHoHacsrhJ6HQUnxeEVl
ScpHXln7lUpR4Gh91d7rmZe8A7rRvymMhvwTAgVTPEn0ok5eUMdjqYPmDoHaua8yrlD7sBrriyoo
ZHRxkWcp2kUp5c8A/N+X5XNAYEmQ/zgshDHHAyKJHceBndm0PHX/1mzt9tq1ICG3clcfBozfPMfN
qRkkZa4dRJG/qHUu7c8v5ElK/Pkj4HQRR7Fz6Swf/4iyVXLaorH9mhSNWq5dY7ScgAjvwa/b4aIb
LG3jG2H01vWe+676Y3cd66mcOHoiW9vzv2V+f/z3UyhV0x+iZjwnScdpI/dj3dqvuW01xsFu27R0
2gZTUsfuULFZC6UYaT9m4a3SDN7t+dFPtzTLj47K/x99NhEIcWl6g9zna9GlwdqorMFbCX/Zrff0
rDKORVgFBZ0axJxsNQi17+y6YsJjNfql2XByjLHWdzyN3aUR2ONCm+er8cCuwH/GEghI7uxOylrL
GGx7sF77TheoufbYnQ9Dt8IhR/tTF2Ww8P58dWQhbxAZc2iBx0/z/E9S1k5I3j7x7NfYK/UbtS+9
36lv9YdRC+MlMtlX30YnnVLDRDYiejweKyqJCEucj18xqjf7XdYY8WUmAmt0pFiyse2NdfHw7W0C
7EQhu6Fsg5jRbDo1Je0sKczcV8lVGm9V0b3ytnLEU75wxX5xGibbAhaNTiWN2lnSl+P9MeBQ4L5W
cp6tstS1Adjk0sbAsHevlkO8KjK3vA/Dstqd/8QvVnDKMqDvQzWgLj1bQbVGgFMrSvtVwcbd3o3y
GOJapWnjRu6B3y1EDfM3k1OPHCUJPCKKKH7NWe1GoNZSrHjSa6xJWjUVZIfYqVTDf3NzKSaKqBPH
E7b7fP4jv9g6XPIIQFAZY5ee1J1xU6HCrDO9bukhNJG1e1LF/iBhZLDRo2bJyuer8eCqQIwhhWPM
KXb551jQDCxjRR6k1wkfcSHBylm3GSyqjWQF4ZXGLCy1279axkkHizhoosios2Wk7RTaLhImrx6a
m94aVq27klQjTFepH7oLu/WL25OxyJQ4+p/9r+PPi/XOr3K/dV9TLW9UGska4CSlH+WF2+Wr3ULc
Qb5P957tMjvxdlsWIhpN99VMvOYwqt2wieIouKBv7V6ZxRgfymF0Fx7JrwadDMgpasPDA7Nx/HF9
5mZ2VDXem0SmsNListvgI42hh68U+yZvtB+5GoQLp/B0UPTSKGaqNFBR05jzDTq3lQNXNry3JvCh
xyZ60dIhgpS2tXqvuErV0s4dWODa+vzBOF1Jxp0iIOpa0IDmxjxUrMve803ORFSL0ilYCEISSkYf
58c53Z5coGg0MZ3gbejTHk8qrmhGUmWN/9Z3pn0lhmRwws407jRVsjffH2piUYD3IDfgBx8PlXhB
FGI8GDBUl1wNkhre4y0Jthkpi29fK58GjLBfeHMnWM3xUF5R+RW0Dr7KFumPRKqkQz8oHIXWv7L8
Ktue/7IvNgnaHDwO3KGTmM3sVtHc3EyaAP5OJVf6OjD7+tmWRHxI7DAAfilUFGizJWH2eZrFJNJB
QSec1gVlvvk3gm8pUy3NgjdZ7rqdUEN3LXBJdYIhEj+pMNfwDHv1EZBHv7Ej2Vi4ar7aOIQWUyls
Ym/NtfjdoBjMQkjBG9W59sAzGa40M43vzLENDuen9/TSJiugko00OmeB3Xq8mnpmtfpoFMlb1cei
2MhJkEU3FpL56gMVqvrWyyFdLwlPfTUotTAOGskkoc1sTZM8ioCwZ9mb0kHylfExvqUuJK6GPvX3
iGz0C7fbF+NRJyBxxsCTVG4eaKS2MZbAn7I3UZq6AxA2QFu0q+p1N3TaR0iZeOHFP13A6RWkIYXG
HkXNeT0TYFCYek0fv8mDOm6tzDMf2kBgDKS0o/rtzQLJDsliuhFgPKkWH68gYUTmd10evUkunYL7
ISpJ/13bTaRDBl3g/vx+OfmyKY9TJhj0VPw+mUpUJr28E0H9Nsk8/anRPnIUAlQeX0m0/4exyMxA
SEylDophx18Geiw35DFo3oSc6aAEkLXa8CZC8KikYKkFcXLPkIRTm51yI76MPPF4sFaDs1y4av9m
91V1JdzAWCFAqV/3bXho7XATqGm0cPZO3iHQcuDKwaepHAN7jsjMcstNYy9U3+RIJnzBE6+QNyq1
woW873TNJlIfZuN06qnSiel4/BOY2VFbteRp6ltNjwJ2LR4jF37vtvUqlu2lKHCap6OUn/WasHbw
T9Ffpgd8PJhS6XBeGjv+G+uNAPyY6g/wQsPV2McmANAgXUFkszdepKZ/z2/Nk2oDMqFILEwq1+jP
yiCUjocWvSGSpmzLD0qmxkuA0NklmdVwV4SwjeLS6/7miAfeh5rSX+A2aT2qydAtzPXcKmzCO5sC
rVIK6cQ1/Hn8I4JU6t1s1Ot3IaAJbEYjdEtHDxqvoC42NMibBDLaR4j9aw+SlviA4gah7JNOLyNq
xon6UkcQKQ6xrGTydmGG5jtuAvjznCFUS5aMgMXsx4kAAZE61tV3xIrEXau54kUCafVMxbvEwUyB
ztZTPdoUZKKXRZi25srWJWXiNGZTMKG1j+UY9U9g+JslRYaTFsn04wCQTg5r7FTgw8czp5RWXLfK
qL7LZW3/COg8PSv4QBaOWlniuoMj2Dl2jayS01GuTxy6E76/bsu829eaD4XW1wpfX1jP+dMx/SgS
YSIBspqJrX38o8yWOLGNDOV9HOL+XS+U7EOPqapqrNodYmVLnmdf7B8OKDXqyQqT7FubR+IQixJf
6c33MCtl3Ci6tEYV0Uxqp/Ar7zqr8lS+Mv1BdrQ4bKx1xlN956Za68APTP6mA/HM1lfrJFyf3zyn
M0Hpd0rWSYDAdM/zEivO0JVoFPdv1OgvUmS4tPvTtrtyTbQbk7B8Pz/c/D6m0ktvHW4+W42EZF6r
dO2mglWjeu8ej4AzynjEVFIhXZZ5VR86kbYXWmf5m/ODzi+vz0Hx7qLCD26Xyu/xakOX8+GYMWg2
Almtha/taHnZEAIz5aZB93TXozFzqDwYvedH/mJ2uaOpa1PonsDKs2XvRr/Q9Uby3tEp6n7ntZWt
/TAQl1rTR+ve8vfnhzuZXfgnaI5yS/PaoUEy+1AiJTkIwjB85+BUiSMQ1nrrRTNUSHQknUNdC4Ve
XWuX8sz5U4QUCLM6FUQAFZwWhBVcaxpcI6L3MubowN7K1p5dujpev7x7392xDEZrE2Y5odikXX28
mnlpqq2VNtE70IpgcAo4rdImFlQ/wN9LG4Q7yvybwRjfRx0f4pIAF0QsMbvDIEmGNMrb5F33vHRf
upZ1CRvYPYwBENbzS/jFVDIUAFweGkRs5oytEVJ3Hsl58u7HarBJbEXa9r6qptASKRAsfNfJ9py+
C8eRKcPEHGOuQ0IVMlQkbMfeQS/6qyDqxb6hGbUbhla6SfCc+7+Mh1CNRZAJMHfumCPXoJpCJcje
g1D3UITIs6I+yGqvX3plmklOnmtiATp5cvanT+Q0TNcN+ND50kU+PXkpMpN3Iwz7Wzcs8k2ZhYZT
NhGAG7lS66tC0yeb5LxbCpq+WEueF3SQ2DtT4jf9838itEEnYfCger77TZ9BZ2qLbF8VXRjQ6U6M
m/Mb54u1ZDDSEu5xYvk5VSNNRZDEosrexzQSmwz3+g2Qwn7Xosq46mBxLtw1X47Hy0nrdMKSzSc2
UdXGz5M+e2/K0NhTkIhwCyyTGx6udF/xzC+0A04nE3Ulhbou+OjJfGg2mUWfmF6XKNH7aHbyXeE1
xZoC83BDIX8JO34achJEwW0icf7UPZNn96iSg+8kWIrfPavIMeEZ1RjNBct4sis1vMUxHs5YKBcg
p1pxbUBf3VbtWCy0EE8nmB9Bg4DXAx0SKlvHu4eq5CCHQ8bhNMdwp0dZiNxEKv6afR7tKzv7LlqH
kfDoAg5L0YBS07yeja5xm9fSmL5Xg/ZSNUW99wQPVz6a64BUaXt+u54uJ9AwOrGUJSfr8rlsFRSh
JhKu1LyLSHN/BvKIcE1oBwdNtO/fHwkkIWEHzX3a27NYL7Cxyaylsn13OzW/GlXb33StF2wxmy93
54eavb/AupC0BB0LhEFBBmxuxzOMFVIdUqJ+eGmmwTat1A1VNe8x9yrjkFi6t3Z9uVoirXw56gQp
454TBNjTRvrnmukAana1XysfEB40bVNbhfpYa3WzA6Ej3kSuxk8NIivK9y7z6WMphtDiIZnn+Z/n
n3RmQUQrtfoxqIOCC1fqijsPTe5bP6lcxQmjsl14+adn9p8k9L8RseKi9TzdAfNyqNHjH6N6qfjw
e7pIXpONj2poSgtVntm5+2+U6auIMWCHz+F5SU1hMk0V8VGD4zkguAJMspOgfmZRisvkoOIb+j3c
GkN+Vud5okgxibdnd5vVN70tJZr4KDJctjfTX5NdMQRQOIIGkNRIwHF+p86O338jcnvDXaBKSG57
vGfyIkUlUI21DyCIwaayQ+MQ+KiVSq0mbc4PdTqfJFv0AWiT8QdtueOhms4OJmcu33NkbygHEGJj
sNarzEVEXE6gTojm9dsjoqxGQiw0oBv8eTyi4llZp4Oc8RwtrOyLxrJvQ7Jeex2WGkTfCgO3hZ15
egSRHGMeeeZ58OEwHI84uBiQRhrSHU6joKv2o4GIghCINHxUcW9t8DvzXgRouPTl/JdOD9HxiWC8
SXWQHBZq9hxIbEe6b9hxibAqqE/5h9c3/gGVMMsRRe49eUmk3KB1g+OJWWmXxiCbS67Tp/sI3Uq4
TryUCE0wBccfXqt2a9RyFnpOpGuAT7B0vGaWoXBr2RJD5OT4TzqowFymsSh7zc0+8zTrJKkyW49+
C/opILZR8WnzxMu/u5oMBMmG/QONivM4rfY/F6rZFf1QtnLPjnWTMdrY6O6r67hGxOs25Uo0HBB1
tXfRqChwLNw+nyDcoyVlcOK4qXJIn4J77nhwtzD8Lh8FW8mFvjRsR6qI6qUf595NkAiEyGLLrGWw
4YAN14NUyPaF4iJNBgtpzFZF6BmpU6TZUDtq1CVkgb1CrBI6aGwE2k2WoKu2QrWj1hyQsgbmuGhE
BC962GTSrVHmfnqhh1IrQ7THLM8RhjwQFys9Ykm548INDfqVJjzrFaWi9NlPfNQYjdEsRbNxx9IS
2Zoi0AhfqETr4fn8bj85ZTw2kzcS0TRlY2SWj6eGinIh4l4onmPYSXVIKzf5IbQiWfl+nv4hEeyf
K8sql5gBsxSCrhEaC9xhnHDSa9KI42FbHaEZrUpUz/GhEFWHrsiGctW1KPFdxnlrxhdwpbpLFN3y
ZFPQBFnKI05uUCgwk+Lw1JmDmzpH3hjQvKD3dMJHiUq1Bwfga00dGyy/vMrstHk1NE9fuLVPPpox
kbZERYPIaSr7Hn80SHGEdFr0lBxNz/5mWLldp+iT07jt7Au177WdDrp/a/SjsXACvvhaom7Mqnl6
JzrG7C4lPYp0O0JL0RnKYG/WXhHtPVUdvbs6EJV2lREFJwux9snOokdOMWoSAIVoBenk+GsVT2vC
hkJhCAJX05waJcJ6pZS6kjhJ5+UrKZfsHyUAFnfhqvmsrx0ddzIaMJATsw8kCZTf45ERS8rsRAgo
JrXc1ulFTzpZlau8EUr8VMP1B2GsNUq9t3AEDOqVaQHfueqNIG1+mGnHE74lo0bjokT38bppRsl3
lFIFhp5ISZOvLbvWdj7BKjy+vEI/miAbwTcHKq9n/vWj2GjWGuGxfDAFySpiS/Ts3Eu75jSrjpSa
SoBfllSNGy1J5OCnEVFkWaNPXebrGJDjNyW9ie6483CBJ+tB55JC/vF8RMTPMnmP+tTZzVpXH+zY
d5Lh1/cukvkgs0mPmq4Wo+KrT+IXchmS0w9OcG0v7Kn5Pp4PMksiax/3b13y1CdSN0coK0+6KIOD
taT/O9+6s2HE7HYyTCjZufT5Ld7evJN/DYelL5lHGfMhZhlU5uk6SQRrgtCAf6XUjjSsjTfvvn5Q
784vzPzWmY80u3UKKOSmXDKSch1doMKlb/Qf/gV2LOeHWZqz2UOigvXP4N2pT+6PdB2u5V841d/8
b0PMbrGg02pXcgP1iYt6pa1dx99I2/NDfLqY/Ht3zGdrFnwFWBCJvOAzipfiZ7HbBrAOnOahBaf/
N5Cc4Nk+eGvpgFScvlQRnWsFzM/pPPtLAqmI6o7vC71dqe0rdzUkN3JVO6WkXyiqgx7MT93aeOKg
CMmR9AJAzkGSL8dqy29ed2h2GPeIs1UQjM9Pyzwknc/K7AaRAe+Hcc8e8s3XpLut0t9NuXB/fHkg
eC6m+jO9kzlpU/WJ/NDgYP9Ezn1yofyx/3hrb5vtz3/Jl9v0n2FmpyEbwsD2I4bJPqJ99jY8S4dh
978NMTsJkpHXIqFd+dRsvM20TQfnu9H053r88xWzk1AL6ORjPA1xkV95F+qhOERLJ2G6gU5Owj9j
zE5C6Wu5WWqMoVynttNegcnCda18zUunEavor/z6v03bLF6oPFuW6oTdn32Ml9KjuEh3S4s/56X/
d8L++abZPjYjxc8lRKWf3D/5lbrL/hg3He/2RVtu60f/QRud+tlfMGdZ2nGzh7GOsr70A8YchpX0
ZBRrKV/Z98bD/zZ7s5cxzb0YhUdmr9v0+/82nTicH+LLx5eiKfEy4l0c0+MwAoedEZBepD6Z5UUm
/bK0X3o3OqL7/b8NM9vbcua5cTgyTO5vbH0XRhd5vgq0hUP62Y7+d3uT4kM3IvUx8BYACzR7gGsT
3nkZy+Nvu7L81FGCvrl1gTe20MQhpm+zNEPXDiWsYC9h1pGuI5T+PoKo1Ag7sEJYqDrMJxdABrir
CcQK1IXW8exeGrq+FGHtKr+tKMb+Te7T65IImXCtEA5paL8QSU2zePz5kxgOHW7EgCiqztlJKK3x
cyLb/+Ppia05bhjEuDq75lJYOH85iP5JesgDwK0CnJnL1Te9iyy3prq/20q1Cn8F1q2RL0iMR0tZ
0ayqvunYBaAGmBwxLkj5iev++cj+U2iIgasGXhnnf0SR6CvOXSqvLAk3K1MfsQAO63xJf3J+wMmb
ebKmOjGiFwJ3meNzUVOnAnslgpdKlYLL0Y+CawNPwx8IGlvXYzZmVzGA/YVi48n6Tf5gisWkIkxD
a2V2GBMRy72E8DL6jyooFKoOO4wB1NX5s3iyeqjiT512gNzU4EB7HX+alFsIridK+lJKhZ2vkODO
ftmTpfIOiEmy8OKcfhJMmMljE/whaepc0tLKqQdifJO85EbaXJXYNt6mhb40cdNqHG18APATjExB
UAhKwxxqLLlIFWmRYTwEftZuc8nQf7RmoOxDL3nsrNbYS9hW5I4kKe1qbNpuIROf98EAhtBItMhL
4eBw+OYO2LocR4Xke9ZD4fMsQHXtrfLF7GWA42nmNyjbWmUQgLUeYfHeI26aqrZjeF4kvUcx/9rC
pH8CLGfzQd0fDT4gpvzNHOLNc+gizK55j7WE9jFSIFFlpju9qVvvNkG6w7ws61RT1nSgy2rlIYRs
O7LG7vtVoraQv+Ph2wzuqkI9L6odA0K2UTh2XBnVRaJWer4m3a3bZDV4FLf2g1aF2jetjZhS+iJw
HUFEsX+Y0+NdWsQ2tgZdpD0MrSH9BCWMqHBLd/aptBKl3SKCkwGCOn8yTg69RVOP0hRHkCYRwKfj
MUs2sG8ZifWQK0waRU/XQQrDvEBjXhxccMI/tMwsFl7g073LmQdWxNeSyYPHPx7UVbs2HvPKffAr
n8ZXGWpVjJNmJeCIN7Vl7uJOKMMhSFo5hRmgpu5a7eAwL9wK84zy03EYbi9gEE4kOMnjn9FOaZgG
xfrBGL1q/ImiileucSA3xMEHdVasx5J63oYKTU4iGCauvhDsnFxLk6rI1GGhmgYJY15aksNc0wNZ
zR7HaAg6mgJh32/1wh18J20Mb+liOhmOuQZvx+YCAQTgdXbBW15p4rZhRo/xGMfUfKoUBrwUQit3
Iub9/vzOOpndidDCi4lkE28z8NDj2e0iSGS630gP2E0Nt3EjmlUei3SXR17nWCO1pSEO+zUFO2th
T5/eTZ8FQrxzpj+A8s02NVUqHX2YuHwUfin9LBPbvtLa0P6ZDY2+4qO1SxEl6q3iav5PTfE/VKVO
FuKyk3PFizbxBSfCIH8zZwzaehJpklcQjfPYhJMuX7TJ1S7623V6eqEV3u8A3bLN96YcbW/a9GCg
iIMw755jdnStmyKKRn8s8yy9qeiC3nZJp7W3SIePH51q1sY60cci/On6o7vU75kvOOVn+ttsLPg1
PLdzJ06U0Yuotbr+0chM68qNKUO+Vrlqx6tAhCVdA9A8yW7Q6m6XDYjifnfVP8vfPIc0AfjrCcrF
bT1Kn0YwPHYkR8rKD1XrIo2sJroQLSY0TgZ2/WdaqfmvsKiMi7QdgleRub2+cLvNQ+DpdwDNh1wx
IRkpVR9vfElXOntoCvmxqGp3cAgS8nLXqXVcIoTneSCLmiRfQMCcjgnwGJkAhv2v4XY8ZtMnuDwg
1f9oY42yrrXWvh4LG+mRSFqD8lnSDp/vbnBhOP2ga0LSISM6N7tJIr0e1arKy8dwRDDEb+vuB+Ie
41aybU91CjY6Gr9J9ff89p4HVgIWAi8U8qrsLt762bH2Il3kIOb1R9FgKz3JXIZPujaIpTfxq3E4
PKgGMhj9pNm7kDSdFZTo/nBPtlJwMbpSbK4StSy1hS07v5D5IBCZ3MUgQyZazPTP/4nxq3qwkWlr
lEcv6isnUtxs06EB7/iyu2RheHo4GYqoHkIAUFfgpsdD2Q3USUyWlEe08rMrMZbmZdNpLq1Ztihs
hHBd+9n4GrdIHJ1ftdOtCeNu8qEDAMOazVHESmWbaJaq8iPmaeY2jUtTviiIOCynIHy9Fw02St8e
Eeo/rWC2KAHhHDLRRakcVa3sPZp+VG1dw6y3tpLaGwt5E8eEULkA0Tg5DQBOYW6hwQjqBZuv2dx6
Kd37IW3GxzBT4105UFZKgfeuZM7IwUtkY5NnzfP5bzzZo2CGJ/yCNj3nk9bm8XoqbQQBvUzHxyiz
pesoFtpWVEO28KB8OYoFGgsiOgS5OaHY9dDEb7AMfLSVvl4PRaxhOeT3CxcmP51f+2/wjuDUhKnD
jRePRFgrsyxQb9OxQSojeHClUkLQrxwwLDVEVkSvvVEElez4EewI3QGIVtihI8LAT5/HstWTSREe
BPVfcBbVsDe62MJmpY59XG7DFLeZVQzoyn6lFWIOkWMjxuA+Czt022Il+UZX2g6A60biie4NY1yJ
sXOT60pkDXTitK9qY0fju6HQFcJAUVbdUPp6tHYxdh16hHfNPLn0chcLCofOPJXfXVWxSfxVWI/C
oNpuYRl0wNkFLL8DNzu2AH+USUs/XsRa3ur7BhNgTDqGTC0Uw/FBSEcmlUmUJ522g6RxZYc41PyE
wyHKbo2gUF9EG72orOgSXTI/ew5CNct+oQ/nB+EBgzcNNnRnyC6uSkPaD57v5IqKjY/jI2VTSI6q
5jHmNIrIWvIcqTboB3Z6URyobCjh0xiqeNo7votiheqMXe4bDZkS9Yp9IuvDeF1XSCHtyOqs6AOc
l411geah9Hjt6kND2RPLwnBbYowVvMGpStNNgFsMiSn+hWBMZEDn7UXHC+JuSb6N8CPr60jeFqj6
dCu9GFvjUSCeVDhCj9Rk2wfZKN9YnubXV6oX6wEuNiJvIs+JhT/JxIU1dqKOqUVN/LNW3BjAS9/g
7byHQm1Ke88TdXungYNJ0C7mvt/YvR3rN1GJR8tvWabQ0q+UMEGGYwVrSRMlmyTNvIOiStk7qtn5
pFyr9sHGjUWnb3UPh5edbaeSvB7Uqq9+4StYpbuBUNff5dTlh4Nv5HG7znvhhus29b1qbVqSp606
t4u7y8YTpbbDpsXuVmUhsF3S3DYvL7CaNKxfkSU11vPgDnY5rsIWuMuml+LMWwVl4+s7xFsSH3aC
YbVb4jE4C7pVYbIbj1bZOgP/72DdKuBTopUd4HeBwAwwZ3NwVKOzopLNjoXWBkGLAnM+nA7r4Uby
JWm8oCPl1ddd26jB71atNH3XuaBJHsY2FrjFe3HfOQk6fOOLF+Kxt8FJo0lSgrpqMnCj+FbJ99Bx
gE+bhvANa6OZOTqcqJNqYmsYWM7/AGipTcRWo0W4xfEqvZJTOC0DdHHHapCRckTsVuU9P8HqDj1Z
a7wPi9aWN40m+uQuA4Kavxek+REGO0ib3AyWUujyKkAVCyic2iHxpbL9MN0pRm3IVnlk6kO6kmOl
rNCpJypO1iydCHCCG7He+JlrvomHchy4rfun4CdhzCNhrebq67jSEOHoitTtX7S2712oOcJDtDlJ
uQh+hJGbeAfonYFlrLK8DuvJRUpOlXsr8dHJ1EAMEAYFqReOugMLteFlVVJPUvZtC6T9bwp4Iqj3
kRoyH2u1ICP6C1fCCjYpDCT79fx7cfIKI7nxn8En2RjV0llMw8eEWLzF0r0SVykYMBlI4Souy/6H
EQdcOHKaBwvP4jy6gaoMrJZrmxwQ+ui8nAHKB3hQKSW/Q98s6rXrqXa5baRA9G/Iqejmx/kvnEc4
2hQXAski6AanAZjw+EVMQ4wR7DIqGa6z7VXj5qX/Dm0htS6jsuXOUaPQbFMWfqyrna/qvfL7/C84
+WAQT5P5uQ3QFub6HJ0CpD/PuXjipxzbtifbF/7fXraqW1UrsPP79lifyj6TXiPw3vnLLCqMDIfa
DJ8aVFv3Wa736pq6dN06flJYxUIMdzK3uHqQS1P21tDGQrbqeG5VbZBwbmuiJ6XLcEsD9Gbf4U9b
33RBkuwwJFR/E+ZG6jo34+zp/JeedDhAglNIQLsBaD+KAPN8KtB0CfPkpH5CT969z42Q8sW28vo8
xz9ZSrVmE3tY26/w0FTfsnLweuhN8A8ac6WOWq/ctqYr9Qt168/Gwr8hC8qJpAZMBwQZttt8Sqok
gCHplfIjmnOtCHY+ClLoxqcWkckNd1bfx9sa8LNGQSccTWqJoV9az15qJkDxqjauMuTAZZxvVnaR
Wt6egmBqeGss2LhjRN4tKmCebE9yYqr6SHNN6q6A1Y4X0ZaywRNuqj73CAIau8QsInXf5TaREBGS
v5RxnFRhJqX5/8feeS1HbmXp+lU6dA8NvJmY7gsAacmkqyq6G0SRxQI2PDY8nv58KKl7xCyFeHQ/
EVIoKDITmTB7r/Wv31A5UhVD5V81Lu+PJxruRDFb6mORLqZxBfyuT2HkGm29FVNTwJ8aY5aHna4r
Xar5DktQfBPX1mhspeWQPvnX99FP9zCUX4plyJMYR68f6f3HmRpVjzvTEY9tGzkbLc8mKHO461qp
1ob6kgzbaLGaYFKy8oMZ1c8nfvUC4R/sgCCOWmfVLRdfETW7wiNtGfWmsSTYJ9eRZ2Lpin67+JtY
AP7NlNGrfsJe9UXnzXnRje1SUPo+OouTHdCTiYPdesqdSLr0YPd6/jfpLBwP4y+N5Z5lCNjj7MSW
iia7KJ/aR62rIqKO7KG470QRybBrKl367WKhujOKyPxgBvHzeaUFWr321+cPcvwZCjEyxl2X+unR
EgTPHJvUU8pTIsolDZ0Su+4Pzuuf3NDrloYBPip3XMfPTSxKBmTFOIzyUUH4pH4WaUvd3jZuSeLJ
HJvpEYQAW72K+I0ihAXcTWGCS6QI3EpkH4EU5xs6rd9q1sxHwTwZ5vN6cv6AHRRZ4SbZMCaPKz01
nC07OrTGlXSMIAbT2v/1s/Pzmaa7QAYIckzdwhHfH2yKdBy+29l7dLFM+IIEQbtJaxufbRX3y7u/
PtaPydG7lXU1WKd2RX2AAyK83vcHi+yy8+xeKo9FV8b0VfjjOq0IsJ/1mIRWdV7MtxW1fXGJpZWq
kP6K+cB93TDOu6wNJY47hj9ryAUxMHKMvqhpM62x0wTGunvZDa12yuY6yY8F1DWM1AkJs74kkzt+
+usv8tNJg/JPQQAaijUIU+r1Cv7hCnUxibJOqWoPDHKc5Mi90Ty5NIUJHgWZrYR/92hYWeA7ilX1
j1nG2VkzCqnik1vYD6aSWQ8E2kIrsxVr09S1+8GDsD5X7y7Q6pqBrxkqm9Ux83wWPuPhRiStba0c
VG3txuJQNEu7L7BJDxmlmH7KZT2w7aabeDGrv1tXrobKqxE7WRDwgM8nn70FaygTjfsQ0Y8IJkZe
mW3zmCyVizhWPeWD2uenBw153WqTjIppPe65tKDH+xTIR8XH2eq7wBwWI0j7OD5yCloo3WX6Ac/m
/HjcNRCcmVUzhAfMPSeQZYJIa29U9ZdBt29cd4iPMrP7z2NVPNARfZTI/dPRGE2siD1aaaxy4Bq/
v0nrduwyZgrTK8IBZu+LVMnBdSpP7HSnFvVmxp34I0TwHO2BrmKvVfoqiGFFPdf35UMnxz5b1FfP
i8obZBblRZ86zQcPxJ98M9Dp1f5k3fFped5/M+JWRWm6lfqq9NFwbw3WtCHKIA+rGdNGX1eat7/3
AJLLpELUBoAH84e+cXa8nrxwStIoeyXKXPUbL8k3wzAX/pA2ywcFxc9fjSkLF43HHfiYcu79VwOI
4tzKvHstJ1vu1HoZdzQlp5oC8oSj0vA3e40f7Hf4PKvOYVW9nR2OIjZtZnuZcdsc12QNt9vGZpwH
dmV/lDO1vtUflxaLIh98en0GWDqxE33/zaZ05TQ4ePK0Tl+R014sB4E7w2VCTPL9X1+vn04iF4r4
AazN2ESpWs7KU1xo7dlYrP517rz80cWnxY0dUZP72CV7GdsfbGtrFfT+m62PF+gmeDQb6flNb6kL
/AQUMq+xUzuPVqpaYGiTOhJs3TtTucFnA8rrSj2K/+Z6yRASWwLGYjxya37OWd1vjrU6L25ZvHoV
u5xPFRf5C11wMA2kQn9wr/x8VllPmGUzaWb14uZ8fwGl3QzEjloz64nt7eMqG747KA8e3JzpeR9X
H61fP5GNkb8wZ13dJWCkwF06+3ZAXEmOyEl5weDGnV5sKG7LQXFSEWmBm8uobANnmbNa3yzEaIyH
ehIETZSNqJLDHFk4EvqD4Gb0697tirAbRFp2hIKNZdpdpOwLuq+pQlV60oaMqND8HiMhJ8hTbI4V
kkdlzwAFG5r6Iy+s8zO5ckHwNmIHYISNku6sa1BbrShmG+PvOdLmuwoEc597c7PBzCl7srR5/ODK
nT96KIiALH4k97CO0be9v3JqXyuR3kjjGTOjNIAXMvnk3Ge7jOnXR83z+Q6wGjaxda88M1YUxGzv
j1UJngGTVvgFq8fBfqtVL8VWLJ7jXsnDnpydahsvDTCynlrshsEgIEFOvmhWsWjgdWtURIBcLTXS
sIXTZZLHYsreZ/klr+CDE/MTAGFjWwI1hkZ/FeNCt3r/adk5kyGP6vy1N71ufNMbgmYRqA7ZSE43
WK6yMZJWzd6GWCFzfupwpr+NCbsug9gtBRKllAlYU31Ql5wtKIAxqzsPmiQebiKCzuuEns5oURS1
u3MqChHdGLwtcg9wNtWNNxlWSbu2rorNXy+a5z3Qj6MiYvUc1MFEnJ2DCEUs08jOre4OUzC4OemY
7PPSa46VDvghrXG4oIAYtiardmAj07smBvUjYvrZk7F+BshKFJ5QB3lCzs39eneRVWR6zV09ZnUa
4HGmuUHRz+7Oka171cUi+Ujn9ycnG1RvdUGAlkXXdXbDwuMd66nSmrusn42bcpzqnUIazWMSe13o
uiw5S2Tqu78+2X96UFiRTN4gNPzkJqoICEJdMcq7giieQ8KsYqdqjThhqRYFiBkHX6nS8YMrfLYM
/Di5WIZZ3FQgXFCj3t/sjeXWoC9de4ekHa1ZKlnkDCjMaCn/rk/7b8eygROZHpEYfF7H5KkimXLo
8i6pFLs89AAIKtkelRldLEvbxtsSYRmzHd1NtTuppeYcJpEuU990Fb1Dy6bFzd/bLPH1YPGjGli5
hDCkzmmNC0K3ialIdTf2qYHuzc33nacyTImm7IMH+GwR/O1QazHAEcHHzk08sNXp9FEtiX3JRXxS
PG3Y9FXyUbF91qz9OArybxZb9n8KgLNtpNMEvUZTl3dTNSenvmpfl0KZPsF1SzBisuTGwM6DBK+0
2UOhfP7rO/j8ZlrPJrixudpAIFA9p8KmSuykQ2yKO2Xx0lt2aSXwqmU44o5XffCw/MnZXNmEayFA
5wQL6P19ywBqyhWrqO6UARfCuJ26axIAsq9//YX+5GyurBCwCRivJKWdFY15kUUEBin1Xaah1iMV
TQZpFNmh4SXOZujNZj/MJmPqZs01L2rnI7O486VvdUNBfc6GBPN3bWvef8u8yUbD6UcWfVUm12pU
M6VWDaHmIR789XNpxdFHe/X6wP+hcOUGWumh9NzYwK3OWusq9QcYA1ZHnSWN3t+RXYoZW6upeqiX
CzE98H7KOMyZnV6VUde/ek1XHGGxdK+9lxSvGoZ+Lznf4/dErv96nf4bn7Wb3w7e/ut/+Pm1qlHy
xkl39uO/TuJVVm31vfuf9WX/+bP3L/rXdf1Wfurk21t3+lqf/+W7F/L+vx8//Np9fffDpsT2dr7t
3+R899b2effjIHzS9S//f3/5j7cf7/J5rt/++csr+fHd+m6xqMpffv/V4ds/f/lh/vdff3z/3395
9bXgdZdfKT+5Y397r/+84O1r2/3zF939lZYasQCJavgTUKD98o/x7cdv1F/Zr6lgqMuhIrKL/fKP
spJd8s9fLPfXdTYHakRHvipiuPoYVP/4lfUrhQ/73VpXU2PjdPTvD/buEv3vJftH2Rc3lSi79p+/
EJr5/j4CoGUJILqPf384i50V6tnkzKQvpU4IWF5+Lzym72VhiiWs4n6Xg9u9YRHclH4fTwTtLXmG
SdXcTye1aRtzq3m5eW9Tj0Jp1xTpoPSw43QzG/WySxeihgMJnDgFFsNMdUMWqtaC+OXoXSKvqZ4i
TKPQN9Og2Udv6h0tkP2gN5vCyRwRrCSo3u9ntWKm7kT6hdERfhBQ32WfOWuMsWW+rBHFlVR2hWV2
nb/ULqwUkt3VMVDGEc8Z15gEtAkICummaoS2zRJTHX1rilQRAFWlj0buEkLP+Nsb/HZuZL0xjMRg
tUBL/5VBEBFvNPRm5S9U++oetqhyhKYx+1Y7LsyUovJ7uyTKMRPklkFgIew6X+RtZOH3EKow8qZt
Yej51yKr3P6BmMAygzCjeqcO29MrixACAq/YRO9nqHPJZurr5OB5mSi2Qrra01xagwzsGvLglqn3
8iiTuE7CzCvrr1PWStvvMnpxPzNUt4OdgzkvS4CC5ambds43OeJkEixdYkqfYbJ1cnp41X4DaQh8
sJT9d7je4j42OQyefFj3ByWpVw4R0bRwfq6OyklLPGc5prOMv8y1KQ3fK8blYRB5VcOITmgBepfh
Rijw2cHLtmuh+6vpFAeyqLxmJwdXbXxGR2R/1nY1dkfRGhGg3QJddkMWGCj8nGlqHURL6RzGuez6
IB5S7Vvfe8bRqBW4yKMmIU8MQ9ZftXmd6LtG5+tweQ2r8s0Rvui2Xob+OBc6OYwy6iNOSYSoN9D0
YojCrnXgtJcSgc5+qHrt0cN1yfMnRxpEaOpDiGhoZgAFfUL1Z7OpvBCiWH/ZD0ZWEs218qEHAr3H
fW8784uhWOWjKVPIOq1bTS9mreaDr626fGgRZiLCrjenKOj6iFtJzgJ8UkdtcSlV7KHDRLTNrak4
2UOqLWoZVLkFBzkqlS5IhGN/KYrUTjaZm6rEwzZxmpGlS/87sv09dkMmMh+kxx6C2VkvfYX3A6Mc
r5f0oaRoP5gzJL79kPfxd9XNxnlXjn1hh6PRiux6glcI7u7pZRMyj5p3STMWXqBhFQJ4pMvkPlpi
rw1SE8fcXSwhHPkp6vv7WqapwHpdb0TQzS0EI0VKXAiTQneSLW46TB4KxEyd36djd9mm+ZgG0Mqp
Ve3G656nvjEeIldKTNy1hY6xrgFrT4abQcVmNu8Uu2zJ0oLcHac0D3FMbNYBOVuRbts8NWkm9Mnq
dnnaifR6JrJb3Y8ORpZBi0sCkahI6tvAlFHjBjL3FiuYyTUaQ9kQybHah0ZOUDOXKoNGb5fpOGlJ
9NmZK55kdUFbHopaDLeudCvtKBQzt/aTJP7801SrmfYsSoznNw6cH/hluTbVYSOX9lFyI5g+XJ5h
8gtpoEQh5Vk2NOo4NRKWTp4RhTERfnCLRZZY0W086vBhkkhph1DvpDde9rMwtF0xlPDeM+xavnf2
lMAYyLzBY+nJY66tyIx2N9iLeg/bwXMxu6/TV8JGIVGOa0sfEtxoxC8mblDPslrib0PfGd9kUqj5
Jil7c7wU/bDQstuqel92uhlWNevIRtqaYu0QCkAiqAy782mqU8+Xrh0/OChsmssenMXZlLXVPZRF
lM9hb0oT94VpyqpNPJVa6VvkLWeBWeldtjEiXK1v9blALW7U5aZom+XFGzSoFnJkxhpM9tiTy+ta
GLAbyFk+k9cXt0GvasTU5aqjNH6VDjLb6bkaHbuKmDOfw7YPDVHwL8ZIdjh+kE0LVyiqYEtFmlmV
QdsxR/el1btuGE1Rr20cPNfFtl/UJJR9rqVI2RXne90iZgtEGhn4nQ2s4ofITjxjY40a65WAuOdw
O2XATy650RvXg0QQuHW9erEmkyc4P/bYkaVouo+CDUDbkXygvUi1xuxdq1NbDaWuDO0RJn+37BMU
nd5hgIj02sqm14AhmuWzAjL2uaWYZTjjuk+YwEW+WZjpssuT2IbZLMcXq6/iix7lnOGnLVC5b+FP
1VdT9Vmabnca27b43jez5+7UpJz3nZJ0rJ8c4pU44Pr7pExq6xMD47CZjPmgB5q9sJON1IUTDqzx
9Mzy7UAL4xZ9tDpTGz8rqebeLa7dPbiNBg9iQLR6Q81LBkm2RONDJmhsg8jsaby4QORIFVwXPxFz
fiBdvlGCWU3maisbKJuETqZT70fZrOvhmu+ACLYbduBl1qeqz6c4LIasijaJlasV9keKDfqvqt4T
9lAU7aYXJV+zlkQuv6pTMr2XzKvarRsx8Q5IQDVMn+UI9UTOvXIRKbj/7+Z0cM3LqGSyGM5lMgIB
lHK6Rgg3x+TsaFMTxLFXw/SX5ZAElRapTSDaMtMCvNITEUBk+bea6f+q4l9wgfxDl7ZW3e+r4reX
r+VZHb2+4rey2LB/RYXx71LYsH6lkVnNyFy0KhBxqXd/L4UN81du8tWLmRQsHItXntHvpbBh/Aof
jZIaaNsAIcUn8m+UwkwO35fC5GcALZATwdiNropk+fctFTNoAiIwYGOJEh3JjUMWf8s9g1ulQKh9
UhXsxZy0y54Kp5p3ijPLNOznTHl2XAR7mzyNq299KjQCz+o8/yI6Av4yCOpmKNGl3kSkkptBWSrR
EhZlUT7HmYrlVy6nCqq/kl2iE8jKbSwxKvaLVusXf1aWSfopBVTJe6YRFoq2Ntah6kXjdxT51pcy
99LP6VBmnyPu6QHjU8X5VDmjCcdzMOvLAtnE52LuxBUN+NyF6SDiy15qnb3FhI5KxLBBTVmdVfLv
rFk+dgaLU9B50itDivP4KmkXpw4cu7W/UJurbiiVspx2S93X2PoPU7SBMTNTYvd5lTHb72useucx
e4pF/S0fZZaGDQx4rqEuN40CgcofCPSLA7PxqOj0eFSfzWU2To49VQ9GosGpLqmDFTPVyiBjAdm6
Rs8O1PREi+pJ1YVkIzU6m4IOWQjAyNJwvEKcGbSTqh7h+JbG1tCL5JmlBVFbmQ+zB5N1DSUtW+Jc
oKG5uRFoMbOEkP/bfC1NBSA4XiGGINHy8dOQuulV21rqtaEqqcKXm1uW08pL2ec6muMwmTU12jnt
aJEPXM7PjG8Kb0cXDn0IGVeKTbxXjoTEVhhyTa09Xae9xNYfBDeCKW8tmRlaZt4/mJEdlwgpR+Mp
mpAoBVQrlRJUTkHgk9brr3k1ZDt18aJmO3ta9r1AEPANLDVtjuvsRAswubTfOF0NscmLgs8eftSC
I83FwdAnBQo8PL0XObe1srVV2rKNORHTh1o99oqtFGaShqntZRCYqVZuRbvQpXU41VhhrLrRZ9VY
mu8VwdBlYA5Op9CYZe1nAuOKT7nDxCVUUp0JDNt9c5SL5T5O82iZu7jtVfkb4+X/VlMwBha2v8AY
3toKqc97kIFX/A4yeL+aENkgHkHpg064rp+/gwzOrzCjVj7kKhfhP8APv6+sCtAE2B8mZjBVMYXG
W/Q/S6tiqMAMzDAYizLwZfD0t5ZW/Ydm9n/hKsB5DOLAGXBnNn6bDrxfW1tndht1ciK/64cBK+bM
CvpSCmIV3DCjG76qC3mnmXJjku96mat6t+mq/qgazXNTDBRpw74BevYtNelxVh62+hrKQCxBHzTE
WQaM/cLe824FIEDmPUTN1yqqg5VzSvd0nNn0895+gOLA02B2VwSefZ4d0V0rbbN1OiMNPOeb2xiv
Q6GrFKr5Niq6Gynyw9Clz7HpLWEW6awAZj9RPiNSx85UBoYh76PRDhNHEo8deSAFw3iNo+5F0xlm
mJjVZZmLna20N8hHxsBOkP2XzXIoHT78QBVem1kSRpWWssS0b5axPM/DtMlSvPRaMW4bZfhOwTpu
87wOinh5SbP82s74WgpbDILVLoST+cye2tP6y62TlN9xGCDEEWmTxNsbc/gy8CgFI8t7tcSlacXY
xt5PSjM8M+xuAoc22O+thSZljPUgn/mYQwddmlqpVj6XkDJKehvq1pEe3LlzM1sEdZs2Qb2UdYAy
5NHOu7DL8RdUnTLMDaMIjSm5MFpWEaNvr0sx3pqDfm3QwS16R/ZSdco8jPuKqnxapJb7Xj0dvSx2
gk4tT1bFyEqTUiCwqOqNm+nqVhmjdLc4xW2S1ps8y3eDKyc/Xm7NKD8ZsrgixuXYyoRobqX+JPv0
Dt9a0sljpdraXRaMtNqv5MHcKI59nBy3RTTFH7MLSN/o5man5GYRDmzApQ99UbngWfF7aBf+YmMA
X+RXaKIDDYHLTSlxoHOF8onCPvbLKFbxGib/U0doppjxhZlVn+gMm4y+/UVgqYA9n4HRM8QGoCx7
3A/UIEFL9s69cDUQCSPBhgoRwEGfx2Ofpssmxx46gLUlsORsrSC1pibMYnNn2+0NzfP3RjNOdl8/
lIyCQlmZJAlZ2bUQjX7JHHarD46z9eZ23iqRNQVpQ4YLJr6z8IrQ6pxjUkjL7+b+SrNauVXUHEbo
opk3njt+xa9w2Ta5o/gaDrHbqkkes4pzpLvx7GeCvU1JrMusl4902F9UJT85eTJvkwbEHXug6Qrd
+CGHvhHOffo09hqaLNkMG2ZV91kPztPo1dVYjw5++hFqlRytb9qftIoA4tSxSXcy1L2XnnJzaPxI
mOOhS2OFKWKDGsocNd0nSO9CYaujS7PnHSoaYCfNK3xnAn9hX38lbb3wS4HaJO8UK+zS/kKT4ovt
xUPYjcW+aHIecAJrnBghGE3KK0S1y6Hr6WQiS93WrbJKwY7O1GDTQc+gCf2lHPSdDngSND3YJbLx
gmNZe4gjMmT26HcxbXZ+LfS82dQ8IEl3W0bK1vOeU42uq2nS13i8ZATihYaQN4kJwoU93+DTXZVg
THNhApo48SdDH+q9gZf9pa3YbWB5GJTKZWy3OpOhg5YQOhkNw3Nu1+MWBpD2OHryk9XPl3OMTYYJ
xOKb0DOv6s4D/4Dy+lr1qI1Q5gL/FEZ6MJVpCWYgyImg441bUOaVTnVtLNMpW+JjoxH6ZrZNdhy0
csONUN+MnnIx18NFm3vfFmcgBna8z6F8yiKpwmJS3gTQ6UYUarRR4+g6thGeLfrRHOaLFoatb6M/
C2wbL/yZ+CBjqZR9i7TMny0i/drKKE76bASO4vaBiEVQVOO+UoabxO2vUqadgabG+b4fBUKfGJmW
5R5bAM+w9ojFXDz1si+Ux8budF9vBvUthZWLVwbrV8188iUr9eLINA9sbppCRtTTpZqX5a4v4s7H
imQM0xbo0GjIxBrKT5aTP2XyrpqNfTkquh9jssuin2/wKxnpQfP5c0SzW0nW714buvvZ1tsTlpFH
pKWbpS+PyTyCQDOhbLHQmxafSmjc9kK32B8KJxi1pSZmjOVzzuzslNnJtVKDPAygpijQk2RTY4q7
VZ34eiy+6mhmQwvRY+Bk81U+m/bXoa+/iRipjNQSg1rU2ktP2zOp3Y6dGhIfuoA2jT5elscxXig3
qfyFuF8sYW+SgUGQkh2ExeIL+zsclJbrg4TKnbu32XGnEEXZhR250UG3McWdYjgn5VAH2VBuSpU9
pulPonO/SJvdoI8u7Gz8pmpNAGBIVdiBu7rJqY7VNwrTL1S6C7EW0tomkpsJlWWxtZNJ89Fi9CQU
RNl27qItQLbwW6x5/WZqepJOPbE1mAOAnY535qA+TUjYK6eEYVLJr5kKRlpqLACjkdnbVsmzk+ex
Aw3L+CScqK59p9W0XdMK21c7lxvdjeR2pjDdpko/b8rWBsQvleVxWiBAQZf2jbGjsiAG2YfDOjFb
sur9ZBFmSaxkesyrJH0RaQx9YlFK/tBJrNCZwJebKKuChJTkFzUxCjCQMdsridk/CFOf7615rp5m
ryxu1czaePPghNK6tuLtbOGtaCHYqQf1k6GYD0VJPZ2qwxgszsOKtB2qiOFKgmEABVIOPFyxyJKJ
0m2svCOyeIyePfAjwJsaxZ46FiFUp23rVUc6oMovm7extY1LCBhjuODkGA6z9TVNvd1QOtah0BT1
UxN3D/pss5c5d5HT77pxMB7MuBKBJZWTEZNfE+tNeRy1jqS4RkM42bJb5lndgcmqJMhJf6JliKr4
uivTY+Kph37S/arQAsY8aA/LZt+xxuvqEGoiCTKnuizS0U8Fw5bcundEc8mMlhRmUGOQ+GhsvS2k
qnabE9EYtG69ZyjwGfuwyu8LOD0NY4uaFum6M/Rd0q3PI8KcunD8bG4CtbE3acrUaK4uCZfbECwb
lMBQtRddu0n/KdaN57nSfA99cIHnwyjULcbBX9p8CkCj+2BJFdLKU98mwcP3BsS+Xr7JaUe1DJJZ
hAg2V2iTJBC3/qa3+a7SL0vaYdIqEHiCz2Xx3rRu4lK85nqNa6YdwsUvgmGiXop5EJwidJR4V0T9
PhL1EfXqLmdaTdm1hTV0VLrO3Wke9JG4VEi3mWMnjMzlLivtKzTBlZ8VY7OLp+VLBZzGJxktQuP7
ft/04z3DRD00Zza0brav+5LvbakvsWNfaCr7WTsv34dhPImmSrerrR78uz1J2AdD6Nfc1JR8eIwv
yw+gfjtW9iYvzP3QRifRyxfZ3inq+Kk27TBro7A2PlVVDk4XP5SVtqs7dzt48rAo+WURKwenUa8a
qwgnJZVhleZ6OI2T59eq2E5036Dk8/cqcx8tAuXWtSGzm6fKkW8mHsbWyLwvqi5bkWPN0e8UjPmS
TCe2r95l1vhtGIuNsMfjYA5PS7P31HhXNTHVvNwaBcm+2ZW3jM+YM1228aVq3sX2cltN3kWPsto0
gQ+T1JeJvLSZRzXRkPmJxkKGg+KFNKltILqd+kx8tal1sykrAlzCqJnq8kVv9L3dKmGdnbqljgI1
bqzQw+HOr0veZlbt72XGjU01bV7OtkNF5Z2aprquDHk7KNaW9eNk2/xB5t5YU7FZ5J3RgomrxYTy
PL/OBfbvSqOfVDGHndTJ1lTYTBq1CiBwgOHOT9Og4pqQPwiRn0wKVavVLhzduad//1KXGPgvsYg3
s8YETmPTEv0NY9AnEVs58d9Gz5bQ7zFBuHbm18FIQjdN/WVq57B0FV9O3qEvvfvOpnhpOsZoUt1O
SNt3EO1vB0P70iBcmmxsrL1X7iQRFl12p8co0gc7iXyakXgzJuNLmSw4OtTZFptrLMfm2tiVdbFf
Jv0qTdWb0V6YCGCkJFs78qMe4nLhvNnCEvBt53uheGtHkSDNWXgMuC0H72miVkrZytRSwerOCZbp
C5zoXa1kCauoaAPbHO5KMYSz2l43E/6Jen+RsQcmCrxac2AL6HGTicjGQrjwNAzXXl5fzbE8GYr7
yQP+yqTxaBKjp7HssWdIGfR6/aVfXjL7a2opb4txIRTrBscIu4mrddm7nWdrz9TpVDW9cUs81bep
EqdKte4LWLGBZZIVbnbByKdj0nNljYJhXnfUzWEzi/q7p1W3UzxsqvqROJS3xGAQkJYXsVCnq1iz
fIDo67pxYHUPxpFNm25t8XEIZ+yb8u8UbYXWHzT00mKxv5VNlQUEPh+UytCDMXd0Zt/tKa+VndCX
TdxAnJbyGQn7g6ztAC0sdlYqsxpCZAm2YmvIi/GgjPGVJSlJF4XFBjeAwRfMN4I0ydwgAspSVBkz
fB/gKif1dwWEq9aJ1MRn4y5TyKp0NFZz4Qxd6HQjJsKjK/lxNVRwP0d18lQXGcXW0F/Gmn5VN839
sORFgBJ4PNaFHQXRbN2bxTIHfTYsoWGkL11tfqoUo9qVXfY10aklDbdqdlSmX+DwO74eNQelYATR
K/JxiJqnIitzyh+FxJBkKgJnTF8LmtZALpN6jKrK2S692/tow1/isbpT29IK0XbfMNgk3TKCxTBX
7bWu9qcltq8yEyF8mmL/sMiGJwrF3CaKDJuBjIcvDGZRis0yoLRmsXfcZNylsAXDqp2WnerO+VYM
VeuPddH4iTeNgWen5TFv1ZRTLqIHTYs/J41T0quM0/pu/XXGShyzgSl7prBbLs6wejNDJdKjGgAT
cwXD7C/yiApekfEtg9BgGvW70iWd3fY2kWhrP7fGjVc1b4aj3eRy2UZ5pTEmxoDBz+Os3iK9Kk+O
0GkmmtTAAaFRwmmYuy3jMg/tgHA+icFMNpzSifXhQBIqPWRMtTJV001H9owf20N0CdmBpAqjVnSi
EctyWxd146feWAawiLUDqm4qJVgGz5E7FQdbEYTHwbInjsdV0+0MGwFKyGOluJfwl7akdB1tq/ju
steSz/5MToK7r+YqY50mqp2o3OG5EON9lJYHxcT5wo2NI1xEJYBhDEnBuNQHbvOp1C8oTXMfj3U7
lAUcknrwa8W8tC1WOEerPvdarXqbOYc1YBADdmBrKWA7QF0gEKmx9P/H3nksya1k2fZX2t4cNGgx
BRAyM1ILkhNYJgW0cMAhv74XgqwuJotFNt/oiS6rumZ1ycwIRADux8/Ze21K4drdOpWWvmjFpG2m
fCh2HmfrXSzpwUxJP0JWapLokGaFU25USAyIXBbpqzx9rB7RBVD+09wZht9CDwjiQmmp6/SnPkpe
ey8PtUm7GJzqyuROdLvkJeZWqxzlIXU7J9SafBNlDQyAaptU5OGMi7axEiDd0RzRhWFbzsraRNqQ
t4EV9RuM1r7ex3vmAkTy9fgWvHnb0NBH0JC2QW1VF5pmXGWUaqVeHdsxJYUx36TmcPRSYz+UyYUp
Xgs7epw692YYhwDd2bZ39aODcntgpN/1ZuanQ/cx8la7H53kfLwSRXJRzB9ipw/qar41zPh6mvP3
StVcNrnYWxRtNlnRpZceyZi9dRkcGunsowpPwkoZL806uzHKnE5SfxMPz2LK7rLGRcmxLBu0ru/p
KpgHh5KYgrHu2GJXJCAt5ni1lGnbIpvTS4XkkzESV32k++VSzKdoGq4L3bvlsQwTmxY1rF+Wsy9Y
DPGP9M9jInoe4/oirdK7fNK9q2HK7CfRt7As6iXsljr208IIDaX9wBiBMBmcGHqtXSqZiraJfcof
be8i67LHoYtpZ4lxOnZJehutWlxLFWhOKnElBz31md/cL4XjBZiqgnxSnmWlXaNixf5e61SXC+10
Ilrex/k8x76u3SleBwikLZ50In7lImhBFA3le+9t80H381gzqFCSr13e1odIHb1T5TUzrZzM6LdZ
jokyzW8IOmJbdDns9tuudp/MeHnUPVbOIS/ni2hxDkacnGgMYcwvE5uNwSBfydEynGUqRY7eZCi8
CM08JEvCAdF07uNquoff+34QlNTnHvb/tPP/l77yq/99O/8+/dK2L/9x+YUwwB97+ucf+9bTVzT1
HT4TZIPo/LBc4en8R1Nf0Yx3OLJUtMMYNsCaOEwCvnf1vXfI8EkGXuGO6NPXeKfv41L73Yo+RIQL
7QtZs2f+VU//rYaYsStqRhU2JmgP4m3+hXTRzhI1yOIe+sLTXmhfob7IZS9fNVpyhx8+mu+ixTci
xTdz2fNLoeoF3Acl0yS2bn0rP0hdOc1nQojp0FpmF4zMb33Vkn+iU74VKv/jRRwwtWASLVXlE/3x
RfRGF3JJp0ODTiK09JR6B3ud//sr+cWHtsIewAKDBwHB8tOLTL3h8lyPBz5c+dlmPLmvdWO8nUwR
/cGE//PlMO1xLCyk+OJtRuc/h9TYFTr2aKwPGUOh2lcgccRgd+ou/P0F/fploIMhRHXX8dPbT03a
o9c4cXNII2k89EnLyUit5Leh3xtd8Y/f//pL/jk74jogquHt4K5GD0is0k9S58xbeiaK5t4qUbL1
ozQG3+hsWYQ57+qA1vRPboN/vSqYNTgfGKXhrcRW8/aq9M5rcf8Ze9uOykCSeUeaUOtufv/R/eqq
eLSxwWLxBYr3k3fFkUjOupIdODWZgoOX9dWRVr6pqGnotvmfvqnfvxz64bfXRLbeMixQjpTSs7ak
9ViBbEp5nSy9uWUdEbe/vzr9rZji/KXBuADMvjJqUG38pCte0AugVqr2xTxWH2uhpq9Nv8RgpsgT
lkGeapQzwBLym8keaONwkvBsX5n69lGN3XgJ0esP6+GicDg4aLON+xmF0b7KvbH0l6K2H7tS0LFr
uqTb93WuDi95kVrKbTuRvbwvuk5of/jGfn56V0fMOsDkolYo+794NjxYGenaoZw7tE/e2J4YxZv7
2YjSv3ISrx+ew0LH8u6tVlhQEW+/rMh2WxVp1b6KpbpRDCZjfTsPX+aakmqgAfF32KLvr4dzTF8t
jUxqf7rhCzFrXRO3+yp1unAZh3mHz3Dcg+HOH35/X/zro8WVoeJBa647jKx/ug0nSic77sXeXnC6
diRIhwVH929lxb9dMH7xIusKzubHjsF+sN6bP2wYPS2zOYvqvTE5ys50lNpPySHe/v5KfnE3YPRG
WolJ38Lp99OqpBNfrvVOuR9kTX98InQ4Yz7hZ8ISf/B6/PKVeAFLhSnFerRe7g+XY8WeayhTvc9A
t19mCFa2dV0xBx0T4w8IiV99cBAlcR7AxTFYcN++koD5NmlKuZ91hb5ymQ8c5pL+D9v5ry4HZCEx
5kB/XEADb18ktXKhdk6+Hyu3YjxiQ/2SGlsIKtU/IHB+eTmUJjq2McgUP1/OWMYz1O5ir3jpvKtH
GHytyQzm9/fBWwPF+dnhSvADwxrlcf+ZOGWjHTYNme1rx3uxGk4hjdM3p7HU7btKH+bPWjM1f/Bv
/fIlIUVRQCDrQAH99hNM1NjSR1CK+ULkRRYn1VYdtXJvtzMI/FkyAlEUcFa/v05KLX7t232YWhT5
BvUoO5Z2XvJ/uA8dBwEW55NdZ5PXuhnsUf3EgM9GqcDDNobRekrJ5Mwkzusb+cEgFuzVY15c+bNR
d+2GShadR12NiLfzZeY8VbdHe7Lb9yoDuwqZbdyCFOX9Z/5odtF2KLTF3UCLRRXFuJ3jrGiwB952
iW5eYa9o+5tsqId0qxVMUO5I2HMLXwpVdUIcGIRyeJFerlla+ZCQl0nO6x1hgcoMmZCnLLCFHl3r
GBi/ppYnuiPiT8PatJFSPyiT0jRbgIsq4+V83KuL1OlMTIl6UvUeQni3qtE4N5Xj0dBBSfmay0hx
05XRsNG8fEoPoMTcK4Qd0QebYT8DN23QD9WUM783rc7cTbmc3xe96SDKK3L4ozZJoF+UKsMbg3Iq
ZkKXOvk2joHKhmmizpewczjI6k5Ex6GuJia6cTkJ2uAr4dtvBK7NgHySji+ENjN9UFio415kwwyg
dIF4HxSmM2cBg/ZUD2rXGpNN5Czm+0FNNP5KN5Rfk27Or1qWsyKIDBndCzETWRmnUbPlmJpDZ60m
7bMZY6rmJG0PH9RYa5YN4r7p1BVATv3Kq+bPyty0GpmrHU3mHugrbtWsEBeQ19AOz2MdWX4kKmnv
47mvq7D2ZEYjTLGSIlyKar7r6fF88NB6v0Y8YF1Ym7FqMwFqGT/PTn2XNBETITlOpWXs4QjN+C30
UUMAKVLLvRwADWT7uSvzW0A3tXFaklHZoL7R6l3rIt8PFtRPu7YRD7ZCVujendnzGiEbiKfWyEyg
Gbp+l0STM+AWGOc7l3Ydeh9ZGUdmivnTbLnLR+Cl2smdpviZqn/KN6aS5d2GCt9Cit5X5UNsS7Ko
rUU478vZrXsAWLFMA4SYnGTIv1JKrPS4qrkhZfc6A/YdwgkBYhoamZ2+9BArPxN9MWsYXeN5QdhX
A7bNypxHnAFuR0d7nIqvcdOxrHVFoTthJsvkZZmwQB2GxorSx0bp+LQXy54x0UiZpyEI/uzeQg0g
A8jga8yANOjT9iwp3TpNXCNtkliZfQEe4xQ7OuxWUc6cjeJK0FeK1lG6Z2K6oh6KlbAfEgK1nDLW
wghecA5qSxTMzls5L1sX5cvHZCDCMkzVHrMJa1q3SaCYF+hvUlW7XSLmkWHi2u2zrYm63qMDxSIy
z4X7VIhywmOUzIu59cylTzb2kHtPc69iwDBEqiNzjVUTHZIa5zJMjKJ8BHZIHof0NFj2mdOb00Yk
+B7zaU7vi3Sxus088qBfNQ769dCxS/NrMdcoIpauavhn2bSzb0SWqEOP74KuU+mSsokPiKUktaro
k92lsR3MSUaDVpV1UWwbu0OoXxC5iKTExoEZ4oaYPiFGYJjf0BRfgpbQ9ZQBeQx1TaB6H5+moUG4
xwRzqC2onyjNostoxki6tnl0VLSapiUnBAby2w78P20XVJRUG/++7XKZfvmUyC9VJ7+kPzk8+blv
fRfv3Zl6zakMDy0EmpVI+E1LiciSAJhzJBLtD7Z86o3vXRfToVeDkRJn/loRUnb+V9uFP1JJ40HZ
DiaTpFQYr3+hUj9T0v+5CTts+hzoQR4AMuUQQrH+du/v6fvZaitshi9lG/b23F0s0ryu8ywPR+y+
W+Z9xlVi0byVppg2xrTg7azmPFTV3n5wckOGgqbxaanZhPKF6aOMXxUzfe9CkeAgWppBaVvXHtIO
NI8NOzrqqCXxFawsz/gvMQcVrn7IG4eZRNYwtmQ5GTeNQeAGq28kWEPKGlchzUuzHrpwKosoSJV+
eaQoqcim1Z1DkxVAuGFU+hUwjq3rFub1LHhg3aHswkxNbhQFzY6rkp+XayMHftjiO1lVyRZmfLKL
RObcmaI3w/Pt8FdPxkNd8t+fbclv7Mz/PZvz7ku9GoS7n3/V+m7+yxr9f4rDmfP5754bhsMv1c8m
Z37mu/7Yfofe1aSVgXeC2v6fzg4dk/Oa/kQj5dvtz3P2/Zmx7HeYjunnoE8mIYqf+q9nxjLeUa1j
xfjfUR//zCJSz0gA6ChMdzkVcoJ6+8iYkcV0uiErykEexHpb4RiDrGzqL4obyzysy2F+xlM6PLTT
9LFQSUYlcY3aa0mXQmOiTk0Vom4qL4aOxPDNwm6LJY/ZlbLRh1hCiUrhYd/AlOZpnDhBzSHz7T+R
saBRvSnAwX7ggaHVhnHO4UwDuOrthbgdEVALuO7QJsfA2y9MdvuduyTmchRja6zqgiL9nEIzvXBK
VXxJsW4ygBJjh7WtSck4aZ10dU5RkSThoDfxoyzb9MaOzNIIFmxZFxMdakInpljeqZQqlq+x4qWH
yZrdfCuMEoQ+s94i3qOkncS+01HP+qOqKug3xzgmAVzUxXsG++pxLAcE3m43ZolvsEToN148lk9g
vCfHh0tetEECTUhg15bFp8ZNymEzxug4w6SY8aCMas3Zok0lUtBs0l0DgYMNwrsa3bLAhjqsIy3F
0AQSBFrHdJaUmQNrGzc3iSHHIvAaBLLUwoPbbLs4GoWf8yVf4pl0b21qj9iPHQMRJGncMN8Z1nac
Hkpb6/aIRRVUe+7YXlaY7Nwj3vio2WmdjmnRZizzGXakOIrFsy4yYsCCPMuq9lDQsvqQORmJJOg9
DD4kRYjWdxMN2QId+WUvmNB9sJZR3gyJZGxTTAx5Q0yAw5ULhl9DAljhRNWVRbGB4TocA5qSeS/5
zTGzPTvSsusyHZA4Dl61fIb430q/TEbjq+CA1HERxQhLvB+UAA6//gUJV4ZBN0dNLWclu9KAzerX
9OX0S0GZa8KOr3kCRt5xaXD6oijN1BKV/bg85EZsjHeOHUuAzl05G9tJWN21WqaUjNq4IIGsjQGl
CnWYdel2dEsQO9RuHbolZ6Gt1prWU1Xr7qf07Kuzzx677Oy3w06toqxtVx8esB7k+fbZn5eevXre
attbzg4+5ezmW87OPuXs8pvOjj8oVJj/zj5A7+wJVM/+QO5E6kqCTfANmmBYXxi/4yY0VIyFsy3x
GBZMGFHInb2HHF3GOBwzy7zX8SbqZ5eicnYsOkD1OPBFBRIyLKS4GtWzwzFdzY7cf4gOsDZZO+Xs
hizOzshiNUkCWsAv2ZZuf+OdXZTKIOVztForNfbi8cHQu+x9dvZepjTZPpqCGCS0KshAERO1vR5Y
VWVDQTs7OL26QWux2jrJMcDhuaxmz7KpXXcXL27xtbJmeQKXUD/Y+EMxTOIUHVhDKEZ5iC/U1Upa
rqZS9nX8pbGL1bTCcyrP7tMlmaOHebWk5onC3TeuRtWiURvv4OF4Wni+Vy8rQ0EUZ93Z4+owGn9F
3D3gfO2E+97r+0Ei2pzwxnpnn6x39sxCAnc28uykzc6uWs2KEDf0SuQYm/zsvJ3bZhV9nh25sYY5
F8oHPt1htey639y7iiO1TXd29apty4xJObt9k7Mioju7gBcv7nAEr+ZgHV/Ss1XFOIYJsIyO8VCJ
fFeePcW9YRLpMBQxXmN2JP1BKjkPM4p83MjVEiM6SkYUQz5xBfMrZo+62kRTscmAZca3taF1+UbD
dZyjrVk9z+k0ZvVmMFcvdKZw04REPcjnnKUVKSxtBomcvMdszqEW3oxMSQ25UJ2y3HTp5B1j/v+K
go3y5xQr+7y10a8b/gSB2/KbvojvEs7EQ6D1KepgrXOr6sJTZzQWiSXpJmCei1J/SqMI9q5h9Lrf
2hMnfxrxqXYTY4qOt0mZAu7AHlTigsAvvoRVz0B3K3OtTLcANOKrFKeC3CutGWECcUYCwkrIEzgy
2mJ80VGhPAAGN8ugKnL7s97j9NuoQzEMlzYLevnZTpMFkWzNYcXF74z8QUMJQEGoe8tRUdJi7Q1x
wAobvZovcL4jpxtddXrJ3Vw7pZNsAD1Eo/kJGikjc+5q6c8RSPaAvhIy6t6T+r2X2vJiFMX8mMzk
MnGTd9UtEBr3miAh/VaPpu4rpn39dRyqqd3mORQtn6c3BzjcdQ5yWS8n5DJRQGNga5N2uylYuHs2
rCS+zkqHraIm/s30be4ulDhRrF26jexeoDbkGA97r6vx++DSD9qmkbSPpCMfU9PBKD8hCkIVMTjW
vIejtKj8qrQXWxoK8qNI1IzDHJSIzNcJbp020WjlnxKmQVNYDW6f+aLuSCNxoXE8pNHM3y5KbKhH
2c8GDkmejxvbKCfVt2KFpHgxzi4xz7pcWUqNNSCJ5xYLnXHsUP31OPcwcZpWfklWjHcztlI+TKWa
yLDCi3oDJBqfUW4kBW5wUf1jovVXxfN/rzL+vw0AtEKi/311/JB8+Y/dS/n6tjxef+Yfk3zj3TrG
Z+T+rVG84je/HSkVjcqZKQL//tuJ8gd/HkN+ZvjrLJrhP2TldYT2fZTPHzE+Zv4PRRcMLK27vzlT
Yvl7U1haRKpBk6K8hEdE8iUn2LeFZdNN2jwVxS15OiPNY8gVHytcQrdG6RQpbaAsqppriPXSe3AG
j/oYJa/3oAIW/LzQ8l67Rm52XKDpj35XuMWzMauYCZQm8w7obYznIUp1dWcI1aSnki53NRE5ZaA2
5pgcCSNxlEtBxZrtx7lPH0n8FB9b9IPDbtGnUW4tMCHilCqJCtunLGIB0nBdKkj4urXzqEdiLIT7
0UvdVY+axiO2fqeBQ+L29bByHhYbUywzILSiJfEnvj5QEpOFF5kb24OcFLit0hoBMu4082fXK6IN
7raWgLLUXVXnwkAJ2ArX9CEXR586dD2gFPTc8XzifJN4E1daHYUIcTwE5ti6CCsy8UTbM+bFLbNq
nNtRPPbgI+iy0kRlk2kCOQxZtVHyaXhoVGleSYK4TbxCi+X4NSu1Fyymt0q/rNZAJ4uRaMauLJTs
gM1r3iiIDCX2Na98ziH9TPh7TPE8NqSOBZpHuMHGnqAOB3ASUm2zNDrOJcNAxePjV3euUmUxQC5E
DepBdYzUaT87Wa7TnU1IA4oZQU97aCfJHESDpwcDnp7Plpawr3hmQ5EeYyrD2WSQY+4PTp2pwdwQ
uYRDISdgx2XXjQOR92kRukRJP2ApnFXtqdOTlMTxho68PyxWLveUifrC7gXvxx+dHvPnmE1y60Ql
kgVa7RigihKo0pCqMWx4VSughMTTQNnrMR3ANsuZJM80/Hx9PULD+fuOwP+bixo84N+tapf99KV8
BbET/yhQOv/Qt2XNfscRFASvuh7eaX6tupxvq5r1jnBZpv/8R2dpoen1z0O/+g5opkergO4Oqd8e
7+H7ombSX2PqzamfOAMEJRxv/6JRxgz2zaJGp4zuGP2xtSHhYHD+mUc6N1YSG31s+jRQeU7QkGxk
GVe+VxftJ9E0XjA1+AETQHm3s4db2BKKsclIFA4TrcyCIV8o1iLOsHC49J2NyObJ04tXq1vkbtHG
MTSaGBZWLF/S0n5pnOipbs0PC8LjRBjO1rXSr2gJHlTSo0l0KwCgJA3Ah9bg0a8uZWJ5R2eO73C+
fTbNtPc7sxGHiWGB3ySJE9oupBpdL5SLyptJ7E6iV4Fp74PU2jmYliS9n8Z0xltC1bDEqnMiZs2g
AJxx9MUc4rAyIw+VaMPJ20PZXHV042ONVntdmkAKVW8f2eN06bUjydtJB7NXVjvHmB/dKvoYl4M8
5np+m0QGPXBqaDfwrEHsMmvOj73isX6mjo01U/tI/+dWT7IJe5H45CRTcfQk1OyyqzeTFl24CRCL
KDbcbVWXr1Y6Gjt2kg71Yyy2mU4kAm6lZauC+MbihS1EMH2hHYG3u+aB55Lcl1HaOsF7KcMyO5HH
aSrji066H5sOUToQL/21hjgGf611rL1Ja/QiyRb82mrNIGJ0HqsVz1UhFj8VMwSDRkeGnRl6DjUK
KtlcLIfSVS7R66MtpSdxNdazFko3o3EyMz4DlnWXmJNFaorX0UHCaKOn+qmwuow3yqirTRPmU1NX
BlbTPhkzCs+IxgH/kOjNPfFoZHMBtGueA7W3ntDGPKhD5AYuHsGwSIYnCku5zbX5ZI0deYbN1F/p
Eal6DFFc5DI0nJDEYp1T5n0axVioyDnDvjI8y7F2Q1MX952GhmjuhpM0e+nXVVVvVCTQftogCAaJ
Ya3vIHOLl6jBhh9pl5aQZEJwFgiESK6WISrCLtJfCU2xN71gFlQ09bYx1Q+9bSy0bTEFlwnmbsu4
KGSOQSNm/6k86EfsuT6A72slrh4BCG3ztXMDegKLpfVcCCXaysieML65AicllK66mdqg1St9Uxp9
+zA26t41EgeVs/k5Hq11vjk+251pBlmtKoekmya/cLNu47X9BzpdD00yRfcWvoh9GmcGpOdk54Jh
RDakH/XO3VPnVD6jJ/tQC0efeOeg/9KaXh3EQppCzdQdSIXDx5+2HzgkmLDVXI1a3Yn2WT+DrpPD
UR36CX2HcVAz1917s7FrrCrbDdxfz9hEXqWtIueumOvV65cQJ8a4tRUxo/x3P6p9/MkdxONA08yf
7HgO3QLSW8d78ktvgRXS19BG4DX7xVBcNR4Ug8Xkg6475yLvNbBRerNcTlC6jl2lc3hDLhRmVk1U
0YoHq7WUAwaDqQSvgZ9Muhpqdv7cui3OA1RWIWySe8PKPqRoGdEMLaGrDwa4qrYIo4RB16DRymBt
1HdmB/WqZqIZeKVIaC8ie2FwJ/GDLJuZIjWQixv7btUYexix6VaQ9kLzTOWc5ebm3ex01oNTVaAc
sCuGPV1TbCSs/qGmzRfMGQ9dprc8ana6yYoESXXe0TQd0luGLBd6ha8tU1ItqF7McZnu8KAeEFTj
YimcNoxKKjBvQX896vLKi+fXNhrznSIX20UBH30mTdFgyeB/qfPoeRlHSsFwWI9x9KRMHXqA5kNU
XhZDziNaxzZ8MWFso0g8FyN6fBpuq6ws3pRCfV1ivuXCsQXj1CzaRhyai1ZOfo119CJzMJSPI1Q2
GfF+NDosWPmcL4RWqr5aYFZwjeE06dPnmu4NTsfVWoovx4ghqDnR+F2z+lcHrv8fpxVIM39XudzD
pn35sWg5//1vRYupv6OvvkrQLIoClCD00L8VLTCoHLR96iqDQ7TorIzp75MKw3lnMGslYokOPCz+
dbzxvWgx+H2QmoFFkcAEk9f+KxwrGsL1qPXDfE8nORDBHxosYFdrw/8nKV7XW+2USTDtqaGUgDsN
FlqJHcb4UiGlZA9jOcmCJu308kUrq04NzC7rt4YbZ/W2sLS4wcksxzyIbHijHA/cctqU9QSYMy/V
qgzqmDdwAcRU1QMnadxP7pRX0XbC1bE0ft9LVzl65EHKLEisIbUOhhpFj7rp5B5GoVbFXcNq0LBr
Iv1Ze8C9arPxelIAQV/th6L6ZJcVUwwIbW4CYUiTHpO7K610zP4+deSESoSjyyQ3On7DwvFjCXfr
K1lJeJCJ3cOeInoG5/uycPrubmIPLfwySywjFG2rAz/xZD5ZXw2tH+BI0Q2Z8lPvTa1644LWe80c
1WIqYM1McEGTTmCenkRR9tXBriaMPLN0FvwZWaTBO/GG1uVABr0+cv2So+/HOJ7mhyKzMRP2Jsms
JFboI086jc/kU6fYT3VkQLOnzxpP1qVeyN3MuTSbjC99mtyKgrhTlI3UTIwOVi+2BuqAQ1rgZvVJ
0cvxcUkwegi3ay89TwM9WCec7jzlkrf1HOUmn2naiFOXm8chiy9iKV+m8Wpu4K4DlsnheOYC2w1k
pvmQNgxXWtJS72xpXXpxBcDTvSS8dcNQeO/UzGw6m9FO3jzNizg1fML6iTGsOI5td73MiYltcqZl
7ozJ7QgQaxsXS2aQD9tTY3VXS4QZqHPMCn5M328AfeXvUdRMV3ZimVf9oF2qkqAnbozImfdJbt2P
vEm8L/GTnSTGvk2U/LZk3/GHeaAS86I9PNB2VxKAvJnYcQMdDzbQ1CYYGJz4zJei3YC10xcyOhZZ
BpVs7vRTPhXklqSRoV46cXWv6lqot+VTk8uY5Fi6nCzB9OHsfmpE4C5N8ji0en20bYL9tFlA08G8
cqF6Xxg6wlzhFFL6QI5pJjLiGRXAgIsTgPrSN2N0rN35Kq7WUROdVfOhjj0l3jQITNqQUTRpMNwI
HHCbfWq1d6m5tD6DxWo7tNMVU0Ob2RYuxGyprwYDpi3ffZhkXlC3Sb1HhXM3iHpPiJMMx4V62/bM
R4hjW6zTTHKicrxpW07k2Ogh1yaUUWm6Cvgtoz1YmNkQ5ZRzfypIuuNfzsek6JeLqLKNbUeVtnU6
B79gbds3NNoz5aAK7cqoIg49c7wSbNLmVaskoHCRvrZTjnDGS7LPTtPnnEnM5QXkmXEpqT5BpzvG
MaUZfOHYjXmy01H1TVoCTWQAUPF60QUuDfQkmCOTdJ5mbLcdLOBgKY1TRhQTPnolOuEd8wIwx1bI
VXk3ehrjgPWwVNZbs6MNrBWfR0PDPSihlWNpKaq9CYf3sh4abZcVFd75OeGnRdU47LyqssEtCG3D
iVEt7BYbaKNSmriyKnnIdDnSrNU1KHFG1uGgrsRuLgeLh63q+xVSrAs3XKjjBiqQGCfqaGRZeU36
9ldN6a87bK12hN4Gq5piGzdzLR+6aXBDphsPOawFuvEL+kT5qDLkDGjzNJeqxZihNd/PTlUor6Uh
dHrwrk8/+pABofZTV4UnrEWV8akjv4BOS+VeTQQsnBijX6U1S2GeepxNYJnemDZ5dGlzlVadecF6
Tp8EXUQxIKJb86dZ0TzglQNVu8JhBxYgYBBaxF+JQPRCu8DoTHvnSzuW0dc2cT4WHhEoK9XaMyDv
LGrjbucpeo6G+aSB0TjgJsQcVqGhUqFxH7LBQK9oGXiJCeWDwIBhF4qWUl3jxI5DjVB39LPVnmy1
G0MZruY8buE94GveDo6ibRkgcWf1tRvIvHV9WNPY2jxQI43VYpwfL7RsOXXmYGx4nvgj0oafNQHl
yPS6RLklNMK6ICy4YKmJufKsvidIHWQLY4Cm2+eWRdyD0oc9Tttg7Ogmmo11lbNZHppIdqFtJ+64
bwRLhj0qXyfYVqw5Vrh0bBhxzcksnZ37yEg+MIh671i1czljeIdSUbtiOw2ioXXZXS5MnudsOfSe
3RORGsFy8fpD1V5ay2Hyan8oxHUuZnbTsROBYXHv1+KJ0am8iKPJBbPqepsEAMTU5VPQp59Y6Rg1
JLF1mhgl3RmTGX82hi9FU2w4SfEJKvBmb1IWhzkvbkmy8S1t2mG0vXQcPQnVRlyni8lhrLTVj1Yn
7kCKXBaJccepuJEkz8VqFk5du2+X6FqI7qTWfbcHAxjh5hXF1tSS+tWL++vGsY5jop1KqR3he93m
+gGk5XZaO7zRUSOfES82dUAdJup4UlKM2rPWw1pRHnG7X9mNci1I8wtiJt2lHn9h8R3jg0MwJKqh
BP6UWWxbL7t0la+NdtvXbCpdsaU4eB48yBKZnSGaiLwNY3nPd9J8Z5ZEbISjyD8xceRI+KAbry6C
nyEx/Tb73De1H08gFOJyq+KfVtsTTMJgMiksqvgB7AGPGUAPDrskWsCD0gIlSfe2vGqV+1Jpn0V/
SPVs37NV07MO4+WLayuMcKBcO6gWJ4GNdNyXVX9lLyw+HxfiLHtWFMdeZ6hO4LhXyMpPPLI31JMB
Fpq1E7QXC4qHfmQbYDFOM3SzzY5x3rHTp73UxM52PhWAXtzUuEnKepODowakzG2EZlP5YCmXpWEu
DGBUkrCyPlwG71T266r4nBd0fUotLLyNbn5uVZ11Sk9v0FfyecXHCRIuVnYbibIBsbbbuIq4hGUA
cDIeB06E0qtvF8C9ZmIedU3fJjr1x+RdN24UdHm57+0b0aEpXQH5sC8y/cTZ1WKq5HGvqHpzmwGB
zMHwOm4wWi28OiwHIWhdY69G8G2MHbHt/sQpMim6UGu4W4r5U1PHw3Hsizx0omkHCfB6nOha24LI
Cb7shm04XrrbRSj6wTLH6lgrVorwl7rU7bcjWL9TnUme/Uq+72bTOBAIDyHbdhY0mXaUtrf6mN6V
LeO+rMawrImwF8u17naAvYYLSIGt4c6h7tTqgKWIgZ9a53eWUTZPk+ENezvmG8idgYZfBiKzNr86
c36DYPcQ8yMozT065yWAGLoNoHn6/VAh1KTZsi1zwCCeavtjg/paTe4FY+XQYr/j+TsUIGDw3sKx
HyFqjvQPc5DwnCaPjOO4u80I8BZ9bUTx6mQGrp7AMLAPDungdZxQHo7GfTQnG0JBmYykPqfog2kV
D/p/sncmzW0j7Zb+Kzd6jwrMCWzuggRnirTmYYOQZQvzkJiBX38fqOqrtmSXFbXr7uiIWjhctiGS
YCLzvOc8hyuDRqwWiq1uYp0Mb9RCpmlCjtQns7mk9IM73ki9sjXWEc4SnsVepkRLNKujFqkjny9v
zCIp4l0olJgnBp0nzjaKinE9Bc3KZ3M8RtbS5dxtR8M2ZbgfprBoB7Z4fZbT5pOtS0V9MCL2mgOu
3rG8JuF5ionhLRRh3NZqdT//LZu0Mhmh6yhWnlwruQD+cEWu9bVRutvelcBW2BLgwoflJBMTSpqr
nKc+vy5HH8pcvMa+fqGm2l4xCDsjAIxEGxbqoF9rZn07qMwriq/Q/jeBQLNR4uygpmDtM/tJq4dH
t+0fGWRcBK26sidm/szV1+DwN3lU3g6FfzJbi2RYYK/jFkBcWeXWKmhU47YX1gSQTPFJmlsjfxfc
i6WCtoMKubTCBFUkMleC0Tb9ciH+pNIevYzMBZs64BdTsOZQgGg2DBs08CfKQVAbddxQfqV5lMyv
GNOu0jFatQ1yl5FeBv7ezY1Hxx8OCfcKssEq89EL7VDlh9VXdlq567hw9kEO2BGQwjw/2lotx6k4
fERQo2sin+Ngpfqsq4aHaWjBYIbBSnGOMXyAkPXC+jVszH0hCk+R7rOolRvXFzdB2m1sUgN5BgKn
s4evVgItm3G4WYKs1DXS+KF7tuNu8DL4gL4xHWKXKdtkWXulT+IDLq8cvG65daEb4B5jp7wNm0SX
MGwf1F7dkEFf6Xq2Fn0JW7Do10KMV5GIdlptnrCrHH2Ymz47FVaZlayLJ6wEq5Ine6/GKx1nneg6
ZND0WPoW1PRzoULwMh9UqiGM5jUolFU75ZfYvbCwtYuCyAhV7Az8kEBzzEjtIkPj9ix2xj6ReD1Q
Lyfd3lpWtwV1t04CZ6HgDFez+And/0Kxlbu6OQsy7dIKL+qAw0rw3LOf9IbRXQe2fZGggMVNf1d0
hlyGKU+PCWjaTTk6PB+Mau4bCE5xHQZLP1JebWNY6U4F52mGbdTBeKC2FeQOau1Ih+Eo05ckcM32
6AuLbZ6aFJxw/KoeOQ0ZTnwv2kSwEJoDe/F2KvyXNIyUdBE47TBRwOWCp8rz0jUR5n1OPVM2qt8F
ctqLBrTsqgpz/Ce+FtnPYVllT65a49810iZ7pWORZV1C/brIMsMdr80xFUSnkaDlRdi7TBHfQMZK
AA1w2bkWxl39DXbswMA+d5zhFBh9Wm0vY9CixZJdVvWsvkGT9TeAsvADU4FE4dfKoniDLGvjHIHj
bgifUqfIOJSYlbo33uDMatvaPK3foM0ouYoK9YsMzVrMcGeVcuy1sCsE0uSN/qwD3rLfgNAzGrrV
Q/XJeONFU8/BmT/VJ7ih5D5GmNLUdIYVm2TPgKuI4zCzCkA0bzjqAYIjxNes8ldAkvPykPPmsrvq
dMhdCjOl26Ce8dYs+9BvkG1zr30DYPczC9vMWmCG2RsnWwdlirA947Mnpx8o9JNxdOIH628CpS2P
va4wpKVUVlxnQnDTRDOUOx7K5CaZQd3wm/tXxdKgd09q5aYc7iBGLYn8MTNP6/lk0Q+MihZWasX5
mrIDNnB6YU7s3OFYTJ6UgrRX0FkZMRIWDAyPHcdNDsqVfeWnpXXjxFPHyjJ2MFu10uqVY0w3d7ps
BozWTKHzvuJLN2WUNEz54HgWPIueuIJhnE0TRZf0RivOeFEYruZl0R7YWTr6ctIofV1SFFSgNaE1
z+t4bzWLINLia62xALAM3D4gx6Jimha10wXPFKsrd1qVjgFiahKp131vAaciQKs+9sOkWctaj6vR
65XppYgYGTNty3CbkrrNqRHoR636M772r7TS/0fnuPMM9Z/dKZeA+asf1VBt/vN/qqGW/sebpZjQ
r8WEdM4m/GeEq/5BAAKIgI4vZIZG/O+sg24zwtVoe9RVIPkmiIq/1VDdJCJBdtlxMXohof67Ee57
VwqmFNOdr0wpAOFKrjNLpT/mDc1M6bXSr726QoHQRBbvI1W//OHN+BQuwUUs0hlw3U3VwiFuzCb0
Hy/SFgD8Hc5hXk9P3d6qNGs7Z94+ybx+mEW/XQU8NzgGk0v81OIaO7UCjE2HtCt99UC/wA0JjYA5
kZKuGXBp29+/KD6BH0XkPy/nUIuODcbEPjT//x/eOX8IFObvsGl9wFmtqBMvqFwWHocJIoHMfhlr
Y/RJReMsTP8gXP91TRRrdviWeOs5+/GaBSMRaG8q12ScdYxl4O7QAdgbNEbHIQemGCLWFkb4CJSi
Hj9Jp6LA/3R1bJucRQjFEif4EIvpRi2hzIuru4zecf914JxLFfqa0/zL4mZeKKVtXONtSDDfPe/f
3Cjw27SrndYjXwloWw3KtQTds7SacfR+/zkiDvz0uuhKZxjALcixi0z7+4sRmMHDGPFY4phn9ktZ
tNk+0kVwHSEOYh7y8+rJoeWgpoXX0FDLnL7Fh95mT6n0jU1nhRyo4zS2LuTY+Xd4yYD2VmMSvTop
jvohz8XDIJPCw9MDXlB3lpw4qPQFC4RwU/gZil5Z1w/jlAb3Zud3T4oWRje+LQzOoMnUakvfbyDP
6mltcsr0Q91aMSnvC7wG1bRExlSPoJIjTpg4RI9Zj16AqC7Z0GuxMt1Zuq69+FPVmitCgmnN7+oM
e7tQd19h6rkKudh6pENC1hB7w9z2DyLG7V92rnPhxkbw7LcVOk6t+6+Ck2i6bNMy/9a3pdR2fYwr
3WsaUoEUJkxYkbTcnlGD0y1BQOdmtEbzNqwKjFA5A2rmnEKfbI5PpvIYO9r4oo+dBuvQ6mNtC6k4
PkVoSyPDCMEBmiNZmq8CWwlaz3K60OIfsQasJkPDpm2qa+DsjS3Yn9tT3XIMU6PnWkyt6tE5pDKg
6G3l0IKYrLwcW+lLSa3099msfNEBCG43xLzCB9WKoxsVY4IgRGHZN1Nj9IhgdBeTQejplmAkpV70
sSJPejxOq4bMAHpX5ObLaQrDc0VP6j4rdTBhpqKws0SIZUtEGUsHF90mZ7BQSEusu7HFpAYhlbNR
x5O5tQxlK7PUPmlGXVNu5cbuN3YT9WWkquA4VQwfKdu+Sl4ooKKgwqVT3i7Dcorv/JZSISqjGtSe
nmDE7AImXFSWCdoNXi7rQAqt8tfayDwJGHU5nHUstPWq0+jYUqNA54xB454X+FJ4FDu1yZas7/Rt
hJLYLYZxaiiM0lI4kkQ5h1do8MUdtrHxuc6q7h5Q4WzxzydObKzJyHSDVtoPjiX1cdFVRQdPUnT6
vSCFtjRKDSwxzgCbvGyFqz6Muq90jhtXlVrWFL9N3WvTYI4Jeg40ngxz9VJvtTr/BPnxlp5/v36C
UWLB1nD/QpZ3Pgz+oKMURmOOM5p+WrJxW2Af2fTubQ6T0m2HFTk83BS8Ha0Nzvu6lC8YysGxLaV7
stzjkJ37uffIuKCxo+H8qSvwVtPN24L0/3dR/+sN9fPD6vxTn9Fprub8r4vnl+/fSCm+my//9Xf/
3FPpeHONOQjKzuUt+MYH+eeEmSzc7EfT6NsAsTJvbf6eML+NpQ2cb5b1lxH47z2Vqf7h8JvCgWFh
mDx9/o0rDs7X+wcKULB5VI0lzjSZc9sftwbqCPUgbIZ0SetY52zVMdSO8aiTFTuFwfgQBzRRxDye
WR5RWcqHMFR2tt3bz5Oi0CMYVt+sgLJBzOuMK1wrW9S2BWkFCvOITRfH/qMRKDrSmbahAPxS44Y2
LPmFredDaZUEVfsmfIUNTXlnJXdJiKZqlei79alIXw2DhaZMyXOkqhtdNw1k+incq8kOLEF2TX9e
goiKgBlP2VIB1ueaY3JVyGoV1rqXONmmsGMge43naizE2lDo69FRpouQ9oOLKMuZn5i0aYZqTsNN
fpsW1Z3MposmSS400gCbaeTkmCvrGFE7i8SIpTQ3VihziTcUhX22rFC/EMG4UfNkl7kIa42/a6v0
tgkMd1ObjO0j88VoeAP9CltYkAXxmZzKd9cNBIY41la/WipaUx4b2R4pkvoWRto36Sjb0konlMLs
XnTqKnMi7QYnsLFuA6aBfW5eGxpNPm3LmTyrFIJj/X0lsSwH041Myu9GqHRHJc1vkkI8Tpkg7zME
ayPWv+X4EWMN4O8wKpd55B+KnJHQUFHokJcpfW5Z6p6w0Jhe4zP/bUsk+fK7XxH4KV8LyMqkHerv
MzPck34IExQrNi6ZBctmeGOwG1sYZq2uRMtq21TSswY9/yayCu22J6Qb6ulNWF2lOr/hp36xaCI5
XEeDg6Du1jdCN54bdJHUjNdDocDPqfhRM40aCjeOsqVRYEqwnBFXelSd6kpHuzEn04NY2m2irNNQ
M+2SH5VA/ozBDKsUzj19mUbRiKUjFbkoBe2WdDFrm2F+dg+aSYbPFXKF2oE4RIfZQsVvsBj68AlZ
FKip0kGR7cUXi7kvmF7nQNLTWWFsQLKxzZU2pwB1A8G0c8i2ZDRlML0gHwD5Dr4/s6qywhfknMQ4
nVsHlI6md5tRMpkNWn/bx+jC9kDDakTDQ0WLAgMuZnB68RXKPV6+pisX1ZQ7yw7dgpfV+fYjavej
CJWC2nU3YB6oB1W78YfLsBCXcV3f9ymVFKR+FkbdHkZ2ftzmXqVKfUlM5Qa+2sj3I5Vf4x4svigm
2CGWYj4qIfqwKMzVIJVrLTa6ZsGMDYy7mzQQ33U+AVAyX6zinIb+Y8H2zHfLPYnteLpvEx0zf7hy
GQ1oMSb8WhHhyQqnyzo1ScM4mn+Oqy1+Ghpo2mk35tFKdatsQSvsdyJHKWNbZVyJulwahvuEnWyp
8s3VLCVj6P2I94RFKiDzxYdCAa6amCsXC0jS6JJu0mHc2mIsEfpED0nUEptiKCkVrGW6MTrtOs0x
MaJkDiHursFW8UKKV3MyLly9CE5JPD1boy9OYQkJ0y9ODgUrhCH5p+2g8kyY7EPs7v3uyGaE6Ues
5qs4y7SrljHGYojpncwLMznWCSmuCqD30h1c3G/GrjA7E6Nq+yIh7rYmJPeyspjy0y+W63w+DPYd
flW+jHpoeE5bk59Xv5OU3VP+8CXkx9gmcL6W+vDsNmFOrwZNPHqnnh0DwrumHHzGnw0VJ67LQJjm
Y4opaYY1FPJ47vCkSXQxR58GMrdOs5XMQ9HjAObGKYNds+7vUYmOcQ8hg2pMyDyT2GOwecBSSMcY
Y7QpxqGQMJZwE2Vr55jy+d3oQMZr49hDj1WWSpo0UY5OOrs7Ze8plAM/UWC3hyLyNGbZYVCD6FRl
ebwSVtavaPF+BFXNXng4AsOltNakc4XenMQs1oGrLRxzYg+JsxRkAKzmwtoGTf0lovKDu5mFvmy7
GxWZu2djVNpPQanRNldK6wIKOHnohyEUxjIcSNdiugvV+tmRzqaR3c3AJt0Zh3ulcKmgkcMjAY+L
OJLe7JgsokB69Da7EE769pSaubKnWM6bopi6oy7POauD7SaMSYdKpynIy93caNw/RxMgVMedLkUN
Pl1oEH+k9qp1RnMAaqN7hdBfMKzixQ7u+mCMLww1oW5TJtRfxPY97hMN5rz/xe5uFCsw9y2tMbNb
ONrjDRXA7WTzxenDaxNA61qN3MAbcfYwfRZ8iiEF2krgwv3lUWjb8mxCeihodLea1ouD7FG4FNcI
8YhqTN1m1Nprh1NBo3YYMQAMgxc8RVr5RVPqQ1TYsGMklmSbmEzumvso5n7GgRUBGu/MpSi7lzJi
oESSHFiMGt4GBDI30rZfxrqp1i7np2tVHeQl/dFguLWRrYHWOMEOVorpGX6p3KZNVK9apsjQzksL
A6uIaLThTnPNsLyDDdBc1H7SfrFUBaU9yuSJUGR1NYSxcgrQBHcwJFRac53w1deb9NhgcP8iUx8v
VKgE9QaAjXgItSEEKAFU96jRBrzOwjG8Lwku7FxZTks5TcZXZsD+MeUxwpYimTsRBu5WDlAadV+8
YXl7D3iweK6kYu6lMQ8rNLuF7juoK/qVkiuno3owyFUOd2qeZmRj4/SKYlT97BB13KcYRWJijvRE
VMydoqYkPaQCezHCon51HejaagvlynT85Nk2Y7pW9Nram1lWn0nh64fJGJ8V12++JXRhscZk8sZt
a5qUdD5zf6j2sY0TXeZxf6kSV131aua/tEPvz5qrqe0wJcz4H8kIzdLrnLl1WB6MpKpXpiXVszql
4T7gW826Tmr8C3YOhm+1zVEVgI3VPlvOQEjJ5eGUZ026kkV4xo7Vngf62ZMVyBEZeVZVVZf94Cr7
uiQWPrS6tdGAK3WM983+5MYlpUmJXy/diYG1EpiBiw3WrbDc+tRc+niZVm0a2Q/MwGhmTeRzQ1zY
w5Pff+0tHObsHYtNE4wWAnpu9LGX2rl9hXVg2gO+kldRy5YOe6P1mEg9m2OZVHHgiifaHBZ4lULV
XubFiarNg+/Ua8P3bJ5hbv3caYO6aZvsJZ1xnvAk+8Q+UOG5dCkg2eVNR6IzHejY6TnL909xlh6U
kWpwO+13etXH57bNqH2BgMaWrGRRAr/EG9sAuVI3vk7NRVOpxyIkhzWF+h4LJnC7KiEXH3tiaIpL
QSXboUynFUnlK+yNS6Oz6GivuW9TnhITYPFNH6ff7AFbYjuI9Hb0u7vap5rEIIqP6TLMVm0Wbo08
p5mrcA9FgHNKlnpxVtziosicLVSzW5kkrcveShIPobi3sy/d8NDrfAknvDxMOsxFnefqyayZQGZu
uc6c4YuUzeyv0IqEfWjvezLii8yopKCpTCluLaY1eAZAg4+7lqRKqYp1mZbRxleiqz6occ/bwbAO
oD5kkX83TUzkRNlg+qCSZC8GjqxdW7h0HrTZytb9jZmoK8cK7wy7kkfRs1aWoJZgheXjA4eKBx7S
h9jGhtZScKQ7r9K23LPAtLUbippbnz/7rORYTIecp0TU115FOK6ym5dAatO+dW+GJDgWvbLODJvU
wFD320ZR6dFGnWoHOnKYdsIEx1hV3w8u3UIRe8G0dj3OdV/0YcqZGLJhL+TZd/q9aAQjYulH393e
pKqGhjLZzA+X5k4LpXKkwvwit6Jp1fYzMSe4sOpbg174hRt1FzQtHEcQHQb1UIRFsNvoaXLtUjm8
dJv9KDllCBhohBH2qTbyfFTBpGEQwmIC3Wt4SioZbUx1OmipMoP9ShjI3EZt4+arqgqTdZJhEKHq
i8ot9t48uxQ87pIv8QosFeiGauDBwD+hDIzMKhufPZUydcrlzelcTw7Iqpwf021gB5kRNc+xcaxG
iV3n34sHv03+/sjF+e9/HNbMYsVLQcdqFITN/yH4HIds7j+PYK7bKsohAb2bwsx/5U/FAN37j5mm
DdUFhiTKzzxs+SsfbDkkfTWN4k6O6sTl8Jf/x5Vu0+z5hnb+YXjzn3wwOB6NP48zZx7hWP+qGJnE
3jvNAPmZHQkUZBNkp6th/vkwTgh0vbLxbDrYPCMNZx/Aw2bt6DHNgGmKorx2tLQ820RjC/JgnEwz
jNYHi2S/vqhBo/hbunyDO4pE8AbX1OWSJjKJiS6pQsjWWZbNv9RtyR7baqJ13IVAEEIGMvhgJKL2
rL8+IRZj0Zst4cbGEXWErCoydfCI1GcHusv0Z9rvUActd8QUYIAnaRcJOXhBqMnX9aUxJjR6ucAo
dCo32vJMUJd2HXzVHH9iOoA2eav0PKmiGg0k1qdGerN62y0nhYnuMnUq86vTdRxR+mIKtTWlTUm5
C2rBmbxTx1SS6sunhE7KaCIhElhjtkJ9TMnrFBRj8Kgi9IxiGooXskbhHTUIPam3qqFgQ4OfcWnS
DvBqtm1w6xMCu62Mgpfj0nRxDzUmvNIJloDLaFhCWwOu5bJzlI6e5MTPz3HuEAqsq47jlQMBMOX8
EPkOxD4xPGPKw3JEKOIpinKIC10ckixkQlRKD0Al7qLS1buCHtaJ5DDFXhe0KOnM1gL/qtcHgV0J
dxeyUJLeZJxXqRmuo/YmB5RUeYZuOCcZBpUCHdFxH6KUUHbKGY1RTNBlm7JUtWibZ3awDoYYbiEP
8HZfdSlHGN3NFdxFiUTenCCfyQuTg/ZE9KHSy2XtzvaCwTSqa0erJRZupcuffUbS9VEnIsERFqxT
SbzPNV8pJexCDyuAQ0iA1+qsYnQCUGc1eSyiUApFae1UmXMILcgvmfFjJePDRGGwVQzWcddLUny5
APDhGGX0XaUK7YFK7yDejCNPQ4iROLSpagobdwF8nNCln+YYDeq6KxNyGlRIkwFiPrHmewTJDDMQ
1UIENCjxmBoy3QcGDa1Dp54Wh8+5RsQCCkgxvGaYP5RdqYiAqm9noi8uSEuqmjs7dS9HOaePKAfQ
PA6T1cNA/1uw18xUjXe2X/nXDQ9WRqTmgG3q1jEDS36lB86OD6M+ddcAbjrnPkeWHDwRUUC15Hhd
Dlsy9/51S8K6WbZKzvhDNVMBJjmVaXml2AhIIFh5wNKrZkdTvw0tnZotX+JOFSZW0YVZpyLc5EgG
MdaHvmfroIsWe4GKgZBJDRQ3vcVliAEwmJovvqqU9KFZOkncWK07BZYlEshISUgI/jyCE5qvGxlP
cpOPsdbuu8Ayiq2qFDZ4yiwnxxFptFJgEwi6Y12kSrn0weLIZR4WcbyydM4WfES1gdHStNVLrQjl
NU6mJFzhPLOaHWWM9Y1dB4qA8dS43/IeUcTD8Kg8p32enNmrx6QmMz4L3szYeEY36Z56kriMNoag
Pwm9Ixc/IIHdlJPLphITeIa5DoKqsiCE2yleiEOTX+uyJKOoTXKJamM/+gVnmaW0rPEZQKT/QOYt
+C7h2Lymg43uVMbWZC51u8QxBuEVS5W0U4TQ2hXhkSNxVR0cw0++QQLmoE9BbH/W9LhtuZPszD5J
M9KwYecT3eVCmZyvVp4a2hJoOKiQHChovAsco72UEP2mjUveU8W2HMlZ4AwxFRZNxdSPqt3yphwm
yAeZaRyw9mqT13WC9NEADNja1FOUmmBsAoFTMcSqSIQxbTkllNnJ0ouy+gp1E6fXjK5EqAkcwbSO
XES2kmYi9n3SVmIVhkWnrFjclhFLoL3QJnqpeqPnzzomB6/lqA5wC0arpxkTbgxNS4G6HVorkFCL
fCxX7QBONHHq7glldiAbPFW4VQCYR1/BFIDyUWOaFRdFn4aSgEnWsfnPdYP4cyxHuXEqZp8L+rrk
vV4XxffOhqKVjwo975kxrzlxhddvTHWTO3+oEcfaIPUpEOsi+t/dUTA6SzQ4qPSr1dqr1VtEHtqs
tyzP5+O6bNzReopSn7G3Y+xT5DzyTAm6eBhn47ofB6zFNbb0G4xKI7WstQ16in+w26rDPDpsMG9/
5cw+Iw0yxf0a9U2Je84MyXy50QQ0GbMC302AFjB1x0g6O+RBZCUQF8ld1wiL08IUmfQi8hi/YHwb
pNC9svYae9KcSY7NoN2Yhp892HBzlF2NxWNL7LgJN0pI2mtZgzfisCE6VHbN7sIboGrqfWfPfV8Z
oRhtSeVY6FyaMZlH8tTlVQDLi2KsmQ2xCDrb4hlXZCUTBHfC6P3vt5D/uDH8cV/43+fue9W01Xcm
NmX9X+s2//bcREX+fwOL0cZR8M+byYvn9FvUfa/fbSbnv/LnZlIYf5BeYpBIhFA1sCr8zZoR+h82
9giVcJRLzwl2l7+3kuIP1TUMjja0szMhonPg7/GTghEIH9Cf7Rv8Rdhh/yri+MHQAEEVCo5BsQHu
FMdxzY/uiREMr11jGIi6K9e+KhIya2pDpEhL4ZaIqooOmvvJbPWDkYjZ2WzsQQrAHzK/wA9VG/Sy
w6hCcUTRywlsp27L0Bnf+A8fA7udkTbDH2tKxC8vw2Z87uPR4bR+8KBofpkZFJXiEGdpY5i3Mvwt
Sb8B+WskbfZYJDj8t6VJtBh04ApOWFQuSZBzLh2DnbxVCDCIvU0WXKESftk0y0Zb8B8FTY65yHHi
lexwlkhCPfvsgppH/ltlysI5aifmCaJY9d2hnGfcC6yWBm5BRj/PyTfj2S02zPUVZaUi009rEBfj
y/iC77mhABk/M3lyCkSj6SDcYx5cI88xDlmZJbmdlegAzXv+8vfv1k/3AZ+JDsOIlgabWg19dkz9
YFHqq4gARMd9IPWpxxY7rfCkBoc47q4Si7EUNuthOU72v7N7vd0KJtlezeXiPOE/XDalXXcscIF7
alhQs4x/Bd2zLj9p3zE+mKHeLoNhjRcGL59b74OrrKv1cZAmrs1Q7BjE4GIw801YX/QkiIruhaFZ
qVM1Wz1n+V2d0sR+zgos6vHa4fZn6WSjQaxzp90wNkCeqdz7RPTLXEUD2WvigIYZdRCIJn839I+j
cWtnaL7dY9CehuRr95k34ZcvB0sCvGGh4cf56E2oeOAPbAlVj84zzT4XabsU2PfD4NijphV0x0Ig
2lh2uhQYyQcQBVb/JQbjQM7Gp+TI2XDeytR1KA8pg5foleK9DoEYjNKyqm/t4JiippX9LpHIM56I
T67pAZwh1gnWKLm02zVOoIX4rIrig0/u7WMC8Dxb/7gJcV28vwnx/tInnFD4lHZzH6Cc1gwmBwbJ
EPZ8MjmqLs1P7nuNY/6PTrW3a+L0sDAAQMBhRv7+moY1ZWGuW5MXmPqFGz2nUeLDazaPvVXi/pc0
YUZJu8X5bSzb0oBrAcD599+9+Sb/wWoy/wgmu2Cbkg8GnebHhapAlxdVbqOuidxcTvrRoJ0hG/KX
fmzUPx0jPGuD78UvVsVfXQv+DqcoBAzqyj68XFMRLcN2FhAHvp03YIPCNrF2/IKm817t1r9/Zb/4
3vEU49EHyUyf5ZH3by4GxGLSLS6E6/DILm8WnjHIZ/QrMbmq7hIO8jOj34mdT77yv1j8uTKWVcQS
HrLWh+faALkxkY3FS4xDlF+z4dxIsdEnz5hfXIUHOx5HNCGVMrcPN6zZqnpu8hq9sOG02OYyWPnM
dj+5P7T3go+YbxCLcpYZvww5F0Pv+7cxiZAejFadPLdLV86YkD4EvW8AJWGVoXotjc90VFtLBRvB
Qmn6TxbpXzwbLHQm02ThxKXyEdg8uX3amDYlsFE28VGpz7JxB08dO4IS9TjuAytif1t9ctVfLAaz
zMUygHtH1T/uTFwMjEQ0qJ7iYJFsQl2joMiNsaM9236nkYVD2v393frLK7KqChWXNQLgvFT88AxM
NAkvZYDMEhctpAGtZxEPfXbpEyXqhOCpdI6Z/v3+or/4QtJhJWxKa7iRsAG/v2jpZ0XddKjlmXaG
70LG0iZg3bnF6+gYn9yuv7zWzPrie8+X0Z7//w8v0AfvpyQUL3g+bSr9GDEDZBRCNBxTx6hon3wF
f3U1roQrnT0uq82Ht9NvojSgUX30kva2G4HQmRN19lg4EWC0v0jx/7iu/eqbyHvITg8T1byQvn9p
tGYO+ig0Vpqo71HblLkgnhPQv/2wyHMBZcQeZc6msQ9byjaY+kB1uQrlOubKSp+6Lvk6Em026Z/6
5Mn009rp0noBAxLkpGmbP3nUI+kabV8LlWoPHn99TJoaLTJc9ol6N+JHVCtt2tVA+Wpi6r9/mW8u
+3dPJK5tm7PFTbBdYmV7/26SlSLM2IMwCpzoZaryW0DrKVFfaEJ10S8TVXrZqK/asM/WXVBjbZnq
Wzmfc3//g/z0jeTncN8kc6qp2Jl++FQxztt53eN9gs3wTefbAffB3Ix+siHxlsxzxvaTd/2XL53t
KBsBUA9M3z58xLF0JjrgMQUbSetDrCQYJ91Le5baJCNyMnf6JVNP8saWdPDXma9552JGGpPPfpL5
Sh8+BJO3ntMftH5anj48XHBDQboREUczfN0YT9DqAl3Zq7FU7iSx3jFggIRr3Fm7anoz4KZadSps
dDc8KWYXfnJo++kh4No831y0JbA6rMfz//9h7VBjUKATyADMDyW942E4r8ZLmY8erHt7wVQcW3P4
+vvP3/zpa+0KrJtgVwWHA067H25EPbAHPY2c0VM1bFnZa8cBIQgeivI735mF21tE2Nc+xvtwRRzM
ne5Q4MzkpNZPaXfXtjtdeQrdU8SkgpTwZXS29mkP8sT16DoW+aYllmt9103yixgBdiK99kNv1Fal
viuCu3h87EL04Ms+uRjqT7rd6FX46fNlpztv/AydgATv6/t3FKu3Rh6Nd/TNlbVXOH0K69vofMmw
O1X1oyRL3Nlnf7wpUqbnnFpvnOTQMyEOOcJYp6q/04j3BfIS//4iah7sdtOIB6fc5hxri02G+ueu
pdxYwPQW1BSQtFeYlCvLYCXtLwFY9GZX1Gurh6u1S40jd3beXirBNz296PSDUT4X+YXZrx+HZGtg
KbTpN0Gq94bQMx6Gx1Rft819F16n6UlvtlZ7dDlDWYviqxU+DNEDJTu28hqE15O5M+K1GWE7WzBJ
6v3VeEWHUjCB39hi4MCq+qWpDsTrNXlbuFur4L666V/iGE30KvdXUbBJILbGnn6L3JmrX8LpxHY8
RUwmSDchanvCBfiyAIVXBpcOslkOnSdgYHsrKM1ql444im7D9kVxdvNWFIqkFAeHMgB12z3WaJM2
/FlARl4AlfwFGB8Bifaszs7Z3ThXNAAL2MfuKR5fbO1L6Cf4MHdT9zULv5J3HAXmzQt12prVWjCq
L/oYtQ6anfGs2hf4ap0Foq7oQJgfAHxryJPmDphK/lmL6c8LJveU4DuPtARN62NGy+HplOWCTVNY
UEpAU++BLWG8CpTsnhiiTqcbCvcn39Ff3MZky9j9IumY9PG8v40TXyuqapj3+PximXUdVN5UzT5b
Dd9UoffLITtflY0ZoS06ltUPS4GMQIiMiiCkSKs4jFxnaeuXBvh8czG91BDP1aeyuhnbq8H8Zpjf
a5x2Xb11KK/TVYiFgAEprlrYAEI6oCUrpdw22MncTa9tAHvAdPds5yFu9XXerrruIbwkP+pfKYe5
1BSGzyq85NCCVxVq8HRojsFe0DcKMn79P+ydR2/kyNql/8qH2bNBb7aZZDp5VyppE5BUVfRk0Jtf
Pw/VfXErUwUJPcAsBpi76Ou6KzKZwTDve85zorP2orV8/AAlf3i19rbWRX1Z3VHfrWFbUPXHsgLl
7oaSAqqjStvSu8Ff3e1w5CJ72CMVLahgv/XtvRvfFR654r/mTagGRUXXBsMFCuCN5BYPvng1IMNU
rUc5v7Xwi8QZ8j+tR0F3GTd7pdl44fe6vpTRTtcCD2t6f0dFwKXJkuJz33Y0EYYLEkVmyIeo9qqN
6R6a5skCi3Qj5scye6DjQic3Bkf4jJqW5sxwaDU45hARbOXFdHemvDKAWrR24dfVdZ8fym7nGDfp
9OPzefXh+MidUWWroURJh4h/P55XLSkkTlWZ/N42RgrMwG9WDYlGscyzWUzii5PGn0ZD3GZ4eCVR
Z7kns0u3C7NvzGHywUAgZ6WKN1T6gkwRml+4yRejfbzRUfKlFrXoC6DLYXg8/nJ12iiGgfUbDyD2
6SnvCz80HGj5c3phdsw8Gxv6xq3gxjXanVeb1hfbz/L0Tt4mjsmcZTG38HzfyyK/beeJI8uoS/m+
4+yxnWeAUwodCOznv+GfRll4JDY0Ai7jpzeqWkXOkrqE1Fml+yOm34LOB0/054P84afjDwfdqzpL
xPbpPqrDjEPyDtAzd6wNQZMQOADfUqkVC1p71r/47T4ehJaxKBaZmA0pbJwcy5Kq9ODD0MWuS7va
JdD5VMpo3HZWrUVWZGGxjbuR/JdfEoevScV88VNSLeU/HU8YV4q5ssa+JztseJLlUK9V90KfX6sm
Vr74gqcXj3czMfoSlUPJEkx/8irAnihCe4CiOmhed8H2KlMX8WzlPRgRhXRxALDhO0Y8bT7/HU/3
rqUr4PLV6A3A3+dTHH9FDQC6Pi7+4oSwP7hqxDHkGvw2p8Ah6ww+emjniyE/vIcUVpZYK247HLO5
+p+8h0akap3bOxTWLWmDUa4v1D4mwGECPq+kwYyKNk10fdt1oKBVWBOff+XTqcvwHlcsl7oOp1su
esdfOc4Q1Csk5fheVlFmRdkLIX/JJqTW0M7e7eejnc7cZTTPYJOmWMVZ+vRwQHnJFpmSSF8drxpC
P30VkKBbQc+TrRNtOtd9botfn4/54UfVucRSvDL4Pcn99U6+obTJx+Ygi37PBTFc6QvuXlilXylt
BPup+5XmZfzFBH4vDf2+uLlgzinhEMi3VOZI7j55rFajaGUngAu51zPRKqkXqOLcrR+cyrjqatJP
JSfGIURgsnEJs5Vyr+bn/JdeuZ6H5xT5p4J1BUYbUZkPiSY3SrmBdw/K87wrL/jrVCYBZsAK2ZOD
4Ju/15PXnfbAn+HQkk43i2uCs3WWLv+okucw587n8uHzh/th+vA9MaJBVCd0mBvryfdEAW0uQWCF
T7zrnRjQ/FTS7NZyLNFd2dL4YrZ+WBio4TBzljYKpjXSKY4f6wh2yUbXTbYrYoSJTCkOEN4CyNGD
LMt+zSir140aX/eFef35F/3jyCjoOPUtZHvjZOQZoIrWlgiepyT9GY3aEDj0+NdVHylbT+UUhZPL
VQN99r4Y+OMT5isvDAUKr6ZhvmfZ/bZNdnqcNgZkEbqUKlxRnMVL0hhpZ623lgQMf/41PzQjQAMs
z1Uzl9oLNdeTtyWzBsAh7Tz6WHtoVCGjrW17lzfjHnPydFk24wa3WHFJoyyEMNiQ7RV+VXN5L40f
vz1UnJf4TIur99KMOf6ZDcB0Y16TKWtopB5n+0pFB94/aD2nUSThnYlvaHjId6oW3hNs1iwMrnhv
Rs22yPZMeILrNkJNz1olmNKXvDxXSKK0wh7UAYYNLmZ3EZ0pMIWqTSbXnos999A83XSaWMsSlV+y
EdULzZeF0lYsf+Ul1PpyXVPgkOF+zr4N8ab1es7EEJ0lg50vWpSo5Sz6r/tD/CTW8uuzjtCkpJdw
/DR6ksLCXFg9ZWiMGiPYbStvzzIuIqtWQoYv1FXZlQA1Q+umbJtqBXwv+mJB+7BwL81yZAQUUg3O
aqdBg6qwYkLBuApoPZrjOcYB4SJs6r85I6keBH8Ec6hsPp+LH2c+OzHALf29L8w6evy9SY2pEvyD
APHa2e+6rqT4HYfr0KQsYqqrzwejicEfdzTpDEpdFIuRSDAsu9TxcEPR1fOgDJChboy38pa1Rf1G
Cq89BWl4IxyYZwH/VXmDmEzXA4Jl2Z2jtkQFNKZrkJlo3tWH+QxBeuFruZ/DXrR+8NdufOy8q2yC
Nbd1gWLqLQv2uGqNF4j+DlNIgZZIiXUvQbtaq6wOCv22nJ5GfF/RBCGXEjkTb41Ki4sRf5UaNh8g
CCsUh6iSmtxPIigXFGSoPiB8Wzv4mciA6nYoUxtMaMZOibfkEuTRJsPCb21FsjYqcirWqVjjLCmu
jav5uh3oMq+ye+dRa8GJriJyuZWdBn812UKbAlJZuJuRzEOuDJceV7p+Tf+DopZ+Z4d+ae9A9mIc
ldamrjd1sm4RL6p72WzwBxXqbpov8d20EBKxxYZb/kdz2ngFgT7gl/dpsbHCtT1skucmuTIQND7J
eKXCsj/XL8fvw6/8zH7Wt8p58bOizpICbrOuIHkNkGGNFjXWJjUexPRWVw8yfYvzm1xZUwbQriVR
PNpB9Xwl9m117f2ILuYvVugPW8MycXTaUyQAL12NkxOcgkbfzAXSUhVPMiI96a5RVO96Ax+KNhrR
Yc4zcx07euirdHP3X0zcP85buhtM3qVaflqkxUAzuvpCWrWwJJb1ElfEjXXqSeNLXH4tlGj0CDDX
iQGBQE/e3Ocf4MNryteHZAMnGT7Pkml8/N5ofOHEriGwNUpzyKOo9e2qu8vmiqpIMX4x2Id1iHM5
hR6LvUldlqOTNcGNI5wXjUHoh1mHu2YSF1ToNxIq2cqYspewZTIkU9V/sTqcshi4+CzjIhZy2Rdd
WgHHXzJP46quB7v18ZqLrdaTq24WOrrxLDG3rNr5WWwZiwZCW6MfGK/azLYCpYdgSI909nOOaQFC
77N5oA4Ekvhnjp33wLlNzzHW99GmxVsDPq4Va0zXw79dvQ2OEEzO5YQP/edUrTHTbewV4I5+r1Rn
NUBLWnAILjkzdk2GHmkoH/EzfT4tll/ieDllTH1Rgi7dMGJlj5+YDWCy8Rok8xNszu1sjVsb81xf
6aTVZzBcJtwon4/4cSKioaCWTVKQgy/CXN7T305KvcD/YvZIoih8tAfgy2iCV9BvlMthqu4/H+vj
PFx6Qe9dcawQnnoyD+MSD6ITQ8ZV2Iu2lUo1zhnpjABYTlA9F6HnHTgWF5vPh/34UJl75BgtCiKb
Uqd1/BU9UnLsAX86xyAycButCZDbqNtM6PA9NPV7mnT5F1P/44nQYMIsNU9a4bQeXeN4zMJqNKuK
AAJpcF5X9IBSVhFqmvbciX2hgxklRXU4pDLvV22nV5sCq+q619J/vcx6bM2c/bmrekArTk6mOOIN
OyVw2FdT4lNaS6eSAyDBRHgtqsFZVUzh0YZqYM03nz/1jxPreOSTp54Mc0dC8DKy4zujKwK4RN7a
hr0ShMkXj/vjZnI81slrI6k/Oyxnud9UyvPkct+POsBKTkhww+Xcnpt6Um00izbg599xeXrHryvj
sqyyFFAlQ/F5/CvncWF5sosoAoYa3MmpAYmjFOEX97c/PUmO9Vwx2ChQRZ68okBEk1CJ9MK3cq0A
wUA8j0FAYB3GAD+jr8QGf5i63hLOwcSFksJ7qh9/KcK3LQ9/XeEnY/YW2+mvUmnWAJzExcDOUYoq
KDlTR5nj7Ok8hjtaoV/szvrH3Xn5CBYLoAG8DmXj8UcIa5qVbI6FX/bPMlrK6YUT0bdPwKBCNKeH
3sdnYC7I0DC1F3NSsJXTCCATR6zSVhvOawoba4aog64jorTGCxW4EfaTSCmSVQMQ4POJ8HFl4wM7
+iJB4erFYzv+wB0BQYaGLJaIAuVKEk2ohabc2HWK8XbaUK7C9xjX2hc71IeJAXXQpCSEGJeSOwaz
41FdReSoUJIUg1Xcb8BaPyvDiB3ReTTy1P0/GczgoK9TYORac7KSlMKFqNFEqe+RDc7uDQt/SLWn
TsptQ9/28+f58Zuhj0Qzz+WNCfhBaoxuSR3qiIbHGNavddUUO+l62y538HdW9hc/3p8GWxRnnEVh
B9GmOn6MoumiVsncyKd+iffX3lrCBBnO+ZRkYPvX59/sw2ZkslbQReA8xn5rnr5dBBohatNoLRFp
SdEpIQKt8twXErwJ13L6PSnk9herlPbVmCebEdEOpkMkZ+y7Au1Db6fbUi6GoKJTv3eNRqzVSBu7
0ghOw8euRfUO94l3SDm642p/nGcuZ/aomGeOcEG8Gc4XupUPbw/PBLEAdRoaRrZ6KlQbYaax/pmx
zy0AonxmZFd6+1qVAuZyN/nQ1K/dbJBfrDLLz3q0eCPuMZe6PMMud9jT0+lok4CmZwnVRkXsM2V+
1bwv6//vbdT/juJSDYLgiVKfevUykU/VVC7aI4yfAhJEFgFowqlGH57yNLxaAC+RfC1a+wZSgbab
SM3xO0/70aTdd5zOZ1E0ITYfZrnXo4gIiUruBxX7P2zsu6Y2ki9eg+NN9O9P6vJe67wJSOtPV5Ou
JHFdKFFCVdK+MLz8EsgmqCRsnHtodKRfPEVQe2N7Mr/4+bXjX4KRdUroVNTpARnux3J6VIQm8A5o
GVXc7hJC3lbYG3Y16JfNVNb6FkvZtoGr4AstxNY0RkFMHlq5Lyx8T+Ewf/v8FT3pLrx/HpvIoPdt
He2kdbLhjokyOGqdJn5sWrZvwIcywRyHTh14TR4MYVlu59b7jvJGXeUp9eXPxz9+Xf8ZnqKRibuD
U/KpgjIWnUqkLcP3DaqGaRrvlbHBTKASO+Dh/O3hs3w+4vEL+J8RuaVZNG2NDxc1UhLtiaYCr0JB
GLdqzc41iPK5dIHJkBa+q3pnb0De/nvG/X8M3v/iov3bL/ABgkeOJbiW6H++sVXGxf/sm+yl+NH8
bkV6/wP+8bXb5l86ciqqBWy/1NKXQ/w/vnb+L+QbIPI0KhncNgyOAP+krWnuX2xqnMDoHBloShaj
/H987e5fBnZ45tcS6coa+K+M7cfbJ8TjZbHA9swBhAlrnbakJ8yHcmwIVWxMilnmMBJJiq6jn7dd
Nn2xe1pHa/bfY9H3XjpiJivr6Q1SbaCP9k0i/LbgWDdjKw7sSpWBFzVfLALvXbX/Ltz/DOUC4YUj
sGhuT47BsCs8T8R8LaoP68Lwznr3W5GPg0/hKt3kOKxARPR7grMxZwyS6CKQJQKNUxyWz7nxqw/J
cDDx1Co5pNJp1YgJC7uBR783jRy4mv/bDLr++5Md+ab+8GiW3YzzEhJQ3uXjUwwRI/j7af36ZN4j
dWkq/KkDyhZnmEnC1RD6KDSjvtgzzOUpHD0lbgnMMJSFLB14tU6OFlkGdbybcs+X4G0AxZU3YdX/
ynQvu7HH+mIQqPjhT5cX4PhHknG0wJxs76I3IYuy8vmVZJWN3ZvIbHGMq8baaEAch2Ss9d9GJR02
sYaRBxeetTC24pWVFySThd7zZNmrLJXlHSrGm7FvxqA1FRQ4ESbgDphCACBpm1oqp7rcESsA2NO6
rkmdzUNJ2rXMHpvFaz/28ReCy/cT3MkjWU4WyxTFH8i/jn+ImpC7IU6XuDLCB/zaya0FmvAD1hGI
FZpWPlvqdyoCNtolcU5m1CEDmbmSsPe2n0+JdwfKh4+yVOY9zlaIrE82sqlMHTPvpeeDgSRzieR2
NvdxWiW5SwWNRgHgCdULYqB2kUbht8EsN5k1qTXV49Db9dnnn+fDSrG4Iv/7cU4lGJ7ZlU7aE7Ll
KZD6QqMK/d6oPap93+oBs9bnox2fKniBGY15SQtoKTFzsjz+HeIxxILdey7MY0HU2tD2AREk/Rdv
wPux6PQZv3dAuFIuNd1lyfqtgJabcsq0uKdWnqH3hmvxbIxwQZ24u8gVTNXhor0dsTHLyFiuqdZh
olbhzyvbiaxdY2cqQWFOs7XH/FYaerFOsn4HT/qHUXTNilSjLuPqPQ/YFxWDDl2h94Es461iwhyO
pkZZef0lZuV+XUXeQ21pV50g90zaSBPmBroZkX2c3mKJCBt5IySh9pJuhKvF3b4Kc+IKorIm+MbZ
FtyQA5MMLCqy4oVstB8popUwVCsodXiqPPSJ7qgi1/RYUtL4oQfru3JJKII/QCeXcaIgLVywVT2p
yZ//mn+cy8i6qcZSUqazt5yafnvO0ZhVg51mHqkN5DJO4xpe5LwyCrCpraXcR31Unmkquj57ivC4
0Wd19dHPLPiP/GP/6sD099xiweOi7yJC0Zdt9/cPQwhV17pCuL5DNid4Pe5suVqSXvsGoUQ2A9rD
qFW/mNDHp7R/BkU87tFWpJR/Oqg6DzmLBIMW4XXftkvMCqBJE3T0HNfOyqWOyWx7+uK5/2GFN4lq
dXmBkKZy4D3+qsWAw6ivErZ3q8PnzgoOCzDd9jxTKATeWmm6Z0iYwFtKuIUqSYdkBe7cBi7TF59k
eZNO3zTbRMZOEcKzuEUffxLRWnMpu9CDwj+QMZUTyESgawQfYVgwEhFwEc9w1lUI5E3UCxmuaV2y
cZRLyank4NpIMumHjmOd7D7/aO8dlNOPxrwkwNYlHptu7/FHS7HMEGzEWuPlT4ZTZVfZRLBfi38T
9KALnFHxVLktSeWiLDnbYkItmLJaEAMNENNqYV6yR2kkb006kbCl9J6a3IAQCdeMgPXbWK+B8DeJ
tx29mT+NizQ6eHttuPBTejBa7uAGMleexnjyQw9cng0dD1jhSpmYHWN2ng7JzhuEAHGJVbwr42TV
KujrBzt6wc9F53KeNk2pzSSDXlUE+6A5RydbhM2ZAteVbC8lWWc8aHJdE9+Gt4XPOST4vcpu4tT8
og/yp52ChgP6KsfgmHeqZbOiShYUBVx/SODaGR3ad3fJuY0fYl2v/15a/m9cQ/7fpSEs7+2nNISX
If79AvJOPPj7AkKk8+K0RWlHDfpdU/Of+wexzTZnHESVALKY/UsM9D/XD8X7C53sOyV7aWiBO2DB
/uf+oWjOXySfLP0t/qFFzfqvLiCUpk+WBiy4JpmWvHcgw1VusSeH31wkAF3AtRL45TrAmL2yms8b
XSWLIRXlN2jzw7DiOwxBBCGFvD3X2kdFDh7V62yEwrQiG73O7u02pl2fKvWh0vBtFkBSzxtvSUG2
wwHnQzM2K1bD9oCHp9xL2U6+jZ2G6PWz2h7OLDvXf+re9JRDx65mcdvOBWk9CbGMUMJ9e0CarI7y
m9mqE58EwijO6EPG6JIEiHYYrox6tDijFdVe8Yi/DbO2gwQpPWx//Rk1CeicmvKL5LHHjlTiEIMR
C622nzTa5iPbTidNJRgVWx7kMCBwS+IymD3spURt+BMIFXDYL9NkrNIxBq+pJ+AGTZvxK+0uRMzj
GeUlB2lzM6v5/Whn21BS1AYKK0W1axOI4PW0KzU7XXcq8rx+QMlRkY8AhWtViwYDAzH3XWxfgOx9
EApCDxKCQWNfaVn8GKnpujLG9ZCB6ElNP7Tls7AniCgtCb2Jof9UmyZ6UnGP+Som4B0dasXPJRbS
rsqMPdQcwE/CW4+ei5IszHdTnhJYV0TpLfEIZ2YZv9WqkZ+lnqsEStdwcavQWtSd+kYoQOS31o8I
vWikKjcyv7dQgFgY4dLugkxZP8+G4aW2hm5rGWZ462qYAdLmINvHIj1weUv9ZLHtsTlhTRhgVLfa
d2ZUQVgI8Ylee1voxbkcuOoZPdLTrLOv52L6WTsekVpNsff6sccjM76Gw7RL2xTlqEgPQ0dAXj3n
P+K4ewvRi882c6kmhDZXCXVNYkWs82n4RceYncAs9rklNvAxuFCqcM1Ls0t2Y5b5imMlAZvetEp7
JA9ke9bJVULOGOidPjtkzXxOE8XcFgMirMEQt7WdETWsYUI2wOaKON0R1HDZDHApzax6E532BpuZ
2+S0x1J3SBwCR4QHdrHWtHolWoklKUyuuzT92cTWjVbPv/RBdJy82jEotfinWSPw08eVOk/e2pIe
oPQmhq3VPqRJcxlK9Y4LG0aKBZwIqpHubEWyyGgEjoj25VwdSGZ5bXCvBc4c2i+9Wb+aGDx6YnjT
9ZhoV/UQ+4VX33ul4RsuUeQKLGwt0tcJ9Ffyvtds/bz09l1cj7BuQ7Y8wyhKYFOdtktC/S2NDP0Q
KTUnqhEPlKQq7icKVJHUetEHI6jzmbkDunkC01St+vh6DuHxEW3aoEeI3dWk7QRwnpqiLe7fgy7C
rewO6GpmjeyV0Qr9TsFAVKJ3s0mitPN8X9Rbw0GXNCOFIrtjGutnzWDODK5W8UO3qyHr/ZGAbgrv
RnNXjo5f59oKa8NKj/nsvPJreK+DuYVJBVn4sXftH1GWcaEqe0flb7LhC2KLC1WDwIvSkc8DFCqO
pXVRKhqClllfTgd1ElarrAS8RAKLEU23rkoB+kD8HiYdwwAW/mYlvenFG5NVJ0lXhRK75t4Toxo9
q0lhcxRwJyctblS7IULQ0WRePZUyzrVdFAPvO3hAB0HLNhirnJ2Y9Glady0ErrM5m5CHN4NOWiAn
TjIQsT1GfCjo/6+1zN0r1YvQqmuK0t+0UWcuWi9T7sekLCihzJwv120yRmj62sSNtlFlGo9Zmo06
yiZV1tumMuy3UA3JoayLZDaCJul7Vme4aC2K+DqEGaPUiWkHWZGRwG2HRtL7AKWUPGg7BSTHzH5j
+Y1O3LWsOHN7q6IllGllGll5DRrBCURDykmUmeFT3sQrMWW88FRAVC0ilNk2++KCdEJklVhgpjb9
ns1W9tLM2mWRZFemmygXZVMY96UwQsSTItEJoJkIJ4Cvh/ewfSprxGijEN8oxCeoTrofKHuxPkkC
SrS259VBUVDjWXCJuCz0+qDkkQcOZzNBBWtHVJzAv0xkzh7iv5z4PaDO+CuaHQF/QZj2PPjyejCW
C6a3TQ1+9wWbg6s9YKWdduF80AgDB2S8KRwlv+g9Dn2pbO/jOEbj3ounxohB1kvnfOj5H7rm52xm
O8fNSYK1ox2hD7sBoU7FxQKUQ9xyp0QpmmDfM0yQOygGg0F24qBEmS/qYWt0vfVMqLyx0kfKV6Nl
t5uZt2hvh903G4Fy3SOwN+NDg1RlSCtB8Y1XUq+iWzsWF64MN3OPDRQE0wpml3EfTlF+Pk6jsSaf
AIT4eJOVSr43s+yMUIV2FZsjVkELHno/kCTZ1Nuu7ORKTs1PgSiayxTiqBrmYtRP0qfdme0w/mTr
xnGCOrNgmxPYKUfevXkA7iCi/HqATab1REZ2yrkZtlthN35aq5du9GSQSLMBhYgrTV5TuwTVD5rM
6GCPJdsuvCoyChO9632LlPFcyvnWzkpBSYj0gLrO2XRssl9lus3kvKM18Uud2mvHyLOrgoH90Zy3
jVa7gTYq572FQLJuiThOoaitOruM7z1zfBHDlUjxSlqJgnku1zbRQnSez2s79wF+0mzQVbZSt/9R
Wu03M0nitXRY/NtRg46Z6+0mGo2NExVFIKfqoXXGwxz186VQ8p0NnfHcNqaNFevXrUUaaOEhbFHG
/DqH+b3tzeR+htbYt0Eed5t+Hgi8HjR/Urm+SHkQY/KUz2QY0bVXyoLtpeq8vdYmZ25pToHDE5BO
fNtYBesxydCsy6MKOtwtkdFK2ztT0uiXY8xBZiJgqsudWzKRpBYMI/m+5bRuvSpfQ8bL9x0pSNs0
nr5JRDcwjPxQ1Xahkz+For7AXLWrBC+ISg6LUvxMQNUPaP+ynrOYyagx8CnDanc2Sa5Izq7SrOE1
VEN341pjsTcQbBkVEeQIvofIe21TFG/xNWW+KGZuVVC9ETsOLouxd9+M8nweVc43D70pAqHa23Z4
rIyGNBk7+9ZJlV3wyptVb5u35b4Sym7RcY/cuY28WSObeFSrlz5X3miQsvWfl6JXf8Z5eaZTZDYb
sQKF52eCvnmsPORaLhDeOPq2IODlmxy8R21QszveSXcVOuxypH5dlJa6DTP7l50YgdpypKm8gdU3
5pKNyQdKZH0bRw0mqsaKSmwVj0rlEtkmlqLAUGyt0hScodHD1CyF7kSMQCpWjXKZJwZf+RmQi56e
NfENQPog6bEFNvEcQT6aw+tBlo+WSxZoAsvLaklqjQpnRSNaXdMRO+tbtgy1fBlNeSZb99JLNWVf
xRIhHj7s1HFtClDwZMiyYgULACFt8qSZvw8xHr2yfpYZdp2w0sLAG/qgc7Zhw0beA/BuwXmTn+Lu
hF6JB8j9Oy/eyWL8Puf2TUZEMmUD88mrXsms90kq3fXl1AakXtw4MsbeZKisDA2ZtKaI8Gt2DbE3
KJ8jeBaxNa3NhPlDTK1d2peeZm5DbyYPy1IrzkR5/VAWReasVNuc3yRwe1JWnak/py5NL7ga543b
6rQcdCW9aAowDhhF7uuaLUaT1nWZT+PTrDfzrzjmz4R0rZJQc5Ewh4K6u/ba4WGeIL4SweHMFXl2
AvmzXq9rDZUyroxkCs+NzNn00t7U6Cetqg0sMyOiIHeUG0J8iDHJo/4bupr7XOeEpUzYoIcmKETd
rUvwuCLWHhVhn9WO2Bl5v6/b2s9c4tFyCGjuGJ1DrV9FXnIJBPWxy8c32SSXUXHjddariONlc/le
EY0d5W4giM1OXLanQdT2vaUVym62rRiJeLZXwppEegp8yXyhJ6HG6o+VrhYEBXVF0FvqHXKmq3yo
NqMo/Jle2mrk4rrS1apGOoJXoeF+tw7RDg2Wc43MYBuZ5hIH/tbnqLC5PQBGaOW6shHIovqWJryM
XvLwGsumIUGWx05zxwdD7bjMwZpdwSO/99hkozzd1rrYkyf3wEHw0JV5SYKxmayqajrEA7Zf7bFy
gcmrkaVfFY35ZsXKYWD9EkX+6i3Kpi4TZCbFQWvdsK3cYydZ12YHdt5A917Xpol9luCOXnQHerWP
qYEUNO4uZ6lBeKu1X2DgfoYED3Zh8q3zuvOOZKZVocXfzWa8MCcy7UMPfQGnULFrEdXL8lk4m7jm
TmByvC0Tm/1VDdpM1wg5slN8QcUjIYkepoGuPUdTuTNzIGNV1m3Ilr2ayehBm11NsNa4E4bG8GhL
47nITA1Hf3yZtcpLNRNQUeQPUTWi4s+9tUZCU4f/JjMq59D0V5VOupNTA9GlVYXG2x+kee06UX1X
mSTj1NlAUjunU+nIm6xyN/SxKsjzw69wrvmKgoQDwsXTVauzrqoeK5YHa6wa9ReVIIxVPhk/SAen
mGZF1roe852SjsWmtlICNdqNXWC2QsRJTpHT52caeMEmMV9Mp2Ad8Vxu+NZ0587Ga1iX91zvidRT
IAGQ7eBt2q7b5FmV+k3qbMwyvB06ubGEfksmUYDKGTRrEpSd8aNo6p07jHe2kN8lB/eMVBmyKLDH
ZOvKPfMyc1O32YMoz4smvyHCsroVZNPFfb+rTYLke9KAo9duzrbx8NhRELuoKwwL7WwnuN3cOjC1
JQ9CiapbasEdN4XrzvGiN9L3KI7qcRb9DI1uvkjMBFOtWhbanhmllEGbdPzAHEhWRI0b+6gnYnCK
Xf2+0XR5rWqzep6mzL1KQG7L1Lh7zAtodRY6733mwHatiVT3xTxfVDlHXFM69rqxynLDeT7iRs0E
jvVQ821naLbzTCPDkupm8NRXIKzkDapqqO3TXMNWb1VwlJ0429a9eFb0qHjQlFrhQhfqrxlF/8fG
0ZxtVOc9Jnl6eoWQ7gqpZLM306685gqr3QhDGXZC2NZO4C3j2eeVsYki18D6urhQlUgFO0NEt35r
zQIkK6dfrjkKhaZ7wVZ2kIXjkdBDGgwGD51lPusFp/oUyiFVirQ8Z2tJq62TEH45LGWOJm27i4i0
hStQ1cMhL9w436gDbnrwNKTvTNW4ZwUqAZtH074vQ+UwtwV3j9Zcl0g3KRjEhKqpXheoUAEfU2/O
91aqj98b6eBWmvuSDYCPeWtDiPklOE/5MVLJbWH0YqfGw3g1inz6kVoel141pyNSFhnk3SJ0vbWT
cAuCZ22V52kSRoFWynnbRuEIGTR0twrz4SWEmrsleSZ9ZSE/UM6HyjH36g4lfzsS/GaOP03Lld/b
vifbSU9t4x4p/7SGDm+ekzCngssQptj1bhnv1MrU/ZyrOuRfsuysnpSkuSBIqqtyArVtka+iOBGb
jod/kRcNsNIQ9nSndbQfe6dHl7zUFyVLiW3cUYQR6TqdrUtbb53XUc+TexW6/WaiF4OvRgXrLXVV
3PcDTZ8ykcZ5HvcpKC71LFXitFrNNrYOQzH5Ywa1bG8cU6rPoRV1T5GjQy6p25bcoRiHIFr3PHtF
pcFhY2xKxdc53e6cqrWJIV+kL+bIJTa3YutHoZLOvgTEIgggrTXdV2g6z2ACpAdLKZPzhOPR9xZz
/j5BEHqmxDFwOUd4trIukYAdDEZdzS6RPhsS8yyO62Vl0GdNkXQpbDJCdfag5YNWzHsMbTeaxRwo
au927MoXXdTbqhYQoFFfRhrQFdvVHFDHaePm+5bw2HyF/pgKQOmUrrvOcms6k1TmiVbp2f1XeGqS
eR0V3pbA097nIt/f28qg+zXdJvLQuNej8gN9zN2jEBuPnI+1yXV6C5zTAfFtO+K2HIpoq/JUJrLo
gZq23TYVLWzkLu247ISDIrYK42xqV2qEiEUknbnO8OK25WPfe9q1oo4m54DiLDOGC6ksNsE0o/vh
ecmNNs/OhWI6t6VJmoFb3Exj029bY27BOFZVH27roXMuRqetcr/Omu4uLIBYF9rypg4RXsQ4acy1
oU/SWSkSAm5FFy0L2pQlNXPnekv276sl2olEEIqvF6FVwLiestw+54SsBQCsqbYCsC5AVPVtddCw
NeLsbtEh1h5+NUMW8kemz9Q8Z8cO+UVHdVx3BVk+KkdtOhN2zmGk658imZNBP3cZJo5ZgKtX9P9N
3XksyY1ka/pd7h5tcGiYzdxFaJlakNzAKDIhHMohHA48/XxR3WNWrB7rslnMYjasIquYEQAc7uec
XxmVbHKko+Dudfdq9QqH2ZCfe0rSrtjmVlheFpC2Q+GkxwH1ObitPV4np422LtKZF9dbbqXHEunj
5BHcsnHDZD4NDCo4XmXbX03i9btReP7FaRMHFbQW8c6d6BB5txbBUGUYjgxlsKSiDYT7udXpaO+7
UI8/hBrzTT/RDRcBViuDarZxoHdW5u5HNV2a0ZmenKGiux9d2/wMS7BO4uYBtNtZklkfpFG2LjjE
j7RX6sOH/LRbop5o20Wn3RqWSHY1VWbOeMszLnGcDI50OzbpKZibByhGLcVPlXaPJY4U31J6MIJb
R4W9imU83rYiPbuEY6wK2el7cpvfvFG9yqZnsDikj0KLYV0Dim3U0pB1SEN/y7Di9hbTqhEwdUL3
eXD2S5dMX+PEai6ly6StDMuTw15La5N/IxcyO0xl9zWoigdSL1/wA/9kG1lP3ErKUvpw6053IdkZ
c8O0xiNDyu6/MALjf5mTL0Miym1QRpjYFQVrqYk2dkM8BFJ9n5Lt5ojIKk2qiwq/Oo33zCRJ7JMO
vRcOpQ/TzcTfnjB/8sN1LxvrkE/+W6/KbJMu3vDInOkhrw3mRSTY2i/uIsJL48sf5gZ6lx3zXvxV
1GWsLfVoWQzTex8D+GXmQSIvaXeaN4l4rZUImddl87TLnMT5lsxNtuIwCNbTosPXvAswhrTWcrRf
oI54KxNF96ancvBjAp885872mhbv/prk5KhZe34x71rfbn76rJWWXRmkrry3pe63mUq2UeVupnB6
LgNv2JOS1z7hzwYg65mLks57vbg/+yH4PhSvfRKuST3Z5ot29yVJGSUIBB71zJyGW3CfhDAh/O9L
HHAT8/B1suPrbKppRXgpZy1ZP56zrJQtGKYUYO/YMTfMxvy0edBM+XTfHkzbbrnUnc+OQMT6thps
DAayNzOHnOuVB5asilM81aQmFqZi4Oo9haomlrDuXqZxvE/iMQNeZ+C1uPvcpl/IS8eGiVp+ZD0e
VtEQPmlbFQf858IL8wb8etP8KgVFXhS5O9eqkwcXRthKxN2HC93jsCCkeGBA/GSo+leBplcmhuUZ
YcRpbhluqzzEos4WdMnTAUzH+4LNBF1B+1YG2Y6+CNF1VH1MeTHtoRIPG06mwr7Pi9p6xXygPk5x
ElR7N7C+Mjk4jzWzahFNb5EzrpfQmIOt+0fS13+145ivl2SiRGuqTxi/jLfsT1OL90iNsELdPmXF
F4SJ4Rm6h/Ig0XGr1ylnam5jZJbarTwxfiaAME/UDiO0fueVyC2QdozA8Dh3ERMXlOUxTgV3jmnY
aqqaF6bx1qqv7FMS5MO+Mx6m3nMPeASYcST4Zd14vQpXDs4T12YMXKjgAaSWaG+7Cd7TQnHnknWj
nYw4gdJnlmO+zL5MN3j7XeS4OFerJ4BdWtH0aEZhrQebLjaL5928EFdDZ0CQ6ThIrnCJOHOXSwuc
nbR5RGCp8xI60OVFUTjfRj+bDvZkB3dunaY5qZFzcR8UBBtoLHtJR5Td2gy/oq73j4sl++d50fIr
B7k5N032Y7GS/Ku3pNFd0ieHemS5pFZAe6Ju8Ai5p2mrTnRFiZK4piVRvhZjiXhJurwTWHFeAgI2
dqgyNl7ZXJIRB7yl3aK8/G4UAzvGHoRM+gBjsTvjaSVWk5k+MEdeqVJ+ycBhGuChtcYPbmGKw46W
rEunsQmSGP2rE/CetkZse0/+copsV89cNWXeKpySHXmXr6obgmOJwskjVX4lpLudLIuHhH7boo9L
3NfcgpOMjKJnHj18Fr36QmhBdolD2ORpKFYVjISBCmPlpkuxd3IM2b3iVCv7iE6OqTZbdEaHm4tF
f/OV1W110k+rpI5el8n9qcP8bBXFSRThoSjlPpbUVbK/sY4OWFmufJmoS26l6m6yMSOQRLuuWoet
OrbxDgfSmEm8T5s1IZBsagUXyeyqaS+KOFWnj0qq1tE/4JdPwkt18NpSnmB1Yt7eev46aOXLnFTv
lms+QbG43OU+cOqGrf1WIWRfIDttxrHEd6HqKPUn+xmpxavpLHfd1tnRU2S2muSc1OLqd8G+AMRa
gfqdc286cTD2zIBFQcLqrbH03RaRLq1ICLpRkCS0yu34XAonXTmL/94vAytnmqJVZHxxAg55seJq
rce2X5PR+zUB3d7oMPGuhLVUuyZAJt9WQYH5AXWb+9YUX/vpU/WAHRZLPxNLQZWS+x9DGny7JeR0
oXdoKlcAYNUMfPHdem18tzr5LS8s2TWuXl6aPP/e2N1X2wArVEm7HYlpntI7pUseqwpmojczb1ek
EXQYOsyY0E8HCgepGT0OBH4qtg0fi0LyEV5Rtaq4D0WOmWE6rhhRrZVtn8kHrA7twO6wRIwaZGPT
QJAA7NX21he7KUDBXyyHuIJE07cNFDo7GXB3He8qUwlYXwKkKzcnQ1zDPqu86JUIFg7qRWQbS4b9
PYrYnzjNcDRY+xvEqS2U+0TqEX6UiXrTt8s3v2geC2J5pNlWRWtvltKjgSmbF8VduCxSsIGL4EVI
vt9ccOQtdreR2ADM3GjWna/tz8D+Wehu+jGAH+78kJAC+WAHhOf0TRLfYRLziDfaWobufdEyB5ra
6k06ibvyYuwlA/1sUWscFnL2iKn93rG+8BqIpzeXgSyOpwyph+DRdtLDMoS43jR7ZqqAGpkHQs7R
btjHbfFE9tAagoZcLV3xqpaUgKLJ/QyWHTRtJ8ENoZGbOku/OF2xm8oIZNFJHxfymFfGiJNKl6eE
EsSzM3BnIJK0+kwxAmGijbUcpLS9P1K2ctTcKzb5sK33bgSxdyRNJzbpui6SczpVZ1cR0BUuAb70
sjoUtXtEAo9NE5zunxwoZBLFSOZqq983OdN1YmWIvnJwzqM7oTio6nteLbkZm+WJXmgdBIBySbOQ
t915DcYrpF874fTCBJhx19gekgwwWPyi8D9UmXWtW3r7Iix/pf10Dcru3YsTXj03XuvsAUSIRPF2
i5U0oTe9u0lndakpCqv3chqPkKcxLI2YqQVj/laJcucuc7rJsSp7imT7c3LLpx5uZWQH9tELcPY2
+TluIQyI9IsMQfBb0X5WDXSE2cLFgSNkLez8BpXNDP39dF45Or9WmfgxyqC5OiNRNwISJ8Y146Z0
4TKgX4zraf4W2FX3ni+kdk8Ww7+QodCGmvEwzHC/PLmtM8WIzp828ECmdVcQahrKk1f9KovkbqhJ
bpszTkfzkmH6G9nTcyOabecMn8w6wTPthBcrmV+nqMi/Ycf2MNOsTpAL7VYTgkk21xipczQMZ6cd
H+rla2oTJhxhKoO/hijDR8Z2ezfz9mOSb2/MGIe1mLjd3giGd004szv30c4lDbQc2JNccu0rnd8N
OlphQclvouGubzmaGwjioXcPPHBsC0GoufvTIgJolXbDtdb2BXtMEnaxtekftdNTZ0LpqNPx3kUt
qt23akxXKcBf7D3XYXMaZvuUZbdSwJuSNWc2HaCN3wcnYmR9sVQFriz0uQ8n2D/zXriGSqm/FE2y
45TdRHrsj8i71pY+2FFFEcnay0lHnjMSfHGUgWdvNw1gC3lH7HFlGr70zPJlk5T70fN3XsuRHssn
p1fv2UzEnUxRAKDFg+m24YDMPt2UXTZ1m7UJ5JEen3jvYLsgvVulQ3okTunai5w3y8HPWKbvpPye
pGC0Uj1SbuIAAkpsClxmquK7T35U6lkvQ9VvbWz72gRod6FvgBzZdwLYwDmPxGK0AfYbi+Uyxa0I
oeZrVk6H+VaPgwix4Ycae3HXYAvaL3uRYFOBsWuyBAS2Vd/90nvX4XzPzK3cGGb7QX3WnTogmlgt
vsoerb5OLPCf2WxDe2ZOX7Tzh5PQOiWz94kEbl0u3Ci/fbJj+bz4p7gebolRz3mt7yZAEzb2jo6q
7bcGBf+2kBJaRLMHasTxRVv00REre+Z8xG9T3rmlWl57ylM2yIyBK+MUj1Bof6630UiG+CJwG6Vw
yjtCQ8vlOSLKNB8jcPIqvhZLpC6KXOE7KEnLfaPN2dzS6UXy60+suv+DSOMv0jL/RlTDmec2J8Vx
AebnX4hqbayXRNYsjaQJsYKWSaD2Xj0iDwi78l2ZiUFqXs/hxehWUwFm8+Bsb6n05d/xqW8U5eaP
9J3jr//5X7D5bsw7tC0ohLA+xzXwd8pqnlNoVyhR8Ub1++9xmfCkBTNBvKmrWj6pyrJ+MbaPXsqx
6Z+jwZ12AJf9sLHIyPr447b8v2Bgth/189B9fAwEUv1/kUL1n3mXHyb/2fzGu7zpRf4l/IqCfyAU
xuMwwhkP6cRNXPov4Rcc+H8gz2cdodBHpOTBrvwX8xJSJqZXHgalIe7zuFDwA/+38Mv7BxJLD8c5
GyTQc8Lwv/77f/zm1U8Q7G+//7Pi6LZW/7SCbPw0EbbaNlJRBLwIyX5fQZ2rBWPTTF2JHCKYXjXO
LO6lR2//0wKaQ59jYX5zHiD6Wruk5DB6+5u36S9r+GYcGrpeiMm4f4uk+msMUY6pbiaHVl+aXiln
4+guiJ+91BXjccZPvT2Z2XX8hwSjY3QSBdJS2JaVOzTQmEWXLtMq6KsECvnffK+b6um3O4OrD8wW
NFGEQ/z790Kn5+NCUIqLMw1lv4maABZOl0eTJuGH6EV4mUtHeLBxGdnJysTZBqcMkuzKHp32A6b0
clp7XkaOld/0o/i7d//2bv/5+90iSfxbApGLaQB02r88OekyzGldv0XNmy+E/TW2O+MbbkUPFryK
9tPIdhnONHp+v9NOl08rAzAW/ZhlNnbwy/3uKZYOtMeUoeCyK328PR6mmuC7v7Ev+et+KWxI8xB6
kX0IEfAra/nPQgvRzILAZUecF9uU5qjroU2OiqKOc1EZ9sYsqOoPeuzxUcpOzptiUr1/m9oP+f+d
eokYOGSHfoRmEl/M27/8/lXqPEtMGYjp7CSkt+AHXfXllexZ8pUWORbt1zxQYCx/86xuooY/Parb
p4ZcNia56CsRI9+sMv4ke6mXxgrqYh7ODX5aOGAvHd6NfiBte10Rh6peFr+jewS6ys2+cSr+fLaK
SD/95yX9lxXD14h99KI8ApYzIpC/rBiiQ2sNAUGdbVMQZkALFIxHryoMMwbUSM3fiOhuP+73q/5D
SsrqxBdAYO78+1W7c1tmaACqM8nDUkIcbBsPlFcRMW7+RiR30w39+aP8mzUfrwKqGraTfzPjVEka
RGRImZMsrJkM33/eQpEF7rki8LZ6BcT2aOGHxvcO//mm/ttHexgvILrkfiLn4R+/X6UVeKUbz706
BdTyZh8F1bRxZOsQDUbda8Dp5qTbqhR/279ZVX99nASUBCEnAHbBvP6oRf7yyfac4iBQt6ceSoy9
VkPFm/7P7SgLJlbSf75QnN3+siUKzjCBdIn/gseUjVTm90/s89YkjdXqPRjb3OBs38+fYDuzhjwT
e/6W97pB+xZXsKHjItiigvPOxFQnZGK2ar53Q0YfWnrxcUZwtwmVh+Qqb6Jz0uVUSE5NtzMYAuG6
QZ9Kr3LfSWqdDphgBk9TTAdsulqQvTTcGT/JnjVFM1zLMk5UbO0wqQcpO9nWYgbrQ5dlT6Gsxs94
SLof7djrXWqJ8pi5QJIshx+0wdbet+VwFQbjOmbg3Tp2EnEoiYH3YSU6EbigGAgdo4CyjB/d53B7
1hUh2RAHm3BngxBdOoNtZm7ZC918XUpuCvI/DtVXNxDdE0gl1FwNKb8Z/eIEYSEF/K5ep1Yuj5pE
6W2w0CNr8pH3Q9wHh7Rvsu8I0z5DCAI0l57E1H4iejaZLNzUgoHJWWw8IPdOIyTymTPUmdfeDRF3
QljFzVC4FYfBLRQsGbt9S8RUbZ3AEIPQwSf/3snR2dMLh7vaT5qXVPURgdMQbjiexY9ockD2Z9Xd
sOgUhZMvH3rMMR79CFhtCAbxSHC5fNKNrT/JRTXriJDZ+hSHRB7IGSb9Ix7ToDZ8EyIl0tmG5FYH
DA1xOHa/QTJjhEdwkbo4DWRr0w7L2s8SAvNQFO/HoH0uqto9NVkA/9wjlDFsVLLGWm9Zo6Qc1Daw
Ytc6O8TVXYqiGl+SSGZfC6h9yYbtobiXwxw8iyhx760U1lPl4Z/fZKTEqFFaZxXcYrTJNInXM74u
HU7XkdhrpWBHlhD0Vp20vYCor7n4KY1/dpBk9MEmCu20iHehpQq/elapxeK6M57xx1OD9aIPj4uW
r7/x8GeSAOrUnBmEhF/0ZOUGg+KqOGSWRTc75OFwYO725qR2+ctFGnHELG7aQ98nVDwo9Z0KrXyF
xnNnhzJHn6Gu42wGppitX79iKJJvFrr/lfaWcFc6uUMgfCt3xRhKALler7tpXq5e0lQb9mS9pd8F
tm/97DnsxKUASl3PYfMrwJdlNeHnKtq5ehZ+9j4LZrEyKoZd2GFMNQtjfxV0x9qv3PWQjtguAzRC
3gVEAb/YO81itm4pES6kRqM+hs8vrGRm1XnRtNMCv6lJF8vdNITx3nGK9uBUbfNQMy14DpakustV
Dh6WpPOlSF217ZQZzyRjWyP0XI3f6AL3GCd5jE66detoemA/rBKGxnPZAvRkmfkgnNzx180IJJIL
U15FNhTyHGVTWX7JJH7bX3M9Vwk/JJr8kkSWsMiubdzWxS+RFOJT8eSct6V2u6d6rrEJmWo1DHdR
4QTBexx2efLWtRznwEkL8+CTDmxHfkaN1uPacui9ngPqjF8dytqOchAbVaCqKDUMx6OeFKO0Z8z0
z8KstoIR/mkQDZr0kQzbzFU/Q3cyzMOYjd0chXACA4PKd7OlSVKWRUZV14+jKXdx0TjZcerLBB0C
gQXeUbtW1kHly+U1w6aKsBrTjtElrW2k872pc+gMM7egXjfSNN3FgGBpZpUJhwpB1VFJ2Sw69pU3
tAMGnUriwDqo7TFe1m5Zpf3WYx8N1vAQJu/it6Uvr+omyHrwbMUJ62Bpk3wsN8nStWql993pKBxP
MK+X15psaCC9QnSUx+SscyqFKk/8LwbmptlD+IXX1FvlcFqcpnVTqFxMxPxVu7i6b/BrmpdyQR8j
hlA/VZVK5WnMaOnhXJsoeKmCqCm3wo0nsmtZndpfqSmCT8SDTZyIV9pb6o+a+XW1UY7nQ6Xt8y47
2jEGxljBWlAnAqRRPKFsG9Z5jGlrjjDmGgyT4zJPVe6TSzNU5EwT6hlg1SoVM+6rKPtSoh0ZK/TN
azXB7Fr77PIYwuLlZvNwx1rVO8+xMXfNbXwSefc1xIxtHdkoWbWSskXYkS09PnBC2uEvdAHotYG3
57AgZlYzAdyGRa/DPTHf5a7JsxT0xdOwpPZomMEMYGZEDVHoQqan2ISe94Zabuo+KgaLxJVEzPhu
HmpZwWk58YvZ034WkdqmzZAXyIdqOX5DpFYjZVGNXaJRmnXSeB9eZQ+tizIj8QeYInRF6SfVR9c+
MnG2FzJKldc/pQkb5rquKdsPTdam+Ws7OH1wp/t54U5lQrnJ17qba7asZKzy5ElhezZ7qz5QpReu
Jpoq0PRyzlTxiVuVzZgrK2tN3nmVMMQemFzNDlXiXJuxeLFUnL2HKVg8mKQhcCtWem96qY5pVyY9
irLEuxtgbH/z6z55FbOOoYFlYOG5aDdRKYI3yvJ3BU34yOXVu6mmB8IGCa13U8pz4CVTuVOjPUPU
r5rhIR7Nd6Vxcig7L98nURFdraFK1hMETGqCtj8GJrGe7Sa5+fe2nC0GqwUcnBs+0tiPeHQUm7iP
w/s81C455XGwEWPmbzKFwr6D4ewjwAoJi4cctpOWH59mxxq3Lbp8HJcNG0vUGLmBxDWUT34ELSci
aA1qAK0oYui4KE9ZFJXuavRVcw39tJTomjz76CxwymCFiIMrGDQXFbhfnk1vYkbHsQriFEV/jXWy
XXn+WZtuPnmFr85OhaiSZ1Kedc2q9gfuddY2QUQsTuv/cNKWWTChEKvSjMyhq7E+DnWkHpsFdVTk
NvOxW3LIxH3x4S1V96Qg5Kx6AWLcwJlZC9NkT1BTI/4sDV/xGRHRuvai9tLZdX2z+mjD+2LCP8Kv
XVAUgjbFOu4Gode+NWqQw7artvnQGM48zSQNg+Eclms3TOITFkh0wYXUfXMSmuFVWTdoO1pL2YCG
Rb4b837QTDI7+DJZlvhvUjizvwvjtIq+eh0I452eQH2gj3lIrgsf4ts67rEQr/2ovsnvIuaUM5P8
HDisGiBel2P7nHNYnwCQnR9u2iRn6U7O0UFKqkE/Ur13oSqTPuU7MwLBdLbIKokR9QMhjSeTog5o
hq5BYNFRUHH10RP8DsGZH4Typa4KvMXmVDvvOWz21zwszCnr+uZpyBMonrfGfuPBqTraMHKR8XU9
DBGp4TXlue/h6t62wXbWE266oyeTX8M4x2++yBWJTWM7QP2xZv4eAx7Gl51lVL1SgHNkmhbDgR8c
pSul7ZyowYEwAwNPS+zGbkxPFRa7q9Z1Obd0MccZxNQuH9fe2I6XOcfCS0e5fBYlcidG+uPyTsRO
wIHSIsQKGxO7dxFktH4l7EpNa+QdxdWXvPanKJr714GG/5ENvcRAzyZRlUyr8jCMU7sxxi7RtE96
ylE+KLdYWaUub6Q2gpBjuPNX2IZpfyhiuPrcX+Rf6IelD1I5F+XZmVNrK7LFfK80oh/T5eIZHADA
yCWGKZN+uutR6+67JG12fVLlL7IuvwuIMwcu0Nc3nqf7zq1VKHqXtt84TS5C4lDiYAfPdd6nWV+f
FX0TDA1yARQ0O2h6XZnpu5j68EHl9vQa5CES06lIplfj1sMpKpSE2iCra1tXV0vBYJ/UkABpqeje
0Rn2/Gb2D14D82PlTmG3n/P0xCAavm4kPWcdy6K7LOQCHmTv9PRU9mAd2qDq7n1cHL5HNCoGgdZC
UNVNF42+Iai/lvncfve9etp7Y/QLIanMuZwxGrekv3gj5cpEcwUd5ODltGNVF8HnFnn6oSB/nqyJ
96Krc7EvMHAi0Fd09Fd1f3UGjNuF3/6AgzEhvI4gZ8N0F88BXfAG1+3sQE/ewszzP3xjZRvRV+c0
HNOdmpL40U4c+wUYKTnZVLFrp4unu2FKb9DADWcA3tjmugi/+H3S31kFUd8R8SXYMOCFG8JZPvq2
bveV1/tbURHYWMLNvMH6F/JuHKqfXq2ZyKOna5CxRjIoT1DLeEdULb56U2HvWlSWx7L27DWhqahJ
ov7GQiZSNMJ0B8qPT0VF9CgEoLxKNostf3ZuCFGutGC9akL9CjHMBxjE5WYORtpRC1yoitNBAZi5
08958l5b9Jcn2QfpCUA6XVFlQdB0w096rOZZ00feFXQe/XYOZllvp8iagGspkDdRT1q409t1eJ3B
LA0cxDQ6Z5WxcwhxXYSBluXDOIBENQewyzBR8Wmvon0E97kAoQ0h/LTRkHyj9hGbCAwbY76gerJd
2/ky48oJUnvzkYxSSVMmhHyLTOluBr8EB68T/8mWPhx+GZfHvHG+jhggP02ZoY5SiX6oWzWd5luK
VdyF4nzTgUPB8no0fJjkF01Vb3IjKOl8N3pXQRete7e0IDc5b8UgnEOAOyLwdpmh34/L60hm4y7q
hvCsoC1sBt1WP9nKehRElnkHENYSb7KwPC41+/U8UAWt6yCwtmWkzZ3pwvnCu00uBZrXi1FZcCoS
+YPWuHiUtCFrYyliFr2Btc4JdTC1ExD1hqHQinUCck+u6bFqTLGdCb58LuJW33mU/+1B39Av3NGr
b56ykAEope7Qp7jrm2D2UObKQhfHE2mXst6xokMgScdadoysl3mdutAQOyxDIWyF5bb1vHRbMsfa
9nGH0lfIzl2x5YSQ3lp2xq3XgPEOOa4hsAjfs6GTDzBsu6cggJGduZpW0Zpv4hAERXFObWbXU39o
W/0r92Q3rLXqg2bf17mL7kK235awQOoCn1Osas5t1p8Z1ZZq+LvPj63WOeSVVWGLBwFgf0puZ62t
nP7seiq6Gu14d4wV3cdeOzemSRU6B50l5wrHRwWXtQzXdDWZC1NBuHvc3CezBbEbnsFG6/vRFTnA
FKSiIV/sz4yBBpV9QrtK2nO6YVCXPHv2YN81AYL7taEmhMGDULHLW22vhaiDUwupetsThb0HET3q
G0ydlpa9S9veh6hOIg74ZmgPHyOz8ls3qTe10c2+bLxltXhF8K2XtvN9YRZDqsnIPka9zw2L+nDX
UbLC/8s/Si9+b1MJc7Ly4idvEXCzJszKoA2VBzEpsSaiut9PqiuOKX49Nw8VM6+6XswXC82NoI72
/XfbUQNWZqFmJOL7fIXwTEvrv1rdbL7Dm613TIArb2vcbqGLCtuvFVYCD5GaoU5ZVoUolUCdxd8w
bkRZOsjyG3Z5U/91nnnLqY6IXhG15MLqrvF+xlVqPjgs9ZqA2PSCrSSc4gZT85U/zd4zeTEuKUmR
DVvWCid2TGfULY4z6bTJG0S/Z0ZGSXpJgihBDsHk6Ic9pUi9keJXEESzwH/H5XB6hSbcTRkyoyy2
0G8XIhhgqrKwSSE1gdCTClDjasfF7mAQEcYC5B9CIDaG0tBM11lk4r3QDsaUrffecdJeb0YYH8xK
KDna1NLegxxgbpCM5USNhKIawOYtTvqPHqbLmAzc1VLRS2Z6KL09E5ghwIndxBwNIWXSWTk5/9Vp
27a+KnQ1CAjmhD+Z+yypcYkL/UXxhtlhp8tV19jx3TKGOf4gSnv6JY0H74rkqQ6uLaHHwbexdh2J
ZRe84G0CJxgD9NweanJ2Ios3cFERf2tWJUPELFcyhi3KA3+aHdeATNV2VfBM+GL0CHl7Y1O0f7TP
bNyJ+WllsURHkGBWnLx2MujdnQAI6HfRlEIGzeN+WJ7CxS4Z6rVLRIspg3bu9stYYZERLRDwzqkH
3/fBtQY0cZWb5UzYmxmtFWpFoWZaKBStis3QVHaYHqM5x2QiBBi5K32XPn4hziH/tkAUY6SZLDSP
eA72YbZqnD6MTkMB2/3ecXsafxkSg3VWrTD4RbllhpAYmULDeKJVKdLOKE5clNOLhTyoCb2eKYik
lj4qvCOrc2SljL7teIKWNrLTgG3oJDXvflrUkbcWuu6bLTBB4u0jMTjDntKUYUEqjY0nSh7RMIAK
DTHsVdikJ5vxwrjxwtiT16k2TfFp5V1LE6Sp0I+tqLFAXkb4WdAH53IgzVNEt2h3glmj4BMTnKKB
ZTH2rCchshtk1jTceNfq+DWJdaCffLt06EuHYAHZC2Dk55cS8VFxroTLZ9chpe0XNuPCeaAWKjoq
ZKEenaYU33GjCHxFdh4sdHp4tzME6NIa8+a0ICQQQ3VhE6yDSS7k+XgikgI3p9gKPhW5afplkrHL
oyt1ZPMPrMtui8WfPYwSoYQ2FE8YIdKNtEkKmS6hxHzpyVpkPGzmCJ/IZSpOTp+FaNKSgk1KdMPi
PuJfjKxLJa1T7yiT5wKHOKf2EVMFS/2A7Q7XmfWNZLC4QB6toTSm4ktShAOpkX06+Rl1HCjZOmBp
HDgCp/iyUOpa2xvw5V3rpffwH1He4mACCS2RpNQOgDSp8Bvp5yjeSTlWw07Zy81WfQ7js+hGgwSs
1LfJmUx5mBgRiXqLsmOBIu9iTQE4VtREgPdCkryuWmorNj6jTrX2+FteqEPkNxWY26mfooX0bUi1
2ZGKB5uB7T9RUe+Px9q5phPPTjnCs1Q6DNQx6XzEu7O0YAFaPcL9VVMh1N+RrBY523jRU3039aov
N4UZrTOLy4rvRkhqx4VP7J68Qsj2e9wLy9rMIWbcDLKL9kSr6cxnMLgxRPwYBfWhdMbKfiJEYoaQ
aCZ/wTfR1sWdQhYbM1YQfX01Xh1v/L5qk91CsU8NW8cB0ltQJaRNtjTVtmV+XJz8wckZ7npx967J
Gk5WdhiwahnTIMmUZmn6n14hvf/F3pksx41kWfRX2mqPNMABOIBF9SKAmDjPIrmBUZSIeXaMX98H
kqpLZGZLncs2a7NaVFUqFREY3J+/d++5eWBYQ/N57u3hKiq4RYdZGG33hYBCK6MoRZCNy7Qt5sCE
FP/JycnYeqzqmsOUWKL6i8mtfqFHRHyS8qZq3klYPVUAuiQ0SYHTRLhd3zCWaJdD/SEHR0O+UZrP
n7+/nKpd7Tyu3nrNQVfIYLHXi25cDuVg5HMQSzw2FwUiwO5EAE4bcVIVpdyplk4iQ6G6FFvoMump
MURlv0lMEzN6rEfTjNFEtNGlic2gOSWkIYd4NqW9opcaVynnSpUY7kBo7LjQf5SVk2BQL0Zn5ygv
6/2o0tLTYfaa6OjoiPmcTh8RbVU4a+g8i1CmXDiLzk6jAeI8YShSFI9WC20gSLCVt9usLTIap1GV
M5rzF5MfdyXEwC2oHQtNs1iKaI8ym7yjLh+Uu2yKKGvyva2caj7hxM54eCNYcdO3lN5OdsI2ILNz
e3DTaibFiMd0x/iXzrpGJGa5q1Nvfmjmcj4Tc8ZQnEFEy/oJv4/Va0KCxK9sxwbxqedIpGdLqjc7
ZSUa7ihVVyJ8SOBTNntPs13QIFVPpc06XYCRyEltTS69CRPwzk09ngihVGLup3xgnhVjd+k7yHWZ
xm+oCw1mVZagzzzpCldzglF3U2ToHvgpI85VeuS44d1bVkU6B28wTo/I1RXva1q1cVAsXfOZbE+O
3apLDHtn0BJ7bBs3HAMr+xaN/W2P+D4qxWKU4/5MUuPWTmQVnXORbAKcrRmSecswVT3Uc6zkxfcV
02lEZtwPrV6luwlB5hqnbAhE1xrg0JgoqJ4b9y3/82DFWG1ZgfWSiOZlWtKj4FYe6yG2UjJHTdV9
ka1Agzyw47H6oDCV+5k67D6zWkTZepl3T7Xh6GA+CCgpST2q6lEoP4a9TaXMTYaFMUdNqh1KR/FY
GHNITawZfVVfjRbjCzqfatL2eplM3iXcFN7hpIp69xnGpZ2fW1MmX2kzNPNZpynM7Snb4nBHRWQP
NxGV73IVisEc7pyoB+BAqTEcrVSTw1leouK8aeFI4whEWkQaDtlMS3IMtTa2XmH9zLpBjiab5Km5
QBT4yn6SZ2woelIk+Yb+9aJddBDi6v2Y5rp+sC289BwsewH2PeAIHU6jHw9RI1/Doo2yjWtFcUWy
p40odl2mSHvSdLda4qCahIa3w/AYKIynZVPNNaGYbgXwqilADGwlZi/xjB0YkWs4ylXEw3DAY0SA
PxbgoUHbnHq4BR8x3CIhHOprDhNzsmcea7tnTt4Dj8TTUSAwD4v0KWtnAxV61rvt2sOemHIcyqJx
jQv6TwUJ86VQ5knE0JRme5sy9vhRI9l6b1J1zZG0Dl2SlWxdqDIcxVtcFMtFhA/qi5HMrACaNGJN
+S5FZf3c2kJZ9ALGIT+PUq2ebt26TlATRz0Cg9IljelOTz27OtK6qOuDhhEBB509Zf3tolPTHPSc
U89hWBztgUFTdxhHfcabodIyPQsHe5grHzf4PCHd0aKvjsPs84Uzq1Y+RphfPzsaaTiv+owmsOQk
FUtcpGMTT9QAzCwhdmxUIaLP3tCN8ePo4Vt8seeQZyOkvem9MWCZmsOs4hDcw0yohInhBdsdVlyD
iqjMTFAVEYX8Nhxkp9/O9LMQja8X9mCSeqzOyoIOykWIFqPeLYUSGe44UGgMUPPBrlDmxrJDYu1a
oORAQqXVlzhOJArhKqxciYa6YaSYpx0nqg7cEte1uDIbJE/MJxdv2M985REmkZmly3UdMpY+rRIl
u88FaYUzwir4zGh2mEL1p20t6urQorEz1iFLgrC/VUKQxO66mA8dHL/zpho5noWbRavU/FjZeZPQ
HSnt8bxoVGnd4LM0rUPRGqzNDSf07Dz1RrmcDEOOrH5b68qFnaBlc5ccky6svKs0dCznwl1UKBi1
ULFImiK1sb71ygSywZkBGAa04Vl9cnDyeVvawEXfbfO00jvh96Pd0ivMSbjEq65ovRBk21QyyrcF
mgqNqHdtUIZ3rlVYBdINgcVJ228XPjYpfyN2+6ACXI/vtqD2t1C24m3/mPeOh3Zu5dBO+6EqJDZL
a/a6T2Vq1dnLFNsM7TyDifvVknOHHr3cY/v5Ji75W+LRu6rgPx/1oCgZXyvONkkUq/88h/1XddWb
+uWf2n+tLl6Kr93HP7R+m//+uxBJ/vh2K9n/3f/YlipR83X/tZ1vvnZ9rv6lp1z/5P/2H/7H129/
y91cf/3nP16rvlTr3xYlVfleKYrG5pdIT/Xypz//XVlqoAMlvtrkdjlE9Fku+qvvwlL+CapAVmWC
vJEGUeD9W1cq/yDQDBirQ1qLjiAMNWZX9Sr+5z8ghCJEFeT1ICukaicG9F+/++q71upXulI+CjHQ
vzVZ/P20GU2T0ZeL008nGeS9WIg+QqHRT4GfCwsscZ2tGCER4g0qZX9dMsJP5hdlmldG/rLEV25/
31d7JUhXm+NrVNxMnbCppmeFyrZddwtMAFPHodUfkMQeTFIdgdRtowaoWAp9bDm4xvXCViztx6U+
l0nqrx891ndi2ivahAMV3ivnJ2LqDNBo93K61vO90/JEYl5w2MIZbEWwSSAi0HgJ6UNU1WGheJP1
XoaRn8ftCYaGg0PkrkyOLtBt6jwaZbyZ7de8wFxsZxu9u6KJtFHMU6srWaByb9rbgVCOrH5bxnX2
9ziTrmsUzWcMKZdKn4+aCZYKAuYYsYSZ55le7BINIlLx6GafHUJNKRAgkct1J4ZAyDwRt+TobdvZ
9GlG0/DARXxL03EfDy+o6x+oLLdTOO7seemYHlSHInzA37Yz4KuxVZ9GqF04wu6MyThqFUD1Ru1G
g+ypyNwqwkIzpz6M1KPG9DaNxZ5Qo9q5nhNan8chnjZW9dRHpzFHExs0o45pcm4viqTxTS/aglTw
x/CVBgGjmY0tDrn+FdG+u+Bxe6Eq8VVrcmbr/Xj+bCPOV1Fy5YXxXQ/sP3MOdhttW1hjOm60yXnU
EzR7WuP39bgFlc7MU52HA3UprusqxnyB1MEIYKxCdQVQhnNkKrnktCUF8K7MNPwe8/u82tRlv22x
vzhTfWGyZXYCHlO11XNgsjG2OE34BkPyuHkpcxjtKY9OYvn66TjEJ8Cy9umCmgwX7TAnpzWJSkt1
u8550i/MMv0G82fpUMuq4+RaDOWe9WkdreR+ac9oglqfthL3l+q64/nGvFwSHSyRLJf8VahEjrLb
a5UeTAgH6G+fyWI4dcDolaGF/TDZL+5lreDNkbqHjLcU+UkkH4bhqcbcUeTnece0jz0ULCGTS4Jz
7Wejh+1UsiGVT9lscJl4Us1jmrw607it2xl7DdNk3jaXpPKowWAJGHHhoDaDY7ItbYcKYmclHNli
yK7eyLePfEa++KWmoDRfiQWlwCLFfSpnjquRr+J5BwRqI8eJ5ozwc+dKtvxw/YxJUE0uKLOTn1bC
HyvOz8p15z3U/McCQ3Cf4DCGIcf5oLw0UWV6sQJ1KvI3GF5OV9xn0HPx5+/kGCziKjKhZ2pGsLTu
mdWkx9kptutsvKbDoIXjvsrDHf7H3YBXcmBaGVlXRRjviBXiX3Pwe30up5sF24kbqK+xWBGO+wrC
J3XtxkK/qFc7SmVKHg/r1ymDbvyB1coFFTE8WWNjjdnGMZ+Zt9IUpEJ+8KD2CN5mORAT6fKONxt3
OZPWFxC/qAe1U9mdNgUWpO6Yxi8MXLtV6pXttfEOUSKIY6y5nCClvOzimwKOC6i6X1/UD4T+P1/U
D1rt3pmLrELlxcD7HjrWlQW+JIZLuqwiofJ5Jna71B8lTsU1Ybdljlb85r5+Q+B/3DgswulcSNVi
5dW/3zjKQcPq3WU9dnBna2J8nVFDTUHUXUFSSOXnhSzOzl9iEE30FV3fFjeWPJZAyJzjFG6z6pKl
QhcPenLGW6/NR4R8AHNIHcgkycryUHNK0/q/RTv/duE8Xeg8i+s3d8UHZbnBE5MYXk5OocckFJqK
TofAOZuz5TfX532t9q8PMiXODS6P8VFN30d93utjAYBK+AJ5CJw2yudpn7iHqPndZznr/X53M1bV
uL5KuHUMGoaw3t+M0dUn+j0xFFDtzC3ljRMa1L/jISqqA73SoLTooHuM7VPzcaxz9l9zb9jHrNra
gEay8ZyIyY0qF3x0c3qP5opxV76j9bsyWz4BEAoi9vlYg9SjF7SSqts0KoLRfIh5ecdEfdHacsv6
73t5c+To7uvrar5CPiMadK8GKh1lz1eLEXTueD7J9mS6tPTrhqm2CfQjmq+Z8GwcQLCefGOE4re4
RSNeTM3hBJsyOp+x/S247jnWDYV5rPTpbMqJZDBYShhlYek6iAhYg8sa2xzrNgq0WDtQpafLW6Fd
ReCl23jPLMnnqdik4cTc8gLxq6iYWxYCXoxBrSI2btOScHynM0jllGarAxiPylwFLfVuTFBGMP9r
uQzOE7SV3Vh/0uyHdRt22gx17KcYrbTZQFsrsEzHrT9Yt1AGkX1Av9HPx6lHN/fFAPnlNoHkPB1r
dxzsoL19mV265sVWphAp+mGTeW+u8cXhEqBM05jXjOVLj9Y0duD/3qTF5aAOvX7M1M3AziHBlzXa
p2+02ebbDlBUn1TvBc03UG4S9CCgOnEGCNRMM18DClHg+ObssxmRRywmcHVCHSRvq0XRptyTLJqC
DpWLXs0bTXKS684a7Ja4fmCiTZtmMY9qATiVq30cueyfiY0Cbgxy5gcT+YIdWNQUPCc/3iQZBXsy
jJ6eR+pVYCXVc2wmmNONVXx1iFtImCtL2tg782uKTzOl4DF5TyqsTRF7Xw/5MjrLCaSgd7W1qM34
OBRkWw9zZTogZmkfMmc5GSV9dcBd+w5LclllKBMeaLxvhx7QlLxSNKfdxTmsW6qJi7gAtVtTyGhl
e9BhU+a59D15YSdfwj68nrJtuGKuU7Xn0dvpRFGJRxelsrD51/rogGNzH9mkniDVAltDYx7hgHe0
CxR0rtxk0MvjBfkPHbGyu1mEfZub93QNztFx0BiXJ3RxwujeJbipcU1a+KbPfDt18yATCWLPm4xf
4mpXMa5So79u+tdxMqm+wCXir7X0k2GmJKCJS+90dLuTzgupYVLGtW/9KKlHgMxU4qa02m1ej0ew
pL6o3yodvuNNTec/BRrDuxWaUCyYfYC5A8n2mAwIi/U0yD1tU1XiGHtXlH+j+3UBi+7G1HVQzxa2
SOMBHUxvG4G9HKBYnwIzCJbCY6NG3pB86qc75AtHzeXujPFtlouVUORDO/BbcRnqaCjr9tB3r5yc
9531OPaWH2PPmlEIxWF0u5aUI2b/3gPsD/TTioddXL+W3ac6Q6ZMrTlnwAV0GIFPehLf05ULlk73
ZRNtqe+Au2rheedtI/dhcNgpWzAy0ZuoKTVhheqJ49NsdV3CmsrdTEE6o7uqmAqZBcLEyeFRvcoz
3peJZ2W+AaqzcftPjjiPWGa74VNoSLKdeS4NWifWssUA4pcEJ87isdJPOm1bMySeIQXGpCeWwybU
1M4UV8YBY1eAvFfED40Wn0Qda2yVPayo1DHMfRdc63qU6I380nGirWzmnVku+6YAvlGqrTmXm6G3
AtqvxCCBb86hGYXdZcMALpITCqtik8uj2VK3IEuSkteY5MZ2RobVHLlbZBc89Om9Ub6V1EoaglZb
5oGnW0ekWHiHHzpH3y6VEaS3+fTF5tgDnfIwFTUffaNpmOjn5SQu5MYOazibLfbjmyZbjiF2aQCb
G9laEDMPyQJLVYpN1KuNKAFVmNPWLVHR+DSSNrnK7/TxNKZzu+THwT1FmgEF+9tXUchLDe0KsCGz
3HWAP29lyzetWsoqMiHs13Ek/8zgtYUCYfK0KoaVU419Qmwa/I88SLuYqjYiwrlnH8o42boYnCMb
bajzCdhkYZVodnJ/yaqT1P3CUHdd8vrQOGVj30cJDF4kC43vfHbpLXmH0bL9zD7HmnkawtTXDz15
yEO7zwY0J08j/JZMnTVodWunPNrWpWbvJ+Fn4zV0xWQ4RPq+Dk8sBWv2FihxEx5yqgLXOHPaOsDW
53u6d+gaPei0r930GHL2ovbxsHt3GXlh4rTObGhhqBqel/KhXj+nyC+KlhBiMLOD3TxLSISM1fz0
oakwQWJEobrfddNd65AjOnOQ4KH1dEQ86Ro0o/v9dAlxMSC4ArB95MNxu9A4f6Pw26F83rRD9ewm
h2wQAerDUwVkM1+w1p9VWGf06c6ojjB24e4MzrMh8nujlcyz3wqEf/PCQIQsTaQm+cRzukCHpKFH
ptYSi2B5nsjryBbCtXwAPaAtjlAzNxoIK5dIjTYIrSJgALOZHRbwjJWoRgh8vXDD0iXxJaq+6Vti
8LfpMHPQQ44uCKT8ZLDJCN7RlgFmWMEPjYLYOEH0H9gIz5R5GIz7xbMYANvbCYQarMl91g4o4VBM
etqnhqV+rJgtcryK69upO+t7ZrvesMnD+szIbzt2ZUX2hjsCiHAeOdxfmC59kuY+nL5q2nzRmcVR
s6CSCYvBe/bGlGPTqJoD27H0VswCN+aJYLGN8jDSJ7x4+QQmqTz3mDiEEwtx1gd2yHH+bjSVXyC2
n4p+25mcV3isa8afiCD99fe7M+ejGDQxKm2pK79qon1fpncJFL0Z45O7ZCdLy2utRmAP4TadtC0+
Ja0UAe48f0JMwPXRl3Db8rCnxOVNXF2TX7hi2pulPBei3so43uZsMfSKoQ+xn9cEUUHHLPVDXKQn
Src2Ky4si5PtnFPJVaiT2XyBziPMpPr1Z+Y8hT5dEB8OpBmaavjWTETHi/wQMzO2nasJJbiE6GXC
Acz4LaaPL2AVEAUOLZ9M2HuavRsGKyialjOTE78Wpl8HHcQSXeqsqPetWR8smtiF7l4w1T6DyHyZ
JtO9CUcmsQ4Iq9GWQFBENCj1+twi5xWYJof2Ksj6B8ieft8RbQnbg+TdQTMDmU4XeUbZuQo/1SWx
Jz56ju20nlqn8oWOPiPm6ChaGGJFDFFxoJDovxDoFAzoFvvBOEYy2rkW/hrGCVNztfKGuyIFVr0c
PQrRGOFxHW0ZBn5Bo7gbWPbROdJ0ee6maScmLD7cxwrKVogMHkWhnwmqT66Ra4Mg0nYsxko/NYnN
mYBBRRrJEfKpcG97kKdDxPZXPvI0WyFDfH1vFd0mVXGQaZLsqxhyxnNnUJkAk7dmjsrVEozVQyuA
1Jjc7+p+Ke85FKCi3+kLPI18YQ3btfVLlMNEHc6LRXuMEEr2lnHapI+R+1jgKtJGOCnzObMuMERd
fqmN7cVodscFgWUicCLxuFvATymdijL5bpn9/770b/rSwuLU/T/3pe8jsm7fNaa//Qv/HTWl6zp+
Idcyafy6a/Ty98a08GhZr51lombJvF8zwn/wDqw/SNskux3PveN5urNaT3/0pTXjD0SWpoHfnUxr
xzKtvxU0ZRrvj7SIpVzPszBa8z1cU2Ab/nCkzZH8MwW5aRpnKY+k/LocG+Y+5swUTdr5HAGvlmNZ
Uxjk+M1w3olzu0Kkw5G1ip/IlW6nTSFHKuXWkAkHUNHnNh1Ng66e5ngM3/PUoDfWFRGkFc1mohEA
CxgfdbJa5iNcnpmkP5RTLgt2AgFXqWHaCmTWMNv0uHhBoBvx9qHwgmiC4SoO4fHoKDJoiWDzuPaW
hRkvyTFj2RnUfnFZ1yjERAsniygGAOBVrpr5dpyjOD/FgGUie5GFRUd2nPmqIwkvEu5Qmty2ViTb
vY5shR75SGT1ZuwEvdUpW6aIgkU1MUfuYrXAkT5AKa05JiR1Brt+JAzN9YFQpm86Q+LHRibNBWKV
ko6iCNfOVRKVxDZ0/QpxX3LGfvB12manWwI0DxMnzDCexN6zEfqYrrV4rR+8uSgHYjfS7DV1Jsqc
tl6A9Y0hat/dMOrmM7qr5h5Db+THblS1O3cJG2dbRbASOG3U6T7XLa5H43a1d5oi1xf7Nicq86kX
YfZqhyltpHxplu5TMo6j9yR0rX5KJ1bmAO2oEFQYQ34sgBaM2wlT9acyUcuLg21Ug9JdogQmBdag
0LfGiZFgTWxPMLL6MKRUaeAU5RKyf5jZGZLoImfFbTNj0zhAu3xXNBVW1MXrLkdyn9ug5alfF1Co
xTDUZoL7yAqwgmYsoBqZHANX25iBwKWMjYldrOswZzqRC5aHBtG0gtlKZCY8XUYPhCKrbM5pGntO
7Q1mSK/ZWqAiNTPutHmy8SQitPHY3qZ1gmCUJuZQLKvxV6MoNW0DTaMEF2QYTU4Xf2Cg6eI6jji7
2RRMHcy6i1ZAJN+Mnua1VEas/ucl5/7PRl0aV1Pc58U+n7Tki9thpiOXpmQHHzo53CXIhm/wgoYj
OU9Z0VIEZAlvAB3NPjShPcfE7IRPcxZ5+VtUUDMBnGMA2x+jJOLp2AD7BdK29DaNmIo3PDvX8sx9
jdx+dDa9Plkd7YIS/blrDPNlbi6m3EbL3NoYuFgOyGfth0cwyfLcqwqOx/pSjwTjGCXHIqdg0koL
32qBZyIGPhGFO32ZZepgh+mVLR6AlqfG3nPqOD+UhkWHa4EZhdcnVZ9DFTt3HMdH9N1dkV/jDuTo
oMlcUZu5WkeOj6P1VDK9Nh1EjfWXABT8hTiTpgt3SiTH/6zGdZFnhOgUbrTcjWNnOVSownvTmSdd
4HBf5nNHc5suaE0hbxGCjU/6ELcsXY3Xz9tWxPHDqGdOSHqbU1i+YzVA/RrONkacqtyvcRmcMRJo
GgjQJiYEOquSAA+3rJ9sOxKkKzSD+RSXMv2ESIMU5yInxQftpXSqjRvq8mqENKdt7KYFxTzVBGN1
np3dRx4E8Yu0TvEStV6bn7QVDS6iEHh8d+hmObUxuUaWCmeRmAVDocmsK7OkDrZ7px/kzjFpOdeQ
Ikd8CTFHMxLwsvElhNN36eQ2QXIRIQGOr5Z4xhKh+uI87RGfbKa4Y8mDFjZfRgrKLJZDnXMGhnTT
ItAEmbEf2i5kjRC7Y70prTjtVgYejoE2sWaO7m4I+StFONAF2kgldQDuzN/D0LEdnqfWBlfcDeTl
0hQJk/EzDhyL2AEVT68N6/wjGacOorfCuJFlDBKty/V8603t0l3BrrVKLDJmGx0qDb+gL/PEe7X1
sbSDylmy8cRVY7Xqhbp8NUGmJemG4VADUGzoeyD0hufPUZjLMRGPEm34ShKmAkjUZ+UUvBKkBAgC
oaK8KgMhF2CbnifwFgLM0aKd6Kw4CsK8R0g62l6Ig97Q1OnSZwYDoUofH2pPocHU7c49MddLsLHt
ljBg5h+d8V1g8LfqqP/d8P7y/xwcipb4/1wpXRYvHwb+/PHvdZLt/cFyI4RjGZIbY6wwmu91ks2o
60dhJOQflEvC8wyoLSiP1jH7j8LIkH9IW6eQEoakOW/Z5t8Z2MsPcwX076z8kKbAJKB+pHR7XxYl
iiUOO7JNi8Q1WfPp5Gc7LUp0iL3TbFwNyaKpI4ejoTnXyNqjNYGEl+e3qog5g9XO6FybzPqtZrZG
N58gsotUVLRQm6Invb3hZSWvtjc8tSnr0H5d9whyFqOB81TowWA8tdnBaJMhBLvVymF40Am+sQmH
qlIw660orcDyahIxpd7o10pp8WOJVaLfuDFRX5tOZ1ixGVCwzgypa5EdCDm089N0qWKxmfD5PRWF
Z7SBmFqTA6bnkH2SNE1r7Gyb5XqrlFH1O1HRKLdjNw33RYNexh/7ellOWrPFTwb02Mi2Xr0UFst3
nmS7LksS886rsuF0UlnsbEBXpfz3KXUd2oKzB1kQ4RlHza5fDhA5oWNYcBK0E6cKRRZkY2zewgup
K+T7GaWD4bQnPz1xfzEpNT5MSk1UwKgx0GKZlL0sSeut/4k/lIM1R1EhLWIvgB8chl6jGxkSijUe
sK3J6zQnzz20tSJQInYu9E5Xcl2uJOakEcU3f3F59evv9L4IhwYCTMZzbctg9GJhJv/wtMGBjwqQ
Y25Q9Jl5YWh0E6tmdA9pPKkTxLbu7m9/HlW/Y/GhgkbEx+TxMdQHoP8Nn4cla9erNnkKXfqBQD+Y
Iom0/c0g9T2cZ/19vEScNOCH8W5DdX5/yfu6yxhPW26Q0zulwIvGE9KIYC8mYf6bn7aO4H4a0X3/
KJYRGERAdhjSvf+oroIbwxTPDbQ5dbelNlWvyVjjifr1FfzTx7D8eBya1qMdqqOVSPfzQ0R5U6VU
4k4A4cbdRjHD7jgiQ/7Xn8Lw/v3PWYOGbYh3yO1IF+b3fPg52ThZIz1eet9h2AFukZOtTYERjSbJ
lqZKmvte5Lr9REycoe1LRyRvUZlST4YpYAvaZnFrc9LJLRubjg7dgpSVMY+xWKvRCp9SK0qQMgq4
GCWtT2TfOLwxy2/SkaDVA1Jj7SvsoqY49yIEeId+WuQna9TUvF1UzwNEkKbLblxatugwYXU0URZl
96YPWXEpnmJj9Ucwb1joD7nZhLGINjV8r52J0ud2BNzBQHRoM/qOuai9fdJ1oXUN9B9RAFp1Ar83
YRGbRbDYdHlOZdib4E5xw+MyoxhhAbYZAtqOAQu7iO15xVzTvIuo0/KDhv5jrWqLqmIeIofiwliK
0giU7FOo+H1HgXjaVxOk0bAoMp2eq6HSHXDumiJEDridzopBl8nWboYlvwhHvZb3sgiHwXdLldqf
iUop8y32wLrZxy6GtlMiicJHqKNaF3hLlfSPE8K0V7To+TW5gQl0sa4xEkWQbqalD4UXp+21if4T
iSwFdXrAOF4l50uGJmxDKVSQURTWI4dJHPn0BXak4M39QS310EBsntLsIUpmK4UsoYj19M02TrBy
ER1xumDWQFeUhyVfReF+uhx6ctoDKD9tDOaBmBuOPpDhgyWxbEh4OfA3EoU4+Q+1TRNUS7v6SwhT
AddsqjhbHGxt9kyiaIyOw6pbtJp2r/W559CrN4lPSMCPrpwO+r9bqzULdd/FPckQA5Dq6SFPOQFv
u8idpj0JNfBCDFebh0swp2WkkcDZ5OGjNTgmAzsOH2ojNUYLz9yLOKKRqUbHwFLu2IN4EVHvaGqP
B6toOPTkDsl0ERhkDLCul4ywu80Bz7uZGCJwBjZQVUpOdDiJIelnWPPWuJbQbZhngvo+ADT2qNTx
rDHQHE25JysNrwXBZByOIXrU7r4bepeBrQb/cYsSmOT4tlzicte0Sy8OtZdVT6ArcjrvfUazo1de
yVB3rBTw0S4KEdpnPSyIdJxrRaeiDfG9KwuMT17bi7e1dA0tkwzd+d6dsSDqpZW72CLtZCHUgzPb
VrkdkzB7tNrjgoraCuJ26rxACxk7+r1mCJwFCGtwtEBkRmLoYWDhnBwj9pW1qUdEnjVTtNPXA+Eh
FrV9mqpE0EfOGu85qZyoXoc5DvP8FU+0a0hqkEdZNCienKWX+okwwLtsOLxp9MUdl9Z1BuGB+Xjf
2ndxjMj9UJk9MBtYLuVFN9hOzXpUQ+JuizC6swZ+L+Iqjc3FZZ8pICT1qVks57PV1rkWYGk1C77y
Irm5fPPc4XP6grNwUizlxaSlpFUWMAuEd5jYN1iByB/gxBNxahIRaQMmlLLVp1nmecRZK+F4qDlL
XVj7hMwYI/J/vTh/2NTQBtM3c9lw0IFYkIY/KnPKkFCyFghBDEcF84heBLIPObYshvabTY30+He7
2rfPQkvDTsAWSnn7YRugTqt55Zw40FvGqGa+0IFyR0R2jFkeAIMmN7VZ455wIdqHrqZvgUyE5KXG
9fHXP3rd137aXtcvYiAyozx3wTsZ5ocf7TV6Zyo4QYGwcHodWMSjzxYrzbRJ8CVj02pRwf/mQn/Y
ay3TYIM1aJ5SJOF709c98qeCLSVnwNIs4mmMZpwDGA4QOiYmZL/+ZX/+FMovU5L8RywX1f+HGmXg
eB/XgzEHaOOtbQQhYD94+vKbHf0vPgUqI1eO3Zxq7yPftamoKGiYzagqlH7ddpY4jlrnvP76txh/
8TGOY4JEdamCJFDkD5esLCCjZziKVkcYhxNXZrCBWiT2Gfohx6sfpgJo1VHIsk72uhaJZ8UK7p2V
FcAfwmxs3dg35YSgzFBy9i7itPGG+19/y1Xz/POzhGTLAHRrGe4qpeKqvP+SZifGqcnJfeqbHPma
RzAfbC1j51UeOwTksICAhOT7w/T/Z+9/MOb/6fqv6vwfqvtV/v/Pf5y/QOZRL2Xy8l5Cz7/0A85s
cQKnNqfJ7EA3dFyHVeb7EVwznD906XLgXo8NNpUI9/JfZ3LnD9PAMuFh5OQ1RYr37zO59Qf2G/7v
tR7nnwvxd87k759pRiUG64DlMkEBiwyq70PJLaTyqqFPnln4MIo4U7jp4eH8Zq15v6j/+BCHQyED
GJ2G8IcXxyoKh8F79DxCUjzQQEV1ShLMiU4J9rdWgh+fhHNV0qFk0rO2Mn5e1SK2/dybvSdjzhFu
GaM33KgZLVXw003+i+Pun68abgiTdUACReXOffiYhTqE+t1+NJuBRFqc+P1dRUs//M11e98vWX8N
H4Ov0qPba1Nuf7w5iZu4bmM+LkysN5jpzU8RPQNakAJJOlaxXeggpM/KuTj/9e/7qw+2TaHDTFmf
wY9H54wHECey/mgWaRiYRqEQtXYJvfGs6bcyQ3JY07q+oCZqfqNx/cAx/vaT7RV8D0QYMrm7Lm8/
bUsggjXRGstjIyICvyZCXyCjyY5ZLuFymg51FHRHACHNoSa2iX2k/12P9W8eoz8/sDS81spf8NBy
tP7wLeRMfbzU4rFPY2uLJuuuqTUssFnxo2mJCyj6Wv3Fg/TnD6LJZZsGcHSeJdP6cIfJR4pnJzYf
NZU1u7C3YaZkM6ibKYp+U2OgTX+3M/A0ITBh+IlyGBK6/NPOsBbrI4O+C9rmEYxOK2H+H4YwvJEo
1MVtAqsRflyceZYv/ou9M1uOG8nS9KuMzT3SsDmWy8ESCyMYDIqbyBsYRYnY9x1PPx+U3V0imSO2
2uZmbLosyzKqKMoDgMPdz3/+Bf+EC0zMSL+TjZwsrHY24EQnGKiQGdfhzuMVZZB8C0zAY5gvhvac
jwgLnVDpmoJITxLRoIjSTvEH3pHFgeyHbyIW4VSWkhxmxkGrC9LTrWCwK6dZ4CLQf2uVF6AVney6
ARcQMKxEU8Hq0hDmhB4OuVOsjgBbCfvp9gDzb7m0xNIfY8Sm04YEeSvejHVfPVs5Ld7LVrKD4tqy
pehBM1LA/YwcxnJHLrRdOwTXIwJNFW24qmqjrzd6M1oTVZidkl9tKfqNMRQk0cCH6Sq/mlfVST5i
UuRy0ii/K8JMhJ/J2A/vA11tbjFEk22Kgob05CzNJXOHWLPdV0EVye5CbCepyA2Ka0dQv+5CGq/w
LPuA2ItBTDNqWzldtMOChhZCRhoPT5FURN9xsBOWs1oXQ2wV7PvBs9JYcvitJ9fmyzIIqTut9efq
o4YXQOQqBgZEhczhAybqRd2pNHVvdEy9NCRF7DPSNfloLYR3AoGL1sbUwWzqJT0HIqYztFpXZplN
0DjRx50i+XMF1bJy9IousHSSFiE1zWOFkXeiXauLXq2JLqPI2y+J3BAKQVM6I+b7ZiztskPR12Dy
63Zan2KynitNWssbgu0GHADgl0aVsIhWlvA6HpDymEtn3eZZWCPSI4ZEDhTcd+C7k/gj4R47NR4c
rzLTdI+6xKwfgAs0GLGxbvZVSD+jDPVgP1ScdjECVoXobjNcPtMJCnLevC6NBiEqUWWjxpht6poq
OA4a2v/5LNQ4Ib8x1SqtSbZGgsMwbMUcSm1Bpd0kaNWJTCOswylr6gFPp7Olw3CNw6re23WLMV7f
1XJ+imx8Vg/DgNXottXi5nWcy3FBm9ZYl3ZkhNW+VHLrQWuGsIJ1aWQ/AEXV8LWaml4/tXOGv3OD
g4Z5pYaDdNVZWRxsJ1a96H62IhVRiIWYB0HZlKPRRq59zbYgwqsJb5vFUeoieZzKLjG3KNUtHLUg
dircDM6DODypStVvowWx37EzyLvexaPdEDAmJnx+kiJU8EIgo+Grkaoy5iIL1k6+AiZBFh5aFBV9
yGRW30KwLppTqHRh71hAgrxIk0ydYg9hH34dAywIN1TpgXQ3j92g3a5cguAqBpLPkEBrsviazKnQ
bqEfyBHepOSAvbRE5cKHymiHrw2iPlfLB/wKbexVJl53+xLLASMlT6ZL7O5ysIl61CARd2OAE2vb
DMldusQNkA4WrOZ4O2tlgUyuLMMFC11ZUQX2G+HCs4ywfCuUxDjjY5KR94JrEh6UCKyvW5zycasl
rtGGkqgC2ivYBZHamLRG5WAtB/s8q5YIwU6TXStGNJ37hkhzZ2paeN1dVsVokkQg4KOJWHnta27o
po2TCCvKdtAzMmFN4rAxPDdgryP5usxZWVp3VuDFbytcJEEXyCTD4GEygutQy6b7dqKpDt1N8LrE
tPeIwclBb1xcFSxqeX1Aah2a4q6UiIr19DAnqskulwbqFo5GxgaB/OoFUfQxdEXRRJchbhWP7Qw+
yDKfTGdFj1Ar2KUENT9tAyDFuAgHYgoLkV+Nms7SrsCCuy9GNXyiJ0p/U6RS8CgTjPfSZ/JwO4mR
+C8T4dKPSF9GxY3auH0yJFm+rGqCXz2li1OAm77DCBdHh/mx5PE1Xi1AW/AZayWBcKK0n+inxqSL
6U1xIDKL1kBYjO1DO7bR4wxv7FukjtXI/lHU3zrI/xMs3bHcV1NRxlvMPsZTMYFC7lNJl/uNNeXW
4CXaEn8TZi6uh3qG5Sn12nOSS5PhDtZcQEXp6vgGpUj7FE2KftfL0vjCCpWskewxXQO2OSV2E5pC
qVsNlrEZZ3lB1YMq6BVDaigRC8OgiahHDTKE3EBHjTO7gMPT9TKMeb2YGKTB2bPirCi7sVgyWHBj
AJLBRZO3my94NG0xLM0w0DbXwGEQ1IXXr1dn3SsSrVZoXqXjSabzSiauasznmX7Rax/D2W2lgdBU
nsDoGWys8PTxXc8ueXWCEzg68eSGbq09WXtZaeBSbeaeBUpJT5pd0nbKxJpeMPc3cbwbJqzlpiUN
X+bExJe0s6OVBTJLrIWgF+ghmlmUJ2SAAEgylqnfmlGQlRIpA88FXXL+bFhNrXglXnlEUGJ1jTyl
NosW5/cwJbAbLkSw5U83RMJZ7ZD6aV72R+wxB8PN47ZINrUUpF95ZQplOwYFAjc1aKGRNlkHBGkC
rn3BF2BaNj+Puv9dulK6Uvv/n9vGf5eucd++rVz5nb8rV0P7S8gYDtJoAodTaO79e+EqjL+g3KG+
RntNwDuK7v+oWyVF/ovj8sqws/lVm/PzfxSukir/ReNFENViKDpYhy3+pHJ9B99ZqMtBr+hWo1Fj
IGXlAP5aKixJnRVpimVCkZrKBdN7ujPqBDOYop9yGiZjv2nb2vCSuoNv0ZVL8jzKo/mKFf/8yeH6
7dH651dRhLJeFaW6Tn/p7VfB26CVLDOeXaSX7U7AlPAw2e93ZpVB2Mv1qLtOrTB4qdfd9peH9g8V
xFoh/AvvIRUEdI0ySV0fBBWirr0dmuIEVom2lMjOo3sLo0KYKNOPZLI2TVhrnwz2tu79OZiAIwnM
Rt6KBj7xdjA8FAwhpVblEbyMO2bUP5MGlG5/f0X/PAhZVtQozDHr3SDRUDQh3CzUBXDgkI9DkF9M
Tbv5/ShvC00uZRVR8qRWBAWQ5X10TNUOXVko/UqBLq+FhNRpCutb21x+hMrymC4VhkP5OWts//fj
6rwcbx+YqVqyTa7yyhAFEV1//muFa9iNxA5HYCN9QBt/8biYN+locaTFeJeaHt8gNotSftaCZbmc
pNImhTFAvl8PZZB7PRQKOuk1HDmNdvbdPJNXQXyrPT3gxIgXoE6dTF53rqzGSrU66OgSF0hr7aTd
dq3F30Y7i+JjwI0FY8CUoKRiXk6Q90xcpvuFHqCqwtDExkZSTQQ7oWXv7bYxF0dr9F64dh5L9+xO
9w23DCVZ06MpVLreVHyRrKcVrWpxcJwN0U1/OgF50ArQDpEMpiqUn2vCrzdPVJxWOGtCMmyh58kB
mvvY/qxD/OGdAuW1kVJqGu8z4Ny7GdjFEy3XTukwoepq2nwN6i85mFx9GuTNsJC+8vs5scIJb97h
tTa3gQFgKVgmXpJvp4Qh5ZXoowbpkGnx5PCFdEaj1r2wglhWw7j0lJmI6d8P+g8XCeCgrX4c9Nqx
2Hw7qG1j4UdB2ZGz2p9b/A13XdRShWv2GRuk7JNL/PBSr9uIkCEigYKydazf5pcHtzA5hkaxSHUl
xMLNG8ScPSy2T67pnbact9o2YBCwPqFbZtMy3j85pYK1yMIFWzYtnmi3qEgtrQr5fA1l8NYaqqME
XBF6S6imuTtzJtoUMQZsDmCreWtgsHoVt7C6/778/z5l/E9Awl/m3QeA/Oa5/x7/j//VPH97C5H/
/LV/I6mJvwz+Y9oabxyb+b/iCzX9LyjK0FwE6yXo1fqTf6UXrulR+Mqy+2Kp+YvLDKQ1zbQ5ZvBG
wSRhk/oDkxn6b29eToIV1wmrQ0WzcGxmhr3DesPZDLOWXhkYg1JKaF5D3FN1e8QsoTHJF8L63lOb
hdholRMQVaTWzfcgUrmCMxfpEi4IWvba5Mp8E4Z2rm1AlJJdb6kEnJPTgUxcRmOGfXtAmWeH9Q63
cFxHkrkuHUhD4XdRhPXeaqW7YgE9A/4pDkqO4NPVtKB5iJPa9NQilr4Hli5/IVeZ3GuBezY3+hFa
R+LinUUGLiRm+v11gaylatLweVIz43EOcYSKYjP7YilzkVBip6TKhjrMc2HjEZLZLfRvi2Z4U6ni
Neyw0Ca3Aql03Rf6WWAe72pSi4VIoI3X4LoJPgo9sI2rBSUZXvrQa1C0I307t10HBRX+Gh1HxNfJ
vqrzRT8E7WRqF2mayegcQVtuMGlSh602TnOF30ZAdhaYQ7wtaWxdYoOGOjAuTPFVhks43amib4r9
At/+YEJy+QGwkW31KJNxc7TAjJxMrbO7KSrj1sPIDBpcnrBljTviRSDqp0RaU8/kQwqr/J5Yltke
4NjjKVpvLWvR0U0sGLfhlFxVtYJ2e0CLPbwCf9KLXCUFVtU2oSty1JfSD4VKuj+rtRC5YfPAQnVV
ygU926iXN41VyZdTLlBmYSUDa+MUw/Ig65npLUGX9kLV6NMU7FUpbOUywVcMe+GB9pMn9zruQCqC
iO/jCLkDGn+XXGaJaJv9WslR0eL5bh0tUl8Q9xtAUL6kTMYDzGQ4IK1h1YNXI7ZY7QYs+7nvxaI4
pUjtg9kMojtWGVgRadRN0fSbIOpydrmpRxKRQcJx+16jrCS/Qx++GHqOlo7YNEOH0h3NviBnCeez
vhnsBxjzLLHsVyejSqKe8LIuvTaNyRq+KFhpiv0YVE17P0qWcR8sdvI9kmFRX9XlUD1NuNLjQmMi
CSumGIOcerLt0cXoWJytCqkGDj1SHnuwptLorh1N4pdhj6A/Hc1ifDFwRgKgh/BBqzkzrZe2jkIY
nZXaRYdAnZYRbngj8BAVUmtfZMQSfe1o9V4S496GhwV4IXMkCCeZgwpDjf2mIBPFwzt6vLIocqfd
UMH5XMjJtTeaOTfXFUX6nRDwU7wgrufHoh8YeyjWHHqcRVKEJDnk6pQj+QWOoTMcDKisADGgYnU8
kywzYK11RwSTmvjYF0b7ppxH2RulKoSLFY715C9hjU2qbI3N6DfagoolMuewuoiStG53bR5HaDAz
Dep4EXbVlaUEcu1NCz57t0VUwUglAA2x86jUin6Vw5sCzp8183szFZgFSJjWYY8+NtVtnyUhzsZW
bBCr1+cRDqq1Ged+nhrDBr4P3Jcgt+3cJ1cEEVMFAvZc4WK+K5UxQuqtDPoGeUf6CJMMsYdT2Poa
zqWoPBTS4dpDWOm8/okZ6yjxK+1cqZN6YYsRFnCJmeWrCQG+J1W+zFAz2+qMsneJ5JhedRaXFzMC
WSJL5MbwptbMd7lM0KM3l2FxD9lJ/YpWKaTCI87hgW1cPE6c6wloaYhT9ZRiprNZiaDtmSpmSlZB
DNwGpzgMI1+b8EhyOQGkm7nWMZ0CBiaBIQzrK/g59oPEwlqhReEd2kSdnu9Ls7LjjbUKZpChwq4C
zbPtxKmTeslK8k/pGmxqGmYgb3GRFe4cSKG2gZVUkqfewW48aG0ZmnuVrKuWw16sZx1RVSrUN8T8
AdNnq/Uj8RBejFV7sIHHFy2uFOQy5Kt4nJVGwefSAOYD3JQH40iSTlLGLB9wMPCnDNvxiUArm7y0
WiOhqVdlatPBI/alSlREveSXBNXZHFUtBXivRV4PwKVjzT1teUnGRTcwXZSzgvQduZCZHXWjtiSX
Y48VSU7KzbX8WOsT4KQJK24sqPQQCLjWkG2k+0QQYeeqbIvKsZCLSQVF7RX+Xj8CWxzLzazjGsCy
00eeitsE/Q4ir/JpayHWREssNwSVDx4dEvxh/T4ytfGQk91RN9j0psaUniV9CSyyvHRMAfwEf+QX
AZcRV5wxnOqjnvBAwe6VJ5CxOb2ZTQmqnrD62cYxtilu4tomSsmIepnDbk4ooCsHedfg/olL6jHQ
dHPcETi4zDsxte1rJoqWaEZ0DH4HCxqTq6bKf0RYGIQbbBTazlXwLMQYXZvUJ1h10XIrjWNeoNE2
wZQHSU3RAbd6AKyPmL/CVB31rZtMcmDxWkDidKwYNiaPIKNt56LmWQ3KW748yGqckw2IIe4gvg65
qPAOpQRfuqtuATR0+jxEdVURxLQ6NMOAgSFaFzTqQppbD4j2OswUFrD2YyT3IU7nLCRHfH1kgkyI
5RXL6hKb6Sd62ZN6xiWCIL4powW4qSdCL66TKVQ0TJkH9SlsMZFxMgWPcZeGRtKeRlplO2ucrauO
K7LvoTKWFouKPohTlgUDEcrywA5F3K6EwRuaS7m46lIFQr41yuKKwBGCJ5e+yzsnWcull9VmvHSt
vB8fs3p1M837KTyJQZpvRBUEG5MyuAWIjCM8gHU1IZbcUdRefVJA/tHeYGNYPpVmH3/NwJ1DfM1S
UNqZ8Fljj1FgHV/bVVTcKLOsinspmUzgdYz2M/WClQN2ZYYmExlTqNjNq15yUfella/q9yQfIsx/
uhp3T2Z/GxwarGLkbVKNOAtYbdriPhCQIETQBW9ETDBOrde4wepy8lJlg1H51hAuiOiYi/N5yKco
fOq7JXtKoB6TQ0h6FV0YiPs806wQlU/quxbvZ21oxW1YYNWMYIieVr7hbBj0MPb6aVN1kRIce5sA
my8Khv3KbTxHcuIvCABJlbDtWn0CRu3bcz6L4txVk/mU4AmLV22bqtq2Jy4DAzhFrRofCiTU2BF2
KWB3sdAyou+a04bsE0gCrA5tJja4rPcDhjfS2n+B3onoRw5nOjeJlmH8EHPAyaO8EVsNKVC0JxRl
htBqVGwFBgEhOMvgWM0larXU0wglmmQ1yhFYamAnrW84d0UEpY7qQ5FNyRXSTyx6SmvGgyyg/eZ3
AO2zi9KPU3iHMdi1XHIebqOZAFDDGiBMk/+m1d6c2s2DbHcINPWo73tMWQQ+8tkC1oFxRNWlV4oi
AtXpsbfeLfEstRezndH8VKcp3kwIGS4ClB7PATDG4CJksJ7qMOhHL2fSGDfS0OapJ2OSipddOvcb
jrPZq9FV4S7ogXYclGMtTjViQkI6kP0Jhy/CpT2vviy8qlii4PD6NYtNlk6DS9iH6pD5WOHI1wHE
16tGUtrvZhSPGFnJca+669mRlqiEs4SOxhnHBCwB8Z0gLonefYhyB7ej2IZVY4+y6htSsYTgNguR
xRugKP2wRHTpiDEh3ex7niI52dCbIfNGpQHETpvnrb1HmWd8BVxJDiWNO3ylAhm1IY69pOyMqTw9
i6YmZE8za8CjjvMihly42mN4oQSNebSMMrqUlADKOHlWQnFaWqhsDWVvnjml289QwctNMnVMiU4L
4nYNPeN90RJ9Gj1OuQP6xpHEnAWbv7Mx9Cw8c6gnO3C0nskfBYbtm10zfUtxPS73+Dqz9LVQh2uo
bQr6QVmMfXnRTb2S+2NlRqVTY5DQfYYwrOXev7AaQABAoRWtWbHWlc20QsG/AhnZekgfyWQS00JY
l1ljqu/2Rmwf1WnElgoDPpwoArgP+H+UIdNdqQ1twfvK0G91evTVJ8jKWyDz7y9E0PZKEsJt9ad6
69cvVDacO+qiKqAAZIyZLiK8IdSg8LIsyhzMbgr8Jjg7nzUy7nYLR43xk3vyFtv5+Q2A+hVKemUl
ROnrz3+5JWzfUAhilu6KqJ1TK+X6Bs1j+/oLbnD++xb/asb4cRTdXAtw7AcBho33CeekhZRE8K0k
pFnTN4pBEV0Ec3j956NgKbAaC/De4Lb39lpSJSoHM+IMLyxSjyhPSEfBr/+TjPi3tJ/1jkFUtRXU
O2CZBqDf21HERKRxiy4WbIDqmWVUVS1qh3q+S+YwLP8IUF9HM/E0ENw+kBLUgO9G0yzq9C4gHo5c
HV4aOoiTLwfV0H4yD94iius4Frp6QENrbYMAkr29KkR2PZsOMzEIiiHZlNgSILmdAddkrSr8FGVN
8EeNl59DmrIBiGnb0KeoOt8OaSsIVPs2x9vLKNpXoq60s4ii4SBHvXFLnzJ/YdGfXJmk2fST9+4t
aMvQ61oLlAnMCKWK6fJ26FRXJhDqJXdT3WbXTCkqXumHc4OBB1i9Ogifq39VtwyfPM8Ps4ebvMps
uc0gqh9ogaUhV7Yx6+AIKbFNToh6CaiozXvs2sJEffr9G6GsU/7NikeXxJB1nicNHxPs9u2FqlVc
0YixONsMGtsOeR1sDERxzHdigAXjMr55DfVB3FvkLRRb0ZjBKa7S+Ovvv8iH6cX3YJFbCau0FeGB
vf0ec4v/kyZhIpN01nomKRZKCKXhLOXKdWpoWBIZn87pf3jKBquqpirrki/ez2kiMfMltUaW+06I
+7xELqNgNGaLHE9aeQi3dmgtCZb+ZH3mfzuW/yfJgcww4jhg6ghEjJxvPqx4StKsNTAZbdmApEoW
S1RSFFrtaxjplDB/dHc1GrP0VLDhVPHE4Ba/m85za6wOB0oES64tD30/YF5ZW8YjAR34Tlsgg58M
+G49Xwdkq2CpBfDlCt8PWNk4O6h9GbtlZ4KHJmLA3efT9fzdpAE2Vk2Td3SFg2V4lu/WJGHFWYRD
VuR2+C35jU1CIZFLkYm/tZrsDHn6bJt6N2H+HnAdjslK1u77xRZblQFBchW7TaipTxkF68PE4gdi
Irw+BAeKhpkX9fcP792KwKAoLKg4aEDrnATeE4VbYULem1elmjR+D4BgYPX03zPVmD55aP8wkKDb
DsqFopYO8Lu1AHMEOiwNZtQzr4WDJGjGd7JLYdbhvvDH12QYcBjgIcMmoEv79nUfZfg2MUWAMwUV
Dc/1osi9JPp4/fT7oT6ol7l/K+GY3hto67qqvx0rCwyRtBr8yUrjipSK2DAATxhslwlGCclFsJjh
tVa2wWnJKbUcRSzd6oibL8EWdpeRXaKaw+j791/r482mjYUlLtMWkoWx0jl+PVcV3UCsZBsDES+U
dQFpdk5u9Ylvr5/+fCjYx9xnLt78cLNjoszxNQ8hkNbDndmPd0Pe38l8/vNhVm6IakJ0UxA7vb2i
JE50srOBzDslwSJPyTJfT/C7pMWa/RdunkUbiOA4ZiqT6O1QcY/uYoB04eK5MWPVtwQntOITcko+
/f6qPr7y+GPSgmKhhofCXvF2KAAWbFVUpHCcspIdaDPvNzHbyz5PWWPob4SXArOBl9+P+u7czzvP
YZvNwcBiipX7/c40IHWFH41FESucjVCXWvM0ir6/stuOeRpF4wO0yH6fWbRzUKrmn5yU/2F2msxP
Ah1oH7NxvHuWFMtwFiRt3f+HSj2bJNo9ldl6NsiNnC/0+6v9OBqXilhNwSvaZtx3m3+eZ1WPm4Lk
QCm+k6DxuZ3R3f0n1oKPA9HqMzlZoQ1nFxTvHqaSoJEaohmgc5l+vgk0zv5LbwKMf7Qj63HcktX3
d4/oLFx5RE+fw1gGL+YZ3ddTP9C24tOf3jqDczku58wVruv9RBm7zgo1peLWtcnF+m7ncnzxX3m3
mQiwajiPsudyQHv7FmSC9Neupk9q6VF5AG/9nmt6cUii7vvvr+fDwcFAScU5kFM/dRp12NuBRERI
TYINpZPoCpZGYhy8z6/mHwbBKm4lqoGbfxwE95s5hiBJmpZWFDe6iNpX3ih988eXgpSApR2LWrqj
708n+VjWdIIQXaWQ0a/ZXwj67vrPatqPU9pc75eK4FNjodDXn/9Sn3O+jWMoaAF+4YaqkZ2Qz8O2
1xOOzzg6coL//UX943D6emxFuUST/t1wwdwWgTkDlaqkcd1l47TsITIHp8wwJ//Ph4LRv3IKgew+
vKyEjJL6GrAqkJqHK3pmx+UBEv6yL+uVI/37wT5MCeAHBZE8tR4e/B9qTUwZ8GMy8OhLAlnfSNR/
vhwx+f5wFE6NOmQIFgbmwwetnLTgwaQzjBOv060FcUVrZf3xjWMUbhro37ods2e9nRJ9lQySsZqA
hhTt465fFexU6bn5hbOkXn8Cd3w4hDMaJA4WIQ78HB3fvbFTr7WWEdYB/Yw0vte0Eu6CrNVfZmWg
354Y4SfytQ9PivEwgIBPwk7Bue7deHC4rZqWur0GdYBKGioWu/hq7f74STHOKo9T+bYfzkwBpQ2J
kGWAsZYUzAc5nygHrQDWfvinM48HBVRkcT4DN0Jv+PZpzd3SVHqMgYia131Kc03tSiexcvsz/pT4
cJRhpPVkZoNQsV68nxcEsY4E1PHuIrQpDoOdTpdxEKjfctgIx6rVIK2PY1VeVTbNTuTjGkGg4ZzA
72jkxFrjXRIDGyLOqk6hydJBnvP+CL9hDWXociQl5tyf+m4QT6I0NJKwo6w9mUq+3Ec24YtbYMb5
Dr55WR3qoKcRZdYJledIINk1LW2Q1S5ET0eeK8TXfdrSadjRv3wgyU1LLggZDR9bWIfRRl2rrLsJ
T4gTmHqrOTRvysEVctHejUtlhae2I/jQoQ2onYkYthavhdBwtCcFZylyBwMSbEvNAFfGZOfHMqyG
5Kzlo+qFjTHtlnAurVMXt8pTgkaFtpXZA/r86QzDB8GmJAe7Y2N9/960GZzNpDdtpw85w5KUWdB4
+nQef3w7rZ97Kd1FAG1ozG9nV8DtgCTI9qATn0icUzYFp8LuOUOOUnBS5mr5BLR7/3piEUWhBakK
suPqXPRuwLIhudjECwraSNq+TjZeElkxhJ9YUv3DKCyk4KsgZGDT74H6xJLiRUD3cJpJ4ygec8xa
8J+6+f0jer/ZcS1ksqA31lgIgOTe4QtBFqt9G8kBvfu+PODtEmLnlwVUALnxaaHxD5dEhcYLytGf
g/D740KaVH1clj0pVaOkEyfMthDSuPx7tfkjruLt/49BeYKH9xu9RFk8v5RvxBLrL/zNYTT/0lkt
qUzoTkDEV1bF8N8qf34iY4FPIcoxEsz4Fw6jrv1FoYH6H2Kjymb1i/He+iOQdE5skHCB5Ugw+gMS
Iygp7/CvGC6LlNDATyFYctT8gOGakUw25wB1rFavW3IJvP5wLbzZxeDeJXJsdzmbXk9KRHhjufLF
6Bdevo235tUyb5YEJs/sHO7DQXXz0t1q284fGmf+Cr/uot9EuZdsxq/QJS4Gv7sgY04YF3KPPtBp
T/etj95tl+9M39oszXFu4OJofm7s1BzvvR0NwKpzYoeuTuHkl4P4guhs4IsRzrYZPEvxpw3uL+ET
4Jl73fMtruFQ+baXbaO94UdbsuSc8hBda6NrzMf+gCN879z3TnSUT+p1tifN50I4w0a9qI7GVt1W
nng8SF7GXyJ58oO+ay4yX/0WbwK/393Dqbkh3NVZR2A9NK9SpLDHYKPFfmw68pfhUb3s3d65DtzW
V66gvQvn/uL6/t52Lg/r/5jd5pjtW/9Jd8mDd5pjcywd/LPo6zsH2pjO183tbeh8m7zq2Hm9n3/B
lNdJ7+sKskfhtqZzkLcqPRrTixeXGqe/jyAoeyZ/t+k8xc4t98pJ9p0Hb9uZPPPFdvDpdU3L+dY8
al76pfNKpzjmTniabSIx7hS1+BIbbrxNuo59hBAz4kK06/oF8se+2nUHnfAXFhNtozAIv3cU1/EZ
8sS23fWOAtNkcMLWj3JfvYq59vaCfwzrajTPzddlQzqUFx/DPfPgfvJnR3jGU3aBT6tWbRQyIDzT
dIvxXNONPCMxgwqQXlffCBoodaf/UV2R26D/EJv6ut/228zrXozKA906FDGPTRP7JyzUhAQs5c08
6wGF9o/hEkf/dIscvd2mjv1QVORIODKm+TtoXebl4AaqT2zIfiKLJtpPThntz6S2PzbTPnrtJ/rz
jqE7ySb0u4O8xyz42DzOT2x9E+5nhK2VhKTuCGx2iBnoYJCNW+ItzGMr+8PwgMWyyE72deJIXrW1
HqrL6KheajfNcdz2d4Z5lr7Z38pF9mQrdpGYc9Tlg3yRniJPuuI44SbS5Tj6MtoLEiloW2PNyyHD
5TM6A8yaDOKRj+Yeq6tF4Kzrw2afC19VLqHuwpuAWda/FgS+NY7CCVdsoO89R4kjjt0VbOKm3I/z
BayHMtppXnARnZN9gg0uv0QqkLd431DjO+fz8YLvX7vyTe1JLAHl5HQkh3ylk1TdkviiaS75Je2r
8WRc5odoa+/xS8xqV/Jh624kJhi6xljyxUvLb1uesvWIfMRezg3KDaUsfaLBISNPQiD5lVlXCyd+
UM5p64pHXASd4EZ+STYOPp0OtehOvxzglHgYL4sXLsx2ik206TfneafaDn2uA2017o5OmJYXnrSr
4E7apN76BsvaHclVqccJs/3G9wrgr7jVV8G6YbrD1+A6OYeH6bth+fUP6VtPqlLpqrXTapt62olt
ET4Qbq7OtxTGym6+LDa6u5n92R9gOewX76raiMM3SLSXa+zjIfmenowL6JDGc+GROvQD013JJy3C
esy+5Zw1durjOby0n7E15gicnNUv2jm277RkP6iPy7yHLnatXaqP1rHCjC0s0eE4L/J+tTK48hfX
3FpfA0e6zI+DS+f5m3rea1+2pqucolftZJ0HV/PnG+3iVO+TXblRakcOv5jpnj6rfq83XFBzqlon
2qUey7L//BztyIa097JzE+3K80Xia+6DXzmRc5o9X1yrkf+iepxp3fa7euSTI3v61+L5UWMxL4lb
ceZN5/feuImeew/LI/4fxZ38yc92wl388XhSN4p7gtF330aefrVccAlOPLhQJY+91/nWVblH9u/C
VHEqZ3AND8drmz9jbzPDyU7iYvT4QvzzcFRc2OXlDjtiW9vrhZteGo/pXg8uulfib/iYvT4S47B+
i1N3v4ZOHrItrLR70+fAVa5Mbqc91sdxQ47pQF3mDK+JetF6BSwMwifdeWM4dc+/Oj/f8/Fobwf4
SHgstN0FWuTgKqOv53TKtp83Pc1FB57SFuqTlHmL5U5MT/lSf4GJCqN0o/nhWWwfpUuFa7Axj8No
2SEP3mO12BIQ5j1rz3cYt1zcuLtXaV/0nnowDtbm7lRgCxC76NfFM+E8+4Z907xUTimpI2eiPrx+
U3u1p23X/3a+dI1YWnpij+Xrm1uC3sLb4hkeeWtv2yNfyvpacCfHo+wQArpgNXhp108zeVrfEX+Z
nQdrMdavAv/a9sTI9pVt5/hqCHd6xT6HzSVfGZYr+TettamknTbsbEj6squXFyve8fPU9H/7ePn/
UMKyupps/fbg2P0ofoTNm8Pjz1/6+/CILpZqG+dcihS8i6j0/v3wqFicKzF/QozGz0g55if/HmeB
PHcVbpGaSG+edhwQzr+5NuvKX9ZqSgQXiAaainT3Tw6P/Pl3h0f8+MAeKKMQv8B9eg+nSEKCwaVl
Ka3hAZlGWzak9vRDp7PQRBMJoxPcwiedxGvV74eZfDr4p7zcsMy7cJdhfWvgoDK1/pBX0IGL0DKO
bdu1i5/Ecxd7SzbLt7q6YD+TG435PdWs0XZhddjZEYuf0RszQRZyrbL/6J3e/DD1icxlXbLNDUIY
4Vlm0BDhG0Swx1F3DFd6oScVaYVBToyqkoBCTgKL9rjG/Liv6yXaWr1ubcphaRdX/9/cncdy9Eqa
ZJ8IbdBim0DqpNbcwMifJHQgEAH99HOyu8esZzNms51NLereKpKZQMQn3I9P0nlp4PN3G1EMsxeb
61qSBTWrz4Wh443rZLjyWh3oF8ftoiJ2+QSMOIBJTwArhsSStAYyXGmtUSEDK5HX6EhYRSU4VvIX
XffX7+qWIsZV7Ql0K8nRBpYU8KvwnT76GSMqBx7RYZu0BOiUCLq7hpvdkxeW2tUpNKUcbuult8N9
0F3vdVVTJ0QrSOaDu9gZ0a1OdirMgXBDXdcY+oPKaW4rf/VVTMKh/2HUvfemtWNTIQ1Lew7WmVW0
HFq4NH1Uym4ro3ZrTbZcyBq+4jSl2fgtn4093mNz4fpuXdaBHRBrmxCThZMu89I52ESpLiE8BCF/
hHSX6g8kp3sze3N1l42u8+2JwRn2TRN6PZwhzCpJOzC4IgOlsU5XaXHJ1ztYh6ihXGSsNz/AgyFa
E7tEc7QrSxHyMYHTp9hQ+l60844wgoi0C1gklxCU3VtnyeiVAQaq5iE1HVYcA+UdJHyDv6XuKTYa
L+KSNOpXHvCaBmH0UwLdMJLWW1CfETEqqSfBeKhKKeJFhLpfe7WebbmSicdMmSA8l4cvPBqBtF4b
uyb1efQsOKPT5Gdks3Vduc1Snck4M7IvEyBPmRh6sl5c3xi/CjSYjJdmksgooTK0tdXowrhYvIyg
MLlcSSe5DNSHaa410O9+mG+yytDkfAlHrcR7VP0jEKT0hiW/yc+IXJAeOE0a8rragiAR4dcK6XHJ
2DgfVjiWRjhU9zoCFcpgCtLPhmeodeMQeAWAdFJcZnCuLRnguaH5CR7EI3/TIA25DYURlFurc/s7
UD0tUYDzNELsmM2CgGIkKMfVlONNBFPldHXnHwLbIKHYb3vRJG21qObUuo486jZoyElorFLEkcgc
EVvmWBKFNTg3C8zfpMfz91DS+6J/K1NEYkvhNkRu5dp8aArTFEfpGPOFWLaJh1iYXJh4Jiz3uW+C
Xm04Rcf/psf9P11N/39GCFyvlP/LDbV8ieZL/c/ZxvV/8F+3k2Va/wEM7SqOuA6d/nM++F+jjcj+
j+u2m38BJSzrUp+59P/mF4b/wcwSw6GFO5DhwxUv+t+3U/Qf3GYISK5k9qtGxvf/n24nlC7/5/XE
VIXVGUAKvnEoruw4+ef/Y73lIu2A1QmjaM7WbrxoeyUOzLgOgAGsqOaO4wLE81DbCwzk0Op5bQ0D
nlSI4Pg82YVJkkmWTj0nnLQflzxQb66JJZ5M19H7ZwIHfp8X/GEveAFB/ghFfhAPpNSE6Y7MfnZB
0zRO0km35i4bh8XaBG4eDLFt6XmEKiSVoJ60cdmQJptbSefn2XveBh0/cuWD3TjzyOGfN661b9px
woq0oC1XXs8wcU4rWxzqrFmxgguU/YkvC85aLJPphfgPlNW5U/DGK0k+JRs345ffeDJie6q7p7oX
028hoU2RRCzD45LXfbrnp1okEDu+2qWLm31ZfT2DZ6r8Zjf3Xk+i6QrbIVkjuwzonkcCgOcqp8vB
9gB8oHUH958c8+ijozAggplbQsW16RBFNdiZd6dm6dqY+WAacqgEBOCGUmYfeYYUdZPbBokHbqYI
JNdkJ7UxsS7jmyyw+MT4FfxnZeYedPXQJdqvSDP1ok1bvxIf1f3l2FNQOa7I0GMG1QJIgenxK+Wu
tT7m5AlJzFwS4FwQzJ5IWlPO38YQYElrnGtUbIskrU6moWnvWtww9jUKAYecO0InA6+kyNHFiFyd
/UpSjczgjtCOcBX+dI7LuKsAgmDRrGsJKMsSz17bDQ6WqJAe0g/L8mYFHQi+OVBDuRnKlO43zEzv
Z1EtMV+gdYZvrTrz3TNld7+AJyP1Xsg5j3Wtu2GHvWD4g2+LfD6rp4jwQr0Ux1q5miSXAZHScUk5
E389zKjgftbQ/pvH0joSo9DKg7atGlyXF/RDoiZ7+V1J4hrhN3TMd1iK+OmpGZUPOO9KfsBTKazt
Mkdrc+DPxEMYsrN3aN3mkPolLa+LrcI3j8vSa6w5+nrIYzC8ZvtGebQDFoD3ibuaQsvI5GhgtsDp
SR515dyBv+qIGTbM4dFHsfTeq9JuTgoq3Zs/+1W4TcfCRbDZ6NCOA5lTbpHcU6ZxBqidNZfl1xAK
iZTMyd5DG3WPD7GCDTbJ8pr/bQ3yZg2auT14mTnuBJUJcxFUocjfCzk/LrqTjN+soLpmljXigR2/
z8sG2e5fUCJI3AYjo9cdzCc2/NiF0bIRnxkqvkpVmrEs2WNulF47m5/ZkuFbzs1cJL3TTN/OWC8f
JEHiVAUSgTqzWVTIK4/3m0DqYmJQCPTD/GnxX90EbHC+Fqo1sHV1W7hwxQI5UgJlBCPVaqkp40xM
VRuOgR7Cnq+HW4KsQeCtoTnKRKcthfTkuxwbEgQOffUq0j3r6eWDhmPBUtNR/MauYWr4rRFA1dZv
2s9Ut9Ox1a7HKBHx0Nlk5fWGAhJoiAhwMm0mPBqXjA3eSRpO/8wOpg8TR6RMHVNKVMoX4RkvkJcm
SamFEYwsSDPMKPXX8dYM57zeUo/qHz1HUh6pKW0SD9i8v6dVVfL6LaIQhLpMxkuHBjLdR3hV5l3m
2yQZK9tv1x0n59wfFE/knPhFPb7xY/lMDbJUZGKYYb4HjSZpec0IGkWLz8sAXzWph4zjxngZSdvS
IPkyneFH1aLZhhjo7iIrKvGwth2oLp+qk5iEIB0ePNEsNA9yXWwyryyXkI60YFow5NfcmEB4Vy+P
OQrGU/4QiMRcpB+hjvCKF4pWJhaVlv13lJsNEzxpAFCkGnWD2MU02caz9hgD5oH8Nt2K57r363Bk
ZIqfK246bVLbTBFDp6HXXDOk0Vv10c9LDmm87t7nWqWphbtwKG+agGQlOgm/3JeTdM1dV4xRfbSl
L0eGvNb6Lxx1C6CjCeTWyB2j5kxuRj8ZOdOwojmS9M4C+KO/K9UI9qLJ2lwfq7UG/+4TfHbN4LIl
M27MXw+lXwMFaCAEvrmrq4gLRyL4EQiHhLqydDzMdibPAjTImYNbh6vnbhTlwLyxRp6MDV4JcqH4
TJvH0G9kljQcu7QHusRHLUHgYYKdvfyzmiP9XjSC6NY+9wmGcdp5vGNvXKV4tlP7ay2yJufE93p/
H/XIBzdlmY9/aFCxyMLl9Mad0Q+MbIjhdE5FVhC7J/juiFSfLd1sCaPNLn3rlBbvXkYisi+pkTG0
126wQ0QnXEZtWb0FaMZxteLNwHU5hC7B3Kt27V2KKTmIffKEWuaXsNgTbazutMGvVT+lFckeWx+B
sRPDn/FIaofblmJdtM1HHFM9TxrWUS6v2awuMwHC4OAGYg4IS17gL7gc+xZVvfCRkBLzG2t3aj6y
wO2/WgGf5yymTA+HSXb4wwuj7gQ1d8axZkz0Ybw8ZrEN27ZkX5KatNzAVeETzn5m3LlOzrC3LXwR
xHad5mnsZKnxnc2CzFQAiU0Y4xCQy9YXqh22XA1quyg7/MYtCLR8hTF651EZMQUHPw9g0C6Uvw3s
gbheV5fpn+8Xjr2JvHU6uEjc+f4I+3ryMZiNRKlrNkKdEVHwaKK/2f1M3YCJH9Y7a+Q1a5ckWCdq
ddgNw4JPYam5ZSjlyKvAforUyQq/x5AV6/VoVnskuM2J6IXgVDtVcV5co6RpnspS8dCuyy8JwMtL
W3Ecm6389nv3nBvqpte2t2xGvzNVzE5efYhGGh+6t6ZtEDTbQqtT7tIpSeAURzgT5EcXaicWouNc
gIhcwHiPIxUdgEIeq9DtT7i5unxDN80/7RvL/PVAjjI35rTNqUQYQ+NTDWjLcIglNoC+v9WTpKTV
XQd3BlgdSZSsmETqwYVfVyaMI1fzFcE3eBdLrh4gDtVyKfulaRqQymDTctj7L84SHJohuq/GmXoq
tRhrmi37ia65M2RgxlbW7wj7ce4b8wrfMxnKzJsBiOlK9ZFnO6mcjpT73tjQItELkhiHUy5HXyYQ
NpGPJWz/ESpo9Qr0D5qBz7MAMpZEcqkIHKWgD0BOGOt2Liee4RBnmx0V1jdgKi8upZyd7Uq80wFq
ZUbyY+B/4I/lUDe2KaBmubElzIq2XZhLVx156PAAbXjNu2XtaHSngC2OM+e0tZH91hgMYLSoChYD
wJXekeMX2zkIjvTw4BYakwIRSqzp/oIvbG47MnUOQDnHIA7Uf3613LckLc3pTTBVivhnuAS6cJEx
pcRU36x5Rl8bzbr+8sGufPZLf+oCg6XRdTKl0uK2S0dCB/MovfXI6CPoBhIj/o44LU032NgwQQ4D
qQ/7Km9VEk0GHxIhnbtAS/GwVj3BHFmx06q+N5r1M+rL7qkbWFQM11BMZ601SuPusVx7R1EJViPg
zYDUjjYod0rVXZKnojt0geRnEVbSvrXuyotWdWRUCQzyUjf2K615b1MTDf3NEBbGjVl11TOxk5dO
Div/YtCw6DHoBcyU4c3QvaZTfYRD0TystGDRTgm/PS5maeylWyVzmq3JQNOfOD362dHzt4teb3tX
8ECRVoNmmYPXWbU8qMJrwVt6f+Vgklkz9MvjhNKFAr7AAG/ZLHv7DL4LsN/dlAk+ejE0feKto8nG
JxhesJvWD4yUqO4qGe2gQqSH3uAQGKxO/nkMZW5cZWe71kzHRGPc7A5mQwkxK9zNfheqLS4Kveuz
Jts6hng2OYKrmERpFl20B9OhvXr/w+ZbCc35khkBSjaHxE0IrIWiGAV6QAO3FljpySvalDm7MmxO
CbyNu3AogI9WgXs2Q++xiNSDVSIUJ2fdZS8krFt/aQxsu9aeg/vNiYqTyNSPLurtiuF5Uy9Cbgvs
oXtyxXdkPNanJV+eK14rwmT12Qpq3k1/2TK6+MCEfWyd9Qu58fdiafREecWsfTF5KZ2OBcOCJTSJ
ZECh0nl/DoCWeJkRdkAm0HHPE3gDZb3ehu407ewU6nO9XJuPoNabVFoze7ZwlaQ9TtdcOnwtNVc6
EFsgYheqO/so/UVcwRoWIGCgJG7zipR6Oo5+3mzqAQd8tzpke6r+xsIfDEhkZSPdM5UGt5AR8jLi
ITGM9Zu4bfhyOYuPoFJ3HEmfeTA++4PVz3FG6CWAnUI4wyb1UvZfAtOdrb3h1FCOboBKy3ghWSY2
AfR2onoiLuO+L6wHoeZrMnI96u3QNdjGAv++C2tj12PvbzecBTxvjv27esSsEtdjRkjExKdu9Dkw
NZ91xesVFeabo0Fpzza402B267NhTf0n04mfIojUfnBFC3ZUmF+UDhfenZTpavYRGsYhi8b71g+J
Qtb9RdDzoQJj29OOZ2V7QgFluDZjY/YWuMP65AbZe5QREiu71DmAcJqgoxgQdZxKNxuzKNk7BSPR
vrUGT0R/AEVvIDWLv0v0b9isLyaZLJvcCXfuWP2uXCZ5HORKJ35rHAfpnqDLdQD2wnsKviwRwZW8
1OLRDgAEN1aw58285rO6N9AXmBcX7rFmAn2CtvlbkHRFED3/FdAXc6sAWmzV0L6vVUO9yidggqPA
Sv9hW3nwgk781MHQBbHsb2tyY6kdqJPOVQvhea29KAEvxXzU7KttNmIW90SNPiH1973iK/eifM9Y
9r24RoIG3VlI/9xGzUc6z+MlC/x/pDqdOnP6wf66nDuy6EN7GgUBaVF0NgzrIfPX8qZbSCTzYRnQ
L+yUGx6stsljaOfBpQFCd2tnzl51pGN1a5MBLQ7DO+ptTXdPaVv2xjtQJBKe0JNtwwI8c2XWj/C6
SHq1K/fdoTij2KsPKfsF8JwP69KelGJ727SdPcNVJxyl1WPChuIvW6dLZclsb5t9unCVyZxl2UI7
ns2HYqknJsqKZs9354PlkIikQcjHoS2ny+zUTiJW6w3wb76lXkNJURqpkpuoqfWh4Tn1qha2NdDU
6dMOXAnFYDCTOaPf8bCLH3OnJEgWhAEYSqZJISlnJIs1cKwuRBg276XMss8M51jS2Lr64Gka3gcd
dKRhFvchadiD0Fjdsya6hWcQj660Ehfo9cghvqrbpVzejdJsxt1Cwt5DRe/CrjIk4bLOxx+r8ZLm
GsrTVk6/VSlFvj/lSeewaHf6b7n6w36yjBsp+j6x4bW/y9x7GCaneuUBvtRhazxHws8u0p/x1UWg
lQo4Pr82QHuCAyfarrR8cGHHRHrhaBLsMGJQUUsOD8AxfyvG9cepRupj93fOTBsarmTsDFb4sZI2
zIDZhpxRRprzv9tZxdq/RzMLHboIvzu1EeHCVrsPe788g5K6jHV/U63ZUw/hfwOd6nMaJFZ8Ish1
1nynStzP43oh4/bNFVZ777rae/dnN0f/1LxZdffsmDPgKZZESUMP0k1+cePlTMpSjPODjzinKYbf
PDXZGDNvsQw7Tn15miz3vSI+bbRdb+85C2OSVse15fG06hbUoCY/sKxYi0xDaLxEa35rNI2fhIyY
AHopNDCTzdcy9uECA6V1HoUDzZ+HhLgU22hOo2dmseXQZ+SgC5O8SD+ouStkGwXqp67a2EP+ZlpD
TVlL7Lvqq5suXE6KhDnDkgiQpJbxCGSuJ6z5FpwFmCDjF2QK9mytsG1MlGsizYvEaNgNLX6I6Mka
BdD3rtvBJrup4UIZkYE2DDIGz94k+q1b5+pZk5rVJr0/laiWAKaPafhXTWi6IqHTjTSKnFVBk/Nq
IiRrmc4wwrOi3RLJ7kIf+sW1GWwGbXxy34nY0/xo/hrXvpj87E0EonrbWiacGQ8OlRgbUpnrgsg8
yVAnTCPUqt2y94b1vLJFokuPiGleyHkXbQvOzL4eByrLzxMWctZIeusBVaPAeq4CgN3JlAVjdp7K
dX3Mauc4VhjINzPx2bHnzL+B3007I+RPQ559m6rWSHq3P9re/GylPRQRBq9BYnljDND60LDS265s
ex+Z7on9CLw9wZuJxC3v7id7AL0+KqD8CivTITDcYCvKOkXoFTlEw7uVvQtaGibZZ9dfX6zbvEUt
B9spGa3Ue5YrB9Sc91bsRoVzyKVek5Dwcraly9remLK4dN74VC0TUql531rIgBx/+Y1oUmLdM77Y
lIrxG5kLpG40s3n9o/j1PebLG4xq9pYDYYepy6PCmph0JRPjdcaBYmH8NY5t+bl0lhBb1axcVzPP
GduZ7gDPhQbJBvPj2npIOtMj6lE05slnLymzgLY8X/9MsRwtm6HhgF486tlHdvIGbpvxsk6kUU/q
dXTHf63ZbqOUk/TaNnIqLQ1jPdsaGKXynWxXnT4rL3xk5RBWEJi6mcHemGUbkIyss+TwCd6dqZpx
ZbnNucvoPYvOLJRplWDYtfRxIJn9coBGrulNTAMtn5PjwbL9rwis+7kV019byZ1owxoJxLwchyhs
EbCx5bdgZM1TRRhvvR/JVVij/HsegS5PvTyktIxfi0051SC6UdKqHoZA6Z2BhJolbvDSdOVRlcgB
JeCdSQo7HrWVTBXDSiPvAO9nhXgmT0PEhC9ybLpM5qt3DgfmdZn1zje5bPFf3TVcwPVCozkTYbFp
AexgDCXO1K5hSvb6PA8MDrqyRAnU4+aOSZs047BdRxozsZ4jO0fENTQUAEL9pVHvxYwA7HfCN66H
XjaqSzEitaqW4pMuDdnbYo+bYlkugKbeMxYpSTTmKVqdPHwgV366EdwqapqCTcdgJoIUv+Gvz3cr
SReUnf7dytjgqVXLefAC61ZDOSOZ1BruUnJnnC7lLe5IEy0gAWUDdzk87UeTMzXv/HvGhBBZc7rE
Yhb7KLS81zQw/8gahdI1x8ti3i0QfDfLKl+71jZjDmA7xgf55mAxp9Vs3jCCBkc1EkjPEWqyomj3
pdLldoqq98XlrOnpmKIpL7YjFLzM5+twonZ6CUaUhXgvOWkqH21spA8L9wPLfJsuG5ka6bDVY9Sl
+plGokuEXK0Ddgi9Ux0Ky9ENscFN3R1L49PQlfVL47ntj1ZOA3qnKZEbYHAooq6lNwQSRkbIF9ez
APzPnjY2W9JdWxnoGN/enTtM/a7tSMruMdptGsm+dVPj9uqZonvdnQHsZ93ZVfQTmvVIl2ocvBmX
w2Qqi7FpFG0b9idxUxflLrLWds8u19p2pEXSL2fWdkV+cArKudsznHwN0mbaTmu3JpheiyQKp5+F
8MOLP9vwn8HL5XDC+s9GdhKwYhQ2O9UP454QiXHPmAAJ/EJ+UFD/On79CoDvEEXqewaqvel8rV+7
yUSjYIR0MVtP2oDtXB1260akjrnNOwcmKlVHGvNAVs0GiuTyRgsxIiiEk7brMmpNAnsNsHiBEcKl
AKqTMImk1+NK/15M06k3Zbs8zeSvxNPQLU8TtC2iUT3PPTNgYTQX1VK8uz49dypNxLD+lL2UNvzI
DaNzc7s4lH8TrRUqi3U6KppdnqJF7lLDZL1uFhVrO5gq0yP33xDLSVX7wmqeyCmP4lLkX0vlAFc0
gxn2qgviSCYRqyK0Xb3eYhcWN3PbITzoJDezyiPkZSa8TRJq14vLrZksmmJTear+s9fwvcQNGbep
g8NmWH/6kXhhe3ZiJwc8tvp982yPNIENGV2HvATDna3o2dw8ypIxWPqfZi0RBuaM+YLA6x8zufbJ
KsR0OxMBidAFucXcN6ARgzTbKS8Tb4IuRFvFdwQyL1Gm3mcWgja5wOybDf/WK5V1wIrk7UcEFEdi
bfQGXzwt2iIszYQV2sFu9Nv0SVba/SA05Tefiq9FZA/VYJG7WiggkTo7qCtWu2FFenaZkZ3noPgj
93xIZArTM22/TcJ5dmYWPjmr0SYymJvnTKfZZ2rlz6wH77ysfCB0yCcCZoGoXq09CPLulSUhX6QB
wKd17sYZtlc2dkC0htR+a4XzxuBNJ8w3/61rSpW+6r0Pmr/eFF2IlDYbeEwZYTJIZHE2dwiB54X7
0SuvgzW/urEmtn4W8dRgModPX8zdFmr5d1NZw68ppYcWCbLWUUzWF2y/ipcXzIUHHjTvJrn3fUHr
FOWXLHSqk27K4q31WN+V5aNiC5ionAAOkdnGfqVqoPx1r+lEvKBE2Q5LEfe+cQtKclsHkICX1N2B
5dlVA5NQuK0uuo9h6Z37YB4YJhYrFqrZOZn+UG9ncyImgfmd5jM6UvgdR+3fdQ04wl4ZfXdlZM+v
U4+W0gumaC8iD51kZ7doTTpmtAshpJWSJod7Fuy8VJ0hTProBp2/ucwfDaTmydq5u7Jwqdqy8JFO
HgDcSMHmaD/fzTwn5ytDeUbeCafv3FVZi0oxdeUp0ph6YbyOz0OFRMfsi2MGvA3iQb2ysJ/dh6LJ
z0G+HkpZdgQ6X1c1qzOf5qlxtux1gi3QVeZcKbu8CF/6YzeHFuLiaVo+axbSt24B/ZSF1sbLlHNL
qO93Q0nNdmF6vSbo7cy2cH4mMNDIUwMAoesgw5MZdM4RHc197o1HtJDlqfRb+32uLZAU4C2Tygwh
55bSJPxMRQwUkEOoXRX4+YcD3fGGMeL0KKSi+4OJtTLMtW1Ux7zej/yuww8Wf+uUK5BsTh7YiIZD
Lb7DHszLxnKuhYzPrlBsM7tgxR4SnUibIilLugCjPcHT3bghOCoN4Pua6te0KjHRR157+MJgPplj
i93UknCYXthqzxs6n5alrW8Nm201tzFjOQ3jKm0JIwoKwTBx1dr98ySnF0OHL5veLSmwvNyulTay
RFZG8Nx30jQ4LCxnT/p48DCDn+Me8bX77ajCzVj/Bc2/SLfjgTUbExyywDPh+rCE28CIuzALEhh2
F+nOxrkvxL8epfuknTEuhtan9fCoOcOi6Z6A476B+mYJXwf5lkSQA4tAbk8HCjf/t80TWrKK8nWG
Ikoa+GNaCvmSMdv/MOCQvaNz+lgnMjcKB1juJhps70TCDkUcRDzO/rEkHJIxvJffqFW2kroL2cEG
uh5416o2wP3bdZB+tLMeX/ViVMc5jdR7h9Wz522RBWsXwJKsPFz30WhthjQ2i+kgifJxzFnplOFn
UBUNi1zio575VDhu5pFp+pIrylpLEkMft6MvPrrOZWw44oalT82X2Hdb9S+4Hj6o+vZF6eFNwGL5
aXbutlrZF9p5Bs5tzpg8ujw/4MM8VMomHmi4ynMRcqz5QZyl862nB2Pbe5YVN46WJ5vU2jd2TgUn
8PJ2jZe/A3jL/aGnghPRcS5jmdWgMduQb6nunY3d1967J8wKbqjWbFzm9VlmuCy7AOBwn3tsvlNu
so+oqPRDWg7Z/eCrVzBgHCWKJbCx7fyquHHbtTe3djV5B9PKhz0iRR7MTogYi651I9IoszbTomfA
3YuZH00O/StQb93P/pSencWggplWldj0YTewkXe1qmhsiEk9uiFPX2kVzDKWqroYfdAxgK3SZ2Qk
7mNeLfl6LP2ugzDJmA0o2M7VbnQoRuooDuviYFcrT25mDS9BLS3275g+PG63besb3yUKRTWZfyUc
yITMuod8NBUDvRmnkZmD110ILPlU80CpvsD03GClptesh+wJN2yZUKHUG2zs5lNlRRiayPvWH5XR
Lpta6LMsFvvW5g39hUhBjFpmhWjdbaH5BPJmb2rbuICiHPfZRFYPBV+hzX3qT+2LzyYiAbycH21h
HJlSGYCANdqHPozYszfs4NclwwKLsshmYQZC9GIYrMVczuJpGw5r++v0gxGzQh8PXVcTmloznXQ6
bzjTnhM8Th4ghRm7br/PdwDGl5fKqhkocrCqJJ3rJZFrMe0UMMm7MAinf6XNGsvL2QypKL027Ck2
c0MO32gKUyzCzvQWlr7zZ5Cdh1Wnzd+zsZ7fmMqXP4NtesOl7IIVsKc1P6OO8U5lpZFpDGC2XlPO
M4gqJWyqdg73Aw/IS1iQlZ14Shsx+h0A6H1kdjG/AOz9KS0gxgeMC+6hfRpMVrFiyZJ2kZmDARk0
+qRBVgtH3GI+zp1VoUso/kTl8n2JIPe3JSksG8dRVkx6JKPu4pr3R0L3n5DW8DUuNV4Lar0NzkDn
tpysMk4X1Etu/2w0fXAT2BVuOaYRSVCU1BThegVMc/rAwdRLWG2AZoBstUBkbvhP43ZAnfAcodx5
QdvKwtVYZgTVnpi5C1YL3VLq9rfgX7HdScqZ1zwtSiRYtqldllZ2dWdYxcJ7jwDiTHGzmpR2M+tP
QjK5rpqWzPZkyo3pZLqT9+GTD88iQtXEElR5dZrTtYjBiheQfHWNnmvMRxwA/rKyH6zsOj+D65VP
Sre0XOFMsMwmM8sAuS3ylcQPxIpjqnPh8s4F41F7FfkO5P3O943uhDahwA6lHapXX3/XKEvv8taa
X0jXZIPUZ9HFcNpy65fopipnCv9Z5Tie8Vaia56GmhXrhO45d+3PSNoMojvBrNjO3sxp6W9UyjQi
G8J7NBTRwBnetLShxmKRTTMIl79njbaZOctLpSnAr2IMVg/EO8alb7eoR+bpeI1vOtqNfqdlU0RG
Ed+4uLBKU+Wf5OCyPmQWeSrVcpen1WNZVN3JZjKEZMwXDO3cO0REyaKIvAtTw3eTCi0P5PegfTRN
pnc2YTs0sv7cUWOs4XQwAL9z/+iQbFSd4zscaacsZrmxEgP0eK93E4cZB3rx+lNLlCYR4sZY0bK9
soLQ+9Rcw780jCQSILj3WNQNYWLhKkl4yOl8GKKEtXvRYf5cIjneiIiNSlylyBiu8x4v3dYp0+4F
/m2cj9I7s2ZtDgMjsxJdB/zCIh/MHbUnNSAykw1z3QIWHtSDtxmrvNhMs1PRLqNAezYgmZzKRiEd
gDiz4eoq7k2US3u1DM0XuPPizfc74w28FlJkP1qjD/a95a3p+sX1rDCjV2a4V5+XGm/zPrOYWdSA
hAlLv3LpoghdR4HP/6TD2nrLZzt/9AQ2QjL/JhlbzA9/GHGqc2ZV/l09Rz/C1C9FgfjByq3fSqA2
mlDBJd2IHagHJr8pLf0atOsWbAWZwqjK8Cyy0UL24VTfE2vMjmUTM1/nkX703A/lZUH08apbgYqa
zC8aVb9ZgIvrn8yNniRj8+PaEDCqivx2ChglBdmPctLxcxj0j2P10X2BVQId4Yik3ES7x5JMbMcc
1kBaLvtB9O8UZwHJrp3xGeXWwMXXJKMShyYMlgtgX3NHAvQzZOtu69ppdhB6pUdxdPi/2DuTJblx
tMu+Stu/bpYR4Lz1OQaPeVBoQ1MoJHAmOIN8+v9QNUmq7kzLXnb3rsqUEe7hToLA/e49dw8cIWNB
67hIHQzyM1xKEH6Zl73nsV1cTqP1tpTO95IH10U+2XqDuWrd8lGYGQ23Os/qKz15l6HB9BYH4gJu
ltikFMhilE3onPZuKKpqXiG7XFkOe8LBXNbjjIgxO+XGdxJMcniBY1DPmllyyzCSc6DU8prD6OyQ
dpxRTJCSEQKg5F96k2DuybJ18iIGE5HOr2dqKzfGlA+zSR6rZDG7vo6OdtEH3lZ1zFcJudHus2Wb
UH0x7rTc5elwE9rwnEHsfeTww99YWPDPdLbJHiYk04tMaX3v6Zx3LEvh1+jtFBRH4cgaJJweIQko
e3CHoyMrj2jq8qrNCx476GrWtFzmFbWbZcFdsbEDr3oZPEctVBJayTO7heIyrtvvXe0lBz8uLXvj
2wUpKnqpkXibQM63aVB3O9pHkk+Ydqpb3yTC3dgTROf9gPy5bIZUEsGIYeZSVkpK+9w3UbuX7PRu
JqfKnxpJN+KWUwLrb9mU2IQb41AanOkeRcFqCDx3uxR/qlV/cnQI9BhK/B6Y2y7XnCGyRd/1mnrM
RO0Xkm+dHrAEasfMZ22X3qWaglafMTebeoe5nlIBaWoAz8uUOt1BhevzLIFu0iMAZGmKhkxH/JFF
lfGVAvL+NbVojSTYUTjpu0afX3h6jNTkbhZ42+V3TX9DeZFyuuBMNy72CJ416NtdHjv6uYkac5+x
eHqfHV3Wj9GU9s+9oQ11B4JrcQjGSr6HcQ7CcA+gpm32U11U993oDtZO6LiqPqgTTYp1yfXTq3S0
3ZTMSGqPF2mOD+Jg04cXX1TdGjuKampfeeYu44wly8z99dLWI43XgOCjtem4L3c+3s7qYKW+dA6q
iKL6XHWuaHddn/vyYjRl22+TZayqs2MqRLCVZ56wlRBJ+IIxzP9A67d41DduzVfStPMTlkFGGkm/
0JQTJXnXfyt5MvG8tBi7IYfZeRIcgnERiJy+LA/+XIMCbtPRC6+8coIsao1hMH4mqGRXZ50XxSMx
oOGRumbG/GHLY5ZnDUP+ncupW1z5lAbPe+zt0qHnzXjzDnNEuDDPyvtoS5dNn59GlYnoHomi50yB
Su/vnKTHOkcBArcFUaHK2wErqL1DJSudntJQ5fIjhb36ghWz4CFYrR7JnIrmmhgU/s5diwYI4iXO
55mhnsupxVG29LZGDdGbj7UnPeeKIw3v2C0/nClpzkEnEhuzq+US11Q1wvuQsCssMnyRuCrC/K62
EUe5TRfHP+VTn3LJwX5eMMJSz34Zte0PxSDHSTFDmufEmw8cNmHdy/kwp3iUTqmtVb/xMf3ZpzJp
gxkeOorW1ojcbm5NU4pXiDApU2KThd2xrksMBlhZCuvoFnouiPmkEUU/ggX2WNgkT7bs3zCVOnAw
7R0wd9lZuyqtsTtEA8UFuzL1lb+jRaNPv+u2RSIKegfbFrGWyX/KAAYhkwonvYZnJwmXchlIsjLa
Id/vN2Q3YdyTNM7zpQRmsLhUp2pObv5txQDBui3SZe5OkaSdfj8xL9UsNnUTHpvJzb0ThldD5UiT
OF12mgj1xSwNOIgR+wSjr6xpotfeGYPmhkyYU1+ljWp4MuM+dPd1RTYAWps/EY4m68G2mw3vp5lZ
NwpdJgLcgcy1JIpAkbtHkGJtfxHlvqeOblBhq10oahBUOhMKGjj+tJl7zmhHal+dhWP2W6/tMcZ5
1KrrOFcmvcDeuJhHNgAUsYDUCody16djyc6Nirhsp9zS944dTjdzsHhmSpK6eshufCcbuHgtQbcF
Vdu9vq6DOXzX0yDEocfs5O6mtKU9Mq+xxL1ieS3V2a8Z8fB4xYi2ZXdKBERncwueYI7VG+ShXmKA
ZCr+zGU23cdxoYsdhT/5spUJvt6bLMvc+drngDqxnObgKALOthtdEw7bktwLvlPmY9zXsG2DtYiC
uN990iR5dZHbrb1q2lgybxNiGJzeVuTpGc8sbj7GgsoRUBOQ2YuLOnMb9xGLYm8dvS6g7KBqdIdt
s7bnaktERDEeJomj9szzyuS2SFgbEIlrb3il0NrpaCJS0ly2AEnnB+3g5OMJy/SRzaHBvYu0wxji
00zLXfyssb5RdGLGrjgTl8St4tEAmR4GXJj0DAT4X4+mhG+7wWMdhZSPq+7D86MRprXdMCGnfmAk
EpqGnXOhWu1OO+Tq6R5ztGn3WZJGN6NyO3ODSD0oHMMg3EZ8iFn4baSopb4SVtY9YeX+0Vg6sIGx
4P2xQ1BpHN1P42KKY7B4uC19j63IdkyprTwiJ+XznjbpId7OTsNRCgt+/8UMIUcEz19NqKnmSXEc
8E+Fl62KMZVFTe+9aDZJ6mRsq/cRygM72iddG7j7kcTGePK05jHmd4KHNA2C6bSNi3rgAuGR6wOc
bue3BI8rfSWJnTtYH7OxP2JGNsPBq9vEvcxMq9zDGPcUi3eWF1MFS+YAiYNh8TfOp7igqKXtKX6P
NAUFjq2Wrz7G3YTntGEI7fYmfI6saDjXUmClLGiba27mgWjuBddxnh76rva/uF7pFHuRFV3PXq8Q
40lzlP7Kx2Qa5qN5+F7PTvrVDaYau7BreYD3bZd7mddabiM60o5TNDnTvvDStLhNi66c90jfw3DG
5FQEmAQNZxDcktJ5YEfOqvpf/w6W8ctmVVc/U/zFb7Sp0AavKQJq/YA4QvP6nd6YeEMFtK32T1WI
13C3QNOGtclcIRj+D4Lm/3em+X58av/7ON/Nl6Edfg7z/fjv/5Hm8/01fwe0amXjr6G+f2XN13+x
VzQvAwXQ9g5wo3+k+SyKm8FNgZ/jJxzGCTCC/5XnW/8R+C32d1J9PoC6yPtrib5fWUX0/v7gA0s2
yaFL3mAFJv2c52PJKZKUE+bdimLcyQQbT9e9z+ymTjqUJyeX1qb3WJtbKpV3+bfWap6Yyo27Pph3
VU+cq7NM8CLCLWYWw+YTZB5tLYqH+Vdrke8/Luj/nxn9LxFw7/7BVfatT761xZfqo/vlWlt/6p9Q
LAkIFsnSZqpPT4vNv/w9Oer8zfGl58F+J2xFqNvjKvzHteatXAP+hR8k3gH4Sv7rSvNseFnrlcbk
AyYBIMm/lBzlF/3MxLJJXbvcABEdHDa/zv7tOmNe2dE62FKboxvrae48OVBsY89kweIGcFHeM/TP
3a7fdzSCHDPKnMq9FXAQ8ybJJtg2w54Qj7wM/Th6WzJTvTZ0sExUBVhhcUD6yn1cyVH85OLauojY
AG2rmT3oT5/6/2JFXd/mT2iv9c/w+DBI0rJnY3r0O+ySrXLjhG1IwJMjE0998ig2T1524H3M3KFs
HmrsbaeJekP0ZPIPf/z6zm94iL+/gZVhjH7tSNte87k/5W9nt6np86UHqouL7Jr8XH7upxQ2Vt8w
/I5jrPmbDgvppc5DTE9DzhxUWY+Fj9ZWkU0ZlzbYOtFy4l12t8uYN7cS4/5xwvl51CEVYg7Ucnao
HQ2l5G4xz9mgI9M1q5QN6B9ntyVqtMVfvxy8qY8v//5Rl8v4J3+qYJX7/bOmsTtc+wRcBzLwb1Hj
SgU2vQiATIc01w95l0U3nSGLcVgWHfmHpF7MzRRG5J7IhFKchEWKhsrcjZ1tEUbJazROxZegjf12
YxsnwjOcqwmggvIGz9qRdOGK++NvR9jre/r1+vAxcdE07oWS+5DF+ZevhzbkkTo0KqX7oSluhDDf
evxHe4s/cB/JfLwq6wnCTmQeJe30p6CcbCCbvfc+l2N5O3LQLRgD1eVOmKQ50vVU6Js0j4Yrly63
5yVJw6+KiFG/r5cW7ykAgObZXSr6crNoupxpCjw4fmXfhTP9T6R7jnyNzQFx3Mcw0zlHg4r6npu+
PYvIaV9pJpu/105kPTSiLC6DNKKSNNbyBpcTGdPatQhvosET2GVwQh3kbThX4b4epuox8Mboo46X
Zzxuy0s9NNVrnVTVixUUMHXEKtepAslEddE+xhZy1yVVMRPUqCEk5KW5xCjh3+hZd+caf8RtKxvS
ivHovDqtjK9pe+GYF+UPnNe7m7hPpxzjfakPnMWnR8exsnyHWHLRGCxcq/MWpts4T+cgsK4pFsZa
1C3pjcm627GIDqaljjRi5BQN9pvUTSJBuob9LjOWUZvKkqu5MrLvkfOnCpbK6B+N8cjYUR50VonS
qBXI6XEEEGTy8WZsGkJFmzDXryGV8Ngvxv6uCbp8n1NoRiBHHFpT1vs/ub5+X34Ee4XAp37CpV8y
cv3flp9V0ze1NwOQCkcMeL6hINDDVN0csVC33wcj7dPcCwhDwF5uJztvz7MfvPYWntZdm4/tjFJs
+WIniBLv8AsiziIVn1B7oqMMSqww8BOv/+Rd/7rHCGzetQ/BGZgBKSWXgpdfb4oqHOlMqjGfkxWz
d5nGWRNxHGVRn6MTQ5DngPK7bwI9/ljQgbin567bRWgrb3/8Rn5fUNb3AbqHghe2VpRd/LZ2Gseq
kyUgBDCasXmKUr7fLGjoPYUicJBt4z9h5e7/7Dv7z1flYRGwzbaFK7BPr5/OTyu2LXzcJTBEN+Us
E4Kq49R8coNWfUUMJcJBh0k1Hb1sqZ7zHAU2JmKfM7cehvhtBE2Agzhy3xoEzGsL+jJyogiv/MZg
hiiT5U8WMDo/flvA8DaxI4gC8N5wNO11f/Hzu22nIKSFFbk+jUbcwQNFmtbwnszaIXovgzVbDH+O
djqHalevPvajfzUmkj4yU4RE67tU0Hwlv2iOHXdeWoB4YUK591uZHi2vYBzmxu175Vin1KrTy3Hk
vEzr56szNyCwRMMJBRvzo488d+E3pX0MCve5tRQV9gTH5qNrV2IXKx0+tnFCIpXx7aYTE1PtpA9W
fZr/Q47OBzbQWS6FQcW1SWTP3KIE4TiHBPGacXjtpDPuY0xbd54g9UINKlRZFVM8uzAF/pxGAUlP
IFFHRKR230UqPuTUdy9bFaLUWVPjP3ZzbTNTSuJjXhKL9lK/pSyEg1bXJPQ1J5OXbJeCX75kwv9k
agtqUVMTvofbM11XFg2v28DvLqEHtHee13T3Pb0VH6jf4sBylt/YWrLljt1xuSyTgfBRpmWwAyQD
idI0zjnxJBT7bDpq6ZBSijH6q1h5qwMhvbMyR14qxsH7jM3fhcH4vDc16UhTS9zreZlcdn67rPLF
eCydSN2WeoRo6NtKY+ieahvlOvDqk0+Fy3vX+GSmMT2GG2tQDrYvZ6wJmun0WGln2rQcZLacgLsT
0sdMPCRP411VtfqLUATMe6ff0vCWXZTE625oRsWJn8bmOuvDi9BPEexi75O0Y+fKaZIXX2H9km2E
Xjqm55Dqwk1Tkkqwp6q7Keg5uyZH3B9zb4mgAAbFsSLDVm/Gou4LHPyUFTtwQZDIanplwvZ5mYv4
3NV9eBuOC/OivCrOAY0elCVrRK/AviO/9jmhSfRhbglkIZUwIdXjKLGQFf4eS0HLJS+PGeyA1cj2
SeVOfQ+NKLwtfIYy9GMvz3Ezixe20STQVOZc2Sq/cJwlPIoZvkAS5vNT2ZBgUIXWD/1s8itTkT1A
UHhFm4OzgDJ71/qawtLISi+tKnRPTLfip6IOj3GBTKCHPgx20JqI4I8D46JkpNNuIRi8y9Jq2imY
R5/5DqfHwus/x7pIL+nRlXfjmHrXwB/qSx5zwacmJ3LCHKBmTFzGGJDBDzhD8W22ZgsgykCqJDLI
lpusWrtam6hDTiWv5GfYC9om+Va7vaRdugxo78wZvutRPMXkh7YpRJjzYLM7PbSytu57bpj7SSz5
e1WrM+Mqs2+Bcn1lL2avtM71Cgr98NJxS/mAK6TFBtIOL6S0H4nguJekb2wwC04ptqTD4v1CR4RH
Vijpd+XgzaeCL+AGgDrGbRb9Vwtr5qlm7XkOEWyJLsn6E1vVhIRANl93mPLZGWOoyo5+ZphJTsVU
7Ssaf6aD1wRgtVDlGZrlURJ/QrfyD3mWpd/aAAcxrpuyOqcdjcBMV6aLQkkU0mFu3i3TfA2aCipg
K5niB/SnUhDjH0Wu5qtAqf4qRUW+7WTrXQWewXUeLK9O6n+vueMPmd8deTRGB+T7ciuy7E4WA7Gn
yEDELYR/HKLA/TKm/onItqR1xrQndjN58EITH7mOMaIwl/1ROr0QI28cwPtesUMpEw2OtLy/nZpa
fZ1z0uiOy5RMdxPz46UaF3z6mNlarwO+q/v4FGUzgyi2AjdJ4tvceflk3UwMbx+TDMfLxtddeizY
O7C/tqleXagJdfys3IyU/8KInM37PKiQ7Fldna3UgwUSAk/f9/hBP1Jf4xtql/I1rBAnp9Z334d4
Hh6TwWLhn9193Fnhl2h0pzOuofbEDQ2fMdLRfgoivpnRCyxqV0Nd+ZejwV6g8mBYXW7Iu8AWybEe
g4lmTJwObv0G0Gegz9Sf2kvBOpZtwX1Y3AHrva81Nn1ZpOZkx3aJJEdp0B7NP47wjThy3uN7l+Y5
RVc7aCqa+53xqGrb9uTmPyYMPOJ2pCVq9VTwStmU+WflEN3EkcVtMIehuiyb2fY2wyAYyfIYmeR9
m/p+/UF3MGQN3vHNiLm43GLqABhDoexyzUZ93g3ca/uu68OdvXjrvDwb06NGx7ybcDCGdNfUcIXN
Im6CUIe7pbWdi8xj8R2oACq3kxHmDvODZCGO28TbAwFqNZlp4zqHaUybCbsae5QrmukLrte+5NO1
8/Q4pVWK+ByG1zzHoxdevGgemJRl2XvM3M25c/1GDluXzUjOLph00yHF/tFR3RzqAWJR2X/QRkky
sOzEjc7S9vTjreaRci9026fHWU7iiQkoxNSqEDcUTbcn0Spxg0+DQKPgYczhrcXMAabsgobl8FqU
VYcBYv3rUzPhp3fz+QEWFOSQUNb1c70suMelwmhGMm00d73Hp4UPzR8fjFVCcF1qi8yEEu4XaiO4
NIQhq7hBpI0FntmcywCoRnrs4vUX2VXRnnDCRdee16kdtrziTccR72PMUyxNdqvfIuxmDbCTUD9I
TQoTs5bqw200ZlywdeJeDNQHO9uuWvg2Op2BApVW4E/8b03VepYBJWTQZ+6KlhPRUFiT2s/J1J5a
mAq3NftEkigiKhMenFF9VRh7FrvAs6KXSNV8dGZFvegWDIxbB9HLvMwJROFlZcm5DBO+gDCwX0U0
dqS+hDH6AINuvMuQRL4voZWd3agOD55UQKZ0xAWamF0IJ0i3KwpqSLzorooWa1+hJe+mwJ3qfe73
xSFKrWTfjYwaE7u6t9vF/UJKV57JCF9MFlSjbumqe4bLyaWylukmGZJR7DqGrNvCBPETKMvWUDzm
fa2JUpHE4TR16RTFfIraIr8NnEzfA8Vwz0tkg9MuKn6ud9pL9PaU0Ei0ntS6CM2encQB9mTwLrqm
YPXRU32iKVtfiX6WuyBOiw8SszseH1AE7Ci7duaQnYoeyhM8hup7RajiXMa9/aSTBJUyWWgK3vh9
K9IDo5/hjdzMulXRDJmnWvAEiX/wEspGMG9zqvlI0OSEqgLrRAa6A0FSL8UJo17M3Je4wZVseEwH
fS0uaP7Gy+Lja+LTFsT/Nhqc08k2VXCFs9d8cyl137mFFBctCchLrFfiIXNb6RMEMMCD3UWdXVJD
PlPv+SWWLvZH9Rgk6p5kQbq1Gqw33WyLYzH0D64TjNhS6LoekvZd1U697QM8RwlX/K02bKRmr7Tu
rWlmlx6m7XFerPtkIsgWJZwlLd+b97SNDLwWD/qetN2t6sfhCgxKfduVizmhIoSfcZ3Iu7KnfsOe
wE5lKqz2bluKvWC8AbW+VWe8XvGNb4aO/pAmex4t51XXtntyurC+carhizXG9UvraSDpFlWRm5Rh
9Q7YZnoCbfmi6sZ/G4xFwg5k2QfuZhhvS9hxHfRtQ9BhwrrVhu5RWvpA+M/lmdn39z1hc/BwNcmK
RDjBscZSxbfvfKSV9xzJ+bz0FFTXZJ3+Z1qresrQ1jdeR6PICFCyntxiz070uWLbmZJwsnPI55Xh
xOaI9r3z+4dwAJSdi9dqZE1vbP0AOOExt7KnJIG0kqdfZGI//zir/iWl+//JXogQeOEf6eDT//j8
7csqhP+ig68/9Xcd3EJJ/5vwXJ+2IJeGNGCK/xTCASv+LWSOISD/ogMIiXr3z6GLjP62VnatRU0c
0pEI+Kl/MBQtT/4NVR2R3PdsTLWrtP4X+iFWTf0njRAWiHAdTNIOvwstWa4gx5+P2NI29TxWWf+G
u4cVWan5deJYTu5TW9yMvfzkdz2nXLBs4zmO0+ABMEvyZeo90nNelA9/IovwV//2fjD92EQl6OAO
JOr8r++HKH8sJmgub6Icw6sJksrl4vTF1uTS2/30Zd3950DyV/2KP13SD2m7aKOruMAk4LeXiqrZ
xjGafdbxMSyx7yGk+6RWhoZg1N60NSPu4k905OBXScMLfRwbazENdea8Zhit38dPAkwhHT9us0y+
D8jlAPSrUF6orHXR9CoqbY7r0538BQGVPSdCS687rZowFy6MaAthMezgQllq2WoHmi6OyUqDD2CL
lmA21ezkoo4x9VbJqQRu1UGC3Gb4rqCTW3l+C+sJGuEy1SFJE/AtDEBQFjfOzBZnB4rLakj4eP5b
jOPztCB5Y9IH87ZsjM05oqNJh80RXz0noRjXPHawbiA5bALxVdcdyd/M6foPMiE+22LQxO0eyTLO
N9UUZ0+Ehsn8DFOBn7njzngysy/0Bvl2dk/VkuYhXmJgYhtn8tLoSAEzm+RSxxovIw/OaKuY5+F8
irouZ/hfZR0ndKF7LCciu+5YlWkXtdyBPvUSnwK9Ikp7m9JPOUYv3Sxh6GIf3KQGvsjVUsayQ4R1
8YKoocd56IOL/pNve9Xw/i3A//iy13vbXQnfAf789WL/6csmjo6uV7bLeyKW/tgKIn4c1KzjH1/H
v98yvpCIeXRJosUymHBZfX5+ldkJkPU5QbzrQOOWoDh6kwaQSqK2+bOed/Gfly+vxd1JZy5/GCO5
X1+rxKDTpl0h3u2Ju5cX06iG4ygqewPtjlLXHp3sMTVJ+uT3Ufyt0BmoTVLU+Wdwe4xy/vKf7iM9
h9zAMGpt77e307WtYjGZ+dMr5R88YU3kwsljt3Ow/Emp1K+rBTcqy5HP10jDDiNN2/7tU07COFNy
qMo3FvviQOe7tR2yMCeGTI2iG0N7C3wDbM6uo2ta0Mrnv/KXri+/vjCje5fHiRTeb4vVMrdDJ0Tp
vMEQxHsdhe0Gkh4OoRwL6h+/1K9X7Y+X8h3JXJTT/loy+9tfGjLQS1Af0HnTwbmbCMccwhEH6R+/
yqrd/vve+PurrJcsCy9DKiwxv15JneKAG/Taf6ubhLaawG/PEqrClhjCTP7EtV7/+PXC8Fftm1fk
e3Pocmcy7dvYz3+7WHodwkusPQcNIyMCKJZQoQInHGTSvh2ra6ZlQDJx7w+0TFQQvfZLmJHUV2HK
5rAivtIcSyLg9E2IoGwP4xTU7xJ0pbMZwx5tp/ZEkl8Msl/6g2Hg9W6wweQ7smDIG2XGHtAr2tmH
21SxPXVjK8Fq7fLYUYIV88gOIPtYKEsctpmrGnxygeW0x2T2BLUkY4+OlmaOOoWcGjV9ei4MmcWZ
zItm+toc0ygJOPe2NLe15G/zY4YNDQnZDYroqRwD9yybAh8m2AUsuUsFsyPfMIaY9N6NBvGROUtF
rU1ZBuNFhaJKnIkw4e1UZz8Ek8mjnMaePfsQMaGIdgEbixfj6vC5Jo7WU60jixoShg0fkCB9cRo5
wDkc8x1B20qgQN/PEDvcc01YgL22Ur44JbUMFghn8ZKdnIr9yV2iF5WfCoE39RCn3njLpTjS2eSL
Ij81bptcmpJAJM8IQkHHFG6gxz3AyWsbCnCuW0fbbbwzNob2oyYwHK1YyJKvTHKYu4vA/I+My5u4
PYJzmwBcOUaAXFVuDgaM7wXODrwttU+CUH3vgvWwHkQ2T10stkjqia0ibnSfYAZUnWbalkOIbCCZ
2fU7lCa0PAU29pqgnXpZfJKweV6C5+S0QjCC1l9M4op7/Wnx1PRSYu8rtqCevPtKRW25zwApFZt6
ItZIxjxwXxk31t7O6SIM/hlI641dDBnOUiOE2hXt0BycZmyLe/BFOO0rPw66CzS/jMa7oKimDTUS
5XDEg5a8DJiuX9tlUV/zOVLOZeNkzdVk3Dze50VXh/uRudDHaAwJmcYhj7630zp6XlqZfDdlRlIh
Jp+vEGSJa25KS3OMIS6RvOgeBjNp6YHTfFDK/M4CcElflG3D3i4TixaZtPGPyumWF9/tSTOLfqhZ
NGGYUdhD0Psw9E6Krc9l5ouG4/vdIR87M14UvNX7Ke7kpcGGMG51UE8cOBG2ASnNk7jTFSLA3vHY
BDFB8ElE10uTPRUJc/HPbKXC9CNn58PpqlDJrRoq69nrOsEzC7cHgw9JGPbajlCrr1JvgqQWdjNB
lGqO7CtltVW5CYw0+aGMgmkElUAh/bZizPGk/IJmdjRt98zYHANf3EVv2srYvsAwzj/VjAzQb52G
lI9cYmbaQLnYvPQ23rtZCAhvVRXeZ2Lyvq3s1e9O1ovXrowzTCZeq+RFay38gGfANZ9I/xX4Ba0o
e1jyAh8//kV3ZdeBF6pVZfYD9Qh4k4uGqQlvnli6JwM6hqLJ1UTl2+7sGsWUQQewCNiaFc0Hc87J
g6TnFXiohmgmqT36e1az8d5hBPXWhDGm5zJu5b0XzunL2JTDEznm2hBwUOOD1YXZ56SfYMUyFUSP
D/w6eYQXJhGmi5C2gtCO/Z3n5fg85yEYzyE5WSqOrAmRax5hEkOwHNsWyJrbfR0nU5cb4hm2vyFu
GrzrHNoeFtTZcjdjtxTwjOOu+x4EI51SgCEYFyxWcW58q39M3dFNthoyyl0sKhwwrBlM7HOvIr89
JLDY8izgm0Dx60CxzpAoA0CjBKTRF11G7qP6mL0iq1kQqyDaQnZg46xg8RDoZwm7a+CHjLvJt+xP
ys45+uSRgQJY5v7A0cR2C5R2U843gQKscRKQGOKNKCMwJGWs5Mmb2PddR6WhtL2XNI3v8jzAI8GS
RftUFTg1GDOHu34bN5nWe1KRg8exv/ZfiZT2EDSBu942bALSfemUA6VAOXMFoNNV8Zbn0n1GKEtI
TlrIWIemEPOya9IqeutRorp91BE73OJZge7UT/5A7lWFEVRkSBosjYpsIfwXi5BIZ9S0VVmMpR+L
eM+Erqgg5IxW1pudEsRB8JV3UCqDRQewiIYsgr1mEoicchETzvFZV/tJy+x5zvi9+wp39Uchap7s
nTWVJNeHUpabRU0D1xHe/34H/1owd03Igm3H2h+IaENzgrZcVqW3Hf1hcPbY/u1rR/fNm6msZYYl
O5cX0zDjIYidtpWHAgZzeOHU5ciiGVE9vrGN4KKuOLz2G1cHYCmMDOiYi1WIUZC8Lvb+zPIjpknj
DBzVytVXQMUceWKmOlcy0+kDMMP0CRRpQvVGGrfXHMc1Ce5hWPdgS9mqQ8bWiMwn+IYRh3DO7FVa
WXxPSUh36+SAv7mtRPCdY/ZCrtqNg8+Sfo96z6h5+YJNGq7oVM7mMfPU+ByaUYPjslqIFlo26jbA
6vRRsY1YPV3CIR5CcOE+Tzr/a7fEy/fSUQQbAM4t+4KEs8ZMHBIbA4TMSU4loXmyS4bS64CFQ5fX
RSONJxMul72UOFcuVGPNp0WO4ee5zjiLuXY+PRVpk9p7/grP3rKKcEpt42K5cydN/5Xn+9Bk44qz
Hpnjjnj03N321Q/W45gWCTmdMX43jZn5yCBoMEcPqhEVeW76bUoq4IMhaf/Rl/y3Gw7L+Xd2sPOV
KjJ339f3lVvYDCaaOKwOHUeQ126yWp6vS5B5x14GptiCqQXWmNV+cCYOnSR7L1SwwrDAUTsWhmjp
1jIoizVihSg4uee/Y2KCVJyGcDHyjtk00GEXZbpKjfqcu1X6PCVTSW9aMHcPHVYNWgVju+7JRTXJ
ZwS9/C1rVoCnDVL+C5ul7GsJMJWFiwml3FbEA+/wwTR63wQ2kVccRBx6gPZFryKz+ztyFCbBP+hm
7jYlwwWYt5uuF5m+ROQpb+tKpS9dFZIPm+p+aQGBUTZApMZxPzdFlY/bhq5XyiDtaXjA8RQkO2Zf
VkxjICA2/jswoKyhPmY7gdaOv6hp+37rMDE8A+0BiUa9xFRi9s4pK1A9y1Qq0pheCOEUN/5odc2l
2zXMm8pFGRuyoM5wPgoINqfEsuWpnDPw1K4fU3Ig7GTDrdE/SmC1CY8nj1UwBZitYooJyDFnn+G3
DjykxYq+1yUq7qYnKPTqcp/mW0euvdn2ygKW2YwujtHpEXiLCHfKx1K51V4BrqOBbmDvfEOkmNCt
Kg4xTH6xbfqijG9lnZdftF0zb+OOwcADRSekv26hN3qTYOE078R8FbpDORFqo2JpSKvhCLSiHPdy
CDKHHQPJkk0xDtFrUjX1Hcxc2IEiVf3WhbOOESm3xv/m7EyW40a6LP1CDTO4O8ZtjBxFDRQlxgYW
oiTMs2N8+vqg7LZWBGkMU23+RWVlOoFw+HDvOd+RhzBsISHgz3LuCgvSdpeZdbQLRjkMjwgwKrk2
SlKgIOA02YNhcb5YUYFIrpZ1BRARYeu8Il0OxT5IsvQx6WlirnSqm3LfyZrlwxxm2BhZ1ZDOFkQC
roFpTO6PYpqyj5oyPksUW/u1EXukEtL2Mz8584jZ1mx672sQwOK9nuq8rWjYFbF1KwcVIOsPq2SB
d1RuVyPkMIu0RY1qWeHOMErqOODqWKfwGgQvGKcM4ug4yz/kWI70WjbYQK6kdtsHCAtSX1uSZXMV
0miF61ZXQI4EwVPzdjKaKNrQtxgLKBFT+5HSFNAMNzDT26adxPe8zP0Xs2I5gF5dmvm2USKFiGxy
BsHU6foAmrKcfBbXKjrseXHaI26z2RaCNi74jzpz/FD7OFmNYC6G3VjUCSf1pqmmjUNvHi5pXhoP
6HbnJRkKiRU7idf/9JKB+D/RcwGjYqSNjq5IMqwCH3EJqtMWPjUWBX6HarKKg2i66BiEZnVtc4dz
dnVfJ5+9sEMfk84xy6Xm/vKx7nvUJnGPw2Lt+pP7y9eBhVWjKJJv3PyCB44xdPQnWTVXVlKgXe8w
hawyVizW4VCZP/wynK6mqkk/13xqW3sUnHM8rsafmRTeD7C+dzB/Nmbx2YIfbyIIdLyv3GIRKQZD
0w+3bMbdURYSgtUS6PvgARxGsBVEBj2LKiufJEtacD9pGkUElfX4SldBNIThRpo6fAphOjV3fZXH
YJX75cFGJ2ujm7zr5IMXRG55O9m0LUFdJ/2zQbnNXwXckAEMzPbSTXOYZCxAtI6bnMW/QnAFCLIf
YjznFJChxI2hH0C0svtvdLzED4kbkOMzd1hMRV1n38RxNH1jIgA1wHmrrH0vy+KxEFSPNlGUYDaL
EsVbDYGJfcqBoz06UMaCjUVm/S2qpwzQoG4gXMdm9oVbaX4wLXBi0Gcy4xtEHr7DReXxxOU8ejLK
qjjYtdX9GMxseMKeo4Arcju+w8RWlR+RruB6wThkNDXVVdk9KOHMjxbIoh8THw7A3Mmxn3Ggdnrn
BxG6XYAhI1ALzw9bOPtt8TIFrh/cIMwOzFvTkAQRa7jwUF38JP3OH9GAOu+dL8lIMIkdTixEIKT6
uxTpH6d0FxAi2ScO5WY3mMpPeatQf455BHdL0gd0riM3xvdUhgZ3G4043QPMOK5IFJteyj7+YWLp
DJFmqOS2o9bM2aAgy75LWE1WhRdzmYEGBRsC1Lf9tYF97K/pOPk7TSwIXWb2EX8dmBI/Jwks8O6g
9gNdLNIh5I4fqfZ7S4lmXifEhVn3Thw5Yq9TGek7C4pPtU2TlMrXAAzgW+KqzvgqW5jw9xNvb7HX
zS3hsdKpnG3NH0oIdNf0n92xISKPTuLQXve56uW3cI4EltEmDgm49IbC2QIy6n/HRa/ASZllAcnI
cOnQTVE7J+vKs5zh2iaAj5obxVU8vGb51fLoYXwMeWlXIMwqFPfL57WeKs//ATSmc2+NGJfgNmqa
4sYuK5AuZlEChGLn7dNdVDtY+uZyDCpOSh55EFya2fwUlGd7V8oEc5yYrVHfhATKQw+slYLVR+hD
cQPywk8Ps1HQt05ya7I3hhM28XXs1WN3HeYir2/9JAjSLxQgCuspnmyq4rwQd77id3GHHY5yfvGA
LAD2t0RGH7VWKaxJPN7krZp5/1jhQv3O/Qh8QG3P2VOkpMUhz9Sc9YOKK46fcPBZ90gexCYFaXBP
v95CrTe3db53SU4SGz+caBpknPqWk0VZfkkx/n7rmVawtzC1tSsntWHQ90RMtVexhRxhHTS4dVei
7qwa52o8fS1sQQF+pCzzKaHlVaxMo6oh51pdiGuOSXFLUPpyv1Rpbt8SS0HcSJsW9nfPaqBTDb1d
PubwfdCDdDnhif+Hmru0q7xTzx2qlF+VD255FZvguN4v/r0qabpA2REtOBYtM97WUhr8qxAf5Cn2
29nxnuM8FndlMopviuPQvxZOl1EcMpqkZS7F4qXk+dco8zzWk54n/znOHHx2U4g4PRMXHuVV3fTP
IFSDPawwrKNn1dk0cygDUbd9Hju3RYGngqvSxpniSkDvSZeMF0rsSx32pE7LeJzDJTUVTyIkOqvT
wuXT2gMP9Tz7LaBobgFcIWMTyb5b7IIeDI0XTztYAMkl+e+rgSW+BQr7nJn/KLZP3ybmVSt2dFoc
fFcX+xgd0S2MHy4j+Rxs7LTTn/5xjrCjSmVarkNzzmXg0/HsWkBQpuJ7gAcKdir1iOZI2/rC67TP
n+pkFGWeieZRQgwTIi0qJ7lR3sqSXdWJFptuZFS3//pArsUM4dBjClT655Pe6DVHezcsDrokjTyn
FfiAQ757fH+U1w/kWi7WHwiajCK85Z//NempMulgnLPiYBosCBFXUS6h0Y+OYu+FjsGrj5h2+d8j
nX1exM36Nprm4mB4wFoVpcGN8qvf7z/Oq89r6cnjd6TTg71BuWe/Tz2Ynhn3Q3HIhjDdIeMoHsJQ
1uj4WoXBZzau3x9PvPFU9IMFljaJEwC/3On7a3GQNHqu28M0lMYztKwCBFBq2F/yJs42YHGqq2IM
H4NMj0iDQyzxjaqpUJaN8wkAKCCBAA3/aGnzQsPrjR8WtwTRjgu/injUs46TmMKmhzbTHmzW5j1K
IGvVtbZxPVfdy/vv4I1X4GIttVzk7VwgnbMp1NAaYVMe64MeQJ+iGkw3tA6CC+vJW8+Dk4AvXCxS
ByyEJxM106KqBivXhyTzJSWm/CdZPcQ50n++MNKZqIJOExYLLhxsNqa0HD7A06FGLobuELbtAY5g
sM27Ul5Rwcdf7oAJNupguKqzObpvjbQHWAqm19EDuXZoD3/ZAK0vrAPyVeuSTY8aMr8kLTBWtjPN
AdS7ufNg8R5gYicCln7P1ciP4A1mHEGAh3HJkttA1i4B7PQ6NpB6iW5J+M4+Dn1pIefXtUQjGiT+
auh93I8+hQXS03x/ui4kWjHC9gBNUBICvVHVKr833CL8iVzaePDsocLtrQq4Zgqy9spHNVbi4Z+t
Tz3L/4MBTmS+sFa82rWWR2Z/ROAh+I7l2SNXvkbhOriL9DwCvUttct1xctwR1jNvIs+OvrP/6yON
snn3/mR+Y5rx60uTnEBBh0OeLSAuTA7biUS3KNTqA6fb+r53RL6zauI7/nkof2nU0oxGLgRG4XSa
uQqSH0BIfcjsXK0Mk1Ny7hbfkropLjzUq9Yp6oJl8gjMu4xonk3oyrBDW9jFfBgadzsbDhz5GgU9
NsBfThInV+BXLnxDr14jbE/hkzm+7F8oKc6OOXEHu7P0lD6EmksjXp0vnKrhz2ZR++Uf3yIj8XF4
y8Ohovij2PlrA+s9aRRkM/cHr6OgBGUCKM1kCQI+EHC+P9TrhYGxlgOiywGRldU7W4PIOiHnoPK6
gxWQRmRorO6ihWWeYSlZQ2mPthiSl7uGfh651n43so4MhziyN2Y8Ok8X/prlHZ4c7fhrXMDXiqst
Obn+shf+9eRTlgNzJTP1kHCxRL/vOlcjTogdHVPaxKPwgKpOAZroxsH4WJHfnvT2U5MDG659f59g
iXh+/09661dfdDJL8D3nvnNTnOG2UMwGtVDTzPjOylMAKp0Nai+Er/r+UH+WgLOnB1rDT4+LkSXb
P9vfCqca+kF24wFd9BQSPUU1ENkbcQyohdzpAeoBFy6vk+OT53fUChTROHuYKwgAMp0PHxZD+Lxq
5UQjwSVbDM6V2xa/LZCTFDCpIdxQy+NySwJq+4NQn+JJwEN9ypLIfHz/WZZp8+pRHFdwnFSIKc6n
sBz7YCYWYzwMeFf3E0Fnm8YLigv7iHjj11k0PyZyJq7Zr1aBjM6smEjnORQiarZG7Tof5mqudjUM
r8+RcrAFAL4kzRjDhIv0/uPcWbyxadRbPAPhztWQjRC5WUBX8vHq/XewTNbzd6DcxdkpaePI809L
yCYlUCSZDiNEzRVnl3xh7zzXAd9Y1BNJ8v5wb71yywWkxJsAor9QMf7+duCpNIuMAMK0SSMD/xjO
jRCd+/ujvPFQyGMocLGX4Uk6X3cbpYmAJIz+YODMoOQat/sSX/WqhI97L1sSlN8f742n4twCzMli
4WX/OFsRZIdTLwSXdhgc07gxMDdQ2pbp9n8xCic+tmWfVVedbc7Ehca5ETbToZ5mfpysN35A7JQX
nuUPLeR0RuAbJWRKocdgLO9s0xptOXi1n4hDkLjNTVeT2+KB4aSka9FGyqna7XVDtKioCUwkMTc4
lFRNV06rsrvYLmqqXZwYJopl98qL1drwYo7hvrjtUtqdxUAOxb++F46nLuRDYcJyQjF4OqccsHBF
YAhxgDMV7yp8hpCDrOjCZ/z6K2YU1jvL8tG/KvvsgNIYnuocYmcPCUjQfdKbORC9oN74elAXHuj1
9EU0ZzOblm2GT3L5U/7aYBJTaT+RlX3wbCr8k0s8R+82zr1v1eMN/Xi1ef8FvjqmMGcZynT4YFgK
/ty1/hpvgiyNnMn0Dzw3EX6pjcVUJg4JNeDYSKTs4mlfUZX6/v6wf2oupzPN5YPhKeWymahzVaS0
M0rZjTYOyLHkFasCgc5VTX7rbcns/mD0aXhfTmnVffKQyYICtiP7eyAJhSHDwfAPxMJ24xrfF/XX
9/+01x/08pctJZSFEoKm/PQXiAbHJ3jWDg74ZbMvfNrRV7yS6YVR3njv2DooM4Cspxj/59jz13uH
tCUDQyfGIR1EujUzWW+cUNQ0BeHbf4idON4rwJoXPvA3RmVq8UuyfSNTPNe9iloFYVHTvuFuYVyH
Qli/SKCWz0mmoz3gX3ub+ll6gR/wekojinQcBIQcuXnasxfaTvXsZ/6cHxsOv9d+MqJlzhoq9G0J
KMacuqd//gF9OCsoPxeZOj/k6Q9YS8Psk3osjswxjojsa/ewAd0La8LraUJ8DrpWJontsrWr01Fo
N9ay0U51dOz5p59Y7cZsoVu8/yjnCw83b4frJx8npUvfPP+96FrJCh2VfawC6NjKdpZQB7WKoNjt
3x/p/HGUwGvB/YFDPYdscEJnj6Mo8FacU4+59upbG03vegzD4OH9UeTyVv7+7JdhFqIZ/gxcGrgJ
TodxhYEorWMu4HnNUWSS9D1cV7JPyOJyDftuwjx+T2/C7wmTVHCVKw/pDME6vU2CEB0AlPhaggsS
hINxxYHUMiLe24++SKo9qcwtmMAB6fzGKEX/CW60/9SYBpYw7IuwY/zGLKoLH9X5/P7zTMxrvhYh
sCqf3SnzHn8ud2te3SC2eMHL7ZQP9Y2eIVzrObywcLz1Q3Ed+n+jWWezG0mmHxQARI+dFtlGaW2D
VQnSC8/0auItv9OyDXHmsFgqzmY3Zw0tcsuFd5mkBjGpqoOdUje7bOh/vT8lXo/EyXPRhy/uHCrm
ZyebhXc4z1MdHUMwfavBcLjQLfayGbPB5p+HsqDwKSE4HEp+rtPJlxc1ithsjI+FOcrbrBzoYNXa
BpsDe+r9oV5dWzkI4mHAucJOztJ3vjwMCbfuvrDSY6GJZWgqC28kmn7ExbA9sXjD8eM0QzyMNRXB
r14V40Y1ariLpqjsV4TCpBcOFq/nzekfdPbwRtg6KayElBj1knagyIlzzYBiX3jwt4axlrWKcjD4
JHfZgf7a1xrh5X1TqfQYN6EJ6TaHZaSG8sf7r/e8PMfbJb1+2aCXwwN337NRyhiR2qDLo9lj7rYz
s7ujKjLeIokH2prjC22VDzmALLltF0TJhb7H6y+e4zFFABZK0/OwS5wO71podBEGlkd6b+5dKUv3
OgHASlZ6Qo5eGnF6ev9533irJwOeLTGBjGpkf1551HhK90441PvO6/sLU+TVoYzXSrUTqxzPxArj
nL1W2xlR1QdldYzSKvpeGkGALg48sQ3CeltlyLAiYdHQZ452+9AxgH06tg9Gm5C09cyaT0XN9rfv
P/sbLxuQHbvTf74+W56+7ASAfNiRYXIEumPfZYZrP3nIAREuZuK+06F9Yel7YzzPZePFT8fkAqN1
Ol6adYRPcG08ooKcH0YcAh/r2iXz2CvM+4qYid37z/cHIHS6JwLWs+gDsSsiOnDPBlRVXboKGeox
cBth75I8t+WKpAvkULr3ohcjHbwnfzaNnzodSf1Brn0VtW3mAl0P8g9wqy21qdkzr22Ox5B/nME3
NzU+LeL7ytTO+Y9l7q6piqFcWaPn/nY0gpALr+2NKeq5HIMcvn78gecFfGskUEfotj36GaEAKa7f
W5zTwYWX9XoU7qaI7MAwOTRz7bMKVBcPNB+iWR8Boozb0IjNq7Im2eL9n+TNUXw+AnIxKRB5Z59b
DJlEW2j5js7cZsB803SDxln960eNt1Xi2YTo6Fs4Is5+d6IN8WqqdD7mXPV2ZjwHWwSz8YXP59VS
CU9q2e9YMJdb3uKm/XtBXpwcZMD73ZHGCmmuUWThYVFZIrZBCEZu4VZfI9EbMozUVIsRmWUXTsqv
Pij+AhSguKOW8xET/PQvyOeJe44y+6MGX3479QNpCyN53TIfEXQsyvb3f73TSw57Lp0bBadScjlm
Sp7PRFGQH5GCB6c9WH1D5FlWK4dYqFWS2erKtlGjRPFETPj7o4rl4PX/P+P/hmXNoAyLo/B1NQ0p
jO4gkcwHPanyc+6WZEGFA4yfXQpzkIwk141vXDc00PcqEpGuHezDnODg9PxbQ+XPn2K7LCdLf9AS
/p8V569NWJL+SYIYNTA9k/jo9AVpjjGFMFgC3T+1PP8MxbNyjcfNatLQOPsgNULdrGgcnCM4aPYl
TheUQBFAmsy7dDE/Wyj/jMXtgNnMbRICmL18tn89liL4gXC6zDz4VRy6JNpNYO+TACUtx/Ie2oQM
m8ce4hfpjgWdb2TGfQhOJc3qO1PNgbUpUbddoR7Er0LgnKluDV3UD4XtB8ZHourDG3RLxqMhaMev
CmbXo2fV7df3J8rpB/nfU7Cu4B9XVA1fEXun2GlG2iZMT0e0LvYNLR4s0ZJBOw7T53kczDs8M/WP
XBX9/ZS4xYU72OmB+/+Or5DBeILVh37b6VuMp9bIIGfMh1445DoayNtiDks4P5rywmr95lBsboLC
JT/b+dke1I/WRCWaB+IW0Nt6ZEwC0UFrBuF08/5bXY5cZ18fmyjfO4qbxUx2tmQrcnZVYbrikCMr
3cSorH61QSrXrek1gGkpauja8G/IH0v+qbzx3/tcmI4+5UcWWHm2wJaQYvoSQ8lhzOrmJWHn2PL/
bS1VUAJuspasw/cf9a23SlVDLdcKCtyvWhdlEdnZbPDJ4a/cYFHybtoBql9ki+bC1326dC/Ptth2
2dQ9i/uMc76QxL2w+LBqdbByllTYUQSMKr+uv2M6xzYVR0X07f2HO7NL/zckzAcKK5zwea9n0xOP
qQ76eDYPXtL07q73rKre4rWKPg9+OxyKsUJVDZ8u/dRbqrpjzS3uXJJN1zX/xQtv+vWkkmxXIN9h
LnOFO9+h0XL2nPeWui/iClLQvYSD2TxhrpQeCX2dl2SPMXGZ27So5Mv7L+L0DPLnPSzlMvZOXj17
59muSVbbHDpaqUPohf0NqZXEFfrokd8f5fVcQkNDQ49CJJ8p2PLTxQBsxBxhbfQP0qi9tTn6MPOa
/hhOOr0wlV6PhCSGOcvqzXGeLuLpSHJsB81alxzp8sIvTax8ZzdGt/GMWF+6x7x+dxx5TeFiqHWs
xVV7OlZEV77ufJ0eq9AvntORlhpSTbkNQ6TGTR+W9wLP2xYLr/VkDA6BBLYGDpsXiEqxtazdDuFx
bNSXTkJvvAMLrRTwV1zccOCXf/7XBjaD/fGMzs2Og0doBymu3bqc2nAvY7qi7/+wb70COggLYhol
IuvN6VAIm8fItsP8WLQjoYhzUW5hXInr90d5fdSy3QV0D8aemiFipNNRdNACNyAx6AgmTt011Hjo
65oDfhw7xngwus/IHPTm/UHfeDSXCxqXNGVbMEmWr/avt1hpmY24firOzb1ca8sqrqci+fczFEVO
c0EY8P3zv2eP5kamMY5TUnMHyAJymggNNQ1D7oo0SC4ckP80Wk83L0IGHMC63DUUMISzsRwkVl0z
d1SsTTfEZOVr58ULjehWBen4wEwnAo/zPaHDiSAgcJ2hxImB9rmusx68yLniGuwQbk3UFkCQoVe0
26sZvymnX9w5hZuRFKrm9lGOUUNoY+KIGzs2VQK2cgCGJ/CuqBXoSGYlhWDzd4HBwiNdLLO/jpQc
FmgS7duVsdyHVhrm1zeN8Ph7GeTdc17Bm1LIIbp1Q4rCI+LX/idhxNRqVUrCLKkqtB2ukW0aP2Yz
JyU6ryprZ5p9CIPNGns8yl5dvTSlyWPGaIDyFRrzYV5FjZa3rYtfna5BkPx0+1piyCkUSL2hoHZW
kmwKBa0VWDI1eTWQn5PGJiUXV5K5zsvUJHWqMqGwJniZwbelWr6E1OY+kw4zwnDEWk3vJcBcP7pZ
fbRnD3hBo00Pwm2X4TMP4/LeKbxRrHKd5tTEXU3mfJ8BZV0X85LIOo2z7awl1gg8d6hCCIH2FsIH
hj/vqR8bmMzvT/83jsFMekDMLJT8L63P0/mfjbJnWhTN0cFxBxQSpcUtoZq/4jysPlb+YmomaOyK
TCe0GJLcxhrjzWNj2d0OBka0qYVOd1Nnl9cW6//13Ebeti2oOYSmHm+4AGLOrDJ5DXnBurAJvPHp
Uk425YIRgvP0hzfx16cb4TocZTw1x2JoKi5kDXJspxTb99/QG8usz76J5oLSK3SXs7Ngn9WDM41t
dqw7bK6TP/gbgsxwBoST/b8Yih1UudA4KP2f45ZDSw340xUruj+7V/kSZyUy7V9DIJouXDDfWGuB
TnkU5WlAL+vf6c8eKOyCvZ3lRyOSeFtpbbB7hE1xS3JRHa0aHfifdTVOn//9Zf65baGToSJyvtrC
yQBHRIDTsbMbuVFKlfQ4QPTPsRddOIy8Pm1S0OW4yfSgE42K4/QJhSoSf3T84ljCb8QujbWKQKn0
aiDBbqWGJrlwPXnjyg4LVVDuRLyBZNc6+5KI2c2Ax2WUkenwbeuaaniaDPGmlaSwx6YbfDOyNNpC
qh5uLEvFW4su9IWN+tV1kHKBtJA+Wh41GnqWpw+tumkMqGPxsya4ljQdrXtl6+BDTjTtA3zvYJfz
J66weaRbqN3jhdXk1azi2s4b4HrGBKYZfXYksQDnwg/JBZV00X5nEv8SkL93+HiS6wo515U/tOWF
3/n1I7PXwfKi3cj5mmre6SMXc+En7IPyCOK/vKkxFtcr8KJQpYqy/ZhmA076tsvv3bpptwSP/Jvp
hKM1z8zZgRfP6Is663T8wckihP5KHkGZkwxlW5CsZ/vSKfSPBvvvXZ0zLjJBmlpMZpT+51/OQJEc
YVhuH6nEtmIVwmWHWxO2/m1ZhVm3cDPIILeQyH23WgxuAEJCMCom1/NyHZWp/hAZnvOsfQN4Aakh
OJVyReIhbqLeBv47DOZnqCPebVeq7r4nOXqrMYC0a5lhPy3pli5OouC3C0D4JSAN9b5y2jzZCGYb
nNN6SqINoB5xhSW7claI+TCqhKqfnw05yAhveYDve6yj+UXBq0Eum0ki4RxgYF+9oMG+EEg/u4Jc
5V2LqSdlWzg9KJuCDZkY+9af+pUZlAJWI/anGr0QrvOthhR9p+KwX8ixTfVAjKAkAbUozA9GZ/PX
j8mobkLbyl/GNLYgkDFx13kBQR2/WV7rFRaY/tDiP9tDVwZEF4y5cSkn5g807/THw8HDMrvkKrHV
umef5RhiL67H0TrODZm/AI16oknS0nI4iAnC9GqJeBE8cfwxaFO/v8Y2is20NjjkrXUT5fFmCmX8
SZEf/lRJarCE/7rW52mI+w+Cd9LdFJlvXPiwUBgzdU/+bAu/B4U/m5gGk17L8s//2mBBBoghrbC9
KjzV2H07nKlNseT2uKmXbJKC8ggO2AVtIBXhqesO6uxjNCflkZjPzFvRUCuDjeOGgbXPdNXe6bDV
P7IoMb74nWE3N/CVYUQI1TWEM/vNeKuNUc+wVM3Y3fddD8QkC7zkBTc4edddjVFjVSyuwl4P8oeT
YaddNcA2CDcP3DHYkQGUIoAZenzfEG3AsZWywKblAyKyiYqZkxhSb1u9QPUxyEItjfzRGfpx2iOB
tgRo0cAhmteobEDTZpD6X6B0FRMlHw8AVxDp7AtssdFex80ADTXuwvsEEXi3Em05P/vBON1Kj+DH
dVS14X2Xakgl/mRg3TCbdP7kxl1KTDz5sFcdwSGEyaY5iSJmNxJM7hOpDCMBsMhGpJ3/3Sk78SXW
UFS3sSZnMQvL+T7HkCh34LKMdtVTYz8WjWU+jLaenqlPghfoTZsVL5169xfIWCxpLMDBpyLNycTp
wSn5tzorwwOpjBx5EzlDAALBwRk7jQYAJ6pJVo6lm892mRMnYrZNiV4vA3maDjPpO0VV2tUWc6kB
pCiOk8c6q0vzPtfwEzaJL8dkX/m5P2+GuijFJgvywXiaDGTFm8gUYb1Jak0CblbPeN1nlBjHsSJA
5YNvQ1D9hDk5SA5OFdgG6rG6G3DMithoPyszyDyYBklYJlfdTGRHtMJR4WT3Q2SiikCZaThXLm1i
Y102Yfk1wY7XrqrUSK1NEqYLEbaiKrEq86zb07CHtcF9IIBDNDnVL9fR+ht5APwrwo4mokAz2T4G
Cg4StPJG7eYgaO9yg5hg/LkJxHsisOsbLnMkI7dhR7R4PoHWX+e19JMPUzBa2QoShhj2pU5riFVd
0hEL2lZ6PaRNRdqE4UX52uyMKb3NPTP7RZnBuZsgIxO0FEgbwM0gnHuqaM2LpVqrXtMQcG7BqyX4
/8YAuuCIOXsDFAjEFuqUeATsY+ZErZFcOO4X1Sf/FwQd0VZRPp6v6doV5k1nJZOxpUwj79x2jKxN
btRwR60O/ec1VKT6czj2RnFNmBux0L0T+fFDMygX9T8FjWvRkRyAc7Wo43VChsVLFAXuBy/wHF62
GowKY4oKm5Wocvee51TzzpgK1qugd+oPEDON352u0GRPsaEgNY15sOQ9JsH9kqI63YylCMmOnRP/
SkSckdZM+qxdm1qVckMufSd34zDGxQerIm53Tex0m+9E2UNFoAsJZSApvdy9rmE6qytkaaDISF3H
eDsTcDyh8G9BLvwJ3yi9sXpxITigTZR0/naSH/q7j6WYdIow68G+yTj83JM8W69qCqTPtJUDeyuM
kRjMNAqCaw1cxF2BlMleelEjzyexdCaadmpYtoZUFlvCqDu1qfwwviWfGQKbAYIhXkVuHb2oNrbV
frk/1ii2K+dTmMIzu4GOSRq4qeAGNF6KTwhAx2CzWxpkS2TW7C4Lpcy+ugF37lULqupxZpv9XXdp
Q96ukiHia5g4PvyyKT4ErQfhDAexX+F1n8d473Ui/DbODbIC2Xutw/qkhVyrIOP+X2TaIrUBeuWK
BN3Y2tSUKqoFDBbZXMiVY+6cbqIHpoGgxitoV9weAihcIRdVOT8i8CGwtA5q/TRZZfXbawt1YC2H
WVUCxv+WJsQkVLXmeOYYccKbVW5U7qemco/8uHO1rrRL6IQuo/TRqGKRbzhfdBI0XEwaSpa6YhPx
kJzitRBbFTegUK04GquVHcUu6b3uDEefrUXEm6IfKLEKMAvrOclKc6tx+E0rt/OBP7PN48qeB0/t
y5A72bpuzOCrLB0yv+vRSL7i/ra/To6uS2oUbSy3GmTRM1W30NvI0U8fBiKdGNavxV2jDH0HuY2s
iqJwjuDH+bcAjHR3nlPocC1KI/7BwmHBgvdhDaxICYhY4oLZ+mDkAwSEYJqAPXGSpLiivQqkIRpn
nwoGVCEKG0HpXjkTbYmNFZgJe54yIwOalqO91dDF1i7NKm7pkOdNQSRzbj5bceY/0RLOI9xXdWdz
AEvcK60im92hEvJ3lLROtm6A/r+U8UhWGvkF2a2ls5k4dIukhFUyloMk2DYbn5u2jwbO0WWd7Igr
TuFspvCnAFx0sL2KNFafONoBFKt8J/wORD/rbgg0IvrAIsMW5HjjZ9aqmo2+2rLSTNGaIw4fFnx8
iGSmirpDXRj5Sx0bc3gFGszcJ1MM0hGz+nSjerKdYd0B9FnJPNNPthWSbgK95KNPln191VmdRXwT
Ap9HqwDJjzSq+ljkEUJbpi8nwoxr964IZGkSSWukD45nvDi10gVdiJwVdRgNIiQg3/T82snoie0o
fKJ1wlL44zWV6BmkA7DdW04mhPg4cR//BNdHGIlF2TTcB50kIc9LKkt9ZfW2Euhds4REQRuBy6dW
xUeXmrUCNjDN5LBNKQ2PIesGlgsnVr+KVGfyIQtVcB9rc6AxYI1A8losZV9Z1dllxjaxgArqVHye
vNyP0S8m9lcqH6Z7G3teke4F3JJsRVcr8L4ULLUD8fHxMD0PnPuJhR4haey7FlbQjmJu29FvoSe4
H2eLLX+YoGwMoCv1ngMHX1MJ0WS68ZPZDA4WFaj5Oo1EVf4oTAcCnznXc7frvNA5NqQJTGSPzdFn
ZdUSetHQ2tlVxw3wG51XgMMjCnfjxgEz+hRlvku1zXf9lRlNvbOxvLE8+LHIQJyBKxu2AC4kDprS
49+IuAit6Rcl+adREI7wIQuayv7N79eZz2mAignEZmyaNzXLTLjVfiOzu4hFA2jzEqKb182QXxl2
kjdkDIxRuBuqVDtPFdzWO7DbzmMsrE7taP6L3wAhpmZD/pZON5qp2G7yAX/Rru1Ul27GrLQqmkhd
PeNQU90tIiVfAornqNGzKh8AsVTdxqQiFW9w8OkSsXtpUVTzjfq5F7McUTua/XgvRTa7HyerT8d9
OcuG+KbYG0ICUpY4NLpVY8LCJadurXQ6/OqSyTWIaPTKQy4Co7qe8oZDROMg3VzR61FYFKw8f1Ha
IahaTXWa7qyJ9JM7iBzxfVJQzdyIgJscvn1oTATeU1ddB12Jb4hipvkRoS4gfQrk7VOvo6G+5hoD
yocnzn9WlekSytcbxs7AND+t2ka7w7ovRCzXNgvRR9sGQ7kHY9e72zbUhGyT69n+4qZsPkLu0UeW
aKPclSaGCt8a8hBtkSOvU2FY07rPyPczAmNueeVcJnZN3Jl3CZdVVowpSoON1zcu+YBN234azaTm
zpHXRrUHdNN8cJraHHej4Ma2Ubmc2tUYpGZwW6WiusvRZ8APGMJM47yfpVySm/P7LEeBvzJrR/4g
UpHdu3cBFK2DvhbbsDVQsZcgundWOJtkrXV9XDxzAku23tiWa2xkQIcrGwMHtCSgX2s/rNnT5DSx
5ybNTBJf/z/cnVlz40iWpf9KWj0P0rAvZl1j1u4OgARXiRIp6QUmiRJWx77/+jlQRndJVLQ4WW8z
TxmRCtEJh6/33vMdVO6RUE5qFpQ8r1ApYSkl7UBVw7VCh2sYfBj4FAHNCGyDC4FbX7liLc/OZmD9
rIvZzyuJKklcJ5MEgwWrLTWqVgHMddo5w4nbjgj3m7Ru46dBE4cHURqTDEzXAfW7ObxEKpbXgjEA
ygZzE6p1hmiAKTW161bHX0geIaOESaX2r0ktq++WOVm3o9ZL8TIVdMDxBFi94DbH/QexbKcdj2eH
i74RtecOUEoVrFfBhFWTClAZq2IuNVt4hmjVVi6G6VWD7VjlVbC52fR+NxOaAczFfRwbznuvVHpn
dyMcQmnDZ6KfbI7qIc2GWMFToYTb7utxBOpcGyd9tuVJrbUJwtbEurbse9b3Pd+mLdSxUKf32Pgk
lB8NcIiL4VmoG1n4IODA/mL4wdRQYD5FaMsBtsKsV2aTw1jm4RvouFy5awakD6AzqmEQaWJ4L3wL
WQ0XodDhvQTrDQfTbNBeQEOzCpYDO60xmC1awKDPjK0YDuHybMUF2zSawxYtwqoFOj/6FjdOPGxU
PedxAv87IZZhhxREyXC2QCAHvyu2xsxuhVbd4cJojLggIzaBfUc17qBNN6FlkOUAiCFERxuKxCPw
Pzl0FkDmCn68BRHUEJYAEXBQFwGnlLxK4iM4tEqHgLsihO191M/MRlXnBmTIfsIdJUbOec7JIMsC
/R90V4EWVVRTAcxZCFKXKbbcI1UL5TIHtBFEvWhfF9XcB5UmHYchQu4EG2L7PIT9uEX+uN9FMR/9
pQpiQIkDVyFswSIJRqrCe+cRyp8OyZZhyDdiMnLg11CPjcKUQVFeuzCqYRE7Tai8HI1aX5TcKN8m
H2xVW4ZsUyDtpIacWT3P74BerFahgsAUyXVQwkhaptUBwN4WitimGRHKFCyxXqRaXGs7YDgMsD77
nOMujnqCRScPOPgim6uuIDwDB9VXgNqnvBpBcVRbMd6ME+yAhsqAXQrsPLB1AkwVqlQOcYskxqDV
MFPSu+ZxmnIQAnLD4LhKwnN1NQDn4a9kBUY7pMWJSiRDqNd3s8nB/QRC+9qCHQ1scmAWqDItNoyd
H6r6No6K6cxroVEpPqt8D9NEP/cljs3EQn89AWVYg38bGfIzZKSJjCbDAS6+eao8IIwXHJIO3Cfc
ziO5gwmWVtVAz1nFHkLwAGquXMDiUqAiHa6AJZDediOqg3jHMZ1UcI1BoERAo/WxjhTYkHEeqLO1
jpJmYAxhCQDrMb1qHqohjt5/Dvl/CyKh7EJGaBKl/yhr+QY/4DFvIknpsjM3Y3Tu0+TvRvMdWTtE
L685SlzmalCs86WtOWP0KWDlS12tIcScnYfxMFmnoqBAJfz8OJfh5ssmLkLcIzwWOeJQ2VlHZo4I
0o2AtKDQ7JOqe1Rx04CtjRVeqd64qP8HWeDiueZcx6fnKhJsFlmARrGokzZ459x0gM2dzLssRyQg
w5aWLfP4JYluJeD+/s4TIzv4kV+DkAexQNQTqxfBy0bDmjWYsOmoSU1yN6JAktkBE67lT+b8yL+i
jd/buQjkAwnY9W0wxk+At7PMCbzALpfPOFCyaxobae6vn5q6GCclildSJUJTqHrGQ+kUJyIisoi+
lmzRE4Xo9rWheVEO/+sdzrmoGUsyF3V+fYdGifg3HzE2zXgB/quWE/25fgzurRtcJZdhvgW//lpx
14cI5V8P+n3gXPQpqsmAPOAtJt9ztI285MZc6ntk4A2cjdawLwnAvnzjVyoQrrZ6ETeWssISDQOt
InCxwV2veM0P6qZ50G9wJClg6tq6hcEa9++M0+/PepHwyxQTPpECWk0VKNsm7RX8WU8QKjLAPw/I
M31UaVt3y59bnT/1px6e14tPUzPRQafzmx7PCoqiYWBCHoGUgjEpagjs3levJPi+jtzLh0RU/mtz
OUzkxcTHQ+qDzNKU01F8F4wEwNPwykL384OhLORrS73Q9r7cYd0ehG6HtB1aUqhudggkgGPXOLJ1
93NPzpPuf+5J7BhfGywymC3U8Do6FwnqTtCbWbT/uYWft4dvFXhaVgQCEMPZGbFsMmtGhdd+uNLG
b7c7VMChPB3FYqjI/foUKIDRkFiXsnO2rF2VGa6w/HuuNr/GwKcmLjpqmGqtMQc5O0O7YVf8HEpX
1415Xfj2Lj41cbFuQLYrgSqGp0CsCSfbDB6gJD2WrLInz7oJ9hMN/53Z+6nFiyVZg0K9hq9Gdg7N
1lUjt2wR53fVPIML+CITTlBKXplKvx1vn1q82MnlaqwrI0GLOqR7fuUE9bUii99O1k8tXCz5yNfg
DI5swVkUREcV1KUO8rrve0l9bcWdp/1P7+tixfWhtI+MdszOUDAtUYVNR6PCLSJlbbUBJJ+KUu3E
2VslXcWn/XaZQFUkOE9z1b52Md6RHJsKbHrZ2TigeMrjx8jL4aRCElc9IAiasHgDw4nDuB7JtRPD
b49in5q+mAdIhI56JJvZubOe2+EeMZegr5ipnMVgK6ShqypP/8b68anBi1kBMUGmjJWB3RQzzmqO
AGlQEUj/n1v5Vkjycdr71MzFVJhQQGFwwPywhEjO7X4P1D0D4OtKM78d/p9auRj+0EWFSovw9Jkb
cG3BLTKKnJ8f5NrQuBj+MizAIVtBdxXgVDc2grHSzIShAw6S1zSNv112Pz3NxQQQ1ARWZjD2POcm
NRztyXgCppxf6TLpWyumjnJj1NWg8BhWdPrFmymnPFDlaZDOsj70exRaAg4N10hAJOKJwTMZ9exl
E2xQAKDA2ixLKe7CyUsMNw7WDip0InHNB8ItXWVVLnRUQk0qqrEL88oXlb+t3xbQa5o6VwGhJAXo
gq+7kCK3xczO9F9QpY1KI4RzhoQaMJQLKVJIcNlsSgWXsDlMR4o2BmYGuh94E3VKbdxIg6UAHK1N
2coa/eklgRoHtUy90jcE552m8FBZZcASyYQzbdEKYUD4XPZDOnkyobdXQOL2ZUhLP4bT3zLB3ESo
3Kzz9+Y/5l97RWYYYOKw+TBg/NffdsVbdmiqt7dm81xc/ssvv1j/748fB285e26ev/zFzhqkBG/a
t2q8favb9K9Gfv3L/9sf/vH28Sl3Y/H2z3+85m3WzJ+GOs/ss2ElVk1UhoD/BVMcvDJFm0sZf7C9
zKv3PE3+QMr2+avz5W8/6C8nTIhx/4T0HjJy1JahXEnBbO3f6uaf//j4CYq1rLn+GQUq80/+2wjT
xC+p4MDO7nYSigUx4uu8bcJ//kOASSYSfqg0syA5NMB6+Ds+mF+3SiifPyTYKP3G/EK5ySV6B8FP
U4VxQHhqvbEiKakfrvnHXSyr35u4OKk3kgJ3XxQ3nph5Hzx3D+kO8dAUa2t2rVz+6znzW0uXjJLU
mOssTLSU29Vif83C8vcPgkgKXiOEV6C+fp3cQdZmiRr24Qnyg4i02+nkO+Jdsb22fn/jVn68lE8N
XSx3qgTzyAJV3ieYrCsh3CkIhL8SsV5CZ9kRxdO8xitW/r5lMWmXI6u2Ckysic5MJ1nqLIdrkyMZ
9qexvv/rUPNH1vL9LLuvMTx/27ufvtXF2pbGQ4DCizE8VeYCkd5k4eRvsNB2Ghvb5PNw7J5QbgOJ
5JVmv+5mv17qp2YvdrOwgu9yaaBZ0ZNYdTcspzUi5cKpvu9WkueTel93NIZpkOcZd1fa/t0jQ4Jp
4ewPza1+Kd8RSiHW1bgJT9JrhlgwrAefcto+miFR7xCsVHeJgwS11pPk5eeWv254fz3054bnTvl0
u4WFllyJ0jzURhuG6RK8S4+v+eLnRi7CW99buZiZtdKFoCh14QmQf5Dxi0cR1HNOUCmBBrErwVUk
Emh3TTL9wTn716n5v9pFgAuwGkhAP77Xp6frojw2QUAJTyrMMbK6ceC+O9m9OddKQGxJ1F7B0cjQ
b7gWp3QcltAd14RXerMyJCFFdmN2l+jaiooh4t2ppG6hE0pYMhiHWKieBBTto/AqtrkPz/dIGtxM
Ft7z0QgXBlzbidQJkTMoqGzJ6tOEoipbmmA+e6V351n601NeLBdgBRrjIMrhSXbh1rEPNsMtiuC2
AemO44v0CJjdtdvI19PH9369WDeyOEAxlDyFJ+Wgmih+QJBNtbkdEHMnhNR8gFfMz8/4ART66Rkv
1gR/TKuuKqXwVNqgzCx8nE1oayPnuhapgfohy+72E0kZtwcijaipYXVgo1KlSxYRDN4D0i9CN10i
m+Di78lOYPLKt3/+kr9bQEAlxokMUUBUK1/0ygRntTBr8B2r9bSytpzFV64nH0SNy16AcAB7Aqgb
EMnLX2fr2OSlolZRdOJkpLpbdWST3Oa31bkpyERKKtivfUzKe/NxWoVs3DUnlNYKdvTUrMZ205iO
vhz38kHEco6anxO8Lew5AYFsyBJQ1ANsWBaz3cdbTK3HnmhnpDcSyb4BHmLfnpO9T1BIsBpJQQDO
C/bPqMa6sgh/aNp+esKLsZyGpSRC+B+eEAa3wyV8rXYCmZySgpQyMdHub5G3TbzwYC5VUo7OhLiu
zAD/fUHmlIZP4Mviv+UhtFtisauq/a830r8G/ucXcPGKR6QvM1Xyw9PoxuvRw2m7PiaL1u0WuJwa
MBBp3MGTPHEdesreWsPK7Och9iFa/6l/LuZB1hUoMvAxApAKWqte+JiyaZHTatXvE3pnLGI2rEyW
0FPloSiWzoOi9EraePUmdKrVcJO97J9fh5vUjpyUxvShpR1THk0YA7IQ0INNfpJv6xUqTItNv2qv
TOMP2ea3rz+zm2ZLdukbIhx5c2iNkIA7Naxh2RISEd21XjVHQj4gdgzU05HC1g/A8OyiM5K89wF7
/7kHL8L0v14hjrWQxMyExksWuhwGwmiCqXyKjvJRfhNu1TNqsxsv43YCsj4nmkL6qxfLr7mP761e
HC6mOkg0JePRKXZgF7kQyB610m7o9atrU+hCEv29qXnL/7TpodKuAKAATSXbDLURKIknvgOvW9vf
YuHMryx68u92H/NTf16cIErFyhMDLjIn1fU91DYwf+vThg3rgWFB2g4vgj0+isua4fhI+mV9SJjB
otOVt/rbifnpW1ycMIyRo+qG46ExKd3eLRaTm76Eu/DF2gaeZit2sUFeP974W6RGR/fn1i9u47+6
HBq1OX2Gof3x809dDq++QeI++qC1J5ayeJeyaJWykAkUfk/v/WPJWuaTwpNXqPps2Abi6asBko/g
xLfJBawG+BoIYIDS+fXFj60VFLmKPnhYvkCQRB4Om5ejE21RUc8w4mrarXLysty8GGRVE5xOGKe2
TGzPLUhI9kuVcrqTKaSQHicPuot8YOxw9w5rSOjc2gldrEPmwPMNn7fc2yqeryMvx8A5cLLzl9iF
qbOiGa0YBGdkE6CJmjzdbAxnlbtPNwnZTfhdjTgG0ZjqiuRmYOl6cDY7GH/aNfUZTQl1R7Z/c/aP
t6/2uDNRqmJPTkQ2O1glEiDyyapjurfbqPbTXUgV8g6uANkcn1hJ7o4l/vxasZHuNhNRl5wscnKX
ErRPJEchD46/FGz+0QGSo9OQ4VNrfOpE3nZIFXJykzNODtuRnDdPEx6BrQRm3+5IRdYpxddeMufG
O+akJxs8zxmWVc794hw4Jr5cSguyuEetET0/+PbxyV/C+ZPuNWxfKT0k+HNOd+jLeXQMqxe8j4Bk
hOOZcyqQpUZuNgfWsc2yIXfuQJ5G92lFzwC94X89DXgokU5YNbGXwz6V1e7uCTc1nLks6nDqwnTI
STYNudXxVse9jk/hVGWYdw4+vyE2yp1IMv/h1dZs2zUJHTyF0oPtbXUEc5d7ZyCPi3t8VYW6HV3W
ZB8RFeN2fdoeVindkv16wnBeLzyLCrRktrf27Nu1STyLPZRktWjJobKXmr1GIxQnLUJ9DK/3Z5PV
FCfSCf3jPqpExYjbo5rPMwmW901LthmxFxrOEjDypS3dHmSysENynhwNHap4ryFze0fwFI/IzjPZ
3o8suQvIU0gBN0PH2bf4T0G8YH53MTlCvcJQikMhdiXrN4PaXuH6K9uT6PzN3nLqMMj3WUf13XaN
hvA9aUE3u4jZ7zbz3Lf5oGNvz5uWejBiIPdY0ETS7+3Mdt+QG1+U9qb1bka6QVGj0zHJadgiIYuN
gu8ve0fM7hHDarO765gz0tGu2P1xs9PIwwIaK9Ix0xVde9Ewgxw3qxt884ThRGYXFPpgsmrt3TFh
JGfvCjk8nDGS52lkkHfO7MX9kdp7b8QA3LqP6D5O3o+Lh56gd0cWb5/XEPGS7WNAH0dnsD27uRmZ
SSa7swU3ZyGJV8iDo1/wKmAASAJngc4uvJAEDJ86f15LLQaPrfkL3dv3+HaN7fn0cPPw0pPVwOB1
S0Agp4oDxcXy7ijijemuiS68MVh6L5J0UWwrL6NefeUW+cFh+Gl9u8hEyChzjdQS65uB5eVBWD1M
7GVTY9Qc8aYwYZch3aC8B12f05c7F9Lq5SvCBuXyZJL1fHbtbLh508O/dyoEcxUXaRlgDPVixy1i
X9KQh44QOciWoh3A2MstlqjWSQ+xA0ol63f6wkQZtQ0HcQy4n3efi6D1r93nU/MXO7AVWqGuZvV8
JpRvnvLtsDSwDrqICm/9hb7TncJLduWVtzF/6OXLmDWZEIPqCCxePrMYJlEHVGN0qquosEPN31sy
gsiCVD5ngCWTbCpyGqD66oom/LfnN8S7oX7FfV4DQefrLofKmLyXwCE49fa0FN/Nd/Wxf5AfcCMp
NsZeuDP/OnL/raj0f7Z1Uz2nEFv9Qdrq7bn9I3//49A8N+DqRa/1/wMRaNC6P42qORb+K3K9feaI
XG+j4K36HLH++Pe/AsvaHFdG6BrsDhCTYHj1X4Fl8U8EheGygdA2OEogesw1BL8iy7LyJ1w4QHCY
2frQ78931V+BZUn6E/ZPSLIAmAheDkLSfyewDEzJl6EIQDBSNXAwQ6wUWkaETC/uRFFVjlFQ5iDU
pXK34vGUK5A9wMad9mWlnVG4Fse0bn3RWAgoBsVdsi4b0VN47gsucEagUYZJBzqYL1hd6vnIuKjI
Uo9RuYd6RNiKcTgl8JctMtwP+tI/pYVp9rD3HLJXbYAVVz3E5saCD7aJGt60gCCjLhWvFSGte+ll
qQjWgixNnomqcRcSZ99JM78zVqOYifDdlbg49MzisCTWbEtMYms5VmpRwWm06uoFRK7NfQVoWkfS
yq84sBFZOdngMCScwowxnN6RoR2Ntd7BglkGoLtYmDAPhF0CSOKBPeix0E9AWoSq6I6GiRBcCR9S
8S0rU6vMHIhlOhXztc1NIwcvObNU+BFD0WA3sT/4T2YjQ8+SaqOibKFYVGBv1LWxHhGuhwDhTl2l
KAQwZh8Uj7w9lcnYj7iZ+1lJRjAwnbbrupr2KCy5HY2gR6q6HKHlEAFm3CcoCciY0grFOs/VqGKD
XJZwEW0jsEQbUWwL6uc1orGIUt8W1cidBlCela+LfkSbMX0YJUGZxcvQ5DUjYNHIc+oc3p1wV6TN
kIUHqy4UwofEwgZeyR3jKvyTYepdIJKRwrWYAWGK0J1YVNXSL4USsl1LDmGUOoo6nJ9zX90mYPMW
DGXeisTUuH2U+r7BWdqcdrUc9nYyNoMb5bLiwHVJv40KtXhFkgbyj6rsI7AtpewBAqxwMWF+ZYwP
xnScUq6dMy2xJJqBIJ/bkYkCUEdRA6mlUuwnNpK38oErEMj2BA7Ik78Arg59pfc+9AsIPwX5Xdo1
SsE02Aq1T0FZDcmaB3lvwkgZ1SMwAdX0UfFdcKFq5RleCtySCOzI6mlbwEd9dGBhjfR2Fel4sQL8
m+AKXpdJ7oi1mt9Noxav1LLCWSDR110+bCareW/h+Uqsos3J6MMiDT4sy6CDgW4m+JAsRRoEEqXV
2IPZrtMaMYQqTLOXWKvuxqqqbDMA4xd5S6ieBsN8BdOjZMog4wRbxjigd522QN2O6VTa4AZyUZEQ
bP9FHAw4OYbCsUnFY6L6kHOpTe1M0AGTdCxSF2Xs66GwmNRHiQOVhLIY08KVa+PoiwpK7qJFbRoC
kREihmwW0kRBrOCsNInnesgeplF/KfV0FeW6PQ164Ki9ar5NqXoWYOQZm/4egh75kEGGQ9V+qkmU
J5j7Prf9QgbhAt40FNL4lKW9cQ5EYG/00ZegEOgDpqOEPtGKcpbk7aZyiGnoCziwDMiOT/B4fOnw
vleDD94UD9ZWDbUd6TX5lOXBqckDz7KCJ6QkDhC1h7SP0icLqAegWrnJOqHdFqAxPMJZ9kaWzeUU
d8oiluKKpm3lTUZa0KYQdgHgirGfnhD1iAkPpowBKttTCBL8+0Ti+m1dFPda0T8KvNn1U0KTulmJ
cZAutLzdQIbK77Gql9Rsm/xdjyXByfs8oHKkYbEYjGH0+gIOy/2E8u2uy+0wGBCIC8oeNfRtRyvo
smx54ogyRpmGs68I9k6hA7TvD6AxVUUaOaYO0RZsl4sFfAWeICfpnFjTUUVZJZtyEtNtZlX7AFo/
JnXAuEu+bq3rqkOPGHJKRq02t2KmV7RotVuQE06Q4Thxjry3FarJTWM1iziWG6LkKJxBnDge/Eec
l14yq8SNLQb7NlWHExS3uDANle9AGYJSQqUON1mU0DJpfFvTxXgRdB3KgTUFFTdl5WlFjaNmpGwU
qNpXQSnHXmsICTFCGQGspFuZSX0w2npfCDGWkALO060B/YRi3nIJfkt6l1Zub/QPaRrwQ5UrsKjq
h5LBS7lkUSPLC2h6FrLUDVs4n4PbZ0QBqBcoYVXKdTOodiPz3K6hqX6MesWt1OCF96161/XqLoW2
KW8g+CUyhmlcStYCSjkQ/5quWGh9dV8P7Znr+SZJolVWjIgYw1WB58pjbQomNLQ+wjbNaBAMuZQ2
QnGTRtpAIhklOOIwOIC3erBV3+TzQt+nrtH6MpVQXDUlOq4GmFEkNXw3UlU3aaV8oYe1A4fMbtYP
uLlmsXQUMDpLYQ8AwBmScG8MoB2WymUNbPESHPQbrG98a0x45saEMVUcybBh1IozCpXvNTF7l+vR
09XQHkukU4Y8X3fRCCMkaUwB+xduUsgu4J1XYa4PwpKXqld04BLApcgufNhg8xyCLJwuYwpYigGr
wvIVBJ49T02cWYvm1QhUXJvCKFsh2i4Qs0ehU1PLTiIGt1NrKQzaBsY76wxXVvijp+pNHmue3huw
GDRjSAkh0ePZAlt7EpUolUix3GUiiFzvYiMmd02OwUjKAJJVlcSdiDdg9XBjVlBPhmiAIQr56yAN
jYotxVCASA1hXXyEcGJ0/MBopIaEkowx5dR5Uw6vhlJNNcr4GlmqMnuSeAGWVmAoLWBakxnN+1hv
pqZxZ7ZJ0q+hd46XqGvkwow8BURDv5FNnlulIwrYcfJ3WWqNnC9LLBmwoW9TXC9wX67jDoW9IfTM
LMaXhZ5AkuteXkVSH0xPqgjZv2GD8wEpiTuIMAaRXbiG9Frs+tB2D5lbN80guGFQZwurUjv5Hi9P
zrvtCMatJ46htR/Gcrip60h8KUXMIwZ1GowkcX7QwuFQGVqSawtDCHWZcN4pTlmVU6Cdkh4yWaoE
yQDfhkzFGLoB0SSUBTsXlF5slmqcB2DGYOfVBFufYuhBmSCqRcAf/BHKBmbm+b0owb9V2EViFdXS
sjUT8XHIAEdrWBg3Jp2w8WlyNiHMP7Yq3HWQG+5By1WgBA7VW1nSfdRXaSj+SRIBEHS44CRaAEZF
0NcukAFTgiuzJaUtiAlKNW64LLalDBoBnAVLBp84w0T3KlOG6LMfQnlrmznixURLuKLR2kwBHGMJ
FLLpFg6wFXLRvlhhka1wur4Z+TgaVKnhRT00ATKZgWXW0WMmVU8NNoLoXgogRjoMEuSMS9CNIPOM
VAxUG0eoPaiKMfYTyHSNygHhJtiEtaAgDmZVXW9g25n6kEMZFRYh1KR110AhGckppIAkqzS/fet6
cYz2fWIOzUOT84Ev/U6ceRcgqMZ0AOnbVtUoSuCxkQ7TnQlBlO5AO9bHu8lU0tG0o6oyDafpLRSi
Rp0fuknPwUEFKTUeThmX61ufa1DGBLUuVbZeAjcGr3irVLdhN4RgaqRj1LsZWL+IVlhxU0MNClqE
b6Wl4YbQU4uY3iqE5Tgyc1vgFjbQSbKAY+t8K6F9iBMNw0znnBWKJTQJ0HUyTOhJiZxxyUG0z6Vw
3FVjkBmOL/IkXUpFJqvHsIfbIIFGN09Ywafasgeo3XN0WmcmgOMAZgLmC0Av49RA0yno1QPYnRGw
CGFMajNJPd7ItdNqY+MCDDqdZIiYHts0bnFWA7G+siJ7qDXZ7ZPYz4gPWwZWDLxlSjg0oNzVkM/W
jbAeLCNf6nqirhOIlhdwUu+XcCYub/MUq502ApVDIIZjDbobUIvJWE+DKS+MVAs90cSyhacUbCus
TQb3KCRIc2BqFnrpYx+bgmRlpi0wl35aO0qk53d1KjQzKjelZl6oG2i+0+cmNlovDoX4GA+GuBba
oHoHXwanRANn/LfUF/X3qpiGhMAHU3gx25bDOgqzfDvoaWxLXNZIESEDUyaA+wD5YLY490SyExo8
dhKlFl9GLYKCjGMZWcSjiAtI2WwtP4S1s5K/FLCFJqjy8qkAg9B9KenJC+6ssAepBJgF5km8gGQN
8q8ae+WyiqAsBQjkRci1flklfFxolQV2zCxPp0ILs7kowMIIyZW+DIDVdcayQ8ZZzh6w7aQUyrDi
QR075JgToae88MMjmFQokE0RnkU0gSkpBPZNUuB6YrS65FgQKiJw3indCayailVjZIB0ECbUHOHX
N5TNW22WgVNrYX7T9+WeZx1fByBX404GSlBiYi9PpjSmEjdAb4DQVWZyX6r3Q9Te+70aLmNRFWyT
61C3GhnLQXO0Qa2WPCkAggdC6uiVV/NF1uD5hmeQnEutFLMkrtNDGaDsR+7VgfRqV5zwJDiijlYL
RjfvRtwkY31pwER22/O6WLY+TEqtpBtcMG8RmY4MIAI/wg9/K+ry/2ctIDizP0Zi8qp/Hr+GYvAL
f4ViFOlPpP7hC6koMDhFsR6ScX/V+Kl/zk4KKDLENQY/gRvff0diDPwS4KfwDkNSCCjU+Zd+RWI0
lAwawAaDRA2+Ipyp/l4k5kscBlFAEKQAj4W9HvxcZOlDlPUpC+YDUA6gZT6BnpGIr7ogFXs911Cn
LkA7jJMcb/i6HKz+Sk78awJyblYHGhLaaANWkVCBXoR/JsUYRQigwRpIheweTH3dDeWsXn56C7+p
SpvjZZ8Cnn81g0JIuN4h4gUE30WG0cpaocxCKBpHYExPUq0KByys1Q7rO1BeVqTJd0rTGwEtRZxZ
acgbaJ+BxCpJV9Yc4uFQbCKXl3DOZkqtW0jY9Hle21UrB6/iRw/pVTo2LB2GBkHsqEqRassiCDoz
ACI2MI+ZGhaMVT7ZvM6xfhl9F94lFchsRIUjW4ETbScFNBeTfIK7bKuiItiCyhpFv4Hkb4e4bs8i
gCEAGPR5WzMtyqVnxLbiO6sNZRXX/zgJVlBX9oewCrvSLsNIPIJwlTekkWAERAw9r2F0r4B9Q2Jd
453n90ZygD9EL+Fi1qNeDspvC6V/o5JydzKT0MBuJIk6zrAJ1My1kagUOLE6tWGEpcxGA2kAlWsR
5bZU9NVWGIOwtqHtz2chcxOo9H9laaFx8AB0hruRugeLZD4Aln2+SqahxMmkgdCWRIAVxExUYGbA
fn7zc2r+X5HujxeP8CY8/uaiG5QsXITXcTzPFTCqYJqi5Ar8gQSJ6BqILqWaJTQC++bKSFO/1gp8
NIgJNKM75+EGxgO+0Kd5FJq5nxhJC/kXTp0ok4BLkLEGqgLmxRpMznZ1IMulDcMw4dbqGjCvgi6J
QhdHET2krQJaDshdQ6CyLBnjB01rwxdlCoyYiHrb9wuksKX3ZMS9yhFKXJjgV1kAvVd08m1Xm9X8
qrDpwJcekF/4C1QI8fDKp73kp9gafVytYcgnlJaDiGi4TI0IZxXTmAaYJFgljskKYDjHuqsLVGJx
y2pZWTaVB/ZRnFHNmNXdeRpET2BMX2Xd/+ZVAcsB74CP8n3w+L72nDXi2MCRpwfao5vsMFUDF3Ab
wZFF3iyiwpI2Pw+NC7juX69qJtSiBH8mdX8U2H56VVJiIOArBhILfMWAx6oQg6uvIJ9rFf0WmRHc
vdIgRjivjYK7XAUUiHQpL20zsopjoCRQFMJI4X7Sqn4gvqQDt6eJIu7UqZSWD4o/GSEMMnLRwV2j
tFFTk10Z3BflG/MTIAJvoMgYxeHGjKD82mU40ZpBNvkKPDByIP/qoI5WPIPwkLSwqgb8DEL8fRpx
HCbAowLiwAdRDkd2sBFqm6uQO7AsHHjBkARLNFpODcqI8v/D2Xn1yKlsbfgXIZHDLQ0dJnrscbxB
24kcCyioX/89+Ltx94ym5bO3dLQlHxkailWr3vUG1Og4CHXZZijXiwlrwW4mmTi1wc3nLpnGMLAG
87HOFx3ujS+mBhANJ8sr5JTzycCfH4edOc4uHsx2kqouJoausBvDHircHfjp90T9NnHpTM1RlY1+
5UFekLa3a6H6ddBS/xmRMIo4f5AltzFMi4JYqOkY1WflspkWQo3BdkiIni9TW+RPJ7O6b73K81vf
tSWApNWU15jM27jxvGAhMWAP9rEjR3SgX9SPdlZ+P1haGnu90eN6Qmetem2rmb6JhoNYBqDB6moK
0rYBnl828HkG3DdDUMewL+gnY5OW2D2MWWzP6wBuVNtruy/GrnsgimXoQr0Aso2c2gdi8kofCL3M
goEe2bHvyMLoctrrSUNP5gtlhCqrvDUcgnam9wX6fsTLqWBMQbKvEU4avup3DIPMASgzsfOoLq30
89w3VLlMN4tbLEMrCxgGdu4Om8X5kRP93O8rwa51A9yWf6bProDUgFxU7Okrjjgm7o0U0wCbPQwx
LPuTZ/gNttfahm5DL9Lzp2Kd8iNUH3uJZZUy403xDg/roqgfMTYfnR0VVR1E0NhT6E4BPHXOlqq7
sqxflDlDJ0mD2Rs+PVtgwcULHjOVJgHYemyCQf3Kxx5KgjLy26XIEAqU9jWO1+vXc8j3oENEx3Ex
cl3YFkwsN+AMCtxWvMHHxMXtAxjbDvEl2Vo5/ZWe7sWHaxCmBZMWW24fW/pt5Pj3FrgyFXANnAFj
y15qPtfMOKwiW2+Rgcnnt2v4BV+OD3e7Fpxdf8vVcombOL9WjV1oW9KHEC+6yLtlzK3DZqKItHGa
xs9dMOtTlGsOiE+TdB9U5voixEcp08AgJvP3lbvZysTZV8TdAMGz62OSBcrw4t26zBXAxWO+VWM8
VYG5Pkhg8nBw5vIOfTM0oqJUP5mxjLscj5CP25A8VqObM4ww0rt2yPtDw3jmyiu58Lj9/+dkMtBl
yXnseH/alr/2OtzyEtmXThlbS56UB1G2xpNvrPR8+TriapmUK1O1Xm6Oo7LPE6Y2RlV/UxAjklDr
AuXuEkYjQ2w6WJvteuw03+lZ3vlHz2k5G/eVxuEZ3xhtOLz9UF9ZTbxeF3MSZlnb+en8DSdLrwqo
CkFUaqt77Ly8v+Ub1t/rWt/+8zZgQIjg4YCfWbjqXuZBu6NwTX1JtQiDUYG129AcC5tgjTXNjQff
HtNvmavcU1dPChDM9L/nTWtfMfZ95XvdzocsIl4XPeTF16M8YhJSF0SyYMdFgKAz0Jvcujg4rghk
qFJfXSWhvKj+W+ElXoDHS0I13+35MyaJvC+1rk6iKs86B5O5Wi+iSrd7mFgY5n5sLAZMacJUKKoc
HLkYzOJ7OGGmEezapl7MEPjPc6N06lsrktXaEzpgskt1Vu59LBTGQTssOIuPc1O714KTL0glf9a2
zUGYthv1DSlCF11Qi1Bwqzgec5MkYdSBdTRJaMkw4RSbuMW0U9BqJXigh0efPZJ6Geq6NZPzwN38
EHaq1XuSTCxm14E05/3b69fbHt5FUaA5ozzxl5I1ean2BKpec8xWvYj9USU3chhWLSq7RD7KROYm
lkGG/w7HJwe/WF1qt3LybUxBlVUOB7gJmGRmBOdhypoF4m4pZgGkibHsEDE8K6qIwGNArHwcuodq
FZhqy7IZfmmLMbJBggUv0Wgqp97B8zDmWA8EXkoi6JrpI1awyxJNU5Y9uzh+EQvGFeavMsXmmxht
l0NC7hTlQ+JW8hlYzPzB8LL6jUUYpkoMptyJVsTEgGzqasvcV3rA0BXvLpRBVer4j6sRqA+4VCy/
GuxUxT2QOuea2dNG1stcQKKt07yH/TdYpNaxVIZ3NhO7rwrs+L0o+gzHU+XMR1G4HF9VktZf805z
f5a4I/0ynCbRY13PBBidmqr/MlF1jLZFw9bmpRaDJ/gWFYsZoxE3tLTC2iw9s+ULjl/2e9cmtiR8
+02/8uVuMV1b3BoQj3NJTk9TqCegJVpEGRP3eWJpO0dr4GdmojmtLm6db1/vZdfK2ZvUcwMzQ4sd
V79Y+GM3F02+1lo04/H2YZArjM8uH/fEPJGbzZiGNn71rD1HUPHDGb1pnxkY1r19F6/UDpeCSW+x
VQ66mvPaQTdjF2DjcA6lYe/x/B5weJ+dk7kQo2WsAW5PefbeEA7zRpFlV57Bi3aZR7BttDQCW6zm
HzniX/ua36g6KDHVjAZZY3ps+G2U4Kr4Y3Tag22k68nCZfNKhebLePlJk2WA3NziX/7jol4SZqUF
VA0tytJgnHemPYPq7qamz5ZoUBVHJo5Wkx+6kiHU0SAwuA5r3d4SC+vaC/0l8dzD2ujaLU7tGTE7
LS0aXqM+s2GG7PYzZnFlEY1q0b+3ZVUwYsfeFDqRSihqeIJSA6ysQMEy1GVAhgtztSMPF9/HxAny
92VP1MPOLIIGrm/tCzsMMNzjIFervol6s1RMMDNDPBsOgBNOtYv/KFNNfAR9t3+N5Vg/jdVQvBNl
nugYFmMdvhmvVsYB77nkqWrnLjt4mlI/HapntXMcWT6Q3JF9nyprZSBQLsTVAVDTScuxWhiq4LTR
hcukqntD6uxrfo6DOCaDEOIjG+dZwqSwngtuZpnJb4wLNWJAalv/lki/YHBOnA+gTdbK73qfTHm4
rIP/fmWiPG3eq4pH6HbTeyWMEgcDq2V4UuYjfrS9yL91rt0aHFE72YST5eb33iJ9PXSL0upDr8ud
x1ZMPQFJuq6GKMV+HBFJ1UyAZStBSaHZalq+60cX1L2fE1vbuZNV3fntMEy70vG0L3mSZz97x8PL
wyWI4qFcm+6LM+OJyIGmHX9hLVrb+NUt3XFIdOe3gf9ggweBXb9bs9H9yAgreDfYU/9BaJ78tKLw
70J7TBh0F1nZYDwYQGwJpcncjXmFln5emSEzZJs1RmAYzmhpiIdlC1yZt8PnTBvwRs9HZOW7MVCw
Vqy88Z+LxmWCo4pOuycgiOGOoei6orxt9UNXF0F547qrrh+Lti4eS8/ZIoSzxjjZjFhbhpkbVplK
wg/+e7uCvFI3t5OJC4ZBuwN2dl5B6plpa5vjJzqUg/8p96vywZeasUuHuT8AYl2zlnnl692O2Jv7
AqA73fD59SCiMCJ3RBC1XeDu/Hpobpo0rWgH3GsmKK+VaDYDGitzoyjxP+fXwqRcY/BdBHjHDvjZ
L1Xg3DNl106yWI3Yy0f7o7JTUR4amctbWj/xJMuJcKy3H/ErZRLjAh4uEXGEVvgXO4XV2o6yizmI
fIwXg6MYDKlis9QEyAbMkiQ2xgmvybpf0/l/uDQMYwuYzUIbHVz0sxBgjNoKsHrP1rK+kbU77QUA
2Wnp5+ZG1SsB15i2Xzk0nBOc/7SEhMVxyAYhI4Hv8tCgDUI67VKxpBbTkocMoJ3dQRVQmYLeoWIG
3eA+1vMU7IxgzK9sEK8saNYzv5Ub4Cb+bB9/bUrm5ojZkl4B8cezf+TDKDlNjRMD18KVu6kT3de3
Xy9N+ssdifENvm0cUAhgvew9TH2tmb/2CZNDt8z3xqD0/1IYmrhkDmpYj3OwLn7kOlXaRMHiJ8be
yHC/foIAmo1RYLegW+XaersVZ+T/iH5AlwtzRAv2vr5VuQYT/hIGnkrRvEgT7398+7N3XjIU3xtY
okY4gCPeVxa1PMr9Mf2S0xK3sbRTJPAtgSjDHpaK+4UBMvnMJg5Z+HrrhbDYtAP3Hh12Re66asvP
bTBKhuTs+dZOy0b8q2WHN0a4FnV6O3vAFjEmfmCRQZ6MN0aPOw6z47SifMlCP66agZ+9qiVgVg4m
8qMRa1LEc27Kb7JxfYZMSUXQAz8fTQ3G1ZAiA7P9D6fRhUAJc9pc7UXlIA+yJvaAJS3LJOw7X7SR
m/ryI/EM5AhDb9zuwE+gIVmqxGJYM7XnKii7NMxwze1JmxgT0PYp0/6jzGKz1GEunIViUVsIzlqq
Mez0wdVA+rPxVytnGHCWUfym28sRKfVpmn7IC30sIpklmPWveeLtKlFNa1S1lvzgjnmpxcvSrf1O
CsOGJJOVEwY2Y5ZZYUH4irYrhBzSO2Sn+hNJFN0UackkjhIgjfM8eBpnpqHMqoOaPfELp+8+D/V2
0T83zBXA+Ox1HKETSP8m6YnPCdFOd2U4qwRuWthbXf+ZIFz5g8pT2KTO4Hu8q3H7P1kdGzunj3Vg
UMZ2PECaaO2fVJ2JtWQ3izzohAFVj9aa4TnPoM1Fzjx2/C01uej2HUMSZZyMFBf83ZikibmvzVbJ
0Eav2Mf6mAJJMqPznV1r5vxmJ+3nb7KuaphKXl4iiVsm78tC7EgVVrkWsDHSp/YhWaKVszN0WGoz
xKvl6Ept+Z6nQ8L0XzOWH1gFOD8YuZNc09la8JsOxvFu/NJq8db0Jy8/4nkPBTAHC8GkuPXb3+Qr
L4LTel3cOaaZzTtn2NrhAZp4hZLCXr/OplhuO6hv+X2W4/6zg8pQfB79xv5hqIQgl6LXqES5uzAL
CzBpno5m3jvjfsWDWUWeNq0wSjpHQQjH7jvuHXxyyRoYcGKYhUzHHTNBfP9614AW5qQJeS4DwVdO
FMDHeOZOKhzP8wxCoKGpxToh07bz26EAXt53wBrXuvLXqhEWgZwGfEAn8lnPd7208pzFhxoGO9MK
GC1l5GJ4s42nOszYneaAbHu9uzzpNewwPCRAld8uiK9s8XjoGPgsgcex01/cgDfqxahBsMSl0Glu
nLk17lPiHAjnyK7I+l/urJxAPEKvt2aCydX253/V+rEbReotto8GINu65LnpYyOX6U/NUcPB6Rxr
P6/ptSS5l7/PMG2D5EMEHZtQ4+L3tb1obX3yvEj6iTpRolfOuUv7pHy9vPIoX26lXGprYezAh2pw
OWNaF8gw/Qy6Yiod1qmbLpFJyhTXs8pHr+aJ0iW60xdRVFd2tZfbKFd2PZCpbTZDwT9/tJAfJ2ng
/R2tBEbFICZuuE7t+uBkNiPPQMr4XxcNBi5sKwb4PMNi6+J6dYaKQWg1QA2BL2xLlnrnAMM8CcMY
rjzUV1YNJE0GWwBDvk6k7vlPW4tgqCofq/h8aADZ+tFY613HtD4NLRilJ5G2EOnwit//80+0aP9s
/KRcAgX/wOl/rdYC82xY5jqr1ZXGg97CWVeZ7X9SrNErJ/MLn9mtByMrk+Y3QNG8yXu2IvHXtZxm
TvXJHoNIG6t0/tqtOQKCecSKPMiq8Zc3FBhJ5o3nqt3AOTmiY0pkzH2PuJCoTht2VpfOOJtmti0I
uCAF9Z8fBpgnarTNpWmLRTy/Qa9tKZG+l0QQ9CTRD6U6NpDjIhtlzb+/b5sgbLhmmHGxU15Uiaxw
xmJWdgJDLyc7llwp0s1QYvS91BD6m3PMH4zXLHRelmEDV2+dCYm9+Rq7F1VitdxKrZodRBbzrvRA
BhB4drXWBudpDXP+1NfaE+Negw3EHPUnb9Dza27Or1QqQvU4xXNqZiZy2QszLKiNpdOTiICI+ncD
mPJVX1d4DzWDwqe3X+grXxWDcMv0nIDvmNp4/kIHYD/bLVvI8u3ai322BP0aZnxmxd6wF2T9ZqZ/
QoXRX+n3X7ku8DLl37WpHghJz6/bQYrtl9X0I1iIbTwiOPjdcqprQIFS3nEqx0M+5urfz7FUEFRz
f8bjMNMu6tXiJhosTzunH3AM/+CtLFvaSOK/PfrNK2yJV7YBfiFgG904ESOXBtmN7mmi40OJC4D1
GG0YUh/N9vx4TtfqJ/lI9slypIe3VzBo+b9XZo/YcUNnt+MhXw7FvXLODAgYWZyufvqhmcV0At3X
77UK1u4/ryEQCFoHclo5SF2OZ0vfL+E/wdYx1Noad5bdaTHpdhyRa4DkJq710ovJW7zm4/7yOzH5
eQ7oMSJNAh23P/+rWvZOU/mOxZjWEJb329P79rPu+8XJSFBWvf0Tt+V4PpA4v9TFurFkPxbSZGZK
crZp7ipSRIB3IF9d+Sy2v+fyOuTdbogOqDid2PlPAqacTL0gy7ZosuYOGap4bJh43WkNUiUPktmV
ze1CS73tOFD1IffpOj6JqJsvLjhxiCzMoaziYO5niCwFSUzkmbPRdLGn7O4hIRjyQ4/metn7+Cg+
kTfUfWa4NhwSBj9p6GiGVuwbegOis62iIThQJm3UrVVxcgj4aa9sC+bLygHdgv0RlMKBmPjHMeiv
t85prgDHwB08mwdy8whHrD5mssvGxx6cjeFsQsrNLjFshHmSnuD35NWjF2nE/aGIDyqCpVIz877o
EHhw5WkLCezbt963oeqYd1ilSD7MtYW1kin6pwWuUEEESlPLPSSh+WOtSB+P6tomCBNTfGTYcx6s
iLHNEYzk7VX3ygIHxAY2Z/F5LImLBW54tcUxLyNYmVjwsDRr/2Hxy/+SxDaf377SK50HRB42HWaC
bPBoO88XXjGtXo2eK40tAOM9rGfcNazZfzf6hfUAlq3ekT8v3080nQ92C42ldPJEcHTtiAFC8hln
CC7hvCakp1zpil554TbUDwi90LZAQC6egurmKujynBeO3OdAeKzaB50iz28u1COu3uqUOyq7sswu
EhX+fBg2vmPMIJFu4yh6cVXS+dYClaWGCG+1HYYBpXmf65Xqo66RC5FzjdFjImmXBhlo5Wp6zw7h
xT83mUtwT1TQQhRdIEGHkpUQ7RA6m/eFrOe8PtQT0TuHt9/fy7aFthgHtg2f1SGsXGCmULTSdGqB
b4QHcGOP2AMhx10qdMe4Z/k3jlXModFMloht4qUfOPYGv96+hVdKJLeweb3CPbBeuMGxxfulbxBh
zMuo90Ojzb9Q/6nPb1/llQJJuDusVHxVTVjeF/WqXwWcApUQLZEqciYrrBFiVa55RDzDqNE4AGS8
fcWXn8ZGcfNtoEIfbg65O+efRr2i2uoR+8Y6QZEpoEBXPTvK6+9hSCd7rc2MdxnsoIOzdsMpAEtE
Dpc6OiPj0hs+yIwULKI8ywPZj96Ve3vx2glHB6mFIskwk+jUi6+2L0il6wfX2WLAQcUmev8vqlkH
YrKF1RuHdulJbaLRSH8vGna0kVm78FfefkAvvk9uAqqw6WPQbOLoedFCrumo1XU7+3G7NKjQ61qd
oFND1hk1onjwGbhJi7mI376o9cpPt9gH+DLJiiOe/WIhjGYqtTYvkngStgAitG3V7+lb8b41rbls
46BxC2ufIj97b5Kt9wu2pfjhZrX8LkXSASRafv97XVRPebc0IqVy3wfLU2uV/EesIqFeWq9cEr7H
Sv72JBR56j36s31aJPOTnO3hiSY2hyperDKLmhpm886lRh98Ik/rsFqs5bvjFsR0ijE13lWzjvRS
keCmTrNdeObOTlcnNErXIeeO+8ze0SnPzg1aUsu90r+88o4Cgm4YOAPz0pJeviNbm/vOQpOee4gB
GzL3Hom2Q/xt67ec37I9IEVwbWG8qAg0MsDqm6cy51p2l/MPZxUkNfUt0TD4WIpjCyAuw27x4JW8
vRZeToy2jsl0sXrW+Zc97PxCJE93XWcofp1vGfcTI6WdtjjpwS4GO+79hpDmQKzHIMOKLHWmZXM3
NT69fROvPWEaYEYXfAEUwYsfC0XM6rHKGeLB0ElqzXPsxLtB7pZVWHHp2v0RSnF2zWfvxRGDL4+c
AvivPF+L0cj5LzfgCUHaXES8NMI6NQoxSq1r+cnNkirOkC+QRCv+wwpWv2JL8/LnbrwyCBugTbil
XG6PmdabzVQaAiccK/hqMijbldPak5YYFLWKEmEWu8Ega+/Kvvyi/vODtwVFQeaf4BIVGFCzeoTy
QcU2hvJhCYLgMBOueprH2rhFRTl9f/u1vmRLbhek/+DxuuA/l2yJwSZClHxDEedBqWPpV9ROlNRF
QsIt/ie/vRQVhlsMNRG/htWTPuSN60MvF6bzuTno1xwlX8pytvtxARV1oFPLcbcX81f722pkqLGn
iFhbV7weIixSyGOEiTylkVVo6KkzNcCgGVGRBLHMio2P3dQ2VnI1McY7D2ToVh9ajF/83rLKGI2K
kKHH7uDSUrsoDqmcRncYKsk029RUhjsEfKIbyN7Fo6RT/KbZUP1psZEcB2414HuRgsNF/RblHpYk
Mqo7ManiqzbBxEBV7814gCXQA0tTIrMvbJ2bqqbcfcwQMD6zbKwvlrWUY+hIQlV1rcTOoxIKhXBp
G62zW1IdsXwLxfDQpX32BcWF86AkMuAIS+/kGCjdKqHowteMkWRYSeT0Vbv8RJ5dDrGEynswGbs0
BDwrg4FmUfZB/jwEIiemMu9xJcll1h4JQl37E91xujdygbDX4nhAJK3BaAMRkLKOqAogB83W2JuH
cp68I7NqHTMwp15/r8Ew9LHd59Dn3l6EW695dirknbscASjgYINwds7feZcyKCOHB/N1jWxHSEuE
XdmFOjoMIq7sq2ADLy8GwgfEyvGTWd9lTFKPpWLhpCbiS86M45dZs5uvld8YBnOTjSunSc37zhE1
QRu05MtXuiMLvxChVeue1kj/UThimeE7ovbHW2EefhvmmGiRr2tqvZ2SdMSIoxi807BxE28qjfD6
O0laKmTyoehaVEDe/ByMQ4sPjotWNCp0LCpCYyybD0VFtPKu62EohcvCsTSaYeR9DISL5fHGwPff
DR2U93hxXKuOEgg/Q9TrFjKdyUO9M0+iwwFWR4C1Izi1EiFzSwhQtpwc584ZsqE/cuANHpem7H9W
eaMW2PhTic0bdMcnY111L0Lqn6Y7OdrQD51g0j60VAIdO/GsvWOEm8Lu6zE3ufF6VY9YMwMv7RbW
nbNLnbr9VmojLLNpdFt0RHU2uTtHut4xaEU670uyvR6pOU5KW5sZM345HSJe9LuljMjLtl0ifTkX
7pOpZnNTqvcAhxvZHPPaTTGzrEfjJ7nhff3FTmfLiZZRBxYGTtZP7uxOkHoWp8A92WXOFZZapv2k
nenwWl/T9H6uRv+zHEGq+DuN3H6wbd7uzoaFM4Wa7azJE9YVnQFDqfSMHfSN8Sv8e3sGfbfyX8Is
e//DUiY4BGVrIVyoPPj3hDi02GirGPE5N50lk2CHnL5KcXsQSUn83yirZ5a2KB+HeZRPVeoZVbyS
YdtEYxEo5p9LZ+9Fkcs5Wg2U9PeBkZafFivN7QMsjM4hfN1dI08OGPvTAwq50xN7HnZmCTqH6QAZ
k4fA0QoVrvoqioNIagxVkm5NaB35xzkMAUOEQ9CVCm2dURORTLD08JtxauHvkWH2A5bMjvMf2afB
FnpsML1NMks9pImn3ote178M8FPEzp5TMqakGeRfHI2s1chZhHguySBBgFxO3JRIGN/t0LytDzB3
0u8u6glMgYiyBIARc/ozxQgA18EZ+lWILjzHuN01xvZJpNVQPVmTq8zQKWa41ONQWlhdyfXLlE/O
89tl55U9HgQjgCrobejeFqPx91azmuOi8zDrWDVNBvqTqd3GAzg2vQnTaFzML1VhXYuaeKX8cHgE
moX/wx5vXlzU6WnO535pY41QcHhknROX0Ar3PhjIp6yXzuGffyTXoznd/N4YDZrnP3Ka7GVq8JGN
myZVh861OAi46xRbhRiRgM8uiFd9jWvzWlexRZZAdmFeB9XnomPVDH3QrRHYRBu10YtpeOTv1e5R
bnmlxFYnlU15Q5YpMAe067H66HtZ0x/heblfRGnL4UoL/dpTp332OWHAS+Wke/4UhF67DdlTQ+xp
QfapVwKGB5TYCENAFQ/tcm1pvbKjbbgK4mmGpMyRLs4jpZgbrfDsKTa7tnjf9xAgINsEdzBs8isv
+JWftsm0EGnBW+OkePGCLTy9GtcUUwxOLt9LDBROmLX99JGNPoGEXZuIvtKRb4D0NqRkBkzLeP4k
U6dv1iqzprhJzBLDWzKyIXFqfQmKVk4xq77fo1quThgS9I9vr+WXaC6TuW1AyrCBthvp9vnF8y7z
pDUVMub4ah0hXFSnjv9vlNDGx7NTj3HV59p+HAv8Vpq0wrXBgEApHLnjRFqSnNC46753TWmFPUnS
kbsO9V43R8ePrtzq9hwuepqN+QxhyvSYwxgXX8CEw6HjTPYcZ0JUn9DRpY9o9NZnu8sVIaYyxUQa
CXmcaZbzAWOG8VhOybWEzT9XubwLntMfGjQzsMt1j4Q/cBsvnyFdVSUJb6Ob1s91ykA5ruB4Ctw5
1v5DZojJjea8MHRU22X9cbKU8Tll29xE0nX3ICFs/yi6XL9RhS09mP4V4BTOYfNnGNHJBxsriX8v
zlDYOQlAZQcAugTCWuw6GleoMW6JrrqdYLLG45zPt3rXdHEBp/9GqbK+0h1ux8mLxwU0zGmIc7bD
UOmiTGgpzE9/ZJjl+YWITKcZPrVdal2F3F5ZHGw3Joc8oD6L0/35OoaKgqGjt7HWMGBc98XiN18H
YaYPvsDvqyQDdjjWfTfuMXnsu/3WoN8lRtL8D8+YaTAULbYHn3Ha+W1gmDOVjt9NcR/AFrGlbtwO
KhsiEMrirhHqp8HOfaXXf1muONwxXgfaAj0B3Tu/JrwXXPAqrkkMfHWqJjxbcuTKWCy3TRZXWWJd
CzfZ/sbzl8q5lh0G2TAoIsai51csKtedal1RIJe8wvJx7e1DlqkWB3eSH94ZmQ+ZT5Um7MN2dPD3
WuzMeOhBmr9p5WT8+ufCgECDIzeb/6ZiviwMoAh10q84l/lpliEjo0SQ01YfNenDPRPYBOCXM98X
pb6Ja4Mc8ZKdfn37Jl7q3FGaUsR1Gp8/YWAXVTwI5kGsmiPjybCEEXcKgv/OrJvgdg1cvDYVLlJm
5KNz1jg6D8NTr9a1DtvVt5+81DHX0BzTGZ/NYRi+Ju7SV3FhdNoSLeAWX1ctQRjvzuVwKvOpksd5
KPHeIwPLvGbj8XKOQY1lrBeAtTMYQFF1/nZngIg8nXuM4GoORFmrxLH2Gc6xM2HMlK/GQokdilMJ
aomBGMnm0DLh4ofopcA6dew0ujFvT57o6ps807tYn63u+Pbz3r7niyUI12GbQG5lxb4cX3Tjgp9H
PS04DzaCEU+FSL5pYe3BCH6PUmB5NzeTfqqhdsbmXAxXvvNXLw80qJukvlFTL745cLJigWW3xm42
j0s4F9awhKs3ecldTQy9j4cSo23ou5UjcVxbILrCrE20K9v3n2Hr5WOA0c/Zm84IO7mLVkU5fgXY
B7OFXajz70WD/9ldbky4aUK0RYaUMh17lwDmfu20LNMeHFPOLU1aHdwEzdhgYZVZFpYMrZzWsLR9
TCEqA9OxqMdpLg9ng1NtGGgYTO4WRqzmyUogIKA+zKwe3Xeu/ddYBZB2o/c030tj1zCJE6zEdobU
EF3XpW/je0n2pblMEJjXwcluU1lht1XmqMyjIu3To6k8kewbieXGzgvS4jRUTQE4m+lJELZlpsTN
PLriP39cuk9DMtvvU3yhyo+ES5ennsaqD92VE4BvVnZ3IJTRvvNmtwl24Nr6FS7iy0YUfg16JJ2m
DZLEZcc0ryMI1mzzobtrjpPsFg/cCha52Tb7txf5n07z4vXS9DMo2Ug9bCrb7voXdCcDFeizvhG2
ArO3ibg3OIriwNalxPUWtjnEGehG/WBgqMcBPMVnB9Hjorwfhhh6/dS4k8iet8i/a0j9K5sOM0OE
WbSNQNeXMDKMz6kXwhzjSeXaVydLmgjBRf9dzuIzRjEquvIkXp4sPYZq9kZxA7TGgOX8Scx9ok9j
s2FMqYUmmbyqnAWbSN0rNh+vatp7ld5aNwmWvXUUsB8M0Vy3lbFfpJhrvLicdt7V8+YA3UoXaXqn
LKRi5SDmdzMuzu9myOz2ldt+uVbw3kYdwZcJnYFqdX7XXpBLF71myZghYV5UjNO8nwYpbzuRJe6/
X4xLUZRMWBk+Dcj5xQR7S7qaCpsgo/duArXiJ4yR2W3KWO3KpV6Zn7DJ0QRvBRDYj+DLs4UZDBxS
UWKpuCXq+04ZRvdZA4Xe25Wb4jDIZY+SNnPPppmieM2zj5Alr0W8vlwTgPWQpbaRO4dCf/vzv74O
LwlMJuOBih266x+QSLznJWix8Riwh4w1CM8zvHan9a7sPX8+8bPPktB5EE8DFhxybsQg5xfOcDua
kx5XjGFBWXYzpbr+MAhVlvfYW+rdPhtEVxwy4JivRTZbX5u5KZ4do0SBpFfS/8WAN3vXlbRye6dk
MMweDx8zLKauXzCszMUUzt66wsRPKOQa8m6Eyb1IE6xAVoLMVlU7yW5qbYj3bjI5P2xt9L+0uC9O
UQfzTt3kOKa/HxY8/Ha+O3Xwc7izXy7I/YwzM6ayIeBkWp6E8LKPb3+qL94KD4fnwvQbHTbm9hdr
HuJjZptpruINjSPTpa270zAKo41LORleOEqNNJhZw07k7Qtva+7yrUBgNhEAw/pg+Z2/lbVxErAB
W48XU2bNzZKYA7sJWhxkApNTfuwyt0gx5PANCVl+Wb+8ffkX3zq/G2YZhEjGpg6n6vPLlylq8KwU
nPeqin3Odxa0gIWxVz5H97cv9covBWLjE2MNQqN+oYy1U/hIzaDi1Af4C7OBEXSYksccZ4N071ab
w8AaoIsJsiQ9vH3tP7KCi8cM2xX3OqyQQKMuRwt5rnOOSjsjxrAIPSdykxZMHCPRu5bsej9amNo2
keYnzrHK51rDE7wBM8V3psiO1HcH/LbW9eU0JyliPH1VawSubhZxttjJHGLxZn/QuH2fOGlVjJjO
FMm+9oxWj0a9NVd8X6XZ7TCa7R6VuTrf8iZDH18affq7S+Yy2PU8F2gXQy2urO2L4FU4PqxpG3IH
kQw8fyDO85fsSKOzpsQx4sCfZHeja4bxc7G8bHiY8P0Fkq3bNt0njqe+z02gcFRCry53ge4tXTz0
q3eoBe6am0hN4bbp4Bo2NBXY2dsv6ZVvcGOsknHFmcSHsnd+m+jTm2S1NoxeZGj0Ef2rzZrG95d7
0CRXHkjsRFLgmyrJr3yFL3sWHhHpdTCDaVtsV79oSeXiNRTH0cQsptHI3Flz/+M8j+vvyZgoR2UO
9OzbYOYwc7wH4OL/4+w8ex5F1nX9i5DI4SvY+M39dg5fUEdypoDi15+L3ls6bWwZzdZotEbqWVOu
osIT7tA3gTXa+VcTXlUAyzbdOS2XjxW/CHwkFTaECdmxm4vBNWJMTlV2rEEP711djfJ+4YLWD06V
eXfka/XDwEN9WKomf+uh83tYeoKrnW9yiQoCbwpPBxjiWsa0tuBeDd4tiyHVYw62VnloVNQOA5BL
Y3OggR39bBzEPwLTAiE/ohuc3yUDwE9fhcqIfWiUDK9caQgxGC2U7aCjLWvu/MSLoM4gpULs0jDg
FDgXlUhd2Cky14551JDIfKkhFwUcW+2daJfqY1E0xY/b2/TKeCgbYndNiYiLZFvThvcuAFOOxtFt
zagKYrOPHjNFyb868ZhI36koKu1M8fLqRIKFOtH6HQyADvr5yZhqC4HuOTePndCioO+9FLndMkdV
zpBwJLJM0gPMoiV0oRIsO5WaKzuRlwkZGKrmMG3sbSseqvUMd9w1j2NC6bqLPX2VZWw67bHPkjTC
pF5Wd6oLE0abTDzmU6EmjyZY1Z236srCkzSzBGv3mdRxXaV/Iqc2F43lppZ5bAQs0AES/PeeHBqv
gAVh+GBO9cXYOYWXzyNEeIoKNIccuEYXAfyy6re3sXWcaXo9UMoTCPAWnfKImrL5v9q4+N1jPv/6
P6/RvwbZV+ZHidNalSFX2MNfIu8/88trncb8XDKYK6hL97WCqGARP8u0/AUgpNmB7W+Hc1jMtf7G
a+yuWlKb5cRDZtZEijRxZhkoTqID+QAjRPYHbYqshwRU29423l7wf0dEug7JvjXW2HrFY3/BNW6p
ypG3w36C+D+gRNDWb1UUX2Dc6zWC6GIPMkqlnX3x79u/DmvT4KcngpQjgPPzfTPqVeTMWeweUc/U
X4hivSYs5nb+oglAcH7jDcYvU40UtKuamuIMCn/ag0cbePD7KPJWMoymvqL3AQVrxHRFpald5/eV
niVvEeSdSeMrw8J4t5fxuzYxqvc2+ABkOdVc/JrQQJzCqI5XdmyV9HhPqeJzOQ8o56rWYmPpNdki
DpDYULGqHlIIITVVyJfFrdvfS1k4lR+LxAknMCbqQ5/N4kGvWgeRijFNvuFlUFo0T5tR+ipi8E3g
yYkafa10xDBuH2e+qzTLCCAELyf+uR+/xwD6seQZ1HjEwFqp+E8Be//NLhFRgNo52pRpTetd1vD4
gsQc6t950oFaybjOW7+LJDLaeZIx8a5TIvMATkl59Wj8JsdIOhjoWmO8IJZeoWWu8q2PWW566C4p
RvaTBAGtjIqNFvmzZ3cfI8JPPJ5aHbFSzZKa8GlvU7ebhJE/K2oKtQNKcwI/uUD320/7EjRhr3Wx
jqKPgusN6j/ZEgi9HckSTEPp/JhS5VPHn72NyhglWU8flTiYq2oNO8u0lSRYrfF2mQAnhGPdjL9t
NLrRtM/M/ktNJ+v3MNZkLyS9Lni2Ia6/6GUnkUCdZPsIUTUqDmBVJlRcMi35w82pVYdsthtsDsXs
SSDlEWJysjSXBmWSCDWkDCDBZ0eoWnyXVbiORLozoY2JR5TiE+40IEg7dZWeM9F2Day6HqqAcGOW
Pq1oxNwtNTYYje6oj6yLYn2SdMQBe4z0ZqAxY2nge7FHGzXTBWYAhtBsvLE9pXOAOY2zE6C1K38t
agTlfoKqb/qY1hbPAqg2EmJi+ZNFkfXLBSRSBFAoKLmhFTAfuBnH5Ikqbv4ts3JOrlZOtgwEybHt
63Ahf9aot6tHqY/OU1t72Q8WDkq1pWAxsvMIbu9ijjGquWtPZm1j0b09P8ZmD/1FR3MsVI26Obk9
FUxXKhLQsTp/vf3Er0WHzY2xSovSkFk7FKhtng/VxXFexIkKXLTtFArDpjU+KY3dvtwe5sp9SPsD
NU9IPWtRYBOXuxSlF7sY4tCgMawdEaWP3tBEdtrALoAjjLJN33QI3p9uD3vlPoR9TdBElA2seBtn
IwGiUCNOk3AY4+qoxouGMZgwXsg8+xc9Sqy9L3cB5uPTIeHtuBZQPvodWy6LY7Syik0jAkanO/0P
sczDV7L8pjt6qZJ5jwjkJ3elUaH71cGb/4LsCPRTVUP0IBjaKCo+Ob0NcKqkSPySV1DYsDHy0JlD
csezDnrcYzzTD5r2EfcHHQ8D+hY/Uxq7dVg1M41pSasTkZwUzrUfpaiM+rLKjUclKtXRRydXvqEM
ZXa+F+lGFbrSwuk7b8ZVWaIwB5ylIGOCryqrkBhjwXGpjEa0+jFasDjmqoZPSVYYHwV+W7kPhVV8
tnM5o4jcKo5yoGfR0JhQx2Gg3RDn+rFAxhnHWNk074UlF3GakSTCD9dLNGRHZKP9aGqnSxCFwfGE
fy9zgDJFRtofUN7TJiK+CiuALEb2osvBzPh5n6BJ3NR69RJp8Twe1Iom1qrAt2RHSqyTPHEwvV+d
RwXWXyyqrcESe/lPqRbVc9F4qri7vcsuCExobv5l+HP7kXwSm58fIqe15khTxzxcjES3AllNCJK7
toL+t4WyQ2EVGEUhux2KpNawCBJK4Ik8moKidpGdtLtJXVjAdPhdVYaEw9hMiF6TaJVDKt8bkek8
em4nyb3VOj3McnF9r4tx4oxjvIptc35Baq6SB0SuYQXUIrw9v4uOE/OjieNyE63+ifq2mCzWfmo2
eWWILMoMbk/amPUsyUgVJx31xqMpFlHcoBTX/EE5ck4I0WX5E/5Z7BzMfipf0zZFX0E2tXvXNCtS
PnHdBSb7WOnKzuV5edUAoaU0txaZ1ptmc3laeV+mRtQ0IXgELahbKAMpCPXvokg/j4n5hUmqH24v
0F+S6fktSlSJ/BzaM5TAKfycb4DaRRhGNF0TqrZAosqoo/puzlu1PjZZT82wSzS7CnRKYOXRVKoR
WKxSzvJQ6QMGKL3UsQxMYqf4APStQgxxGuzojd2O9mmKZqI1jncGPNkp3I8plIXyYM9a21B/sQE0
uCBjX1MIK8MzXm4LbdW5xsAamanlnagTI32jJ4aEcGg6gNeTFMZfqcwIQqpRjtCUGf+ORWx9tkAK
prCDPRzRcr1ovi90x1GBjgcaho470GdSx4R2spvF1UuqzMOPchljNjWkVBRTMm34AC/FLE4VS/zO
LtbyqaflZX8f9ZXzmdxjGh8s8Jao/4AG+SqmkYK+k03ps2cCsiY6KKs/XZJgjDLyPiLIHcvq0Lec
b7q2OF2W4BgV4KpLQlPBKUQdFC1Yw4CgYvzS4Dc1HRIjF9291tkigZ5TIJ4Tt17xcVjQIjpNYFpb
f9C4C3eqKn/BGRc7gPI+GBe6T6Rs5zugKxfDHUYvC41MR98vj3WDYF81ez+yW3CM49xig4LK150l
OU6+NtvWxxo0anXSE3s2Apwb9W9Dgd/C02h0evkyr8sBVoyIm+RorK1n6Jl5F3A3E3YYEoVhvDJL
WIxcaSORrRpV9RtvjIdnnArkdHAbI5MBnlEu5KFYcX4PXaG8Yopk/zLsEpnI24fg8q1F4BMNH+II
Sijutq40w7B0KlPmoTXX1YNcUFnLYqrKlWp7J2p98U7Cehm5MN5KNoc8AF9hW+obp6Ibx6bNQ71M
Eg3tJK3qn72iWHZiiMtgDAsD0mL43jQWqdqdf1lLiyfk4q0sHNFoes6crkbks+vfyE6XO7voylA0
ivGVBW5CCXfLSwNlSsnOmouwB4l2QucQ8Hlvu6/UZpQdtsdFmZg7HQbEWtyhD0BvehORRTqimKWb
pmFkJqJ5rISdPMQ04r2XaZxpgdiEHcT4A9B3NxM2CVWRNmgpqZaEKrnY2Z1HmFi8RBn+SgfVGoxX
Ly/wWRwFqLQDO6VLHoah7RAEULT43rRH68+oewIunSZQGqK2Iz61lrlyTEsMncBCm80QqFbffZR1
b2DBN1MMfYp6e9eg4nKv2hycv/1RMKL04s6/aavUgAaboQwRup+rYJw84b2PHEV5VIqOZFhxx8na
+bgX6tMU7NbW3189HoAbW+xRWhaa2k9TFWZK7nl+P+CK1We99VgK7ONgKVt3ZVpXPuJl4repxFIG
nZt2gWdU1p2HWpxvIbD53FWLLhC/XUW8vbIApKypAif03oh34prLl9QGKqXS+EP6BkWHzSpxURHJ
gIZb0VhquODKB5gZ2KE16HnQoV95Kmaz2znW1wZF/wJyDlLm9K83xy3B/MNeRrcI2TDOaRoM1LCG
6tC0Fi1hpysfBycZwttX1+W58xCHWM0jtPWvbcgQNW5e8qZ0ITwMHBdRYrQ+Vk4BIqyh3nd7rDUW
PH8oIFRCOgIJ5vJSbHUXTTiDKDH1dbgsjXck0zt6dRFC2rfIgkrvpY5VGUDFUL/eHvdijvSBmRmW
CpZGzrOVdJA2V2UzT23YSfcj9YWM9oKZm6Ecjfbd7aEuThdD0e21HBu1cm73zdWiuNj00WxrQkTi
8t9G2ZsniknlD3r/VGeceNnDu23BhcC6UMyj4aWjVuERiZ0fZ5N3wO36ugkH1D/fJ1HZr6hrCIFN
306n0tJWtZ1k4M95pR7ofVYhunDuzpV6UT3mZ1gEnDhoADQjYt50dcpibFAmSLowyVLlZ6Zhtwbm
wj5KzB8namST+WjWmWLAIHQLX6jAofCXbnbumcvVp+XIuQH659LO2MLDJF0ndbEWEaqFJp9F5y0H
Fs+914p4UvkViDP7t7/3xZZmO5Osr8oNPMNs7vPl10ZYMVGa9mGEbdNdoVPYhCyTnUp8j58tr8Rf
RaBtTa+w2BHXuNzUqBbR0QXqQ9AN+vh85FEYZrcgPhamtsg1GHK6eKgtolmirizamebFzcQ0V314
zg5fmrLu+WCcWUXCH+5DtzeM78ALtLu+V+tDa+qYn8PIvJ+hRu8MenWGADlR8QNgQ3h5Pmg3GvTq
8cYKXTKmg6rDxm8bT78rmnzYuXmvDcWT6NG0obwITvd8qCpH1jLG9js01MT2hRi/oyo4fjZ7J369
vWGubFG2JupbKGgSMW41UQDwYxc66USuieI8yGke3sJ7/5FkiTuA0iPTuD3e5QYFm7S+vNy4BpJm
mwsJfrAChxMbZEOZip9OhJOps0Su7bsWPWhfn0sDO0Ma2wdFWu7724NfThYiL8Q3lUhrlQJc49h/
eh1J1nsDiEPiYq1wTwnH/hN69OWDwk3xCiXy/zAcp16DSrsCv7bYFwoU2GxpJS7C/WI+m0sv/bml
iYb7aP51QlvgeHt6l6eCMh2fERDc3zh5s2vWMHJMGpvp9VCKbGHPD2ol8PgWovG1XlMeq9nYg1Kt
H+zsEUVrEFXbFcUCIgFSxvmaloQ8M7BD3k0h7TDGsdWXkwJptmubgPTXor5CrxYb+OLJbvC4vD3n
y5PC8Gwm2pSritzWT61xpOc2Zl+ADtLzN0rjognCBjtgixnt3ObXlhfREjJLm9oZ0Lrzmcado08k
ykU4zdr4VOUkfVFRIhWblO4P1JImgJS72tAXGAEAfKASCL9o/NKY3yK3QAM5i7JYRWjHU/02XjWz
T1igU+1eHP3eWgz8FNBjpYGBothzitur35Se9cPF5ihY0Cr/fnvBLw8wWDaqK6t4HByC1Rry3zME
nCuuBMqmoVeq9WslIZ8KgzxEM0vEqNw+OTq9oRy8unP/86dei3uoIcJZYIt7m+2dKFXlSqxAQrXJ
809jTwnF0mtxn6bunmPQBYUMQTI+MugkQAV/99X5LK0Bjz6yWAfLKce7sxDweaF3tLyugox3xWgZ
nZ/Vwg2nzIAkYmGn6+Va8amo1D0czcWdxS9hD3irRApBzfZFR/7HaUprdECLAwrC+/oD7fb0rexj
/KtK09p5xi8+rwdXb2V0gYUhXtwCQIqsMqbYsGc84ub2HVCRJzlq5pd8yss7VAmiV7MW3Q/h6Mrd
7X11OU/wxehj6ySBdGmt9Yf9czez2PgkZYsatqK26PGTfZkoVb9x8vh7Xul7KNlrw2lAKQhZuL44
YufDpSjZ6nXWaOGAipxfrwbj2HPQlpqoqo6iUX7ent5lREqXAQIxLwFK74DBNvdk6lWqtJVFC1Wq
Pq+mN2VvRGynpzohHvZlMWLt7tkk51lefpEJTsu9aqLWd/tnXHAvVhsoEywDQJI1Adle13GjWCW+
jGrY4zVYfewRt7Zf1CbTvkALAQvnTVYyHci4BhON6coNcWaSzRONwIE4uTCWT7rDoT+2kaEtvtKq
kxXgGtMCuJYQbvy+au0hqNAdLpG0jrCaqmKoWjgtZMja357M5V6lcbMymVhUMo2tXiYaMENh9ZMW
1uDLJfApx/kowZq9yRU7ujMUnKBThLUOhT3vwVPWSOHfVw9nEVjnxNi06QDJbCmWA4gBgVvVEuST
oQdx7doPWTPWO2CJ7YuzjrKKx/HFgENdfCyMn3SzS9QlqDR9+Zk56bcKf+uXIfWUZ5pANGuTbk/7
5+LB+Z9BaS/AhYIntpXmn1wTCsJoLkFMHN/SHwSVW0due5jNWP+gdSimFQ0MyAB0Wvq+HsAqL56s
Xsyq7k5dOrY7F8PVRSB4IvLmzUUl6vykmrOdJ3iIqOAkKu5Z568fLuslwUm4yEqUo3FqAbHsnJQL
9iLrQFkcBXuiVXLZv1IO/1xIVhl1dRUNS6DgK+lHRumdlC73PlRmHf/KWiAbWYO4QY89/QlSc0XF
vY3vC538EtEh+QL2rA29COSw6VTlHbqJQMTKofgyxxhoxIWb7LyPF75T6y/+a/TGtczzvHULy+p+
RsAe4GBnDs6TbdAMj1HnQytNiSGZ2J0D/6LwVGQZkinszNw+YOfqHB09Uz6A4iSgGbK96uYFbXb9
VSu4ESgf1w4X4Pn305SaolGsr3jFYfqmF/2IB4scvU/TUrsPdRop6gHpVS0+JIqgfmmi7IIxe6OK
+5liK61OEnXsllRFfaMgMPipsVPjlXpkOvqVBdwjvH2rbCPK9fdytMnySJ+J3TcX9QjUpxrGXILn
S/tXxMzTB4E7ykHY9l7wevEo/B0LRhYc6pWMsHUKmwqbKK0AGoLu3vBBV5zqg6IAvoqLUfxoY9X0
gWZlbO8mPUrF6cNF2HuCuNuXcP0NJJorTGkNMbbEGTvuubgG1HdrY/mlaCmN+A5v5KADhPzVqnJ1
b5uuNYjN3blGVZS+1jcITsD5hujInKE8c3cai6Cf1sskUCgr3IFHwKkLmyJ8IercuefI6acS5K+f
z7Ns/caIpre3v/WVua86ZyspDrDdRRQwekhN1nG7BCXdHmY8LIc4M6sHVe0lopaLsZNC/CWZbeeO
ADyhgAYXAnzC+dwVRMQixluCAZGje30C3P1i1XNPgw0iqPDdPgJlWCg9Ab6oRGYHMRj678KCRuib
uBohd2VkHUIjkSJ/jJmCHkolEsRFHWNRTjPXjXJCEKT7hgG2+TYu5pJNEzfDvWUP1rRzNV9bPnCD
bF4KmdzNmyAqlr1noQQkaWVWit9Pdv4iXaf3J8D4wZJH5n+ErrBVqYKDXIHLSAS1jRFbgeQ6ou8y
aJ38u/AmNcTV0qLz2JaI7xVcEkW73N/eIhfXAfUXwlEbNAHRN1pB51+sXWJwYcj04CVouo/jUsIA
dPMYRRl9z4n14qVbh1qLwhatIPK9TQjcxsu0RIrLUHqvPGFJMiFHXkmIa5aNyFptH5e6H3bW9Or8
SKZW9cXVu2z983+euQjzaNPIvepA57j9DmQkOfSdijzuKnV+eykvgibmh1DeijYFbM9nPB+qy9j+
M+pYB6e26y8ZOrOBnQKK23u5r44D9wBdaM427YvzcRpMixDPhbtZRtHyQDGEuovHwh7yJY0+GFFe
BehHNN/ssRzfJJoEuYY9WlDZJcoS0eBYP4d2NMMcTYudFbg4MJiww4cCUk39gKd6E8t0ejvpEbry
VA8N7z1J33yEcyOhekqk1lA62inHX/m4AIldG68jk2bmlmA04itlpzWd+7Z2HBSBNIAf2AsF8eLt
fdxrU2PT/p0eR3R7q+dpJkEpcE7w4wYVn4HZ7OOkCYa6L06N1JSdpbw2NfLzVecEKjso+/OPrEdq
XlgQKA6CXuj7pMS1rnKa9lE47l7hd1vi4mmw0JNhToD9aTxviuouqADVRC3mAB8KMdQJ4XhUx2fj
B4fFeOoxmHlBxWpUwlaxsqOaD8Ph9sHZJjrrD2CaXHmQCEHTbC6GelAjJ6qwRbeddn4Gb6W8qbqy
vVtNO18WOacPE7JuCT3IuQxvD30Zvq1jEwKvZSiO01ZyhVy2HjQbzuqUDXV9tE2RjSeII5hlE3lH
d61K7vVAJYJucoLOk3OKzHLCZhn4rfknX6o2dDRU95/bpTA/tpLSrN8vSvItRnIRHVO4Pzuv0pVr
9OwXbz5XXFZK3JHbH/DL6d87thzvIbllsF5NEDpITL8fTULz2+t0bVAaTRw0UgY25Xo8/rlGbQcr
L3Lh+jB6UfpHdh3aW1qOtFDZT2/A2YkwBiZxvD3oBU9m3RhsS3rZXKrwdTb3CWoOlAKVsj4kreYl
X1MPQdZA7Ycoe7QqNEEBfwGyPDTdaN4XSZ9/6xdrSI+Q3Of5dUIvH2HJocXDz5AVOHMXltr72z/x
2tZlPQh11mwKlsH5utRFBto0Ib4Zp9IJce6bjy4KcfcaPfc/owAar7ZmGbpNsWfDe+1CAo2xqjiu
qkvW5hXQslQ1C1k0mJ4ZA/qFKiozfAjrk0slHC/Y9vt/nulqoM73d1FWuQCntHiUFQlg6EOft/qh
d80Mn5g6CrDfVI/lnPyqVSP7ghrjnkPAlYnS0UDlhzLEqjOyuQnR2Ekzi2LsoYyxD9TMobwXRS4O
uqKYp1gz94TTrzyvNi/5Gi5ADOKv8086OWYb1VHMwhLw6aFwrSq5R29lVztl/UJnwTLMTcJzEnBa
VIAeNgM1yMNE7kRXNjJWaNkiM/s0iqh/mrp+QrdmVk6t0uRBlNBQ9adKDM/2LOD+V3Fp+1QqEn/S
9Ozt7e985aQDiFhTRP6HLb1JXzLpIaknNGQNAf+/CH3IAwXYxl3VRf07gHXGU5fVH2+PeW3JiQag
kq1tFp67zZIveaFXeKHgadtXhyIu7GdHSdqdetrFRgI1SSaKUMF6oZABn4+SNaY2lUiVBiLOshdN
O2RoRWUrBlAfNbFzMVwZDPkZtP3AKfOJ/1bg/7kw04yyoEJnh89apQE4TOxloxpO7CzUBwEmaucN
vTYeN9Aq948nA1W188k5jd7r6ui4QY1RO/ju0TvRF7WfVbdqgzaddpHIF7sXNNdKEWQDA34FZHU+
4EKDwtFnnQF1BTqPUiTOT4Amc3zsMZPFinjq6uRgLQ3qzXqMPFgCC0MPNIC93pF6NPWlWu+Mo4Ix
LdB87rLQSkVShbi6Jn9moNYeNmtxe2wNRK39Jm3ypylNm/GEO2rv+UrsNHsqGxd7nzmRCCEKAhdC
M7fdAQMR/qpqSjdwLQXymw5GFrkeKI/HSjb6SUPWMjSsXRnBi1iPYQl+qFDQcuKC3NxwhSFsVxFg
ODRp9MAuZxszqqEygFPok7eT8F2ctXUw1AMt4g9w/NvrrZQqAuIWg5mrGdydmzl4WPTVHO8pa18b
CDkQCoy4tPGObx7vRiF5b5XSC8YK/Lk52NO7urbKT7evjmv7nk7Oag7NPcoynm/Dya4NtZASgL/u
DO+0CWu7WhR1sCCodj+0aF/dHu/Kt4IsCcOP6jF31TZf7hIxwj4r4XRVOfVGUfX104D0sebXet39
uD3Ylf3I/cHa/d2T3lbHY4IBlGbYdCGdqfXPmiH/LMaU+WaTi3uvKsqngi27E15eWdBVCR3LU2A9
JHKbu1gikEZyY3lB7Y4Q5mYM43MQtoGCCemPZdR3If/rg3L2DNLvBLFA/5d2x8oKPf+Cs5VjyAGA
I1hQkAKFXpbYXpCct6IkwMuRwI8LHFuGjobA3DktFOHFO9lTN96h+rgnin51+gRz68/h4t6iYBAw
imqhJ9EK2xCncqwhza2F3TJxvhDLp+HtL3wRPzL5NYaj8EPyQaHpfPIOjh/FknCLKlVk6Q/E2c5L
7k3jUwZn+MdiLupd2xsuLiWaMHbGvra7IFia+Oau4c42djURTBlGB25MFuH+bKG//NSmsPCqsuvf
izKb3uGRPO8xy/+24LbfG8YoOwzkNp32zW3X00HAGa2IgqqLLfmIJE0uvoLVR2Bb1Mrc1wHcWYlg
gesVb90erHswjdrwU1l6TIV7U3FmSIVQNE+ug/BWoM+R+y6K9KkLUrKf6pQmtLd9b4iHNsCExSsP
rC0cvzaaE/3HUqrJh2wcKsrrQEjGwBxt5HZNVIGOjV2jBAygw6sec2XuCj9bIBaGg+726VtEz8a7
KlXrye/6svxoRxbq39Jwo2KnMXbZpFoxAGtjBugHfox/OQD/RA9SjdK+zmZUqzppI96BWuMfO6rL
hxb88KHXl/Ib+jZoegmvudeWrPezxpveFwqtGb+IZbNnFnLlWIAZgK9NeIG0yQXWR7gyE/2sB2lU
ic9LO9nrk5iNjxnCxqvEchzv1HYuqhJUt/4XOU0oCrP5/GS0VdPWk5fpwTD3ZiAWew5AqWsnWQK1
9EdloMqcNS0cTYKQjvpeCq/29uG8MmlSDqJgonNcrbeGmDnS0t0Yt3pQsip3jRFLhuwL1TsiSS1e
RCmhu90e8vJ5AY+PGQvHju4k0IjzWdf4r9BcboygzurlaTLb0sf/ooAzKvYqv5ezA41PqZlB8Hq7
cEPQE12Q2dDoLLKJvEqtZOiI7EfmZulR17L/KoDFhQr9nrsOH1WTGHVzzdvKpBopfwfARpF5mMfk
1LhF/UlqFLz/+yKusen/gGPxJjxfRDnqXVw3th5gouPl/lyn4ocQle2EtKlgDd0e7XKjkiSisEID
kOeCjvZmNEem5BWJQdCYU0Gvs+KHLTwsHPJMU09Lmnj9YcgVOMJa3tQ/9GJS9h6ty1Brxc6jmE4D
AfvPbf7kdaYjYnMC7tt06uNSLMZ7No3Ymei1DbOaAQI7hjVi6euf/3MpTRZupk0BGTCba3SpbBkZ
h9yAv1xRdfq4eFy6t1f2Aqa07plVUMFY+5QQbzYjql2LXlZaQllqPLcOtVkXx0H0WFIh/v4KfAGO
VmHnZdCWY/s5otFB2lFFX+Oi1V9v/5ZrBxNKImot9OpI5zbbt5fD2M4TLK/BTrBirMvkLh1s9bRa
Luys85WhNMSjKAhAzmbBN6ncLA1DceDBBFGmFW/MzH1PJh499fH84facLjSMWF9mQu2TvBH691b8
Azc3zJWyzgycuaveUWprPkTEPw0RgUzRUQIK/Qo4wZTHvI372Z/TzsF5vYcr5Sd2j0VT4lTiGIu2
tn3LhnMbaC0s/f9+nldjVaJECuI6zcXzjefqitoXI2h2GqstVutAFEK0J8oJ5Qi9Puwsyhrgnscn
63YjXQCPgS3QRQHEQhNl6IURlDiSGOhANJpYMHjSluSdm0sTzkQWd1/nwqMHgJjQ9Lt0aUguJv+/
QDWnOt47BusH3/4iNgJSfkDeKRlt5k//qlPLLlNxzEuKIwIKxi+ByUaINZLyc4AT3UOwKLGFAA2R
4nVRqaFchn5nYdanZ/MrAPRzdROuA3nYyrYk1bJqUMb4ckwjBOGZNPIenaSs9WNPSRPCjrH4Sle2
3OngXdulayQEag+AKJTyTSSQouypRE6pBlFVTA+qOWSPRaZ2H60hlg9UQfHSKuc6SNqFELBQYv3b
qKr1XTGn46nq+uI9SJ/621SrxYNVW9nv2/vlyt2LBQC7k3IHaeEWwOiaCKCWda4GdoOJlIEMORok
nZ3s6LteYilW1U9QKuS6sD45eeeHQLpR3coYZ7Gm1W1U/CaQEt0Aq8OP56aFsGrOHxoyN33Vl1Df
ZAs8QiRg453Q9MojQEMKF7BVi3StB5//jMk2R8dJO5VgrEw+6Hnafjb1NP0EO9p+nMGr7mz+a7uO
9wYFKp4dntnN66qtfsqNi/WIhYjBm8p14qOYivJB96bmfjA6cFv0Oe9vf9OrWw7aHIcOrCbKQeuv
+vepYzbNQsYU2Dx539c+2EMzFfIDUOzqVLlLkcINjqI/ti27LyV9ARNQ/2reQn6uvpjxbEt/iNUS
lIA7vJ3KGoOl2z/x2ncAwQZHhN49GIV1W/7zC+uFdhNvByZHihqHQjbeK7Q8xP9gdLdvHXPpdvb5
tQHZfHS+QIhzN27qAmnuiQknUy0Y9TrGT7aV6dscmqCBZKWdtoE+jmjQ3J7ktbMFAnGlitjkHX+b
d/9MUukdtTFbqQWqNJf3WM19wjNz+np7kCvPLSHw/x9kc73kVeI2M32vQHarQzyEtgVRPy+uSpQx
h/n/sowAZLF6o9NKtfH8u0VLx6tfYU6F8qxRHkkCxXRk/0vEEVvaa32yp7t/WWJY6zjQ1mAPwNXa
komUxdSUqkmJhlO9vG8Enopz3luhwIvnHnOjX5Q8mocKfPfdf19Y+BrQlyhwgIlYF/6fr+cN2ZI7
PcoIIIJhnRo4oQ55N75AoOt3NsrVOXIOeJZWM8mt4GcGSEKxufmD3ovn7qtWatH0NGcYStNYrgx0
sJCRCmMDQ6pA1+b4v7pJE0gRL8BeAGIGzHtbhczqtJgSl2RVR+0qjCWCC526VK8tcivH26t62RRl
LBgpWLgh64UP+uZGbOiV1Vg06cFi2/P8aI/ZNL9BsW2KA2QXWGQ8ygEzV2reKc/5bKJ93vUVSWwh
dQWEv6H8iEypDSdnSMSnRO3MPeHHa1cFgsB0bOmnk7lvrgpATCnmyREeTzF0skZL8QpZkv4Jw6Jf
0N2WnQDh2hOxUruQ/VHX+GhzpAYB5MSaKWEheg3PsTQ+jbi43UWiKE7u1DoHeOfDzt6+lppQI6Tt
wYcgz/Q2c6wcKzVGjaupWjpRfXbzOXkwO6+djwBTG3CfGcrpclwU4Yu0UoyHqc+nylcSYIo+mXJS
/x/2BYkoIEsyerLfLfsL4IFWs/vUIFHmWjmpsaUNIfDmNv8CoNnxwq51+uI4NMYynZI4hQBHVJ+x
PGNhfsm0Uh/JzcFH++qMnRGwdy3e27xXLnTuAV4R/Fmg+2x5q4OulGTLvUoZr8UtIo10jLFdGd4+
IuvFsolU+a+jdYqUAu7uW2db2qpixMYdI0+Sifu5XqxPpRBv1axVTv91JC5WdsDa/cftavsKe17U
dUPc2IgVTOUpjV00PyiUf8/asXp/e6jLXc5Q9KT4jOuI27cwAcBg9EZvB6XDg++mihqymbBiUKAf
SEWbwtmS885KXh0UZODa5wNAt5VuaBfTgSSJyxzP0kABw6YQTw3ADT0UrJ/S0pzvvVbd00e9vD8I
XKhjgCTjleSKO384CuxpDL118LZL4Z/yBqO+MqvWCWmf8uTUOOLdXtorsTVEVDr9K0BQWzs75wOi
VTWJnPpO0Em5fEzKhiY7YK/iPXzj/giCOHrWUPY7Zp1uPEezIz/0tdx7Li+4Kyt2kHr4asmzFgG3
eU6Cd+SEFp1NhNVoTo6y1qpTFWfziCgBzO7W1/TBeIiFM38b6kR/UyyrlpcVwSPy9cxu/6i17X6z
qqwZnq1yaj8j14CgZmLNsvb7UZl/ta3beqFXmO5Dalqd8QDFRPl4ezXXxTo/fUyDiinLCWj2ohOt
JdIcDJS2AkdrJ/Vkl1rq4v+n19TkE/z2QHrPcyi4wvJjLoy0DmpqFOb97V9xedNQLqD3SGkDhWaU
Ys4/aafbvRoZcAT1rIM4aWXp2x6NkZ244/KmWfPh/8fZefXGbaxh+BcRYC+3JHdXkiW5Jo59Q5zE
MXsnh+XXn2d85eUSSyg4FTDi2RlO+cpb4LRL8Bzlic0oKxaTjbK6ZqDOk1Z/akVTKKEpzZublTT6
4NHZHY0qGFmXlKKxNtsU99Ixj23PDDy8SrsnOkdT9rLqCB8Fjt2jR3h/CfeGowiF2AFyrVJm7noJ
UQCUpC6cQ9Yhdb/bbladxihJ/6r1Qw+Jna+FhLh0YYaqzT26KXkNmOZJQwuHJLpL/tEQ7vuzidOD
OGHnWpE65QTdbAz67JtrBfCxC6qSQVa1UQzcF+r8TFEvgeAzd6v9WKIm8f3+Eu7dLFdjysD19xhY
BwjiisrBkQMOFaiG5IQi0nweINt/orIZf14Xzc1wnJzmSzYn6jvRz9PX+79i50Ne/YjNvrGibjXF
wolcEKU85bjMYq3edOhkxUea8HtDobxP/xQ4A5npZiiwg31JTdEN4K90OnI3a/SkrC0XlDKvR7UB
+Zdtbhrwz8DviHhkjrhZ3IamYeMVDbgJRRTGpUkK44Np9atx8bSyzUMv1VGQtYd8nR50e4JQC6w2
Kt/csqEypwFDJi8GT2FutpUaxWZHX5q9m/f2D4ie5f9I2mfhZ4Y+HWXEe3uYA0L6DWaXushmMEHb
voJKwWAFojhiNapXbSLqTXK1D3R3GQ/4snvfE4c9xiIt5VnaLLEZp2kmtMwBmuIoWoiqgTv5Wqqm
ERBAUf/v/kb9VcTaflGHLiMFLvJV0CPXxwURQ8D5I0eUdJ3/NqdpHIJ2SEcwWkWhf07XdDF97ius
dmDTVBfRGZReKgCYxSCSj0o0ifD+b9pbAcwtiSMhLsDzkl/ktxO8oo4YJ+j8QuIxxz/KuBNBQzMd
WralXe4PtXcLIkfEUrObTW9Ll3JxCUgLaqBBmk3d94yq+lODbFtycK/LRdwsMmV/2V4liwRXu1nk
yFmw6KxAxiSWhec2lsnqDxR9EVoaFMPwO6VUv2f4fR+8lTunFQAesAVSNFlT2zwnZm0sJWGAG0yN
6VaIRiTtOSGuNM+44a2xvyw2LjK62sRfhm4uMPGeBkc7+BF7QRbXhQdjDy62JGJff852nesRrS8v
aKLMQZxbKNoadg6wYb8ZV+VTopRlGsy2E2PbDDIlRm/fWqfQSof0izqt679LUdTfwNiygKOt4QVt
jo4T+zjyGn3gqj0EM2fJmkelTSZgK0aDHW/WAfF8+9G0CFilBI+0wtx2RZQ0NXrRSuWf2fBC2v+Y
ThTq+sPOWu2g+Hx7BjAxYSQgG7Q4iaeuF62fjLkW0ZCEdAaGZydFhQatxIKnJKkONuftBcdQLjcb
ZHkHguJmc2qDkzdL3IEcFGN7yW0p1uwa1SVfcC8GqXEEgrk9c1RRZbBNtRRY6BaAo5BT4Y+UKUHl
oaIaY1bvu2N2BHK6XUDptSm9ekkTkfGQv+K3S6Rd06roB0giCmrLlIpzXnxKVK9GM3hv3hYMRRUA
Hr5MobYANW8WLjZoM43RGkRL14wjIBapUOIa9fn+fbU7KzkQywdWYwvPj4SBgbi3QHOK7OhclHUb
oNCnnvQGabP7Q91uC2T0fuW9sJ7ogxjXC5iN0CqzJFcCXS+Q8cs8azmlSrSAWHLel6r58/5wNzq0
pJ0qQGGCRerrUIs214SKwDHqZcD81pzrxKetgjTpEOHHiocAqphovKuDbAsm0H8hr3Xe6A+DpX5z
UV7FZsUxlsH3+s5qIT9l4/Q64RasX9BBw5bHX+sW75uDn3zbJaQLQOJFY172CrcF+ohAcqQhogRz
VNuf7W6eP+d1OvvtiCEhP02EsefUD3ZmPOmIJL/EKQql93/D7RUvKQJoEPF+kcZuEWXJYk0m1SXU
iCcbY8paItSTVj9nXVlTBmv0R4dr94T8dvZc9JCp7g+/07ZhfEpLzJ/4CGTy9S5xEszsgYEi0p+7
EgIGOyfIkMX/oRsKlg+ItPZ+GWf1t2TRuk+JuaZnyrriB54CHSh3Y7xYiead60KI6JR5GOnd/4G3
Ly+/D7ANCnLkjTedzF8luUx1FHp4nnsy8ygnL9ASXIqS8YLYxBJqfdkdDCpDtOvnnt6ZhlQ4n4Uj
tO3YFWnf4YuOJjJZlvU1auqa96kTod44Q7io9vo4pukSZIpIDgD3e/eD1K5AXZFGFSHr9edoIQOD
1yzQqNU0lA0y3Qm9MnKfDKs6Kp7sDCUb0wSq6G7J3Xc9lJLoabWYrCwkZ2I1Z8qBas31NIdT3ZVH
+2znqDEYERosTMx1vM0+w6E55T88GrHuLO63tKmHkDblGKrjomanQi/in6jmeNF5MtGmghFueX4y
V0eSTXuzlkKEsBmYPbf99aw9bc2xWINnig1dGgeeNmu4QSaR8653rfJyf/PuDcbmpZWEiA1Z+maw
une0aBzLOPSK0cHKT8Wwxxf4q4LGQ3D+CPWwN5y8yjjLEp+6bamIWlfbuoOt0XoTUBilqP8qVSC5
iFQMX98+M+4MgnvKbsQ4mySHEu4YewBfAsUkZy1Mp3zI+hQLjhlF0v8wFO0/qXUlEcb69ReL+qlB
4cqIgnjOPKwmViMO+kyU/yqZffRm7q0g/RcbHi+SVkh7XY8FqX0oMYWNAtOMxRhWEMq7C1rO2CKW
bjm8PVGiUguSGYE2QGjsk+vhcqPlg01KFOg4uL0k9pQHdYHIOJGxER8s4977rANElXg9SlSwhq4H
S3VEecY+jYLMpJLxjvdw+DOybOWz0WjVzzXK2x7FntZ8JVV1qJQjbIuTnOY2KNqs8z8jPgYRN2A8
o5hOMIFJjG3k70eU5n/c/+C7v1Ryk12Etrj1zc2xwddtSVAgkcembNAxKFy42ErUDKesdcxPRHCj
5sdr0rxvWjVZwgUVxpMyasJPo358tVKULVNMn7mh8U884f24PjiUMY4ABTtvN8eafwGbQ/ZnS1iK
e1TOqsUimIsd5dR7ufMM/8FDLGMyTpQ/zRAtQfydW9FbftFDGrm/UDsRHvxbhNc48KzUlgYQp+Xk
mRmAvqovx3M3KgLkO89iNM+v0EbeqsdFgAcalWcJrh/cwm2e0VkLdVuPqxOL4icdragAU3BCpL6Y
Ltr8dlEQOZwcCL8Oxt0+wuWq6v2kYoGYDUN67qifneA8JI/ejENBa+RNhdeBNX5ZRdF8jR2vekx6
YT92YnUO8gN5DDfhAKBKRIEpj4P4u8FVox0wInqtBIbQ1yfpd4tCrdk/3P+aO7uJJJ97m9CZg7rV
KCD2Ubw40pNwxL/xIV+T+IOSTR5SlGUTlAAFzwM/2l8GFMNSbXyrMwNfFxlOIh75VtEi31wPlaGM
rrEAusH5UDuXmHJgKa2hKNclZmi1luq7SI4chAU79y3cLfrdv2BqTPv6Thq0War6kLq2WuScQIfm
IUZ5zimaju+/nQgEMQIqn2AUOS3bUlHHJe5xEpNQW7s1DcB+2H+a7TQ/daaanHQvn5/NOV19ZIop
C0w5tIYhTo/0HnZmTMZvkzq7BJaUQK9nnPZei2KfHYfpOmmXoSagpHBS/D0SqB3d+DLD2+xbU6pq
AGGh169u1axTLKAcOvoJnLiifmzoI3/pbGW4VGlePIiyb/8q8sGTD2uFNTkE3keza2CKFFb0v7GF
Ej0P0E0OEp6dSwvOnsQ5yJ9EMe16ATpADqaRAaBQvPSn0YMuMeLEPdmlyC61188Hd+TeepPfkJlS
koUVsgmo19YEAdnoGLPMFa3fCe8R7ucWEkxCa/Q/zI2SJ8gr6r40ZzaDUVPtUawfGazuVTLX2Xv2
isx9rCv4tUFnDOvBgHvpG9UREOYWPS7ups12AlajlBaKHuFkJNpFDIZzcWC1hpEVXTAfeg8G1pYu
HsVjTADiNziOvu87oYU9smxPmYFWpYgbxPsm89v962xv4cljIC3R0yQk3TziGQ6qi5sbaVirtXvO
VvtrhyZb2I9RfPCJ5Ry32xy9YqI1rGUAsMtj8FuliKqiujoWlwg16fd2MpR/Dzj8UlCoh2ev0uyP
lgPb33OU4sObp0gDgwoYNB+++vYsR4ptRlFUxaFSIYs3zyv2AH0K694Q/yFSBEUPSIXmrCRHb1YT
2JE3Dk0bh7Wo1ouFOfs7O4G4lPfVkXjAzmtHfcrgaP5q+22r90uEGn8pZ+XGWvRiJLHxUtdr8vbU
CL1uKZlI+QVg7GZCsIOSorWWOKxSEWNK1Y1ee8om7Of7VD3qEuzcORxLPj8rSJdgG/oaYgClkxK5
ULm2nr1S8KIt1Zz6aeuJLowUczjY/XsjEjNIp1rJnN9ShvNqLvXK4Jpf2jq6OM3ahtAZfya2Eb8D
N3RE+9gbjqQPVQ1pb4Nt8fUR6GJ1Fa1jxWHftko4tJp54h4a/GRN3D/y3k3/w9eTWQSqB9ChID1c
j7ci5hP1tRmH9kSUm0dUYOwFx3osv/5DUgsKE9NTlUCQlH2zUaoWD0NhSruutlnDNKq7wClT62PE
4/T2aIQ98stTlysLSu/1rJx1gHJVGQXyxfrqx9GoPKgx/g8JfkFvr/NQXmIwaV0D1mIzVJumnlOt
ZhEuU9u/N/TSfsLVdnrOVmU6eCN2LmLaAjZJLXQA3qbNE1G2bgm2Ps1DPWnQDcgHJJjMtqtaPxdi
PlhC+bs3d7FkXEh7XPgHN0hLQ4zu6tAYC3NLbf8E1dK+6+NDfRP5jt6Mgn4VVW2EVW54eICaaEil
XR72EDwvS+Zil9EiZzWtLg5YsMp9p9NQYs3n8nPSOW81LiRUhvwnKWxy72tbv8SWz9l42ZSHi51M
F1CrH8coLb8gADo81nMWHeyVWxVP1AeoqpsOw5HwbQHQM72IwtDaLMzLjuDCHiKT2rAdTeEceeXL
QD3xQRkq5zSaafseDGH1uQeA9xxXppkGddka/zOtKf3n/uu386mp5mEmBVCCgt729dMq3euMss7C
NRUqmEQFekmSH1FZdh53thHdbWD0iExsW3bRQhA1YlnCp16AhwLdxw5TJylB32LN7cs8OfY7eyKi
cWenPSoE75wd6mhcBqRGVIO3oQWMkAWIRF6ERbFk/1aOEj/HU2s/pW51UFDbmyctc1BXFBKQJNlc
c/roiIoPDQKj6uwn8pL8kVhAPVGzN04Tev3PkTVkF4IA8+H+d9x5O3h/6dtolFsAoMk1+C18GvtE
bayMOdLHTH8OltWfpsUQeAxbbf8wltMRAmxvqlScKe8wA8j08s9/G3BIVhveEQjnfFTFmb6v8Pss
hR6XFDidZq37MRJr4+toXX/8D1OFo6YRlQJn2mLeSXZSlHhYZBORCB8Z6+mP3l2+L+o8X9zKcx7v
D7e3eygb0AUmt5Zcgs1EFyA/ZjYjDyCs6q+5s+KAcjN+XMmg/7w/1N5HlG7dhBoywtmqiDYVcoHV
qhahPlU2HLNK+181FOUHodFBNezCO0Bp3R5+qmyUZyBWUdDnAbueWtqtXS9yBa/DdM0DnHXq116s
R+qetwt4PcomzMA+L6/qAjWCTi+0P0RVUVvTquHDPNEyeOsCcsWAcuNF4UORLl9PSFO6pU+KVcJG
E+czSq3flbW2HzxQ6++KShzhdW9fMNmtp/FC9gZIeFs6NCdLa3M1rkJXGmXUJKm9n0NSe1XntUP5
Bd9i35pk7jbj/8hzlqfdQVxwu2X4CR61Afr4ACt/4fB+O4ZNhOWPiiBQCMLN7UO9Mpsv1tyPT5Hh
KZcChZo3CzRikSNFM2TvBcrHNkoVlUmfxWVElW7aKW9S7bK6iUcDyjySQtjbOQyGaTKNbyAYcvK/
Ta43m476TluFiM8M9JnpV7zAvOtGv4gs7wDrsXcYUDuQyQx+WiRO14OBBBvc2JsQRDQhvNIPqnx8
VtOjMEA+AddRj5yRjOO4vWjbbU5DjpQi2j2ofaVtb1KbsoVf2MKmPb3qYWbM3nlZ9OLU6MNycZOI
bn+kR//ePya3dzevAH08AAwUKm90l1QnT9za1ctQ1MLzjYlMqgIK8ogpfRZE5rw8sumXUF1KcVCE
3duuUhGb4IqkAwjP9SLjG786UcNdMOTu8mply8/C0kXpIzNqBxifTKf7M5Up03a10UGQEjs8/oDr
rsfLCjDKscp4qrP+mLTVHP26mqrnORmcACHmxh+TITmgiu4tr8Sg/DK7g7a8GbRGnKQthrQKPZOu
UB8RTiGJgOBKaeUv46jllzz10j81ZYzfXv91EA2QOsOoQsly7PV8q7QZaBEhDKs0YxIYStW/Lgne
QANKUWFRWXVg29lykCbvcIJ4jOm00w1hS1EPvR5VqdzGFh4imRRnUUyqPKUwg7Swje9cEfFwigGQ
VI8KyqGD3zkRVkI4ZXfgkYUUW+0n/QjcJLfR5rMDB8EoTTKUAfxtl4EgcMxUtPxWq9P8NnfWJ2T1
0a7Sh+jn/R22O3nPpPeHUAPMmy2E22ri3jLxNQmL3J7CJivzxk8QLmh8IlkeVCsVz/WUrF9BnBOF
kTCKj4sVj5fWzLzg4Mfs3C6yt8PL59F9wOj0+kss+VBSRkPLunQSBBSHtfwm5K+YtSh9cHGQJup2
y0cLBZKw9vT83NnmEatk5yKVGQ7wZIpcMm66/g3aECFZrvAbQAtMGCIIXNL7+uHtM8U/iYF+Gcci
XXc9CrdlqUQ5aX5M8Ke+tIk1vZju4qFb0OWsM3FyUvsWgWj3rNhp8mdUZN2E9IpJnnn/t+yEAbSa
pZ8HCw8XYrPoc6YsGLjHebhqffM0Trr7kGvl9FTVQMQUIzKe6kEUAUoP4x8zXOWD6+Z2s4NMpCFM
Q4QQgHLO9UosqYlRtUDOal1KsNBYAgazoSS+GJUuvD/T2+v0F6mEzgsOUSjPyT///UEuxmZOsdUN
QPJ5MHm15k/R5EsYtXP5qODa8tWcbbV4+66mnoMCBkRoUnb+7/WwQ91pM6YNHn4pg/7Qw+0Jcwjp
L5C3phBDV6621dY/w694WCa3fqfNfXnwG26+MQtry7YaLydgkF/iXr/NXCn6vhgMbQoWLQVWlqeA
QtEDqAv4UkJxfM1drU9JvaQDhfpurk6UX4vHN64+v4E2Na1L0hAS2s2HnhTgFTrYHiQIrPgpX4b6
4phtdkoyxfk4jYXne8uhmerNi/1rUPqyiB9ImcFN+tNr/RCLpkHIUKkbtE6S8SFqzPHUL+VXJY7E
5f4cb8skcjyptAOtEFTFNoSHoS0MpJ0nhDVL78+6sJunzkv6p2Zdl9BADeph8OzpiYDB+dCNWfQR
H1TrYRy88bmeVeN7Gw+LdfDxbx50WU8EWEeLXsYtW1Ak10mO2mI3AS1V3HNVNzpW8tUQmF0x+5aX
T0HuIEqmC2xY7y/HzdmWIyP/8Ks+Q7C+2fkWrp/eCEIgGAovPrVd24XQ57NgcbojDOPuJGWBVnry
yDGvD1lJh9jEXE8Ejt0pr8gvqj5kXu2hK7PmPHmecu70tvNVur0HMfHuyAwp83mi/K3wjGevleI1
TNK1BLS9bm61lwrU2N+LvtaXWnO7j5hYdhHm7qpxEPXvLbD8tmAU6OfyllzPWu+bobNrxiZ+EV1Q
p4bxz7hkdK9r08uPOn039ydJKQ8ETmGQdgAnbk4w0gpz1c8wKdyyKS+rSABiphjrfp6mfrrURtl+
dJYRk8z7u2h3WGITMg/a9DdymmjIG1435wIKbbleImOyH/Rqxsw1W9OT98uopUy7g62781URdkQH
GDQCMKztjQn+mkTSRsSwz7sMu+VuDLGuN/wWWhasAhH9MJwpfhzWTJzvT3fnm0IjQc/2l1ILvPDr
b0qLXBMwCNCxrdTqEcZ//t41puJfrdH0g627cztSy+U9hL0iO0SbQ5MvrTEQ7YqAEBBtGoHtEjYb
Tf9cjIb5UtVx98f9ue19SuRyKfwS30pg6/XcdD1GD6dvBW6YiXmKs6V4LAwPPQ216k5pF6EYOKfV
W5lebNtfaAdKYNwQ2zuZ+9jVgPELkFjJfI6QmXuamj5+B+M7+Q/fjk4sLB00ZmnebCo4KstpcxBF
0CGDekmzTn1xp64MUneMvt1fyl9rdZUlyGlBJ7Op1NIq3Valh97C3MGJRaBk2vh+VPIM1CxvihVA
avUSH2HFtDsvpjbafqt40TcvFvmnwvSiyc/ibISB1ubQUCJDX0JENosPhqIrVlBNauI8DUXveKFS
ROZfHiH5S1YV8fcWzX8cAAe6DP5CGfjNYDLqsQShnDj4njxUm+tMy/tGTYTHVTpm5vNoDP2l90R+
6jWvfwcs/Khr/8uiYrOGUlJZbgp50rdYS1tb4tVoCTk70BQu1iB4x/9L0ayw/KyIpvhpHab8m8NK
rg+iKsvyY9YuxRRSPEVUc3Si9IMrotLzLb1C2oMS7LB8nYt5RsfCQsrYX8dVfC6ENh1EzTsnFxyJ
5FByfrmJNytFG7awk0iZAxI2OOc40cU/utFqcaZMvST20fJInYNE4SYz4uuwr6nRkysSs8vf9FsQ
qeE31k29hmVaszQfY8/7e9Br/WBb7w2ClSsVeakgQK3lepCyX1Nt6HVChqQY/aQybcgwVX66f3h2
7iGqnuDbQDIAatoCzdamcVN1UIhFNbE+8EnFo7kOUj0gXh7WEg3zPPG8gydl52I3aOBQDpRuvaQD
11PLzGXwypU4LO+66qdY1mQ9R4pj0G9AAe4g6NubISA6tG3YJ0S/myqOKtbeyGIi/qZJsU0rF7P5
OCA897VD+hHdi6w7u11sf7y/rjuvJvVkMO00lFEM3aK9sn7Spho6STDX6jAEcWWnH7MF+UeBOS8S
Z4WVP6tmnr4Uw6QcfNO95QXFB3wRQi8Vvs32BK2XapXH5SG7gqexW9T4Qs+jXyUhUJkOHpW9fcoG
lSx7cPw39IxK9WYwS8kcOFVlf+Ob67qvZvZRxXFvUtJ5FmYM8F7Y2dd7ZvW8trPoxwe44S2YLTf9
OzE3xhNiG0g63v94e2NJ2XeHHi+1zW2TfuZ1VpcRmPNIjSu0kplwp9fU7jnLu/4/nAWpLs/DRazj
bKU7KiQjwTViQNBpqIdHbI9godP7tKhadnASdr4U6RiXNt1bib3cHLtxWid0SDkJhooAed+Y0bu8
6pqD/bBzIVNAxBEEPp2E3clf8dvlaJjVYJTLxO5rEzoZU6M5dA+tofQtkdTt01LY9kHwf1u7w6kP
PDARKgqG1MI3jwClk5YnyRXorDWpcuJ0q/9CmTJf0HFafuLlB75Cy/oGlIU3l2qYp3F5UVul12HD
1YhNvXn/yOwXoom8WQksr5cgKWOAVlXG1U0Zxc/mxQEbMNaXCT2Ug6nvbFWQW7x8JF0Uxrek5Gya
9Yw6h8DSt7YvVj/Yf4xtZkCVy4uDoXauNIsqnUlnk8MO5OJ6VjZlt7EbsSQCwm+evbH8MWjW9Ko4
+vzeWnP1wW3xLUBj1/jw5uWkQy0FQ7AUlHIe1wOnA8sYGczRspbkNS4ag3AinZrCV0tjORDZ2FtQ
8hmpKM+jgTLh9WCjAy15XJBaqJw+/yPPID+rimE9A9PNHu/Pa+ekSF07glbKMuDTNkOZrWU3KoYE
cDSV6XXpNf38Cz3as8NDo5uOcGk7LyHjObJhhTAsaNDrqeWe3nuNZqFxW43iHFMh8xXR/mFrifHg
FN78WKmHvlvy5G3iSq41vh3hEqaJW+CpragImKZiDBbLzEs/pkfY++bi2a8xmh6NXxui/Frwz9p+
3LT1F93N6yPfxp1PSrUN6AgnBVKnIzf2bzfS6EUa1D3WObby8p/EVPJPi+otL7Y7pEeB+94aU/Si
x0lvFfmnzRrbneWmsZmQ12Fg/jgas3WCIiVeMly5Qyk2B6C7ONIL31vk3wfdbKRBy7Q1tkmAGrvC
MWx1lsdijWEZJ7mDa3mWvlPs6kdJ8ivV3v7DC0YjlH4rnWuEaW5S2Vy1+kSOjriPGdaT1pyh2ys4
xVb9+f6J2fuSsD7oSpA187RsvmRnxjG1JFZ3TsTyoFXkXQUslHDIbO1gqF8Emu3OlWpa9KzhCNwE
HHj+VN2A+mDgCLs/rV2TvVsVPXvXaUn+vXbQLvC9rG0/taMeWNn4MDal3fql2aVwGArrIoN3IujV
/oETwpqRc4/W/5IRTdX7ayI/7vZ3QsWTjCPJ57Q3b587r7oNjBvtu6VSfjhzMus+rsDtp76B/o32
iPb5/oA7HwG2BFcWH4Kl2YYRYMarIc84TjDTsKp0i/6lpKZ8drp4/fofhoLbJKFJtGS2BgbGRL2v
E+qIYnWnfDKqHBxUvpTcW60wDhLJneeNxwXkPqtIgLRNuWkXtGVlLWPQuuhPKwYNx55z/mWsMgVF
zKp5aABT+t2MQd/9We7EZYxMVCZVeKhfbuIyfekpeFvzGBSGrTxgf2oHHgSCg31yK+UEKIKagoR7
eJL1K6+u367BtiHTWE02tFLq5ZPd5R8cp51OkxsrJzNWok+T8DJ/VuE7xY2J1KNTHXk37W4d6VEl
1TVlBfX6J3iLYfYsBK+Byqk1Y9cMFZcUF9zgEt5f1N2hZI0fSQ0I3FsrrD5WoUllLrvUW9wH3ARy
NDxz7cyt8mZwglxY2vSwiKSA9hZJ46pxkaw0BQOvcaJTKigXDYkeX+JkGIOB/Blp8fqISnPLy/w1
KsBoxA2lw+Rm16yJrZZJZYyBQEv9vJZOfkJ2cH11UaN7oHnsLOemNttz7mYG9op1UQPGjcRzpBbT
2dCz6SKUCWU+Jx6TUwGOI6xAFxwJy+68hzIwlx0n/oeDdf3F286Ns7jQOFV9LN6P6ZLxTNTeE7zA
7DNCjF5o02l8uP/td95DunwkVERwnKctWsREJwEoFdusG2fxCN+k+5Zn6/Kirmt2EWOZW74ejdFz
1iEjoCSjfuQjvjdrTplErRvUObfv1JwNlHUSoh5Dmd1L0bvzuy4mx4vNdAxbBa+NVVeKA0zO3jUi
9wFKBdSk2IvXS50Oeq/XlOcDYdXuS4xfiT/G05FbyN65oudOtUjeJNQnr0eZTb1BOJzLymzb/qQ1
VfVPW/b/Rlk7HCSSt2JaEsVFtkHHQyq0bAEIY8SegZg3Bk0fuT7iksr7phr+su2hetWVuKJ3aeqh
GisLWq8VmH217nGFb83nKi+Tb/f31O68JUZQFsrov2xCj1pMich1+TxY0XA2BuVvVGfFFxog9UEv
Ymfz8ARZKG1QaQWEvDkyVZ/rxObREORercZ+X43KY6VnvemjYb6+T7va+IjJxRGYbGeCEkVPDRCP
G8RwNhNcM28U9dqOwUx57rsWta4/W4P9fi7nQ/b73hTRlAexSr0Z0YJNzJIg6x9xD5P5jKp5bppk
/gMxEwoT+mSPkuTqhE5b9ZE/Df2A8RXKh+c8ddpH8OfVxTPrZfbdKsvMkzBH79FL6UCFsVIrp8lq
5/+w5YHXQZuT2Hoydzmb3x7OptC6Jp08zJATirCFl6RhkUXZsy26I27U3kcwuS+ocv1q0ss//22o
WVnqUWkbFqaFNJfOTfR3MjbpO9upnYNttnNdyBxXRgRs6hv5rS5NlTJmOLomrJjX2+VJiwb9y/1j
sxOdAnWQCsOA2YHvyT//bULtMuGMOWIkPaj6gtjvVHrPBbD5b808uK+Zknc/7w+4t4IkX5JhRtAE
s/h6QHOxummpDU4PunAPpjl80RQFr5u0P5Ji250aFUL4PNg7U2TZjJQUTdtOjIS+GsEh5LUgjSP0
igp1fhyzKjl41faqXDI6lHEwFQOcHa4HXBIz1p2WtaTDEgF4VJOvMwqWT4YpcG7ogNaccHZQ/1JH
y3jOx0h5VXh9H0TejurbK1zE/gSrkl5EOrb5rH07dQJPR7QNp659X0SlEbY42Se+PWZHfsZ7X9QF
m01sDicDQf7raQOaN0hpWeemjJMyQHvAeuprhBN9Q8nnT/e3z97NRI2Amj2gFfDumyLXrHSFstK8
CmqEoL6l+Zj/1QJK+VjD2RrCyV6Xytfpwh28LnuH0dNQgJdlAxiYm09rOj1/s2UOQTlH+MgOeXRW
xlo935/cTlwkTdmAvjA9ugObs2Gko2OnHaNk3jCF0ZSpPnQ+iMhLaQUQTPPnaCjS56nGnTqyxFEd
Zn94GhNk77QZt9G/Es9KhLQXd0EJM7qarQbS22KcjHUYHldnWJ8Gyxgu3uwp9GnN6OD83H5aQJ2c
GgJ1QHY3QibdNLfZYAInyLV1/TaLwj1FqPVlYT17VIbLyJkUX9SOenAF3u5fsh3+TTmYqAw87/X+
rVy7rqskmQJMdijRLKX6obe7953FUb3/fX9FRNe1ABqGnEoSLJCEVPquh1qUYjaynvoIlrWddZpQ
sfigpdit+snS5d/UztYvke4o3+c1q97TxtSfvDRL3ska+F+NJpRnpG/dz5UaHUnt7S0+rQfkR0nH
ZH3s+peBIamM3IlGSiURbJ9exXCpw+65xoGqTzCIdC0/7dcjxNftluMwU1qVUDtukK0B7YC5tWPi
+RV4Xl62fr26CyD13u6/gTnU7ACZhexiiEZ8T1a0Ms+5sWJGdf+r3L4T/AbkpiiQcVveNMjWsm8c
2HAiSGrRXnq1EK9pPDR/6jSuv9CnebOMhyxy8s9BzwN3BwX/eqlXJ6l1N6XMO5WUnTA4ysOkw9kM
ZIt9cKR2tjYzAt8B6ovdtkXojKglO13B313wHAdtImLwLK6NVFN1RJDZHQpxNHj35HZU6K9npWRD
ZbcmpSDVS15rVzoqlZ5WvbP18dCOcHcsrinwQOgRE7pcj6ULp4irhtSaSonWvZutqfEe6hxTe9Wr
lj/fvD1g5kpGKSBo+rWbk5EkXqoKj8GaFg+EKDFfM2ON0jCZnDLUlik/oiDfvjWo6VHOIsjEp5PH
4Hp2vAKpgRkxhU0AHK+wHEF4N9wE96e1c+Dlhpd6AnQ1AWdcj2J2uWINM+nEgijwHCYuuhd+k7T5
wzI73pfU7vRT1kT1Ubt/d3Y2mAbiE2L2m2J/rNsLRtZcNJHiToGX1ukFDId6BLPc2yNcsZTsuNTA
O8rf8Vtgq47QcagcU+AxOlC0PSDeEtmPIKX0Ft5fyt2h5N+GpqeM/zZD5U0RZRNdqcBo1DggStKe
SiH+McfKPaiB7tQI0aqjS0LCzUkjYL+elYI+hCwiclm4fRt0Zl//qKvVDYvWzB/rVbGfzcH8FItJ
+ztL0/UrzkhHZLy9D0iQwplA9YL7eTNbVLGtwUOpL0hgUQWxva5nlLqzgzXdeRho8dFBcNBeozG1
OeI4opV1V5QgOJdk5RmYokdhLeXJqN3xZWi9HrO+gTosqt2X1vCOHIb2PinIUVrDYNApb2/iPaPp
jMQSNGvGNc3Os5K3IboAtFbteTi9ffcA3AQ0L2MPnqDrT9ons+KWVY0JdZVZQd8uWSgs7P5ms30z
pZC/neiDPhA0dO6zzaeLBzrPrQroD9X1/m9V9M0fXpKVjwnQsIOdurOA7A5Ibya2LtCVNtdLuQxm
pawNfTaykNAsk/akzM7kl1Pvvf39RmXNJjhHfZQ7bbNVJjUSyKNQTVRXXoBUHwT62lL/1qXeFgdN
jonM/U+2U/mStB/UShBcA9i4xTN0pVUIVb6rVYatmV8Wa219GJVp0k51P7f/2IOZDoDHx8qC9pc5
H9vS0aBX9pHzfs6xDTnFdqWN/zv4WTtHE7AqDDxP8uJpVlxvpWy2YsV2uR2Kam7PymTn7XkcJlzZ
uDSaf20LOEkAATHR/+yTyX7JsWQag6xIqlczw+HgebYSh+ZgUaqfB2POm4NwZOdQy7oJovD0OIhH
NqcKoZzZUtOM6glg6NCmQBSgC2+evDZ/n7a4LPJMaQ9iaUcK4IZ50GDZ25K6bmLZROXXAGJ7vTq1
Y5GR20y4SfCeBYeuvEtj7f+cncmS3DazhZ8IEZwJbsmaerZasiR7w7AsmTMJkuD49Pej7kZVXdEV
+u3wyrZQADFknjx5zjdj8MwbSO+1keyN6QLdipaC4OKc5UGZiJYkjb2HXXzTAHvCukkjd52nG/fk
lWd8SxZZ1q13F0LE+aRsoq0UoSeCybRdHlSXLISxnYR6kdnJsbUWnLdbUPT3d9r2p17kMbjvODyu
PHjkDBcxkQ+o2tPgNqJGlk3RZM3lX57b1DcILVe2C6P4GyeQi5EGjfO5YU9k5qMDocXEIHdXrdp6
SPvC/ifIc/8gtJMeEK3ydlmQWGFj9M7r+5P8yQG8nKUZcLPAxthwuIsNk42BU9JUP0Z6xAH7ZMU0
5ET2EscLjXZmGkdxS2PM3h+UcPZx2ug5xHWi/5HT2Uu/7WD83dZpe2zwIDqMcZzeTSi//tmLIvP2
STE5/cGeUkuEWZn24EMT1+g+a3pPHRbQMPoI3XIq731X1PvSToLmxvzeZqOEEBvHfYMbgFMu4YYC
ty/tERlhYxZ8ztR4DGJvK+Bu6WggAipTFSZRy0I7UgUTy9yuOvTyv1aZ96HW6N+5+sP7S/5mN287
ClW1n33+BFMXr0bujkVGyRAoKVncB40aVBEarTQeEnCng68lrdQEfLc0NrYPefahfw5LCYxoBnD9
UhpU+fiQlTwcUbIEAbl50B+cHqLrGi8+hNCiv/F+vLkffh4cyCSMBU3i8tBWwFYKLXMA69YPjqod
p1MZD1WkpTXfCPOvDUW72iYgIom5L8kfJLc5xHSKFZt18067TkcyMSx4T5u3WNfb7X25ilABqOuR
AG4k0PPjOtSW22fVSLuW7OKGVi3t/FMVZvyFpsx+h1cmqop5Pj8Py+rciDauDo366UZxgYpwWTq3
3anJDWfiA65eiu6t5YRS5eNRzlPyOG/S1VXblWE/q9/2I+JT0mDPP6C+zPvijipEj8lJD4M4p3Eu
1KW1og3uTfu47G5JO1/bpRbMUPozURCi9/x8fQu7c3M3WDSul30ZAiQuuzlAgrNy3XK3jp51o753
dTwgXY/RCMIvK2ogkXxkygCRYQhjX+Vw21vHwQhHYrVJke9WO//V8cgIWUt6RLiPzudHxJXP05pt
Fu/F9KqHNtjRFdncdV4CwaRbbjmBvK3Q8+1sH1YOzBzymcsFtUTTAodXREAadY2DITClOaSCnqbI
Hnz3pcq9Su7swB94dwKRvDSGo6c/jHRYWf88naaw7u1ahrIYJBYINa2a/EvrI/337m9nJNuPRez+
p6kv+fDF6pB7ziY6FdRNeO73wSzz5zgjayaxLb++fwu/zTIZC+IQCTrq3iSaFyc5mbK6WpWgciIM
8ZUzq74Wzuqc/GExv+mupgPWrDqqXlwCr46Q6w/T6AZ5I167th9IqtkNwC+I5lzkuvFCH0KObHpk
lPG6K9JseXK05X0x4iz7qqRRfn5/2tfGw58FdvLmIYSK1vn+Q7qxpJmtA/4e7OFljguN1v069rje
xHmx05m6RUN4E0axzlxYNAvaIK5AnecjtkmhTL9ruTH7RnyiDdL8kKbxjSjq2rRQNoXjyRfditbn
g+DXsq6Tr3Q0BYt337fVx7yHguYWggRgHq3T+6t47cH5dbjt5/yCu5gmfFJDNjpCub/apZkVRCmy
rru+z739+0NdnRmAx8ZWsqleXkQLcqhGv6IAHQnZLY9gksaHhnD8qyKea0KxcAWHvz8iaMCmQMGF
CF3mfHJGHHgxebyOpGynUyB1H4JReGGduN7eglZ44wi8bZ1jhyCuSOQHZ4QM92KK9LO57mzzpqbj
bKd7V/f2BwtMxztQ5e4+iknpHOu0ds72mDIv2Z4IJ/FDt6v1n5jWLX6I7oRZRikFePeO64OO+dqy
xjRsSuXZYWaU5h952kOEckuruMvxenPC0a7y75ODh3A4Il1p3fhu17YIOBl3GHr+mxj7+Sr2fBiv
cVnFwF+xjQbOPWi7MI4B5eYbicq1LQJmC5RjoLIIGnE+lC9r5dcuJa16LpZ9N1buNwCyIpo8V6AC
bN3KcK9NbWvsobLNPUIGeD5eaqx2ZsYr41mAm7UY7EgjE3J0nPjWXrw2FMIrkOdQwKPH+WIoMykd
QEdKvH4ZZ+gzT+1jviw0wvR1diOfvRJeASqQS9LUDKn0spI+usIbnSUdogGD8x8xavZNqJxljDxD
tPdwL6v9pIxmN7lDm9w4clemSc4OId6mWsLZu7gju14WWaNqMAOrUqHXuvpUQJMMfXMqDu+f7qtD
bSxBeOEUoy49Xnxz6ey2JtjIsuS/UTf2wVLDSDlqym+MtH2bi1CZLmZca6h8IYt5CS+qIqUd2+CB
TWrR7POt899x1S1TgGvzcbk3gFF5zd6kGdy/AZ3ZzEe7aJeGadtNX1ttTSO5piq//f7i8YxRt4V1
Bjnq4jstQW+4WMYNERp3WSSGqb8v8Ud4Rtzb/PP9obY/6s3qbd2J3CH0I1y2Sc9YJnp5CbxiBthE
WlYTHO11HA5FMbkR+tMm0PT02yjjJk0MxEg8AiJBKnV+spHw7VY1MCjclvhx4BlA+HayDktMn+kI
8exG4nZtkqRs5DLs/S2vOR/PSmly8ZGZigZPt/vJGaZX3MCdE9vJr+mj6pq7DP3dG4nUlftyU+fm
TuGB24qT56Ous9O7AHG8N23n78t6kncBwjNYPKOoBxF13L//Ka9tUSonFKF4voEFL3ZNkWdJg6x0
HzXDWu8LfzBOjZj+hch9q6BwZT3p2KbgiosRGOBlw/tWZdC9L3reOVjNaaysL4VTIv7eGAatAr7R
CSw/teX8/f4Mr9ydm/bt1j/E6JTazleUyzRuuy3Gmzt73slcuKE5l81TUznrZh5gh3njphRwqvZG
/vZW4gW1U9LS7RkC4nnjaNBhjhN0AwanXqeb14IW6BbEYZxe9AgCjQuKHfm5UR3yQTc7a+30hz6Y
ELtHP/pftRjdPhF58z9gLVxJ/Cw0Abbn5GI9lD3bg9uQMEN/mfbCba27xLbjsA70cuclrnF8f/3f
srK2VQj4myCKJoXLKNHuZArmDDZgCmD6qBcNAVJhVZk8iXFYX82l7p3DkAfJPfhsY+4mUYx55Kil
+2+UI7HD+z/oypbn93CqUa/dQoTt3/8aILeZTCyD35POA+Gjql2cX62/gCr+h/h40wygRL6Zy8I5
OB/Jhs0N1pIDGCBakR7XluwyXHxbQ+l0q/Q5D+zyFu39ygVCVRLQgMZ44uPL4rVvVq6iSa6PaJRt
D+OA99CyaS9XPFSva4kw2vureXU83tCtEMOzfdn0iPCmlyzS6iN/bry/tZ5VpEVpUfBIqCnM1W8r
8bObNpFD4GjEQd6wcKVO26HUbo/EixOHztQbkQ3Wc7S0+F+G4jIP8GHZOhcunzmx+mXqtmZPZ5JN
CTRvs6d5Cb47wZS8/v4iEh4jGM8jB869LfIvW9KK13LqsEdHZMBLT26PcCNu1F+F1+MqpckF3h/u
2gngItx60iFmwuM4Hy5Dt3HpySuiOXGHkO6aIHKaTIfedBOeuxJo8ak2hgMBEHJAF0dg6AKXfuYU
QFk6PXbPmXlC3b27cdNe24Qb2RJGF+wpXpjzCak1wxPPpOJn1Zb90grsSywIZaGvGiOkqlvfiMev
3mnEj3DB4fhvvannAwaZ2+el5JTRzFJzhwAKZo0O9qIzs91aTMNh0VLsaHmrN40VLxysqj8mne/c
+CXXZr61ZCHZRlEZ3t75D9Gyo1vC4v02ZV1E7Yo3uaX8LpypSu3aFnXs97fOte+J/QVHj4XG9ezi
e2YUenWW8T3bMjEPReK7URcE3h/vj3Jtg250NEwB0aQg6DufVUZuYUpd6KjD/3wPHPZdyaR9VbA8
bqzftehgK4ZiJbpZHl7ySoEVu8m2ibc89KejDHP7v+Kpax6BOyrAp2x9CArEZIgdko/vz/HqSnLo
uTo31tZlLdabC8SFNThNOlbml7rJFFwO+mDeH2X7HhehOqnw1uJD/oHUxkU8qUdYTp4CoqGbQJyo
/Wd/ZXatkIec5r099SgCIPh0MqrRiMx5yG4EX1c/5Ma1+//hL3XiOzVlXhUwycpWHpXv2f0D8YYu
os0tO70/06tf0qPUQqiOUNVPAZ9f7lDTSoVlCnZmR+6wa8zEOLJH0aqUOcFNvNoR1bbuoOV6qw/n
6hlkjsTRm53wZdoq8mxYmT/e4CLJIagtxs5JDTdKifCipaUN/3+Y6TYafMLt/r7ITHK33fqyGK+p
0vI5SKv4uIxb66esyrnYx70jXvN10K+rKZsbT8dPCsPlhiKQg7AJYA8NavvivyyzpzWkBZkAL1Jq
We6m1h5N9OrW4jPMB8O6IwP1EVyzRPrHlA+pxztdFvtyTGOkJPAE8iKdt0ZAowNkyDAugr4J53k2
prBvfUvsF6c3vsh8nDp82UfbubF21zakBwa58RYREb9s4hGLZfc5BqMR6v3DnojcTMPZWBE2U+ji
/3a3CsHKr6Nd3JZLk5t1bm17Evmtw1wWBmXmrMrus9V3buFR17Yh6T/KE1gsYi118QhO8N76KQBt
sHS7RmRh1clAHzWS5dIcgl6lNy7pa1cLX5TOGB53HsOLnZCsVV4tgqItBGnxYKMRaYSOtywG3ZzL
qKIWFbxpN5hD+jkvXfnvvDj0tL5/FK5dorTYbegzlHm67M93Y5GlqfCKDmCsTI2HVXXuR8+rbvWv
viUi8B1J4zYCL81Y9LyfD2Px9fK4lzQ9NOlaHDP8T78n3YQKvmDnI/vrxZ+qGp8ktJfLapeZZfrD
j2WbUSzC6BKEMKGMMs1z9SRqO9Y79HPHJZyEvQ6h7Kr1bzUoXUXSrpQf5r2IURXz3DkNLWFW6jnr
LZNO8rKty90kdfvbzBz2BjVUsA6gI3TSLwJCv1VFV22dkfNQeS+jjBWtukZx0Nq48d5eOX8861uf
GEVbWp62D/rL9dGuLX47ClSlaF0nRNDCPRFixaGVw4p+f2+8FSjYmJ64f/LNwMTeNFOjJkogI8n8
gzjP68hXiu7dFXmUv7PcEh8oruZ+mOTIr97RLzS4H7VqPPawm0xVmLkepgbrkptPEhCsC3NDDdlj
13fTh35hKQ8qwRH6Rm56BSTZIgJIzlvZjT6F8+VZYQUvfQ7Q68AZOGSLq/ZSWHXkrVb/fWlSlYWq
ajz3xq14LZ5FGQE0b6vhb/SP83GVX3ptlpJqd3bpPIt+cnfUN9IqbIBFaBNGFJrO/mksIlnQEj8u
Igi9TjZ7jvgtc5ArW4Rk0gKqAXjb7KHPfwv8dr36a9BGyELY37J0tPZmK+G79uNS3HpLryw43eEQ
9ni7aVy8pBhJAeRgypG3NG7rR1loOxr7MTmQ8iFzWVrV33iZDze+8pUZMigYN/cJEeBlYRWLJ7Rd
uhUK7dQiTz4M1p0zGAb23vp/KPVsDsogATzXgPfbo/HreUPdzepl10e9M1Z7qSihjuVs7dFGvYWr
XFvK7VRDSYaA8obcuko5u1VJljdaCELAeymjnqalo6egCCu0Bh98J70Ve11bym0JyRbIn2lpPJ/f
OkkvsTAlQweyNSMnz/XB0T5cgKzXNwLMq0MR4PEXr8GbftByMjJ3zOo+SisrPSZBbR91oKZdPdS3
6H3XCABUVelPoR2GRoRLmnmWGQ2Vf6CHOuOkFbQJR9R/0v1sLZjYlOhKukODwXSm5l0QUCE3pqK/
kTr8lLS8CPVAPaDf/RQrgy96vraOrww1IsIabXrr7aHhs34CqEj+XDvlI/BfSO5JVYgyOcl+pLdx
NpRSYaV1Kbmx/OTBN2dqfUB93t1Ud4TlHVpff75/zV8Je3AkJxD9WcsHZT3/lWPaNsiCWF0kUVKm
npOue3uw/+w7s7yPAze5AdBf2QV0yWFoArJHTHBJLW2MBdKKB/4EO6fE0Ttu6LKMk0elVuPWA7Yt
8MUH2NriEALZ2sCxlD+fGsHeGNszKINq59jb24s/7Chy2wh9jW19mmvs2EMzjjG0thdxzPFDrkJP
uOLw20tM29wWI9D1gOnGxUZQ4Dd+NgOvGOOCITEO97vUypa9GwzdQ1O3yef3x7u6xvDlthYcg7LE
xaWlDBKEeSUpt4PBg1KGBSAwh74fgQR+Ox4hlwls7i0UG7g/LoLmZl5MS3s2JkZJGZwwFcHny0yN
Q9XqWwbHb2e1DcUgm74gWM3FRu0xh8e62euiwajng0t3cGiM8XAo45u9YG/PBFA7JBCqjrykUNXO
N87S+oUTN8mGJ64omTtjekcRPN2vntWGlAXau/c/2E8o9HynsoCbiChB01bk2eb+yzOD+KrfUCFj
boD5dlSP0m0OoyAVD0fOyEteO9CvsbctCGBc7Tw0hRPgHeDIpEdifiJ1sCccNMLYr6tij1KUfZ9X
8fg9l5V1iONMF7tuns1H1g4nQ4Ue8x8JCh7p/v2JXLl4QSl5vOBVU9onvz6fSNyIxTMK0UWF40w/
APCruwadu7u6oucs9IXW+2IWwbHFxvcukLHxBbi9S26c/Gvfb3MV2Xqd2SqX3eMZmk5FmxZcMsKz
9iLxxcHoB/c4xpaFn/1Nw4Ur8R8yE+B6kBpp+CHoOp920KW2LbZbDR9x96meJ9AEW+fipErMKsv8
kHrO9Fhw80U6mf2dZt+a7k35o7chBD8D4T0Lujlzv+yfcBbcUwfNE2snzoS5jD8c5zIdEavuidxB
Hk+Fk9+C+a8sNtEmVGwAQOoml7IwisRoLnu3i4JO0vXjN8tjbGf98xQUxUDr94i68Pu77C1UhVgj
/EpaaDkyb4KWyTfqJt6c09pSwAVojSUqJwtZ85a6VyaEi0/dZOz80Wo/vT/yFjtfnNNNmwZTE2on
JmHh+XcGDpzVpADglnR2IlU3+ZNcbwsxXB2Gnir+Jq1AFOZ8mHboizWegy4ynBZZidhbmjvZL0uo
Y6voQ40wWroXSBvukwXYNc9E/mmqMnNnBEX6QcuxbA5dnKaHNbXljbvq2uemH3eDyyGdUt45/22i
R6fSyjhba95Yn2yH9pdu8ouDn8By2ZkxGN/u/UW/tqs3hSeaQ1BcwlvxfMQ29gxQMkYUhq73Veo4
Uaql/6KDAv05wfPtgo7dGPTaNH8d9CKld9tmrTwjpdw+FB7FibzdBYLIwfFi62WM599Wh2NFtzCM
UudmPnqZ2BvGlE9JgbOEtwTLHeSyLmzjTuwxKVrDwZ+nPaClc8T6+ZYD+JuZUoeg/QYUCCyU2Pxi
pirzF48CP70wIvP7k+N0CSIYmwUG4n6lURzrdU5u2bdsO/jsIJGXEhCRxNElCf3rAleP1zQvF6pn
0UB3dXW0Brt/dLvYfKg9M76lCvfmOG2D0QKzqXuAvf4M1H95XZe+0MpqGjLgZLVeqmG2DkFb+5/e
36ZvbiVGoRkeAZ8NQX9b2jHoYCKgg2AzjemHTFEggGqpQLD9NSSOoEESBHPXN8utluS3RAmG5h4E
wSNFdRGjOz8hm5Bk0wggsqWT5j+D1aQ/iGq9BSFUqAGEYvZmOG1n37HuXj+jeZQEYTKr4DnOO3fZ
qxKzTKjgcff6/pK8Obnb7+JFAFyEtsTan/8uX1bmLDSaVl2uAztqVWwe/GnMdslIzNb1ygUKMXFJ
eH/YK98bbWRqmfQQkAZeRlP+xnwONqq5V8XFl7qWqQlW6NykP1+ZHrjHVnQGOYWktp2sX/YV0Wfb
sRkYZzbyY+mksghNOWd2NLWL/BPcmKROiGH89v78ruy0rSJs0X+DnxkthefjFggO0qbCuGtCkbbu
O32QWeOETWqu+2A1A7yupBOCSd6imL9dWUR7SdtAKbYI/LJQ3M5QoHh7ULrN/eHJjMXysc10fwPf
eXsjETwS6cOvIaB4Ew0Pab4wcbL3Pk+CKO9H54Q73j/rqsdTOoPzvr+cbz8jbDE2CyQudK5h658v
Jw6hwWA7lPMz+pjLCGOd/lBYOjnlthu/xu5k3XciV7+bCG8cNdCQn1aA7NOLd7RSI5mpC59rRY/t
kDTVvGsqO4uyYlY3zsPby5ahuJE2zhJ58CW1UTujm2cSHs2AzPe3tJnj73Nemi858O+X/2Ett+6L
nxAksdL5WgoznVhqCpYuItr+n5WVJOneSzKSldooJh/iX5kd8eOpb1kaXp0kAehWS0F9/rKqtwi7
7YB/OYxGGx+V5xQPsqr8ow04e2PDvD1/JIbw/TjzMAwJ+M8niWqaK4QFsENXvzwqh6a/Y9Ct49G2
W/nDT4xGhsvi+k9OnXo3KsJvMyz2DU1q20Y1KAFckqKIRPC4F5y5pOusIqykoQvqRkOLwn+i1i+Z
403VIVnH7pMr6/W/ALIKAsLlMJsf3//WVy4DQNENNiR22K7a82UQcVpMc0wdtaj6ClscGksjs6yl
fWO5r42Dngjtf1uW8caWPTFhksLLZk85VfeQWKI9LFZ2S/r52qXz6yjbr/jlMgfBz0eFbg5ErKGg
YxeHW9nH0MEbrfQBje/xx/vL97YJf2O+w1z4CSxT1bHPR2wAAEWNqGZECdr6hAemk+7i0vKfa4rs
f43cwfcANiaSuXKy75Ad0Y9lYGevVVxX935q00T3/i+6ugSoHeDcQGrDjXjxgxByyIqNzNEUZf/Z
E015vxS++VcrK38nsYy+BXlfO7PEQBtUBb8J5ZHzAd1BV51eAcbiQmSniWr2LlZLsd9klW6kLVeH
2kBHSCrcTm8qQ9pfJ09CEWvpCzusfl3eQTTQu9yc3NP7y3jteqDYSdshuBgY9MW58Cox5DqRPUCV
X/o7V+bDD53Gg0ZV2tnkYnFLNrrMONBskR/fH/vKNH92cnJHkKTB2T1f0XXroKjR+IhG1CqfhqU1
PiSTT+cojTOH94dCW/fKyQS3IhQg+CQ9uwQ2nR5PjLaDM+9j2dQ9iLmQGCW31GxxgrGb1y4VTDPx
Ums9duYwfKIFfgbFlp3QoZP6RXYwodJ+FIUn/lmWOf7YdHHshWgTVOZuMeJ22vWyNYMQN81lOS6m
m4y7rPQz46gGV31vO9tRh64b9L9eXc9z2K2dl4b9mPUfFoPmtCjzlPNdtnPx3dRz3pzwAnLKsO3V
/Ae2MkMTgqRtQXpul/8S05ufa9l1HjUCJb9OvT/2x2Vt8q+bj24D29jpPTpX4+I1c2zi1s7Clwqb
+T7NQ9qFjac+HwN1AnKlqYqQExZGbqzd93HsvPK59ACiYJOSnRO14uwVYHId7+Yy67wjvpyop9g4
1R7SYJXZKQ7igNxe1v64Q9uyTqOlWfpyTx2lXneiMbP5gEBIeQpUOQGrKSHtsKqWNvnQjUnzFbps
8k/d1cNXvDjdBrJGpXraPlHf2znj6j5hRYt9Jt2+4zPYkCl2Ih6GORKBNZsPcV4pJ+SSyP+tXZ2K
J+mn5it8shbzrcyPP5qdItAckFhCkTItIZ/3Ru3nryMmMPlejtD5wtKtly+0AaRZaFl6WPhP2vzz
Oq+jTUaEMquL7ghI2Zj2T/UqcPdYzZrfNLhmPG/dVdmPoPYTrNPo3U8iZy7m/kVp2gFRAENB65Ag
nAXWKDLrWeD9kt2j8FY/Z74fM9M0KO4TV1TuoZJs/4gHyvnajHn6z0Qj7FcIiAEu5ij7G9QD8uVY
8aDa+8x0qQ2Uc46KXOwkZMFlnVMnqLEjfHIMZ5n2SeO3iENm5lyHSdrhsQqpdqmOWtm4ddVJ/GWs
VtOFaoA4zq6bzNw5+EMTlDTm1Kp4QpbAhPRQjel9axoQ15iFeUi0mzr3wpmBuCEIOUXY21WqQjki
w3JyR98QOz30Fr6qYEH3Io3lDySScLlSKWgRC6qD6Y62khxTnMTw/3GmoHUPXkz7T1jimiRDy0Qa
+3WY62I5ZkE5y7t6cc18h1pl4x7tOOYPE2Je7icncwWCEXnzQVpt84InstJhaXT9Yx6n9us0ZQb6
6kM1/e15lPoja4IJfMSNqywg5GnPvTdlHNtQk0gxsaaHxn9Ye7mamPS4PSy2TDLN0h/n8s7wkFN9
INau7dDHQeTVFYlAL9JIdHMol65F7GRo438Hz1+Kk9PG+t8mtuovs4tVA2z3yQEYw2+4OSzJYv6X
5l7+uBhzxlXkpe0YOrPf0U/vJ44f1m0XfOwTwXZtlhYsjTUuTjN7kYZLbyg/xIlC0nomJbifUQz2
jzgGk0nWjVX/1+fUN6CDjxr9AQxni1AMbX/n+6Xthh2Bd30ogaPAa9KyGk5T6ce7AHq+sy9SGVt3
cBOaYjsU47/AxPYQTuB1rwHWGnI3dtV0l7hy+rMbBazbxSniv7yZrbKrcXLt7sZkTn+Qbi9/uU7r
tbuxsideysWdkfTnSxs7JQNRRaUcglftjVO9t5K0SO5Euk4zkpgCHSOrVm2yt+VkmDvbHYw1hI/h
GKfCpsi9110Rt2HT0BYdTQvS2/vOrAVOnKux4h4cq0TueqOpjbCr0xx2vNEM+XOaDmi999mwjLul
qKvxlMX5HD8EdTN195lBt3+Y+vgiRomex/GukaLEHUr3IHrLjGLFSSyzakM/NcT8d5olc/mJDNf5
bsopxWREpV3zBIPBAkov1qZbP/T8nGkv7QVADN35uXo0W9ufj7iYJ/KBxUeg3ltgnosoaMtcvyxy
trOHeBVjvG8Rimu+e/boVV+TtKy5E5elFQk+2J5E8+HouV3gf/OypJffEnPRVgbsOnYLap7I4/pf
rMJFWjOc3HUQH1vHzYMfC+Gi2sliqTtxNNJ4NkXoLjEF0HA2rZ4uK6FkoRb6bLtpMaLGKLziiIR+
n/6DRLJRhtpe5fpdmOPYuhibeKo9xYmLTvdDLAPurMjMAm180vNgzp+hJcZIh5mNOT2jm5jp78Vg
pdYX4eR9+SB4VewILcYk/q+zcZQfDkpuDJ4j+dGSf4A5a01P85wuTkteEEC0DvvKFE2+60Acmx9Z
sFp1jR66boaPKJ1nzUMxT61PaU+u+Hd3lU6+otrmGortYwzJcz61ysHcL5mbxwTEHoLNULm9/Ula
6N0CxDvDCIl0slX+KkqvL5J9YxV2znvV6lgqdBmgn35k3Qx7Bx3J6l8k9ctEhGuPuiVyNauTOEtE
euk245fSpvFpnxu1XFQ0A0jPWbgkcopP2it0+qyrYFQ/qmzdVCInm63/7LTT4h5MzgZEHAP9WxRv
DBCb/Aclkz7pdqONJfddSgad7KzYq55Ha9b61GGv11Cqd0b1IBsUZpMwqNDrsSOvVU38ghSgQmLQ
9NfFkWGtpgApnzx1Bup0TlPqJ2ddVPCUlr6fhEs19DHEH3tBMCrErTTwPlV9xkeBmyamogj1HAzq
OBdBPp+KanCsUyPd3rkrmtmlQ9xogvygPOhxoVNuwWwj7LKO1moYjASjgSBJv0t/HZNnBcfRCle3
QoEuacfFCY1hQDWqFyn1Rctelpd+k+HYrXFJYKpKu8EcypoULhYo1FaHYW5sJ2onFK9aTEx1Fuyw
E6yojxeZadBhXePvUePstL2Sa5zusB5DTN41h/IFBjgizetg5p9TDfM7akbtiqMNo/ElqL3EDq1G
BMNuHC39xVhNPYYlvYB4dRjJdEeNDjnpuvNnalYZzjO7rPDsl6Wc+69U86c1GhxhdiG5UDzf1yrw
lh0tLQM8j6y1sj2aF0gbeb4u4Z/FFv+9MZXJt8pFYiVSwZjUp8Vdy0esRqt8Z8+qedDCNNKnmB6A
Zb+Ocfoycu+xcFBq/3Q3al0arlbhSR4s6n+RrtuSaoTP/xtV+UBw4Oc+LLMxBVON8g5BPgSAsKEI
a6Pvjb9V0VeU43TQqZBQUbZhEPvKPuCkNwZHiQCGG059reTO1w03c6dadKhbc+gxHjCGRX9SlZ7a
Y5ZV6/SN0NFyQip8Zf4jFVMOYwSrhOkY97SDzc/JlNrFYU3WaRXhFNRT+1XWpTb8w4p9toXWW+x2
+7b3pnLfmkkgvpljZ/ylOvr3LUTv2+XOmLpJhh78a85Vlmf+3sCpXoQL7TwVdR9p6Ye6d/OTEbtZ
fT/i2yZDE3W04YNpTIZB/O0uapcYcb3uPTK67mHR8zIf57m1NIGtP1Rs9Vw7O3zyMNA1qwBw1qvm
lSYac5wQS3bleoe/U7rugqZ2zf2YdcRlIdl0lzxzGZvFszV5afEh07VZvywN+kD73G66hv4pOX9E
sC8uTzD1/LusLVMVqThT69HJANkeA77j0SlXl73hEPXuEROdiw+Nt9j2PlWtvO9zsf7wFTTHud3i
0rrM6ufCrbovJdZcfei3BiFKO1NwgKg7VV4o7Qwyqr/a5TdOjf7m0oNhhFa7Ku9RrVoN+8aovP88
OST93vamtrq3i8b/bxydPt0lXJ6PTYfE2y7xCmjbFQFuFZluU2a7uQ2qjxPXxKvTt5oGR6iDvNNV
VsfP+BXYXdgPBUovaABb6Q51E+t1VlnehITHzR9rxet216cWL62q8zW+5x3uUDJMa6JY3SWb+pi/
8COkm7bzU4DB2FOhNhGprhNjEXKltk2UirbG/CKr+r+lqooP3OVypchdV5/nogDU4ySkH2Pl8ocO
Hi2Z0Qyjl8hsFEu3n/IMibAxwWZw7+mF4XsUk0+0HEx+SGmZXruiCOp61/WCdAxttiDqW7ekFXqO
jQ9plrs5YZWJZ52WffOQzKNRfQGe6/+J47aBdTiaqrvnTPpHMUA9+stLyySl3l3leYh3SPx5HPOx
DSHZrf0uSMrOCAnwsr+11+qDaINahdYI4/3T6slqfeyd/+PovJbkZJYg/ERE4M0tZsx6p5W5IbTS
L6BpoLEN/fTnm3MrbezOYKqrMrMyldVkoMDLcif3VX1tXmL4wCwNInr16lhfFp8q0IkhWU9jNG3y
Lmwic20n7tbbUMb1g7NRGYtjco1zx6tZ9lfQjqFL/ZFMkQe9mnE+xz4Uwqkde6IerKQJRxqHZfOK
JSLp/sfs6rb/4Wg77FOs2HrxqTsrTDLLDL5IW9GPWJT0XlIicRqX35Ul0Xcw+YjGzzq9qijbE/o7
8GuXBhczCdecNiF1fFdPXttmnart6QemmkecVlFT/nCprXhuyGr75oul/mm3Rn+PjT9+jkfUPx2d
Mr+ht4S8xpSOPW02nuTc7YKtO5dD3X+L6qUEAm24eD1+P8tva408nXoTEm8djvHnWIfJdqmWOfmK
y8XM56AqN/8tmYQfFOPh+n9Ky9nDPBF9EF8p45TUoKFTnUwrnYcgGoaHOqSpSjkoYlSuo7Lfto6B
/YL9jeM91Xpa5osm/pwiE5VD/yhns7YX7SvhfOvMqqaX1qHffVBbs59FtwuFYGCz7riT+x/fjJs6
+9ag+5eOxtR78Fd//VcjzZzySbISnPrxzYusjYd5yNZBkIG3BAhfHutGsnTuYJfoPJdubLU4zAXx
X9vekw9JrtxyBcxo3FQL2duPK8FRV920cZkHlh9v5232SlqxJZDnzut1dWkGu3mxtk7v92HvLvoy
x055qoFklodei+Aabs4QZJV2jX3fcXWIG7+57WF97/RXyNdQXKve8z68apQ0F97SoqifYu+7YxsC
1ZYB4Da1FpDE29aPBCOYPbflryNETdnKZqgYCDT9sepyFATT8IwKZZduMbqOekM36vUZZ6Z1P07j
JHIdeYQm+CN/OMXOY/rP7aySrq1cGh89tGxWWtvF/xnse9td3UnhVVSGk3fHioeIso3Z13vZ5zU+
TW4Ul+fAdK5Mp8mIpdgIWdTp1vEw5VRQihv93/7H8eumz4dxs+w0ruLmv0FMR1WsYbjfNRoftz2V
TuWBHRPZuj/IoRym1F8XoCKvaQIOlEH0w8k+kFScGfIWnCdjy9R6SJ2exCHid+LhyQ2sdr+QmwKS
ZmP3TjFhLWu6ZSvLe9eI4P4QXWSnNli18yqGeTQnQC83OG1Q69+9PXGPbBTYdp5skILqzhX9YnK0
txiRlG4j/utLLPFTDAMt58xr7TrnjR6lu+w+TrBXvzJHcy+O/ZZYwz6Wn8oFs2RmQKuOs5h7NF5G
r47O6+GxQEnVcVitwDkpOFXlWo8ZKn7HPGKuuS1Fnwzu+rlY9ImF4eMU9Kzsr1doKIZsU15bg78x
6PCOJlWAmZkNdjLzp8e0saLovXLKPkqbuurqtBpWkJa4rkbWjdq+tDIXG/znxiLDPm1Z156e/fqI
Lq0txZSDWzkvFHH5A5FD7afu7vdfteV3d/HqIsK1usZur0rTJ2LWGOgwF63x3wQ7U7/4tLc0iZZ8
+rMAo/iJBYj30fH2bWfpjqMs8MUJvvfJ0Yyp5+npcfE5nP7pxfa/YXDtzAVKfPG0VltsmEhCsB8g
tOMXiz4+iaHb7taZFq7dPFgTFyutt0Ff1eDNA9aYrvO6ita2LvVEBNtDABuw5jg8h/c92ydtPvRN
ok7o2by3uLOmBN2xK6Y0DK1yYuj7/701OrH+gtIp9W5iR83PkU+yZTGufqUL359jma+TM78HFIn/
zEanmmEq1gVXT87bN3vC5bxQKN+TIua4caj+8faws5vIk897cm73RFrfhr5dv4wb6SFfZO2NJ8fX
8rau5ZvnZVSzvG5sOi4p56f32TmBqfK4W+vy4h1++WrcYed1si16ZG3ZYz5sNSZKuISypVPPNVsF
3rJXe7qaZfS4rRW3bS1N9IyiGeyQx2dxUzkiZMkP5JUXvWFWk7oKuXyx97Y95X7L0grd2Nrj3tAO
x+8Nwa3KRCl1mzbR0AAbdkv9hjF92WLCRQN9wYEYHKcN5vZ1USy1nUBrp48paJGWIUZcpow9JvjN
pp7iv8w2+zWymB9TsAR17hoX7CFZ5LB+LYk7zqdhtj113wfVZP02ZAb+S6ZmKbNZ1v5DOUn1NwYY
bgtxaP/bupbN1bhlJQtahqBJA12TMxsDIf7zWsCzol4nzK+ncda4U/QlbHzK3W/Xt2lwd3NaWGDa
ckOluPo007Jgs9D/SMphh7Crrfkz8fr9bQ85euQBTpSN1eR8DEe9+XfdruTrfujSfgtpCtaTZWvI
zYNdgekM4zk/S7YTZEpp7Z8tw/BY+OPUX2NIQDfbDT3kY7B35qwxAWROMI7sCrcWy3cX7fN8xZ5V
Pik5l30aVcGynR1rlpd4H9zmrrsJSBhygm4A7JIDrRNnBJvRpe7+HoDpB5Dz1LnZtni087rUrFt1
oVnK/HDj/XtMWKtM2zjyXqywqZkH99h+HImhXIrITfbf9KZSZPbC6JZH9Pgyw9Jo/6GSMnjB2VB0
56qN/G9T7APWbWEoDNkPRwIMPMTi97o1t1vtmqAIrb3/eaM96kyZXvhsC67mtfc7Rjg8LLDeNXZZ
b+lsqvGFFVdSSzsdrbwIqotOsfZL/bSFY1IhpTBLYcQazk9rbNExVfHYPtLWHE0+N4275XsUaidN
gM4/hoows892bDsuE7FI87vNAPYT49fYZMojfflJHc364GMIE/A2sFwuKHnK99KWvIx/coBmOx/H
pJ7YGAsNbACxGs9eE/LAATarVLji1kxXehzOVT/PBa0ccjvX6wi+dXHufl9QlPX3QdWUl5kT5X0w
vfswuLf4MjdeBxTCXVKaVyupXVZyiHVKd/BMjIdsS7mP1WoFX4CDgboyxwePZhzC6qLNyJol21/e
L2Ty7VdJxQLFZsft4XBkM6Q0XPOn9BppweFY+jHUg8WrTzAHTsPH6HuZ38XNnMdlZQs2KzreT17V
RBeRxXcBeN2jhyOuIr9wMBtH3Exu8rMTBOATR7LKEZ3CHNspiJNvpW4dmw81BXQW43GgIygtDz5m
tnSJub1vnKxylKpSUA9eHiYtMFB6Tkx/I484FtoHiIxrIA5lg6EaV1wAqbd3zmjLydsDuWoR1mZr
HkJn5tzZ6dvGJxDKQzxsQ8L4g++wq66dU9VeHgj3eC6F6X6JMWJVZguIUfViohCf/Flw2fCma6ys
VYs0j3vndd+3gA7sU3bh8ltuTRC8Sc+bCRVcgtV5iEmEvTt2v9kKTVIMb1TpNT5Yah/+lW1SOSmk
2VA/1srWj8s8w6PMU7L+cKsmEiCQmOmRAm+idGLB5F6FwLV519X701CKbX2ftqWJCwwkpj71vUrB
3BBHc1ftbS2/JUfirrfbGuLXr/Xw04vGrr5uTMJW4eHg/zHu+8YTS7xP8uVNgHHkK9nVp9Yy/s4y
Kh+66fANTPEU3Mt8HfZ1yMPdK9Vl7PZov5dx278ePKDHnadU+S0m587/6IcuGrMaCnr/GSox3eE6
iADG2F5nZd3k7uBz25SQLUnNX+iX+CpUFIkVP5sjVnIpgYmtSz9bnvUoGzQIjzco8XcovHDHIiKk
LdnU7Jr86O1J53oLtqOwLOH98tZltlLHSvo5LfdtbE6jhk3Lje9Nn0A6iXVZ2mP6cnrojCflddPf
cLHF8yI3j809pK1utrgHi52ts2uVRU0yvkLEs6kVVXVyPXAOcz/aoIFMcjwstXLsLaLk+w6L1l5A
lPftIW7C+V12sGZfs7+uIlPOMlDow+7IJVPAwfzHAJ5uZg+DezfhfbpUG5HfD41RgQJ2ZLHweuDQ
LT/mup6alCZmrCF4DHDqzICXZG29eQ1XMToAs8P2SQfa718TvQz/SA/3ScVC4EU17SpruizwhOpC
WilfiHN/5tIgIwsuyE+iIxumoLkcVukPeYK71Y1CKst7KJ+AeaDpk0csdMIGvVkisEJIxvGf5zNx
5F4/k/oamjU0ty2U4ZVFnP15FHLaM4XhYckJqki9CKGoQL8pqmtexYN7uSm/8P9X0dq8QLniVwZp
Xv6xmdgx6egiC3Z3CSeTxaEzPTVEdU5p7TTmN/QvFCHBoUGZ4kZKp4KelJ71ZkB5P4Tb4F1m1Yrv
YZxQOTphqj9zN5RdwczND2uEvRjhsptnUrWCnp9EF5d/TdhN//nNSLOtW6ehT++DVx+3x/FpxDRl
Pc3KswraSas+jc3YL6/BptXFob8zoI8yGNK6ZmI6gb0H6sx3iVygr+549zaU0m8j8/d43nZtfSZy
OTAb2sbEOePlPapri0f8nLZ2vb/EsC6iWFwzoLRuykPjVWIYWUCTFpuAM4c6aObZOX54xz5CJib9
znAaS5YBdqLF98xEu/221nv0ex1rR2Tm/89HzxKIzHeE1XDgRjst/uRu8sOeTO3AZMzyT++U2EEP
1sBqZ93Z4XmLZ9Hk/ErxXo3W6LwnPUEjqXZnOZ+SafRmzISiA4Rn9aARWnLYwhN0mS+A+W0WIzQy
LZMGQ6n6O+gnXBHJEtunU6wa387baqiOxxLbzWfjHUhxKE72v36O5INE7L2epS1Ij2vDPSwEJeUG
RXajRLPCa14nLFtlatKuwJvMA8JS6xI/tEGsrKunnEEURAL16pHRs1pT5n0Gea8L2xw2b1d3SRtD
P7uMpnDVsbsNxcYhAIBcWQBz+Mr9njyvhfWN+0UVde+OTCqrq7q039T+E9eFmXNv9+QZ2WdlKK+d
31ySphLznQ+/yXVwbg+sVHuVhxWt1zVAfdtkXqTBx+ahxLEIHAUXAjzFeh9vNTcc8MSokz1thzoh
T40DCiWJZ3jprZ7Nn0KOq3oa2wY+Em1JHacMJuon/bM4UgZ1GaZOREuW9+hR3/qGrNt7oSOmIGsO
yHPAgts7sYTTTbnpIy0egmBUXZFUZQyAEuzVfZJY7fFgEQL5MMyajahpcaHw/L1mg3+uxnW4cEzZ
3wa3s/8L3IOIivqmUAXJGTqSwKXT8rxZ5d5m//fXKubKm0/l1vb9z72XNPFbG9hP81J16N/3nnVb
350c8FXrmKc0Zm/7SCPiZK44hcAs+DqQfopms35vG186p2Ut4bJob9Z7qGxdn2fHh7YzTsVPVzM6
nOuOiNdCXO8vKjU4QE8wnMf2VkFGzZnsqpV/KDe4eM9ghXh0kWhO9Mwab1ybrLuUOUtfk6MNogya
rR1vnh3mbWsR9ecVG0HxRdZsYFwbPKE+R/jJO22WY8gGuPqKlmnV8nSo3rJSyTBxC7Vw1LcOXOWz
N4fBQk3fJApbHMolL5sZCyK2yMV4Z0FQv4+0Tf43psFZvfjePkb/gbvXyASiBvKmAxDac6lrB4wH
LSJdb6WHr3adZsWe7czOGvss5bXsBM5x89H6zdVz9vnI0XFSq2HNy+NfaBl+cGMIekepIenXvdl4
KeIfm9FoTJJTE9dBRD3tDvcipWrfRTU2v6oVHhmvlqFCsOAkm2Gzsxf/wWk4EAwGLq6hnO/xfDqM
WtwcrAAhBP04skW4qhBfz2RJ7vtjIhgvIgQEhVQXoCnaBqW+mBRoBUwcyT8DvNmW7g0oVOF0zmbu
j7b1ioN8941FF3fMA0Tv6sqssc6FrNgsyMkiDO9c/6Y+2GpqeYb84uCEC+odplwFvZ3JwTfT83Bg
DgE2Rs5cOihK2yjRHFy2daBex1PYv6DmGf1X2+U+/QqVkeayUsvjdLa3OnwXsXIjNs0EFPaOW0v9
BO9BrYNZBoRzZ99NWPXFaC2tgLl4W0PZA7N0jgZ5k94nzBFHf7eIavoMNWX/u/QbyQh6O/M5370j
W5Nl/kDqX7bFzRKrzrnM6vuo12h9bHrbFVdQFlj/7v9fxdix9LnB9DqvVeMhNtiVEd8PddRj2nY7
O3eJqgSeu00jPJawjbruOy3PTWrdxpk7lli7zBiv/PCBMniyEId02U7sR39yOp+jKuI/f486CDSo
emx/hMPe/LWPWlQpohP7a5ijsL4vp5GcOci7cDk5h1Ifejq6/2IlJ1Pg6iT0g1q7NSHXLB7xCfVq
bHnNijPwnePM1b/OmuM6wzsaI0eWGe03ZiD05wt4d8W1Z8ja3BgllgichfN7pqRnPUEnusASrvqz
Io36WFDSa76AcMI89kdgyMn3LTefkr7Sv1Q0D+9E1SeIlMxcyRP51C66groJ827Anh4XkXHElMh2
JvQDZkwWwvN8UzcPs4zcPRUtXlu5V82A9yPQ5INBCICy6NiDf2O0YfOL9fr4jRy3CXOSKT7eu1A5
TsrZ48Fct9gpPhhFScwjs4SElAIPl4/jNAPxz+NuRYXC0VL/Wrfe9rNNTKv9CP3ujIXfY91WuFYp
n+O5d3eQKskpVs6r2V5DbYVhPk2HHu/EbtEyTO3kP4altx4FVldLnZtdJHZBeVN2WscBWTQjdE0x
xGoy+VIjcbvhs8dDH89OeNqOzfFZhRrVUfSWCEN4vkN+WhvyQCCClWveahSAr2UTJRTsVYX3JX3C
e+n5CL68BNnqBk7Dwkk5hvqUJFP0TBsy/ITw8qaneG7FZbHdXV+GkV+NOYZsnxx/2PAwG5V6tvo2
+hcaSZcA4Rr3J3h4/3mi9f0JWTAEKfsxCGwwAscodFR7FKdBjQDiWvogTFaFpfV/rVebIxWoQ2BH
tdrbnC4T6ctsoEBUN/tNMY79ZuMYi5tXYFcihvCwGZlSdDf0oLZC+l0QdMt5TZLOQicqIWuKPugq
FGDQ+W8jy0ZBtmhv/lselLF7sSDPyEtHOluubpMko6xYaazLqnle572bPpoWvd+DRQLfx01UatLY
P8wlBFWefzLOzl9QtZ33tMhy73JUM2VQWHSuD2aAR80cbZmHZt53P0UPkQRpDb6/PmAMNb3XQUCW
GE8yJehYAsofkbzqaTAhUaXoLw6ZbvrofoXdGrR3nGfBly7X5unAQOcjmccQt/EjQO2OXKL9hr//
Vma+DeKKksmOX8D4/eWxDjl4UjXVCV59a7j9NY0PJI9DT2Uu0q3bx8MWDSopuHyAjWlGDhGPMr6j
SffqvHZgQPIjrLoPvRGIfUIRPdnPot6oPMyS09/+2MVzN5UWj2RPtc+WUrYnZyGRBQIRJPb70XfL
nG4WWc7o4cvjadBGT3+CwezPq+tt8ZnmvnSKpVy2BA2jlfwyqg0YCPH7B1VCVeT8iTy0gkW7ecP5
lpXBflrn1bR+OknqjFKk53vhVfsCe4DNXbaFjfesrGD9zbGrDzJjvGEv3MUZvlfCtOiPZvw9L31i
79WdatcZxnPskidHraGfHWUMtYwRmHQvVbL035i9OyjpvameKQJjlNdofL/UEYmf3lYBxt/Ase9+
N9Yfohy8KKvAjPjOePfwMLZtfCpjciaKyNjVN2nXA26RC5Ij1EOyrBDJDRTUap/HN6iPJC01wcEo
SWcP8GlG1Ur7ENc/5NrIuWjjRH2UTUlRQDEQvCCORcjl8P1euzlIAkpFJbp0nUZ/flw7q/oJwEro
rt00A8aiiaLMhlU733m+2Y9sHxpcHTHM2/8D1WNxE8t+I7NVQHAXWKJhHuuMYTLdZpHIfmtXObjI
1Xanxjjd6p5M0no/VvYr3LstdvQdQ5vLmcapsp1d33jmtQX8+i3iY7cytUZMFYyZVXhq1i36NDhG
i6e9MW7FBCv7n8FhRWuxh1wSamxjmEqaebCL6IgWgJ9aivUi1mRghbbyqitYtOhPvROK+9BDeQwn
LjlS5XGA8hsj3d/W7ifWuZKy4usko/soAJktnlI9qdzUscffOVz3xzF7Mjyj69cXlyHgNu5P40us
Lbcu5iDgyYwRYf3EJQ5YVFdej3Rc1m/NFFVVNq5r8KcLIxRHHdF835yud96b1tosVHIh5j46IVo2
GyNaj5PVLcHPaFvkn6Zxtk88Mtg+DwcuL32aZUCwRLKlaxCZfxtSk/XshqPF1Nav3oNEM/ijQcU3
njQ0ToS640Y7Q8qt7DKSna0QeNO1Nb2vjgxxVkVb3Ct5v5SR7rNpdsU3v/ScI9O4yVhn090of7J/
ttcObRTcSRnJTxQ8/oAaweFCuU0YQBkzR7w0wVIR5dok+vdmC6oNDk7xQ2mjsDzpQ8c6Bautfpbt
aqOitQIHtylPdkdqCZh3mkdspVTVKFGAkXY/OoSMSLMWR5I35A84zsw3X50LAOlMlXdmF9RQVK8l
jzXi8sYCqJinPkbS4oc9Hter517q1bH7y+gE+3MIpSGyBbFPlOKdsosUo5lputmJRFtaBQeki+0D
vL5EbWm9IZdClFHNi/i2bXB0fboxtd7hlND26Kt0g+iZhW5GJlpFiCNL+WesrP0jX6YoGfmFFXI6
9A+DSQdExEtaT6U6Af5PEIbJUfvMElu1/UrwoPoj/DL6Dz1QdO9NAUCyo+nr0ek0YZLHyVovReXt
rnuOuAYfUdK4foEIbr2uuOUsTyRttX/0aNX2E2KMYLubh12uz7Wj4lf4zqHP1Da5L0LjQXa3DU73
q0f0jeTKt8mO6yy9PhFgGOq0Xb3mAZHJMhIA31mfMIQ1umOE6pmrQk4KV3fydVBW9KVxzk3+IDb0
lpNAde7DZ2rxiGAe8FGtfvJ32GJgJQ9lWTGxUkr0h9sOTRZvi29d2mMTBv3qYfq7YCn3/dzNTtfl
E+pC/wEypHxZY/j/0z71Chjeq0r7tM8Cct8ax5bYAq8BDmJqfbfRv8oTg0V4mo7a3k+3LBI2RIyK
NxRrK8RiC+nWF3uMFORtG9f9ZzUP2/MaxpU6reU6QhCE01iySWjDpreB74MEbJY3YSDoBveVRvqX
2nMyYPYvqT6fuvfb6Qtbd865oxuFlRtkbe2jFx/9+BZ0jd5TW9EsINzfWidd233Nw5Eh9xaA0zhp
uMBo4/6N7uLEem0EE6MC+VTFt3RPRHH2ibQUlz2IdTnuq36j1OMIgTRsGrrqb8NidEjTDTxzz3Ph
Fb3uqYUQsMpFdzxyhGP+Lg9ct4PxS7sxO0floCc/C1lYB/SJt7Xm1Bjb8ZuzuMA6DKqwi/q2a4CU
fFy6M5F1Q3spSbx+q8jebR8mv1l7emqh79G4qM8DE/X7Q1aeA2DVUNbskZVIKKlD707uezp2Cksl
kf8Yr9ruz4uz6v6ihsY+8n6hEwZpAghOHVKROLDZnruMATJuFoy9FmHW4LRfDEU+y0WTo+fCadC+
IMWvyVlFaVnfB9KCE6qjWvAkxN7+2PX4uBUI0frCbsJhYNyNFR9F7tNPfz7Q+6itG66Jq2CVeSLg
wzV3Y36dVYUQc5K+ekwUp0VaWUcdpghHp/I53pwGwVB5+MlLnRBzU7QruQSP0cYslBHekXjXRVZd
T7sRyi2v95BptEW89ADdPAxnJtj1NVh99GmVz8J16pSxO10pW/PCqDYM/8URwBai+2WhkJsk7rMA
NVN5Cgg0Qnci7cG5rqATpD7EVJKNJLCPqZHt3yiCJysIS+PljcZ5/WEBs3tUQwa+FBVmdZwGpGYk
0imBl1XrbPKb29S6PnWtZzv4LHK4FlatAojpcdOcNH1FOnwoVPxpUE7QkCdhDfohdqT9Gt0A88SA
MLdBngtkVq7w/3Vst/mxlV2Q6eDYnnF5UHvBdnozZcasBwTBtvTysYc8UmmTuGLIW0MsbGq47jvv
dXvsOeQrWozFCq3zRlXbTjNBOfWpNv5NY7Dr8snfNwU6bam6TEdbb9+xuJ5e9TAtjI0EnTaZQnof
QFmyKJMGXdvsmdeunblqnmbA3O4ofwT8yRfPi5b3biYrqui5EDCG0YbQeJLRpO48kJJHkKwVT1H/
5rDgcnQ8T9q04hTXKsLG/2h2VnBQP05Ztdu2yG97/NCmVM2viKUBrwjVoluMnF3BOL7u5OXEA6Gz
aeMPiGcTn6KAyHAsGbE3RFEjGpwVu5lOvFtbE03XtQzsh95dY6A1h03GGd0j2EEweOG9HbGExW6D
Fm9kts8wbFE/3+/tFvFSg1J9taU9hCcAaP6vbDlUM8CJ5X2h7yhTb0maZwCFIC6aPfDa5yhQ67vu
PXv/Lry6cq8L0ZPJV7+F+1XO3mRB1pe1/feAKZue+glLrBz1u4/lvdPK5Vy6e3t2EeuL/xzyqcJ/
trL3IUUYgEGqcGeHxPB4tF+IRACoU2YO3s3kdd1nyJg8Acc20+1RN7dHRh0d0Ls1xWc+pXdc2IRY
76TXVeEl9KSLyDYyXeGAiO0FW7qdhHvCn/Fasea0830m2PYS0O5HVfXUFgtl/b++8u2/eA4iPsKf
N3wu2WECaj8qNhgFUFNyXjWwdrbiQbNA08oVGbkt/O+gZ85UKOzUd2jYLfibLIp1EmSTqKcdBNE/
F6XsX+U0JeHjJDezftccdD84RkyS+yG2dRlqjkpB6nThF5sxwLSTDqbmaWNirQrhjPLIiPy2Ym5L
qy++gi5CEVW3Yd6PI7hHPyv7farhOM98GJSQDCzqu0QSPOegue5cuKQxiYJBQP43s64o/llh2f9t
exQcZzFH3pIPBAa/BQ1sm5gM878HbBIsUM318WnzWBMY3BDhnCWJMc8Cme9xx9s9qs9mjxBxpXob
tl/AJONy9iHIdwZUfyGKkMWe5ZtcK1e8LSrAU38NQrT1vkm632XnOw/epIGI2ojGNe9inOHLSoMm
O4ftHPdIEKXJhJHr2xL1LHpwduq73t96zPmtDokkjCHv6pT4VGRvldSeaV3ClzqUO1J2q4ofZ29Y
4tsDs8D02KERbVZ5U1L/6MRRiZQWkjQG2BsHf6GGu4EXVHXfICmcrssWjWjZ55CBoIx7+lDCsiba
ZNUdOrd8NlTSeHWmg47Fo7fgQ7gvO+zSct4ae//g5Zq2ixCLsM8VB98Fpgwh1TIu7iM2p87xtUEf
lAUXGaGojzs1Wqd1VQ9Ji7FJ7kTMQ9edVUMfxQ+xtuk+7C5qMeEY83vxCSF8dom4Ks8bLJ3/oPYu
Pkmxuc7JxSr1r2Zb/RGoCTH2DgJUBOLG9HB5bUjjSP+/FIutBmse1n+LHZtv7YSUNXWmtXn38bvS
uS3n6dk6/GM496EE/ust3eHGG1RgdJ7hRSfFG71AThb9sGet4wf9Vx/NIxikM5b/AFlalkvccWtP
48zGSNY2PGR0OG31o5Y2JBo9q06yrjfgLSICd86qAcHKnT7AidZuBqXdHWFDMyhweeZC0cmLgMvy
XiZLm2eWLNgu00t43EtmdI5ke6k5tWe7XlLDljXdmt+xTNmAJoZP+8aSB9t2FIR4dO03hBG7zB1O
5+hxU1M/Xg8SLFkt83kkC+ar/ZmeVLSpaMCNGazZRgT7xecYDVfirTn6W9vPcW6L3Lxdqu0jFrTM
d05bMyh52irvFefl1fbC9buaSzg5j9QR9vhFhwBtiakUp9L6H2dn0iM3km3pv/Lw1km0kcbB+NDd
C/rsHvOgUGhDSAoFZxppnPnr+/PuzUtVIgvZQK0KVfJwJ83s2j3nfNcRb5OhRIuqvB2ePVJ5DyTh
6Z/UY1y+W/0YvwhayPThlr7Qm7Y1yQe9PW5TRQ+G5FVQE/wUku4qrTsqeSTXcnlo12XkpS8IxxyU
qIW/LTibHmm7eLS3B+K7B6Vi73WReW29hrmMKYerQL1p3axfNXUjLos1o+oavRloh6gBLFujwFpo
7Kq7K3lRy12QEIHkXjb52U2SdAuaEX8TTQkGlp7pknhi7w5KDK+lVwXJSZR9cn0+VUpkJJ0lBSyV
HaKIJxni3AbZM83IODtClUjficeImT5cbdAPPSJLe/aIur6vK+HdMTsnwz8KqvClKmrrK4+mXjbY
5KpXfdV0N1omwa+RMcmf2gjK+0E20tv2qzLlx1D3uXfdQZ1JIxo34tU4DOE7421e62f0dy9h5+kV
vZscPNWHYWWi1MV+S/mbpzaFWiGcDTiyEUPWYjExflRFcYmDUc5PWG/leTDQGgHH4Sw41nVjtUen
oxFP9aoGd08XIcMxPuEYQkrNQxRp4/7ohSw5Z6BlgXRLp/4BABIpz5xY+kuXCfFTdsly7hK7oKlZ
op1jEVznB6K/zSN2tUTT1oAv8+imbvuaacf6MlSlkZuBuuPe7oQVH5vOsm7xeMb9q1OTu9sCKh2P
zL2niW1VY/5ElShbHl8yOhEBb3FRrQ6w5Ya8QZFD9wlkgDeLY1ANgT7ILFnag7u047xL8gF7qGp6
L38ImVOavUsdmvCexsA83hpDcbltZv8QWtA8+sH55q6584ysIzpq7m7xDmksnOzYEWzQV7HL+WSo
RkwPtcn7R9pjRXrE1JjdF8s6pg80H1QaZas//YLvz/aUklafrQhMXzbs3cwONH26Ols3XRxwQtc1
6bBN42ZucFhmGk1Hr/KCZlcu0j1UPcPS92nCPI13B3RkCiQrN2jOOd4x+lu0ArbDokh543Dgirhd
Jp0Wp7IZ2l9s3cnLKntr3NlljlTVyI6cTM505k+LKvyCbX6ZLjrg1rtxswnI22Cvcjc5jVds20rl
ar+CgCRNMdOxLwt+VyamcAJ73lKNyLyVTdDVjm15IqmeveEhUQUhS4VWSAEUty/WYtU/yGwg/zQ0
RgEDLEMjCYoYcp6Z1vpSJq0NpalnoOFh6shqf4HWPfVIYfSw0e515lPEey6FcrlgD6pcpqdguOt/
JnTPZ67sdYG/nNAy7XHHwpxIxgBLbms7/ClmVtmewQSNh/N6DBN6ZYKcFuXo8BVhsfwmOQRsXjAu
1JiQ82TvtWBxrw6B4AUZIr2bCeWkUV22rj4or8F8O/qrRPpWjXtjU5l/OnWw2PtVoS9ELaCYnx3X
+/SEOFf8cjIPV2IyjuMPNpFmxmNPGbonJqe/Z3YWKHIubDoRGTfHRMtKIHZbci8kyePVMcKyGwbf
iMlWcEGyStkoSZX+EQRkpg391mCTU/Bd4qRXjEQzrvlJKYCHTE+uF0K5qHV9kjglnmqG1LMoy3n2
6FMW+nMchHp3ByIPgJEQdZ1kZt2HlsvJ2HRdow5mEVhaE7+efyBr5+0R85x/R/48W+7XHuvJkcs8
AiPQ+XUgRdmLD3JnNMfIKSTnSpAlwQhpl+VmTuVs7wiwEsoMel9dbLpv5b5cQ6KGEAjw+Lm2cn41
qx28DaYZ7tBpaZHXqh5fe9ZxxSr3qwthGMxu9UBKKq8kmoVYiux+6qQr9kuXuGwlicFpn2LuPlse
J86WaWHmHkJ480Nltvu5NG1xWRfyAMhlrkbRI/T4yWA3+SK5l6KWMvbI2mdBz/CtYqTL6Mh6rbbj
AP8bv2KC+YY/kLstlon1gVVtfuJ4BP/f1ShRx8Ju/CMFACCFWlukkayuxocILTLfpq10vPeQa9Sw
zROvdjZuHabLUfarM56msqjPtSeydJNYdeAe0b51tUlADYKP0GLtvnpMw7BP2MnR3aEbVJiXMMx1
WEF48aMpqOcbbnlZeLa5InW3IxbkRz27lQ+JoMo4zxW17U4JkHxRno/LrZyuLRg7n8JgO3Wuyz9i
BXXxLVvJsRxojPOaq8K2zBNMIldv3DgPL6llXRtusZ/fe8xT/CUwkQj+71lwEalKvnETCNcomOLS
P4Fqq8tLU9LNfrKz1spO9WqydRvj6MfgWtc2LSJiLkGeN8WDKabcjmjT6G9VGCI7uXWNijjZTCDc
9Yk9ptuCtPkdIVDiilwrXcLa/jTfkLFEew8oPJyocaoBS+oQAKbsisqdt449Fx6HJsNKN003jDdO
3GUfjupd/R6ks/19Rheq862o2rjekT1K7xTtrfIw6SXE1ccAhHDTs1HfY8aQzk/WUxVfqlQ7d+yT
KZuz9qb+RrMhEGgs+X72TUlrTZ4LQFT5yUMTvJ/Sfvwe4Eb6ENwln3rYiu5uXvPuq+qyZNylbl9P
TzWG721K7JbUfsvUxVoNQXhmWGZyFLqaUD0Tk+4yB1bwNsBRnexl7KrqRM+1bpm6HbL78vebmXJr
Kl6HsBP9fVlk+SXg3VnQrVp6DfHI2IvDQBMYYFRZlBsbRz2ZPIDwX+zpanzEiR6+1oocb+RPQfst
GVP3qkHnDB3TPmPwNiEqcha5XpF81zWSDO4Jep/M00Cu2HKozM8691lfWU4cM7LY18wpzuPxq0e9
+pDYpaZ6cJ3pw7PN9DLnDN+gyBzkPiSi9S03WVdtMY9ZR1F3xXdlei7khaz7CDXLgaGOdVluU0Ts
cR+7Waq3DG8WX3E86e+Wl3cX3oiWEzHNg6eqyUR8cRh8cAFrMstToqBx73HOEokEEzQ8QUNu1i3B
PQIpDTyR+MLtCctNUCH4RwvCQxcZxx8k9yDtvSPKhenR5rXnCCyC6gttpG68SbDnlXufQaMjuEdR
f1K4e5JBBaEjOKUcqPOkHZR7NNyAiNF1rSYS4syJs8nzq1tNZ7ld3UCfG6d9EfYSBbcu9WOFCklr
yM4Vtv459tbbOqeEpp4ZfHmqWyfUVC1OEe8Xj0bFbgpsZw+zS3EvRoPAHBdX7aYg7svUzqJfSHku
jnWaJgqU3dQjT0WC/giOAgZWAJoYJ81tC1KSufTj1RDuOJw2kKS7ADtVTAwMf2Z+z1BZtCyZzwYU
zTQyKa1iQuceLvfKWVvCfYlAzplv09SVL3FXL9W5XOrlvivi4Y46GLFSus6CbbJz25sY3ygRayvu
KMKlNdw7JP0dclXeeOlqHa5fSP+vd4Hom5Srv4NzmmLW0HBbFUFylsTTHABC2lv+CguYX0UFIF7Y
hc654rQ/eH1VTnsLqZHDFiNdvoNjUN0z85dFy9HnPnFXdutj3EA1gcHV1l9NGQeX1Wa7jyhsqy+t
zKvbEeyy3iZl3O+5hSmCbDR5ThS6OJgKrSHpM71M7T3KcJ8LrvaRrYOgXT8a7eKaaFav3fZZHN8B
NOmTG1qFXppvTCVCvlY7frGKxDs3hLz5VZHQDnO5uOOuw0Q4RJp2KY35LHCqD2diwMBlyAm8jZGV
ubN+K0Gs/KxaiXvM6u3ZIdMO8n4aXW+Oai11sKeko/jJgQgUEWzCFrmsWPAlItDbya4aY3HRtn+N
ChH0yzHUWxIbwtX1uClmbOdk4ByXLm0PaTAyzbx42+DahqEx48bk58ipr1GLE6m/sxa8IvdNEfg/
mr6RePQpEMxudedQvHHCNeo8M3hvRTpn843SWRviYbNv4Yfw8vXsF+gxdWRNY2/tm5aKcNuLlh28
xtO5EWT7k02IfZH4MGfjZs7UeEe/PGRhtdR1e1OQU70SzGd5wU7FcHGaAy2Wwyw3H7E/9MkrztG0
23u8R/Gm1y10IYW6Rbi/GAzJWwKE6cMQO80TNqKRPCx3QbWB1RH+dKdBFadAp+NHNS/p7aBGH6hP
U3n3lvQ853sBBwl3dIpTJWpQN4bttWjnUpAWBA/NuPgTxIDpmiJbEv/RF4wC4FC3GhqhztB1j1VB
ep4Pq4mNKX/Oup3KWvcpvkZhqbiFW+24w7qkkzusGSSYUi0eMVdgjRtFou+uuaPTXGH1oLVS0eGo
TEq8qQ2ztuPqXQfZgbKJXIP0l2e/gY/6bUlIgI1jqKqHRbtpfUrj1NS/Jouuf0SEAnFfo1N3R/y5
wS1+9h5lrHXINoS01WgDxSErv8I6+Ij6T2FjnAHujw+Q580EpEciuXjLC71w99EMZv6RoYK++/Ha
yDtZ5CswG27ANGeauqIKCMpPO0mWXwINJ476deieC/6ga1cE9XdbpKQTuYtl4mung9iRESNaFEsz
59uOSGZNFSKU9trDtE+dhHwL7niTg8xAkaCTsbMThgelmHb7PckhcU5W3870gT3DpGe2kutEOEzM
/s7BR8ipKeT6A0/RuG4ZwKzUuShoQW5c18yXtuL82hVOkbTAqRwtn/2yTc1Z1fHwXaN8kIUCqPLl
mmjNQClk8x07IvVWkHE4701a0XY2Hbd1aBv4LHa4rdLqW2o17LmDyE14yrvJfkwXsItHm3WTRMlS
jHfWEC7DJgS9wCXD66j8u9YM44Z7PdFRNIGJ6KYNfBivv65/2SnIwagKC6/fyZpZVaC8E3JhfJOY
9pfjJzc9pq/3AEEDUSBLIY+7fZCG2wRWSrbJi3x+0EwMeLOqZe1eeskbwlvKiscV2lTDKxf4fHgL
fKzpRGDX/tUC0/NGq+ea3W9T/RAnBd8GmXS4gczRMkSHUWVNFNa99wyXEAbBlOUrpwKXe/yQBA/U
JsyFug/t3hAAn3H7jugGme5u3EAqnBp20j/IOPDN3oZR8cYwSv87P7f0jm68Ci7sHbnVvTDF7B+x
2OZnm+mjeiM7z6ZpRnMAMFSP23ezMmYeAZxrr7oNy5nr8KgV/+zi+4u6tHqZbnSStN15yuIABU2B
idnQRFK0Rug8EIHlv6FFhEav9+QASAmNzJ7KNkRABlJchVinLRUs6I50cVhty5jE7rboUgy6g0mw
ANBKpWRtwCbjFYCXZu9m8kAH3Batv7OI8lEU0OUTWwKWThWttUuYXGpHPLZdTBKbLVLvyL6m1mYY
8Chssm5dHXJEKjfHafLZX/JSJ/nPirtVD3OHkbPRuEzNe7qsoT7i7XP9SPRt8pL5Y/I6EoJHu/TC
3tslWW2+06ri91Jp0b13pRCoQ4RKgogckblBlkcV6M0CiMuRc6oOZAvbn8UAphqYh1riaMhqch8x
SdFlP+hxelyZMRtHosaxC/OkKp6hyqz2ATw7gbTY5zGcy3h0ppJ9TVzxxtDnSnxJlndWpIObc1YG
IAhqqvnuwK09f146tvdNgoet5x+glbwLiPJP+7IGuhKpDBjcVqZh/DxUIrfvbV35J9wAQ7aBs5Ps
ITAX5XGp0z67YLrjQOtwsopzCNRWRyhnPfmMEH4gpiT/gBppzI0NYM3eKDPql25ywxebELW7Nyyc
a+hdW4ehydrkwOt53eUHy7BLD02xR9UdcA/NTvDW+RU2w262MDCNLmsyHBz3MLUDfo0ycyp1GHU3
+NuJSOn+KteScyF+eu1QurRCCTiKZj/3k3qyjMb0kbl1X25DvPrvC+SuYFviFX7CiY7aFJM4xorO
6EYTDY3jVQBRUjzMszFkeiyUkhCTKbEsyq+Mi9rs4SAkXjTDZbuaCdPWbvOoB8f2MXKmvs56hTWA
Aclp7yc+685eyU/sgGdYCZ9bdseFyJR1oUUr/c1MCn3Cmlt4p5iA6rAt65SGKTvHFEak1/7vHtyq
7KHKHRqfLepUZKM1xpdpGWqxH0oHJgJ8HOn+6gJX3am2NxNyPPQcPHN519gR6eVAbLI4HB55eGOJ
mFHrHyFzgL82GHqCcyDjXBztUCwhZbPj1DdyHlaf1eY534h3BV844Qt7N+D45Lab2eEP21j2M3AA
br+dnuhzVDh7DcHFj7DtVmdTgZMZzmuc2MmBJnb4q/GbJj3ZUiSAz2nCW5tJDs26axlANN8AnZDZ
loKKOrjSo3lbTeymkbGUJsBspTYGFuVRsxd4MMaT7Vc9yycsq3kvNSGCbZPQ3d/5HlQPeHsM3kX9
j63gGVID4Qs/wX27X2kt0tTzZvdk0wJuEGJcwGseLMXzwMRvbwNvDM7BPHczQ/2Eq9hCMCw+5u2c
u+jRA33uFJvwRSqC7fBgWaLbHMUIcJ9jzd8hrMSv0rfq7EiazPmBWASYk/JsAsM5OM5uofdmb3zV
dRqdyyM8XIwFvLmUnAxnuRgZOOWNVwY1xmEKvgC/dx2BAK4/XeJd+hx41GabvOLo3zHtK7hS/FJy
mqyrkEs//JHhlWKLp6QZ2Lhu3SWw83fR+t2Maa0BiJKka/UgQ0ZCHmaqYN5w+gLVE4xOTa9ydekl
FGwLX60Sz/kRe2wHT7IKaCgyfaTGh107fkzWOBA89Mnmp74vDdLEicKEyencpubijGlHXCdGjwXo
Ua9MFbleBTiBUDby31q1nORsFut6CcqhJitSraW6Izrb13c0oP33oEWSe7GgwKjdQt+OD7SwdQG2
WBuiUbLM14NPQpVe2ZAl7Y8Q2+O5Iry13GBzE+tBTuSGD6MyZrxHT43vB+0XP0Tdd9kTJnB8i7yD
Cy1KksbcIlrJGBMxjF7wTdLyz88k5rJ821UJFUXBA9QEPB2sYG2ne+ucOrH4UiyM7zwWw5y/CN2D
OBi1nogRFAk5IaWy8sIPMz6EndbZjuNHVz/yjppn11nZ2h4GL1tu8ZODHl9s439NC+yFM+ubZZuY
LsUCGyTzfX11V9KBUk8CPBVxX0fm+5Zu/4TkgoDwVCc+5gtyBMVwU4RyDvbCqurDKrgBkdEVLUgK
nsbFtpux3cBDC/3dmLuj2o+wVPHre9D6iV3kQ32apDLv0D8bJAqJfnWsZ8iQu6njYnPMgULsljzs
9X3o9fVXL1uLNwUykDuQHS8vy5rn+saZsdPtKGuUs0sc/MvbZF6TeNurBRdmCpCJtZHg1aKzbKMU
cRFE35+Vg42wYlh1Cj5ovcwAhIaDDpPC3fD7FSPZ3mTmZdWmfiqtfLJesRczfTfMmdV2EzATM97h
Pk5DNDPBJcmepro8cocrzG1ntd2DmGUz7sZ+GjNcCnnq7Wzwl18LnFnZPujCfjggrqQMtw25cM2N
g8sDkaTiIFytfNwNYdvcSKkbF45MsJaHLp4dVrGHi5d7h1UN3/twxn3VeDAAiaCH6rBiZ0wj7hMO
98nVriTwx6LXbzNnEnYP2+qriIBQjXpGT34mZeXmFdiLYGgiLK1yfqAedJoNTEgauarQ3tnJMXif
RqOn7NTwLGgTYH1tbnCCTtNuxcV0W6gx8e6nvgiL22nOZsToopsP2Eezj8myAsHQrpyHZjurc6J7
BuzJ8evrAu8s77NOx3a+Q/sNzL4rqy48zxZJQMSDiRA40lqf7Gxwn4CwOld8sbQ30AlZ/Z7jP1ho
9sDNyYmN+pkireBV14yaxWgi1dcCXuCKGknnzUns+64JkwlOmR94uwbON1tCT9W1txt6RhCLAPOt
0po+cGt4n4U25K9VlRM7llovt+Te0g+qkKa6xt77bTjN+P+ue/mWq8+MKpvOyZM2Of1dzBt0BIUR
Mkdkq80veGXZDy5ZCEgx9d4hoAeQ3pAW6xi+jftsYCpHXw7P2aS51/WpjB+L1tYfU0/+GJIDwcJd
YXeMfk2rlaaGrWyY8AHdzhCWgwNmS7FpcBARb/iSVq1W5zjRw5e1XtdnIBrwF6jGfxGW0mw+AfON
gTB04VF2uLeA9azLiyha72pmWHAE+rxdj51M8yMjtZIHrk0IUH5PcP5ceh33pCt1TG/Ag4FRcI1t
5ZHqRzs4NX1hPoZ2IiLpGGL18GhbskuK7sNyFKQRmi9NCYR2fx0Q9t0r5n4416zdA2nluL/MfV18
0lHsBOYy5p552DR68KNkUD7DkbQUnTycvqzfhMJ7VJVsd0DpdBgZGVeHMA8TxkRVNELOc56XNqLf
6tC39Ugq4JppijtYZUl5B6SGrViPBVWuL2n5btuSK+P1EjvGZyUQFnfCWQO9EyaEWevV5OgiF5ws
/kzS7f2dZqV9c03Yf7SBjm8A/whczVOPH6RrWvvKkedmQ23vF+tuVan9CAca65MJy+YRdwQSd8dj
PnagwBDwuSN+E/jfiy02XsDOkGPBr69xYxc7q5D+Jw/L2JsaBnd6crPZoVvTgEHcxF5ZeBeOuiE5
wCNy0wMpSh4B/8vxqPK65GTyZNDdxFiiO2T5JeYV7Gr1llKjmGMiwFjbdW398kRcrMe1HjJnP+fD
qq9pmuoRxyu9WHey+u8CQpDEptGvn1UFZu8WfIuR+3QU/U9A9ukv7jPzXYa18dGdNLG/urSbL4Wy
5SubXniXDVX/NSQnOewSK1RE5CuXtNbkvCUUkl+8dZ2mKIGD0HNNW3Omm8PBPhW4mnDEZcLlOBdL
320L7hmk2pXC9d83A1jm2I29+xKbvcUWmg8/uS+jXpZTZn/P8Gh+GwcZvItmZF6EnQM74rKdeM+l
M2CM0szw5Zgq/OkCH8uXm5LGhBbvSGJVfNI6UdOuou3lbnLCy2ZPl8t6XuNs/eYIY8yWAdXeO21y
XnOGEnFTAjxrHhY4BiAMALYgfWNHuncTGuERRYxDqVTb2Z3V4seMwj7R0y60/JLOGVrQtjOZGhDU
USCwqzrTL3fJyweG+8a4nDnCIFXFbodxLmbi8sYLpjm/gcUpXvuRusAay5hBsuNM61IodLbJC2pr
E4cy9O/UGtpQNztPvPvkHB5x76TppsCOygDSminysLDi4YgiQoy/bi31xiTVwN5a1IB7mpmwiIZy
BDbCkKc53decePgG8OJtSEeZfEcmjD6mV4Fie8JuL8jKQRMhfdYMKNfzVYqoEXmJWpTki6bVsftD
iq3gSgToSu5cGRpw1Hlog5DDMI+dwRc6B8kA1/a+C3KAD9hzLOdQ2jPzlWIakBJ3eONXXwYfdBae
Zj770fjdFZ1b8Rctrek/kgyADsLdZDdnail9k0+9DWBjnppfi2+JG4ceDa18BPJbWTjNsFdLiLO6
YMHKG9qEa771ZBOy60pO7Dt7wTKxW6vMqvZNOag37gaMZRMG3GKEsMRZmi0rCL82Nz2wGCrAaV+p
lbI7lkqbq7acZFtvItGwdXPnKvNaXvy6+Ev52ddU6Z+eTb23h0RqD5eqBXATAfmDkT+2qIiRm6/a
39WMjZzQGGidRGnmeq9T2mj0BuXQ28/bjAg5elDzsfhrNUNnLLppmxF2HSNoZK3HHHrH/1Xh8buY
pROfV2NREtkjdwJ2H7oP0QBd8Jo5wrIPEnYJn+0qGYuHyVJDesm6xifIR4if5WgIvbZa58SiTNIf
Ksa+AhR1w5L7p7WuPzJaOsDvtLH3OvF7l5aOcvEH9oCUb+MWjk7E9PauPE6BR0eLPJowUdxb3nMG
Lvij92Eig3AJp/siNHGy8WTHDhtnrN+9l2JV2JfGW7xokY2+g7aLfm/BZ4EfO4s3v5Pdjx4MOY4a
hzL0oPxR/MqZZlTecdrqO8JMjO7uYmEPO8vEAqN0SUCRL5Dk9D+hdJ/V1Ocv4E/Qo0DmmdfGbRnQ
SRxo/Amhq9XRyIDGX8bVIt6CnUDIgHimHvrST6kO2G1h2bVu/hmyBKH/OmOO6uRO/s1EAUxGKR2C
nxUI2xHeFOycqOQqGERQmNgE6lJME4l7Q54uRHY9ry3lBlevmcoANo//4XdYvLvcmHjjlDGnh5Ym
uMV9TsAFJ1L4hqc8PTomg8Zjqokocu4B5N7xPLCEACzvMezMKrjKbCluC1u2RX0vqsb5qfEENKcQ
YGQFo7wTH0z2sORmSWpJZLT2+/wgcKvfuWqu+kPoxOu4KQ3a5m5hko444Lpb7nw1D8RW5sSet1Xh
Nd/LJMneY4yMr64fzoDeZsNi+mCaoagOsJ+GLvIrkQjMNsPwmDEvIj7mpiiyE14HampMdv1JudoG
IoV9/G2uM/WmQOtTv4zjjO2lGqFM2+v4Pask1frad7j3SpcrJ4ZI72VVbkAzEywXMUSPUStoMH2R
3luW7b1aYUkW2Crc8jrNkx73AMHAxytRGR8/MS2naxnAfGf97PUrm2LTkLRD7ezGbu+Ptfc+JI1P
vNxZ5Yu/YihkYkIidjk6NU4N2BoO2rPL7ZQ1lHrwRglabLEjB4QuG/KBkUAQzXb2EtBmckeQt1FS
sbVuU3pguwk+08Bug1K/GQNM33f4QHp4ZYhAkK0FIQgn2/BZYbsTw1SULwmkkRjM9Yz4iHcyHHfw
dskdxH4xI8fFaqmOHMhZsqUd4pZHKXHT7RpnlD9g/5rs2IgUM3Ya9PIGmv1YbAcc/OzuLvMgeNks
+dU2if8Sc7dVO1nZa4lFiXjbVgZ4Oba4dihTSTDqm5lxKV8q/BA/Bm2sGulPua9Vt4xQMshe055I
Gvsr7PnySY1m4evj8roNQVEY5ihfinI5t8K/DtGhCf9Zs7cuON50qoApjg09dxDYzNUI1PxajcP8
tV0xu1sqL7Agd+t4MdlMj1m6IoOFi7/7tcSH51xmZhCQC6PGumIFiFkdmMlkHuzR4QWZsNS9LI3U
jCvU/Ep4hogvA2mc8FPBFieC4ePktPYYjOBK9QxBfAY/lzjfPL+jZz4x+usuZRf/6dqJs+z9HDj1
rUW6hF7xEqqc7RXCO83ASqoHt0yJHwwEONrd6qTEKvN0kcs2wYJ54kQZSoCkGud0Z7ne01B5AydZ
yeHUkCEdosxprYJ60jdnf8zCcJvXaUCRAiFG7oK5H7+twSK/2OlSO9sOVZYZXWOreK0TBtpt+aUX
usc1oRqJ7ai6LJ6QgiZLGPfv6UR8+4Z6ZTmTX3b6vZH09BO2BCL2yPfwwInz6ge8n1xRkW7T15FZ
oTi+h0TmW+QgRWM+puex5UpVfLXgfbQbkJVLsG/QeL/WaefPwGes+fxHy8WE2xAqU1B6nDJCA+oY
TQvE/I82DaeprUsm0ShZiRvDHJEf0k5zusCVQDsZY7IJoLlb+TPpCZ0SQ8O+BqdgSp4aD0WHqS45
7b66gtFAG0b0GF0GuIDfaI0P6qE1aT3cImU71PDaJPGLPcxi3TrZ6p7IGmUVSZs2raM/wknKpaa2
2+KtyS/oCiHccF71Yv+H3dCxaGgQbtMg9j/Q6vrXWubZtYDChiVIJr/9sa6EGcUoSf/6nRNT1grM
ihbuVnohTeXv/yA82YciiMud9p1UbgSH51kUDOE55niYl38zFuov5hk517lq/CuBAFRxnTn03yZj
2SIB7iKbfoMnaYE05WFy2c9TP8vjPCTlzYrH7tsSF8tJ0TjY/ud//I///T9/zv+V/NIP/28k6H/U
Q/WgMzpf/+s//2rEkIv2TTHvuiK0f5t1OFHTBOx1XH1Id2BdAklLOy+8/P2n/NXYJFB5LqZGHCah
+m0EYJIvhpFB3J4sB3EVCuOnNfTmjnvGfP77T7rO0PrT4FP2CVznrpDcfTx+0D//mFOeJhqmFiNl
jZVdpnVwDhym08a1mAvhVfK78ScA5wzYuHTe8PPvP/z6NX778OsztAOXUa8+qvSfP7xNx6Qgh8/s
iNrkp0ZkzKsE1bHvkp6EoDumMHiKcvf3H/ovvy2qH8ofHycw1Dnhb09wXZqpTz1cb2s3NF+EBIxd
N611Dw4/+6czFflioedKJeH7ML/st8eIWDb3zDcgYNY03b4OwnpLVLXfzjFTlf7pt3Jteiq2F7iQ
CX3x25AvN3bGBgY+sMnAfzZhXt7Osv10q7G6++cfxF3SZQq9zc8ofhvKVtq+h7EJWgCc3C6a6Qjc
O+yqezRw0pl//1n/MgCOL+MqhkCGzNlTRHX//H6QsGXgShW6mwDaKCzpxYkKqREscAlHDMQY/+ni
vn5eeH1c7CsOWbk/f17e9AmgMz7P4MY/wHy0du6wVo//+Fsx19MJESkErQ33t0dVtcnKaa4oOBlH
tol1Hu4JjELG7QXwEzn5/2Yu4r++8KC1A7K9oROgCP2+xG2LHGwl8OCVYug2jucj5rbgidxJrV/+
8VcjXel4vO8Bv6H72wMbr62BKmPcxFqX/mveDAgOQeN+9gAKD/hV03+6TwYuk8/x8tEeYIE516/+
344Ci3kAHJC46CxgvMc10VTkWKg2nN7/bh7jX/yKvBaMsAPR5JKO+e2pwTjor8EFgDNwQI8MdGEF
0J3ZkF0b/s2Ayb/+KEi01/+EvPl//lZOTDKFDNF1LbttZDmZOMUYCI2Vu/9mg/qLBSbZM9gLsdqy
+//2vBoHk+Gc8lUMPgYSulywp2TOD6k3QVxb2/yf71J8Xihc3/dCfsrf9l5mfUzlGPIq1kxBPsyT
TLYuM8MOfZd//v2b+Je/oRNKUCNKBBzYf/4NCfkzOycgGF4YZPl1SOKd0Qyoz+fE/P98KUmcUvAT
+p787aMSSnrXzmZ2qcmBkwcp4OTFxC4AP/wfzs5jV25cCcNPJECZ0rZbHU7yOKeNMPa1lXPW09+P
XllqoYUzsxrYgNmkyGKx6g9ixzXy9rbG3xlZT/pqABTxtF3OCig5oBsfSWG0cHLAzAOqOeeAfJyG
PHahv4e6Bq7X6gpdkBlc8uPkGjx4/8PSOqrjmprjGM7aoL3g8Z7XIzoPuq9UeCDBNqdYWV9VZ4h3
AvKff2uZIcBfVjGxsFW6v7q2Sk/UIGsLGmLGMZ/z8KtS08E5tCPWRiUos3/UME3eRnVtPtEca54x
w1P/4cqdT7TanQegOOLXlJT9L2DZucP7HmwW3f3kGkcaxV0F+svOhSVP5r2fu/o+igJMNbEd45jQ
rwjykA6sP2J9gNHFCbl29ZhNbYTWMEIh97/Jn7zz3sj6cmegjALFZWDkBvFGAA8oy2XOPzaFs2Ol
2f2TKyEBFAl++7VRP6tRFl6rzt/5FVuHjuDP97Jl4HLk3/8VjiEPmbEBugemH9qSfoTGeAPc/wGR
8GpnKHmobuaLgAInHBiwba8OHSWXuIO6Zx799rsFRvNCUyanrYuObImI0P3V3RrMkMaiID2gP+ir
nMctk9aU+re0HfNAOxaaWT4rIq4v1jCm1OJNWGc789O21tKhUkBGottCX7sZu3CsySLw4ETApUHb
Fy8CENh++SBI1x8m3L4Ao+j2GbnA4W3JTUGHC0+AE6WR+JOiu/bTBOq78uDPqOeKYvnl/prIq2H1
ASAVa8inONT6uEKW3zqXy18goQUqDmKlU4G3N2m9ne6PsrEKXEsuCS0XlK6qq23tzyPdV2QPjs2k
IqlrIpAiLP0A93463x9pI7QSvjUudp0VN+zV3k0HowdtR+5Hd6h+mMPcfyjp7hwpo8gWhJ1f+kYL
0YJ0lWecQ+rXB1USamKdTc2bqLraYtkI8zMaQuvoKoXyrrVVuBXqVBbPUK7Tr/enurGdLSyOTV4K
bCxt/YAGIQkHuGIsgMLSBcDAp5Y6HWjquYJYhvXZztpufEWbm5FPiEG3RTdvuVcw0UHM06KkD2it
eayGBO2/snWea91xd4aS/9RqWzKUq+mkNbyc1xbOuPQ0GAP5XMapoAWUNlGHRGkUIgKOqdppMFX9
BWcsZSdCbM7Q0R3bAnNjWZo8LX9FPkCcdYw6E4pokC7O1DlBkZRoosPqKK6v/np0JtAj5ww7ArnR
5VC2gpY89FKS3NlXP5hVGdM3AHd8hVWZuODw+krfCUabs3NtXpXc+ZpwVrOzjFYjBrJh1CBoq5OC
qNgLyiZW7EVQy1//XGEV+YS2Y+sGGfByfi0PJ9TgWEqUVWyQRuQ5Ar/uU10C77y/lFvzInI5rm5i
ByuM1bwSZLQL8MfWEcKZhcEQ6sNKikdtB/hwZ4NsXdDyBPB4oKQD13M1Lbj6qt11TAuTJxEcS6fo
LWACorgirK+gYRwiOZwObj7wTpuGX3Vd9Q94+dSPc6eRnL9+5jZ3Gc1zgqplrcJNk+IKJQZ0MjHd
FdcOBtR5dJtP3QAp9j+M5LroYYHv4baQweivk8HrDYNSfgHZoo6hAPQwpI50cK844u2s8dbZF/J9
hqsafV9ndVk0Yw1EqwFOUQL3fUCPkS4b7lVeTQ/nEeFo5QFqovMfjiPvC/i3RG5qFMZyfoFA53FC
OBtEcRrAtAWGkYW29m0ys2s5u/7Oi3dzjrSPhEmKhZ7l6sMVcBwcfUK3yY+K7p2IzPiIB898RVEj
eYYliOUEWoWvfyYSuw0JrdJI6+zVHGck6MDXId2eglXVTpI0Ck6wFfobl7F/WFEYfbu/a7am6QiH
vckOtYl2y1VFCc30R3Q8jvZkNZ/GGaHxugDOGuNI+nkInfS5G5Tpf/cH3QoH1JVRFHV5zpnWKhyo
dS4qc0ApASrM6BWTMh3tVIEgQLf48uqhqHtSk6EqKItAqxXFZVsyzegdQP/VvJBq5TNl5eScVn6/
cyNuzIoyOTQnVfBmJMdZLmUHfQlSVoNSrKuq5wRkJb2Q1Eb+2vl9f1LyX1rdvdD82JTkT1Rj1NVH
G1Xfb5JSa44GsJI3NabVI1zPHI/O++PIPX4zjsEjGKqcypRWodQRVZ7ESNuCd6ndK2eluNhjY+M7
biA4Ndvik9GDWSi5DjFBEMmP+8PLiLUeXqg2wBIaZTZFoeWCOnXeWYEwOPGqNXwQvjq/B9WNZKnT
5+dqypWdiuvGWRB4nVIhp8ZlOOsI2oFNFGFCS9GZA5hHWSF+FWoTHCPa+wiYSHtKIJDvXz1JYjby
L4ZhqCoPieUkkT5GtB+s9rF3EacrUIn4x6Y7fUYPEk0TXpQ73/TPqq1WlUuR/ekYFmdQrIK3mw4T
bdIGYbUuSX5YYSZ+yhD/QxVQOuFO1eiza+EYQmGaIX2A5go+ZlQgbe/+xG9X2xK2S0ZhkGXhLL46
LpA5kG+KKJSqtqK/wzQx/U1LAgdUCAhPSCVY4jBBsDEP94e93VSW4Jgyf2ghiDbIU/zXNWmjLxw5
mCrhX4jjWJJLKRNsJh/gs/xiE0Y7s9wcTnNkj8nVXC7N5XBIFmpQlwA5SQ3Aj+B4zIc6hRc/KiOk
7LBAZu7V85Mris8XJHiNOS4HdGypSlwMDfQfhbZkbGTth7kz7YfY8gcMNIt2Z4Yb3xFDN8YU3COk
rauL0qj6KMNlCeqnmzXXyChRr8fawVN8P7mGoeI/zIqi/3N/ljLyLDcxNX3iOU8cXnE8r5azpEBb
0EbiqOLpAbqpHjEZTMh4hFaW/7PDqvpf3Db4B0Ay2jk/t1FejmyTGfAet4FfLUc2URaa6sriwkS/
9ETrWTzUhqM/o/NT7LQMN/YOFVzNoCpHKZcguBxK8fW4DE0TiEOJZmM9TvMJbjVg57n8UPg4ed9f
082Z8QWpK4GuM63VrZJkIlTmCOgJFOf8XJBBAvP3lTPSOenOIm59Po0Cj2u7tJ1UsdqksT7C8cik
fswMAbCvleBkoruDwrfxmcavfkHQSNokjMpOVieDynLfkF8xpOOSRrKiq82aDBPORFndQgGhvqTg
UnSOKHzsHInbD8f7g/Ix+5JQc3MGew1NEojf7bFpYiR1IAV4iNCUZ5Q6URzCGWZnOTW5E9bTEvJx
RudJJzteHYdaLRFJbo2WplNlvolTXpBhnGNqZhpVhGuLX1/UsoEsYKvZtaoypEojtz21fWAg6zFU
Lyqiap/ub6fbb2yj36dTyqPzzA2y2k4grwMoeHzjJktRh+gJsl+DpB0v6ATZX9oWJuY1HmEXeuC4
AVneH33jE7i8M8n6+A/exirMu8Ie4eVWNPab+XuA/DGNF0ymJyhNhMDz/cFu8ySikEablnNjGfq6
/SxNcRFExJ1CBdp9xZALkR0xD1c/wzKXwpp4KIIMMcmubeOTBRTh9fVgwSFifH6FjSD76jyllEhV
BJ66o5PE/+NB1Lzg0O4jJJuY7+5P9fYAMRIJGRRS7m7mu4xJXYU1X2KBt9HHHMZxFbaXiHbnzobe
GIUMjAemTA3oSay+XqW4yGirPgs6u9B+Mf95VHSkUu/P5TbgCVmClLOB3sJ2Wc6lQLMWJekReVYp
5zWFRv9ga/FXY5jny38YySbDM3jZUTVbZbI9omWwVwaMXQEj42caiMcM8WH0Poz04f5QG3uR2jmP
EA2Vajrr6w8UOtjS2FI7Bt/HBpZEZ53NUR9eNJ16/SEzmuRjNsHba0RffWkG+/WVZNTngAzpABRs
Op2rc49AL/WdDBgV5oX5M+3w+VQM6FIm6mie7s916wP+AS24fz7fuiGIBkzfiU4fkOOpoEklkMng
vsdvUTvc60zIZVtGWNxxmZEEsqgISq92pONjUqVNsC0rYzY+oHdXfikVW/+iK+B7D33ruF5W5MWr
rytGBbnGg1Kjdrb+mMj1jGMamP1xBEr5hLFS6WmDa/2Hc4DBHXVAiSegkbs8B8OEMbRqItEO4xBd
0NlAq9WY6yNefq8vUjEV3pPEDxqrVASXQ2k6jGVA1sCeBJYlApHWE0541iEwkGN5/eaQtRQJIqAD
bq3OnF43mAL1Rn+s/Ga6zC7K2CGN4nPajz/uj7QVrWjEcc1IeBXN6eWk7NbI3DnFbaOqy+6hrXkh
5w5I//ujbG12LlTDgluLKqa1ilal4VP6i+FeVg62IajyIwVdW9V1bot+5/K8GYpJkFXzEsbkC4TJ
Kkua0Vlq7A5vV9XqxQV7lOlaDR01BlhIp/uzujlXcihWzqZISqZrrm4uBSNveEXIHSV5FlyBPwdI
ELXhWzzZmm9ub0JJjXHsKHZmuDGsTZaLvRBdBK6ZdZSklc0+KPHC5Aogq26/YpuoXdIs0X8hueoU
iEBZ1WvPGQ+GvwddbX4LKZwsCMcZLbsCcpqOwQ6qHO15iob+en9ZN74gnTyXGRpAaNQbKFLEE0hH
M+FYIrz5CGIZZU6BnxsAcHPnnN3keXJWQCdp17KWACaWu98HXBIZYyKNOdMRazakXU0DAR7gC8ql
7HX7O3lY8mEUzc6xu7npVgOvtg6aLsDqzXA+tq02nHkHol4UWVA1tTkuH1FbDz2UvGDgYz78TGM5
2zmQm3uIy4CDTweFyvRy4ojszW3tYnWihphQHSIVWUsvCNP82UciIIaiUaEMMiFxsXPFbw9sWOhO
0UUj41wOXAsNCVactujyJf1nVD+qf3VsiC5QYYRXqWK+JJhAvv6gyh451UCuP4Bgq9UeSsXVcr+Q
swXEf6Rk1WTPXZvnw8+5z5W3fdjEChXcov55fyvfRFdgRbyCqd5SQDGA1y1naxezWU0o4ByRX1Bm
2CQdqHgci8XH149D0mmQbrqASde9N64LvXJq+NM2ZSjpqDPV/lMYwlvZ+XxbEyK0UrngyGHAuJpQ
1M7CTP1ElZrImLcW+C/MTb/Xn92IAOLvUVbHMkzQaEf4Qz0iB9JehO2j4h66UoVIvLokwhciWadH
AjmTBs3qukBHqsr6UAd0Yxf6t1CZtHd6J+h2gSfy7n+kja0vSGpxrbdl73mNo8Mox3Hz1FePKL6h
todmJargw/RQ96pzDXDWPfSIs+98sI0IR75i27QPNMQ37VUmoYpQKJhsaUjMZfVPKi//oog4vxmI
CU9Q8HPPmqW3nCsQlb8/3a2PaMsKF9UE6v3rrYLZXdBmCbuky+zpAi0dI8YYlp+O1s7O5bS1K8na
gb1RGbFvwLIuvZ46sJAIoQBeXAq1qDxBUWEnZsoosUij2SoUC4HwCdiLzrpzKEwkP6sZFzfg1RPq
kaJ6kH6350raXQ7VpO801LYWUFZEJLhT8DpexWh3xDIOmy/9WFt5dirCbjrj/DVd4DXu1UE3hxIE
EJV03eI5uYxTagUTimaTfqwgJZ6IlggTYlCG7qTYg8huriK3H3VFSoO0KpZDJRFo/Uyk+rHBE/MB
EoP5UOKe8jjCXPxnsIzgcn8bbp06PhmRUSdTo721HA/nhLhtbaZmGPWvBLriNWphzSU45HothhGY
V8/Fzphbc+TJ86dsTk1lDRkoAbwH+UjYn9xWPc5alcTeVA1ZDoceH0ZEqPPn+7O87YywOV2uNtAz
BBf4sstpWoWNIcDkEphjt4sOafRH8np0tXOCfDLCdaiGEeeccxRaqNHBN9TOfqFCM7v/Q7biDfPm
CQ/siybNKp4mQsMnKozAv8WO/lbBkEUFo2EPF8ppw8+8aC2oS8jS901t7MHhbsfm/BNgMfKjnE8t
abkGpRLYYz/52HUVceV1pjkm6OQddPcMN6nxKjMcTm3WKKf7U76NPgxraexlU2Ky1g9dCPvUteTF
jre6eRJT7L8kaN9d749ye0TlAKC9eUlzU6jrySXOPGEkN4Kl9S0CT4CZFnIv57Gsvrx6JGESBeSb
mhxtnUzgi06RbhQ67ERDP7nJHF4Gx60u2jzYO5O6PZw00iVw17EBY9yAzAI7spS8iYDmu8iqG3mB
eriqIEuVO/4ZQKyC1ECzB1S6PZ30nQGF8t7lMUobZLlNOgGZu7MA8cHdjK5mhbdtjc3cdWxh3jYR
OOLXrqcsJ/Gc551Ir2m9nnmfJA3+U8hkhXMH13esiQwFD4/nDHzNzma8PQPLweQ2+qtFWHZ+OAwS
QSTqFiFqp0ErIugMT52tAateePuiIMRnuHrv1Hs2QpAO7AsxBbDnMtFZRdpCtVoroPdJxz0WL9gY
9kclNL/mioVbUYnsKcKk2MeOSJhWNY7HVqb3O2Hw9tPaXJgQqiS7hAAg99tfsy8i1wlbVZu8qVbc
R2WYgsuUCv+aZNWMwtC0l9LdHkrGow8NjYUBqcAsx0uRcEQCyJ1w0tHdFyrOI2ZooeEFZrdXbLj9
sEIlyOiabvMshoixHAo1mXFGK2PwrLLuUTXsm/ZT5KLZrnVt0kEZHq3vGK/UTwFu7Dub6nZZGZuP
CrLZpLKyplilk4ae6lgMnoNV+MsAg+aaU5BF90pvLqGqdTuZ8u2yyryRRjDpjwOG0VjOFcecUbEj
MWCIWBG83Xg8IKeB0alaf71/Nv+0PJdJnZAAV65OWmuy57UcKg1rl4p9MHlYxyLTOGTgiQ61iVUq
UD+j+9yjmfXWRmnnH1C5E1r/Mc2RgxSIxqMAg93DkGb2Tu/09kIROgFYJWmWV9kaBYh4VKcCI0ZF
xVcxHUTOJzwaQz79vj93eRWvpg6Py5KJCiWAmzgITxzXLc1EXSFoUBCC6q4eAf1U0UXDdxRsmgHA
AaaU4yHX2RqHbEI37/5P2PjQFF3k6BTrEIOQm/6v82q6PtqxicOmttTkmRShvaq1pT4CmDd2HkKb
Q9FPg4JDzAf5uxyqiQ2ykEYbPH1WWrzQ8lAzj2HToPgsjKHbefxsBEOKxTy4DJBw8r23mlnY8yVU
JEtQQhqU/NjpGnxpNHUeDSirx77V4K0bU3SBJey8aeY6eBvM2h7fc+sLQ2OlQ+QA44YRtJ4zGoK6
Voz4C2na86Qb+MREVO7ybEavEDdYlC51xUtT+P1kMd3H+193c3jOFcHDYj+vH7xm2vhhQuDwNC2x
0KDUaCgnPbRoJ7ZG9BLBxwOy7lB5KLGJVcSr8dYO34DGsiQFydfh6hu0NtCObqxHL+iz8keJY+HF
8DvrMHRVt3NkNyIkFw97GU4oVZE1qSXQOqfV52FEJiVBSgMH5eswAvJG6iZC9UZvL/eXdms3Azyi
c0snUyN5Wn7ZGFPMxBRsr6p3x482A3gwHNunuIz2kBxb0UgWR2S6BNZrvZPbTsU4MgLrmBilXjyE
uYPcEkZoGA/cn5MMtat4RI2CexvOKwzbNeVVpFNfBgU3XFEZzhPmqNbJL5AhKrp2/tBaiF4jt+We
7g+6sZBc3LIeI5EV+h90wl8RCJ1TMQQJgnp2UA6YiOEV5JWGNAmqG8S/dsLCH0Tceo702IEbwSKR
/IPld5sAHme5OmHZDPp40NA7z10M/+ZcFee56rX5NPhRW6C7nE0/EGWw0JZHbhXB30rK0QxUSIdD
q8bIgSa4WrwBn91OF3qiWnAeOqTkZ7Q2vneqwGAW6Ta+EbYx9vxO0QLFP1h10DsnlNrH9jHWo+KF
iQcpysz6qzmj7BWDfIf0yIXpoK/KTnlY1KmwOkT5UMX8oBbDYzAgt4iHlnhMTawUXv0VocPx2gQk
a1EwkV/5r6+IsF/fpGlq8sTt3K9OK4LnAoGCb4bezztp7saGgUHvwBgFTAB9ZDVUM1ToLIWd6VVG
5nxAJiZ7alUrv9ojQof3Z7VxIGQji6qMTXJyk812TQifrGMoGuHjE8m142ntHD7GKQ06eJf6s475
0c78NiIZySV9TlaSFpq5+nLGrNfCR5LMy3I7fxeJ6AEbC5KwegAZ37Z7GMOtOf493OpA5Kl8UlPX
8Gb8rtxr6wQIrqkzZokHt+Gq6umQ4kRjlurp/uJufUckMtEM4PVJiXSVY0ZIpyI3SJF3mEb1W0K1
5mulBtWnNMnmt/eHkvfM6tDTYeGFYAKrAtWzmmOjoXoS0KLzqmlWTxQRMfPujN+Y7GDiNSr6scAA
5nfV0KC4P/DG4jKwALrJx9Qg5SyPhRWjo9X7jeYlrUCHZ9CVj6Cmfhed2r8ZW3CV9qTlO+u6sX9c
Cj9UfOm7E+NWkx2cEulkwZi9XztcFAiUvGSAAONDo+PSlE+OON+f5caXhCauSsAI3RYKtMtZNsiC
ud2MgOmAFtI3TW2bN5MZY+FLK2/nfbm1oJLEzdckiFPmWg6lpNDDMiQfkB1tVdRB23pw2neizQV9
kFbXj3rtOG+HErbQ6+cItdEw0GAik7Lkqv8V4KKK0o9BEunVvo+FUItK6scqVWrk1dys3klmthaU
zUpBUWbLRILlYLXQ2ySiue7lue98MYqpwFgiwjTCdqJpJ0fcOhuWvA5B6AMWWSNuEuz7WixgNE+4
ft3gA6f1T33qWKh18RClHCMjAU0v/YQqQLcDmt9IUF0AP+QaVIcZfZUgElvnuKpNrA2sUukfJpEG
V+GjNX+spgCcWJvq5vvMN+yPWW91v/OG+tT977o1fSqVEkVPZ5IfslxqfEGFNTSV4dlJhkx72ljx
eDGL1Po3TWr1wcJ0/BSC/POaiUfazuBb06deA9pJMkpv8AuGPnZjYQ8GYmFhnp4mYQQVYpd69SFx
gdKahZ88YRhgezxX+xNU+D2819ZG43mLAoNUFeIyXc4+oeteK6gOgeg0coRwW/UQla55VZDn+A9B
AoawRM+TH9wk6KGWxKFAr9zLhhA9x9DpLhkerw9ZidPJ/W+6FQEZAtATD3gyy9Xx0YNcQ+YsNjz8
6o3gOFA++ZUPQJIPeLsMTz12za8fEqkFzg81RnDJaNMsFzKwihKtsHomLg392w7O5AnfTsxr+NPx
39JHt+z+HG8DoYOuFeoSUidJSvwsB0RgvLYRCpy9VNPjr+A1ULnyFe2QqNg5ZfglHpBhHnei75+7
Y3mRQjY26OJIsQdKI6vTMuoqHtBJP6EAGqiFN/aj9jSYlv/vAKv8Q+pP4XMbNChiT2VuX9ssHl4S
HI8vU++q/7u/ALdblyyQtIGePnS3m75qj8opIhEKlT/MAD6q0Ih/5OAFX8q8yr/cH+r2mJIFSjAT
VyqvonX6oBv0huM6nr0Ote3TmOnuKcSv9lRmjfXR9bvspA5RfeB2FdcmG/3T/eFvt7NMQokQdFjJ
ldaw8wCmtE05DFUMRBRzVBsSJPJiUA0kZ3pdPfe9W+986I3dpRkSOUEZDBS6s7rtHFjSPYaFk6dJ
Wkaf2vXJ6BT3hE3L/AMPpOqS6OLd/WneRmIUnKnSO9yyZJrr0jEmZdrYVUgU1k0UfUoz/W3jO8V7
IqFy1YYQzVEe/55DMrwTLrZ2EsEPrDAobN6gq8kGGaadbpioWK+if9SOevCkpGD7kzYJdi72W6y9
45C5AK3A74edtC6sNm1Xp4OFwYUBKBRA7RCjMJ9gJOjUfvGGzTMcUixmvVgfxgehBdP7iLzrI3Kr
eKG2afKiVyK43l/4rY9N05JqPTAsMoDVocZdLMbMgFASzZANMAV1AKNj3BQcfewtMFdCaPghdy10
3+4PvPXFSaWo1sCXA0GtL2NYXGDmFY/D7DVlOTxjGKR/xq01fXAaI/vfNNbquUDw4Kwl5rCzv7eO
FOELhLjO+5gS93JkrUAfy6/QTabe374ZG61grpryBV2s9rEOA38ngmxtMQ4xZ8oCi0vnazleBlB3
EBH2lNBHu/OIKvWR1A+jiNEpdi4G+bVWIZpYxWrScSderSu6RYYRr3TIRCJ3bN/RoDARnG+HT6/+
dNRr5JuKuhT58OrMVIgATk4TT7h3ZmN1xK9QPFQ5gjmakpRnJDepIjVRi7soLA9lZ99sbFgyNdi/
5Mg8rdY4YMq5Vd9QrfLmYC5xz6qqB6sc9Dcd1mRPlMu7w6iNxeujMOkEd7sEK7F3Vp/QouVvRVEu
FVQbPF1NE8sNfKHPam99cpJIv9xf4D94gfV3BK1L/oLsgcWtu9wyBmq2eoK5o0ejNDki/pycsKqc
zvNg2e9Koyu+ayg/exOeKadRxRXxVNeqfcFDM/kYdSW69ShKmke34lG089M2djPtdqItVXzc2NcF
SVI5+phNO3l2IfS3iavMD6Lvqg9A3/IfAa5wJ3VCTjUZ6vBryavxZ4zlj4popFmccbyMTjP+Ac8t
seiqJvGwszs2Kv8UT+hbyVewSfV/Fc8ghJezMPrRG6yiQVqnHIbUi5DZ+daohiLOQsEn9dFGJePn
APY/OBZBrj6jzYwSwc5KbcQZTqCm0rijKQuIaPkRs5jicFhQ/7d6XCpx10uCc4fC85PstM8n1FyM
xwm7tauNRzKC527+s5umMjoVaJV5lVDyF3Cx5iUSZfac1AMmfF2iWDtbeyO/IQqSSKFJKZsF8u//
ftv2lYDvpY5e7BcjJfrZjJ70qcieuCvd70i7I69boPbOUuZTeVDbyf98f6E2TrQkD9AsAG1vEJGX
v8BCrA/HSJXDFVlY+wXYZT/ia9B/slOH5k3fIrx9wq3Pef09AOOKISVtEeDK6h6I20rv6djj1ad0
JXajNTbRv8LaUKBQ68AfMHoXmf7w6snSH9dM6Fag2Iz1o9fyNcyxokH1cByqy++BMoXXmK5ndXHw
CogOQYNb1CNON9OrK4tUEwnbVE4IYhy35SoDQjSxRcqpDNVJWeGD4+LUYiRVCovZV+YrjvVGsRcs
ZFxcxTFQZlLJlR49ac/qkof+qUOZTtCvL2xU7zR/SLAY7Mont59+GGCQzrHavR3dpL+M6KwcaQB3
H+4v+G28ojwBwY57HtQJcnjLeZtGPA8hlVoPpJn+hWKRBZvOQsCpydHyvj/WRvQB16KSxkoUBs3d
1ZEPXd476sxhmfWhKZ4yAlTuGWkovpld3dQv2TxNztk168nEFx6S47Hx0eDGsyYr9ujct7kAYBDx
h9BFfosu5nLiQ2QgbQIZA2t2wsqhqbTwMmOZs3N6b6Pcchj593/Fj3Yo4ZY4RucBb3MCnEmd7qkp
cTbA06P5141783x/kbcG5MBSOQI3QENstafa2O6sMUt6vOigTDoFjkFYmUKiwgHx4AO32cmQt9YR
xLz8nBQUULNbThCTTQ1AQtN7Rl8HL8Xc5B91a9y78m/DMKUK1DIMpJvIErXVMoKZc4c863qsBKrm
DBkzsQ8uFjRv6VTVb2fL9d9WiWK8FGWQeXavmm/vr+rGMWFsshsSVEviTZazpLQRmkPM+GHW5B7e
WziNt03zMs1Tdbo/1G3mT9XLAPJBICJzWrMfELPu9BkSjYetU4JFShkrX+JMF4+BpmHtTTseJ5Bc
93/xMkj2qm63on2y5kZpCP0h+lU37YBKwWog0FsmGmFuccQRxH8SQ5M85WprVwgfoVj7x1Lxa4hX
8tE3y+5zW3U/s7A1PjbRnJ6SMhwRGOzFMz2i9v39xdnaB5BxgcxKfils8+V3KMLRxFIo62lldyUV
bUSG3it2EV4mpTQMfKMdgd5dPyBhFBvqB0TdrZ3kc2u/kwegkkoQ45m0+gW+k5t+7fILBgsH1kPo
ZwB2Y6fZqf5uHWM4nkD/4ZvCp1+FpwRrvV7HZc5TFLX/VBVqgtMkJqzTxZ3n6tzTNn64v7SbE6Nw
Zv/haNx27aPGxEkg5yBzMX9RR91/Y9g8Uu6PsnWQEAhBg4mgAcNnFS6gc+dFERIP87RVT63iCy/K
eszBCuX1+B2KFqDiqZigNcfzfblX/Cgk2oYCwYzeiS/FMLieHarhyQ/ccidX2poVwkHUSChFMehq
U3SFVqSR4XYeiFKUXruuPemhjrF5GO5VZLY2hiCuS5FFnQLUegHbtnZKi/g+YXD2pKtt7GH8nWP2
HNvS5WJ4NdCfrACsl8SpAL5f35M0NvKyw4/I8yERofWd1Zd6rAJPw8btfH9vbEQ+XSXJBmPBA4Uk
cPnBAEAZMfW03muFg+SsP7vHIFdiwCN9c9UDl0eCYgLXHBJ/51BvvChRJiLkgUWS9ae1YHWog2+i
DdR5phI2n/JkEpGHKac4aBHAvGtVuto3ZKZxwFbxUJuO4UA5lVeomUuDdUyp2M0dbmXcYNeghIzo
3V+ajQ0m8atUOKnqSt2S5dIUk1M2NNMGz8Tp4DJX6bcSeyD0wu2dALsRBRYDreJO4/OEH0LQlDO4
gdFDRQTLEqO1mp1q3+2rhico3EbSBnBQdCSWE+ow4B46hW2sz7N6cfu+5uWrKafaREnQUXP1jYKe
4M6gW7cbXEqbzgDvKSh3qx2m0xbojAaj0i62w+I4KxNGwAaaoUdnyPUfSpmp6FioreHFvDQHrF4M
811ulOX7sppQpCZydAlZlB88xTw7L5yY8cv9L721MKDoZdeNiGKuBXgS7Ahts0Q5JdYU+2OKKevJ
iDrlFCQupZV4FB5m2vZOVN4aVOIA6apSv7lR5ERVH/9V4feew2a+xmHxPQXmdGqxJ33APAy/Vx/6
5/2Jypi4fPzQmeAWsAgvGiF6tdP8uJlh2yhkGm6Qf7OL/muCQOYlKtv8WWl7/yHSBFJZU108JX7y
6/7gG90asmOOI/hH6YOyJteWzuC3mi3vVygFjZc1dfEmmkTgHqZisi5R0abHzFeH8xhp5XCtU+BC
Q5MDdqWJvsdw2ojp8g1GvwbIq8RkLg8DPpdp0Kca3zxr0gdC7PhmCPR/W1FPj/ZYNZf7k9+Ks2hz
YP0iMzwgUKvhEpwTlQrviXm22t84/cBfbrPSOllDhS87DqbRU4BE3JvZKt2d62Rrqg51H1raNIzI
UpZjz4YaF1hqt55WTe7FDVWcoi10Tg6uW2enuhp2OidyLutdhhYwl4m8WmD+LMdLsjLU3I7xSE3H
U5rheazYdXFOLNHtvBG2lhUyLWVfYPD8zyrfiPN5SjLMVL1I6EN0ahwLHzqKodh3Nc2Vh0r7C9Vn
PEyBaetf7n/SjQMseYwS1AtI8danRQ+KJAsYu8sV+9wprXQgwz74xeFPq6OZx+3jaFfO6f6wG2cY
8A5NT4KHrCCsvmZoVSlHu4YBG0R2fk1UdcCyTKGGEPnK+H4UxlBdel0xPkxg2dFVaMy9F8vGqoMG
oQhsy6YcMt7LD2xj5ufMit94itMmZ3dKP4iyx9561ruzWrrlA+L7oddwee+coo2dBS5CQlyJ8mgE
rYrefiRqd2jT1lPiyPmON615SSe9pEmV70kZ6puThCZLCoCiMLSn5SRzdXb8WcV3ZxiF9aPGwPiR
zpR+qfu0f5jbLvTCwA6PQovyzx2WiDZkCGAas2rigZQ4fh8coCcMD/04Gl4eAEcksOaoO4M8b75W
pRHimZTb/wz+HBkIrs/99ww298B6zsNjl0bVkTBhOQeKUrjuxXZ1Dadoz1tjc5boJsriHyzWNS7T
cUIsbZuhxY9KKT4q4/CYoso2QTHV6wO99UnBt3KcX6i5VjuPn42wBHqJpw+hCejyeiPruBuGtWha
r8Wu6huR80NlFEED+BV0ghXqn+6fm40siwqY5HbIeH8jOdJVsROSR7ae3ZS8ouErdvohy/f0U7a2
KAAi5gWPDbW01RYVVeP3eai0nlp1GGzkSRZhIFc202Pp4O55f05bsQBIrbzFUPikS73co7i+xlba
z7zsFHP6VDtmnb+bWx9KeTc0xstAPWrC8qjt8bbkdX0aEiz67v+EDcIMuAuEFOhcIjBOUXP5GxS8
Fvre0OBXalY1IuyPcix6EWXjP9tzDt6lDoz6MyohZvYiwkmXluB9gGJIq/1Myin5pUXZ8PP+j9oI
zeS4tINI3ME6rgNU2LhplRq4GAO1HJ6zGPvqvrXacxbk0ymqGz08oKazJ1y2MSp8Yolecsmt6Ect
VyLUExfvSaXy+rKxv7hwzPAcrHzzg1rq5nSgaeI+JWFXvH6y9I2BrFLAMrhzV9dt7dQ9uFV0sfvY
UZtjAlvoOSlo4BxdnFBOaEsD1eCm2jm+W7OVcoDAnikPciUtZ2uokRba/oxfeW65X6xKH3lImH4M
LaAOyrPa5t3ZHoNxZ9g/ZcdVdgHqhBxK9lqxaVy9YtRcqxNHV0DlJ5ytF0Nr8KTvDTf9MVFDfx+7
tZEcUmje124yc/ugJXQUPH+IKx2ke4jRrIM0rqeh+o0qI7QFNMxarMkOc6EEv+7vw41g8OftKJvf
fJp1JqRZSTiU7oDQVZ3rOBCbqRtNb20DZY4M28au3gsIWwMSxmkz8rAmtK5uZhBsJUV1lLVUUYL1
J41On+q0jB6zFkGE4/3ZbewADhd1CrkF2PKrHdCNTuOEXPee78fWl6a2PxXlnL04OAp7Y9WX56gK
9jKAjUsDnTsyvT/Vbzb8ctdNNCrNpBSVNxUK9jBx2gj8xNUU/Vm7Gr5U7vAfyuBQkqGRy4eCLAUs
R8Qd2ZzbNqspZIVDAn8inttr6Iw0cZPIRS9t1pTwRQTmkD0Oc2Uq8SGvdf3f+2u98WFheSOQTZ9b
5tSrtY7oPvhZXVWelgEwnkRtHJRAEMdCDO3O98faWmPkeGiCo39CirfaRG5KQYDjXHlhXPfvAy2d
PiVqnx0Y2rnkcxnuVPI29hHUSXwiUFwiDVir0AqTUgcYFF6EqVa9Q+4Pp9BRjcMRecs2/qcqfTI8
p+/3yDf/p+7bluPGkW1/ZWLe2Ru8gWTEmf3AKuouWZZk2e4XhGzLBAFewSv49Wexu/eMC3K5diPi
PJzopw7bICqBTCQSK9f6SUawMdag0RCJNHjIjNPTL10Rej2exgqgbzIOToi9G+Ny/Gtr/mTlQC2J
8jXeFnzQmRrhuSBJESWy7felHBu0mAf6SkD1fccT2f19Q+LlC48IyKm2bxo/aG30UE3+OOyTOuy6
NJcAdskmjx9ggVf0FEVn6HDIs7/9+xJIO6JNC++LYD0zfh8A06TxYjAxs1qt95OGyi2oQh1gAV1x
Ivb/ZGOCImRjyvrzaDc+FUsJOv+uRQo3Dvz7XFUqcwUhN2gBih7qxjvVDPyz7+G1Ade7LYtA5fzQ
9ceyVgqU18O+W4JoyHCwivUCNk6ukVJ5j0s/hqfi29uGMDw+oPkMjcfolsITqfEb0RhZlJOeUKTz
StAdzBFIHs5m1MErkRaT24h91xP/g1tEq7x0JxR1z3LdDef5RJBoBh1hPsi6mtD7osIlUuc5CcVr
zEKlzypwWCIfmJWo3q/wx40wwmf3eV/n3/jQDpCDc5IG+M01/lg2cVXtElZ7+Xlc4iHwRNr4xufh
CTjBgSQCzhzVZyOq4uq2jGGh8DOBe3kvcETtF1+RtGyD9UKE01fY4cOvN+rbT6IhH2WJjd0NvSgm
IwpfgYCUdRPuO9HH0zVASbi+BSW061PUCNR65kikOVcjoDynMsM3kQavp3h7wdUVJwge0ozo3Quo
3Gmdh/tegGMiyzel+4JhA/xdX9y+g0CK+wAe2qGBcbhh+5hBQ6GDDA2YTWadalCJ72an9G/0Eldf
fm3ON86Bb6HjBYjErZk3MclVwNNRRyP42ffCZ+w89tvok1L+/ehwljXViGPwb39vyzSBAcZ9kaBU
e/jbvKhSELWEDVFQqpwx7ShLvnNeTBDfLrGFHxO/Bu/Brz/65nq8YXDxtI/XZyBk31Q6IFStXIhD
4aMkBzc6Ef1+bUW1V6oY9xpwnV0IraF3Xu6fUojZtsRBmosvoxNl60fDhgNz8OHPbaAwPPaFoPue
d86HKQdQ7UKAOmPn5e1JMco/UjXza1hL0JkitcL+NIzbe2NJoAePtpMEvKxpP/DgpoNA+Zwi6xDv
SYwmx5R5uYfreeeB5jrkwnnnNmH8ADGZ6rvXVaA+wBcrf48emXUDedYjv5RCIe1NIB12SyR3QVPB
+HI1CjRNpd5AAJeM2NCIlDgg4tth/cTvtJH6869X8W3lGQ8ehALug7rZBi0z7qgBD5GwQSNt3+YF
uUGrgDenyRJWDaaphErnJR7DDFe79noMFbgyIx0qkTpLEQ3QJfGj6uLXM3pbXdpmtLXCo5qFq6r5
qE76gCuUJxvQhgXFnGFRZX9W+PnqZGBh9PDgsa64k9Q9kAkp9OHL1wD3HdBD5pDP262C0H6noNWu
UgIMfJ1SkHI3+3UhATkr0IYgd0UvxH3dkRKc6T7Vn1HvDtt0AFu9zBqInDxpLwILVikDqGNAoHm4
LNY5KSAzELpo7kGj/tdf/+a3OxrEHaBQR/8qKFlQiT7c0brs0HGl63aP7j+6041XXqhqAN5hnU+9
dL2NTehAwnMOrkJ4yn/Ts9op9IXkYCTZe7EaP/MpoGjgoi6EecDtlxJcBk/EiZ/uMLxy4Y6wpQog
ZDn8cdCky6sNBbv3BjFnOOGBkS2VzJAYoadzqtXe6WKScrGG2QoAx0WtGdvxqCn+BHz914HWfP+H
9vzXptWqAN+78b///a59rR8H9fo63L60/2f7p//+q4f/8L9vi6+q6Zvvg/m3Dv4Rxv/r+/uX4eXg
f7J6KAb9fnxV+uEVgtPDHx/IX5vtb/5v//Afr3+M8qTb13/982sz1sM2Wl409T//+qPLb//6J2rt
P2y4bfy//vDupcK/u31RQ1EX3fj65h+9vvTDv/7pUPLbhn3Ffwkg6ehIxbaZX//8I/c31K/ALQuv
TMAysxUj60YNHJ8NfkMjFQoOqAGDsXirN/RgGPjzT0CwiT/CoQT2um3R/+fX3/8ZXP9cGFjjr///
Rz1W9w1a+ft//fMwRwA+w8V9fZvZBuoG5MnYQbVEflLn4PoOaZ/sCyCiLkGDH+9/sMlPvvIHuPA/
kX77zMarD3kFXHo2Nl3jXCn7kTSi4fWe192CMlgENiSh62VMqdYr+hp5cOmPMjoDFe6KEvc4f6Rr
H7xWlLOX1gERZqCneu+BVq5Kg8XrPrqgxq3xjHg/gdP0MRj6+AYCdMlTIXwE0lmU52A1T/YLmD9+
78aePDVzMQJJFb7P86ijIJUl036pp+5aTB5/11chu+J4z4AoiYpQQdN9cBerhqVQ0RzqdJli9xut
xvATGuTVvZ58IJnXpX/MW5AEp8At4ikEJfXhUTi1B6KgtvyuwW3TpZ12hzAt6oA8g7vb/7aKKppS
UJCL92qpRvB2t2D58ZYgaHZe6ftTivOtAsxgCpszf+rjy7JxdcYQpT+BV7VICXg7b5uOTL+zqoug
3DIvYUoSHkELEJBy1JV6ftkk0vtW4gHuHNLKZ2Ik9y2b3Q+07ttv0JQcnoHuBebMzwm5iLw62S1r
q7x92UZ1OoEg8zLBuwJJO2cNrkCHX5Y7vYyg/+ay+DNA/z8KHe+mV4X2oNd/IMb0/zgb628vAzz2
/4dAsvW7/Nf/uOqbQHL/snFOvhzGnu2f/BlGoug3FAvAubedK1tzGG5of0aRLb5AKgAZG9554V2b
etBfQcSPfkNsAfBiI7JGrXTz7r+iiOf/hhMDr5d4y0Gah/BjH0WcreKN8IVq0OH544qVS5TbaYZm
m3hXJlAPmNdT9EGHIeo/gxsxg9JyXCTD4K5TPeMZ4ANaC89/MPFP4tKxobek4UesbuMHEpEkzIKw
Rp+MYE6aiJVajr599YfRJXOLuRkbmsV0edcGybVfIETYzdxImYGapjGfcpqNk/N7tYQQdkMx0G5s
73DefBa9ZCMaKxoveCwX+dLP45nd0EZ9IUdpD6rUFc2iFXzKcmYhUJXAuNqNbjyBIEg6c+BhpzCE
0l0eNZeVJqfE1o7sFbO85bdhpKeGIVFXFdqox/B754/tzmrmJtkQyEjnUZYweY5G6d1aOcv2rm9n
dLOGHHlq7OKBBVkyAuY/DSS+DKpx0HZWN0F8fc7pFKOekoXV+JlNc0pb/4OdWQz/bOZV9WiJh80r
UCCFQ3dTBacego+tp+GdpQLv7er1Yda2OfrmPBamSg1I7/4du//3gcWkc2FiXBh6WLGebv0NJHY3
RdXd2w1teCd2yVZlQsxC4S1jZQyQ0inB1s2s/8nS/h1p3xRTg5b2HhFhJny0vg4+X9/lRa6uEX5P
FOCOGd3wUO5zR7i6CDPU/i8j4lzn8zcrs5jVUrASJutMQNLlzvRKhdNLm59iOTsyaRPmM028C3Pc
X7OkIvNlFYOHYnRPyfAdG9w4OqkWHSsJW7LJD/BkXV1U3Sm+zGNDGwfnOs8haTa/DyaZcc+7kmQ+
UUk4NrThmC4bC+I5cZh1Do2v8sjpv+M+LD7YreX21R8OTrTGTaQVGN1j+iMahe7w5pjZDW2cmx5S
d81IoTOHeN9QcQA6wnFPFHyOGcXwTC51HS5jrrM5RmtqOLUJEMVBZxdmze68Om5pl089IG0hvWdJ
eL4W3ZOdUQyvdOphBdUANKWK1vswh8G3gsWnKDqOGMWsu5SB9POxGJes6MJr8GLcgTHjBMj32NBG
Xa1aIawD7jGdQZfYT9kgNi3yb1YmMcXZNHSIpobMQVajBLI9/52H/vhiN7bhl6gV8o4Wy4J4AkXK
Lkq+O9VqaRPDMXs1N20zTDpTZH5tnf4593+3m/W2Cj84ZRUs7poIWFu51d3YjHckd04BCI6tpOGV
rvCDNpFqyTo5VNcgBR2fRq85xb1/bHTDL6nSjifbdslmP/5ahsEjgAonGh2PDW3ks6oJOy3nUWce
1dCg4+5VDbFzu6TQRMdNq1v47tQsGRvnc7f3Hnrg860W01SalWyJnTFpdeZDMBjFfsBBuN3uNptw
Shaunco7HGjRCNhRWNzwERxHdvM2TkuRK0bBLKSztpCfalpeu1VhdzKYDYd5nORlvO0SWTvlPplw
kY035iC7iRt+yeKW9Qw7MYvzyUtHDnJnISY71zTfFv3aq2LZYaNMo3OJLvpPubDMIUz2qBwNG4Hj
YoPLgEyZgozEzi+lXSprQi+EDGu0Hw440trhE2lomI54T7czuOGZJaRRVBAhpDRqyUEQC0rHAroX
doMbByboYIjbtTjUqG4fhpx/GiW124ZmY5nYuqzwOLNkPpLZB6cvpo+iVHbhihgnZuf7MoiHSmec
1U/Qa3hYgUW1MgkxPHMRTdSDz2U751FP1FP8GoR2S2kWjYN6oei8BZg/mv2rCsJLbuk/2c3acEsO
mgoAceWS9WEdpktbPXG5Wo4dHB6YuQxbB+hS7MC4WLNycHdl2ZxSTtsG+clVzSREQSaI98ZEIvdR
0XexDO5WKK7tCgYmS8E8TJHM/QJ70AOOnOb1S1fr93YWN/ySex066Qgszt3h1pduFvaFXf5NDK8E
TT2YBWKBLbg6r8ucfA3IKbrdn5ob1VXj9ZA3YR/xoNeZiNC6yvDUiJJ48WBhEgxueOXk6nYIcXvI
4lqD4QsVlEjKE93FxyZuuCVktry2AOd6BpBhd7aEdL70qtmxcXrM3MhkIzIoETNs8YGTBNiesQQF
T13YHA8Y3XDOSArHb0UHEmq8LH8u3SF5YWyeL+2sbrinAENyFfcQA1mb8AOh4iE6pWV9zOZGNjv4
7iiWPERV2YFwFXgn8ATuWFXbYBQjme1V2RG1wihei0ZFXewrVZ+4O2yr9iamYGjDNR1PTLQgnc7I
WGTtRDIyzF+Ac9u7xSme5WOmMVw0KErZ67FZs6XjZ26YnwGxaLcXTUwDDVky5g5mn3ttnTrt+GFG
RcVqr5icKTlY8KIWAMdswxxlgVyXdAqdV7vBDReVRGkqGwVtZ394Fmr+vTsF6ztibZPLj0XQW5gg
s5D5c/mtHKJX3GVPYQ+OjW04Jwe8RIllXTJSNZ8bj90T/sXOHtsXf7ho6lUsJFkZjjYx3Pei/sjX
3HKPGJ5ZEvAG15DByPq8hxJ0AmiVVlY1MeD8DM+EmDV4+md45lroR+A/HslwqvvumLENz4x4F09R
62gIF1UXaCt47IPW5qzHrE2PrFoaI6J4WTc4yLAYBRzIdt6m+vE0OA4LJ/gkKFmvCCNPibZKwbee
vMNdwtfBTaDNorNwnT4iab6iQ2C3S0wRnqYEXjIhLRayih5FTl/WJrKMUiZVIC1QZ4sKim4VQFDT
ABiCtODBByvPMQnW8hXSDBLtPhlodq+XmLxfk9GmcA9zm04Jbi5wb2IHVn775HS9zPLxJK34ke1t
MlyIJu+CdvF0ppviFsyRF05+ikbm2NCGU9IhBgFkhaHd2vtUBMtjHFSniO2OjW14ZQENWOmFcJ3F
K6odmgXuonj8aLeUhltOpEcziNa4PBT6a9mun2OnPCXrfmTeJqEN0jiod0nUqRMt3wG5N6UaFx+r
eZu0GiWAz2AqajyclOVZzaYLdJqeiFTbefiT9MTsmaeAT68tXZGeiNL/UkxsVyv3IsqbNILroyvJ
0o3etIYqXTp9g0pn5JefZ2/clwP7Zmce49RkgyfJumI7Ely86RJ8WGn8yW7obbV/ODYj0i86CmAe
QPYe5FLvnCaxHNo4NnM6Aukfo1qYk/FdTpN9WXeWQxv+KYJC9yCR2gp67bxrQoH6UmNTFkNDmuGf
aoj6nkuxZoVoQedY6uWybhx9Ils+5kWGh5Y9xGtK8DVkFThFPguQu91WrDilT3tk9NC4cC4aCMIo
x4Wzpu7XfBBorpjoi9VOCY2jM6jCuR22TLmtqvcj2srTWSV2cctEAi1om1woVHa2OidPS9lN4M+p
U7uJG9fNfnAEaRAQs2iComM77XLftzvfTIYMv/QYBSYRb3clu9ETbSG4JJ/spm145gz67HlMOBLa
8rGOu5dqSGwqHht926HP47zvGWQS1myY6/i8GmtxzeiwnrDJFpR+EnBDwze9YAaHcQtzDwXvm33O
y+VdGa7DQ88Tzvd2xjGcVEO4MRpiPGuyzgXkkDTgfC3sgovZEj0QWpXdjPoySLPOhRufef6pEtkR
25hooJoD+r02OEPB+9xchmGxm9AxGFGH2YUXExE0NoqWhRYo1TbykXvOh1XH36xM/gYPFMnFDTh6
0X1QvlwGPvrhnSJfzu1GN5x0JCzI2xI15pL3r0kRql0JUmq7CBAY52cwl73DElxUCG87dCnUH3Ii
Tmz3zR1/st3fML+DtFOXetuJRfJ+LtU5W6jV8w+azgxHXZy8bjRFeEkcB62snH6daVXY3VcC008F
NOxjNLFmFdd8ly/iDJqdVmBAzNzwz2EE1V2uUcBmwge8GKCarq8Cy+U0zlDuJFB9lNgr4GSfdn1V
IQIAz221EU1EkEDzYj+FCI5h3F23Ov7otrHl0MYJyltfIUXkiLvafQE/5p3Qnl3B1o8OQ3rfu0Mz
UcSsmeiLHB2TlZru7QxieOZMRKerCJvQI+2uS8arSYpnu6ENv6Tl5BXFhFQLaqZ8hzYVAcZfbvNq
Bc5B4/wcpD8vPp6sM8XkO5Cw3ilg9O3mbfhlXvKwrGtYu6Pii4tEBT2x7+2GNrwSSLoY0iCYdcvZ
+YLFBHm3XenahAK5soYGVjQvmauBhtbjNRAOlgYxPJLSaQH9uQuPDNYz1su7USRnVgYxkUAN64sx
1vWaRY6PlrHCv56i0m7aJl2SoxqAIotQo6487SA689jz5tFu2oZDsqp3A+LC1xmAs9DjWvllPM52
odukJ2y0Ew1tkiB0h855q5OLzjnVIX/kODP5Mbq2WRLFEbjnYGnvIELhXZbdYhdKzIYzDpIkNwDI
NRu1w9O+0jyt68bO301ZGFwgnI5HMdL8zr0lqr5mjcrsFtNwyoXjtbdTPtI2fxlS4Oe/R7Xl7cRk
womFT0Ghjz3YzuHdUPTXELk+cU7+Afn5SW5iQoF8EnM6tCgbhlTmK1paS4hG19AeugIRVP84BSW5
jdYlhrKq3kEMar5143H9yANvvu5GcOiDcg8MCmfT4gfj+TLV7e0MRvZ3oN9wcNUZCLtEcZy/1zNx
mndWtjYxRkk0y3bleOuhM7sBo+tVnpxSoT+SfZsYI7wgtx1kTrGMTi+elbNJAvZd7KJ/qm5au71i
ylU2kFlYXHfbK5H/MfDYddjWF3amMU5ij01UAak3ZcItn8Gmd8k2hXe7sY2jWPO2bku/mrI1+dJ2
9P2wWt5jTZjR7OJ9GqRfLWip3azQ0C6PhaVBjHO4XBT6H9ylzaJa3rSdjwo2tUtNTJCRA1kRyhZU
rmeHVnuvK4pURrPd4fBHY+4PRTceDfCXfm0hxwFZkIDFJfiDZ6sGok2y4DAXLPicD3KAVTpSVWcr
y/cklqcYhra99pOQYgKNvJKBd6bCaqLLjz0kzfQxHvQOSmYgNFCJ3cOpCTjqI9Y1gF62UHsdCgI1
6SG5QwFUnRJtOXLImagjppOi7r2uRRMHFHimuYJIQKit0IagfTLctElEH8hQtVnPZJGW0XAO0u8n
Kzc1KZUgIwCdaomZk9E5l8Q7q0X3u93QRr68TrNbgEMWRodieDP2V07X2t1OTNhR5eSFi0ZSBC5o
g5ZppJKApwtgtXYzN45npkADiYkHABpGwX5GJXtXOZ5/Zje6cZXtipwOFQWm29fzR08sKQe9hl3U
NbFHq1zrskdlNVuJunG5ilNQcVqtZ2yCj3TehnEdS3QqgaEim3jR78oltBzcuMoGRG4813WY8RBs
8kOx3qqwsbqnQGnnMH7lUbBMUQyjzGr92k/1ZVTEVoEXDJ6HQ3eB30nQwKILynH6tJz7OZ17bdVI
6MZvkEeVX6qix+iFJzNHi6vCn61KB2AhOpx4U7B1058J0RQaf+SU3sSLVaMsZm0com4fRUvA0G8K
Aeo+5XnyyiKc1DbOA2Knw3kLdLO5scK8yZhfRkN0O/l2fvlGUVQxt5e+RNumrzwn60QFZooq3tvN
2zhDg7IboB7S0qxf1/iCFN7jHOjSzigm5kiu3gJYhsDgbfs8Tu7HtZ6sMqLYhBxNnSfauQWIbJ2L
pw7sIXli99YBssbDpSwKyOVAF5FmtK4KyEAFZ0FY2pX0QG1+OHiwgjEWmuRhhh7iFRoV8oPXUGW3
mLGR24ZrLnPKImzCnNzFNTlbHWK5lIZfzjgcwrBbabagjHU5qCEAMpV7dlHWJI7EYpIpyDHxhU3P
qOx/bMFXabXBTdgRn0JIklIPQ8/gk4gatStUZHUeQ631cDHjuGwXHZQ0K5r2mujuGiw6lvY2/HLW
sRC9mNHADmHXDBps7yFv7lqdxrGJOwL1YDlODWwiV+e6iKY+bQNida0FOcuhTTgJAUUfMXESr3JP
UHEHGahVH/gmaH04eFTkVbAWS5iBZWNHo/oOLFFWJRsQ9h4OPYwhrfJiCjNnbm4YmJ5kZAdgjk3c
EXckoyswzFkH74S8dXCWu9oO+xabyKMhL8ueBzBJOKtnNpJzT1VWJVpc4w9NQlvowAX+HGZoz6nT
wdktU9tYbkHjvIxG4skZtM9ZrAHUrQR5nnjVfrLy+cjwSzaD+raMsJZqKcExI8HQotrBcoMbnhm7
Tj0tEk334Iy6hZDc02zHRAB1aQPVQNCA11TVRLNqbM6FKO6LOLZK7pE8Ha6lU0QESmbIT6Jq464B
wWyCdtOGX1lZ3AQf5TkfB7FtcR0MZ+FCyszJXasGRZjFcM3FcUEErTH3wHn2hhq8SM5o9/IYm7In
LgD0xVDiwq1Z8LJIlJenKrHD0L8Rlw3jgczJtlVGZ16fiiKk5wTSpXanPTXd04OdQwcMDa673PlB
ebvaPaCA4/Bws7gL8BhwIpo5arxa9XzBhtYubzNBRz34aHtfjDSDbN3t5OUZcGmW9jAcE3T6UxFv
tRNo4DUXnt8XZ2rp7O4lJuCoWbzB61dOsxKK72wUT1KXdiYx8UagvYewz1Agvw+dd76UOhUy73dW
jmkCjtyt8ZHVSFGiYi3Okz6/1EpFdhY3mfynJlocr4XFa7pAHahZii+6cBK77MrEHPFGIYxDOwXF
Kx7tQr+v7vH2dkrpbEtc39b3QPZ4uMfbxl14TmB1V+jwjKHc926UTfjFzuyGb7JxCuYROAZQBvje
ro9lmwa6t6sbmMAjphcOdmMMLhv2dYncMYWKj+V+MY7O1sM7VZHjyuY185LORNZoKwxP3dq2i8jP
jG646BI4UF3hCIhV4PPbtRA5mn2rjcxtoVNrl8mZ2KOuDTr8BnScSsbveKfSgfRWT29QXj3cNFRA
z6hUWxRQoburVD7tZqpXu5zfBB55XoPab4stWXKkh5J15W5c1lN6uEc2vMlD1EIzB00BFEm/Cq+K
gT4tdfTZarebsCPIV0RahTCLD6mGO06r9nmQM3+0G93wVIE2q6SExE7mx+HnqV7P2/qUuOgxmxhu
KpwSSUsNmrBBgf69LP5gJATjrd3EjWM0WloID/gwC5pnlx0b5JjOdLW0ueGoqimnYUFPeDayMdy3
3gIIbLxyu+MuMBzVgSJGVDgor3AR3iCPuaChHY4sNnFH5Vw4s19i4uFWVXG57PGy79q9SsYmGdG8
5KpPWtRUKQh6i2D1UvQa/j3G8L8IoFwQDR66f1CuTNY5EtEkD/I989yXsrF7h4MO5OHYYqF8pQvu
5ExP1y642Zg+1bh4ZJebYjCg6xz/2ipJdbZM/ncyTQ9WW9zEHpVLkjsMtMKZpKw6i3jxtY7FKTHG
Y/M2vLMD5ecUlj52yrBeJlDhS92g+f7riR85iXzDN0NHVxUgzeBQWjh/btea3eB0Ks6aabLiJ8Fu
MTwU7Ks5jWvYpg/QPO/JaLhK1KDsskbf8NA4WWhR1wSWH9mdBO3bQmO7/MJEIvFOer4DudMM8pjo
e4u/iGqyApHGJhDJjQCDKyLYJOzJ7YRCX8RaaZe6mJxEBBzc9RjhVcLptbyalzU+C2VtxX/ixiYU
CTzvPgdBaJiVTvy8gL46BY+2FcEPBt926Q/v5HUeViFad/CgUmroXXrAvuIu09ttFRONlAgWVN4W
WpLCf8nlrNDC6HWWgxtOOgc8booBg/NN6HHwryGR+mjlo57ho20x5jmoWQNIvUIDJK0Dr/+61E7c
pP4wuJZB3cQl6YV1zOvxlTkX4kbVzrQLltKKIAYra7hp0wjVCQ+bcvG13o0Tnfe5F57IdI8EMRNC
1ESRJJVCgJwh2vqg+dcIkgRlT4MT4x8JwCaOqIxalOXZNvl8fKRtdwl1FLv0xUQPQYvMqfJpqy22
0DJsOu9SxNCz/vXGOTZv4yxVucv04OZhNrT1bdKsF9yP39sNbXgqQN5Vu0BjMytq4QNUNXQp6oB2
pUUTQdQ1gDqC7RtGAWAtq2pyVTurHagKonCHMUa43TDMDRZzbJrbwa3f0TKxa/VEC+rh2MQLJqcJ
HNDBJcUdDfKLyIpozo1NBNFa9iuBFAWCehw8jCEEzGqIINutpeGbnpvHfRCgTAwt1CgVY/dx0aNl
8m/ihxZHKbTqwyTTrB/5wC+TprUsWpqwoTBwoL7tYOL9sqZMVY8gKbfb3yZiCALcoOaYEQ2j2tuw
sRDeAY2g3QltAob8gNX5BP3pLI5BOkWJk41tv9qtpokYcnm3xKzGTlGMv5+q8V3L3Q9WG4VscebH
45ms0GxS8EuAER40IX0m0CK0//XgR4K4iRmCTiLgCACsoEjsfWQQjUMv3HmlVrvz2SQrAjqbT0qB
IJTyQYNzoR4eWn+WdqmiqaE4dFASZANWdCiXYA8dawC2uFfZlVtM1BA0I2pJNtNUsnuAcsklJXYP
Fm/k5Zy6nzvJ4EJStiwVPLzPpyS22oqRyViU5Eigixm356krr0RdPq/cDrwWmZghZwFmWULzNRsh
1JJCFKbdLdFk5fyRiRqqg6lUrkIu187Ovhuaa137VksZmZAh6jS4zUVIVfwGgjh+L+ROhPr11y70
8/P+jTpHKRhURXzM20vkbd59qgP/RAp6bGTj0JSUTKvY7nBxMeyjJlwBc5ztEPGRiRkise9EEO4L
stZ1bqv6eQnaJzuDGFdPxFhCo8jHyAn9IlT0Oq/RF7uhjUNzcssAGnUYGs1pSepDnTWb7CjKoO2d
HAbaMvZHP2+CLRePHvAKddYXyq5TDxorh2OP00R503sIhFNNgO2RXgoAvhWAJTIxQzyZpoWOsEoe
EojLD+/qkVoFcIjdHM578AqVe9oNspWuwGYP6n2/DFbPtuiCPBybcK782Ie9i0HotG196L00ldVp
H8WbT/1wagbxKKEstJ08slPvhfTLp1gPzHZ4wzWdSboDa2EXUfm7Qnq3VWJXiIey2OHM1ZSPlQvs
A+KJbtzUgaTBdTwDNmh3Ppi4oT5xQAUH2c5Mr/Nd0PN9wmO7OGvyFbkqWGXsKzzJjU6TNiv/yn39
bOX6JmxoDRO8p/qweOXxuwlCoNex21C7rWjihqbOhQDTgomPNLobnPgR5OOZ3byNsm1YMo+oEcDm
aZATSYe8Gy9FtIhT7UdHDgkTOhRSiEdSBuhX1E/PpVdxvEBDschu8oaLrhTQ6YoDjbiwOOv8/I7N
drRtkQkdAvGrUwcd3obbbvKu6Ahlejeo9An33yb49q0Pp82hEw0OlcPcKuAEPR7sEtH6r7lXNEWa
DJxbrqzhqHxUIHSCJghYAOY47aI5nZyoOfEDji2rcYgSvonySqAgSNkFt40DTmI0nNi1e0aRcY42
sQbPyAjzoHx2raX/Jemq2m7mJo6od6koih4voF2o4h2R8aUSzSnp5CNmMZFEBO+fVVIiudU93U+c
iV0g6WS3200cUQg5jZiTrcNBukWbir5AP9KYz3bR0UQSVX0/VZ3XQfJhLM5IXj2uq10rD9SkDrd7
O7nODDYdPCWyWKZ5AflKpu34VXFDPhxcVmXuIugCkJPoYReXa7/v48J2RQ1PpQtZpjmCEAaN8l2i
knfQr7Q0uOGgbofysJQuymUUKvDYmN/mwXKrGO5ZdbOU+Qx4SCUgH7eWQmZl7tg9gCJfPrS4zmmX
LEBbZjyYeeqT4toZRjuajsgEE9WljHQOdfesBtH0HYQFx0zRXNl5v4kncr1+9MPFxejeAAXSYrpr
OvVgdRqZcKK1XkQLJmUKlJxerqJ1iNNiKZRdDmDiibqQ+8KvthRdffVE8qmMrbRH3MjEEnVLTfOu
21DJmr2UlPconXE7MqrIhBLh7ll1a1OiZpavAMpGhVY3Dl2SD3Y2N9wzaZ1KKrwPoT0QYBYyhBfg
7mjtvMjEErUU+m4167YnBP8chKXZeLKD8shBYYqlszauS7ya4RI6hux2rYYvsc+k3a3oDXcRkgvp
jshF/bFzMtKM3/tmWK3QD9DRPnT+burzgSmJIsuYFJmgnQB6I7Hjo4lMEJHsFqmSGKPXVb+XItDp
3Fi2N0Nu8HDq3sAbjf9QelrdIRWu/9nnk1V3I1CUh2M3zSgTOuJC1w7kWnbeS5xLS4sbp6cLSaAk
3OqILmP329A0nM+s3MfkLUqg2kqGDpF8WJJ93IrbPGitqp+RSVtU+jV1wjnG1ZxNw25BKpSUpLML
4yZtUdNXY7d26LOppbhndXc7n7rHbUb9SWZuchbleZ/QVazIzAufZJCnC7+MvYNqzsrn5MnO6ub5
2TDiOLhiZYA8XLLel5B2Le3uoSaCyCFz1cqKY0W5HN6X0OY9Bxyq3v965ls96CfWMRFEddWFPqtx
OS/ZIm7qVrGnUE0AWKLRwinTpPSimzIK3O9LS33L4pSJLBoqNoluynG17qubdavBMHCznYjxW9j6
2S8y/FZRHxptBY5VNA+Tp0qFlZeJJFboCV3AJpd1UMZ10lqtfbNjLApAeOg7vd1GMMFHja6Svogd
H2zBefR/OfuyJrltrMu/0uF39mAhSGDicz+QzKzM2ku79MKQ5RI3kAQJgiD56+ek7Jl2patV09Xh
aIesKm4ALi7uPUsKk9UPwyT4C2MV/oc3O/33v5SYSAVK8dxirAyLPsIxukkpzV8n/Qxz6acX527U
oSpyvlusb5ItDuH7q1z8uuV9DkBCYz2o1hWTWNTkLjQbO0TrEL4uMJ1Dj6DOvORqwqMP63icDfCe
OX3dxnuOO1qWLuwCWp86PigwYbr6B+CF9QuCCP9h8Z1DjyLY8CpTW7lbQGzodpWk8j1perR855PV
eYItkwz7uNMr+h6ulePrtrZzXBKx/QKvSJRwlAsFzELCQF3ntLPkdRP1b9gk9CNh5IFVENWzSTpD
fRLQ5nXx8ByatCk7kTjX8Y6blr2bQ1ffVfNY16+bqefgJF6RogkqTKY4KlNbyC2xhr6yVXaOTWJm
Yr4o8GG093W2lvzSFOUrqwnnSklRFCgtV1ycqnrYk6D9Om3r63BD8Tk6CWesYJyDU2ArZX6huw+W
993r0qFzTNIMWIkpV2wHubIPMCBv72hD6KswePE5JMmegntVaNiYkhm5ZyS/nHg4P988/0NqcY5I
WmDBrhuigO8rB/cbjIhqkiAxH3g2Gb2+/flN/kPUP4cl2caUDQnwdZpg+YAEekpoR193wD3HJREL
GtE6IyyTaGzStgIwudPilbP93EQtIq3qF4vgGQleJD10L/cja+sXPv5/+i6nQfnLbrjwtoomWFgh
c/G/sby5hkr6C/GL0h9D+EwWcQ5OKpTcSDGjEA1miMyvCxvZKalkzYLETa6Ik2psozdV4ZoypVEv
+kPX86U3F2ye3LwlZt2grAq4Sr1S/LcFWPs6pOWxcvH6fa26WCXAtDZZUSh3nPuJrftSBM2UmbUD
RnSF8biD+LWDiJfwQQflE1fFSR6Z9kO/1ZHcKV8tbVZvc96kzHX5b2JeTZdVTePfL8Q0xQ1AYbFL
cjmUQ7qus3vj13mLv7OmzUvI+tTNeNn1rb9bYbYW3tZlI6NrSAxtxfUmIJV/1QRdWcBcdBu7D+gJ
xf5q9XXft4mnYsq3RI6jWWBPTWDTFi9TCzE/2PLIZQ/D460BarGngHVxnU8HmGc21UXvUZb4aFe2
qgt4lmuWjnbMi/dw1xvu2x7p+N0mhdZJw6OuulQkrMltV4+Up8qgxngd9GXr78U4dAtPSoiVCEwr
2iuUqjQ8NNtUN5rP125US/XFU0bNsVibyFFQe6Kxegg4vE+uS7Y5aOFQR+L+wYWuMGimUYBnE+b8
TB9GRzp7RJ5VyKRdemnhw6LXbQ/PT1ghZ2LMtd2FZdGLL1MX+CFOxtoxvWaWxFZK6FA31kOH3rWN
+ubNkNPv0L8fh3c8Bh7l2mjhu7sgjAN1NfpAtXdObjMGQM4wWk/gpTt3IgWJet1OD4nmSpvGwJqX
7+baif6uqIWswzQcYIRkknai/XQNhfdIfmjYiHaAs82Wl4ea4CsDuV8Ve1lueW+SCNibN4UT1N9N
bYujYdyVc5361nf2d9X7fHS7aeiguM7HwV4BfyonjpxHyIiAhLrMb7u8RrUX0jmavtN5yVlm+kJm
ozWkzoKtpRh1ERJ4p3VhX6Zk8/WGonk73Q4xG26LuQohVFe06nMeSlNcRjIekX/bvBg3vFBQa2Tk
Q9inkWxPH8dc9PgKNOPUjzabGlF9JFvf2wuu2uASdaIxQPGsbMluHU14T4eWHic58yHt2r5mCV1b
F+97XjQyUSFMfhM5aDgXqlDkfTLPGhVDDdH9z23V+TWRhSxo0gboIjSWjBcS1gV7CGPFn0HIRSfN
jFufduVU6SzM/bgmVLbmYjSef/JjtIrECmMawEcr6TM40BbuwoiQ/15NcwB/yjp6G4+q7+HVW295
JuKw6A/9YFA7n8etSMgs1Du+Cpt1KvLL3kKEorxdChXsA+jtd0eAvuznYaDFZeXK8itrKJ6qaSDC
lmofeX6cVF71b0wAY6W0pFA6yTbdDiqhplXjw7DK5kH3YC8no8/p/ZI3ssxsTYjMIi1r+Gm1/bFX
m3nITYAUehVBPmdTZ99oO0SHNYbvUbbw2I/7oO1Ws59GuvodchrRJBBAcI9j0XFyQ8qmLxPgAob6
qmgdOhs9aDv+2NVNn455oLsD3/LO7mjPV3sDrOaxk358pFuBr9MWdWaDuSgQZwZ+bHo6fejKED+O
OvIwpTWq9w8lONIyYWQV98s8xM0lXHEEOrRFbcWeh4t82wy0cVehNSBolL3xzd65rQque107e4AL
yHLVaZjYJtJAKyedC878PeM1lNv4sOl9O67LAj9esm7vTSeXixiV6+sqLOsuoxy0TxHiqHmttkiT
dInWHhy2vrHXOvJR9330uov3hXDxkqhGjiwJ+q5aHgZVokJd8K3F/4fgkaIv00gKn3KRN9nadjNw
Gouqtje9KD3PIO4KvhNx4/YmFAgZEP5Xpvns1ATZZfiUzTyrutLf5MBcou0op0Xv/Mr4msoKAj1J
46LGXVRaw3E0EXzWCQf/9oryku/nth4/qBUOc34d5XgYGuAsL8d1Xcd733YmRycA0MvowfRr7W6w
F+Xixk5qfb8qQ6t9sIEOe1HLAEz4tBk4zKpgHRJ9L+LIgtWrCM9B0qoadakdJNOOHTRTmyapi4Gb
zE3QJrqZ5kpVMOuhpL7CjBpuSllVIBv7tkBPDAYqu3UoqX/oTt5Vd1zUPU9dY+iXMIYeGIosbQG5
8pOaxXtp4qHUV7yAIkUGcT+SV9BCmGhWhZLspr74Xptg+oAy6paBIoCJXio1pEEMhTEkbWH8oNFJ
+BjZfv6mNr0MCa1drNJc5eJoKm6g5+6Xm9AS96aqQxml/QihNtPU/MrO89wloe/bK5yji3QCuSml
RpNjaDt1tfTbRDIPOj6cEPBD9WdjS/MlBKvyvulNudRJmJuoz8Ie8/4NYDs2PIx8I12yxJaU+1o3
qk5rr2eRDcxFn2muItQ7g2nZUqzqMEh65gb6AYvK5dmimmC4LvRWQtis3vp9Y/MqvAD4pTYJpp69
0qGFujbZaH0sOWxd00A6eJNDEC0+9GW9TSkEAsbyIBsV38Dba3BJXwV6uRBlXYWXvJqpcem4jOvk
k5Gslt+ZpozD1HewkclUo4sHPcCjPDOWVO8KNlqdkNzzKbW1npLOwaQpGaOo8bdBrWKXVlY1x77T
bXu1xPGmL6a4CewbxujmUoAk0IThBVKQQq4V30tpgv5Q1XWM87gL2wTqK7+3dO66/ShEbTMlCnrZ
LH1dXUi4igy73pMq05G0KQ9npFO2Ef3HGZ6zczJZ7AHJSvVnLUd1VYGnm0Dh875uBtiLVrxmiPQg
NjRZuVBp9wwZR7JgMeYJXyk26ZnI+nbRZZtUpPEEDs3zYWoKto89jRPeU57gTn02qvxucdWn1cDM
lS+CH5ZqljgbmwidSD5hH3NhDV3UYAFa+GEirhWXuStFkc6Lse5m2sZ8TiNbwObGDGUQ7bkZQPor
QLxiLkESU/gjJV08pHpq6yZZ2LY0eyOjabjlc+lcOk0tLw791kDpdalUGV9OMfKRZBjM7L6vTAuV
hJuG4dqsrfaZzb3U2TAUjKQVRe4AVeyFjB9lmQc2G6jMXdYXsE/EAy32HaoXpko3SAJfj9B6mw9c
5PPv3kmohvRhTqrUN5hNV1E8qFvUybb8IhBIri50b8X6To2jFpjLzJO0K6a1vR/KmX8ywjCskTXo
kaGoPBhSCWHNFt1K1leZtRDeuuABuOF7nkO0/giHPq0yLklRvCnASCG3rRJbnCAdKA5tRwOGL9Cy
6RYMlrzNSu9zlRqt6EcXB0uDikgVNd0hcPA+TLoKeWuqRNXyW42+cZk2lQUbYl5sczezCc2pMgS1
Pok2AKgOQpWNvhpKSd+hYjrHKeJmdxEzKu/qZSVTVkemsm82Ovo3eG7yG5c5pOp6UNGrI9mgI59A
elPO37Z5lWwHj2VUT5Z28mtWx5WNP4DyGY2HCKPfxOkYU1X85toJfpVbhd5ZUiydeidkv9SQqi0j
sgtgVVqlazCRbl900AzN3Di59QrKP25Mw6JjQ6Yd9MVSJP3kuiq6ZUb2a3V31UJ96CP0KyRJeuOg
CDiYaYHcY2yWr4p1Cy3R+ve+O9gZAfpg9dT1Ozs24CzhWWcF1+9alICsYevdOT4E+g5xvFne9g7M
j6ttLYMqYcvatMdlEYplYwwnnSyHubzM6MTCMN1oNISHyjOJeDOzEkLK07ROB7pFkJz0NTxpP2DM
ubiCv3M7PpoOW+iFiMJt+NowkD5SHtFiuV9FudIHPgeu3EG8JZdZV5N2H4Ux/dQzOt2WHHt/xujg
BE4L7QRUOgfVM9PhkG+Z6nrnDsYuNc9kWHfBUZXAQD0gEeUuhf1hNb6X7WbMTQMNLmRcc7fgQFpO
457gyrddviHBbNuS6/c1E627rjsRq08BHOj7TzNrSXRHl8nLwwpu5buZC24wz7S56+dRVIcRrisi
Q1pNm3SACnu3W5zqWApIOlGPnAPx1ScV3TzAWKsLroM4yqfL0KAYnW560AYrxvRbMtRCAVcZAwgV
X2LWK3x/yKoEdxXJ8+Aebj1IB+o8wArCYNdlpEFywTjt+UpWj4I2JKkSGk2OAEUeju/CSUeYdGDz
Lv1n07vaf1OQBsy/TU1Ot9/VjJlrvzOGhUpODnp6xBFVyShPnWbEJWvcL3xnh5NxV1Upf+UaO9aZ
XrB7Jc1Y4HBbVFP1NWyj6NMCW6VTrdQUJIKJd4wVgNq9L/auxZ65ZjzAv3NIszfOL1d56Id+vafw
HSzXVM28mU2GWFB2GFQnIVRR49DUZ6y2OL1M5coglobOkNpBfNU2Ga+a1aZQp2ckAT6iMIgKC7Qb
Zhy2P8wNqMAoDYIw1sYZ0kYCCe4ozgHRTOSs1/ATZTWPkWn0NEjDUlfF3Uw9Lx4RZocu8wpzaV+6
IZZHKWYDDXyhllF9VuXI7BtXokLwputjo1Mroq7AKaNwsHfVHMEvRhzNd4LSolKA3Ux8u8GwRtXV
Bg+Nt6yLqvqCznwe7gLLKctmRJj6su8H/xa2lPDRNJ0rwwdTNTOyU9QKyKMTPKS7mIDwdQDUZN7S
ESn3/NaulsyJ2NpWX67W5/NFaSlH82Fj34G38CTxfbF8JYB2v5WucADpB8aO0Jt0vMt070JzFXtf
PXbdmluTWAbFJ6TwfYNZSGE81+y9JnGNt5RQYLfmtjWyP2ARuk8l0blM+OzkgUWb/F6TGMfViOhY
pCtK2HbHmyrWNxNGxdRJMzjUDpN1anudbLXnGAm3iXt4EoOKtG7hkhAMb+btFM4ZEwO7j9TEuiuO
JgpH7oPtLSl0J0bA6rRjEIS12PTgR6j4ng1Qutwpw3jzbaFF53ZQe7QhTOdKqrC2kGCnxoyodk8B
AeR/EVrcMQXTsXsBt5E+5SgOdumGQ7LOqm2y5dW2VMIivumSJ4Cwgrpb4fw5HTlktW9W54o6gUOR
l9c2XEecoYKeVzaB12f0UWgrf+dLQKbPhFq73JUx+FF7lNog9cl6keMVlk7AnwmYoTKNYA/+gEsM
4nqWgZwQhyh1+OTQ9oLKazvUzYFEvoWNtZN9xFMoCtAPlKDylCwQAHjb0BhVGRht5DhpLlEvj9hv
QPIKAWE5ot7ZR7CbarhCPQfE+JQEw1ihgYswB/mNecExIDIkzIa8B7rItcWQX4202+APTeOcpTji
yTe+HFScEOVllxppq08RpKqOU5+PLC1YK9/nTgLDOhhVvhuKIfrYuLgRKSVN9RWknO2thHg/HtJj
Q8fJJ1TJXHJ1H8159SUmTtMs8E13xE3We77yYIfA2jw0RT0xJEuLb1OXS3shimUix7ZegWsNwXLP
U9MI2EjUsxR2vyENKPaQODYF9jkHJyOfI2ReBqPvy7fFCY75xTQGaQ5DfTz8DrJkUb5tAXpG4Zxi
l0K9BiqZaZWj0HbbqElf21WQXe0CiKtU+BzDbhzrRr6BVCnxaRwwRN0cu1bnMjQ1RZ6NDsn9gAkW
UJTSAj0mYkEVKd2WsoUUMKojiYBZe6P6Wybi9b1njTsUWpL1air6bvxmF5Jjs2inqbgMVtuCm0Zk
xdWc1CA63C+Ec52qZmiHJIx5ENzzYS1vJl5KkhaTiY+bXIL8aLsFqsx9kxfV+7aAp9l9LquQIUel
85K6qigeSMzg5qOsa2+FnTlsIXTerzcLDtVHPvjhas1Z6FKcnaD9InJspBOOZM19F4byN9pqXWVN
jMwk6UWl3nJ4Pl6iQWkgLuTmEVnmXC0fUKPpkEEHoB/iaFP301UwxhHaZaNfP5Le+2MejBtPtMrr
WzP37XdN43joUIegiBb5qrf2qp1x4LuaR6nqxG3ULenaLDjni04HkOwRGLMLWevZlgnETar8bSwK
I6+COqgutWm0T8ewWYJLljtn8DXj6RHWbk2RCDeVcUK3cB0uQkj/fHZyWeYUeVx+VzHPrsNcPThX
AtIHGTK5ZAib243llWHXGq3HR9Cb4wfQ89XnVeJwcdmVVOeHkWoiLkgYre4C5hvjlEyDr94IkMYe
wikvh2TM4/UzyGTxJ9b57rKZeLcj3bxfS9RaRPfNcyyJJLTWfyKodCbALCBbQw8VkbMntwXOl3cc
9W/4MFk0bncz0qcPJd2W44C98wHMBhsc22hBiVRHuX8IFdsuZxuLKllzpS8Lc/HNbD6ZVrhmLSHx
WXwxKRD+0+hUCS5pXbxluig/UYnJVcmqA6IkFO4Cjn4gS40AlZl0ahsMRQ1zmNu10Ow2Krb1a44i
3/tW5PZuNWqiB9XRD4qsyerH76KY321aUxSWp6K4rMUGJSoJoN2VGMryiIEJEmNhfQF0g2/XbLKj
bxN8fvE+D7ZlziIkz2PqAl0BwYEa23e+QfYLq4GjBg1/PfVG4dB8Vykn7wJetxa7zlrYhGLaYp3a
VT/UxC/zfjM8bHZltaLuOpNw+AxvDcKwc3OO6nwbPFAVTEfKyQTDjdx330KxrY9ynQ1BAXIVA7aE
Vn7voE/1eyjmGr8aDXOT5oi7OeoeKM2jElmyt6xAgRrEJ+8+D6xrWeI7Doq5Hscpz3oV12PCCpEv
SA7X5dotS1WnAvX5d8Am8AX6KEFX4FBq/ReUCE23n6NBPmJhsUMUbbddwNtbVdPmhm/j3CSR4e5u
iFRxg3Ad/9a0sIh+oRf+n9o5Z/gDqO1O1ogKYOV4ZkcwCteUc/U6dZL4nLKtCUobrOnQx8cUD2ak
W5oFn1/XoDuD5haVqYa5RpsL5ZRDPSMcUeZfZ+ARn7s+wByEBxJK3rt5oSmMQG/7Inwd/vScsx1T
0B97fnrujYCnUKFgseX2dWp58TlrewptH/caMGu9cZ9IgETpmr+up3tO2+43gqBVg7YdTPYdrLXu
+hgHyVeN5jlru926CAWK9sRUaALIkspdlbuXsLM/2ofPtBXPadtbNU11NYcg4raojxxcQXycBKoM
wosW9Zb7DvWINekVmvmpLKv4fQAxkzmjAqLcydA2pcsc9BhOv69btvcmZ6+T047Pad/DHFa9hWnw
bllOkcrAObzaXPA6aPw575vyfi1zJGw7aG1Seagisl0yi+n3OtzjOfEbaPUarRVAKr2P3pD8mqn6
0+smxNnyXtcaRb1yA+oqtMlWRPdBxF4X884Z32hjgvDRISoVRf6b8e1nOsqXgH3Px9Po3CfCdbHO
eYlriyL/aOWW1vHrLPiic8J3ZSst6gVLpAy6L6JFx7SYv7zmY0fnhG+OnZxDGQCCZh2cHISPONrt
j6+79hkwkE9DqVB/ACm7ZY8bWnlqoMurogaAW0/BCGhSghAznOiZcfAbTOKmjBY6fBUIDRJATy+O
M/TScgGCJtRv6qxGqeYDmrXDq7aBSJ1tvDxcUaq2p0noaH5NURQzfHvtxdnTRy+RL/i26QHGdPY2
WuuUGfsq+ZhIna1LaEWixROBPBVOywcUseGgXn583Uw5g/PKCV3ZAGyeXT6u/L5qyjDxW+FeFVCi
c9o3GvCR2soSLPsATUM/BMe4Ll+nwBSd876FJ0RFxEC4i6MLgC4Z9gtUcF71Xc5533Ox5PEG+S5A
79SHeUD3E6XgV177bHW2C5T50VPBnj6yg47dTnf0VXtPdM77nqNtyGOJx0bXYO+7+otq+q+v+yJn
S3M0fR2Jk7BezN2Wet6sh8raLXvd1c+WplwBYSlyyDvWTlkYho8ZhSnFCzvmiSPx91QkOqd9C1QM
IdkLLoz2DqeUgucwUh3JAoAPN0AgoIBaN+bQRnT500Lrf31b/nfx2N//cXX7r//Bn7/1BtUpeDOd
/fFf7/oW//zP6Xf+3888/Y1/XTz2t1/bR3v+Q09+B9f9877Z1+nrkz/AKBgo2QfADtY3jxYuiD+u
jyc8/eT/71/+4/HHVd6t5vHXX771rptOVyuqvvvlz786/v7rL+hD/mVIT9f/8y9PL/DrL2/94++P
f/+Fx692wu+G/4TuBSx64GYLMUDAaX75h388/Q0l/1SSUQ4ccBwSBmmCX/7RAdhd/vpLpP5JhFIR
8jRK6MnS45d/2B7lhF9/EeKfnMuYKSmgNypDYPr/74s/GZp/D9U/Otfe9zhj219/eYpNRt6AB4gj
GlFcLCbkHH7oNJIIBYmkNID7ByTGHBrlTWyzsASIux1p/p3VgMlZIuqXsKanTfPfM/OPW8NbCDpy
MsQznDM3GAqFCvBHkcajBC6HheamgvoGaC30JbHQ528lMAoSHxMf9Ok+BUmvkrINuCvpwyFrG/TV
K9hKZsEc+P8qwP3xVgoCLRGLKWXsnM+BvKAZOY66Ka3K8NI7sWbhEK4vQLufGzbFUbQPBYNw5Xki
hSJrUeemF6nZInWY+Jrv55WYS4ei5TFncu6TxY4cwgkQd3rhDZ9GlD/fEISpMGI0DDFtn35MN6Dv
VteDSAecz7rEhWOHhqLugTjhQdr7Kk7RVXbpX1bUnxP3rxP1uSFUGD3IpuG+6pyAp7Q3QGHhrnA4
WNOCrEDvuKo7mLF5SYr8KbXkxwuiK8ajGL1DLM9zVoCcKEq1bRSmA1vR9R8d3K+iqIwfgKJdspCB
q1xKne/AOllucmP57uevevqAZwsDE+cUDxheV5zj67uqrKnUGNx5Gesr1qspSjGYMKT4+X1Oe+7f
7yNiSRiLeHjOf52Jg+JtXYuUb3o7momTJJCRvTZdOWZjX8oXEtxnhhCtwIhgEYY4VpzTHCV67zAb
AIwE8G9+iAo/J+sare+hiPuSUN2zt5Lww4U0ThRB9uXpHNUhI9wAoZAufvimRxNfFFJPD6WAUM7P
P+Jzk4XjRkrFhAkM2NM7geqkLFq4+IirhKUpvJKrFOY79EYqYt+1oKPL1AtTfiBomV4PM2lfyB6e
WY6Mw5sW6kqCROxcZSAOOloHrBRpaVjwTuWuOuFJ1+Mwtct7N1uZSZRsXxjKZ+IPZiiNoH0Vo2N9
fmbpl9UsaNuItK9olAwF4KCt5GJfoFlx2ZjAXbhRib1x1fj959/7uZHlMe6tTpJK9JxU06J46SYt
w5RB0y/R1ImLTTcik4MKXviyz74kcGwKUGQZhufzlZ6akNgBw3SKVH/KzWroEi/0N2Pn6KYF2ex+
1oFCKdmE4UvbyDOviejDocELZSuIZ51Nq6oK6wJ5PlqQZa0PllVATVLV7Craly+M5Q/ZybM4wCMe
RwJUciKj83iH3kDcUIJ7nfQqMoUWQBJ0m9tjK90SsuprnVfswgMk+pa3aPTTOv49IOVLzpE/ip1/
ew58Z6ZCRAd+TsklEsJTW4nnKIGeSsu8fD/HHboKJcCimxlIBmW7Ng1V/aX27bAHfufx53PrmYCI
FA0bAJMxQew/DcpfOAeT67aClIClWIBbsyUQzRVvXAkYydLtGz6W//2exsGwB0LxlCDyc4k6020K
xUKPCdYvoPTAXiMjoqh2BQleskR8JkyFSEORKYgfCd/Zq21zMBKRt2Gqc12kfTxLloSA976NoNty
xCEkOgzxbB5j4/XdOLcvyQk9M59DeJyF2E6jEGLSZ/N5nRmxXaAxx4RDLzYMToBjADcCOM1d/HwU
n3lVWCgiL8ZJmGPenv7+L6NozARNNMCiUkiEkTuYflVZnKN1X3uIJOgiZCkTpNg1IfQeAGscdj+/
/TO7919vfy62ARR5UPTgaWHLPk3ZgjT7wa79C7Hp6VT9kalHGEnkQhxyO+RcXYJEqwepip8IPbRK
OGujj3FccPSECCAyTdS8cLh+9n4cI4e8FtvNed3c6G5iTkMRM+qA1Vej9Rn6SRhOX32F4NdLLsxP
x/DH60lOoA8HWzyqwvNSBGFFTurYTTsChGlSs6bYbxv72pgw39uZ0KtQmT6LAKNA37x8qRL3dEv9
8+7Y3SjDimE4ojydQYGjBEXQcNrlgk6IRitPADazl46IEU1OT3ejsPz+5/PmuZueDomYucBLxedk
LeqKYGUAou48rduj7rzeERvWO7Qkm++xrJuHeHMvaQc93eJ+vKkigmCPo4yg9HiWJ+W1BuWjMSP8
3yAH2VS9OFRmjVIybDGwI4BvJapgbg8tEP7CtvPMjILLuSA0ROJE/qae73Ic7ttlHnftVJTpFATF
9WSUSskc0x0bNnL8+fd97lXBADvlg3jhv/mXxeVU10CejjtK0MVfqiK+BDR2SKGAHV3rXkMXY+LB
+MY0gIz8/NbPvmqMrAXnXCS/56qHugzQSS0xtGvs66u4G0RSTihrAkYR7+p1eenT/uh3/nsn/WNY
qYoR4JQSCPpnIZDMLOq6Ihx3UEFU+66FQYkBiI8mhdjM+x7NZpkaFqMvuIWqfCw7qe7rHDs6z/m6
o6BgvJQwniUZfzwSyiioMkBRW6Dm8XRNgd2oq22zIzz7/HusL7lXBeoMoDtNwIUwgJlHFl3XBedw
ahhBp/MeQPAQHbGfj8XTjeiP5+BI/xUqsyjkn29EMXC+UIYNLRCWYYM7r9tl48FyAsuveiFmPt0J
/riVIJjd2PIIkorTtPjLRhRAq6P0cz3tIBagbkLP+os5N9Onn7/Qc5NLUDD6T2Wi0zHk6V0odrpy
jfoJ4hS0zVil9F6Tlb4nLnLZQrr6v0tN/3wtIUWEOAWrsXNDvRMAJa7IMO2WUXd7t5HlUknuj57X
LwlWPfduUHfF/6QEGvd8HkMhsAM3BYOl9TDsDIm7w9aBOR8WTmXFOg37n3/L5yZHhIIbYXg9os7L
63ZcW9/zyO4GiGTsXSymg4mUSXMQUF+ICc+FI2R9UYgTMebHOZ07XAiqJyUaA1MfscyKrXvXw1rt
ToewEQNDEoAUCgRNMoHH9cKR9UdR7zw8RMiOcO7HP/JvbWoDx9g1quxOtvBZsQrdz6ViLl3jedqz
IHDvqv/D2ZntyG0sW/SLCJBMjq8ka+huzZKPbL0Qsmxznmd+/V2pC5yjYhFFtAHbEGDYUcnMjIxh
7x1LF/5Ykri7xvnqqtc+SrKz0ld27MWMl3vfx2rngy2znRcLkcjKM5Q4fDK0vvWt3F6OBEB3wgGS
MFmz5jRwo+RN++UmMdIibHSUxU9TmWlvXWd+MwtV++CWZfx+jubhvYocwfekW8qzKGf34KXacaeu
CtwKsDgQK4Boci9/MU87dKGQGeK74kzx8ngI0QwDax0FiVIxrjteOwDVSti53+tWsYJuGPrOA0ju
XNy8bH8DqST+8/ik3n8RHk/ybhnREy5sRwkYNTKXcGhqxtmGPbOKBseLU4byrOakf2tos/6W6bnz
sWi75ePCGLY/Hpu/P73y7UbOGSVcCthb3MpoILvuVh0FD5M+lNlkoGRdXVz0blCem6pyrgw7iGBo
tuXBFd1kidL9uFi0HNWl2ELhSvqMXzZjpY5iG4OCade2rrXZraChJ1Vcmjqq/7GV1XrqrCl6md2w
jk9itPT3WqJOvz3+APeewtU4i4YqLHB3lGBvf0Vsg3+vyqU6waGzA+Z/atxULX1vI1j19G9M4UJd
i1hUbE8ft7iq+hBT2Wr0f7YKsrJh1wJW5DZaB0/W3r5aVJIcjroDUnJz0VAhNFGtG+uTqTIhFKrA
VOa+6C3INaGz/lgLaDZNM9szEZrbHjmmvUPNc4kHdnWij23PagZxt2RuXEMOjPUXJlo5Pnodqh8K
1EQzPVSuZLHKNXOU+MUotQOYhjw4t17RpbhMDMymysd0E/WnodnYvZ7XtOOc8l1UjxPhUWzpL6up
Vlctz14fFroE3TRz+NKY2yaq4zL2wjGUAlG2NromDcN68m42Nb+35/UlibS5OvD89zkGFl2AkNKT
6tZWxRp0rT0loVucRopLwcCD/XZJC5s6XRe+IGqreqMLZv/x+d27sTpHiRIzdsnp5F365caOVZ06
8IKqk0Q3XgSw9bez6ABao8H8kXlu9nPjjiC4p2jsAjC+2Turj6e/Hv+KnQvLS+e4LqVa2gjb2k7n
6CUDY/vq1Bqj9ueijcVF2HNx1s22PfANOweJ95kOEL01Soc/0WG/rHdVNXlM2+Y0ZkP0d6e75XMZ
ohAherUNzC5dj7Sw9r6wjDHJa2SNR9xp5OZ6FS1O2ZyoAUMiVRqUySn7Zl9CON6Lp+bG+K3Bl9ag
3QrjAuck7AMRhXZ+evVXFrLK5MjCsDC3qA3+DeQKM2lO+G539nO3pQc2G3D8w4ba4mNjO6eZpcKL
NtEdVHmKbs/V6sCBqYaxOWVLb74dikJ8WK3JvGau+xHnz/RrJVGvj21KB7hxEgJtPMhbglvL3IFb
mya4/ClZWGAEA/3DNALZx3MXPx5b2XHDlHWwIdNyatyblaFvrCTmYtbA6VrhQwHKnqFYQyexCcd8
MfHvGAU55PVldeL0Xxxfwl88BN0n4dy1nwSaC+YMVaEWYfemqJPRH+MxnP3SmLULcweg0z5e7s5G
EkXITia1dk7wdrn9aFetCGsojUiNM8QUBmhsT39Aa/9L7cYk8uBe6K8/qlxNl94v9WZT3UoS5qO6
qgWA+VNtJ/MTYh7Ou35ay0+1YTq/P17fjkPgdGo6TwvnlG97e2hE3Wm1ktnEj6LM/LqBglqGhfKi
JQ6MTqsqDyKGnXfUsKEDm5pBtORse1LslZ06DjImehrXANu5GCSji+0nIraC3qqmN63WVjw0fTif
1mWxD2pZ+z/AIauhZMg52izYHO2Yh4wfMCAE8Q1FleGN3pDHOCAV3tSuAXd/diIPFGP1e9rqX1//
uR2gDCZjUgSBysZ6OuSg9IeuOxFhrB4S1k3sdTVt6XHU52ccfnF5bPA+QZB9TcE9pcDDH7aYL7ug
wsYEWCQ518y+Jlmd+tE8a4GqzF/KtBRPkLNhnayK4s1Kkf4HDmfip7MLY1Fxxlch5giQ+TH0dG2q
tAbQkm0BGjhrM7hG7wZJM/VvW3Qrg8UJXzd5+f+tkCbiBoVmkzFvoqXQRbsiQ28rEHa+ntM+hX06
oinw+MuaW3er60S9Dr1SGgdC3b4nFWvU10jX4cbGhV8sbfGktfDWKnQNXm1KUBXUmVRBl4Ivt/Hs
NboWTCZQYSm7UfnHxM34zVmQDpmaxDrI/e9XRXzpGvRqibRVYCK3/sCFNUvJbdGhzMF58VB0GXpP
pJFkyVTGciShded+KNjT9pE9U8sgAtvgHZHNd6ZkMkTQLtafCuqcJ3NC3qUdbRogxaQcfMi7y48l
umcyW6eEgge6XZ2WLQig2LNO1yWO0S+xmndpyhQZdTLHt2rVdc8Af4o4CCHDXxnnBTj+8aG5rzXK
tbKN6CuaJlHuJoux60pSTQaosTjYzmeCorVAzpmNr/HoDKlfGK34aiAaSyeskLybpIERKDkYBaIo
WTsfzbZz7o4xP4iUSlNtIGCUH28/CSpRa6blBeTyTjG+OVLuAApT8wEhg0+L0q2fQZH0f6M/YR6c
tJ2tJxTVqAAjwkaRUO7VL6Foga6ZIknkcHWT5XnKhRU0atS/pJZQzunaWQe+Z+/TU5WgNEHfxKWv
uTHoDqsY5sFaA8poFExaDbSMX6yoOEHKGjrUoMya9HIOJ3gPCz2ezqONlCu+mobtP6OqU917fBp2
Lhu/CCSIoHMlVXRuP8GiDXpR4qEDHaz/U9XYUHkRz2LsdXmk3n8fh/PeYITOFV0rSiObfdb1Umsj
1YGrTnfulDrxeJqqbHxZRqM8Fy7lvJHhpjBykHtIxh4l7qXrXr/lRKcumY5EZ93twKggEDKWYgkG
G+WlKtTyQA+NhLkoJNaM6jlSR9y57lQSadmj/eXIWPz2+ybIiCCnYaqBMOLes9FKfKspjfLcIQry
t9YJ0ZwQIG0+AhSZJ38ltDUOdnjnkANakOEOFWnKc+L2F6So38zqyiGnJpY962qve3PYrb+V6KP8
PVVudSR2vnOdLVIOahTUYzRre6umQs8WNwy1IEO+OX7OIhE/i0KBr6xYZtP6NIKcxkN9L2Peh4E2
1sGCdz45qQcvCMoTLkuWv++XWx2nJigBRosEirOmZzVf+9Vb2ty61NZQm15o2u3nvNbDS6ND9c+X
+F+8lQQYiMeSHgAr2H4AI09bkIntGkwTTPp0QBmuQobj5Ih4OkjydmIrQ6XkKzFjhJNiG0vO0Yg8
Uu0YwTyUbRQw5kycJs7+GyduQy9KM/TbStEGTqw41yx3c4MYSzPfLa3dBpPZxwestPvN50kT1B11
qgj8cfOaLpT5kP9ozMA0kBaMEmu+EtG2HrKQ+XNZdrU/xO14oTZ99Cnuck/MgcWRjxtdNGNbc8wE
MfXszgiFdEZytXMTZjpX8oAocn+bCIEk7FieLlPdDlFIUKgTdWKYAddK/+xEjX5Jm9gIUtEYQZbh
QA5O872DxhwhqyZxN6a+nQejxB1oZxExf2fNiqAMmdsgRMd0uHo9Ur/eNSVjL6Aolk6kd3txJsjN
ipOXVsBjrPkOyoze0sUoec/2kVvc/YxEHzgkF/bvVgt4jdpE0eLQhEMv3sxDGp0TRCJOiHWMfp2k
R5Pc904lsR1QYJplsmpwuzJVV6ZVAv555Zr6C4Dg/MzVhWStd+mnelVir9BEiOBieaSkvLtQm1oX
V1Mne99805VuainGiW+aaK0/1iIDdBmrb4Gj51f6JUfdmF179GNUYQjqtdtmuuZU4RJRB0O0J52u
qLYVX9zIJK/Lw/LJSur2r8fxw72zpbAmLzuoHp020MbZpkWU5FqGPdhq4UWPROLFi9m+mdbCOEdu
ZnnKUFs+2mLZUw+T8/zY/N5yaXxS5sLfUyPZhBT9XBcCCQI2tl7caxia4gKkKaIo7xrPK7PMD/yt
3K6bAhdOhsYGogOmBGxtOwD1MmVGNLZWkIVp+zanh/1Z6SxB7AjjXHQ9sodM9zlwAbtGSeXgOWi0
5Lf1LrG6VIXRJglAXBrPbiQqP04JnmpnCa8Mh24uU93rB192b2Nt0kpydjI/fTu4UEPsyW0m5II6
VCaQBdCS9tyBSUEBKR6tf5jFhpaNqiUZ4JikVD2jteMvr99cAICUSnlFecvlT/zlIUeVaFr7GBkq
NezNZ7SSRljmShjUytoHw9AfZUZ7h4k6FFkZzwjF8I2XYAhUnheUFgNFF8sPtUi1M2jPCmKq1TAA
HoXLPx8vcMfhUvYCJyBrBBbosdsFZrlaV8UgBLI8SCwM8ZKcTULeU2QPPx5b2lkapQIYpNwTwUMi
H89fPmXaQ5nWqtUOamDWaVd+r1YTzZ0kLfy0sY669zvWwFyDuCYqAbS1nT9fZbkyr4lqByozXj3k
0yfPHoQWNNncBl0fjwdBx709PBAUGXD6sm6wZXG2TRgXlpJEpxkhw7PNA+1PqaL4RZpOzGoZx4Mg
4Ccj5tYNWKB16PAS25PKbAnddT46q1BJFtpy0X/MRuL8cNau+FhMo/pOXYXxrcjr8UMcp9FTUg9N
dgltNz6rRTK9oRWh0mgo0atxQucrASz57uPdlru5/XlkNwa0KQJxduJ2t12h0BNn4Fhg6bl15WbW
vr7k09NjK3tfnZti4Pt5yIn3b62gFTrDxVjCIEmn6lJ3VfJkF/aXwna7p17pD07wvROkJccD44IZ
0sAMyV/zywkW9P6IHLswyOZu9HWg5b4bVsJTkexDPdwuTnC1jnCk9xeUkhBxA7vMA8ftuTVqoIqH
DNwanQwVoVttLWI/zSLjTJjx6nYNoR1RMyEKSDhZaLs1VY3uqjlIo57SPJ6f+8i2EY5qqtOKxo6X
TWrzslbu0cuysz6T3BD3AzlCAoJvjaZzjOBTazH4ajHBtqjFAGTVHj6jj9Qf9I/3TNFbROuRbwlI
ZGOqKRCDyph5T0FdE//UodWUngVXgKtgzEezpfYuqMkLjR0yQf6wuQFkftaENmNyssu5+ru2xvb9
NK1D7o/0qC5qIWoeamOJ/dnR2x/qIKUbSxSigqlawCr0PDXuZAy/LUiIvW3A15we352fEefmipoU
QwDRckuZ0L35gVWeizCalfg0j0teea0mkudEr5X3aWKqKMJNOWpyc6F/WCe9fhe2U/K2M8rk0jSd
/rZBUOK9mzI1VyhgUme1ReA4Ldvhva7E5R+6qQjdI2qgl9koRyz/n95789Nl8wsyBKV0GmCbm1gb
oHqKsEdKUi0/V7WaP2kNgwCgSSHLg3CthxZXf8mGGj0eO+svCo8q5ITBeZeXTJ8AM1IffM07T4Sv
g0tIL5BOOv/cBKESI1ZKlQpUgu34KSqzbvQmgwpi5nbik4msyPnx9u0Z5LrwANC4koWd23sTIvWp
DLNi+JTgjSvCnMwyGfQ5sPOyeqrH+Og8310euG6YAZ9L8czC397as5t1QLUdGpWB4ui5ga4CPAE8
wiplsx4v7S5Vkg0/aQU6AhqfW+kagl4lHU2w6+PESFmvo0r0j6bBLKQwOtCzz9Qr+vNTUFZud2B6
Z5WuQeSFlwfKQzx0u0qFZKwr6sbwZ2VwTtC08kDQt/YNYxg+PV7lXXSLBe4fZUBb9se3XVzRpy2l
KAgXVjKtJwU1UyoU4RzUhc3oX2fqgrxYqk+xroyBExVHwPL7QjD2GRbJFYIxQJ9oc4BiLIIbYpKB
BaUHnWEVrV23G9NrbVvMUanpnycB9yjszok2aV/cblreZnbdXKMsnPzHH0Mau7nQ8scA6oFSSWGD
tvbtd69BQWg22qZIDbqF39SaHZQdkvOPrezcGYIFjpUjJENty9lSETPWQ7syfLD84xkBV1QdAS0i
QT+6QVaJo9Rwd1Xkarpki8p8+HZVCwQRewbG7CNYqD9NZVS+GZoxP/h2d2GJ/HYkDRLkhkfchp7a
VAATmRDDxOeGf4mKoEskVvlnRtNE8QHLGx8WEEcHBOe9bylJPBqVBTjq26mVKcGfZiy2QJW6t37v
0D6bPdOq1fNqNFp66kV7VBvat8hlobZHMXsLs2v1ZrQ0G95OM66TVxhVdlKjJvcKgV46ksL9wXe9
3z3Bs0guRhEZ2se2tVnodrbqKLAx3kVXLmbq9E+0G83z4zN5v3tYoccIUsUl7toSaQw3jGLK05Ch
1ih7r7dOehKtu7yb6iEHuLkoaCJWamce4AjvPyZBlyA74ibggLZYOrIg7vTAVTCgE14H5uRcUQlE
bMsJ1RfTyeeDZd77dOwZVGhs3ebh3o7EpeteILnrAprujRKNubl8GlydCWjaTIQUUjOtTKfzqsI4
IrbtODpMQypx5FaC19v4FgZbKRM4auGbehYGUT/Z/tyb+qnt7CJYwCR7kTa252KYp4BhhfNZsRTx
STXB7j7e6vvHRahcCkJdiB9E2Rt30I9gnqwUJ6doY3YKm4YRLVpvP1vmchRV720v54qyPNEdAg4b
U0zcmhQdXW4/GnozsGsx+622KFckSUd0f/vp8nhpu/ZMvq1kHMvE9NbTdTkjYsCMcpw4WKdIKfiA
g5W/GdhVGLLdcpD+7n1KgCPcTBNMEiHQrT002Jj30iPikDmoWDO+Ai3b2BlPA7LPB7u25wYkb5vS
N0xQsA63ppJOySxRYqq1mZztEtgFonSOEFZ7HxDsAgVEQlqqw3LBv+SW0bRECJq3pj/B8fXCOGdq
irGEyKSmf9qjrR34tj2vAwAJfBUNIj6i/Dm/mAtpeuq1rUFs7bqGCCvVLnlWKrA92+65g9ntd1pp
HRyS+4iHMh5r4xZAFaErdWtUqxeav3Zv+GGkgY5m8MTwYV7m4araEwlIWc3tB0dpiv8YTEd4njN1
/v3xKZVbdRtl8AMgJ3AFHajbWwYfai6Lm4EB85dkiYNcHSDFD01y0RTX/UK+W5PMlC7TS+rp42PL
e9tLrZYAh+eS6X2b7RVzV1bWxPd28ro5d0bfILdeJQyI6ntv6MQYPLb3k2W/XSotX2QcNIdXzNkE
skyRUzNLjbiQnTvFaJCWFmzJaHD+Ypwac0H0ItdLBEJCqwgsEZkqwxmS8p06j9XvWlims2cUdW14
Yi616FTNNdKtcdJ3KFIP1Th6bswIRd8Bmfe1Syztn5yic++XjV50VxD/WeerTVlTJbGs9G9h9/P3
DHFXhFHDEgiHma5D6dXrWB/AG3aOmOQGgWnDLxB2bc51X8X0r1cI4s0MPyjOLMsTbt4j7R3DE22G
0l9cq/F1qnUe0xKOcEP3OTUBEeV5w0Srh8u1vcau6NzaDB0kvNH0/GMRRk9fx2rVH1OudZE/pO3w
udcApXoGA89ar0iE/qXRFgtpwz4xfq9Q+KdNHreNecn6IfxgJkMTejrlbSRkp4HAGzRXkSIXpTlw
j5jHdhSQ7LhWWsNgnn6KG5Aa3N7SdFkLM24J7BADmwPNXfLPE6MDPRLy5cC17pky6RiDSqDnB+7m
1pTIh7rWuJCcG2CXbB2tGq1beTXy/qA+u+PwJDfov6Y2D2JpSG+XsCrTHLSXUa/z31eZGnlkgXHu
gWidr7NZrefH93DXrGlDICN31onvbldoGBFyKgkrdBpLjigyOmTwUwS/Ek+th/p3BkAoJ0b9OAd2
d74s3VMKXVSfiDa2nejYQR485vf4aiuKa1YlDahdp3kT6uqPxyvctYRoFqkM3htfc7vCnJEPPRNE
yJhjuwQQPNtn12ha3Stsq/n22NbOU8zL+D9bmyhjLquxjBid4Mddrn4e0cL5Vsu+9GMruytCH4qa
CkEjA+JuV2SolTPleo2yhxY1oLgb99PAeJjnpAqPuFJ7pjQ2SSchleyLzalMEJrNQhCFvqgNCFot
dAegOtlVH4r4oFS+cxKJK2iE0MIjTdyCTsfCnic9DslmlhbQE1oWTLVj0nRWj9ElSxvt0zIX5h+P
P+XehoFtkweDphY58O2nTJzBtSvmmwJxKTiLTFsK4B7/i7iaKhEplKR6sWmbDaN8OjDNmqV1bav/
EbUlU2h0+5PVZP/irLMUghTEp6hwbbZL2EyassZZ+FU8Jm8rRM0LXtaoDtY1VA72a+9oEE5DpcMX
k79sbNVSMSJ3J+HH+sTQSxXYXT9Q1KwY4315/S4RTCPrwlgbkq6NKQbzTGYz4Ru1Lp3PaxXFF7sP
X410pJYnObswrflKHPrbs1CXpjNZKGL4dt/+SdTXnIpMX886C/JHxkRc/8WiZG2UuF2mnZtFMYx5
MWpnoD5BqfRNOXRkW0ytDo9mbO/dKxj8/7Uj9/GXSFq+OLpQsCMmeFqaZtaebjQD6B93RRIDLf6c
u31QO9wJJ0l8SKNpLegoNGyMwmqJrLxcMco8ktoLwy75OiZLf25i236b9w6Ckq//nOQnVHtM1ySE
3wRWSNB36aBy9FuzLp/6tf5eRqp+kNXJPdkErTTYOCSS3QL5f/NaMnWrmHSro8JTjP2z26RA9fVs
9h8vZW/HJMFMpWxG3equzaWlZZH0uvABMiVvUJ7J/T5P2qBc4gSOsPMyueE/j03eL4xKi05xB/yj
hZyQDFt/OSSp1usMYefsowqrMxyvtj5po3C+PLZyn97Ieg5DCyBnyhLLxg92BfO5Yoi2sEjs/DKl
3fqip4nzrmyYG1NMxAAVuhN+WaXD6bHl+0+KZUQyKSjjrGCO3a4PtYh6AlbOxjll8UEoIvkKqHl4
YTZN+ySMsDyZM6Dmx0bvLwGFJFl5lBhaiFibG051s8tjLh/0q0mmMkwwYjaREhhmz7TXQ5bkvjng
nDCEftbNNmtMIgvVHmmuslpfuAmzKXlAgzntfyxKeIQX2zOHt3Sh6lkUH7fSU72Z0hVdueIZA6t8
CcsLrDiLPYZOZb9lQ6Ec1HP3jqj0JpIXSSCyRUYnmg0nJyJzIbeKfDqa01WNHeOgBbt3UMBjUJj6
WbjZlsDSFjE8KIggTdwueUfiO12UKU3lqOLeT5LGCaDOvU6CHSYMimXEB6T3EB5BSmxOJzBKt4eQ
zc4p0fSS63l8cke8zOPjeP9gY4XUE5SziY1tIGw0tlX0OVaGYgFoy3BnLzGs7j2CX9mrkxniHFlC
4b+lmrrtxU0UokYmrBLLpWoYKIIBpk7sMCVvrStfM8rBn00Guj1e386BtGjTy24VR+SuAVg2a2Iw
uIyAxBj+0LLIeaapVX5VlEnxnLDIDuIfuSm3b4Hky4K0oEdFj3OL4rXNgqbtuqAF5izTByOd5hOk
Y9tHGSbymW06+UqhFM9zFBefnFg/Em28303IEcQOKj0aKKzmJlrJ4zFX3cUGml9E0zcG5qlNUEKO
O63VEg0Hn3bXmCxasKEW9OtNXlMwSVwd1hJGcJO1lyZZjDftulgXslTt8ngX7xkQKNAwOEtS6Cmf
ItNw68ZKxdYZC7fIqZv5CPlnnE8qV+LkpsykjPo5e8M8q/Rljk2Iwcr8xhid9sPj33DvarBLt0q+
UmjHbIEHoGgUS6xo4aDFOz+piVafomSNz//CinxrCTgJ/wz50X95c8nGOaO5UwSTPvTXhCgXZAW1
v8dW7m+FDFSg0sjiHqvSb62Ivp2VrKSIJjrK3SJZxye9H5kQbk1MFWU2fHewgXsfDx8mCJNMuJNb
9HdkdAgly6mpayPaT72WWW9H5rUdRM97y7LBhIBf0aW+5ebjFamNvu0al+DlMuMaz0gA5Gs1o3U2
F16vRUf27t8FvuAv9uTv+WWzloqeMsyUMrAX5W0OHuorwqxouZtVCmXT+da7sXtw6e6WCKWY3pcE
0FGuu6NIqGE51EWE2uust4Y3poPrT4bdXg2JPNeS6gi2f3fJsQclgCqUg2ronZyaHZdr16cjJ0WJ
k3Pc1jR+BPAGfmUfPD6UP9s7N85T2mK05M9DAnd6EwnOuEdmgdLe6tpxcX1jmqPfOUvze3sdRqTr
kqKk6bbkPhN53VNTu+K7mqQ6UsqZmr7p11j/bdUFuqJLiiRuljNTsJ1H+spGWXxH9YPfXxTVV5L6
7qpZ7fKRCvaIZJtoZuYktgeB3u6Xw2fRgOGFpVt6ezjKGpnnmesUJMVsvZlUhhOYI8mO03XKwaG4
O4fyw2EGQIZUGd3iEIbZFvNE6s2o6uWbySzE78wzXC5l2seg5psuHX0jT46U7/asSoQYoDT+viMB
lm5MTCnmIqgUjYF961zDfzAVL0Qx51ww0RKYvq6dHh+Sva9KsQQCMuqNgP02nmvN0iFsLCUPchMd
spYp20GHACd1wvIIyL1rioYPWDO0BMnvbjdwWrvFjkAIBD2IMM+MzYbZulMYxFS+X+uP2UAU9RB4
ByMgC0+3phC6nIzJMfKgnwrnYtNVC0azH09KFjNE1y3C/zz+ivfvqTQIbNGAgoAkxBZ9ocxysBzQ
lYAxDQx704zKPQN0zp+HVqneTNHavShz2qHJm1V/JW6rM+U1rQ5e1J0DhBWgH/DWaDxsBVzcAvRg
VTJaGi0GO2gTUQXrbNSeiRTGOzdkvKFVGOWB0Z1dxXUSE1JW5+Hbols6ZmIP6DxnARqGySlEiujL
qtkdrReQEo+/8q4p6lOIDsPvIC673dWmJLlcJkxFrRpdui6PzqOjD+86s81f72xA7EhVUUl3umvS
oz44GqJUMDU2rleFq3Nm3ufsM7rzqNxxF+IS/UgtO2C9iDuTwt2uKipSCVMKM4RgCjdQo8y81GiV
++bouj8ss5lPo4Z0aisRC4hKHaVFex8VYLaU6iKVoDBxa74hIrLUMMoDZujm3jgoKLfWjB7T6nA4
KOzsvLXATAE+yA4BTmDjwVcG7DSFOeTBKkYVBllbf85DlKqYLltetULkl8fnZe8+UDgl+rOAtlB6
uV2aGCiSWNmcB4xWqp8L22xOVa2XZ3R/Vj/TioLp2Wlz4HrkIjaPLoLg/zO6eXSTpVjHFhXNYA7F
iIRykS+fIXVbl6rM7KdMiPjsZrbG4AdDz/54vOBd25SzwF6AowY2ebtgR5uXftSZ6KvPvXhZS7X3
iAxBTHYi9tty+J4xp/N5mK0j4N7eIaJyLOVwUWwFb3Jr2F3K0lGSJA/Ufo2uC7nvb6lKAQF3dQQL
3TVFtPbzmZSyTbemqGzlZa2WOZQC7eNaqPbnarQhLA+Mm3v8NfcsCZdOLrmJlO3fLIqPNhuw9bIA
bB1zbrtVOU1zmZ/S2W7Pj03tbRy5GLR3gj0QiZubUVIXTC0Vd4NEaPm0FGnbeG5efGqaVrkIZh/T
tWaCeay382+PLe+9XNQi6bdg3oY5J93TLzE3sFMECicTT7cqWsDAPnFuWrV7chYr9od2Zl6wnThf
xyauWk+XrfSRGttBqLp3U2mWw7DCLfBqb9a/hEkm6yZZ0Bup+zToMVp9BsNVm7z8rjnoZdPKOZJ1
u0uh8LsSaSKFAclDt12pOtGLMaoXbCbQP2ejGz6i++McFNT2dhZSCtJFso4B5/P28/ZFtMxx52a4
12F+Xxrsp7PM4ZnX8psdmvXqN71dv1ss5CwOPurewyLHPsCbAyxpb1HMU8mA1axl0rkx6szxNfpk
Os1dFl1NM2u/pn3tfHfcaI49ZmAufrc66tFkhj2HLxn44DCQ9yAq2Sx+yJoY8dEssHjkfNJnsCHx
kAaTSvUmLY0jwv/ejZUvKNE7gGoq+7f2ktzSol7Bnpmaue8s7hpojZWeY7fND27s3tKg/5D0Ux3i
2m5Mpe1sd0klCHvcRPfcyrGg8ofdNbfK5TR1q3Fwju6Xhn+VIp50zagublv5ltFqaxhFWTDO06eo
7YbnXiXQzEHxvDqgA4JBSUb6Inoj23gklyJfrtFlQZHWw2VSuexA5cdz0Y7GwQm9Fw2QcA/+ohst
X8yt33MZeEgxuCBiVZL5D73LRsadDwnCUyjXr58Xmnp/TXM++507JDTFzeHjWJWWp6PWcS6mqTrw
hvd+iB8jdVJxibAvt4DCXFVso18z/LCS5F+q0pwyPzc742pNlKu8sKi736KhLqODoGHXLhUWlIYd
sAbbNu+gR0Xbj2kWoIP6Y1aU5AT0wH4zmJTCybaXoBhM8fmx5987UbA5GEogRQDvwPYuvS+jaKos
MCYthys4ZWc7ndS3i2Cexr8wxauGVh5egDzp9l6u0xDxP2WbW9CNZ9NJVm5MYzHIpD2aP3V/L3Ww
GhxgXmwJ7t+4nK6Le3MwMDUZeuWNGVx3Jo4uQRNF6hW8mf70+qXJVwuEDbBQoJu3S2sTa9DLvOG2
lOb72Gkrn7e8PDt9vB5Y2lsZiQKnQ4I1796rpUyEozDGk6JEIrWJoC2sTRF5TK/tPvf5VB6A6O7f
RwkRIWqGkEFWud00Q18ixa7sNLC0pjmPttK9b5xWP4BE7p1CYC9S7l9y2bcNek2vqPEXdRogbTp6
VD6sk5nR6hrwOafHW7W3oF9NyZ/yS6RTJkZfxj2mmCmtvc/6ML0g4D3+i6tMHkUjEjw/jPVNDD7z
FGoRw28QDcvmF7fsnbdhi7SoOc7hnzYdSb/uD/vyO2dDjhmR6iv4La7z7dKirixUnvskoIv2VxhS
uilWYTMDA/7ZAqfn9V/yp8Y2kFKSfuRlbs2FqFI5FeIm6AA03bmLrfkDHKnXzT2jYQeY7GchjGif
ZsX2ALauXhhxg5WhqMcWoHBY+U1bp9/mWJnfAS896kjsnEV4CdQViES5adtaGAp8DhYZ7jt0c+tD
AWOabRyjqZweyo7smeLBo7BAPZPXb+OmhkGtZ9ofSaCKhKmfIZNZxoh5xQY6SOfHx37vkZV1TBhV
xCpEu5uMScQZbG+cbpBPoeoxukT7oYWKUXphItVVcuahOQwnCOLZVS8Rqkk+Cij5pRzK0p8Ka/j+
+PfsLV3CElSOKanVtvVkwDWfTKVNEGVXkvfamodvcXpoFKnREf5x51m1aZHSraRVCUV0cy06hl9Z
xVonAbNSco9RvO05qwew1nHSjkgUaeGpytz1+toF8voADgBuhPIAima3tyPWaeM5agbpqk3ckz4P
rZfNOAQzTdKDFPX+3guoxcDD4L7TCd7OeADSb9dqliRBMU+5l3TNeAKwxqyWCla/q6Gt+3hp9y4U
9J6srFLsY5HbPA2mMCixHkH9Fam4r9R6ixO8QeXy2Mr9CZEyfORKXA5azFtIx5DNVg6vPQ7mfhJB
0aQNWlkdI3YY/uI9NrW3ILisJGZoVt2Ltk8lYnOlpkQBEbsC6A2mMqOJjzox8jbf1oSwQFWY+R+c
Qk7z7YlAc5S24BjPQYkk1Ue1ddOzZaI71ZIbXjL+M8+OlPJj1yzO6w8IjzjVRaIh2XLapCkwz+3Z
ZXJswAvMKJfeHc6d6Ja/yzVlWkTJoOTH33PnQBINSXaD7KBAOrhdKUOXws7ssRe2xQKEqsr9Qh2i
J1dvlouVw+k92MD7K07yQKRH/xXlRvbw1mBe9+gLFUTIXdqElxrSLiKnq+6HSWs+06wynkUypAdB
y55ROKr4MDJ7RMbkAf4lkhgzQWQ+z3MAc7486dlgn+yOGVeaNShvLD2qPibMNjsILHZuBeDg/xmV
n/4Xo6regpEAAEEn1Ar9qlmdF5pQk9/2efTp8S7uro8wHZF/bsYdKbnP8nYaa84rw3GXPzVtYmyG
kyjlOdEXJegKjlJZ2a9mj5EHQkTkylOLRuJ1s5UGokLVHOdzkJmwVOi6LcGMJvkzMahLfc90Xu9m
sEeIxjABmchvdrEeVpehWeUcpPbS+IQ6/clAgdKf7NQ+eIN3HACp3U8hQPpevEW3exeGSjdWQz0H
Hb2blxW9hVMbCkhGaZpq2hUtHOUSamr5thJTeGB7x8XR3pPdMMowFEU25ybT53Ro3HXivZs+d0xS
ej83Rvrl8YnZOZzMUYZ5jD4Tsca2HELUpJXMcJ2CIRZSXnFILjzvdZAlS3OQl+wcTsh+9Cz/j7Tz
6pUbB7LwLxKgHF7V6u4bHK/zvAgTlbNEhV+/H/2wa6mFFq4XmBkMYMDVFMlihVPnSMcGDcEmnPGS
LJsrD+/plnTn20wsVCTV8qmw6Pflddp9VQqRHxjdWR+kB5TwpB/VeHDXGzirykJpJhkD25s8Py5z
NYBrvXtInbHz739KuR/rx4JJbsbEGVCn/ALTwtqUbXWh5o2M+3Mikz8UgHAnkxGpF6p4RZBS+D+o
LO3aA7UJEgfwEdWPtb0ZxEU9tsRD5my5T0U+JW/jPKqZN56i4q/GG4oDg7cHkgXSm5U8bSTN245T
58bNOGmLCLQWjZSoEf1z0k39wUu0YwXmOQkwkpRA4InXy4rjJTP0RhkCDiyjzcAgntAnKg+c8s7H
o2jDKCNQHE7ltmC0CKMbNF7VQMTGaBBRj+IajlH2TWmH5HnR2vCgCrCzLDkmJZkiqE/xzq6XVVlj
ldDUHQKvMtVr7QjlHB8P2d/eMcJWGhHQkks7W6Ty4upZ49nLEPRWl3yI2j58Uto5wTOPGuXkwfkA
tUl7sGN73xIGCsIUyJxkarleWpIoA/GKNYBpKty/4P3NT1E6TQ/xDO12KqYj6pvbO00GRt1RknQy
HrCFanZew8xXXQh0oAqEcuKkeWpNDgzV2yMY786u0V8B2US9jVHM7fTwPKTe0vUlR74UzVOTGto1
i0lJ7nuOnQVxi4GDcYmpIW4ftMVKldbVWNAU5vkHPW37c2pWqAvGR+Sqt5bAi4C3ZqAemIy59Rk0
q2KnTytiEVdt35udan32imLRGU5svPhgWT/HxtceEWs/dwmiZFzw5vWEbkskiOZNwZDElYALvJQQ
/SVxHR9eC9KrhS7LwxAVs7haxDSw/8yJBYNUmaqksLVq5X6IMvHf/aJY3Snz+urLOM7z34rbJZ/n
2BR/E7d6APUamNAeZkrMhp+PurEE9zfo9loxA0iBAaoMyZmxRYkIBhsyI0r6IImo1/jxVFRfMtpG
EWNyruFDss4Qljce3Ktb6gNCcqpDDBVA0MqR3zxeHh63K+K6DwQDXt+mcFFgPRbWop3rYZj7azKM
9sWUGruXdmT43J5D4z/FaWvbX7LY9A5c2O09h3ab3FFCOOBY3+p1T3GUdyMdBrjHu+S5I1M+z1GO
fpXI+ucscaKD92bPHj1pUCO0xjmz8nL+EjibSL1nWtoTfBWWfirgxj17DbO3MdhJf0A/6+BNuL3s
lLnRIycrwcHcPKidoK2SV8SViZM0YB1abmCZHUXLe1akq6RjS88dV71eFQKgwLQBYwaiTL1rhQTu
hZZUe3Biby+6pCWSpIY82MQjm+BALK1WRcjLBpHuJmfqbu1HM2wyX+UOvhodIk0RozIMTiN4iyFI
Z8DsudcQ/iMv5ltLMf5ROIixEpJPD3ZYRV/vX8a9pUFTAf0SfJeSGX39AWu415hkIi6uzck9tZCS
p75eVvCXGXb+9+ttyUCE40fxnpLN2lan1AMHBrKquTPjZ16/8EzxKXsrlLk8UpnacTIcCGJVqd1E
oLBZVztNJZ4gInlTB/VBmTzHh+2u8mtASI/NbE0nnTT9fH+BcgFrFw2ZCbExdNS8CwDL1wsMtWby
elW66KkZACsm8aciGwcpJuB+mmEMe6xD4Vy6WWjf71uWf/PWMszN4IoA+tH03ZzQyYu8ZcnZxqGh
qArbGtQj+P/R/eu+nb3jQnQMV5ccSYMsb71CN3ecAYou0o6FCnFBH9HPa7dGL7aeDj7mnsOCaAg7
vK3kphtTNBDmUZlDqM24fH4Kq9ylTqEvSN322c5G8eP+ynb2jlASnhgZ7RngB9crW6YsQStWJqel
paETCkJzSLy68cWyaA9zjx5xHA+eL4zliGht56zKwIu0g2vPijchH+gMTS/ajDgiWjLmJI0caYIE
rICh98p3WoSlPzn1dL2/4J2tXFndfF8jj+ZlGSk0GJD/IFOYz89aFE2n2huOCF32FyjLz5IylGOz
/rYsWmnUGac2qVFymUx7BspSUdMYeIPRTB+f3Uw70reQf+nmSsimAmTFknjb2uIknbCaIOLQYAHM
VAiiozZ6F47L6/HYPKl0ImVERYawpSTNp1GFQDbhmfOi732eOi/54oSX1hj0o7HTn5OD2xVR36PY
TQCFIKL8zL884RAXhEtfgZCxO7d4b8X58Cii0AQ6nFTvtGlS/unntg/0zume4IOuXowx65cTziF7
WSwLz97ntoXAhv1PFJvhiUij+49eK9XX3JqRhouGo27j3q1iko4UjcY3Il+bSmgYjUuV17ycerxI
gimowfMWcGUFyCiAx7k6R0O5nOnrKwcP6e2Zo8SMS1Rxx3Q+tmdutHurzxwHGiu1Tma/cbP6o1qq
zehTsE8+aMvsao8D4z7RgeHbe0U5RiV7oySKEsQWxSCEAWRkpvjbz7Z9WfrGeya7z/1FhOGrXSSm
5BwfpM50kbaE1XavhvY04bPSWSmZ4XVEHSjtaL+3lKrp/KwzjmiLdhcn80TAIYBjtjTkqtK0ULYM
PKu9NQZJ4tmXAhkNP9Fb7eG+f7o9OiyOvirMPUDKOTyb0x4OemrCgxQUvWNeen3J/s2U0n2PYG93
rgXDflbPIKiqZkcQ/duXB8t4KppzFE+onawtG5HRNLbHnZ7rZTp52RS+qQpeujgcITkos7r9dH+p
uwYRW6J1TcULyOraIKFrM3uJjJVdp3l2GOHz8yqtTkU76Zc4ARx83558y9aOxIVLlA4WTQqZwW4+
bWRqCL3U+OMCGfSnpDXGJ0+DgWdG+SmAnyn/VAHmuFaiXnxzaf98tXXTkfV0gx9Ah2STyEZ63gz0
BMn/bJO+cpRQtPWNwsWHeW1/ypjvuDBiVr5Nk6E/a3pzhFrbOcSrH7B9b8dG0YrR6YO+oYlHewQM
SV+IN501HQ063T5CBBW0rvi9AFrpPq93dtIyxyu8cgjQu+4C6CDNk+pC3Hr/i+4tCG/HhaSSCFfs
9sCOo2XXohmCxqZlH844mjkcUIJPvVcLaFCEoIpOa4JwRZKtrxeU8Ie1Zg5DoGZIpoaamfnlCE9h
PRfqKVYOWaT2lsYoIYEDKyPm24Rlomyn2qrVIbCyqHxwFRxp3FfL2xqk5un+V9R2rqGsucHNQR8Q
UartuTBkF7TVBzB/jCwTfdHD9rNZcf6ipeUtPlrA1gXV5bm8zjpj/ucY7p337hBbBZ22AYYh0BLa
cKbCXH3K5tB+41RJGkNBYM1HtM+730UqOELCZ1Ajl3/+SyxA341qUN4PgZ707cMgoKea2vhzEuXe
gXPaKZwQJyIVBsEAmEBK1WtTk3Ajr9H4LGpVd5e2qxCpUyjp1m1an5s2/pQyL3VFNmfi7qruyfWW
/omRrfZgf3a2h99BEEG9jYRg+/Y0M2O4A0R1QTXkHiqryWL5ELfZJ1Jbg3nFyHl1ssM7Z/OByQYI
Xbdd1Rg1uLpIozGY4mR4dFxBvVIIim5WqBysbccjMzgA/hx3Qd64bXeoRQUobx5FUNoGSgTMiD0u
aZEGSI30AaOFQGR6VTw0S7wERpEcIS93ThN1bqpx2JZZ3ebkDzajtEnl0m1JIvXJzY2/CsR3vor2
8JLtOETSOUCQ3DIqwVs4dgNFS6kmITTOZW2chz6rPy9hkxyQAuyuB6A5RWb0k+gIr4+s1eRmTG4q
Aliklqd0GcdznCcaRVOlPti5nTCFWg1UGMy7APLexmCN45UFHRgRWHZcfBmWrnzKQ8940fRM90WN
NFWZaJNf9Obrq1KAvCmlUJfSgNp5GxfgKJwoEOciKPJGCxi5IdZtqvQ8x71xEDDs+gDJ5kcvDjgP
nn/9QSE3hm/JovPX9l5zUbUiuhZlWp2nLP7UV1b2QVh6/wZfVATCXjJ/8NzqOpAbHXztPR9AWM2A
ObPKYCU3vkgbXLdxq3wMqhl2PD9fOvpNqpZP3+LSBDAdz1Cl338WdhIJ0NDMDzNFSW/X2NwNc9bt
fElp6npNn9DxFwbCVLbz7M7I7EwokJ2UEL6o+0b3roncWBrh0K2SOK+/98wo4aBbA9+b/MnP7Ul5
MeYq/XDfyt41IbKWB4hQjEnytRUnNRLLbFHBM/rIOoehqPxlzpp3k14dTZjvfkXODc8IhSOADWtT
XjSnA8peIkDhGAJFLWTENhlEdYYL8t9+KsSXXDWPSgB76+O9AknBiXF5u9ZGzUKzBruqxgBijolD
OXRVoA62/m7IraMHeW+BFLpVTqfsMmz7dnm7hPoYz7gcTcTuo231SfLSwCBtfTEm+UpFFWy5lj7m
R52hvTsB+pSyAC6N12MTY47LbJo9RAtBrcJPHxHEB7XohsuQaOMZTOERQ8eRvU38HmrhZNQp9pK6
TwO1EfE5b9rqos6ee4mEccQqtreLFsryslMOsndLXiH5hMQwVyJQwLB9Q3IPhewhNIczquDJQZfk
yNbmmBoT4/+ZDgwACIp+HmfLeypn6mHVHB9h9HdNUSymtQxJFS3E9eGMeqOBIRIAgFEX1pd+6JNT
LAr1DCL29TN8dHhBbNB2kzn1tiSRCU8ZK52zWSmtd4Xdzr3qLSgAj+txue9S9hwXfDgIJErsG42F
9ap4gNzS0oUIGKQytXPJ9xRyCuHIK+8dQrIBTjv0TICvN64rzhJK7aZLUGrayUdTyW26Clb6VDtm
1MEivBzd773tksKtzEKSuzLwtF6Yi0g8hDURgFkitItqD+alKdFjC6dBP6h87JqS+AYEW3cGRejs
RqW+hAS66lyeM0RDP3MwBmoCVnpgam+7QOfSIqFISua4+Yxt6OpoACci8ELRPZbkdp8U5VCtYHdB
YMltnlG6vluwEgxdixtDIxRUTFFcU7tAAMsWQ+UnVZ0dvGl7fhiU2f/a2uxTb1SGmzoAGGAbyK+M
MrnPjjK5f/Y5g52KGjtBymjZb5x6+nWwLAAvp94pg8RfsrE8rftmSHFRlDaqfwutZYIr6t3wICrY
/Y4/x3DlYDNwm7UZK8/ToRw59Ew4p+mjlkfmUxx1XXtVMzCm92/yrjHmsCRWQ2KQN89KC8Sriuaa
nEB0ZugbtRU/zX2rkOppeHn/N6wBCICfEo4iJLnXS9MgsFJFlv6EoVTv7HBEHWQynqL8kLtrb118
O2R1wDzJkYC1pVBLHU1hxg7sUB4F6hK2j0iCfIlFpRzAjvdSA3IPUkiydER8NuGHvTStXSZ8wRqp
q2/KBLOAU+mZZL5OzqLvVb+clPy0TPm3+x9zr5KBTCMs1PC3SOXRzSWIbE/JipEsCx7t5dkeEfmu
rLm6poOA4X1QrGtemNOHphbJd/iTwucWcsTlBFt3dq7iqrvaaWT8oYZDYb/J7bj8dzDE/N/9H7m7
D7I3gA+HKmR7mOEfr1PN4/3z1NH6lMYj6Npcif7xRHqkXrL3WNCjAWUBYFL2ItZbbpUMpjYOj1IZ
ehDU4h8udjfD8K+DfUDV62ioem9pEtpCpAsyAcjp2l5faglPycTTns2wiZV2+s2UHOhV7/5OEshE
IS00mXtCebk2xdWNaVWyNLtJkWRABqr9BqW2sE9JjZzIb/gE+VS40AEx3rVNvyopMMgUBqGfloYP
kBD0D6WeGCeEDePz/eOxt2eg4GTeBWoFvOl6YUI4cWSOVImFbOBHOhrWU2lSRyuiDGFtT+R/3De4
t2lUNqkaANciYdj4O2E2vWsk6QB7mak8RrkOIXQp4oVL2ocHj9Teswv1HCwHFA5karJeHMm8U80m
tiphipcss3slIB0UzsF+7diRHVdGxxhhpCe1eZccvZvLArLawBqN+NEq5uach03x4/6X27UCJgAY
DnnWTaeViZ5CIDxMLbLouuoiqlh/jBJ99K7/Pzubs04FB2QiT2AANGvyZ3eqgW7FyUH/7lYuAgQA
NGg/zzgN3W2+YZleIjSEYINaN+L5yc6rSfOrOsctiSbPvqt9Uv05zlU7PBhVrpGMDDHT9iaokj/R
tdKNszpb3aOmRkocFPScB79Mcgf3pjv9H22paYqvGnHyqU/KXA/CuqS40GoQmr4TbVZKNzgbwhdh
aSyngTnajDJDaj66HanEua2y5XM75+0RSfTOhZPjfrDEkJBQNduUeEZ7BDpmIuUbuS60AUUyfzLs
SjyYVVpC0z8fzTftnRrCQc7NTzj5tpOQhaXp1fBBBJDjpoU/jmrrO31dH6XHOwEhpTkmawmlKYht
Kw961xSpqFW6PW3LIJoO6p9oTQ2qutCuS1vC4UdadHBUd5yJnKqgAU0Bkvxu8wIsdBYXo+djqnB6
PIzplL102POZDzBfH8JTDvdk4wdGBKLQtS8ZcqoqqGD3HNfMogBWZN8M+sIHsczebskWgOTllNN8
8vT8EuHWii50JSpp2jWq8h1k6Zj6I9Xx4P4V3ys0yrCF1r3k8+YRXduxvD4zO93tYaBOBjWw3Sn6
IHJUzU9lmdh/N93ILEzTdtH4dmzL/hPi7fNfqW0r2tnUMnRO7v+evX0kfKOsg9oRcwibSwFisU6B
jeJyDGpXS6TpDyBi/yu1/ggcvWcJPjjAW3K2ghm59cKbUZ3UcEEh3aUi9kNodLugmM0mP0Ro9CDY
3rsSci/JISiNMV28tpVNUZZ3htIFWqc42ls9chzAjCJVqpMJtW324qWKm/uQ/01/3f+ee06GEipe
ho4Kj8UmMJ27vO00VG6D2FKRGpn7HMkd9Hnea15kn5hMn39jA2mIMmTr0BxlXH691NhSXFNRBGFE
rme+4igO1Mow+9e2Xh+c3d21EWDKAX6qcVvShRzNazMbrT6oerN/RMbJPoVWLK7CrodHS3Ig3/+W
uycGIC9McCAHaHWsl9ZSFSayxceYnQif40oxkNDxtCcj1o6aHHtLo8EsxdEpIgGnWZsScBX1AuYA
Rog76zqIOT3FtZNcnC7svyrYP4hbft6rDUKBiV5qBbJkQEQpf9Av7obob4TllCmIgibPqRCD6/n9
ND3XU7lE/lh005dyMee/DaXhYaVxG7/YRlYeXZS9T/zrz9hcSupznRlRhw8EnwVmfAY34Qu2YEOJ
o994MXB3IF1+0iZsMSBxbAhkcZihgbBtOCVmqYHiTLtL007m+f7B2fPlUAHL+yeFv7YvvaaOKRxp
ZMDxrGSnTNfHN5Re1e/3rfz0WNs9RASYqggFFYmI2uyha7bdpEwDU7CVY5/TUZsvRuI2Aah/Ro1t
d3xjGWn1Ji7B51XFZD4aWdRfGTRtC5/y19Rf2mxwmGmg6HIF+119LkPLeuzJnw/i8Z/o95vfakl6
edg/Oeib91qHRbGEbmxgtKzt/80iR1y7pdRU+j29yUBth2ZykTmduOp61n4Gn+99j00ju6DNm/6Z
1IZWoE/pdnXQ1mN5sF97p5AmJumkxnaRVK4/ZFnDG6RRAwea2jrJqRlD9wHMpvVHx7jtgVPZqVlg
ABASHQXoH7Z06hU1zS4KZy6eY5AgT0V0ztAqOS0J0BwIk/7pmc9+qKfkyHvuLJJxJ2DFEBQwGHdz
49tqWQjgKOiKNqrOfTNx0a2UoC7QjMnNDjzMzjphjmbcGw9D23Y7i2rC9zoKl1mkNHRN3x4gVy/N
0fHHpi7fAvvVL0mm/tCnsTtIL3bXKSneqMPz2m+xOk5XMT+aM55EmXIEaWIV5wZqy6sq3CMKhj0v
ShVeYqhJziA4l7/lFy9aMrk0G1rDRS+N5KGZB90vnXrwvRSpY6V3nZMWduPHSMHFKGOC9IAxv1rW
Ccu0MJn6hfyNBGLryUMQUHFP6wsxuvp5cfvmjU7n2i+Hw3bf/npJ2UBsSFmKrQ6v46YNqHzKsGLR
lPdWGVkvzIC5T96Ieooat5m/LLMTFFDJ+44xO2c3DY+ejJ3Yiqjqf3/DFvHqMsBBOgKdfK137fdJ
pSltoznyCb6D8mmcEu9jlxbZ63MAYlOa09wb8pztre1CL1aKAviI6MTow7ihP4eErQdWdqIAOdpA
y4pigtRwWR+nCJJWAMRY0VB1+BzFaZWeGrN33i3jrJ7DmErNgTfaeamY/ZVtVWpbst+/tqiqSTeE
ncrHNON58QuvVStfjz3z3/tv1d6l/NXOJr5hZDBGUJlaJB2Q+jJORXhuapA3YzE2Byxgu0vSQfkg
ZkJyuA1Icy1aItUauA+wIgYpEgonZq6PKpB7pxD+VdhlOIqIjGwKTLYBe2WdslWDSZgf6aGMfc3p
PMxtE8T42odito+GsXa/Ikw+kuOM/27bPK5dwdY5/KzoVuWTOkNo3VtIkSGiEB+4792jKAsH4J4h
r9zm19oCbKLv6VvZFVzoJWrKmr+4+DcG7vIgKrvu02+cEElRZDCPAuB/cxJHFx7paCJmMhqjgFlW
mKe0mPoXA/nMx98xRXxGwgIEeTuSpc2Lq8yyJ6d1yN/F81wFjZu6Z6cyjga393YMASuY1vmXUrV8
JX95IMwWJnlNkc6qqZqvQ7NEfyDpYb0ZSy38fH9Ve+deRvJyRhyCku2DSx7fO8Mo20lq6n5mhDr/
qsBdcHAudhdEGYysFnI48vb1gnpVYdSk58WjiqdcUPdo/DFr64exVMMD37R3BJkuAcUM1wP8jZsT
EaFSMmkuD3mdD9EFrnXlIW/T7PNiDO0Fmq7wwHHsXWlgAixKctjwGddLaxlFj1ArIEEwpyaoB9V7
H0fT5LtUPc5JbMRo9S7hX/d3be97sl9UQ0EhEbFs4mI7Vep6QiMliIrM/cyY/4hA+FA/hyOM6vdN
7UVkv5jaZiXkzlmT1ZRaVDcupksSJ8q7vHKU2rfH2Ds5vVW8nZwSeCTuzgvuG9/bTN5NqEyJHSiZ
b87NUqeJWSvgtKV20Fuyzfe51aqBqs/L20SPj3TY9y4DoC6mDGSlB3z7ei911BJhhR2BhZsqw0Km
NV2UTn09rRMia6R3crYMT7kN//pQELqPSh8MUaw9am6NqE12SOu0dy45j5KajjIEULL1WuIQDie0
vziXyzCD0Znnc5pTMu5bS78YmYGqRww19f392v2AANfolAB7AjS7NprphZ5GHWVCoHvZte6RoWAk
5Ki5tmcFF8yxpyQJ6mNzKkIIQAw7yWlsTEUNjAB9mbkPi/P9tezdMcJVOEtAn5Mqy7P5ixOeFmZw
LcHBT+Ho/Jak5eQz1DNHvpPZvxNQyTE1JkV5WbQbYCzk+/lgU9Bwate6pFZVMFnjHk197d0mYlE8
o8EYMwHIekVS1T2NB5UBIaXvYVo3ZSBgFde6yIpHx6mig9u7VzUmCgAxI8EK2Ny8Y7TzVIAXTFAi
mwxGM1m8a64k9htTWeLzGALjN5baujRLqvh9Zpeo1ZnhddHnIy35vZXTaZbyHlDE0UJar7wfxajn
zjgGtJWGfwwzT08FUBfUz5Ch0KLU/PH6swOfmVQSQeGYeYC1vclBYmPosVfqffXgmHF1ts26/SaM
eTzAVO9dBjqjEjoBg8KtinoSzq43MtcWT613ibwu+zIionp9/YIgoSLKgjiQQHKzIC3PY0ObGIWq
Q13xSy2NgllxiV4V7zdm2RjNYZaNkyPJTzY+pGrHGOQd/F6p3Yd+aoWV32ih+JzP43zQPdnxkbQQ
6JsD24HGc1tw77KO8pgnqcRiy74YaVf6c16PF1jSWsYZHPdEW/aIpnDnQZXSnqRPsPZLWYL12RDh
kOSu1o+QLyjpH3rqGg9VK4aT0bXZf7PRLkyKJh+9cDAOTsqOQ6OtB9KQ7jap/7aTXgN/oJvHfKBQ
Ev1C5/6fTrTWg5pGB9HJzZGkWCSHH+W0jilH9dYrtAWi6UkSU3SL8+40dwAFKpquL/eP5M2dllZ4
3dg4oEk0g9ZW4qwpqd7nWBHD+GSDrHlXIhVyITh8iYXyao5zaQ5CBmbQOS+kb2tzUW6Mraipr1Wx
614VdWgDRZgp4qya8drLRuOQ0AASKhwIb8I2DJnpYIZVXweNNw1PplcsQTenxTNsW0eBufyrVgVW
TBH706iEmFdqyaxXpfZR4RRR3QBzGKWWRG35Tmtnl7lUvIcQhK8Pe0vzWFP89kdvejWXnzRPTggJ
KsNkFBjX5gvovaqkA/xTQHh0plLWvNSFnC0lFAvasqHx1c5HQcrNPZBGaZZK/D5PwXbNtdoiK1ZE
TSD1jk4dE+mXSkHb00jC6HL/jO6aIucG0EYhnOOzXp+98OR2llEHzuIs1y7V8S02wXrdOvPBY3vj
y1gVwQNck5TKpSjP2pTUr7IBd9SB6kWyZW+E3Q89LofJj2pT+VgZvfWRsYz4y/0V7tx1QEcSLyCz
SJCxa7MNP6UdI60OJq2CrmAWRBdR1f/Gd5TLItnh+QYuvbYyIs1L6ss5KUVfXg1L0QM3cTW/HyPv
/BsLkhgBXBgl0q2obTQ7imeGLEhXnfrFKLikVNNs6Ibu29k7GtSbwHDy2MGbvl1ST6k7zs0agq+k
OLtN+t80eABThHfUV9qzJIfzIO1jQdTy1x8PnmFPoUxSBba2uA8uoBW/ST31jUit+rVPDIeQ/hV7
BO5BgkbXpiIOiTI6VEasOhmRch7Vq7tMvKWdmT/e/3477p+GCAPvHApmZLaTlhyBREBiXgZRZQ+N
3825mr7VifEeM1qYyal23PrH603SHADxJSmAb/rzCMQZCQtEA7UbkzPjo6afdtPia2hnX0vXPWqS
713pX+1tIoUpD9lMgTyoNWjmqap75ZRO+vzoDqEBX0McX+smO2I6klu0fREoZXD4NV68G5mSkufa
6tSmDHSlLM/UxNVTTkXluc2XFqJTvX4TwUhxMiZbP7h5t8tljlTKh5A+MgXvbJbrJFZr1y0erIRq
7DGPFiMYe2Y+RJT3n9RsbB4dnatyf09vL4ccXqXEQIrMHN2W/M7TAa40AoIG/mvQhyiVp4k8wtdh
iHi1E+O08g/lDEiWMLe+HENFZMZZptGaT9bXTkyzP1lh8alonfrgcvwkuV/vIkSgzJbQtwNkwSjy
2lZq2bmysDIQmUufIDXRualfKlX2I5/KiolAhIJPTVdE/WmYtO4tcHMe24zRM523Kkp+2GEGqYJr
Ao09cHy3LwZJNWEhjoLRF3d7cRtRNUVm2nwGxUg/pRTnTipSK1/u7+ute6DTBDYCYmtKBHBKrT8A
epF9HrsENqmqMy2eKJZP99j7PGT1d33s3YP24d6iMEieTqUA2LQ8Zr8UC5bZbs2GCmfg2r15aRkB
b96jTW4fcRvuLUsO0DLrCYnJTXWT+na5cHAaho8biMf6OM98cKaRX3pd9K4blKOK/i2/IVM8JPFw
dIMN4uhuTi20TiolN06tm8bR4xRN1TuzmqsHm+N1nk1LyXx90pW3TI+Yn505ZIoQMq3ubTh4w4/M
9rogzLzqW1q69nPXR+5z36X2f2ZRWV/qJjZR002jl7zWEtpXzSEY59ab8esR0JXFWWgethMgTkjK
bJhJyxxuXzq+4mXqx2bR8ycD8c13ntOrb0prNr7PmuIdJJd7WwVwQaLTCP6geV0fiRn+rckVBqF1
b/43TJH3zlua8py45tcW/O9RVXHPHJAjxm/pOEoA89qcUSZeqLZJF8woFf1TKtb0MKCCAReE4fpD
YR4Vd3Yc509SMwevSRCzLeknpW2WvVBaiDp08S7uW82nemo+1u54RDq88zBgSmZ5ZADkXpvLpZpx
r2aI5QSd1Yrl4jZDfS5VcoSnCHD4U250btBFSXJQ2d85O8BrqGLiRalpbrsw2kjFgW5tF6R5FH7p
TCb1rgzqddOzZcxuTf20y34kbdpftRqE4OW+A5P7tfHgRJjUiGUDiHdhU+QsuzB3u0pvA3Uchu/p
YEKm7hbTm1YbYxjXBuMrnAQlGhH6mLzMZXZkf2/1zC0AzaPMSm9NnrdfPJrXLSGD110XtNGcfa/R
2/CdOIkfG0eJTm6SLp/nehgf6so56jjsnCypuk46yqfnZd6kFAwQWlo/DV1Qu4oTNPYYfdDVKH4G
spB/vP+Rd01RjaGJLSuUWwhPz2Q0fZMKCpgSBeNiiUx/AL53KhIw3vdN7dxPaj2Sb8aVJdFta7Qa
NGb0Yd8IBhU5muuitGPPi2wB8dT6uTh3enyU6N43CYBqvYVuaqDGBMUnyskO3VHbDROyQctWTsmi
zG9EZ02vndOFKe//FgkaYW2xcew5VZSwBay+LEFkt3SF+nl5Y2XGkVPYXZy8m3R9fzJfrU2NSqcl
oZlB1JoJ41viDfmbRdQK0tRzAkIq9+wP9zdw70IgLEIxmyQUT7RZWx3btbokkJjG+pD4YVVWj55I
/k30pP3ACPT85HSW9w4WhKPpnp3YglIFSFKpz0F3ahMXw3HQdUbStkE4ZDYjhUV7glzr9VkiU2lU
YCQaSLbSN052borBsEmzg0it/6zKfHlraFrIuObcn+9/yJ1Lh3ofrVIqXNBzbAugXVdXSyRIo+wQ
hUm4+ZpgHNGKgPb2CPWz40SJflgWvTxGkrc9e3PW9A5UZRG0hjF0p0lLm+d2YPwPYiCle3Jh0voa
i7F8Ks0ye5MOAOzur/UW+yRbVNinwEVGzOVfH9PFdYRTSmwCf/mEpO/4jxBU8RqlMq+tQaFGi233
HBH/+GVve1ei9SMhw52bwjglKStBCL/hhlYsVeepT5BuN4sxv9ipOb4fGw948nROCi9/uL/indP6
s2rJsDlXBWzkesHQoXdTmLFgyCvi57yy4y9i6JIDKzuXESs/i06qRaK9eSPyQYsdQg7WhITwD6Fm
tu8ZRfPWc+r6OUP44IWYpSbqW478zt6RIqRj3hxnAPXVNqyb3DkeW5UiQKRZD3Fbu0GZ0kqKknR8
6JJOoaem6cG0GNXFcaf86/3Pu7eZjBrTzJL9NAqY68+rp1ke1iY1gVQzFlyO870hrLjAZPufqsT6
Qa62d1Vp9+DvACsSxm42EySPGZcJTmHh2Ex+1ZXdk15mybuFqv/BVbndUrruWKHjohN3bYdjK9dr
U9FAx+aN4fwxtq3wVCCl4YPas65Qt9dBlIRMQIX8kPvfVLtdpsyoSOtNyILAnW72tAmjboijugsc
K0LoL4ut5KwPSoujRQc899VZNx+cZbTOjiLc5qw6c3btRBlml6yKTV/tmzb1FbswYAhUmPkR5tj/
efAj5bdeB4TgfilQIIROxZDwaL3zrh2lVTJCJNpO0fysL/IlGrLKH/qphADL7d8s9gst/cCLzDH2
1cm2HhKjfTWEjQQDHA8UR3IGnVbI+mdALWHXUTRAf1UZ9mOviB9Rh5TXLMz8okGDek7D5ahWenvo
GdWW0yKSn4pBHPnnv8Si0aJXSRR2TDmhSJOelWUSmp/Do6leQa/DCOn17Zxe73/w20NB7GvSpgPW
Q9dsm78BKnOMfCDVHlAgOdF8jE6TsMP3XZpbB9WDn4iF9d46JKcm7pIHmE7IZm+HmSvhFVBRhUpv
omTUhMXid6Hh6b5Wx+NTn8BKfkUfsql8YwQLcxKlPf21tIowzp6RQu6iLpb71h3atjgpziB+jHqL
MoXizu5X2HDr+YL4cNT7Xal27yuRo+l3/3Pd7hF7Y/HBIJKQnc1NlAKytwrzlEM5pLl6MkfbOYGK
Uv6LqjhnXFIUn+/b29keshNCCIpc1F222RnKyfz1TtYGTmpGNnyYtfdxgfLwc2uNfLYDY7fOCdAa
uSA9HBwv/7M+gXWWptbcOqic52rVvM10I7R+jNmIfj0UGoX7DtSLNfoKerx9oOQKypNWMaThxaFv
nl7yURJVz21ef9PpH3Z+Vdl67LtqFb+NioQK+SDikHKJsrwzhkIgv+DV3pf/oexKluPWseUXMYIT
OGzJqtI8S5bsDcK2bIAASAIgAYL4+pfVq77ujufotWWVisRwTp4cjIaKuwOOhhAGujX1o4gTf40u
6rxLaxjQn6gg/KGmjbvdmiRlh3lGPdQZxTFGlqqAXSIYhMt8BMuIIL2YgtvXb4kjBOnliP279FB+
7X3Q2z6cIp8E4h4hoGXXo1Su6OQM8/K+VSGFJgx+cO0N8l2YQFj2IPxpTUzjbjwqPP5hwfdEckG+
shzegy28bwuW0sciyExfwqUMmRhTpmwNUKxqvkUNE6T/ub8CCQJQC9jWQKswf/jnGwLBNOd5Bdya
1UPbMeSy98SzEfbJbXtUO6+Pf1kS+H3/3LJQIMFJ+F+EiLNk4Z+fh8CUKltA7wZhWPGPpTT6uMJ4
6XHa4Cz//3/Uf24t9KboUeGjhAYAHfE/Pwo5AMxA5GkO+WbGC9pk/KbekceJ3nG/gezkbw34v2Zc
//xuGORhVeHgO980f2I7xboX4D6BwbtTgjTTPbfxPRducBcS/+F2Kgr6Y4ETLzuggqXsUe1zOfYz
gJnY1xVt6dvchO0NV/UwdxLTX3pTWpt9ztpY0+FyMe9uLcXjEGbgKHxgsbmH5TMafePZdjUmAvZx
6Lby0FtZmbRb86HlcLVryZd6KdgHQc72q8nsRDtSjUQfR6YC66IT5Ivlo5t7kGL0z6nYxpdUTMnX
1YMhB0+JrfnCgT+OnR3YcoXJrYqHYXL2iYkk/QWuOWy8dUtF7Op9QsF+fhvvuSvdFxi/Vddqkfmv
3SOy5FCVcfiB+s7qYxaQ8dJphejeh8ibEdMRYeon7tXyBRFFETh6Qpex1wuk5TejzJq3CIEdu58W
npJuxDrVL9HxjT/WtChXGBwsIqpDztKJPNIRPuJ9i7ILGw9+AdeqacOXYuVk7ZPC+I/EjsMCZZYd
9tOMLQAPTtgHwZcBUZXy4EAmG4FqUPmk5Dl2usyou9/g05R2boJ7XZd5YKSnGdjEq0sE2tcJuSFr
X9FyF52D7OcmunbeHl2IyZExTMH+sr7/PMrPxumoZDElx96FSOOP9b1hm4ENDNJXqKy+ztZW3UIZ
Iure7viHv3zY+Rz497V9/rAaVy2KF0hfQI3852ZaV+gldkcyBKCmqg/K1aeGur+RfP6D+naebJxz
+3AznQE8UvzzYzB+Lw3UfGmfiYknx6lh4QZIEz0ShnO3s3kbXigj7qbyZoF5rmrKrVNNmog+mzLz
N2Yrsl3Pn/jPL46yDUkpeJpnj/A/uZlwEMyHsNfIn5hQ1r3WTiUefDHSWviUVwN53xgybsulPEsB
MwMbBbaRKV7CSUXA4nQyYQWVIE+Q965Xq78ERL8X4EttHCQKNm38kLdW1t2inRWXFLENQLb0muY9
CCUrfdJEyOI4L/nIOxoGmh3lWCF1Y4Hg4phx6h6tXxh+WvHzkdOqpWu2ZmYnEBWj7xEnuU+dI77+
vaWDmS7awg/qKJI2e8JJUU9HtYb2weZL+DZSVsbODJQMF2Zm6wcZtH5snGm/+zLBFud0wUPfWLWE
nldz+d1oD1LnYBZ3TxUU9R1bisy9Wi/jK8118lXOrLqvYSqWQpVm2dZnhMG01Ixa3iZtCxs6qSbk
g5cmn28E58HflqlrPmZryh2JNHa8WnhcWC8jN+kptU34isHferXbIEAIkTR7dWWzki5xM6weJZsf
MESaxSGwiHg40zSSds41c9GzvBZ3kIJjdWGYtr9CDF9fIzoA5R38pTFDGWfqmg6hSUh0WCFocRdo
reDAKdUeb5gaJ1DGEYjS1/Dc+Yb9gL8wBxng2qWOMOhpR8QOaZXM28mwcocwrQnipYI+Jjt4SQx6
Mo7Yxs7WVuoD9SN/ZBOqlmfXGPuNixRu0AyJhG+Y8E1NF2i+fZ1gNZmADhmmzzRdYnU5w7o49jIZ
m48wMJug4lmY7EF/IB8Aa/cXr9bmnjfIge33ZG1/RvzxL8FqBDjAg6P6us6ZGPs0Kdu3NETKj0vF
qT7sU8xq0IZoDpveodDIM9gYXfu9puzBZRPP+7BCRdQhuZgJcHKKMHRjtbfLl3lslk+fqHQ/ghGv
78Evw9ChGDJyO0aTy0PrzFh01kD8C2JikiaHdpnFyY4J/KIsvCCKE2aL9ee0qv0Xmvgav9rkrliv
VEMgzo4qc7/RVEz2yJsQ3whUK/tbXTBEmCKMPVn6YbJbcrvtlpi+5o0QBz/U1RP8W4YXBzUkuSES
T69D/3yWzdllgA3pVA3jBfYRe7aFb5AnNtm4CtyJq7+FN/PYXhNWzlvvh1CF41lrx7ttFWo6TqbC
X86n3RdX0xKmD8ThLqEzdZ1ccLEiQQA+NfzHECZ6P2+NUYg+0ukHAa217saiYE9uQ9oyxA55ecCG
QFuYbGR5LBOi8r7ie/HLW1WvXemg1OkC3Fruc95YLFHp1QuDFDm/gNGUupGeNuS2ziiIkWwvdXqF
pIyS9ELIgYiOTfWU9wQRs7dFaxC+lIQc+zVI8TzRM7wWZAyvFAlqFKReVulupHLzfRvAuwpFrg3q
kKxEQM4MTdl9hYaIXVI/6Aeo8qvvetpq260RcS79Oa3KnuBl43xXWCyq61IU8pElJUNZXjhdvy+S
5RfjNqCJImwsej5UzD04mqvhKUfAr+kXYWcFa1qMcDu0RllzSFYfnusit80BDjTNCktXHV5qDB6m
fi04BSmHNWruKoSa+y4LYlCnxE4cgqaG8nizlJtV12Msxc+Eom29UoLN+xGBPzw9mQb+pT2IzHV7
oHhksWtCYEiL2pPtGfmnZ+VuOch7eJODSZLD08ZcQ3Ja6eFCUD3zbmaxHe88q9hvTCrq+ggi/16c
ktLBWKBWe/o9bJjqdnA02cjBZrL4RMeNWmjeRXERHWDH/mxk+AhHkpH2RtMVnJx6q0HxzoUC0liS
Nb1Okrll2Iqx2HoRIdO5y7HsNP61aZ81z+sHX2flNza023AZtd6qR8iBnTqZueXjaVImfdolifvZ
u3J6qDeOd4J0II6YlEFFLOtc6SuRk/F7eraX6ZFQ6p5KPzb8Amm2U7jefZhcl8xj9iWOdsXRnAd+
7WHxSTCvyOcPYHalh7nUtH2RO8zNuy3W64oQOARFb7bAdpmhQTGnsZTNk7cZ4ltCttbkACJxbI7K
gZjTqYEEfPgyNb9tcMSCe2CmL9iWqe+Q+5Koqy2n6U9RRqOvoxuzJ6RqFO4olrm6lnDY0xdaqaXB
Q5rtM60qVI+pzav4tFnBbhKUqKgsKF4LW+ClfVUzrV6TIUkXXIjL+H0Ifs47bXT6A/raIe8o3dc7
S7HMD1uAv9c1TK2WGcz/kgwnwtv2sgo+QrCEtFrbLSpFWA7fVt/2GsSfg5ugHzmAF2fLm5bbFZby
QgcDhpeRZ3is3b8Zf+aDt9m6voMfsD4onu24K62Fv6N0NNXXc6ZxYyJpbPiKKrNE8HzWznNfe5CV
r7fB86EvkQeuUR1kyTXKVAIZFVZ9VBeI4JslBLuDK+EPuM9wmCdCl4iAXosv1hqchUN0wyd4uyzv
ElMqdmXcsOfdXHg1PVKzQA84R5+bO9HA3uQtovQebmdMVHiH6UpsEXw5iTP5hWcPMmZj21XFSN1x
x7b2PfOZKtAZrA10vCrutqv8juGP2/L5CCpaXIB2LMt+SUux84Oq5/FLqoSgnTSzflgSWX935Ygf
ExUj8AMKdn/QAuqInjGcVCc9tKLtwCMQ70Mi9BMmyuV69DKrwwl+qluOyBq5ih6XE4Xpfa0hFpmr
LRc9WnF7UprtACFYztPONwGrwy5ku9OZiR4snpBtt1kW0Cme5SdlT7ShzwjtBmyeMU2fkyRzU8/A
qPkemGiLgzcphQ+8TvGa9tTa+8zMaX2xDXaw15pAPPE+DAMquVo48r6INFl7ZFvWH00E+nHIiYJ3
VJ07Cp+2QbE7eL3TpgOI7LY7wktXdxG/FRTBGfhFu+aJ6sKcFwA+2JCU+8HNzYZrRacCzTvSO3GP
Wnzzno15eKjdLhD7RdPqEY1Vc7Xkbkv6CZ/2ifRSBttjBoeOpVCFOpUix040AyKgLyRz+XBKgZy3
HdWW/gSFAGJflHApf6mlXoqjrgr9LrJajZ0ofXbbVj7itYxZ8YUDYIC9WSKTS1gSJc3B5b4sLnCW
m9v6bJLQmT1LfwEwIMinDA6lwNbQgwkKZVNaUE4vQ7MNaS8M4bbXZCPiAO+K7BMKheT8NliGpZsV
8iBp0bgTPF2m52ImDBmie77rrmgHE7scivVvUMTi3pBLCXZ0ppB+gFtimnk/M9FsNwUOKHHTeBFm
7OUFXBNY6NXXcQQTu9s3Y+kJW9KafqzWeFdOS04PjWNq7waQ5HCv1qUFsAGC2dYr7zS/cJApO+gw
DGblYiHIEWau8ZdDnmT1KZun/J1MgIEvYPiDTWBCmj6hPRrksc6mpr3lEpmMXUrVdqcKIuWVynBZ
dboY4D5LMTV5SRebrUfuYvodmWs2PVGWW3sh1Gbe6zRglIQegj2SDY1UbziM4DrSbhrBqsuOkcGa
ImiJVVNzjcq6gBgdUOl4AeAqqQ4GE9MUZu0F9u7Ecd+cMK9JeFedzdoQ8IPMbDRzc4VsRZMvXYme
A2gV8hAsijyIUHpEayyvtCV4Pgsshj4WBocfLE6+N33qeIOCciLf5JKvpldICcJhhGWNqxzwya0N
Bt5pS7qApJVjWJUApajN3sl8Xe6moKTvzFhHcPSqRem+sVi3fRUVKU4lA4LQUdKCMY53D+EWPpn5
Tm/a/VjEUE04esb2i6hck6GCtCUdOuTmVOKCVhsIf5js6AZlGPI4Owla8xsK5xKFWln5pjMbK37q
Cf5hXY78qOXUJEaL12YKLSYacESrO0J88FDwaUD7Y1uro6sLuRxncAtJByK61v0IGQ+Os7ZF/IiN
ybhcqGEor2MRBL4G/Kayi5HIseyLWSC2KBaTjD2UiSHri8n5RxL5Bpc58C1+GcYqhY5gqG/tbJCc
kk/NVOMKhCXVI8Ux/tWRFTeIwLqMnYxVvMXJgLK6mC1KEyT85r8myemTHSfzscQxGW8L6fcE7nIk
HDdewLrmrFihvWhr+Zb6fTe9p1teYarUtDeC7eQJbyQreos24ATNRV4fh8mHL0zs4LlIMNayvvS0
EH0grL7JYbhSYXOl+o5sOy53OzTTAC0bJqMHulWlQrGlk4Owidv7drHV74pE0t4QvfIvHMEjePvO
hw/nMJ06yDWxn3PZAtbKfFlfZXPp875ZiuIxFNk+AfEz6jbIdAGZU3L9Ws4MZaZnAq95WxGe1FcG
GfSdLfJx7aeg6U1uYETXbxCYFoch8FH1nhn+4uEjbMB3taC8DO3g+I3mbqPIram2uQOuub7YOZB4
9Asv52t4y5NfvB5KeRhWjXa8yjZWX+4Qgs2HZajWrbOyTd7ilNu5JwAM54t81O5U5W5sOjJVkNHi
J4CKjSk6gcWPs+ti7YPAtmv1cMDyLH/g6qPfeSJgHmWDdogPx3k+Iuydrp/ErC6/q8eolmPRrtWv
gCkJkkOjVuikUZh2ixSDOGytAOImkQykcW2P+JFYIJbsM0ti/tMZhmWcCnE2JoAGYMGEZNh/7XTg
10yslYY9CWxgeg9M7N0mJeiVSIMfsdHSKcHBuLjyDSaRze862wlyLbK14Qfhw1LfbmO5Pk2u4l9h
1lapw+DTRXYAbpd4HZG19wtZAOtVg4qrRfJoqn5mqUw33L8DMAVnG/eS621gl2sKsd1lQ4sNGzAN
0+9xyzdxlCjMJIDQqfgIk/LfXS3mpEfESaoBwowtQBi12XB51rrpjuhYmo740pveNa5+SizBlASO
0SWIsBRmdri56XyrUFfhcJltfgEVC9JYJ8OKuoMH0fBbIVKAd1AJwJd7Avv8c0Ww0Q8nFi7RRslJ
HUCachLtjMBdhOWP/LmwnTseHrg3B1RlSgBXdOZ+q2mJt4EgPGBCtc8xTsAj306p8eQj1R5DgqoV
fu2KYa7nTuCcmY42pOS3qSr0E344jzzhuYC+WwygNWN94e8ep2X7AuEJG3qGAuolCTpZURiE5NJg
QNN00LxZXM7eYTorYVrRFXRDpu2CEv+LGU2B6Pbg3WcyMXOvzMB+jnKm72Efhm8O1TKwarhAv5kM
ds09nVh825Fhju9XJlCyqrLZuwK+IazPFbiBNXqzocsGlt/ZHT0OxKaQbR73kLELj8zlZ7vP6/Pe
DIBbFr0IiWba4Fq0AKDdIeG4IXo4e+vXpkbEaleyOTzhvAaGIEKyfddJOf82eps15EpDbXsfSzl1
EdZ9TzD0Kl6oo/IK3YD7TeJaPHPsoF9BzyDuKUAnM1r+FNBty4sK8iCTVltH4aHbdCl6UOTal3vz
ZtAZ+o4DbvieZcvMD2C11OJodIXyG37HCyYrJNpH4Di7Qm29Ct9jKDPZJ4IWdLgu2ghtgMjH4qvl
1fTo8tx/b6WW/tbsqtkwmtxq0qWmYvp2sLyZjmi/4Ycd2m0+DItp5yuJ0cHnAKj/pkUW5HQNU8n6
CV5lZ4M5jB11D+uvZjmifhnvY9D+iUovfkBlvt3A+47yvlx58Tasst27aZoAIDuMcu/qJc4M6U0V
rINB4JJLt7iJvI9jcBQnaIUjZ9sr/7C3Cuh/ViaTvcRRrE9rOfKkq3KKwzzgPsOILJ2TtB9xZj/F
DNc2lM0rsEkw4wg8ndJsBlAq2PScVdbt10A3ypeIahlTP4/G+RgyJCt1DBB8BOKowpUfgZn2akgX
LB+bAMYfR0TgdcLuU9bzJmnVcV+LMPbWKfie5SDZPShbwPGLta1s7kuMEH8rJOK+zQYNL/biuZLm
u2yuGB03gZItNdsTdgPAIcTluPuFicnCi7raxl618MntpbTFGylnTC9WZEWc5y/JlN0aXqzXHEAG
7TYLue7Fblk0RzpMtUJLnQUMPbeof257GN5Ayp3NAX58TBwoJ0gSWKwrURhgjv6bblu43Y2Pn0ri
TL1L52zDDoX2e71AKeyvSZzz5XI3Krms9pQ5DIYqR0/j1rbTxYL65XsbAnrZQsf8pGlhxsNYGvGE
HNnkoax1+bJgljp0zlT1ExTL41czbMlwnGRNdLckOX5l2JFL3lfET2gNt5ICCgg7rg6LvpH0BQ5y
eeArPXONl/WcKjnt6zcUteKduwYXY00TzbD/G8yxQP11l8BGooPGtcAGkVKg26r3VMOGMZ1gkCEN
CoWWDD9p4cnSrR4ELfiKBaYwkcmXsYNmfQ4dqPT5G8qT6rlUoV56p5pwzWadtZ2uSXKl/L6WN1tl
tivvRjdcqj3nb2MEkHTL4fNoTgwWvQNqfY8WpSw0+RrRuPAjAdCN60EAsLpc64a2/Y7R/xvsgIg4
QX02k4NTu+EnDHHZExhTCrkqGcApPWftBbjz7isxob6zIZEYssk8vQK5X8yYMFlsBDm28jbDPGvt
ci+HxyTPcLdb5xdxnNaJfmfg/+nOeIuDEUnO0IQ1KpZjl6KceqG7z1BGqkmux8rT5T2qCRxYq3Fq
dLBctG8QLiY/BRbAzxXMBt5jZkE/SpmLh2VFBdHHzRSYj8PU5cJFC4yPD3pyR1+xBamHflTXanIJ
O2Xpklw3OPiqIxxSyumw+JpOl3JRcewrhCeMnR4qXDzLQrLbslxdfYQ7AWovdMGQMOf1wE+tzdnc
c2uyqwigHvOF2bgLgckY6RwPKF2r0W8NQHazTsDPqhIXNU5bVBsM7L4Wx8+OYXEr7mo7tyiPSMw/
R3AyfswljF97makMNcEKR4uWDTi0HZzje4zflrprZ2oftjEO2QE7Y6zh4rEj6q9s3V5eVJlKGZoI
Ht/XgmxpL/dqLg5rAswH1UTmRF/PoXyfFTjdNxzxS3lnQTS525O9zXrTjtmDj+c2E4cP4Tfgms6v
FNEgZ1JJnj0TFNJLh5Eaxrqjktf+XPT0MB1LXmoDIxEYZYn8QaHbmZ5oPsbPEaSH5mouJ/fWDAN7
rExzGphOl8uQZNwCbbc5cIFylyXoBm17t7b79oGRRaMvoZEab9AQmc9EMZwMNuT4H3JM8se4xaVF
belXcEXRDjxoXEVIqmoisFuKIgKgTl0qtJyy4Mdzw+0PTMvmgIOVtQBvNmcuZ5C9gB5pBfOLHZnw
6taqguOwLDdxv5c0fDW4tp8LvJwBXK41/z03HFXv2S3vdi3aOVzgO84PpRAaZawIFEh5gX9LB4Rn
dbAiBv0rqlahHa2xzDtEXZTQxY4enEC82Kdio8D2Ae2Tb1WoUUHklg4/wY2A3dMK50/R1bDoaO8w
4AXo10wlACrk25D0sGOFEhzfKoGgCTwT+8AnNqbdXMEzDMnv1cqO82TW17JFZtiNw2BjOe4K8jm0
wxXUubqKGokhSMb+DjaJ1Kc9QY99TDeByya3nMWLFqD7G+TRxRk2Juhcdo+R0+UO1Mp16yKhJeM2
Y+AYsXosOymaBhhQgrsD10PFpmMZJ5gKoujL1GmIElTIY9q4NjVdYbadnHyxjsn9COwZwbZaqlX/
0txafh9YsyG7YBkkCh7kWBY7TtEhl/lRqZCAgOIZKJ323g0YT+99tRTGvRlnTLxAAaNZ0glagNvU
BpA3YUyX8+QlX0PZwI0+l6BIdWyscA4ea5NN4rlglfG0S2EvqmAhupvitUT47nRvpiSkAGJw6ZSX
S1pBVoVYzRxV9pQmyXvKx228EmEz9fn/jcN8w+FX4V6qzEeUWkkTm/kXAkZzlDYY++EzVt1CydC5
OSEb2vy4pdklCTLf7kwJEB0TA+2n3zCy9nHuMU5GI3ayumL0N21jjfzoUizqZpkQj/sukbyyfjYZ
7s77tJlp1QcYz4cvGLfY9HX0FWqhnrbVmH2dE03S6qQUZoSXNPMeQ+WliE38TMJ8JvSgnOPfJ1Bn
5QU+xmKayM5x3DuuRIQTfBRlkmJzZzXLgZdJWArDIL+x5QKrpxkEBSAwmKjA5UHi6UA8sbiaXHoS
XfIyknxGpeE2TTAsod7uoDivqcGWIuBdND8qU1T1D1c1sl4vBsxJGe/KUAm9AIEayvFDN7hlPlu0
rvQYmlAMN2EY1PpAdgNz7B66N1h+8zrQ+iZYSDYuhsL78TZFh15eNEjY2I4K0Hl8qjT+/rlLG4wK
YOGPBL9PNrCgXiueJuEb3QOuDcxK9vbSYn3jq1WZbC8Aizt/la0eVyZPc4xSAK9t9npPHEydq6WW
/nIZN2SJrJMaNlyVbhH3IERxc5q32s3XNqZRHD0ZC/kNzh7UoM9dGnsE6lmmlxZUk9iJaY/ZoUj2
scYsA2BLv5Nyaj4kdswzPAFFuF12gm4mprhfj2tYYYsAv+f9q2OB/7IhZvaqwiEgD6GU9GvC7Jx2
LPHbG1w2WX4KaSufh3ksXAf1vELIEq6/8ggXMzl/Y4ukNXqtog2XTOOHetwbO71i2C6fjhhBDim4
zvsFiJnZGwRIwJgIMPu2cy1wuA6imuQRk1SmDrIR8dtu6vkZeujsdW9YWqNhWobjYvgwYYiAGrHj
BnLbDiMUfjeh935s4N4BInO5jKSjFeXf1oUtWe+JXX03ar1/jHncNxSyPk0PmcvNzx2m5B+bk+E6
QbGvQIuZqyu3wPAeTVp1TArsC4RcyqtCCAPOwBpvMQby6jgzX97M2D1bF3OH8Y3eKQJ6y2GTt6pG
SOaGtgFtZKH12Hmea2QEYDCOyTxAoB9jzMKrnnUN+LRWfjoYBXr7IXJMfp8FTsTXNLELMGl4mCIc
gtR8x1yjAAlBZRVIHxxP93UwBKRpOXv7Ad5R80zlmMkTm2hdP89I/n43CLQEYacM5LOdvdwBxpBl
P9CdjFNPtiCPlrXh7O0gazg1wzRM9VtACu7tsmYb7DqUGa98uvHLDWTm+Y5AyjSgpSa4vls7AcuA
nRzmNTCbBPaz5Sm/hWidqF47Khiw5wX5vbj4Jww+Da3LzpDafjMMd9Mx7CP4HAKtO25j2SL51kW6
XwLWYuVhaZaR34BNlYxINhxGdRxodG8RNIHliDZy/zFWGf8JI/um6TZOws0I4yd/2o0Zvtl1A125
4Vw8rrocMLrMmxm8xT2umLKsub1Bv4T2FTb87d1Z3sD6bKz42oPpgzkMhquY9q5+QvKBHpG72iFw
dMFl5VWZdIbG9YVzdMYdsrhgnl+j0rGHMuzhcRWF13gkgaQdxwkUO2ZrhRMva0G4Yn7Bcd62sFa/
yABpvmOwD+aDlzCl7rEsAVyLOOgbFlBiHT2kOx6H2zmUkMTBfJWmKF/TNlDV4djHusmXfc1vE23t
0KWYBH0wtlQKPd4CSve8WNGccBg1/IQwVX5yqU5cX2N4lZ1U1i5PZGHxzP0j+d3MbPUIax3YvI4z
DvEuibLZj3zY98cB1NyXYjBmvLFtNfMjLb1gvQHpYD1SQlmDWQ+KjFNjMRU/QwiA9T1xTAPLzIg5
ZfkoxpPTZQv8Bw0gQNg1+N7tmfs24e4te5XBB+cdEospHkwK7htwN16zY8rbAS7pdbHcYJKyzx+Z
iM1wjGXSfK/npSl6Y6bgj9jccE8Q4zQi3z0sbXll0nm98wEpVz2ckICyN+M4XedzAgibZ+jkTigQ
8i+GePsLZyiGW3JIz2ARkO0U7WfImt4KhEG/CWHjpQCVQgGDTTCaBT1IvlluyWsWYEx8k+G+e4pj
VqEe+P9Jmv/BKwNbHLZKDVyPUtR0f5oeTWrdHYoq4LBa2NMYOLny4q+f8qcUFia/sDuCAzic6Vp4
Hv3BhEeTYqoxTk2vNTDoWuHtkzkD90mC0xH2gvUD3Mj/8tX+g593/tB/0UGhyASieP73f6PfO5bh
JqKwpS6RMnwDn+T5ZUbEwMWIEf7//lFITQZZF+5RuFX+FGzBgSdTu9R1rzPwCopmWC9YJd0Fz8z0
F6+SP1m1Z7/kc0r7v0Ih4ET3B0OPb3rCtvNNT4WeOkmRliDrcbjYhag67eLfRAz/ZYGcCcPIpIa9
GZiBf7w6uetIQSFpwR/Y8ysVfbhqcJD+5QH+t28FRjM0rTnsT/9jgUDMPtYyiLYHhQ+BsxsY4AXN
5EF5grGvsOQvdMr/sjYy5LjnKOShlsCk/p9rIwdDfFmg8O/byvwYylQe2AaO+eDmv9mD/LfnB2tE
uFXhYMdq/IMlComc0SYZ2h4IiH0BIaC+Uyh7//L8/kOwd14WLXR6WBEV/BX+1OlqYgm6Q7ymZAWI
P0ud34G1kR1skxQP3jS+F4rTZ1OF7Asmi+6YgyPz8j+fJdD4gPNd4s6Eoub8KP5tw6G1qyHTwENd
LKjz/dCCqgKWVlH8r1kl2f+xd17NbWtpuv4rU32PPcjh1HRfkARJiRIVrOgblGzLyHkh/vrzQN4z
Y0Is8rivT++qXdsti4tYWOELb4DcNS1Jm8od7s/abCA1CmByY3gKS9dq9QUWA+DJOrlQn8euOCfb
+XmpaIhA0tMCess56cw2nBQoNa0TUngpiPtv9E9obg5oIrxAtAvPeUzPCRvTk01cXVObZOd5wsMp
jKJa8WhzUPCyFPu6sLK3ki71mqjmO9WvdAm/Ql/FftudofJ8PqAZd1LoYP9NkObZuGZvVxIBPfvB
aI11gV3Xsmx0a506RbGSfHNYykqqrE+vl6MPi2MxawawMQScw4cFTNLrZUxfSVDMgMsO1B2M37Du
MRxcCD0uXVUpQZIi7v/H25/HnYxEJn6tBQPocORMLzEISntn6Wlj+pRIaXY/aAml1K7v0pvTT/n5
AIDCi+LxdP9xH82FY0Ktjoq2dBgr8+2N3A3lRhnpI5we5dgqNchooRax/5W5+gBpuUcZ1eIA7Y0K
xnBO36rJ0t0APv7MDXRsrRgqzC/IpNbUCzqcvDF26tJCgWnpgNba92Lw9jrYn1cFPQbZHTPd6xYE
AZHhnn7EYxOJ/h0uaDgqQqOdpuC340WKZOqfDZnt2Knp10T1jXSVOELrVqfHmVNlpz0IsdKC0Gmg
PabN7oZaUvA+GEwHKgFUQSRg2XGRUFZ0JKBPAmDAfKYxflSAIPedZv+pVeU0PMe4YdG5RBd1bv3e
tCrtWZrLSw+R7KWOWPsiUi0M57oIbUNZnFPgO7Zy0GyctFg16vZzfc0AEY5ogMa6tBu5XeMBc+dh
GrTCH80+c0mdG2k2sSiIjuFQMrG+mRtukioYPkSxt0rLQr84/Q6PDjV5tKrIViA3NtvglLM8v/J0
Z6lLof4NoQqc0LWweCrC4JxH+efQZbLW/t+hZpcRAYbZ0Ghylm3gIFat4ifqUz9z8fg2AGTiLXn6
0eanpmoQuEyKDvKHwrMxG4/kBjG3Jm7cTuqUDeyjHmjW4KzjyTtA0/p2bfmUcLQhqc+cZPNJ/RgZ
YSA4hdOtO+cuRmoDp1FVG9euY/tnmufORUz3F2F8JT+zB48NhWKizNmM2qChz84YE+H9ZBByA2m2
tX8CqdeX0CIeRFtJ59KE+fubngq62KQPPLkxzPdbkjSVGvqgWCWtv6bjojxVaVctaE6Y94mdnGPF
zU9PhpvIuSjFgFlE8HL2ZIpoMD6xndbtpRCMpGlvjA/SBBwKmqZ5zvege3fmzc2PtGlQjhPiMn1K
9JxZEBoabSmsHGSmTZNzcsyJty1SJI8VXOE1EYfhUuTJL4OmtN+Coe++/PGSJaThLZIeaTzzbOO3
Pk20akiFmw6V2Ih4nef3Wuo3t2lgGy6t1hzISH7uoY+sIZj5DtJmDrqHsKYO74u2IZhnEOHGVUSf
xlSlcUmEav70qxAswelHPPZaJza+bk8CuCymw8HKBmAIsZmAKKWFSyc1u31eBfWtpwzBWpSAzaQi
l8+8VuXI2oUyhUwr8oOYe8yVypPQ8mU/LgRI9Erdq5Rt6brYpviWiNzZlm3XPVjBGF9GolbvyPCS
Z4rCmlvC2C3xv6FV5jlpSGUKuobr5Z62UDAXPxdBH/2WINQmAUEwpvMl35Ok4yodAUqWIeiVwh4X
rBJjWyVSva1MI/l++l0cW+0WVBcI6WAX5Hl0B9kzSzWza1wNVLQEBlFKPFcD0QRYps92eKmGK9hL
3i4Ok3rroXnRrk9/gw/Vh99Za9OGIzYycbpHFBkIxeFyqChyqpODkRsXZrqj7JauLfzPt5Yfxqui
HsZlXgvjupbHwjWSHBg3b9gtmyamlQLA6fTXObY4sZqxibMRi9DnUjwA+H0vV2kxj12Q7tJBDHet
DLlCCoxvceFb9Jj68szaPDYmkg/EvojEclvNrqkukeVR6nzhwgyKlvqgtlMrSlh30WC38YLmHdWE
1NOtMzfH0XExC5iUKoElzB3RFLrgY0CZDfNyzaR/ILJJOLbBh5RuSgBtVpKDdRSX+plXfnRcxA2n
Uw4i9/yN5yLow8bIhCuriba1otg0gRWLaOfB+l61+aDQFIFMdubcmaZxvtDYWlxhCGIj4Djthd+C
4g54b6NqMD0QzGwfw7CvV2pjGo+nF9CRHYWxD7RxNjB6kXMdAbCkiSGcsXbNKo9cB9WhC2gBgChq
/ye05XZZq726JDTQ0PNvtIvTox+ZWtiaMgaeugJqbx53ECcMVawELKUkMneRCWrexpNpQ4RauyJT
0Q8o63OCOUcOLQalmkJUMLHYZ+uXmwylWYc7q2noIaOcwu08UFSPLS9cWkbX/vkeRepInS5pXJfl
+R1p15PgsmkLV08GaVebdXUXgOzN1zLcyHApJ8JfD4413P753JL5E9IxsSpWzIfrR8CYMEDTC1dq
RrEZciXdCqOQXVi29q0KXh2CYDXc/RuD6pQ3VKRRptj5cNAirUM5MbiZzTjId71O3buyDem7XxT9
Rs7UPca6Q3xmpxwJBwgDWMIq86iiwH846OBFlpnonnBzL60pcmvNF4HHZsL9UEFBPf2ER4J0jC1g
U7NqGWye9LcCBGHTdgRcA9xiDfrYpdGN2heJPuZCwN5eamh0r0U8Vi+nR/5kPsrVQyMUB9lJOGuy
vD18TjkbueIHBzwRlQL6E0O5L2lC/oSAMayDQsMeVSsq47tdeAXcdTDKgDkkVb5MMP5+pBsDIFHt
smAFqgm+wOlvd2xXcS+zsShSkkTMXoLRdrLEyc29aANWs/FKhzzkm9d0xuWF57d/quz3MRnUrqnA
EpPhlXE4GUNgK1ZZkrIEDTVrQ6BeoFKc3ISqUP/8Apj0gcGNGpN68dwMh16RVgfwwVwPjPmGkPcp
Y5dvOGDIXZzKuHHUNHb/fDoxxEX3Dgl9/HdmGwlKW24C4m5cI82pFShZc9OF2eA6HsASHa+3+9Pj
HTuJ0dizHY1gzsYF6nA67UzGd3PIWrfVPXnbB40Ch74Wj7AfFbSnU29v5nl8rm5wbNEgZIqPC5KX
k2ri4ahtGDidD6fAzRpDW5pOCbIsCaUVwEBpkiTQzrzJIyeFBkJY13ifmIHMxytsTmDazp1rDH58
XRhh9Vyp+rChnha/np7QI49GpRwpOJ6Pkq85/fy369sYqXWOY9TRhgR+admlBY3YhIAoNYC/kYof
z4RlRwbUYVlzidPrm7T9DgfMch0GCmQJNy59b52Z3Xuqh+oWq7QC9aO8OLNAj0wlcpro+tLhRVNi
nhbRSG/o+8qdW3NouSD74g24Bh10uXlOPPxD1W0WCk1xEA5oyHxRTZ4dfGYAdMwM+94VUTBsDQ3V
gjKUmruoiZSV2Yma9FPObsOmli/rAn6NUTvjjdw1/tcQJexvsLp1FA60attOhiyWZnhffK9q9jZJ
3yXrIdpmkFi2vh+Lc/JkxxIGeAokqRQdjc8mV6OiYaEJ/s01qjoHIuRBxDLU3thhUZc95yA5iGKH
3n9xuI8v8jJEdwSokPQutDyEFIIgQL06vTaP3GF0A2iTKcQ6Fg2sw6UiSznCqBVLRTGFBNgotSf1
pRZVFhBdhaLH21FyasiVuXYmgTs2MrV5Ctn0IlAqmh8zRoMffOD3biRbPzCc0AnYR7GHUW64ilCT
Z7Nuw0VXO82ZSPPIcqUFQl+JlI3lqqqHj+zD/spEofQuougB8DIzXuARqLlG2Z6z4T5ylKKyPY1D
LRx9k9kzaiLxNa7DHs0GbwLn6126AanT08PtATcOY7W1SrU984BHtv900mBBQWAgq/Ma+qAYTRXn
ENuLAYUTGUQsWG3kOrZj12ecAEh7FMvTy+jTnLKaCTCNqTdBOW+eodD6z5XebgZ2X1jvayXINmqu
dxuglH/aF1QZigWLQgVRjP3Jj66IktaMLHQwJtDlJdy7cBG3NjgjKtpnApljT4XSlMYbtBGtmd/2
mVIMkW1KgwsVmAp9WunN0gC0EgBT6hL39BRO1/jByYaIIIVJVNIpsAK8ne1EG5oMSFhkE0Lg0nsQ
2LT6xzFHgOX0OEceirOHhEdl/vifc7j8FR/RA7/UBjdp0UHQ4XzBf8Hn13fy8u30UJ+W/6SLaBIa
c2KTenxoW/528ZmxgwTBVDCHtlpuRVMXbg27ciUaaVhT+h6eZSXp1qcHPfZ8lOe0SU6WTGBuhhWg
kQdZVQF0BHwN3Qw1vM8GanaWABz77wylYUEwPRyx0uFUmvDeFFCLE75J4FJr1KCW0J8DEu9Yv/px
//m9/z/+e377ayHU//ov/vw9LwYkvgIx++O/rsPvVV7nP8V/Tb/2P3/t8Jf+dVO8Z19E9f4urt+K
+d88+EU+/+/xV2/i7eAPUCDgBd0179Vw/17D3PkYhG86/c3/1x/+x/vHpyC2/v7Pf3zPm0xMn+aH
efaPv3908eOf/wBN8NusT5//9w/3bym/d/uWvDWf/v77Wy34VU3/C/wPSS1i7MAvDE7C7v3XT5S/
8KtUTc4jDqUP7EeWVyL45z/svyZTNnA85E3EmtM+q/Nm+on6FwqKFJJJFybVbv7CP/77sQ9e0P++
sP9AOug2DzNR87mH+5lyNGnCBGAg9aU2psyCMOQcoIDm1nDlhKnAzws4VDCx8noF4bm2GCCysAn1
UPtD2xgGJvCjc2vA5ucx5wPLyC04sdJVV1TC4gWHpbnUJDXbKj3q+L+9ir+f+fdnnJ1Zv4bCStIC
NETpggk7iGzbpAxAlmXVVe45sEREa657wwzdM6NMCeNvR+M0DIfVdDLSw4HiMMuAgGX7jZyUzRWH
cb2ARR+sa9lIHi1IceiPyt3aiAFdu6LqbVeoUQkz1tTR9uRLdwiOBIrb6bVprpC/qTZwbdFcMume
w8UfLfWm6Kuc8ii80h+FE4Nd15sGxetheFTaoX6O2xJl7DCQXi1Jm1SGSsdA3idq9zSqcrjtSLzc
g8RVH1GQKF+Fr1g7P+i/GUhP3FWw/FZq2zc++ldYFy08Le2/Ouju5GfO9SPvgmCfOx9nBFOnCHL4
LlSlTlWlk8VVDMZ7DWcxRZQdXt7pdzGLLaZXwcnKBpls1Kdi0uEoZiTrft3Z9RXk+CeItFqzD8qu
2Gimdy40tY49EfkZlTJuezK06aT/7fqgS92HRuHVVx4KoCUcABXNzNLT1tGwTJrvfrQuVEhaAOOL
OFwORrVuWrGpkXaxBbbM1a3avMVydBGW+TsSSW7Q2ZvUudFQkerUPYnBJDq2DDptZaRPNkADJLSQ
1IGRrl0p1W0bXspiWdT3HvzwQP6qh88wAet8mWRLafSXAQRaHw5INNGMomb9gekcN0pQsPqgFtxE
+XAXx2LpeFcRiPo+uhvMd088DWO0wxiDQwn8LBEM6osKtJNh2WH0afuu2nb85xttuxu7ULdZc19F
59o12rQ1Z3sKj24cI2nzgmWcQ9aAy2ZtXiv1VR6EyoY/rk0yf2Lw7D2McwhIsRJeqUGUAA/yc/R9
2+BBiZFpygp5bXiBtEoDz9zl9FHRs5IX9DxfaJOvW/29VZQK7Xx9XKEWW91B8AxvvQiwihaNOzqi
iQsLVlsqdR8u7U75kRSGuIAI2e6AllvXJqRB3CdKcG1lkn3RYrJIiDcdbykbNmpWBGeu8Y+I/9Nc
AH2kl4AeomXPQi/aODKuJaa4MoACr6j9hmvOouFyLEZjqWda+9Ppeo5v4PXAzFPtxa8z9SLTeggN
nWOi02BCuVTIQI2q8ZaSrdNjkxEoyoyoWXocNNveq/nkJk5dXUcY+PSmnAMDP3alAchRpn5ic4NN
u/a3nSI1gREISxFX6dAhyiV8VL583G9FMeiEXF22SahR7pC2IPVQmmcrUofN6e8wbcb5HLKcAAwo
Uz10jjDpMh2lezVuriS755RzpGgnxaOxsQ2IQP/GUFyrKucPgsfz6yDTg7Ksx6a5cspKXfT6oEBp
jOXXAKHiczN77LHwtrAoZNLNJ7U5nFkZPmFtNEV9lRSy2Kd2aq+0KNXuOph+OyYDIWKktZZWV8VX
AZImbqkiV2JI+bC1gtK4GZrcXKsiqvdVkqpn2gnz1jDvnSSWW1FGvozkYe427lv52NW2Ul6Bg1Hd
OoA3T+wfAN2vUd2QOg3Xbt+2lwCoXiB2ayuti7wt7uvdOlNGc2Mm3bhFIBB5z7GV974xnKt5fI6C
JsSRrOOhOgGd5phD3fMDUx204irvRX6fZpAiQVgml6jZZhtrCOKLCM3AK0UT2ZlV8un2IAul4UFr
kpABB9lZml/6sEutIMt2Q1zbLq0GRPobqOKn1+LnUQjwCCj5h2r8J+X7onXA/fWRvkvlql/LKRjV
yMqkMznNp1tXt8isSXYRbJ2O61kdAXlLVHeGdqStq2wo7MMOGiECTnXvldQZv0b7/7kGuQar4D//
O6g/kmtkbyk57q+85Vdywi/8SjYky/oL2B6VAHrrZA/qVLH6lW1ItvaXPFX22ImAon/V6P9ON5y/
gDHSL5Y5rpBqMhXisr/zDT4PqCiIeAI2UJMkkX+Sb8xKo2x/0AgsE/4Fgh8mxGzBowjq0F/sdZey
FpRwMqYvKmod23HE0FC1e3Uvpai8tAh2QdzMVOfeKUzz2kAL7kqTQMfDE5wuD7nFRAJJf+SIS6SL
eoGUaBPKGzPgc3zgzEvL6rMzd/CH2cz/3h8f3x55EmJKlZrr9P0PD1olkWjweI5GU9K0wQx54c5x
UHpcpv4QwmQ0XnMCCbRZIilcWHEWXA7RCHO3oNS3yPXQ2ER2kK1bGbH4iEno9QaFG5HGl3VWdMhz
NF/rIL+nbVi+UKJFtzvMnK9eYsHei7SIIH1iJpSQrzalFrS7wJGht41CrFKnNulAB/lebtNwm+dS
vY4sBIrjxlbXZZ9Huwqpju1vK+9IanV4cE7zAZlgQhlg2UjsO58Po0KvokmQ5LCrtH9Iiok3NiIR
tPMQOVwMoRa/lFDg+0VTtd9ODz0TiJ7GBuVEzsx/mSigf+ofAOTx7aZW3KbjX2PkOI8CYcFVboNm
KwpvnVgwk60mrRZB2z5JfRxfDkrx/fTXmBKWwxXBcgbZCVKdGQAxf7gi8qAQcdvTLO9aDdJzZcCz
6xL06+wnHSr/BfMQLk4PeXjbTw9uge3A4JxLldrVtFd/j6PaAqlnUVp0dDvZXNKpf0nL6r6edLNO
D/T57TKQSXOUaxuI9TxxzorWzwxY8a4eJajVjOiLbLzcEOusRK22R7x4UVe2ehkhcXTGOnAWLP56
SAxOWV8Gz/mpqokhQ00PfoLMeSLfpAXuALaZoZuEmI2byNVDkXneok/qVa2MT5kXJf/Gw08TDbSc
Sfg0yzVUgxjiNU16w3sBCPXWl+YLhnAyum9i2QllnSGhf3rCD+/pj4d2pjIul/RUrpgv6VDqOhmO
oHCLrjYuUH6ol2ZsF4+nR/m8fricOczpmwLV+cxG6/W6ziyncq04DFYDGBoOLFEjiIbb5emhjrxG
xqKBKQNAmypZsy67ZXZIuNRGxWvUd01pIQVlvEv4ZCxDGUWAMarcUh6S7aig1i/q5zPDf96diMhP
NR+uN+7COYml1rEPY4VVrtDUH7QbruS++mrJ4qvmN1vFS9d54aN33JurKLC+yJLzFWj7sES7ouD/
NTal74TLxiZxj63X09/tyFs4+GpT6vtbNiQg/NLc46tZhoMllHPr6OIbr+bMCX3kmGQKCMCnLATJ
8Dm/zEQfvI/UEVshHbVkUW/sXHtKtApx0KZxa5isgRxc2/gioK7oD4uuh2J8+lE/L2u+Age0Mjli
g92aBYZhJESUT72k2C5z19ILZ9UVWnnmSQ/Dz2nzTKMQVtAlnJLM2d0s51GSdnLLKJH16A/WA2pr
T8hVrqu+dk8/0LFlxQbCPJHj0YD/ePjuIj1x5JL+FbDOotqOvvUS5kO9UJtA37SGoPBmq8OZSTz2
eFAtORzwT6eOrB6O6VQAKvuorly9aB4m1aqFGVTfhG6hvaz9OP18x7Yt/iUmAHvstkksZ9u2lEzK
jwPSJskQodIhlf3SsEFggQJD77+I6JmJsEUQDX1+pPzlkgrQma8wLYrDi3Uy+6NcDnaILslHaei3
/YGUoiSXokTvwdSvHa74XVi20Vp446ofmveB13KlKBH42TDfELfehxQ6z8z50c0D8oLzn04ll9Ds
RccUlUo1QG3e6PMXeBD3g6JeD4p4KJTiidDulrsLHSPjp073Uutzwvb/CeyPhFcfVfD5JEyoVWwl
JyTn3IC0hUqOPqtfuW3dwuhopSv8l/NN7EWBK4xsXeu1i25UvDZLACgYv3rYAGhGsJJUyRVC0xeo
US1jJOgWXinF28k8ZFXlmbw6/UU/L06yWFkjLiXPpG03W5wyMqPBaEDjLzqAW41mX0aOvUGcB7GI
Vjpny/r56OQqoW1Gtok1JIK6h1uh7uC5oL6vuI5Rtz/iOPwCZUD72UrnwtsPfM3h/E9MatgfsKAm
hu7sTEF+Won7GMkxpVQvpKR4GbVYXw5Zfdv7xJWh12HUgMjcGhnCy95XnRUUDzx902TV4DO6yCyk
dKOgx+Iwtr4KxBW2okMtrchSFXQjwYQSBHcVimALHROsCWdRrQqIVa0G0xDZ3u++yM4QLOfvim4j
7Dyeha3Nqpqfxh3+FmYRlKPbkEC5hpHad72PLpI96t4qRN3xzE6en/6/xsOFmMyTRHJeCAtSNA7l
ohrBzI7DLo9k4w6arHlmBc6P5GkUyv0TpWQCVVr24ZpI9FBJQzkdXdXD+Gcsgm9jH34VenFVw7hy
xJieGXD6wN+XBgOCkFXpZSCHRAIyfaHfziccv2CMKPHgqhj6vBQlNXZIK29qhQZZEqPR1aKkF6Hh
dWbcWTnNMKaBiYknXCWCC5yOhwMbkS0iYds9Kt2TAhS3kJprD57ABznuag1h+sJFdvnRHn9iFfYl
k8MbiuZXHhHQmKcv8IsjxOEA9Zw+Auabkq9FosAZBdkA/eO5SWqf+aLO2AuuU+Im7vU+TuaeDzWz
GM7hq2bA0o8pQIX1IwGCwvSJxRMjIoSIVwi+yvDxDRkzdD+1YkWBFAkSsgSXhpm8Mkflzeg8ZMCH
eknmh9hrrq9ZHvYi6cJvpx//yHIAWGZNXwfU6KdGalOi9tV5MUCh2hRrLA7TpVYCJUBp+U3Vhpeo
mTRWwyRYnx7301UNjHjqKfMPR/CUNBwuB2o2nOdwSNyhjn8m5hjT67PQ1Vo5fYYJJ7pCV13W5Dsz
0Sg8RHFloXRXih+nv8YHCP1wOxAoKCAMgNRyYM5B401Saq3fSC2g8U77QUPsNW7Dm05Wm41nife4
a8yHltgGkWFsY+gVFcM2wRghVZ3gTrKrizix7KumjelCVEiJ6paPM0Um5dUOJetqrUtjfmdJVXBT
jJJxEeujcuFkGC6gxJW9Gsh9bnNtlL+iraxuPD13Nk1Ag7SpsnJdWmm9rOmDpANySQnCh3ixZBvU
VLSlim/z0uzolPR69C2jvnZJI0qjs6/09yLN+ZKTZUKk5utMRUKl0/r7IRlRL+9QsFLN2tiXOf4q
IQK1N2ktxk3gpJYblEq0IhhNMIBGtvM6geaxFzZKRwuT1vCu75T4MbbyyNgUltDGM5vxyKrgTRA+
kfNQ8vt0SEgYb0RG43Sun2kPmNc8MqnfcJr/2tQx6uqdT45Tb0tLcyGCfD+zFj6djNzKYIHBPnE+
UnM+XJFjGdl6nFSt26GS+cNOSu9RVVCLRG7zyaic/kww/oFgP1x6jAc9GUoRMGYO/8Px0hA5l8BM
WhelMu+pUfB2TEP8RFJL9r6H6FCHq6QvJTSGpf7e7LzuOZG06CHATXFHc8L82UYtCxGN4J1ASBYJ
uiTUmmVV4tVI2MRpFmMAfS/jMbp0sjJcCosPAkgjbwotV/Z63YSb01P4+TRBDwDIIyx9CgI4tx4+
UmIMg1N1Hbup8rOlVVThbeWENp3WnrWDas+FjQYqKALrvH4Hr+jzC6Towe3FN4DIM9/LAR5CvudR
hvACPELXcZQhOm3Y6YWa2yJYFIVZvOYhhFskBXvroioQyMJ2R0pvPLqfP3o0K5/9zBTkkmGILZLR
345IJ1FBiht9FxX58GKbgXahFu3PpOmVPSoa9U5Fv3NPp5XMqfQyQ0dEzHbAY6XwiJH0zW/70nhF
mWEvW4myVUHu7Qo7x8O3Sx/x3nnTssxn34n8Qqtr9bnC3vPrkDvFssjzBKMArb9IvAoRR0Mtb0Wi
QnwgHL5vB73Yd7qKV4xXNmnqYumiXaAYXG3RmFQfcO3I81Urae7IfbvN6LO9BihW4fuDC3rS48Sh
ZUXZIm0+1C9BmneP1G0cN0ZmtQJnnIfLoozw/HRy6gsurAcmIk2r/CrEWeKmlwb+7OVtvvMi2voL
q27HNylupDfibOWh7jTjzejRaVyixMStrdRq6kZCKV77xIlWY9n1d3GEw4+teeOFLKTwJvHs4U5p
vXzZFpK3kGrVok6O1vAKgyDrLVAbBdFhNN1RK7NR03eLTKB3WmNRt0ecWIh1XGYeJKOov0bCMl8Z
geyX66gI8Db0JEk1N4MnmAuzqx9SIbBu7ny5eB3bpFjXZZqjwqxJzl4JleK6bno8XJDo/mprZbAz
ggBAQe5buCyb6sJucVxoTdhpbpUj/4sJZJa+EssYiIRXyN0GlhFtMSayJgdAeJtaXl4OmMlu1bCM
f8h+29wOA95JQ+ykGEV1wT5J++hy0NVwY0VhRw9hjJa2HGnLWk5ZaoMWuUGhXKN8hR69lMfBCpce
E1vg2pYulSQw3hGSQEfRN2VEFUcyXt+1BWWuTWgMsL9NtSo36BqWGtZzJMXr3GzpVYC0omVeaIkP
DsO2yy3aZY4bxYG09KM23MRoOCBeX4Yb3UY/WsYx8BJalb1Ffny8lyUVS5OwdUAT+11CV98a/DvL
JGgZjcK5irXao8YdflGiGE1po8hom1fyU+Vo2S40C8PNu8Fb1xXiKK6MHvplX8UoyGem8xRHTrvu
K9v6GjZmuUUWo0fZb4yDZY+s6nPYZCPXazZcexICiqoqTZLmqYOlkOGVy3C0XGWw0TfvTYlNpoT3
EY4wl3puOU9D2zpuhc/QfSURXyxGLEzRbk+8NQ7Jy6IdLGZEKHuBPvwSewn92jMHty/r7jLHmWef
5xXmH74NKt4R4aYO00YsqiK38SPWDOlS4LWyN8yo+sI2eW2sSluZdpHgBRa1G1Gp1oWDTPmlbIdI
PBoiXI2GZD2EsbDc3vecl16J+vs+UMfvqCwixY+0EnAcK7lHILK+bmRECqFX2PshTcxry/La66oZ
rW8qt8B3J5N4dV4avRRGrG4+3mlXx6ab9LW+97BeJY8TQ75TCifot5aI41WdVqR+Q9iKa0/v6FaF
0FdApOBcNmS22E6s5GUYyuXOBgB3I4G0cED63Da48tznk0qn10f5Gm4S/XjLG7AnsSU3meAbaPnb
u5Js+DJOo7fO7B0k+rxIWsqS0LaJadyZac1lVFSOiwfF5A3rp7eZjy7Xglqj3AIjk8YbkY/aNUp8
yBVmSk6wGCF7g9OKEocYwjTaNUaWbY21S/cIusU183H8EnaRssftQLtgiIq6KQRaM4pRia2qCozM
xy0oREa7C6qZR0ISqnnnety1r4nF72a1XbyquFruai0wfwDwxrKt7PKdZmGgltqd46Jmh8ZzWMWy
v+yYiJdc1vmOSt9meyNv0Bb12ssyqS8KlAZvWseu1llhlJdgDIt9GCf2nRRlzSobmvIeHeTx64i1
37M56MMdGtJfsg6CgjlaOmdPCFymaJS9hnwxCKA2W0ZIkOMcWwfKheQrzXBdTFRdABW4JPV4Ols4
TUWVsh3bzL6nmILlGFLeWNzZ/DJ9Ouuxtdo+dHvZ6dRV1sAe22ZZ5d+Fid47a0s4zYoZ7gxSRMxJ
V1Rpo35la4W06ErggZvG9K01kAOfbiDtXdzBkHm/KEalWCOpm91hRIkPhV2aOTp91SO2PB1C2pV5
k3de/h4pUv+cBA72kE3ddusWo6pnTQKBgg9JHqy7us1fIqrjuJu0kgm4oTeGde1UMeZsgXB2wpJ/
jE1uuUDTYAIasOLbskTS3oMYHvXRsyNnySb0LNDeiQpUg1umu6U43n61YikGv5aGD3nR++s0w50I
08BOFWuIuOjxB5U0vkp6i/uyHgu7WPLx6dbwR84bGRs3R0vu6I/mP8dMizEFtTJlwXx1j2avDbjh
YbRj+F2/zHR8eHHZLLRLVDERbM+zyTubnkxcbMbU6tye9OStw0J73xpa/+gh2DqucUIL9l6ua++y
HH4rrNa68YVR/ZCKhDixQdXtse84U+jOomgJ4YKoJkY893EcVbqHuSHviyKKL5yoQX96EP0DedDk
0RonO67U5BWMA4IrLZ51IkNvmk23rHL/ixy3O/Kdeqkh2Y1xjb9Lquhu0s1fOGgwXUk9m7X1Ze2C
qqOtuaZHgrNRhESbu+iIQY0eJSg8nTey0olVQAfyax+NafiED8PrEOqTaWGGkBMpzhRc6C0vqM7Z
nUHgXA69eukT9m/TvipJOch5NtVo3CadBNzcMgQJTKCW3HJarXEE61rF1W5l9BGYE7u/7ToPhOBH
FOQ0frBpg8K4yNsaY8Q+TEtguuGlzXfEFaKtbzlIEQYV1hNOzMQxVeLsTA1tTjlq7xC9Dddc3dGu
F+NObvALE+iZP0RE00Yq1xurIaSWklZZt0GybXDh4QAFeEqaVy8a1XrOvBTvIXpTjWTBLxrUnx5r
aou2wojHQmq4doHdotSY6yLA58z2sEx18u7FjBppm6Cnu+i7ggGNOHhihuJvaYleeQwnch3blr9H
y5Xo2kZCBgFh107V+kZAjb5opqJRVQb9s2mm4WWd+JxAlTc8yVCgd7nFVsnT3O2SsFgonZyvGgxA
F36fW0urR0EXWYhN2WDwodVd7gKvC4t+WOl+9MBmBojsj/u4QInSkYvYrQftVpiT9nyp6He2p/TU
Ens5v8BLpVmLMMhu4q4YbtWxqNN1VRXBflA4QQ0ahndod+ab0VTk/ThEN9xtDQg6tLO3wUC8kVaE
o53p1G5omenS4aC7M3p8Z+wkNa6iOizvO813rmwl/e612bBLEgpYKxN16at++oFcCSRQdRnYEFYx
iotjgo5TAICluo+rLTkQtPS27C+Drjeoh/nNI5+za9ldly3dtqlqr4g3P30brNBYyyLuVjmr9rKJ
ByIyhOY3GA7qxMledIW0j8mJVfAOfa9EBzfdYxam7CVwdihAszMaYOJe7fVrpPAA8YFs59e775op
ZW5vBMMeu65xZRAMXvxf6s50t24jbbe3khtgwLFI/iX3vKVtzR7+EJIlkyzOM4tX/y0m6bSt9Bef
AAcHfYCGG90etAeyWPU+w9KnzHrUoqq5ystY3Y10Yx+tPtNvYrJc+9HUOeSAMIRxZujTXGwQTGeW
T0PBvDGLfdPa6lFMNZQbv5J3thTYOpoCIIc7mpUM9Kp0rq24zCyKi2nODyqNq37h4Ba4vtuc0UjS
NvCVslwgNeQdg4H0nArXEtWdn4zJNiYbmIUAOpyN1EB44YOvp00hfFqGqcoY2ac3vbhRUWJx6Xht
9UW6eXw/QpM49nKeq10cQXSDLGmNt13NOTeU+jJdmj6aLpSizbvG1GAGxfi6Kc5sl+JhyKV2lWO7
5XG/wFSTlQGu2WeGib9mM9j0TEe0kV3phT3fdbV0nknafdNk49g7JlkWX7re0qysuzAHvanucKWo
Ot9PVM9dMYrSTvFiyZ2RURKf5hRfGI3hf04KUX4sRuhCaMLpHjqhD7O6ZPtCfjYNllax8NIM5G1G
k50g1nEOYQDxPuii7NliL+mhoziESS6w+jnXIDwXWFdHxw9oZ5oDBjHeHqRzGkLDvFP9sqa8mnpn
+JoXhV2fRVsYae5hTCgCESqvvyouLyqqXWcXeZq7c9g1ou33SoLpi5R2A9mw23NGwBW4mml6uwW4
vRQKtmxU6c/VXImNaD280ZKkWkzAO6yZcwcccLxdR6N+IFOcSg2l4d3ksKmz5mSjy2h61rMY4KTJ
l1NN4tT46oK0B0611l7dUsZP42SlL2Ov67uFiqavg1Zg76B9OaM/tryb8iE+dU6VXCltZG2nrmWT
1IpMuT2BQZ5K37j37TidQ4zB4BbXl9QJBj1jfuX1LQk/x2rLcPDHKGy1sbkaPXM/rU3OfV/Dfapp
OyxNdzjpTK/3s+NHJ2OxcjiNfb0xykjfxF7NzdqiOJlgy88Di1Uw4/cLU62jYdpHPg+TpcUnwtD1
QF3HPAbsGFz0kCrqeb42cf9gqmUFM9DDDxC0SJptNuX7lpHIta8zoW0t52QQld0vVsv2NsYkylG4
so/TPECDtZQIqtQaP9pmNh3rWmvMkNpBrt+ydbZM2MqzVvg871pzgyd8cezkRA6Kcvc5YcMY5R7y
Tc3zNBi9lt1daXEQkA8whaJjZOgxlQNexwRC3cfA2YDexu0m9UBwrzPk4RhZxrgrrSINC63EY6Wz
JPl5RU04XTM1aDvwJEwGqtBn776Vcsown3tuBBugHnhGUa4Joy/rLwO00IDHTjj61vg1RqkP2UF/
9s0OhHsuGEZh2LuJ7Qg+GIH0oBL56uSOrujfSDei76bdEoH4tLTqCIuOR7atfZpbeexE8lYawOpg
9HCImypz08tFbOdF0GVuj/6+7esjGZIknGgHf8ADDx8zkUvYzwbsaCMl8op4xVkl7MYMIsUUN4xB
6AvSmTts68TVdpW+7Jjvw/NBqggSmdb7Zs6mK08yYDSB44SRF8lNHqkH1VrlRnezbKtrwr0G0umE
QOWvwBmm2yzlUnAS4nAg2ZFO0vm6xB/OCphT8g4cx0nByc51z3533pO9fORLeO5j+cQH9aToEJvs
dk+S+zwNRXPd8ES2t4Bfasr+I68DpzyDyGNFVYRiBleVoWdr842Vy+5kQKy0CL4HZFy1KaD9SPOC
1MrVjbe0862dNnMdwJfQ7mwna2BMS/PicaJ/S2lDoIu0/LigUVaBnXUTfnaGJ36nzVvCfHEYpRGA
G3CQX7mffGgFLPuKi+VMjtMkWsWwKCScsS9Lv8e3J26iHI9+a4zWx9GwHrzFtMOpKOqLg6kvwOX1
MS3MFJSKyvB7Gcu5JHywrfk2D2llGpQ7WJzM/LFjJwQgOjdo5DNTy/9idstj3sUcJTm18xSVDFqU
fGU4kYXwDh/NWSON4yTAyPKenLPcsdpxydkcrhlvmjeOOZrbVPr6deLa3i10Ve+SAhHdGPUgD3jj
CiAfxjHjlEzgKAd7V05DzvMhT58i2h94fGfOpU968xrSbn7Rmxa/ZBPv9Mn65MF8AWbJ3iGiMuVa
zC2kamsSB+FI+5NrzPPBGLpwRCi/jGwNcPf184s/afVdJWdUA9gs22gxlhNjZvQDYTEtc2a33omh
6Q4UBRaQJWS0dnv4L27VGibGysqHApPA/+RAr4YWdkep8aRIdJE+9gx5BGOcOTK/OovLAwoMAdwq
DsjWZdRtNsRxHG9q4KXPkPaMc8M9cevyHZzjqSnPpW4pD6KM2735QiX8uEQiS6i+P5RSxR9ct54u
Ds/k11lK7b5urexbVBfqas7j+nMH8uKu7ylNDlxgBBe3QbBXk2Ps+4iGjRFQKoRbtBYrTrh4qtjZ
WC2IIL82208xPfkPRpm2+9nPxsdusatbvt1eD/shTWAcsPGJpS6v3DaGR2p59bmsZJRvOe/MAVsf
cY5citj6prcBMcxTG1pJtWxMfvR1X84pClo7HCVYXuaOEutWZ3s71QqJLXDsL34mIMWMKrkZIq24
B+DSHloSUgB2shi5tJFmjATB+Wi+S4GkRrvGNxi0Z0brPMcLvfQ0zzNVGouZr2lgyyDPZs/yYnpu
/uK3PKcWl4r4YHYc/6ERiUM5P5URS17YTyUF7h81tjZupfytBzoaEJZpUdDRNBUcr5nHREFXQFj3
rvWUdhZjNHeO71nj75johbrNkRjJn63Jfcb0kY2as2tEs5+tVmI4BgeX8gDzPBgSRgJB3OAyGfz8
S18wfOiq2UWE0L5ZGa4yPamZcBcW+ejB3jLWpkuhYo5DpmmjeTCF8Dju/Cbrn1KvOXLrDl/J5XRB
m0/dpkrEEOpYgWsKFuBNagwGktQ5Zbx1KqAcsLiE8/aJ61dbCIs99eRZf0yYYm8cHrJvesQjuncK
c2cvjvMGQhHw0zBbm4GNnhgTNiaTP55TsJRXqwH0yLxeg0lkwqZfiFwFNuBPOp7LPARDN5+stZWR
j45JHyPY7n6gJQsiZDFe1zELhUlzwEMGz2+rD5bYqtEpE3a5MQejzssjdmc6/B7KB7mYZu+2Yax1
9duBWyXl9BgncPIsKx43dif7QFdVcvBk7vDYnbxz2okTcIg8CSxzp7yemVVD1oHovjncG7ZR7Edb
gcKQ7ArBE1dyD/TBP9jTMG/pI6s/S4KTz6VMs0+t0XdPzNUoU5hSBWOParzqXACte41QCc4lotpx
1hgTK3Y8V1BI6xufAr19qeIb5ZVyY5Uqefp7ree3/MuP+tVqIeMt0L6Atv/eZDQhRmUgcpqtYUsb
5n3D887wH8uMmXRefygpZbiHYVM8orm88Xhi02IWuotVz8qdZ7Fup6fYE3u34agPF/XRmGRFBBDe
Y5aWCfM1x//Ja/4PCrzDOo+RxKIMAOH3nTHKZsIUTVaGe7OS9qMCAR0ms5VwCKizMKd9YNetK445
VK+JxY0EPJC+tKKzr2sK04LFxPTJ5qg9/v1n+VfdzCEYx7dEQRuvyngnPVo69NXFjanrZuRN+vYW
PYoS4fVx1CT2xo6yKGg6LQ///sf+llp49xVicCEjsaqQ1Fq+82S4zsIV3afNdqmM/ARsrgmUmMcV
4ug+1NJ6xp7+qPATg6eW8EETNurko8HRNl55k0PgxbXoPDN6yK4RIr3LlNrV0W0UZeQaahto5gr7
rL6KVK2BmDAb8wax4xuMEjtgog16L61ZBqAwfo3a5hKRCQ+M2thSneXviwXbnoM8f+UvZfFVU6QG
3DwzT9TKZTwXlopjtxAPjGOSoz4u42da7pZNGxXDXpNkAvET5exmis8e0YMYpK0hvi7cOwG3XnW2
l1i9/f0n+hfnHfiiNV1AYAl7/1+du76ifxZGGHMTzVGbqVV7nxbbC5P4bJ9XgmlQI9zkYfDgU6ox
e00NoRPddKaflbXZ78VQjBUmMT5MPmtY3nv31Y78Tp0OerXtlSVuBQAYtApruvnt/f6jNNNDVfCf
92UIP5Qo/J+VK+zfqrWWoHv/T/1X9iqwcvxpifxr1ok2hCF+zn9MO/FX/kg7iV8hgqxRUgxYLEeI
5n+mnSzjV5zGOB/otDJtV8ef9UfYyTZ/NWxKTPC2kkYl+Yf19I+wk6X/qluEoChfxmKFhcH7J2Gn
dzo6vXe8OmybFOtYhFXeuzenqoTVqUs3BBTmXjhbpbdjFzU7b4zTU1GmVR7UMPOChjPQtQ74+v67
z+o/2EffP1kwiK2GOFx+DlsTSgD54L73qE01GMwEI1nIK9UetY7ypH7gFFnbJdDctmjAlCoD4FPf
pRcolXCvZw39aPHoqmGYpZGEdkT9RCHU5yitO0ikszU9mBx/lj0TdGfctSXK7Cy6nxgg3htYeOlr
RQBFmwIPMsa+1cX4nb2uEarCkknEWwg1FwcFHVLsOs51E2EF0/2kqNLLdz7Ddd5TRH/KsbJmIzsz
+ea89/ef42+Jmu+W9/XF4F/38V3TiUVe4J3Xr6Fts4jXE1WVzdOy9ceB4YCthkxHX0jkC5Y8Z4c0
JzG+ZSy2OxCOY3RoKe3U9zMMi+RUOdTV7ei7jqgF0HSZo+rFDZy8tEvxPujT1PzEKPjuWciAnZAa
/kQCa/Qp03Dz4yeoAUfIG3OemUY48FnjcjA4UVW5YE5VZXbFBDwmucZ43p82bEDq6mcf27ulk1dA
jT+3JYd/Z30d7y6/ERibACAAbBSMbkEKazXqwbqYg8zKR4aOTeXL5KSD2NJuCpskCpDKAb29h/Uo
orvMZCu87W3CdlvLyL0sYAqZ9v9wL7O+TL5hVndi6bhU3/eren4qUtho7LeB/c0BYuVwr+NG2NWD
jhrJzqw3wpatjHmQPOeTS73MidzP5JOiwNSXZt52S2sgTZcNswpOFZP5kziUtRp+frgChYthl4ci
Vnj2ie+fQlzmpmork4FSBWf2A267ug1l0lewBNUkGHfXFLQWo2+npIgLrwmFl4/I+tQD081QjwO2
AumdlioaXiiHbHZ2zaTm3Dj5i2zgygWCUf4d4a7GC9nyjWiJjabZm1abIhDsrR/b20HIYvzQYgtw
mNSZInqch256dCMnB0k+uF2HaFAwjf7J7bcauH548+QQqCYkhoq3Eufmep19txa4S26i67p5OMay
psHZW0HUha7DpJv0ggEa+63cDKfJlttJmfrHxButq7ZvY8DklcDK0piAK37ystzfyqq/f13Yg6gu
hItBDoSStvdO3Mbvp8EDwhvYbZW7R6OamuPUq1luKDZpyhdpFi1qG6jv4ZwX/bEE6iRBdlgRM2vv
xi91zC/GOE9Hl8k9IqKGcbRtnwZ9mB6U5X/ywYhjWkqhnjrFYCRhXyB1dW07X/l9OQVpOTNVNMsP
qWEPkD9NzOKtV/R7S+e46lWe/lCN5WuJTojZKX/M40VcFAC9hEOWkluUkTx0dBDmUYOBFORkZdj9
fe1a067N1beRoy8yePmFib8ieltU9XmC0xhtixoGJ8RbUltuCyrPa3klGhNr8LlLRlNvnLxmqHRL
MDa8Xi5VF7VIn5Mk0MA4XvswIXZqUYwJ3WFAr5zv0FGdfWzp9mGp5/reEBzLl9oIYq6IQ472eW3P
edOs+l62K+Km3tez8J61JjdCGVvJdVRAdwYGLL6wlp/QNW0mZcI/qEqPqRMwceg3nGzH2OUIOfeG
S2+hE484Qjn2fmwEw7LM1e4X2fhwifvymBsqRpLVix1+wnbTKBAMFHRNHMrNRz9qsg9m7TaBkbbg
grRGhW1BcU9aXqlYcz+RiNW+tKON76TQJaU6uuwXnfJdMTknHybb2zw0zWvRF8yquq1ndTBd8jm/
0bye2j8vKu7rpP+SmkhS+lC+WbPZdLirscts5qyzmO0TuL/VYMu96Iz1l3CmeNsJ6ymS37q+c18b
PDTEygbxsYU+94YHv+xDXaBOiT7RLshZ6b7urtl3mHYxHAUYmQPcB+oZ9PKMv9E/1oZZMhPke6AR
xOQwohPK2Mg5cYNCxOnt1PfTMV4gaVtVUVR7Dp7tZRwlbFNXtHaw+ONejNNqyfPERlPYlsxRJE+W
ivZxuVhniXy19f3JPsXM4mBbFrm9pyGjPPZglw+Lqmlo11CVH7HYfR0RTga+tLJ9xkrcvpiTZXKB
Tvay8+AF3yM1yA2tjI4IJnY2WbhUVfLsI/3hBtaSIO2xdXhd3X/E54v8rBEZYAU3eO54pqbjlxNy
uvH8gUodwEZe0AwAVgOR2YPkTsrKbpfNwm2PCa0w+0EylWKa/ynWHOseaSXaaqNqXlhY14G02XxJ
piq/aWAfYECLIG0qCfNSpEx0ilSg9GraA9ZA2kGUK7Jt4tkIRIsp20AzM/PRSZH/khbnlBAztyx9
WdGxaIbsSmXNch23RhIMjp6FZpJCcsPN5ie2j0NR6GdrhFuXzjrS6DS81PoyPBomV2wQ049+mqBO
7EavI7de2DDeo+kG0NDnfrAxiumYsX3lMVejUMthLGhMn6slS28RjKLQnzLj1pvs5C7uRu1ojlMJ
V1uV+7Zw/UM3Je0DPk29w32b2Qd2VTf8r/RJwok+ZO7ojEE5ai5jNCt+yInov4yakJ96LGNmiH+C
/kK3ri6A7ZeDkfX8MictndyE0V6xK+EncaUsP/eZGg/Atym6Skd1iFrcbpRZRxyGrbLNHyE63zLd
L7BXCvXiLzGwB9W/UCP45jcNZ0S0TjjtrZ4zoGyyy2DK8ducMlfaol1WV5od+3vMVcmhAwt+MBeL
r8/KJm8i2TCVYcRz7rHoltc2TYdPtra2hsBqIsRjeadUawnJEYfqMIx4ydcCX+fRLYokzKge8Tc4
XIrtLFUfxk7UrU8PGn1jI4kZAPnWwTBJNhCbSqcG+G9fPpmZZ33IHPCqjlvMV4zfxMHQk+xkRvWz
gS/qFsKoPDldPe/xpbg74WjZpZ2FThyrVSGSWPcUlXV0tcphR+VJ9TRHY3+DnSr70PX8tIk/HW9H
i5bKYkyClq7urRvliH4dB392YNPHNCv7S9YWo7MXcdWimuadWJAz0uaDN3OUSdsJ3mzhxPGbntYA
iGuddR/A90V0HCQm0ftbjT0U/+3v5iV/g/A4XhdeWW5TgPY3OCWYOI64izqBPhE36glfarlxqj4K
qm4Wn2wmMDs74n5GQmRSOjCDqrB1SksLMuUYHKzG27g1s2tnTJI7YzLbo6wi5mgIYVinbNyVRxda
7ROgYPsqQq2/qhqeekmUQNbmR5v7HAvitnVS92BUs/a1dVehpzKPUWp6J/bOCql55BdMFJgUKdhu
Nz5msUOn2FG3TV1ts65vV7ul+VBjPloCmHGvWmfhr0iKAUp3P4wf0oFRJrYRqdXDY1eUxt5BtgaQ
7Ji7fq6H45JV5hfXL3ad59Z8LP1ivOED5fJXZnkDBrPdswmdP89DvVzqyBguqROrII/T7oiDoCaU
WGd6CB96Plt0Cn/oW9Uc6NK0N6Vgrs4KYJ3TYowfx7n+OC6+f9KsWKuDyVXVVR3Z+hAkMFEDL83O
uNjI8XGd7MHXlKe1awpjER6EMMorUnCm+VYLe7oHm53v7HVt8UguYlebvQeKBUQcAqUV+2k2jV3h
2dU9d3Z+Xpq278K2zeLQYwce2BDrg0ZbqGSuHO2pd5R+SSty17NVuIe4iZAkLUxdoYpmOr7HjJNY
Y4zeA+H89okmHesTJFtWeZeijDeDg+mNKBcaUTsylFt77qs45G5+Nkf7vvBS+th4CM148+6J7bRf
hnH1VZim/W1aquwt9uvkNk0jopW9Jg6IiIjSOASBN9feaIbGks5HIXpy4nXy2oslOWYZaW5r7WFL
AfDgcEmy6379zkw71lQwljyrsrROD5I0WQDIDUq00pv7Kq06ThY2u4sZwgSC4WKE1jij1FtjGt+a
Zlv13FhZ+mowuzibJih7IoSa87XW0+U+ssbe3vYTzqQJw/dtUrPB3zAmnoyg9pXzaQFxEhaqyO5H
y2k+kmtQkOwL7zUxHR2ZyrJZAeyE7o651NWNU9UdR+0Cpx0oQu+DttorcbclM6kRPFobH/0x3Q2z
Sq4KAjt3g5bpxoYqktehcmihmIErmRgqGveziaLuBgjv/Mr2z3u0jcjV0Vd9STJmrQshnS/RTLVi
Xv1DUnpPTlWWOyMffJ6YYEy526e12YhFu4UnvuNg6zdsWBW/0c5V49+OaY3FhiuUXOOhiUce51Fj
1uIQCWRcro4spt9SxdNONkIQPtcVaElMsiw4Mazsw9D1/qORDMXrKhgcRg5732KkJZ6vU9Ffz8MS
39B7Df4blBMCrVzUwLrjU6OGMQ8j0FCWCKMD1O3E8F+By3h0sFkjW57YbT7z5E2uatfQDzoSahzK
ObXxfOp2pDZ61/PcAIch9pGW4tTprTq5kr5BYKWVhECznv3NhidP9bloYhdpyi2jR4wn3bDTvQW3
QWnm1bQZF8Pl2tdEY+4wZuav/WR5jznT7gsaHv/wUDVi5N+stOeIx1YessWsIJJjgXvIZjt61ilL
mAMFg3zfRvlMhaDXeI9TmpGVGrrc/VxmLTWGawVwvzd8EiobCiaXNtTTxH32Zd9uivyBHaH4IlIN
na5wez0J9arLLpS/WZRLak65kujMxNuJqa3uZjbb7ElI+xaBriV6uZkaKrGDOjWTq7waNTxMDhWZ
6+M6D9WUTtMpw9/3aDQW9QwAIB3jTEE9NvlsyHz5pbSGhBRZXmonHe9Ov2d7MCx7qRxwuswBiiHs
Mc7m5ylZeqB/0+Ql4dBG+tNKkjOCYQahwTKKWyUwS7QG9u6NU4WgFrQ2sMsao4LFviWlVq1wnyAw
93KjzXyjuBAHZ9q5jcfmuJwK7PxRBakG43bu3tq1kV7URB+z8CXfVp7rkr7rzFFkfiEza8PsfU7a
WZvpw8QOWopS3FXLfIopNLpp9Mg81abUniEyYjLp7YUPTGJf0MKpFlpQJdMqSWfzvRO1PBqgxeOd
bm3/I/I80d5KNMW2mlV7hiFjPc8s3pcqJ37jM4u0uY206mAmds+Sl7R2F8ii4Mw5tCalmZnohz5U
ySK1YPEGhYFPMirbzfZY0zHZaaW2qROn+FnJwjqG/eHY7zpAPU2Ki5ECmF2+z5E1WTJ2Y2R0ODNq
nxxEwuknjduepdOv9/6qk9AIp0HTKAcpnke5WEhOU94qHtGm369ehhjLSLRQq2l4TlwElrE4VPU4
ZsIDLe2Hz4M5Y6jRsqk46yoGm90nOAyCisvfBn1gUq8/6k1+mvLc1vYsLWtPtDXkMfLu4vf4xfom
WvcL2FnSIu/kz4J872do+HoZbTO+47pzBM1cP84+mjJ1K50zNNEKGX8lMFaU+H+66k1NbnzLS6F9
Afv0bZwMbPh5oJMCJvjaI/5mxnUu8IMaOW7hwErtnyFN/jKk5cWtRcRM0z0Kku33L05vvKmvG3Z9
XdHIxzgyOPi1+uJLrsCmGK+QJeUeC7yebvtFOtXezZuxCzW74Wz290OidZr5wywGMRKhmppfXg5j
43ezxrg2qQEdcckYStWbZmzPhY8AHAur3y1oaz8JHb5LOzOBQ/v0eMsmdDdqVd59LXbpdxM5jiKI
lP3ca3P91IsOlFov/Oe/f2P/8SdRLYWySBcBx9IfL4AirjRZxapgbuJDsla+fqJ6fQp7f/wDVfr/
TIT6L9SX0He++7j/oi/dP1OL/cs57fvul+fy9ZfL25h234tNv/39f4lN5q+OvUYiMeQjq1LD+qfY
JMxfqRhCpRCkXumfWb+lP9Qmw/2V61Gnf4e/wZXiceX+oTbxW8y0+M2VOk2VBdX9/2r9u/n92v69
XP0/V3n/Vkbx3S1AyRGpexz6DCyoq6Iz68crRdaQOFIv1nES9/JawFe5s0oLqbdwY/NGzlm+T7wq
OTlgOuKthSDBQt/Bwl03/Yjyk9bPXNCT8bUaknSnI6c8AWEqK54fjrqYPXvqYDIX+ocLxKJzPtdf
PKIuL0hfosYxSWKEMEz7ZjON/Mmw9R2VxFnfnGtTF878j2kwjeU/vjkCerFfTvOyianufiY7a3yb
DaFdSXbsdNlr3KSBX5LfoYHo3vcK3wh8a0k/Lc14xDfm9L+vN//oXvnbEvsfdNsP4xtCZvv2C233
3S+7oXx9xmBW/n8g0FI1vHIy/neJdl/lz+Uv98PLa8rBNv3af3/7/PG3f7+BLOdXxFhK7R0LqeVf
9w7/L2A7wMVIpEz4KTL489axrF8hdPHko1KAL5T7589bxzJ/pWuCBrO1Nd/5R7fNb81J/75vXM44
a/U99Ad+papsbcz8Xl5I64b5HX17YRP5nJsLYYe4+dqwm4bj6OU7iVlpcY2PTl/ctDa1nGsOtaIC
mn9tW/Xd2SnEocCdPS3FB00Tp2q0LwSZzlQEPHE6vLBV4JgtZtwe0HuGaT+2HdOtkQvWfFF6fGpt
/Y7bldl45pehXTivRSJoEKFBxjK+CS+Gq9MV055gRr2vpHzBRyve6nFkv2EyoHucS3/YO05DVk6r
nNPouVTUydXMlBQ40XDhP/VZ4+CgyucvuoqIMq2eOcRT7zYpxUvWPQNvrT7ErSTKUIv1YDlvEukY
G9V2xSn2J/zOjpt8sDhlHGwJrK6uTYx2bLG8o7AkNRx9K+5mld3HulN9dZOKGWoMrBygG9UHcnB2
FRHRgUSN2yRh0kQjCqTnHPTS/UhmuAvU4HuhtPsxLHB7hcppTRCk9U0bu0dLrksThwXiQu39angh
NdwlXx14qm3Fn+lcTgZFF9/6BcmIpgIqmw/MpEZ24dneH3F5Vuo4jdUm0mnldNKDm527KTt7sjx6
lKO3xVPX98eKLX+klzutZdlzlkuactRWSRTKKHlS8cgfqC4gEvqNTyomyOvuxSG7V5rDDV/957le
tsjuoeF9QmTdLT6V23Z5XPJ911ih5t67pBa0EqJ7SRCM94T0HkqfbuFEG8kODTclB9vPtRQrDnCk
r420QVx/7ayFhAgzQGaEdXdkLJ89Wb2J76+MLkWdHdslZ+pU6l9mVPXHSNX3XawAo0VSfmiya/zh
JyeSb/Z47hK542bbuRJToWZCX+hj555mEJcL+CsnvPzGdGrnQKsBzY4OIUBeYtGgCE7DBBQWGTsz
MgatRvnKdcDG3IWWwsvKdtgA63OR5yTQ3eLaXQkGXeNcza1ZHC1bQZ/T7SV0m465Uh9/sBdiaMz9
ywACwqcoIZ/420r0f2+R/i/csdjsXP/31fburR5e8vTrL9W3X/rk7ZewKuPqhxWXv/77cmt4lPpa
q+1EZ++4lnP9a8k1wI6wk2TJ9ehCX0u0/r3k/go4lo0I+3kbdwzM3D+XXM2hPhhTHaWYFm4S9Nh/
suwCuWFZ/feyS+k15RY6hVD4Ulb/jrVufL9TdU1NGAS78Whj8NhYcaXia99UlnU1NzQtXNHmpjNw
Wbos307+ksyn2ZzbT4k9MLrDeFA1oT9QYh8ualJyM0Vg6jbxsnZqwQwQpPEkJRph5lfFvSrwCqOy
SPxkWafSJ5NV2A9zYMNgk8wpKTZWlkTfSifT250yBvuhc/XKDQaGOtdwzahSWHRozYdhtRvtXbtS
dHPMvUskzV3iaTP78fzUpExsj8PYGeqj57aNOhmq11pSE1UsNg0i7QGOaR6HozMLaiGkxkjJRD37
YvfpUm+mZD1YyrogikGYg5m6nlbxiNO5SLBPlE567WsKEqYwB1I9i6EWDcOERqKRHdMXnVOvHs6W
oxgst57/tKQy/dS0Q6l2Md1wl8xDBAg8Pze+VT2RvEC5LQkE364EsZqJwAWjyPwmqQyv2lo1bR+h
Vcdmul1squK38YQWGqRVGmEmXLz6IZUzJd+mkSp7I6wG+c4GI3rPwQgvXlk60W4h+ERCsuXNbAza
k/FxwCb29jq1Vfu0tPovHcU5ReCLdVobifZSDoKEA835WFZI+vh1kLNKD6QPa1sLUpHLZ7BzOBWQ
H1XQ4cYmEp1PI4bGhUZARtPLsNcXphrhYKSluTESb5hJF/itsWt1tyn2ZiMMghweKsPd3I69uOO0
OqWHdNTH7qhImdbHbsBpEhaki8jo+cawbFSZG/q28NsoDiguKeFN1l3WhqLVnBbtnk6EPVtTOEtO
3C/aXnPSFXOS+0N/RRxfK3aJEDWuTdGuM1fTKptTl5naJwJimnzxlDQ76kumtNkMmo+/3TREYzDh
zsbkEEurkZtitmMvLBtrqbZ533DIL7AnDFcKfJUZdqmFcI0tX9HvX6OIHbRiqtTOZWlnXF4TfvSY
kTax9oDGK5xdbBBiDpXSOnlqs0kjXNL0pCrpzmEkJGScXqU1z/u7lBTF8Ojkpkw2hHDU9LlIJduH
BDhX+pBrjG2vszLqTvPkjsU5TXtzvMTUk0wf2h6TxJGOko7ihaVE/xj/h70zyZEbS7P1Vgo5Z4Dk
ZTuoCUkzN+/7ThPCGznby+6y306N3uCtIjf2PkrKSEmZpXhRQAFVQE4CEfJwmbuRdvk353xnKET8
1Jt+YX3wcyNi95cMAITiBrL3aqGHwXZt1s21PY1wAhJ9MbN9SuIg/npMEAPDpqTPjpk1sJrt6pRr
I52lLS/sTrreZUnG+MqHhTHliViT2o+0mKIULNNif7h21U/40DMYYTru4zLUC/Stu47ZTb1vWU3j
8bMZ3h1m0ev5Eeb0tA69FRv1OW5MHeBLPDTywpwTTq44MXrzvc4rHEKScOT+CieDrYfDPFfp3m71
HERPzG4XwXq5zYYxqFFhaL2TglzZvmqKusgO6Kdaeb6JnfLDpJO6eGEanDyHmcMiPVZqKptDSXq4
HTIClPFJB8/aO6rWZkL5oOwWUuBgdHFUwMDTIlukqRHVCmpWUNbMfm6tfCgqZqrWbEeKleQDw3R+
HK4+31S5yjuJ54qYHLrD/LlA0PHRLrH9sRSsIKJKLfWjPm2vLpXgD7R0ZMI267Eu+IgRN4eZKm5i
zjedr44OWh3uob7gSlitv2tjr2QrpM39pUnqLUXv2iCGHFf9vcHS3x4koQcd5/fGxqonN/tsmK17
USy8r8AGhvoxderuo9dXPT4oy+o+llmzP3LTqHzWgBC0AFko9MAyLetHHPcei30Cyt63nHmul93w
Ia0qfd72hQ2oGiqpzA6adXn2J71CjF07+hLy+Z2tIMeOV0aZvWLU0wUciWNz0CcrKDO7y447b0vQ
Wat4fpjwALVnIAeLu6av0+JosrtJQ1MJFiTkgaE1kYgt8QSKvxDaITFrhp14gA0S6LGK1GfD5gNj
qcJuIbRybrYw1eV4Lw1PfM7wXYGv8wccy65C1B/POpTVJB70uzS17WMnNu2NgKDF+BwMFZ+PpiXe
u6EER7kYzPyCzelQbXwQHOexNdR1UIuyPzNrx65CZveywj1NJTtMg2kEtr2IuzopO9yzwuz9oGIh
YRIqI7sz2cRZHQ6Egl53JjORoz7zB5+ZLMa8sFpm4UbGLKDQ0D2lRQCawrxreXn4tLKyUyysi3ka
JzNaBmA0Chd/UpCGqGtyhaKaqWuvJIgIXr7JjNLv3JMEnXlPAtWYPhWVITjMujn5ZHKWc71ngteD
ZmqdJXT9FicE873ybtUJNnEYR+bU7Xn33BNQdD75k1HtRRkXF+3SVo8Ni5bHqtTMJ02fN+O4Zcqr
wWkJZ3Vq3+Bx0w6xuwPKPOIfyDp5b/Qt7ZAwCqwvyKpctbmu0uMuz+tWO7IWTdesEK+DXgamy7qI
Q9Zckl2zSvqmwslNB+GZcN9NXGkoRSdnvEaWoTAE2LiDKYDQITnQdBnle5N3SREAVAkJPuvFBM4Y
XlEPSg+WDiPGamQOLnbRmlGunLPupjfj+hW4P7bK1Jm9bacmGMAAl9jMfbKOEcrlLlE6PRimR4v8
szd6BS4lcoPsyrEcrThK+hpkxVhn840rLP3VJMXgvsz8LIsqL6NhaeasGXeev5riCA9AzdJA8M6q
NlVRY9JvsWizu09epvuv62CXSINr+9TACvJQ+yWIASRb9TuEMQl8ryQ9GcHxLFoeoIgt9g6WWS0o
O9t6bDmH28hDkcpFxmNxqDu900Bvm0pG5vbgCHNjVG+Z66o0NOcaLrdeNf4clIRfWgdmB+2y6x2r
rPHM9fMtAU4N7WMpkdxoVj5ekWBqsQagoPls20OynBBVkj5XCY7RQGOqNoYNlRSFIDipLLIZ57IA
0ZFvgAsEaAXGxLrqJwgvgQt6ZGLk1BY0eNiZcjR8Vo6yKmH+v5sL8jBh5XfypG40rdrgE6sHX6Au
dkbLZv0QM124qpvenPZly0c21LfHaaBXdjOHq1NNz5ldOqdDboopwGWNk7uD6+AddVNr0bRDDZz3
6DTgaok4abGud6VZRMJuynMtqWg7Dauebiy/csvdUhTxlSz9bXlSrex62AWplioks3LOiix50rRE
fHR6Cv5A17c229Ryfpw5wXFE4TddVpQFY6CKfjnH7IuqCycEsCAzFux6lxT3XQitpir3qsliGxIC
8jd2tVP1kpWElR1bg0DcPJZEPAWtD4aqYYH/kNfgOSIdwhxhNBvMJZo94e38tKohTieEHOPaVz4L
BWNePudsQS9kPrBxLZ1sQahaqjdR+lUfAOgan8g85/GBfEaa4eJnLtl6tqROzRxzbnEOD3kducph
gKO07M1jxPJsePmMMYmawYoKDljq7ETPgQvEdqrQPbSWSXCY310nUkJumCR0igC/pM54SLTOdaJS
9tsbAYvHu5O+6ykhGVGLNP4edU59v6qExW3c2SSx6ilmpAANWPNeZO5Athi7TFLhxhrOA55Phg75
Mgggcl6xfMqlW8Jn8SokJfC2nBhKbyVvkoHHWpDo+mgFtCfFxcwajixmPW2R7DhpuQbeslmK4ySx
3poZbFKQMOV96lu1SU5zwi+Q6KBkmtoC8EPXmzVUXh5wUFU0wCuBaj3WoQuKdSRO3cKJxmhOe6yt
PnZulK3SVyTt46dlnZIrr1+K9dp2lETSBfICu2xcc0UH1uKU63ZfXS/wqOuoJIzN4OnWMWFjFBef
dUxGRYDhiPBr2xuLo7iaQXcPAl9pxCowuRbEXtgw5eoSffo05W+QU/TPqYloNPB9pEpRuSbzWa8N
nCuqmOaFPYyYznvPMcu9Iwp1mztL9pZVDLiINCynB6fphkdwYO2rOc6aFuQ8nR9qNpyYPoe+uFV1
Ga8heMelDUQ7Fo85YskEwTm3TjhQqF6z8zEvFsJAnmXhzIB9fNOwj0xW/c+uWIopQItQJvi1EkZG
Y0vh0rbrzEi8EekrEqJmZIWzxcaTfAkwdLSt/kWqLHvVUpG/KuX3T0nRrViNNcMrwgHwHQF/CR0h
f1zdSK9oWG+P5RhW3jRc2uxpn3wMuJBuK5ahw9OAWAT5uaB9g+AhO2SEloQyOvvOvV7V2qvuj6IJ
PZUhCTG9RKMBNrntl9lb831ipcMNqnf2vhXlzvkySfmxTvP8OI/J+urOilEbHb36TI5bS5hlPcoT
t6pmlqDliG3Ty2MgSImCjxVOSh+fytavP4FttuHhUPkhi0Fi4e09Q45j0NnMMnmS8bjdrUXl3Pem
6KYLP4d5F+ZN6Xsng+wzhe+ZUnTSZuRxeqYZGL2AjYSrSKz8Ol0zzQ3NerS3A0yO+xTYn72JK/mD
avISWk+zNC7mtFokBUNfP1q4WfHzG7GfoEcWyZsqRqM7slRaXFIUm+bF0Me8x6xFdGLiC3hpt9ZE
NxX4SQ+1p3T6jjvEXPBgmxzbVdhlKx9cmNoo0praNYZTHqrODqiCh+IUqlaD+5hCkfg31PfnOPCU
CLD9Wt4NgQlq+5/mVH+eyV+jltIUmeZjmPTAccOp8+qYkIE1MR8ze86uksZbSJPs7KKXX2Pa/tSs
7P/PXvbLtcf/wIkaRPpfjtRq+VJlbGWZ3BMnvAVqffmOr1M00ye8F6AxgczkiHzd7H3N0zL132DN
4vb0PIt5M03a71M0y+NLrMPBQW+hQJ7LbOvbzs8SrDswZXlM3QRzNFLS/sTOD1PaD1M014SwiyWC
rQnbb90yfibFerWGSpbyJQS2vban7sodFzUNm8iDw0B6veLuRhsJVnRN5E2TjXV5UYI6Nk1kTLBw
+wjwW2G8p0XBoxoJrZ8f6NKwixOWDg3VT7K4j6YkT+Oo7Ch4d7WnbP9lXsoMc1aZGO2lu4rUOFv0
edUOfS5nSvQh6ZL0rqBb1s5rOViQRgUtdn1mF2gXQ1QNxmHMmwQYyVjXhnvMEE7d6G0NId4bqmvB
lG89zobCesQiSDc1y8ZO9mi45CXSy9aLBrRQLYJBKIbyFaCZMdDviGqKz2K36CaYOMKY9XsdCVt8
0Xr60hyl0q8wp2d8dkH8xCzRPVfZ0J31tHq22JQAXSzHjd3ncTMEfe5z5C1o/PpwHcBGRevcdiui
TWQwPJgrpwg9zdOg3jlTou0TYMJbv6ym5LxE5HouxYyGv8hWbHKtms70coJHUGRjOmyP2uxT36/9
zeJMQHyXTM1GqI2VgKWQO95OTlpn7a18y+hBhWdsDSm00wx+tDGW55YJ4Yw1QeOg7OjcbFcmdJcA
KjQBunQYrM/Z0i8PADkiQJgLILNMWbxs4lyXM/BZBEQuU57eSXDHsA9+r6SF0V2LtRtZEnoelaQE
vcRljE27hmlH1px1liI8elzoNdy25Ux3EzCgNmunUI1tdzrpmWVGmbnG9z2BTFB5vPKc4e9w7YK3
3Dujfue1jv5YFrl8TQRRXX42Y+qRonzTQXzhB4MCiQkDfc8lBFioQvEyFcRSG4N9SmmafypVx93j
5jOlXSNXaN7dNHsfAHghfqAZd++GdEEKzrRi5hJXtNgAz2eTzIuyvpVjneq7zh+Z1PnWROlUCPbe
7Enm81WbwW0kK6RbjGrtiknS1gdt3yamjcocyhD4dlYqu7Vt4HnoVq+1YYWQ9dABBcGUYMr+Bo0p
KnyW8PUjsIN14loX672FJIm43ozZEFLqkWHc7DrVRZ2xGQvQRA64F5ip3NHyZe+embGrLkQ+Pk5p
lrZR34jlblCOW9KDxI5B8db22mHJoDsEKu6Sd99P0/uOXz4F0jGbZHTNKbPweVqaD7rb0otk3OXX
FUqpPkgapV23RL66uxzRH4sY5TAyj5exfJ5G0CIB+jQuhanVxinRDQrrPGq4bZrSL2d9Wkxm4Gc4
oQHRJvfsESyGn04eM+9MvRcb8oIfdUp5D1lfkZDbLVl6o1NrENcHguWyTFzqz7HrqleZagklysDX
AtSFTF+gM05niWuJu6zM65tucIc+sFxlHheVH0+ITy31qCH/6c/cdlgOY20xEwZJ5Z8zv0OlV6oW
rqYuh07fWW0xAsySjn7paU3s73MArUBQl6kZTszWmovAHTT13kza9LkW7M+OK1iyyZXdtLJguM6a
FNoY59sr8GqTdbBtVp8SfgYk3Q7F6hkKW4Ax86J1lLdCFm9eAjJtjxWnccKByuS+n0dJfYKQcAjy
se7krh3hvqNbWOKol4N8pIQfMReuuffWVUt15U0lhVJptwnlDrHwePqGFPeWhh6UF4/R5i1+2dy5
JB3TVkyeXu612Ew/TNIOYWjJpn5yEqIYTqhLcRYhk4zPWCHNjF9tY13DhgjsdKdAz3j73inodBST
V49s6GmB08Ek4V6Ymu8HSblIMmINYPmpKEZ/n9qjeQBPi384Meb8qsUmtnD4lPF1XIIoAyJZtVct
A+Ynx2QmFuooaZIDLwreaqHwj49VSuHEdM6y+mgUzH0JohV1GlltXL5IUEBuCPWcjUnLhxvEWAoF
ZO/CosQCozf2tiZq1TXyNsiw4K2dLppTUBkMOlCNBEZTaieNBYeUcb9a31y8+vdAQvrPq/TW89I1
MbopeB6fVD4iGjHYEsUhbzg/uzMRlh11MqET8A1ox50JSTdafWOE7100y+00FHbOmE+jY8sXt+qi
XJd5GmrdSCdn+lAq96L2ZI6X1q8euGpjB3Ohjt894vGYU9gsJcJOcNjSElj1PQ5B5JiZR3CUnFcE
Xv1EPsARSwX9JgFpv6EoN1Bbk1vDMWo/s44c2s2bFelZF7DYVWuwdGPyWOoDRKGlY5LQLOZm3/AU
TE99rtdLS00k/ngiAeNTGdP6XibJdJKx+20wjipjDumu+yFcVtlfUy+YTcgz131q4aU/G06fiBBT
lVqCdPI6n3Wcbz0O5WLcaHoFCALAK7erOzbugWEb031GWwKqnsnCa58CQ2xhG2oMZ3WESC+6a+GU
U8yihsCrpHNVLS4PIQIjLYVnrmwYtlXWcqUV/Dhhh7l+iGp4Rg+DlZrXK3+g7Xmq6UwdRGbc8+iq
ixN7/DLB7MZ1l6WZ0HZ+V8RNUEk10BvyRG72ddItaURg7cADkgixJ/ztA6B3x9IufOkzRZykx10j
22ZijyQd7wPzGT64tK3ZsImVliCwqczf+DsgJelCN5/pl7KrZtAzwkCnxuTzla7GiZyLFFAvdLQ4
ij07u/XXHvEAA+nO2zEIQSPNNEudxvHigElSPpLTdOHQDAZDL15Xe84v2tkED2LVrYWK0+IqRvDp
+muDccByIgtjPMqZpbT06U4LEc5bQPG4sZkjWMjNzXqUxMWTIeI5izTDBn05oKwIYhcHRyh7jQN8
wWv7yHhgRYKBXfm+LnxjPSLUY2WY3mvrsFcTk1ZOb5VaO2vNJgb+ULmXsEhzvAiDtVTroa4al+wM
PjQKzslk3znZWtPapLz/4UzLfIVOOBt3bjNk1tlsYrDc2Qhdh53daR74GoeaOYjX0XwdtJmFmu/F
3osqkuRTPw9Ge1LYrnJ5zpe9DApPaTelgZafNUW6YSv7DYxqFLnlBWY7DtdpqnXJCeo07GUS0+N4
1q3e9lEi+iVi3wjyylgsrA5DNrKkqb1u0QKF0+xmwj1wA9Sj+DS5aNYDs1b5kT0MMt83SFFUmDU1
d2vp2swHO71SFYZQL6XMZWfa2+dUrJ61FzionbM1G6vlUlibO0WjOXfpnNOMh83KKGK4XX3qI1gt
MPbcsyRRY/pAwZyXR7EeV9MZUEQBcW3V6vpGdaA196BHJoMFmherfZobRvxmZ3Cb9wBcPe9OLJXf
ntkCFeoNnkphhr2Bg/Dyu37om9Lw3wDCXNWoIdW//4VG5rtNPT0GUoDtwtj0QAY8lu3r323q45xR
dZN3SST58rnVFVnk1658+/Wr/KQm/vIyZE6QEkX7RRT3lzCu717G75pKaX1bRI01L6hjsnK+Ndye
s5OSk0F8aZjNmdOgfwqB+PuXesdYEVZZd/flB/lXJ0xfy6X7hbhkQgP7UyPMN3xT7+mo93ye2cjx
faJWttDDb42wh/gVNbSHyoRG+Ysu9pv4VTPQjPAHPppZvsPm337vhDU0s4hPiC0ykX+gWSW45U+0
wgxTf7hNQdKCbkCIzkiS/EdCtH+6TesxBbDnu7d9kUKOznxMSzq9zzGnevdgwpDbKd8pL1LHq6+r
dfHOJ8OeX/Wqt8MRuH3kprIgfV2oi64f52dzjqdbaALmnV2LZj9MajlmaJU/cKDcaUbCmHdKyFBI
EZ3F5bCeWr0O4H2hkUC5lSxk8vHfVQ6XjTA3ZmBjX56JLPVOJJ5Nop1JmUn2ucYAll2KHe/atB+f
iMhc2EOmaeNGWeXan2xpzEOUWCvbpNIR6tLsau8UGm+H/TBGm+cgZeGobp3e5ZBm10A7itl/w3QS
Q2ZNSosYyGcHxD24gJCv1HhOequ5lqJy0uNeH4YH5RhM9FskWtdyKtwjfhR1LmMLtl4dG1dWs+CM
sAywzYvdHONG1mzEewiCmT7PDAxzoN6NcaJwQB3FIruwnFQ/zS0jknozX03uky+Gq818TTA2Bsq2
/WjFJzvVpusER8+ovFeGFLBA1S6Wp2udnUxjf+9KBsYF+WbTjIVM7271NH5n5blRuOl96xitTTOa
l50FwNxlUdYJ5UZm7ryadFVnqm9PeKsuvdS6nX3yg61xQEcwLTtoyslrnttllDbem43hGsidO7/o
sn93HFXwyPGN59lWz1nrH0+mdiI7fBU8V8ubCRP3kU2eNi4v59apug9rNe5pg25RGRx4muyKrtur
mAlupfFvramsaCAGAspOxl+9YkcjScVrDouMzR1bpRunkXedNFq0zNOLzf4pIVjw0CJp6ZthgH1V
rEejtIR5KoacxUad3Smq9YkppJ04gTHp5i6eOv2jnrhephYQl5QXoZYSfAH6HWR2WxCRqckoG4fj
VvT5A1DY5YQulOc5IoHxaSyRiL4znr5FbBkl1XNr9wPd6qhYNcglDerFUyayEiDHs2Z1KQ/8zsWQ
bHcxfH7U1xU/8zKcVL5mYiMUm/vDaHP1ouludaXGxNlsM8mxnZponrrGgJrRE1AWZHkVZamSD1oC
28HENWanrH/bZLhYMpv/cv0rN0fYMi0KU716RO+964S8EZRqMjFvc9rstkSB1JvN9ZCUGY9GpQe2
X6jTQcwCGl32rC/5nucbZWeNkkp3wEOU/D5DM5xVKk0PVChnYkBu6wGORvbjnRU8nwI1bqCUSmdX
bqsLWXT6CQGQXliw5oxA+pHpPmoghd2Vf1irCwS2cY82gDyyHYZMc0vzpc9WqGR5pjHsCWTV0YMQ
cb9zUYFGOIIXANzJrUwz75htunmn4aC+RpMdo8/grRRYjve+O4E/9PvhvcySR5l1ZFF+sH8x7kpv
bXeydbSHyrHUsdH6h7RpH5vKMveldDiehHEopBsNjjfgwOX90HNyKFROvTs6HX52PLGB0lIZrr1O
xw79xmG8zkoVZsTeqCbjSDDTf0WG6u6HdMJCSMTa8zL7N0kBiJ1GILCb/IDi5jWRxTVWNJxTuoN6
mFDlur9VIzI8zKcsGhgEADKJ86PBwvSr8reYt47QFDbrTWy/pWNxvPD8L9P0gTnF20ZYegW6cMg7
i1HCZIas6MNYWhl7ZZSopn2ZWcNFZdg3GqxwklBGcnis4cA6/Env+DjqPtT9YghqQLoqm+aooG0M
IAQQzxHbF7DUkQ43WBipsrMLaYthlxt5fNCsgWQ5T5wkPQt9J54ObmK4B0r+B5gbUd2b5jOV3MQV
d9P4rmezeqKkkVIXssBG3AcZr4+Te8Znj3mLZkJPgeg5z4B9aDbIqagOjZkJmOSFaz1CbfCvhGjE
fTMNnOpe8mpgqg4ci2Uc7K2gbPM2qFd3BBeVoMMpR+ttQrDD0cP6wOxt7bjxWRSJOdUwJo768FKy
ITi1jKF/rWdngs9t2vZbZWoVUBSiaUTENAqEiFfobSTX1j1iPDUyk+oK79xkIns/FG6LHznXtCOp
2xfsrIcLCSUaZncXi6sZiUfYd50RcXL7ewzO3fHErvPUNTAwBi1o2qCGQHXBHoYEkorgAVx2TJps
tRlUkiyYR98mVizLDis2yKMZ89Njw9jDkvLCipmrDclRIw9sd0uYCHl1EGsJxgg1GzhRhNhjPR1E
6Xxoft2eilmHS46Xj1kSE7U921vt4PVTDqO6iPcuv4vyx/UU5plxBZ85TJyJt4DfAWH+Qz9PrL3Q
OtysymYYpl5gVwG6pa+91wZylWYSBKNe73v6UTUdcgsETsww8yEBy/6iiXK9SzyGsGAV5DkyjPyB
gJT0eCkqdCIiS04Ao6QnhelrFxr+xGst85rnbHFYlLOyWnh6Ll58XFjS5IGNILHvtOoMOEn10Bt1
9ZoaznqbzSKOdDaPUWXF+t6TXnxFJGQJdkpntIIY9GtB/q86+C+sZH5VB391hZ0Nbz9thbbv+loM
aw7VsItoGP8J7kwdiODfqmFky7/p2+IHeuVW9WIL+30vZFi/GSixN0E2HC/H/05dbYhNeU3cH0cj
jxYsY3+mGBY/wd9AVgr+DswsBO5ilvpip/qul+oWu0eTp9CyLWKPICzziW3Qmr3ObQhCyH6Tjt3e
Tqnfn5UGRC8mKqo8QnR3mpHA85kFMNoDt3dJT1pbz+LUttaX3kvSM/hHFdsDCHbRWjOKRgeSDpdI
s8+E9K2rQjP9F3RG7CqXeL3RMsZdiWen7blaePQCSAP1oAS5UqEhF30vQeZUu95ux4fVq66zQh8K
StdYHub+G0jsv+OG/l/r14L19+tbW24h5N+tOrf//9tNDfEKryKJk5BX2N4ADvz9psZy9xvKFh3X
AP0c6Mzf72mNO9eydCoS3IeeY5uCvuvbspNZ/G/61pf5ls32dFNt/Jm7erNCfDeI4CdCJCmw2rtQ
BcFzfrnrv7urqYXWrhpncddkbas9a6ntXxJztmFnaKmIkB1dJ1jj6qUacTOxTmptAJUd5iQ3Xpt3
5EnpLu2RltRmuuhAmdquDOHoM2BfMrNwj6tRR9qQ1cA1QnhGCs37JCmPSse5snDfuCFkd6p4QObw
5HJzqak/N8oXEBpEk1P9ikugWMi5EIoAtFVoN9gp1hSxYYo3me0i4uxBt9N36TQeEhdU8oyTUyZV
e9lTjNAoyH3b83APJ3Och913F/sPJznbG2iZ9Oi4P4Br0iv/ZBHtuLDZCjDtrtQzWPcm2HsIUGP0
61fZvJh/d3Z8fRUcrZyKvs5N9HMafNmV/dA2mXEnK/LpQXLjTBLgKmAnpjsxSm3/69f7J/cFv4rD
L2YJTrx/DB82JSyxzl7u2BIsp0jgRqAxnib2OWLYj4LMYiBZRu4fQYlJucqGO7E7Ew07QwSVWB0Q
yga5VVlvEnbH51iHS7l1ECQ59e7E9DFZamTUGeuI0Gys5X4Awc7qR4il3mWEuQfVMnVqN0gfbDsr
0aKO1hWUflAM09qHNPMViYbSyi+VoXwKN8GkHj1YfKH560D6odU0pxD225sCyc0LSKw6B60wiBcb
nM4HMp6cYB+LeStg9hjF4q/fwH+4YOgHqJZ5YqAT3t7EHwd8qPONfpid+a5Pqo94rU8hAW15jf5B
K+Ls69X67ziFm8/Vbd99/txjm/1f4JWFhv7d+x699C/fDtqNxvzvf7n963/U/wbh+a//54vX/Kr7
6/+tUK59/uE43v6Kr8cxvnHkJRQEDuUEVAOUIt8Gbg5fMYTDOY2fHCXC5mj9m9v8N85agerkK5QS
ddXfD2PYxoztbL6NZf02K8Of+WeO4y809b9/zl3IBz5cGpsag1UM5/FPp0lpmcxpW7orco58SBDH
erWqmdQQcSDVqTsvYlPLwoncGTILyiEGgsYBxT4lFScjfkd0noUr7/U5aa/smA4r7JNl/bRsXsPE
9+o7y0l68w/u9a38+u504qdmSL0dF9ssG2Pc5jf+fpoN+XYh+fl5xBhgBvFoGFdplix52Bcqv04E
GbTgQ6trS8QANwF4Jpel57Qf+NjEuSA360SA0HvQIGxeolzHaJu0nnEKTBXpngsC63mUTXXHvaJb
O6mTQ8XCyjkzeBM1VKUlTLHYnkCkjc3NVM3zHvnA+JpbY4Z4d9Ofp6PlBCzI87OlponHL4NafqUh
CN21YOfnJav6sIsYjG9W22ei1OxwYKv/R/jeDWr896tLlrwJy9E1QB4QRe05Ho/8798nHDoeoBve
J7ePhO5fpFtOX9FxXppuvwREX3y7NP86GWg4ePf+88H7bVYlL03d/XgUbN/z9SgwdOs3i57BQIsM
B4HW4m9HAd3Eb3QMNqXPl9JrK4l+Pwosh1KNHsRh3uvxrb8fBfg/tz+jzvNs5Guwhf/MObDZRb+7
U5hZQGB1weRjkmc5gLbtxzuFkG9rWbhBj9oqLt5S0UekvmDMzNY5yA3TeTCdRb70aOh4yvok47C9
Hg2GYUU3Mg9A5o30I+YpSm41I8KpQ6BQYBMKZ3eYu7BcXC8cUU64ezJoLmezQT7bodWO9JLVFNNE
LRmZyWnVZVd26xVY5s06RCzLtUKGcW9C/7sl+42VPwwvFo+6v17qJJEh+SfWh2CDeD0y9LHQA+Cc
zmM5WB7YwWRMWGYOkIeKCb990EsnJyAHC1RYwt88HsdW/6rBBAXxnyA8fmzbtncSCgLnt2ubNI+2
vRXA3xW45Ri7aJhLwsNW++BQh5x2sIWOPYVEQVZOHIxg3PYdBXI4ILE9KXHe4fF5tiQSMplML3Ov
JQeeAdVFZ4lTJ2blkIJaJCKIBtAX1wIty2tSkxtnjc16vo4ij4jJZgppIVJC/FNMMcXqevLd7Xz1
9dT4foP4T38vIAqUnrAc6H1//L1w+taKzNr6qJq0V39QOC5KAbMUgxbG9zsC5gltLNqrX7/qP96X
vJvbfc4ylb7I+wnbTtQ4iCwW6EdknXt453Kxz3DwBGjYLfbOmAJ//Xo/nphfrx70Fw5L/h096E8n
ZidHgbQczNFimagYxkQ/w6eF2YI9UZQTm3SOFG3+g7d2+0v/fkz/44v+9DirfSmcbvawUfYpoysH
LY8qYmO3rLm7//Xv9wW6/w+vZW2PexoIExX+j5ex0scmQQbScBmXdW+LbteZ4kQJ1u4+6fLLlom1
oPWEe1BeFD0JaGk15m8umpYIudcW5yTrcyYKqBhb5Bm//vH+2eWm0bSBYJlUQc5Pl7tLEpIRXSjE
g/fodCo77XGCHpt+Ph267o+ejltJ/PNbAZSEinlT8m6N7Q+f1AZJFSxyPqleDPqROzDZwwhr/+BX
+md3FEZ75kGUFzaskx9fpVtiZXWDqo/GJbYwniUoUZ1mOSoZp4dbwhknWj7vfv0+/tNfjTqJ3wyM
EK/744s6TK+LXvCr4bzIQ5Y0TD11jI+/fpVtzvDTO8jUwEC/zFjB0inJfnyZfiKEoFmcLcTqOBlu
oA7HHaNhJlWMn0lLbnaTpEI6aNrj0BJ+usHZGtDq2oeu7Y3O32tShX18v7Auot/er+VuNt4nE7tk
zQa1LELK0oHFjz41Ueeyl3QOHWKdRJ22+rtFJteCFDFRLzJejyfthGrnyLI+9e0u9Y/j8rxhTgDZ
JSihs9bxNTGvQT8uZx2Wo96c6JtBY1DYTgnht/20g6q0T3A9Wh1ysF+/VT/leGyfcZ6NoBpcllv2
Rlv78a3qfOVra1a0R3mmabDP2euQtmpfV7kDT75xF3R+7bqvBYc/ZhIj2Bwih54aD+eQ7I51Moov
CKVvYUwu+lGbuzhbkvalZRvN2GIp9hjL2f38F35sh4cYUxvqjC/kq++fZg45UEtmwCNcCDkG8oGH
j+fym3svPuSZUwfNjji0R0SErMrYDDlHzv/j7ryWJEXSbf0q5wUYAwdH3GyzEzoiVaSuqhusJFqD
I55+f1R3n8mMzM44PXd72wizsZpqAnBc/P9a37q7ta9//4h/tKf80LDwitP0twaI+XrfC9xtUUDr
+79+H0ZZ0+cz3qv/sf7tIbjtftbj3c+mS9u/FA3z//P/9w//PDU+jCWnxu9Fl7fzPy3AFvXyqMj3
8vc7yv9bd9++nvy//ypde8g12NWjt5iJWuwr/9pMYnOkXAei7C9vwvxHf+0mAS5xZqHK5+psTygO
/ns3KX4TzuzZJQFWBJTSP9lNipMin5zLiLgqTAIk+KeZ9sn0o7kouxwtcVa0HrNbSYQzNb0p2PUM
tHCfGX22J/KMHGOU9wdjrMB7ygzaealNyUPUlOqgowZeBWiASZVGpBUNlXFTRji5Vhy3JaIAHya1
Fjt3onfzezjobrERdLX+GP//aOj97YB6OZ7+638uHowy4kfD8B5G69fkdRvl91/5YywKiHq2BHyr
2wg9qWPwD/tDU2TYiIPMWQgm2WpQ+2CR+nMkWt4MDANQ8wefxpo3yX+Za5x/UR/mlCQgxvJ3GL9/
fX9/blI/AurxF0+WQn4Qo5qfwNaVAzC/8fXE2zRjUuNTww5WZyL87IeFUy9yjw4rqH+DoItS1ABK
A8+OIrS9Mv2BC47cWkp6Dkk2O+C5Y40hFYrpUkuFu518M/4yqijf+72oPhd9C6QqM7xPAW7Vpyxu
zCUAzQf4SwWQvZFMyQF1yKTVctsrDx216SQ/U9bBCwUv7BO8jekurmPs2iq4ROWs7fSK+EqnVvl3
YRERTIlBPZWqodVbSe3WL1vtsowd/Dh4X6qNpBK6E/pIo7my6wP50t9q/QlT3iIJvqShs4liWs1x
fvSSY2g9lb6f3RYTBnlpZmo/BaB4ut76UQZmdm810XDT612Eehq3wLVTGpw1RiXuSEKebp04tD/l
o57kK9BuYFgCb9zBxrdv4zSw956y20OsozoFBtgeStPFYeIBDRiw+Old7O5Y1knBLFN7w+HPXnsd
8IieMJpPnhLWtW9VxlKVqAkGAGukEm2yMcZfIdzpGlcgJduSGFetClK1tnE7X5rowi4y0bNukp25
QpIAOVg2/hZq9NJu5HcjATbS9sZwRIc1XCkzyy/9RBhL3yL5vMBF70JeXbWmTkAHZ87bPvGeBD2G
5VDr7kWXkdZH2Std2EHTHApCClal0RxsAn1Xeg0U3uW2o1qqhWvnD5rU5JUXwvXpinbYOtLO0cyW
5VKacfDc469GMAtpprIb+zGO5OdKD+RRa8lk0CrIN0UQllv6bqC83RFsDjGL1pby3Hc/JkW6HzNz
lxBTeBD4nNZmbRZfu+zJbkoiWGRc39paJ656s+1Jom5/lZCYcOaXnXGTjX4CM74Ag83vWmtVR8pP
PukX0yDVxGNo0zuXcKnlAH0VqFqQb0Hw1KR0Uc9T7dA+Gb3TPw2KB6eSUX82m+lR6qm60J0suFC4
RA5l3qmNkFq/Qna9LMuYgIwKlpGL4X1RyrodsfyL/gDuX2xsM7S+lFjKt004IqGpS/1qCglhMoEo
bVVRibU12v5NXLjVVemxnMDdw6i50jgo55QsdxK4+E2RO3PcFMmoK9WOzzp/ZTkNURDsM5OKf0P5
boee0NmluKMoP0jnpsZ6DN0DpNRTbqETwmZGq8fNxrUgDBH5gXAO1AvgCZcEpsDY9h+zMmBEx814
IZSoNonm1d9bC6QmcrlpVdWB8WgFJltfH3rKguoKAT5paewNvTY3QZx87p0WoFWbgw1JK53dK8wi
fIpqoZe994PRA3gbjlszDR349AJZUjOzx+F5LvXeIh0B6s425BC8bPQiIHfB/oIvNe7W+qh567HX
DD6RGOGKqqoLQKHo3YBgIbuq2FZPk43pzXKYgRIUfzCzm5u8L+v7LIpYZp2CZIIiiaFlKHXBxjW7
8IWFVKU3vAeSVJBlBBi7AehCxHY1Oh6AS7R9h6IOjXUpdmREW18RQITLwswneHiYu1KDgGeY39WF
K0oBx0GIdZBal8imrzh5R5/JA7xriuSzBj1+DWRPXDuWVl6GYRDutSS4n4gVQttv34Q5+exwuNhz
8kkvRD+YwBhUtyL2IltIWtGreoQUoGk9TgaSYlZB0SeXPh00WA6W881KxvFxaAZCYjLLucfZBweg
1gPU+75cxx3J9RUL0WVN45tvogUw3QPNWRel0veo8o+BEX+LxA6XUrMeHbHROutLoO1sOwtXdiGw
7pHWMZTVN2grFlafsL8cwy7ZhTiQ6CdqkXYnIGrdmO7IQaM094nGQcPxSiLo6m6hoz4H+qPKdVgb
/kahc92DgqCK0/TPGnaVta5ny0jGdC19TjPp5C7rID7SO1ggxNZWpkjURQBMcN/ZEth9m4udNzX3
lhvdwJGJloUk9rsxk+y6SzR17DvkZ7rf0sMU2pemQtA2BNI9opQ3N7VNkIfyP4GJ3FeiR8AzCu8A
un8HS/eA6ru9d/CZG2FCqGjv7J222rSBpl/gy642/hjQGtUDO1oFY1VsAk5kg+n9Iqqc8HFi4+tK
g2EwBF91LyjXmtEb13FUYUC0IWY5Gdq+unan7y38kxWetmKJNxJxQlgtAlsml0QUtEilfBt7OA5J
WWGOIynkc1gqJEdahvAur4kjT02I+0P/M7KCYUF5PNwpyyeIiOS+z6RUICvF27Emwp6KWWVdzAWR
deGrKl10zFUD1oJDwVK+B6sPoWdKqku37K4gr48HB/RjbRq3fGQbww5hKYoI1aozXeP3j2+6FHWu
TdbcuhDK3ANZyJMFiKmGNA033Q7K6vSNXYbGIkqL8BdpPOqRdA3QUFbfb/Hg6tdFn34pGlgtgQ4z
0256c2+H9S8yG1IshgjsF4NXuPcJFBIgApggmioKLjSsFdumddB66k6QrHyAWXfVJK3rwOvKIyVp
ZxG0+cgxLszuZJvo255G56GbWp/8FtfeVFVX7qcxLS5Cwx/3aJ+C5dA3VHjrWHvUVTgjmfp+Q+YY
q12LR5mU58iaHnEXz7YVt2x+Wu5IA8Uj13FVVz14H9aJb4kvHZoqrXXw8gJgX661T/HUdcdYRWhH
oWj8yEsYWvArrOACEE9AfG7irm2NtkyvLh2Rmhs8gDtJlN8G6H6119ux3Dg4i6w4vJdlYf1IeosH
y5K9T3Uzu1Rmq9Yd+Kw1HFBjUfPwnQX6WBvfj+bfENwjdxWbrBUFLXenUjf4Qr4NWz13L1zvYhDj
hU2OQmJpswJ8o2NqM0s8sonuH5IIAS5SttqLLzpKPstqYvLuNTPE3JFeybJf0osyIciW1kKbtV50
nFYoGNNLrGXWpmrybUIc9+T55e2obOe28+1sMwB629jB+F3Ttb1fkh4E/EkfxuPYwr4mCaCItia1
EycOPs/RYWs5FFd6lF+7wTAhRx0vkBDGy4KBvO1k/Wwk0xWkIjxImVzYeo3pEP/YVLeIL9uvHuIH
xHxK24oG3jogRkdPd5lm7dNxylcAsleV530PIUkiAmUQ841soox9H1p3DwZ1sO6S/huGxrbMQ+JR
QmO4clnKVhBAQLp54904yjvXrzf2wJOkO21uKORegjF7VEE9YTsvHtzQNbkWu66guHBHwLhRfuON
xC4Uk9zi1EVsXlA2jwk4WrSjnq3yQP2oDdGvTHqViEVhMJlU7EYTi7TDHhzzWbbXhP+9UN6TtA+j
6K4ytt6L3DTIytOzO/y33IO6AMaHvpPn7KetyUfDRBM6rI8pxlloH4LYFWAioxVtrYBcdI0woViW
q4nzxI0ftj/CfrgYUPuvkhFSRO+ET61lrhO9+2LmxX3Rpj9UHfyiIL7u9VlZm8CgVfW2jtixjAmh
0KaMbgk/6pZYoLNLTbfLjanY/HYKGiAmiJWhZwcrEJuwIxKrCrto3fTsr1NePnFm0r33eN+cCGiB
gEvZBOo5NEuoPYZR4W8INiqMrgNJA2QQ0dIpXJsVOn3MC9jfY1k9BY444LRVA3PqKLEOwk1b+Uaw
bzurOCD8Hm7wU/bPYp46NbX0ym9aaz5ACQLrGBrRpcbX7LLZKSEYj0NHgbZ6KGUk1kbr5gA8JAay
NL7OZV4fNCOXuzEE+LFk5HmfSoyTiybTxK8U2seXFA7SUGjY6LIDO35eatGuqwBUDgmpSyDl1wlD
kfPFEK4kYnAy4imgsQI49U9MqNMm6OB6FNCRaRlj46qciSjEWLGBy7Xrvo7KVWsb37i7Q6ppVxnA
yJVjN+qGjpH7SLsGyWk26NdOLX02RpO7rjS7Xib8Y1e1W2OUyLrm2YibHgKJuslwIW7oyVDTbSvt
AnikTmPXy64qL7Af0eNmCzYvJfH2DpnT5d1oDvxsj8nOXUkDG3IsSFwi0Txuv+IoWUBKWZHEvpl0
e7x0+xJLW7u0LXFNleOATqpwiX6NDo0bbUcVfx7rtriJWykWRaIOST7PTuRnb5IeVmHvXkeGp180
lqo2YV1h9hI0o2UPISg3sfCnxdXodF8SXdkba5iuGs9n0dMtc6/itN01JA3tu8o9sgyIhTb5F23f
wqosquHZIiuLbXT/k7AOsiLtQF+AFTqQH8dmv9Z6CqlKse2vh20Rmldh1NzBW0G/K1qbz7m0+E6i
Tyi8WD/gPJM/WPs3Sm/tT80Iws1nSl05GnqjUGsh6JKvh+uV+0pNZ+PZwaYZ0BOk2VOuk2qVevYv
GBf3okjuWBFXOS3MBd/p3rVx59XC1h/BaBItiOxxOabjuPT7jIXX8vzF1PM7S682cf9N2GV6jOR5
+lUA0GYqG7VVEttsIoiDB1gzCfwlsBo5yWN/SZd9Lrd67h/yBMoVoJdsHbhlsA5kmT0btrcGM4KN
RsoVxpeSlRibpxM7T4KUXqDk8pDAZK1S7zKEl7HoPHMgohGlmzMxsU6hdqeANq0nKa9S11kzgfkr
pP32YkxltG595zNJYRAEMOZe1YU9rlUkvreie2JzdANLyT8603QrZHQhc+uzQLkOX5odUCbFynV9
n51JDEnT0J+txCF8xcrZm7sC61JNKB7aAKhvE/aPMNSvTDsi8IcFeMu2s/zpRtlIp6gitNSi21jK
FCCPlN2PLjZcRvFQYidu8Gztx1yLPxWu215Jp+m2DlAl3N4TFK0YG9LXPJvEtrYtlXMiStKDiDP/
k0Yj83ka8SmDYNUuopjQ4SCU/SoGmgX6MJi2qE+9fV1P5aPo+MZ8YJbYQfBsEuVCpuAR607IcjVG
y8HL5HOmpb216bzoUxi3FAYmZmnIcsLO+O9xvLYrc0RbntoPZdZ974Ym2wdxkR2qQtAXKF2xUiPb
41zDBe6CWSKk0SFXMLKsfd61zsppC+dWEF22QEGu75n1ogeSG2OQcDquZPzgMFta0kVnz/91a4qc
5Epd+9qDJLrtWjDxrdXKX8RmdYcER9qVF3vDA7iHfAeHDkO6lMC1wRyQwCrj6jlSg74Dopns+RjV
DR8UlghBUvDCLufkwsbK/HtD+poJxKgp1naZV3dENMVfYE/Qx5xqucO8Q7JLiBG3gL0I3r6LlqLh
XI9zU65N4AesLZhGAtigWzfGeNYWEQZ+w4n9Bc608NYTKZvHGnCKB9z0ItWQCzVmY3+rS9O5MLrG
O/AUo5hYLSq6VqO46NTwISrTTNddNbGMD7mVRWtASL650LBt846hi/Seidmq692LJMH+scxU37Cz
cSJYsMgIfsfhYAUrq7VyXPhf4GrVBTJn+zPaBP2qDloyjhSWMKdKcB4HnrbCk9XsRY75DHqTv0GR
Gj/aVvC1on53OzjjV0nFeVlYjratvLDeSz8wV6lnBss+ZLpKqtyaX6G1prHH7g/7ftCtoOVdZexQ
VpFOmY7OUwGJVbXTUmQc8QlUBOzHjw0fSIqEqZWEqxIv9A/ZOcQPWj00W0dOu0ir3J0sS5g2eafv
kRKYn1Fi0V+B16Ljfae9Y7KzpJ6mHXE4tTAShiw8aHoT7fCced8LvSh3Xldr38pujDYtnIStXYdl
uG49Szy6Yyvvc2f6GWses5WjyMXOA/Nu0ikmKSo0SwziwVHzKTGw2msrI3PrXeUM6jgYfXVrkYz7
zOySPntKRg9B6DvXOvG/20I05p3fBcwBKemIdzEJ4vspMtKnvLKv56Q8fsGQ90B9oRPdJ6nFjs41
LA0HWCqGfCmBbl0bQ2k+0w4wrgaXNJxFFFicwGBe6nsrp9o/mFbvrK1gTC4TIG8O2kkt3jpkGx4D
uAh3FlUbygIy7T73hUWQYUR84qeeZQvjPVPCfWjHaEYlkcYGZSYzEGtiDNuL1Izt/6BL8L+zQTUH
0Px9h+oe4k5W5P9n35Af8qN52aua/+Kfwic6Ujh5deRKvw3C9IL+7A9I+S+JBMGyUCGY8reK78/+
wMyp54zh0VyWSPzID/t//QHNEP+a87r5I/SuNm5m8x81COg0vGhho3RyLFwg8L3I9jEMMSs0XzY4
65y95+hk0RHClTg0JUnRdm2MqzgGUUgpWR2A83aruMUulDqTXCeEaG6SGEpCZnesbaQRnkmKN15L
Bv74TQg08Gh7dOm419e/iZrq0Fqeio9JWzqf+D4Ni07CkD6YEA5/9iAUyQqMsytpzVmZEojTrW0a
SEcG2cODwNRrbinnGw/xCEp7UVpRxToOzqEgTTTvv79453/2XF4Kg066fX/8XG/OGsD1QqPYm1UC
LxRPZlJ1diLG6AgaG1JJofryoaaIC3QBLvrRHbHoLijWeKSnZ+puIMgvWJqB/U0mSlzrgyEeVekO
D3KA68zSldY/QXaDIxps/5bTQvJL+Cr6Li0yWMYmKe8TMdzpodKePr6R152iv+6DqjwyDQfJ0UnX
0gjbGiR0DVlXsAd258MK2xvjnGji7YBj0KI01QEy8O+TfhTWIrik7cCAq7VkpXBkL8uBwm0dkw/9
8Q3R6j0d26j36XuRBGEKz5n//MWLUQkZpq7NDeEK/pUyiUOTFleNhm6v9uTjxxebn86/1TS/nx5M
ART8Ei+Vi/Tt9cX6Ct9CF9JRQSlvwklr23Wex+4VYYfDGY3dOy8KJB8dbstDYwfV+PWlkFNHGeEK
8TGm9rBBq9yvp7HqVx/f0LtXYWbgeESz8ndj8+XTY/dGgA4mqSMZE9Q8Tb1eDxgSzryjt1eheTpP
QLpJaYl+/sm9GHbvExYbH4ldgp7WVd3GhwFz5l5OwBzz20G94cyONqnr5qwWfTUU2sGKojxMGAr4
vla5AI+vMafRWAc8E2Q8wAq3qjOCLJoG6AJoh4arj5/nawHhHz9hjnuyqIQ7JIGd/ASA2YBBVRIf
+1D86oCRbE2h2i1Ff3D+1BMJYKgjtpvOuS/unUfsmjxlZCzCxVsy//mLzwB2va9o3MbHOu+CVRcS
KpQUVXnmRb792Aifov/skHBmzKqHk6u01AIFONGjXnkQl5T8Ksb8WUvzVRUMfyhi/lZk+t6jZMEU
BpgMCZXjREykYjccG6uMj22dGutatWS857pGK6OENAgp4XKyoBXgHi/ODaS3a5NECceMMsNkcAyc
jFe4hy6ARgKG3OFL0qgrazTXPcdEl31bl6EDTfOlAEg45P7Kc0jbmO7DkcCPGc5OBwRL8irpfnw8
st6+YBszFKA65FWM8d8L1IsXbKsqFLKYwqOXatETZTHvLiZEdfvxVYx5K/B6hkPiwIpMdsb8qmcQ
y8tx5JutcInVi+cVLVmRf0xcGBW5XU9kxBIEgbNzBi3+bNddscYX4uF5h/gDJ2xYfvxL3r5+1KkI
eVBVMNcav2V5L+63N6za9RUHXlIikl1Zmi27Es4iaUZWLxVva4NFLLoTTh2eufLbQc6VJZMJonWM
s+7JIM9MQ8vKgYE3kMWxLsbIWkV2odYguOQNGer6mWf+WmA4zxmI4tlbICHisaPIff3IhdH0sBS4
U5Rv0cNk9sTbzyZY2hK9KcFkkMEylxThnmpgI8IcguqZW37vtbMXRUnJeduYi2Wvf0M5RuZotVl8
RAzhXZgAzdc2e5ZF2TUky6qEzptft/fx4ESE+NoUrRRYVWmG5Zl9ofl2ALo6khhUhHKeP+XJXrUr
ySJSaCWPUdTOjMuihHRVxKLo1p0yRL2ONRLTlj20zwtNq9f2qFxScuq+KDnjZmOzhKyljjTDcupA
fgYpkkqeDoAsgBpHQPpAIXRszAiAf+u7lzXNxM9FHtJVHTHzwLjL20+OsoY7WNUu8dmiHn+CjI1+
Va6XPPRdg13ODcr6FwdSKAgfj/q3Y489MQNi/hcf+yxse/n5RYAcrSxMmmOhka7QpGw1GwPpRCgn
bzFWkXn/8fXebmhY+mc/N1Zziq3i5GmbjiJeqBqao1lXJYUTUAvVCMIzLnS5+fhSbycwLsXEhS4P
oxjv9/WtGV1Zja1uNMeIpfigka5Dn0e3/5OroHNm1iCpkTLk66tUI6RC6BLckI7sOx7KZ81K1H9y
EbKOvdmewpnuZJUPKxXaivL9kcyQYgPjHVSdN0Wrf/zASGb08L/Oyy3WgNe3MmpVKWTctkcaJOna
UP63hObHmQH3zlsxXQEtzcFRab6R7FI/QUdaRt2RCJuGiob6SRB5feYib9dTd46i5RQ6i9PkqR6/
ZXX38OjTDvXqdB/IkcwnT0/3HD+hqk8EM0y9fW4Bee/O5sM1mnTekfdGHu5U6H1HeE6x3hbLBP7i
GkjeueDrdz4g9vzS4ZjDlujNqM5yo5beUNdH9A3j0qtibaXxADilyvzMeDDmL+T12uxKCXKOTjaQ
Mobf6wFhItRS5jTUx7gYtWVEXvuaHoWxKTvHv/JF610KKxyWWkwXt4gEXbmgMu9TsofWtnKGR8QO
5hlXxzsPGVuXwbkYX5LHjPX6J9lSJdTr8vaYT5O3dQLnJ70Ac/3xhzAbyk5vnPODy3rMAkXY38ms
2JZWkOq1bI8J4eJPIFwSGmuBlfeztGkbFvnAjmDKe9BZOpFp9IHA6PtBTPcoUDDBV7bCvLUZ3fw5
6jRwSBD/s/zMr3zvR0r24JRaeEHY1V4/CkLJqAkAeD62nj2siqkPlwEglaXlNuN/MBLYKfz7Wicj
wXFKkVE+6I5GHbobUpEIqQQruSnC0NwDcgrRChryspSeduPoFAszyhPYwfx4FxvBQCMPccjHL0nM
09HJ6MRmy/zO18AS5p5MV3lL+uhoyP5Ykip1GWfo9M26dACD+ar/DrhNVosQpiiGcSL47I1n5fWR
ClCJvEO1LQEpJN+To0DxGz+OE9IUDYMR82bv0YhYtjT1SOmyO/iSUhP9QhJ0lyypkJRHu9D96MyW
aDY0v7kf9oCIfmYwCff1+n26+TQExLJ1RwKGmjUAsnijRtNY5r3tLhDyIHy1458xhF1API06+O2h
T7YtqjFMHXa9JogPg1EHM6ou3XZhjgRgFGkqcF4L9aPPMxf5aS5JW+NOIyl/hTSlUbGoYENnQVwS
35Xv+7j3tm7k0jsNm4auv6evByceV8qr+zOr2tsBzHQ5ExdgBc6i+5MFutSdjuOz3h91raFN3Xr1
s20TL5voZnz78WB5O214eLw9yjUzQJMNwetnWw0d5uHJ6Y9aPZpb8uZ+QsE2dv/BRYDVmL//gzvl
9UU0s2prpqbhSI0NIqAWOktqe+d82vPc83rYU+miAMrUJKWgkvv6KmObFNCX7eGo4uYnze9D7PQb
va10lBckU318S++9IsyrXAaboEV9+PXFfNw0CZFZw1GMyDWriYzbjCjQRalV6Znv+cRENx9LPJ3V
hornfDVyp19fy4vG2B9lMh5rur5LL3CjfRUlYiOqlKZhrlUHbySPmdwf0S55fTaNNncAstYUjcfR
JfPaZRTXpkfhI8jEtnWS/ldMLlF95qG8M5hm1oppcFzkr5+eXfoGr6POInw0YaYjwfZCYL9EAXz8
6N85IlET4GxMZ3uu7JzWNKtMaKhveB7TRIT9UjYJAWYEDM9h83aNeKd29HpHRBTwL6tpjK9BByJ4
M/hBc08jaTTOLALvDDzqcbSUKDWx+J4WCGWAHteMyumIod/4OqFjYXg7MSLwulmlUNbPbOLeKa/N
HId/X/BkpEd6rEGq4YKtW/o3I97JbW0hu0FzFhzGiCp935XoKvVRvycWxtyoYUjP3PQ7HwCbrBnw
K5g9KES9HpRhgKIFEPF0rBxRbSfY7wusuu0qJ2fnzP2+eykGFPVKi+Fz+q11kx8lUdZPR9+mfdp7
GFbNTvUbSKXNmUv9xlydTCLs6PBNzh2RuQ7w+rbSCJuR3cuJgpNrbhW2kZUVoBRMktrdEWRpUXzI
gZtHY7dGU1evlEkGYiy18sGvjfjMUH9bkOBFz6ZK6sIGh1Dz9a/RytrNx6SbjiOzw6IxlHwkGyVe
Rmj1DwmEa/Sp7bjmjr7XtdLObCnfe+7YvfDpgwPjqz7Z7Bnw69s41KejmNJPbWA7qyErnhozrs+M
pXd6OhQaXlzp5KmPxCPCQtKMI7ms6ZWvx56xMUQzmzeNtr2ZoMOScQAzF6W42RhHNH1Awbsys7dT
6w4I8SjAPRCBBNp7RDhMZqiqCVyPMq/YaLmov7sRjMOdk1aGfskXipIaNHF8mVeFSXANAbHVmXt6
O2tj6ubBcxjROZeY8mTWlk4IoRzQ6bF2E9TKUaltydTLMMUEhrZCd4UVwdPxDwJhFMWtRzPweUTZ
gVSocn0Mlp2ctk7kOcj6ag1ZaNtr92iqjaePp1OLMfRyxAtIHQ7NTd3DeemZ+jwKXpT3osi1cX4X
zdE34ILEhjlte1I3z3xYb68CptuABy24HlLxkymrt7PEbNu6O1p2i6AADPkGTqn6/PG9nM7ElM04
YVqQ7PhcgEucXCX3SiTtTd0fyaYeLwPOs4tySLxHDTAybEU9vv/4eidhSswQYM7m/RP7DYh+TBqv
Hx40iNZk06Qf/cp0vrcJG/tFZThQGjsyy4JlGjuU/gn/dHFfU+EmTiU1gVFEbP5/IJMnGrBuAoyE
Cv3kMxkljYHMOMfFVBiNkZIK2UUpZ4acZA6nDe0bI4tSdhmVHX1p+NugSU2tjRd23jXf6toIrpqu
dC7CXtNiyoNS7xb2pHQWpNynsIa3ljxVuCJAdWKisOl/ipkQAwpL0ZIuMRwBYwW3ISmTRrOqRBar
UJrlVaS5pOTElHG+f/wI3dM5jt2CJenjufR0aYqfznFdR4xBnjfd0SPtjZomuPudR0zJtVV9J+hO
e5SolT5PVmzvkTxVsHi7lGxwIMzFEj6Wd9ALSG2EK/GXk6kDWpzFkQnfOim051E5xqxFdvRDSDZB
eWk4JilRgHp0kq2t9lsYumWFzqP1drxe3kzWe+FRr+36IUxduguk4ZDNMtVYXOKOaJ2rLjYBzPtt
1h6yjvwoRKOjTiFyTKJ60Xq4pNfweaynrguK2S0eg0NNZOCiAEwJXCHktb8Kp4qE2LAYm6dyio1p
WdQUSVBFO06ybPKuw7zhdvKWBmDpraVthAf4jCBtBeSR9dSDjwVXjlxsabVOPV1oPcEBB6Gs9lEk
eUBEUtd07jKoqzi8cO3MhxQ0qduicEEOp4H+hREGE0wPOwOxcurr+nJ0qpDAIIfYDsKE0MBspeg5
r5ZVUOxzoYqHiMAvtG79AKk680psK1mQS7KJrHJLDNMY7rqIHsCizv36CahulGNMC0fsE5P5ybcN
hGXMzbW7/XgAnc4s8/ixiZKVVE1Bup320ZsRgm5Xiu6od3a7NnKKjSVNyc0/vgoFM/qyDhIJWjLz
r3gxS5YpisYiz9mDW26yMM1EW6eJPHfwe7Oz42a4jM0NOZROMay+voxfkPHjA5A9pk1T7nS7ndYJ
1cdlbE79doQ4LgtCrprR1NdFx0m7AVp95rA2H8ZergfzT+AznDuX9Fwoeb7+CaEo/VHr/Y7GqWGs
cgQcYF6QUuo22diBzHbAADaON/78+AG/kaH8vi6wAjZYpsPO8uS6RascE/UqDYOmg1oRDlrznPEY
WtSnnvcrb0v1C8EzH0jsTPZ1aRvZhuRc70hqnbXss/QJ9DQCuo694Xo0kC0v3D6IcI+0Ij3TG5l/
y5tnREOKeYszIPqK18+ogfo4xZ2FdE3B5Xdyoe9jEadrq0UzOZTo8GTjlGc2g+8MdCZJmsqs17QD
f8PVXgxBAs/gFMMrPna9gS5YjznVUbw9c5V3pmOqiNir8TE74g1AhHA8NKS61h97d44AUBMQBjea
4N9kbKc+t3k2EyDGKvzVRl1ULf3KRwH78Vh45/HyjdFwRIw0E0TN1483Vh1ESGIRjqp3p50xeNE2
GEV0K3O194igf8haRzx8fM03NV3Gn81GlxI/vQowV/ODefl47dT2VWCMx0j3dlaKQWPIMbEFD4IO
/ljpS9a+ryol+tdtjyWzOukiS+R9qzO/453XzO+gzw4N83eP+fXvaKu6Zc4NOO0M7bB3Q2FdeBCS
SBTAVVSYo7kcROgvBDLuNccCUprk6NArwsDUd36zznJhoGTHHnLmh817mZNBz5GTgTfPTRw/Tx4Q
qduRUST8MLKQhoWDo8zFcHSs4qjYNYJZsZItrkUVJF9T8gg3ZJcSCJCzdf34h7wzOvgKgAjOL4qZ
/GSi8Aq/KrT5uB30HUjMIYfwpUJ9pcuhWgZmgWlaG8v9xxc94SPPOz2+PWZEsGV89Xwir1+LLdO4
hMHJYQg1EI5v5WOtS5ptP2n+HnlYvjCs4L7CKIw50NLJykx5GPQJVlbYurecr5xtl5NZRG5sdWnF
ciTcF4EowiJtU3eTs1eJ3X4fvajfmyFmiAEb2Uoowzoo3Xoi5gcSLTvRlcebJ/ag0C5ES8Sdmvp+
HeV5RpkThwGfE82VNlnTSkxXRj6aVxYBQ2ckUaf77N8PY+4KuzwRKBonZxvo/n6sUmM6NiMQU1el
+PDKOiOdAOJALEbrzJp0ehKdrwfxh7RSY2aOnhIYq5a2fNL5DD3R9cfEdupVmoTtGg5usf34Rb/z
+bERpdqs63SlaO+8fs9aYLH+Tol+TJCf7foptLaK5PYzX/l7V6GeTVsZpIoNWfP1VUhVMmKssvqx
kWxmRa6cndL5jj6+lzfVjPm5AUb5LYalzfq7kvZiToNxy469CY2jn7K+opKZ93sm++lbZefJ52AY
1LMkDLLFKD+Fd0UwGCQApni5N1pi6dUyLWrsbP/N2Xktuc2s6/lWXD5HGTlU2fuAAMNEkaM4OkEp
jAA0cg5X7wezt10iyCIsn6x/qUaaBhodvvCG20917d0pBdOboW9Ce2b++V8PVfj4GCihIx9RHQVA
ElejG3HWroxyJZ6Ye46EMNTlHE6JxTGRG7bQIq7mIyIGYgtDLxi9QIYoBpcnib9ouQi/UryFZ4P7
eQk/VGvJzjBbJ/ae6ug7zUM9ggaaZj9NO6yftSGx6o1lQlV34WfDUPzXaeF5HZpWcxKLDvvieUXn
UE4bDYob8si16hu2p4xds3K1Xu5c6v0g8hTkfNDEXkbLpPj2ZLa5erTwqHBbLQzJs7TmcaqT8CD6
qf83peD53GRAasLzTQ6GZLmfuOoCaDaTejR9O/TsCM9rAEzKFnEe5BqjxFnZWQuN2csBF8uL6oAC
sUFTjxk6UYEVQe7WpvtItx4pFkc7pc/h4KKCsRVO7+/wU9f3lGpir0Ud5IVKSIabTT/e53X5Y4ht
sS3pVNxl5iTtBmPlY1wea8yNTYUPuIejWctoP9MNAbKFR62lNvK4XptNAVjSxUA5Xhnq6nf/a6jF
sQZDw0arwlSPjp7ijxuZ1JYSXdmY/RiiiybWwsjLTc6em5WZ2OD0LpYRcqCPgrwsVY8avPi7IJpl
Bca8X3mreU+chyTvO5svYIFmMZfKT34x5kMfqywuozQxtC6tIx7LAnvPKN8NJP9bEGTO19sb9TJB
oh3D7pE19hEd1sXZneGm7KR2rB2bSTPdvkn+4DRqf6LHbT7WMtbPtFKnHz52risnxLVvaFmzwtAM
OwTOeH5waqaKlbsitONgFNGBUxvP5TCfntHy9OHBq2uCe9fGQ16ZZg44MPo5ixdtC9h2ajBoaMbA
eu4NKXqykARw01AfvZxa8EpWdWU7sFzIOVRybBLQRTGNancEszedjiQ5BHFiVPd2q71h+h2vjHRl
dYJlBJ2MECPjLeuEPty2PjJQfhVaKe+z0HoC+7oGoLvyOgCAbb4Ug9CoWnwu6K86Zt8ESW2blFjL
wMyaVHoz+HkFK+9z5UvRhQFnTdpAV3Kpn+84qVJJyJnxpWz1QzPk2lMcQ/PHyBP2Jdo5K/vu6niz
thtG8lRELl4t9PORaq58FGLSdxYJ29cyab9LaE09T/EQrjQirpRFZl8UlqCFGCxMncVKHPNagett
ykezkKd93TvVSQsxe8OTXd6xW8NdYJfKpkjsbmc0VXZf97G0kgFc+Zw8A8SdWZQWbOYi58+Uph1T
rvCjTS1/F3V5S7dRaHuNAuvK9F5ZnkRuMskGOoik4IsrLCqCxjRB2x7hw/kPSJgISnmVvHKOXXQo
uJrn9h25IJ40dLHng+6vQCyH6Z12c8SBXHLxS5NaLmRNUrdG5sNNkpPwAb2Y/l61cFbWdLxgzb6R
dlphqnuMkNO7RIvepAK7MHzDs10W96F3+6S9dpdT75j5VzM24SJMtiuB2bGcysfRacUhsPrw0ehF
d4jq6HVA4m0PECy6T5L0qxpk2aM1Fsa+GCgBZ9gKf5Vwad02lQ2EogMbXqJTtEWzpfKaLKaqtBJw
XlsffDXkSWfhTZpm57NpZ2U8UuKXj1ZjV3upaNOXztLn9Nxfow5duYHmHiVlupn6ckGBUicdeSIj
UI7QXuh/03Z4wnw3e25MUQMFdhCoEqnMDaE2v29/kWsvyY1gzp3RGSe9CCP6SK1D0U0KxA4cjsNo
+l4bvXFIhNJtb4900eWfVyfX7NwaUIGez74Ef69O228mpLdr9QgZ/DmnCbBXgrT5ydWQfUyw8dpQ
I0KWhxbMd2XI1c9GnYwHzYpWzp4rIQbnHKmurKLUDQj0/DGw4o3yqerUY6BW/Ybj7jnrbdNrqZR4
mLADOQqUj7df/f34XIQ1dNW5MtBxRaFKnp/pr42Jq70UD76hHQslQg6rxDn4UR+gVm1oXCL6w+l2
n0YmPDcbTQakUJFCsXZo+aCMYJhjfMxK4w+dRVwXVfopW2eUna8mOmM/JQJNaRdaAQo4dlQAhGqt
OPsD+31AoNaui9j1uxo3+0pCe31rWxJef3bpqN+UNh2fRwOpvGlsJPNJN+rw3iopUmxY5ojV2Cli
XnFv0oydRNnQnzCK2otytMFR2uxRb4OAQ6dqqkc4aHKYpN6IJyqGjYpUju6AZdkHzadr9qRYowKE
gUQpB/6M6J1rGi2872T0B+nQsFT2mA9nDwiyZL+wlTHNTU249aFWTUBqclnk+4maITzjxs6/alIv
q17mT/bktog3fS0mnEsxbxa/faPKCxRIAmOu9iFTjSI6Kmtu4+Rwf30/WAOVX1vUgIUww50rJ9BJ
F0fuRA/KUUWtHUHmfLCmQnmsI2v6PGVD+0cf5f4erSHHs2j3vaLAhfNpOhT1szLlyeH2GrtyxZAI
gTDj+lZg9ix2V6/HEsI1vUaJNQvuaCHCPrTsYP/Po8xbGA3imUGrLg12M6tWfSFh/peUkb3zVTPe
Yh7x4x8HUanUKICBZExMUCJbvMpgqvmA0Z55jJq+3Ja66XgTanMrd/LFycco1ixXO0vtw0ZZBKet
giSe7CvWcRBIw6GLpD7PSQ4Mdn3t6Ls43uljsfNnTjJhNxHk+fZHH0RHmTCWjrmFiXWbFC+xPDab
BG/A+yZRG092wsGz0VpaeccrA89gMxIMjl5oqYuI1RBYEOW9Jh1NutEnq0JcKinTdhtN6W9bDo2N
iKfGi/p2bTX+Zxng7MgD+U4STK4oqzMUYXHklQBPJ0mL4pNdWySpVHXCXZ1PyVNbS9Hk0f9CizNX
qu6JNqA4GLVRbItoAneMKe6THsgULsxUcj7oDUpSaY4ESjS1JXovcYzXjF/n+ScKK4g7FPGY+Tsl
6M0aDUPsmMpsSvFO9cOy3lYI3LlWjfTLfYnQebmxCgA3Hser9SFWLLRXndZEv0pKapzssVXvDgiE
BMUmUKfhiDB7EHldnESoYzrdKUnZgO6Yd9lRKVPnuQqQfRG5gs+0XTtI0iQpeP9YMuOvIhyRaISP
0b+Z1dROG7Op1TfF8oeNMfaIKDW98xDmul4/cYqiqVIr5fi1MfpAcx1wDsjVIAKDJLaoh99Da2i/
cSDG4BfaL1mpqNViM4NJnW0TR3CdQ5Q57kYjig0Plmn9FqfJncTJxPEfYFO50RoWA15OMfqCwtE/
NgiB8pJRYh7KfjKx6jRHVI9aJw62Vgo+YVOHxhh6VaO1v7twQHY06tHJCzpV63Zy7MxGzWYXHRRE
bQN8AFuKKXZJy97KqKT7uZrt5ED63mpJ/DXV1TTl2+SO9P5W4p7qHkaB1Si+6nZZh67kh2gUtl1Y
f2v0uiy3DvHW0W5RC9SdIrgrnTh+TapWA/tZtNpziHofRzxpLMpP+MMGKxvnIkiYVy9VCLpGfGPq
AosdW1MyJTSITnIdBkjmydJWierca/Wi2aKYaniFaQ8rAedldZcOiAX/kBMWBwNnSY6UpVLPzNaO
TxK6hq7Rl8UXGINIu0tScVDHXuztMsOjEQvuTSgm9aDRzJ2mWHmwajP61xQUHjQpC4UYOrgwwOfz
86+YRZh8XidG7JfnCLeqjj26GHrMoDtYsDg7OitXy2VOSCxt0KekCcGYcB/OB2yTxNFFXOcnRcS4
HlvStBcxPPM4T+sPU2ePD3Jsysx+quyR9x5fcJBWX//16qFegZrhjEblSncWV49sSyGaZEJFodF/
15TrHkw1HVc+9Hzen5+NOINSyiYSnrPCJbBZbe0qMptQP2IlvZdQZt34oap4SQ4RNFTDZxyd0ceq
nG7bj9Eapvfy3pttSRGrmCtd3HyLiIUDTbXAqulHQ6+CJwtRLvwNAsnz0RS4PZmXtw8eHDPLFxjV
+0c9/6BGOHSTXMW8Zg1PJKQbMmZYp2docmz7LreoxLYa57Tp/CNVfBb2IOygIkRTEd724trLxhB0
aVTrx0p1KteUrPpHMJT6zumd8T42+97LRj/fonQlrS3ieYEsP+2sY0ERigNEtRa7plZHw07L1Dj6
6fhljBvzk9WaAlCpEd4rcbhv8nKcxXpQf9Vz53lQxJ1jJvtGCn/+++RT3CCx4/iyLjp6JgpyidMa
xhENkvaDMZFPzwqCKr5s0iuTDwEVUklKBBBPn28PfW15U9ac6YiUd4DYLL67E4gijTQDaOA0uXYb
pY+RNQR36Zj0H/LKfhBFAttYcLIGZCm3B79yjFBOhSlDL46uO+DB89G1MLMcMRA9dlGOPEgWFYcu
GGfVYsv+buE4sgn1WhcbHqs8AdjBMyQ3qg+3n+KinsYK/PshFsvAwaUKpcPQpEnSye7g6AFytiTY
RoPYBDT7aHt7vPer4XzdWUjoQzSEYU4wtsSSoMRk9C2iKMdKThEzqjE/+aaZIv1hcFG8GAWQVbeR
7SRwm6LRvhFPKLVHVwJBz0gdw8ZlNSDZGuBJn+zavkYbyQSv+o2AArhclIxmg5RYaxQbEdXxgfAV
ud2RjAiuRBNJ32pRIelc09Q9JIqC8FYMuvXXUBHz3H7TK5ckUTRdY9iODA1Q8/z7lpiZI6Ftm8dx
oD2e15J059SV84wIXLsDLwyraRyANwH+Q1jNfMCwrN0UTVjtakXFqf7241x+aJ6GyH6u08qQ6Rer
rVbzvuvz0jwClKtOWea8scH7gxWm9kOvDmvNt4ssT2U4VjYVfK5m8pfzl4/ACJaRMZhHRYm0RyNH
ti2MuvDu9kvNrtaLUwzGOrDq2doIwY1lmmfM+GwOL+uol5LxEzA8mf0YnrCkdz6oOTbzgdRI37RR
qj91yTg8aYN4aIQj/YYuRkitpoGxDVTfjj1ZTfEo950ApzYtjtxMwUDn9tPOe2m59BHknrvvBofO
MmqyMLItWns0j70VTIAhUeqqAStiZFaru9tDXZkXDpY5JX0HFS13WWwWvRmhU3eM+3zaB7hz7ntr
dB6CASU6xY/h7ecItCEYLK9s8MuA1DIIR+eYDG70RcE8S7QGN68wOGHyPhzGTgruWnyM7to6ROdQ
FumWxne2cpZeHuTUkAn/aC1zloOROV9tAVqteH8a4QlRiORh1oe/J+MrvKhU0fyceoQFKwe8qdo7
dyD8J+/2bF/urXl4A7OxOR6mTn8+PL4ChirnDN+VvnmgmdTSajFbr5XAPIOUWqOZXh2P4BtoCmcL
3ZDz8dBdtYIxscOTaMt6b/VJdUAuSnHjRAo/93j0rEzv5Wae0TYwq0yuZwPM+WI809cUUBrRqaPN
QokDVEOG8vbKCXWJmyCLodYJuWcGp8BAPB+mBc1MO1qJTqo/DB9HA2oAesBpoj8FoxS2rp8lxSc4
k8B5Y7WxuAS6HC/BEBwgFKAgEPZGVzuU7jU9Gk7NZGpvyNQHsmeOdfpBaGigrTzylduMRyZ4ATDI
QUTT5PyRbWWk/4Vc9SnEBwhp1pDrM07Vb1MSSoinSoFXNLZyKJSKp7X94i7WSgvgvSZ9JI22t34s
tINpx/YhUlpUUFt0ThS/aE9WjRBuo43onlrDUQ4wmQS6r9X3Vm3XB1MJins1tRRPZIjhZ+S+/5xU
EfLTO9Tp7AHiWR6spuMbUY7U+ymlONBUFJ5QMddJuxElNgv1++0NdHkyMhq4QxAHiI9wT51PY4Vd
udHYgTihHjxugFoJTzVq2cWnfVwJfK+sZYYC7Yvo3JwvLxZZQkk9VSY7OgUI6n7N5TDFIb2uV6bv
6ihMnDPzudj8i9yli0spqAZMerWpDPYQONAX1fV/1T2b0/4ZMPZ/RpmPxb8yX0lJq8kQjBJq6Ea2
cgI80HFebLlUEBmt/z+OOdJA0OEzeozu4GLqZAwpLLuTxQlHcf1j2RaT242j5Vqh5Ny3fbhWm7u8
SoCkm6aloRxBGXfZ8gmRudcTXD9PKmA/3H3gVeWFGe57lTDQGEbfG6PS/PeznJKaJQOE5yWpKJzP
qTWmQQvXQZxmoswhKaXQRTfD3IZh9CvX0Oq9vfKv3FykfuDegdzrGgvhfLgwMKRQb/r4JBQp21ha
9tAM0se01P+onXZyBvGop8bzUCIAf3vgKyuU9g4p/WxcBRhhkXqGVEfwluFM91vg7FFgadsiHbuV
2bwSoHEbz8KWJNZEBepiiTZo1/qhTH0KGRM4HJComq8Z3Bl508ccW5sJS+g7mWDMo/NM1bOFyRlg
dY2oUITHG3p0vS6/tQPstWnqcxcZ2trY2r2Ydk03Czgj+RCv1beu3K/wOti1UOBnzc7FcTRg5TD5
EiVhHKfm3j5mhJEZR/t4EqY7QtJc+RZXjj+Cwpl0T2dTAwl+vghgCCaj7QvKaVX3GlEHvxN19wYV
Zk3j6cpHB2UOFX3GDzHk/OJ/HRjl4Dtp0VnpKQgiaNK50N1GtYaVj35l39pzg5hq3Fy2WfqNmumo
6HmrpydUfmivyZLpYTfQuLnpxNsM0SavQqR0e3s9X2IKZsgLOAkSj1mVbjmJ6VARbLZBduqVynYB
U6Y7xLGx5gFUsK/CvD+lAwYveo4ym0Cf/Eeh4gBB5o/dGLGG20VSv2tLHzvi1i6f9Wm1cHjlM+Mw
QqWJagt3zxJ+2rd2GgTmmGEi1sYPtjxRV5f7AaIg9j63Z+PKh+YrUxikQUWBconjaLAlTCyY+CeE
0Qe3yqR4Iyd1urs9ygV7lgsIWiWoAy6E93DhfD3JVq+gtBTnJ/hLOiBxzbj3KyP9NpXd+4amfUKf
9XESQbcn8sl3+NiXT6iPUuowjHJXTA2MHql4qwosSQFMZdvKT4ZdN8XRndklr6owIHarxfQrgFXn
JhKUs9vvcG2mwCXQEUVqjhhkkTpI/awA2dk5sbSMqxUC38hehGu8kncE2XnuR7Du2OSqM20HBNj5
TAUw/gD2OcUpa/SY5YgpzL5IC6TdpDbVEq/ViuhnGMMM9kq10WZji8La9Lru/6AdoZw63Jg/+2pQ
fMwm0/zpZ2Nd7xyrEqfcwAYEBp2aUUCcUdaVaJRiE9t+urLFrk3VXPmeS87vsojn7zA5OLfit1uc
ND1PXAXptBD3ltR5vf1FLvkwrCq6gbNeMqRIUo/zcXAoLIahcaKT5vuIKfRfsB7chHFPB6ymql9v
9VbZitLm8Ddqtx36u7qXn/LJOtx+kCt3M+VnmqF0VqiRyvN8/HVaaigL8EEzcTLzAp5XXmCVZGid
qwmn3jtT/2fMrF3rN9VnbciSFfTHlVkgPCWJx4wWqBvt5fPRlbiUBQy87FRpGElMjTJ80cIJuQmI
InuhKSpmNZosXEPOw6ce1VGMxDp7D0dVuDgpGdtM1/IVPc4r1znH10wThCMFDMhZ3IzQ4wLkhahH
Whr2VlUdj1B4QW69jmaHXYpUqnh4yKMdoFSnRw+irLSDrkGe27SBIvuYbknpz8RSyIuGSEApacrh
Tz/MfFX04GWae7Isr3Ux3mO2880H4JxKCE1tOgootZxPpfDTIYFMSk5Y69WLVobmZ0oSVA4Dug9o
RSEsmXtkHY4/O1iUd3yRYo/6dCS5fVTYvVsafhvvyqzVf+a+rDw1vNwOuf2KfTZIHaAcs8WFZfQl
zF1qzsK5rNeqwPVHNT52kg4jB0/H+lWJUn4GLdDu0Wbt/G2sD+KDPUaj7RVa2RdbBRp07DWOGJ+M
lvDQozg7wOcJbOgCtYMLfecXkon3C5DcbW/XUeC2lZZg2SOXFlU2EEp3UtCG8r2E/8E+Di013RBf
ZCdTqXQwwtVU/bahCBc8HVJl5H5uI6xnRIymY9EDzJiMyfyVIwpTbrCPrD61jdpiACaH/Q+5svTY
BfGpiQ1O6dkv3+/y1yaZzH5LMJ3NRs6t48a1b6gQdgMtcXWp84EPDYMk30d9bLYUX/OichXOd8R5
fQusSZlmxqmJjVKlsBuMv2M4RyVepDVdU4FqkrmJExQnN21d239GvaARu7LVL862eavNmDYKtSZl
q8XC1iQdsf7cmE5mGQMb4jxAHLLMCznZKJGdQDieLGK/dnKyveQkvfxZAG7ddWqG5h/oECV+oA84
YGmTV9qbOgz+J6NrEFQnfwncasox45DQPmxdgj31e9FNPiYOUtM/QLOX4bfyCV6ilnxu2wa6+hrZ
TYh/0VRBDNe1yvTEqAwP6tBMkHCxu2HoRNUwhHLkH1GmTl/w92DjlF1ZaJ6fyMlRQVCLTlIzxrhR
+FHi45kVZcU2Hor0p46uqurlqt2oXs+ONza6M/bQMhKbrM7qCu1VbuLxTi+HoN7EbWl3e0fJtX5T
6TqFiiFp1MoFghXsrHoEu5VrnWPs7LbolA1GBMCakAeBWmOFmbzN8jH1oKk6iauVClYfgRH+9vGl
x+ilCsIEdxRM5u7h80nE/kIL/8hTE3xFyVN8VMJ2sB/KykQvsJjZCbqGL/iGpoyD6foEJq1P8D7c
SFo6PcRwpLMtF6T+in6tz2HZBsEPvwzg3PcqhNkKaxTI4BKQcleSSv8pjNM4f8YMHctO4Rtyt7cx
9Bp2U5XnH2+vsYuaLN2+GWTC6TEjeuRFpBFGvkiitqlPvbAT1ygK615Xq1MtBxW+JyiSGkn/s8ZI
cKXsPJ9uZ6cfHIXZ1txCNQ8Js6Uo2yiIwcQ0VqcCgyE3b5FOznF52U7Y0O6bbpVhduU9Z6Y6hSMu
cZKZxXvWIlMGW/cZL/Ef2mQ2a/RxyB209KGtcFzFBG9bq9o/J7REobwjkSa1OOBYi2FVM1DsSe3q
UzizoGdB+G1iIsB/+yNexPA0NKwZfgpGiQrIMo6rp5TtKafdSSmt09CGPxJZdx57vVJXVsuVgQh9
ZnWU2SCasOv8zvIbRHACtW1POQLYHkkLvEyaGbu4rNbC+CtDAW5HZpkD0KQgsDj7egWkAvHjcMoQ
GHY5E6YtdEr7Ad5avPJWl01PqtV/j7VIdQUGiGyCYcCAGB0jXMViN5gQD9NiFZkLLsI93hXWF8Pg
Ri5CUW2o+efb29/w8qzHhQMdSRYpFRAEjs6n1opTMCO2NZxU9PU8szad+2yc1rS5LhGXvCp57Bwq
s1QoKJwPY1YiLo1KGk6DquR7KTW7h0oa6X/oPRa7jo07VtCLFzsBNoR1VeiBQ2s9qTTsfy0v8CDv
GtqUmMg+lg8y4DSHtG/Tk4/rFbaypbEF1JF7sROuvvS1tTSjB2X24vz6i7lF8AWgTlINp9rQ9nES
fO9tO3oty3KDJ9dea0Mv1oL9OJR3IBsewFB/alh9m8LSpCerGmWIw+ZKGH/lkfgA4BrpfFL2WKYT
UatF9tQ6wwlNzmSPTGT/QfQAGiuVUtK/Hw+zYhXpMB4RlPUWr++USTfqVD1OldEARIuF/VH0FjKR
GipRt1fxZe+BUpFJ0xPfCzhoYFcW6wvIkxQGunLqAeyS9slWJu9waE5wPXIcaH1RLwoJ96qUSBdT
YNP8LEuK9BjVA2K4gilTN5Nl5MeS+7LfjK2vPwSE0WKWTYXJ0PiptgXwZ/6c4IR+SCLuXLca+j/D
lMe/uGza8SHtpekOqi83sjUAQ3uafGzj/n39IgpBxRlhv1lcdP7Af+VhwI46LRjN8WRouQYzpMAn
i0LWC52EciXrurZWaCT/J6qKuuViz0pd20ljLI0nZ+xGL4u7xA3TFHL/GK4KuM4V1vN7mSoc3Km5
U0q1zFp8PwTfcnUyGctoIsvNm7KAv28ia56hWq5J4RNkGBz6INEf+B6PverkKxM7j7B4AmuWjkJe
gPwSENL5xCaOZAzE3OOpTkD4I/AlE5oFqJpKE/8XQfjXRM4z2qZTunaPXgYlAEBwSjJQ8Js1uhd3
Ds26yQjbZDoZpDMbPU2RozL7kqQIF3WMzv99X9IfhtwMFx2Y71JQrjSTqrOsUT45EHmsSC0/a6nW
3A09rPPb2/LKsQ9La6Y1EXSRdWqLOKRN63oqksQ4TWA/PvsOIASBs3voliUsrk2HXO9dLgGc2GRm
gh6pMzmD6gVFDAKprK0vtx/n8q6bAfAUffm+lAOXzMYMydoqV2ZE8OC8Ap/TUc61y5UT9vJjQggC
R0aFay7YLFdypjpRWaqlcar0MN71GMJuBObqd0pjl9u4a5SVMsSVl7IpiRhzFIZI4BLdQAEesY2g
0k8yyj2bPqP0VeVOs7s9dVfeitsSYJrDLT732s93R1vUFRXy2jxllZHdx9BeDm2ghXuyhwFggyz/
KxSL42AuXAN/nz/UUkfbr8tkGvXRPNFKUdyUaHbbyj2F6SBxDk05rhGzL3c/NB+wWHRnULjkv+fv
l2YB6g9KaJ0UBxiSD/8c5ksj3QUlZTZlqmp3ymxrP0nh79sT+/59zs8dbuN37CG6sjpn4PnIZtgg
GFIxs/hg9X90nVA6kJJqa7TSZ6a4fino93tRbYOvlxPoN4UwPVq6+hY5hPFZCY3EdYT2syY4xC85
zE42osU7HwPDTWQZ2cryfsdGLZ8XlDOKFpxYNMUX52QdY+Q1tJp1KhMp25oQg1yrrcWrn6PNJvco
RDp+H3kkWeNjXmd4dtdBhD1wIXm1ZRabEL69G/egim5P5OU+AP4BHGOuV9DSWeJA/I7pMIIhePFV
YO9j0KiuQJRy7Za4vKggm3MgIbfCGDi6nH8u8GS9Iehev0jUI09OWUrk30PrIDxTNP2PfPD1k1VS
NHAnuin2TgQICGFTqCj4GlcVprOkL/mHhNsOzlUY2T8xnGrVextLpEMmAny2hQD7hot2NG6GIgp6
6l11OXmj4TSnsTTwDjMz0uuNbIhKxwnOSL+gJT49mGaGDXc8hQ68ByDn4JNlfdpaoYgPwnG69BXU
04SoRYsN+iaxzGRLqSb/6rSw9rsqjF+4ndPfVhDpzQHtqexzWekO8JYiUl/8ybJ2JDPpD7nMwwpx
Dn9IPZOXeQNbIE8bTqHpVdVizLnqZkRVQuur6n4o2srf9kqp3AFeEb+jQhEyF1sSBy7G6FWJTp1Z
PNRtJf6UhKTImKvB9BU3VvODKNs0Rjg+1p5TFXXBvYUraITw99AFmxZtPZo5fhFiVNtnnZuEicm6
KimvgvMamq2aFMajFADSBn2u47ldCzNWVtbDRVmcWgLxPasBkBdlM+18OTQjYqhW0kQvokFz3jF7
1dNSq/lW6xLiLVrX3FeWpG3zkibXhGjcSoh2eWwx/Hu1jr4WncxF5BBN+M/oPrY/Wax9S4cQmkoY
m67VY6Nca1Z7pF0ybfoODdPbu23+xWenAGKqxEgAxUlhUFtevLcZ4UjTghp4oZlTPQ251XlVaCqY
iyfNzvBF8ETML61s8ctwwiAy5/Zm64FJIFs9n20pYV+yn9SXpk3zR9+gltqn0uCl9NzvSuK2ByPH
8bXAcIwmwZRt7TjOHqHnlivX03vgsnh/cBEIy4LrRCRhWfpoKlXpeRb9ZQpNEHVDaxvSVqhG/2Gw
R+VZESHVXj+XC2zb9aAFtNQZr1qN9wFk0bJDNb/K64eO7KjfdVmmP1dOj3wTJsly7xUESihLFtho
uJ3jZ7teBDVAYPR5NqjrtcEWMKkuPD3XnbuYzIawdEJi31OUrECTjJp45ooKRD146RJ9wsBquMFu
r4CLiICPwFHI/+AJhlDOIjswG1H1FXHOi0OdFvSZk7qQJKddgaX0Ft+PyLs93sVSnyto73U02quo
783P81fiE6C1jSOk0F5qs4qfMDPSoB37dvK5lPNPcSWrr2XeG6+4HtYrxISLm2UeGYXBuU/NDb1s
PlWaVNeqNGovfTXom0STEkyhYXzffr8ri5vuFiWSOTSdK++LCU2ddOjVotReojHI7yMnwRzTSMUh
jRN8cJspQO9PFc8KH/e7Mcbf7EaP7lCmXhN2u0j7eF1wCvA5wOBoNGjPJzop9FZEQau9wJcYP8l9
lh+cgiZf2EjBl9vvfG1m/x5qEXUR26W6zsn5ktoUJ4dCSl0ipH57e5SLMxpQEZAbqKnYOFCpnJ/i
r5UTWYqMwlJrvoSjpuxiOcLyO241vDjH7NAWhXIfqBqeWnI7PY2xoqwclZdlPgBN1LrBH4D1Zz4X
IUOk91z7pq+/FPpgb4Wd7qNQJBu9KR9A4752mfxcT91drlcfOitaG32ew/OTCuQOoTtJtWHSVl/M
cddbktxkofEyTcP01MaKdkJFN3zq4mbyqgicKDTb6i3W5PR7lSSfM6y/3Y77eC1wnK+ExYMQ584k
MT4DRf/55399htpprcmqUulFrkgkNorV08lGlKX5UPGzo5liB7spMxyiXRtpuz990B4aDllopH09
ulNTRIpXTo74eXt5XGw8fa5MwuziWlHBnS2/Tx0HgMeBhp3Udgz2g2w82sGoHSw913L8ctLxHune
+mjEYGdKkUrUI+LsRx1o0dp2WG496E9w6SgCUJ0jylwCxBSrikKTavMpK9Qy9OpRKuKtGhLEO3EZ
Zy4kGXoVBvon06NTSIDIi7REuC3Qneabzb/1vQE59hH0Wqto3qTZydwA6/VoW00oMm1kvTY5NkE3
IyeaTdmjbyW9tanyWDpUiW78KiERPNJZ6CuIoFH9anOXthv4L0W/QaO8+6m3k/7VkYvoscxlegtY
bGeOm2fQ/dy0mmtnIoiHL7Y2NmCURfqAU6CBqJbI1A3RW6F6FamMhHRJMQ1uMyWZoM5Cu3ejDGm0
5kZ1AYSaEypCBiiaoFsv1X/koMmUvijjj4EeV+rdMIG52TRhgLJj1Nm1uuG8j9+6WE0++ZJaU7mb
4uaj2rTagfg7+RkpQgdhTbGYsqFwgtBFgJcqhoLbzp+VdTifA39vEJ4VYxGQBBDcwSstU4tkMvI6
FTwrrFyELGM7adyuK5V9qsntXlfD/C5U8nSviir+OM6ClYAvOk/p49il/rmmpKIsNyzeLXRdgJ7M
jBLuv0W0hbJuNFalpH6UMA9BJP1AcXqrmN9Dm5JGbe5mDZfc/JEq4tmYmLm8O+DB/o8BNg8BhQJv
VdRx4Iq8i3T8dWogr2K0hq/KH5O8NV0Tx01XnkZz3xF536e1XG6KIuy/92hCo9y5EnNcIJUIcKl/
OjMvjluZE/T8zGraxvAtM7U+TuoxSp5q5UNOV9bWWg99Sm/2UdOR5BXixWwcjNu+jRDVNL1wA+Mp
JSKt7K2eKRtH/SoysZfTauVmu7ha3p8PsOR/Pd/SAW2w+0GKlcT6CDR2n27tu25rb4ZtuDndXpvL
K3QeB3UKGhmsTup5i3nQ+2LAL4h5iDeqixSK2216jy20Mt8XR/FynEWQF2l+0fUm7yO7yqZ2Qw8V
SG8rNmBD/nNd/Y8zO936P/4nf/6VF6isBPj2nf/xP56iX0TZ+Z/mf87/7P/+tcXf+lC8ZR+b6u2t
efpRLP/m2T/k9//X+N6P5sfZH7ZZEzXjqX2rxpe3mkvtfZDgLZ//5v/rD//b2/tv+TQWb//rv//K
4a7Mvy2I8v/N3pksx41kXfpVfss91JiHRW0ARAQjgoMoUiKlDYwa0jE7HDPw9P1BUmWJVLbU2ate
1CbN0igSEYDD/d5zz1D/8f1Hx8//+uMroPu/fvz73394/VTxe3eyeiqzp59+48tT1//rD8d4xVu/
qWnYiZgUbULj6cv2E1t/tfk9bHRwaKwexM0//qeWbZ/+6w/D4EfUWJTHAJGbr+Uf/4Pt0/YjzXiF
YIIzjR1tU0/AK/nj3x/t9bfN79tT4VZ8//8fY+efF4zYV27V8YbS0fthWfpyi3RlMHVQawitTpf2
YzbRA0BVrP6ZluD7ZTY9BHpQ3OleVgRmlnc4/Ntm6JZ5d6n5nTi2U4+fky6aXeot3t2vXy82led7
v0E6J9lfjGJhkFKOvNR3JxRjU9JiS0cSH/mMsJtQjIGn1RXht2kFOUYLPV0NAgfAqiFoye+aVJ0y
10OvR/xAIFUa1ZXbAzujCjrZBvzevW3jrOEfCj+FuYqfTl2sdJS9lmgjkFQ+9U6c+YHos1izU0un
evCWpLaiQpTtFIRTow1je+i3Q7CEfzPYxhi11gAOgyOHk3nTuR2LZfpkGM044umgW8HURxWc5GCM
Rt2a4dWUgcSjIpr8oHKt9y0JBdkUq0y3hQcdWtcG9LXkusKvQr3ntUYEgO5XwQUsQjHnUB1rK3nE
fKNf33n4OrcYb3eGpV/0LfUI5h89nJGDbisXFlY/rl6A/KmwJNAAnjrLrMcOpCofgneSuyIJpfQK
NFOOM5dwnfXJK44Qtlw71lvLrc1dir/sVIfYSzMOCvksgRn5mm3Bn7HTdsB3vFCmn4W2D//2FksA
PSWAYtQCjGH44klYZbKtzhV6ggccIZV7FHlQZLu8wdSliStm0+JDJ/SqOxJpRkMXUhOb8s8l79t7
oyJ896jlbpaFal7NNl6UlRoh+Q5TENUKCua9DUNhDkUt6mFHtnqWf5YidxHM65qnH7jnGlkQHGbt
vkmaIP2EMadvfanlakuSOfrVmCMzr+Gf9IpgZ2pErM04tGp79D8WtFDFvskIQd3j/rEUbbgBlamG
v7VlVNe0MrCjWq9IkvNsz2P1plk1TZ5cr9bIJan0seG4U0Jp5SU00GG4a0Sru1dlM9S4ukLbYoan
lYV+DWlsss4SJ21kz06mzcRmFYRmhKj7Gwvv7A5Dv3Axp9G2wsrBlHmfdUHint1eKPdmFmkzYOJd
1Y08a7kMzDIkMrDvj9hLkIwZjWUl7d08DW7T7myRjdUATcqERRGWqvTkflMkre+D0TJxVMHuYNDf
EI3sFhFOdXZxpSoe22tLKnPziwG8DjUUYNWdllnZcL2pTY17G9S+ggvo19pRS9bqYgEpwvmrCaLU
6LFkqUc7EzJ0J7KXryk3q+yKlGjhctMXpzmq2auEuhoF4GQRla0eqHaD7vTy4PtrsxxxJLDcU078
BJ5fJAD44eA1rhFPHegn6LFY17SMV6UmnGgyMmU8xHWN274PVNdNt2LUE+r/NWjr8a4tZrtMcZ8h
/XQImTYWH6STV/1ZG0mwepvTA3nsPquR9EmMY4tqeONJSSmGKEW+oNY30zg73bqG3QBFdbyjddfa
5m4JeqKjr7dM2TaJ2skU5XCbaAFWWmfVeEvrf1x7hXHNscYvH/5kI21tuUMQbjfI6CwL0olsG5e+
YfQEPr/uqqdwfIIWHyAvd/Mp7HC2nCgEUjcFpzaaiTwhyVYa3DCJy0ayhll8QR7iMet1EXk8AsMu
IltIm2wVifBe13v6TeDlWn5atVqjget6P4lbH0/Ai7kXpYqppoHbdU0fGrj2U2283fB951CXGenP
g+8l9qnom/ZcC10WDKJ5HKGnGXkSlRTQMFaXZMUPIlrXpg7sC9RRQGIg/t0sICxLyCb5e6GNSxuc
xyVgjHUb1H47JVc0mElKUTmVHrLOX58rW7n0Q0fx7VTZuOMc5hSxL5V3Xp75yiNlBy6yFrjHtZrP
SlfHrnXaSzu1x3+otDYMIA78o4BmIVBtxPXn5XIiPTGvrpniPTdDSM9q0m3oamRcexgXiArqocRf
7alI8LT69Vd90Tpvl+br8tptPPHNaf35paW+jG5SbHxiJyl3+VSU+54Oda/r7fSbKvV5EQILmksR
y4IHKeUwA9Gtb/qhJeF0c6rR4VJG35L7l5rFZTJgj/frL7Tdq2fPDv0n5cBXrzNmky+FQ8MC55qU
pDS08UEn0H1u+DJJ5Tzadl9Hvmw5FpY8vRit8nccuJ+/4Ab7YYWNYh0rYOvFvXRNmJm4wPIYB0e0
u6oa5BKW7po9/Por/u110IlD+4CH4Lw0K+Lr62TFsTzRUSgyjspmvMtlG/y31KeX2Er9jVH2i0q/
zf7n8qkuntX62698K/V94xV2HIh8EODQdwE5/7vU94JXm1YNsBItJMuAd+17pR+88olfZ+aDKa4O
YcX+T6XvvEIkyJsPwW+T4sMt+yeF/vPXGd+hTeNKG0LzAOMT58Ln71hTJy5o/zDvjHZ0NrKaOveu
oWRI2uXv4p6e75Lfr8XxhmswOCAuo8+vlc1Y+hFRMO88iPVxZmn11do01UUyNuJ1kZv/jH/z7XrM
zTd7JZuV/5KD581I/2qvmXcEw4p4nOwqrKqiihn9/25XfL6JfL8UvGMGk3w/urPnX83OPK1DUEMQ
OG4erw2taz8OyTLcexPWA6Eqk+QKc1/ebi1vu98lYP/dxdFkb3YAbJJo2Z9ffNayoFuUNu8Kp67x
hO38lTmVXt/kZiav8FboXutm7h/zMsk//bDQf98nfl0+yHlhVME8BPFn0f+4RZvCsDROqHmXaHl1
ZVKmXVgNLMBfX+UFXPH19kJwhNDqIMXhmH/xDb1yKZ1F9tgiGXNxkmM/XPoTpqWgsuZduy0pgcqA
CrDEDdbtBtx4qp7AXJy6x2+bHLjE/1VnvH1jUDrWE7wjyMtfkaIfDqWkt/t8rvR5pzRVxJp0keuk
Uv5mFPYCcPr2jQkd2kafaF6gdj2/sfgEIFXyeaamP63rnvxf43JVZQYiSFn3AbfVinJn6up0j+dE
64bYiYt7Ayjzd+xadpofzsdvn8Tmc7DroFT5qdawBU5rWc8nQQjnXvhjJd6hHbfPGuXpJ1wPU4oO
M3jz6yf+/MT690XZkMDBWNUvaaa+ryatIWV3RzfJww3EF2MJ/pld67eL8AChmEDw/PkiQd94YL8O
PnJNloSFmxYR+9H/w4LZDP7Z/TEY2UTvz58krSy4abEtGCtIzwP9TtTjZ/0bgsLf3DD6x439/JUD
/DJOxaT3cUdDzbu5KJK4I8s+as0q2P/6sfzNWsAsg00OnvWWyvDiPWy9knrMSKZd3/nWzjDEOIX1
kMm3C0SC2Jl77eB69u90xdtf/U+F9vU5oSbxoFoBULPXbJ/qh1fOKpJ+pOviDk5LtbfLWjIGZ8/R
CVn9TTH4Aov/ei1Wgg20hY8RIuYXU7xSNcA6TAl3GEfbXhjUmfXk+xISgL+2OjZGq63qw2yMKPO1
cqzLSHpL/gWsoLtJ6VIU/F0l5qMvNz+7X9/9v7kPm04MgyN411vUyPP7sOaLlW0T1B08b+NEcme9
N+QQnNBSpb950H+z//AgmclAr8R64yeWbj/qY0fYyLKDlRHR4x04X+4zbTwZusCUfkhDJyd6q0nP
hZb8LvH7p8WMiBycjlqJEQ0o6IsvOg6JsRj4tO5AQUS0moiKpW+L35wq25n8bFmRrsUochsDYc0C
//r57RznoPX6DMdSnHjzSDZqgc4OBblcxXSwfG3366f3je/7/IKcXlvE5CasxVzyBfFgGiSgi57L
nbl4Vh+VM5ymiBbIGVHX9YkVpcTffW40CdtsKeYyi5k4ZKQSNkiuQTf01CJgldW4N119ESdTHxj2
zcodLrHeNZuLoB/lp0SklRFj+bVk+5Kpnx+CtxRWmKeYwezo2rBMTeZRA8jJOgEsJhMj2yekgqiD
ndveFPdOg37fEpW1ebysWGX7lf7Oy31I2qWfpI/VsIUBmhmHcTxUPv5DfQm5NAIv3ETSDvO+ty0i
lCCENYm43GPWbcXuaObp67po5HJea+n6r9WMydNuCRbuwGTn6SeDlOgSZ4R11sJsWOQFaJmFLdoc
DHfdbOR3CMxnEZnG3G85mWCQd/WI5d6m5TOrJhzgPIoY3SBbROMruA6kT/dl2HeuqKPBmcobkETS
EBATNK9rHHIyHBhd9UTYtunhTZHVetR4XEhi8ERaFz63T0nflWPYJtnypRMVMbw5rgZfEsY4cGXZ
dPULUtTS9JgEKrvMBzTapOoO0tlplgmbUI1OETBkLGwZkW2u7GtzWIU8K8fq5KXjNeuwhIRDBxlP
V2lWeb2xjHGqHx0c/PpgNMdo9fGMjMqBgyP2nMaAf8ybXxxHLen0o5nAVHGxQENbnBWiiJq6DT4K
UkTSo0HisbeTa5XtWyvR+xPEGPPatGbvoe+bMQvxek7yHZnEuf9mDNSYn7ze1IjiLQDAZML0IQRh
JNfP7yhCwqKl5ogKo9eLcPbBx/Z9q7Aek6ivnxo3GMpDi71kE2olqEs4En+tnXAmsj0+/jL0EVFw
yZVdjwhxCCzSSSPHjeWkuMlNJKfczveB3eMua42aLmKTbWeIcd3BD1kIqz1pMKGa0OJu3i/lOsuT
Xw9EwlsrXo1n6dnDTWU7qQ0GYmQCmF1rHop8XsCWS5EiChWzeZOhDb5EnN11MQ5f9Z/UAMsDm11a
HzIn7d6LpQaGV03iMcLGhNXdpwVyzkNb+XkVWqnMPvW+B2BW1Ev/ZEN/NKJ1K67hM1ftnyU7QBB3
ZVPeZe7M35gblQN45wjpsT7s1R6XKeXeET6iWZHy/Xwht4BHi0irx3cL+sha2biKSQN5ljWgp3Ua
NDVN43Q9K0LvuiHS/U5zYn1ExBCZsDjhDsBa9o/SdycWMpvCRHAmTkLXUCeb4ZMnMDV7281BoIWB
OzRvG1e682Mq6u4WJwpdD3t2QfaK1MpYv02yJnvNYaXz8qVpECULG1dUQKs4WgPWl1kIythfwodI
HiwwZKb2Ii/9/RAI8xsH8L8TRCaIHAG/wBWGz08vJo78+2+gguW/orEllgQrbHerkP8CFUzgBsMJ
sJbF2R4mhsPp+R1VMM1XhBJQyMMO2qhaWwTO9/lh8AqQDfLB5hQDG4EZ4j9CFb5O7n446yxwOwiL
iAoMLvhz/4JvOSOQ3n3s2nVw71Mk4h4B3SrP9fbSryvhfcHDvs1Z4PXaNe0HWgrNXHYiYW51QZ1j
6Jt+ndBRfQ6KJlZV5RspEHCQrsGhs9cyi5LGsnqToEK11OY+yXyKkhyjdBtpNwyk7qKo1EDW+Mbb
jLWkd7v8apA2Y4EumS3zOicgjj89aBluTuEidSZWe+VWRnoQc+e7H6E050uxp22vu34/gdgU3oVX
tNYYqw6nG6A6K3V3RKAHNq/JSlp7BoNPlwefwKAp0nNzzsR+cJZStNGKm29RhFqRe7gsY5ZQ7vpk
YfTUCqW6LIYn7jkn0q8d5zMGez7mIk7rDPuFgxxrlSS162zvmV3lUIT6LaqpYc7ZM+vWMEOZ1zQu
qw1dN/KALPu4YYX02P81/RXn4IoU0pkWxWva5UXzpyVlJWOUEFUqQ90SnvqYD2uqrl2BLUa9kd0x
fUC/XTggoiU0tbCmmmL0hD3vygRx9v1j3+V+8ecibbQwYWaKYDjrXTWQOkRHLBgqlcUIh8OQD4nR
o/bwW208pkm99qiKdWwLoMGp1wOhKi4m8vZwx+Nyhredl/XWWWl2USwYdAzW1VxhkxyrYq2JhMdP
6pwPAsscNdSbNlmsEx/PLFccS2Snr+2hrGvzs9N7SP8bv21LgBHdbOJySAtw63Hp61OlYwiBeRD/
UCRW7ZGtJdGLU8tncptriuHkUHE9+PrIrMlmPpMy+EJ6YO2Jh/BuZZqkPcr+oCpDapliHiO997mZ
9TQvdRj0K1+YzAK+pTfWa/BglKghY63rvQa2tDWSy7lqpjPHtcBtQFKSKeZORNsxeVYSCzoVpsS8
+zduU2Q4RZm+xginqGT2eUqsdDoQCYNs/Dgazmw9ialQ1qPeSCG9cFRaQ5cZrAwejrXsiEU9jMWU
TPHct9IkYmMzNZshg5nxIDLrpg5mlcBc28ihRi74UGsmG1ob26kDRrRJidCjCpqFCbfmUHJylr0e
DKf7bA8tJC2CgRbCRAM/KSMUCTpRYYub9SH9oXjNGzu/Y9VyGye9q0WYLbnjRJo/QUhMC/60mQI9
MJZK2oDgUiJj9gHORO8Da2I0JTHGO0zaWHGmY8b3gdm7fochm/0BBrf3rkGZjpPBbEE/b4U0Lnyv
FNPlkKaDF3aNmflhhzZ8iuGlQipe7ZzFxtEMf85pIbKFQdVba6zAWjMqH52Jsz+58mgTVDtz1s7j
G4bk7WPpNGmHSDCdDArEhU9dJwVLxUvd8b2yN2q4p+PgfdHo9iIv21Vb997klP6HOWVkV4Ydo+35
pkd430dmI9JlCs2pUimiFr+rT72bucOerWohSECaTn8n6VHLq1r0oIbFtMoqiERTO9oYmi5l0oC4
o8qxkgav8taHvgg0tDJ90DPh1dSUMNJfTArpIYRMrXAztXhN4fqYLT2qlZj44o1r44iDGXSphwnV
WOg66c2TbrTHmdtRxbjQW9kuqwzlnjWh2f2xkI7qrpYh9bUz723q0XvK2lfxFKi5jTRP6m6kmXpL
+FBPFW7x9dxRCoS7ZEZ/mIOklaEzJUSvdYE0tAcKyxyD7bjEv3Z0Q1Obl6nDgtxrjI+oWP21ONa5
JszKRffS6vlFMMEueLvqnXOD0Vvbhb3w7LcTmrzyUnTCtg6mO7btoSmHWXerR1PB+o+CUSMetWJc
vC6pfucKzgnfPptDlqwU5UX/kHdFoV2Og9kMb+rMNZpjmnYJhTkvTHpXpaPVciCVdRXPVjaTGCIR
O/P0+yHYl8IyyYDoidB8I6DKeZEfJP2tbzBwj9ohGcrQrLR8PgRLkySxyqfqOhlhN8Q185onn+i5
do8/N84l+N1U1x1yKDotd4VIKohJyEI9c6QZMXVVKuomiJFXDrNoDSzQxXlcU1ZRRUVaFtejhYbu
g92h7h0IfXLMG5qXZKF7L6vp0C1p8jqRGXnqeSCnZaNC6zLS3V596Vy3eXTrdV32QZB7V6NamivB
2bQtDV0/VaJyypCheZBfrEWytmE6dat+zFziuULJuWvGicGmsvcARcWeybeLn3rejCSukqE1Pmmy
aj6LYPaLK601lbvPh7rB7ScP3A6jHxugfHSniSUjOgyjzcTWT9Mi85ZULQ4AGRZVB9SAjW1N+LqS
gU93VLlZKCbfyWLfE8Y5s9SCt7XnTB9AzN05JOYqLeluG6ZdHN89u+pYCp1Wu8mKaDGT4mR7wp5h
3azEzjgs14uiD7ppj02/82FuUqFBZSi8Ru18D3VdBEGvXS/0ruzXNy7pLG6EpZZ1GIfMlScWFP2K
CmZ3jRChuXc+A35IKbOefnaTUvmRRrtyMsukxnupJfJrbwE5ttdDnbQnYSVvSoVtTxRUU3kdBMR6
hL621E/V0DX3k9a5/m5m/oqsjOFhbV0pR7DGMlEbCxhcioCx6TKG7UlnmjeA2DPeZSo38psyLVZ5
zPuFnZ/iI71lJ7HeWzSR2YWNDdEXh6fMDa1yy3wce9Me3tY+gv6D5uYSpasWpGjnRnskP9TD6vqi
7r2VPSio2BY9G7Xcrncr1Wi3s4Oz1eeshneLgK73zDya9GC9Qmdnfkyx9rlTWLmtoZYa+qdkThOi
ckvo6TgFKcKXFu71G3O0miJMphZfANNP23tiqPXPrT0A57ep8HiuurV+KmeW+54pcZVDZScqKky9
2nsqZgvmGnUcE8/NYRr1voNd59It9RhqVDHTjmGDeXQqbkTo1nZG0ENmj1epMDB5attGf9vSp05g
IwFFhch76kRtJZ4uRPe2bISTLmM77ks+fG6s6iPpQx7uQ3raP+FY1J/c1kofNGCIN0bqLubOg7Ca
s8vJ8SqTMNJDliJllo1JWb3L0E1hOMgJe+xyvfpzdJz0svP65M9uHvXHgdIPZ7DRcg5uqcNgaQmC
UlvHDdG610b9yzSMLmQkRyXv9Gzq/kydQCYPqs2tgpOtqcDuxyI138+lWY330nULr44Era93MLPW
0GOtpFf4HZb6Al+jBUDii8chdhGMviC+PcfXglHBN9rU5ykGbRVPAoH6Thp6d5t5RV+xMMf2dyO/
n64JJ4CuY0sY2XjML+VyYHIObPPMCz2jqM621fiHtWB2QZTeuitKbPx+aMj+Zv61QXbP2hyu5yEC
BhXngiRMPP+OjjbnHAqGG8pF3LqctxH3eNgZ+RrsMM4BSwMqjs2hDnYWNeJv1HEvcFLLZPy7mbxA
YMOuGGj8+dXXgpin1CioniXRP4Hb9/T89edff8UXqDMXwSmB6RsBDrhK03Q+v0jeN3U6s5lj1WAT
Or24ipQjxB07UYySkfhf/e3f3M6/vxazEle3YWS89MxLjLwTbSbxXKPoinuhVQ9qCvRLVDLIw399
rReSBe/rFwPix5AWA1zIp9uH+WGsoBlEe5Vz49LTsPsQ8FVTt1b6etEqBbmyL6ddQ9UdqzlXJ6+y
/I8aLoi71FIUnA1sI84d+2GeVf/UlPUC5alpf+ci+PMThq2K9SFGJDwC3qjnn3EE85LFxM3PpS93
w5iVF7aWJ9/Q/v8iLH8AhP+wKjYO+DOO9q6bnvqszp6RtLdf+Q6ymK+w74CEgesDNqpfqdjfSNqW
/goTJ3OznWBSoYO1/AWy0LS98qjNAxxWGH1D1GaT6r6ztE3vFeU43uyGTYaXAQzxT2AWTBN4/v/Z
fzYV01cVPp+B+ftmDvZ8fVgCXmUzJ1ooIOeqprm3cYZconqsteXQOrAIMZnwdoGobSRgeX3TYPF/
nhC/PJbE1H2YTX/5pKV4akKINkHqScIxj7LJbsZBcwFFwNaxzGbGnacPvpvFQMYfN5eFPTjLqUYq
G1qJv6vGNs57555rOQdZ50cT7/TBxYmQne+cm8Pj0NLpCwLkFwT4sT0zvjPH6t4aEj2y5tZ+V2mu
2qV6vpSYcveVDqNgGYeDVeJJeJ8jSf3cMm/oIjTzpbyb07o0KeeZKYR2UfqQ8ct055RYleqaI5ao
mnR1LWpSC+es7V9rMMmQVCxzRch6Mo1dOI+OEu9MadXDPXyNqYwyFF54A06pMX62lWLD0boRS+FN
8lBHlhZoGo1mYjh4oBpG2sVLPxlXMjXUZe8muGixSRbjw2BbS7BzoQwfssIcS3QzQq93ZjublKrN
IG5T25mu0o6CHdyffr1trCmJTWvxq12jJeJ+NQI1AGzVw8FMPOTdUvfFlS2n+R1kHZpkpv9XuFsf
uPbt4FBMeZJWSywMKCdd6y7MSYpLls5uKhKeYpMraLVtcIR2uVXWXXKh/CyapiSs0Q/j23mBBAmX
Fq8p4kl59pkIrh3OfSF2sOe+Le6Vh3YsTNq7QOu3NPB1veWELSJdyx5WJ0ivzDTND20GvBzllWvW
MW6lehOpJW2NB4CfoHqb6pVJgHAP5CRiT2ASGWvYxarvFiP/aDf7pZbkmQbl/6hN2a73l1Tl/xPF
yUaB/Os8/Wk3u5uyfv3Slk/bEf9NwvJVp7L91rcNzdBf4Zaz0UYhPXK+2mxN3zY0WGVbIYPhiLv5
I5FK99eGZnuvYGFYJCoxfd4IbGxC3/cz23kFkYu9EdMxgrYhOPyT7cz/mi79n+0MkgmGIrrOp8Bs
ZnOHebmdMZBUxCiZoWmv6WNhQ1qHuSQQsTIdBKhUehcFX7UVJob94A8KVZ7mva5gWB3TVem7JsXl
3zZEdx10fXOXWvOHphvkEVdU46aaZcC8uhSXAa3AlfABZmKzy+VVncFOz1bXvhoDLGHY14+NCGDG
U+mPpzlb/aNfiG7nao2eh+ZoTGfH0obDkLjFCViq3xvEt76fvdyI2Vn87iiRY5zZnp2zkc93GNBn
V0RzNQfLa62APztts1zRPvaJM++yuu/2ZtPcluCuYTDXbQzVYqRbrFKSPJYp35WdZUGHxrg1bJfA
oA3KnIMyLVCIKivn2xzgKaSQoC0JwPh6MJ+DZecNoFY/HUpRW/vK9MZPEyYq+9ayv0BjN3dMPPVI
Uh9FJszuk1uS5jhpZc/ssh2vjE4w8C9V0YD+Gt5xGk2v2k2pPzahYQmqzbJLH/V60T6aJKTHRhMU
4ViVQ+QY2XKau8ruqcRn7f0KSP2xGnLvou+tnGhbVwXvGc0WpzZbmruOcLZ4scfyYuyK8s8Zp9CL
oh73BEf1UZcOy8Uo6/qYyiTx4rq2Dn2r1xd+1TRvp7Yj6Lp1BAjX6p3JZVX4yhbdeCFTTLFAL0uH
waA0oqFp12MJTnZtZTpGu24lD4HU8xiMQRvCzMKcKCR314WvJ+HKLuR5D47zp0QIcR7bYQrXRK63
62g7mDiymbtNxcBtsAKCR7X2EAQkuoxr5oSDVbgnzoJyXxLffkGgg0+WX92+NUttQnJkFHvY3eZB
1Qw9Z8GE3PETJ1aWZtwjyyrN2FYbZgTbyyUUImxm77C0KQN2a62v0SUdur7wPk4elHlTSodbV+qx
x0w3MCu1n3qXUZ2XdKGeK/xexWRf1ZgjR5DKQVe8rIq9hJF2gUjmWPlrhWWM6i+YGGwsg+BQjaP+
DgK4f2+7CYMPag8c/fQk3QHp+Dv8SMZdSozDowRRv2ixK8DOGnnyOQlqdB96twxRJf0V0WaXG49p
ma6HJR/HT2K04R6AljGNmEwzRmBjHH3AKoUAK2PsUrYJ/3H63VR72c5cLYBTvJWSCOSsDAkrtnYD
XrIoJniWI7oJE9hhntwB4Gb+YLarHnV9On9EAuHcj+v0odCMNiqN0rqG33ou0QAQrm4YB1iLxk1g
Y5nTlYt2mNxq3MkGO6ca2IARgWtcKUVmb11XzYU7BykB7W3nYIPspKkHDlwO7+hMVkAKsOtd4gyP
GvKRt+bYNnEy2hNpztVen2coDFpnxKbW6hEmQI/S7/TdZHvJA6/qcJnjyntbpfM7Lwm8iwFMZuea
22pkkGzdzHb+BgdEhlOgunuyQYrXyTAksV3gcQYoPA/XVG32sEPLRnlTS1W8c7GBvrD8abjprdH7
ogiaPy/+YOPt5XZWlJsYalgqmdLImPX+srL1WdtNQjOvzKGvRsa4U6diqLP1dVqo/JymlZMQFdge
JPa6YTKsH7WpXa7SRq6flScxU7ErApOazR97tt153/naxIiqDL4YSanFAX/voBVLf6rBIM9m0ePt
YSz7pizeFprtEJg25a0XOmQSTCcGPWNwk8nFWoGxh+JB8apfS8h1eZRr9XorYQ2DfNgxfEfzyFEG
mGkyviijqZOsUM+u72mH7eao66I+pEnRNdhAzzvOG0Y4lXYyPcEkZGE+0Ttsd6UamzVG3lLu/Ex7
B8nCPa+4td6bg7uvgsm/FFOLKBAgOO5Nlm4hKXVgrsSJTEQXI0kTR8tOh0sx6sDUjW0fzKa346AY
P1mq58Qa8oqp+RLsKeKHcF5YQWRGI0XyuiBySrzzszZfrzIXO/cxqw5o/LN9YNef3KJ9T4LGEZnf
o1eW17ae3rnQfZEqinzYu7UL/AlnbsCvbW4ugKmexsRarrSF+o9YJT6sZbUXeoYV/GD1mEVh3EUy
2MpOma/d9RIM1qOWGCRXl3Z1Sn34RNacNPdF5i0fMnRwu3xx50gVdMhqGLs+tFf53izVYzAu18UU
3GDcm4Tt2H6GB9Lue8yDoeE28DbTaZ8X3ny9arYdCR7rsXS6M3hgSjqdf2uVhtib2vSxnrTkoUdl
GVvQw2MBBM2xHdQA3Vm+ySYZjhXpYB8T4gZw3PaDN7gKiJvSt2xIMoV/W+JqiVqquMS8uCQZmgNY
AptOFVVtoN81o1c8VatEzFn6mxgyy5Ij0iN16AiLZLcbyoclKeZT6xvrwXexI9YBUSPceuUjMqra
jnNjIBHWk+4RmpX1MTGaZm+4hKeGa295Z2fpnM8yLc2boKz027ZJPVRSfNQbWxQL2EJ3MmF5nCZy
k99J5F35OZOqfD0nySdjmspTm3CIuWQFCM+w7uANeYcJw9O96Hrmr17jHZE2TrHfO+l7AG4Hl/jG
0t4XmmiOtZPM9U6vnaOnOF3Yl33+4zgHFqbOLMmZz445uzfFoi+EIZZGc4t4yHuqzfL1SJNKXrnS
VwPxa1df8YiB2HvvfzN3JruRK1mafqFigsaZW5I+u8s1uIbQhlBIEZxnI2nk0/fnmdXorgQK6No1
cHE3NzNCcifNzvnHpX6c12V8I43gfWh4oyCpknuKPE0Lq0KEPCblFjtZshHVaL6iQGr2CUonvLGM
nm5QWHoXdT1DRND6WhnZZet8tJnHPdia/SnWSUF3CA57ICpyeu6TQR3EUHRRqnUrVKO3QGybObe3
r7RvfsbSCoSuPO6VyXMfki4WpwQSausnEI8DBQMGbN4GyVp8JijK3KWlZopghoFW/8SoQzp2VmjF
dKcNbb1vJvYnLxfAsKWfHCfLbUJtSnUR5MtKrtloFRtXpvAaU18QqxaP1qdkk2aFRJPN0iSKEOjT
/alZ6/Ze7S8PDQlpuzXx1qPqRX/LJ2/kChGLEUzU1YTg193jnZiVe4h+auh52e19mjtmB/wdi0/6
utClJR6pc4ZWebsmS4i5jz3tpUihkrMmdrRAzk77tvZ59wsTraefaXSI/5RmN4oXeHV8tGnrrlsq
SM04XDP3E1JtpUtAZZaxrROaJQYX9art5N6r1Qx/SVz620jHfJn92Iu8yoF649qHBpFt9eWbrdQj
vcy7XWFL/6G3XLLdzMp7I3FPyyP+q3Z0DbETHtlw3LvNi2UN2ABZGbbdVFCsm/OosGmu/OBTmI+S
sBPyNDxmrYQcoMrAi4FoeCv5wq+25rxbzJJbZevxFoVIuqG/If/jVasb4Yo3D+PCTUqMCAW7YwqL
rqluT4n2+or2Qm6m6rPDORC4cV2EZHD/MEIU59pnEqvQMKrS3gmS+eoC2i7Lzpa9viQ97FkLhP4F
ePGQF7J/HAjMOzCnPPVWty2d9qHv0z9G42+8pX7udP9PXa7PmbK+yQ7faY3u7uk6Nc4opm+zNx/K
0n2My1Zs1CIIQangRmqYjKHTODlT59AnDnePStSGgxAk32amn/WotNKdgZ7tt8rjlGMTnXPk+jLP
t3HqDM8kVwt/H1PS1R7ysam0p8aVtvukFdk3lGv+ZGimvKH3MXGcSicnPBc4WkuGjg+inJEoG9hX
ycJ/IV2ZxDZfrdHYSe9YDGWymQlHuvr2Qpyy4/coutcM/69HSrDDrZckkZ1o89OsjwnUYKlrUUrK
+HMy8j+JqcfpxXLRcbDvBz/P9qhD2BbSktsVl3ZKKUipPbpQWl4IRLY+IGzI/uj3bvU6a5ows/vm
IY0T+m3cjEpso+83bgsfUyux6hzGprMbmXJUpnYlPj0+zxJdcDp2ZBGgSkk3Jvo7pqU23aNwqDeo
8BA11nzBNniOyd1rdqdcQkUJL1GXSlrhMmcfTmPxQQy10ogEL5kgKmfXw8CG5li5BRtWLh6BujMi
Zb3ncpV1VI8fyJZCLpPxpcpWfeOOOJEdIra3KHIDEozdY13J+ZiiStrNfTk9wXucS6t7dNC1bFCg
du+61pvPHYH3wWjkA5SPkV6cbk031tzVoZuX1a7P3eRgG1q8I/Zn3SyM4Fc3I5Q0FcrYdpVj7Wx0
w8FCZ8xTXvF4r8Y8H8aBXBpF2fBkZ0+uPYnzXVF1mDFRXOIFZlPXayImKS6uiq3Epv28SvUz5igm
5pEoPBzjRhMsJsUYKG+1+mzz2s1BPJBWThxe9kpUEa9skvjPYpmL9xEzl4GACVP1ZkbXcesRULA+
VD7SyYwP8Uy6Jf8i0ecpi41ahcqhBwRb7hqlghOBtGcHDqrqQ4RNHwkw7IPQLJ62KdGms11nHkbW
VvvoGy/HGVnybdEwcvREsx5XXPKhUZr7wmvrR2gklzUyTx6JdvA3nHD3lO5VbulyXMPOad2wqh31
u5/o4M2lxmO36G33g/WsebclBRiBVJxDQQLEgHm/ScPZjs031Xli1+RO8QIXrkdo0W28Nn15UGQX
XbLcuvEwMPxA6OqA/0NHyn5rVWGjtO4gaT/ZoAhpuJ9zvt+0GzDGc7Dcfxd8wpTNXqtFei99gsqH
LXXwPioejNMwexK8o20vZL+CjfbLcvNWuw3dUWm/Y9Jew6Eesr9COt4HQd75odAHdfuPxsY7LkGx
7zIlYryzhliXNjb3to9kJXP1L+Hl8+k/RjenmIOuJWRf/rTXOxJVF1j5B+JuH/JspI3I8ROmheyJ
tZMYPCWWx3+iUv8jgO7WVPzz7ykv/zfk9v+YGrP709zzVoZ//6P+v4Tv0Fv+9/Dd7SvPimyQ/6b5
NPg//Qu9c+1/oLGj1od6E/yMxLv9b/TOgVbAj419hVAZQgXv0Xv/qfm0xD90C3EVqdJ3f6BzN1P8
J3pnOv9wXEH0Ayn3CDX5E/9H6N1/oSLAAHHnEOJCcqNjElwDFPhf6DQ0BJRKrIAhFhWAUYKp81UO
w/weU3V5cUfNOMu8E08++/u/6Kv/1pJn/Mt49H+AQ/5yHkoTYBNzksAh+O8kJXIm3V1zJXYGQSN7
kQ3tK7+zO56UG8diG+tklCLmt5fIiR05bcsW+blT1xu1LuX3QLpj1Iy6+TR667zzlO++IVtLXnQf
iXtQ1bOJ3MVOPcI6OM9SYjD2s2FOTx76hzoAJOpFhL0itbb1qqZHBj7a8uI5p/MxayeWrvjcgrPQ
SVPzbhtDEFdp/xt5htyrKjFBgyzvS5VGx7kIqSC2TIpV0GPclRE1pHN+9FGXI44i9ssr0AlNg10F
6WBlL/Q9mWSEeNlf2aBJOUiU7/1umZO+iQZjrJ4sAiOIEvHLczvHyUVoSLBqEA6koIXRXs1cMQSV
Y9t9+/PavhQNxqhoFF363RS1/9HlSb3BgCkxAAgfQ4VMEOAntkU6qoqLSUStZbuvGpzKh1XORr4t
yrUdaODKhypIYt0ICc/NCxikqnojPwod1cJYH1TuzJDNrH/xGlUf3AEbwoRNep+M6N7ZImQIn6rt
i6bIHxevaHYxYsVtBRLw12tnbVOPafxAgykuCYvSmrM9uoAYktZjgGZ1ET57LGCXtp1Xvd8XMejJ
DFwRgQ3W266ZGADmWf2SdlbqwaKm6kdhuvlYY3REiz4CBU/JtF1ys3uzxkpsTXtKXmVMe1mbrQlp
GNg3SYDJ9W1m3VeDoudSIZnYvsYWrcE8P1PYsqHRQ3ZnPEpttJoA/fNRIxXgoR2Hhro3umC80ZDb
rM2GL+n5UTv2D77eb4RFI1hdzQBIphoOTPvdk2wNxJq4/CI6PQEO2uSH80I7krNS4KNgoab4Sp5q
rYLLYUE85HUp3pB9E0XYMJU0GblCeUkAZYHT4Glwl+VvRdAKfWmc9y/tmtZrOGTAdwU0W9SKZTqv
rD3jsSb34ReqjTXQV3boIJM+Ec+mTWuPacbVFui0PQzrciDM6RvgKT5zrzURL8bvjveYuWDJQ9Pk
KramlHBdbXm0Hc37Y3ryQuFOKIXfbOxJbSm90zY2NMA1mYpNS5hOEHdj/jh7oogcVdunTomNSJx+
l6bxUSbiuR0Igsuq9Yeh7jCqeNM2LciaT/NoXSFiTnA8UN0eCKw477MhjrFvfPeE1ESmnvzRxAuq
pYfVhcUsW+7CKX3CevXWyOXWO/0xzswbMqGXIquejbTb56Md+GYVcZnunDG7mA4YYKzYnHLERJXk
ZcJ0zira3+q6/9Ly+a13VRe4vPtB7NhBkYhdGb8uPmmNxfQ7Na1bWhifdH3ICyN3c9V6KgEzW5qP
g5H/LGkCDCwVF7TUzsXiHCeoCjGIvYVUbu3/VKD8QWlpx5aeWqBL/E/rQExROdx0qk05oEIzrnkI
R8SmVuudJfvm3Yd+s5byDPYfmJhTEfMFyWozD9C2ltE/PFj0kfapNDfxan6XjpOHWutIphKsTmWD
0bv26ptFa/GxR/K1l2nefZupVkd5lRRbJWwSnJarkM2HlqfeH803tb3T28d8nm+zTa27Tt3Si8B+
a5BA9Q6Gx4g3+SFSGwD49DhVK7rr97mRcueIccMKgVaT85NYI3y6n0Q33qvoqLgv8j+10T3nFfiW
9DntpfOwzET7r0hEA7t6xSNxS72HNINJNumSr4r6Jy748xUFEkFrxBfpjoElgbnzcX52kdjXDumx
FOeJzvJC5IXHkoitMdU/10a/KqVf3LYPFm86z7LULugWKWLM2ie+3Ej13h69aAv8yw6LbPhZrirK
dTelp2/YGE66aTQ5BHO8HjTaazpqM234CS5Q9rV7LcLYrQ8GJ9WcN0/GSuWoRuALgkhONif7SDLn
A67oYvl8V1lvvufS22R+/TSm1bXoxZMY/Tyi1PXIelvCh/vnXAOcrWhNBDdCTZwoJKV5ds1N7cpL
/QImAszOn5Y4SDEz/yAKhuKmxrvEXR4Oq1Ft5GRfkVYx3LftdZ6mM5llv9q5fog9G0Nz8kU8UTgv
SoVx6kNX6NlpxaOErGDYEVJ7EQsCubV3WBzHUxm3D/XqhWOuvdlItyHxsG5YVOxQclZwWTgCZk53
lw3GSD1IGvMwJ/MUyNUPdKJNBcRHGctNDdYt7VdDksNdai7lRzQEbOy+U6Sj+vFeiv6sKvuCyiff
We0f3q80UkjewxUH3CmWYx3aSV6wUFbiLO7oYb7owPW1uqXtTAgZZAZrj6HXjzX5A7fVc7Rj7VjP
pU1OtA96Hsiav23NzSXCC5Dw0M88PUQk8XzDVlrM8GsivX2+6tg8GycOFYPGMQPp2E2A8wCXy0aa
X+3swERZpLvZvoYA1Kfjvsvi4pR5lFQli8aDAx41EPC6xU+X3BOyEsLGW7V+sZM+x031xk5wXemY
eVMuqvLzEnuvHmsAJvftNIOwO+7Rs/ikSnvDsr6Fp/cJW1UXzzzL7s3DaBAAhQGoadljpd/facwC
zfJgJWU01+LN1dxXC3h0BXUNfSv/ZVQpO2JM/4pNWB5tTHV1RZ4BWWIOn67T42WjrrcGzVt655is
3Eir2LtCvnldjCkyyb9on+TUMrwtEPBPJ1J09C62kQx8Fm8iLgi3tX6m2n1tFkDA1m6naGjL325F
G4fUZJSR5Arpow6r1lNKmneMW0n5MkIO0Fi6r7vscSgggvP0lW7VU6wBANDUQD3Go3Lt8qHuX0Z9
2JcqjxRaRVLvgzKtb0vHji0gcXlSqIqY02Nhpx33WHfM4daDJrYZbzEpwL9OcXMwen1bzJJcKhSb
9ANEmAOOSyH/5nF7oXD22FvVzu/9XyrPnluUJG7rIRMEpo0T+QzP1Ybp3FmsbBm5r+VAfhOBp47m
HhN3OYmRjs8K0WcrefIXrbqjA/q+S2MHVTqOBD2NAMtwPdIL2lR2qNz6PKgYGpnAtLDlQQ2s+ZCp
tNt0eXfOPdjMiRMMGhYRSk6yPgzmo2HVv3sdjfOC12iXtD3NcHnnQHcpE54NvKzG9jvHLX+hc+/d
hEzXw2x0jDfgDwNUmH6GSU6g9nO712MkIwO69YmdFrPDtJ8g89Gyd9bWqqh4GlccSogKk10j8lfk
q3VEZdJ2xEM824goh3tAW3OX2BoCMY6XmHCLwthnlWiRBRf+plrSDyla4N7yqJX1E9Ft9FdzorCU
u59+X+W4H9LIWcwS4NnHGcF4EU1OhgfTZAwHZP1NRpZNcAgnJewMgfqdHtJg80a26FO8rhcCpAHV
3c4PScXjs+/iP6q1I61annCW9UHbu9qu1PItYA4fsOJMhM7lbEqX+gMeJzvOJgM4z9ZJwBO8VYxu
+yTxDnEG9Y5VYau3nhUQIRJiwPorfEqbkrp/K7TxsXWNNxoB9rjioE17Tg4wQ3l/KB3UrV06o1v2
3asqAdeatDiQXolBytYvmu14W7NqPw3FbKuT3BLq/cLxQRlTkJfUwjaVNYYJGmKe5P5pldlbLtM9
2owLMaih7YBKy4pD133vAOs52iZAdQO/d9mQT6yKV3fVIRIJ1ykqHlSxyDfCVy6WMQcky4FxT+9O
soZVZT8ao7/POvU6q7uRikRqaf8szilJhnw7DYsVTPN6WieFeF//0w1YjZM0u89mJyOWdDkw5vhr
dVpNUnsG20fS3E17c7CHr3aMN27Pz4CZwkEEsHzWHfnZc75+8bN+eXPyYQ36Q5elOu8y8T+GqcVB
WU+/vap8Mpf0fOd0I40jM8odG6BW2agaBNGbVDkYGWXGIoq95CAtcc7wyNZg4UOlzvVAe67VJbfa
WdIdCZ2wDLgg0r4nNtRaLmTStRAfYoN8UzBMjyHJOKi/rGgwn2Evj73rRMLJ1u2Yj6m1cQqOHb13
OOjzm1nIMcyLPFpt86/QMdFX0zlXKczwctN0Z9l0rtyZTfYGv/JcFh1zPUfuKDHjo6kOLExxM2Lj
HeheeitN1Ge4kW1TRlDOzX72ea8DGDUWxsr78F0SMnGgFTuUdvO2mQwfyGpynlDA5Zteuf29X0Oo
g05i6UFP3WprZFmyk9jK/rTSNt695m5mErO77usmweHcB5whBKrlSgnIBz2+5oNV3CVoHd3VaoA2
SMlJ+rbxT37oNuky9zGDHp22jbNHNiqRYKfs2GKHdEpCtLVuG1YE89ycqWKdm6BEEckIkzD9KebM
yEQZMDX0f1EC3PeJFHEN67rA36J1pLu0Qm3trteuqp/Kn2bGXj41mbbXhGdRFZbPB1JPxz34mfbg
jg4R5KoukAjGqnwG7DC3sasYG5uudj4yw5tC+27gxGEwN5GT6t629gd3u7he90N3UHcGkqePUPON
+NXpu+nbWOPl6MHOfjjIr6K5XNHJ6OWijsLQpyJMXfgndxb1HlNH/JLLxttmvmbuRz1JfwzYjQUE
ry+0wITV9PaZjuQHaxB2kq5q1F9ZpNq1IsIgMNz4qPBQIRGsq92U2Rg/XX9RgTfhZFUDhjZqiSz1
yGRBZXbfpNZDoq0ZO4wa7KMqMg4uhzlZFg7edOHIvUT5/jZ3mvhqTL4HlVV/1tonqRsf58YY8N0H
nUoepGkeMJm8eZneBp3M9J0aBlzrHYWDG7NJm4vmz2rXd6PHstVMu3wY7jiD5u/pRQYSHYlSepFJ
7mI274p/4vXuQv6qbx/jdjTSXeya/Wvme+mfeZ2mz9xR5qG3q2nbVwvTs9Vpl3WstIseE2Dex7M8
pngxtomPWd1n39+pKaU6l8Md05GDPDFYp9LdQygWjwXZlwfRQFD7Y6K2y5zaJBFTKE0MptrP1IgG
vELNe5dU85czyHfiJneymU8Ja9WOYjF7oWzeyX7rZs4R2w5+WrA4jTAZlh77IQmvDi1TWI82itqP
bwv9zIlamXkOWpP5UYe8QaXgujSP5/GjQ0UGIPXYHpGfdZfOcooIBuzKj61uObT/rhfkCLiJ14eD
Yz90Jmsd3lf064Z6kPWIIqbQZnePgItYBGdutitiqN+aBReLNDn9aCahdlw25VM3JfEvGnXMg4NG
CayqNp6HWFQX+P6F1Tl301efk2SPOpbwT+l0uR7iNVoCaxlc1jDXflDFjJLCjK1q6xDTGqV2n4WN
oU1BQ+/hnwoD6y+2Ce9nTNplu8RzfG5aC6MrPsj3YjGSWzy7isJh273CW3ib1NOzDT6iYWMRfEwE
TF9qHBKiY8RJiiMu8eyquwUHOFmp275X+TtRBPUjhb7V1U1IjcmsXL9ajTs/FcM8nVN3XT8LwaXn
pKP9lApv2RmFWE7W5I9XtHorrjkSJwPbq52IQsgRnVshceTZZXZpkfQRUr029Q9GLKZJxtdz63f1
o+23eL8H03jtBFNdasj2JJaePhd34MJh6RsQgNTJPdlXaxEfwcTCrw1IeofpxOKSHXyyZmm0IowV
edhKcrFFZ8SqGzeMF+U+jZt82+k22kOF9W5EyxNNNHY1odRF+4Xau4i4VfXNQKR4lKD6YkKQpKVO
cRwS7FO9L168nirRENhka/HJNeS1nasXp6MDxY8nxbjDfGFkADr9WFkvqztM8Ol0j2IgtFmSm4S/
IlnlR7pi+fInPzv1TS1fW6VbR0Ek54akCI8V0mMWA7VcBB0PhOwySCuxF7M3PmqE/78lqrfPseH2
aZg3i9ivzeBFk0UHUVjnjXvJChsIhQQd9atW9dBtsT/8MqusYvYXlXZexV1MUddNSlAH7++LZ/TV
Rp+lGcm5qo29GQt3OhZjMivmnVreKgo3XrEvDwTq+H557eylVkGc3ddCkxdyhuO5paLtnkhF8EAW
+O9E7yzexvHT/uTOtv08rar9LEEA3wzRHcjRY9nT7MDkS9xzT+p4touL7U91RKp7jr25nstoIEL3
atnDuPVnCWarEQcgjd4a9lXnaKiUxNZB+j4FfuP1iBKr+mJ1agYlYGaxDfogULeWk7afHO1AJsd9
/NfjRwGjsy2mtUYT6uU87VK/TSalMg5Kx4bilu/UQJXa4PVsLDQoyE9+E8SDqGydapAzDXRi5Snb
jIrd5NgieDpiPJY6olEijvk5/ZqlAFy33RI2hyzNr7IpIlKouYCV4FgzZuFdRmtkF806BDpo8Hzt
k3CV5mvI0xJpDDDoJscxvp/8BOsyOitY4nj2sz1mb/9WVjijpXKHjPwdhHUB9kuHshK342yclpGN
j5q5+GD5OGkDPRlalgFqkjbszibfuJpxgy/2Ywoze3OBLbl+SCQ5E0NmbGeXgZMoc7/suJ2p1umn
xH9zOiJwZEkn0QrOjuV7hE/etG07HVe7rhiGoecwlo5NbGwmgJ7TTMDCHtMTLZBLPe+MwbQ+Y1kY
vyzKeneELdVHa81tAzo4zkEonaX6ScQ4HFQt4uvc5tabxmBztQeRCLQbvNEY973D0OTcCJB75uuA
O67c+t2a3dpSOLs5zbomRKnghOX9+SpzAXeZaDtRC+tQE6Djonq0+5euLCmfQLgDzZ8uy7VfW+2S
QXB+0xNqgHetzUum2saLSnS0D2Nbz4/JUhlRPbsDxedVQTZSWfZGqHwNez+qyvRGbLGGYK4cX42F
Nk7i3KHakfx0H14+/iQkKTdc0D6o85Jv2jlyzppmkBVALNBUP8ZJ0hKCpK8IEXFsL6Iddt24T4gu
Lxi8tQLoPtYfCqjYk6V0uqLzJOvPXS+MUzwOOt+oMPqAZwIzcqfIiM9BjjjufpKxBcpuhHkxbdXf
hrZrX5tEB3JKtRkiWALjha6WaRuBJnLjQTyLQI7Wep3d2AWcS8lerpFo7HpjZgywmMvuzarRsBZp
NAEqv7IMxqcJl/qJxbTfGrVs0cNo4khCEIb5Ce/YE7BbczRbcwmnwlKn3h9YhKR13wPTegkFqRe7
0gTTTNvOfUnQBbIr0JB2axvTeSfze0ABWTevPSb9dEdkdfoVr6mmXWhSc6uLTeMHyf11/lFSlbVJ
ySeP0hICK7BQsN2HEK8LJkw69qbPRmNnApCrt5E6ySsbiagvi2EbFBCty1ps1jZW22rum+5qZX1z
9fSWKAS0dUihOIf6XwN55N9d55Vs/jTAn7J2kG+ITr2nsSQPrEQg9b3mbf23MoZ2y7gyviI55lUo
fevXNKDkC1yKJV+wPjd7RCX0ryQC4FbkhXapySW/Dvh5H2Kr0Q6DnY9hmVnpleQA84ypJg16HdNO
UertFVCKB0r6xlfm5Ua9K8kqStH+IwAukml6BUXDmCQzhPcJmRyht5A1zzpZbRNtTA8Zh9GpYC56
5bH4GWqH4QEwaoejXP4zCuG2DvijAmVp7VPFCZNGYjV5Asrq3t7qw1LoAJ20vzNfT00/beAM6h9I
h25HpUGloFjEstFGjVdm6Ma7s6Cfq3NZA/LH7vjUj4BlglSxm0xbnQoa3zhCKg5LID2z3LgDX3la
jO6WM67fUfrZRZm1FENkyyT5bc8EPGwMlICRmDqixACZGuSu33yvJhtcK/+4KNgiKTX90UGz8yB1
19iKFOW0uzjjpZ51di3LHSSoSomU8Z7by8TTP8ZxoT3m+nqjVuHW57F6rlw6hZBYSYVGTLcT1rC2
2yaNvb6W2DIcdpB5RgRvVz3z90ytAS4HTzugFC32KJjjSDRe+9x7PVhD7/YRUsr6s0Kl8cnZMp8t
Z1kveg4XmbIGnbPaWl8Tg3tLuk77WaS9wbVGOMQMZfi7RHZyq+Php/ITQF2yVLYtCMzZsKDcAr0z
y+leOYCuf6qmk7Di6jrlpJwsY7Kna0sdjZ6ftSwacl+SaegOANjq0ak9hICIhO4TWZfhXkJcWJ1j
FrKVxtPH3NY5eKyqPVW6Sy56UdeSe15rv7XamV45fMBG2Gh3bGJMYMZ6IoSwiUjHqUELzZ+CFFov
mCojhUwpzJ5ODFTEe5MraEtmd34XYJfNm9Zb4o/jgjsaDcSeiku0zms6X/qVWMl8QUQtkVoiEzRO
pZujdxqcd9Pq3T01puaWYrz4MZs7khE6Kkd3mAI0Gbq2Xj2MA2yF0WgPZdY534lDvjtmuje/ASbr
YxumQ5c7uwL1Yy1zzm3huxdeuPemGIc6oGvNChtNQVU5fNlA5Qvw0cqY5rWEd2ad94YMJI+SYkUj
K0n9m8aDqTd9WMz13W0WQRdoz9PQm6epAL5jW54DYnBY90eBsbBd3usc+kV5RhK4Hr+2C8caFSib
inpEF3jPQ1BGciC3CWjTN1cWV/KZ0jwy3Oo1iftXyqiJKSa5/sBscVww72iTvP/spdSekty7lnn7
QNbKBoj3bDb6Z1zXJ6/TA2UgyxH+c67qp3zuL0hcKj4Ks9wTxfGUjL37Jsy1DNN6iglFQsOp9c4h
Z1al3ndW+rtfgYaOGtL0Wj7PTkdngq3p257USxYSUICy2Tmk+qHZdqrvFXT6eM/jRBDq3CVz+eRa
vzOFBJCZy3dDejaa3WDZpAMhzaecGegMQwyuGtTuQ/s+c/Tt1hRZz5p55rtPJiFiqDUOoezuyFQ7
P0teaVI9RhvS1DQpmW5JcUyCYclvw+L5hLTlcX5WDiUqvpqrgyQuaiM8r/qEE2fvLod+25k2nNHo
QNgr64Ewm3Iny4WgSHa7MaDc+G/eKn4JvYnJTloZHWeTDAkxpOVTwVX3wNoKNtxjl9oJJ14fcIUW
O+o0jlxY0ztaRGoqYO4jytxA/tneDwaJDm965zDgzj5EI6GTLBaFDkoTGCOvGGayeSuQ3m0rbRoQ
IzdTM++JLEsCFOQFH1IDFzdXYpd7+bpRJikUkXOnc0ORYG0JWl32r56HQYAamuK0mMNyZqO0Nu0C
iFqzTpeES8zjhw/d+INaHzht6RL5qS9281zGpoJiQjJvrtVyAjmuSa61G/tQrWWG2A1r6UXXcIeH
0h7OXNXzK5LD/jygqvlytBENKssqO70t5PDTtVIdVe6k77RHDSe1uA38MBLtgw83vat1AiyDASVH
Ek4ZjYttSd0fBwUqznCaPe7bNSsxTOkMG4AwyyxegOqm15Fcy5Xlu3LMzWD59XlRQms2iVRGfOwS
U+tCbbX6agvtT7NfDnf7UhKmc/RW17q43lygESjoS1koFrFcJZ6hGjsgh3rdMYrGp9Qx0HfOVlId
Yz0j7GnyNe9SxqxkWbUY2aYoLO/NTpGCB3CYhCFpddq80eFTbKeGg5gQkPoJdZiwg1kSAGasvrgw
J1oHcG4KlsyEGCP2G2Kx8PUi/NtW5exsAHsb5I6EtFmlT/qZIz33qLfurSw98CwbY8NDz+56omqb
WFJKdmyHDZiqHIsLVtd3tE+4f42+yB7X0p6hhLHPXs2RFzCcsOTxPDrlya3J6igS+ohzfCnvcHTT
NtNwozhFZoTc2Px+8JCoBfj1stmanqa4hnhOk07beO683Gp7bF6dOE72CyKMgFxsuV0dO37QRdzu
4/QpNZpPs87e7c4BufAI7yJxbXqpxNrsdUbWD5wSxmOJ3yVi9po+h1QzdrLItXNbD1MZFjo5L23r
l4+rTLOXZRjbp8lbfxsE488b0MEWgIrgMivQxVKagZblkGPVbJNEZqx5carrwnnsrMKNcHR1bpiY
rv89Z3Z5yJcGO5Nj/S/mzmxJUiTN0q/SL0AJys6tGba5me9LhMcN4h4LKDsooChPP59lj/RkRldX
Svfc9E2lVC6Buxko/3LOdwRLCQ4xq7etX4IvcUuSef5WB4vZcx64pytnlAyq+oppIgGDdaoIbmNs
NEgW4vmmg+16As4nPnElhwkbYP9is2MAwD43dwYU3InVYrbPwuYzT7vnKrXhfHT0iUxjuUZf+gUT
vpYPYHJ9zq8o33oDJudBxL9Uua4vBeiv7RTJn27Xq7OFxWVHm25uSfAp7pkyRxgPbPspj6bp0bAF
usUMxbiUBBh2IWzSNjkm9mfXCmFSIGyMP6q1pm0i9Youb6yDR3AYDKbWlYBnB8Ut4YnouI+5LqOd
byL/J/c/ChHcOm+KpKfjtLo58ygr3tOHHtEzr8fJr4VHlnQQ7mdrzfc4U1jGIfFON33O+sgfBxxI
kanzuwYYZsJgPXi05+vOk4ZuPYS1DLeydAuN08ifAKxNDhNC3C/+iUmXeKibqH2Yiny606Zqbwud
u5qHEVEAYcniJKuajYQmxl1CLP1VE079ZbJ8KEd8ggWrEW1Fu7aqX1fGY18Y2TFfgx93yWglSQEA
W9Rq5ERVVndblqPhRbokwRbamvfdUHZbPCXT97T3OnzuEQhBsqEuM+TFUxVXbDDx1KGpCMenycd6
6ILHS/oRC5ldNwIHoeL96do1iw2HSk6v0KKiPn50c88kMq7cp7YrsSN1APZ0F/Vvod71aBlgN44P
QaoXQB8TG/0O6i5aKGBvoedsYTBBnfNjPjLqk/TcrJDzJmPDMsNtI88VRtFzMOMfn1xZIH24tsrZ
yJ/qerh4etV8YQCJpCYr2Ny1PCkMc+4FuvIDHW35uq7ueG98jSnA2PW7oLs7ZO3af01VHn0JpBX8
8OqrzpedER6SYtlGiy+SJhfV69C1r1pBAaORuI+M6m/seg7vJntlqpPBWXO8cdlPcurPRrXWgRU+
KKJqbh/YEfC7CncRUxIiCzgxfE6hKtvLoSxt7E+UYRav5767n1aOx0G4jF993Uz3qg/jjzzLw6PA
UJZtXGZHLk1Y8ewOf2R5uWFwy/5DQ4AW9cRNPuiLkzmgklvOjgEspXR/kDICSncxtzEwPSYuXoYb
12da0znXjTsWPf9mmqkzR6XZ02i/AyHGguxFCGQGntXsZmtIP8t6uZ6ttlywPFnNw0QDH0Gqxiiy
8SEN7BqMBAgqf8KSsrb5al5m2yCKEfMN13HPJeO4XZqPDkKUoO2/KWQvh9TKVuakgMyfSjVuY9rm
nWDRfLs0zAeToW79H77MUQD4lHZ3g0sW6oxebEeqTr+DyEIqfYjVJaP+YbfueWgkS6jMiCavjhoe
GOvv+DF/8Iv+qjllKG+7Ae5oG5yqg2P+z/yYdgYZbchJPjAMxymMBnNr0rD6WpnZew3BopFsElnO
I9lY/U3q0yzs3MKGuw33uT5atozzHf0Gh7piQ7ttWKzfwKxyUZCz9cmccTnOZGZtOgqpF1PNKzmo
Be/EP2mM/wly53fSOwgTn3o7gNnhgyTn//z11wC1sYBOneQRzlS21dbQtCdZYMSgvHKwLPJ3dh4C
ix1mF+cSQVnNNtOAHvH8r3+Q31E3v/0cv3v/pRTZ0to6OPj5QjJino876ari3xn6/y3t+X+JfPiL
/PxfIiT+N6rLr+Er/7W6/LWR488f/3aWTfajrf/Ch7j+h/+XD/EPdNTIx2NE1KgdYvEfCnMr+geR
JwgFgDIhGHeYZf+HxDyw/0EcgUN2lgtz2Pe9PwEiCDIK8ClEwLH+PeHovxFKCiXnLxpz3wMlRtVC
zXMVwV8v+Nd7lS4jXwXy4C15HgY5Y8AoItrz3lTzpumYYR4MM+bzgPWpTUoc82+i5omJrM47VXYa
yrtVZ9GvtGzFr4XpzA1u/+xkKhPulzqUL1Gmu92i2mp4Xtd1OYToCR5sKyIO0Tje10azlG7Z+JQb
fwTluG19Y3+Tyyi/BaII0b8hOfrijlWTJgitHBtn8tJDC65KyFA971eXJtLynnVZTPF9GTdtkYxr
wZppDZclTTJ37uZTnNW0T3VZRF+dKUJR2Y7OPOymimTQfZDW8c8ON6A+osSGYZsiaXJ3MbI1tqul
XYRboziteH8o3eyamUnCPuvrxT9ZoTdHT06cK3ndgSzLiclKSHUyq7q8sUOr4uMj+TTRtbsc0B5H
8Wvq+VKxYu+z4xizfTwM8VK/5+1a3es+8tmr6Mia0YJWii1dZNKk48xDYtmZ+bYGawD9b80qvM51
BcUAsWq6S52BdOkGccmlaLGQbwnpDqvtks6Bs/dnjyl1XHnmx7jaWM9xjhr/0M1tODzkGpLwyRQ2
ZDWPkHbebJapnlsdB/eO0zHVX5q2vHUM/pqNn1eL2Dt9zBoykF7zDoxDdjdD3Gl/C+5R7JUy7qeg
TsRDHGuQRYhY+YF9pcadxwbO2SOWpr9mv97dh6sHKmhtlxYXatw1/Q7pRKxOIz7IT1tM5oDnGZ2t
b4rM3Tb4uEhtLYboPedFW26LlFQJe1UmO4LtdV9XMUjUhnU7PhK6yFyA/bd8icdwEJvQsZrvuvP1
jzkP+q+t0fatF1by2PtZeKYF5x03ZTP7Ph2TdkkVHKynuOqsl5I2+Sle5n5KtJFh4tY5Td+UXfdS
Veg8d1U97NMeUN1uNMyBN0pn5Vsrhv5haF04Yyl2/WOEe9XeEA6hryXknH74tVy+t72lkP1Faj1M
bWunG1Am9ZwUSwy5CbQHwbh9LVg6/gGspEM5BoXlvvXIUX3GhWn7kyGV8rZdEQYzgqcaWsOgw48s
951164q0fZSD3x2Ii3T6nUAUcY85iTLBLm1q2Vmyzd+giAjhL9JKIvYjLPYjYnUwHXLYAPtBL/r2
GvrxUAZTo/eaNwkCMCEhBiAcogCnyUKESriwfwpav7q1mMrAfOCx/WRrWWYgMVj4b/90zv6TN+xv
LzYEWpx84MB4w9oB3t7fXrCkJoy2NwZiUxHjjmovGLLj/+AKGH6JhfZhHl7dP3+uRBTO6WEquQJk
umENj3ZW/H9e4beDN+4mwkA7rlAjDON3CEf1P7mCx5iHxypyQv9KOvsTjU+sEL3Zewn6uMTyvWNf
DH9zBedKD/p/BVvkCCB/EYHbAlI7vKI//vmfLpGhkuxRV3AfjK233OZTZz+vqo6+yMyzxNkeeqzh
4YgCzCmj5hYuaLpzurC6FVBW+ySiGgn2/TLVX/DjEmhBurBZv1LY2vWxB+8iDqkv7eVCumlRUxGX
nfM3t9K1pPzLb8DdIwgY9Ynl9rB0/cZi7NuSYIeeFVe8ios9/ohi8LWtTYvn/c2Vrl/o71cCKAf2
yQt5edu/feGWxwzQrpi+OKZ7SaOhOON1fGzyek3+9b37zy+Eqw3LoYOD7LcLQc8MatkgNGannNS4
g1zdvslYf/3Xl/nPn1zo+PjiQoFN0/lPD+ESQC4wVzc+g8jEnaEeV030vjTB0dLl31zreqv+9bO7
gk9D+/o/GOLc3x74K93UsyXuhClawFfve1bES7duHcVy5O/K97+WRNzUAc2iwKsJHJC/iusv/qeb
ugwaheEu91CYunTOb7aLCOQcW0j9o4/wyla4ieqLyxD9X3+gIvb+erD9cWmSTPwwgO/KHfL73ai9
DpMP2qdN7/gT9vO5gDU3xFW4baMpu290TCGPbDv8geSgusmIenhygYqTHrb0XuKBsGqPvOgxIrRY
+7bsh5t8C+QJ2k7gT9ZXZCrVYfY7m4wTXolnprYdxhmGRht/KsaXlGSE93RV8bc0CpgGqQgCMZOD
PiU6Kbi6pK16wr4m3UAbJCwdKL0CSveFkPCRqBSqO9Sqev6sMDIEyKkc/Rp00RJuB6RvO3gl0ZMP
lUY9ZSNcmS39/boQHYCl8Zx12v4cu04+VCX0DsAk+JS2OrDW6zQTwQlpzfLJnbKfvB8ytF92MyEv
X+IOBoZBH5mAURTPWgXSOU9R5wQ38ZL1z/3K6vaExHjYm85SP8ixHh98Rq8nFk/NsQ6zaueNtQBk
XZgcj183O8NhngJW5J5GudNTnMC3DqPWRvXXWl4yBmFo75dWdJ8FQ9CrFWjtKDwNrfx9t/Yq6TBQ
1rf1YOaPFNL2mWRxN0ETYT/GrooexOC0TFK84ILlP4eUQTmFkGAqisT17fbeiQFq7Od5tKfnjFx3
bPN9rxBMlcyNb5WlMoRygZotpl+pWoJtAb9qOigHKRZmnDA0iVu0+pkxUZZjQIvK93iNbwrOu6Pf
Luk+jwb3kcIwftYNZ/hBZOmeJS5BNxNMxoIO5M0KRHrBOnVFt2IUvID3bjQKF0zzjE+WZInS+Yb9
A0sve4CCgxWqaF40T83O6kuwRQ0TJ+8yQe1pN46Th/5lzHR1uDo+3jpnRdAbM+rYzUEBTKk1wZA/
UDxg0lBFH+2DIsAAMcp2uJ1YS+yUZbEQHN1BnpwuzdunCZc42/QU5M655qO8jxGRnTCs8/JoGsPE
GU3p6h40f1yQweGoS2oVRoZR/DJ6stpNTraehxF1GqtbbY4+YhI20tJBLJqZFiYQFSLcKZbE1U1P
LmNx8PtZIwptJYkw94wQVfF9ZqAhdumSjtbR+HGln8EBFh+MqmIyl5Y0PFXN2pTJwlYRWGcd+y9B
2QzyMrqNajexNDWgMgAQ31DLMr1IvIm4+ARlv3Pw6MmW7VggtUHkgi7+1Ax2MCUt9eWXpowHby8d
pUkfcMd945n4OfegEfi4XthJ2s744QDC2HvWpI+W0cPDQvYN5bPX/XKE9o6wsZ29RKhwLIZh+mDv
p3d+Jlm3L0jgZ4SNVcx+TfaYGzCyz0f2ZNYrvlIG+w1kX8SVoC5/EJkXPaXpDA7F0s36ZXBdXeHH
qNaPGFUR6vfUbghvmP0b5XTYfBZOXZTq6fiVvJfowxgkF3hdJhc4+jg+zFPBz2H5QA2coa9vZDAI
6yNUucv+RyFNmTIL1XrjISdOOoZy1g53d663OYfcfCjXSl28lQSqpss/6qHGDtUU6/dCBml00HWN
M5JWuDdbr85tfVgsYtS2A1LpVyMHPBG1Aj7H2tcaEhJaPcnuAIi4HvsoKTtXx09gyIfgYMcdJDwi
40jAykOpcFG6nTRJ6Q/jevE9aeO7s2CIbmt/ifujJcGpbQKwMsTMe7q/HUQB9awmRS1tkt6GbCET
8vNQ6zRyQL/LEb1PixyFsVyc5YWfu0kY3ukPu1jm7n2kW9qiL+ToaJA6BPtxLox1douw8Y65RTG2
wa8xH5peoLhKtegPYVi0V1cnBtKQidRNjYabYZ6xVhzJscQ5YCvrKbfDOtuzOJWvK7ndr820+DtD
IM5N3Ik8w9gNVaKPRoPDyQ3Wi1DShpC1LtNLP9ils5WyaR5GXIqHiUXrp54EkQtT3OXOPijXzt3Z
bR65r+jjr1F0WXcmaYR1fTviQz+BItLDrkRAGgcQJNncPtP7FetNZUvZ7sMRzdlDOHqqBvXY637v
SWInHomeRLpYT/YNcLBWfIOkJ1AQsvTyHjT146UXEETowFbvKHrtpDBdszzJZie7E14TPDXd5Hjb
Neiu2WYiRYeGKdfiZUfmTJB9BAPf613oTey3GBwsEWkLGISPi+6N8zaWbUejFejlHCKRO7aqi7Nb
MwN1vLbhw8k4Vvtcd3MM+VFjGD1n/uQj9rLb+IF8FSfeLY6puxuz4HljvxibYiPGbKq3UzqoHoO7
xfZkm5mg2heqshEV2oR5nC1/BWdXML8gbI6n5TiXSOKPvBuGo8/gpb4b4lbhvMz8L3Xm5CgUGDro
fSrm8bhqUX+BRbN+XTkAwn3myWavrMgUCaftzAg4EDwlgY/IqHRyccjsYXoYV8nWA0DMIjAfm0zs
S7Xg02hN7D55hObxySIqRL+Qf2SjHGy2sKl8dktl0xKQTxgUTrpbIZIjZqSqYKNTsH2B6kk5gkUN
SIyf+5xg4SraAxJZzCDVGqJNt2chLiWOcMyeok2bJwTfpP+UDNlJFPGt5qBivnfGv0Mc3vmuyZ6w
i3P2QG3xXtc8f+KYFkWS2/PUH3uSJYqvZZnF+q62YMYhL+rv8C570QWFFCaPdqiG6Yzs2mfsERQM
CcbGva6/7MHwMrWRPuLSs8hyK5abGenTtl0prZZyrOpv1lJVPHdzpJnpEOlR7RqXtfBGlIvHgH1q
xk/L6sWuxk0fMKjq7KMHiKa81HAO/CMqBqtMkFziiUDWjaoG/0NvGNkQE3T1CMIbM0g7BVE5b3oU
ktfYUMXRXSDWoj4PSwTxDae6g0EkbbJTkdr8EcO8+l/X2GYOEWVje5iF7ZSctUMpjhkka/+E/r5s
bghvIaC1R+63c2tVZk8C7T1GQYZBPVrqekhqq8n28G1XKqgOogoMlfnZJodISMnSPENxh24rS3Tm
HlFb53e4UZEt6jjfZ+xktqkg0yTj6a83/cROluzB5Yj+2d1VkT+sSZsF0aVkC6J+9RaZEQ6ypET3
MFpVZVkN79qygIWaKgyuM04+3AGzU8asF8PxLo8b+73ul67kIJm6nbXO5lyjaWLxOALU2TJhZZ+q
A+VVX1GX4iTuoWeR7YEw+uKMinWNI72Z7ezYOrdx6WHDwglbfRa8XCkMrohCtsXkyUCTD87LrIOH
grDCh6teIfrQJUrrt9hukKCrNS54pQXhe4oiZ4/0eN1VrdYUE5b9brHliPDexeqRCDVyWOpaBWen
FhFDh4ho0zjWNeITHN/OPkotMk0N+U+nbqZc3Ldtt1yVs1b6WTtsNEXtNNY7bRRuB092xnoOm6uD
r1ll3W747M3HWKSl+eGETdp/iqElqXQKa1jbdiWH+pldOEfI2HeY5wh6odZijIuNIBJ1wqwv3jlu
a5AEYLQlGUG5L5Op6RPqzjY3hiHhyRKSlXXkpVZ04Y0xb6s8RpMRwv/+1XglFTSTzc1SIGoty/M0
AaYyjevtwIpdAeDrYJ2A9pT7sM2zYxEX6f0i7eqlU/uRUl4xGWL3hv9xYy8uCpnVH5lUizI2K67L
aV2JYMtS2g00V49sGnv43auK7qIejRNdhs9i0dBDefX0C3FK9cojFx2gdEdnFXfO3sJh/UtkPFlb
jmZz0nac6hs/zXv7jGwdDSLnf/Y98Lrp0K8IhV9B07qYo9sodbZtgbb4WqPae7FKswCBKvz5rYMV
QxcWo3Qvl7HaDezOrtGWiqi6sSwvBK2APA3DqBHbkejJQzosWNnluprsVFm5J6+CWPtQI5Kat7qa
dXGyAg1SeSj6rLlEVdC6G5+b9qscQhKU0Vl3REqvU9tcSEjV5zZ3XHPiWCRUtZ9AewI/xg8iCm2+
8zYoEJSttSvJIbOdmwyj2lbLqzxINWO+D6o5PBbZCPbM7gJ17K4Snqdo8UKGY8BVH0xR9Z89Jodb
lw0DtqIyBuUZT8vG6cu0vRAIqL/a2FhRJDeLnlBOTwEIfIy6SwgtDSDepWWKHt6MaVfUL2MTMZ4E
uzaFu57cmq8uTTFR4mk9P6G4ch+tJVXfoKdcMQsEA0EuBNIx+5X3AY4eW2fm1XZzu2pNpqoj0RM8
BWBTyHzoPBLG3MkyZ2vOMHX1nr3cleHYHJU3D/ramyDqzXqoEmBmhu9dI6d7iw2eOjF1LD+9zOtR
D6fJ6Ddxt1+NSLEq9Pn67gvq88QZByAorrRoCY0qAAkIwmYJs8JcPTOjh/8+rzltDO8fFK/KiRMr
GNDsgG/mFYDS8oKuQSOki69UMeVTM5AAmxhUGvuR+KK9LOdxb5aieurEku1suw93E2yXZqMbOzrE
c559K5iuvXSmm3m4UlCJ/VjJx3ZQ9tsgaFmb1S7vfWZRu2oJUHAwNEjfnaELGdCJ/hw5crjL15bL
Ll3Wdzsv1/OXOOjkr6qtEK85S0zylpebu4BsOY8valgOnuCdmDSBRAjQeg6Aw0Co19bzzU2ucJ+u
BDysex45dFsVxKNtrYPvgXKs25LZegEl10Zo6Azt+zQLT1F6KTrZVVEAeW6aoa0zGaSFefTpNFkK
OScSSMjvmRd1KZGmXrijRaLJFd/zo/eProMiFlHUM4LGJ89nuoERjKwt7o1KqGSx+/UXB424KWId
e/s0yDUye260DaGIzRc1TNAn+dNQ7OUuYUWondWGTtb9HmGT2umhb096DVmFN53SYC4HepE09OL3
qK+tY7t0zKisRU351lUoxdADpeuyC728AzaCtYxMqyJ6s6wy3jt0kl8DcEe43pXVMzTvg+ZGOl2U
IPgjZ2vOgvLRktHyjiW/fgp6/Jy+lS3nimXNRQ84mjauCMUdYbX1cUZF+TSkY7izWShtm7BqCS2T
8TEoY1B+Ec07AjqcSUjFAv1tQpCTAE9UwbGA2sZYRyCr2ecogcJdB+zi4PJCsTaarTadSN+krwi0
iAESDuqvIRVs/2CbBb0D21iq9ZixJDgNJEynmzbGJNtAMrqpjbe8wEQscIoJNizaX8jnlfKqEq19
XFozc/jnCUHbYZ0VtrkFa2oDsMGUx9ZJmVi0Xk+m5KSIBpoEgkdt8eIJTZvKDX97Rp6XI/vzBhvO
gzZxQZuu/kAXVmJ5tAi9ok3uh4s3kUARdawP09zIg68513xhOhffxvU/UjFUpcqQT3kAJElgpvBR
ZLnkaCeaD4JEy8CZL42IQUXM4+D/zFTZQovtmm+Tj1UM4f1TqoQ735JD7SfX4vk1MmX4XKNQRK7S
hlP5fY3i7osZLG/eW2tkVw98HDw+SzebEINvC3ZlAv61HdfauhdrACtGX2eD1AFLZB9IMg7NURaj
bS6kXfofrfQEhzFz0QTn5OTvpbQIi6Z+hUhvSjtOYtET/ZUPKYms+czraMRGO6cBqGsvePDwWQF9
6OikQAnh7ptmHp3QgjU180w9KOJTfwaGydRVm+5uRydfv8ZN6qHwMfqJIRi9ZAxO+BzxdAnGlWqK
Nk1f0kLnk8MybmVhs9Nylc9pvBbw8mW4i0WTyn3HXrrYQBOlCR3YJ7mbKMx78iylCC+YIa1qG7lD
9hgMf/Aq2I5T/XLnbWjElvn5GpzXvVkXFnlFfbBFZ2MKYvG+L0saNXWxK+Li4tr6MZopRXlLP/4T
P6sldlaKtK0ROt/76bCe9RCiwR5FZOdH3QzqI/Rq72CHrZdgDpSE6I6CS2vlGp5sex6AhHYCVgBf
XFza0w50mU4wEmOLqcWY3kE+RAve9x5aFLtRq38LkuoFlNIHcqL5do0c84RZUl5W462csoLV2o1/
yB/RxRdHk47VuEVTtE4IvcGhr7IJEXaO9cJp2/btLTN5Q3nY0jQhAs9PQO4wWg/IJ9/oDfWNjhpy
2YCazxDAqvFHR1E5bvw4qpO549bAYW5PScR0KllTgdI/h7D/hofd+azagO9hwN2uduXo5lWSRy2+
mRAonLhFX9fEx2EAboj3YSFCjrKzv811dA0bL1LCD4rVNK/xNTEukYz675d8xvA0TC4HRw9ADWMA
0ejhnYsMfB/NY4h/U9FbIDrw9aczaSkPGA+mk5NXKj6k1Pof5VQEh7ybyw/L9aIuwcsBemolCnBP
82D0QfbxPY/lY5kzOQADRUChXPz0FA+T5+9jJfFJNdTJ8T6kHrrtyhFdfZZ2cVJ02QBNefa2g1Is
wau4Tr8MtDzx1pkiVHUtX9lbwBA2ZFNUwBxwW5bF6Vx4p6Dm59/bGoZIAoqXssmdHYVaL081aZqV
x2DQ1cFwm2Ym+sFA82fr1I8gXsg1UEj7Ec7JFicdq/hqh920enZHbzrIwZG/3Ko0pMSQ3ghL3YI5
0oTEyNYbY+L6YkAa+DwKeQZsRPkNe4qgNR9ZF9WIUNtpefNS9BabNCqLs3CbmZHSVAn35KydTdIG
6vR5G2mF5dOrg6nc4EIcy6uwcSj2hZWbEl1pzX4SLPGcvizo30eUsdk671kwE+XJQjAFHR/Dd1Wy
K9WhbCr3YsnRcSH5ZCY+5jXz/bucTDuM54MPtUtFRn4XDMfnbWnV8lJ4Te8nqZeZEOOHgWaBTiX4
QOIgrk5uJw+SOKumA9TwtXzMBPbSLqjteQu5g1RaIGCMssgDKk+xLi0LADBDFkgCOYCiB9RZFqhj
1NWM/vnI4NOqXn+QsKidbe/2/cfMmG79MdJoVcCk++nUcAYuxwbBANSeznEeRUYYcZKWjXjB4eAU
x8xzhToiqEu34wjw0LOs+n5IA/U8CezWb4iDxc9Vuvke7+KC3xtHJDP4xe0QpQd5cYFbN+8XdwiY
QAt7T20ibz2ogyvUk2x4VKD3YCD7BW3UEK/3I2ryB8o6fde4as63oSAC2RCKyr+FsfRHYyabpNjC
v/q5Yj9Tm6Ep8C4hHdbe2fWbK19YpW9wxO2kTpshuiCbwUgajUzhnyZYzCO0t2h+q9eGkjHDR0dp
ILL6bZiw7u7KfiIKap0JoUYkwfwUW0dWvMmBcQBnc2A1m6rCsRB46pKNKQdzWOKbaqqIDVC7fHAx
kN+IfvpnC6bQa1V3Pps13lg/vbooHqq6ILiVs2I8zEEUkYkR4PCtI5XX55Zx4fNoVk9vq7Z0nYv0
p/hXNdK5bsASwJ/NIerqg2uvBsI/waOAiNYO3W02xtXxSp0oty3YsFNTl57FRzO3hzIr+/faN/5t
OlnEGsSjfrZd8hD6oiJeKv0Zd531WONR2BfxD4lNNPbhUbLoZHKwUIACoG/s1mIdI+yfSpDVu52X
IgLM1KQFgsy8zr/Ane6GnZwqWjN74H5mpxy/MhW8x4f8cg29Ii48yIHD6wxQU2NaFCTjMtFodMW5
Bl53xKAbIlMh/eNsGgYhFzsl33LvxaYfbrpRj92JBLKGlQFf9Z039s0Mw/EPmwOmMGczOKuVnW1E
Su0O89d4wczHgI9vXDI/o6Wo7u0GXUqH57FN0LTkCIZ1njGgh3TF2Q6P/mizM3zCPwfLbIy484K4
K4ct3qf4G4s+UQDPdQaJo2X1dkRfAkLjjeK8qJpstDkkuWwomTvyUdG97Rdmo+WhCCveC00f0Z5p
CRr6Rog5/CpKR57BcSgsuO044VNY3N7ZohK+yZAuywTbQI/RkX3EZyl6wtsHAoT1l65jZ7HpYwy/
B6wLvGwHGba72cJ1l/CJxo+dntdzHhdL+diwnuM3i9CBPojRjx6ldEgvr1D4W0ndhNbrqjr73s4y
QB8okc3ZL3vC0xobPA9i7sCh0IkDwNfdGn5xYXhnCbmUAUiOpgou3EvpnjrK3scGFtrNMgrvk4qT
T8j3RTdAO/ReWwXpmi/AHUnUrlW4Hpw6isakyLLCeYEP2outQzolGeYI1LjeZC1bFkdZwJYgIME2
iCyOa1Td1ltLzPmxCHmlbkCYmE++OET9IZn030p+bTjc0rGeWYpWLFfILAWHYIXusx4j6zp0TFVS
CjjQW78YwCyxe5pPIybC8rhmXTccMuVjKvDJKUgqvSyvo3GJrDOZezGMqx/ZohffmrEfjph16uEU
1mNXHvOhQQW2+A4Bodyrmzo1IZLXShXPxOr2xJZ3ZQswfdXxc21TDtziRtPV04hpKtvWEXjwTYqV
2OyRMHRk/gwqZpDYZJVNNRIGvyxELxVif8LjmZdxPm7duFInUt9V+9mxxDGvVtCIHOxGXWpu2cwl
R914jPR9lNyv81zA9UoX2bwqvcTUyCpiis523bJAnTM236+4d/LHMR3BH0lZqnc3y+pTZ68ku+Wt
C9e6qNY3iY8d3eNSPuM8Y67kYZuy+O4CMjuYc9j9Bn0xOd6MYzr7MupMyLvSt3L7Kc8Nd3jBvUXa
Ba/sUw1zRd4UbJnpSUGdcsZHzvSBgnO8E6UmxcFVcfAoHc7hre7H+gFsqHp2afuvWLO5kzdgGnF/
ZWKZLtpxmj1+zuw9oBBSm3lJmTUWtsQ7FSvz0QP6DrdTpiR0NwKArxkJclzO1prBVhJetqikXSb5
4GYYWQgaSXtYLWuhsUrCUtk0WVl9aWwUCBtbqPFl9IPhxQQhfjov6CyG/fi7o7UfwKjFFib62J1K
f2NWeoht3ZcOw6Ruqi8M9KpHfnY4Cp4nRu97aabhPDf+8CACChPH69e3jtC729ZHtg78qcNyXM03
AWMTDPs+m4Ng4w+WyVCNAzwDYFlFYBX6qgiXp6IY2XyG9uA8Fs3k/CBBL86TXLozUF1Ene/YBB1m
nwZdxIbVI3wXnpfTgMn6ws4t/Ca6KTq7keczVh+u2K6mT8uDHmyJSz6Q7t6BivI4t858cGRAxlQN
R+M1VRUn7DxxIIVjT6TTRE/M1rIGMupMHk2WxNrS79DOAldkOfF/SDuv3cixZGu/0E+A3twm0yhT
XiqZqhuiulRF7z2f/nxbgzOjZOZJoua/aEANdSu4XezYESvW+sOVpQBcLSp77RlR8rNuq+oWaGHw
kA80/UBtKWXIwJD/y9eZBBJylQGYbZ9KtVQf6rANt2HaDXfoWarvStUoNyZ8oZuy4E+VVO89Nwtr
I93QQJOtE7UvtvRSjOwSPUtXXS+jP6V1UmQfKP0Mb2SKsi2Rszyt0rForist8G8to7Be5RZOxaFS
27uiFyRksNGP64QaNO8V0ObDFYUx2sE9Cv8fnCVv00Hc8xBVUBvLiccH+TRiw6cs32thC4SySBp7
neJO3lqZ4F5ma27ANNrDqvGgXvgDD0LCSvRgHQ++rdbB2kvwx1cE6SBggz6S90nvpc+RUveid4zG
YhKjNVG971TaQxB6RX0Fji87RI1uXg2om38qW+XsaFlKn0bwDZQzozL6Lave9F2taWJZocgeVlek
K8eXcpIb+TagAshc0Ons7XutBXEL+4b2W+MY7jwZFae11kTQNmVSnDxBRUeWBSCL8kRzZUQkRdaN
3iIVkuRAouzpoISrunBm2i8pAmjGxuxaq9zUUQjIrUvTdo1m+JTtPcendTRtrULaElEU6G5RI7yC
23VKvo3hNKw6KaUthbjOgWMFL7fNudKuwf21MOJOKWQ6NkHO6CmaTeZVQXCGpfWIW8TCbb2aoPqe
PKft/+imUuWgVLAuTTJVBFiBOv+2DWvA0toIu/WrmRNmoQ5TQ/dSSsawb9VJJ+tsk0jjiEM1OAly
Nws3iSpKbdL6R0l3SppuY47FDn+B1tZgxeGBLsL4KWgzyvKIjF0bhjW9UG3367uQVsCI/KHmX1H/
9L8VUsi56tvozldMktQA9XwQJcTp0dbKJJ6wPOo5FxMT1roS0TNtRBLsT+MQVL+qDhIlRICa7odB
q3rLdwfpQ503DmSS1LcQuIqyfGNTlcieWqw+6WOWXnu4sTueMOZ92wzVI7p7kLLAV0rFokvrreNJ
vFfgHuvcqS0cEdMn+jbKa93aBKqRXrU2flgQBclPFM5I/KIpaKJnYegeNCCO2h0a02zveyHWvUvK
SvO3lWGnUOWRWUhXSIXE8LHqbf6gRbpKv44UaNdg6/Jhr5khKS67kvMHqcliijsdR4VKf8hbo6zu
aT80OBt9touIb64VL5h+elXcP1eIIlKBn4z+pnLaqd4UqS8abi0CrG3hAPJcKUXS7clcq68mkfcb
kPORDL2hUXbQS+UnVC50A3HsvPxhKIZ4o8O1bBOijfqhj8PKeUsGubrJjAmGkoBl0bYQdJa09DcS
nfdWS+cxHU3xfdQxQVvCBMUmt5TVJjVT28weqUIE4zNIgqR6J+yp4KdMy+DKqIL4Ty3LtrRLHa0L
HnjK2zDxEc+stRriRVfudAfJVz2nD1KUcdF3Mu2BLD0wnCfcQAxySc65P8YCMZCpUV8spR2oFvb5
hhmXvwPtK/CCBvefuuYlQ8DPzd3ziJ0M0hHUTBPcctpFHvWhmpouLbj2RhsaWGXLhgAgJtF3E4Wq
fkO3QBm5KcC4F63w9Vddk611bKnBBy38TnVV6UNRU4BAgoPXokJmii8eAvTk6uEN8bvQ3IaOWckb
PK4DEIvL0H9z7Mr+8EcaCfeCeMW4BZ1YZRsC+CF2jSIXTcIVoY1i9+N7k+kRffOZ9rO0OzhfYGa2
fwQgmxpE6grEQWAHtT8CyhcOLp76CynU3qL3GUw1rkuqKBMFUXofNSOtEAq4DBRprLGYruiecB5J
YQIDUX07fO7SSi7uYk+Gcq0ZIzjsR70vuvtUD6ZDoHTDL5l79beWl4FgeYFsmXSwKvZ5ZA/vaqHo
zyMkeAlVdvTDrkR4ZlEtJLW0JZ8tuKTUTIluwKKhoealtgKlguo06JfE3jXsjXG1z+uONtoWRz1C
GEAxmUYLVXhqvyN7kDY+el2wovmxq0I6A5PLBO8gbWxS/arRXvZPkBHgu1qCpp0bcLU2h9Br0CSj
dj48NhCG5rv/1wxT1mZVhwun6TRfS53e/bHbWmtWARnop7jN7J1ithEN5X7/U42akhysLH+/jA49
RfVatg0w1VFMoihZnwGV817phGyn0Bp+GkP1NuXgOta0v2zlDNCWWqRsUwiFhV7XZ3KxchEhEt1E
VOMRlZOlJzrqaDi/o5Zb6P/SLPk/NSbOYF0dXbUcMPaGQbvfbEDgswpYJ+k/nAJebLL3Lc69x8uj
OTNnjoWqh2NpjAcOo2Mkr6EV0tDGmNCKR/rhM8R/nAWw9SkK2pZ1WdbAlxn0ZKkzZHIc5GBhApql
AVivS0lbhfFOBiY7BdoCPNg+wUDbsqEr3OYOXcqGaCT7CkvOSktzEKwCS1J4q4i0Xh8ismBfQVOV
2gfYyhfszdoYBRiZKVNV2CNsUOSmaE/7ajBHd6oCZ6vD0zi5HclDWTlk1S50bqPw1odajHKvuQC+
Pl0xAXsGw6YatmLKc+y66lPUdMDGrfLuSc3bqy5rtlq7ubwtTnceQsgKz21Q1papz7dFYSdtWJmE
0IpzP7SvjX1z+e8rYtGP4OosEDuOzgKQyCZH9njmavKn1lCZ5kqvW7dUICXO3yIDCs0RohsV6jKp
gHi0+6nWrzUPY3KL9Idat5e/4mS/0GVASwbOQjVtRVXn7R95CqzbmUheacZ9DhdiKzdPYwQdPdxg
D2oJoX2T3l22+YmNn42cxZNpL5MNmxV0jkduJg7Yy0AhSR4hb1e+FT3RQK33j7WU34yZuml78w4J
DXKUBoqjdPE8DLbm1hq6cuUEuaZ/W/jD08JXnVkPvkozcAZMBv0Dx19V1SNVK9p4Vl7zDyyZ1zIx
mBHpMIDlt7YJMzE8ylLWvjhqci8hiZml2j+qriw0MZxdEEfmwe7gX1V7tiCwRMqjP4CZLVMgl9DI
QMyw6kv0uWwFMZXEBf3z6/LIT9y52ANfTIpP+tLKoFYjBfwMkxV8UAYZDwRbe4ptLY3tebBwdk+O
1czYbO0hegbh3GOsAx3DhU0hE3mgBa904iAwwsmyDHgFNTrEZ14QQOQYtZlmraCe2VA02BWxELfQ
/tatWw7NH5pl4CAcm97Y44nzLalppEbziNrthzGT/5i2QW4kraE6sPLXy6t0OiZHl7l08eymjhbQ
bExFqiFmaFhIiMDxqxAs+Vr3yi5euHBP9x9mHFohVU1DpcoSV9mXzZA3vtoh9+ChH/7aoFVArRyV
U8jZ0/bdKgz38qBOtx6BhEITjWjZoXtnNijYMILGKVGKybC60sN233ndJh7SxxgRvg4qssv2xNcf
ex7sqTpbQpGFuNPsdIWhTapPUT305v5BbPouGZonhAhXeuYvtNWfWOJqZE8wKIdJROrreB4lUaXK
IhPF4dp65L9Ep7WrqMBFmo1klbywE8WpORoXV7CqWSLAoBecFrVja3I1VC1IPI4wUqE66i5/evpA
Mpnqn7VJu3d07zeXZ/JkOwqLusUWgYxWN+ZHrC3TNPZlLOaRjoQKbdLGbw+q+7+2QnhJA7rGUaZX
bTYu0kyj6mQmRebhbii+GxVEL/HCFXhmpbBhs1YwARKnzfw+hazCplWYoEy6sXnE69XBQpm4fb08
FEU9XSMGQoUIeA/cusYsau4abbSVRCXOrCXlhl7kZl1a5bBPBi26Hlvjj6f1kKr65JqKLruKR9qt
Kqo3GxUiwYXdeXLubEJpk1wp6tscB1N46S+nvK/LxBksKKQiVe8BDlBvt1Nd+6ZB8bLn8UsiQm+z
hYjndKI1XYaTwLCgCbBhLTg2qrdkc6h0UHRv0CCpfqnytPXiG8/8dnmmTwen6ZrJlqFHDyThvIfS
H41yqhqAfDmT3RUwHYbGdQreogjdwvlz2di5QbE3ddnULR27s0GlWteHikMyIE6KB3o397Q8gvvr
bzpVurps6sQ18wjCk6gyAzNppp05r9jXom7yM0swH69z77UuEW6uSZSr9SZrflEUvGzv9IhrBjcW
rdMmZST2y/F6BUqsFVoUWPC169W17KXJmqphDlNc2i14k1P/hSkHoi5HNIkSjBybClFphbU5plOo
s+O9Qv5vFXaI8Q6jicQCBQlUbKyxu6Yy/mpRGF9wM2K7H7tPzWCnCC9gqfrJjhkg8wak0ELXCgOS
KdGqVh4uz+XpO4nI8quJ2WQWit1aSgVCPQ3RG8g7aVwbY97ukQehl22k9qop2UcsdaXbZwnEanL5
t3ef+AKHLm/ea1x+c96cNIGjVe/4AoU0sUvD/U1u5tzu43tilQv30ZlTQYOcoZk8eg1eFbPICJTw
SCqPKC9poDWUDrJzm0LJn9X/n3aEz/3ixyoJyflBwQ5Vr3Wv3HqQ94WwJZTJwiVxboc4Cmz8DoGy
yH0cGyo99KlbhUpsmSuPZeH/iixpYSxnjhvNdlxzCq9BCCPF77+MBdp7cG4Jr6IKMNqq1pC7UIW+
nVEu7HZFzP5sux9Zmu3FgbZWO4BWaNUixoD0x8TGC343sHAqUF9CpEob388a7CnS5wvH4IwPw7TB
BUByih9mg0S/fmyA1fDeVL6F/j3lPx09pfqhV3cyxTU9vMm7A9RcBX1q1VNQ3VDsb52tEa+m/OfC
t5yf8P98y2wa9KgJoWNhGviWMd/5zZ1gNoWnQDNuaEI0jV04QK53jbQ1RVLEYrbjuHAlntlWRASm
CsrMZHPNr0SlM7XcrJiOopLRdWwLLiwwFJcHeuYwmmi0KoIsiGzD/I3fAhKlH5ocLv0vf9TcgFva
+E3j3KY0g783JSiHNNyMSswrGI6+7uHS70u9iDVzRZHorQvHx6I2rsF7/YLZvl2wdbp8RIYmgYyu
G6Se5rlOqVfLEl4PdjH8bfBq/0Iank5j5/vfzh5meAipMnlIBVjZ8ZDQpZyK0cCM1SBnMaRUoEEk
5+OG1+dCYuTzBj8+mMK1wCgiU6a2/tX5/8UFODpq1kUHpSXylZb9WJD138PmLPVvSVOU0VaLqKFs
yI7bb7rWDBEFv4nbSgrjfnTJwoV7GjXNV/R9LOvWq4r+N+xLznRD6wF4eIviXLpGpowgt5koKGyp
piV/kAWhKx0mZeNVpVHyQa4S58CWGVAi7fruWxFUtLGg24AGpF5kyQ4J9wFgShBWL5Y5+d/qsIm+
U8xo0D0d2t+eFTV7ehbgNL68Eqe+4zOxCaULoR239Oy8GkUyamUIMCQt/4F80I3sjzKE/qi8i6I9
GrSXrZ1GkeKlaJNeVC328ueF/mUtCGA1MBMNa2FPUAd5j9TuVkrb3ercZBqUwZfNnR5SHeoKlYSj
DeUDNCPH20w2aQdWasfmvaisgnZjaP0WcnoFiZDLhk5dDn9dc6itWxYNY/JsP6tG1cEOHzuQ4X7X
9OvIXFilc3+fVy9pNA4A0dwsIIZYFVxIThPTOOX/NNS4p956vTyEc3P11cRsrqRI6mhwwIRMjw21
yRWnxbXadQNy/rKlM4MBQkUeThMXsqbOrqsJxHpk1bmNj6mp28KSoi2ZODOYIxPi91/2WTN1fU/L
lk2nJSJBaQx5ZAQf39VEoz7iG/Lw7fKQPksAMydDdkch3mYDQGA+C2XyDIhsa6NAAUBtZWrFoYiF
Ql0PvwTYEQh5QLB8g87gSRcMnAFdIHl2DTXi2qK/QFGjx8vfc3rOTEo7tGwjAEUOyJiFik41IdaN
XOJKyfQnXffpB63o/K5R7gze7UlZeNScrijjpp2C8gGcizja4+n248KU1FZGINUMvZuotv70UzMt
OPLTq0lQw/D0JJsg8tyzlxr1CC/3gYat9O5nmMtAza2tpOULK3k6c1gxQeKTirG5mmYnLS7oFB5C
yCOLWvnVFNnOo8N2kCw6gao+oy3P3l1eqnPD0rgKSZXIsggnjuduarOxk6Drcq38W1bQPwvFrmIu
OajTA+FQj9AhowLGq+kn1R07iP3Kd6h/WF2EyiWSmJlSQMbgx0+W0SsLIdjp01OYs3FUJsQvJ6/q
xJOsBlkpCHBsqNW8d0CXm7jm/LXDlYabNBGjWJmBsb48l6eLd2x2dgrBXcGtAfQC5ePhABRtS4ve
wYbuYRiQEUz7hYTP6dLh8TVV0Xji8pxXZ+YgLchoUkRaGqTroS5RZIjH/rpQpYX08Rk7XJXEf/AT
UYfWZltEh2muVCqKV5ENWaOg15Nv4uT98tyJjz32YOI+/o+R2RVGM9g4JgSviOL1Mez0AJxreM17
YgFCwcT7EwzV82WTZ95MDoV1fAY7U1dOInVI5HtAh0PIoyx8DHp1i86TO1TyL0XxH4e4AxUsvwHG
JYEn1EbihVv7ZLs4PNllmEE5DwpVKrGLv9wSLU3lSSdafHu5K1dNb/1yMsv4iQST4ipUo9ZJmY0v
l8d8spbCJiACnmk67Gf2zL8MPY0ekZkjRx5BDGgasALhl8ON33MsLptSRYLnaEmxRUiHNdvEL2vi
W76ML4hsA+iCErqjv4UvA+EPwNTTq5fAJhO/0qkM7PmGLi+EA8RUuynYtmFnptG2iOW91N5V3m/L
2hv9wnWhntwX4sOgP6XmIhv8PJuEqRr7GB3A0J0yelNJgEVEZE5Wg+0FbZbexmMemi44U+DuMFi3
zVUO//5DkKjSRg6r1rtCrMUPDhVOCKk+OHiQny/Vxx4cZLeuOujmt4o0SNco72W6iwI4Lc/0/ROv
l2mpvbdWCGKPMmTULnigEz/ryBr+gOeaTA3rpNKYeGo3SHIVuQXpmhseUNO6EBrDMlLKV0rom1eX
1/isPVJsHFyyfJRFjpc4rqZOqVExdJ0gOajNdx/hMB+/py8E7me2LSV1KhOEuByY+XMXqnrIWsKa
cY0lCondL/hfdr5kL9y+54YjkujchioHxJqdSNYbHZGezoYk+qEYH123NbWPIlhwdeetGAp7kGe1
Pa/6oVWMRmyoRq4v75vpA6FNuMwewu7j8tqcmzOdFwGVP2IWnPfx2kRJwzXoIdQccUvsJOSIIP3R
Q5S7wihfCI5UsdCzs/75POAm4rlzctYj8vPIU8aRqwa9/ApzhAOLcBApj9DCA9McQYnCFyip8j81
2mlbVKLal4SGspsUJK/1QAt1gYjHROSzo8IHet6Sa++jhg7h2xT4yS/Lqo0raBIAso6dbX3XkT36
+ffzRZYDfnBSqWTIZ/nqsuU89rIXui2E+/B3r3Qnv3K8v8YNcUS/mpkdmUz1YnK6mAHwRjv/lY9i
oBHHNGK+Xh7PuW1m6qS+TartVGTF9fPF/Tp6CeOWLjGe1KL6nw26/qbYcfnEQ1f7NaGqGP79hYYd
Qi5yOOxteeZXayfSWMghcnmN0I8kd6jIBv4/6E829DvI2aYnl7QQ6p0Z5b8evTx+ePt83vFfRilB
C1/y5Ad62cNFWPZuyjtgtOGL79OFOGjJ1CxEsSdyJGVMkiLOXwtavkDbgjF+D/QFJ37m4B4NaTaN
cMI2hpZhB+Dq2q/rjdXAKD/9NS0pWW+YTwnKHUcl/pjtDzmUK70Cdc3M2UiLVHcezefQj20vb0P9
1DPoDs9OE1QhnGnWzIzWVXkUtaIXL3rrzYoA8vmygTPTJWpMNoEpeTbqMcf7vPCKGPW8NkaNtv8T
Nuk2h4gDxO7CFXQmWhOlXpid8G68amfnVobAMpBMAKWQKtyQWKMmAeFY9kGJizahceEoncamwOFE
2UCR4YkXkfHxqCqI8+IxQ6EF7t4IfguI2idzj1R6N20tFdI4lFOcahNkf7/5sKuT8CSC0KFDPbY7
lUHmSQUtFjTVu1psrPNaggVV2VxetHMXBuBPhRwMeQuF1MWxHbMeHCOtstjtEqKuIiDh+ejYLzr8
b5ABUBtowk3pHTR/16EDR/Ol/VxBxdn9LAqUl4Dub4b2nszt5c86s1lJ1skgcYiOwcrMZp0ueKRE
6VHjiO/ouKRPvl5Y2HPbiF3EktIwCGnEzIk4UzmUCUouLvqaq5F2rfq+oaQNK0i9BII4dzBsLn8F
Tyyu5Vk041um6cNDAH2OX1zRZIwcnbGHynRhROfNiISPeFoY89hs8vUaHUHMoPvimtRxjdhc2dr9
5ZU5ZwU/xeUCcph3y2wwqhc4ACeAvff1jSE4uqYYnoiFoZxZfqoqxM0KdSzIv2ebv4zLQtYy3p9W
214ZdASyfgsR85lxMASTNzuZJBNncrzv28lvtaRiHJPXvcK0sq2BLMmJ9be5AYCuAi3B+lP+NucZ
uHJAuDzSLMDtjbNWWtRdhY7guHBcztyIR1Zmm3mEOnvqIqx0iCyLDEELZylKO2TFFx6T56YNYmTw
LZSgAHLOlh/aYmW0izCh9S7eS7TxoBm89Zpwd3mXnWQhxLRx8DmgRE4nEQwSQJ7eNEHienpFvyQk
EFTCD6MD3bDBRBZls27bP/+NTQCqAK3J4sw9buNV3uhb2IQQdhN2RMT7QnmscjJX6QO0aZetnfE/
kNuLTAu1fFGgPN5/ZL7RgNPgK9RQ4kANYI/k0tpsuTgBxVrdwuV/btnI95HgsEnRooVybK30bNoy
DDqh/Mk+CAUKxTY2ar3w+ji3DUUCB3p1RSSoZmNqDfgf0F9OXGTgdiL3FqVoLsH1AOHmQhRwdkBf
TIlP+RJuhjqdtI6JKa1Cf5ueczSFjGlcV+ZY/bi8UuecEXVQfB3BBis2G1XYoXKtK5iCLXBvj9Y9
JFULm2HJxGw0oxF0fuFhoioG52nyq4gUou8/XR7I+eX5z0DElvwyZ8EISn1CixPGEWk18SbQqYI9
adJ/cbVSnhYYTeBNFMdnPgIWH3lCKy6BqUp/FqCYzvGuJjWAxjW+1SR7KX93zll8sWfNHoyjDTuO
7+Uc3ILWyLoKcjfvfGvlq+V3z4NJOvR3QR5vL8/mWatCN4jcNomeeYjSJz6K1WGZuFOeHKgtFslv
VRlWdOmkmuK29oK5U5ATLpGywL/tiT30ZfXUPrNgJsMefLnuCHmWBD2bgtihPz73xn1Kht2AjCja
XB7mKbRyZne2/XUFahdEJhLKpdMOShW9fBw1eN12DaMF2pHXI4KvcFrUe1i4Lxs/6yS/jHl2LkxP
cN2n2KZqws6BE1AepIcx8ZGv6OkNTP8+uDma49kJ0QeYPoNcjFW98RVoUWu4F2lHvjyqs+fwy6jE
zvqykvDUI94rds7owDlsND/6uqXdxo8AUS5JUXwCCWcJIRMZMotOHiJqMKLHxpImQU1aJ4XfGJDP
Bi1UXaX1C7EZ+pe9b9GVEKaFwgx2DE3ey3BfRT89pLM7/73LF/yP2Cknn2I7ugAYgHmcPxA7FYxX
WzS8IcL6d2pDtdDSJ47o9sLdcHZ+v9iZ7RoNej1y+gxZUuEjnFRXauAwmX7ACflfxKlsPbKhJHnB
WM6CSL8k5QH7FvtTGp2VlkM2BkX4gpFz00YEBBYciOoZHJMmDynU6nCKQmVk+8WNkXg3bWO//v2u
JPBxKP0AYkBh/nijWEUnBUAwEHGNzOybKY/JvoL18SZQHe3VSOO3y+bOPaxNh5cXsB8iIHRMju0F
nSAeDEeIUCFZ7po9edi8+24S8o2HFkXB0rpFx772tpftij8734S8xUTsxZrRmHhsNkcUo2t9mctJ
Cm/gX9J3CH7KKzk36ge7OQTJ69DmsKQuIuLEHz42DDhUIYmgktMk7psZLp1pbEINcQgfmlsozBrr
RgqGd6nWIGmhpLFKW/sNyu/premLcd1ESJvXcfjka9qPXvFfNbuK7yQk6XdxB+2GT4fMwlvlNArh
+5gZWqK5TuX5AzKR5FoSvUyrUvvWFG999n556k9vzOO/P/N7WVqjjRAoPLKVXSy9WiqEZo8Jmub2
uvDbvz41x8Zm20uPMh2ONQbjJWvZF2LA0DZBHXR5SGduRzYw3oyXEBqD+hyNoNZNR2WRxAEw9pVu
vRrxD017kbJhVRo3sfpS9td1t4WkDU3ThREqZ9ZLFJmA5yFqKOoxx1s5s7o8KbXGWKnKdyVeJ57g
toXf9I9luKCcqhpaTaPfOP2LF9dbz7ldTAbop6dJnCNwC6LHg0L/bFNLsObaQ8empj99AzFMDJlW
GR7QtQ5UGgKk+xaq3S7iGJsuAlNulm8HdTO10IGve/1BLdw6uCoJeUcPevseoY1dR5vw8NxD6CGL
BujYLY1g29s6QqSwmUbPenU1Ikk32NUqq3/SXLSOpdum+JHqv+vq2bHvdWcXjfLOB0pBhSNJn1vr
kGVL2c4z8djx0Ge7OQwtb8oShk5zO/RuMGqTi0QUJ9BpaV0DN12P0ZMB78vlHXfmEB3N+GzRo2GQ
pKTHbDdu254qOfP4zEudzebf8BBfiFUWFlibxdYQOMd27WMuh+uzoclfTg7xADlM56oKkkbjhwwP
5OUhnl54RzM7xzmERdPBaNcZUFuYrl9AdwwOM0S05LIZVT31yOIS4IVC+kc0fRyfH28cIfposTNO
gwvfJD2az1ny2zEOSvtoWdIKEu0phmvrra9iSGS2qvZB/n7VGyakXv1KIjFZaLf9sKuhUZOkYiH6
/bxyZ1fG0QfOQn4PDWoDblEmAladxj5EEK1meoo5zjzMLu3vZFRWgmHW8h+m8EdegAdOVw26Cdng
uGMINZTzCLyOnot7G07GyrpTa/Pn5Xk8Bb3BIMBDwwAurFmkH2dOgGyFPI418+hP6lqyXCd+CYM9
0okqGKMI3jDderJJkVPKc8o38uXt8AFXyMJsnd01X75idh5VtCSs2OMrZDoJdO+jBOuZwV29MNiz
m+aLmdn5k224ihKvN1Z95WhP2aTIAu1jXA/GVNEBBUNri5CoG3sq2UtoJzdt67WrSOjp1FpoLzxY
zoT3zD3CsY4NsJkuqfncy85UwHFprJLyESWhoNpregKfeLqynHXrvFv5d5n152XMPz+NAZ5k53tf
gRv6dnliPl39yWb98iWz+affRdO0mi+puwnOtasWSG8WCzLzgwMxPzTEChRwknov10+yvPWnu2F8
0SUEYqOrlqx1FI0rtT1UlDtqe5MajRtBlTboDS1Z7xB98dYsdpe/+UwMKmZPdPyaBpyhc/w5XFG9
hUiqATD43VPR5vkuacGqqvUdGt2u16ETD44EFLzSLDifs7uVJRPkGHBJzC9OCKrMvAsnAyEbxEXa
Bm3fVOo+YKpNFnbs6WtIjPE/lmbr4tsebMAVlkBA8E6hByXYNpBHma25MKYlS7OjoaYsmhdjydfk
tcfNPWXkTpMHvV2I4T8Rdad77d9jmt9KENba1hjgBcNSqBJDCsmPyaFo4VYMH1sp2qi4Sl9xJ+lO
kXeqdvDDa90hKnpNnHeteLXsiX/50Y+3lMNp7L3PnNRF5z1HRwhacOdxYaOdXW6RQaQRjhLs5zH+
8uQ3tcQDOcEHm5J3NwSQ+FYWVLooBDeDto1VfTvIE5kcaw215Y/Y+1Wh9+yih7WbnA6t5KWewPM7
/8sHzfzGFOjlQDebscrMaZuPhavIsOk4N3WgugjdkNG5ruWHvjFXVvj31zslKtFXwnxAiT/bJqma
Sn2IdvMKZQvyVdKt1yWbJikWAAnnhogdizqFKCOdQHilOgapbHEhDIYUuRKKGSvUBdERGOG2hXZT
2vL/ejuP3ksIGLlh03gELNPZycKAzwXqgutEZF/Iv9vzPlZ0B8YoSHEzEZzmg6+tc0d51RpzrQ65
6+TGMzrKe6hYbxxYlSFvejR75T7U9a3RxQsp+vOz8uVbZjFFGzvw7hnMfiuSIsYOYSzZvM2h5oAX
V+vdSk4P6AS26cIROHMCjuZA/P7LCfBKuggz4EnISkT7xOq34ZRt8ubvC8e2QWsEA8TlUTqe7esE
CIISiuHF0QECZddpFqoB5yfwi4WZP1U6xD3ljIGkzp1vvQ3avk6v4v5NGx7T/ABqUVdv+nxpC4k4
e+bxjsY1OzRglfwATVRCQetFmd48ydsl8kHKHio0QRpQZWD9lrJbZ5dMEzAsk55y6kbHS2Y0PKLN
kZHqJufC069SGLnzzFl4Q4sJOxnaFzOzCa2QxBktYQYhKrfodwE6Uhnkbk85vW4QLy+4YhHVXzI3
m0mCfhU+PG6pOH9Q0q0U3QIQD/3fqCSR+IClmZvRzbMPRUcZul+IOC5PKQSEx1OaRGmiNAluV6sD
GCzle5i5b7vE/m8O27+n1JKVYzPo0ZFySxhjYTzVzX1kvk/e0+V5FH7i/55GuquOTeShHMjtwKrF
k7SSe+i3pQULS3M1e57FeSPDSYGFNgh22sBbd/APQg7h8kDELp4PBIwNOBAaAwUG/XggfknLvS2z
JHWlwc6KKpR9q5QNOJhryVzCaJyLkokBRHmUnI0GydbMGqoJRh2xMujedOMfI1CvsuaqzAfXjOBN
d+7lCcKqgZjESmj03MlWvbOHZ6dFVe3D0e9k7SO3PiQNFcoHp8nWdZ6v9f5asn7aZuXGjboQ051z
d0cfLIK+L35b6GklyIhyd8Vqfa9GIwmZvPmlOfSc8osYUH4avkKbnV0H4xS6Ui/f20GbLHzHmVU6
+ozZKpHo4pUJ8+IqKElEqGYj88Zou30M0xdcLCjZ+k201AEvXMFsaxwZnXkmP1Vt9Ccxmk6bjERW
n42rKsw2wETdFoo+WXuxrUXWN3E4T6wSIn7m1FS4e45nXM8HLTMHNqTRV6v6ECWwdEoAu9f2XWLd
Z2P1RzfTp8qU9pcPwrlcJm7+34btmXPyOy1JmGXxlvzW9t8V9c8ne6P9La/2TQTMZ4LD77pEVKw1
Fu6AT6j/6aAJC0UuRj7JIVhtrnjorxirZijSTWA75RrNGvlG8eCo6CC2WiVZ37u6Ez0HSQqnbD8F
LvodKpEcAC7FWvJvZ7wPk/GfD5qtfaC2NYlNJsOkbT/tvvfgnLpswcWdQd/ZR1bma22aZeeNWIm4
6zr0O8Lxle5xrr21Zv+s4IQNshW5UyuH2lh2pxgy7wzFw/G5iJo1DMJ58646ZFCT1TS9L+yH8xtR
VNZF27Qzz8PVWVakxcia5O3LMF4n2l5Lth19RwMKUyOg8OtUd2HOu2z2XFqOOfmPWfV4/8cTjUYO
ytWr3iHJKOQjAx534aYBB1bVaxvW2tz72UUQdVX0VlIlslxg7Sv4xxPpCeJk1XLhcotITzb2db30
fWLhT3YqfV7ERLK4N+aeCDRXGUjMiqn3a6GaGjcdMtoPyEzX8fdxWtgiypK92UaUcj9BLILpiMLh
imSKEvarQNkWBbqEh7B46exnw7iFZD0YWlKSt0h/oAn9OxrWofJoFosEF2L6L41/tmXNyUyVLhLL
Y7xn7bSvkmmLRuqqDV9UyY3b11FXyWp8K0e+aOGuPpd0F+xG/zv5c6gH5GPGoNBKTLa1Ibi5Sbxi
a3q3HgWxlOdS8eEEsIcspBv+D6uOTJJNYKc+78gvd6DE9VxZjWaspuS7k8grI3uHTHtllS+mvS+H
2rWsZ0mXFgY7X3gaCqHroW+AUEElOJnFP53c07Io2eBY5D0k+24PJsG40ZTXqnvK8wUHPM/dYOCT
OQT8tirDczaLS7QKae8O3UG3a4EQtnD/qk67cmJjoyVLOKT5XS4GI8xQhgXje0IUZ8AJnpEXgBI4
k73Kzcc4h4gfeaSayAemoN1kTeHer7JkISw+M0iT9kJYLWj2gVxwNki0W0uhYxO7AxwBK3ZZuyZZ
+44MTXRAEF5ZXfZkZ81BKgWHBgAx/dP5f9k2VZsjRA0ZN9f3D70EWY12K+R/ylLm+zN79PVIMqH0
llC1FRenQzrx2GP68NAKaUPaNSsgQSbCTKgEZsFqoiKkwXj/7nsvdQZB+Ztq7aipjOoz0pO2ubs8
3pM8x/w7xIR8GXATD47cenyHGXkrW/W2CTpf6QN+Ui9u4ZbwshsrdFNlg0zOyg5vHGkhu3FyZGYT
MfPN9QRiflT5AB2RdLe3/RVYaXQakBzN5HgD4/qmUo2Fc3pmOx/N/sxBe6hKGREsq6Tygk1UHCoI
PJJgK3VX0vD98gyfNcXdSDGZ3q4Thp/ac1q1dDg5EKaT0doV6iapwrXarT1vwSGIPXOyp2jCAtsG
FNacb147zi3dryhiDM791IBOfZuWUinnTQC3hVkR4MH8lRrJepeVAj8eoPX7KdX7J/HfL8/YSVD7
uSdBEv+vkVk0EVQB8oQmrxa5ppWNwpBcbyTNb9/Tzkk2ph3pV348yc/ZkETbpCj6mwaAVEdXgxTu
Y9RSl/IP84fz/INmbr0M0H4LdZlRq2tLdv+HtDPbkRtJsugXEeC+vAZjyz1TUkqV+UJIKon7vvPr
51CDaUV4cIKQutFdD9VAWrjT3Nzc7Nq9VQBEwd4a3p2FkmLw4oQ3JbzwrbNFeSo03EpZ+wFiAeR/
f4DFNUm3DgC/UBxQm1ifrJQfYEWIZSpuKu00NPTkB7QzczQKUGFyKnrnNOy/68ZKdndxl4rWhe8h
jfpoIPrKGJJ8CJrHCdJVNfwGIr7vv8j2Pqn2dbWy4mU/+71gYcdRpSu7rGLBmveexB/G4iHVf153
s8WD6fw2IVRV81KekJbCBF1YufoOti21n7oJMMMabnxtMfP/fxJj9RTlgyRn/7RofMzbd8mR9+rq
9NFiID1ZjxDJnVjTYgj3sdLw8kQFVT/06K7yFIIt23JWwvacMl7Gmt+7J4Tt3Mliw5h3b5iekTLQ
nUfTvB+yQwigpLmljXP9Yy1tIaO4jDvBozcz8p5voamVCXq9TuwWxUvYf/UjuhBrdZMVG7+Owcln
QhpRSfsOG8hv05FGBButQCre11eylGGcrERMTFX6eL1ZYiVNtE9qr+3aZit3fbxRtJUztOQQFBRB
+OiI8DIxdb5nACB0xOjp6YEx8Kt9Sn9i/KdFfbQ17nrvcH1Zi5t3Ykw4TUpimEOnYKz3+p3pv0QM
Alfdt+tGFvfuxMj8I06+kEcgIjnDiMXto3YPqblHFRtJw7WIt7gamsvwWhjzIJ/gbnaT+SiRc5MW
4Eby70PXb0b0ng1lV5Xqzg4+JrRLFfRYp8xtq+2oPQXD12qNcHRxub9/xS+SiJPlAqLqQqngV2QR
ky1fB+NWQ5l7jWdxyQpMyaT1UC7wgBHcxHG4Ss0YKD60P3q8dexHadjaa1XUpR0ly51f3/TtDUfY
URMatxqRwsStfRSYnLcauGgfrUArfpVixagE+w/sAzwaZjWBcwcZ4R+QndmKItM/bJNylrFIcvsY
Q+WG9iV6dbRDpqTa+bHdPtj2VOzkqB/zh8G0auis7MQuf/QS03pA4HLfUd0pCpD79RP1h1wnaIoB
sAUOlxuZXO6hyM9RerfTprnvOm2QD0lqDCQIlV7oW13L/DVi68VthCCRYcEZ8CkOppcBItZjDR5b
Kp3HPlRdhdHtxo93f37QKCD9x4yQHyc1QkqNyT6OntZttB4hRSvfwLzxFLXJ8b+zJXiGHlNylzps
ddmbndxl8UNSPLZrQNbFJIbMCX4oimPaRYnWR2Ku1viErmlEP1roMEq53SCpycNZR/i2eoaWcZvD
pFetgT6XDhhkaTMVuYX3i5wVSaYqUhvyzUpF3WbeLlWAyECh9qfkmXOaRp2FRTK8yCNJuJKLQoES
32KFZeW3+yKyfiaFoa88kJdSYVjBbUoqWAJEf37CvFYPJLDovBfz+i4EpOtnwcq9tbhfqD3MnGGw
L4g1TLML2nKamFdEEjneDsN7pVQbc2CgfyjXpjCXloNQFyAPJvqo1wh7hgxTXo4jN0qMiJidv3TJ
83XvXjQws0Xr0E3B6yBk7rbTGVKSsBhjBv22N1Hz/W8M0D9HpZD4LY5AOn40+I7OCCS8gv9S6ULo
LFjTj7joKM2uhSgBhX6+PeT2wlfPKzUtqwjtt6H2Dkq4c1SKAekWMVTN+OxHs4jP/ayJC8Xb36zu
t2EhregKn/HYhJFLq8y+Mpfm6r66AjpZcrfTtQl3hlInKH8HrM1X3+Dp2WrDTrKN/WisZEhzHBPv
JtDmtBGhM+aNLngCrRLLjiaAK5WleAhnfR8q6h39l6qLnp3BN6GeTu5lWAOu7+Di8gAwQY0HoZQj
TjOnpqM3XofZsYMhTCm1bRxZSNVrnzPp3+umlt2Eu51JVJMJO7EvCyV6mpnzLFZXaK7p3Vv502hC
i3ejaj/y8mgYL5L6yepWLpD5jF5s7MwsQdkVMmoRl6dDPksixwpNhD9V0DnZvyX4Xjs+6P3++goX
TzNSYoQKioOgVc6jX653gVWqmCobXlm1Uh09P1rrm64ZEZ7bcPpkXPIYgc3tc+/JnyyYoK+vY3HL
iHtIb835pSgjJo2Wg+QjUWmU2h+lH94UEOaCjT7a/XtZrU0yLz1EoEj8jzVhQZrMW7vPOWEoj5NI
y+2OyucG2TdYQb54nfOoGF+ur2+xrMmQF0BxYDBMlcwbcJI6I9EopaGESTScXvopdVENfEUl+HMm
I5HHfImRoRybFUjuaP9ozrhVW33b2sXOQiL9+m9Z3uvfP0XIpbwuGpOkJIQ5Ru+WElnUIyK2rdHs
kmHF1MJGAxxhVG8GK/BSFtyzRroc3Vo8B22mbVEjGb4NjKNppVvffkcA+frC1qwJnzVs7aZDLpVz
x3vZnF5L/5/BV2lA8GRybs3seN3cQiBjItJkYZAVcQkJeWJdVMak9gzugQc5UH5rpX+N5gNqySsB
cyFOI8rBcAH5LwPxInuMPlRSWKXzUB3NsuqT2cNmcZvpRyVBf0vl9VyslG2X9lGhZKvOs0gQ0AoL
s9MWRLhH1Eym56F0g2y4U3do1O+6pl4Zs1zwRYhRKUSjLQQhiMjeJ0tm5cvzOGeNQPPAHbVB6g8f
Sf2NF1vP5h/j0UgcMDhrGUHcRTNOWNvk54MXI//pRjDat5K9aegs9JyzP/eNEzOiXkZVq4XRzGY8
Uuyofihq1ytU5pZW4v/SDYcMjEM3jPlx4GTCCSsdo22KicHOqahA3UJRDNtOppZ3Y6K/SEMdvtjh
qH33SrPZjxkD7EFktsFGDxChXjl+S37KztKU41NyJoSfghCzggipyjUxvIfyOxScyTTjom8N5sud
ehOu1eAW/fTEoHDep9orw9zEYA5NSZsgbP6K/vBGzSO3T9+VYOW8L73YwBr/XqCQdEqBraYNEkE8
we8LuwZb08D8Mue58EbuJZmATdvGKb9e96W1Zc7X88nVAQ4qHbqAZTK29VLmBJrA/JwH9kFypucS
Hbg+W4WKzksRUpizpQo5qOENnlZnWuIW6o+h2A3oN+s3vnNvOTeW/uQ0r226L40E4fab3lt5bi3G
BBvqFiAjs66ocFW2fTPlfs42N7IPQcGxsbR9Z7sys0f9GtvIBWboVzzgfYo6EBPuDNeeb27sD14n
hWyuZhYyJeqw3vX9CFAk1VNGNrzvuh8VzNb26i1Mgx8lRLi3vYUyNAVgh0s8SG+uf+2l1dM9RyCJ
3jLPNCFAOT06Akams/OejYQBBFnRIar3thQfynQ6XDd2gZOZl39iTazo5ZHmN0VoUJ/KnloF2fWy
KkF1vxC83CDXt30abbNKfSiDfaFsVde6McNPRXRPkEZ3HdGF6HnYSlslWvlhCyknv2tuR88CEpBQ
nn8WCQkuSmrswkB7Mi6LJ66GlY1eur7BajJXy1vVhmXk3IQTe0ElNfNpjkMr3o5dDBRotPobNCbL
EFVlp/l4fbcXA8ipyfknnZxkvW1ildSTvHMmBCy/du2rOe16hfb6lwExYEQDpbfrNhc3kjPEZuFP
ukgcCoGiH0cVq0x6BzXH+r731nB3ixuJ/ir1JF7jjghmUjwlnoBioMNe38vJnTV8kNSD079cX8ji
ueDNb9BGVpDsEz6XnWtVaebzufCz51iTbsug/DjasB237WOAZPx1c4v7hsKHCT+QxstKMCc3ft+k
4J9drS3ru9rMnXtzWqNLmP+IGGXxwP8YEfyhiCgMBh1GDGPYOnGJrEi8LdWV+2PZ7WCGpDvOaccR
zt0uIe/KohhWhE5PX6peYZ6yuAn74CjBJjzF+rEtnLve+GE5aynB/2N6FjKYGRA1cTzWRMkIuWOH
HLnVtk34pkioy1Xqvgs8d2jTQ2q89/lw8JW19s+SU87MWEAj4aoyxAZ1V9IktjMgfFNYRU+tX1Pf
lKf4oewUBFT9pl556Sx9Soq44J+ABTELKAQsaraGBNKKYgoUi157M3E7BD+u++RisndqZHba0/gx
TLXcBxjpJMfZDAUE5760Swy2NprFlofDRAUsi5yXwXIQ9gj//S9/gHAqcrp7UpLyA3wp3evZwZre
fO9RHw9N7e/a6kWVP9naT7rJ1+0uHcbTdQvnpK4azU41PqYR5eg0HGxz2F63sJRjzVQehEggmbx8
zne28hVfq+uR4w4PrKbslO41kg66dGyhQU6YIb1ubsk7KQ4hSjtjAandnJszJg+a24CQqSj3itO7
UQNPR/SeS+HuuqGlnTs1JKTIdWFkPpgVyPeL7GM7ZZ+0bFpZy5Ln05GcMcjc1Rc0e6HuJZrdkUEF
zT829eTyOfubh/2piXmVJ35vyE1Spr9eFv0rt6XFTDpvSrf13aZ8Lte4oxc/zsmCBCd3YkcuQ4+P
M8a3StUhcwEBnR1thrUkZ82Q4NaDFKltF7NzkXer2K9d8lDVH6xgJc9Z+j6UiemBMJhySd40RJM9
mZ7NmU3sfNNJb0VRHns/W7mflzzNBI6JmK7K/8SHqBfIxqRbhAY7jtDm9pSWaQoler3uz0t1tF8C
1TPXOgSiYkNVbiIraxFgRHdEem9L7aBKGmM2sjtCM9sPARys3zQ4kMux2jutv/M5Unbhu0lrr/j9
YjRGeAC2fFjmDfSYz71SK8ye5l5KyJ8axtTDbtjEA/1YPQdbn6PP7rh5WDIyH26Y1nHzaW1Weg5K
Yvpw+gOEY2E6ZZJa2VzvIm3I2n1s3WUo4YEQ8FN51+Y57yX3+v4vueypSeFsGF4f+YVPb96phn3Y
fKvDQ95r26n5dt3OEuSO7/x7c4WzYWTOGFozYeJoDCF859mm6OG2tKpbv4HkjNGordV806b40PfZ
LlJDyHn+eIpmfh2d/gghcdIRKrD7eYPr1NskKuV7NDLtH5PxvTS/jcEDWi1urB/q9i8KcMj0/dID
nZu0wi7b2hjENOsJqUp09C2UoHLvXo0+NvY2Mr9F3fb6Zi+l1qfmhL0uc7IyiWaP6wfTl2wsd51u
MgdPdXGuwyl/qsj7a1dnRUDCBJpq4tsubMLIsWuoHVG52o7lNi8eJxm6nTUKmMVl8bDT6D3PCinC
+QzCKW/1EDtl+nE+FF15GBR/a5cP9loZYdEUpHQz2TSYMPE+L6o0MKuoJBTICjp/R03apggCeF/D
P5V/nzdvbmcxyGtSfRb7w+FoDw3oejKHZtcYEMq8dPGTbPaupdzXzcppX7o6To3NWdPJvauEceEH
Fsayrs4OXaTIiO3p0Ky1aGNf98E1U0ICFsdTqacKprT+0Rq/J9Iz2fqKjaXgBXMaGZ4KMTRgFWE5
NX3VPMIhirbcxG3ugjfZILG0cf5qNSeWhLSLKRtncnIs+Q1DoBqzZd5j171d37Kl8H+6HMG/o7LT
5TzDiKGHTB1/qMtwoxgHRfmUjuWmHp7Kcnfd4uIGIn6I2g615gumLi4bH4kxqvVD8Kjn+0K+CZNP
cO79d1YErxsBVbdDiZUiQwRP8aX3KZluQ0V9SgJv7RKfv4Rwh86k9bzYWA8BSQi1ARgJJbKpn0MS
uqsYi+sh1jPLZNNCgZZINzqipVw/xq3PoKinKq5hVyu/YeHtwU+AZQI+C8pY4pEeCgAfxfwTYF1T
rV1XbQvjpoM/ULa+d6vouoVQNbcfgf5TWIPeWDhoaj3k9TS/CFKjg91J2iNf90k3hyPjAHepb64N
sMxJiLjBbCzTMnPHFeTn+aGblGpoNY2vCahv15v2jgr9dX9ZCB0zxG4WKIcaHxbdcwtZXSdjpdEf
C6T3wn9Mx2ETJSs16TUbgk/qSShbaYmNqYc+y36PLelesYf99ZUsnK+zlQjfpg9jQ/MLPKGKcqb7
3aS8CbWPClxU/40duOvPd2yC/VeB7B2Obb3b5PITgIg2Ktx1kPTStlEToLrOP2am/3NDKl3GUqt4
Vk8VwKpNW41FDLmd4mw9BWVEsJ15kO/StnR2HjXxm6Af+psBGANcO1p21BlhAAhlWnP5MkBWxy77
wxQE0R5r7Q/GceRwUwVlBuum4yELWEUUIMNhgrg5HWOAvw2nzjq2dDLAIeW1touTQt0Y0jR88fpJ
fov82r93wmJ8H/zE8l7iVtXe9BYOnTyQqAf3suUf7EQx//XCeHq2EpXZUMnuskNRFFkPCszvI3ca
0BE7VF5jdfdOFUvlXqtjJTgovh98qYyu/yJVpabBXJgHb8VoK+FG8j1U0uxG7Y40BrN9H1WRs3Lf
LQUWoFFA/XiZg/cS7rup4BpMFUqmXtZsG+NQkb4W+nEo7wt9l9ofrjvV0rc+taaef2s/asMxUrFm
lT09aUbVmmBjU9y4bmbpjJyaEVyqjifcZ8SMApFe+hJ7H7r2e7naAJv3RgxbUPuAkCNHhZZzXu1J
6lN5RuBoMDK6dfm90LZqetD0pzhARqW4k6IDQCKnfDbNlUf00puSgfHfZufVn5jtG/SxeA9Q4dP+
7aAdytMPCZo0ZrczjG4j60+1tGsgSFhDdl/w75FXzsS9KuGT1hOwzXPDdjk1EsCs1EXP7ruev0/d
sAce5XevbVzfmv64s3kQzKIjAwM3sfHCVXozBfntqFmH61944YY6+ynCHjSVndCX4afovWJCiGxs
JaMAvNz4bpvHN2q+xvezkEixcG6oGUIqWyJZgmd6WainfeomufkxTxCksYvYNVLvsZXyn/QXjvVY
fyx0+9/rC11Ch58aFskSjFSJe0npEEvLpxtPTkh27NRyG0lvHmSzg66kyOLoLppqK7+NA8m7k60k
ZL62qIOf3qjJktvEpkJxPe2eZXWMjlFqI3GpQ0qnMv/vNW9BbAyfO5++/CbSg/I26DvjdpTl5FmO
uJAzP1/Bly65MFkpDR+AXAZimIInRf5UN0E3gHCSus71QLXLdm0QFfQ3VFriXVXFn6jIPBvJYSpj
baMMayIcC5EILAnouxl7BMZDCBHgGidJC+WUhCD9omnBwamtz6ayhllbiETIqM7FH6oNpMRieO2j
wTRKvt7YTxuTngazb21wSIFXXPeTi/H9+XDSzFBU8DjyDCI7P5y10tMRs8fULdW3gQemDq/6tlK2
6XTbya9Q48EOGQRHrRw2CdMMsvaUhDeBf5Q1V+XfXf81l7s7F6x5vUPFxd1iCqmQnESThP/MuPUU
NNuxHTM3Gf44ykNKbCB2BGocbxIpbtqgs7QBgAFaI9R6w+1gvKvq52FtevQyOT03I4QakhatrHPM
pPAe9Prj6MQru3UZzGYLZNsmVD0QHAvJqZGMoZIaWMi1djfKr9m0Bdd/SCb4qW6uf5ilxWizcrgO
pwSS6EL2aJqTx5eBrRRZu+a5yUKavU2arixowRnpiGog0jAC7k0UPbJ8w0LvCzPm+Gogjhoo6Wen
zxhPST46Nfh7RnUSqUPeuoJ5ZNbC9DeNEX5s1I96Gz14yqfBKlxJW50Kvbyy5/EokzYOYj/wzwuB
h26fpldymbp+5iDOqsFNF1rTE4XbDQQwu2KC7mf8NnTpPqkBRBkfr2//Qq/z3L7gTJEvGZ3ZVClN
CWffld2mHCUUZZXgcfJ+VnW4HyWdAS3S+2GtpLbkZbSTuL1mbUjOzXmAyHNgKVNW8014wYbdg5pu
51zFG+6meK3fcxn2WOZvWyJkJOyZCA5CbGlTA4AWIpXhTgvv7DV01+KaGHejdzETk4tlQkj4KDWb
pAEMM20UOWc2Zt+Oj0nznkmHlU+36DontuajdZJ2DZ1et7GFLd6SpMg/ZIUU+Wh6uatb3ybqzaG+
z0EhDZ+uG15YIy8jEGXEB2hHxG6G6thhbel5Bl7tp59JGzXjomR+MLq1VkVYFm3x6sc9qCDyn/M1
Sn2VZlFbII6s1rTPDqp6kAtI3ut20/x5fxOcM5hOrBigSMVssmjGUvXHElv1wVQeJvSo60HZTO3K
/i20g84NCWeu0MbKTAYMteldHDxMxWHQ/lXt3UDN0mo3XXZHC0RWP+f5jV3v2vjl+ve7zBwxr9Na
43aG4FAs3WSGk/jkhpnrGT2AKEbh0Zru5/ak9TGrCxey73htbGPh/J3ZFO5fjTCvpjo2Jz3ZO9Fe
Sb2jpd0azVqDa21xQlBBH82IioHpMw0NTqgdWdS4aePviuFtG71zQ3kf2m/XN/TyyXq2obpQmSDn
GJEVYXGZRQnstqm3k/4+1TpvbneIqps/t8ZFhn4aaQxz3POROTn24yB3DLsovMPzcKcxwhtX9xKF
t7gc9mXbg7BoV27PpUN4alH4eIbRhkgmo/wpKcWhHr5KKQPKtrkPg3QjrWZRi9ZUHpR0P2ZKNuHI
g3qLgrhifc2Qb8fMgq4GuP+Yb1WfYZu1N/PFt4MGQjNsDYQRyTDJ4fluer3ad22rSHQ/XfTAZtax
wFTdSH6woxceUNe/3UW2M1tDGgy8DWnoxfUQhEZWJx7WJOdrnTK4pL9fN3Dh/hgAxAynCPKOpFXq
+XK6vLbQV4LBPwOGSv2yax7r/HM0IquGdkFaH4t+jZdhzaSwg0na8zxT+Ub++J7Q+YNWOoeZMAF7
+bWzDddZmyu/yOWFNQr3ntpOTZdRy9wMw6Ot7jU1J9k+XN/Hi3gl2BDSMm/yp9QKsBEQFz1/7/RQ
jA3bUl85zEsOwUuM6gXFP1xCOMygXOGdDrFTFZ8SLXWrYsUhljfrtwHh7JpxM05pPhsYPvJKV5SX
VW6ytTXMDnISkBpj1KK4wYQd+Ht0PzaTvuZjKybEyYRciah0zNtUB+ZG9z/Lzsp3WN4m0NTq/AZh
uPB8Dd6gmh0qyKwhqjdwNFfVB9X8cN2nLuEBs1PZNPFAiDNHKH5svYHFEDzSrGUVb/0SiptqOzl3
XetGurUxradAqjZlC7FevZXLFY9e3EKGuMBuQcYAn9v5ChU/NmO416WN5T2U6ZNdrzQbFk/Myd8X
HM3vui5C553QNjKEqXW70d7I00OyNom5tg7B20pT841xPv15lWxS5ejJaw3kyzcR32kGRVrz/CXo
YOHwM186TP3AdxogeTUNZsA2fvRYaa423hTGNvIeyz9ubswmadvpgJAIBprgf2ZdNmUns6qYuTZ5
MyqfdKBBpXG87oJLm3dqRnCCNIR4P1QxI6tvFmwpZvfjuoEFLwBPTYcEmXVeCKLWujoUAXIgTLaU
9atCTbLcjvrN4Hy+bmXhtGIFL55bgjBhCCmCFs0g52qSNom+yygSBlVMmyZwr1tZ2CxeAyYs4NRB
6LYKngZDn6W1GdJzkfPqWC9ysEL+c7EKSh6w4oMNN2C8pRp3fiKDmWIXUFjg6tJj3N/F5k7z/vR7
Y4L9mdl+GGx3fqlYnYTmzgeVXvVZ4DL9ICcfdG3l78/+ctZwmP8+pQs0hAzTopV5vgSpk/0w7fPA
bbSfSvWxb277YJ/12yBcMXThV4IhYa98x8PnEGl31Xxi8vQ2tN71ZCdXf/rJESqAHwnwDZgYUk/h
fGhpJiMJ3zPhrf5swm3brTWWF9ZxZsA+37C0iRRzBMXuGtbT5O0ZxCkAEq21mxY+C1VkPrdBXY0x
AMFzYy9VPKOZrZQPiYcIsXpsutxF32FYC8cLTnxqyhTfPoOTa8qAKRis9PzQ1redvXKzLK2GrFnj
wTqPkorhOMkDvW8bjY+if9eLjZ3deTVTBxTr4hUvuzjxfP5TS/PXOzkumWpOtIWxlKMyFmU0H9aI
Pxa2i2c3HwXEBI0rsUTc9H0X67URuCnPjfhVN3dRtdLLWHAxTABqhidxpggSfBi4s2c3HiwFifbD
1jd+AeV69CFHcPR6eFy0wwDs3ILj1rKEs2/bvZNbhRO4krSNNDfyt6b9NK2NKCx8EurP4HaQGlQ1
sO7nn6QNNTU0pzZ0kUVSpE9h+np9FWt/X/jkndpmQarw94t4X6fPTfHz+t+/3KVZOZsS56/32EUE
DoPe0erKB0wQqc3R8ZpHW5/qmyYHH1EOwVpXcNHc3DUHJsOYt/jxCdXD5ERQEpTjzqxzSOv2Iafe
l1YC5eWZpJ7OWA5L40CqYipbJxPiXq0XMzb7pAQ1Ded9Xzy3ar0v+q/Xd3AOVud3DKaQDjLpjoEL
EEv3cWnQA9QxhQCZ8xJn8vDSJ/XdNMbVMe/q0FXH/ptWj8NdHA7fr9u+9A403SFtYVLegghcBFr1
vjZIlc12Qj/jela2q9dw+3PAF1enc3eRCgCmokdx7t9+VJpJZs4UC0a7syRj41jNXVyEXxprdDuK
1RaSj3+xKN6alKcJECzt3GSktWHA9Dpo9PI5sotNs9YLX/pi3J6zNjgz3rJooLPUNPoFgzZKJFQi
FAS2g/NMN16OUHTqN94aZuQyqlLDmYEARCFG+XQhH+zSqHLsElChlz1P9KrKl3btBXr5eJur+cQ6
xnt1uBHE91Oh5m1hjz48gOEXy3Nl2Eq74+Cj4epDHPrcMVxaQlVvoopXH65/sMtDfW5aSBqKZlAQ
0MW0ag03g8Lspclw84fpjwGg50u0hOKRkjT90CgBXJ52sjHjL0FW7Ju1tsWlc5wtRrw2Ki/so7pn
MZMCRhF4BqwDH2pn2KB68tlXEL2r+k3dOysB69JFMDunRPAvAekT75Gir2N50lmblzBsHx2q/LP3
x0Xuef+oHnDnQm1ziVIs/U7qZhulY3bH3nB+MGP61EhjcSTv2F93isUF/TYmEsJ3jhaTq2As0H4Y
8m4iTPj6iuNdvoTPVyT28K3A4ImsYUSX7j1925n3EQzBWartK/W2VnZT8V2V/rm+sEVvP1mY4IVB
NDmj4mHTCdVsWyXRg9GNOg/jXNoxy7c2R7C2j0IATmUvG6wckQ9Zewm857IDr7MyGbFmYr5lTtLK
wImCyfJDPpX9jYyMpufG8ldS10sq9PlTzXTSIC1miOL8I06MMMdk6L3BOgznQUL/r3zI9U3Tbgbt
6CU3RvjJQlfPlzeoQZfGk54wlLFRm5Un7SWORvgV88c9+RVOphVMo/MrBtTVtI0aDBsV3tz4azA8
pei59t7WRPuuWwvPi05zsnoh6Q0q5F2KGrtj9FE1Ec84wjW9Zez/um8uHgjMINtOr54BKmGX66mF
58DDjqRTp9NZh2JCX+XRnfCA8AYz3EVWtmib30KGeN34Zc4FOB80BigW2+YaEl51jPcZo6JiOy7t
W6bWtgmlr37Q3s3cuvHbNYeaL83zzOTUnC7ibQfLLvNRRfAnIb+zfhSDsvW9jV5/KBgrrLJqG+T7
NOtv+mB7fZ1L3/L3Otntcx8yQ7keVR/DGbpGpWbe+GG1t1QwkxAlXje1eKvriEzwuiS/vLjVk7Ye
2izElk07ZtNp08ZuJ3jzk+2I9JtRDLv531e19hgryZHfCpx3hU1o8cyc/gbheqdn12RJz2+QrMj7
RIm2v0vNjEfVlHduJkNh0Uv+dICNarwtQrV6Sofq0PD+WqHw+382A0T6/zapxMepgr4QhRF+iGwC
w2i2XXuMrO9Ss4+NvY94PQPMPZtEsW1YC1+XiTbOplFxhVtvxukI37zUohDmo5wQ6Y+PmlQCeV7T
D190K2DjBu9JfSZgPHcrdXScFM5otjl8h9Uu1v515jH0v8gzmIhA4QNQPC1M4TqJpEGT8qKa8wzj
tjXzY9AynjF+W/Hbpf1i7IIgZNHAv1AQsJIiVOxoTgk7Quzg2Z8zC61wo4EPxmsT9dWD3CdqUg8s
Y/9tKPJ/6tp6KXUP+pdUe/UaXVuJTouhERpEZkGom1F9EEJwl0hcTBWt4bhOd57mfQDHdGymEmE0
BJu88EVv050xpDs/WckYfpXlxFDFI42C8CxSA3RN+LQxjOMaJFJuXDxX5nAIK/1bMsabtPkwKc1W
8YMfyDrMddyOPl5XvDURt1BfqTe1EZOoqRvTebv+heZDK/4kvotNXdfkvyKMfbTqsmxGHDockFjp
XlJtPMB5sPG84TFn4NWL12grlvz71KKQNxWoOozjhMUimkrEwfRtLSdvIXUTY7VrPm/otdUJXq5I
zTSoPbZismmnDzdW8bnoV26gpfvudEHzGTjJJSpDCmrFwchICI6ichP6sEfdegGPn931r7X0KDk1
JThQnjRtAMdh7Nbg7+psh6qYFb57sb9VEZUa/XZTtCthf9kknPKgZIlGmnCbR30RxkhhE2y9EkuR
W8XqzejIm9Z0Hj0Toq70KZamFW7vpbgxK9UziAlZAxR253sqpZUxBgpBUNOB3Fr2Y+iv5UhLn21e
DyMIcw1KRFTkhRzCatxwfZvWWDynY9cD7CNgGNswKaCN8Bu0OWskglYu8yWnRCAGCnYq+LzUhQBU
FSk3qdyhCTA+xdq+QQeo/5tLBHYvrhBH12kNCV9NboY+C40eFcT2qzQ9+sFr6Lya9v66Oy6uBN4Z
la6gzbUo3IaTNYwJNwm+YYcf27b7HFVMpfTTitcvXvggUSz4X6hFX0C0GT/yfHkYSfGcByPYmfFd
n+3H6lC1z7Kxy5WdxhvBvFe6T3+xvhO7QqgKBqUN+mCaw0e2d+LoRis/5Km0sotLIfh0dYKvR344
+eksTxRYeuFWmvVjNnp0Qj1z1SKz9mHRKtsyy1YgF8t2AfnQ3INSQjzZRp+VWk2vHxaf1A1T+66z
zO04SU+elG0yRdqb5s/r+7l0qjnM/2dRBKB5TRp2GoNlrpb7rh09Ou0aNnLxdj81Ibgkjxu9NH1M
2LbHKDInaxf4z37/pTBd2ksqEmZes3Kgl0LkLzC9QjuZMXXhsHlGYdRTZOAmHa1k4w3KQHeI+60G
qimshttGT+/lfry5vpkrVsXNBKUxxEwxsdLhaSqg6n9Wg8+V9Fzrx6p0yzXE1tJZP1mkWLt0NKeN
wZWDqIsY47kLNCYOg784Cac2hPOGiF9u+io29LhGKXFj6MFGpaJdjduxQYBuxdzakoSDN6Z2PJYy
5qzgawK2Oxt2q6oev64RIQUxcfi5+z/jdcS2gBb7TVlzh7otxMDhXlE7/w2pP/N7CHB37+RK9nHI
7fjRGppqcsfKl57o7tIW62O/vw/KJLlrDBvC5uves7D2mfBWRd0PdlOqxecXrJ0xl9nweqUAc+P5
t7U1bOxudQB87qqKi59f5zxYuckdETqP8mSVax01sr4vjXvJLtVnPzXukqHnyVY5h7FT+y3py8MA
b/ImiPJpZZkLEWemqGAQjFFzpmCFcGDmPH1gRGaZGjNb0E9xWVzfyKWIgwkEzBgzNwDHCde5P5Ve
Y/jkZLl55zTHod7ZuZtYb3ogM8VzGHoewyud5qWPR48R3sGZRviCPy8xtbTR8znjlO4T8yCRdzKE
en1dC+HFPLVhnjtIpcgglpqMWF1uoaYY/O2UPnjhK7SUDO23f5FKQOpOC5LRkjnTFHaxrkffbDXe
o6Fyqwe3xfBuhys55eKugWrl6YfnM1Z2vqK01MMgmDBhK7j89z59GJuVxyWETAseP+fJMwkyfWCR
BqOJhmqM4SJnSicsX2dByG+GHHefkY0poAL01PekzpwbL4ykRyuLmtsoVdJdxFDI0cvl4MaPquZN
Hzz5axnl3lFW/GkfSYbPq8LMtUPe+d4e3u32VjanTt9MVja9xSMMZ6Y/JOGmG3S5gGjUrrbpGLUP
TZjI27E2CzesW/WhHi3pqSq9oUEdZ5wOpVL6X9VISR7MtC1evKIe7vUobJ4TqWp5bQYFTHdx6kBH
1Nb+1pfVb/YUQ1ad6bWnogtXNJ/aNgx3etOFj4ZVGfU2NEIImQo6pAzzBxbcgBMiNp8bEzIfNq7/
0BWTf6MYpbL7H9KurElOnVn+IiIACYFe6b1n38d+IcbHx4DYxc6vv4kjvuNuDdEKz32emC4klaRS
VWUmDxDo+G3r0X1UDkWJlHMlr2NC5i8LxKGDjsfartoc2sE0AlkqL/ptxRy5NfOeZ7s2rNo9soz9
gQVZHK7MKSIvYTp5x57VAzgehpzEm4CmY+nTzKTXdmkG+7DnYJIqa7Ou/RaTuO0hzrV20KcF/B/L
jH3XpjGguk7Ht4J18S6bOHvPmig7IvtoPIsk675PgRfc1WVPN4YVkRb9+pSkfoxqKF1DkJWir9BM
rDcy2Rxl7YFdpVlrfbSptP+lRWze924qNoW0YgTMgBykayMv0rcsYX0FPuci/ZkHznAUILZ/FVbX
HYrcmlayH7Mb/Ht7E3keGs9Tl9wExmihsEKigzfY4saOnWotiyku/Qrp3jde2eyhz0MuIIEsSQkA
jpf22yALw3QHILl9KOy6eUgEqbZApfFmJQgZj2j46r+7XWSi1iuRLPagcrzrAY6TPgWj7b0HaMZt
GlSiBPv7fIZD0+IpTLL8scgnVqxFGZWHtqiqbyFlEfcrS/YftBNoHE2tcXKOdpQ27wL9kVsxpeUx
aE3ynLclCQ6Qf43BDGhPD1A7yrdZMjorIzDcB8etgkNj1Y6562hAwk3VVoHlsxx51xUVydjt0roe
HtKyGzt/SHlw3TtGBqSR0e6DuDQs3x2q4geAOtEzwbxEfgWW2qfQcup8nbtd+lwIOjzZoFb7zkuw
yIYpNxtflCJ/zklXfTgpMgrAETHAQaIkqt6KPuUPAQ9r5uclIeA8p9mV1w/hZmqB8U6Lun+2q9GW
fmjI4tfQ9cPGQkHx2WYxAC2ph2KRn9kFWKCzmEdPJAkg/hU7Ue+HCM6f7dE2tkXQksg3CzNFz38w
9K9Ehv0hSDPJ/bxn7Kov7eA2JA02cGE6A3YRmhmjrOyu+j4xv43ofPLtpKL4dMcLMrDxFu5tJvHA
BnWOMxyqIDZwdDCZjFD0m+SRSiO5H8XUFj7EZqpD5bFkmzsN8mXOFElkH5wBWA6R/ERfV/9Surw9
ZF7KUdhGEvAuxxstB0IpWpeykB+hF0S3OA3btSGz8Yeb2dV2omBxIl0+RH7tliDkmMYxvIq7GKEr
H1mwq6jIngYc11tT1Hbnw1B4KHhZbdHokdzQshCPRjBGexYRB9shASeCx6JmExIw6qfj1G3BCZd8
y3ht+HSM2g04K9w9KCfAJMdCp1tLObpI+lk2ekJAoBpu6ehCEpJW/SYWOd0UXeL0u5IxyVdeRp3J
B4y45n4P3rlmbUd1GuFRJlEddkpQtPodSMU2APg3ZOWGbrJhVpI+e5CNR19bPRiQjKeOHFfA20zl
ipt18gs08cBSDkXVvFYFDzYjkeU3lwbNvovSZAsehvobCY1mX0EreSWNttlIV5ZrMk96lBvTG7Va
81dPE8933aR4QGOAex02vL6CTMZ0sOCI4BI3Ip3IxVIpAByBf245JXqMYmOEkFcgwKTwOMVbE7UI
y/1m8zcT9eSJrYzST8Yt1UmLLEZzc7vgTCWAZLJiVqIHqrDmWrJR7yqwwadS11i5GPWcWJi/4CSX
F7alHYKaAkXddvxeWj9nkn1uQvCCICEU/8PT9J42OtD3YghJTQCxOXLlaCCbX+onVqvaFe1gIGhI
5tbH+OB02zaLfegSxdF+iN8C+lNUmrf4UqCCrJ6LTkXkVBBynduM6wjUxXP5ughu49jv2bYpd319
E+gedUth16khZUqh6DTybq4qG/K5le8kPLQ6ucElvzg1MX/CyfyJKpBRPK/a5B6GzAHjMfn70jhD
ggsvOfR4zbTH5xYKNLJRe66/8f6qH3cu33BHU5OeA2r1rQSOfIBIQXrAPrVxW3VWm1Y3l2wn77r3
0mMTJ1CdjKEja68vx/ZLS3JiSu3JkK5bl1mK0QTek0fvoZho6Vp7PyPZwSB6akN5eRFEeTmPYAOM
hCsw0CFEBGXmZK7dQIJlxbi20VkYdQzKFYAGElARZeBgyS0/EcN+hDrfgBdbY3530SRwefSaiVbb
hzw3qYJ67qSQ4YaT175FZuEY6pqhlnwSEgOA66EV2PqkBM66tAbRA16etvyVyOdIvnxhFHPmFSQB
oKBXdbAQBdXBWOM1k/FNVfkNUCage/RyXQfloq/giED3vwfAsSqQ09sCyYsEz1sSHG3j36oDY5Om
xKAzoZwQJuSmIc8OE633xLsYEIm1qZNL1NmY/35yRBSJ7Dzq4cnsFb+qZJMUd0P5+JUV+TNTn17M
IPEpewyjRLhWOW9e8T3IVr3U1Q8WPetkRZSncmzZUcgc2Mmh/kJeRKfJC+umSrmNjAoPpIBiqqps
U0FqsHZerb8m559Ph5MxKOepSGxwypUYQ1MfRfsm+VMSPFxeDs00/b50T1acBzm6wSVM2PQ9SiG8
Ib9wJ8yiD+hMRb4OIdi5S41mm4xmhhpVZh1jyAjixjb/Wq5lnieEbYDhgc+Vq2V60zPsijfY5WOG
Zpb+3jMeWucmRAM705yKS/HAqSVlE1aIm6McAKXVaO5otA+l51P2AArg4u+7YOcxMWj3zZyuSPmc
z5ttlUGVC1jqrLVHbye67fqvrD0wUejDR+4VfebnJuQA4SIrQKG9KW8cXvhN9pW9/seAo4whzZuC
edF8uncveb9l0VUR7JgOtrS4E9FBBYA0eq8xXefDcM04r+p2zsG5uz7cGlXiC91FvXQbgnEUOAyU
gcCyq8SBRTkBDtujthYBUp6F24SNPli6LLG5vB2Xinjs1JDiYJBoljRrZkN1U14jqZQccyQ1Nm5T
1/dAfAYr2YE6tmPs+2Ba9ZpNzjZlMVmBZ1gXcS85O+7l336I6rGtBCdpQ6ZisrF13WRr2gPg9I+h
edVAUmywNFnHpWPo1JRS08hLu0JeBabmht6YPPQQ57g8s8sWQF41o8GAcFPOIZKCqFzMqdOm3pXF
Lek0m2nRQ5DB/9/vK/cBz8HSJQf8fpX/FK1YhzmyJdzdkFhHKv2b3kaNgfG0A+gIoSN6/hVnhCOi
pgUOs5XXMQjVOXj8GFsnBLMiclbN5KLVy/XtELo0SXGNhuXbEbm/qW6RGet8ASpgAh6iuOf71rpt
A47El2Yult6Hpx+oODHQae3UznPRGm8eu4/YMYs2UQGF0GNV7omu+WJx6k/mQzkAkHN0OOiAUFlE
QayOG5+VI6CF+xAJostOtHTUnA5MCV5yLgAdGTEwgYZJ8tIYt6apOQEW/XSmXUdfAuoWqp/2Ru6A
EQINF8K+jhIL4beu+ru4rf9YUOH3cZ7yAj0d6BOAZkFaP9fuNk/f0/rayHTt2JrBcGVbB5zJvrIx
mCgu94WIr6Gntf/Kkvw3X+oLvSb2OIgAo+Gs3RWkR14t91M31SyLbtIUl666RFIrwMqPgBCDFMPN
Qa6VrGn31It0/f8bkuLPYwkeRdB44dps6JoVLxkDttvTzNvyHv0zb8p5GJhW7PIa8xaKvYkmUFnf
jP1NxRBAQb/H2nGyvTyq5auNA0wO+nOwL6jd1qUYk57SFtdJfB1nx2C4S9F7bFtvkBNtQeRDfWqt
UAn28VL8yr6dO7OQeyeA7ykzmg9Tgvw0TEf1MW+jlYlEf6TTUpl/5NOxfGJEmdGO5qPB5p3LvZ1w
dzKr0ZKvKZ0tbqgTG8otU+Xx5EwObAzgm8lnUoNW43w6C0pQGPZlGRsGLGAu/cAoVp2uqXbR81D4
A7zL/S2/cB6vFVCIYUWGrqvcE88CR6qfZdBtA5MrW7mgQALTzfiIyskHur8OX/DBWVUSaFrItwNP
e267SvpaeM2AAqoTPmQeAbjnua8r5LLL6652V/lgPsjhx9S8oi9+Q42/JuzESwXUughUZ9Sw+ylP
YEBDSFoYeyasBBzS7mjuaWc4UKkvk2vPK6yXyyNeckpMNUR0AXAw0Y99PuAh7q2ZChVOGflWAl75
/G4KR832WjocT40o1yJsD3FJYSQi/8QuCjr71CnxlHyu29fLw5l/Sd1jp5aUPTYM1Rh2LcLjcgDz
HygfATBa2SgSkebbZUu6iVN2Gm4SlqIQg3iRf4Th3k2eXHdz2cTSRpgR8OCKBEcIXjDna2PbVVXH
PVrL8uDDjaGdg/pziYqk6ff8gxjbKvxx2eDymP4zqDZDeWmLbuIaBu2CbNiAfgVI8mYogl42s7xI
f8zY5+MqC8eSdj4vUrJl+YbSdZ4+EfqFg+pk9tRHvwNBeLC2wwqR75nYdaUm07x0EJ7+/vz3k8yI
C6D6ABEjPEkGiKNB+FXobqXF9Z9vQ3BTAPKqPo87UaeghLPQp+w+yWZcieFVmhTFRNRBD/GIMpEO
LLy4UdHvCkgDIPhA2J6PKWwKFzkrWOTWdRwAjyK2edj7fWshbt5e9oLF+TuxpXiBDQptx5GYvwgQ
UIOhZ15zFnxmXpwP0xMLyjso98acygEWKnRkimMpn4rwUdJVXu1aFIgRO4ujFW7Bbw1c1yrPNS/K
xYDGdX5TpaOH5VNAE/QZs9oAHmhEVi/8zO3GFxobKDhL4RUARwc5Sn9D9Zi6LLtjAEEVq7kH4cYC
vg/MtDSUmjlf3OCAawCpAKKbT8TXrh32VR0QfFH3JOxN3R8brjm0dCbmzX+yLUjGxypOKbqZhXub
tOBTy8VtLnUcv4t742QkykGP07fz4glm6i5trhy3LxCMWEcxxGxdO+Lo8RQS4iK8olWhe+Ut7pIT
28q53Ddt7HTlbJsU4FbayuSpiHbgxQH85Qt75I8llchWiLrzQglLUeP4kpp+o1Nn1yyXuuNdUriu
LGAhpQhHy62Nhh+aaUoTi1v9ZBjKVueDVaJ9BW7XWa+uBxtPl6dpcUE8AtYm4KPQPTgP8sTnciEg
f1OhFhUjO2Q6oMpei/TGCO5RBLts6XdxXA0wENninYCDBbADZShJaomUzEAO0AP4Abnqul9pAArE
WwPCUE2x6cnezb6NwU3p3KMkd9n60jgRGwL5RCGLA7jF+TgDZuQCgriYR1F/yAi95cN3NJfdDc4z
SWrNRl7aYUCfAtMEbAL9pPBWFHgmeXOjn01N8P1cZeLHQDzfKVZRftUl67r59/LoFg2C+gWADvBz
OirzjwEhULsMGqRpvOJqrL/VYKvwhtvI6yFhHz5P2biGULRmSpf8H5eoB1n1WYFaLUm7ePa5uQUY
SULBYAfphu5q1PJALRoB9RfaLdDDDNrh83Xj3tAitYi3tKT1tg6mQxWZuzpkmhVbbCgBeTLkkADK
Qx5Tub5lb8+0f/PrIU5vRnk3gS82kvUtWNU26HXdRlV0DxHTx1HUK55+XF6+pU0OuDL4pwAG8pAU
Ph8k41POKo4gv4ISojFcd8XPywYWZxEMuChGoBKMPOq5gcSm1WASXKduMO3myl1pmNsw9DQeMV9Q
n3b4iRnlAjMJNEjdOS6BCq/f2ujSzbateKJfAD7PWuT/DUfZzFZhgYsWfaCrADFdjD6cJPuoLOD3
dDWpxX11Ykh5qcRewNoSBDqrwga9PP+gaONMnxp617rrvIj3tfeFkp6HNi6GwwNldZVKr+xbbsoK
yfowOY7Tu8n2lvxCdRWqxCjZI8BybPXaMgiYdISBhA0XYuUOIKnAFalLhC559KkR5axnyQQuohxG
Mubdm6x94PnjZZfWWVAOBkLyrICYHPYMpHOs4c5JNUuxGIOidufMCDYI06s1vMQc47CX2JW192YW
wApdjfaT0b6I6AGky9GNcYNk2vSVF96JVfXlEiH2TJ35wd8nE9pjXhvp+qW31rLiz66r7tVTO8qB
F0qzH0ARlaysiuW72B4fuuFNTvyeTf9kwPP5bvLj8ootHUKnFlWfyBNSJAU2U+IAmDBLDLSPyV+L
GOLhcmpEcYvMru1QBhhWx3dgkfUhywsOUqKjpFw66U7NzN55EjYVbt2TwYWZEi+wdBj9jP1o+n1p
aoAWi515p4aUk5uOVuraMzYPYq2rcPyYAizYTVA+QngPgk0goXdsBFRfKOkB5gsCPiSVgRRXMwBc
hKK25+sw7cxjk7u3nZbcf15uxQFhgs+Em6Ci+qSdEjhFP6D/Hibc6raan8nl5MdR62eCAClTIVlz
dEm+7p33IXy3Sx2TwsISoqLIPAYECyCqKokD61ori21cIiYYgfpiJ9ClYX53dATZC15/Zka5EwH+
DWniwkzToAm8Ge4aWv1qcnN9eXMtbOczM8qV2LRT1cUzljKtxQ2UWADL9pOHweU3sgh89KJorvqF
m9HFOxhVNCBvP9fShGWYlahx1QtWvVK72ETtrygA7rx/gkuhp/gHj/vdF8Z4YlO5jQ1q9E7V2POR
tZbTk0wefJ9Af1s0mpL54prhnYC4loGVUCUHLGuZhfFsqB/B1OlF227KjtUUanhEdGaU8ZBBhm5v
wszQ7Cp2L+ptGu0vT9m87J82GfTt8PSB6CMipvNzqgkqaIyheX7V9ejVjzdcIosDkE7mN1+o0UC+
Cj0ioGWemSiVC4WDHBhBGUwNUb9u2Z5APjvV5Q8WpwyNIvg1CP2Cwul8PHVGAJNwPGRhAKUDe8eI
Hk0n1Nz8S3vJMtFqi1Ac06ZCE8NwsI2wNYACFdYuiJAKFxSkdXRc844D9DIgkRgXmpVaGpkFiCDI
ExH6fYLUiZ5FwMyA/zJqILHEZVatXd7125hMmuEtHXynlpQTaZpcBmAChhdxCoQyvc47fgjBPYib
5nDZ/ZYGZaPejsZNsI18egiD6iRIeYKkaDlAHtYEm5xgm1FyTT55yctthnforFuFV5zi5ZXb8rSI
kYnhSQ4FjB30IyPvirn+KLaXB7Q0d6eWlHsfknMTEN4YUG5swezhM/dHxzcdebpsZiG4BWfonwHN
83oSXliGbYb4K8w4053b811RlJoDfHkkM1nnLGv+iWM/zVLIfxEklrL81wiIOH9z202vk+1adADQ
Rf3PinLExYlFqmjOmrblfdEeRlCSDJpbYckEmGyQ2AG6eaY5P5+rOMt428/g92a8HZxXAxS1Zq2Z
LJ0N5diRQy9x18GGR7c0fO8tMJjptOSWTh3UTjkI9aGxBRz/+TiG1E5AJYbbAOjFH2UWXXcEqkdE
bFMwkDqV53vgj/Uv+9nSLT7jCea8GJrB1RjIKaTomxDjirsSINtbgQO7ygofRLwrVm6AwIT+7WWT
S3v11KSyXF1pp2FpYq9WmXuLvo+V3Wf/dKW1ybi37dxMc6zqRqisHJXoTAsYZnUsymLV0OEjKI36
kHb1e9GZ30weFpsg5rcZ+sE0k7u8oH8mV/F9iPUlQ1picifXGqDGhcQVKFm6NbQfPoYi+GYW1g1E
ADRtDEv7GjlH0BojD4ibUrmGIcdij6Uxn4X9FZ4NZEj8KV7J4NflZVxKmKGPChI6gKUACK72fVAA
GQeg23F+2OzGTNhqTNkaipq7yhBXWfKt8bKDAxyiE4770Gn/uWx+0YvmRBYyqKA0UNmAWdd1ElTI
CN6Lf5okg+PEWzvscKV9ZIbQLOTilJ4YUw594phxAFYwJGXArVey12RKDryGhIvxlagaP/ffsJQz
wAESTzCJYY0RANWmd+XmLuJCaFwPxZ1ozLWMGt+btK2xuhHOfz+5b3J8EmjyYDcS5d5O5Uo4re8A
1QGurJthHFdol7sPO9DBCHMftM1TVrI7N+4byECnuyppfUvLVLm4xMwEedCMYgcV0/k3AU2byr6d
tw8y12m05eBNp2tQHfg6krjFjXpiSRl970qwYEQYPR2+U+Jn6T5FMcQS6yDMofyhcd3Fu+TEmnIi
FSMYCMg8rhgMJub4HiBPakGE8PIG0VlRDp+oTxzDSWdPctCPugHy00c0pjGyeLieDGX++4nbkMZp
I2ucl6ht3glvrqOWrbvgFWi4DWXxJo4+cvTqXh7ZUm16Vhv5n2OoSgqii0RVzlYHJ92SOD6AsXJl
dfmmc5s9omeUV8QapBiPXUe2kVFuvPDDNML7NDpc/hLNHKsSwU1lsABovzkNba9pZIMbM96Vhk5m
ZykYhKoDHgYgDARjsnKiu2ldOjzBmyd0HSjJsz0A67uvjOSPCft8IdHxHIP6Hidc3YVH4UZoJo1e
g2nSmFk8Zk5GQs7NFKQpvGbESOgYHmRd3ljdo5V7aANhGs9cKjaiBw7ymxQQDHQBKZNGeVMbJOKI
CsFJB0W3yYHUuu+QV5e+D9O2De6c3s9pB/KHTa1DnGqtK/MZIVStqcRAbeSWCvrAomPkrfryChy/
afsDiGzsR9CwdzbarPrN5cVcPM5Ohq7Mcu32VSvnN3IRg6FMrCa2C+N2HWYvOYd4+OqytaUM5dlM
K7djGEZllOGVt4qmW6fblGhzdbrdFEvEVY/EeEzt9SA0VfFFR5o7HOcNQT5hGw2e9iYvYLMMokMu
O5Cw15vcM3Ythnh5fIvX0EzoBYA/RbZScaRudLIxsPFadiKIYiJONVq6S/HCmOg7ri3NkbI0sLk/
nUNeB3w+ahlyLELqGLRAwE/c2pdJ+rOpeLeyQxb7k+28XB7bUokDNU8T0ApouduQVTjfkGHBvdp0
YA6danRXJ+V1U1fF2mnC4QBCJLZrGfmniavaH7y2WJMBHP5lMD1lrNRxwi8dpjjU0R5A8TWf+GDt
rCEDoqx0JVJ+pG21opV7k2pfWQvuisrX/ByFNMGsp63cWY0IO9sjHZKI8aOXf5TdQwG23hEiOQzV
+U1tQJLL1fjQ51WFTaTG0B5LINGill8Nz47iIoBNka2s+in2JDiCD0Wvo7vS2Zn/fnIfu3YroCqJ
lProrpr2acy3UMiW9O2y1+iszDvmxEopetDpexiNk3Z+5AG0ZT1RE5Xx58t2PnvEPGtwTzS5mtxV
nbOKIygdNPNo0qe+e8jNu0rH2/95c5+bUM6uyCknzmcTg/sjdA+WXIcF2hl+TboqwOc7HJgT04bW
228lM7X9pAFhiTHOvcJD+RBK/mh6rSZnvWgBCjMUebZZH0Xxa2KJKIgDJORbuWrEGyV/feTObJ6Q
QwQ/3iyGoqx6G5VjPfxOvrsvNdmSoPCT4C4HJOjyqi9516kdJXC1hxw9eD1SXyxbh2nqhy4IlVAM
oprxLM0XSk8o/iBxBNY05VxvGwRuJUNmSvI7u/g37W3dxbjgXA7OVYTzLjIrrir/LYGEyMcc4WHr
lBDIfjah+Bm52Uz+4svihvNflImHhrTbRDyYXb1HgeO5tcnatCTYtAqcEZXuWbD4TQxEqQRn/iwS
dr53ZQuVM0D5EbKy9CqY2isZWztSOdsRvj9OuurlkjloicD1kQOE28xb/OSoKApwPPQuFlPWU/lt
dAMQxWQTxEVXRZpCjF2MFgWvSQv9xhxiyaFPaef60+D2xxAiIRveTqnnAxFa5JBo8GZGLdHVLwGS
SPdO0VGdSNvS96JOwiAyS9EaoXbDBVMXII+M6RnxnvCDxFwb03D04uJ6MJqfedzqfGSG6Z7XZwik
56BAbFO4Igqu5xM0Qjp3CL05UDQkZBJqc92T9hrYrrU7jWtZcaRxMuBu+x1aGXWrM//4J+PwBQrO
j5mhUDEO5E5ttBNCm6Hja9mbe8PkW9dEJ63jbI2WvExxj5AH7bT2c1eGmkTVwgac1eMhVjYreqIt
6XzoOc6aKQsQwznhjz7yfBscVn99lKCR63fhATQYAImeW0i7cKhIFyBrG2xodKisqwEESfn7ZSsL
19SZFWVLDXlkgX4Rs9i5BzkAYlvdcW9z2cbCg4LAyEyVg32EdJcyWbWc4knWqA7lzrBNADbww5Bb
K7exxl3DkwRKDH2yTgsQcQ+iGW7RaYbkjdU7xzprH7pmGjVftLRT4LoOeAHnhLVaIyNx0FM0AIIa
1f6FSoKfebeBady3vEetYlhrhr/kqXBR8HjiRWfDZc5XknQ1ytrzk6a0AoilZPU1B9HXJqqK6lsX
M7FFpHDXhJN7C8LrG+EZLkQhEo3D/p5kdb9gASBzamG/okfr/CsCx4uGLgAhxVCyvgFEOCPmKmQZ
fTY4KHKapJUgeR+SPLpCDxecLhYJypQWQOYH1xXyeSAJiKoaw6UfXheSNfhspxZXW5YczWrMo00y
4Zf8umH1c8Fja10G5cx2ljfjJpxY9mKzxpl5bKxns6HGryqvqx0Xhv3qBEG1T5sxW4uITtdRTDNU
QoIg8kPwot23oRx0jUqfn5lYewRmCNcR1zBVxiAZ8PC2uzxdeTbwXrZ7nzv/NCgjJJYEOyfZDrom
xoWUMyyCIGC+TOa6vDL/omO0b128Vtpxw70HEq7z9i13n6PuA4J3MXIw7IZq5RuX9jcuA1RmQdEO
ukxl6/WpPTqQkUhXfQRyVWtWdknumKSaZoCFuAd3DuSwkM/GRle7afsUfHnxgE7otOWgcjvE5Xfh
vTN3e3krLe1bNLtA15rNJ4qas+oLSVpge9IV9fqNPaQHxpN1VFM/Jd/CgWrut8W5O7Fmn++YqbM7
ISSsNRMIxG17k7r31aCZuWUjoMVHM/Lcj6IskB0lQ+hyaA8OWf9PP7Dh3nO7l0I0habMvOyAkM5A
eQ7VWUCLzocj0MIj+/l1XgQ9ek5/1CM6a64m7ocDKoMb2z12QKaWOproOXRXzx3KCTYbtIyA4FRC
e482bsAyzCJrXqb2aSiPoQD5gJ8YL6bcW7q3ykJWAEgAtOnP0gcA36g4+RYCfhm66OAjzQtw6wNZ
mck6iDdN4rvinaSrEFbZrVfuLvvmUkRwalcJ/YUNSsHewzi9utnF7rDvRx0ubMn95zcSJhN1q0+5
VNn0jZ2C6HSGZpf1oer3Y5XNfcMFmzTRx5JbnppSfD8pQnS9IQJeeSHUp0K295zUN7P0Cxv61Ixy
NYZirCYZwUwAUHE53A/JO8+KVTD+jMCeeXmBlo589BJBtIfjzKdqn/qc7a/zvsFOA1SDP3LBfe48
yOCphcA00yX67SV/YDjsoXZEQGOmnvdWZXSVJHPQgz7OxvJ5+WRPWLmNUT3UwSuw4Aa9acOPsVhl
3p4kv+ryNnJLVG52Xndl0p/SqPysfEqnfc7Wca7j4FlyptPvU/yVVTVJnBDxACijhel341a6D6T+
0cSayON3T7Z6AuDGA3sNXqu4hZSDh0ivtiIHMyHtCG1cu3RENWMmj/Wb5KFi4zqyiJ80+SYtcPmm
30sCOqBVWv3jkGMyvOYeKEeHlckehlBzwi9Gpqefprh5a5cEZV5MQpVdgY0Kk79BakiKNeHPItsy
se6SfQENtjBb538PwSLAW8I8+qXAtaS+IaoKSQ9koiAaDK5z5E79gK56nWTe0vF7amS+uU8esUld
8hwAQwQA1rem8Z1m52ZbEj33zj4L7mxdg8RSIHBqbva6E3NVNTphPMIcc8TKYz4ltwPAclz3Olry
Xjz1TSgDIPOLCu+5nXY0HGYVOG1J0gFxeJDTYwRiOmp9pDrWjYVzA9fl7z5idLchp3duCsBYkcUU
pmLxxEIJOCf4iIu7EFyLZAVA2OVTamG9zqwp69ULO0yNAdaglzJV4HwEPj+OqM9sP6PfwbOLlhfN
wbhw1p+ZVNZMAIicOx1M2pJszKZd98WNqXOMhQU7M6IcN1MvRCDnYCrsM79Kjyg4Ylp9MK13lSak
shdXDPsJmFmk+lBkOV+xLBc0peM8h+lTPBz6+LbJCUB6ayfc0Pw5FnQVdT/r/GfMroNp7xK57inz
ibn1QEUeH5pwK4N0bbUbIKtWQ9qCaXOLiCKBOl501/O/vwRRLfnzucrU4HxsczvG70v0KHA0L1ly
51Y/esPbuD8ve9cCr+istPDHlhKNSQ8YnWmOUoLqR+Gsa+MtRjqUN34SHcxxI+NtSa65tbGL+wbs
TGO+quxH7rynWbQrdVfQ0vF78jUQkT5fKCiXBb1p4ms4phmF1RAisCsnMf26O4CY3A/691YOO8e5
z7N1P3yh4gDzgM0xgpcZcO/n5kFeTephDk2D6n7gz/aEFpHiOESaC3Bxf/0xo4J5jSkweB3DTF6/
x7Jfh+U+r/KvbOITI8qB6FAjGtDWhKk0vtfgxW7jDdMRBS+dTXNf1oyrcMFApewrqx36NJnL0hH7
kQaHKYVQ5EG6IJtNroribXi97KxL8wZcL+T+kDRCK7OyPGZjor83HLHvxo3h7R3vafrCFTxDh/9n
Ql2a0u4h117ChKxu0vBbxTZGrtndy6OAajnwrUg2qbkm0MdPDTF6XB/TfqRvpriWOjTZoglUTpiJ
NCGQpsq6RJ1tycnFKLrhCV3QY3KNquvltViqPIKH748N5ZAaHWhdQGYE/iXfp+8UOfd6ZTj/2vH3
tntIcS06baaxuTwsvHOAicILUk0bVmXT0gKNVCtHHsLwV4zkEfm4PKylmwLlpv9MKLdtYJlehlQ8
WFqDTW/sEYQ7a5HfTnxj15r3t240yiLxMUwj2sIUh+x6aO37+Dvaoy8PZ/4NJdLGIv0ZjrJISTv2
tWXCRhWPfpz61H0dvczn1hXRFYjmmblkStmcllvJwCphqi/+sYxjWv8qBzwUd5cHtPSaR77Msuf+
aATJ6qNtEj2UUKD9tBoR3aFnEpItlh+03ZVbsVVgS7zkylvXI7vRCW4iN3yIKg3idOnQO/0CxUVK
dMGCjAFfQLxDN/7LumeboER9BAlP4W1jUzfi+aBWJhbIMscGKRng3GAvPb+UOj5FQ285yBNKyKhE
fhq/uMUmDY4DnfyBvxGkkBu8Hf/+/gD+AF3zwOBD4UcF1iayqQLQiP4+pjxvnTW7bthcXsyFmQSw
ZtaRgqIVB4nC+cjKzC2HKoYgGaviVeNtmbmLiI/qm+/EawRaQpfyWvDRU4O/z7STxwizoS9RDgGW
jgo/FSV6iQ9Tey2Ipha1sLXP7Ch3b2cCjE4zjmQJxNc9Fwnswa+/cMGfGVGeqm7ZOnmOsHQVAQzF
gxXhb72Ok3nh/AB9ANKQc3sJPGH++8mEJcyYMpKwdIWy6HVdtFCvEldNH2+KGb/ZCc28LZy+Z+aU
4wqMONDnMOFzqf0zqWI/ti0/NTbQPfcwlzpUqM6a4n7SaREJ5LBms7UUH+jE9KncD8nasR+S9tdl
X//sEhTFOxw8CC3xCGHK0EwzYHnrQpPCrStkLyBi2Pl5sb1s5LN/wwjq4BChRk0c3A/ny+VMGSqg
Q4j6K6rRtF1XRozX6aNrHC7b+bxxYYegjQzFXoRL6ntKTGFhljHsWNavBMy1EDOr3mxI/nVgb3L7
VeRoIubPfnhuUFmq1OwLC3LAGFiwkfm+48e6+QYxK61M20JY83+cXddu5Lqy/SIByqJe1eo0znHs
eREmWVSOVPr6u+iDu62miSbGwMbBAQZwdVHFIlm1aq21JTCFny4h8CL1WPawtNiuhVtzFCU7r4/i
K8NK013iQw6jLtrqj03d+J4ahO5d5meP59dX6i50dLl0BSoaYpMmav3WKvQEcM/mqgPkODfviPc6
OWHTKnac9EuuLPGIWm3wwkn1tvRgKRvr0McNrnEh8zUB5Xmg4/fBvrN7xbVHGqMri0JKIXaEKXAL
FkHCXY3bxfQAaL2J6i90WfEl0V9DbxOvORycp67ZEy2hpwtDurdJ3I1jdMEwgJ1ND1r2Ftn3evI4
+dfAxX/l2/1n1hYCCMq6aeyW3D8D3ENg+NJuXX9b+lt9VJQ1pCnlw0ER8GDELWgHKljS7K2TX43L
rTG/nHdGvh1WNoRDxtC02mOUAkrNeSmqbYGOUL90kJpLgIt9GtJAm4+DiidA5Zlw5dETTx9mA54N
5hJqABZO049oUXHcqazwgv0q9iO/LJyaB0hiXdD0gUHPPFPpgkqjHWkSJE0EdUlbiPa6Lapo8WGj
cYJySQMCyCnIASiqXee/lDRlrAwJ50vml31k8I08oaZua7/j5sq3tksbNCrVKEnKcA1QrVieaQDY
KoKutIjl/uLFuBiOW6e8GZKw9x6G6hq4hawKveLfoxzqPYDQOugYoGEgrGBKrXggWYJiSXrpGbe5
81L8+y0H7ZiVCWHtEnBupuOMon9W3vbmbTs8NdVmmW9M9u/HGPo+SEg4odG2Foc7G4a+hzcAZkKi
21x/SJsNIRsbx0w6H86Hg2zjnpgSlg3AM+LVLpaN5G+99uJCBHtT1XPQsSujeTbSqzhiiheDJNZP
TArLmGu2DaJeeIcK9Wi8LPq+9S9LVfuY/5XT5xDvnX2soZDWhznrlpnAMd/4Mw8/oXsX+fcNvc+T
Q2QqYk/qEajPeKmGt2XEPMTGjkLzD61j1B4HYDGSDiKGlxZTfC1JJoLQwIcdIRNl42BaWQ878XJj
OmFUPw4qzBX/E+KyYdGwh9AHAfhIiIeyJ7QyIwDSIxNQTP3NUlXO5AZAbAbeNtTnxMecRfAu9hYM
90ItDJLy5sPiVIpRf6kJFMx4sxuQRhFemFHDGeE036d/qvrexSzM+V0j+968Ivf/BoTTjvaGOS1l
gQJTcacjU5vZjZffU5UWsOxzr80IYdWmzYBzG37Q7riUz14TpJEioiTHAVeY+s8TIaJo3MV0yuAJ
qZ615NWHkDqkNrM5C3IVF6H0q0COmxCLS3+Iitwks0ej09Gyd5JLu683XdEoPovKguBMhqtbVXGg
CtSNLFRAapVWnPSDrFzg/766CbR9jbaAD/CXRp8S+9GaQeQ7Kr6I1AYwPXyEC30EsXAVR0vZZBOA
V9V0o2khqS6t4u18+MpOZrSO/zPBw3vlRt7GXWbXMFHP15BUZX5oAzZZXzUapJIbSLKqpolkudgk
wNqiHYq6uFiQBaYNWkEWegx03jVuF5rQHM7nUHMvkZ8bMN2e908a1Ctzgn89xDvAMANzpL0cjUPi
PXtWOLeHWoUlln+rD7+EZDkOBPRDCwyx6Yeb7htUZm3FM0jqC3r9fBCLg0+EY4w0foFREfT4rPpx
rJ8SerRjIF4f0vQLdw7zw5AoTtiwkRVFg8Svz4eheMQdPq83AxCYrmIEQbpoK0NC8SE2CfC7gLZu
XPpdy6sAU5jQA1SEgDRD+yj/g4MFsydixOmAyqdgd0CIW4GNrlZLQp1hQldxm5ZmnJUZIdKMPk0N
GsOMqd9p2kujhecjWXo9A/AZn5izn+Nqe7pVq9RNy4hjj5oFqnAavSBpFlqJeTDoeKGP11NZAp5m
lk1Q+p2iKSBbQwuXAM5Ayv8TbPdgZraWEqE3kZsqywMnPYwacK/H8z7K4gFAJ34GoTpIRMJB2g/W
0hHEQ2XszejvMN/MnqoGKsEwogzzYUTkFwTvPgPzBoywegOMWmiSq8h7tb2972wMACbK+9TfdyqF
RVl4rK2KoT5bQEVwq115kUCHs/73oTS45SEsEOkglBNrF605LPVSIzz6SXPZxvbSbm9hcLPZNF7m
ghqU6X6hiEnp9/qwKRYuAJDoMsJtNtXPwoNI9Stju/MhIQ/7lQ1h4ZpxAIXXAhuGe6SdEYytA3DV
bd7fLqhYdlFYaVvd3J63KjsWLby+QfyHKQwghU/32mQtBvoPMBr1UF4JABVOB9DzaQ30ZXqyd0bT
DOuuTq60PkJhcS6M/fkfIMv1XL2BU/rgKSFiy/NcIxbL8QNsXCxya9tg00V+Hmj5s1kqrhnSzc07
RSgzo9Ss86+8ugPohcUG32d4nbdJuKTlFoLXTQBxYtyaHNUkqDRkVsaENLlUZR5NDXp+en0722E/
PmVEETLStfO57iAAw5xP7NQfLaZeXuYjIqYpQc2hBR75iWcmQK6Y2KOO4niRhsqHNVHxqnGbHiAz
ODQn9gMlr0v7EvvLXVHqF3pJcHJiNMVWoXil2WRl1Dx1MY8bzYwNuFgAGcqvUMMXapKYksNQNEZb
cFcTK4VFUUM3ncItO32zFi1YxsByAr98clRjFPLP9WFJ8AXtm4l2PCKYjlmdLnD9jZXcDQP6e69f
2FQYYEejw8EhKr43IeUWW707oQ4AeJDXX0PpfiCPQJAPkUohVhbm7/hxtNINzsh2+oHcjMyJVeAD
LWAEyOpx2zC8Dc3n8w7Jdi7of7j+MMYyUF47tVLpTgl6zRnvKO9nar1NwAE30U3nKh7Rsi+EMTUM
GGDQCaSAQgpmHRvjlmLdYu2SxUfdvM7HC7O6Y66iTy49m9eWhFjQAaRgtOdfyKj3S+tfpD1wZVZp
gVipZqExYEyjavYmRjamrvtTOy9fWFB4CJQNqhKfJJ1ZS5al9/mCgtXW1+wwbrY9Mkf8dt6ONDxW
dvgraZVyiabl6CfrWFFykToXdrrTOsXZLMtL9ocJS2gqZJMLEeQErkzD99lHUXc6pKDpja23Gf0p
c77WVVqp0mgExMYBfshFm08IE4/M5mhEcKpAr8ueN67xRkG7byaKm7Y0HFHYJQBmAuXgCHaKOWFm
6iBIsuWAJmydPGrjtqtvHFXdUOoQf6TCH1yqxByYs7ir4tRENOba0W3fiD/89nOw67WNYoepLAlx
3+ZRMkctLI3mHVjg7OK7xQXD4mx7Pu7e8W5iTQ+av/+5JFxs8BIG4jUy4FJDrpahCiy33Qxl+lR3
9n2bsctEr8Ff+mjWz2VCbzH/FmjJsh3Jq4332Vy328VNNl6THu1BxSakWgR+6K02BcudxrUb/Daw
23b+travdBq22v35JZAVIFAOhlQfbnY4CYToiRt/NI0B2Bgy/cjZ2zBslvSoN9/mejP+OW9KdkqD
IA408LhaOURse9hzaowEFHibbLqpjBtQIATnDUhXbGVAWLHM0uo5a2CgcfMwtS7nPswbazd8pfq4
dkQ4zTyzGgqXwY6T/EiKJXCMOyP7dd4X6a5e+cJ9XX19jP4DpsltzKwI0uxlquNNZlDMxt8TVQtb
um4YZrShqkEggi2cm2M84AU4w1Zbg8byZeoCHTIlqpakNNJWVoQkD/GMEUVvZGCKreOm2z4KgMJi
+i2JdjZ5PL980nS/Msb/fbV8epyPlsFBbol+FQH03QF3vvONRxpvuvbQJIqrlGIFxUd06WkARc/v
B+ULq/ZTDRjWY6zi9JYek7ivcdDeOy3OqVNGXUEEqlrwaNbIfjFAQez2V1HvHc+vnXSfrswIKcFJ
0IeIwCm2oVC/TiDCbX4/b0D6iAWN/H+OCPm9sawis0HlsFnMN5vpQdMeRv/Ztu/N5jsFYgnqU6RS
5XrpjloZFXL9RAdo2mcw6tTI7agL4X4YZgkNcDkOLe8PlKh2tLxnLm6o/uuU0I3Gvld6+ThgVLpJ
K5A+j0/nF0IaNqufJCQsjemxU8f4SUM64ln2UNeYibhvtf15M7IPiok54M84+wGYJU7jpqj7Yqh6
F7UQM0zAbFQsi+IOInNkZcERPqgfZ25bJAQWhu+THk7eneG9gFDtvB8qK8IXjFIsltV4yIn53wkE
EXEW9NOP3n87b0a2zdAbc/hQB4Z7xcKyO1ZdOjVwpkB9A60Yx94tkCA4b4SvuXjzWBkRi8rErHVq
tjDSYGSniB/8JvTTOxBBdelFV6VhPag4i2X5d21R2Na6GfuYXYdFtwFn8YaZ2AFmMJeX45+sVLW0
FGvoCQFBfDaY8whjWvWYsXAanixFyjWk0eBzeBcaGsBxCtHQ95rdzgw1IaftHj0MXx6m2dx5zfIC
9s4syEYy7qeuncMEDF/fiJu/jFWD8l+69ZPf4Ja4dIpxZ01LrwCEyfIM15CAlgTXyvCEdfZNZlOd
A+DJoKHWkYARIkKh6mfqBr1K1lS2zGtbwjK3QBFqBWT7NnUzBuj5b5b2t61CSckWem1EWGgc2zGZ
Ocy+nAFLiI2wyofrQgOP8Jda4KhGm2iE4XEN8oPTTIWrCaFdPOFgMEIHTMW0/Hl+20k/zsoA93V9
L0hJ7HsFDMQGBgEBO7dYEkTDc2VvjVIlrCjLuyAo8aB+AI43S6R5Y8Se9WSyecPyRz3+bsbdeWdk
X3/99wVnGspsL44svF4WuomtLqTeYz+pZkZkS7a2wv99tWQlmjBRgfG/TZUeB2cf6RgJHTY5wWvo
4Qv+gM4DQwc4q1C2P7WUj0UFWWacU7OdbppuZ7FoZ3qKvCH9KB9G3u8ma3ecaDA7HUYiDIwRb08H
1VymbL94wJxaJkIZ+H/BjRJKStWU4piymsMCdbgyKKf79CtokZUVIhQ0Ss9BxdOEH2a8K4y3CdQu
57+GhFcXjxwuQUfwPgSqXPCDMQf5ZYYFF52F0j7iHeqym2TagwaLRMe6/Y4dmvX7OoZeDvYrXkLn
f4F8If/7AZ+IfTUtbQGh5uUvumlJELlPVfcyDcfzZqTb6MNPkQIl1hMIyHXw0zBoQHA25A++6uoi
3UQ+p2HnXJ4QYDkN7Wi2OlCf4DFfgpunfXCSo14eq26bqlBKslMe7Ov/GRJzglnNcUpROkHFyRyv
xvFp1g52/9IWB1vVKZFupZUt4UU3VmmZzx5spWjFLCCZqBPFWarwRvw0lTnZ3UywbGZBgy5D++KS
sMumD+3sR+4q+vwyYxBdhNwKap2oCgnn3BL7ds54ZpiyapeY5oZ5zpEt7aEzfFA6TEHf1opGsnSP
cbVVAED4SJY4ymj1UZJEOe5JVbKJLD1Ae8SyElBC3UTN0SFBEv3FxS1Im+vMvPSysFepZUjfYutf
wD/yKh9qpB2MZMAviKtrcwqXOHTGXZ1f0fiqbfZxeh/hbXJ+w8ltotDAq+fQChArQUCh9H0CjZZN
gWGE0Ubb5japb7X2grodmAgxzV5lAaa2FWb5BxTv3O/soQA/cJoI4STLCSmL0oVZv7S0P3W2dKgB
QxaBTVpxLDsOJgX+bt9gqGrjpamF27E5Lm86WXT8MjQ6BzZ+BSgDxj2Uw0BCg7EWIck2qFGU/sIn
uPQqKPuXhrzVSpZH2UZdGRHPvAl1b3v0MehEOgbhVB1dLMXayvIbb4iAmx9zTr74xHQyEOzEfVLg
aUaDKv7NwLSS+X/K+lY5cCFL1ytTYq3FsGcyJklcbKY4D6GNcplMNDSnUVGDVpkRrvEsXaqsNWEm
au8763veWtiMKgId2Qm39kW4v5vlMvdFRIuNrW0J/eaSG1yq0lHxcaSf/+PjiHCVfF68QdPhCl4j
gddYgacCS6r8EJJIpBuFXhqw4GR3Y4H6F2zYfkC/0ob1QfkHcmqeMcUrSUb0qqlbsCZrcfucev5t
a2iQ5J0uMNG678z+cD5jSBfuw5x4AcmKJHWWCFE9OGw/GdPdghPhvAlpmHGmBK7GBhYlIcxcI3KG
uICJrv5tYQQ1o9sxfv1nGx6XNYTuAXCTeI+cpnjmdrHTaHUBHaQ5soM50vVbDFqkXmiXZZ5sz1uT
DBgDW+ZwXW0U+Dij56k5qP5G1mCDRssu0iDVkEudywiNeeah9buplywgjB6M/NZq+x1ETBSni+QY
PzEv7Cl9MFNIN7dYUXunobQMKrYh9AHatfQbXVNcUGRH2Yk1fuasjs8O80NZlsCaZd33eIot/Ra8
nIFHn5mFcwbFicuo/8KGPjEqbDdnBsVub2KFaX1TxyPuXqqrt8lXSTgrT0zwuF35FVukKrQcfmna
XeTsOrK1aBza+pUTvWTaNim1oP1jFdoupVuafKcp45BIvHg3HvBwycXo/tbj17l5JEOkCjD+tPn0
21wHKjDvWqEiOQNG34oG1IgFIGvPBQgGhp/Oshtrsi/aR3sJEXwAB6um4SQbFW8N4A3B2I7CoFjW
0Wc7agyuUhtNQWo9u9VV2u/O7xzJIfo+lA8oMMofnjinnmu6NVkeSB8609p7028z381xt5nK/aQS
Z5Qk7BNTQgQ1gDMRt4IpaoS5BgTowS/3s4pcUpI/T6wIQYTZ9N5vOlgh2X4ybzpww59fMelHwV39
/1eMu7mKUsi8VWadwEBqgiH7KRl2NFHAjGUgDGAI0fEG2NT8PPdBaQsq5gGzBl6ibzE8A921bZH9
yqIwMS4tzARluzyBMJquKhHLcsuJZSFva1YOLjWLTzk0d1BwrYpQT3+hkAAm6KQOwS2rfApLTWI2
DUyP6AajECNckQ0/jXJrQFG1Z0EO0llM7TIQS/ZBP7MgLRiGFXGLCP/5KwL1/GFU9FMn6Zxx3GS5
3FburW68udPv8ybe5+yFnLG2Idbbu6F3RkOHDaseHx3WfEujOUgBsO8w0pX1Vthbb23+4hoPuIc3
7mUx0a1B0N4lgZ5h6tChx2Rwd3MBSQD3yYx06Jz9TjB6C9xKMDjl7TQ6Nymmxc//bsk+PfnZ4lma
DNRwOvzsAa9As9qNxrOfhFqpSKmSMxNnNeCLOu4gqKgLGzW2aVR3M+C4s7vYz4nvFz9iRAeY2WyL
XmBX4PLQl25bYTEoGInPO/k5TYAXH/SzuKCAGf4TadSYNwUGxhMAA/KHSr8oc4V3n7PE/3j3uQkH
o2iCd8VQJ22U4u936LX4TbxJ9Wzn6y/nvZCASWAGWCmUylBqh63TZMQ7mg4E8MC9kNy3oPjMdrq1
n6BSFscA5t44S9gMgedf9pvm0bGDfrOBVm29W1QZS+YudGqBGYcmFpgnhJjpaW2kswl3m+pvlbmX
/aztZ2YqwGnvo3unOwrUxNCYBhMD0EdowZy6u+g602od2Wl03YUGGtAlbwYt3Iu5Mocs0PMekMK+
WaCSU1kdVFVyjAAuhdFaoZEk1a2BZ/UNGvVdgrFKv3NDa4zM7di1wwT1dFaUgQZpyCrom4w+Rh7r
HselwgpaekYOZpSqDiv+eT75A5Ab+BhQi/HE1NewInfttEXLyo7xfKkhf5r7OTjVNUKCxiwu5zbH
fS7HpFmqfQG7gtXEXRlsqoCYAjN2upqaMfkQiMAOrPK32L2Ikv0QfXeK/fkYlYbGyooQGlC4GFKH
T5iQ7j7LQqMFyYXxdN7G51sMAFWYYrNdqIhyyPapJ6wD1L62Bg7GrW9N5lxR39q70YLjowqIFikO
D1ny4OOlULSGMjMR24BdY2mxweBSC0yz35qBSX+ed0hqAaUq3AC4EMSn9BFVYBql/Hjy3J1vR+CQ
UAz+SJdsZUG4xswNOqV1BgtTdTeAQHp80NMLP+sCXyUk/DnR4+P4nNgEvNgG/kf4ONEANUkTQNx0
uQYEUm8OEd2WY+AQSDpuz6+bhIvwxNgnLHgbxW3JYdltExbm1Tjvi2ZLsq0RH1x7N1lh1d0USVhF
B2Kp1HNlkb5y1Ofvm9XNENojgApwR/XmskUp3D/EKlU3WcJYmxCefjX1o8hYYILlIZuOYA1AiocO
QOrvNLLpVILgkloxX06cLHjM4+uJ7+qpzDK7BDhnE9e7rr/VlxczPZDuZqbQffhLrGNu/6i1ES19
SL3pPztHURGT7QNkJxyhgO/hdsiXfLWkUePGKbPgbwGaE8zuBIOpSE9SCx6HN5kgxQGY9dSCvtR1
ZroceWR1gVFc6YmKk0tSnECqwCqCkIvzp4sboG00vYGOC04tB/2ki2K+N/yDll3F/bZyw9jPgqYD
QgL/KUr9sp23Mixuhswb4n4YYBiodF/bG9avtL825qeu/mb8O0DxxElRoy6dsfdr7mQdV7tu/lkv
5jeNJuH5/a3ySNxiTZm7M0dtUxCouctNXl7g/hu5v/T+APyYwppsQ6/XT9htDHiPLtO5T2jaez+6
/ls6vp53SJaGMSqm8zlsDxA7ITnWtQM63R6TPySy0etsk7/JYGrBWEEthU7xsgVdjIp1RLaIqJNx
xnZg+ggRQn7SqJX4HMFRZA99D97yjaY/VUYw+99GFSmSZAkNztP+PvqJgWPBP1AlGpXmwlbvoypm
2u5j3bvLLvdAbXh+JSWp0QC/AErbXEwQI8ynGznWIcs7gs9gk0Dv0piT67i6BWL6WjPqb7V1TXVr
RxxcB89blVDx4uL0YfZTa2BiuCI4yB/J5B8wWgXxFS+Mk2drNg+a5n7r6sc2phcD7UKc4yBysP3N
DK2LdIGclPdkp/RgM3tjG4rXpyX5yvhhCCvM+OMGISJB2jgdKq9E8JIKkw0ai7Nv1Kl0c5P7SfqM
1+TySvzcPyYWGw+pPWdhy/pxDGqzh8xrv0RBs2T0e9nW+m0ZmWkU6mPv5IeoyxgYlMep/1ZO1gRt
0dm1Qs+k9R+WDvEYmlox/cnB3vyXRmAi7uxpnoIxcc1f3tA6x3Kcs4s5Jmza4Kxe7pnfGggKPXuN
uiY5Ysyl2wGg1hWXWsn8q0wfKkXT9fMDF58MQ2nASeDJBGG000jJ096waY0ev9F9w1NBs/7M1VUe
qaaq3rUBhNs9JsXRX+PDThikFm6+ePgOfUNt9P6GttQ3lNLhCms6viVM6w66zUBW4Wb19IuUNrsu
pxEtDH3I6m02Zd230Zva+zyrUNntQej31CZ2dtvkGvtV+9qiWBJZsIAXyAFSnnMCi8ESM92GbAj6
0N6sJXvNXcyt2/jHum7bo2WhCjQTEgVzZQ//fsBDHAt4VH4+QpZX+BZ4vKKa/94f7e5AUxh47vb8
BpV97LUBIYf3dtwTDYG+AcEJyiaVVgdRom/Sfy8oYfAXl3VOuoj/IyZyrRkalvB2FHGbLWPZdWmx
gA2t4kiXXFdA0IAsh9ciJ3AQXjplMTTpmI2oQ5MxTDRs2mlzfsEkJxIehKAIxESbDakp4XQYKeTw
hhaOmPOmBYU4NK2ZCSLMIWgNS2FL8nHQhXZcQH24oo3YJRx0u86HCJ1oWgVD+aOdbvpqm6pEsyRr
BiuoTGDRuEKPEGOZ4ycmmbmV8tUlV6mqcaH6+8JTis7DMuS8O0ymMtC1bTyVinVSWRC+eqqnbl+Y
8KA0s6M7pIeqPpz/6vIv8bFGPEGsLtpNTfNmmeFDU8Y73wIhzPTdRQn23we6IN5CUHbjYsac6+bU
jjMYNR0K2CmMu8WZgpj87K1rP6WKFZPcO07s8BVd+QNFqW4GhKvAwOTtPFx143eNvZ5fMkmV/tQX
YadkbmR20wAbS3yfRgCGF9vSS4N4PPTLldneJeVR93/OX8hoJ64J4eaCRlRLCA9nG7Ke3YY1+qau
LizVp1ItoRh0tJp7n8G9iDw49U0bT4GVhefXUGVDCLu5WqLC7GGjje8XcqjGDZDMqiuadPegWIhp
RTxiwbVzGguMmElsd1iwxgcG3Ql9kI7NAa+sefrTDG6B5LnNH7oIaptA6LL8EVOn592U9DgQKvzO
DRV4FHRETrKqawCZrhD2rNlZ3t1Q7ABd2E3NJir8QAf0T58u838nlnUgqclv39hwKLULN2LPzZa5
NTxcTYsDRvnAt0K6sB22532TXB3WVkTAQusXBBRcsOK0L2Ud2ssVGeog65BBdlHxct6YLF448p6P
jXEKWyEml9rIKqIDVZS3YdtCeshDrfT+CzZAwmDgZLL5q/00XEbccvzGR7gk5VsZX/YgWlGd4lI3
LBx4EK7E7VyE61Zjm47JhHDgcAXK0X8o16vI/mVh738YEdG6E6Feuiww0tePEXrnyVcKXs7agrhS
uKLMaYHdqzV1gM6ky75FKr5n2XUE0AIAm8Egz1s1p1+jmD3s6RHwm9641KeQDa+Dt7Oy4zw+f+Gz
23iEoxQESNm7EtjqxAClbQFOWnx2Vz8sURi3x8h8Om9CdmJwLhGgLt81v8Udyap+0PsFyBsjf621
b3j/hNWwnd37yNsRf5+Zb56+qzxFqVdytsMqVKqwigY04IUldCiLXLR0kcghKGFCLTuJDg0eYpUK
mMK/t/DggSFMhIN3Dc01cecYOcs7s8gAJnDZtrKaICKYZsMMzAT4l7EFLAOIWg2oqRG62kv26/zq
SuL9xLpwzRuyTNcIcBrAtU5BSa6NRuGfdB0xYINZDrRNXLHJlXtD16NqDveQsDPtbZruNXpFVYeF
JDnAwIcZwY+eWn3S+jBjxZcQWRzowYl2X1iqlQnhFraYGmnirACeEVS9YwcMcPx43oLKCf6xVrtJ
a8FzbPG1QgkiqPw3OkC1rFb0A2XVfgzu4MGFJxfKxOKzFUxVmQZyMWAxoLtWJ3jaUYwNWEFZXuPB
DXtg3wbvcV09TewpUqG+JBWnE+s8XlY+Qjl3SDUdAVcM6b7zvQd9aC44XVZsuUBkYR58KhCI3f78
0koy4olZ4QxM8jTGYwpOL9Z9F13mztVkvFrtD0s1Yfn5G+Id6IFDxYYwOHprwv2h6EbQA+peimaq
ToOMNdeFqwW5ThX56fM68uYCKPUgVoA34Kc3Qc+avpzdDN27LrDZVT09jM28Ga2jDv0KiPr+O86W
I01gC8rB2AViQX6qCzevay/boJOsGU8Zvde61/MfSbZ2KxNi6d1hbulHFUzUgHG29ovF3LCbw/NG
Pme8d8QMDiuCYxiSH6cBOIPmexwnSFI33rh10y4cVXeIzykPFghGCvF2Rp9TLJUVtuaWegL5cm8I
au3omNvBAg3X8HzeEYkZyK/zsgnGAnhwnzqCKCsGnwE+ULAnx7+wJkjAPzJD8SaUWQHmHdx2aGSh
vsG/2Wq/OtrsGlkUw0oeYXikie5znV2Pi9YdDT3SDud9+rxNCV4cH9b4r1lZyzwnXTQLmuxl0mSB
Xf+cyvzRjF/JYh7m/u28MUm4gcUVRArYR2DdtoSEnqY1jZoG4exXMWgUfk6ATrn1w3kjknAj/BNh
yBSoXtBFnXoEMHJfeZylbALuwglwlfHucFKSP+fNSNLBO8824SLbgCUKaWemfmE0HA/mRbtseaHg
AUoTjH6FlbED+BeFItXQJJpw+OmnNxeCKEfFC8ASE3Tlwk2WLlrh0xhcslZNuiXQ7WjGoIge3QIc
ia/nUTy5A4op/o1HBhb6Ix2DxiC4VeONjLkDDdWZbmOP2gi66aUbj+Oo2c9F1OEqkuhDfUhrK1vC
wUI21Qu3p3s25tAaGJBZL7t2ZJeoILfXjTHH7KL2EvvWXVzst2VedmY/0wvXLPQf5lyRiykh3ZEh
vBIMjxVIzPZiG2geZpkGiqHYd98KvZp2i03mX4k2O3dVFxUPFJ2s73VG2IXtZ9POgY27mgD1UZel
ScNi8odvdu66L0NDwe6UzdQIJjb2c2jEWnldJQA0L3rexZu51YefnNGz24EArToyd0HabkevuB3L
tl8u0GUdo1sfyNIbjLqQYTOCKrEPppJWR8+h83PNWrrzkgFMoJUBfgAUNN09TSxoBUQEdOdhzGYM
AC0m1W5ys9RfsmaJ7qq+S9A/8ZzmWAxaGkLwDco5g112G9StaHlR1ln1DZ/RireWn81/zcasCrCm
ZcUj6IpqvLNBGL4ruy556/omN3ea15Z4E3sey/Auj9mLaY/9a7XE0JQZKEl/QazB2rYxsyGtUebW
pU07lN96N9KC8yH/+Q2NmpjOmfI8wCQA+DjdWQkOKqo14Eo2i2Vjg/vB1Pr9kur7BNTM0VD8TTVV
40q2mVGS4FrXPgjZxKKIE8WeXRbYZVa2cwE+YtO/Q+zg1MqCkNTrMveqnrOlxpCO1fI5GMvj+WVT
+cCXdZVi+9lg9vyeKRBfXXI9mXfnDUgumKAosnBaQO8KLQoxF/XAq1ZlP6O4UZnaD2/wvNeSxmO7
aUiJ8qgPAsxdEfkxdmHhDkvQ0ygxwz4ziz9tbKX4fkl3USfj0ITnf5nMdZCN4n4GejuU6oWEn8fR
NMY2gBEje9KMIXCpotEgOSzh+YcB/gNWa0vaPqvMd2Kj0XzOTNA4AoHhzPW30lRYUrkiBL+TkCL1
uLRii3YG0Be1UjNKdjp6eJPi4Q0Kb3QBTn1J/AT5mWMTkKlC03v2wXFIHcUXkRpBYxH3SdhCv/vU
iO3lST1CX32jkbuh2+UsdCyFCdk3AQ/rfyaEl6EPyKobpejSddOPzHHDlAGSXY7oYKrYLVXOCOGl
V6yqRw3OdPPBaL91uJGrUAiS+xFBRQc3JOAegPAR1isZZnNA3uMohHIH1sFdsXcfKIiV7ejfqVxB
h7AyJazbVOlFNmsoUUZ1coDYaZnHO6cPe/2K0n+/9Z2YEhZuMrx4yCKMtlZTFPZuEoJhNa+ebR1M
7pq7OZ8EZMcGWDRBagyhGqDZBWNNXA2s87GEY71JuiSoKTTyDpChChzoJaeqoJCG38qckBI6I7Pn
UoO5uYiCZAhn/S0agiF/Pu+VLPZwz0SBxbTNz51UsJwxJ3cAGaEQPwAggQC0YSwqbiaFFVEzdi5j
3U1mXGZTsE0Reuva966KOVm2YCtPxEG7YmmXJnuXPq0ddz9aWYuyv3G1gBIPzaIofTi/cCpzQpgn
M+TNuxwLZ1m/c+835uw2NSaHaPr9vB1JNwPMfbgzoGeP/jAg/KeprsV2aiOGEfkB527hbHznnpkP
xozKRxLSatfP6sahLNY5ZAM4dyjYgQn11KZPwbEeVwBTWFXJJ/qsi4qxBzbWxdZorwf0cDRfAYqQ
ZSgfLPxwUfc9NKlPTeL+OFreCK4BbbTZVrNunYxFYGso9WNNmhfwcKhaVVKL71wA4AXjgtanFl3W
212TIe1Wc+6h3WZAbTgbE+OHmUUa3TR2E+X7YmKFopAmOYIBmrJcj6AYAs5h4cmFT1xm7oi2Skmd
Y8WuvKjZn48ZyXb7HwmjC2QWOlKCZ1oOHXSbofKtZ1mxdRbwSrptNwGL4f39giW8gzGL4PNRUMGX
pfZdFIKRpdIKBRHzjnn72my2543IFgyT55wzBjMpn0rqxkJom7Wc2M2dgwljWJZKeUQSCv7aghB8
3gIpGN2acStCTz69TfWdYR2K4rKav3BP58he9EcBjQCpFf90q5teVk7lTGaOqTQwRMr+j7Tz6o1b
Cbb1LyLAHF7JCdJIsizZlsMLYXvvzZwzf/392ucee4YihpDPDvCDAS1Vs7u6umrVKscrw5/XV2vF
MVF/pBQFaR160ZJFnAyxVWqlhkCIclKHU67vJ/u/wth6xq80XInyKtwbVOMt/l18eiPNuikSIUUb
R8XB6YL+Ju+denat3DCDneWE9kMkZ+G7wAm7YlcXWfVuGNL0QzRr0SnN1Kw4+rR3x25VdfpeNf30
g0iV36vxiHCvymR2WOQGEpzNMDS+Gxd0X+3NKJpUEgeR8SF1kI/xKIKYt3HTVDXPHkXKN6JAYcVl
rgL74EOjkUzS217Wkv0pCfyaAgEvN0PeT0Pue3rTSLdDKwCrdtqr6qAfjakbjnVf2d71j/n6JANP
zwrKxhRJX40RZVLoECUlZUXkSqpDayXBF3uCMJL79duHrgMl2JyQdyCgL93h6MRKnMfUF9Oun1xL
yaPbsDRtl3adLX2QNav4ckLty9FUXsSXh4D0jFQMKa224VQ2d4Vtlk9q3No/7FIjhXN9BV8fB9El
hVM1bOi3CORfYhHbOGbT00Falo+VRimJucb9dNRLaeNTrQJZsLmY92dq6lLoI1DNysqTnjIz5MYp
UnivRu+YxrNv9Or5uk2vHSI2/YFa9hL5pV7IcwvUZKLx1+SPU1d+vQ6x+onQbqGQaWvOK8de6Rln
rgRi6INd5mvvE2bwhcm0cVOtvPkxBUo2dT54s1h1+Xm6yCGLl07UV4ZDNz9H6Z0UvwTqrUGLd8To
zOpuZkZ6/K5MoWN+vG7j2jKiYiAma3O1kGS9xJYlyeqjxKBAzKjmrMu9LDpcR1hbRVsQvwmhICu+
yvt0RuGb+F4vKl+Y9TarT39zloSXtxE2EmKEy3rOFCRFPde0bw7JjZwxuGC+iYiirtuxslKEgRRw
+Eo6V4p2uVK2UVRRaSvIf0yK1yV7+kc2EFZODxx5sgWCYSDz3yVCVtE2GPph7uX5gx++i6oHy/lv
UDcejCt2iA4vhgTQAUgP58IZMCQzb5M8yb2BAY/6F3Nr6s3K98ZxMmCa252ix9KH5k3XTvTw5F6J
su6Q7NT8Ues2Ji6u3Egm5AI+hchGsXcvV0pNfd0kxZV7lXJUso+DfSysz7p5KxvPvsHEFJp6r3/8
VaNgaYgBAZDcVfFYOAtZlASmejAA2Mf3hvESWl8TGsr+bxgLo6ZEDrrCBmPOH/3ukZR1HH24DrH6
7f+YsRwQUI9zA7UbCH2eDoqS3kx0CbwdgpYITgj/08u1cCjWoOcVKhK5J9G8GpkWOfrkL6w4h1j4
yyayQtI7QKRz7Tq0O/cbr5PXTz9CbFIB7DGHsG7pskyjR7qrqnPPLCJXzz/GXyiskuLYmVRqxh/X
F2xtLxOsIhImKGBME7vcWmw5J+3qNmcA1uPUMz6ZbmqZmpqJ/uBx8s2jvDW2bG0zYyCjhugRQKJ+
4cm6OCycsujxM2aEPacs/t5tCfGu+bJzDLETzw5MrdUSrzIwpNyN/uubz3Kwi8ONjbCydBbZTzH/
nGwU9fxLkHBQ/bGWBi4t404yYzcLP5j0QYaOq5h3zIyq5g2/I3bWIhKG0kkkgDYTJWp1cUSHRmXA
5DTxrZwPs3SnMz/A9LQW0sW0JTa28pHo1+CJ7OhcB6+G8dh6nxOLy7lXdxMS4rwu9Y/VuFWUeYUi
RANMemWFliJX5+IoyTJdOcRoUA/bhB6mXankrhUdr+/wLZCF86xKxWn9ERDDh+CNvpiW/8WwNaFL
IBRo2dDQR5YxrqwMozmOCBPEKrl2bTcEpXfdjFdb+hcCGNRsRev34uJsu7KkVY6S91g5u7za2c6z
kjqevOEPVlaLAINWb8Z0i7y++Puzk+MXdUkYXZIJr1rGsNLJNH0O3hyU0YjPmF8yJHx1wr+FLVJT
hEYtJljlofakdf3OyBm/F2z40TVTzlHUS1OmdPC72Bco8CdNWT4qUfeoWVv8pFUYjfXiya/zSlyc
yn7kzWjONOL1qXHfjtqDBXlEzbq3b2OmIhOhCeaQ6MBbWDNLqlkbokRBvtuCaFZpLgWk65vs1dXD
h0GXhpiGlJVC/HQJohZVzoPThBRqGIfBifb0ZR6HAC5PGj+P0rALwy0JnldedAG58AGxXVbW2FKs
yCKdnup9VH4P/HaX0Gmnpwe9PqJ0dd1I8RMv3ChxAe9rkfqD1YESxKWR1lyYpdFSqLXthpjdQqOm
3KPbcDRn+7n3s5vrcK9ZsAJP1BEU1IpJPC12e+gjstyJyVwDacYu3ZcmZftjEXuF9SlJXhTlKQy/
OMHpOuyalbRC6kwRIoSAMXhpJTHyEGU1SWutPgUh9RlRMr5rRsct+g39phXXRPKJQiMFDDqpnOWu
yZN0rgqgTFW+zTT/vksTZIyq/zqnfbpu1RqUKJLIsLO4MpaPVT0vmsHo2S2G2ctuo5Tdgx1O7X3Z
VJLbBtNfeCqaJh1yT1ScRGbmchUH1W4UX0hA16q5p96KnDXZsjeTvtkh8KQFN56Q9dUL0oG+we4h
xYWqvrVLrMBy5zR/ipSUztO8OEx5/uX6Oq7tDjjSwjZxuy+fSZVV92ktBjDYvfFvOo1HlSnMc1A3
bmwnh8bcUhHbwlvESs3YwKUKwSuz6D85bBlKOp5GMvCNVD2Z9ZvDl18L+se8xRGf8sKq0oQFtXOU
dqWPjOk9FFsqjCuO34K4TLBP1YQ4eRHI5sXkoIGHDWOi3lbaU9sbexh3b7/3L1AWKxdkXZ3EIr8/
hupBrv0vXVs9aPPPIKo36j9r9pALFHRBghlSg5d7XZunOJ7jCU/cP6eDQyuZ5IZbznflhiE5R9qd
f0joLq9+nc7r2kd1CIEoZRfKn+Xos9/Ebu43T1XESNcNf7EKZ7HJobrB1F/OK5zGEHaB6H1u5vJk
Jfep9k89VHvz35K6eL8l/SK+xfJmQdeAIIDAhlVc+FxU6Tu56Yk4Esf5KaUIOubRBnl4zQESnmk8
ngjT0MG6/EgcIma3N/haskS3cpfvumH6xkuEripj455c2w/ETxaPNJGRXj4NIwV6Xm5RKImtG7iE
MKFvGjXdSDu8llzhqJ6jLC4PU4+y3BEz2NpUz/6RZsM8+aNWv0fhavqkSLNF57hZHimqpOQmreYu
LsmGuHkdO4+qM/QfzGyvDluC9a9rvotfa3EYnGgy/NDEeAn9nnQ40uFhzl5ghMzV2hWV5unhsdm6
B9Z2K0UjrhrUvnT1VyRxFnwrSO5aM3KEXlm3t5Gp3c5Rd++n483EUfTr7pTo9dsjPlGn+g25CJL7
wpz8PAASXQ631U13tH+2/g7C1Z5KYh5tnMe1EyJYuyTpdZQClr05XVrOeSo0AhTHf6+hSD5Wn67f
bKsHhLZn5pOKt+uSJKIGRu5MtUCAhxydejlT4uOoKVXoxqXhf2/DvvybNSTdhOwHLz8yzZdnsp+m
Xg8Ee6jNo2NnyV9yuTwVJSkHS31oJ8QEs62pNKtWijwnelwoZy49TVjNoxHTFeFZFAX0WUY1Mb/T
C4f+C2Mj67Aav/KxhFMD8BX3TrXihCGp3N1+m9ISO7g6d54VHOLk52i5kvau8j9Y6kG3NlzDqv/h
GHAQdMHZXCxrSF17TnRRRm0sl9Ex7+HoHXyGyVzfMGuhCfnC/4VZMmMaewrUThw6uQ72QfsiUSyo
ikM4zcw43nCpa5+N9C3fi7QRyi0LkwJDUpjuKQK9ESpR49v/ONVgeVI7hsjRJMfrlq06MRrhdB45
lA14e1xuzMDpbYp8fC2z095F9XNhWwykLoZjagQHdU6/jrPB2IrH2NzqcVk19Ax54Vb8lok2jcGe
idLsyyB/nhPtqSQ561HQOly3cm2bkEuk4EHgTH5sEYZZVZ/7QQxUUhmJWxr6f06bnSisbQ3cWvNd
lExxKRY5eGWpXhi1GpMBRzomKbt/LSondLVNOd/VdUMggkcUVy7f7vKLxd2YDXkLRm5BIGYgehHD
oNdV5Bo33oerm4O3PikePJboAr2EQiZnmoeZarPZtrZyah0tSB8INsvR1RllAEW9jxvbNQc1eae3
Rvishmp3Z0Nmf3uehkwjUnm8ymlyXh4KIyo725H4RZK6/UQ8TVubGu9yVGQ3/PSqydCpRAZNFB2X
1YHYUMLUrvCahMEnzY4DN2Hcst+E3/x++Gd21Jcw0zy1yN8rPIeub9PXX5ZHK66a9SZR9EpyxtAG
YyiJdTyqb/vBRCK+2AVoXOb583Wg1/4MIPhqVD3Fa3IZIWr9YHSaQ33Cb+5z89uYBW6a3/AgpzKy
YdPro3cJJWw+i1eQ9yq1UQdKmZiq5+ydgmBx60LfAllEYr1hNJUiSjpMMgmaH47Uu8mbRwTAMqb2
wTVDVoheuYUPodujlseAVH5C342Z9jeZlR40aSsVtGIKfCNCBHqycFjLwuGkEFSWCln1vLG+U5U/
Wj4OOSiDjWtmA2epxMyQ3oLhrDN7LZvcsJQOjTTufWOLZ7wKg9qTuJ2JQ5YUcMnpJ6mpTFZt8ntP
tgvbdcwCna/Of7uzUqiy0GVNCgkRgeU7LqhqPFWK2H9klm5m723LS+IHu4h2dv3NLMODTU/Q/OY+
FeGUYGCQe1FgvdmLrWdGTRj7Eah2mn5EG+pFLQl7ZIkJbfQAGTS7ZYGzv358V/yEaDkzhQol8krL
PdJrQZx2c1TQ+iMfeu1HOg3HmYh8YmbQdaTXmVc24h+k5S7xoyJoxhGk1v5EYwsxyV7yjf08fjNU
Yr19tVWb3wJchCNpW/hQuQAMm8q1BiLGd/FAj9vnyLL3jfTF2iKMr64lmmf05wkOyPJm6Sy9M8Ym
KTwF2uIUPo3qtJN9t7c2QuTX7zZW8jcOpYRLP1gXpVz6JobFikbm+rPuzJ4fe5LxJXM+29LWSJvX
gYiCSYgKsSmxS1usozWHQxjUuJHKvFOn0tVQv76+NVZONhJSQsKWKoAIqy4NGquURAM9vV5pq7I7
yUO8T1qkW5jbtKWLvmYMuWMTyrE4Z8sXIRW1VEpVi3J6ULqG8X4zpPoVwF9mZRisJ/qe8SAwCJeB
TlfDwa19TvFoNLlb+sadlRntQZrix1CWHrNGN06+OtwrknSy7fpWUotPVTU/lGoQoAPPKWzC99SQ
dMLm/lQwAseXiMgCWes3TuRr6VSua0jfov5PnMKaXK77UPdQmJKwoDfIPJRKdiOHQjBe3pU989FG
KNGx78njz2A2drESCKW9jXTjypdHXIAOa3JlJMyWZYOm9KlATpLgA5yC3nKD+hlhq+ObtxcgNM0y
KgcCzfJcZmlWZeUU4AiIw/xGPppI72/OzlsJ9yh78DjmaWdBm1kG011c5YqWAFOMyT7vPlmT4Ma2
481cCTmdbjcxeEopGXtoNFux5uo68qwU6MQUyxZHwsBKiwyw9RhNrLH1xlK5S8MtSsDK6REM898w
wgOeR2B5jQpTB0xUUN9JzXdtuDV4fcVri5KgDqOS2BW9k0sIu2KcUCbh3Mz6Wfff9fkXhHXa8dlu
vuj6TedvxC4r6QaGKJ3hCWd7ZlI7tbY/RXHhzdWuqN8lkxuR/FZ2w3zSpW+O5rbDJ6m/efuOJImv
8QyBYkU4cwlKL26RlRD5qE/Ij5NWnMbAeIykL29HoXZF85fM3leXWRskJiFbpkxxNNJpX7fTbVU3
O2i+G9fR2qbQmCkK1QqO3as09BDbYUU8xKagRUVr/iX2f7sdOg5CVeEHUYlbhMtqTENAbzZsbvmj
Ypw0ZgqkGzasnR8odqLVC4oQm+/yg/h0ZBcUTtl1jAPJa1OIjLibd8Pa3qZmD1MQ8im33eImDUy7
cMiHsFLmXUerCSImyvCUhLvc/7cedlmxEceKbbS4iuCHiN411B/ImQurz/Z22tc1/eg0OWtoclrd
6KrDU1u8j+zITePIrbZmZ62sIg2HoigrQ1kjgL7Ek6beqHjZFF6Si25d+2cfcLlo6hZ5cGXHibol
rBFxkZOru8TJNaX0w0gWoWQtneZBRWa5N7akOtdQKMKSg2T9uCIXq2cnFauXTgVDRu5GBkpvtWiu
7AYagHliIJcLfXyZLlM7C7W1kJ8v1ftSJpWaUA39qDT36ParwXHaYqmt4okiJfEpSg7Lghv8FGNo
ZVbNKsZT54xHMvGu6fynWT+IWVDns47Ujd/afoyHMxnshxKbI3O/LxZx6PNqSAhxuJjaGysYGDO+
pej062cstzlmKUI5iuTtMojQOy0skLotvIDkA8IQaXQbyQ8tETGzMftP6uTa83sG+wTR97Q79vNj
uOXP17bK+W+gXm7IxBj7scr1wlP9WTox8Ut91Cvj55vdoJBU/m3mwkfVWqKwkJgZJ/Je4k9GIN1a
CI5dh1l5xfwqwUHOh7RCA9alLZMjT4hti8NFGNGWtqeMzBWJHqtiS0FxzV2IYt//R/oVUJ25J6Oe
oyjMlMJLtfkm09EjceL9PJjPbzeIXjXKTlRMyHMu1i1NlCruyH95Ablnywl+jHX0IBPxopa0FU2s
LB6FUmRVhN48+36xeHAbs1QLwFLj8q7rgvfzZB6tOmMch31IkvZG1t4r0GvTSkXK/J2qfDDN+j5o
DLfSftRJsmH6WnRz/vssl7iteHY3Hb/PbPifi17Z67VyMsr8FCfh+4bMRgoP0iJepdoUIiKysWVX
LiA0BRldhL4KDK+lyxl6dUqGFnJi3jhuptyOisdYwVSNvEwiqvt6/UOv7Ccbfy0IcBCEaKG93Lmz
GdRThk4ZU8cY7Wwcp/T73G/4sy2MxUk3/CJJHT8svTrK3dk/5lOwqzabBle30Zkliy0bVOUoKw2W
6MnRbr9K9BWluzDeX1+vLRTh1c7OX1g6dMR22GIyAi6ArHDLs0+1P15HWV8xUwhpMBQZAf5LFFuZ
Y4ttWHopw9gVGujTiOLT4TrIuim/QZZzAkLEdOS5Fp9eesj1x8y6iSdv7DbYEKvbmbwBjUt0572a
w1Xllh+PFgsmNRphR3tbatV9h8o2bfqqNyj+UR22kj1ryycSL7SYEOtAxL5cvjS2EkRgacq27ZjM
p3MvZ/nRaZVP1xdw5QZDhYUMIC4foCVrsEqqWJnKir1gqg+MFz4W/o/rCOLhtrilEc4Tg8VQphYq
UJeGhEPTqbVGcGjZUYaWGsIASTjQX97k34Yp7vCLQbbh/15jItBLny8i+AzB05aJ9jmTjNbRCbHa
aNc7X3Vt73enQf/Wyd5bjQMIaWjRo4PDW/r9yFe0rikIc8ruy2h+9evboHup1dO81bT5+jtdAC0d
elMgTZUO3JlK/cVKcNlb4+PFcbz8TIz8NikX85ZDEXaZIGv0fi7a1iTKGO/m9r2ZH6Xwcx3cVMNd
qd4FzQaZc+0LncOJg33mg4ogj7u6Ay4tJ2+Sb9FUPvrRN2m8aeMt8s8qFp1/sBChMlGrusTqZ2bI
c9K4DOWX1o5vdGN+KrR6L9WdS2VpIxZ4fXBFB7sg6qEax5+L/W5IbRwU4qYYhsy1rMNgf/LL/fVt
99rtCQyEZ1EzYDjbUlmgiHt7KgZmMHfFv8b0XMX34QQNZONxvLbnYGjT50pgSFFksW6KwjRHzRIo
ypPpR2REnq6b8dqvMgAcp8rz4JdnWCxVJ1dlXlZx6RX5ziyZxfkz0B+1+DZjNmuyRdZc2wXnYOKX
OdtxWVWEXYeakGfPuhslt4b1ZBila8m3zdaLa20LwKaE0wY/D4bX4upDznbIjZCFq5i9kdZHMQDO
CLcUBlZRxDgJ7iShH7hYvbAuDNLGackQqqfJQd3MeZasLTXWtZ3GFf4bZLFqdjVIeFpAZg5ncdtE
P2flJCtbQ95WPw41BuJFcjFM5738OHlZNlYSAWMnxl1Gw+4NT1NkS4Pxm9WZD2rgZxtHaBWR4c+U
SamkwL2+RAyNMDdkn/vVz/4RV2xjeZV0Kw3lri2O17f56hr+hoIScAmFmF7bxEXBdphukLqrhtJ1
DMK6DZjV/XAGsziupm9UXTcA46d7s//ahc9l9HLdktVFMxlfQnqR6ahLChoDJfQaqk3pqepTHx9a
4yQ7PuQRz9xi8K0ag/ORoTzjHZZJmJDe+kHLMGZookM5aV4Mw2dkKPl1g1Y/zRmM+Pszp5Bmg20y
zbL0ki4jN+aN0X5STLct/sKVim6X/zVHLOwZDi2iqYrIPs8Hxg9rnf2Sz8HffP4ziMVJJTcWMBwH
iD54NqLHyHmcx4284vrn/2PF4sw0utNVhtjIiFYdwuCuS44VkhWhzpyZzSe12K7LgORsyZahPVIc
Q1PpgHV5SF/qIHoG5qNkfDM7e9da2b6f9V1ldjGSNP1NMjv/t/VcRg2mRVMXWmC/3Gunfuz1o99s
JTQ3dvlyho6aIktgl2CktbOzwke5dVxriz6zsceXVNXKLAaGyQGiBDun3ff2wVBP1lZSZ3Vv0IAE
74ksCKN3L3e4Jk9hqIygDOVPZn5U075Pn1I/8KxkK55bXTXoxIh80KZGWHcJFepWg3BziaOTP2rV
Ps3+tbZ86WpkcgYhQqOz8xoHaavZPtaY+Yud/xiV74nj9fYHe1BdCDXXndD60v2xZ+GErF5Ki0Hn
DVZLSB5F3S4cRzpi3cH4URgv17G2DFt4iSYIerkqWLuwNm6o3fTjZwPqh6J9VcuHXv2LWJhGhd9f
auEwqJQndaCDpub6j9SaIpeK5YHxKbfXrVrJdxFJ/gFa9vxDTy6pvbOEbbCv/Y9GvrMoH87xzdjt
CvOmiPDu4Y0vb5GHhQGvnNQZ7uLOnZUR+WIaWT2/Tl56J751xo+GLzDpTHNiTyEbXdV/EzafgS5y
UYU/N2GQANoN9SFTn8pqYJLrUW2+Dgxmzoaf1xd347gty3Cwo6tEFsct76AP0xNat+VzKlkbVm0t
5eLIoc1rzH0GjFz8NGKvbE8WunCTcxMO3uS4zVZku2WW+PuzIx6kZSiNGnj+9GC174rio1p9uL5y
aw+o8125ONh9lZaVIyDm4cM4/dCmjft4hXpwue0XTne0/cCMewDssX2ZJ+lZcWK3VMInlHYYgGLc
RfljmdIhkJlbJ04Erdd2/sKR1LZayXEEtKkXL1rW3cdpcGdZ0ynVo1PtyN5c5ghRm3tjlDf85boP
I/5kJgoNV7+cwdmXy2lz7bQW5xxLupfKP+U4PIbZfFAYMJPV8QOdtxvZitW9wtUG35Xn3CuGu0aD
wJjG4sQZjASohn2u6Mi+bJF3Vy+CM5jFwWZ0Ze3EE2vaRv0hs22vHqLHHunjTPs3dLY6yleXkV5Q
UrMwLihFXh4As261nh5J4oJWCGcmntMdW/Tb5NlVi89J714/DOvG/YFb3No6wv0Ncu6ct+JFggtj
f26K3dwctK138ZZdC0dC7s8PxgagLvkg5zRSndrxrtUfJfmk6//+34xaOBHaxaQiE5X2qftu6ccc
9brxXokenHh3HWjLqIUrEbzUTi8AalHpst/F/ifHRy7rucjvR/Vv3Ar1G8GBJZAydPHLnB0wR/b1
LKFH3wsj+7YIP8ua4cXZ5JlWiNIRBZbxpxykH3xnq6QrrFg6FZGHpuUQfVC0Uy6BDbMxunkAOIrk
21Fy7nCfT3FtPvRhuHXY1u6bc6yFkSgI5oWc40VGNTmGwW4onrr5hozN3pHcINTRW7P/4gicQ4pf
6Wxd9SwoqzTCvCb9L7PvpO6/sWVOio8m75ao9dp+EQ9nBCjhAFEXu4Squ74dU8Q8vDk5WD4Ntt9U
+96fioOq7uxgS6V79SI6h1v4kqywtLJrgKuIKS39Ng1VF8VuO6BY5tzbxb7M/u1Mc+NQrG6XMyOX
LiVMW6vUxCeUHuzx2BekDWE0mFtqYmvu/9y6hUfRCnrTWnJUXjF8S2RPDt8n00akLH7Eq51P7p05
ihTLUBW7/F6URrrArLhhCrt415f+MxHXxpW9BbFwITlDeu2irQmwSv+e07+vmq1H4OpCiYYQhj6I
hvXFBidhVEWMZoJ4RI+UEn5t5NGNtxTkVg/ub5BXNGiSXMzqGHGF1jR9m9uPkRPeRiRzxx+N9CGO
lCcb3bfr3nd16WCJUcoU6sxLbm8OkcBmjjZpoulb7bzXt1o7Vzfy2c9ffJpRzqdeEiF2ZJo3thM9
hgl18qCQ9v70N3kNFARtKvPQqDRt8Y3MsI/QPsYW6p2pG1hS5kZde6rCrdrY+mb4DaQv0p6dNaZq
YgAklzzKys//07az4VLXV+4PyMLPyUSeVpQCYqR0OqauTZN/9ykKN47nqjs1yIMzDMiiS3Xh33Kp
aSdbA2YSPN4gDb0wYzCaMUbe7IxumaQ3A0++67tuJWJCvYg+IRRNIVi+IrDkRhzCZy/oC9kjDK/3
SHW4dbGTnJfrQGvPZ6EsRucYalu03i68T4Lyh5mZDmwto9vrU3aU0vngMz4zreebVv+XavQ7g/xU
PJn3sbFVXl+zE54OTEXRscqfl77PnOUhH2LIKnpXdTuN4TR7ZUgct0uKlkEyar6TQySirtu8cqQh
oEMvpfRN98GSoKbmXT75CrWn1O9SJFx/DBOtltcxVlQHVGirIun7S2t3mcXuZ6Mxs45CkDnp77Me
PhBo7Z3NjKOTNDFNShql9ySbrDuFEMBT5/g7jbswh8w+caMALef47YI94leC80rXOm2CyzpvOaly
NmrY3Rs/jepDEiQ7dIdZ9cn1TWfDb664gAuwhV/rqLLKpQnYGIxwZiRj8lTkpVwpnH5cX+qVSwEk
CpU8z3hBLc9KXpFxcRpCq3rqmUAXBr2bRpG0Uybptpoi41CnjuIiEPNvOxYfr2Ov+KALbLHVzsI6
pux16B5RvJJm06NfxlJ3Zavt9a3hCmvn5NzGxSmdYvKDTUn1JZiadxbBTpUftbJmNAqisMXNdaPW
FpQZBPSyIKIGkWIBFrZzraYjRnUNM3QrTUUoSzbHFwb3GKRA83+iFJHgou7jT3LdZRsP7rUlhXpm
IxlJ4xFKhIslHRFw7UYJ7t5c1m481+17o22qXWQwmGqex24Db21paQsyhJyDJnSCL/HofOsDPcHa
ilbGvntxmlPn3yjBQ9RuHIm1UJl+kd9Qy364uch0I9LxCfpo+K5i9N5UhF+M1vQS1f+cdPUtHMWf
U6neTvJfPI0vsBe3Zd4YpH/JfPGai9/3jOUODOVRKmov6VO3nC3L7Q3p/fWNtPYphfInChIKGZTl
S8SOK7scRJm64z9T9iT/kxIluynY8AArVzT05j846uUnpPrZ9LEGju0Pu4d8V+Q0LlXvpeRgq/vr
Jq1CaZrglSJ9BjX3EsqSuqTTDJxNgYJhEGVHlLQqJt/Uyo2h39lbTQqrcEIagzXExS1JRr5RZsav
0konB9FNNZsKcjGwZKasmN45maPs0sh/KFOm5F23U5yyxaMEySoyQ6hmoyexZBholUof5UTUU2aP
QpoHLV15a4TFqnFnGOLvz5xnnOSaLw9gjLH1o+2TOz+KPKLtD0RGt1ZYu5pk7a6btQZpIUUrBlcx
v33JDuuzobJnwX8clI+S5DnBV2u+bYaPGcWdzYf4mh89B1tcDkWn+kwMh3ZiwWgJ+3/0GAlXGJGy
9j2VQtcf7iLjzVxVhlbyAqNKT7qNRobLJS3DqJdjASkp82FU2tPcRoduMA/Xl3GljRAcVfR7yCwk
mqGXOHNXTU0lbnd1YC6m9iGIKJGhaALBeqcGPynA8OqX7J2RbbVorC0qaq6CcMdxMJZ6ebEcQy4v
OesylTLGU++z6JNsvXTmKbCecy2CkvAXd/wvKRUaQoQM++KCoPktiBuJNVVC9UNH12KXqfuQ3pOa
aZUb67qSWueo83r+H6xl5dseQygjCeuqJ/+E6PBmvp97sKg+1UG0j/LiVm3HypVL59GWg5fr4GsX
oVA8hFqGLuer2iolnr7pZG4nJ+3xpM8O9z4kI9eRAi8vN1gRW2CLszHPNO/ECmC99tMJjmqb7tL4
c1XtR6acX7dL/KilKzu3axFQ1HNDd67gsvXKi5p+R4/jL34+hU4YlGTT6Ta4PAuB3AZ26fDzGyf7
oIT9DzWTdn8D4UC/YJYBaooLiFKuNaegpISY6C5FOlFmMNl1hDV/L7iQYmqNRR/z8kD7bT/EJLo8
S249I3enBg3grZ6ZNe97DrK4p1GE1Oxa5Hg151Nl3WbpTp1tmsU0Lxsfs5/XLVr97GcWaZefBf2j
qTJywNRRchV0Q3Rl48OvrplFdzHSNnCclzxtssiRpdakbqYA4hCN05EXpJ+UuPkrHHohOZUI8y2/
DVM6OC2C3mPb4XCUiYP3CVzqnaI0W3mH1S/kIF2LpyNqWwbDkhwnaWPgfxy53rfmKY52RvuvUSau
nH/U/Oe3fyIhnABPGz7Aqy5tZ0bsN7d41ZTT55YMjrSVXlj7Qn8A6Gy63ANTNdtZagNgDt8tjKis
U7jls7cwFicnpAja5DEYk3lw4ifNeEeke32d1uLoczMW56aUO5kUOxBDfx/GqJXdlt1Obzb85JYh
iwNjoMeudhootdYcsio5MInZzdp6YzeveX5EGIih4XvyzBS/xlnUZ0mq0w7CCYhhR7YbOp8SWJGJ
+TN3/ru+bKsGnSGJZT1Dip1uIrYFqUSX3URTNzOPabMRca0mes7tEfaeoVT0O03lwLL10fxk2JI7
VNybobIz9eRTr7S70Gn5cBOFLXOnz23v5kV0SNP4XV2NW7/MWvxw/sssLopJNxp1ijF5tJ2Xgea3
aC4OKdJGVhGeRl13cSFHumd3YfYXvCkhrvG/39VenLWQp16nC65ZED2M448KDaxhj6DExJxr5cP/
6csuu6rz0Ldb+oxJ/VrhbR4gYZlDneq2ZFA2NpC9OHemkk9zYbGaNLLWaubqXeAyqvi6LWsu93zd
FpFQ3puVGQmyozG9V1RP7Z/a5llN7rPpJtu6sbawFmcv7StlHhvxjcbhPu9Mt44Zst43+z4O38e9
w2C/fsO81aSHUDZCEo03LF7+8nzUVVtMleDT0avj36aTlh1Yxy9WFtzGjEN2mQ5ieIkRfygc5yRX
U3l48/ry3OO9R1BDVXv5hO5tP9QKeEteUIS4s59DYXMcPWM46v0p3roN1swFTjcpYpNdJq1+aW5a
DbFjMkfYs0Ppna4QyRstqaTIa5kUkiACN4XmfpIbV57Sm+uWrmzXC+iFv0v1um3qFEsz5SEu92n1
kvsbECvOGwjYl9qvWWvLrHZuln40CiZHXD3F3U7S97Fz8Pu7VtsgIqzawrguuihIAjLz9XIZ+ylR
jMhiGXvzRp1OYfESDx+vL9eqLWcQi4OXSmaQ+BEQebSPu4cKQT5EzObxxtnS+hULv3iB0ML1x5jF
npjrwRmTkg+DvGgWnaby2xhAov9x3Z6VgJf8PsUiMcEFCsXioFlJXoezxY5zDMbfUcFpt0Zorn2U
Pwivyq+JGjmj0oEgS+/78d5ubjN/93Yj0C1BUYJDJDQYLr872ilqP4tqW5DJI+Q1lEyJf7ONUGft
g5yhLBOxVtlpcjkQuXf6l1b3MvUujz+38/G6LSvelvmcv21Zpj91P+ukMMKW2EEgEaH98S6ND1L8
2dHe5fPTdbC1byM63skvC+HXZX+G3dFyjnwFxJ2pVsk2mY07zGW4t2iB21i9tY2GL6fSDxJEvEXE
K3U8dXDrorQz7Jq5vZvkrUr12tJR0OFFbaH9x56+3AaGHfaZilCnFyKEzcxl5vcWR5VkUlw4T3r4
w9ay2+vrt+YNkCMTFHZabpHPvERsCX0H5pNRBhjRF+wrV5WejTRwjUlyI2Ojq3gLbBFYVBpMhlQR
MXC+Z+qyN42nZo4Pk4Ik9sb1J1Zq6Xv+H2nXtSO3DmS/SICozFepw/TkHPwiOF1FKkuU9PV76MVe
d3OIJu4sbL94gCkVWSwWK5xzrJfkSEXnR1CIYadpvjUB5QaKpzDOt4xt+nhAK/i9gSD8/FKqTPFY
pORYO15MyzQgIkab1WVR0fcBA8a2k+pqrCojgY0gLw4kfPSCSkYyrXicJAZO8YwuRqt4bf1Xit5M
/0CyizjVhNbqdfxXmAziXA9sqX0LwpokveBlhbHL8QK8T4fMqULDX39b3jyGgWHqBkVUvupIS3lM
OzVz7uWi5bt2g3BsX+bECtfsBpDEmm0jmvW0JKscY8zfTkJFbjXfU+J0odm7UV0s134zb5lpb3Iz
vZuDD9OLN3XwYpjNPu+tcPD4ndU8J7ODKg8Y10C39AWDElCSAM9CZuJTD45tlHbj42zOXnLR93DY
2fBPu3Yaf608lUh9/gHRFeRRpy6A9GiJtQ24UM987uOnwb7rqv36K1nevqCOBVA7IiAjPw3XctpO
RrvCfxa5Ey14EFIfQ4i6srhSG0QBoG0WwIRyKQDM9SxtHUgxveIB3xIVYFiKAezCyvpyILpLQdVI
gg62v/Ik61nrdYUrQziFZ60VduavNf1Wz+AnH50dCjE3K1meY/PF77vIK3XI2cpDciRc8nLFbExl
kUxwqGZ5FbhPzIyfinTd+VjZL2zekSTJuTU2WUEchGWtiwu0ayz5t1E3DqFUhoohS8Ay2JhPP7XD
ZuaT01dQJkt/dfYmqHZZj5F8HeqP0k3/FSOHJ02RMbcrIMbsMS/T1NEsZkm+cnSPhEhWQQc6WVkn
gmz+1PKLsn/Mk8MXduRIhLT3Rl0moBGGHsSFAuAyslK0K2uco2qxgJeMNx18MWjCpT1JWDHGdg0h
dXsNroWuvU51jAvKpyMKP3BAAsIP+Hqn+541Zln4s4mgJ/g5Ls9J6ofgYMCM5e0IPzHnoZU/BewL
5RGgs/+VKvzIUf4KD5eFgvMFFxtIAwYz8tADfX6DFPYMhfD0RxMo6BjlfpIWhXScTfhVZ7ZeChuv
k8xOfoyzi+6OQZezUbg99HQ5BFl5gthbjuP44q3e0ON8GuQXJpk33lIcjGrZBG4f2vnP85oprOJE
mGTd/pwQK+UQxsrLce4Qe4ScayplytU7Ukgyb/CZrDaZ8ORe0ROzWi9W+VhgGjU1fp3XRRHgnOgi
OTbeG2bf4C9o6OcXDPvu/AEZKNpuuoDeLKP9AvTyrZfrzE+3hOLnR+bnrRadOBP7hXKjh9YGVgMe
U+MixLdLQfCJbtLJCoIxAQordEsAZMAC8DYPujYinR7SMRqRwpvLBHrks32FDnzMEFAoomPpVsRo
J5qInx8tVwrqmRpshrAGf+8N18GwmztLnKfQHVhUa2xCvW6ALAR+JZ5F8k00MMJc2sN7N0u9sfur
NtMREqnCBij0rwj5FnL7LhA91shapOHIQ0quZzcCYIsPIOW5CEcSoTzo6cSqvcRfqdLBTelkDKSG
1LJ1w95+YOyjma+ndA6TWXN+NWvoS+fXnrOib0UmywOwPF/2gaG7yNUn968y4guObKI2prrpqZCA
t13AwznZ8nzPCgH8DxDnPa8uzrsK3epJZzZDKW1eGQQCQBeDd+t6n/EiGrMNt7+dl6Q+VX9Vkw4u
ryjrmAlJgHBeRmScSFgRTYO36t49MUHp6LZO1Q9jJgKhBX2cGy9766pvA8b8JvNblW8WK5x0kEs6
o5COMeag0J/sQC+bvI7xN20aTbduUrhC2gko5TN+/0DT78bCLwAh9jY07u789uiWTi76DCBGmFZh
3E3iYOpnB4ilPgG4I7BN0xuv2lTWpavDw1JeiEBQBcKti/bQz3lOXP6xBRcY8GSTMfNgI0XjGz99
tOafV0+5S/9K+pTv7EhmsnGEpKXDaFFXh03/Ffs+kiA9OWvfH0dTuPMOULD+9BOsSYkOkkh5ZRzJ
kH1d0PZ5Z2OP3PLDA693cosy9VwOmJNHz6lmyZSuQQCS++iLBtK85BqIwf0WU7I4S9aDTcqQBJu5
vx6zu8bYn98cpYkfSZJcg0nzcSwccWr7R9PduOaWNjrPoDaAv9pInsFOrKxeObThBmKGaWvYw7ay
tqQZwpZEdcfBFALcaPS+vRbso54iPmpOmO4LJEcBfD6ElwO07Otfnv0TZc7zq6i8O45WUXIUa0nX
mM1Cw+o14Y+UgCbjPh6fZ3fDenAyNLomaI2BUKlM7K5V7FRgyIsSoLH5ZhSvEU8A/pVGk65coRMl
HS6Pd9Y6EmGLSJkZYr/es+V9Ki5dHQypTpJ0xGxMq3C/F5K4ga7Vq8xII9KH3vxzDjQHTOn9gAiM
5lUARCL1eXrZt+sChFeMd0Zm8GYMIInwfgzufa/rzVWeriMx8umysrJPRI5q9b9jNmTi116syagq
TftIhHS4hmAioy8eTzx4Sod/Fudw3rR1KkhHx81bD7i8WCmrykOzSDbmuLfjf/5/QqTzszhtwCex
TtbkgVGMYX5/byfv/y8h8i3Lui4f8FTG0wz3UG5tV8MN/UwHxKZZL/nl3E127vQigUf8l9T5liX7
8gsoUtjwf403kGLhNkAnZiDCHgx4R+70mk1t1NXXRXZNMEp3ftGUnu1IljC/o6jYyKy08FvISprv
MWh51rZ8NXMbdLbmdqB007Zs53rs47xU5WV7JFU6N8NAvHIVL6aEf3OaFwMw11Pn7UpCUFXygrAq
Ch29pMYjyKiTdTrFPBD3+9AA3z8NabwFtlRo6Do5dPYhnSffqzoyC9Ws5RDMG8bftLjuOhHSaRq6
1TFx3cE+6M6fH6vyh7bFWiNCTvK3VWAsY/JntZ7L8Z72j06mcWxqEWgVF8VExKmyYytt3priIC3r
GKb5RRG/oHnovJ0pbxz7rwxpM0bPimcSQEZWLi8ZG8JsdnbFHIdNU39Ujq4BWWnWqMcDdQuIwUgH
nB6mtnPR/2TjgvMxvwBYsZCOu6nLNm1zmeYHU5c1Vpo0qssOukIx7OFI92kXrwVdfIjLzA9nuQza
Q1pHLDicX0PlPh1JkTyEW5RIwFcLDo59jX4Zc35LDY0IYbCfEk+YowEbK/RAR+3puvGutDyWILla
YqrMvCDFtgfaoDVv+mTv+HO4Fm9f0OlIoOR/utEyCtuATmWwWNce4pIoHl3UKcxFh+qiXL4jUZKZ
r0FT5PO6oomCFg9rlUZZ4l+Vs2Y8T2kKR1IkQ7dg030yQopX7gMbSM73zLx1dZ3pCkIJ0SD2d6Nk
z+MB5X2mEMPXZINBw9LsQi+9bZvtXL9OmMPOrjBoksVXU/+45AA52NEvPWh8MZUEBBSBsinZigOI
Te6JRDwy5PZ87S7fPJ3bUNrjkQxpNW1Uyh0XuVDxaErtDWM//OH7sG5J/Kt1tq1uklS5eUfipFXt
jWQwuxgqOc67u/wk1rNHr7RZCGUg6QPBHBCYSP3L+IPBUrp1JfauX+Zoan+kscYGlZZ+JEBaNe6k
Ttb4ENAN+4JdApIJ4Cbnz63KweKNDvRE4dNRGD7dfAyNGmmQwOPZS109NulwSV20g6xj7l4OGCy5
TUwQA1hOr2MMVW0R2sYC9A6hd/cTmas1V7NLqxkOw3v0/Qd0J83WVaF7xqpW0AbKuI3JcwvzRZIh
gK7HaNrUFsfL2sRA+EncFcx39v78KiosQTD8ATMBc7wBSk2nq9gDY9jIAvCkm5gHBVhLbIbAYdNB
FYmDKDn1EynSvTHR1p9HD1Iw1H7fNEBBbcsdIO6feuStPSSuzyulWDtw3NhAnxAYMQCWPlUqHcrS
CWbBxD6m27rrf9rDHHmGqclTK8XYyDqC5xpknHL47wMuGfAAYLme8ua9mtDHTrp7qkPTULXLI7cp
YMVhbLA58RlHYbmfecx1UvBPx0HlboO2yB9NL31fiyTfZvZ4zeLmtsi9txpNgOG0ejdxwuzQHNY2
nOOWHore1aHKqPbTAnGyaPwChYgMIDBNFuaHW9BDi8ZJTus1rAaPhD7i3QgESmmYezoANqVIgfeD
EXust4xjl85+AupAxqJ53tHxMnY7/Pu2gBa10fXlq3K0oLv7K0sKppzMm3LPgawFkKwsvaimPOyz
yFxvh3Vj2w8L4AQ6Y3veaC2FXzmRKlmtB8b0up9LwBOwQuCzzH5+Y5G6/xbHwXITDJl9R2LP/R3z
OWh2yTCCObP0zPiQmGR64EtZoa5gkRaFztk8UDJ1U9R3PWp3jT0SkHkalPxM+8Tb8iyBYxnQdz2H
pWU3F3GRJS9p5SzlpjWGdJfFk6vJ2yrcNWaxcCLRKogxW7mB1CY1NwwBgLy6IFWzn0Z6ACBh6uy5
f1NNmm5B1ck8FiYF3zyB5RojhGEi1rJCbnTmb4JB5sfRyMqP8/umkyVt25IZRd0WkGUnj4NzaMg+
LqKviBB9quhUdnzZ9q3GxjjEiONWuv/M1T0o37WEVkotEM4JHnZMYMvT6yOt84x3cDKmu+wLboYo
JSCXqes6Uo1Bo7EKnN5gM0V7mpzPsMqxsMY/q5XV4bI4P5LqJxvLawuDeeNS/uqIHxEnj1xWXKzg
jEmK7P78YhKxIfJlZAuOU9wMrufK/rQozYF0ttgwcA9swRzzZlKD71yKGYe2zMEk7TpPZheUoWlm
V7ObGR9+Xj4yMnpbIKQYms1VObbjzxFu4ci9M7ch2Sp86WSnIQfxQbHeukNEiktGn8+rrvIw0Jtg
jgyXE6gITkVVGHNP+yJnEQaPMPAwJnEUV3jvkKWI8erpjUFXaFVKBEgR2FDRJojr+FSiGVS8sIXE
3P49kC1H1b1dLzxdDUUnRnLYMWhlOWkgpqhv43zTxDdjDvPSYQWorReUbygFeriFqNjLo70aeVlk
fVuwKCn8fDc1dZjT/Dpflmc6vqVVedOVY9Sa2dvoGbuqXA+u9X5+C5XWgs5dgabhi2a30y+Ykp5N
jouraXDAxPAKWw7net9lv5iui0bpsI8kSTEbCCnBrSUuwW5wN7R4T9MxLGYzTPHmyUZ+aGKuyQKp
YlFYJ/h0AP2PG0LSzUiWqbPFBYiAeA5ZMS+bbnR0jQwqT+eIsAXtYsA++mSSS+aA4LHCCrabvHiZ
MUVrrpvzu6SMIBzHFJM/YBY15f5b9Kr6Tmsg0DUToA1dzsvrGOy69ToAxh8YIIi/8XWjwapmZNDb
/JUpOZIki8FxQiHTAuVRDTpCeLLm+2Tf2vGutTard5e20QJHZ7y3VlQChqI2NwM7ePWB1roQXMHw
jWFVlKMwFC1gmOSjQqtePNrxNby+SmjoOr/j+aHJQyMOufXkxeGabAmYbLo7t7iy602Mwdb2chy3
Df8os22d785vicq40NX7v7QpINmT3lMkZkZnk55F4zRPoSkC1KGpe80QlsoROeh4BBU8bAvYWqfH
k841gvRyZJFr/l7798bzAYIXYJD+C92VuKwBOksd5BaR9DsVNBZ9P7sOZ+i8PlDs95rdB7ohatVJ
gbNDWyBIQwHdIznvPgvqEcM4LKoW98J32xu/JhcG6TXBmlh5+T4G6ipeSwBGERAsp6rwoqyTkqIX
i/cVzcKVE/NuAsbdZWe2bGN3g/kwjdZ4yZbB9KKFpdXbedNQ6mmL3UJ50Maf0w8Ab1O2eiM+wGgP
yfRhxnum2y6VM8Vk3r8ixM+PLo62sRe87CCiZSmOwPXqbbN1k0wmmt8CwBRuv6ARYEnwrMeq4s+p
OLst7D7ohLjJihxGb9LZ3S7Z+nhejFKrIzHStTu2aFwYWlg7oPiAT+13XVgZb17/TI1Do232Fb/t
k50cSZPsxEoya3U4pOFhP5TvK3CkUvaCuzdt3oZgW9dmGPw22wPwF8Pzev6Jfs+Jlu5Cc+3jrl6w
nk26t8zLqdum9KYyItbuk3ITtOW+My+9pgt752ccbFPnI+0O8Xif6XD4Vf4F726B5u67mM2VNtZt
0dnqBlgDIxfd2xdNvcmSV7pqHmuqE4GADXCRIJfHu0M6EZSX7ULAAwGmb7LvZrIL+nS7xLbGTJXX
JOjfMGVsgVkKVZJTO01cb+p5Jy6JBRA6W8ZT9x9j6sYiXGIrj3c0G+MtsGSHxxIhqx9NFWqleBOw
dNDc2CqNwd4GjHwBsIDc3umXkHwY/biYYMp8R+1vFQtNQ9dorTouxzIkAy7Qldemq7gcks3qh4V1
YZUArax3QBvwvtDAi4FqZL/AqSY2UVraERChuAyhULfiehitPMzH/AuO81iGHHEwY0YwChlxgNEi
cD+Sg9WnP3zWfyX7cyxJMkiUGnwjqXDdlc99fesNd/N6Y+Z32dP5g67coaNFk9w0C3iLjm7sUFw8
Jb0TluCPdjYgWFudPaJujVtR2hxe9HiQIZ7/xIfZuYM3lEQM/LhXQb4vrQdPB5Wg8hdAU/0/EX8O
4NG9Yy121/JWrBt/W/kvq9+QLmK6MTBVbHUsRfJKVmYV9sihyABGbGvsQyBYnN8Y1VKhwxNDzmBf
NQEmeHo83aJBytElCEXsaxfjpgxNp7pUuCoO+ZMJN+FdkaSSjiedMX3Wo/iIogjyivsV45gMbx6r
ScK52Q9Vscn59rxaSgd4LFO6WLyqIB68IPx5soZOdT0kHUZpr0y240vUJ7fAzkDL3HmhYq2kyywQ
JLmma5ug85PvEGNI8g5d8XgnoPl5EnBl7He+oLLa/bB16Ad/Ugqnwlxg54p8H6q5mBOU3JCblGPl
T5jFHF3UpjEF6QVTuBTbyffAiPcrAMAfd98bsoQ0SREn74qFhQX9x87XG4YU0dhfOPM19Z8G8+AF
j8lYgYm03PjA29F1fX5eF/GpFOzY2H8XROinNmZmdGlWhk8t+23GHwn7wONtMvFGmX+f34FP5wXA
u4KRFH7ZBOyF/ATtKbBv+9QrwUgKvvh2dYawKFcd7+mnMyOkUFekXOFhPu0zBt4br8pQnsCc+3rZ
1/3LTC2QwlXey39XB1SUFpDsbVSQ5JzeZA9xQVdEC2aafGdIl61WEp0X8ckxQxeB44W8P6pURG4Q
qQbDLpH1QEK3+Vjsp2EF1PUckiQJq+zV9bbnpalWDhlVPOMwxWH5MjKAXTVLsbodylRZ9+qS5DpI
u1ea6BD9FGaAAF1M55qYvaJyFZaAWSxjSY3ox7Tf/KV/6BHZntdEJcJyCebwhNP89Ew0Zz7OFEcq
SpvRi4BROsDT6GCwPh0cDPg5ONp4jwIk/1N6usswaAyMABaREiE4f7arIUrcR8Oxo9XWFJY/XWiQ
5cIUgA3iCPpT6ZBmMZvoUjpYswBJhH8MsmHr/Ti/nl82lRQP6DcAz3CRuqTCQI6uzcXlSH7Vrkjf
zA+5/QOTSjdNFYBBcdU448/ZaCgEZHHko8QRRXriVFTrJB6rfIjqgNg8j5eTjWrMBa0vDOeKuNG8
bj0kS3L+kftXaFr673riYY8SnouiDEBjToXTETilzcQqAHHXUerv/eCA92SIkoZGkMoOwZ4EA0Tn
NGaXpQghsEFXSxcIQoNXBB7z2zlxHs7rohaBcBf1SAsop5IuVm12qQP4QhDHJoem55iZnJqf52Wo
7EJ0EePthXcCJmhP1ytJwaYBstUKRawfAdJZ/kcH0mLzP5PIwSawJSYsD5aOx54kZswLTr0Oq+Vc
1S29YY6/way9Zk8UXu5EihTsotzBbZJBStdgaD/rQFbg/GIV09RblGuGd4jA9UcuVB4+GTI3p/UE
MYn3noEdsozDtt9oh/c/j8WJRftXDi6j00VrvKF2cw45ZdVvjHa/zt/s+nJNrTD1QIlKb2tkJ9qo
1EEVKa6mE7mSaVstLZMpFnKdYYtRtaiaaJiXwXaandCxH03kCf6zFQJEmLjocQC4D7Jmp5pWc5wN
8wDeFvgu4JLVYTbwMLZfY90gnmLrTgSJI3fkBj005RN7gaDeLtmTn9nWAeXd+mrpmm8F4KY1eilW
kqIshVYK18fguNxVMBoYGSc2nETfFK/ANdsMyTiGmMMKc7O6sZGUix1LI1OlIkiR8D5GbBF8SqgU
PgEicj5WkT17ADmbwind0Ar0Dq0mM6w4bfDwf7CfxbUiZzmziXdt4MN1IEd/GbAqDT2CWoDt6zBe
VBohePVBeg+2OuRuTzeNLmYz8QIaLXj3Z+DipQ82KFE6W7NySoWO5EjGkZqG403ZBF8Y+/uMJJHl
s03Rr7vzxq66IOmxPtJdPMcpMlUM+sRrtSmKFSCJu97fekvUeJfgVp+B7Nsamx7Dm+N6ldn/tclH
vJUw7AgLQSDtynWDCijCYpq8iijGCIhRbK3F2RKrfjyvpiKGOhYjDyzEzkhKo4SYJMUzKP7G7fbJ
MevNYJGLutEZo1KauIhFChFFRKkYks3tbPBghVIwC7Opr0znR5b9TqZ+k+L1c141xcUMlGdUgVAP
ch1HNkhi9Ca6haCanVX3BrOv/fb7eQlKUzySIJliay5dwigk+PkUVckUrmR4BEOFxhSVirguMBLA
voPAXVq1IasWNoF+J+qD5MH05yc7043PicN58lz+8zIHQ5OHFygFTcDp4a0z/DerXRj7HD/Goq+q
fvaR7HCaMHiqqi2wLn3nxv9tApC/YsP+/DqqXAcYeAArLEIcS8aor5y+jd0FIOp5cJcjF1Xxn9m4
jc1V4zpUjt4WzG1QMwAsvnSkO5dxYmVoScpt/wZd0Zu59sJ4KUJKy/0UkDBjuquMKHVDAoJiA6kP
mqHTlS3BlFhxx6mALmm/Ocl88MAi980v7atmcG+qsfei1Umfvc5/zPjMQ7dIyaFzuHkZs/bgOp29
a4aWhQmxX86v+ufqAjYd3SgIi0UFCnDlp5+G+hfyjqDIiNq2D93UDrnnhN6Eagqf84NVxzuXA1rK
aMfQzYuIoGPGrW4KTHxMaFufWh627j9uqxto+5QPw2fhOsfz18WhteTUDew/5nmKgLoa/A1qpVD9
n6Lp9zV5qdbIqG8atjm/Eqpz7Lvo28TlT8GNLll/4xsDKudlFZGW5RetWTpRYafzTW2X3ldEQUFE
TxS4ifJZdoKsjysK5epuvaELitKz+ez5/Om8Rp+bNyHDhxR08qLC8anZCAVPj5kiKl1BBeoX6cs0
ZDf99HuJf9mcH4J0SEN3NCPUcp9INm9dwKNvDMsEt8xINAG/akOBUI51RR3cdeWO6a5xCc+WGE9N
TkK7jwB4mLQ70E7EaMlb6POYahym6swBgR2sqLg6AcYuv2OAU5t5XQILspIwHn/4/q5q1ijT9ccp
FTuSI71kgtZPjaA2kLafXob5fqoOpotxK5TH6A1pdg3/QiwHIEcgdwk3jfrK6YHN4CWNmKc4sAGw
xZFdNwwe9h3RuEnVcTgWI5b3KPx2hiHvCVhBATB0z/06HDBoEeh6wlS+GK4H2yQcoyUXv3EOGKNj
hjM338bpDeuAeO1fUHM3VNtUx8Gt1OhImLRRqdnVPStzXG+OGbbtlZXte0BWnj9zquDmWCPJ0xd9
0qOTDRot3c7wx6jCIGFaXw/ZizV9xcD/6iOzNk4YvuNlAlEJ+WiCi7l46KznVsdFqjxGR1Kk+8Gj
vJh7F1JocKDN29Lcodd84prLX3mIkNKAHeANhtErydqScsozhsdeYicbOv42rQzZ1je/B4iDke2I
bUbBogtEVQYhoLQoiGnwLJI9fpbXFut8GASi+C0t2zDvkm2gg4f7MyIvh1XHYqQAcSDAyzEoxBhI
l7+MhTuh57nPhnw7uf7y5GAyMN4BnLpyQ7SIjGzTEDp9x5XMNwslCYb4gqk0IoQEpH4MLGN4nUeS
iWamnvpome5gakuKTifa1f4Ptqz0cfK6skHCgQRPeZzTh9kDKs/E4v6jxW9BNRadG+9lCybeIa2T
YpcYzjSg2AT8jDAdUO966DgSahvcTT1AXPMWINyWbRY7ns52teWcO/3O70sPoLWrvek7v7lv4nYF
QWledmU4NoMf+bPb7Fr0LbBkwJxr79RVGc7p2NBwQV3wlnYDWUPPm6tfBqhB3xezGLIw89HCGAKf
BK+q2VkRUvdtMkZO3ljeZTH59sbyE/OJt9Oc34zO4t2TlNF5C9AFnmz92SrvAHw8btC3nHhh6mAO
zSnRw4RZWzN+TRs6+zcpw3Mxyrnt35GOdYc06fzdnE9w2ovT5ObeqShY3uiS+y88b5MhHMep3JNu
qHfMCZpql9OhR7Uxc/gVuiLn77GZ5mPEZ6MB1ZDVlJqAQXUIj01I8vndylfQ9+F4MFTN+vh2jB99
5JaC4vm89/pcEkTEgCKUACVGmgDUVKfnsM9NJyUij7nMd1V9AdC83Nwt7QtAacMmv4r9g21cnJep
PIVHIqWLZg6m3q8MJF46tCE3VpsiC9I8JM36cV6Ocg1Rd0Q9Gm1rOPOnqtG+XaeqhJxh7i44ev/r
Nn/Jbe+xGblmu9TL+FeWXPmelwrEvSLjvHoXJPhhLg+Dk0VL8N1ptuu67QtQpeu4YBSPDNFWjbqR
h3w65kckT40Oj6RDgzBygfQmae9rftPNP5P0+1JHubtbcGCzZ5zzEFOtVjOEtbXJiveh/HF+mT97
8tOvsE6XGVNIQTyk+IqpQKdj/NQtxaYy5yhON7x5S7Mo6zXv1s8GBIm2K7qSBbCwrHflYq41S4cK
rARu1LTGzsmCA491YhQ5XsjBgwTVZA9VTbkwF/PJa8q1xk3IvSeHguN3SruLIaWXno1iMbMKHqU2
HnlD1h2yGuRYwOQO/rtpia/wBIIyHmsYQTxd35igR5kUiOlZ+5rR30W6hHaHVTU+DPZ9Wm4xRrys
ulKNcomPhDqnQk0Wl0nnYFNnd73Iifc+pOOu7hxNFKA4N1BOVB2QTsfMmZyBMFEjjGuAqQKCHciC
7Lajzww3P7sLwHvRbVl/w2Jds/BnvyBkonIolhT3oHRswJwz0rGD+fTsd9cXgCy/jeMFvYS/zx8M
5RoeyZEORkxpvZQ+dOv6y7r8MbAt4Q/nRYhtOI00TlWRbKMDhQ7aVKDK0D2sZh3OABA/L0G3WJIh
BFbvu2kFJQp0U8NrH4osePCB4Yu5Go0opSM5Wi+xnkcPENYEOaoqUKYK7gz/l9F74ToDPCwOY3LN
SRz2gNP579rhRInufFCBgJfhVCS123HmAbK91uCAcuduyW6rKdvZOlwVlSkcyZHH0Xja24uZQk5K
qivQ1mwHr9ysZaLxFToxsmXP5eSMJsSMABehGDdKWbdpmK7t/PNgCghG4Il8D5yxAnBXkoMWryYz
A2RAm4yvqJvw2NlZgOhbwrkYbHaDoSvkr4LWuM3MbNra3VJ9CzibrqxeMEDyDv0/5zdSqfnRF1mn
G+nbnYNAGl8UxNNTHZNfve9s/PrpvBSVhR7rLR03UvVrs8RYX5+/0aEBax0GUNsHtB2k5org7B31
8/MSlXoFeCkjJSbCC0li0mRFk1pIAmdZEO/y1nQva3sqUGQsdQDhKl+CqSnRU4PeSYSDp0sIfrch
qYWocbSvu7i+zyovOq+N0t2jLCWsBySvoDo/lZHGRT6sJioBLbD4kw7D9BeWeTFMO+C2EXpveWk4
jJo5H5UHw/KhGR55TwRJkkzDoKBVmJH+deck9MkQletyYI6z9apBs1ufsxsAYEEiW7S6QZrc0+UX
tO3WzKpQ2mPhamzWKQmJ99FZNxW/rLqX86upVOxImpTe8BkfVsYgLUW+KwDfuDkg89CHtQ4vR3ne
cU8i1kSKFqdecpPG2pV9JfRaXBNAzcPOpmyTofNy6I0o98mGL2/o4o6Wdr6JS38X54vGclS64gOQ
/0JblrCeU8NhrG5AiYVrKMU7NGY/xyDdMHTfmzTT7OHnfA4cNfKnKGeCQPdTX94aFLTJRIE96/sb
pMjTfcyCcTMsgIWl64Iiu5taz+d3UnXK0QRIcA9BIqLaU+2aiTY0M9H+m3gg3OpY2UdJy+Pt2JDf
5yWpPJhozwNSgSDElNHpjApMBNRgNeqL9vRuLivvwHNMfNBd9U7wvfaW/s7NEo7GLZQn8RxEXKpZ
YGVY7XtYYBNIKoI7+1RbN5u8ZC58JMOrOLRtjnLuU0vDufrmLndZcdc4d563X9thd1535Sp7yPqA
CBb5I7lHnQT+6CTcQ7BkfDccUArhFV8lmreJIgVPEEmgdRi5bx9Dm5K78bqYWS56SSPfSsNu2df1
/Zw/eAy5n33qXZj9tWXt1syJOOIM8sFMTQyg2uEA3QUO7AktcrK7w2xRUKErUjQm3U0B34mO2+He
Da7t/MDnLPT9TnP3qrweqmtAg3JwdKD36X4G2E3Sl9B4Dr6vBA+Te4Zm9h5AVP68SXod6KvigMIR
4NknHBKqo5IrsNq6wWxWK1q/g/aqXZwALHFdClhlJ8+2NpJM+2EI+lijpaIzAFc/ajfoXAOqLfqx
TtWsc2ssGYPcatnNzh13w4mOmC+e8PAFp8oNdaMx+CdAHQ0Fig1x/zMQuxivQo8o5lUxWYjjeyo/
BhqLwQdAHTHrkmc/nfYhTX6dPyEqR38kw5a7mhbfjV2vg4yeOg+WNYYMzAaz+TN3i2t0JFygpv5t
SJYP5DdDaySHptDBjyqM6eQLJOeANA5C4wBfUIMRmAIvre9vgbZz5Q3zxkWX3ZLlOn8kTqT0iEKx
7A95BAYCPzU4taVdjCtx6shoktXbGy7v3sc1iQUFIB8eU6RvH1rTcNnOckHzGsaunyTXJHGKC7+p
J3s3lo55mdOA68aEFCEZUHptFEVd9G/jeXy65d481XMtEgxu7u6NNdg1ma4LSikCZwkDCIDL+ETd
M3msWPwFzhi4WofWQtYXXRnnrUpxdxMMWguCSfFi+PTGH5eWrqOL1wJjF1abgMXvususkKaxZitV
kpDpE5h08A2fGky9Oi8LK4GHz3KObG+yqemlWz8k1lfkIMYDdIVNRMn1dF+CMnB63AHYF2ZeEfOn
2bYX/QxPm7s6nBblkXRQE0fBEXCCyJKcyrIMu3FSvxDwercxf0E+JjTTC1IWoFK5M+oXb7wa3Us2
vaSepvlZdRSPJUvx5VRZXZZ2iErM5cZvb0h1sIgRufatn76Q9eK8kaiiAjTaiy4hH0+dT6RLuZMm
bDHrOmqoc+3U1uMyPdOp2SZJvWvyIRxsfmOaxXVgBJc9iT/Oi1fpii5eUCj4Il38ZxeOcg/ZOLgj
iOXErU1fFzcNrdoGW3QAAjbzHcZ6NSQ6lCq1xohEPJF3x7SRdLqNebHTOIHG8/+Qdh5LcutKu30i
RtCbKcky7Z3UamnC0FZL9N7z6e+i7n+OqtiMYmydgTTpQRZAIAFkfibWPg0QPYVRcgepiZ1Y9291
qYe5guNqoTia956qW7SDtZsKtlM8K+mVg8BZHiiKF0hG17Bb8vrWLLjLX5l9TZN5BP99NK2daR0s
b5+gQhdRBtzHW+Jza69BSceJdVbr4OK7pAZVVujVLXbpTh9dSTSiGoABqvArIDfowjEZr1TvDs+j
f/+lAe4ix/AbmLCE9IM89stgPmDgoEe3cVOlmPg0xZ2VIr3ehvdG5H3vYqvZaOKvpSbYMWgUQF2g
ar8815QqS0K5yR21VPApzmxD57IL8keE8HF5hCsXJJQgaK2i4wsOeklz9Qq1Eo0cblyn/cAc5ICm
ndvwLrSa6spAJP9ytLWvyHsCYAuhKOH+7lKcbJ028dB5t3hScPV5+W1hLWN0IsY7ySwPff3YWaLT
td7epw15OfTKnJ5FXqRGIcftpp8fM7X32HuR02TAlhJ/rxhbeqdrWZhQHF6z2yXLdXHHFcYJ2ktK
fmgm5VqlF8vJfxsIvqsU1S5OVTstgn1uPk96cDP1+qEWt6qjq4M1ZNITxUo27SJbZFNYykHGYCfh
GxCyWqjtonmu6TJfntSVTAg1hF4DKoAK7efFSFuTpjF7kmuu1F5XZrcjVTt6Kf0QsuYopMNV4m2Z
baxA0mYrKA5Uelk8npZvFrUwDGR/iRmHVxp6L9q15B+q5MjbMzOPweSmxhdNuM2svRx9xizKxjlX
Mx7af62iy72aBwUiKpzeKs6m52dtq1hDIIz8jojqQnxQlU+GdmdWHq34GyvZMudY/aJ/omkLCkE3
jGVIo52ZxpigEb9Qa3CHQbWLrZS3lhAoZjC/VNxmDcnzYXmJPPZtO/HoFxsHdAXNlvY5k4qbQImf
B6t6uryCVjcLyUeGCgaPjkbLebxaHMSQt2LuSNYIjK/AlmMft6KtFncI4aDk64XPXvYamojchZ8u
B1+5z1Kp+hNbPo+NgbckVjTNwS36YMWjWynYwq3OO2DxXgA2CWaQ2gdqpsv6BVZfRWB6SEkmgrkz
QQFo4sgtMLy6PJK18xm014zlg8o6Y1bOh6K1kN3VhmZuXVn5IfQD1Z7U1H9KTd9yO21IDkGb30WG
TnBANPWoRnbgj1wMfe0z8urNVZen48Zl/vdBtRw9uNHf5i7w/JaAgXTk0hC1fNyKSn6XSHaPk3Wp
vcPLvFHFmctOAla/W6FuF1p1UNvKQVv9GKaPlakfY62xPXqnkR7eeKZ+CGQBSP1Wh2996jTFQL+D
CpW65Kx0dRv5o8UqyDrM5KPrNn6LPBsoCVrFnyO1uFLDN6lWbFnvP8lpso+iyq7ELbbH2kJheaCS
zXOEy+0ilfJBpDCmLeeECkSdUJWGI2BkkOl1tXFVX4/Eu8f8TVf8fdU8OYOp35VJOz9hI1U+mlJw
rLtkpyfG4fKSXMtYdGrpvGtUgqGtn6/IQVSECKIqzj5gUYr6GMbvIZRidUuqYDWDzOBpngNoJ30o
U2YjNK4mghydl54n7wJ8fvaaWDVcJITuc2eOxheplaRjGhjFbW3U0q2pV9KNmhWI6kmWv5XR5lS8
XPTWXH4ByAoTdFmgxaRZVrTZqqKu7C689fL3VvglNzsD2WT5UGaHZGufrU31acTF3WYMiqq2ZtPM
KPtaik4iUxceH3plq9G/djacxlk88rzUE/O6JY4gJ3uhBHVmDY4w1FdYbeOUEmykj7XbxWm4xQrq
lSAcwp6JTJq3qUIFoHjpw2dRcHMvt3Nrf3m9Stqc7j98OJoG9Pln5arlzWKK0sjIFM5YSiCAM9Nq
GKpDXdZmvWPL6NdVI5fKzgdUvR9xq34Vi0p+FDRrVK4bI+3oVRbSsNdjBWOPlkKJv1encXySx1w0
HGVSlOSR7FMeij5TjWPoxcP3WIJf4Gijr+yCyScN+qYf39Sl1fSuDGm0Qp+/y4PdoAnVdSLmwi6c
l62SyR4SP60ovVuNWB/luo9HV0wtIXS7IMoMpx48814TygjYoGQWj4qvip9KWUreNDFFjkuQzIlb
fi36oqOGkgcVMW+iqzbtFe6to4VGGyw6foPZ3neGp2h2Igr+d6kKC5eqZ/WilEpfuGNb9rs2asRv
cBfY66oY6jCDUj/Q91pQytd+j22w3RR9kzhp3WvBoU4BBgBinFUlpESdeVni0SplhD2bpJUn2yoG
8B3RkJWkJpTur/s4sNAu9CPzPceRwxlbw/oV+4V0lSpWeKBKMLpWAhnrGlA9Wk8NYn12mTPJtl9H
Y+Ti2Nc64AdxHmxFNf1ZFmN7p09WXqNlGXktorItcho4s2i/UstrvkthM5pO7NfVj7aWspcc5yjP
1srRdBtTsH4lGtP7bOSGf4+Nhhg5/pjkkCPU6VZF3HjXVTFGChLHftZb5qHLPHmA595cpU0bXU99
n11R6JKvxIYyeDkUfWjLWYDdbVWzwoQKGOW1po10xzMtN3ey0IW+i4Bjhhxd592JciFUxzGTDN+N
ZVG4S1vWrj3mcv4mVyMgGA+8oOpU41SWbo/tWv5UDFFwo1ejojplMZXQd4aynG3K8lrbDXHg76Og
r+8FbZJe1GoIJ0DQmLLbspLL0mOhdVmxa3up9e+EplJuh16udwqX4H8gvZcHBDYAqBasjHTjibGa
3memB302MqqyZBxXVcPqSXE0jpBY8+RDUN7J/dc4vFdiO4uOSv6rmtxRudXNTQL8SkLgVUONB9rn
rOO+yKt511hlHXMzgCl8C0/sXvPfY9w/0Hw5yIQb+25PF/ymTEO7TkDBq/lGUlpJgahmgeUHUYaa
97KPkAnilAZ6mwPSkGzZOWi3ba+yK0X0H7as+FayO1dh+pn8x1V8mf6SolbT0eBekMc1igyUrD3U
JWKojZacUIk1KiW+gV0QFRt5fi0wrCdYjBDYtA8iHZKQaLXUCNS2WgC/90Wq0089jt4nTwk3VtPa
fFJVQZ1Qxr+DLH9+KSnGnnxdgpr2apU6Wqnm15I4tImNzi0iSqSv1p18Kc7sqdX7LXmblZsXnUwT
IAy1HdTZF9EbZazDqSe6ihN0LbYcZN5VEm55YK5cB5AKhKWv8iQAzLAMQynSLIKC64DU7CrtiBUF
J/YnY+upuHa9ByrBfZWZpAKwXJ2jPhRK4Yfw/Zirt5I+LcW4ETqR04BJxyBV9/kVQRSPILl71dPt
kUPum9e1XWknvh/fZr5k3AR1Zx0DXw92nlf4N0HYCztJTTqKFrUee27c9PRFEx25cLnqgi2KzlpR
itkC5i/P0F/wv+eLwurCTBNbLK0LnWpBMNlBku2S6VugZLYUfINEIyduqkoby35tNZyGXXymuM5S
uYoI22r9rkg/KeN4SLYsAeffvrjToK+i6gCvZijN8jLaJEo9diKX4446ta8ED7HfbqgobIWYl+Pp
eyKv2Ng+IdI05gt7wZPchP/+zTL3qGkKoV86V6DPY1SlaHRJjZeUKRbPWS18971kj7vAxt19vlF+
mK2TMIuCQBsmld6YhME+vUgecugJQXgXWXZi7ZTuS6ofLt85VzIfw2JIsFp19H4XSyAtqR6mWo3g
/Ri4ed48RJOxawb1Wm4810jHjdNkNRxCFzO5de6uLcJFk17qrcT93aPaKk3JTit1qBDoeinBXbFl
l7SSa1V60P+NtlgXUDAGIRqJVgkPU1/bsvxex3eNtg/o0GRbyWjt00HUgELIDkbpabFC1BgJzqCf
bV30n6qxs4zD0P9Kok9W77ll+z6oWy32tclEDAKAkwUSjhLV+ZJUlYG6uR+XoO3gRuZeYU+JOtht
HDljYIxOq7f/XF4tKwmD6gB3WMjx831o8fnSYMitfNZpyHOgYoP+4PvaQeZ2bF+OszYyrocK73Z0
kD9IDJnjaITsNbC19a6bbhAYtaHQBBWXwy3e53ooemlkX0QhlphaxUPdYEoAUBnVWy6KwNE+j+D6
Cu84btVr1xaIDons/0ItYbV6GHOPkkCpQ+OSq/teL1150h2D3ZeY39PabbbkV9aurnywPyEXSyRs
M5RsBkIaWOyVxWeLe5s4pDtViB9Bodr5TLGl2zVbXYiHxLKc3pM3MEYrl4EZNoWuvsWlg5bS+TKl
VdlV0cQMJ9ilhshXW0J11wjilQlk+vK62Qo1J4STgyAROlkRZm2gciiPZqm5AhfXZoih7W0cOWup
BUg+ZAuc2Piii52gDKNVmSPw06jLdh4+Ba4s5C/C0O8iI92ZibAbhnzjCFo75k5jLtKZ4Ud60EXE
THC2zyqFCuHL5flb298GmgMqdUjQFcvN4IHrU+sR3GKheSguJmjaA7gzNwR0V+fuT5TlPsigonVT
Dy55ai2KFcJrGFv3M3xXMDA+8tVD52+Zoa1tvZOBLWv8eVNI+hQDuNaDL3ryaHq/5OEqrHdT8hik
L3r38/I8rq7DkxEuTvGoCWUxnMMF3p05IFi2m6rXTbH+1fVwEkU5X+2hRjdRmeexMuhc9BEF9ThQ
NnbvWn48nbn5R5xsqZy+j9RbBIFxbcvDUWrfK/VJC3/o2u4vJm3WrgMsZ5L3F8Npo7YxpJxJ62gK
RGLjKuER3yTLe70cZ3X5ncRZjCiqrZZmNCNS5uXWxj/MQnR6KdrHifVV89TrIo7/JluchFxkCyPr
tWiaCJk2FEY9Nwie6xH9TFqI2o+g22pyry4/qMpQ7QBq0NU6/2ajX5uJbMzJyRfspLsvQKJ14ZMW
b7UMVhcHUIiZ0od42XJbTV43ymJKoDr5oqV3QrKHr+xk1q6knvQXX+0k1GJLZZTkjEEh1CjcirFs
y2m7S5Jrn9pIHN9qW33l1b11Em6xGJVQCUSrmqdQLPdx4N34/Zaf+EdPCpQmKDj8d/YWCzENrTRU
23n2xm+Z/jxiKR4MtjleN8j7T3voeogbJsWxiY5Ywzl6+Lm3nvXmcUSyrRY+XZ7f1avC6a9ZrFHw
oojEq/wanLHa6oZunm2AGO1q3y70G4srmCzuy/omyHabWhi/Oz7LZw8QEHwD0cOAv7i4pwg6JlFm
PaJ9YMpfY2TM5bK/F1ruJlJ8GK3cnrLKHapvmZVAvva2XAvX41OUQfeDewrA9vMd09ET7UMBpkcr
6VeK0uFglthZ+1nUO1tNFfQmof2m3ndVr95UcSM7rPX/wMhC8aePP4vWLUafK20HipTRd/2XPtNd
T67c0Zyl0MtXz5KvKPPuiiFmaQw7X4vfqN7uPL25rdJNa5K11HH6UxbbDEAtJjMNE5FZkNyDnWj9
5GUmlv5xY7nNY1p+8dNAixlvzFSc6Vhc1Qyuv/GrYmIeUNh1/knvWrwcDyXVl4i2QbDVQ1qrtsxm
JzNBFXYGSpXnHxtYQdyVFtPtK7mtFEBG3hXxKZV2EUYQcfQQjPfpX2Awz2LOh9LJMTqp7Ky2JGZJ
Ib/cyeGoJK4epT3AkXD4CqWif748w2vH3Oko5yvRScRgCou0k4iIcGUk3MQFggy5HQyOIt5FyVal
es4OHz/nf+YUssR5NE8qx0gu+JxGll+HeX0sgLQb1s/LY1o7b/6M6SOWYaoAL89jGofWyb2S2wgG
eeFLajHMaaupuZoSsWGDyEYBy7SWAJtElvS8xQ7J0QIMeCZHFJ80NbEL45Op/wNmN8lHO1Tfcu+h
zTb2x/o+/G/oJdqmHgQtNkdCN+Ww7+V92rZuikFY+BeSCrOp1G8sE9nnQ3fDqAYIUzKR0vw18PbV
6Mj+nSz2tqRcJ5FrTM60aY+8uvlPYi52gzFNSSblxNQpHcTGPhGpD1Prj/aCdqMjT+rtdMENpe+X
l88aKeJsrIs9EXam0CYScbO0cyrrqmruNZ3kjt3jLYhOUWhcqnpBvm9l29O39sjqNwVQDqZpNn1S
FiesRCcQ5CH4+CSvPrd99BT2vdMHr4mwpS21uhtPIs2/5GTvN0OXoG5NpNxL3CIIXAWacCFku8vz
uTYg6sesHgX4KSq252FyqRsA7sBVTAToD0YUQezzyaOZqn6LpXbj+bsaDeQmXhD8U5dtOLOsUkkQ
oQoJMkR/TwEhGjipUD6hD+lcHtja/MEd/G+oxfpUCjlB6IdQgQAlOVYams/Qvd1C1w6XI/0usC4T
52moxRwaWhZ0XUqoPLup5W+y9agX9215GxQ/YvxUp2+i9Cp5R7n7ksfPyFBZW4auazn15Af89io7
WSs0YfWaljJXn/w9Ta9F83a2mDTlxzTc6j6tHUmnoRb3nK701NoCIe/Uk/ErDl7jLLRzvXMLgYUD
IrVTk43pXf2QFCqBR4L9+qC+LkS6ENedx4fMtCvQxZ/bInDL7i+YHCBt/4RZ3JoUM6CHphKGW+RN
k6v7iRDhoB3B9m0Ygq3MIbxqtBB1gNDwIhdziEXr/30uw+rrXeKpltuLKU4YvvEYUVVztWqAytbV
1cZ9YuVFhJgbNEGTDi1FxXmqT9cJGvlBmga5o+Wh8Ky0qeGkKD9tfLB5uS+2A01DOrGzLx6iUovt
MJWKl6cKD2PkQ/TWFUPUQlAU+mZS4UgwBJKqDb61vDYulPmp3GNbie3pYlxl3lExLGfYG6wCBQp0
0naI5eJN12qoEmhHfCF2oazasSZcKegOGoa/05rw0EyRXfk9lave9fR+N+nGJzGXbNNMqKTGaDDF
bpFZTizH7uWksZIJNQzTSIKzoAwVk/NPMQ5YUA0FoMasrvHz5DYS2Un0njZPl+OsrTUN6iv/4Lp8
sCk0ukygikU/fmgOGq6TXnDlg0BEOEdtjgb7+H8Lt8i6uVRNojHN4fzPuRXYknUfdQ+B9znrO3tT
3n/tGYC0NbBA7G7Bji8JtmlRhkMt6tCYezfBZ85q7CiW3FoG6mvX2tWU3+VbtMy1LzfLdwPqICV9
6CL6cqsNQdJDdqjcRkmcLPmZjZ96cYsnt5LUf8uE/yfOIiEh+Et3QWIbaeaxQwBItzVBtaXJSYpN
9OP8UltuWTLrbKKhyLwAlqvRH6pKDYllSI+D+igMSLF1NgJ5bdMhLb+HcJ8Xe2SXULQ9mFul1tXP
aIBam4mucxtznoqTvJTqRqSn4/B7kTbij7j8Zmh7uUPeEusodA3aQzJs7Iu1lHEacrFQg8Ybslrn
K+p15UyT9ZIqwka2Xf2AJ6Na5MFAV8Ze6wghlMFtqSHWiBppV4V3Wpx86Ta1J9cKIGzx/87ib5HA
k1mU9aQuzIZZNMr+vQoeDNxKksB/oAZ2XSjti+Cbe4tCZaO+1X8FczqLvjjUrNxqxsJitEF9FZe7
MhpAMj4L7bvnv5rBbV68SOauUj4V6sadcu1FcBZ5sVFCQZaz0SQyXhWuUKHh0wS3mh49VHr+uS6S
/dg/Q3w7CH7nxtHLqLxK3ZZ63ubkL2ohsaKPeV8w+XH5nnhPIBrdxnLS6KH7bcmQTbzFvtRbXr+r
uQgNYyxOAMZLy6N2HH1xyFSiBpKbNS9G/ej1+yjbWMhrZwgCt/+JslQBncGNuaARRVM501tO1/0k
HWXtm1zbVf/p8gmycnugKCBCD4aSiQHOYteExphB+icVWSbEm/igF6+jJbxUYmZDv8LDQ7YTLdjo
kGwEXT7VVRhH/5/p3uVu3n3WvJuIB2WgUS+9NfzQ1rON439OqIuEO8PxoDUg+cFNcLFbUJizfAB4
3JGkpwKRKbm6GrutFvzK6jgLstgYWqqnXqMQZBoeG17piYVEA3cwbePQ3xrMYu2HgimBKJjjmP8E
VU8t3LPNf2/CBIARgN/8Rv3Npjw/I7ISB03cLFiEiaMmr/TjzGk3agiNFlsfZ3XeIC5xvFNM+SBo
YcmgqnORUIX3MHU/y/7F8F+05t+/AhjQnyjzCXWSrqeYjlIiEEUwKJQmdmnudG9Xtl99paSFv7Hg
1s5YxJwlaP06Z4S43Fd0uv1ansMZ6UPl/9MrJT7Vr7r2ZExHqd/1LTIEG+ti5QCkQGsYkOPB01Ax
OR8hoGNTTebLYKI12LiiZmPscsDO5m2phhvjW9vBBlkQgC1XMqCE57Hwb81lz5xxpxgQ5/GVJX0O
8jdzGGyt+TEpu4oMfDlRra0SlgeyVVyYgO8sEtVY6okf9UTUACwKjecIKhoNk+fKUJT+p1DL9z09
h1gr4zmU0DvxEB8F+YsCLX/Kza0+xvqoeEJZeNTTE1xcxWpf9orB13JnbKrkPYMt/o9ZSMIbSO3i
pTZkD5/lPPFvAOEnt8k0Gbf6KGPUIElWcBW3Rp7b5oADPSLlqdRiAh2UnSsqabdxf1s5k4A3yJI1
Q31pNy1mv9CGoYYeAaaZdizFVb1+1PLOTqCGKXmA4NvXy59gbS3P3lswYbnzq9Yil/p6W3RFTbyg
Ke04R/Xl68B1XBcfzfAvKCsgpuCP4HGD6uiyuSGoVd4q89imspK+DHIw7mSjuKsQrHUBp91jqBAe
GfwGpmPtGW2gmzErc/BU/LBfg0SBHhqBLNYq3Xs1M3F8BsohvUzhIEuO0iXN115X4qOsptqvUmut
77BXu13dtUpkD/R8rtSs1t7Y8f5o601qPptRrMUHIVf73tXLLgh2VafHX7RAQL5eV2oXHR3plz8p
1DskyZe2HjYrJxP+L9SL6UdSk1j6mXV+gF39iJU0arH3uZ/fJpkCGMb494kOtRHAl/T90Ahagt4h
LZroTMcFtXA7geMhyi/Uvq34H6XfWPYraY5sSv42ZsEK+QPNMMuCXA1nPlxpQ2gtRtzZ6utqoIg6
HNI8uOJ7XF74azdbQkKJg24Pj30JKDKFqipKvBwhnf4S4wOZ1pba0E5SpxvifWx9zfNXX3mNsg1R
gTWO9mngJcZoKNpYbBQCq2hLlkDqa8GNrEfN+y4nnV32EG6urfKAXGxoYWP8WBlvof91yu/rLW7B
Wnf37KcsTpehwRin1fkpglA5GjJbvUR/O3U18Xtk1I5SHeX01p9ciOI+giVgY7O/0JtELhszTSD/
oLqWlGpD8WBfKQCkPYQyIu0hCHRbzDey3NotgVOULQONdZbaXKRV2Wjk1NNnpDdFsn6fyN+99GDO
C7naR+N1hf+QbmzKSs+dxcVteJaAxIsSGhm41Hkbn1yFvIKf0sczYjr/Kqt3spW4mv5UyE+yPLjB
cF2rO4ADl9f1ygFyFnM+CE9iqgZy56oJblOAczMlMP7H73OnQEsSKGRA+AHdXI64uopOh7k4W4ex
9wdDnUNWOzHf5+ohnQ4zUkIyjoXU2GFxZfl3VIObEh+Rp8J6vfwD1oc8iyywgngyLz4uD4wi6RKo
kKJ4V+Ru3TybDd3zaQdiJCNlX4629i5nhv8bbvmoisMyLjyJrxqJgaPIx9y6H7urtnSEFGdgCH2e
/lqIRxrOqf4+VOpW/PVV9Sf+YtPm6C5AXGe4/nSFrZAafing2InOGH4OlOOAK7MfbcRcO29Oh7y4
JfQhZ4M8z7AsPwXdT3G6V9tfl6d17QQ4DbG4VBddl0yDyKwGsPNzUFSitNcAQVjpER+tav6yGyfA
ytUHS2LI0ZCAUHJcIsSEXrL6SQEUP1nXcBfFzrSt6p/QOxib32wtFLVVFIoAGSsfHMisKlW90e8L
ZxC+5ZmrTWCp4p0CW26YtoBvKzdd6OuzmjW8HRQ4FstDbTQTrekB2kRKXz675T2+i6IfXXm8/MHW
cipK49RPyG08TpaXEKkTdQ/ZAs6xVsMAOTNUqGJqoqJWXzdYoI21yIkyWGJ2qwsmnN00avvELf0h
3WiUrE7vyS+ZE8RJzkNvVxU7RcSoPBie6ulHHr41IAPGmN7otHVors6vhYIYOmwqovaL+TU1xa+Q
bQAZNGGx4hmC6qJD/ZZbxpuQABi6PMsr0bgWofwBJQ9ZoKW0lRgiZGPmUYkkZPrFLJruKIdmBR+6
iJ86b6yuLodb2egg4Q0ogCRT7YPzU+B3oVla8DbEaDLttoxBc0kyZo2NuqU+uTYymnV4zGvIIGAd
ev7RQtxXLYyFSkdSikNQZbus666G0Dg2bb1x5ZpLDotzGEgDZANe7fjkLdspbd/TdKwJZUbNMTWG
Q2BsSfOtTRyUEBqfbDzpg1KLFwhiqSv41EYNz2SMTd7xtsJKZTJ+Xv5Ca9sOxQh8T0koUBeWV5mS
oltRVH0J9gXks9jeAKjYWZ13VYjGQWyq+1gu8dcs9pJnvm/Entf2ciINpGa5+GNyTN3l/JvRtWmj
wJhKR/bGXeNNu7xJEBzr9npZ3fV6wDlf26mA0FmqHbIxiDaqISsbff6IFK+Ag6LitzjpqzZroNaL
pVP0OryQYUQ6oO/uafMEOzUSUls0Wml3edBrX/Yk5vK4RyaDRdlJJQcT9krGN5HHUJYgFH05zNp2
mFVu5VmtA3bRIoelUPgEw5NnxpR1EPvhRylpR22qjroi7S+HWnv64FTDYWSSv7jJLLdeZSXqpFGO
y3vZyYBTqp3q+qA7ofa7sQi0tS3dtHuNuVV0nX/4H8MvhmoOoMX8kvB1Oxg7FKkhdIT9vi9UsCWh
MDok84fBF0a7jPx/DC269czqn40fsXKLgleoYCsJOoLK/CKNQ2acgClopQPn41HHgZrayrC3vPK7
NMrXkaccWsDbbWD5Nulj45K+9rEhEswCKGD4YNee76PMrEazsozS4V1019fDM3qpz4IvvpWT9fXy
QNeW70mo3+nk5Gwcx8IEy2ISqingVI9Z+hB1euDolbpVi11LsyZtTgAAzCvaZ+ejksfGVMD3c3hQ
EOVJ97VXtR+XR/O7ELDMQBZ4CAPI6mzru/hsKcqG0xjLxeypVqquWN5M43sbH5NEsbP6LWj0G93/
PBZX3vBSSu+RVThlcicU+3Q6GtlBHQFj7gr/gL9Wr2wcnh+/KsbePOkomZiojy9lIOtB89W8g/Et
wZ7Dn6tNfWeUf0TW8+VJWI2DJyUu8LPo5NJ2ZbA6paMniKYPnuwaTYmop3mFmt6mzcBqJIYEl+y3
A/Ai3wdCUXl9iNMfvHVsDJ9R6Rm9hyH9fnlAHxcOVKHfFe4ZeIAA0PnCsQZcNE2POlPTJzqm0BiI
eZ63RWVfGww7gWL6b1Hb5X21bgWtrgJeGF0xJDdcS4W7vJLh+IJz9Me+3uiDfNx4cxWXFhsk0bm6
ulipkod+yeRRcqgMj/tTe9Baw9HzLSWptblDRXvW/VTgpS5py+imKHGS8fgejGPqvcvJ2+VvMyfj
8w3HMCCWMxbYOtxuz78N1qfdqKcQlVMNiUbbSxGCCG6QNbMj9Uptf16Otj6aP9Hmv59kK0nyQiWJ
iRb22m4SEW9NDPdyiDm3fhgQ8haWpGr0VZa7tLSU0Z9y3kdiq9wLibmT8q/W8GzIr/LUIl/S8gQs
t3TULgf9gEFXErPUtYYHYC8c63YfaIcRmaEhPYQ6YBTKjsUWS2hl+c0WuZxtKEZTb59/0clMmkMQ
Wd2gUHuqS+wW9sIkuvGm69RKFMBe0EN0dWYtWItF7g19Pvot195ES109HyDzCtQlIkceoy9jpH/q
8ldNSNzYe4Lh8gOP+xvIIpWluCU6XJc/rCR//LJnP2b++8mQ656quDffwS3rScArrmjQPA7dmCPQ
bswvWZvfdEA4rEnYJf3dMIwbaWxlMngQUk/m8IMpuGTqyAPSy1E+lMgGmp94t/kI63e1E9fJ1g3u
4z1YVul10sZFOBt57sW054UUhrTlKicfMcfrcE21i0l8LA3/h6a3D3EZGxtIgpWNCcQS5QAgzvRv
lq0ArcFUU66aigU83YJcu2mycnf5+61MH/oEgLXhWbEvlw+bPtRCM5JlVA7zT8X4nGSH8d/jSma5
RXYFkkUosy73/qSZcenFWuUgRuAOCJggsIs0sv/v/WWJQxd8xrihObmcrbBNOr9PiFOiJo6auacc
y/DKFPaXZ2zlRJufgTrHyywluOyaVBkPUmiOleMLt3r2LJfHCavELb7H2ndhZ+OLKHLpQjH3fFtZ
KOgNpaFW7O0Wgp95bBtrH/bqv650MGcs5RksBz3UWBw0sa+mdASZs3TCXuPJ8EobHq9JjewvJu0k
zuKIGVN0ufOAOF6q7IPZhcDQPyMRltn5uFF3WMn6Z0OaZ/YkIYWxpkRmS6gRWQEdq9pes9y8RDFb
6l4r/UdSYXK9JXC0Up8+n8h51ZxEFZpMmbqKqBOoH9T2LPnnKCFYRiLKbUO9QjGPR3LTyCDprxAq
uzy9K4kC4AAmcIA85/baIjVVVl1lUeZV9FMiB5wOCOl//wEhYhr0IzlzpA+Gxyl1DX2YG1YZxigj
sDjja5S8hNPGPWFtIFx54MMoJo/lpTZEJ8dtkWdh7YRlAxHI6bnGXZ6qlY3Fxe1PhMU7GH+ICTFA
IhTWlVYntlADdvubUZBSSUWzw6m4WAylUig9Sqm1k3SYDdPmkrZsNVfOIvL1nwiL9CAMrTiUBRF6
6zFMdkKGKh5oZc/OlI1G01okmC8UKJF/B0E3f7GTha0MA8sakU1nTG+qhvoTl4j3PHQb73j5w2wF
WnyYpk2DsMoJZLHCegk7TZ6z9JVAKWy1P1dINrCsZYMShDqffdoiFg18RIn7ssZvr8fI7a3M73UB
tcIf2uii8dz0P1T1x1Tf81pXtMoGAt6aG+twbaWf/AR9LpWczGuZVq04jvyECZx5pz+p+UZ9fuWc
QjOB3r7O1WFGQ58HEMQ8izGLrp1Gku2ea0vl2bJU2bDxL3+4lYR7GmjZWjeFsW5jk5GII5Bv1Oxv
1PB6fh3zMtbUvRJslCO24snnA8tzQep8nXhtdMwKt1K5gu1TzZEEu0h/GVuLZS1hnMzj8og0NfBS
WsM8Tlg8iJDO//Gbx8szuBVi/vvJWqgbpVaxXedTocY9vKbSfbKFvFhfDTOgm+qWxBvsPERfRnGY
hYxixhqUt62/C5TDsGVGtLqoVfpgEHWAUi3NFOhAGcLUMpAhEkFOp7a11YhdiYBWGBoW3IpBrizR
a3FceUkpj6WjcwG3Aem4SInXG7eiefsvXqu01iDboufDobd8U6hGPDWRpZbY2FWuoB+q+I22woQr
YtE+BFsI0bUhUVXiUWHSXfiAKyoTVZ+qgAqenojTi96Un8fAqv59YYQyzJ8gi4wH9SLDkoriZx9W
Nu4J142ucmDox8sreWXmZsiFNHdk5lbJIumUkSdFGTbTDkS3YF92BmAbHAntLMsfysoynz21LD+F
SaltBF5JChTl8L/hccYLTVtsoaYLvNYEcuGE4pVv7lrrsdIPUnRXxt/qBkWQp8vjXDmszsItTnjV
Z/iGOtPsRn3XirtYKHZRWXHbc/EN2ViOKwsE1w7IaDrwVwoLi7H5qlW0qdVxtyyvujR2ElAll4ez
kh3OIiyGYySJhkvZwHAKACRZ7NTRs5re5fXgXg60Nm+nQ5n/fpLpgh4BVOzPuaiKT3Wf25mPwXx5
I+UoMsPmuxxsa1SLNV/oGPXm4v8j7TuW5caZZp+IEfRmy2a7oz7eSdowZGlAgqADQDz9TerG/6kb
YjRDmlnM5ii6CKAAFKqyMkW3GZXR3tc5kdvRaLNHpqJHkw72ytgWTnFssLmKBMGz+QS8HNsEsTk2
eTDHo0daH7vie8RXPGFp+mbCPRflYpAQ6GBO3hJZT7bqNj30bb1YjAdBgDV65n/fpYEOjTND2lhS
OwWok8BQWB4gD1OaDwFP3DGZ8qecrwQqS+792xYi5st5C0deAogIW4N8LsRN+A8pDhScQCOFW2/u
7tPihSnLpfRHB0dD1qFW+V6iB940VlI1C+U99JhAYQdbFLmaP6jSxJC3CiE7tlCWpDKp+jrJ/Lg3
3+zh41BtQ3kCCktFP6+7+JLPnVnVY68aHGZ2P48tbL6zynu3O3sb9vTjf7OiPS9FU0WsFhgbwsg9
QYtEXTU3TrjGh7h0eaCdeC40ocyEavulI6QRBbmQi8EE5s+mOoj6STUk5l2sBCby6/Ux/YpFtEse
sNff1rQzz85daJUVsIbysP85LCU5+pFyLeTcUwUcvuOAhFx1D4OVeRuP9s0pAHTzCABAvzWNqthA
rrw/5mXtJ6Ibwu1A2Pfrn7i4uIBN/konz0o0l/PhFJU7iMjHF9YPgtxVaCc2n/7BBOiNoO/hIcmk
m+BhlYWkxiR4CsLEnKD/vmdxnaYr4cevuEyf7ZnGDeKfiA+QnbscS9E4dKr9CXcYsbd8eB/xPhhz
OynLaCfab3YQxS0fN5IBmmLy28GZ3Fi0atePn1T4UOXd0bDcGyQf7j0zTVi0pgK7dAidf59z+X0i
D+w2LdF325D3wb2t14BbS759/vuz/bOLr3FLl7guDjkbh5BTH9XAkyC/KcuHlANut5IDW/Kcc2va
ToIgg1HawDGgRevz1M3JgTdvDQC6dLue29D2jz+GSrQMMwaWt5K8OHjpkcSeVhx0AXljoxAKePpM
P4kCtLYwGZj2ZV1hKMp+E1mAvsxjB3hrExzBveH3Ny5you3ag2xpbOdGtdXqI6cNUw/eKvhrRV68
Cq+l23/o28PQELLOPNII+3VQWxGMvAZpP6wwsi3aGn1u/E3RvxfCvDSj3X9hHaYmabFQkJJSTRJN
EIFRCjxbUwxFyth1Vu7z5SU7G5e2ZOia7YX5yzOmAeqQQLoATYJXwal2ykTM0iMVaL8bQKWjdo0v
Ysnzz+dUWzk7B7LdMTGnqflYjJ/IuO/kzfUzcykIOzehbS7DDhplEgvxhKyeeGjHE9Tr+6B76dAv
gcrASgJu6WQC9Hmu9oHg4w8cXasMr+hTmPMr48dUiq8UEiXXR7Q4aQ7eayDYQPevjm0QWcqhsoL7
vWjD9wJselbj34a5t2JmKUmO1r3fdjRPtNDE13YV7OR18dq3r8UYHf2pAsXCtHGmd6mMvc3H574Q
20zMAoHFJpyq1+uDXXopnn+E5p1uUFuFMOcrb3LuxzSHslW/LSv3ZPjZDYokWw96Fg3MXze7Nsea
Y3Jie2D8hlnSOTEyPjGzAMPyj9etrA1O802naAYgPGGlqzYhhiFfHei0OwCQfKnIhxRl4Ov2Fg/K
sxXVLgGz8UmbB7M9d5unCSBONHpHq9c/WEHLFVxzpprRJZhplZvQTMerkTonU+69LBHjrWOtRLmL
ITz6S4GzRFkPWVMt3iqyAD2J82CK5q1z7bi46X4GfhLY9yA6CKpE8i/Tmors4mFyZnOOG87igmzo
nWBisAmdJlL+lN4Yi+k9Ku+GVZ7DpRAEas9AGaPnEFgMbXig9g6QDsbu88Lbjt6O+W3n3g/szVGP
QCL+/Yqd29KGNdqGmsYGttwqj3N/y9LEhSKXIVb8fW1M8344mz6QLBWND1GqTT5W20aGEFn6Xvg2
aAsG9Nk7G0Qp2/80Mh2ZCrGUse2yeRbZfZP9CPhrAd6fyFyZwCW/mOv+wIGBVh+X6eXAILdrCiNA
PdELwPNZ3fniRoGBNR0+2Gx/fURLJ9O5KW2tpFvJZvRhCgpRafPFDI5e9uO/mdCWiTZAmeL1jEjH
AhtM8WCwb638ezDvDMr435Tpb+God0mdWrPPFaO7LU0wxFo99AEKlC7vrSg1N9cHteh7ABogc4Zm
XmQwLpfIH1gIJNv8PJP2m0Kv60b5MunE9MGsKBoxnHf0eK7YXDpvwc6BcBGluDnDfmkzcnMr6wQK
vXUDHrr5RB+g7ZBU7vP1sS3bAXzfQe0PWDRtbBm4l1w0SHSbiIojxNpL6HhGRrZh04rzzT+kvwsB
3kQEjEadGR12OSAgGsq+V5jEln/pGQCCDlqu95JsQYjk0K21Jta7uK/O7GkXVs1oJmwJe7Y6NCJ2
7CQbPgXWLWV/jTZGdcIC4cMsXRtAb+ZyYHZtWNVQlP2msRAcbsVwm0IUzD7+7TrBCngDbISGyA7r
mKTaJZ49qQq65yWa0E5A4XYyMdaeen9OGnBPSOnP4vZI6+syH7Yblei/d1HP7hLIGUP4q2ZgxXxg
a32Ufx5Fl4a01RFhlgMR46B+5HwDVXmNN3L/9fqMLZkATNpFhhb5zT/6Fq0QUHuDhz1c+tRbP33+
rVnj71kxoXfXymgkg61gwp6OpXd0zD2Udq+PYo4WL7fNvBAzih7JFCCy5xU7u/eY0U7mYIVIlRWQ
6RhQms+alZTN0ijOTWjXQuaUplRAzAN8BvIslh1AzbJtR/rXrymMxDFNJIZAgGH9AXV1qmFoBpxo
jfC+kLxGcIxmoVuAhZ6EGMId9ewVD/jzyIFF1wHoGYVEF610l3PnTuAUB/MkYgYADarsTkX+nnN0
dx3z3ImHLq7XqkV/nqYXFh0tw522oBMf+XzDoru9abeyLT5DgfGkfL7W4PXnpQRTYAEE3QYSh0jS
Xw7OHkNSpPOlBPKWDyQbnvwaST2j9V+kSJ9GkyeNP71ed8aF5vpLo5qr9GYLLlYTt0WQqQfOQM9Q
h9/CUm2i4PMUBJCtLHZTF1YAexmPftPfQUBlbwavZpUmkctvqBfsGMlWXg2LDnw2Fdo6t4ARpWmN
r7IGtUvH7k4CCtzk7croF2ccZyNSyQ5uZb2lzg2LcQwl9kktP/uDG7sQcoD+Jsg8lDz0gRFfn+yl
sxiPlDk9jg73PyivBxOkiGWIUVX1p8Ghu9BqH2v1k3LnAzrfV8KNxbGdGbMvvamN/CxAERfZlB4i
NpQcSH80I4imfOiHoxWucZUsrtiZOefSXJd1hdd1mEqVprHg0M7xzI0s1mo1a6PSnuKj4ZsGT7FH
5BDFhvMlLxLD/GKV7zz8EBjfr6/X4t4/G9M85rOTmkOgPiqQHULfiB3Lwk7a4Xsm6bFCvu+/WdIu
z96gXWHOoZRPfzYEpU47Jv0LDf8eEIPdjpMF4FR0wkCV63JEaI50g9KKELI5bozc7d0gqzjvyeH6
cBavuDMz2iqhsRNRFcPFwAZiJmlTWAdwHjjb61aWfeH3YLTloYVr9uGIwfj9CY17Oyf4yMWRDXvf
2LThp+vGln0BhPUADUGx2dSid09SFaUG/Bv8yhtjRHTj97HTBnFO/54WGIsE7qpwLrjMseHlIrW+
tJzUx+zZBVhp/SenfQ+kAZKnJ0KtjcVWfG/pVMJ7H52N6LkBrE6fRkehqpcj2qWdF5PuroNUR8Me
J/6xW6NoXJpEIKIdtPChregPFXfqjlNYUoS8TYZmTd5l9r1tl8WeMu8BJFrDy/U1W3LDuSAJEivw
/gO/fjmRM2zGrYds5mUpt7Wd3U2Z3F03sTB5wDNhMIAQQ2pLX6vGy7pQlYCkRsZjwW9LBxweLPGR
vQiLFXdfyHHNPeZ4NKB3BLVq/b3VNbjJGoaFykvwr6pvETMS6C/GrJh2BbIYgQPGYlNMyIGpJ+qt
AcTweMR8aZErWi/RnoWuDTAJ60WPsgnrySME0EsbxX6vLPNPQTaRrTUIU0F1jpAXmhpiazpZczQK
p/42NKG/4eCBfuYszF/SAUFENqEKS6gx7MKy8PD0CY2TcDp+Nw6WQIuB18AjmEPab2jh7z+SSjob
r7fYR2D6w3wjLWaA+6aRX03D8J76NgzuuipKwUhZ5wfAC+WPYvRr506mLjiOgzlOq5Tp//Tl0PSJ
U+X2kSlpbEWmqqMy86AGQycB1aNL8vLkMeSkYtStPDP2+GBPySQnPwDqwKUiJn4T2Xvworvo7FK1
m29Li0HYtTeDHjBbkYttBZ2ZbZCm/CcfZdTHeVDmxSYqx8jZpBBJOU6WIz+UllGf+qoWLyFR7K03
2lf0bz/AFD/IhgYAaptK8XgIInBD5nY9a03Zzq7govo8BkO4URarnkYkuw9ZH1loY7DBG0kl0v8A
FBQd27o+ERzQX9Pfu17lbP3SLI9WRe1tZeFV60Ny8gabxgCPQNcfjY63Nx7n4XECDIMjbyXz7cCN
cfhG0tHKbsDgVwGnWbMQ0vV+0WxbtwucG5FLGx0ImPIYOwHkdyM10dBTdRApQSWYPbtdUSJ4Jbio
Iar+VrMOnDpGFO0kTwERaAN/jEO3Nz/LqQSj0AghDj9xowzIQKtMyx16wNG52TKePY+qH8LnqpLj
tOFor3mnYqgPzAV/9sZXNdmBjWn6bgYZgDUdmv63tUH4KySHIjuxaOo3e9W6sGl3Xv4O2cQ2vHGz
NnpB5F0fJtAo2Glct6lzq8AiFsVgE0PzBrXG4SRtFtAblHJcF2o+trmlrZk3cROh1Bg7FBrxcUOj
AC2sBWPYiKLhu5FS962oM5JCUovSG6M2zQNLSXeQaFXfhJ1iON4r5uLZROyAxiRLXzzuWAkHr8vt
6Axyh9K2fdPntD2kxhCdHFEVNmxnBGIe5pAdhkqUT6BjVkeg1pH2VrKwtk0KRnNXqizuWMTBROV5
IktYFfAjpOShDiALaSWtcqyfTsHBfdPzApEUt2Ua+5lMT45hVM9m0IgfkRqL7RQp8jiJZjgAjW39
AGcbE7EsQ/WB0DJN6sxzHtveMjZFDVaJ2MGYd17LCWCkRtZ9BoF1YcdBzbJPdlkiH8oKFoqHlNL6
BohQAzlSc6geXdFHz4PdZg818AafxNRPwc4kTrRXwk7pQQVGf8qtKsBd7xXZth6I/8hZBeFrERqV
dRrMij156Ob4YBt++bPxECfGQkVIJbtuL7ZhRsco9knIxfMgaLUpy3a48VUwJV5dl1uCjqFp7cxe
uPEgBgUGhpkwDaLJWsAloqD2wr7G2YB9kRgK1Nay3kxBlADQAemg8tVrf7jQLI1znJ5jTG6+TlmT
0ObWM+XX63fVQr8fXulnH6OFZb1psj4j8/VbZaAweKlpnZTBZymdRI3Zz6b91mbeKU8ReQ5goerX
HriLN9j5B2ihRgVx9pDKOeUlypuSjsnY0oT2NiCnLiSNrIPrDlu/ypMaJQHQ9byvTMB84esXGMaP
bMXMYQxGxcuAwDDaEmgVXGB+95XkbpL3+c6h/eexem8gshJ3vNkOfpMlFcvjiMmVeGTRGZC0CBD9
4gmo5+IAPYMgVwCINYDC9146fsVWueH0hqLqsTLSOS3xx0jPTM2fcvZ0aQyoHgwjMOMGa5Mi2ppl
u23QkAPN2Im/+cVe5jejvRL2LwTk6JydH9Jg4IHygza9xKzcFClhRJK4Bz0l3iCYd1DKBE8UDTas
I0/GWgvpUvyF9hYQrKCVG5R4WoiXZ4ahqhEmi77YCMgyZ3YOcr5jWm2GNXWVhXDSgnYUMpAWHjCO
zk7Pad67zJkQfznfhkzEwVrv0ZJ/nBuY5/ds0XAM2m0TwsA4tAV6FN36jor0YwXJezwMqza57iTz
btN9xEG/HQgkf2W5teUCsgNXOMBjG8qfO/GWl++Zv5IhXJyy3yb0Tpl8MiZmCJiQjkx82Sd9t/9P
g9BjfJoqV/g2LIzd15AfxuD1H+oc0JSYRTpQE0CpQ2d/cYDimAix8IwocgB9ICnStH1sWNZHarMT
z4dHlUNluhVrVbGl/eTM7GPQEkQHl97gS5wK/d+m3W94b4FI4KtZbxGzGbna9tWLNFdgsEveh363
CLJhICiDh196HyTtxt6ZrypivbTNtlJfjeCDXDuZlqxA9MYCOxf2K9INl1bGHG9N08F6lfS+R6Nn
KuPWwZX+9+gGB7Dh33a0veSxaBAFMTEa8ECbTXDoVXVqEDhW1FwpFy05OZTiQ0Q/807Si4nS6CAJ
m2OZcP2fqlCdwLdy+HsvB1Mj7o35pY637OWsTdx0cXWjimOMQYaWMxokrSzSDbVRPPoHU7OrIxUN
th39EBdRR6oqiOYgoY8LeUPpD4hXXbexOGNoWJ91+NDC7s1/PzvoJqsa26g0MBz5QEwvTu0VHNvS
0eafGdDmK8uzgg9T2m8yVJLRUxW7rYirNYmCBSJPbBa0igJmjP+hfH05Dr8o2rwh/tzOZraHnhIk
bbxhmhIjL41j3ojhVKoWCVHmeLW1yUK3fFat2b82AkoqaW3JQ+Moess6sOavhJ5Lc3z+bdoGGFTY
gWEQLtNRDuSqPDaG2F1fxgW04Dx+KC3N5EWo4Gs3SGuWhSNCEN8S5eKB6Dxb7Sdh5wcCST5GUXqq
fzBmPnIvXwlllwf3P8O6xAng0GFfTJj4tLR2Ish31FqTG5u/Xb8dz8amE30Pqskt5nvoHaTm28Ds
Q5b2exXkGxa4WUzaDNTL/kPP3E/XJ3XJdc/tai+GyumgrGZiaLXx0FZfW+MmYK/XTSydwUCuzuq0
kG2FOtel20JCQYZBimVDE1SAR6Z37wM4Yn68bmVxjc6saA44gnCDNBOsiOJ7yI7jGvZl8fdxK+Po
nfGVvx4bZ4eI8ilOygZ7nNtvhjgRc8W7FxfCBysoquZobdJz5R0gPIG0UQoeO6jcGTKe2keuzJXs
67KVIAAJLa5dvD4u10KIHOeDwCim/qkR23Z66MjKxb5oAulCXB0I9sDdfWkis8KBDwKnbTv9Cl/u
AJYHBVb/L151ZkZb71DV+N0AI2nLo+cSdCIcXP/NrFdq24vOe2ZGm7CoMpHNqDNgZ6ZDzU4kOI4G
5Hw21513/tg/dv9vK65W9hVRQVWVwYodbFR5MrvP4FWKrGMot9YaQfLiiADrw39QtAGU5nJ9QEnp
S6cvhk1pnQqFhpWSHMvuO/oSV+DIiwkAKPH9nyV9VB4SRSEObYxq2oxsF/ofPPZuTe85PRLaIEw6
DuVjDeXmbK08uDifZ5bn1PLZZuVINWQDJWjnzIEWeKqHkzO+yfGuLk+y/XsAHq4l0G/NtJ8A4Ok7
t0KDp0+BmQSg9b6DXLL50InYgBb32h27uLPmOHbmI0A6Yf772agQVJR1mWLlCjCV964Vi+grz4/X
XXHxnDszMrvPmRHid8MYlVg0w0tjSz4hZ3TdwLz/dV+fy01gkjFnMJz2hiaM1+DHxtoovJ2HKd+o
rLptZLTJWL+nQbfyJlxy93NzmitkgwPwHYO5sUzjys12Y/eLb3ANebw2LG1xzLAboGwJO1H4pc5v
0II1VUjKHsZyd33+lrzgfEDaAkWj8MQwwJCHCjGY0Jp8b4s1RvEF3gsHpEJzI/icd/4T4dzXIzih
5+OVbjMD6irVh6x679wjOA3H8oOZPxluDJa2wj2V9guhmzRfCaqXJvT8C7QD3kzRaSUGfMFQ31fT
MzKbMXLsSAbFUVn8w7WIOgM2FloykXPRoqDAJLUKJc7fYrq3je9tvXPW0jlLy3ZuYt53Z/vK6Hpu
G7OJqbEeaQmBXj/dDaDSu+4di0nPczuaHxII4LCRws4Q7aPqy2hs0eiZNT8dD61yNMmnTR3dyzVd
7oUDF27i2BAXA8nmHzIRCrqiCAhg1era2LK+8hFEw6AitJ5ligrhuLIHFjb1hTltU/OmqCrUtJAj
ybqHltLEHcodBxAUEdTKhC6chxemNNdQCMlC4c/hDK+33UBust7fXl+ztdFortFxI3CmASZ4fa+s
98l6DtUz/Ye4DAMBn3cIGQ8slXbvt8KN/EbhmpLiGcUBrzjSYWVZll5o5zZ0+JoFPSo6MNxQU1gl
QAEnUVbHYKj/NARNbGftdgAPFHR9QLc2PV6fxKXX8YVt7V6ZINoReQK2TfdjybaC3FTs0BRvqt32
+WvmHQbneWqPgiWu+ej4KyfIwml1YV3zSOLkrttKzG6duZvc/N5BhZbkWZw25lvD1jha1qzpThlV
eUXmGA7sFZbzw+WQ3aY8NusPqDSvzOv85dp9jec2gpi5rdIFdPjy4HJKZvMwxci8qb3zWuNkIsUl
huyhLXOku9JPDUUhfLCeBEnvQ7eAdMLH65+wcHRefIF2EzR1aEQWwWhLiYpJGAoLhbfOAoVQu9Z4
tjixZ4PVNgnYferRpBjsWHgfciPbMde7cSIeE7tCL9r3fxkYkuK4YUF8r0eOZqbyioLUe+O1RzAe
qgbF1P11E8sD+m1CO1uqAtLphoQJC/VqGcSMKKQYToTvS/J23dTiHTDDNdCzPTOya05pohxedB5M
TdUBcoym8wHqdK69LegT89uV/ba83UH8BijMLPOnU5vCCVphmxWOM0gU90AANv5ct1dxOfHbyutj
D+hR28+2fpFtKsuOG4hpj943AGtWIubFKT77Em3r57kle8XnCBOwTgEhHYqGOjQVdYnIVw7YNVPa
apq2iAY/x6CNALKGPuBZA0m6boxL/gOMKWtzvFDWsyEl8L851mIJVoKZ3GMwNxnvErKkIzqqZxrj
DLxAL5H/gKaFuFgj4Vi8DUOQNkFVHXkWHXdkKNsfmw5G05HEE/IUoc8e0UJgNWusv4vnypml+UvO
QjLPa9Hj5sJShvxXgT4FbsRmsPL+WDYCnhdId4dAMWknShH2A/HMetiIAeFJyHZlH+5yc03gYnnW
/mdGv3lJLw1FApiR6LE3Epo+gGBIRCu5nTUr2h0bojE1lxXFjJGDN/0cooeSJln09xqXiCRnbpz/
P2e/kGFnCxMC/TJZaIrZ4OoZjmZffDM4bd8pKX9Y3Mm318+ttUFp51ZdDWFEUkxdSn760zYqXkAW
UGW761bmrfnHNRqh4DW38AMToO0lL+jDKJ/wrq6y3Nm6zM8Sdyr+KZQ8szKP9WzmChnlAKngLCog
mYQn3N6GzFUKbTjAla6PZ/G0j1y84udKOBpLLi01VV041nzq+QEkhmyUisDY+mWAa0T3BnDS/82a
FgIod8yRaYJHyG744KS8j1vWg1WZW8D1OSZ0H4VfxHUUNStn4KJznA1T274jcYHumLMV3fTMarQI
AtRD1b6ync31Ec4/pPsHGI2gz4CbE/0Y2ny6AR8HWmBr0RC4qAGStU0RT7axJcgAmqpP6jDaCKc6
XDe7tIwg4UM3P1CWIEPWnL8t3AwEBXD+Qd5F9SbvnjPrmNVfczbFXbmmWLn4QDg3p11gDbi0uMlh
LshBhebdBbSMG/OQOg+eeC2KXT1uKPkH3zm3qe08zsB7WVWwmQ2QIXaPtKti6d0hNDCDx3ANIbD0
ALdnKv5gJh70cYhdbgwp0ZYeeg0SQcUrmhKcYd8byHdmcemcZkJrEB3KMAmytfL9L+3ZPz3ot2F9
74s29Q0Gwzylcwq5DL807LXFu9KAzmDYYn84xnEaSDz6DKjSLmm8cc9rZw8V4ziKxl3KysSkzs43
1tij50Ff+zbNu4e2z6hjwLsVcqN2+kT9j6Vc2UFLwREgExCQAnwCdV7NRtdBPrabYMPI0Zo1RdSI
+1xw1K+rcQtA3B0EaMUKfY61uH/OjGoHE68DZcqMIUQKmtdSin2QjwkDdrcomh06FDfcBXq6/cTM
4kPp/XSIunWt18o0Ygc8aRQssq6jTl1K99f39bIbnn2YdnCZfjZKDu66jSNBS2u82+OB8301fXO9
IqagzWC3AeBg4/G63cWFho7XzB8KFTYdcEFLPIIBUsZ8SHrwguFghxlK1WvVuOWDBPVEnFmAXfyR
sQNStAbyDpuad9MGOncb9LxvB3SQeejUAWvli5s3CQ+AJFX5ytQu3eRzKfP/TGtnmCuQ/4rmM2z0
+U3RtkdIf6y48vIs/jahnSFUzOzWBIsXAZULjUocISRmyPj/y2L9NqPtGEaBK6uQsdkURCZ9VG4r
v98K0DdfN7N4tZ1NmLZHUKQbg36+2sLi6Kld2DxFOPzJqRwhHHkY13oo1yZP9/wBrCbNhPWprKQX
t75/8uX36yNacQEdaFaWqYjYHKAazYt07lfDuMXfBzWkhw5qgLF0jlKQ/CJcVPMQ6P3QPbfR4fr3
L55a0L4BSxDaY0BEeHlHQTCmCaoeu3QwyUkQP3as8tljL77LDp1ffeByrZl6/sU/LoAzi5oPtLVv
tpENi/509CHzDrSBcfCa76CpuD60xdU/M6StvojMDDgAGMrD+7H3oH4JWNEaRc/iaICoRWvRXKvX
rxoilFFCFRlHgMAFU1fyaE4gqcrNjyYIhwdlrqzXUhRqhcD8QI4MGAG9acodmzRt6m4e1KF330Mr
8SMUD1bO7kWvAM0hgk+opACVd+kVRpNCGcXH1GV+lXSDiMuqxe2JzojsQPMuNpqVN8TiNP42qONq
8qFhRS1gsG32oX3Xdduh+WGGL9Ya2dGaIe3dmhkhZE3beWQGZCuGBMRmhHy1rU2kVqpWSzvXCUCd
Df2+mTxi/vvZAyzrq6gNQg6okI0GX761o7X6/ZIFFO6BeZ75prF/Ly0wEEpGEUW/CkogG8XQWPAP
oElAUPD9aHGCGq6vBZJubznKSmEhInyTCaDakhyRrCFWrp/FSxywFjDOgyIk/KOdrRx4mbYCJA6R
9RZUSBz/8IMTJy/Efiu9JCc3fC2lNbuwdgx5CBbA24RHKy5wzRHSrq9z2ULIXvqvDYhK6nvm7vHI
CsMc2a37cO2gWDiN8NRH/RT04JCe07OUtg3GN98C3bPZ1nwvIzAXA7TOcS9Va3XhBb8ATYGDVC9e
HsAPz3vgzPOqghUcLaro44zMXcimL8o1V5x7cTRnJrRDnBYcJ58HE1bfxtAQTgZxz9d4XhbOuhBM
RlAQwWGHFmFtifx2LJ2CwYhy8DbM0J6M4ZAdCg3XL4ol74MhvBTAk408hn7JZlbt9Gg4m6mGbiR0
MVCx4e7eSWPwiVBgb6pblj9ft7m0Rkg4wt3Rlg/QszY2MGWwkvARrMxhvaMpO1ZBt3KmLgX+GNZv
G/alHygvB3ifwAZhYBqA9qyDjnI6t8ftuiFRaNBSST7s8uzvE51AFIHBJgKqCPeHfi5FlBVRKDrw
892l6Y9CPjdrIuSLrgFkGaDW2FR/JCtMCX3MCWXezcBe2siKM+dbUJU4Zt+uL9OSn0N77n92tEM8
pwVatAbYadiGOBBTv7OGlQh/CRwFCLftI08ANC9QyZfLZARFJaFBCO+rm0dVpuyQgvOjUw6EHUw3
O0AFT+07k9FTY+VHSLJ9igQIEKnK6qfro/2VUdcORXwKiFPRQ4PCjZ4DslzqpBaRoCOvZFbFfRT0
b6LJs4egkuzb5FL0XJaCBRBp8D2S8J6GdznJ/Y0zoqsRCl0lPeDHmz0lARr8W1xOJxn2IoCSnJ81
caHUQzZLDxcGk3sQD7YnlmfDqwcOyw44aSbM2My84oFK1/sOmuHofZhsJH4hIPxWRMJiSQ6mrsci
JRYcuIsltNzAUWqX9804vyBSNoXQquDFriFT81PkxpTFaHQwtxm4sR4s2iKQaa3RvrHBwPEP4BFM
H0jJZh3OCEo7lysJBqEmM0N4C6rvp8rq9qZBT2mW/cPhi9I96JsgkonP1s53T2a1z0o1E9gF9wz0
LBOqwLEHtcfr7rB0LkIXCokr1EFD0N9o41GtJXhQz7ssgmRBNFZIEk1+m7QBb5+7rJ9ilTX2xq4s
EfugEN/awJu8XP+IhYAtQpp81s/G7Yly4uWc5qlkFViFwBbZIL52nktGYvA/c/Eqs2nlxFw4VS5s
aQemm+bcnSbYMqKbqNt7+XALZcsqMFbC60U7SIkg1EF8/YfiaMmxB1WGeS1yO3ycbNQIPQPEUpEP
CgTle/T1+hwuXDagSUM+DJ6OraSLQVBJCnQpY1wRhG6FAxikWHvZLxyUFybmIZ/FHHwAWd8EmuCN
gGpaCSXsyJqSga8JxC+bQVIJcRTuTj0kyIrQaqbZ9d3ua1ejozh9Lo0f12drgXJ2ZpX7bURzgzrL
vb6c3aANfiUq0CMkyUdqHi3r1an2HthRGEcV724EsGrNNxaeXjCOqBR8KUCh6Y2FKjcqSn5xV/s9
ROAOoq9BoX9H/Bs/T3q02l8f7EIYHIHH3URHJATGMauX61ZziPhO3ezyTBzT0t1bUn5GGeBDk/GT
69KNqdyj54i362Z/UTZoNw3szsBchPzo49DsCmOYecLgLxSkKWHzissIXJz1TkXq0IdW7Exo8S+L
r5n302yH53Cy49wu33H0JrUH6hggT2j3mUDd3e3FgYEwr7L5Skp3ydmQwEfoORPmoVXxcm4q4HzN
1sPc2EPxQaCo3jTyRgbv16diaQXOrWg7p1AhHdFzjc3ZM3HngpgU7KchcfrY9At1NGlPnogZ7bMg
rTdMiofr5pfOBqiEuuibBVEJDvnLQbI0M9BIhB1Vyn4/2M2d4/3DYwF9Xb9NaEFUxcva8edN65nF
IzfrpzIXmxn/dX0kS8uFfTP3lSJ28XSmHHfqiQpGijdJFwFBo3Y2U8eonlbMBEs7dBZxxjsObYuO
PmNtkPLOdhtIxORW28RVhK0DkgxPJGZNOm/Hc8/fhbyVz+HI+B2rKpJUYI/DPzLwkXFhFsMUB2be
23EpB1D5gKa4SUyvM6ZNl5fkAUK8zi0oJHo0Q4K6lfUiA+2HacpTygN145ZpDeJru8ziNkrb9yGN
wLSVW/UQD/5QnETfqcfIFeylLyN1w1EoT/jAVBgXtQ+GjwZKVVnsMFaWG4TWgNOCAod/c7wq49vG
bpqDQa0oyWSePoTCbnHD24HYQYqVgsHW5XunlVEZ233YIRuUP3QchNGm1aZHg6ZH0hj2MTC8rcWU
s6MsmHZKsAg17mi6B9Ow2rue4Z68Fi+TOK/GBpp9lACIJ4GdByGa6xwm1au3qfOtOhZByR4cheR6
DGKQIY0n8Phs0cvJX2Qlrf3Y1uSTkRUWiA4KHwVLA9LCK2fkYhwUQofawpUDvVv9sWZHRk+rAI8o
QOOCE1Sn2d0I/Y6ji/TPG+riKfg06CgTZsj/R9p3bbexJFt+Ua1V3rxmloEnQS++1BJJsbz39fWz
k2duC0jgoqbPSCQk9VEr0obLiL3Ng2R2cQ6Yium/57xR8CT8dxScWUqRfywHDaMYrHk3JgZQmTrv
9hW6potMHcCg6C0EZT3PUT7AnW7UvoZWNiVw14UIu8sA2qh0hbT4KMQCfW/mutSXsprXnDwTOK3g
/JVROcy/FVkW8CKVBsmRXNrJES2EADWiObKOq1JcyjVdc75OZXGpi6yLx8zosYylUQH2pUszF+Bu
T21a1Q+NJfwLZgNs28ncOEsX4Z4LXQF54ZyOJEpb1ExOws6Moj9JmO4nIyxtIHjkjpgDLaUyhvr7
9qZe04v4B4Acg7pCDWmhcw1fTACRSVsMQKp6BEOKVTj+NHz4QrNUjHpNMwLPC1k1JI1ZJ++5JHWs
ihiOIEyZ6r/mad9Tq0IBbqvgoVsDa4SIkvBaA+7J7QleOz2nYrkdjYuy8BWWWqtqg2VaI8NWE/gI
ORI4S4TRzFbxfsupLG4387putFjAYgKfj6Q5NrRc3Z7N9e36zyLybIVoyRWaGHJoZB50ALoPw7ZO
Pm7LuHYHTmbBA2qZnWjNfosVC/LvqBYI4hAUXwR3bdUvtH4tSeKUFlANAKrN1qtF718x9VQdHhXT
mZoFN2bhDPAM29D6yjRmmJFZB44xu4WV2PNsV8MjoKUW7MHSnNgZOYl1ctRV9W2CHRKziHTWSMIS
yJpO1SzE31flAPgM1dboNVX5UKALrFaRmVZU2tAucrvW9qVqEkNaOHHX5SAHjhQrwgD+NFT9BECi
kiWgkAjvu+8aUFWq5oz+9784deyx/P/K4c5CXaAhRTGwbpKcupZe7UTNf4lTcwODtgT5szQnzq0N
smpqUgO5Y83yP3Qkf0iAUpCmTk0yFMbD/9/EuAMxoYGqagZMTMCpywJS64lTyk9+uGS7rtln8AX+
ZwV5VS5PSdqpEJSMOTG60QHOKhGtl1mZaBMl91ldAkS+WsjnLklla31y3hGGhBp6w6Ff482Qinap
70ANSyYJ6CoZ/Eg3bDP39opevc4nE+UsiRgOhgiqNMT5vWwjuiOR1D0meQUvWaBtsdRzv3RaOAsS
dXWPBjiIS7WJKP5a7wEsBn6ZJYrEq3IA7w5OKlQAX9BpDFORS9OEjLxuFdvQR40KWokEZLT0fIkA
9OoKnojippTpidUDR5C90MCb+62PK5R2gHYgp7X+L4rRLWQi8coJwHfA1XBGsZPNocxyKCpNAef1
VPw2wnRTyTLwtGAea3VcUFjXXjZOBfI1zpoBtL9ehFVBYL0WS3WjR822CcR13r2BVPFO13QihTim
mYhrkq5vH86rFhphsAS+X8nCE8f5fajGtAChMHYxFUo7rhQgMn74mr/g1Vw9KydSuA0sMrno2hhS
RIY13PVrMYzdLkHAqRULF/xqgIPyD+BZIahFzonTKyYyD3WQQZbQOnKf2okcwfm2ZaD31SoxA3sM
FKL+iy5mC8lyhNDArWSZ7PN1lDu9ytIB70TV5LujPpREAtmXLrQLeZyr+uuvHJ5+ZQqFwc8E9oiT
WKARe0eiesg70pte7PdUqz81S3VuHxG2ORdu4olILms9mnKuCQpEptgwK7Th/fYZbar3WMqR11nY
vyVpnGGdzZLB3mIhVVZS+RgID7q1D9XHEB276gIMwtJicoZ10HNdzUXI0vvKmQV7yt12hmv/ArSX
CvCOyWIH8pJEzrompcAqyiBRmmK31Xo7tgJnmCU7wM32x+w5jcY7vVti0mT/7K0t5O6EhHas3iwg
NgAvVlaleHnSFhzJazWjFnw7gAKi/R3vK9xiyrkB7RIhCxoJu7B/qau3ttkqgS3Jq7hATgE8uu48
p8SPj6YYEh3I5trW6NZKCcrYiN4+s1fV2slguHWuo6zppxQT7vWHrJucMtkiR70g5OqqngjhVjVV
hlgbKsw4STZKPQJ35F+A2eHxUka/kIpq/QvuOwNblbY9so0CllDqvxrVJ2JOAJqzsHtX1+tEEFPg
J25Roiqokq4gCHVLpEDjZaC8SPqC7roUogK9U0QCWkayHOww50Jq9KsBFIspEnWgQh95RaciuJH+
6205F8NpELxBB0qiYO9NWe6d3BR9Z4ra1L59wi5N2rkU7rgLKAACIgwmY86yncUvdRqRyv8YtPd/
Iwf426z2GO84nBxzLLU41eH7qC0I3U11VVtGSZSh9QDZt8SvfameMClgfaByBPiM4Fc43yGZ4SiP
KvL3HY5BOD0q6MA17BCgCEDCRiSPW7tw8C7v0LlEbrOyUNGTIBVhz/T5gBiHtFZwvL2CV4/dDxif
DtobzeLOdm+MhQEmdFwiJf3I80F9RfuL7/mJtQR4c+mngppKRT0jq93GUxDnTKWlMI/SpOL9ISk2
gPDqW5RZIDNe/cLbzu1JXZpJiAJplKkBe0qXZU7BzWLVdN2oQdtKm7p+lfQnKV6DJ3lSoI0WFvCK
S3UujFN0kSgHhTBDmJzakrpXNIBnREQ03b5Gd8Vj7TvzEn3U1aU8mR+3adMAUvQo0uGGpz1RuojM
QNuG/9H7q0XI0GtrqejobrHwEKLrPF8Ryhz8vhAMbFtBRkEho4XUfF8BwqW3u3qbvd7euiseP6uj
/CuPO/N5ZKhlbEBenjy3KknFQ1a+I8KgVrEXJjKOrtnRxlpQWNfuNrK3KNyDd4qXSu5wjuUohEkK
cD14GH4MaHkL5D+OFFokKVey+Gyq69vzvHbvAF0GuGRgkKDujQ3oxKaA9WNOpgoCWzRp1+9G8TL6
X7dFXHneVsUTGXyCsdLkUm5rgb2h149zPttd9xss3u8qy1xM0r1UqttSA9+9OXgVeqOS+RV1hgsG
50rV0/koOLUZp1GIYWCmw1DSUvuo/PyYjYUr+TmNwI03BHCXd4IQeXXfAV88XSiiuXZZTleBO1BJ
IWkZGoOYH2s5VVmSWX2dpZ0W3xvjQm7y2ik6FcWZowIJw8poMFUR+em6rElg2Er3pTQuHLqkWRn9
v1E+pxI5TVdoSmw0MyQm01NceUD+DoqMCGCIaPvnxgicUKS1+N/nxs+3lFN5Yw2jNzOpo/FcIOOm
Ltn1pYXkFJyZSVrTMHqXJp9DAlhSkIP2pMmjXa8UjqL4LzmqN+dce7h9Za4pu9Pl5NSA0PhliZJe
qAGlJ9r4qCYtMVogS4d/4ngd/feRP1tHxOGGhGJhlAmdK4G5reIGfWGIPLLvoe0R8JPcsjPp+fas
ruuav2K4Q4IX6V4y2A1o53jlN9NebVVHlKsFD/aa03c6G+5UAAYiEBsFYsTmIR+YUWKvwtSI9dXt
+fwvKuXvhLjjoVT+FAOXG6ViSMiPaeto0as+27LhKQO6wlwWJmp0Dm088i64FlftE7DA0ZqBEjXG
M3O+Z+bYSMWsBgCdTLXhT5aoo6cnc7zG+7eJV8bM7x+EUm1e516t7L7uio2K11ynjjPBvb0MVxUb
Hp0B2gUILDD3no9ECMskMROMRBD/gDNqqN1S2BZIhIlL/tSSJO4AsQKtOMwgybQCWhhOXj4V4ltQ
hU5RJgv24urVP5kVd4oCJAHUrgyRy0xd9EGhx7xSJxQPlSTTIrScv0rRy+11vOrBoe7wPwvJHSdY
Z8GYdRwnzfBAySh0jgiygFinfm333dGaEKN3S+eI7c551gF3/0Qop2qsyo+61sCaKuXRQDWgqG3T
5jWdJaeRAjevWzQnIO1yRJlrbW2SpQrIpS1lmvDE/1BSvYuMGsucgd45jJ8YSAzCGFV1jGjhZfCn
/fnWVDlfxx+1PkoaTNWoOzsaZsiEsDl+rhKd1tavTAFBRjlsWy3xKln/ZYAbQQSwdj8OO7H/FlA4
D925TsVPSwop3mA8ZRS8OPIfqjretk1BU2uJO/UnE3o5aIZXCOcMvD/cOayUCfi1LXiXNGkHg0cH
sMio4WqOD7jm4DY1Udzcjw+gLNaHp8Ha6OKr0S1BEVy1R+Dx+59BcIdEqua+xkYB3V7QwSozvCM4
jUAHM9mdWAEDtbHHTjMWjuZVc3EilNuuSM6SIg0hNKmJUmHmeJMsl3jiAFt+9QL8Z258ON2B5t7s
NYgJRglFRjWgkF0/CSVQd9XjM1hYpQcpHPKBGkPYbpouChsSZ1H3R5ViVSWJP1kfIshnt8Cut/Zi
m5ktCXJLnY7z6Le/ij6pdlLf+OhnM7TmAZhCnTuBhSx05SGx7MJC0NRGo9CRtiytjoTAyQXpi5lW
myDW2hVqR5RtYVRIKlWCdBwBovpY1F2EXBOos1Z+WJqvWTP4m6QOUHteDH5nT12JhJ0yzIfcsFIv
FkbLa/IGVEYCCPcGs8t3WdwYNnJjtT2hu+8ZZETDxtct0E6BmgEJQMvM9ymqg+5AkG78Buyfuc+6
uexIY5gyevWL3tBdX1PzjRKOiav5hmjnKPcEfSBa+IeyUX5FbdLdF40UZbaFRnU8o825PbdZ+CTE
vU7SMDPv27SfDKKoNVD79HmWViCs1nIUQE76p4gF3IZVwNp3jU5EJbFVgnq5ssJxZVp4NUPZmgG8
U8Zu01lW/WLO/fQEmoHq3hzH8K5BP+bG7BNpXaERx0mHXvyOKrk/FkUt/gLllbUG1QX+Rd+sM7ec
jGqi8yS16xq59E2QAKwNUJCBYiO5bj4DPKLdh9Wkl8C+FPMvHzw9LoieOp8GKK5YSWZWZrB5aa1u
uniSdCKHrZW7iTmhEbT2fQ14dH7SjQTZbHkiZixLD9PYBEfVl0PW8JH6hwaMW/eIAcHxqldm9m7U
gd+QIg7KCAtfCybwuA1rJaq5ei/6SbsBF62wt/SWIdaIZuwAiGD61htdpcUMfnnvtom6ahRB6Knq
QIlGtwZn6qcU5xqoHSANbguVtFO119XZdPxu+J3F5mdSdzsjx6i1Ylrflnzd37GQSfmpSAOMxbmh
iCoFxEpjht5DqXF9pUloYVrg4q1Ut1b6AI2jAnQy3sOJmAJvQpAQpBdFvhDEMRN8oY1PRsGb6LYu
TBF5a4qc8gHoZp4qrOfMq+LBvj3fq1rpRBCncXsA/gpIjgOTu+o6kndJT8rY32mi8KuLTNLPS+SI
V70PlGUrrGjLNJFaPF9gIU0sYCzFAD0dtor0g+JTG48SlFMbwG20+3EfG85/P0vGJ8GI/vDN91qo
6LXp0gkyxfqDUcEN2qsObkaze9WWXsKvzw9ZDnDFmwAO4oOcIASPGMoxwEkkPgUjsCm2WrqH2rVN
lG4ZqhuBPkiSFiZ4zYYBnhm1yKBNkC4osHsrCsq+zcExMedEA3pt2EZOidDn9jpeFYPKWaBLiBDE
FyMF3ZRVvQ/PpphXdQLuL2Evt9+3ZTDnmj/62okMzvlGXKFYigwZgVFWrlSjB7wCkdvCgl27YKdS
2ExP/EF/mpSukiClH2ogBlZg2E3oINv1GCw4+NcPhIKAF09eSN3zbXCRnpexIECUNtTOPGhkgBI1
q5lWTbHWqlYnOXIYYW3aIENaum4/W/J3OfH6ZuKhAIg5SLuhrV4WGQDeyUSBIV+AlTnLqBs/ZvuS
HOhqe9za35a9Wiri+VHLf2WZsgToLwhBxT2cUvBtc57UaAjFUEUwlaU90MYBk7g92gIRCMpcnIKG
NhiuqY5vRIq0dUY62BL1SUxEUlLBHojvGLZmdws7cEGz+TMuWcMTDzr+pYuXDCENxEEwrYFUDhtX
b/c2Sr9pg3HN5O+4DBpReJh0cgf7n1Eldk4D26eGbdJyQfNegBkhnhbRK4WOZsAoXdbMSAMMMTI/
IzGndZQSKbBri0BH6Y+NKx38lZBtddJhhZ5D8vi1tCgyfwN48VxE1ItxX4DsYyRCSMAZJB9Ng+br
97uCwq9UALZKorXvlqvPnqYkJzg5E/kGYAJdeigBNBx35QHAzYqzZbgvSLgiuj4/o1U2N71SxTqx
bXtr23t7u8fvXPblusRdrwnBL3vXdfE7siZeS9aeRx48fPzPDwTM+Qd5IB7+8xq/PuDv4e867L/j
g7Ivih82+6CU2PR4tFf42q4gy2Yf+Kb4Yn+F/VX2B/tr+3J82X5tS7vEn7ZbfH1t2f8F49wunIiL
EIER3ooiio1wGhRZsvgt0cJcHNPMJBopyPs/h1O5a22DTE5EIq93UbNuZ/TP4FbUVBz/cd6k3rAd
SEdeSlsk318mDVzDnjbCwtiki+OCm8MoTkDzJwIQTucUZiqPdVYIaUi3bxlJSMCW+vOVOvS4UBx6
AXuKOwqcBBXHQUeXN2Sdn4YQgA2+liNCkL3axqZ73q6xU4L9uG1ofmD4z9QVJ4izNIMij8kU+YD4
JdmPygKcKU637ij4k4JJsu8MP7dvb/becvZ3LlmPbOLe/adKdiqpbM0pHc35JPdwUwmeb8ir5zzS
1fHra7tEwHVhSFhcDohxBdVMoHzGEp0vTDeiIVxukIEqP2OVooUNsVm/md6Gj/FXumDpL3YBxw9n
0UIVBzYdG8HtN+BnpH4WipC+uR/u+s/9p3N4DBZV82WhCCvgAcsXnqDAxWxcPLcJpdKFcxbRF41g
rwnZYXUJdVYLp+rnYfd0s9l84B+B8ws0ywzC93zxZF9OCxnhDYV62btv+39+uNAqeygX9vWPomDK
gmkMj+mPNf539v3zw3GIk5PdjkJtHFffx5W9PUI5fL2sbp/LC8OAoYIOXWecRayRVuTMaFa1muoX
HegXaUOh9KIfjUVXSy2SPw9i3JoAWgw9oQBJQmKCt9fiUGRJNmHxmTaDrsWkHbJwy67tMPDqJGT/
wCwEn4CLMGrFyrIqAv1iQrbbl629f3e9V1yfV2dhiyUWOVxM50QSpz7FPJB8K4Sk7X6PbYNu+hcb
g2ZjCZ49SJJBhH5+hqLCKuImmpkA237bu3+Ih+NAVwu69hKtAAfgVA43EanPijApIGf//v7x9PQU
wE15guJhzsqM3+NPEO3sHLp6/C7p4/fjQNjP74lMJGS/LLy7/RS68kuL2gIUTJhQyDKP+FijNxFk
nRJOCrsu6zuYZNhIGMrVCoby9jJf5k9/pv9XGDNFJy7rYMAKahUTBvMPw/8AK4+prpiBvi3qwgSw
qwYcbxOY7z/GhgtGRaRFptYC0ynzOpi3sWbXnt1/5gL8uANLMq+v5YlM+Xx6gZWMXVO1kIkac4IP
4N7h8wWzTeCB/vFevfvd/W7nLGziZYqXmyxnWLuql0MxgWBowIK47pP3ix6WlMrV+366pJyiNQJJ
LuuITc/eG8SC9rz3cFKfl47J5asYNx3OQulRWkvoOIWgN9tde4hsFk7HRTzzczp0uOgo0EARD9+9
p8RFLiTTPzu1NcgbKMgd24XxL53PH1VJV+wOLBS9Xr/+J2K5658ofpbNEsSy85GQt46+vQC0EOZg
oq3N4hd4hO4DgaVkXkcLr4N4r0B8/YmpUoKAEj+x/guG6Qes7EILnAyMM0wmWIhnYDr8c1twiOz9
zwcuDrs8zKLCVLLLyj7wiR87/PpzmX6cb6wWrvHCHWb35cao+CpoofKrTjwbFRsZBvSP9WajYGNh
QYDzY0mXRqCwI82PACADKMEC5AX8GG5disJKNbVGfycT/BOnsFCFRSGvmP2BbpiatI/uklPzk7c6
E4yeUg04GxZiW9RSKpymbONciENTgUEqyF1AApLRjPbkD343kxGfAfOmHIyBYCje7p4+rB+8teNg
SN/fxy94XGsXugdBzhax0PHlZXtcdeQ7QCz+tei/XuQaZfgBgN8BCC3ce5QfnSu+StC1uBPEBCxi
ZH7zvxuirOaP9CNYF+v4oSS1lzxN9vCxxHhxaVDQLWGBIBxlB+ijRwLwXLCQoll+RJcqs153sKdP
T8ykYA0eJwKvarW0L5eOFXwquJoQB3ASQJNwAv1QbdExKgtE9+bPaJWu3Xn1R/GETfkS0Q9QbVCd
4BmDAqNqyW9nSvzsSDB3DkYa3haAFOGknM910ENd0HsDop9l7623k5d0PQye5CXr3GtW1YJOuIgL
ZU4edwSrXOtEuYS83pUepbf+TaYPCfUbW77fDTt5Z9iiZyxc+f9FKIrj0WbBMihcUqtWOyEeAghN
U2oE9nt0nHf96rMBgcl3voUGdPHO8lwtOZh8DPzPXP+K5byFyLci0EBBrCXT6eGYfYsUiNM0ErfD
r9fJztbPqGZZrKVn2uNiR7GpSFwBsAPdx+c72om4MzOb7GyRaqN9yt7kmfvqu7Wf7uOUTHch1hjJ
IxI/i1vdua1dL4LOnzmfSOe8lcpq5koF6jaZNDKjAOIFBgfwVL4jePLrEu7wT4fR5VzxPIBYV0Ye
mzu9RRah2gS4RCTeVd/Viwx1lm71teSND8XbuAGUFq1AP0iWVMRVwXBscXEQQCD7zAluEr/vSgGC
s8xBPYSDNprKy7faQ0qG3eSarnUcVqMXO4vZL3ZW+SmfSua0omD4vuyrbHsxNyJvSle9bwkJdk1g
68Qkz80q947KWrtf2tufPtsz0YD5AMW2Bk5HJJ0AuHV+snqQCwEXPUNOZ0SCM1hZdwpB75Dtu8A+
dKNt4rTb7KjSAKla4Jq/3A8eQOWhvXKS3Td3OANb31EPh9nLabGWSWA/pwsxl8ymz4/x55YjTkXZ
+0UZ9dw0qVJ04FG09ZeRGA4YSh3l8F7CB0L1n9fuok1Ps3VI4oN2TB+sdWZDDXjCU+Fo64XLcOFq
gEEAih0V3az8HlHg+YJZ6B8Qi1LF47VryCRqiOz4duk0gTfJRMAazl8LEi/UOSeROx2BhfqrFJQk
tBbc6EVA7SGtaL4NdhWug/qp/T/kpZlx4lb8bJKcN9OCnga12BDZbXJhX2YQ+MeiIxXfogwMWUTK
bHRHebcnehkVqSAGhnG2FCythh0/X1pF0Oc+H/WQ9nZ1CIhBzI1xlz0Ah4AObvyt2yg5QGY62eWH
b8UZyCGlIjEPGfk9kODj9mAuMzDcYDijhmf6RmsLUFNPyAdqrM9NnQiQJXcgPvtoHd8FDkpFC7wM
yEQviP9fVxBx8rldR8eAXDUzFmNCLjIjzaF2ZSd9AorMQ7uSVrP3DLwBNyVgWbHbA8C6Nt0qp9ZC
geOlUsQwTEAO4TUcOY+LvoI6gNMZtUhEtZ+NRnrUiK+jbeCY6/BjPoh3mhfQLHQcay0tXTS229wZ
PJN8cRpQP1H1kNw4KBLp39TvzpvvGoJyGW0vvFe7JsItX1KIl34b3DVJAhQNktygtOUPoTj1eiyA
sYzGO8WO15kzOJaDrRfgSCte/B08GfvepAA5ssfPjnYtuX3wrtyC8wFwBy+y9Ezx0WTMQj9XWM0R
kXbmd7t7+zLdaTPawXbcqt+yoxLUXuXb5EkF1BIVN4cWz4k+AVr30oguzBOWhDmx6OTDvTREbkRp
OpdJ18PPChU6OGiLF1Ko4uH3TEy7BV0kmdyYvCRP8EQC+iWCMHVhBBfuDxsAw8oFcB2O4E+0fJIN
Us1RSAwNA+gjXEGmA9S74H4gi77Hpd47F8TNtFLjNJXBukm1x3RngG6BVCkpt9E6o6/yp+yaFvEX
rNtlSoabHGdQkiwH2LAOmXiAeBI3IlV/dVjPP+ZdRGtk9LKPfEnktfUEkA1aW+DlMCfrXNEabSWU
vQhXWX8f79DkUuFZCfa+XwWeYeH9c3acwZ5wqjJ76TBd0auSoiE6QVMU20ydMy2mXo9SZLYpTVZx
R8bH3LUoCu6cBlCnVMCzsPVn1um8D9xxJs126c3z6nKfyOfjBjGOSkUdIR9MTkdjrdcwp6Y908Ib
nPXMKv8k+nj7Sl9Romdz5mtPorGPu1BloUlBUFNPko3xBrbhj4RWnyMmb4fO6Piv5X7Js7zsh8Gd
BWIRnBW0n2lQZ+c73UYyek7mAO9FO+Wrdue3bKOulX0Nk+agDiUn3er2XK/ozzOJ/PrGbYNLhGo4
Kk5UfS9Wox3fTfvgoV+lJNuPFNqb5kfRjZ7B+GRsFilTLjIM5zPm1zqPJV+MdMgP18Kd9Rgg9q1e
YjvZmU9T4MwrIyE5rZ7kwywsaKnLkJQTzbTLiZoapTBJfIVN3et3YrxCrEajP5NFOrSu3w32uJG3
iCJs5en2mv9AQpybSsDYIjA08HwOugv+Pqd+pwtyWidU9aJXFbYJc9wVewWh0lZwwByztnajrUJp
o/zDnon/9AZA4/W4iZ78t+pLXTgDV+4YxsNgghnZNHx2TqUBC2fWtBR1c/5RfZDcYhM4vYWqCtmF
v+AmdjkQuhQlXL5WqjK8cjyKIh+GR4qfpPTJ6tdAJpR6K0+o8gjQ7MnTUNqh/io86wA08Pil2QGm
b8FJu0x0M5kyQIyQEEApx8/1O5EZ+6EhNWOVQJn0tvg8RqQnKgpbTIIDvjPvRGhRYdu6eKFfOmyX
UQFEA8mOUXMwehPOPyzyRAUgMdYYuRUSrQJH/uXvOtfy0Er/gC77+9tn7KJWBK/+YPQCciteabGr
pnx+uBU1HeshEZgvDF3i1m/t+g78SibVvfhetw0aIkx+azc6sbzyO6cltZ5B5YMKo2ip0u0yIYGx
oO0GeU8G+HuBxdbEjdJI8c9YZIp+UC0g+Qo16mC+uIs+bk/88o2BE8ap0KIGln2RQViIMvRV/ZVt
EmpQ9VO0Y2f0luCMrx4p+NxwPJH6wAsjd3dUsaoCX4ASkY81PNB0/RHRYI+erAxhkHzvu80aUJLm
Ibhbaq659ArYqv6VzJ0oq57DwNfDhNapC8z+72AnftYvsWcsxBQ/ff2cujoTxK1obiWRX4cQBNAJ
67F4cWcPOTT41yrRv7K99oDYgtYHgCTqh/p5ier8ijXGPFEKxtrPQL3JI142hlDLaokN3RcP7Z15
r5bIeFRU8alFAxq/F/fTdljryOO9LhwltoIXEz+RzN0hzQoLK2RHqX0zNXInzETydFsxSPEJZo7J
rUlkN9voI/b6nC4GVOxfvyWdaZQTZRUJoKYL8VpAqxcUPAarOwkofy+DXW4EL3IXHa1rCgr1BIgX
4GIi8c4dp15JgXPVQjfqx+w34vnDvBJQ+de5aGvsaPl7CWfzqgE4FcgdqyTVzEDOIHCgEugr7+fV
fb9F18S94iEpK+4WVfBlXIR5AbhdRVSElxeRExinmab3Gcyuf4zvUPUPNdRvQDMmO8qX/7Bwdljo
we+eDmheVnUACgNe3096oY5yDH3fUbARhBntDrkLOECnsvW7bg0y3O/oqXs0l0zcZUgkw7z9lctN
sp+NUCgjyM1RfnZo7/GiMW5i8iXuZOSAJOj5xUeia9fkRCTfJuMPfpuEFtY1Xc87ZavYFbUOFi2d
aN18ip8yMXbTSsOtfZgXrNw1z+V0tjw2RNwMagO6hoQmL9ZOPY625frwl4df7dZ3003/MJElmWwB
LzcWLAQWK6iSeYUvdXo0ammX0PltOFQ02SX380ah0ZLyYYbjQg5zFFCHwxi9uNi2j41EC2PIaZDd
nh+RynejTfmal06AlrTttK4e42ewH8FjW98+u1wBMo4rTOhPdZehoMjiAoIr8y15ztsRvgodvOgh
tTUXaAor/cUFORHt9/pb5IY4VKbb7J4n0qzo7QFc88zPBsDNfdQis9ADDGC09yhA/oy29fpPstPX
8UFB0lbPyWYJAGxRJqf/FDkaW70aoP/2YU/wRGXdxa7uRcf8Vdsjryh4aCOXnAi1mguzZa9B/E4b
DG8YpAiMaJe7sqoeaI3AZlsZLF/p6Ha2E/5om+Gp2y6mTK5ZFaTBoXiBF464nnuaSkaEmFM1w1/Z
1D0FKrctf9Um7eHxBi2RYrt2F6Z3TRMaBvid4I2Cu4t39Ie6lCbZUBL6kFpEu0P+/VdD2nwlbpVj
ZteO/ADhq6VretVtQH07Sr+AhwMKKm5VczUJ56hg5uVouapXPMwrhiW6bp3dZBvwiskOODloTV5y
l67M11BQmsdedHX4hFy2phz7LBFjLUGCqKPpV7mLHqbNk4BXsXGluTWyU8YG4e2dTPJD4ArbI4s6
lnyXHynnhwqpIjwog5wPPhN63nDoTrwHHQAL4tjrLJOAY7x+l5GgtyvHf2+8yUEzGnnZyxvF1Rzo
y5m8ZjgG/SawWzxfCTEBcNpv3wlouJ+8JYDLK+EAoJ/ZaQfXmQ4sE86tArOIAEQBAerlpZSd4Fn5
EH9Ntqzv1QBx4MLpu1TXKFA38VABQlakIvnHdSMTptovdJaua1663wB4/1Ds8KtAHyKq5WuURX8B
hf613ZvbJU68Kw9hoNRiyKGAFcQodKbiT/YAKVCrQotUQrfYBOTs8BzgTZt63SAfb1HhOaLIi+6A
LX4Q3mtSOKUX75AjRyOlEywomYuGCswdBYqAVURDBTj0+EoOqWGZFh9jUe7eI6q8Nc4jUlte5zx9
stKO6OEzaxwk71nOFuBRqh3tSpJuisfAnR3FMe5zz3QW9ubyppyOCVWa5+sjTlIwDCz3M4BRhwwO
EHSc9iMVyf1kl6jUjrASW2G1pHDlSx8J6UyGeQrwJZQV85SSY4Uet8KKUlq/Jb9VWucox+pf0ETq
BjvlQKqBqiT8vemwVs0GfG/f3+L7Yv6DqYHzC4pBGGATwvEE6CSvJiYgUJljF6dUAsMIGrc9cyP+
Rvo6eSm8dJuHdN6M32PjymRh1S8dfbRnstdjKGXksvmS2DhXIsNs8XRdHKRt5oFFyxYFlKRp6FlH
O88ck3GhNfJKkvFcJG9bJaMDjghEyl6+jh6e8jVa06VX1lVUfmOvvfAgHaV3BR1FNZqPvm7P+Lp4
i3U4MVy0C77DOjcrNZ0HvA/ciSENHhg8JBb6YDnzIaLROniyPIBhDTbL7PqHYv0vsuhYgJMRcNrY
EMRMGGMQQo+u5GqP4VMIGgxb3VReua1iVGlQY0ODX+JbTaxlC3xp84HoiKAOVlZBpZHB7uGJHopC
wA/KNeYvrPx98VtoyPig1g5Idm0N/dAkW8xjXzqvkIhaKhFMPjhoP49mJxIzaZqHRsKGi0f9KK3h
UMnH5k+GGoWV/tgatvDso96NAkzWXtQq1y4WrhacZkbog9K189mGGVsBVUvhOOdvOHB3Ye8CF8QO
WhsbbYsxiCNo8bEYQF+dswUiHkSZDEWOczjUclLmUGFzzraG27+B542IYK2IyXSfk+Ze8/THzv6N
9u4ld/na/qIzUmc2DvPlyylzLQrMIsT7F7iZnJEoAfGRr5+9zk2+kJlIFrd3SSCnuHVQywViDoHx
rvvO1/6m37YBAaX7/C2CLYMspbrkawINdJkhaQ7H9aKMXy3+D2fXtRs50yufSIByuFUeTfY43whO
q5yznv5UG/ixnh7BOt9iAV+sAVOd2GyyWKV1tVbxqGOCf8tWLpoeQX1Fl0P9tNOfnmZDB7TeknV3
vRtz6bL4aZpa1jgbwPE6wrRw7DKzuWMM5oC6lxPsyVu+2pSGpY9WcBnM/EHcBUCU/O69FgJZhJF/
x07LeucqSLJnhksN9ZW7BIfikTNxQceXL+a1OXFnD3rler1fK6wvJDaxhYnYqQA8CynmXh+jIhj8
IPdROkYetUJL1R/mGKGUXdr5lsdzd6dYA6zPlnwIvVXUDvnj9OUIFmbo7IEuBE9gatK5oWjUqgky
A91MvaZjzLtkDwGFZJOYsdMF+u9zvHRDIBZFt5EMmnJInVGRWiandY9MLuTNjNlGJsEIvOCrdsOn
4Fy+Y2sLd2qp8588fAf8FqBT+SZ5+v0bFnIZeDKI6KZErxNkPmkGBSGSwGmi4hsmj/0SXypS4EW3
mpHcS0a3BVOFBUXKtabqpd2FoBDpBUi8kV5G6rUSxkybMzwgQ6M9Wfyb/8pbMyLCrLCDr/wAVOZR
Q651E5/XnMht1kjUUPrCrQQvDWEJaolrP5iFihR2UZNgJ71WdHkT7EDZrq4s7sIQJdTOZRmBFipO
SNpc7+Q2zbkqbSsEPJMu3aPYZ7KPmefvlD0oMZGp32efuZFtU2810LzdxrCMoIMg9vDmpjOOnA9B
LrFGITne8K/+G5oUd8BJXjQU83yzeO5xcN1hAPLfy47iIfxa9Zu3kwxRWiSRwA+vIcFwk5pjMrzA
RNz81aE5s2gcftAAUBqcz3QvmXvI/4Sm4jxxrh5swHiOZsgS1cjcUFHgR3/7aqbw9mpG3KkgyYHQ
E4EnzSBcQpRVEwtczXEHC3AlbrEDR2259d2ARyEKScLcgZNbO1q3IS8ifZTVNVLlRFmM2gFRVgIp
A7obgz93j9jclgAJP5PdzF5hQ8qTvW/clcN8GwwQZW0IXALADhAkDSfvh6GC7JafGpODonaq80Zx
p2zTo38CNOtPHuhJpPOAjTDmGuR54a4kpglXBxobwApFDVYUktZPEjhu7iJdRE+0GCt+F8/v0qFH
wttINugT79wp0xH5CgaYw5xhzZ9+A5yv/ff1N1DxbsxG4E3S8A3ShwAMkI/rmlRaI15nQ6t7l9ey
3gv7/GrM5BL/EW+GURr2cYj7Itx0+wLdNKa/g7gbggUv17kz40xPHfAxj8J9+7Ky0rfxwfVQKQfK
QB8vFXkMtX4Gxd4mUs3+CW3G4GAiC220d4m9trkWjhGA5SyR7kBJFbX769G2ENOupwjbuQZZg78p
32d0pFU6BAX04CgZ5Z69Gxl0qK2MdOEUXZkli/BjkmNGiNEDqwKG5CC+dUc70PV6Oxrdc3Wptqtl
x9uYD7CAv6Ok3TbHVONc8QgyGz1wgKPD+FC2OeDcxHrm+LiPn6EJYYZ3F8GrjTQ2CV18vHZ5LO2s
n19BvvLHoIuxK1s/xFzPyJvoyR6SoEZ40awvfgOyITTAlJXebbfj2rZanmxA6GTyiNLochw0BdSk
hpgyGk56U3K7Q2YwbxlebL5O0qWrIdDikSX6v/8zSN3HHRpG+YYjPtLhUtt3xvvgDAD/bHBofPkX
GB1WFzQn5LXEokWC2sMdWGGDyYeD7Izxo8U6ZrpiYxPr/CUCrqs8j8aahtVCxfHaJrWB1RyU73KA
ozra4p9kO1gAkjnFLj1UG0ARbGmzduGROaPd4M9BUnOaSm0tKz0Msk5wlz1Eu2QzWqXB3v1+Mhf3
6N+5/I5uf+xRqYxCeahhprcVu4v1xpYwnH5lS65Zoe6VOA8nTqjI7H3MZnD2d3yB60vY/D6WlSn7
vt1+jAUlYb9NB1iJd74DopenxoSKnr3mXRaS0Fd74bsG9sNOx4ltEI+wI545OLN2W1tgDX8G8uf8
+4AWdt13gAswNrLwgFBSF4TPaW0Z9ioKhhxeUWppZH80gFQbgXTlKK/MXr4kZuH+bnUhCoBVQoiG
MEBFUoBaLZJ3DqPKR1HJyu+RejYyO0byTdulm0YGLj93hfxRcUrjPOgastPabvURd7uU6LnHkDUJ
avMK2nGvXSfb8BpEdTIEAXp2lzxyvR5YMWcgENAjL3J8MIQIAHDseyuwswsIFn+fgoUH1bV98n0/
lriCYG2jCUDqdt5sc2Zqiy/cYbJ5PX1Q95+K8/a5YvDWZ18ZpM9hx841uO5g0H+VOH0AofZjv+V0
zZL2HRJ/f1BXWRvjbZxJZNvxVGZRaCDomOsxxuzE1NKIZa5N5hKfqkN/iRVT3oFbp9dnR3vljMSs
fEOQVr3OQhodHCNYXiigI7WJfPq17T6rqjBoO6QVLz0C991zYSgzQKMi6A8O/TYCLZKEhFRldqfs
PbRUbEHkhoS1KbitIuAzyPMGnMfQ+lSp7KYw+GOhtnhIar4tdTq/n4z3zMB7kj9puSmcq020Q1p1
s+Z1FzIkyDDi+kIIpoH2kC7v9JpUh0OJpG6HCr3iapcvNN58YApqhGMAnzmsO2w1t3weNHPtZlna
3KDaAdMiyMIgCE77r7jKVI7RMPnRm3YPBQJZn3eyiadmgMwMoqQenTaqvYauu+3LJTkZNAUj10je
7LRZuRsD8Eoiyan25mSJ+9DkN4KZbyc7NQksWzVDAEf1IoeAo5k75ptnqNZKt/0CJv36I6hoP1JK
qRbZiTyu8JDEyXrXtr7Z7CN0JWt7Va8+k68dryfH0lRXrtrvAV5f6de26d1W1Sp4X2EbGw7sgOLr
K8qrLx+Spx4RGuryGd1tr9m5uG8P87scgRne4Cz/bcXT3D46rr+Ccq1QXMmhKoKvACTspYJm36iX
79nDrn9k/qiueNcmqNj9bpNfcDVo3UW/PI4b4sRvAMUPdypEEdRTZxZpFKiIHCsIeDstqOKU432s
6B+sHv6R759qndGM2gLvpYkCK1ByHfagfOi28Rp8ewGWiEwwdj7wahyQlwrl3uVWUpLQFzM86gcQ
eurjTt1YiZM46DkCqwraPxnsh0GfO/2BcVb7QG6XAOaRIsWBgLIT3M+19xOjfpIzTsaRl7bJYALB
Zvf6eI7287lN9Yqx3/jV1u0FVC/JfqO0gaToAhZyLqWilSoJnAF6o3ceqrhtrEO5CA/dDpDMI1jy
AKAuXQFkdPWEMnNmAP0KUXXEg6t95LcB4fXH8NczkMyQ+EwbfAy8LhB8cY9XQgBP155iG+vPPit3
wMKCli8yDitX7UJ4c22buvc6NY+4JIft/jn5M3kmF1iVLp66lw/1c3ZGPNJad9jJih6fFacgj/HV
5/DtK/z6Eygv1KH7qKzJWhSWdhGee3QPCHvJQXO5MVrM/syfyzWmgFsEI3JYQExApw1pamT2rme8
A4BoCOoCqZ3WmUirYbOH6z02jZWcxjVjC+MDTAPKL9jhuOfp6933QR+UFwqkAg+NEz6J4Hrc8Z3O
Xk7Jc2gFsYvYuVm7zBf21JVRyr3yTJjlagajINJyApfTVYiEus1L+aTseZc/SqDhBgNDtuVIyvZ3
D7dwr6DeAH+ikn4nHmCs6+lVtHks/UzN0HjhO9U+3qheALnwd/4UGOM5f4xMaRO9JE/RJXbW8khL
OxoNXlBXQ7mUA1ieehCP6NocmrLCxWnk9+DWRieOxJlditRZE6OJlvSwJrvAUUFgl1pw80+5sxpL
3UawuNRRcgG2EVBg9FNez0Df1mneMviIykpDKz5lD+qO3fDQGfJIpwIHaZp/CGGvbdJ3GWoTBSPB
Zr1TLqAQJB1e0p2ITvoMrJ54/hnqUfFyg/3vScNrw9RygyE80sawRrr7nJ56k1TYXqQtjwytulEs
tD/Z2iP32O99QzJXdtrCQVZY+HAV+TKASOlGFLQqEwoSCOD6D6xXXmRijrcrFR1A09quXrSFewp0
tihwAUl/vaZR1k+gF5mQioTmHGrSzJvWmwAdIc+/Oq4Fn4EE+19b1P5h5iQGYTlsAX2cHbK9+hna
BEPO2/zRQLVhz76zKwJ7C+9rktT/a5M6OFxRTfzAwWZhhajuFLgZQ5PQcgn78NDqnrqa3V4bJbVj
GZYjHYIoAyq4dz/YxyRAGWnaAAlramD45IzU6zZrxaSF3sCrcdJCw0XWS3I7YpzQFWoslMygVmGI
l3wbmyfl3IDq8fdNetumJoHBhHReoMUfPol+3zSpOMe8FhWIsCWbObyPZvbW6DUq3FWjO9NH/XRH
zma+3SVH0Hw8Xpj70CtfwWXq/P4lt0uMLwGAFGx2QEyRgsr1Fk76UqvKOgX62GVaRz2zoCbmX1pJ
l00RHC69k3ysBBi3bUQwiawJRk94O4HnvDbZakMyqiNE6OdjuBvtfgOxCYN7LXbiB8iP11wRCZWu
XhWUNercgGDWxw6GtdZGTO0Cduxw23o7H9DOPCK6W5nPmw1MzGkyiSRBkwZo0PXgFDygOjarCkPg
QBDQggBo1r8xYDJEc3e9NxtveFiuVXxvH8wwi3QUrje81HG7UMvoSzXv1+OA5NMmPqr7e/mT36Dd
z2ORAEMPXmMaOFNMtLKPb5Hd32YBSEI1jryYxevRTnmghHXZY/ccUQHuzYDwUqj3iGUSR9kXu/pR
dquttlljArmlBqAMU3tIKpkhL7MOe9V5HWF4Pua7AdvXFi6FnnyVuwqeCkW5FoFNrFdPjGd1gAy/
TQAES5vVeJ3cZ/QmI9oM/5sHapPJ0AsKWBmf0zaW5CoXYD23MrhQ+EtZmI09Wui4dKtddEyeDKiK
rey5BeugzUYBHiV4cMeKVMQeh0ogZ1CdN+QH9VXZEYrkxvBPWqTjhkARyZw9ntOZvWqjkWzF9sJ+
v7JN7YAqrqeqq2AbDOJ/ssd6l56ELdBoKoatlcZsCJVePrBPK2bJn6UmHNxEMjAl2HjIgVLHDOJX
SP2WMMtsZbDecDtlO281i/lqzAmKAjq7Xa07344UUB2CKAUhEyAHMnU1hdwQjUpflKSKY3dedCgO
xQPW1kVaCqFsgvaqzlXuVwZK3rrXAyVWwTPNsTxyQnSI4YdtyqUQLjRKvLRQoHvJt0ht79GnZkIJ
6fN3a7cPfySgflqj3EjSjg1IkCrUUSY3s0Do9Uj4jpRD79VustEeQPZl9VaLNjnBqe8is1zNLJOT
cjNe0s5ApOLR4kW9/eW4KCIxa0skekHFTvI98qba124AnOMGZr141LmXeLO6vLeHCM8SZHmxwKj+
QpEbH/YjB9OnKDL0cGbGdJbAAX8Gp0nhyTHwftkmf0KZ1MudyUw2PqDba/7jFiRFsOMII9F0inQz
sELXxvOSzdg0yaCXdywi9BWMm8SZTtWzaMsXWX8r/yDRZRUW0O0O+pLWCkPfFUFq0lGCxODBQgEd
YLoimrJpk4sCtnbnEaaA6YyQXU9EaB0BOcJufHcycyt+UJ/+OwIPA/9hWaVc15xocxAQy9IxO6TH
1gb80Drl9tjqM9oqyKFq3vt9XenS2otsYcHxIOWBHkbbOkAs1IKnGdM3PFSdoeUHAXGUwPM3weqQ
3FzNZxFnRE0vwh0VjStA+4EJgHzJj62VRLKcFiFXGuJ+8oK76RAhxGM2wSaDtW7tUXLrGqHs8Nca
HcwqBfSaQoYtjXQXouuh3IV2tMdb0w6c2ZGcevV9vRDQwSKYg9H3hJIsGtGvx6cyszJAZZIcndmc
Dim6lT9ra7L9p/CVsVfJ98mfo6dTBZUCBgmxCGDPrs0FbZzyQ9qVUMuxODR+4g0fPbAnySeP9125
xhFzm5eWgG8HchCXK0AhPG0P2tVNDska7FFbcEE7a4kG5KS2zANYn4YX9DUY/D3E0val41tJrSfv
2Z9kdQ8trOrPj7jBWdXymHUy/OIYIPcYWSxAZW6Ojicwaoi8UR2Z+xF0Iq25ciMs7F0SV0Ark1VJ
gpq6aNGCU6XJDLsKqm3ukKHN7JU/IcY8cYfKjJ/YDeQISFML+hXR5ZZXerVdxdqtfQQV7YV+kXNx
hxVobW7HQSgOSGXeGv5kBiSg5A1BGvioMuePrH0O3hvvcWUSyLVH7bifk/BNBfzjAE+CUkIxDvbj
HdR+HO4uQkvNeFITvUa9HpnJHEnQJ9727+In+YnVB5c/dIZmPghOZmare2HhACDSQ5oacHuA4ulG
w0zOm2zMJpS775rHBnokEI7aVScGxeCTeGhWH+ULd/KVPcpJ49bM1aGAPcZVz5PF7iNPKMz0qURr
FbeJndhLTpKxhp8VFgIu1MIgfAEaPDBu0DDWeYp7SeiAPAP5lwjmFg58Vwi0rA/ORNbM7s6BJXgK
aEWQ4FH12Is3iPStzIWU7mbcTlbuQJLVuvC76pKj8+v3PbHwcMY3/f06hToYZTYrclbh6+RzHVrc
lgfkpTcgx17Yk50ffIs1//xucilKuDJJfMSPbShKhVw2A0wql+fImjfgs33ljfC44wzS4u/rWaiL
u8gWUPX/3fTqaKkTKM1a3VQ8THd/lPv5uT++IwxzoM3inTJnNJI1nrOFBy2mFyplhJkLPX43TXUc
wRyKCcYamOE9IOJxqKd/Jquyjui7fxrM4MIhT7OBmiBkeFYS9N8d4NSBR/skyv641FB+p72tovlB
WMsdEvRWCgAJyISsb5zDrucBHZfs50HnbOUY6dqB0Run6wE0LoyX0BLA0arq45azwDB8UM2h0N32
ecKi9I+z4+vn0vT3obXioG7T6wB7E5UclSNduUitXO+MJA4iQG7wvckj0kizWb+jfwKPr6/OScDF
uQl30gkwAatz5cN/z4LCODDuoIsl3aCIH6+NC0nM1JkEnDt6oF6hqDm+j7Ip1Tau/lwXTr/vxNtk
Pqyh+xcE34QWBiX6a2uKLOdhHPSoBdU47QpBZyp6//JcOIQ3Rf4sHEVBDxpYlZjdbHjS5+SudfEv
RI6yAukZEjkCaUdTI4j9mPNBD7n1+jlDuiPEqyz2/LsJzUHWymjJ3FEbUQUaAKSDILQCRwsVOkZp
EnRR7aNzwRCN/jKIoOTVJwi0PUbbdiPYGRJK+Z0GunsURk/aRnO6HH1usg413wYAoN8/Z8kN/Pwc
umFGLvwkrxktM/Kd6siopgRWsvdd5BbCreBFl1UgyELYc2WQCi2DYarKIsb4I7D/gi8OvWbn1lVg
anz0wYpROp8rQ7yp00iInf/OuEz59XnIfKFPYHEwWiha6mBK8GL7hE5dFEp4JzF/t7fk1K/sUZdr
2A2DmlWw15rtTtjNvaHpCWru+VE02LcC7K9QZzQPWOIQaR3stX9w7VcfQB2oPKwLuSm+P6DZN7yN
PSbbH4H3hEvVV3QWWtRg7vqvo0YwqcFZEXeBZxFNwRHFHaRsE0RUk8GZ9RNKJ3fvOMlo3seDKIQ3
PXno2Th1EJtbq0XeehAiAoizpKAnSIPPovwVp6FrdVDaGpuYfyXMnZH18RKjPz+ywJVngzZBz+Ep
HwYoj53/uyIIrINSFa0rSPvjB5ViEVUmlPihq40G1xfIhw6g54FZlB6DfW8IjwLOMpp2s3s3WW32
u32pofaFPBK6oNCIRVp2rp1nMMgjIxRNbfB7UJeBVVjdJMZT8VxsEnvNdy0bIygS0NChFZsGNI2C
34lRi3lmkA+dXc0gkUK2mS3Uk9xV13TzRiBD+2GN2sZhqgSzrGFolSV7gcfo4TE1o0iXjy/iNo9X
ju0tyJUyR20idLxUHIeiLt68tVkCoQCFCSVFyw8yRsbvh+W2PEXZkq9XTeZiABU72Bq8znoft4mD
voBngh1n7PG4mg26uXMoc9QO5cQOHFZkaO1zZ01vyrYHmRNgZyKIPYJL69QP59UzeVNJpWxSyVVk
n9SBK2BTPWduaJJa2GSEOwjmCBnoClpQdI4O4ivWzp214OnG4xPbIiiOSf0LYhyUBx7QSdZMNWxz
H9pn8mb7ex5Fx84ekb72is3qct68Jil71E6Voo5NSrKc4p4BsGhAqEJ40CrwtyPnRegxWyPdq0bu
/L6PbsIWyi61Zdth0jKmgl1wjtlqrL/fSQ77/+g/WB4fCd7RJQWFBmr/pJA8Cjmth4fzeKf7yvZg
BQGaLQPBUW31b9HmLfS6Lbqkfh/ebXDyPb6/dqk9pOWCEIsxWlUI94RMVBn9Xf1eWxxAQ3mqP5zX
+tKFRZ+DWgAng7IK24dayX4GhjWP4MtJdKbtGuvIbSbjePfsQzWA9NUoB36zjx6+ZH16AQOCHthO
uI3AvqndP6zmUokbuIoVMX5ILRM8EZBFEi1KyRQxVyS5WIOGHI2ukTsjLhV16YxW7mJACbDasSCq
mU8du+aglk4vulvQJwZmACQCqZ0ViigBNRNbo5zdq255QlRoWPIRRQp2JVpZHOMPS+T3P57AEQtN
jGyEpcrqobaOt1aurYzmNiIj84iQCMB6Qvj2jRT8YSNRM7HxFRn+72OEBiaeGI4CcIe8UXdg9pxR
/gj1w6AXYHxQNvxKiL1sHQGCBJ+E7mw6fQutq6zqRqzi5PGZ2QtGiQecwTnYwXeDA14NSQ8ZC+at
kLCda2gtNld7s24LQWQOAL0GAJNHoxjNcdTlUcglBZp45X3zpt4FGYDvETIc04dio3n7TZh14bW2
gnsWWLXyI7K1fmUZlm49KGBCG51sKqLzeb3UJR8gL9lFjZEhP2+XRzT22tKe/WxRgSpBn8Rr/3Cn
X1mkNpfCT53W5LD4/eoHxehw0oAFbUHDVq9VH26bwojC74/hUS+7rBxlEC+EUGF35HNodlZsMinI
xi+To3yueMaF8wm2LA5YXmSyMaPUDTdnTcrWUGvEDYfxQFwl07GXR7TYyfv5ZcXYglPEUxXwYZhC
GY+Gd4yRXJUBOI/xWNKOrDWDLhCMhRDkeYv12MHRXbFH3Drl9q7sUddN4ov5LPAZIDsARp9FhzCL
2+hRQHrK7DS9tYQzuXhKvdhFf6T7FevExf9mnbp0xmCo5DmH9c4oyAPi8N7bLIrvqsleis/aCL9W
DC7c4siIgvEGfFMAHNCqDDzDVzPDF1DG3gP4PXiyI1nH0xH1gNKFyJmT6h5agTukIv6hkZHIEP+w
TR2Qua4VvtVguzj3OuoBhn9MnN760yn6Wkl0aVV/mqJWFSL3fDqEZQPm9HwXHluX2TPntaLvkpvD
gCAsyyLDiJZfykqrtDzAzhWxMoPJpgWtDGr5YHrZ1O5LaBfP2p6/D++mbYxgJnlPppXNe8tj9j2j
fz+A8gJ1NnejxpIPACZ2OsvAJqnOCJEn9hPgK722QhvQd+BTOQ+UuLYCbaHQGY+a/gjCfmtla5HR
0nsZCWYFJQWQCCDNdu1xkzqq5oitAV5B8AK/i4xadwjheAPCZSC6kdmBTJB11tZ66aUIGsG/hqlD
lDMQv2pGGEb3y7xhcbmzgE0RDisc4Kj8B3ULMu1/DdIMLH3QxBB8h8HXwGsq/SvXeaz7DBzlZLLI
d4C5aWVul1zwT4vEj/wIKqSxyjqJg8V4xxrdl3+fbplX0OwchLV65S0oixocdUpTGf2XUktm0w43
QP16uZk5GrBQGFyC1mpIabj8k3j3+wi/n/O3uwcdU+DDQ62ULuVLqBO2soKtrF1kT9kKT2CDQIP5
CT2ImFvWLo0nbGUjRTzOuqzJvayVCRcjBmxdpDeQLwVKh7rmQm1M2U7FwGUHSQAj/gyBqz5EJ8ZM
LXSfbtZgnIt3+E+D1KJ2sQree1RGSBsm0rKD/vTC681lcguQvf/L9P4YHBUONRVC1tqHrcJifUtG
X1yisyhEg3bzifA1keLPyT99lHeB1eKlnqAuzf73UiAAq4gKAbiCiAawhtRJHf2QgwbOjOjU8Z3s
z2y32/cZ8aliAVd+CU6lIwYIK34f+21HHqxKEllSMH8CQUGnrXJl9rlEqIEYLUBpY2X7wRmxoSU9
hwAbOvdZ5LxxZtcIP26BMcQwWFVQBAJf7w3mS6iSselzPAUU3hi3lcfdMUZkyRuQeM7nbtN7GQQN
xhfuc030aukQA0WqauDVZFmUwEiU9cNfjHVB6E8mEoCPdgytucBNcYzF1vBd8QJIkheKCKe61Vc0
2UfUMQYYWgO/CgClmG9qn4l4X0XTzOEVbSqgrzSPjRMpls4LVrn3LRVumRAjr4bDC3EUkNDIiILG
FrlJ+tGlymOr+inMCheQ96W28ixopn9p7NmYNojc7GYyV3bVwnUHBQewFkIYlGi+U36ymDk20RgE
pKzT3BFeHnQU4+bNddH1dyjlmqzJbvHCW3GUi7sZESvwZGCVA/yI8hrTjKp+1o4k/zM/A+cuvMfI
5B0ir32SN+25vJMDnftahc0sBI5obwJmUuEl0olC3e5Q5B2UqVSQRdxrhwGs+k+JW7rRvvbSB85o
oOq1CU6+5X9pnZu8rzrnG9ACjtJP85TnEJqwYTVivreLA3pvwM2Yv+MSBJCxccNiLbAivv56GwvQ
A0FYhxc0YR+jAqtp4OYx64UGz2gGcTmPnw2CK+HAe5qNOK9wGgGXUgycsKdskJJpDCRm1hzId+H1
5jMAU9IAU2WRA6cmXe5ZtWUS/HEW3auVgRyCLTg9PgVcRW4HSFYIMvfEyeGwGahoSBsWXLDi/h/2
HHD2wMkSOjJ8Cy3eLU6zP7Cj2hjBY/0hWxy6K46yg7LLl2Llbgwebs6bVuiaF+7ja6PUkkeSBkps
YrT9mNAkqOizW+8i3FiNDVbew+SuHOhb13VljyZr7EqeCAXC3mO5USG3np0ZnUOCc/ekoWDY7rn9
+XeLt0fq2iDlpKesgF5pCoPKRXhq0TIB4uP7fF0m5DZ4vLZDBTYjO7dxN8FOvKkBA9716JewQbpw
j11kFZvJRrVKtfLv158f2WuZxYVXyrV9ymMFcuCLDVnIwfKRlRcPrR2/ZBY81naEnBUJNxTsYnYT
bQ5/xhN/5CGcFr37WOK1nOtCfuz6W6j7qWDzWPBbfEvw2FnILIODGx1R0E4D6Wr83jyXj4wTHy7h
fjBiZ437YyEguLZO3RmaNElSQlZi8mTLd9RU14A04tBNSdri1Y/khTmr7mpmimwkyo2gXRTBAN79
SEhqlDdjsnFi+BZuRH7NzRY0G8f6iTuUVrYpPivE9Wvl2VtnDTZbxFkc7ikUKekwb9L4ipEyjQSb
47MCHaXM2rYIqkVjBk0loZ/wbXAhPMCd6lOh116+kgZdmugfX4Aa4nX8ow2VMCYzvoBxATKvrH1m
te/oanBSUK4XH/59cxqe6tfVRpqFewN2UZQWgExGEpZy2JIidnXOYIFRm32FRhq0hl6hsxlsLhX4
V90sMVZvxts4hEz2X5OUmxSCeR4SH0NljX7DuUFnyqe+BdKeM5gXGZQDsccfmBPrrvL5kt1KbytQ
2eAfaUlFh+71JPNSOYVC6yP74Iw7/gE4wtgEe4yL68hBchlEBJfaGbaP/9lrYrx/rVIneFb7cYoD
pkFXah7q/Tb+g/5fNIvo3OfvhhbyCmRm/1qiTmuey00SiRhfBljuoX3OkcNmrAJNdxCJbZ1VnlHi
B3+bT2ola9UvFa6HPcjLHSQ8zyrruYciwMa/sPZb464qmSxcDFcDpPyCKI9R3yswKHyAKSDbz6zB
D3r33NwH86q43kLNG7yHeH6hTwFh5E1BH/hDVKIrLNyUmu1z4/AvCB/26lECympl5ZZ2poIeSQSq
BKtA17Kga1Zpcxa0YB0M7oRLbwJU3u7iZ6jt3omi1UE9sH0DtdJaCLFml9oxUS4LSZDALveRWOFj
bkbQXOZB6q0A0mbwB/EVSVfWIW3y/zJioNnBAEJY6TTqjRvKfKdOqYI71it33GcDaUy4IPYB8LLg
a8fs57cUDNDCGtfHUpAGnCOWFd2DqLPQKNs8rgYWJNfYQsfRDo0KcLoDe4KU0kdla5vOXZWwXajT
YhsBP4cGbehbg7z12uswqdSLQwWN0+5N7ayqt0YPvJmCk3oRKMtRywIBDri1hZeVGV5y7T/tUmvL
5XXMyTWx6w2OcmTucL3ti85o963VGu3LmgDowhseAyV8IoBqA5dJ47SFmhsUtotaQ/uYRF17Ci/c
XbZPiETfaAzgC2VQxmK3hckq+spYF0JhwsaPZgxwyqAblZpjNg6boa5gulHA3sN6fg4Y22xNJ/CS
ueol3Qulnh1XnxlLcQNIyQBKR1odbROUPxKKvEqkGVPcgqoTeWTdvwSbl3CvrYvQEF9K+9ofpkQq
QIgHVQv8GSMsgVJBwu8gvSdfxX46git9skVbOiU2+xq8hOsoqsWN9HeUN+s6DULRkVGSNilkOSEq
oRxy9+XBN4rt+lou+qQf5qhXBtfPbQpFQkwquqM4SLkZ0R4ySoZwR1SmlV26z/6Bcp/ozyOLixI4
2h2Rpbg+pHw9AlPMxy1K+qCohjCyK+mjOW4HDsSkeMVLrx30Q0CwfB5PK3t3KR76aZp6bZSjluYQ
tWgRlUgfvJUXyEIlRHr8iO487QypdycAisy38lVnuHCBw/sSCQ8kv5BAoI4Nx4cDP3IwPXkIGfw9
ZzcgWsBNd0L5XfJENz3Hzu/D/QYsUxsZNtE5Bbla4DZoTJ7GjQnXR7DZ3pMicIGe5RKRXwCRS8Sf
FmkhGa3MRhXEkw/4xS7Uh61wWm/zIIfztw+h9lmVAII1pPgQ6Zgaj8k2DfVMNvjWVKFXA6Sm+wa9
2kpn7vMHYROuMY8teKyraaBWvRjrRBsKMg02hHlBdPDcjEbvxqZ2x921VqgrSDkbv8/9LW5eBTwR
4AKgHUCUDjrv610eqWUCCa0UW83Ld3vct/0pPkFI4x57HNRfOtj47e6TMc8xnnv/YJvDGYOIEYjp
VYm6jgY5Z/l4ylqjqiHlnrhoI/gTQRgy29Vu7uaqceIvKsm2ggXPne5+t/5d8qcXm1RJvgM59NlS
njpTpiCYwhbvq1wPDdaTPRlHXZ4goEsIpZONtB/sQ+y9nKASBx7iCwTIzXQrOZWdg2sRzOKrJEEL
wFzgE/5+E+3SS3aoa0FuULg6PjNW4AngDi3O6RNa68DXED+BvdY6J6wunaptYAJuj46336dlKTb5
5lsk8m1opKcPY1KXuZBp0C4DB5ToCSBHDgnbWo88C5iCToLOI/b73eZSRuPKJnXuptTva1mFzfcA
lMC78Yk9TSf2uTJfQIMCGCQ8rhl64haz7q4yiS5cLlfGqRMwaEKsaXlPEhqkz6Ww/MlIHAaCTQNk
VTg9AoevuppRWjx4hNfyf/NMnfYALBZ+mcAs487QTpP0wksSVHybj111Lx6hlGbKewUZeH612rzo
cH/appx8OyHinQTMt3Dk7BmVdAS+73cyEJ+yyXnsiT1qhuCIYIpIni4QadX/ga4DfufnJ1Bnv8/b
epB9fAK/Fzhssda6m/XRZozvo5fb2XPpKJ4A2ojf99ryvEOcCsKXMmS66Rf/2ItTE/SYd9C3YWs1
8Kud3j8L4EZRkNcptzFECvDyB6Gob/zbFQNhLJQgYJogBq/9LZenQxyx43d2hTMrd4Lre8esbz/y
x1L/QgXiftJBNG+kj+pq7XLpfoMmGJoOINikAaB0bVzu6zqpZhgXCLeQpqNse8zeoBdgSGfc7jV4
jXqjeKmh3k1E0zcrU790wf00T235oYqiTB7J2EFB8jE+J/sYXcOlEUAlAcJFyRsRqc+On7+bXXSq
CgQhCC8IATNSOQklEgYQ+KMQUoNj/dwjU6kcc9CKlpvEHUDzI6BELiXwcOiiRlNNbIEjJHwQV0lK
bh0NmA3AJAvVBAEEmnQNt2sKHshKlFJ5eLRnm72MEK4qsONkU0sA8R6eA6N7Bw3a7+P/vsiuL7pr
u5R35ZooUScZq6vo96qX7uZTY83H3j6DSwr/10EWo8N/KyDB1+8lCzHHU+MwgDpKVm21bvzIGUDa
4w4sdgXO6fC0SrpBvuC3L6T2pVoUdVcK5AuPoRPeg48Pcn0q+K7wBdsSkEBwIXiqzt9BzCQEMV2/
dut9V6HoL0BKB4E+hEwISd/1yRCTqSsHHsBH5XiUXwC8d2oTFBt6DTSU8X+kXddu5DqU/CIBEhUo
vSp1t9s5judFGNszyjnr67fk3XtHTXObgC/8YAN+KJE8PCRPqOqOlW4jxX4onXdcQu0/0JGT/dSV
/Az+SVQ+yLFXDYm7v9/C2GsWhiiKVPAtyD8jrI8Sjt8/LUgTBB9wk/BNuP3it2E3K/GmfpDEAQpO
WffJJ7Dt3qUx1Emm4xOQGM7RCUQgym4c3ho3f9Nt9WMGJUr1Ekhr5xDy8OBDQVnL+Krev6MP2y8P
mTO6qStqOP7cIGcWyWIMWVuwsVIZX0Wu4nt0Nv8EOVl6EbjvhR3vyE2JJObLiHz17OPJK9pGnEvK
6ZwwRppHbWkN67KYu7ceNriPHpBDXu5QOfW6oLM0uUPIhl7Sm+CaroskYmX+6rxRGaCCaA/5eorQ
BmOii2KlfT1GoAqTLrVudtU5/YF+oKdEyn4qASY+Q3tKJ0wHfA2wAhYvs5VSY3VdzDVZT3u5rgxU
zlbNPlDtVNkNkLwFqRdxjAUFJ/CmqPw577K+HhTAXFP0MpK1cJVMCkLrZ6kga2Wwpd7rxG3yGV5a
cBpxMVb2DIRx8SMzyznl9WKVFcaVGeGxJjsyVPuq+n1+IJz6KIxkg8IceUlnNlk3AiVeiVVn9CGU
6X0dTDetZjpK0AwIzDeutspDNvoj+vJERQ9fQwmnH7BOw6aKJqgQYi5zWG2Xzj8MNPRMS/wuqdVe
7mu76UrByvHOuO14GSPVc2UYhwDjLaJdNzzH00sXPw/CuOLX0Nc6qlV6ykL/IvKCzKjyKFfKPsU7
qU8/Ftn8yMnsgbLZVtvwctDeB7wo4x41Sr0aX2gExd45SNOLuoUegREl4L37qEzlKkZ3nNYVAkVS
wceZTFyuoEYXhwGmfFzsOj4u5g60aJaO3LUMBWxRsSPfjlGtCo9AIT7J2DGxujYI16kozNmuCvSS
SuVBKwpBKQPX++DW+g8MY8iTpowolQJMMrx01U2/4PKs+WZmOjNaGReHJq13fu+IBsZY7twpQR0N
QJTzxelM6FyZs+KU3VQLbFYExNhsGBmVprTrDNKnVL9GQbtdJaLyLu78IWuEZ52yRhMZi9VoWsVK
iyr5AIzabfoyJtfhnLht8GuJdzoy2K0hIpHm7kV08ZiQLQCvFUtKlFV9bwRrnXys+2Zt7sYWKvNX
c6/431goE2kbtIGB15gyC5V2M1nKFDh6OzuLdogWxeul1DuPwnVkGxRmlXJTa2iCPg5QoleXRTtn
fthJr7RDPR4h/V0ZJqL4lAiROYVKNSDDVBUoOegDv+xfax018DIuPH14QZL0cH58XK+xGR9z60PP
dGL0NdCG+iApT0lzoY/R3dKMbgmVV9WMd+fxRKNjDLLIlyGJG+Bl7eTnVL2tjNbWzMyLu+R6Kkkm
2GV8a/zXSlivaHYkozSGlQwKKjinx6b9U9OPSbo/Pyz+ift3HlniEtRQxklVAKezyM82BWlKkxTS
EWrglyTP0bQxTYZXgH3VkascJRVk+CN1lYjUQDRacnpAtTF8lbKOtpF8YroVqmf7DDICVBTP4C4j
muWw71AZDI6mUyCLGDmxZixjVF3ltT+ld0qFuG3zEgX78zPLNdANEnMCjBK1imUCkkWeOxnz6BeI
IhSN3aemDZqK79jL2lO6cpygnZPxKpo0Zl08rOtYAylW3BzCht1CroxsFGSeuYu1gWJcS9KklVyB
FMBB7cKDScbXRJ+dYjQOjW4JRsU9azZQjE9pE6mAUBgmUQuRx7EMNM33b5opVCP7mobEBWmDw3iT
RIO87mfzUAGKqMUt8FIhUeUWsI06e+wgl9PdLqajd+55IxFNJeNVUhpNfdlgKmtVsztilXbWgAoX
ei1joYtcCqeOeB0lmo/XNuv1z1Pjr/OygjAn0PRk+p0hZyST8MacwkOXxz+CIkcvedv/SaCXlFro
oTKhI5K0blIHLkR5XzSEYs6PfsVjH6ib72HJYQaJFtXYo2WrQAhJQV21qYGKKzI8vfQlw80sD+xV
35hxEA7qoANEma+mMhYllZmuTkUDTBk9zhDO9rRydpcKVNpEEwTqOfUvmrwFY8wqG6QStUvocMnr
ozocZcPR4ssxd0v6BHqaDAn+WHSL4QRsTzGZRcY7rYPE/dogplwU8U3eYSIrt0seUtU2elcrr0J5
nyYecldBdzWbe2W8iLp7GnuNcYxDURyAt4M3U8CmaCRpViM1w+e0evhzTNsPg6S7agoE2cDVm7Km
hBAQ+Dyg0QiGFsb9KVVYqnEJmIT2u8koXhVzuTtvrbyjYwvBuD0rVBGAR72woyWt3WrHFof/It0q
6XMg//pvUIyRGlZn0k7BxmhaxY7yu1aq/Yoedalw2lIwc/wF+jtzjI12bRTkGQS+HTgiRwYHgYQK
TU3wHOKDrBI9EF9GSwEzoHSyzLiVsOvSFt2SSeTkYXCs1EKwRLwz1wBF0D8wzFiaOCuDelnzgcXV
1DwaUvujLa7LrPMNCC5HIPcRnE/c69MWkdlti6oVctIBsS8mJyr31m8MTr2eK/silpxldvqh8L9h
HOjIQAXm/zZnn3rxDvfQrl97H+UQBW7o2ZXo6GXdtaU8dqqIDJ+7rzZg6/838ZAqC4sQgU08iirV
m8YY1ig54P93gsofQsVWBk9Tnkvrrm4QInnuwWEvei/x53jzDczeDoslm6wGAzYM2wp+Ttp9lOJA
9jQJJ1jlBWNjm9pNS1/Pz7MQl9nwFaURHVvgNktqQ0lQHu5KUMgRv4LKl5TldmUg0au5Cm4G56G5
22UzYma7FPkgJcUM5Kr3MhkaAMa0G0QvGv7SrrpJuDhBl3y9E22WVhoXuZTCNaW4yG7bQc1H7fof
5wfCKRbEaQS5iH9AmIv9aDUdtSZUDSjWDWSCO/JiWbtGusy16yGGtM2LRXZtd22W752IloPrDDbQ
zFVfqlNNGhDucVSUa/S6bC/xoxShjK2RHQNSgBLVBd6Ad59B6AB14CiPpF9KJPSqSORwWUskqsd5
uOosm8Z+UKEgQ4Uwcbc3S08wvbxo8waRPV0Hk2TtXABxoLuOeEZ5O6eLHQzQ+4s6W8Vro61sORPV
gXPtEwy/KG5fW3fZx4aqWMjH64C15OcibrxYRuVLOOwFo+Na6AaG2YBTZ6WjUSL3bErvXW/X9BIu
3DaD2pHAvw1+74Y+gOpOTjwS/QzrydZLKjgdV4gv94rNJzA7cVKjLEuiNf1d564c6X6q3c/adNv0
gqOLP6UWNFo1ELt/CXgljQkJtQk5vVK6bKe7NLgqwsP5+eRP578QLC112Bd12feAqAvkzGnljtl3
YoNQM/lnFGybfK4EkAteR6GjQ7FJSzecj5GQ0YJr9VA4AMsMyNFNjdnZcqhksWQCJUujV/y9Uxpz
39DKS4LlqtDV3WjcFRDRwVuiFByIXKeygWbOQ4jK5ks84CWUKc/VFNlWNthj3B/64FUdf7b1ItgD
XJeywVvNZuOk60jRk3FYJ9Raduoy7cgoe1VJ7NwabsLa2K15iThT3POmIhoms/PyaZhUeYUllvQs
BW9DVkd2p85+qf5UhtwbSSUIKnAfp5BDAS0tckzIKjOL2kdabnULZjYm0AUm05OyVFexUu1ME6Vc
ylOszPspxGfQGQQPATSVbUt6QUOubbZQpzZG//wUcHcLFBZkVB9AIYftoNKmeO4T3UQLeT3tMtLf
T5Eop7Y6jy/O5V8IMNSeLu5Q4Y2/RIBAfcmoX+M9mKQ7U/PV6TtebAPEHvW9TnNrQhFuYAROHEDF
qIvsKl32RSSKO3P92AaKOfCJmZWxvC7j0O0H484cXzpFdM7y39UbEMZWCqNb5LnDeGgeIkCq2iMq
j1K0AwSdkxReRz2yRhRaUbpOCMxs/yIAq3+krD3JMjQAg9Be0OWu7QfUPzWTPRt7tb6u6XeOhs1o
GR9gDmVqJhJAC+JSSbODcEfbQXB34a7bp9wjgqIok2dA1CLLJ3NdtyI191MMWobZ8KiiOud3Fdfk
NzCMY6mJMZuJARhIQ9h99daUoN1bKRoSPwgmARj38N6AMYc3xN5p2cwAq+fCnrPrCgxwc/irLReB
uxQBre5046WNUGnw7ARQXNwm4w6sejZFpi8WZEpFa7QeFhsYvcIBkCYwBBldP3mYP0Ty7Od1+3B+
jfgwoOwEPTgSpGxJK/iToxxd0aC3VCFboM5IDTxMRPmWwf1FYRxFkVZNiLwEKAA7fa9Y0eNcx7uk
sASRB+5JBmrDfwbDuIo+plnYmxZ8LEIpS7TTgsLT432HF3oduosoICCaO8ZBmE0wan0JuLC8jgio
+AZI7opKW0RjYvYq4l+RZUyYuhzBXrdB6QdK8Zb8V5yZIBuUU8Sn6nxUPTVb+sfztsF/FOOoQlcf
BAlBKXJqg1ovRd04BmD76Dwdqni910WocSqvq/LC6lzIT/coJggn0ZjXiftyVv7F/Sw32th+ES71
PKQY86KgmxmlCsEkuoFwr5UbCOaUnAepyzIFEBA0diWMoqJ7A46WJE46pc6Mcl9Iq4ciBSvRyJiN
QAuIOWUDTEaX6GGq+uelyXbnV41rlZuRMZtAN+K+lVssmlVeNXmB6ppHCus8D8K9qm5AGNMHnYUp
zTPGgai+rUmHFl6wIardYsGMCTLoF4u0Pw8pmjpmI2SjnBc9AWQRBAiqZxfQffl5HoLr2jejYg4s
Qw2QhjXhc2uU+RbNVRGUu964iqHb8R0gFTTjRNVVdFeebqzEiMZAUyWQvNDxVsmT0CEFmhsn6ESY
2st5LO4pDB6Zf7CYpWrqNusMC/aQ60eEDSalcdXOVdHWAT6d81B8q/gLxSxRm6EMpqgApaj9pRrO
TqLdTzkIGOQ+fBua7IBudm+sAiKYTr7J/8Vl1k2TU+jCpphOAh/fg6DPCJ/CaRRkeLieeDORzA1D
RQdSoK6jMzW3y+4rLUbVGkQddb9qLC+M/POTyTfGv4NaP2fjBJd+6C0lx6Cy0BuQIRuqndr+1AxR
6agIh3HySjYOZi1jWASVNtP69qtjZOXSh75MRF539apfHfs/YwID6OmYClPKg9gElhU9xeMBZJxq
Cs7C3llGKOelD4v1Z5IfS60T+A4OYQRCk/+uHdptT4EnyciMJQdw3IJ7M/nTBlbom5Nsd7iQ1Km0
y6uHYZhta4AqC56c1RD4ZICiogpNhYHeT1p9O+eyKOV93qTApnv6WUVHtXbIsMZd8tQNR92868ro
IsmeDeNn2hiCbcLfnuANUyA0B/VZxuuoylxBzBdnXpPJIE50hhLt62oLhajDVPyaUXxlRQKPwDUu
ig42qiCCg6fG6QCnNCAkbuC0Ebm0aeS13Wur/q4NwZuXH3re4KzfsdksUj8nSRtgaLQ+VMUhj0FZ
9Z41+3y4m5WdQnDWfjT9U53dzVrgnt+o3EXcYDN+QTNr0hnrma7W+8xALTpkdpDU702/D125H//j
lDJ+ASJPSqJ0gAvz33V8rVVODS1oXTAo7mm7GRTjFVorMbJKBcqQLgdd7z+Unghu6+dtA5nc0zXL
5MSqihgQcY0WNvg1CUFe6Tar/fPrwz0dwF0AzmoZmh6EsUHTGkiX5CFyH1N5JWnqlZHLz0ZD78/D
8G/LGxzGBruoSvtAhY9RxxdkBxXVS6C2pYCIMPTkxpUgrxTYUS8LdjXf9je4jP2RWWrbfgFugyq1
ZqgvgkW18Xh0gwJKhClYYq1fbRG9VwmomGq0TfTtJaWotz4/fu5ybj6DsUs1WAp17FZflvUXlVYd
W9TJ5RMaeaRFAMW90mygGOPMLb0a8fqCVkH+ocNwmgSPu8pvxxfQNe7/07BYxvW0TYNCXd+UYeOH
UewAy5odWRNcPblOBBpZBiSL0f5nMouoaZOR0BFGWs87rf2N4qeqzN1YdvXuqZFbwe7mngQbNGat
rJ6mHZ2wVvL4kzRPxnAk1vMYRCjzPRaVP3e9YA+KAJkVS9tA0spyHV6R2CG0oaQrpSF2U17nqqcb
nioKB3H9198Rsl06ehSh2JigTQIpBXtGpGFJusfzlsGvvtlgMJeKoEUFVTFhUHIm31nxiKbBrBzs
Miegfsim63pMbuSufW/UEUXg2vLUBstBWlNaTXwTN0rkNE2WeGWmBk4xINsFle7cTqxAEhwZfA/4
r3GxzUEBGFv1qMaHJvJyISGLkVXadVhDUun8jIhwmAsGWF2SKqEwK8QU92pQejVtbQhCCGD4e4Wu
UVKkX0GfyBwchlaibg3DocbTYCx2m7t9B84LUK1Nd7IhVDHn3lrBAADOBzABgDPyFC8c6RSkGmwp
S52MznbZX+ZI8k7R4wQiuWJvoQhZQrtIIWq94xrxBnj9/+ZWE8aWlJVrq9lM6500jbtR1ALDddob
BOZszKJcx8GOqZxAVlcsfmUEbkr3pSbinOG67M8mU0ygiUfv6VBoklhTOcI0iuher70YFRUy7kia
Fw+ig4hrhRsoZtaCiQxyUaxQ9R1aM2yjle08TAQeTYTCzFweRuAIWN+cUnxpIfMfo5yzEDV7cd0m
qpfBVAoW+C+FvtGIYjC07aCiQkHoPL6cE6cEbbPa3liZl6TgSVUF5xCHlkgDFSn62VaJE7DtMpur
yoY0Tykgu8JOr/T7+dZ4bK/JbeCD8PYH2HNwxTiEf3DFOO87eJt6g8ues6RJi0T5DIksBxOE0aiM
TW5JeOwVd07uzmNxuyW3YIznBpFXOuBatvZwWjYk7EPIAYG90DZu84t8Vx2txYZQb/ZU+6GbQr84
ALHK+U/g7YftF5DT/YCUphobGsxnmfw+Oc4zYiSPZuMayq/zQNw01haJ2XkgaizIGAKJJEe45H7u
XVU+6jpKR9R9Y/g1aFxqUfDiq0IrzsUtKrMJTXMIySBhhlu7vFpw6XyQE3sKbYTio5fuKbg/dmtH
e+z+CrxQlGtVRcbEbE6ypLE8gOUKaomRHzwat8lL61IvBkXlvAuxoHeJa7qa0xz0+9qVfqJl+LAD
Oyisu3LaPQ5xMIaDT3Wvvja+fCcdY9GtnefaKTo4Qe0DdXSNpdzNjHlJkxzNgHS6DuLJmYXHFs9B
Uahsrf0PugLlpVMLa4q8y+QZh0cR2PqMIrZ8Fwg7EbiPjy0Ks84NOqHRewwUNLrKIFmn2RW0XrXo
Q+2R2c8k31K8Wn5a5N1o+fosewLrXvcJG1Ha4jMrnQVSJ+cU+JmKGtA23MkoANOzstqTREYpdnoR
Dd1Oq1KnwitTSsYDKo2+k97afsR6ym7OaQ2ZTtRH4iOU8m6UQOSMKsW8ECUeuQ/MLQz7RuhySc1T
WDWe5I3pt+3lMj4bkoH25h9t8iSXe70+1Mv9+SnmXRG2qMxbQaomlJWvXbJaLV2kCz2O2R9JyV7a
Wfo4jySyWOboaQa5LAoT46Pzra48zcNDF/z5TxDssyDps76gIQZD0sUhMXECdfGXrHDPw4iWiuVr
XEwr0vtxnTTNl/Aix3WnNw8NuRl0b1Q+EuVYKq5s5IfzuIIZZC/6YTQNihwBNtR/NMibDcqdTl7O
Y/B9679+hb0N62bSVnmFVYpH1KwONcId0g/THI+NTt4S86E14/15RL6v/IvI+JjZSptMC4DY1FeB
jIs2iEJENy0uBoobwccICvQvFUlFa7bo4l0No4+uS2tEeMTSyv79/Ei4c6d8qgmhzktn505GBdCY
rVQapDbcWbJn+SrIZpdIqlsbNyGydf8Nj5m5PFzmNFlb7NP6vtFugtRP58vEfM2Du8loBDc4rvFt
Bse4YirHSSqvbAjzsKD+/tCkrR2lgpo8rjfagDCuNg2HESlvgARj7aHr25FjC+9v8waFHgKzEy0W
426NsEhIKgOqRJW/hZIVr1ve5ulBJUepE+SWuHNHVp43CoqVL6F52rVzlQW4LkHQXp/HCwXsIbWI
n5x/7d2gMOZQaKSSUEaJGtur6KbZL3tkrw75VQWajsRG4hYaZa56KBzpKvfl3IbMqEcE68cRAsLF
cPMNjJV0vSZpTYotMLzfqLh3P6Om7+PHI9FBalO7g6PvKKTp5xfI0TvqxaKD8U8TfAO3/HD7DYwR
ITY65W2IeejBZ+Xmo6PfT8d2Bz7Bt/o9ulO9tAL1Va1453cj/1K8GTtjUVlBZqOtgQvKTFOCjPd0
7PbkI/gAZwpyS7JP7PoNWdIbkJqr1PsGi/Dp3K8Wv7mnBJqWplYMfP3hyspxEQ8uR9RTJ0CebfO+
Pwb35DpY7PDt/MC5m3YzbuZgT4y20o1VOjEBXRqiNJA2kbxWlAQSoHw+hDajoynaHlDDjYOpeUuC
o545aTLYSy14Ia8f++XG+Xcwn0f/BobobQBWvHUSw9zJIvpbxUvGUiJbVv8skYzHlYy4rahkluuM
NqjrPXiDChXDJhpmoPbVhxRobpbuA+iNzuajgbhh3PrnV4xLtLTZIp/3/g1eWOWW1K/x09mpHUrx
OqY/8At9svRab6Gb+Cq/dY58L10Wu+5JS5zsTrqcd+e/QuAVP/kYNx/RgSYPHgt2UyvYK6Pil5oD
KabvnFubqWU8Ugni6yFa7aZuCjswakeHXEcquhKKFpDxOVlTrGUKQJGT91bx2t6to3c99ea0thOh
ADkvZLldPsbT6NLU5HT1stLQ2jNFM/OtTN146N2+dSME3vTKp90zWkAFPk60ZIyLIX0tQxsCw+z6
HQIOU/YbpdSCBRNNJeNOUJpeQgYXGBaxx+XHmB/yZWei1g8ClP5iCCI1gv3OFqPpcxP3w7pwuelJ
vRdD+anAFkwOCxmc2TpOksDqRcf05/83Zl+ZsPm4weJlB5RvkwtI3FaX3dHyMju+av3EblXnfvaf
st1wMdo6ZJvPbzvuXfjvhvj0DRt8dB8EyGVixFLaeSGlCAUK3Mtqfl99qE4skPeDeJAl5hl6SVc1
gquVWT730YFax65+jjKPqoKhiICYG48+SXWZr5xL1ezXEeiQLtC6mY1u/60yGhAy/DskxosYw5hH
E7qFHbl8R7M5bqYZcq2lqIOXvzYmRYYQvMRoPDs9B+ZElZXMWLmGUOKamymKkQ7nV5+/u/4iMDt4
liOymAasb1ESe45rnC6lE1DtciglOwt1tx2p4Ej9jP5/tYe/mMyONtd0Xb2y18VF/ZISiideVkDn
08ryPW0rDQdsmBMdXKvp/Br3Wo7eYrTZGxmVQDIeS+ob6Zf2vZ/QUNVo5nQpj1P1U+ui7B7dlRrI
rEA/ZKMSIN7nS4vK1QqtZHXfmX9QVhg897M8v0G7EnJb9QRq11SVLGfuUI+QGmG4Dzsa+Hmnq7i1
VVZ6RYdwuKLzHB7QCwdSzK67artYX8VutMmtLTV+H8wZKlOppe8X2mq/I7lOoL2R5ogNSbqXqNOD
XNF8l9b6gzpJ1l4rCfgcpfi2tGJJsKD8YAQM5v9shqWXmYOFojQAswvCCwnF/tNi50mPY+5HDWlE
6XIpn5A7swYRgTb/LPiLy0TZizlSCIrI1gjkAk4UyQ4yw0m/d3z/RWFuRhLNClAsYUfUoDnTeycY
/Cj4fX5P8KdQBXubDLmElUHndNuFtaWlxQyQPnkIl508Pi36LsWlD/0ZeexL7VuzVrR956DboDJ3
Bm1Vcm4moAbtr7h+jpUEdHhHaTio6UOqi0Ig3OXaoDGuJaOxDs5roEnSa6y+a+i2Wqj3HyeS9S5T
mYSBBZCkugv6G2JdT3Jp9+XFHLktIvNF6YzIuVSiFDj3IFCtldMQdCCgGTtdwCqysmzpQJFFm2C3
TJOTx9F1P4bXDZ1/0Tb/zgG3gWNWDhSNtOkJuGxC5VWr7VmKbaraWno5CWeUV8mO9uN/R8Ysm9GM
lilJGJmVkIMhJXZk7ivrVcKdXKHHNEJPsOZh451fSN6tCAGsVQAVdNHypyjc5o5Qg0BQKlbOu3nK
7abN/LlInbHswQtU7KIw2c95i0Zz+eU8LG8ZzVWTGwWFIHViSxgL6BlB6g7y8UGLA5beDXqSwim3
ePBZVzKSpOfheFtiC8dcH4KI6pI8AS6V78as9VrzKelEbpJ34G5BGNOkjWkt5QCQsPwNOYs4dYcM
FAtgVyiPJDAENyJl9YfsWYtWHyR3DWVVFmDg4mwZq8kC34iRRnYW/BpNG/XLrhqAiuixx5nXQl0M
TcPW3NmB8vaNCQW59ooOngA2AJpJWpWYJZrJKfmAn3Xi5aUTPdC587nBYBatznW1SVfOjDQiaJXZ
jSFa6RLc2l9J/6GJ6KS4JmKCXhI1DZqBEtdTx2KqaRnqI3Z6oSKIE4Fi6G3SS8EbhHfrQ2D6HxD2
BE9H0O9KK41gXbbPUaH7BSrOv7MyfyGYw9qoFqnoJYyjrWIvQnSqnjvHGD7Oo3D3ryUTBYpyIEVk
jc9SOyuOE6zNoDx3qUOMBCaAXCxIpOmQCUydawgbMMYJIy6zkDIFmDU8BMatYqILXn9D06qr00PU
faNhD17YQpU5JEMgkHNqCEFfVDRQVuEAUu1C2tjJpHtFKthA6zezu3eLsu7ujd8FTape6i02UGld
ByhNMOguJbdJJoDhufctDJM87sdpmbWV3SJcin3Wabt2QJmlavpVSuweHM7FdCMrIoY03l7aojI7
10qD0Br7FZW8Wv0f0l0Q6/G8AYrmj/V+UHlpiQKIvpsQPrOQ56lM8joV4HhS7s9jcYezttdq5spf
IDMnc0GzvBs08EmMsARZMS9GTX9twKt7HoY7JKQ6Pt0PeA4ZmKork1npAaPj6YZCLuu2r7Q/alju
UH27O4/F2b/gMSWrjeMuCJ3oU/NrklirUVKM/jVzf0OguDQO12osIq9b15kx8hMUZuMWs1aCC6FF
60uzr5bObkRHBMe8AQD5MxmE4QQKO6fDmI05ntMAAHraujn6GBdFA43p49JAlzGQ3qM2t1szECR5
OP4IHLfEQmEYCJ1klhjLCiJDDZsO7WUUHlwO7MnQ7mgV2Ulx2V1WuqjMiWMYJ3jr92x8xRyiLAT1
EShRG3ywDiRtuc/yw9KmgnF9xmG/rNdmYMwZWESGkbURgBR0X2gHnTidsUtbL7We6eiTukBvz35K
dvrS211v4kIqqgjnbLXtUFm6E1zS9LEi+IJ5vspQTEXMfVrsz9s+r5LqBITx8PnaW7ys65dKsxdM
KHNJLDue2svWQkCCJqitiuxIGR9KXL8Em/z/AUePLyjViI7i99PFROHFMo+kR3cBHtM62i0l08/i
l0J7aKXSDugBWlI25CfPj5m7UVCw+Q8q41ukKiOjTAf01fS+EroFcXBR9eV6F5Z2lSOdLOLU5y/k
X0DGZtFhV+TSgmE27RX6WqzJqSfBZYo7lai5AjGmAV3bL7VXs0aDKqxGmKscd9eTFU2uXM8Qt1dU
qKlZ6GgF736PZihkxnRtMcD7VYq4EXjjVFYJeh2kmAauQ6fLmRvdLKXjgrYCXLWDkKB18Toqf51f
PZ633oIwNiNlKA9bhnmthA2dKf2RkZ0MwS7qjI3gXOA12ClbKMZQOhmkbUGG8RiTh/r+qbqL9Zeo
epi6nYX+8LHysvQqyt5Uebf0+zFzUEAaxy4REbnxfN72Oxj76WJTNqGHCJ8HtpBKfS7k2UXMAVX1
k2BrcFcQqhqrFjTqZdmnTIq0EYrqCUas6iB692ciOVXpn19BXjkuqlL+ojBXosiqokzLgJLouau0
7jS/mfLFIB+jehfox4FCiolcxumVQp2pf9XTP8Hy1orKOddZYx389isYa50rWR67Hv3CauxR1BKO
pdPXut1FFHTKiFt2gugCd26h7wvWAai9oL3mdHcYJg0yiQJvWazKzVod+R1KfumdLooeqry7BrRm
9VVrdlW5ZaCypI7SKsIE6xCSrL3J1W1kzJwUktCpjSQP1MVHaNn3iZ39afazH18mL7+hrX5DrmNX
2eEwe8mgei/vReSu/Dn498PYgmjEdep+GvFhtfmQBpGtLodUFbxZeA4CvaBQUJbp+hpj1nVRxznL
ChW94c1zLcNHJCDLuNAXTyGi3hDePG+hGF8Uz5CyXFQMp2s9GXmLFGwB5/eKCIFxQXndZWO6AKGE
Jkqr1HYqyiZxT47tIBjvkkxTHmsDIOLkAEKMSPPG/Fck7xOITksXQXupiNiceFYAfYJP0WfDRNTm
dCdAbj6fE2W1As2XTa9Gs4EI4jODye5uAiKCVaAAV2K2QTLQIrwcElgBhFwvWr/dWZbbvse7l9nt
fSgBu4ETgILDzqmN2mhPVArPc9lbeMYypDLXs3kdYgyqURl+Gjdjql3Ei+Dc5+Lgrg/ZB8VUYe+n
U2kaI4q5Ygxznm5iw9WSN6O80cnDeSvkLtgGhXHYMpHGlcsVDhuseIa0N0JUlIva6Xhl17iSgTqC
Qn1Ih2je6VhGkvV0KBEztMz8WpJ3DfoszecgfO4XW9XLY2rd5sDXTB+NIpZop/HgCaRlTMTx8IQC
M+0pfDYbYaSUM+oYV7We0Z3oHY1e9OmdFI9SbUeLi+oeE5tCvSEiXi7ONl/DRyaq2hHLV3RmR7QU
70+oc6IaVJY+zKp2w1YXEWTxMFbSdCjj4a2LB9vp+Pp0aLvZMhBvq4bKVmbdh4DO3XlD4ZyphKwR
PVwdEAm1mHHIo2KkzQDhZj0yQVfqLeCuaMw/fey1EKmOTf88HMf6T+AY12VEoC+IV51oaQT9lmRe
qdKEVh7c6fVpfx7q82hiHAoELHG5NFRoJSP0cTp9Eajdm8BCIf54UaIBY3RA2GLrkP1y+4tyNyTo
tCm9N9T72fr94IDlD/KCofueu+ml6sg2RdPF+S/izfXmg9izVLIybVw0fNDSo+r790wjFy47AsvL
EF5VzfyNBzEmQEM5ANpLoQvGbM8h1NFBVwBPWSXAodqruRj1e/sj2lup/TrmdkntdHbOj/JTo/Lr
vP+FZXwPaQaEJ0H34jznHrgtQhDR7iCvZAcH7Ta+XPaWPxwze7Itz/qJ1GVu/7IOv9o9qO1UO/Tb
t2uQpXX+7ATe+Q/j3WIxHxTUE3i6qtANPzWIsItBnB3gw4Inya8uQ7d7B5Wl6QaXoaeAe2ntKnPy
wzfYlk5gySlsEGaSsqyMwGELIUt1sM2X8wPjVbOeIDALrcqjPtQUCNP74Kp7tDNel9fJj/YpdoIH
HTFgO3zQflS4TqIcwb2IvNT+8x8/gVn0/H9Iu67luHVl+0WsIsEEvpKcJM1olINfWLZsgznnrz+L
rnu3KAhnUNun/GZVTbOBRqPRYa0yMVnKwBQNwlYXCF0/tKPhF0+32en9rTyZu+El8LDTik9d05+u
ZfDVom6lT0vAxZAOYQx1HiyBsj+N5+w39TCHYu3p4f212GHoK8hd5ZvxQB+cnX03uT8vqy96eH4S
v/i9VZJrrNFHZERQ3zyfqWft+h+aP6K1lt2BcLEEM7PuAa1RBmQjuOVB94XZKnSF4DbiPZwDxqoy
mxNgTQebptyaJEJ2PPVGy0eRRm1PCrtCS4UaexRNkt+icDPKCgHCO1i3DdTRCHgnUIj9rPhU2qVl
gwjGm1s8rvXWTVTDhVPGnM5O1w+Fc6aNywDSnuU3M70pZe9f0YWCjloD+ps6Rtm4M62MYLYyOsgf
zGsa+yw+5A5DPvj58gbLxHBneLAwlN2o2N8Ag7ZzVRwxEf6u1OG91sp4JURMp0SnBrWAkGOjC59T
KQSOtmYutgT8cq/1w11wRzfpYXykj9pO3/fX471yyn8/mD8RdWxxlWwb8ECPXvMiO1Vij7n6FE7t
Om6ABqFgdRPwAfs93sB4msbbzKswRumNmOZ0+526na/sw+X1Fr1xlphHQyMZQIKQvPhsV+OECSLN
iLEILSjL7HGnEMdrQag6jBnmOqLpjATrd8yvbkgjw7YRxV1IjRuwK7zEv5QygISkV9WEY0UYJn1+
9cH9ZeVEx9YCOSKQpywVjyk+5ppMBxgbWFUSTtPosrKw2XbUWAr2soxVm8vSll/jr+O1NC7kilnV
TNUIaWnbHnKM2raNvplo7yURMCnCt8vShGsH1dAVqAJBhK82NTZovLqhaOFyIrSwNcdRTSUvKFGi
HxzRgIxFB9SfDOpn22BxMYEttGy9ophcMFC5M2hPnZpukqC47vP8KhhAUWFEe7s23LnpvEID322t
e8Q0ry6rS0SOAT2QgN6HCwLgIHf1kj5jet/VLbBE6KYcW89wgutsSndjMO61lGzzPN3aw4NWWF6m
6ru0mw4ACncrClYAMz6Css8LwQfZAaGpC77F+fcERS2zK4GKm56miA4AdUhRYLUlYZrwhAG9AvGx
bhq4QbgTlhgkVJiKL9eqV3s4ao5L2rcSVJjhrVm6Y35tqVKC7cVf8La4lrms5uqatAKzVtUGMlmT
uBGq07mueGzYZLqyVYvz6Jy0NHWdDh012+4v0odkLZw7dmEakDGeILwblKe2ia8s+tho7SbGWOQY
VK4x/bhsHMKoYC2RP3o5NZuxXdQFqxdFLijM3xIkLi3Dt5jlDpWvg8ME8J468LOa1k3VHShc8vTX
MF3bzi/J1yymeGnxufcQ6icpU0d8DZhAfWc8/uksNX0ybuYg2djBbZW/qkoGsKaXKv2l0AeJfEGL
GLGR5LPg0A0UbbmjYiZaXYWkw/qTxxrRkBE+45VOyMEEU7a9dRL0x8hquKIn11omF5YakaaVo9G3
XpM+hP2WRleTAkoXfQveSLdgEs8kcLUOtfGURoFOQ3WNO1KmrYa5raIdLWtSt1Wch6qm4PYEL2r0
rS9lBc9lv7j9/CSNO0x1oNUWi5aWu5zBaE4ZwNYD2y+s+2Ro3KQ5GbrkVhZLRI4bRGZLFyqnH1q1
jDxpEFvaUQo2L6TkjJcYI/ddpj8M3W+MDgKoTda/IHL3Dp5seMajrwVtfpzdxEbct5aJniDQUjbm
DQHwOiG5a9QbdTiQdKPMqWco6Nv8bnYFKCAOlb6/bLqCS+3TF3BWFE6DrjAHK63bxWvelOXBaUkt
uUqExrNSk1tcIxoUViwtXFHPDoxFnmXe1VbkoZK0bY2/aOqFSij7YcwYF5fBO4O4tbNxxlY6kbqx
yezR6EWLose2oNsphtVqpcR4lu//Yq4fEk0OaA9hmxb33dI9ht7CkqT7oGFeIuUDEe8V+ncw34yn
0R+fvLpiFMugQxGjsVDBk8wtlfmbKuNKEzgVrN2HCM6tB0QvB7L0walxvkdiFFjD26XtIGf+CGw2
orxeNj+hZTgEDD8OYKbgOj/fmvoYoYFsYZpTcrdX9G0TnOtoR1NPzyf/sijxYVvJ4ky9zx2QQA2Q
Zc+Feju15cmJrLtudnZlj05NnSgPxIiAp4WMsjs26XQLinR9U5nhVZdm8bmlWfYk+aZFvy+Ws/om
7mQ4fTn0ToRvCrL4GSyg3zK1vEnT5D0YnjMUABNAMQ9KsDOT2J0NQLsF7J1YoKO+/B2CUM+hq8/g
/G1RmF1Ml5ZVELz1jnmlgVguGJ9tGXe6WI6J1hww89iUH0uam7xAnQpyIuZRdWez5FBg7kraHS4K
T6DQhyBurw2zHyO9w7r29F0Nu501tUiJBvYTC/O9nr5ZDqgagaaiT62fNS8N6W8703kB55Sr5clN
PGHE1JGBRwgP1+qjuM0uUMAf1RAfpZousY8G4sSG7jIbcweYVBknyaYKvdJKHLepiqJ0Sk2w2N2E
3Hfrj71foJ/mbywHu7lwg4EClIs8BxX0n2OMdr+q9MCCtAVmuGui+SrRJHeIePE+BHGeqYitoJ9i
cOcl+U/DnG/t6A4AsGbud9O7HgwSjy421A9p3B1SD2ETodUUB0LX8XJ1VafZKVp946gSr7T80FcH
8I8g/uooMkDwmRlaaMPorUHWPFX9rM2Aef1Shb5Nk2uA0l3eMdFwPq5GxKsUoQcIx7gtSwJ0Lv5p
RJ6zcT+C6EtDO0MOTObUKG4SAEUqVrml5s+u+23mvwjGZ/ESBLmr41tdJvkYkY2uv4Xb1dkkVZJn
uG+aIc7dGv0D/lDpoW9EYbK/rLdoS9eiuC0tzSKlsQFRycAOaa8B7q07gNQdAGEy8H6JVvxE69SV
IxkxWuSZmnIqKmT8dbK3bEl9S3ihrTTix1hhNWlhBxATKOmui4wXpUDHt9luFAbor5Z4iYZOtsHa
LWRFUx9v7Ah1Q8Nwo0HGYSc6nfDq4OoDwgZSpVxij6pDp1QmzLhhg5eC2NFqba9xzOPQ/oi08WEA
7aTE8yxmyp8cACuis4Iik/aFWGVAlFKHC9WqPulPTg0KgaaIUwjNK7/SyeQzJiPyEu/rh0jyOVoJ
ygCzVQv9rk0r22PKTDd1NIALtTdlBa5lwb5op1mob9k4qCp/U2baoES2jgUFNtQpYj8dYP4Stdup
4JiKk9+2GSMKBCUi6Q6F2ku833I7fhGOtK9loel5ST5/1pNqsa4PFYSXU7yNYvM+6WdJgl+4lCsR
3MEn8RirxQwH21nJFm39ezVN/SKUTcuLUkHAE/1QhTv1eo5dShdHHqdHPXwawhBNwXcN8ZPqygqB
qqC+KpiK+wtXoyNnT8DBtjxDPq9fXjmZ0zS4FK0Ob50s2OZxt7PBM6fQUNJgJPRqK1GcSXamhTFZ
A6JCam1GxBDxNKDq7JxB2X17WSvhGUdNRsc9jxZ1fkQzAW8s6q5YSiX1EK1iZj0H9gFiqjr7YVL2
V2v4IY2LXmqWNEa6BBaBdrIoSpjxwQkjN5GlOYVuZKUVZ+ugRFTtdIJWE8t2Ywj8lPK3ozZXY/jS
gxL38hKKd+tDKc7qi7CoSLpMZyktEFqdU2L/aIPh3MjMXhRVOCulOKsnedQmBDQ1Xj9Fjl+xIEEx
ur1r7eGVkeGmm4bIY5g/uU6t2JDtnFA4ejtQOnOMZRr0s/X3aEVStQzCTUA5KKU/ju9Kc3CyyC2a
h7T8LUWKFa7qh0Ce+b5kOgbuKggstN1Qfe9a30leMlU2qyiCo3aclRzuWKMKWwVqA1C21scRYJto
H/gdWnFdwzV335XT5DfneZP57EE5WpvLliP0lyvZ3DnvnT6e7GKRDcZ3M423NnEOmS67VMXB4UoO
9yCfTRBS5h3kJN+NjXVFNgbdmPflZtrm9xWgRXHZ7QBuKomCRdW4T0vLvdfYgMccLRexz8UmDX1l
H2yM0/Bs/Mp2+X5KwRfl1b9BxWVKnJpwXf8wZRpoA/7SaIVhs6gIAgim5ORoGMis/MmuZeotu/Pl
Ql1J4XZPIW2ka4vlxPXObM4mmHsyNInPjQ/egpIVGzbtKrzNcCE5/eNlyxGejpVsbkfzzO6jUoFs
1hrXUwohanUEAMqujqz9ZVFCX7oSxe0iICWAT84gKleGnQLMGDLFIE9Dw4KVouPQfLosTrZ3y99X
+bCxDMouzSFOc95K7a5Y+qZlzky2esvfVzLMFEkjJEmxenWEq+Eua/fMvqJ/MV6DBjUU/lQd/Vwo
eX0W07R6G9JExS2UX6eKX5fvoRSUTVCkwKCJiXoYGhrxj5NRtX2ZUYKozmxfNNpdDUNZ+8P8NivN
CYPom34uX3PtMcmLh8v7JAwcVoK5Wy9qcvzmEjhESPA5lVfMcCRt4A7oi7JiEA1b5l9UK9aqcldQ
ZtJosugSqqgYfB2JvQUm4xj0d1q19IqpEry7xa6/HO8PBfkLKMzVMOyXWCVuMaLQse/9hEGsy4so
k8FdPjmYDBzAGQPwFLuGl0HgqpMqSxkJrX2lCOenprQ1ja6BkK4rAWalml5A6Ga2NYRfhSwYEjXY
wCCXqWt08aHZlTu/VVNpE5mwbFW8L+ZdVNzGwRt6vA322OpIQE4vxDx08W0ZHhpZMV8EOPJJOHew
h6Et8mgZhTXSTWJeG+TErBcTsAqjm6KgVh0106W95LYRhkbAo9YMohJElpzGc1XaTRFBaK5kL2OI
6YY48gdCNqVpuE1jgSQx9tRM2V62HbGyK7mcsmMT0tFa4s4ZLT5ThDKtxdyATpuxeAY2h6dNzzlI
wgr6bCayDJdUOOd3uibVbWACIXRJevQunIr8xjbfwSflR/ZVZ++qwGf1PpClR4S2vNKZ8zoKm5kD
aGr4ALJpYnpXdZZrBtVWs58vr67wGloJ4pyNaqpD3YYQFNrhYcJjkir5dgF3uSxGos+fl+7qJopb
Mx5LcxEzOoFbDeNLqM+uguq+1nWSd4psz/78fSUsTAzU9SsIi8lvrdyMuhewQ4ByfrUANw1btduO
DdCPZcwj4kAQE90m5oYtALVybq7IMoBBMcTybT24DIhJycgwSaDsqJ65el3sSTrh/+uDocYbAwut
zPZDigG41Hme9F9l1h0uL/t/WYqPL+J8YlljXHKqMf3dl3dAnxj6c59i3i+8MgG1b+s7BbUSq904
TBJMiZq8QeXxIZgL3BpwyJg5xVLM1VvN9F1rEXccrbM1GZjAsTelwlwtvmuz6aqnIyp26sEMs4Ou
PuhpeOWYwWNl/RjoW94QT+0IzCS86m0UkgYS7tpC+9Wk9YaxxK0KTXX7BrWPBTFkqGTEXcKwcKUI
FxYSy0nMyYQiaX/btwcWv1doEzJUn42TZLfEDvZjzTgHWwdl7wTL27Mi4OJ8aIJxp5Z3Wns28KZQ
bJRdHi+bh/jwfwjkPCur1dQyBlhHaQSAH3L2japhRHPcXBYjtULeieaYkO375VxkZ7B3VBRgNpnL
VDR/HZLEy7rOByj0oEmrBYuVfY5tTPATmwDlwhgbcrvcipYOuvmIigC4jI5NEO0C48qCxeP50sU/
EqS1xtjr8+OY+XXXuyhbShT/usCQry2jimiXVG2+wKRYvd6gKI0AvAJsToP81jZRr42I+EFF/cyc
PLu4rVVQLube3NybQPpOw7M6/XtExc/fwV0nBGP+XVjhO8J2LrdIrgzAHwEarZHX56CIIxeIVNP2
svJC3UG2jVydaiJo4DzAMJOEJaaOcMy5SY09qx4TGWT18tlfthdtsNQ08MJWeVq0fm5QBp0wiBNY
JWoEoHcwQWFCDQzlhMR3gmODuRbJTSZSC+2n+sIijvQ930ukEBsGZUCtcbqxAAmbTVs2/rq8dF/D
ZdwgKxncuRwth6Fv3sCDKvSoArOR9l/JtOBOZDRVaTAum5OFXo8c/XRTpa+XlVg+kt+ctRKczXXI
DDiKAhF2flbsDmBSG4sd2+Zf55A/rxUXwAzYD205Zt5YnfTxZ4GBhuyO6pKShnhH0GSALAugASxO
SjZZA5tS7EhHBrdl26SVbLl4tf4RwENUBNFEJzWBgHJ6qOulrh4GD6QPJNb79YrBaoGuHQBpFOhe
fM8Ws0Er5CyrFfQMgJVod4fjncvA/GnFXf7CTCX5CbLE9nEOYpC5N2kSSF4RQkX/TD9pqo6pK24l
89gY1MKAooSFGBM/ZKrb2ImbyYBKhRZuQgDIsZAysLlYbLSrbGoAr4kBum+0x3BPAEAf6+6yjX8N
DrCcKyFceGWFtlK1ixAj3dHodh4e0v4Zl47bdY1k54QWuBLFudOCBVo6GxBFg6OFsc28y7zLyght
YyVh+YJV2IwuXKtUekgYjNcs2o9gIZxutPKpsfZG/FoMkiKayHlrmCiG/8aJ+oKQ0I5NDaI+B4FV
8ZjrQCzByHcd/gzLd8P+FuWHy8oJl28ljVcOA4cDwn9UtaZ9lf5QSknSRrh4mOZbUFQhhs9PJXrC
BtYrMLf+pWVHXb1JSoTWzpttvMZASR/eL+sjNO+FphkZN8Dl8Y/xvFenjM6s9eLeAJGi5jZljHZt
WeAgE8PdRLWdOdlQQkxqHgwHk4A6nILsSiXCzVkpw91Gc2wROi3K1NviBsgVB/bNZG5jYuhvkz6b
Xu5ZN9fzT/3B9odXinHA2KuPQIy9vKSClgScZsegCwooQkZ+DlGv9BndcxFmBVKfXI1+9M16w4j7
PnCzYwICx43zqJQSoWLVP2RyHoQqvRFWDgZvEaFa/SP5990cn3Xi3EbdKrEWB/j9UD/W5d5ynhwZ
nLzYRj5U4I5WFjmDYlCIsOiNYh4YTVwpjqLw1nAoLnNLX3LA3K3R02gGeQxkZNUCivMdGacFt6X5
93PQJgbm4JYA/2Ut9+RnH6gm3YiLb5nc6y249DnpH9KAhpgBoR35MSZh8e8H1j9L5AxgrnSmsAwD
Vfnw0pdXqvN02apFK7fWiDOAOdHKrCf4fa3Zl/3vQQeP+7TrM1mKV3QVEjxzIAu4LF+6IydNizFV
BQeojr42hK5J9r16oEODwG9/WSWRwa1FcQanhDkInyq4i1JHGmdOfD18qWjk/29Slq9YXYdKb7Us
biEFiDqZ1nsoy1rA0vobIcBWsRYQH/TLfBYyd8SxWmdRBUQvoNIwAI4WygadhSaAUb3/F8JF4jVD
Mw4LISTCxNKsR76FgdQk0UA3/nhZHaEkG+NWmPNSLeCdflaHlMjqxRqOj20svJjneNwH6qaXEVcJ
GmMQuiJ+XYB+QXz6Jzm/2psxmSISIS/r9bbhVab9HIOS1tDn2sWEuwvGNm/KMNscsK3VyLq+F+vi
3zVr2Zz10anViwGldI/ks9eZ9e3saJLXhiiYAPIDxZWIXKLNAxyxcA5z2MvS1sFw33Z57xsNcGrj
zkHnVAF80rYOEp/QGghvQycpCImOF65AGAxAXww43M+b2NsksOcIoZINghzKALld0mNA2794COh4
SS3zecBA4KFxu1RxDISciMiCDcF0GesLvwUql1NtLxulUJ8PQTw8bjUVQ1haEKSrDQh/tTpoH/Ks
HFQ85sCCKTnRYttcieOuEKQiiykrEEZb0eiCadRNY3VPR0S4qQ0ylyj3WgfdseO5K2fZI0EUUyPh
gvERJFwAvs1tnZ5rgTZGFM875JsM574sQ2A7VscwIb6h/WwB03N5bUVeH70HmABS8ZxT+dkx2+lG
o80Xr28Otau2IQO5YJTvSQXY2R5Vour1fxPInz5qJXpbQ6CTFkgK/2aW6sYFgkS7d01jfLksTXTW
MYEJJlbwrgFOhgs70JxXDXqHx6oxAi+VWqgbyPjDhSsIHBD0pNmIPfmzbs9qrGeLdWpk9HNrM5mJ
W2MsHxD77cNlbf5ESbzrwgwwSneI04EryJmmijdCmjYtgsGDs29fyUkH+p07vg43iQcMMfJOD8N2
vrHcp/xknafb6fyG3tu9s7cBAYKx3s3l7xGt7vpzuNCnGmZ1Dkt8zrKJY1CgKPx8WYIAfsJE++mH
xtyBiIpMJ2BTbj19a94EJ0BO3La+vbdvsqvuTfH7q/JkuWDKgZbZMd+0slBFdCGu5XPm2pKmQkMZ
5BvA5EzTI41ugkLxC5QqLmsqAG5fNKXgfEE5etnfz147TtHK2QyYqMQxfVVwAyZT7lsjkLKsYJdm
eMN3LWj8MFWGIVL0hPhq0claR4W+z0ZTPlBzgcyHgsvnj0gDba6MBi+oOOmuAjM6ZBZ147rbdgRI
CClz++k2DgFVGP68rL7Ix68FcyEOivEV3nMQPLLc7aJ9jgnWdjxcFiLaTBvOVbOQ/kVZgVtitXTq
xLIQSiv2bg6AXrKj1g9zlng4QWfBcucDagIZOlBA89AdSTcYRgdEHE9jtxaIaDFV70VJuu+15tAn
7T4ypwerfMPYrjezHGPi2hXJQ8nEilBXB1EpumWB4cUnPBWFEAXNx8DvaFMP3blxwdys3oB68PKa
im4s+0MOn/ccc7Wh6LCBxeTxvR7Fm0orv82B6veEuWX1c4pk7Xqi4IriEKgGxkjQ4Mz5dGPOMD8x
AqUgiHQwpuhztq8LJAfjMbjV9eI0Dn3okUIJPKIRGUGTyNujIX4hxVgSh/wFDTqMJq4nwDDo5o94
uO2zX/Pgjc12/PdzpMtogQ4KLRtdwDqfZsXYgsISAsdj0ZeyOcTxWxO9J+Vbp77LYDME5T3IMoB1
Y6I5GE8UzsnGQ95NuP6xokgpd/12Qk1r2GrhWTO3VNtSAuYk8kJk+UphvmYtl3OuYwImJhVYbJ5q
bH+O3p2yb+ot/XavPNN6EzWb+lniZYS7ZwLfYpn3xD/OvVlzimrMMilPUwzmmkdDdXXtuxo/hTLU
RdHxoytJnD9LzaGg0SIJ7x8XRHal+n1IPEOGOS70NWs53GFgo62PdJGTt+iU1fa9m7r5lX7XIv3m
V7dV4JmPlw+8RLM/V8jq6RYM8f+tYbTM4mNitngpEhBNZfeX5QimKGGVSEWAzQcYc4TP5s2NXQCZ
ecTVu7M8ba89bgsPVGH0rH1jD7MX76pbgHkM7vx2WbDoKlrL5aKadiGdL+gAq2x+sP4ACDnmbC+L
IMtv8IHcWgZ34no11YtEgYx+mxKXPIND3B8P9ND4wUPxqA1+7umAyjN99j31rjF/4P1Numf9BdzZ
S2Nb0ZUUqzsTcpvM6haAV56Fho6Z3vZVfZAoLFtU7uqdTLudrBEK2w/Wrtho7wroqkE7ym4wVjEN
vuanfrRDvqlz58k1XtluvsLw7Hv4TLeyxNB/Wf0lYAfEJib1udVvI5tZcwgnru7MbbELdofMszTX
3mo3ldcA1G1j+M1R/6UdMOuc7+Kd9WT9xRsdQFT/fAK3/OMcgHjSxLXZxVfofiXWgcpAu4UHFTxK
cOuqARpGztlljaFVarFoWf7s6t+O0YMu58Hqf1/eWqFPXYnhPF0yViV6uiEGzd1N/wPQEUFxKsgI
9nNpeCqWBVRQB/PbQAXirCiZk3EOA8hioBtIO1Q6LTTafG+Z6VkDmgaswUOiAu/K5FdrRb499SfH
bPy5Nk5KTLdKejuyROIPhTEzLOmfj1r2YeUQjSYLgl6tcKmA1LkDL4KSec50mEC2bb3O1Z6qN7os
T7eYxxf/ASgoHb2cWAy+eVWtnanQCW7OjKp3SWY94Dz/RWCHEd1/RHBq6WGijFOFoIDk+qaOvUHb
qQkmathhUq7CXOaPhA5iJY6z1qZzWiVcEIx0ZFyGHvPcKRKBIFf7C2tdieGsdbBKbewCLJyVaHvW
bItY9ZEd8ZTRL2WDjEKVkMSBl0Gk6fzB81wZBkMcGvclDENrAIVaWa7Rbv6GIA4sB8jMAxTMIIiL
uYWz8jptEZWi9qb9DnW/QSZON7ZR4CnAzc1iL7SA6rK/vIoi83O0pZyDeTztS5+kPY9WRU1sVpkB
g7HWb9KhljhIkfdai+BuYaUCuG4VQS0lQso0PKexmwPaSS+fLqsicilrOdxdEFXA6wLDHAIoNDHQ
5pw3m3nM3bDYtDKmTpkozudXpNCSxoCohOQ+UIHLmmCM16vbYxq9X9ZKWJFdq8V5yjpPLCAC4/mg
7LvJbYlLT+3B2DgeOZfXoEf0UzfxtM28u6Ln8P4p9p6YL3uoLWeJd1Lrb+A8SFZ3Q6e2i2V2+SbL
N8NcbIfOcU3tWmFoiPx5WWfRcVuL4w5CBdCNqaAQB7T1R2VB3gFyKJAhBpmrEpomgEGRF9JwCPgk
iTZUs650iLmNajvrx9I4UfZ9llmLcPVWUjhP5ThRmpEO+aAo2w203ysKCHKD67HJNiW9ZVLM8eWl
8GW3VvK4l0ReYTwg6KEVsP/obxvZglfdV+/0FzCRst4tmac8T766JzfVtt0GJ/bwF9uHtJe9tBUB
Y4iz2F4Hq3k4QV8FVYsEME2R4VkyOj+h41oJ4UySTVao/FnUoIh8lbxEwCm+rIYwjweCG8vG9OnS
usY5lDkBP8kYLC8y5VwVtzlD+zT6VN8j42fdny2g45UnpuwS9fGyYKH5r+Ry3iUg2pyEy4lvZgYq
ERRwbUREsleZ0EpWUrhdUuo+62ckZL0qvzGKX8Z0JF3mgg+JlTmg0dJNYX27rJfwtK0kcls2FmXl
5OViF82VE79F/Yk1b6bsrhZIAWoo+hLQ6grEe74O0qulOrcEUspA8WJb36ZD4Sb03GuR5CkkGHKF
iJUobqNYAtIlO8dTaAR6+IPWu/M+Os075WTc1rWbHZg3XTtvmqRaJ3AnC+EK5vxQ21+wyT5HqWWj
dDobkJQE8hRFGQkM2XMXuoa2MPJuwNB7edcE1vhJHKdkqw+pPSQQV5Jjptxr8V5T7i+L0GQqcbaI
breBVkuetTbvB0za1H7Wn7rUB1IpcoMbrf/dGtuaXqv0ru6vzfy2ic4N8zs4tlCyuqInJfTFOBnK
oRhu5FPLWqOayjygcF767EY/g17qofhuePfRsT+2+/C+22YgyN4nxxzVmavwqZExawmCi08fwB2T
PACZl5ngA8ZgG4zbMvRD5613bspQVqmQ6spdtHWlRmlkQpTOfAzPAU+KucbPcPsrOb7H2/il0Pzo
wG5B3X7s3Oix3H2XJUdlynJ3I6UF2kMd7HyX+YPhG6xx62wTsW96/HzZyGSSuFsxtYupzS3oakxe
H1xX6dWU3jfTQxDJLo7lRHD373oD+TFONBLoRlxDUk1Acv+tTSQBtSjLq4HN2cBTwaSI3TlVGqMk
gbGwJIAgxQzOmGYY022lb+f8ehp9KIceE282TMmFaAiOKTDUcSiA5KuhnZcrWoasacoUVWYgTut+
Df8Gem6UXuIWwLjDJqWBGycec6x9Vl6z/qSE10CFmsxrS78ZzFdruIvyyCUTEKrZLgn8uOg3qLsP
6nUyb4fCt2e8fHR3Mg4xDa67AMjFdNz0aD5EXdtrxuceuC5t+510SxXNs8EeVCbXU322W3U7hqhD
o3UBTMIyDyiwHALsdA3IdggFCH+jICFTFMpsIg6AB2Rg3wHgRuI5KN+Zsgl/0QqvRXHOthjA5ZqS
RVR0BPVNE3r6ELsROAGYb5USzy4UhulRS8MMKcGI2OeLhM0D8Ah1CEt7xwX45FYF8GurvSrDsehu
4rLdXj6Bgpt5EfSPPM6xdc2UR3iD4tWkPKs2kH3JI2us7dxtLsuR6cV5NXBp6mVjLXqZ6BcFKCAl
74W50+dwV9r0QKUQUgKBuoaxe0As4dnyBX1SISENAMfdeRoAV1l5iOZvE6gF8uocaRsZC7lgFdGd
RimKViaQOvnrP8vtanaYA1B7M/Cm8mkKZmQGtkMusQ7Bvf9JDmeKpaaHRqPanZc75zE5pdpjJKMM
EDjKTyI4A9Rn3Yn0CuvWBoZH9MGz/mL0QEcMCPgpZE5RLOZMgcy6xfIQi2WE3Uubz35fhvd5LIkZ
hHqspCz2sUoP9RpVrEiFlAT+TW9BGiMbrxJuxkoC5/FjJXRIOUNClf0qq40OXEkNadLL50YihCff
McxCZzggnTei8aU1DwM14Hkl3fmSteIZqWhW9bZRQBO1M89hT3xwAPiX9RDVm9a7rpPP+1HXGDlG
Ra8DCsZ8iqyjOSXeAEDJdtL9MsqPS6tZHg54jKsuZkZQ6M49TNH7YQ/QyUHdBcNDm8jqBMsWcVHB
p4/iwva8j/PWUbC6WfdEi4dqumHsOm2uUZXSkk3f3V1eBKGb+LCYP3SKK5uMA7XPY7LYZDTs+gjk
RtELaEWDRDL0JdtP7gx3vUOb0lnOcBLfdnV1neWPlzWRSeCujaJiDh1VSMAwTJDvSKtJ7F6U9/+0
NZyXsKJ0BlcZ1io11Ucax7FL54G6nTPdjr2ycRK6HaPCbZt7B2POl7WTCuecR8hmzaRDgAOhPmZB
jU5gr+rO2XwLZrYxdrxBuc4VIpEqNEZkvXD1o+bwperQ1NRihhL2XgaPFeSbyMA4N5qeRwwHfrfu
1b+YqdPB2wngdzSYki/siHQ0mhL8vT0mUPvfWV08jsiFdVruq2jGlCwoERy0tSxuQYeWkqxKot7T
jg2miZmbHMvv9il4eCL39XshmZ0SIA2gxWulGueaaQB4OS2HuP5dvYme7YfkZvpVOW55bU+evvHN
w7N5x2QuTr2spLn8fXW8S5uk4EeBVLxON8PvPnPNk3EIUzcExIpEmMiVrDT8AsqplYWaj5CFQqef
x5U3o6UtvqfG7vLOie6ftZxlY1c6hWacJm0MOZnuHKzUuA4BLzdMsgSRTAzniDstrPWsXcSYqkeH
qxjZNVnWXtTNsbYKc3FqK10wQmpP3SJE2aMYsatf48f8qPn5dfFqPMSWG0ncsPDOWy8e54cxSaX2
ybJJTf7MvoPu91vrN66yidBR2Zqu8qu8Jo89uvLv0uf/bds4/wy/mdZRDcm6/j7QZ6I3bqU+XZYh
VY9z0f2UaIq62IZ10tHd9E1z2+voaoFtHqBS8TpfjbeJD1YWsqOy57bEoZicQ8GtbYVjBdmoi1eZ
q50NFOJda2HH2LypaCuwJTGSoJ1q6UsDBR8GCkGAyk+2BxMmucpWQ7NzGeFtf87SqyQGd5hPssaP
4oepOuXBvut21eQr1U2cSE6iIMOwfABgFzF1gMI031cxjwC9SXN0WzvoJU/+w96XNTeOo9n+lYx6
ZzZ3Ejem54EUtdjybstOvzBsp00QJAGCC7j8+nvozK6yKLc19TARMxHTT5UtWSBAAN92vnNUvihK
aGcDYwXJ5RiKqZuButBEiYpjjJOGN63mvp+0P/Ts5Ag/AdzKQ1905p4mHmqSBWhy11m3gXa2Ri4K
sa3kg7BWlbcjTqDQP6OJyNJfDePJRYziBHqfXQEeGpBEjyzwY3ZnvozXo8pCr7xFlgTiA4WoFgQA
yrpUQVM9gn8hbJqLZIRkRrm2TIoC5UbZ9RISLEO9rccMhZpHf9QirbHBNrA0zDUbo7LYOPJEaDyS
3YZrq5htXD4GTbEZfTDFryp1k/VnsQWePh4kLFkU/GeSniZgsHThVRRiQcbLnF1wE21AS6i/l+W6
5xcM+orDUm/gr/IdSO/0eM28tU92orwCvRskDU7z4Qr0NZ6RLfxq7ckbv1kWmRWUauu4Jyy5csVW
U3fUuyco+I/brDoVEL2T2cYT10W24vVT3N2ibsLJjafWwg28YQXNao7zoyuQqaUvtQ2CiotuXKIH
JUpBSVI86PUP4aWguY4hsRBl7hmFhJ1xx9mNJp6sAYI5MbgsIEHmJliuATU1+6TWFiR9MYUT2skP
fTiH/IFWpmGLQoqp2Lrwl9h+IRN3sVyD33Zs3hoZMrLV4wuksVR952fPHRh8wKOl5LQgp9C85qQP
M7VM7KjW642GpooGvIeOeZFbXaALf+VnD0ALLYs0An/uMXt/6DpNLamTtIutoyw0b/ctnCSuHNpO
YJzQ2Hibatks2igN8m0dNHqgX1pnoLKNsMNu9AQNskcuwk+Gd5GLsgkxIKsLJfR9wyJzR7TVBBNk
W7TGhl2Yhfyi0oM4uL9xIdjJT15QOLqvI3lk4p9IaKLq8GHk2cF0xeB6FYzaOzwIjUInMhjvIV1a
wHUNr73IOyujejus6cZblAu2gmwtqHkWxyzBJ/fD3mPMDB1VtWiSDo9hhmAaw9Dxwl3hMu6W4uEO
3O8BWXjbLHggP79e+UMvaH/6MzMHcSLQQniol4FIihaPJdjAyjJorWPzm55/dv/tzW9m6fSsAHOS
g/pVERTndmid0mWGecqFWjVRfFqv2/BYSumTQtb+3GYWrqCWSRofa1rsoMC14UsJieMI+cfFU3N2
nq+c8BjlwLFZzrzm3ALPzjt+1yMnlrOK+3NLW3/9wj6zoh9WkugzH5kOJVqUqumouMmz7qxHnW9K
cL/W3RMqTguS909NZwZeRkFr7KO9Bi1pXaqupn7Mrx/lEw28jwt8wORNSG6WZCrJwxm8IhCJWfIN
W2Tn8eI5W/WL8RpWLUCZJaiXfqDCbgm0/+LEYcHN1w9ysImJBXQ4wLgWugkAfp8dnk6jQ66bMdyo
oVqavgwlLtfaOzOH668HOni/GAiNoYBWuKC0QwPc/jVF8jEvXQg2IfEGunKXQ2Yosszl14McvuHZ
KLMzaSprzPsao4BUFdzeI/yzQDAw/QJ7u7FCDn1ZFK+KIzfhsbnNTigvu8JLJOvQ/3nVsNvSWXbH
OC2nn9i7BGYTmx1IZCy1Wm8xMY3p+ibPZHFvapbLQLQ4iDOvZfmb1rL+SB7zs92B1iUP7fag2/bn
gV7GAJNRY96hHLjSazSBmbuuOjWthyOv7dg4k8P9ITgabRNUwgMWkMCvWxj90l0lJ+YPUAImW/+G
X5enzlm2ccL6GBLyMCyb1tWERhqqOM5EebI/cuKNpCNpBm2JDU7dxtOD+ypQkbVCX0Y09SuFR6Y6
meODF/lhwNmLbBPZplWLAd2zZpsiM7wioXPlPXbLfkVP/POj6YiDxMBshrOLVXMG3nkUA0pn2S9E
qALTgFx9aC85RDWO3GuHhfv90d6TWx/eZMtzoUCWhMaZhXHhr9SLyIN6iMxwis/GlXtRwzGiYfOE
3TSsj9mtTw8iYgFQvgI4edAFNhhCcHMsOgCrAGlV627KYjnusUl+ul0tqIDaU2uoPS8iuI3vlQTL
CmerfYN0RuhG2laelM/xpRdVSIecF5fJsjmmsfv5ZoUiEkoXk6s3l39o/bFNXB/jorD0Yl8BWL+M
F/mzeTuGTigv2ucje3U6dgd79cN40+cfXqajmXlDqehCzwSSpYHYZmCF6Qr9iYtOD1pEf0dW9hB/
MG2fDyPOnFmvjXO30DBD/zEZAok89RJMnCpgS3dhDEF9MSy8lbZBg8j6rQ+9x/JE27IjHf6T23ow
a3BlGyCcwUrPMYBVXta+sKbLKN/axpvfvn69rJ9P8sMAsysAyLIOZKS4y5veBcpbBNJmIdP9a94C
ntqWBHgXlPIr9L0NNlLQFJJpKHJ3dJ2ULAT5QGC6cUBGedGV3SbzrcDoqhvfUUj1aemxAOPQzZ/e
yYfHnV0gKvMzqZuTdXM37mP3BL0zd0lvyvV1GdRr/6VYjt2CnVgnfWi4iz4cFjd/GwGz/whk5rhZ
mt1XuYMVK8aN1B+19spPQ+Lfc3TYfP1yPn35SLBAVBLn+kCLmSlHpqzG/TWi1sXH8rzv9dXXQxwm
iKfZgDkCNG9oxHX82SbvuYfwdLqRweXtoJ38vD1fOqegoR1+NEFy65w0oNAP02W1/HrgT6+tD+PO
4jUWV5kF/Q5s7NTc2OW4RZUabJ9DROnL1yN9vop/zXDm7EFSwhmbBCP55D5Nd3Yaff370wmZH1Gg
XAB5AXgATusMd+LVJQWll8SWTJxVjaRHfEn6646vDJ6fF8fgHp/N5uNos2uwcMuR1jlGG8h9myxF
cwzzdGyA2YZwvdTpjWkA17+ZqCDU+uvl+sx5nJizUN1xANSZ03kY5gC2P1V1oGR5rp2FaFZ1ukQ3
C0nCrwf61P/+MJI/O6iiR1utl2Gk1NJVyClFxjljZ0XyE1Ixy8S0AC7NmwVX5L5LOfrgeLPTFboZ
HF+cx3l9ZMcfInZx1EByakNdGDjTA74UKBhJS3E8T/ZmBAZZNAAV1YHYngOkhIRIox+JBD47YsQH
AAjKUAQImpk7aacW2LZk3YVJ3ELvY1taBbprIlEv3hf6Hy/9/0texeWvvV7/53/g3y+iRBklAc/3
/j//86J85d8u86eX1/o/pj/884uz761exflTcfilvb/Bj/8eHBH8094/It6kzXDVvlbD9Wvd5s37
7+Mxp2/+Vz/89vr+K7dD+frPP15Ey5vp15JU8D9+f7T5+c8/gFH/sOGm3//94TSBf/5xKxJx8PXX
p7r55x/GdzT+uhaSYFM7KVw/WKnudfpE07+j0RS2fPofuIZNcIX88Y0LUKfjz4zvhgVVOWBnbM+0
jYmkoga5Aj5yv08MqUjrISwGbh3MAn/8a+J77+ev9/UNvI6XIuVNjZm8g8P/urNAoggdEvz+hNGF
b2rN1YsAQkanJHvz0sx2V7zLta3HuD2cta0Aw0jlkWp8KoFJPLd4QYwtrXuIznUpoeeaaRRvHjVB
Rm7lbnyZFH28Y2gsf6RdVt7hiagemSZAwIHuSAsdLolu8sglqnkSmimtQOs0d0D0RpGdI2gdpJC7
Uu1F2WjACtWguPMg8+XxKgCKUFxauV21oImpdMjzaNL6YXS1Pbxw9DUa90YLyrpVVStCVwlLaQ8R
rSzdwBsp4BUyw5V3HPVBXC1aYrh3lmZmSJYbmr+0hwzq7SoXGTB8XuNKFnIBVFHkdeUAxTlBtXbj
DoYqV0wSYSx7lxvsGuDGCrCTpIcb1Gq2u9WTpDiDJ5RVS+aJxl5kavDdoEeL2bPG+lEufbdhbZBk
IrsQuBBXXe2l6aUybAYOnAEa4HlEmt4CwK1LKzVcVECiAVQPRqQqbOSoyISfTkFmKDMn3g5pyWMk
r732NjecDI6HyX2yHOWgg3HGFIWqf4q40JLQgMDlnVP3znmK8mjrLGuaukiKWmbSXnlQGvxJkhS5
Ft3u+Bu4eZJTVXigu2eV3UWyKSFPLO2sE8tSGWjN8HFt2nFMhsD1nDqLiLL1NNCL3IDetJgoQjrO
4Phl0E1cOQlRw6KSIrYClWZxBnkCMoJMJnZGfQVRBCTFx4IqNHyUWYOCXAapKWeIkzf0zCXIW2YN
dkE15HEFFW1NAUbOCHJjQo7yZ638mq464kAeukZF1g4g2w7e4FGvoa5Zy5rcsbwqAiWGVAt8Vgxg
rmVJ5y6SUsYPYJxX0HjOmf3kOf5pSnpernAi0bbK4za7kUpgYnVmZzLsrHwEPN/x8nPiaPq96Yta
nGa5AvRROXXeB8CFeXeu1aLpvhs8E0pxjUdRWa+S4qcr3VotzNEcIEhJ4r4MQcSV5FHjlu75mMr0
dUx9BgVJnoorMy1SC3fzKJ5zP+lOE0pJFsVEAwuKVUARIQIVM3/oHbN5Zklmg+6DFt4rchVpvRlG
wp4TwujlAKFRuGtexzRUVKw2D0wKjo5AlcipBZ5q+yRgJUxDkFEXZSQ0wJg5ZE8ZO+3SlOqB4VSj
FtIMXSUmh07KgvSsGxbMajroiJroI08qKoICYjBN0Go9CCnKdLBAsdfoWtC0Nd6qbNz80SJa9kNr
GnTR9ikYJgIrsavnfLAKG/Uav1lAGhGh3OAVXrz2hakKuAA9dyFkbhJtAbFxPGqjme6NxewYYe1Y
Ns/V6BMZebZixnIkcbUivaJOiDl4zsrvdHS6DchvgtcqBsVU0DeNdtfIGHo4nUrj11z3wBo2WCyp
tuOo2wBaGVZTBoT3xdXYavTMzkuNL9iYs9ee2tkdzQnVghL7vgqasiiuk6EmLUpzg7samQmRBAVy
/KcWrOmP2DG9HulZ5os1x41CMOW4PIH0iG0GVp+4dyZhEkQCAjolIWQPIHVQGFw7tVXsvHZph/ql
kSh3K4wWsG87z0vghWvKUbHKeVWvvdFrRCA8UOTjQq3sFSc0VwtL9XSVO7mbbVwB/rRfUcjfMu9n
6UuFrf3WfGncJyfgpqleX5uzp3L+zf+RFh4W9h//MqSfWHiePO2beHz/l4nXDM/6DvcRDL4+GL9c
VNv+tPHwab8jiQdpbrS/gHXQR8Tw28RrhvN9+jbA2gZcBAeIoz9tvGba39HG5ViTWpANLDe4WP71
bP8FIz9zfxHToTqPghjID01AcQ8adr0MmqY07Z273hdkazcC8oSs0ICRcZNrJ+/V2sx0fou7AJk3
kRGxtrnZb4ZKq0Kpq2rRNqORBNSoxiMR075jiicDtgvNTyjbgBzFQHZsP5VT9CXMZqo1d7FOq0Xc
qDaQrjQupauyZaXZ+RHPez+k+T3eJP0OAV00/s0DAaqgXTEOibpLat5GeYe6OkSmjpVR3tOJfzlV
v4YBYg3kzjp8O+Ct96dF4zIzYk7VXenBzeAaERNRtY/SOyXdtd+OfkiZ32wL+GuLxqsBv5FVeyRL
Pq3d3kP4YJ33wXrqO+gEx/bcf4g0Y3YdE1/sNEcb1jXYmR4GOeQLv/Db+6HSm0j4RXtpSqFfVXZs
/YoF9kKBj67l4SKAkIp4QJxNXUo22tz2x9dspx4NYfQ74Em7MIbUDdgTe/8S5GbGORgp1aJ1mHlq
ybo/Z7390GbVMaqog9ftIykJnUMb7FjImszBpbzJtLHOk2ZXmWYcksKsF03lHUu8ThPZX2iMgvML
Tx0SD85cMqSHWZQG7ZuddK1qYyJtH+i0dVYV4NBH8kCzXCt2lo9YAhxNOMVgTTqkqClVZwh7GHaD
gZA56VsoYyKyuNEzn5wo04Heryip8QBuAzSyVO4q5xr4vzSe3sdJDEKlFL76EQT+fhz/65lsdOWD
4AzB/GHfiVdIVrRVt3Mt7bGFNxZVMV+z3rnqcy2gaWkdiecPFxwhE8IjAI5wP4IKfn9nmf5oK7fM
h53oWRO1xCWLBB2OAS1S78guPhgK+XoDpGoI39DDBBDq/lCNdIbaQfFgl7dFGRSp7S1GomgEoOgx
3u397BGWEUOBA89H8QqSdFD63h+Kl5KVNO7aHcTqi2XvEe0kbuH6A8bhXAPUoEeGV3lAERVW9MGY
/TYYH4/qZ5O0oCoOznTPwD6enuxDQp01LS3trOp3BdKPa6NptYVbi3xpOwM9MtTBhT/VP1C6A6wd
aC1kNPeH6hPKUzKa/S62461XZw+GAuNN78ENpbX1/PW8DjYmBoP9BP83gDAuFnV/MK80vVypuN1l
fUlStCd7EyDUA6v1UJTbMdWK05b74siW+WRUwE+mhnLc3g7ox/dHrcYRPIoe1XdjVsTPWcdfLMAO
V1ZqamutrS2QxGjW29cznZZt7wqCgwFmIUgLgn7Pt+aqQXgKWyki9Z1KEmBtO8RZI37gSMLuk1HQ
FwWHBFDsqYdolkbjqkMxtonHnVtTElGnhvabhe7Pr+cyS0S/HwSsG6i44K04WEK4Wh+3YwyiGVU6
yt2x0j8rWgYmAD3Um/IyT9utqiLD+tF4TkDYmua7Xk8ipg/rvkE8msB96HdfP84nh2PyFNBWB38M
oiCzwyEtWmq5KFwwxFlBDS3BUfQI5f6ebMKvSaNZCpYSTJEGnKL9SQvDg95lVbs7Ts7sdut55wk9
kgU8nIkJfnpc1MjyTNWs2RDK4lzPNdbcW72er/KxKoDG81DFQhvv394p2CY4evDskFrCf+3PRusK
26ZZS3ayc7soMz3E7VKUR+zAexPO/raftHpQccS7gQ9tzzLUhseq1Pd0svN9BbZUCq3x16TLkReJ
mcfEIhZmXQWuGOVJl+fFqmwa+oZUL3iiEqNHwC2kbf/Q24LkgRG7NFsIzeY/C4cDz8obYyyQeqIy
CXskk5oVdXIvDkaZAXrgW81wapdSXVaty0Fg4TaLdKhssehaTejrJJWgFavtJkY9UlHy5osUSMqv
9+bhgcT8kTl3TVBiw1DNltkxMpmMyDvseJ0L4DxjK6zKujtyZx84kugnxe0JTx29gxA5n51HjqRy
Zfo1BAdj3F5ZbHAInzUI2U9MknYbKu2h2badPkLPNMtkZNR5cQTbPN2Z+y96Ulaf6O7xGPYBN+Wo
+V7dp1qyczrogPd9Wy9MhNdrDe1SEXBRfztOIGBRhU4KKm0TE7A9Pc8Hiyhs5A2Nqsl2epVkaPi1
kXUosuzI6ztcWIyCn4eEtA7Vs/mZN3sj7plZZzsKW5kEiQWIDhsAAs465YDHQ1WnCefxxpI90iNJ
Uh65ED69aT9eOrM3O2ReN6qhcXeULsx006GQfpqe+TedHVlXuHjNjXzBLk5+Eh7E5Mjp/XT2U1gK
ljKEwO8P92GNq8Gx89Hj2Q6d3Ol52agfmuTmaSrg5KDaThZd33uAoAntQVLjaE1omtv+lpqIclEV
At8YQR15dhv2eedrlLpsl1Mbvd3aCua1OvUSXUL+cyhvkZQF/nmI2ba14De4cszXcjCOyVQfHmEg
JpDQhwMN0wrAz/5OM2OoXpYa9gAQ6OOqh1huYLaiXv3diwKjAEtswMfBbTlnsO0Ak5fSw34Wsiki
pCv7k1Jn5pF+gE/ngtuewGoT2O2Zf5ADb8YdP8t2bqMZQQcO/QUrQGv/9VzMz4ZxcO2jCAL2FJzS
/SVrY9XESulsN2gZ0HSZqM80p4KeUYIW/DYtLkERDrwkGWxyLzpJz3JIEt25Rae/6KROQxHHfWTx
+M3zevXm6S2Yn/vOI2WgjXx4MzLNXNm9NWaBg3JRlKeZ81jHmQEFNEMea2b95BTAMXUg2oHZTOH6
/mTMHl2DVtyyXTHKfNV6uGn6GMmWWjOMoB1MO9Ri8Vxw86pUQ3vkApoVIievAxc7GsFBbghUievM
DKgo0JtVIu7e8bxyIqwdQ6K1NDaVbjTLrDTYarB6b93JVl9Kp3POhYqH6z7W02WSxfTILf/piwW/
sgtjDgG2+Vq4yPyQruBsR5Ce3dR6CvYuavMjZ+HQlmDO8Ezex0GKbfLfP9w7inh91agx3Y0+cvVx
1tNlSpJikxaAcYzC6Y+M98kig4/PwBLjBNo447NjgabvCtu1qnekUz9Kz6kCQU0H4qXusBl7UDYa
jXpAG0eyUKJjG6PVwW0PluJTqxLZEVt+kJVBHmaq8sHPnGTHDkBiNC28nA2obyfoqJGBHjf1CQKl
IkoIainY9fU9Fo4v0XdZgE6bJjuaSj34+ggfZCSnp4AnAcESZGcQ7852PWTVOjSCeM2UMvDDNpfN
PexUsoHQXxt1OjiyCg7KKrsq+BLyBvlz01rDbayZr5yg2Dk014NTkSMJM2/a7R9MAmzBlF8BCBhY
YNRm5z0Lhuh8XvixevDga2yTtmQPbl0DVxEDpWkGlecXKqir2uAgkB2cs8TP5YMrByjXGGx0aTDk
Vn4ueRs/UqPRa0ScuXPmetSC6BBEcyEj6+ZoARgTZdwWdj80gTZQcdGAJloECAD0BxOMCX0wNh2/
nYqNeqBZTn5Zd7VxhXQbyBVTK7Vvzbq0+sBypA4yP5HIxyTN6YuARb3NC8GsQI6TvDF00FGl08uR
NQFYGOS16jT+yIvK2A0+6Z3AaQXIcG0rpgBwQSzrydSbkYU+zcipQJ3zrBJV8qIgEger5Jji2RoH
cSsMav1sPM2ywKNSmM8WtLaq0IRywLNBEnllj3oDAmHuJHpQljpc6RF7aZs2Fn0piVcUAQcp385y
2hEVIkKqW60W0KEvWEkAGaSjRlHSKtkPnRe/1RX+r4TxB1zjD4fwsIRRgbTm59PPb0/857db8fw0
wyxMf/27oOHq320CUU8AFsATgsQCTudv0IJrfCe4xDwPMDRk0JHh/rOgAcwCMPuGO3lyuMNR1fiz
nmHo33HawZ4PXlNgfaD08HfKGTMr4UzRiOtNP4TmIofo0+cf7m/IWSS9TBwS0q5rV0rVVgRPsVl8
WJ3LX6f+Y07sHe724TKAW4jACj4GIo5Jq2bunFddirp5n4HVNGbxbWq1tI/yWuH29ruK/siorWkB
6srSXegD68Fsifo2qqZN318MDk+H5Qg5Cx39l7jKI3cEnGI5pC2DR+s2aVhT3ewBxLHRQ6+Qlo9G
3++f7SJuTjrwZGerpC+a3Vjb1FuCD1d3FkqaQxnWuVH/GJ2yuqwGG8wMtTvGHi6owbpCesSUQZu3
gGmCNgx1SsfQkHWv9YQ5mzhH58yGeYhYmTVxtlaq7M+VL4kbEZkRbdW7YN8NZWyDeYInGZSHOEfZ
WIwxBaO8jemFekfGt87rEBKbLBEXmUbTXYrAlIVm7bY7aeY2uhxsnlYB1OqHbZt7zNoMdWVvTJaN
J0MHES6496ZCX+LooAZayFyh2yRFGSMUGVV96GQCAFOF2QQAR/DbYkRL4wKQCfecWoAFBLJz6FVp
a10WZGMeL5HYkAnQqHYM/HiT+2MAktVChbaWmeeaysznLPEtqIa7vf/z620y24zoOwVXAEA4cHqn
QPGAH7roG+hgV1oIw0nWdT/C77ToUarMyUXY24zTMCijgCHGB1pnDu0eOMS0SFtr4VBzYGtT77pW
hgnIHGQTfbAIhWkcx6cGEy26my22hSRhuvx6pjO36X2mKDxAy8R/d+5nXnfCyrgnRamFnkPrs7yv
rHVap0Bg22C7alPXPHIAcf8cTBmXDCaOo4hLZTZeY1t9ZusAL5SoEoY2eK0WeVOji5B7xhEPbR5R
THODY41xUMjBGs+JysAnHqe1z8BT1PBUW0kzrR+0QaEqP1AAF6Bhyp1xoUF8Ngtcp74Uia6/dqJI
s6WVM2vbgwjTD3su1IVUeO5VPBKQjdkW8CVN1ziTzkUi00WJ4+OHg8v8qAc37WmJ4P+KcuKdMVf8
5jP+7zB16rVq2ur1G4r19bdly38+NYDA/S+o28PQQDsQlubf1+4v6qYS6tsNTTPRPPFv//jrPzd1
Dmv4sa7/5+/9hu/Z7nckaICIBqOaDencPy2hgU/QXjtVFmELAa3E9vxd2bet75MXCWQnfFsPKVf8
0W/wHj7yIBY6ed8I+PHX3t8xhKY/JQf+uhY8xNhg18PvQWQcFDoHhX3XjHOR8HS806Rxbw/mSUX5
FauMl7zIiwVzrFPDT5b4nVMziz3E/RN/KqgEURRuLefMKLQ0ZLW5VdpZOtLreES3clOGHe9WTp7u
MjG6oDPu0eYQs7WjGBByoiVhLZINSGduhgod7B3fSd/deHJ49IVzyv34dkgBvypcbUA3gLWAv10H
RIhXQIw4hOnLHHE1ubWYcVNoMkpdba0Sf4J0IYZvhPtmdP5F2+BUmd4GVcdb4Wm3uk8uYiiQcj9d
yzZft762rvriR1GwZy4ID3tLxAE14zQsMvFamdDdLFu3DZrObgObo7TspJ5EvGOedAqUhMCEPQqO
jnHaA5xkTfaQFaDSHNJnpIZvcGFIiKo5KnSQ8+yUgkaDJXYAFqGbofUvbPy/tWMAsWg211qtrZlR
L5H/2NVGn4SUSDvSqLm07XhNSvwUogYr6OzuJsnSEXkG84QM8ZvZievcwKpoKkfrBMHa9mooItAw
y9AX+hJVUDxzBRmuLKvRBdloaqVYcWV64MqQskCTv9zhb8H24HtrND7jZwWoZH1oSqBSA7Ce7Z1T
AURVnPYE/NRSorVDvrIcj040CdASLfLAs6kR9AkIBfIKb2Ks5Y4l431nxdGgaxdurp/mDGprfJTX
GtIojgApAchyZABj5QS8rq6N1r0FtRjkfG/tbnitwRidJukPbiBvUtf8NZEyD4i/ZMQZ0MUKFaOi
ShYQCRKAEabo4cmZAhavzMOyZmTds+Ge4GaFZ/XotAnwrd557mmg8ra0t5bWq1yMNwmowNDGVZeL
vNbSyBnIGk5HDBGo3F84sRY5TF5LQ1sbSr9XudxlhrNxPLFDAeAqHtuzweTXBmRzwLpV7OJxuDFJ
PvGEjzdp7oogEdZihAJqmA8MeX+rIqFLlYLQlPOgfDTCmHG8BmIxcqi9JSYdg7jmJRhKq9fMwBuu
zFONZleKxJEPj8az6DrGm29l9ar8bJ35RgRQ4pmRTq8g9q96G8RePipcXh1Hmq8cQDCblfLkCpmR
LW068BK18YXFoLSJM/YDtZzVJNDaO8ObadQrhQqjzvK1XpphWrMfcak/dm0Z+Z2J/Hx+ZQw9sLtd
DuRtS25lZ7+Q0nhpiLMpm+L90TrHv+W69gbv9sTLvU2pYXHsztjahD4PunNrWMbpoIpkMXb2Sa5n
a2KV13XW3+hSWzusWA8+doVm02eqlddwcR8RVL8pYAg7aZ2Ao/iUDeMjE+4mc4bHjhevfWmedo48
Bv2YZV1+342AVU2NcMChzEECFkCpTtL14x33M30Ry/KBGXkZ+pyBJCR56Xq+ZR5YHWO+TZr6gRVq
ITr3iNM0w2v8egrovSDVYUCwA9IouME/BCsFkZ2UVaXjKcBBAhQgIISZs5ZgpkjMfAtJyhtWFo+F
kZyWQ3wiKuvKTNK3hhe/Ej//Dd7Av0X4TWP9ieb/n4LMh93997b/tq2y4pVDtOFpBujHn/0y8a77
HewUQD5AiFpHPmwKW38Fu475HUErNg6w+VMUONW9/mXiTeD6gdoDrA7O8C/r/9vEW853IL9gjibz
7oJJ7O9Y+H2fG7+OllEACZA8BMczcD8zH1jFicVRnCWRWVYwLxD5C6lBjHDoOmgVS9r+rQT+r/Gm
HlVI+cKpseaZddOtCfJrjh8VGZr/Ag21/oWvATd0LP+3H8/8Hghiheg4wBnx5tgwk0lfaGhijXK9
H4o1k22dr6SNS76B9LRxxoRG0tD1EjJJ67ixcZJnuGnCMY1hMD5siU8i/f1AA8+CpAX66rC8E0IS
HAD7R9S2Ux/+FSSFqT5ma18ayS0cdH4KtHhxjPRtemEfHLZpLGCJsKVc1GGgYjx7oX3ltbJF7i1q
+14LFJf6ZeOkzaZRpLg3moqecjqml5qp6pevZzm/id6HnvImU/0UfZNzSgWm0wxxrCJR6RndNofJ
v2oMtzpzO0HsABYSLARoVupPVKzqC4p1XoEpmd2ib4AVC71041NWiuLuyGPNXNhfjzVpkCLNAtTD
vIRtlJwpQAVJ5AhZLv2MemtuDX7oDwCrASqPcojVkyVg9CmkgNp+1YwaP7VKpF0GO+bHdubBicML
8iFehXWatLTnKWAO2pzOafCCxDggPcsyCYWnlFUjCA6LrtuIJDlKy7ufQ3jfgKiBTuiSSd8RAej+
BmyKYnDNUcOYvYQyS55YC5fDD/l6pQ+2nguE11TwQU3bRF5vVvYoiKh9DSDgyKMl9HNaQzVIouhZ
Cy4aqhUvvVZkZKNM7pVrkRX1MV4eoAFnmx+XCnqdwMkN/Sg03L2zu3ywhUxLpFnF8JPLHrq00O7K
DB9weAA3zbDK6vZJQW3oESkU51EaKr2zM92otmRA6RKOVSme+GDlr3kSw1nPKUAaUamn7bikvo0e
OkTwaR7ELorNwOnB+QZflZtfdMDZ0whtEsNtnhS6vBv8xr0yuwHy78X/Z++8eiRHsu/+VRZ654De
PCqT6cp3V1e7F6LaBT2DQU9B310/9sz+tzMrpxI9kAAJ0GAwWIzZyAiGuffcc861hfnDxqapvdea
AuG46ypbPKVqHIlvx7GmFuwvnSqf9H5STrLyWlpt7InpGnXo4URADajx+VnZyjDluoK4eZNIr2g3
Wpd1GlDBnGMk3rrtQ5olCUuM8m9TQ2SJ8ejWrWEHPyWOOjh9tVfsmxoW232N8OC9hYPVjTdBj85A
8Ys6+FJUOEWjpKpKK8hgeWhe+dACHaiwwteA4mdDxSGUhrmkKrI07B+RzqQfe9U7LZYyTd48xLUx
/ygmaVah5hTx11oXo7a1YrLcTePnvgG0mQzUKvAdNAjiuM3QsrTm58H2pgZRTDx/Tsy20VYOEolx
y0USzVs1yPZTBlbbcmsUccfC6emnYdZGO6yIwuJVTYQmQiRUgbkiydX8azdp9HI1yFrQ16PmMgQG
tJLgWk8s1V5TBMF6kG7vmL+gNPHoWqvpDR3yYqsudm7U29peOqa2LUiUptvWG+xbHOeQr8gYQvmq
izynW6tI5vvco+izimanoCLRtLSstqw6hs3Qx3F0mKpmGKEm06JOVUGsv224Ft0rvXCw+9+pOo/f
K3Sj1ifTikY6as3uED/Ejl7h2IawyHnbGFEah23cx/qXOVAB4qVBVeXjJJPIuHa8xghuIcoEibfj
84zo6dkZw4dukcvshNPm/U7Xh8aPV0PF3aCtqoTeI9fzICxY6bPHJYTcB922BHtue5tbssDAoR4j
dl1rt0u+kHotXcWcIQf7zezoq9drSXaV5YDk4dxrsROCpds4CGtB6oQjoimyDd+UTHyegjQEcE/T
TdXINt7NaEfalQJkxsEJKVqwTpF8oQO00+Sd4XX2bTFN1RB2cDaysHYsnO+qJHC3Oa3O011Uj74R
+m7eZhu9cnW1RlSV5aHR5jWU757ew6gCuwNXqcZc7KAuQ8RMdhtauJ0/oz/Ajg4wWqXbecxz/V4Z
caWHpgFPHKAbG2RXb6fvKX95ziLLGMgdhWF+ZLu67c0Ul6VxjQf/XIVwz0qxmgdvzndcGE3/ObFK
kw3ee4P4MpaC9h1OOka4LRmVW+56asGfyCKyfEMUNGrIieY43diFpNH4ZEOqWglRIeqBbqWPu8Xa
i5YXoz7c0HOkj3ZCWNYc6sUwRbBZxWjuVZa7W8fJU7XOvJI+aWnXSgw127K2V2XtBZQSl25t67Zz
NGNDDj9N6zLLzJ1X5JW1dqmqeas6HzL8yRwkqKscjPzjLJLkLociUq+lTPSBm9Cf+jChDFCF9VQb
3/LINg8DeA4AfmYbN9Ucq89xmlkWnD+/nneO1Wo/tKoXtNFR0zTc1SINWhgHSgyYPRsTRkGp1d/k
GfHBR0d4tb6f6yiKw6QQjpuuEdE7GTrEpPCXgmTTkwk7dfZYukJ7bmjgfU8tCiBfm43eg59RmZgi
J3TPCFVlJ+99Y3aaTWT6y0UWZbJ6zJFxKZYjivLrafbbGHt/I52QouZtcRUMQ/Vuzh3l3JizJen8
AwwSheVg5MlaJjKXKyuSMt8Cv/NtfGTc8EThjo87DWyBziiZRdzTlHn+oexzcwqLSfVogsXg7ZCh
ad+5lgONFFxokj4mpvUtyAiP6derU7ShR7gxr4Ru9R8JvqmQeKVtlRuuYQNvzxIiCUjUrLT9bJeN
dZi9Iq6uaIKicDOlz7JVr7wZAdlugKTirZOkVMj/OhMpXubKcl4HdmXFN5bU4C7qRinfzijsPHSq
mfdGuYGcYSJaMF/dpnZvpT/49iq3IzRtir88+jLvzF1BKbil62+Z/tAcCbyFeLK+Dzy56BqjQPm3
OtT1WduaLigbskogMLqyqTlptk4y9tcodutsVbQSrK7pJ+troc+0/6KY5NPegtuvXWV55I6r1Jfe
vh9kYqGva3C1TN2SKWZRGhzKWc8SzA8r86Yi3qBZQ1MlOv0z4ma69zxqwddTVDvJh1bLVXVT24WW
31Vg51S78oBuOkOQ97O/Yrc3JTaJGiB5aEvuSX2rJUaR7W3a/ARBGIOI9cBoVmyaYVvYCpJRNA5m
zWqK1AP8qdvO+MhL0fahDTrgXldKSeicuU7vwiuKe3H3kZq+Q4fkrLeAUeRo+jsc1Qoa0Nsq3eBu
105fJ6/xynvDFdhYthILx5Xt1ZA0VjSY04ur0ZAJeuU016NwYNt+UJJ3b10PiKUPiZfkJm0e0+FR
qVlMT23slONtn9WR9lBSYnjwejHSV6Q2rOSqKjTnVlNRPoWECugmatQM4jHQNPGj6OaivlGVG7Sh
CXlFbOde5ulV1umi+RqZQx1tvByl8UfYn+W4HgO7HB7c2m4eIi8v4k+dkUQfElvL031ejw09f7Wy
c9YxgpUstGKO/IdKZI7zWWa6SLb+bMyEhon7tjVG1nnsVORt9WxBKoOs9O8nBfmdtl9ScH3JQHho
klszvTcQ6n6MZeSJtWM03ClUpRK5dmqR0V6TmMhcQecCA0ln3RxWFZR1zO9xLfpqJ2n/NGZ96W4a
LfAfOPnmF09Pac0ya2hsc4qT30zZz2/wQ83clRZZ6jGt43QmJ5yxlo1cj2YuYzrm3+2+Em/bwJ1R
jXa5kDcD5SkUyj0P0sqcY+3LZMbEfF3m5UQhzNz4NJStm23cpGjVY+PEOgUZf5zWrWYj8zWUqdpV
olo0c7GZIzfJrQwLdKnHxZuE8m6xSh06UMSx8D7oujZqG6qQfrbyrAzeSA0CXq9yX1f1wZl42zf9
5IFcpkWgjytFnVNb9F+oV50gio01HES8sTUv0/yw56obQiIW9POm12PrCsCe5HvEXXqJ6iXQ+5Vu
Fk7AXW/F7/Os5OvmYzK8o/uWGjdGGuMx4QuabtVTUX0ben/+mHZuUK9xc8+qFbsWexy+ED9I6Kn+
5Caeeq6qyTJXsjWNj3OVxuXai+f4C6mabG8FEmOX9nzF4Kk3gVO1cteXUZaGbj267Qf2Q+N/y2zl
yE+6XpvdgdgxMCZEQb0gUEXMawLBNTY1aXeM4ETxiAMK7xMshapnQqPqrkwDi3+nt+KGID23gsc+
ztz42urATFv04XBpQ6Moo2g3+31kc6HRjYYqbE6cHfBGlkL/7pgo17cCUTFL3WInCB1nzm7irh8+
a3OWdNtk6LonLamH4i4gXP2iJabqtnVhZdk2nkacA5Q2ZU8efEErDBpr9NfWZOf+2iF+rTYuEEa8
8YwcMX0xtd19qmP2sXKpU3CruoNb868X0ltJjIJgp0sVfdedVORhNjbBzcQCBisdpXC3Uo6HukAv
IwBUJ8MnObGLjOu3KKyPPa2vUB0p2/osVKN94rGhrWs5RrDQzZg0ZJ3JpP/s2Wkv1jhQUBX3mySY
1sYiXVoVAm7j2rLLOA3b3FMtgrGpicOySpHK1wg4volaK3Qsd9LU2Qa+Zr4pW8zid1OeQlmqrKlX
awf6AMUOvTGMzYQJpwilXntfdfYJfdAkp3yX1C01DhD0kQdKzMjsTF6zb06yaE4jL4jWpXKsAULv
TJ0jlYkpw0Y23hsvmTO5n3D2TFaDZ6BPmITnbasBN4EVzgaeu0b3Lj9VmF7OG9FVxve2Ku1sVZV6
V60RgSEFMVsFU9lx21m/ajXN/gTaZ9n7iHN8F7ex9wOTAGYAgXOi5pUGxkPnSN3cQOxnf8y2dG86
X2bjdo5FGh+msocJ2uhcNY2VjAwr6gARjz2aH1oYhEPot1o3bNIpmYL1jPDsZq4MP8P7ISuMKxSZ
HVn8YAzubdLGIOlF6498gAzd2Lip9MZC3s710G96u5bkTO3clyDt8cSFp9ftaqQUX6zmBMnYqnc8
KFEjg+8Mz9CSrVkPA5bpJMY6QoYs/gAUEvsbbXRIYikJsqNqnM5tBBCNeKbSRo7ZzWbm7dqy6z/1
aabjOokU9ks5pvhKsFWzYDVRbElWdWPOfqjPc2ztplYHAbRU2TV7szTrHGkEjWq+6rk/5gfXUbiV
Qv+PtX2cUozc5ILoels6tOS5535yqZ7xN9ywbbO++pMG/H8A0P5/T4wOKvUaqN0/592vVWvo4/+G
s1GjB5SsHeRTaFGBsxfJ+Z94NjKRP+A4IKqC9q4DBf0Hz9acP1z0QEDai/AQKvKic/wL0NZgbwEX
LYxu4BcY19bvINo/xbD/QUAX+jkOhXBgwVTB1CmqH4NdJNiydaTTPnV5lK+LqXOvR8LLR6fo7H3S
Nf6hbEaSfKGqB3xT5ZUtI7nNJ5dGIxaBapdl1OPikowrjqmR1tkNyEP9zjAo6HgliI1LBXZvq2a+
ToxZz0NC2uimjvdUah1cRH5Z+ovg8aLWgpqCbdrSiBHxlr5QSn/BtHSeOTcCvH90sk6Eoij9Ter7
X3VcNw6vj3SM3/01ElIntIyw64Kffni/jNQVTZAOsnMezSJ38EYbfcjDfbLDDL24roOY3KCTQJZB
Trby+tDHCPnPoRkR/Q0yCYohwQlqHfuyGv1Cjx6dJOg35dzQEAhLnhuSwWnzm0OxySip8EzhQ8dW
OVnPlH3TB31Rv9MGt+URdp8LF9d7bTScC1/OOkaemRWuA1gwsQ2hEgK7LlDwLwvqVborCihv7zJP
3xaiOUC/IvRtb0DlN/VYbJ3AWznWASrcurc/wLV9Y1Qmb8e1iJ4xXEEluVZas4+H9moqHnQVh31v
HwobWV3+6HTx0+gUvFzeHuvG67RIrlUvwOzImTrTuMBdPsatl8nYqIcXCYEHes1GPJ4MsWrqEppm
74xs0Lae3lTICEDHiUsq+hprl+SKL3YjlSkS9EVIiO6dnXE8nhxGL0uRu0HM0PE/icZ5H2hjfj0U
EebV4xC8yTTPWZvq4g45RsuXmVITQzbEyQMlNk5tCr00HV38iux3nYe0kCbAUdiYUXHhtJ1ajTOM
T3JObwlaQxsBlcHjCRrSqFJNG813XWRUe5T8JJ+4CeyywsOA28fT3snw+BH0dhDKTTbNQpJUNiSN
tFDImbrS2mjTDiLH8+sn5MXK2y4bzzQpJsPpoDZ4/MPkWOddlUbiKYlEtSYs6+6JCex1JOmaYlij
uemN+K3mad6b1wc+Ycmx8ou0B64cTCPcwlDhHY9stLOrxzz6T629mVXZhLgNxCtvKN/UzfRBWf27
NAfDomgHZJZbX1pdhIOlQq+wI7o1dw/x4mszTcbzkjOQDH4XeO6sqIt8qVwS/UX/RNM4pA/b13/5
ieiBX47mAaEH6hoTwxX4Use/XKPxly3mfnqqHfM2mt3dkMuw8oO7JhiusTtbO3SxSDT7g9H9uY/+
f5Ty3zj1bAULwweWlfWzl8Lp30ct/+Pt5nHz9v0m/J//+oAB3ndV/gt+WMLm/9OCb/HZO/t/+WeZ
nrI6W32pFuvo26mNsO3/DGv4J3BjAbD5NTDPSbH+q0xvWX8s7DjkbvxX1J0WC5R/l+mp4FNUpyC1
SOIWBt9vRTUnSuSzP/zXxwR6JZ0CEFasRRE5pHPOHpu5eJNUkl7bLc5kydDHOyDwWyfX3qR2/x5v
h7ATxqFx7PRKt/D2B1PaIcO66+BDkxoAsjd3Wd3kn2GGR2uqpCnXORa7pinMXT+6HyxF0/UkT6ur
yUjAtmGE3+tZkGzSZP6RO+ITrdPQz6BzutFymp6UIBp6XrwdpIeXRRZHb7qWloNeX9kHuZBjgtbI
kLaUAHFBHK1UkNCwu69U/VaZXG/xSO/wpEvG3QSCv8o9A2/dMt1SLNmQI9w2hW9vg778kKWxfMBO
aAJkaJF/JOpdZVvPMRdjWdC2LUZ17lAdsGo/xpEhvsOs6m6ukvdtkLxJNeOGl+42TsydAi+BjNB0
Nw6Eq3VP/hj6qUQlYqZdqLxgZ+uduSkb/daSxQ8dqv5aidRYk6fdAJvdTCDCoWXX07ro/Q6dp/69
ifPnJnLR1wO+CV/T+OdatvZHhRN5S10gJQjNpdPhtzGJm1I6wCj9tI6bjLozwUBEO5osyg9VAE/R
FPOuaKvxu2rqHxA/m3XsCGeVZ9OhNfKwyegiXPrPkKcPUUbdCdI2MQSGKSsYH5sh8u7LJP/RTWrG
jY3GC25ZVCA9St4jGdiKLtdtOJO5B0ynD3D54SodzEmfYOpp9l0J/2WNFFLtAJG9VdfYahPp475q
DO9xML545ZSuocslV1MSP8bCxMQOjZOEHKj6cOQbd9WcYoY7PxWxh/+qYJU7uBB1OVYPU2xXN60a
hofZIRHu8Wu8msvmU4OuaFdIdpyXf+2Bf7dtEa2IbKKN7fTele/MaajqsbxuDEB8TS93OPc9Na0E
lMhaLIxNWa9Hs6MJAhIhM9+jCrrP0uZdZMwbbD9xhOvgvv0ou2SLInaN59yuhkeyajpr3ZXxpkdU
FNPBthLJWk2f0eWusq5Gve+u6d77pi2NnULP2dPguRbmutQ/9RUkVAisDm27tQhFP4BaVNaQ9RwO
R/Aw+vnOUw96PO6I59Ig2QZ3WeevFr2Wa+EV7NxinriJUKmtNM24x1DThFwqNjrlybLvd+rp5/X4
v+fl+L+RirXEC39//z+VSfv927/+u3r+8q9Nkajn9nvz692P+PnfOazj/mER+y+WTQvzCU7Ov+96
x/hjUdotUkpKxn9e6H9RsswluQ2g++Esg38Gkf1/3fWm+cfPFpKknYGHsTUep7/hprYEfv9JYD0e
ERJrHLKR7cNbIo0+jiXcoECxYqZmyG/pt9S9y0MSlZc8pXg7X4xCTA9RYrHQgkl+PIpvDYklVWdi
c+AoGngM1mcNS9Z93OrJjeFRKa57V4VzG1vv8yGtLqQTxxnfz0nyOPIHtWmeW+9k+HzGqyJyJ5v4
Tdc3oIPVWqL6AwqS/oXk8jie/fdQS7N5k+8NA+h4pjCvKeIsXIG8DrZ2Mb8b3NxZF2mFQ6lHW4ae
UsWqNZNPv+y+M4n7mc/I+sLA5yPyP6yTRFP1SnPyQmOGMdzeAnvNrYyi/oKy5Dgt+3NyDmIAC3GQ
C/ByMrkM5Gb2I4cSPEKpG+i35WeNcVdQfu0bDCy6r6/P6qQh3s8BOS/EPAvFizvoZHcGssYycvCA
q1sKsIZDkzctdXBPmCOTVl9trtHB1SWJ2XYoF34Mc/E5gVOyhTEi/7zA/t4AblnCk5Oy8OkAoehE
BkZyMvkmmYi8YmED5Pc0PHS9cBoTWPzYr0Z9hGJqntDiN7cOv/mALdaqSyr3s0gHKNhIgNevL82Z
LX30a05yAL9ATx7YmhXSP6IIqUA/65HQr/SqgdL/+lBn9hbQFlljQFBscnyPt3RrZzwMo1pOT4Nb
CZVxEADzgnnH2fmwKraBnw8ikxM+V+5NRleWJl+ak3oFkmKtRy8F5pojeWEXXxrqZFPZEdi1m9pW
qHtgbsKLsUXu5G0rcP/9BysHRWyxCyTXPOViWrqY7YYbKZRjQ286T6+vB6vzf3sr+MCPi/h98Q7C
9uD4+0DYaG3pYfzlRJZ+KIt5wv42Lw5R110yq3i5dGSfS/5JdLIweJet8gvIBPI/RaXtybAYkHMW
qYAm4Bfme9FE6rcahCxHH4CKHcfLtLT5Pb1rWlCBWgW6DKfBk7u4UhTWckqAr3+hZVsdH2o+DTpA
8+fTwNtwPKHJDUbdqgwZ8nob390GsWEzu8EapoS+G/Cf+oIX7l+q7b+9Sl6u4vGgy03zyyp2o1dT
xhtkCBPYf+9rNY3BUprcrYw8cC9s9peHd/lUi7iY52GxOzseq6rr0XaU2/DFAKjbMaivalycLjCt
Xz4MAQbvP3cf9oT4fR2PAq6VF1HvNGFpaMbeaiBVwCm3V9ZQsIyG5lyw1jjz2Rx46RCdYdoC9J9c
SZi84kKgjC5E22MuQh7a50TeCAckKKerOnW7TQCedOEiPPPdXO5/FvGnMZ15cnHgnS6sAEpgCHnb
IbVRxVWOAz4pnPGX2vFvt8iZBV1k52xMnEzACE4WNI7rfhRjzwT1rsdfXXWPOqbaYQVgtrVjWrNf
mNuZp5ZX1iHSJG5BI3jabrcRWTOadaLCTE+pezbwXnjk6qXUP5CqREmNLTmyTgf/fJs0DYygfRMY
Q/2Gwp3fX7jTXoZRBLeY/y2gIG5Cp800oJVl8MZaFTq5FfnUE3Oj3BgU3qYVttH12yadCmgao2vM
QNhGal9YjjMbjHuZO9ulTgQecnIv9HRJNIaY8bugXRTZGqKsoUGz2xjPXRrEh7ob2gtzfrG9qGYR
QizWnHxyYNHjQzT4gzG3bdNBECzTTdMnJWQzH5F0VX5//dZ7+bEZipt8Ma7EmYZ2DsdDydYSvgtH
OBxKfPrDwjOjna9HwUG5rUWHgXqwd1MVpZt5amxvbUYx2kWkh6ioBoS/r/+aM/OmiOYBaS7KVPp9
Hf+YocznFtIIZraFclYgvTUuzkb8rnaqS12nXhwrVKUYXNMmAoNbDvLJzTuX/hTBFW4p91fxRiV4
5klNjE9RHI1bMXX+x9en9uL2ZbwF4ANgBt6nLHM8NVfrUw9eG9hOHARfs3E2tkGrLtXSfq7Q0SvG
MGh3fCwpqN79FP38+qDA2IyS2RmYlszQzTcBvLUqq/KwhQNiXE22UpsMlznYKla8nSBIbjy6ll8N
0m8fCi0TOEZ1wr6Bq3ipidC5FYBwTU/rhaZPreNkBcy8pw8lsDmYtn7VWxaUhCq/5AX5Ir8Ewyf+
4U+GoJHIssV+eVGTLtJE7sxNOGWJjNdxDzMGGoaIQlnDJ7RoYn7bcKWGZhUh7EsCjPhf/9IvBCne
8hOoHvEdlmv7FJQXNdLQCq1JKOLMBGtzo7COygotpulcL5ZAqyKPMSQX/ug9sUeDh2boCggbdFYy
Z2XsJWSaC8/y2WWhuMSqLLH76Y0izMr0MtgOYRtVidzYMEQK4imdHhQ8ZtneqppxH0UNTUlxtd5M
dBC51CzwxUXKsgCqB+SluMPjF3X8ZVTuO9roLVszNep7yWqs3GzKDh1NZH5ghDiyR2fjQuz4U/1x
fCDQq+kOSAMynCUVPx7V7fRRE1U+hJFnfbDVXVm1txD1wlKzgb+0NXr4g+UCm0FQSem2XWYHy/vW
N0HYDPQogcZfiPn+9R3yciVQoBH4cdVhoQ4OdPyb4sCg4TkFxNBRVneTDY1510ijfphtQggtndW9
B3fwy+uDvrzw2JIocYglcKvxTkOWqcabyHchnZeNl15PP+hHZY+y2PC0Fb/7ZMKpWEqZWC/TCIDL
7nh+xWCX9E7M5tBJE/UGc6cOV7qyfMwoAuyjPPFvZlxcL5h1v9zhy6CgZEAevB8Lc+TXg2/YMain
z6ImPqsYwxi+EnPT7PNJOoj2F319hJOPtcqDbrprTTkfXl/gl48X41KWoZhD4gpv4vgHCOk6aYsI
PtRVF9G8fRDXkVc1nwaVmxeGenmVYvJGREKdf1nhUxBNpnKJx+YpHHMn+gZdMHlfdtan350PpSfQ
HY4fEjY/OPmKcuiEED6DDHqnHmsDqYZWxdbXTKlLuMLLvclQZAGUuoDdiPKOl26YYjUacTqFRqeg
XzU2ELwGtTeUTW6tY5ho/ub1yb1cweWFxFnWXd4K/7QKPjCvqkNtEUaYRe0tVWu3Jt6kF+K486P8
TLfsRf928hgNulCdhZ870ExGg9bUoVdpWmTbfzAX4uOFsIOFzqmhzNz1yTAmzRQibhm3RZO6110q
xgt77sw3goLl4ZyFfyEqz5PzBSW7B13zCRTN0TxUVe0eCg3rNfyQ4xCzrd/zwifrZ1+jXkV3byKs
oy/A8Z4Ysw5micN4hZ9oVxachQAaQl6ibqMxwYXn8dzkENN5y1ci3D61TmzyFtS50bpQo6lOmMb6
LtXFD11PH9g95YXr8cyuIK8ik1huquVtOp6ZQSnKrVHrhbWqA3ImuM9tXHf713fFy+vo51kyML+n
hO2cNl+vOtgSQnO6MLXF9yJKbIId/MW5knb/ZCCSNPJTANrTTa51SlmGtLqw7+rybT2UFAaBu27w
ofj9G4ndQO/E5R1H9XmS62u4FCZ+pHchLVfkg4WwbAMdRD6OcrzYGXfZXsdxw4Jt/2esk7RvtmNT
+B5pdy09gTm7zKnqenMyIvQyojdW2/TutsDLtFn3tJKDSE5CTjGv9Aj8rKmpgrUXWUWzap2qnxG2
m227Lo3e71djqcbyHY6F8rtyehMvpqyYvLCYq+xSl4cTgsjPU2SZUCBt9hs1ndMWxpqK07hHEhU6
k9Ah11nNbUfLqI8YZaqNExTBBhK4Rv3dnrUbs0mi/QSR8R9sxWUxoR75oGc/7Sl/icm7iYR2MqnL
VrZR7wTeUGRdbrcDPnIuDHXmIC9xHpEOxseEVie3xtTKChusoQ/rvM5uSzhQeF+hfrpRJoV9ic7S
vXDHnx2RkgL2Yci88YU/Ps1OyUXWZ4scB9jkkFhut1eBoO+WgGB1a2Uyfnj9vJ25PmwClYVwynWP
xP94QGNu4DCZ0xDGeA+FPr44K2G6afj6KGemZfNi8cl+BgGnTTtalFhTj68PdWSJ0mnIu6s6SxWC
20QhKp4vOvaeOXBc+LQjAF71WM2Tw12kJkzrqh1xKkI5Iaa6287CLLd9mlbv0FJqz4UF+TSEZTm8
SVQQfPE7gqALd7N57mdQenR56egZgor/eHXRQrq5JaYRbWlrbFSWlQcNTF0gNMCVYrTz+N4q/f4a
pY25rtzKXbUpWv5Bm/EayDt6OZhIDiJvslezXxXbeEDkM/WiCnMUtTTgq6lTzT7qkde/15nrfqlH
6WQVGHTBdj7+3RP5i55V2hBKf8KcsXS1cR8Ug/FQlsPw9fWxzu1AdjxHGs9MOr2ebPlgEJquFwVr
FCvcJSpZ053CEdt/MAqHmTIDVEtUjcczGlBLzaYsR5BkGe3zBjaQpEPNhX1+JkEEL7Ch/5KKOdTY
TxeujAe4yWx0oxDuN8TGTUfba9qA4CzmBge9wLh2bQLsPk1RUZbYwdr6Xd/o+SGw3B/6gL7dISLZ
Tl4mHhwkWv1qAuXYj4bev399RV7mjfxUwiJiFAwEoagdr8iYOPZIx44xBOSYD0ixixtaFaZrMaMX
GnJaM3aGtL+8PujZjUWrCXrAAVxh9nM8aA0nv68CWoMUbfZBdcjjED8hGg7mv5x8/hbpPrutfhnp
ZHoNCCcNExmppIVwCMEnv43nfLgQ6p2fD/x8ytbWYo5zPJ+udQU9NNQITdJHaio6vUC7PHMyaV14
yRbl7JR83EXg8MHSOD2VaRZ1tTZwqWVDZtBEVJdo0HV5YUrnRllwUxoCLXD9afRaeyMPhtOMoY1x
7MaYsCrIJJS4398Iv45ych4zQ29qw5JsBPK4xw7KX9iO1fQeHcMwXbiGz8DSQGgLRMumQ3J/WvUY
DHvSU9EObINuCIXtY/6glc1whbjb/zCowLgaLV99HKWeP5mZo91EbZdc2wWtaS/dEMuOOAkFgfNs
9v9ioIKF0PGO6V3CeOSSQziZBjYIGmwpeoN+GA1P7WK3/NFbSQihS1zB6MICdkzEdsJd7PXVP/uN
AYsCYhsfHsxJNp52UayPM/IsFdQSy0KjxVewucgOX67u07lS10IV8ydP/OQ29KTtV17FkjdKeNdz
IbI3GbHrHW9t44dm5LZXSSM85GFZ+UXz22IdYTb80QTSe556IKELG+Hcaf3195ycVltmeGCMA+TI
CPfbTrEA1DPkpjLdf3JWl+blDhC9CcnhZIWRSJNzuHxmY4K8PUQ2cnqZic3r33E5JacLDNVrwSTJ
NpHLHW8m1Q3Y3w3xEKbE7N0qwYqJLh1L7emNrWdFGfZBLm/0qQGpsqK0yv7BPqLOQ8M3cl0INSen
mJqt8GbhDGEVB8VVjT3BWmaFevv6LM/UITgp0KzAw/gDMcrxNM2aJkmtD+ihrCl+RsOKy5GHt8q7
qQ+ca6PC+2WNQq+5w641/ooTGO2mRQ855jC3hvZhMBvc9sZIo7CbFDg5XliFcy8pa7owCuBIQ0Q7
/nl1VutosvUBMEO39oWAdqoPrfcw+36xdyskw7ZdOO9eX5Tlnjj99EtcacOWWLpuLWfvlzRIiC4x
M1xOwqnKk00SNw9IgmGxus4no9Xevz7YufvCY+UpQxBV24vB66+DmVXnjvrEcaFgbF7BR25Xeur8
rq8auQ2rh2UEoD5ymVOX6N7IHK/ArCO0RncjMPd7mNtePb4+lXNHxnNpCknVAJ8n++RjJTZ63VGn
PoDnTfM+agPjrvDn5qrUVPs50mAbp5EFCVbHzvH1kc99MaQhIGsYm1GIPdnFFOj6tIIjFFqCduNx
ouKrWmpGvCncDJ/RQi+yp9dHPPvZKCBhsAd5jxYSx5+txlGk5xeN4bDYQThWZodan6Tb10c5d6sy
o8UsDbgLGPR4lCTG4gkb+DGMosK4s5oxuKIU0x70NhsvnLRzHw+rPxtiKxARBNPjoXJluxrtvKbQ
F9Zwl+H4+xR5bbkfldA2BZ/9ILRk+FiakfUPlhLIFdM/qHoBnoXHI0vda6iQasQr1oiXe0W3zqIo
7Qu1nHMfDEwDPGqxWST5PB6FLtpu0ucWF10TV2ERDAV2uGaFA8zrn+z8OLB/l95O2MadbEXJI1y6
krx0DrDkD4Zg2rmTrMPXRzl3L1K0JJCEwcOinaxZLdiRyh7H0LGj4bZLojzeDJ0B8qoHyg3VhFFE
pOfDBRLPOZgKZtyiWuH9pfR/sktk2YpWN4gth87Wh5WDjdBD1E7NE5eju4/6sT80UEB3eDb090MQ
lw/5XH9+fe5nY07sTGEUkmJhJncSANiz0dDVl1ORD5G5zY0AS2JXl89pEyW7aS7tbzo2PZ/IE5r1
iGtVshJp6zyIPL2kSz33sX/9JSc3Xlq6rszimYDeld21UWK4nAbqknHdmVHgjPM2gBkA7Z+GAo5s
bZE4mF6hIMuQwwgLB8Axl8aFr3tmHGJWomfwfKKC/0XdeTTXjaTp+g9d3IA3m1kAx9GIoi+JG4Qo
qeBNJkwC+PXzpKi+I52uEKMj7mZ60Ywijw6ARJrPvOa88ds3lt03w2hBqxua66Xs4BTQ3XknUvyH
qUuTF2dmDW+jNab3vF9O19ZsBSoMuQXdDsEdY/bXr01TtYidTYomYOblsQ3e4fjnSRPxrWdnOtPV
pRwHBc+jn/v7VUs7F22W19YO0VL7DuGV/ICDyJJUqAokU7rKy61cRGKm+ZogBtG/Zzj0Dzs5MBmq
joDaNWTo7KllLvMqR9pqF+GudIu0hrEPWrk+BMr4+89P+o9XoihGyEgHiAnz+5MiKrllOFAACRpC
tBzcSey3ShgPpjO+d2b8w4QBKQPxXDdzEZw9u1Shyl6lBYJrK/CyeIEOm9hdnu7+/ED/cDKFZG4A
LLBiBfh59upCCWleogS4y0QAkinC+/WvrAynfpe2RgVdrBrzG/ysBveAWWHVvrOh/1OI/Nv19dT6
ZcL61ZD70MLsXSqF/Ntspunj7NrjfiuidE66Bn8wZ1LN3jWCAcpAuFjHKPXdZ7swrsIUk/MiFEnm
IpT053H5x9GHGAzmjuCXROj3+1LtvJVI+1m7vGsEwDqc1QN0PN95/DcYzO9Lh7gbJAp5iOY/nkNS
zGBSkTFkE1CMLVCnYN3Ep82xY9faPjsrhsZ1KKsj9DitDbSI/LEL+q7aDVYegQKe0vYmM2ioJGOX
Omjmb9boPU6FNDIUucL2wzJtmSJjnF0IXiILzUvRRPkYr+GCqn/m2GV/KKQMsp2fZUV/6CoRvaRL
j8FLI9POQ1Zw9a7wglvW07ZNK0n9ONjZdZPnK9DDiLM4Vu1qFHwcMZ1jg5ZOzkhl0FoKiQ7OzixJ
p3eWDQN/CgfLjxc06KO9pWqU8q0WvZ09WvnZ9er125OCrkZVrYVSGC941yBDP7uwsPDkwTmnUms/
JgUUi5YmRmWkfEuHQLqtAuplJtKLWbxOaWPvRFR1n5HlmuwTciVFexgsymoJrlMeXMYZsE082EMf
HmtrrXI6Mp1moUBg9o+zKoNjiRZ9fRnKaVhPFYBLFNA62lVXA9Y62Q78TpYhGtD7D+kCvWXnQixE
3DHELzXpqIRXSTcUXvXkZCiyPlXhsN3ZnsKxx6qXzYnJuwxxyKeCihFhIe65RWEXf9kUGyADObP4
0Amj/+ThTZBpsuBlvwL7j5VV9F1Sq9x5aCldVODbV2FcGjPxUhwN03bq3dRDgilb8QWjDR4GiZc5
5XyFoCAiXsU8DPeDV6DHiJQN5epspKF8rCe/KpMmTYPr0g8kviao2C+QBRfzLztrSqTRvMq5KbI1
L+MoZ6+/oPBTOkkw2rik+0tei2sBpcg+NMD6m13qTOIqwvVwiKu83vJdNKHGkFjpHIjTHJr99NEO
WuMZSvv8Sa7VBEcVsb/pKpxa/3Vlxn7xw1ahDtn2V2GzNbSfTWXHZDqmf6jmUj2aLgJ0celKdRl0
IQwPMDYoR1lZN2LMgrYTSjdrmIU35jhExgl1wmz5PIUhtgrlajtbrMZxNvj/uil39Ww6fy8tbNrY
MJ3yOBvS+BtHAuXisARf5aBEy4w123q9Z7Oso/3Wbs1fXtOi49ZmFEsSCoL5C94X4YVTFM33bpDF
rUJcrfyYZoH7V1WIEg8EcEl2rGDVmzsEClAY68IGpG4TjY5IVIaG60WDmpaMa28t0DI0JT7fpUq7
2wUB4WoXTnSAki0q5DcvyFFPquq27eM06OeXschVfxJj2FT7oMy8v3KjVvPRsv3UTmgjOR+rfImQ
B2bGHnLwNFrELNqGOHdXFuXcNs20d6uoN/fY0NcYQBlb9LHKaiNEjY0bQaXKy+Kal1bHSLda3ySp
zk0bOfNrJk3DSGzlFbiwh5X7VwGaP4M+2m+KKVAW1W4Bg6KtvYmOLiKjQsu2iEICujYyfCcZBlSx
ccsYs0RkQFKSOYVqkITp0hp479XtReQWLizrvnVoR8mpp2bt2wg+IYOK0qadlfVwNxk2DeQlLyZ3
J8wKqwYV4mrywbcN5SXFJiM/xhRWIsgbzTJDCsnJ5Y7Upf1kK3OIkE3EXe+4RpLVaZt52AD7ntPq
JJU/SWRui6neUZSHRVK06QiwK3Lau2UJvQcjV8I+CG26TZMbYah4y6tC7ZAKExBRweBiFq0RyDEo
fYRGvK5Sx8WXa6ZbYf522cxDa6GJJlQE5nfyhgBxcpTm0FN+BSbXLsadaajN3+LRdAqjfuqWKkT1
rl5Sm9ba/2kRs0UE33d381C0N9S+oge028pHz5YG5TQRYVJW+PVlKWq8TiyFcHFgiESKwH5ac6vk
z9EgEUNre2ZU3Rnv+XL+GyA0BOtBZwm2AAV6ADTO7ydqBrhxbpfI3ZV+9sBwNYCb0jWuJCI++I4S
mLZS7Jy0+sapVCVTaSA+CyAXbzI2m34ann6c8P9/GLi0a/6fF8J//a9TmHKJZt7l6j6M/0bS1f/u
Xy6BWCPhokrwqWH/6C+QBP9LaMr+v5psQgT8ZoJAyPiTpRtgEgjnklAS2LrOPX7KMVgh8g74qAG6
1AgtwA//CUX3B3nzf2ImbBf4cl3Q0PiXCCGXs5i1tkrZWqryvocW/Q5tn+D2SDOb/Vxsz5439dUX
15DecGjFOsByHe3Fy9Gr7VLzNWuxrzOSzl6q4DLKPUx3McdrxUlFTT18qD080FbA4ovXv3oVZzli
2r6PCxjEOHhF3wOaPdN9nS9B/YU+fp9+dRrgFDeZX4jeiRurGLgVt4eI/jG3TJw+dyCxZdXHnfKa
BnIvm3G0z5rGWq9srDeRdB3mjn/zyyu9fRuNXw0Of08E6eRq2yhKF1g98vrscxvFwGoQd/Dz8HuK
h3opTsio1u4JJd5BBicknkZClQ1x3eJv1E0LOz38+fKWLuP++o4oYSACD7gLuScA6Ofw7610woEC
X/GttCqnwietI/3AlCiyDVEe6GBk4FNlPmYup65rbH17q1wQQzZYZHS4ncvRz9sBEcBOsGXeUA5C
ue6dMdJ1nF/ukco/yBeYCKicaM5HcFaK5qQw7Fw6xjffkDOSk6gaooaMvZIL6SNu5ej7L5WHh+47
KIWzd6OvC/WbcplHOZCq8dl1+2mlu2Q44bdsZc5x+Jp9PXzK3dRG1FqVSHB8RIx9xJkuzzsgCO/U
CH7P1nXDA+Ywmih0PzxUkM4xjJk3F4a5YPJq4AEknMRTUDW+sJCM8aLbiqC+KQyr06gdsU4P1WCa
Wx4PeVEzKH+eJb9n09wJzFZcOXT51Wc0zlFDo1+YuoWWfk2jrfXkEY+IJl0RcEANbT2uoVx4K3++
5L8/POUJDccG0Itq0DmgMg/yFINkU35zccZAD5LgZ7OqgycV6hp7gHWu/yInRh1TL43/fOlMBDKj
/VzQtlbvTISzM1EPAAanrBIWqk7xzxu8wAdKL+pH45WqetAYp2WEUE1JfUFTuUsmVbqbmxTNsNp9
jGSkw11hOppPDwiXl+iJG5ZsH6DgNbJFrr2T9j3gwHZ4/fOY/V4jcNFbwBRWN8+1yRGrRefKv+To
k0pDaYpteUWcWDIJyLRMBstclOMZ5HPObDz0diX0ohlVp38UffYetuffBguUV6BjBy1HpKtbZ7cR
Ckh46+B3r5jmGOzhWM0VBJjzCoLZu3JSj32fTFpWX5rSa9lRZY9kj3ci88MlVCsuw1tj519z/hW2
evV8hXArpifvbCs/agO/7ivoU2A7AOMdOiYgqnNs2uKoto/azXkdCGONZl+OAzLet2IbCWAThYw7
N2cEzczfulU0HX2BaluNB9X3KSVeWZcZ6JvNXK8aKmtjGreAUtIxmTzTqO/9Jsq2JqEIuLAl2ka5
Wu2luUU134rcqRLinWV6VhNmp8Kfk54oxX0g/YjC6Y30lwnAzGzF3M79C7rGXuklPZg5pmKaTtg7
J9aGWXQep+vb7llPLn+bfmwnPUkof1rU6PjiMCnn/QX9o4Px62gDwSIYgRBN2VNvJGfTolqqoUmB
X730klUk9s5QhRhGWLmzXjkDKZOIKSXV23NDEWNFRSeXlCkTNnzl32digwAlG7fcnqUxDf5NWPg6
QMCsrakjZMw8/Xq6wYmYQuscePN9L7G6fd5qHzhLbNa1PrQKRp8X1LVRzi8dpLG25xBAFO/O8cqV
H8NmZmO4Q67SGQ5+MOl3Vy0UCND1/3H5KMyMVcUhgrd8RUfwwJ0XRqtjg7H3murLMvgtLjokL9b8
4CK0O15LqZWqa7Sp8NPByqlZThlIgexzG7ap+zybs8UkC8KMOGMWLe2fd+bG+RbO6IOGh5aKlSuI
ZC3P9evUcNK1zayor182qwEtES+0FHpUz7uyqy8oBCg2iv9sNwLQCo4XU3miUs7u8ysO0hxy+kvq
s7NNejLSLNHbnz0EFYe3P2Oz8pKWzsYkVPY0DtmHgI2Fefrn2ziTOiXKxafaxr6WtMakKXuOQ9sc
kN5G5DfP1Cib0cHbEqeH753IBbsRHjItmSo48+J2HsKMHafPEb7fZ+Foz6g0BYGqZ4RPMoHYZug/
LAiMocU/KEyc7sfQMIsEbsvSXTGJqG+UposIM6UZ4AYs9txkHnYzvGfnIi0rBPeTCksE5yMcz6Bf
Y6eSqKke//zE5/sadVr6l9AeMLYixCcn+P1dY9SVt0oMwdOMPD5BrCelTRA7b3reAoRw3VNuqYVp
u8AI50c2/ohsDb/XU9qZSmWnlMxQ1q4TuNV4RJ6K3nb0FomlvWmRQc/9UOBTsmISvUtVo2Nqa6UI
9CwDS7CM/vxIP1pqv2weuvUbcmyyq/EGocKcpRICJX+6aa39hFC6w9oa0bznBkbDmfTS/bGOAXes
3Bs1UL3E2Sv1liJ7wUFj5BZhvIVDI79CrHaovtRRGSB1q6hMAAhdVeff4JvCpwpg53zNiirpcEA+
UzqHPpQzAttIsvU87juPdhZl6vYoEIsfVBiTAv45YGBcgPKgJblShZz1TjVKwdTaEP/pvo5mSG8m
Rj1UbM+B3erzsTE6ixey+E2drfut8S2cCCIHGewnolTJcCjMvpl9zryxm+CkHDHFXLQW9e6GBj9P
bffQ+JKRiIQLFmNq8l/kWBZD0WQuQzGOAZbLiVdPJUsix5uG/3obH70VVl/+PAhnuxOMbppCnF/0
pLRswHmoa6nN9VdfGI9zE3TsDm/hrZ2Hy1wlZJY5ljV/vqJ9llToS8LU0ZQxdAxBwZ4dR2bZEUL2
S/A4TBYzZFyhsBdHzn7Gxy17t/P2qTKA/iDfgX68PNVz2hKysOkxSkou9XgbADNLy0M6gvi7Jwux
53tZd3xqwUaC3ywtB9XP15bBNWEolzpsWSusIv06smrRL8KgKsqPaC2j+d7sGqrSR6+Cnfdc+fg8
vZdzvvmn/bacfH0IsEmAeSIKOs9sCAcHI8Pz75H2gI/n7ThV2PqlCuW+G0zQXLnuRS59VKY0ZbjM
YylFIS7NenIWL+6JdowrmaHb9AGrqcDBaqNbsq9mUZsnlU6uv8Nrp6u/uSWVtns8sxr5RW1WrT66
swUwEOWJNvL6RBA/DtNB4Xc630gBmR0bWnAqWnlQYibWtkAnk3IZJ5nGiB+LrURGYabnn2QgolgM
8ybVSh/Y8Eq31M3MyX3A92h10eBfrElNxz5SuZUSv6UZBn95QGSWYEekto20lqnYXyzVijC7GPrS
P8xRgO+b1xiLVsDq7OJ5crE62znuaGP4SH7arbGP+l+0oxmmqiTz6uwE1gh+VGeq7SqNWtM8Wsqi
aJoZWEqZ+76iPfa04rtUGU9RZy7L4zIuzvjBQKzCuOfECKZvnvR9+bThRYJ+Rd91Vj7cYX5UY2Je
UN2AfO6GSBLSL3HsPAnkNojw1WpwSPyW230HRZypsorv0TQqZdKOUoNVnkZYpl64Iw/AUeqYQpn3
b+gx0jAELNDbQ51/z8PWAaSULBR9pfthc6jx4ftkyaHP78Ckjb65b1u37wPMptMir69bb6lEtsfn
YFTztfJSvJAOqduoybtH7NgRF6gU5Vl4YK7Q/oixCwGPkdRDWKgozgzXF1BeU7mV6wXVdCS5jqpo
OG2SKlIuGyyygpP3qTOAUwwXTA4Fu1vBTqK+MGGDzZeMq4MW0seaJjM/xrdfGhi28Dc0gFwut3WA
8l63CUj4fFn6ss/sk7UYRoBwMAbyU3Bc2tLC8tdzZ30umh7Invk6czwOlS9LuiLPnpReHnnZx1X1
iHXelnCPVH0IKsew+4tqgug5f/RLB15+LCKgiuIQyNHLq+cgg6e0XbluPTBSxoq0FgbDDVPcuzLo
KAT1tVWIwqpvy1KVYbpXJRtBRpcU8zqZsGXpW1pnA7+MvZnlayF2Zg+jJdy1o0lf7RPioy3Xa8o6
ip6mLMRRWpIHM7J2OBWcIAnCp/pLuH9CllgIFIPogOEBpBOD3God/1DmSo+Yg1EYP7ohH42Htgn0
lu/OI4yyJFIjBmI0Uog3jmMkGz7Xvz1qPnobwyfKgP9xlgwpV6tziySztQr9eoD305H+i2aaHufW
jUrNGJ8wuLJPRluFuftdCBIacZBFQaSVqNBaA5EUYe5NBm+Qtv30PJbAlVvGy8i3jlbq5lrLB+zW
9C0XvOl+e/CZWVzB4U/iNTUWPcF8aeg3760Gv6ujRg/NPENQKjhiQ6G4B9RSuGzy83kgBjrilYJb
rvtxS9/5DxXAosjBDyKiABT3AR4t5v7n7Em3IeIrA3RS+Rvwnx+DMTFrZPIzxo28zdP/5Qxe9cGB
imQ8/Bxq4+3j/xrkt89RKbCrDwHwE27Aao18fq0KnxbvEXurlYcW9rZwrcymX2k+kIBnmDt5by+q
2+aRqUbmPcnsorXo1Xp4tubz6n+MmgkB3IfZbmo+YvfU2GRCmSOdI7xEVh30Zg1yRaxRTG/EKxLi
egS7nhXEvvb2TAimk6MlfdfSNjmtU6izc/Pt1b5NDz/Fa83c+27Bv9h7Qa0ffvHXnHmaWVJfJsfX
j1+unUDD7GkzCncaQUbmjh7et4m0TevEXfKQ+lusAgcBzEq8wGF2Dbjk8M/fBtTYFF5/SVc7nRvs
DdNrq/Jio7Wx9MdMV7TMvSqmjjUdlZmufAyK91vMgS1esZJqmT6DR8TKw8uZYPfjQC1bf6E96x/u
nIX8qFtTL4dm8/T9t5Of5QrThKzGoKnNQr43F46VOadqWANrvHLe5kpR4rsUHH8OeVTOkttZCqfi
SzgBOi6O9UrFOT9bAkHvJyK3MpyR/TDGtkjMIcMuDGs89MNa5AJ7apso2OjKDa8J676gy/Rynjhf
+V21TnjlHiqCxWW9dKKhXrrT6HbQnhK6mXUz49yZUTaEEzvx+Xykp2bGBI1efdOIif/XNjj+iwcq
lVKRoJZf38ATTCkKKFlydei53fzstykGpft03fTcV6inUCReHGGzw4Qyx6ZsXzccsc1+wQE+Gi7Q
UJfb8tn0l5L9Jqu7rqJP91ZOxg0ox2Jwymvy3a+rO4AcOvVlznAcnR9rRnRhzYANqarS7dnJw06N
T8IBkO6fxrdHX6JsYIho7G4VT1ThKOjt/c2Evp6M0tXDZy29njXUq/QUf6ufhkOFpmZsYQHA8470
9fkhmeB8XhSUQg0UnTfqyqCLqhZEIbR+v0Hd2JJ8wl8tncPO3jQwr96KLJvl1TI9TAC7UmCiqdj4
DigQuvSGXJpD1VB4NG7XYwoO2X/Bbrbq2mSsKUx4Vw2+Sjzp6KqCInxWhSNbpeMDybJuBoybGGZy
PT14U+HoUoE9AQ1ob+m5ZvxzDL94ys+K8Cw1LhXKKGg8Y96ki5TdxHH3IcCo0R/vXMpYa7pf0tJY
84Oveq9G/KwzLN+NA4pA/oubwaTDO56zmpe/Ge7GUyGHrI+NBhASoyZtaTH53kayHDsq0U6BZ+h8
qXD4TIO7apuU8SAJpqkqbL2I/Bf2W+aXofqNEcA1Sz9D2rcGmz/ppa5S4auoq7n0dzrVv/jRik/q
KxQyv77xfYEt+8G1uwHPRLDAWEbuOdGc2ovRXADYlYQ1BJdnKpKqGh/NTJQgP1JvdfLlXgXENuJb
NBezsD8PaUhp4igrushRYtjbUD1v7mRjaD1xOiwk+5bVEVOC/YwmEP3cUBnZycwvDQSzEdon/tz9
fJK3dyn6kgJxgrjqqh/rx3ZT17Pe/6I107sJ0b9evMXQ6E+Am2HM0tLWvwPxbPCJNVv1BwFleHyC
zF33Ngr6+CzljGgxvdnG1er3JQtVr8qo0X/5OWWJKdmJNBuHP73Vw/V2CgxcLqtEBs2ypRneTnmQ
qQ757ZbqubtuaYRFpWj1Ks+ghDL6A30ifoDTYrcQ+NUaD65J/+GGuqW+8wpWH4vi7UKepAX/IJgq
xsNbxtYW5RZUcdn2k3tXvW1Y1VuhUYDVYzYYtdBFyEH60kWSNGtEl8Y44E3Gw1R4Pc88Krp482Vh
ZzqMy92FawSAlrmt6ceCM7qKcyROvUkv8h5bUpZkqxY9JwMwMYhIgd0EKLHPy5rVeHgbEOrAetOj
Ha9DLHewjPIKk8k6eE+t4yyh/6HrgnQUjVWgyWjhn9Uq8pEeAvVq+wHoh89dBxn+vg8Sa9n6Rhiu
XkH1TOEFECt4E+79z5mtTlx/ye305X/o2GhxA4vrnyW2clog1g4Bpaq3rbGkBsxdkAewkv58qbMm
DasJkj46SR4lK/7/XMFThZUIscpr/zVHzGrpcLjrcaX5iDqHnt2Rn+uXOhUlb7hzcbD1kp+b45/v
5fcSwg8esaYS8/C0w5nn9u9Fr3R2bMq3ZfYQ0VXzXwogQWzRw4CA2x6tgvfH+d8vCHCGwgHiSBpN
e845r3JpWjV2PPcorHNQoEMYjRfBWrHN/VzZf37AM9i5fkJqtzBXLKweLNpRZyXcpUYbox1r//7n
jqHyTRftV99ZPTTz3QEh7LJPN3k3KWcFpDK1ej93JFsDHHiXg+idO/p9pnNHpFJAaWmNwligRHdW
aMT/z1DB6oj7+m1RKeI61vgyQUYWhyKcC15B7k4rKzNyOBwILYxc30jZO2LaklmQ2R+8BnUMM17Y
WtaErV7wcdZHat0Uq0M+mai3flb/ts3++SHOXyMvDh0lqFX4D1moNp6NKucunpmLMd9gLKB3pu1H
INQPXjvdrUY4ue+wdP7peh5MJ800M6Fnno1ZsBCNoJs53fw89pYsF2VsduysHXTbIvuPSmuoaKD0
ACWdhQGaBx7x2XbgqJRKNKQcjhsdBRMk67cRVNCTMGwQ+sD484D+vv9Qn41oP2kmF3gUaKjn9Uy1
bkshcSo4gR2UlZcETRM4L75kwfxnW52+FK8OPgvUIDJ96F2/r/kmtXEuy/zs9BaKzB7VEeaRLRp+
/PmpznprfDsIDdhcNqNIHsDO+vu1WnPM03LBI9UsKVP/XFbwOnWoKJ1Gp5OQJdsmMTHCtYM4kDWd
jrgmFB2S0WmX4KlEm8p4eOe+3iAi/7PhwxmyGQKIBOCf2drC8/PGNOkXBRD0jnIDDTfsbW/RKInJ
dPGn/nvYWhrtAF0zar4REusbWSxQ0Wy0miuiCKBBWdJVPRWpa9ulJmLe4p2CssRpJWbxupt0KSoL
fnZq0wr7PAjRkJ5JCKGt2Dc1foZjghM7qpw7QOqUAK+dxeoc/zZ66zNWPkmS8zFtG0ssH6osxxYa
X/DZLyDqmCUQkhMJUFA0u9ooe6bIz8ApMPhneF2+hTtkDiGHmP9je31Lgaofo6nyxuZIIWXV4Yma
bYNAuwPCV9+09sRwE/r5UwBtrNZBpvEWc/U0bXlvZo8JdhFXw9jg1tYOMmqLnd8HdYknxs9SjOA4
z+OfAdaPJUTHTzG+mwh1cBGImYoXOU/l2/s+7LhkU5HtzJdgYdMiS+qlGcjz6DPUZf3kEI5Hzo2/
jpHbX5S+aegixTBL6r/rW34YqXVwxA5OakM5mMpQQPcjLvMx7NLEmLpMIQIgUK/x7NtIRH2A/5ZA
kkI84sg6b90jfRDdaSM2hSV4040DzY3HAhEbN9sxz4E5HHIpsPZOGotg+O+VlHgILz0f7+YXy1vW
MbyhnJf2d22EyoC9L9vBMMnQ2dCWEQXdnB7/vu1W3u1OgXmVEFINKiZzQshoeWGyumuqrqto0Bxz
2uSqIMuPQqxhlyI3h6OL/7N69WEkrvkudUkEEL0L2kZ+aqkIGVOMSIFuBf7cIwV9+sy/DvH3JBFq
89rHyvxn/EdBXsevSATpw/BtamDVSpTaBnVFKikjkDqYkABKbix22KwLuA0bi/dYVYCyHzlcuvCh
B+JaHxDxyjw8TTL1ALbXK3droVJsYGfnhAfodtHIZT5RYenuA4CtCUjd/CYosLWllj3Lx5RJfXIx
8R1iVl/+WqLE9Ckzi263RFZKjlxjoUISTqnLbr2rsDdfOuzd41ZhfOqrot8FCJTxdk1D4mG6uPuy
w9p6w4Dd3JMtjPtwNZ2aGes3X/N+esCRqb+SrpFdgUwd99A/lgSATHaauwmD7kiFd0GfC/AGffGt
GES6q3NAuavbtsDSEdVGtaQ5II5OdxqLHYSAqhA2g1u2wUHxlRcheeKrXLrpCB4j/QZgvz5Wi1Vv
8RrhU5ujgfHQQ6PaMJs1xYAZeJc9qWULv9RG61FimJpHFdrF3rRH8xLB1RyJV8Nwrl3Khwc5Du33
oQzSO4qaBTiq0Ym+IW3ikmdZvXU/22VeHPq1NfbW0Iz3w+xSCGEr2A3rMl06A7D02GtUiIYNps3h
p2K2o/UCZMT0dbDd0tp3Uz+SfkHLXuMZDdTv4egFDcpphrxssE32dq41lnfL7FTkb0135cH9Ekka
YoJslkN/vQBqvxp8S8/Q1NO93WxWlwth9gczqOYLqvLGZYHrs70L2f2+WQrb8XjbQii3I3jHz6oX
6rswjCWxccL8MiANY4N06IE1btvAzM3rHqi21clpBxC7Wi79KRNZDMOwuFmtgI2YVC+ZlVM7lzBX
6/5SLgLp036yrzDPwAze8Z6hLXw1pzS9cS2WzzxMI+rIwoT1tzRzgKBW5+xdqKw3fe7Kz2u/ECua
tN0zZFgqsBlg+4vM62NjctwvdMy72LHr9thRwIhtsxnvFqut7oZ8HaukGsfsSeSr+CTR5MRZe5kW
lBVkX+JLb9Z0gkNqgSy8Jd8SdwnVbQT4uU7abS6/lE2PZXxmNs9tV4i472frLqK5cdHbMkwmaaaX
btG6X4bQX65L+hB4XFMI5qIpRuYTWOg1m7JrPzQ6YNVWFX2RBsHWLiRuLOEXDOLWVz4OwLbw/SQq
tuA0Wl1+C34IzInK5ZPdtXhlTzCUyn72v0gnfVLk70+baLbwKHp3jUvRZN9XBuSYj8E07QlP14dR
Rh5uXK6gk1xlMNTzeb7wo6o/CuJjK86CIXqKEKR9dZbeeSzh5bzO27x9n5jguzno7A8ugIcjbsYw
XxYxPhD3GrEHh+nakEP1smEBcnQghIAYo8x9g0iSy1m2sCOZZRFSp8L/6QRlP00wmC+PlTfJJzBn
Dvc/25eW2TqH0neGz9QLxW3U5vJkrXX00DRyu8qGElO/gC2X9LzBAcw1x0s5ueq2xQThUQJ6/4oR
MpuDLdb5xl0bFg+1to+WM05XiwzURaEWp6OeFLbH1G/cHWk7yE/KMdHFZsj0Ok1zebfZYf4UUtL5
LJBlfuTAz04stuDDZhkj2Cq/ONRR6l3TeUeFcWyieoe8ZYvtNhg5RLSM7raiNXCbLSg1JSBWzINU
pfjcj5ObkfRv27WM3OkKAFVF1aLpHmGCRg17drPsnaAKT+g1wPrpN/djCEuUjoE0vhmpDTYO8pIL
YS1Zm4UYfId7RhOG15XnzMG4NztZ1Zr90afXyuizW6o/9Y3hru0zgu5f+DcZBejCeh4aIphyCsqb
JSqBhXq9VVxGXW+/TNi6KGxxlfkBCNL0VNjzLI4YgjpuEuVWcOWmnQwPkdm00WWTh7gfLoO7YZCF
xEaIRlEQl9sIUaJxIIx1BjiEq9UQAWPto/ggryFR0ICyFmmpi9YVzUdncY27oI2KHoKPzLs9VC95
X2bF3OxpRa/5VVNUXbEzZOuB1ExTyzgG8Iu2+zWEIZEfdehh7iKxdDXqHXPfqay6rKgVyDqxAiKX
xGumdP5AFaccEmeyskcVbB2WMWbtXwMjTGGTWoSIVyMFgvHZK8hKJfuIxGDYJ3DKWuBOp3n0g0vP
Xsy2fNycNbXRnVqEGU2XUJ6EeRG6dCqOol7RUsrnwZseIiOrSpBBWR3JWOIVVlcJ6gnLQ+GA5ont
3K3vutXCC1SRAJeJGQjbvFaYi6F6JekvfAhqttMdwL1t11FxuyztsUjQjKpwJl+XofxYr4YfwfOa
m9ZcGmRB7abS6LHe9pqP4+iWqF6ufunXcJom2Nb7DiEHkUzWakN0tKY6v66gqvno9VJ+TrZxgUTi
NCsNqWAqq1NbuF63z5SnPlQF5dsdxt7LyclQltshZJtjpOaX0rqoMtnTJp082Ce2oivvj/Z4Y3jR
EuDAlLpDjHOBQ4mQWuKz1RvyG7Ik5c6R/Wofuy61nH025/ZkJ4RwudElYAaAyKk4yP371XC7gMBs
QmmtTthJRz7QmUaxFF/ZhETo7/O+xooOJfAl2qOaagX5vreXzvM+WDCTpyeazE16KkXofsnm+QVP
8uwpy/uXLOq9MiZNaB4UmBNc2VJ5NDk8TDYJX9KWC7arerXrG+kU02HOZZT0ot/6/6bsvHojV9I0
/VcWc88GvQF29oImrVJeJXNDlFQqejJIRtD9+nmyz/ROn25Mzy5wbg4qJSUzyYgvXhti6Sdcqmmc
5mloa6z6g7uGyi9s1tdJNl8yS7ed19XQi9mSXmA+fYxpyzj38cZmY98HI+46D2HTEBcTGBT3AzdM
iE5v/mV0onoQeMH8ZPSIwxy7tntS/SizRC3ZlB5Bs7HZac0SHDES9bGJK2dX9anD6VgnrkDmHVZK
h5DdarHPpoBM7bIRUj3gWBSbZjr9bJWn9ttimnWoe2zCsR5M/ZgIw+1u0TXO8iiGOcXtN+tL1FdZ
GdnuSP1SYDQp2laEmuo4ulxcsgK+P23pUPzCIVT3ezpup3jgoZzDba0GKmxNNv/Creq4KJkveAvp
I7tOsVOEZlDDJ/IfZZEZH66jLzvERMG+04Nm5wmvvCeijLpGupvf9LZ5qUsUahkHt51npuV7R8pn
FzpW171bejqclEkDeJgOS+lHBaDtKRUmF53pIO/FMkUcwq27kmPJacLi+FXllvdRpZnxVhnWfDPB
KMcOxVdHCyj7B6SAiRMu2BYRWqXeX9w0xVGJ4gDrpa3sL8zSHNLXtrnu2os5fnaTrxVJ7RYQtIDc
nXtsnbboIjx6i4QD26gi672ZVkmrZh0JXa0oncu10ukTq56sQrPmPYSUNOZ+VPF7I2A57omcSO1j
4yrTiznCT/XArFVlp0Z08lVwasujSliW/sHGOw9hoPnzdNBk5cZSlNqh6B3z5apn2BnkDhCBtGri
znGW8lNNvmB74OS561SKSqtLHesGSnE4ixWxC2ltjDQ3y6jEJ6XnSxFRC8lgSwDH8iXlyrPCQ8k5
TQnQ1V8TbNpEN+JEtXc5WSfA8wwpV7FsDPPIWb9tpK3prvFyebaJoOYsyzhCs0faa06i9ZQaRfo2
OT/kWNfvWA2x9Y/WGNd4WPVbNXvGE6yfH6BWYoYLXTnnNR2L2HVZ/do5wbOMb7SnaAfP3jZq3a2V
z4ZGLMBVIbg2Oonag5hwPqCU4SaK7LzJS7uadtnkQvE0VVRWDGlDcj3GThGeVwKEIsdq0+2tHVVb
3ZmdMVPoM40pnc3cvN0mosFQWb3uNd2kAPjOVdfWlMroC+tnjZxVaylc9Zcy3UHkVYt+qXJSLKk5
IqHaFqHa8oYARI8N11njHF7Nr0OFypw0rHYiAbE6r34KpBONigMYcZcTqJUVLsjPA7UblOiLtyyr
7I6KZB4V6B1cQlY7hNPSdzSfZ8xq7VHlSmt+j/24TFS+o8tq2sSh7LJ6SnUTTmgvEHDJlsARm8KG
+1KJiu/B1pBxqRKFNdwEOboDl//daIGn8zmOZbvGgcgX580ZHDN/+gNE1sSVCMHweYVsTQKyxfna
qstJGB3DlZ/hOdy8X5md6ou7R++98bz1xhgU70rMOc7YlvDaDcdslZazyxbBcix/UD1KptKNZKBc
bvUy0Fc7Utmo+mq/wbrxbbHllV35aWHtnRrKa6Ra27OluLwtJPTKNMcIMY7VpE+WdEThJi4C2sI6
6Ur1FK7EViGZcTg7ZP1OCL9kPdZkF1eooy4mIjNGdxGwYq5BwRDl2/tCes26CtDhCYS3iJB6qXq2
k6xd7KJOxIwSKAA7aDvy9xn9/CTVajeFnZvSQKjQsPvATrDhW/YePrL5IXxVv2iofmRIoI3uhzYN
uVuCCqb5pbcVUxaq/Hyoks4dAzriB/QzS7iZPaTo5qr1r+r/U1Bk0z1paNMBfLq46fTUIh3DVZfS
WNcmEVaDiGwKIKiFVj+VwTJ7x54RzgutVpCiurTzNcVD6qgrF1/MLaahqfolNj2tWFptClpd9lEV
S2tbH8dCmxcGBK1OmEA5IaalcJz94NoSe3bjL58ane6rCI1s7o1HvyoqJ56Ltv0adIj1cCwnjgbt
pk2cRoaSqCfGiWE8qNyppl+ZtlwRFyZqsyXOI892+MemVNs1yvARDZl90Ea0DHRdQn7heCBQxnuv
p9oGsPRSk1pzAMWCJJIVszMhVi5Z1oTRKvmGJAM5RzgI1H8RWpOePEplmOidALduM07eTWj3zOGX
BSKQ5AGr8mhuwdaqZWOHxF45mD7Q/IkGSYm50vTht04AVabJfI+fgi/GWzIttND8HXpR9wSPAZh9
bggpuDfS4EFpesd1bmLnGmK5X/myYztIfeK10Hx8a4iqAA9Lkd1oLMPjB4fLOX/wyma4Tl2WWRyY
YNzTQOpd8ckSaa17a7LLRyo+0wvyzexXNhh88v68LcjoUgUyshGoHQoCxF78xVH3VCXkXAL2Olhr
r+lYTb0GE0XlBI8G8KEXB2U3Hw1AiyKe0ey8zsTyLhGN9fahtcsS2eTgPPUUfu2k2epv7jAaYeCh
j8yHesM5MG5riC9rvSWG2CxiU40TZrO6RbgfFFMwHTN3QDU3thsy1SydF95uUF8lG5yGI9F6q7mD
uYL/Jc2ooOJlsiaWXg0fRhFK4SF7tLKxZyho1/FiKaFuMtOY/Fh3MuHtEGiI53nxJGpoSb9wiErB
+7CHnCjShgH8rteuE+9IJm4bMlOvRehWaYBMpuoL0homv0QRBlxyvzUgAOHmCuEmFYkda2zpTZFs
/cLPZA4yP+QsjYgnS/wmgrhNzHRcolk667vHajGdF9kOVFn1k08ywiAJgdAc+gk0tEYnqzG7i1Wn
5tnP68pDvpSuTTgYaXDWtNz8XOuiOi2aGO/REJYR2jTzJ24d1cJ/eMGKY34kV5AYgWKN1byWI6XO
vkwTlRd+zfo7WPW5NMzV2Ul3dn5oaS6WW5CrygIM6BoiHERjvBcBSoyQOubhtkP5gj1/pjWbFADi
IsI+1Z0maYwyf66cZZgj9k2mOubzOLeG3r9+bu7dbNGkBe7Spbf00llvPeqPLJxU/W6NTfc2SKIE
8qIFe0TpiYArI8Y7qIf3TCPCntlq0SKNyeMyKGxHI7jLR5sp7TiUPNTxUFTeHd1n3Uk6PR6Uwatu
wAW8g5bq/g8Q48LjNsjcT2FuVkJG6/g4Dat5rMZOUpU9+fN1WtMbJD0tEI83jv4BY37rkvGlMTg1
RbDsW8ec6kdcvEU8AG7FA7e6HfUWLd6ML8a5XbsczeJsvOXpurwFqTRCMSodS6dTJY1fp7+RO+sx
jbHyxWfc3xt2anx2KOPfdH7EwWvPB4cV4Q0vkH9ZEB/sxSR56nz1E+G0vBdKX9PQl51u8Bxs90FG
TxR3g93s2Q+GlmPGaFGbiGiGn76Ze3N4pZTNiP2Fg0rfFe0WLrnR/dD82n4qc8tuIhtU/ygoZ4Wi
QwFaWdbXqkD/aacS4EHDJxtU1Uwx3DzuqjdOtF0jHgd77GznTpZ5zyo/+v5VMzX0OFYQLyxr2fRw
DRCh3Z29IvFZ97OJh8SMrU5fZH7UVd6U2xGB+Spf0mKZnS+ntbvqUBJHQcpMag+6JGF8cux5YPGq
UNnAtaHbKAOjcPUYQaCxMTb6+ko9d+UO+nJUZG4gDHTNxdnZdjv7H27bShaVXlT1UrOOObnuxMx5
6CdibSVtBqGNjfYLmTRjPGqvFY82Dw3yettBopqL7lvvtdUbY4hWBITJKGbCWmBSi6xCxSQywhHM
iHuwhwbJymzT+4fJ8mmf2RXW4g7Dj86f06mMIYh9zn1YmYqlvCVJfVRdPM7knBqJLiwyGj5VtU3G
SpRZJoqVjiqbkSzcBNEm0yHFvlkGEYj19UpsN9ODep9nC3Emr0rLNtMJi5SUzzpEo++5y1mTIwfm
c7mOae1GC6nS3rT71/Tcn9leWEMyoVy8s5TSQNLByfyZNSycFWtSVni/qk5cCY3mD+FHUwU1X7jW
QUv9D0Tlnzn561/Exg1ZefUOQ/leowL+3ugFOOdLHb/Ed/PHX5z+UNVYTjtAzY9ebitEcBNFU1g+
CrKrxj8u+f8rr2H/3d3+bL7H//2nhvS/1n3/V1zDc9fw3798yaX4Grqx+y3/8VV/+r3j//nrP2ff
XfxT/vzT/yQtPfXrg/oe1sfvUdXyb5Xj11f+v/7j//r+6295XsX3v//bV4f06vrbMubeP1Wn23wV
/yLNYfv8ropR/vznH/ojysGz/gJb4+GddVxoc9IT/pbk4Dh/Ca4ll9D3tM0Fumv+3yQH2/nLNejc
C5CmeXQEXZ0cMLYy//d/s7y/QP0TZOdiroG1Ju3tbxf/n7kEfG7/bdz5n28rrLzcyBw0cMs4sMz/
lAQsx9z1c6vOD5Sz9CFuoH6/aP28z1C8sI+a5vOcWer+7z6h/3wTfx+O8Gd90fWPAlrYAE5oSww0
Rv+glbCYtL3S9oqDqxp3i/spMACApMtY1BlVagPWGvWlsszMDTVa6rDo5yiS43/9Lq7P6H/x63+8
CxrC0RYREIyw4R/fxbzMfVfr5QFn8rHorDA1Aa9YT+ZIus1HY27PxCV8/es/aqA+/ae/y4qBuIEY
O0jTfy4HHFZt1Zyx22uORHPsjDerv1rrIwt+v/E9WMuDK1Van1N3cH4VV7l2zGGsizxDrdfhd1m/
BrnM9sc0CJO0OE/MBwR6lvuy5G3pJOSGkB9H9Hw7HHKnNOsn+AVl3hjLVO9lv11ltU17OwWDgr+2
Aopp8WTce5Zz2zP9gMYb+mLGnUks4zktKsn4oaxXmAUROWL1O3K0AqpIG1TC9Dsj18TLQ7tKqLLN
FshOgQ9QQ8vMiMBYqxeXqMzvioBn86o7jbLRPW6u7xxbNWffuJ45OzVWfdCIFImZ7IO9uVX3HCvv
sfi8kghrx14ttYd1sVIgxlQ+DcvSH1fDFHf6xrTmuq3+u9aouVmn9skfZveJ6hPtAM6FX1BH6zml
/JHSK83dtrXV3uvXejcu253bb7MT55p6N9jt+zR902rLSebGNfcB+rZY87IhNFEnRD4K1RoRKjp9
Xxs5/5mg+iNBWSfHqt1PufqnjFkp7nMu0d2M9lv4rvPlT0LEtkS58Thl9ismjCEJNOu8OEKVuxmg
2k2KHr8mjni3OKgaTcAFaIHhwcvgxBqIBoNt+HvrhcQ1g+ppCXNqlap4DURW36tFG6tIr6R5V6rJ
+d3VTgccTvFMeebFM9OndIyI6EfQoW517bclX30rzH3oq1NA/p13lzsNEK6EL1SQcpQSvg+LQfig
TFXTP5q4/Icn9Fb6cqirKfvEWj5Ol773xpWQ1MAkttdmFLGDdpKJ5EHzo6WFV4m2ZRbq4LSmd9GW
DiDLKdSizoA08jkNOvWYV2WThYD9zhjBseRHFCbAubkJNILeB3aX91ma7d7Liw6DGsVGj2aVu9bB
62TQHkn4yrRdhejhC1BdvdRbu+o7DGyBiHwoGSMS8+QAMTNsE2MHKGy0l7Q33Dt79leyvyyb5qvQ
b/INwtiu1umT+5iC7xBfg1GFrT6Nu9Ss5MB86Mx1smJ0f6zgf52Ytpv2w2NpLckQF7UGkEGn5N4u
8vVRkRagQWhTGvI8SX2tz2JZgZubuuKcyjrfFmE/ZaaP44sOw2gaNaCb0ifIf7fIEp+yodyxO5lc
7DMBhSjVJf4aM2oaFpW4ZggyjzbuQlwHVlD1TwWT07qzBKbWrnT7jua/2uaQ1tS+Osksa/SjLq2G
66oz7Q6XwWTzBkYMBFtj4VPyUT/JZDKZ3qKB/I71vSS+ZryZpy54WdzKqp+WLYDTK0rTf0ZaPP/A
QGQhTdaX/hYnz1IjawcQT7q8cEx6fDmXvPNAyzLJKoLXX1HTTMMOmBU0cuSoGRyaymovZVv7uP5K
E2X2lEO7PSmh9e5XZWL6TfRmXbwTu6M1JHZtquZMnsd4nEwkFPCy7dzEat3MOiaTwZie08Fcv4oZ
h9t5GGwMgU1fM/aThWWmeIHlMIfkNm67sp5nsgna/NFZmtnZaS6QTmwTq5bvHLRKX/jzDKBGUCKU
ypJAmJDRQb2glR/8hJIg9TTic5Khk8JjHpF0V1vDJ1m2Zx5aC56xGNIqccple7xmE5I20TtA25L8
re7WXEBHQvaN+dQb+VbGtrkO35CHzhD3Q27cpb3jTHvNpkE2Rmw1fOmTrao9ZIF4XgfbaH4B67m3
YEE9+hRITPq9XGsGirG96ae5YCc7DWUraaj3M9D1DFLmXHlECR6quWm32KgrGqiW1Wu+PKsOHjqD
Y1/oIuJYQBegeXLXW37WNVxfuALtJ1pVyB7IyzORz/vas2Ns5r0Gu8bBFWHLufIbEKPOKjcdT8/q
gegXhQsLOo8HHqEATihDdHuaxoqYmSErF/VQD6wJF0NU83YZUgjU0BZZXhzGvhBErbpjQQEpZcx7
iNJuiK4hl1UExEM9yipL276tBqH4CkBc78EjxR3AJFGhnRBWfbxWALMx6GREhObCjRPn88hHDWZm
dXtVqHmJpLP0c8LOm94hdxluhqkbsnu5FumWdLZd7AfeyAfrZnZn1jWqBK2o65ND+KIdAhO82d12
7Ik63MIuY/8iSU22b4KDCKRbIPuziznIjUj76Z7LzCIVAFZQh1NAbdd6Qf+zVzXRazSJ90ayeeM2
7DMAvEepBLW8C0s7gT83WH2H20YHoX8NSvOvHKjQ8h2aMfVStZl2LxZdAVhk0r0nKKYyuMNzX9/P
dpNjeXFH3d5rgB9mjPVwrSNrVbBvnF/ULfvpdfCZyBs4V5S1pru+B41O5kxvg71dLcMYT+iOr9Ei
9S8s47OHiG9r2r3DCqNFre1nxXHQDX0463475qdFQEbDFk84/iq0vjrphbe9sS6PAajrcPbJUs13
8yQtubMru95OnS27fbfaBIKUNR6cC3T1tkVDO/gpEI1BJOO4mClzgW13v9SiTzc+FpcFrdYcTPFm
9FBFljMHST8q76cgLVfE6wjPwU1ubHQkySL9Vv6kN2dVYDWOx94gmcwdlN7vqjIgnZUhfP4uaccq
b2odA9hhgrECElUMsKh4DKdg40GoGNoDuYyVO3+3U99ctTjTl/Scu1wY2hn1xJCYlvA/Ag7F5mq8
SttKAkeTJ10A6RYm4YVEy8hd5Yo68g2JnafJD4bEz4uLs1pC14P/ikbLZUvUEVlNuC5FebNhsP3p
qxHSCNXVbwjRlCTWvD1SXmyT57nhtIPSirt+hp7XpHFrtZX8dr1miNepT1+IUq3eM3ItMvQvhnUW
fWpSuAx+fWMTGv1L5k1/0ix3odmqZ6curGyHObz48ISjv5SOeAR3RPmK/BGMOWVGmI3pcQvGWwbS
dgeMe5Na1gcmgBKX2PWJ08RwxGU2xkoF5qFcgZxLe5RRX8hsX5vrqR8n/UCzqwcPrzPuT3I95Los
zmCSZaIR2hN5gVaSB6XVt7Xf3DEGdbEEz9vZuv84yIoJgKyOvZsVEUFblx54lRbV6uQY7R5IXOzW
tXdiv24PqvEOk+2cbbVUMbqYN+T46W1XzDJsu1REtmR5t0EQE2sZgkszr2pnTN50YHn4rYKO9F9v
+BizIJZZmR50L/ih902AZrVMFmPq7qp0bBLKlE+8Jj2RHyq+MrN669A/RMBO5h4x5Nl3TPxx424M
mgcG5I7sKP0hHSamJs05ZM2IpMu12abIgjxBp6gQXZ0ZZeLqeoGhQN2G6YiUh1PacdAvmvJeQOij
rOu0C99gGvWuUT7mm1W1YW+C1IXanF40fUsPrTWTElSDvGpkhOzawdgVRB3dM7gvJcTL3ESGKRWz
n0YOmZHPZ7Nv3WfLnN2f5dbmOAb7D2ebnHsrr+WN8vU0ERDBJ4Lj7vFzLvHopM8Y7lgpJheSLfAi
HbzMy/XLMNBlwilI/hSG3R6dxt1TpEL0KhK9k6V5eVxQg/s5Vdu+z5EFBPm7qVy0J2Uau4O516SW
dLil3gCKeYoCL7golAZ7MVRWZJrysi0lJsblmteaP/qaVYaTWI5ppYs9fvHqEui/kCmGo+Gg59Dy
gzDUsxhcNjp+12nMNRRydoMVbSKT2DdemVxWLaxn7r4W8/qbHLwf5ewbyVLj6RKp2Lst9L5q7es2
BGAOyaFWDKIdjPNVEoTturEe7QbNoenbD+vmPVq5o/bNhmjXnVv/05nJLJ7d1dv5fn/mHlXPyOhv
CI67EW3a3pCLRyZJeWnBKBN0aENU6RQ6ZJWzHkcY7KODNzWxpuyx1qadktMKKjvv6CMlSSCv+omU
4mw+YbPaU8r6SCzrviqm9jDaKjvrVu99wXnlbxDiGSKrwWVuDGrKOD3zNveI3k/m1UOlRrp1VAii
3UOySB5qzatIhluMK3O8RWgW8BobY7vXttX6lZK7+6MpmKX0jGZt2MY01gK92qXb/KOemi0RgRAn
Z6tPnV5yhxJP/CAG5Z1wuzzrsPMHveu9dxx9KAAGIABBYEjSTp7cpc16sntkvWmtoTeuTNykSFUS
Tx8RvsxplnGuyZufm9CfEK3Yz8piu5t9wIOU1Z8iXfeZ9JrskeTilFWM3J/N9GoqJMiMby1EvGuV
/ijN4YyustitTek5YdfOMGSuDSywrtJ9zwjyvWANH86W33D4Ei2+9CIoLo0aih3qyv3MVxPpBGaQ
HWVBE7gq7oiqiatcI3g6p/N8s1rjjqgJlnqiYaEzNSTIQYVsUtnFiNLSgv+k4uFkrETWhg2xMD+9
IJMPoKLWnXslndkv09C20AXba9nv5FKeOXAW6EAX7TndyvYa89M6n563PASFDH7axHrnHC6JEihv
51yQ1l4w+E6x6tUR2/uJRIqFgbyWxyXQ9UgfeueVkGLjMnkkdndISy+5JlQTYTcYw8XKmp2xamqP
wKgiIimTz21Z38wtor+FPGSIf9pitolpYNvS6nFQbntyGzeGWPZfBwFsAfPRuHeWNbmHRl9R7Tkc
CWhxbs95XrzKfpG/R8X4YNL2nORbipI/l/ONRUIG0d3FeGkK90u5rJVTpx89CemmW/tNgGHXHApD
cc0LJNFQnLDemKe65XYdiQ2lE73t6S30EGvDpU2AtU+5My0j2X7Ct5Z7m+I5azxq6B1Ljp+6NbqP
hZyyoEjQgeX2uud8NqxjbGQD+c062v6sCUfTw6gaIigZoa/SwOmpHm5wFZfhlhaMz8lcm7kBhUdT
yqcfpHgkwlWrHVT7C4SAS7Y+DJq/07Eyod1sx46IcUi6TO/WLxJHsuDeHvsXokzHKSGo3CFcu9x4
lX+ZdV2ZfgKvPaiHQBjMonWNhmrlnFR0k/eWLaVJSAs11ohuDovwRlceg1oNPgNSMbRFsxOuY1vL
ftscY0qJD7Ea3wl7Za0TkH0/ZkV9wuw/WiUl2Nuko/LilLhY2i7Hyu5fSnPu3V1n1N1HNoo0THvb
3Fm5rgjZgm8j4KQ04n5OHWQy2RgJ5DFBY36x6cooqMsBO3E5oR0PSJa2C23deeSnEbbYNEzR3e9O
TGJ3zTeIRq9/IZE82XzYGjJc7galEaesa0mppeiRe5sD7FbaMYW0GwtMyYLBd/i++MaQ9Au3Zl+g
+NMdSq6h/mqsF8ZEcr+y5utpTH9rnLE58SgOuyyvvIcCa/dl3kbOjKouDx0pnRHlnH4IBQUtNzta
HwfSPQ+bXcjD1us8T4RFUMrCTiJd+VCo0eJyxkW8+pQZbFEqh8wKx8V2sUijzAwXvKp3QbtW74aW
lpFM0TfDI3V9MvTkcpPjVRRtrJsG92s24nqNNRBLdKWZDSKx9jnn383xtCUEcGSWIAgO428eIP/E
ZkvqwOpZr3lhpGWcOVV+MvlqY9jfDPaZbJPMm+sXvSuJps+H5aaHkonrbb1Fu1odyeb57hv3mteO
VnSYdnZDcL1OXQA0UX+0qEFM4LDyKN26DanFnB6IXc9ITh3ki5brMJE1swb587foyFaGi7n7bWhr
VoXjbI43g5yMG03THovCsvaaETjxyDK0m+v8MvuNthsMK8aP3p7qvK73KGc0ygaH2osJkQHK0rrZ
e9SdGaEEzuMo08f1qYd2+qlpGbomwp2O44T7nfoCY08RrTqNhfkqrEAcDYXEuBjWF7fZLqszkuqN
3QmJY9k/WPPINq826wbR1W/ZKqz8MuuO0rP7pBr98Wjb66FsjeUBSS2COh71u5xglmNBrdReuGKV
iYZBeDl4lqVd1KhSvOYAGffp7ElkFdwVr0A0aUIvXn/QGqxlOX7cWCs9P8KAlz4zK5ZHl0Djawp8
d99P5iMU3JSgim8eusD0GHjS5VSnmqHtrK5wYseFZNcyt4F5w5rkkf8Q+phLuJ+1KctAOHPvgmNX
IK2ftvRkCpvuBRtHUoI9ztsT7lTc4HSlDCsrnSdh1psirKLk+iaCERiUZ6J9hukdG6v4sSEX2EPJ
dRluDqC7xJmrS6d5zn2jmIcHJJNPNHoM4bxqAVL9vNoBaxjkJILIxY0uyr2dE2YPX2zsGrNPxDUq
JpDyE2/bSumhjipVdRwOtIaU9yWdI4Mj4q+SI8a5VBnSOt3J91LnCGIbOi5kmdY7LdhY/InMeOXE
7lR+mDeZ45aE77Oex/g8Rv1AvaI7vBWE7/LEpCJJPTHerhyxbwLe/zPYxpLgFtE/pAsoSXvD8oP4
kQASXknOSH2d7bJlYS/M8z5B07IQPdQfkU0Op9RplzQK3Ez7sSLd4dP1umSs8TV422bvRyS5JyNt
EPGipnlBzLedyGU2fuGy+p2NDMmgxa0Td2kzPYnMeVz1DD5vo7OM0Ex1SbvNOs6Soo/SZZRo5xRY
jzqQwrbqpCztNwgHCgm23g2Rq9loyXXFHMcO7Bept++7ybyh/mg7pItPhWYryXnY2u441KhLG89R
d0tmuaFF3sIeoC74sZL+dOsNzrda0vbeKux6D0PJGMKs/QU1P+1qSxtuET0ucamPW+Ihlg4dqWcH
ExbmYU7lG0jU3qy1WAVMdY6fneycjEVdTTPtNgPQw9A+OiP1Ako5mpEYDgNMSPDXsOPYk3LwETze
8J79IyIq8il6ryVspc8PIw2GXKx8b8xhOQaNn9+AkfpxTbf6cXUqcY9nhvKGnqgeUgi8aqc1KsS5
SLKXkzMFzpWHNNtXg/WJB1zbE1SbEanRWR3mg6AbfwFFbV8VgR4nPwBU8Ru2BfThIhrzUSUpCtS7
stOmo1Zr1a0OfNWwwcv8GRig3ZkwDdGWo0+lK+GmMZrmDM7YhYSAHxAU+reURVwG14DUnvODR57T
EQ3nQhBVkR9aEs1efeaNMsG/VueR2AyBztB1vYc17XFUrDXLabdOxX7pqaxgHe0X8yrVRvZVDqRG
9d4ub/l0EB7crkpXh0r1+6Ft4SBs52HRZ+7o3Nl6KwKCGi/kqInP3mzzLaxcI3ciqzXHipDUoNzx
4/oHCMI4fawYBOo9Q4g4gPGjj9Pxf0QagRXRyrRunHUQ4ZNLnGN2dLzMMN/I/Yo3MmuBP0X2i8Fi
/amcgD1Lv7JMgYPcPpVuUqvldSqRY8jlBhBkjKAdXZoZSnFDanmdUBA/hs3oMAivVgckudS1fpd3
jME7D81f75Dqvq/M3ohGDTcedtlPM6N1Jg2k972iDmIvpqEGULO97fXMfCY41z55+B92qrQK7Aho
bR/S0d8QGBcG2VfmEi7T1DHCMQtEBO0Mx8rnwXQEAgjLKtenVpiC22YzHjpnkRDwGhtwQQvQvplI
g8KKJ8tHG6leHSNe59QqS3lAIzUjBZuhtBYDlLRGpXe/aHX3SryWFpqgyUvY9ANDusqtpBmnLJEG
LikgZiRGi6Z2NTMc9b9Wei5WjmBjk3evKZ6DC4RScFpr03xEzuM8XhGjB/Ad52SWY39andq9Ssxc
dfAKK9jXeLAfJna1547rJvKaUN0D46pAvQr9UWNPfaRN6YPI2+rd9U2cavM4+TUesOvH0gyr8bER
Ofof7J3JbuRYlm3/JcfFwGVPDmpipPVq3UxylyaEvGPf9/fra9EjUeUy+ZMQNXtABRBIBCLDaewu
zz1n77XpFccFnxV+EZsVhF3P3dDIzyo4jpU6VCq6YEI5vs1WzOxtcByeD7anDiGsdN9afccem3Sf
sIyNQ0++5ZWKKPCQqMZwlSZ68DmYMoLq9UL4eJHRdVpJOpw78my2WHQSb0k72vEsul6YjxHLtJKi
x5xtifBmneMfCV/MuLwuS8dTlLmZ1kWMOBI6rEWPCQU53lXeet2oOvqdZS+3sUKK0WfRiQkTLd3A
wCNtMPrZA/ZLM+CECb03RzjdkShQY9jkepXOq1pqinrEADCsEkwSRxJM8Jwu8zSrOPIgIiuGRVmd
0EPKXeb2AZ0gkzyvRreTjbVgdmZoLc96pVlMF2m4peyzau22TsVXRm/2gKuk1DcuUmOokz3lv1i0
iSxrjf5UkzzyOCoNgwFmL9qqVRKVVBVhD4eQmqYLSkWsu2rqfjjAkcWnlI4jeSS5PDeptuDul966
Zrn+aIitW9anQWDYXIBf7RzdJMOyn3I/VT1jyyDBeiqLM6z0Z7d5ka5eXXdjvXOioDfx8HWJ32Gs
YG306Gxjx4kCLACIkNExflrmvFuHfiidveQw2oG1CrPgak6YPluhyZ63P3LCK5OYXhRH0X2j1TNe
xrncWHKEvV22nmMt05yStKWkuDOVghlGgHqNhLSwKjf9RH761E/6bui1T9PE/KtusCopACkiwDQr
q02ectctQCryqYhNfWVKpo/0Knbok8iEiI7KUMGtdDP+PX+7FW1uRsl7rdFXhqJu44jYo1Gp2Zzj
U1vraWSfbHaB6ySabgVYHoSqhQdZY/CHFBXfWN3EICGGwJZ8bNqfblHcSXYSkOSi5F5hUtwM/R6N
9jVUIQdTMkwMJ4K0MkHTmoV9F47OkWimwQ+06kkVGUpu5xbxER1KuLYZUjMntH9ixEA0bzjGJzTs
4X0+i+sqn75lIYrEipWUJom1QtC6zatermuyN30nLqJDxqdpLemSrYKCHW+nWvExNg3VY+ceUrtH
ts9IOLoO3aie2FIxwsDRTEYMvpqctl8o+yu61URZdKH+TZq03lPlOi2S+1yn+wJclCvCPHoVU9B7
YSigppeYyPK8/cz12aEyO6qN/ll3oyryDKO2jw1LyJaKL+CbwvQpmab4mvSx8TMvgovNpoizVTvw
hEqYBj4mfsSxLgAuD23fxKuYOSGv8qzfsn9VG9rOM1Mf2rSutqo0W8coT4T8jUFhQ88XUkGFUwg1
RYH/Qe2DFwXf63rpT6wYcT/3Rq//XNYvr8dfSUoCTaJDWiku+ylJHXYXJVHTXQcMxiYaiwQP7Rtj
ZGOH+tAybu1shnoJwzg6GalwwZgHvZXHDBxYvA4tPtnwihlRnEMbHcTPnvV09R9dLqbY6ft4F1UU
Uk+aVgybwKy76sv7SpQLUi76F9Rr9BRNOp/M3sRl1HiS1m5TIinbwQmN7jMj6z6Nas3mSbCdmPzJ
KYS9UtWBKx73PT3oGgVA5+WdGzwVfandolUwFA/9fgZ00zDN8VPBZLz1EGCIbtUBM8zWhBNMyXqA
9qCyny9i/P3RVF/pEOeeitmgr9TrA+qQMGjUdcXd1/7Wzf0j2dr/U272/3XMEPKp3+74Inz7t6Bt
kej9578eMauRGvK7lO3Xf/G3Kk21xV+LCmmJ0XRsVbj8Wf/OF7Ksv3jH2euYFlJPqHD/rUpTVP0v
Zrz2QghSTZP3hf/q37I0ReMPNEkhpVGjk0JEuvs/0aVdwM5xJTsEXiNitQExOTxxi4bst8yDZKSt
ho23OQ3mZH0mF2T2amUZZs5RseucrqLw0PFltam2j5s+OWIk0l7sfKE3xFgfFKWtr83Elreh4bJm
4Sa+FRSKW2Tt5Vrix/3629X9g6htAcX8j5zs7x+MHFSlR8hfbMhf/2Dkr3EFI7Y9BXMgfYIG5Xoo
K4GMqnU3ahYlH8jXNP1PB+TSkO+jGfwP9+LVFcJN60jq99MQu+IR38wt/Yx5hclhXPeT8znNDETh
Bb0r144XNgtLZWEMbBc722HWg/kXTABzVxZbav3+aoDau266jKTYmV5vCUl9Y8wGcYwIB/eQEObd
+5fstQJvuWSw21G0qq5GoAhIxtdnIBG5sFbn3SkxUfqAM4WNi8fZc5HPrufMPomkoR/b9h/BdZYk
59f3StOIUxFsWFXNBk3++sDKlAy5LKbuVAZzf5gVLd5qKI+Ped/1B7czaF3YSr8v8V7sqllRKGId
vCwOKqn3r8AFfujXJeD4GvwvTdiLGvL1L8lUZsZBVvcnNv/tLslK/QoC63AV93W3m9n43CFIVzdd
K5q9bSbMzduUCUAZ9R/9kj/cDMdAoQrTwFzywy7Tr8liodsGTzZdEgDnIJuhBPfjQ80TtLXRXp/J
E6VVSOVLO6aobnib0PZTLzD1q4N9LwbnfkzH7LNmGNp1xnj8kfFtdiNCV99+cNnevmw6yxNPDaJx
vmCXN1DHzZxBN9ZOTj3G13ZUV2BTcgRmBfOBCCSZxzDX2pJ9XJySymoOFggnHE+yUDcwuSbaZpbc
8K/jbQFw51YhkumDC/paIr7cWd0FpGeyIiLSBRL/+s4qbMPhuiX6idmODpKCvFZsV7qXuIyy/vnl
ILScV4jsd7EkBb0+FpkHkSsmQzsNNSo8uhWL28EqozH2uzyL8XkoSn4eig4cmxoK8Ukz8f9s4n5O
sjVkAVynkRprLd1AtZ82iJhM66jErrrItvTv7//a1+rf5cIsv9Dk66IRaISf4PWPxedjSoC/+inL
JSKbAWtAZAzVVizul3pItCNBjvM+VpzCz7GJfHBffqVhv3r50YiZNM0RwOqIry+5WoDfq57unHvS
1cF8ymZrCg5DjruNoZ8hTl0QznTpC9gpKz47CDNqNLJoUBPqHYJAWvMZuMUMvhf87J7WCb3WSZmC
B93I7G+uYIptTy2hvbnKTt1CU8iUHgBp4S1ogG9xYxn9qoejjqMid/prDs/cb3bHpN03oYXE1QXT
gvVMpriE8mkYpd/1GqoYDO85FXQwGeeBmhetckhdCIepT7/Xpep+t0n5ZQIz52HqOU7annF98Cqg
o5E/UgQe5SocIVf6oFAc/FlGl4rtnIwSt3hVZcPG7SpXW3djDml5QKLiOQPBcF6m5XnsyUy3p7VK
ks8yekDe5889NPtNKJvkKGzQGivc5uigcvTs6TW207TxeticqU8vLzf9oq3OANtpt7h9mMLnaXQM
aA2+++3QNcnk16lM8OOYY7IfBfCmTa3l0S1IFKfzRm1Ex8nQgZTz9x/HC/4izyP5fIsMX0f9viwq
FwtfWBjtmMD9OFH1umtFhoKhPjiTQamM55Im1Z1oOGcJOOGkaXr0ncRd44OH8s165qoorFRDN9EE
sHJcvBNqWeK6Ljv7pOSYdzVJu6VQbBAWxAbsclsbPzjpN4sTx6PowyJN6Y/F4GJxsiEuzp0WOScF
yuuOCQtpxmWIIMFlR/z+9f3DqSHz11mo7UX0bl4cijU2UcxRuqemhIyBFCIkfQWvz8S+me6/m23e
P94fTo3PGIUjdRFl4yVOky50H9Lkdk+pNENawCRvJyL9UYjsn+UX/npwqHbxgXIpARZe5mDWRoSL
DVLoaazUcr90Vf2wUoCi8EHwScyeju+f2Z+e1F++CU1Q8FnU6K9XzrxKhY0fEXZvppW7tG10cvGy
9KQ6vKVQEeQmpje2wnPOLj+rjZ2LU/aDJ2cp/1/XTpT+4Kj4sLkGc6lL20SA0LZtSsU8zfEyZqoV
9pj7tK4FXSd8WIGPphaNLhoO2RK9m7l0B3gIQRYXtv4gu4W1ZVcZmr4Prs6boo6+iuCbC1XB1Ezt
khSr019OkzpwT6jM6Qy5wb4itWOvIow6IYmzjyXcUshlweALheHMUM7jzWBF1gcP4NvCnHrOtbg8
JrB9FVDn69vE6ldbZeykZwZwyrcgbOMvZuliq4307jt+ZzoB6tzFgj5zNr1oJcucJ3pYH77tuIr6
xW3d9BEBN+0P3QwfEyWuZ5qahBFfp20lHnA595YfR7adeGzVAmzAc85lrjJDD5HswFX7x+8wz7gu
cO2gBQBKubzjv23GeoTAE37OgKBlTI6VhSpm6VZssPT2cOIZ275/L5c/7/UnmtdKZXegCfoUqn5R
z/Q4KkQureCEy3aXlW3gx2n6iYzz26Zz+g8enD/cL113sRSwJdBI2ru0I2nq2GpR6wBRdYzshAMh
vtWCMPLomlXMa+dwH9WtsnKEBsSo6UYfGvu403vtW8vKfB12CN/iORiQNprZzk0sOAmRiysjD0KT
hO+5dfY2eQfrrKrlkVZ4/UWXvCj//JrxuPHcG4uZSVwuDpQOYEjjkDIvLFaxFTwPifzeDtrXzBDr
94/1do3lioGGXgCtNAKE/vp5SBgQ1WNrknsxhp1X5PpzNNLBs0396f0Dvd0fscASLmvzKOgczLn4
eox92+Wz6YbnMqq7Z2xQ8gWBOenmWERHZHK1maBEToI2ZqM9DJJs7c56HtUcyESuKl31ARr7D2sw
P4giYSkU2EReYnCNolPjvCrCc2aR5GsjQ7gj9IMYvMZOdpAFccDUIrvqDaQqiH2cW7Yl1QesYePt
62HoqruYQald2K29vvxjlCQOsvzo7IbZuK8ySKFmDCvr/Wv/h6OYFmmTGl0i9i9LAvXvLz3Y1NZK
6yk+S1TVfkQBhvQi/V88tiY7FzZy7ORYNC8epbwpl8zyODmDFK1XhdKezFnfd2U9+Go//3j/lLRl
Y/96YWHvifWQrtcSj2Uu5/zbQjYXlqaAMUvOfLH9AqF7eDVOSNQ8K8aUv22izrwxsgGmUJAFeXIv
NfI9vaZS57uxHhsSc9xufsi0yr1DJF5+1YrK2FuIb+16qxMsp1MsF0rsmZ3dfNAsee3UXKoNOhZL
Ow4msGORlvf6p1tMCF2pjsm5FS3BR3Rla7t9KDPjKMzsmwZH84NF/+1LvhwQDg1HtnBrXnzGCClJ
ZYTu6zw6jJzqiWlrkCHJq4LB/WDt+tOh6DkyvACfumzrX59bVpg4KHo1PY/V7K6iybGAz9Gin9Ws
+uCp/tOhoOcj7mX5slhZXh+q0RILLgUfZ+rfBNhvGW4R3yr7SFOHDy6g/bYiMUyOQUcQFYqtX3bY
GUkkqY7D4ZwadX/voGf+EkrH/opfUX0CN6d/14dewQMVlSo8vtT+EjUK3skcnQrqhz5WHghwpF5O
GqTesFlKJAnSIJ1MSbDXQQJr4EHPJmpgBsvdVVCljfR5JHW5Htu4vStSszR4jwi+WxUYhZ4sSERf
myYAyzaSUAmGqelkyMDVgfimCHXERVPb+yQiGOkqtIbpisiaLGUMbo3s7ObG0tFPSqb3EyFTS0iu
ZhG+OmnzUYQO+UZ8PJ37ZpwEEHgtKLpNkxC0g2u/qp+U3KjslRZE0bOoJh0eB8PHbF3bWgn/hwCw
nypmYz5bdb9J8P0i5S5dC65JX2G8ACtU3jTgPlKsrY1LaQ+0Dj6FlSLEixO3vdLrDqzR3E0TkjME
kwg5cSTY83zMOoi87y8l+rIwXSwlNs8svVdHpW4QFw1qTc8QJTPWPRN2EcUId8nB88pkSJAOmCZk
UFXIRLAbd6xh1UxO+hU/76xi2Gqa+3JogGAQTGV/ltTsnY85XWw0pyaTj9Ai+LxURftiDqtHQCum
J4wixvCE+9CDpdXdDPXYZ2vQyMN9bCXut3acaOVq+TgyAjXs9Ad+sxhVZZ7hMRyjTp3glnQJ0qcO
PsD7V0L7w8rEdpJrgQSFFqZYXrnfFtWEcRZml6I5G6nmfjMxnsEQavskXxQASFfKHAnYSkYQwVaz
qCqxtZQRNoVOk9/1DFTrmzx33M4jzqtRV7jKgm+ozXXHLxsGaatYF0/dlOmJ59RGcc0pVfgmKmp4
dLCAnZexPz1sdI0qY9rcLG46bsAKLIVl7d8/17enai7me+z8GqKHN1kNVY9aEvFIdcYgrWxUtwgO
kYoNSNGrNdom+2inuHfeP+bbFYvW+BJpSWnK0S83XBpxM7BD2/Ks0rX26wo4uZYTjSVQSp3eP9Tb
Tz67uqWLSACgw/EunulmUIVeqkl9xvwarS0VqZM7gcB8/yhvOs0c4le7Ul0uIsd5/bzQQDZJ06vr
82Skkd8K5xYQW70OYYXgtpw/FTWbDHNIp/X7x/3D1pW5FBsLbtzS575cj4l5rOLctttzS9nxImwp
rm0moNezDaKvlIp6h4EsW1ssfmgEUueGXqn7I4kiexc3oDL/Fz+HV0Znv/rrml9ch24A2TkiyzlP
KLcxDudnrWnyJQBn/DpXEc+4cOZ7p1SLTWPa+naS83CfY21BvxkXHxS2f7j1JoMk8ol1k53Mr5jv
315iUIhNYUyiPY/oTTHOjhFyeYLk3j/nP6wViNjxtqo8yA49oYvJSx06qG/jYTzHcaJei3CYv3Vp
SdHsZui3k9Ka8Qah4AXba7SHnN86r8lOjIhjFn0foZjK+BBZYsnYwqXXOPs6DDswwUEsv/VZ2/aI
YRV99KywhsIkUS+j1VFmUgwC/sHXoqFCW5E35jcCOFVP6xTiouTcJOUHNc2v+uj3DwRNCB41LiZh
Kkt+w/IB+e2K9qhAjDCep7PLhG2rDS1fzRRg376O5Kajj7Mt9LbF4Wk/yGJIHvICRVmpCTj1TMU2
KHFnWhZ1eUCAOWzKqFUPYxgA3xvF9MGG4teY6fK30shSaZfh10Sc8Pq3ujPSj64yp3Mo7Pkxq1Ht
zNkvp2iaueumTRQf3dMOYH3qqTwrnxQ5KfvWqcpDbYfuLa7E7imBIfdBI+By7Vuu4fJu8MpqOuzc
ixq0GkAcmlYxYzlH3gXWcTj2oKgQ02DVfv/R/NOheB7JvbF+1aEXtwvYFqKETpvPxGzCs8Un4MGM
y7e9Hn2UXX75FVnOirmHTjQaSyDP8OurjbxMCXDCzefly7jgwtrzPAYONvh6uC6y1LlWLYqa98/v
sqeyHJREH0FHiGgj97JbqS4WXMseOGhNHECoTQvmbFLW+FtmX+Al+OB4b1ZbDshTb7Nr1xjzEgT9
+iwNVcu6tu/EOQeCtdEpTmDkhXF0hUHHwN0T1FuxDBPkZNIPGdSHocHUXOm5ez0WYfPBI/6Ha86t
pcNPW4nLvmgnXr2NlYv3mzbumXYlQGxAFJ9Keg6rcczJPW80hN/TOH90DS4/dcs1cA1uNYIA/rp8
r0je1VOtcuTZDBTlKF0ThbpB6Cso827b4uJf641SYkgssg0sE3FuGb359JKqYz+SJMy442g2hriH
itDtFVHJKyr9EmO3Yn6wNP/h+WcwxhQCvYVJv+Xi2y9T5iCpXaILjOL8MSl7bamu3E0ztNUHr9of
rgolALWzzqNBO/niySjViQXYyNSzYfdyz5Ri3mdzqG1IWsTmOA+CPUY5kWaYdh/Ub8tdfr3O8bpp
YHfQhDL6uzxJpCSC3rMrz9Ywi0MHL+KOyMSX99+0t6dn6RbrlkN/hoHSrxbSbws/8uScLW4mzgXM
G3/gHz8XAnSmC+Vto7fVdGjqfLjJw274oMLRl5t0cX6/9upLtajDJrtYxDCx10Ee69q5krByO0cx
PhHuaBX0I3sN4Z0Rp40vpRQvRRtSOXdlP41+5+LkBhma21A2aC16MDx1lxczqh5QKpq7idE/Caqh
5E8yQIHqEBnwMxaz/DkBVUfiqTjy5GBRPI2l8mTi87xzGpQLGx4DMEAGaW0/DWmWRxctiTx0sR1O
m6BN4+c+VIAIxGgbPIMR4yOUXwyJMRvE28y1yVHQkazUHzzrv5olr64T4jch0J/QcGBMZFyUXg7A
YCZxVvqQtKI+poUGAzUxy+nKhqYOgMbN0N/Co8ffV2APvifEJsHNHeQZmOq4nXtvkjlEGqNGtIzN
VCk6bzDqF2wGiyd40hyiQrJYARxLIktSDJOLLXTEE6x0HbKJeQJ5gg6yxkhPol64cbXOPMwuYeYr
jNS/gPZDu2OSAk2VRKbk6f1H9Ndq//oCMB4D5WfrNu03glNeL4elgh8BMlD9ALUwOlZV3u9UUMGx
l4T4m1mBSoAXedTXN2xrkl04EuyDK9AiIcCoFaUG1GWoEeroiCRwXWbDjuR2d50NOLhXjslLD8PS
na+d2mHUbJNvXvmOMkZfDeZSxN00abIZJL0TLyjs5jYd8bj5wMCMbqMK1fhgs/7mteBV1BjxosXg
w8f7//psmV9UQxo65QO5Ddj7+LroyFnD6BDErrHlKSnXuenAKgkjA2lpntYfrDtv+tjQ3MgKsTlx
hz0curbXvwB+C04wJx4eXDMddyTH12u8temuE53py9Ds9+Cv2i0ROHyMiT6GgWgl9xEw5e37d15d
loBXd570yr8HVEgwFvnV618yIC/Vi6KcHogG7p5slRQfDxuqSf5LimcM5IDJ/GjSKu2LFJKNUWin
2Pog1WL5mbMObe+Avz+ds79v0v8pNf+FLvK3m/RWqRn/6IqX/Hel5q//4t9KTeH+ZVC6IdFkvVr6
1v+t1BTaX0gGeJvYXKDY0vikFyUxXf/5L03/i5EWwjqaFYJS0+Yu/1uo6fy1CKeYTPLq01on/e6f
6DR5d5aX538eKBtfGh1TaisohiY4msueut3nURskTrWrsiicKk/Fqy8fykpPqut2mM3xtp9A0T2O
VTvpxFLPRWastC6NiEJgw5nR8rG60Fa3Oipw9wgrofleOYbM7wcZ4VoNmD7Oz3YQV8qN64y17UdB
k1BJuVrYFagWIdCqKwRr5VdBH7Bf1zMiNX+u8aL5hSkq6GdVM+VrGpFBeHCcorpzgiG/de1WGbfY
dBuVCIFs+krmfXoyLbLBPBkPyvizj+nrrm13yLF7o65Z4kNMgXM2tIi0oGNdp1+IpbAHylaSkrcO
huq2XaegqpwDjAEXvVyGzJ8cC3XO27NA2VPtG1rTWOWsvH6sDezXu1KPpYUVZgiqK6u123QfRVaZ
b0FzQJAvidzeDyLhz7dHel8Hk8g8ic+4g5GTBAMgHdTqiMW3AZCj6StZLgDvRV7LeRfD/bc9qWSs
zYaZGspmKm2c7oM2OrhvdWfY2l0jyrWI6It7czGJzAvCtASyO/P2fxo0q1LXbTTan41Ci+SR6BNS
9GDozhAUVHbWnlnqQ+XnUROFXh91C1eAZkIE982BCl8EbYlhMhhdLvJQoe+uxiaKrrqEyANELoQ+
EVsSSFxWBDHL0EvINS0PuUVShYc5ZiSlybHJVa/A/E4r6EwmTrEMBYnnMOQzGMumfIJCtyu7zwrR
Az+ECTJgPyUtU8KCqidcyQpKyjbRZ7WtSGLW1O9lq4pkw6TeDXz0zrPEVFAayQaH5zjtJf+fgP1A
POce7ihwVMxUDQ0sZVjT9Ab3vASmzIuTS5MvU5QjTpZVakaP5dTEMLKonB7juUZm2wRd1myEFcj8
GM0mUT+DkZpPbTLOX1WU9Okeq0RrUBzkSfSMIivlaU3sLr/p1TaJV44M+nLTTFZ5itqoz647t5qK
70gL1fZHUoBG3mNJC+VGVUAnHQqqXuPgoJQ2vcg2cfNEkpJCYwuRbOPaULo15bbzzSR2A29SrU42
yPZxSNIbpRHG+GiMRuAczbyFvIR2SL4E+iCnTaXVkbqlcxfoRzIvOwhU84BILc6MWL2SMhznW5zC
Ap1Cg33tjsZNpIoNVXI7Kz4MrKG8H7IOGGTkIk70tdhoWz9JhSp3OknsmK4Ns7ElCGMAU66zKu0w
Ibo7KiPSjUsJduFKxzeO/9VCMLjYmCOKEKagBEWBCStjsqf5STCAY6dT81WXGlN+IHzAPaR12Trn
wGDvSXEVS1aClG45QS0TjVdfz5SIMX89Y5hfuG3lESigc0qTnuCdOa2JGsllVQKgmxpVOwFGMF4K
mQHHYmKJk1XvRG+eoDOK4nEGTXit2bFJoqBUqnE/xLJCfh3UeP0kAoptL4g7WGdBOI1eS3S5o2Pr
7s3mO1iHhMbWNIt6FVgjfE3AFChajabvVJ8RbB5csW0K5To2rDQ/4HRR8IZmUW0sMpHc9rKuhCBH
mlwoNkHJTAUH25AkWxQqM4Qx2uoRNvmscbeJLBXr3NdLs032BPNAm5h0ArtyoZ/lEDjQyo0yNw6a
nmejHzrVbG1MAUl9NZBsHX1pHFJAuBOayHa2FgGvhoWi/6gxcmO/k2V3DISoiAPOUcX7cRx07dbV
BVgmOx9RS1jkexlYeAgrYUqPLXkzZLMbHS2ywwhcM/scAb8q9ZfIqrlFRuPO2bqg58SERXOrZ31u
I6IRClm8uE0x0+tnP5HcEwlVDOsUSWO7Umu7e0BwERSL3PGs2sG16c4dEDbCVFdi7Ha9kxixx8ji
IR/TDEFB6K57komZXcQ3WTd86qNqz4A9PKRwZ6wRnHvXoGlKm3KNByDZNHWxlnH9qKK7uHKUACjC
Qo0frO8q1uxbzSwUOJtZcE14nvKlnuwUk3+ssBBDbCFvpNqZJB35VNpofHLXT9heyXVQFAyBLPzL
PxPi7nEuWM9zIb9A1t5Ry4MViaFZnhKgFCuUzvOBIKhsjbF9hdj2nhCJJ3AZwPuS7FoB2oSwT9G/
p4lh/aS3dz1jAQwzq78yECJdQbknnKKuB3K98muEpVCjpvgLziDoNjAdPQW53rawzZNdjw6IUntr
DDSiUydYpW77ubaGm9Du131LCpbNcE8xA2IV3EJbR2Woeb0T+nzI0wMJRduW4mAnwxgGT0FEkLJA
sBoSBqxwvNNim8Ql0V/p2jLBkl3xsyfeCcZcs1UTmywrtmjPZanEP/IaY5/CY+HJIkB3o30LR/U4
MAq9G/q6Vf2WtJBVk+Pahtq+V/IKkrgw17JbYkPQBoJzb3EvB3w16qj1MjM/qmU7+iagBzyJeuH1
eLP2EpzSMXSEUmFWnyowIC2gLG02ji15foDIxxZAR02bUC+42YLoUtTXfqOFB3ze9d60JIqgID/o
5ug31D4+C9RWn1rlerJlshvm1G8HjgYf8whQ3tnnvSI/1QkC2aEJWk+dy/WU9O2GKGQwM61xnHU5
PVag4Df0ceSK7Bi+cGHQAZPHsJVQcYEUGYgrMJv0Z2A28dphwWeiND4Zo11eMWExHwgxQBmnAoEa
UgsraWoXP6whX3Iyh6n6Aqe0+G4VE/txl4hf9LDaCf1wtx0EdkUDjtRnLnD8ta0kgTKSthVioE/m
CHcpy0dKBbs55sQWrXjR+SAraNu0HmDIhKufpld6KMLuONeZuQqHMN2LKup9oizVl2Aspc1vSDlZ
1IT6D8ALDD6ZfiDHrbOjNOCfmiViY2AQ5NQ4LQkPTrQp2d97umLHG8zYIFtl+wNclkWGJFwaliEX
WMzcMmQPIMn1oKcA8WAbNyc6TfG1wEIb93boVSD6sZOq9t6oWdHgF2vTfa3jRIbCMsGKi+R+Hiq4
o5k0inVSqwb3hLFjG8gXNH32czarn5UJKb10lha1PVXYuKF1wal4ZBSAmyT5yliKFI7AxrrYTLdt
JMpD37j7iQntCudq6Y+pcReb0W1DmKUf1k3pYmJ1HwSv5Q4wY7ueRI2sWg9dPn7WzyGzwkVUW99P
5GVDc6hvXQBKawf7xVo35iteZWyqmFud5qlg9rISGIW9nD99bVIbIAKfJg/5+s/KMQ+shQe+ziH0
zrL3WwN6pW0eZB2eBqkHu7AkxiIok21AqlhoDDdmbDXPo1SM71ipX0Yxy+0EEsvJ9J1rxdKn30hQ
62w+Vy2uBHrTQOqs+SXVJkNdGRnEWsUmtUAbVKZ/ECM9B4Qg60Wwl3PfbLqUe0xpTLZWmgKDZai4
anT9ukiX9B6nd/Gzg/vJxUtXK2elDJW93tcvfR46XzRUPEcjkXcpPcUrwn/v29miEKM6td3C2pFr
R1Ge2O0WYa/pVfQq1mpYOe21kUvzqu/t2wlR2SrVGO+vhNWb9yX8AAjTscE3qGp9265zXmmUMQUd
3LAUBNoXqCV8vJa3lZzQlWAa3fEVSP2uDnZqVW2wOZoeIoX5c65Db6qU3iOasDmH+Ge/C9Q1fopZ
+tiSBwmVmNN8CjoTZET7NGbtUcmVimsfTweiQvV1EAzTWhLP+yPXBif1XMT+OwVcB0hEQws/YxR6
4Hv6KW6AqnQyA5xKNTVR4tWzB7K2YLWmG+hWbVZ6Ojw+n4/kvmzzL6xPzmGmJ+SpcvpJSOpO7YGM
BuBET3Oo6GdINOreioFrrpxYW5w0wiEFsa0fyrom7NJKnFs9mdxrR4/clzjO3NsQltG9YlhKu0LD
6Yr1MCjKHXkkys0AtMEnDusOnlzDqka7G2TkFyPJnRWntrbg7KGNoN7T4DvsSJkEM9Y4R0q8r/D2
0VyBT9Z2YaLf9aO8rZXgnLrGo9tkpzB2g8/Y6sdx647N9I3lC5qqUm8sJC7HOTBIiGlYd66pYrBx
gNQoJ0V9TOOQ+obS+ey4VvCTtQCO9piJH3M1nIYg3oyzBgKH7FVewx7LzWbAul4n6vdi0HeW3j3b
ua0/MRqkq2IgydbMfriqiMhmQ8Tk+zY3iDEhHXdep/GER72u+udaAgaFQ+P6XM2I5Bwn/NbN+JIg
3Ia7Xo5IiY38WJPRGvN1NptnJESKL4zuFOVUfgVIb/gVxafZqu6JG9yxk4JINqLoN1vgMdjHV0U9
3iAbOxd1d6WHA7F/RAVKo2ofYtr0t6lqK34Z6ifilFiQ2sHTaj7TnJzYpm58pqdI1VGpDlAmkaxJ
OyOgtExRD25RHsXMc9pN0uOyl4pDqa3VW6uGBEjsMa/61H0lG4TOe8jQqQNYoVEPMyWOfjSDBZCp
LRjELmbpGdMMWNY4mL6RSmITzTZr7O8DgwdgjLOvaatWX9KpZVeG1wQm9vg17BPzmCCVhASF/HI7
BEBvMotATy8Y4LIjKklu+67jWzIEI+rYrrzuDFgRXds9TZRC29jWv4yywBNlDbBUbRT8BcFbc2tt
Mk19Jgev8msHp3MNm4qt/Yra9ykICg7vINlJ7tPYvotJbPWwiX8xM9yV5NOZJt3fJj9bHdxz9Bp0
gaf/Yu9MluNGti37LzXHfYCjccCsrAZAtAwy2IuUJjCSktB3jh5fXwuZt+qJlEyyvOM3kVmalAQD
AbgfP2fvtTnc0k1m2RjActAN9vOZbLFKz6aLxJhw93GSvmcKb3aU6y6xhn1URzsHTL99qkbOaxlS
RL/2lhMxbui4sskLqry8jmz9mDvG0c4bu9uUiIhmAaYodNzXoWyLe8aa/NoZ3WwWlJOhMQiQ2RPc
jy09208w17+3nG99ps0QsiL9wkGUx/KEmLhIjTKYWkhVeBmxevObpSPEkK1M5BD6Fe8zOPGqna+A
dBwn3Ww/F+0EARJYAFmGNzjuRJBY2cGCz3inteTQIbeg5gYanOy12B18F7R70HTx8j00W2PH13fh
qdQJMrJjgefOTgDciyMH83+yGMfi2Sq6fdGNLKmkV86OdqB5DLekxT3DTdzNXgkSYT0JNsYQx+g7
9ekKAkh8bhStBrs0DpEqg8oaPrfJoi5MQjRtEp+GiyZR1ab2nFpujMkJgSqlBQnK0UUfx2+JTvU2
ROxLclIEuq/emlNYQ12O2E8SaYTBYlQUEhOZQOSIj5usne3rrMOg6GkZvecuGV/ovrcnC11YYPFd
h76MAA8FtNeKXekMWDtR4venYmYnZqc/z3FLbrfl5hCelJftaW+lx4LU1GNpxS1dWXjxRA1Bh2Rq
HTDJzU5NL6o3YVWXqTNztCeCY1Mn4pSildiEtK0YPnFqShD1s7qY8yupTTk9r955TihVIYhJstAh
CF5Cb75Sqcq/OCw7+L7KcwTlbgeTXn/reW4PrEGfhihvvwlrDrdaofeBp5H9iXh4es6JX6vySR4B
z7WfbAe0uDUTOJUqeJcd+VLQMfV9gyhs78S6vBWEaPoO8JaN4WYFsc5jARuFP3IBv0+XEFZIM/jC
i/6c19H3Oq0+h2x9CXV4MT2UCj9bpls7pAp3MqnnC462rIjRK/ZVcTOVDF46kq5iuSaRFlt2kyQo
VPg9KQA3GF1NPneUL9eMaSpo4DK6RJQ4Y43MCMXrmOkdYOtbD3TyvA1hl5dWSnwovJU+0GzoXo2l
wC869aOCur6n4e9tDDOM7pVaACk0ZjbFQDpIK0IYqW3MUQPIo8dVKzfEoYaaX9giOo2dWIK8rqon
Uw3ipqLLwVBluSTqvFidwe2FDeJmi5FVbXMvr3bpFKrzZHfiPFsqhMLF/GW2Ita4rH2e1CwvIim/
9Xqe7vpmlV8OGfAfyZMYzre5Ozr3ISp17Eqw/xRUqqWL+IpTh+kvyXwke9CY9rBlr4GRErde0DIP
rv06iqzjmt52F7tjfidiGZKS2JuIdrO5JoXA1NJdPdewwJfcmboDoKKJLz85WHXa2ezrdB/ZO0V1
LN2kvZqyuGyDCGPRzorcDWThOd2lUegSRVs1h0iCw57gE0NWzPRAuunT7Ixv3aIxZbWYnPj0dbyv
PTEA9tYpsvRsi+VLnGl3ZTZbz0VWAbGvokfcj9oW6ktyE3UhpyXhEnkOHb5bBou82C9dpOqgV4hO
ReY0vuklewK/j9aoKLp5NXyts8etoPgMMckDHiQvxlkNm99NCohrLcv6MzWtdaOR0v7g1sW3BDwk
rTE52YRehsWxwZp7rkbDLgMttzjRLM7RbUV/V3VjHYwAJmn5kF5Xe/b3rsoPaYt2spzKV2ew7rwq
zc9dl50rFU9HDmnR1s1sFjlSnb9F1rgc/lLrjp5+SrRVROeYuxxdG0VuecTcEjRVGW2TsksfyDkn
DxWqfmxtBikBBZCySqzdlNxIByCKbza6djDbubR9u7H6r9JpQ+K+FosZcEXbwBE8ksc1EPt2cCf9
Gz1DrBh5YngTMliNiMBlroobLbSIjUn6UnxPSJH5zGaRmxtLNCBb3GI42iUcAzZpSKEEQwNcNxKi
dxp7a5sdKN01HxE4HDrBGaAvr5WZR9VBVQZLCcnO7JZZy1EkEDZHCJPAMOTPqTEFhd3XLlvnWN9O
lqpOBNpV9wjNaInrZIa2RCBqW0W+ueBrL6hMw1RgUTPwZluVGuDGgxj0MzkX9tZg7vlQiBTzduzM
gMirBAWbPxD5N8Ll7LCTk6Ie3Qxd+6l28+aUmNqbW0w442cr09BYazzSVFTaDTQUgvMIGjTvoyLS
PzVm0n9DLJcM6KJbxRsSD/CJK0zSz6LWS7B5OaGaoUUkDtW7wVPKopc+ZBUG7YwDBOWHvtziakoW
ODgxJVLU8DCR8xk+O/p81gQDTRgz9Q4xQL9hrsKeBNnBBRXklYxqWWO3JR034jvHNh82WKH0Y1OB
AMBs2J5LcG1lqNfPgyBoHAyRTgeMEXlWbujd5y4wtvQuC3t6WUMz7Mo4PVkw+b5w3PAOVaMXZzuM
zy67x9YbanFSFU+ijtClaNyrLk9OGoxAnkRkj1pzB/2y3fKGwywvLetxmcuZP4ruoMmJKT1wV2hy
7a6mmxw5vfY11aun1G69LTCoTzP189taKsGBYrJQ66dmghkuRQt1hvGv4Wfk0wAPXuCqz5MVE5De
5geM0RnGE70+iAlylaBLgz+ReNrGBMOZmSKygOU53CXPY0irUVe4kes9JZ73WU3RBYLc5rDmb/BG
OPkmzgVpgD0dQZLZAZv2JR0Ih2M2OEJgOrsCftpOGtl5KdptmiUXojSHDZCPOGi7bvCtjvozZXLu
hMw/wvq+JaFl7VqWO1JK1AHs83086c8W0ZHbwaC4L5hl8UZZyS0QtIcG2/Ud2qvkcywT2hjOkm9Z
/jA+1lnIXS7D6EbTCdjy9R7JdtgtErje4pHf0RBAA+4rXbQ7a7DHyzEf46Opxu7WUtnEeSB3Bp4v
gBhseBnYcBBSsliyI3qrbKtsoD+Er8yuL1UvD41bt+EeVTzd5Lkax6+Z7qCTh4RKFAYQzYEWAETG
kkZNKTIfxqEpsddM7YDX0Xa/iDlsn7S0a4s95hz3yhq6dZAUkUqjQU6T/qjbmLT7hotI5e2YdCHR
IFdKzzivsw0g9BEbO15GjvSiPIVWXtL7cwSfwabFWwIFZlkOnK6Mhp2dMU0j2rDc167sCK1wjS89
6SPCnxiPfYohUTzXxMldiYGtdKPTfj20XU9boyuJLIC8mzy2ERbUIG0n/cVux7deS0mJ9hQbHG01
jaNg0RbdK+xCdh5nNK0F9gTTisCkqLt2U1fi2iVsaTvXbhJA7Yspus20zfxhVMZNnrVhfBTdkgZt
QmWeuNWRO9feKn2cnlLsYhF1bZtA8K/FLlVEtlOTG/PJEcjUfVOzy1doev0NvyWe7yViqUfcopvB
IjK8qgwNS9+wFjOgDbjphTOe5pYmJyzA2ET04XkgrlKBEyxZcPmbKl0ODj8r83t0YmvO+CvnuIve
ydYYqxbqI1neZk/6p06zz6rkmhOFGAaQEAFiXSwO8KCr69G2APjndJKCeBrJjxnmQXsOjTC7mjvy
rKZUyisvm5odJaH41rMdn3g8gsyMjUvCoV13Rd6dO9VDr9TH/kFqQAlRAYJHMDK6gwlprXS220ca
ykXOvir0EwtwsOgwRO3OCZ/6fmGkuXSyww7fhF9JBwcz3KlcW1/nUVW+7HR+Xr94s3bSeoPMAOpI
91UHnxleIAYLtWKbUuzUW63MhzaAhpUtF8M0DjcopxhXecSy+jp2322SjdUtRkftNc7UMXIL7jK9
L9+OB/suCkv7KnaSo1En8raVmHrzEX4WjmBeF9EaOSEalc3vMsFCIs2G3HIixAI12/PX0jPWLFuI
rJcp0/d9txRYdGJyxR7zssheO4vZz8aCoAnJy37MaRVxn6p7nbyYi75b9iHSeEg3mBzgOxoaw6vB
bO9cmCrUqTG8OTMju0m0L+SiPxFYoe9ma9DpjtUqv0p5x7fxzPTTkyiqJcXBlgP0M358j1gBczhm
K44kXvOBDQRykB6HhcF1o3JQQ6X7mNXjXVbOAvauwutS6pdpqm9scu22TmsfXQMNwDDdZFqb0GKN
3BtsMk+uTAmPZy4dtKX1VWdE5xftLL+NlfgMcqNjQ1Iv3jw+FHrzvAqctjHZagGR2HR8tcIAAQzJ
ig2tsfbQwnW/7nlXdLaqbc7xd1vnNsFmY6rRDLFJqQUkEUys/PfkxWjbZSVW+CrrsktG4Z8NizMV
8V2fqoK2/9It4gzbLN4oksSV73G0pyAwuobECVrfsEXJla+3aqncaa8VbkKjL22uieX7nLalfUTg
MQAkJXOCHnDdS7AUDXtQQO+X7l81GTQKu1RvKUoc81FbyhOxoydEevqZgEFsZPR72zsOhow9x7I3
H3t8WVCdk+8lm6h5BXGRZrWm6xo/2UzTLxjRmd8OwGVTNwK+vRAE26Vh6Fx0zcz8n1fsYGhRWRIj
bjBWr9D8crS1QbsScCx9pSDrBJJDCrsubxvVJRWGUuN9CjWLsVeHZCCOw3uhCk6Icc+DFsJl8Jle
dp8MV8MoNrSlyWeoq6Om9RAOs/xKjKpnY6G0YTMxnzt4O5t6pumBjHWmNCIz2DC8T3GksXbp9Lwc
YlcIAzRTbQzmmQamcuxtFuEnYymLmCK1RRMsFYYpWO3+MtTpDU2PjHpJbCOSgwbW+MBJB3tH8Q4M
tWfvZUh/Dbkg3GANUgBNBrFR5tQHMkm+gB2YdqKPbKIqXNYBsPh+a1vhE7uMfV0USxNYThh9Nieh
nk1gRJHUHN+Wyg44VulXpLyJuzFC9xwxuKcfKcu7VtjdjvtgHBdlh88kH00X1WBIZgbhfRGK72KS
t6FmHXo50FQKRfGdYV7r+mPfjpeJV0W3DuddhlPkwBP+spyRYFyS7I6V3nPzIyhfn6cguuv0rJ+5
EX2/W0jgvJ7cIU02zZA1vEp6WD0izE8AzmbO9dD3n3JhZfc6IZDYNKYBLMzIgXL249gKrdumr9Ul
AUGc1VxQgqTHp5Fr7my7G+SmrRzEConR5HI7c7jKGRg2/RTQ1og5V2QK1Q3p8919T/PEIE9hys62
vjShX45ECPltVQ2M14aWDQAWsN3czNgCxWVYWp31wFGvjmhITVIwyEr7cmLeIGDSRKVZPDThbCBO
ybuOBdAZZrWfoFfvq86RSTDoLoZ9d6zHkTb5RE8gJBnADRresFfT7sBIOgt2FEZLyHfoHLSjHRia
keUn5p5LiMaTGIA6MUAYL7kAC4rStQHXyuu3BfcDLGaZpHauESHlGwssLUpSs4XR00RZ8ThPdUJ4
XuWa58EGo6nNOs3EET/cLsR68Cl1SxrEo1VkmynsAW5GColANc7m59qpy+LSi0L92MoptDaVSmjX
eegqnhjrt0gbQzzUkTma18TRk9OZFQm1RW31S3MzQB8+1sQ+gEiddWJfABdM9aVudCo5mCl0V85P
WvNaIkCboP5bvMxVoqEtcmtUIYhfiNbwMeK01VbpBhucoph/TSSyJb/oCtQ6ZqHXR5K7ScVxon5A
ecAgDLEOozDP5+AaN+huJlRSbi29Z2MEBk5nkdn3hsFp9dyqrL/sXBLi2ICKBa0AG0S400QFKY5s
mOZz1qC0beds/MpvQfy5ZI1ZJ2le2QTRX3x8t69phkxdZTWbFdfSbg0iPJJtJ0Fm+Y7LGXLtiRpf
DQQbzYVyF8yoUcVX7dfAa4F5R6NT7OfMnaITTzWHbR2FB1hxo3HPdRE36UEZUrCQuK7mXJANQSp4
UxhUSlEKE2Zbl2K2b9NcUVzj5Y+/L5qH0aY3veeF6hrxdDU2zdUsKpEfanhmd71plu5hcXWYVEw9
1YzCdureWOG6y0ikaAGkHsaQOCNZMx4vYF5bq3HQHwgf+d6YurBedK9qExbjyRl3zcjhDGd61dRH
NHBQufM+dg0Cdao86NPJAbk3cYCdOJs/o0YWhHyD7HSg4AFB9rEWTzU3qTcJyoDDTYqHrlJOSQY0
7/OI0O4STV3lHbj3iIcWsv/aPfMViL0iipaYGWAv8hd6XXHGFLQ0urt5tDpvy0F9YIBaFXF8HxoT
xO5lUIX9VmYsu3ftmNARRckT1+ql8UQiaECGWsyUwFrKW5DkrNAkq7jg8QwwHVtb9bMKQntk4mZr
VkKhLDo9uf5Bm3nzt7Dxx/Di90YSyW00QcKvPrkVTAnh+r1+1oot4uijaj7ap+SCxf/fQIT/kcH+
L+AqP9zqn2Swn78V396HaK///m8RrG39i9mNSzvdXQEnP4hgLeNfq8Z1NdjrLn+4/D//FsGuStl/
i14NlLL8NZ5Pg7cTGtU/0rw67zESEuMWzhXOEPxMFLaQft4/A3Q1JzvhCOxXnhZrexMMcH2zZFac
bOqo8yKi+3I4nCnNGHrMl+SfFvYe7c5yLReZR0eHdG3ocpbQmr0wy4b6Jl26egNpDbmTJBPk8yw4
D9PMj+anrM/kZ7fKloSQ3Kx6cumt2n4/MqCq/RR9qByDPqKx9qUbTOIT/VC5Fl5apeyyYR6dzTM/
JA6H4dFwIjwoUQ6KiKZcq1Lte4bQslCBNcSGCUloipOMmYeWCgMwJkxAiv/I0HCRm3WVXRL50pu7
hgipS3Rv2niVj5CkN3BIxbgDeIzp2wZu097gP3esYzTHMdS8mSJmvqjnJqteXM5STKhjx4zoP8rE
jbdMHRkGcUSyV8Vdlcdiz3xpDC9jRnZh6Yc6aS0be+ztl5DTj054MHI5PciUubARJXZCu/WU4uEs
PpWm2wxf5qmd1KPKRvLKVu0vivaR7ivouTgD++B5ZHSxW8yOOZ8XvB7xrce6+GUqiqk+hlM1xFeM
Pxwn90d6qCmyOlubQ3sX8RHIdkj5YRQUkbvUhbWndG/aTRgh19spUzSiIPprRJ6n5X5aq6i4x1+5
kqh9TljVohP9RTZWPXzXyTuy462H2kGAaShRcj6S2keu9n5hMkvAJefrkg13sNHndZd5w6yV7mDZ
hNkbGpNhOth1WhJvV3SdVRzYwFXyvektTdxHwCf3SyJVHNialz3SwyPDXhKIYse5Xm68smPmQCsi
PzV5X6fHCqFqAUpzpH+SIvl6RqWszEPkEU51QdKuER3amKZMUK0EiqX3cjI+mNRQjze3dd+v6sX4
Lx3m6Bi3pmZ2x04M47Zxi/5R1KP3zJm5fkUbcC1ULZ/0iCBPn2hh67YyiQgQdNUolM0e2afQeypl
9hF1PaVW/lzrk37fRMO0KYfa+7xEIrqKIoGMxq4NW5FD5pEfW5FGOSZAiThZIlSs8hNmHoYs1mx3
X0Z7qm/zeLS+CIIqp0Dg9KC0BLtFUuhi7tyRDbHTkHgVo0hoNuoasx0dcVddHmFW6wwr0QS4E9I1
3ubvyJGqbTcAq28X/QFta7tlmuFcIlbgR9ADvYvc8u4v06/ILQ4hdapOICzEtirp7PFyZFsr1fvs
vi0obdmA7RTVtmjqyQ8ZOSISLemYnWiKm3GQMa3ILho7kd4pocVublz6cu5u8DBRnXPdoElgOnVc
cDwq0vGrAOzj0W8iS+c8DAgCN4UdacTYpRRLfkqqcgJRP7eJniZhjV7ukhfaeUHysgQEJSTy2tM6
ZHcCvj9V35LF3+mTArLQYGLdDc7g3UBmV6+ukXWSAZmDltudOlqf5ZJUj+T5QV9NhTbwSyjaOM+e
V5QlZeJg6IxPuqXekPqaipuW0JSOeQGpBIEe6eJ5NEiF2WId5PwhRqSbvOVpRqCJRZbmS8E0BAS7
NVbpQauXyNjmjgyLHcVhZBKoRWL88GQ6DSfqKBsYxJo9g9nLpnYrnEYk2i50w9Gx5N/kWIr0xqob
ZDmdWaFdJsNLzcs9jK1OC7ymETlMaWS35aZ1Tbxy5jBA//9hh/tFMfHelMsuwvZBbxfvADlLgAA+
FBM0eLzRKulAxKS2UwvH2Qm+R0glPfQXVal//ceXYxN08Hmj5oDit/qkfnAmSoAhSd06EvKKljxN
jWWetNyjK0/O6dmc0Tb+/nofaiXTRF4HHQwSMMwidu7VOvLD9aJlTPWGfoxPTAuKvC56EUKvEQ4b
Z9RYJcPI4g9XfO9ilX9fcQWQY/TCc/wRlhElkYnGhys2oqoYKZFbgD2fDpnOWfg/+HAWrToKQYb1
9ociwLaIwsnTiZZPO027LBvHnYOm5UG6oEsZoSaPsh3N5Q9PzK8+IPwiC1MLyBWYSe9vKcfJaJnt
niMT04S9ViftVtRZs2vrvN3//gO+N8uu9xKwMtIN/oRhwBf5/lIyiugZQDMH4xL1DBQJsRiadjj8
/iofX4H1KituBDMuKwgF3PurlJ3bZpMseObR9L9mKtP2KG/LbTfnw3Vha+EfzMe/vJ4EEQpmlVQ5
Y/37H57JNIzy2YUTSZ8ynTcxow3ywK35eTDxPPuWjIr/4DauiPP1HV/N5x8+YCwmkdmEDfkqhRRI
jiZTqw3NgO7t9zfyV18Xj4Xruiwk4MI+PBn2SPwjfVamGIXRvNbx6jBRUER+f5WfX2lumuUBtwY/
x0Rr/fsfbt8STWhOgZsilvPMg1mkyc5DfXQHKw5Scp21V3PIxvf7i36g7v39KMKLdgxKeCAlf6UF
/HDVfMQTwioc+gJKBgrKieZEoUfd1kJKvYVvBcBdNzVmpI23skPIgPdrOHCffv97/PzyrdS4FRAB
Gwd+2IdbjN5CpiZhx3SVoidXT6NLymmSrNxZ/cEw+vOXidOOxYXhjDTo9H5YqdeQ8wS5rUaMRuk9
2Eto7JZ2Nv4ARfj580AwJAMCbDECc3yu77/MEjfBQJJo6Dsee17riXYT89JfwtCq/7Bu/eID2RjS
JY2I9aUjHeL9czPbaQTJg0Sg1WLjzsbXeAQA/E+/Hx4RTmZYmi1pCevDu53jJ+5il94SGlAOOJEV
goUK3e5GZDlj3d9f7BefaGVArm+2IzkLrn//wzPJfA4pI7ZfdOTNs6ajc1yiLPnDc/CLbwhvpzB4
sZE3s/C/v0gN201LLOxvC8sTvpW+77JTNpRwM8qqBZL4zz8TRQmABFdSJ3zcsJ3Z4bE3+EyZ0/Y7
AXhqG2pMkH9/lZ/XENYNU6KdlSsEfvWt/njnkn7RBkzKSETHEuFD6VB6oyDKHiwxjRfK84jpm50G
odh/cF3qrBXIB5VDfriZ3TTQ++szHo+xwK5QQ2Mrc6+6LZXdvc2GPtxrVaL+cNFfPSYuxDC8uOw6
P60ZVsKQW2vRUHWJGvBx5Lr5Ksj7+sM396sHBQuVCZAOqTSk7ff3NGddxpor0BrA6D3ac/SVqqza
p94U/uED/fJKfCU0XLgYASTvrzSkuoL/TnZSpRvtZ47TyKKspbVQgBh99oeLrb/2D+ZiahD2TRoh
sOVWNORHmvdEt7s3nHYdceRkSS5OoLXyDUxgu6eFcfH75+Pnr8rC/cUKAggY/oP8sLynUC3ChSBJ
eitMgPQJ2JIGufkPH+mvEu39Z1ovA3NBZws1sVC8v4Ex0+c8Jk6bbiaxuZsetx9Dpln088bRKlTQ
A+MVOjuAgZ61wQXp2Oht2TPCj2WNstVj/gBFEaIIWagkx/4HN2FdbnTuAYjUD7+dzUkzbE0+tayd
BgVKz5jXCac/3ISflwDbBo+CdX31jVONvb8HeGpD5OpIp+M20y4rpGI3EWr5jeG29f0su+YZm6N5
9U8/GtZ3T4J+gzu3fr73Fx1R5vXDQjRsy23dxzZUsNbL4/3vr7Jumu++XkjZXEQH2UceErSJ91eR
KMsybWrXINZSvQHmzUgHzzM6UXSwm2ajQhJHz8wNCuvSthPT+cOt/emVwSNpGi7bBuAhT358vOTS
JkXn1Fy/LtRlH9GPZ4pgTIeJpGlG511SbH//iddH4sMnNnhF5RqpsdKlPqw9vRfWScwy7zcytspH
K6zCxaeaRiK6GMxADr+/3E+vKdwg4CWAaQGsrXSp9zdY1GbnMoa1UZGMYuOFuFCqavpT2f7TE7pe
hRWVDd5h43U/1EaIYQeXOFlE4VnWonWqjD0Gemx5lYABkxX1V/SHf0LG/lzoGqwH0CmBzwAV5dT8
/rOR2hoqsHEu9soIc58xPSeO8an05NmFEgZq59Vi8mPJ4SGunP4PT85HlAP7vbM2ImgOcWjH+PTh
Bem6pRuNGbnOpNlqi5BmOcYR+maiFKYbB1vBF9l06W3T9uNeQwly6AN7bKyv/+j7pSBdyTT8Gpxx
ob59hL6lRlWWnkmUeipLgqo60h/phU/BP7+KY8NKoPYVNkiW93c6zyIEg4lXBPaEH4pUYQA1RK78
4ZZ+WAzwYdJn4ZtcOVCO5D/fXyUpxchCNKrAWwaPTMXQ8V66NnGx1gpTzS+hQ9wJHP3GNrdjP+fL
y+8/5YdXc72+B0aMkocGBXXk+pT/UKQiKa9RjdeIzNJIu2PnGIi5MZ1J7DQFSPafVatczdQtnZM1
dGWDrW19c3+4mkOLLConpyMPkjFExq3HyYyTHqOEHN0/JqD9/OEshj68LQDtYKx9jD1iPh+qBB1R
oJvAuFkPBq8cfUe1csSumk7dRZ+CQNm0hnJACBK8JLZOSWd+73gkc58t5S3puCEHeHBelI75c2MN
bddsQH0YDwMIjhglS0JU9G1WjpMVzLHRy42ABvwFRwE48DQzam/nhAaJRn5HL6F6DlPdSv/+Fv9n
JshMkGfkv/7P/yaJMfpW/TQT/JIUry+v47d3bJz1f/l7LGiSR4jBD547Wy7EWp2X+O8UQ2Gv8YYW
VRY8RzBsa5X677GgZtj/otnE4spax0EEy+3/nxNqQvyLcyNzPTZv/nqtEf7fL/fvdm774b9/nBW7
f3Gd/ntrtB1J3S91z1gPO/o6Mnz/RjRu6c7ewEnGqPD0HIhWC7vyPqpLDCRXZASm2j4mEsm4ouhy
do1hVifHM9TDVFKBtSEyKY4xxi5ZbXhFmIzV0Zt0dUrqnkClrkaBlOjG3SzdJ0j+J9mKad/Wybhv
XJsGV8ib57oNWcaaWk4gNIfDWGP67T37jbZzhQSnfZDMqnZ9P33S9VEGijBp7dYllrf1e9qng08P
vnwz0ToecWYaB+X0Nb6lpURKgI295p/c15YbETePiOUkQEvsRWgZkF/ovyMtX/N9Qf0wpIg3lVU/
W0b32tvxyXSKW75SVAuEpvs5dlcmOHVxcK1wOHHRmz41dt5c3krlnhsEaniBY8Sfc5TKzYz3iClZ
LMLkuznpzPeKKI4yVEKhsbeqST9WKNW7C/q+DmF6hv3SDGhZ08mtgkm37ssGgeOIcGSPfg09OHqb
bVlAYWQ4dkhkisyjp8u6U0Td7dSIMHJkcUMAmCSrvvytcLvxthZzfQ04BFd1ARXPsUZn42ZLv9Vd
tDLodR/Bes+BU9fw16FzkCpbxWGQx+0NOQL1EWz0dDT0uL02mqSljzzAh9NsJ+gnutWG2UXHVOv6
TVOuy5EblhVhzGX3ppDbMelqjeelGMACOLH5BW0nMfZ4DQ9IsYaj2/VI4Pqk07dEb6+hLR2GciyP
uFVwE+BNw+SM44TZzSrUGUO1y4wYZaU+jvOh9vDlo/2rLRVknt4FNiO1hzFhTux2VXsxp9K+LdxY
O8haJZsJN+q2juuMvk6r+3pnW/so77mHjsCmiapHviFyrJ5dbFeHzAWrs9STOFrImx845kzMb4DJ
ZM7AxByx+kVMdPXJCzEzml6BjJlPfUYq7TImt6LQH+vOK7aTkWm7Pjasy7HStRMY9DVtPGrRreSz
bexDlVcvuMeG/WxruMz6BSWvWEbnYDauPrAjMroCtGLBHQ+jS1N1yxHD5Mhz7WYn3Iw2YxmEPiGj
cc5eg/kWD9qrMXt7iQop9AEMaZ881OubqvOmPZwe7wUxVPMI78m658FZeFJgfrR2Nt1aRmXvprYi
L1127Vu0WNoF/cPhTmWLFoBqeCpheu9Jgew5V+Mv1OOJ4TNOhssRSg+UgcLc1dpibD3PVDs70rXt
ZFcGFjK9xYiIHFp+b9AR7T2vtE60tnEDUEGKskxuS3vaD5N2rfrY26uiOrSaXZwn5VzUHUcEz9IP
zPnKe7lAIOYxOEvbuU+98qUSCrdHow4jY82NKvGPjR7TdeFpVwgosQlYr6RsIUZIAXXEzYyT3DOz
e0MD3eibiXF2lfEsJ8v5hDIjpYrW+4NQ1mGQxUuGmWQnqKvPU56Ti6gtb8BQh9dxyK+z0HuoqmpP
iwZys2NBb46u42V5LLx2z8jztujnF/qHz/MgH8NCbdpSK3Zuh1mJQ/y2ddqtI/W97ajvZNxGp0q3
n418eJME+6wm6HA75dFrKJprV1/iLwklBlNO7EeLmOJv64zTi+UZZVJzyiftqUrW9qsOjyQHWE5K
djElRyfWOJ6P8kZgVtsmSfOEMRSjqeXXZhsHVR3fxLK5MGup7cpSv8AKUu84Rl1SLO4HbHR+Z9Y7
EnvSbQN1Jmsleo+2tu6dTrT7PJ1ZGqWxJA9ARuzvtUXotiaje5Pj1Yq0OLk59y8e0UfUpXeOOkvz
4Xchzl1sHBdytLcWBla/NFHvLb27dYuv0GjrHXN1RXstvnLnVYCrefnF7FTigqH12YvIaAPmGfrM
2ZeDyu1LqU24H5f8jVYSbjZtb2vIhElov/LS5iJJU2CB6Jihz8RvUZeuuIgHdygPDmgNSNYo3t3w
yqwaspNG9pROyW9IiomYL53beBwfitw7TbwZvhyEeO413qc+Sa+LQcK/5FSJhk3cjsLc6t54k9NZ
/o6UlzDprHN2aCRo+SvtnCbsnqmT4VzlB+wW7KCBY1Z74tIY1y+dse0s7MGWjdGqGUp9IxZ5Sqdh
CFS8PAI+rZnO1D27bVmwaXXtfdwoUlDN5UvfGsMWvl3+DahGfueB+t9hfoCQLSpUpm3adXuDg/0b
6bCASxWEEGTL6uvSDguJ306391aZTyU1V24iiG7paeQU5d32Ej9bvSydHqBF8EZc5d7/Ze9MluNG
uiz9KmW16RXSMA9mVb0AEMHgKFKkBmoDE0UJM+Bwh2N6rn6DfrH+oMy/fpGZpSzVrtt6kykZRYIR
Abj7vfec72Q3/Qo8jETV0tujIubmSY9TeS8G/ptKs2s00hk9zSe99uDKAv9OFxmwJDIJ4hyKY6JJ
hoRcYHYXdqOyJKJHfGgRA5WuXV+1gFfp1WE/BZBQJr43dEc+bO+mChEiGTxwRgdazrKH+ggcKjhY
47J8xsXll2k1OjA4pMRnnKtBwO1Zhb1cKOCxSKZLdJwPrc82eFH2eT0c7NbfHZb+og1xu1T4AiYw
JC3z9mQmnumI7VgfCIY85RPef91/9nRxGGSe2lGfsrMknLofGR6DYZjMHFmQ+wEYzogpwbs1lZcE
g06jHrdxgfNvLutDpvMb4jrTqKkk6zY7QCIW2ngAyi7NZn0S03pF4Yv/eTHvBHYFbHj+LdY7mFIm
Oyu5n2D/JqZHkoZJn9Xtt9CkQxz0ZR37VrekfIRoY4gyXAhdmcmrbJrP+KvdWOOxT6AwAShfDhUI
uBi744Ps9mfTB01DdmRz9Gbjae3BEPi9kmdt5Hzs+5aVE9N9AiQkT6DWI3Ds/XfEvV2DjRpP0YCm
ARIaxh5DRsigWvwKWA1jt4b/MtfrlmbeirMiLJ1TW5o7l9PL1rTG/3tdG3lxaYVzfWoiZpzTuvJV
1T2Chsy2JJh9ZP8ZTsaDmMfsChZFRj3UAAHzjOr9PLTbJXqH8X4KvE/k6w7HoQuNq3Uavw1tfRwG
fhWTWxKO7HTOMcz/VCkrOID3HVW8yRmUaUHstezPFLYmawzRXS8f6jUbjs1c5weZD0VSruNlZPgf
PRdZrpmv1UOLbhYBvJlxC/Qh/lXYhrM3lE/YvMqLFXhknfgBFL+hltNnWGTpSCucw82IAa3tRbce
UJN3+BKn0hYRIns+VAMnDG8Ankb/VOd8HgficHHs2PNSM73r8tUY7qyB03QbO03LbuO6YpOX/biA
tYIauEhEZjCL0KKMazlAR6v7JTzOkP9W9MH6IyShVR8QfDkSEGJotNeh0dXotujX5+dBuZp3ZmWh
JmpdX8kjls2yuTXImbU+KcdcztEvEXmdSoCDeM0qhZHNGdu6uLGEiY6OBRZPC6Fju5zNKZxMXESE
fo1nQ63mZ9SowWSkvo3l0sW70i0fTOnn3xaLzPMcepE02oanqIJBl9tNeeHoTEWp1LYSFyrDmhmT
4ehfdqZZMDcmYG9O6f841mkrt6LCcATv6Z3gcHshfAT7tcF6Fi/OUJSnjHEoTirlXsgMUINuFjgX
ikxf79CtqI8+YRr2L0szBGaC+2Ka5M2uZFeXsia+TCFGSUlUKw/KxaGCPGoCbqNLJNyrdEJ5sgv6
7+c4I1pescbh2GIrgR+Hw2T6HCKiHIDcrXrIY3/w6/nK2kSlOCNjkLjx/HWiMrENOZ07ZtY+RLXn
PUUVtlt2P/xhqdj8CkoSkj5yJbZ1b7FrF/87mxu5RrdE+eTF+QRCT6bzIkhEH/Gof8Iy7Xtp74el
kVQkd7inVZcC4RLWkeCik77PeoQmT6f7EApn+qyYkIBHlovxti7kBkFyGUL1FmPWEH2wAsWC7QQr
dipsmcZ4xjNm0tL0NRE/CSSmERUhW9sYCzsvDRRwcjDOup4mGUeAMfevAwvk98WC4rw55FaJy8bG
rsEpmJVDPjvTOLP7FMYcsDEt3lXtZBv7Xhbl713Mi5/HkOUXUWEm34VlQ0+craGdT5nM3pojGerp
tgblcj17mzqVS79Zz8QOhYCTYBVOeTJaFiVLPKx6vdymqr+BXi2XMx4xf77oxz2dcsHacwbqIpze
G2o0RVpVy9LdmsMs2GzbnQjhVLiUiGlSQeIaihx4hYNTT9nHvg39t6VZt+dl0wJP2vccfDUt1exU
JnJa6tTvKrTkiNpOytnLO9vW5+HmmLfBYNa3NpYgXHQRnyv2lzaIR0R2j9GcWbcRZuxHHEnvqJu4
Py2NscIoOhqsNg9foq2o/ThPCBbxZ+siMUcEnfT0xykNLT8bSXbE6hk1Pqh1xMe4dEUwRqeBs/gH
Kr7RwPm1BOpCwFsw0wKVJ47kzid7QWEPyZDLJf5gZRglMwatF1MUdk0q/Kl+8Jf8M+nm/nXZR/I4
ZFYESs+92exJHxo+gC7X18Cr5rgqqjv87wlDb1HBldmZfeDwmjcyr76tQwWmCoVCdCROJkfB61uH
YXCXeJrsqo/pZujPhuv+ESX//7tV/4qP7GfdquR//6/x6788/4/ziTHxi57V92/8vWdl0GGK9g4p
QwUTSXW0Q/x/b1oZIY0py6UzFSFgY4y0T1L+IWY3f6OdRTuEMShKIhpY/9G0cn/DkYDUjW9FqsVk
PfyVnhUjOHpSP/SsUPUAcg5dJljMKJkAvuqMk3O+ZA09cU1+6fiwZLB1UYtuzBse1Bhg4IxX4Rvy
0TfhP33SZYt9TeXaRgRj5oPVjim2l7EKn5fBqLPsWAjh9c9z60RaXy+ogz7St63yJCoGYVyV3SLv
B8oCcerI673FfRc+5UjrnkyexA8hZJEGtj4ivnNdziu2tWreiiRrJKBDsQPKIqzbnI4QtXexoi8t
Uhe3TnmFrWfG4tpZ+mHC4jvE7YBjJd3mljN6NPf1nYnB6lzgUftK6ve0HgqJECPlTbHqN6spKueh
341eH21Llvom7yMLBKfbfvKKdvCzGDsZHZFinNdvRWfZd06zsZJuoS4+uYPRubFLwBFk0JlQdxQ2
/L5ZXdtgievC96areas8TEl+WJvAXoHG3rH9l3gu8YZR9rARW+9tXZbiqgTt2AOKEnRyDlYftOGR
zoqjASHn8wfKJbe+XOvC5Uw2Oi75PQEkgt7KayeRogeqPOceNFqOQTj6Ec8Y4zUd82F8Ar5aBR8d
KnW2zaEwRCJWSW6S10NyjgescggK8LWyTTqdtx0Zx9eMwISD56+ysDUka0uzK50ca3jOglyXRwgd
4orQiblMNmXlNyT41S7nKqeJEoOe1oMx28TYOxus2ARqbr/dGG61PgTukrUczunOUaYvLGpOMXEG
pMOS55dFVEhwhC0cjFTLikZVAJIYmxGsTrLl3G73I420IajxoHKzVhf6DR/63B56cJAZZvRtlvFg
arbTzu0sH/eR7h4lVfReMosQfqqyYYYos47ed90+VbSsLDufUcAbcU7pzUF/1iFhn6gVIDs3o7vD
prgpkNQrUJw+Jd7zTOD1Aim6kUGCM4KZvgQAB7C4YCu8dF1wREdEa9Et5cb2WSyzUslqkqodz0Q8
wcUqS/S5m3CXT6FhL28taQaflVgMgIB+TqbfVNPDOM7ahIC+Ok6NhDufss8AANAE+XR43pfDCIsw
tJfOS9ycn0H/TH0EMdvdTbhP0Kv1qv5aIXAmiKadyyfYfO79OofzHM+TXE5Y2A03liqqeHxIhD5T
5HVsJ94d8W2uJKSu0nOid0ZRte/5l8GtwKBRHIJJj/d1UTpXbVQxiKksB2enjUEB7O7QtB2+eDcH
QlJF02Pl+MUab5ZE765nHAjxXAj7m4Vu923n8HAnUrn2DJ90G/yYRu34IV/9aqObOHrVEQIhFHnA
os0NzM2+pwNFW63eAvNNo3KfBvFAwZtMKEZucNDn81EOUOzOEdt3bqINOSaZDLLPND8rQDCVlmtM
MEV1aVstmaPM7zHVIYTn0LSZZpThZKvWC5/O36M5q/HJYWOHwmdpdmV3JIeyC5GPE4tQeJBhOrN9
x+RbgAj1KEbOOYeNV7VhmE9NBCEQUBL0yNQ0+/aOi7pV0kggkhhyMfjaBDR8sDPKsD3LeLjkUOE/
9ezlXawHvm83xK3vlY6KGzXAB2GshY2yh6TxLp/MEfQLqu6lH0BXGHZtHfuAgMk4IMvjI8c6YBzU
O91wITpMK0do9d5jQyO0Os/QzC0ki2btna5bA4dE3q408YYQrawYzOEaWYUgNReYMe34oO7TPGr1
feuURMjY7Ij3NLiwPhfe2OLQZV9LS6PYwoRLwROWkUWULspbXCZYoepHDfz3/WC0EoSfYkSSRrNv
zuRRNQN5xuinr8ReuCV+zVqUAP/ZqRO9SVubyXX+ZDgNTXZXEYOeBpkhv9SyrdarQAfGDG+har4u
bQHl1d+yDObjwFq6leuUlFrPt04uYN9q0Msytv0e4/lSgHezgwUTxgwnhhYCMeqatM0Bk9WWa5/s
uEgEwcHpsvDMVhzZ4nXGfQUrwa6/2ZRGjzjO84b8PgXNPs/NaEgY+jgPTC5pL45FjmrbEJN9rVqH
wqUJe7iG+Gy9dyOoz7fcKRlmq6xwnqOsn+XBNrviYw6R+KFdYHxgde/V+wY9yXkdqEyDqFrMMq7q
IXtq58EWsa2cFlKotwZnltvTqNGe4LZaSl+/l3xME4lOARi3cUWnwUddh19GKCMoqXxFU4EmFx0q
uNT04w04/wm7QpsfKkFgwf5nj4I8DESeUNDgsIEpyAF/NaKCw35p33rk/wwpfnymDe7gZW86p2z7
RA1FwUmY10yX2jDnE6QpJ0ojyKDw0BDxQnPGZKNjD7FjumDi3JKRVVQlc/gdORQ686UA2CiB4YeL
x3U3fh/VQuSNiQWFrabG3p/TDWHyx0BJedHozPtmgZEoUFA0GUMqRBM70xyU2CFENTJQgs/tRMgj
hm9SG5rROhuR76lr3bsA+bpIOO/IwTS+qm6rHmbfgTG3RThx4tFe2pljhm3x+LtZNyfW6MAssACo
EI7E0LE46zpl0MqYeBgWAFK8VR0d7pSI9JXFzjCzT2CRbezxjo2jrd7oTLYjPwBPTG0/5UJi6LPL
ucH0jn7hDvCl9Q3ZePXWon/3VQoA/GmrAIQX/VxLlDYBoynRbMulsLT8FghHf6GvDVVkFn51i8Pa
JmODXjLa8K2CUqfbcULqq9R2lSu7/kLahpEjslDArjS1Dw74FqROlM8kHVE1wFfpmRbxbobcPgDi
my9uQL/qoG1/hIe2uAHbk1WIzyCRl4JZ2Rh9mT1dX40DmU7sfUF1yf0PejNvt/G6yGGlnDW9F7WX
EZWNPpN1t9wxhNuemX6qB7rPLeD4rvHfOHjHYE10UoHKlophZuAp96tgcIPEySmWNxb80iX1WP0g
tK8CXq9fdW2BQ3ud6Un4lXk/6tADtVwwrT/riWCiJWHmXuqtjXxDHu8q4pJ7yGGtya0b4prsa0Ek
BytuS3lOxrC12XE5hRZ7QsGQJSm2YHy0MzsEaFVN70qBvCExwHqede0266TjjuEwOgXiVtKr21KW
vc5P+Pt8qbStHw1WyoFVM58vbU4W+FX8LmL/niMqWMipVXeWI6L+0M4rj4aO4ElVRM5uCTyP/rOM
eFEXEv/n+VKbzudglPjNuiWz02l0S+4bU4X3AypQ2qe9DY+jd43C57nC4RTni3CPc2B43iWf9fzO
km70jUErhpwIX5p5cJa11mcUhpT3XRZMnwAqiCbeRgN4u8hG+wI99PyYr6s0OFKJ7mFgtbn30A+V
adi5u1m0WdZDM4vq1BjmITC6QMdQOv1zc7Sbrw6shgey5A0T/NZofFjQY37IBju69NUkJFG+FhMF
dnT0pGbu0x8Ym22+yLULsw5dGcR2uECcJ/PQ+FqhU6QFODRdREgltIw4KJqiOOZuyUwKlqyRLIBG
ydiCugdopw/0W4bF8Ao6w9+uwlnmSzptmaJGryZQVJHeTBy8foaxDFSIPMLXZtjgqR6UvKjs+lba
2qZfgHo5iD1aPT3stRJIeD3lIMRAm7FzfC8kf6mmfiO+dvej/Pp1vP4s/m3/1i89x/EyL8b/+fKv
aBT++Mm7ouLFXw6008b1Tn+V69uvCuTFP+QM+7/8r37xX75+/ykPq/j67//6BV/luP+0vOxf+Lct
l8ryP9d2XJVPKzqY33/U+fO//+v3f/97kYx8gzoYjR8eiBCd6O4E/71Gjgg2skyqZxPpCM6FPTzz
jxIZNQgyYXiU35Ug32Xl/7B/E6FEUU2wIarT33Ui/3jZ/wVVxyuBpe3sAjUcWNTnCLr500tNh1od
bIgSIB8AlCGORrXoQ9gZgBOtXN4H0l9uf3hf/vgFfpSRvNI5ISeybHNPeeIlIKpy9q//IKvyoAEx
Gy9cnlzYY9SoRqpsA6ovUdA/vxLSsBfFf+AANMDq5Zh0EWhEwFF7eS20XU0VjhQ/m1hRQR0a4WeF
eS8iHL3M7Tm4wP8pSAOzrAMIMTKVij03pJaNdWylzyZcxmUB6JkcG6vKT6s/OiHc4Fk9O8oFDdkS
8nPyO0jBV43viJvAyOwkM+a8BBHj1fd65Oh7bDDajqmh/ca5AlTWDOcFhVWTsILr6ABA1+q/LJbs
lqMHExnWerD5fCIcnqGFdqXy0NpVFj31tq6zMW1AbWvODGHr3mQB0ohbzN2lfRgNsdbXlciXLxor
3aUsNxF8bquld6/DLQ9uc6/MrgUN0C/N0tBw7DyL7d+jdb4uaRZE4DCTugICSchEVDf9GzjC2XW/
LZxxAKbWEHkKlkWBtDuTHkcg9JWwBb02kA5Sdod4Fasw/GImbdEfeGO4vb/k+WQ1jzS6R+r32Wir
4XJZNdXaQtaXzYg9W1vrMiyGBZSet/Qhogu3tjbs6rkNLIt2ZJVBcjtsFqvxwkYLERUFSgkqt0oH
DXDk41BU83CNKbjrHsK5X1FNdL3nAROqBnMy3wcMRxQYUttZgLIA40aPewhnb97GY2R6vcFmtRg0
Q3cmBzOJI/yVOXIOtakAR11ULak6AXFZA8SQu9Joh4DepueZxD2ZWNxDmFOuCzIt6Qsv2G5RfFtg
OyBgOUH7ZtOBNt9mqhvaD6Biqk0BxSvsnJa9MavPDcXSEPHkhet6xwuwyZai8a9hqtatq+SAXqXo
GZUOZoFRNCa0bB3eBo5W7W1bGu4bqPqGOiraum26uJv8AKCcm2iY1NoehUTDlPI5+l3qlEil4orq
dkr9skGgvo1+1Z6mWq6QwADmU4oHrfyyVUJth5ER8nS2mcLJ32vmUZL9QtompzOa+jp/Y3Bg55xl
Z+0O38dOnNpdRRUzBKGmr9FHAYSVbobJ7rK1RWdZ5IHimUFApib2d2ZVbei8CepJ8Wk6FW9YR+am
88zGNouLWbVef2P5TehcwQYgM4N6pwCQIMzVYPjnbsVyXzmjUicyX/Z/2iDAwVIXtvaNb9ToUSiD
ZmBZxJpylCACvTZPcO2mPi7zwCdaq2+geNMcWvNL5e+zNUVr7Elp7UEW98rlvByFa14IoyTLLG6I
Ys030k7ZhvQBmo+SVkyvbtPTkfa34bfH3lvQO4311E5nu30sT8esENaZUruma9ScdWOnWIFzrsoH
n+bvkapZyckmLuwCsYwWBsNb0xtUfWwnbSbzng13Qonnm9C2O2Z66OHIG3CMsY5u60hE6iQ0pMza
ysEIZDzI4ZkHNNW6zwmkJ2LDaBoXiFufLUiFcMItReK4nUcI59IZRmMkIrKm8doPOwbc5rIZ5WlV
lWek2sV0HJuwxn3URXTTrjoYdsW5YUOFPZNYHp47x/U3jo90smK/qQdAj1EB4juXFAgLmrX7Ep1K
cfR8QRnLQYJ00m0JUWhtaHcPU6u9KbXZENq0tggxvueunOl2FF7hvptpGNF8ssYmZ2btQsScukcM
qYLxpxQRcRiP654a+DYrrC0E4Boua/+p6KbVth8to6Oeh5NR8TQTY9GSMS/hD1mm3fuHfqStOT/n
A7XNENKPzbJePU2UeaWTJw40PHd+XuyC89K7Xz/5XJdfZK/6b+PLY873PfyfZ6D/685He2f9Pz8f
XX9e+3F8OUbYv+P3E5KLwDVio8bnwLmAXZuN/PcTEl8x8RmjxHZ+h+Xgj/jjhGTAweHA4vGdts1D
jMnpP6YI+9c4X3C+N3er1XfJ7H/7kLRfmEEEJqKIkYRl8Xu+PEcYgzXZTr2Q5ObsDQLPcq60X9SA
Vp0v2Ri2px/emr84Iu1nrn/OLPbLIXAn0hJnLkY70391RHKXcvagEOOy2ynVNesEfRh0Tj+/yit7
xh+XQdBvBRGSc999dZmiMbbBaMaIeLHIp+E5EA6WmUvi8LIu1yqvEaepThGnBZRFzoT39gtqy5//
Ft+v8vrFIue3cKr5vNzX1Ai50MYmkSqKWyH7p6ox87utBhmTVd8QzXnPSk8uUtNGXbRwg2myFtOx
Yq+WBxD54tYPavuTh3w0tmjKwNrJyukr3sTmjlCR6UHjSACPCNSyVAajdRZ9i7gI0/IToinjsIAX
f9SLhO4zTQsnFKNHJFCYYOkrkyYvUt3xCxsCZBu/DLj+7CtQhrZmpenmT5tcb91IZDe+IEw5bIr+
GIUsx4FBI55Uiiptp7BFhBSQE/nfqKL+H11L/J/WWpw4P7dP5aBfLif7N/2xnJi/hU7AooEzjscI
a/w/lhPH/G13OeOBcnfrO2nUPywn5m/ujt1iXsmi4rDg/HM5sf3fQlyi2NjxZoTUcd4vTSVfPt/4
gILAxK3DpBPnLtd6uZyYAftrTnRyvJjWPo3pvatWh1iRfEWE3M+fr5clEL8y14LYhxiMWgjE26ul
q54IfFUNiW9hNGUTc4IQ+G6+OMUX1OXTpRPW+a+5479fkspuX7rw0PAJ8D6+qPDqsK0qm1gXRBMj
07TV4FEt/s5M/hcvDF8DNTOOctgzr4Ppm8Bx8ayRrVPksN/PA3z6CfYrTx/RTGEYmD3Syv9mydxX
xB/Wqv3NJM0JHwZbCibo127IomkEUEakCpAoscq7K7O4pthos4+Bzs9++ZPjYkHIsrjHmO438Y9v
Y5U5g0U4AxMY1YkbhzTUZxe44mkwJoGuSFIL/PyC++fy46tzdi8pM3LgKPid+P/LC3JDmlOPGCxG
13lpqvVpKTJxyXH4PQfC6Krt/MtiUIefX/TVXmftF0UxwhW/x7fvppcfXyWDxKX3F2ZzS2WtWA98
5OGQHM9/9Srg9Ewsulj0efBfs4KmgaDBzWyAelhiusEEVV4PKnj6+UVe3x0OhxcSpKla4RLtR5KX
L2VZGZsJSRUrPEu+w/e/3iJ76c+Vpf/uhPAXl0LLwAMNr8H78+tRLiCoavaYW+e1ScZK289eXDrr
/NGZC739zWe032kvb4yQAwksOntnUbBCvnxhcwmNtGd4QMxlmJ3g+WcfCjHpD5JIz+vWWgsUARUI
u5+/na8fcN5ODoNoR0B5+L77mn+Rj/4wCPx+MPX98a7MmAhUYdRdOYKm6rp2RBz9/IJ/vhXDkLMk
chHTMlni96//0Jla0A2HZtuTDZMN4SEqSQlElrf8zWP911eBkwXdBnfo68e69FziD1uMS8wCbGwp
Vp4ukZP9+pvHUZUGGInqTORe24qzZgNdbaotnqWNXrvGpJ0NZXBhl8HwDWz48DddvT+vHYSmcxL3
2VrpaYav3rtVKoDIAjUpwMQT7zJc3S0aSNPSH0VrvalCOaajtP6GcfAXjwElnkMbEWQmG8GrJ47j
v93SNtvikCngQWqvZ0LsRycwH/rdL94c+xpFh9HHYYeRK9h/lR9ujoESVpMA5cYAOdU1OXRMRzoc
bb94FVBHMBvoDbBp71iil1fZjMGsXA6y5A4hn40JSVxS9MDW/a9ehlUKuS53OTs0ldfLy1RDWEbh
WDt7CwJHG3Madmhb/eqLwSmIzJ8DFxs0DpX9Af/hLYvscAxql5ucMAsjtSekiKrv/g7x8Kd7gCcW
AyQOR1ZCh3fv5VWQxqOxohUaY5w0LnAgbbcMP5ekYgx8/MW37ful0LuFHKj2pvDLS5lLXjIlRwol
vQIW2tpqoNMr6Qb24ecX2hfUFwtu5IE6ACXBWksZ+NrOLadQ92RnBTSEsOOypq9jcCoRlhPpQkA4
M2V7rfHi0YccY4M4FkLs5ypcfvn1wsTiybI8+iKcCF69tTyvGK1LVBoYRAiHWTOsdCBeW9H/zev9
82fo23hLWT04qHKdV88xeUVtLkFsxM3Sd8ciInZz05s+EYJkP/z8rf3T8sv6BKjHMwH4ccqxX52q
/M3yEG1QyuNoEW/I1+hOfR3+UZv9buy9/f2j+nHI8RdXQRdJkcEMwmKt31/wD7c+YXdkooBmI3yA
jKq+dhR0zrn4m7cN0OGrGwVpbmB+p/8wvqH59eqO9HAsbVMw5wnq7nE5NOxfmA/mYngOQuALj+RL
IKeLsegEOh1B/iPHGmTm5me5IqTsfreXt0d7Iej0IPERkMlnL4aV0tStzasSO+Vz4E0OBplqrSVe
p4byGDq+wtxRKlPew66ZgmPGbiwPqBKXriU90AJrCXBmIyJCFc6ASp/IjwBC6WpNq4ftDna2G92w
SOdreD7YVVTeVTDZp+OsCMZyUvazYbrzlmxF5cGX3cPWddq6C5D/7Ok6lZ4gutRQQYdqF4isTiWL
S10p8d4revPM6ae6JZ9XKvEmcyMjeCwkastrU7Vw/+DFBAjNJj+Di0PbKjoRH2V12Fg9SNiLWrf6
jqSvkpQWZSzLFefttW3B++pdsDFXjN0nGLILCgnLJtvRrhnDHsbFLr23PVGRxRHtW4jkb/MM964m
zrRM0bkNd5W1QRpyGcvYCEQUJHgsD+Qa6ToU3lF7yu4+2nmWm0jN6cG8Y5ZGbCvOH1k2n5vC9YuD
CDvHQcLjFEVsmd6e9taFw3iSLi5ETrd9T3SFP+ef6moO8wTxul2n7WKV78yiNLbzMBKGnboraX+J
tGXPnG8t/HdhYTfrqd/CZj4n3835tmGBMtPGEVuE1wEbIp8aUQN4E8u2EGRL6+IuB+WMkTsoWiv1
+5pQw6blp98VxoS0z2j9GQta6zW0iEnNg2Wg22a8ISTRjy46YTe3SMAc/2F1Q7WeK0VXOmMxa2fs
sHLKMcemkPxzLMPzogrjKaykdgn4ccxF3cgKzvMlgFxQEyS4TPK5bNftXDormkYHfCTCSAxcRFCx
ViNjtUtUx8cFp7O8F+OgGedKT5CwipkRr9vBc8ToqFPtRwaTGZWRkkvkRzvgRjnkA9O6ILWH3Jye
I1Rb45UbDqREajw7okuieow2hJA4YG5I0iFISom8WA6T9K3hxC+Blg9dqccEJChvmS8O3wzl07GK
+nI0LvM5ChaMskSS9rc4ua3RpeRznIk5TFbxqWppRAZW+c2fnlD62KgpABaPSLgGEt6M2iMgvOur
cU4jsNFE85kkyiRINIzlXE5lEyQbZuj8jpgItJsWKOboehkLAXUqb/vnkIdqOitGnuEvrXIQU6Gm
7S5HVMTrVbNkRnOcQzGF505RA7xdeXhg7hfedDPODmrWRYdj8zZset89oloDS0HO42AfEEyiRdgK
SNbxHsu4xuQgkUVTV74bHYiQbMEWVVkrElZSdrBFQwAgvSEi8d7Ha/hmqWfrPS5cczrD8TG4B1cZ
3PYqKIr6ELrL1J9Ge+/YY+bTfeIqMWRo8oijiTMV1F+3cY82mAkxwzHe9q518vTczY+QbwZ1XlDx
RKfSkK1zKZCGubcaiZD/AWeVLt/OWI/EuR8S+HVm97POuYXyxjtCmo4+wI4pr00RGfkBn1L/1bS0
yq8LsTtft9HtykOdiV4c5pwB9P2ALJfSyeyt/QPS82cXK1oQ7zGOD/1coSTuZBBVSc3jf1MvHXwV
TQTeetqTVCviffaYzcqn4D/NdWGBSlDF1MYRT+NHXHxqf8+a9k5p2UERXxA01niJ7ln4A6JIkEbn
Zw78dQfhltqlgK2oH4CsCgtRZLjIs3xB5Hck8KESb4ijNomSM0a6nKqUHslcjhGGB+FVokwYQMnw
6FoCcSjmP5l9zNkqKd37gfwqB+yivLHmqDzvWS/cU09GUZWsgV12j2Oui+rQkTr1SIaI7yZ2GM7+
t2FYiz3gyupGeA8F1rQMTZLNWDdsjSt/QIqLBqdp/IttRrMX57OpIxJMrHV35sOaP7i2HtcjU0lr
S4tsDEigUI5BNzhaGV/lJrOei4KnxToS6EG+UEiayngxTDnGxsUXXnvA5u9U54OJrSrOm6ay340o
kIp0Cdw8ujDZyol4m1vKXxS/HIZIYo4G3N80bg61LYInlrXBvPbxNh7JzXGHhIdFmEdREseBuqB3
g09T1UCPXgy0BRerznOACoXV0+8ocJnFYt14JXOOhDMVxIqCNZ96bzugCsMUnlm00tZlJio0s6Z5
FzMEpJ8Y84yKMF9sfyWMT3AoFJEvvzLLzuTBLddmn2ci3YrXyJlPy6SIJZzWwh6IW6lRFIzsAZ/K
Vc4EGpXuCFXD51FsGmm8EUZGYrYtqmmG/R/kIrWrKaoumhoDWrpGRrmwdkEePwbFNCDTIt7GTWk1
Vt+QAsqWNFwL+obS7foUCii7SeU6c3ioGZ6ytvsIneIZ3l6YRsJSGm0okbgnDKHajUt7ol6dBAI5
bc8NNAsTLjgr8uR/wBJfdOdl2xkMYAurRT6FLZVOfl+ud3T91i7xlSCDSdqGCIlLgwc/Nh68f99X
7vtgmzqbSC2LwpRoUbNKnUmv+BjrbN6gh/TjHa78OuD3KbzdlF15JdNsElhhyNfEmAbNhl9EEVJN
hovn9x9ttj4e+W4jFmAaZGDTdRyc5yKQxIwZM6nxHDO7fc7ATmDHdTsNRiK33WQgw6prknKru8+r
dPscn32/czEiABx9YxPeQixJwQyhmhs4P1VwCPJJBTeOYtp5pLewhByQmiGhSZLjGNGMp+2DGIK6
OkLyyIZbknSG/M1aNCICYRS2o4MtfJrmy6Hbc8hQrphkquAWLq7rulnsGKlytdzbYDi8pMdSU90Q
CrxNZzVS8uW0MWdDPVhgN7zMmD7Xl4KzxPiAX80Ga5GXLqZWH0Q5XAWjUC5IwN7Dnryhvy1D97wf
GMPkV7azlt7/4e5MkuRGsi27lVzA1xD0zbDMYI2b973TJxAnnUTfKxQK7KjWURurA5LxM8J/ZqSw
pAYpGaOQYLib0Uyh+vS9e8/90k+UCpyvVseQPOw5SL2N8ukC4aIQttO+UrZYDaldA4rFHMQBWVWi
Go8ZB+JwUF7iuccsIVYXpWgVI6jmcgh2sB7RsXtNrfQWfNHy0gl4Jqe+DPB/1Giz6Qo3/nwbjMSH
R6ghkECSeZEV+z72MDcsAaqwiMZPj59S94gN0i63+Pg7PoId34x7koM9DIfRkeWtIRqEw17vLs/I
PpKGGrwbuyjpe+eux0l8coeCtCkCQMaLJLYRxidzD07KRlbHCdUMjLBwK4fqZUws+2Xmbstys8LR
3BtwdQi5NKpC7hXG4mTH/0fSp0/+qd0l3ju9fjyRDUKa1XBhdzepY/jgaHnnuF4GjkbijmpxZWC4
8Fjy4Gu2eTPTIlf0FJIdapH8BTgOO4hAJI+w1KZI3NhDppDvmvn41nOok8TRCSvfKKuSxbYv4+mZ
WE0SZ5PJmiA1mK33MORLWRKOZ47ZxirhGGwQ6GRQAJakV7vZCnp1ROBTkle2dPUDvAUbtIMSJIJR
9vk3HpJIHJNEjDB5z9L8hZDcHmm9yzQO3E8Je6Fu45lXZziz6UYd3JkT9o+IaABERIuREISRpp36
WkrLS+DXtjyGOW7BPhrz0ee/2L7EYjCnX5qip2W6BEx5I+5s0zd4Ru2zl+XeEQkAtZRRmNyWuAuQ
9oOifLggjJNn1e3RunDeSE2MGGnAGLJHv0WZy3XobSJb4HxBmYQHO8lLDxiHm95odrr2Mcz6ztvq
1B9YSiSM+1EHa2xfuT6BDFiTyB3FEsKY0a/diaS6BncJihqYFlEx58vtSOaYXPMWHcgVKklOaV6L
x85LfOOxDSwUyH1fqOulc+wbPYzEXwapI+6yPEzFzjOUtw8JprtAA+WMG4luCNF70TafnTppbnCB
Sk2JXWAwHywPVIIDfmHm668hmHAcxPHBckhUOsuhPVW39Dymr6tm4hvJ8q4bVWLg9CQ5xuqj0NT1
mwYsj6zPcHo4OXWsZgLki8SVa4jqXINWQT9Us02zfJp8OPfZbcJPYl6q/rYwRLLwFlPy2/bEqBjF
I/AKAgvwCc8Js9TQ7i15ndai5KkUrTGgW6YAWu1ORuw/Vb1eHifUinJXlrWr9iPQbDBH0nVfkiFX
Dw5XQXg/3ELtyFxqrFjdmM8ItqQOgv0sTHWuF4p23FML1xCe1oxFZzDln/XOcmT6FaPyAA2lCZY3
3Q3je95JeORNyKnDOl19Aq3oRpL6qgSfNFtGfe6iNkz3FVJODDp15cW7skcSvFuIX39qMtt4wseO
BaEJSqM6hH45HvO6totdV2rjqnbw7/M9tCSm+VTq70jOG3g9QVq8tC7y/UhKGE9F65Dl7FlL+OLq
lU9B2PeElsf2bLf9PH5nWZQVQ7JXPtvZ3BVi6jAHakrvTaFH75FEqrCIGiVgD4jOlwQj25VSSI6X
xTnHhus+OJ416oOmFKxL9ukV+CFoZ+Tn9XcQCDN44ewsNRgHGrLdF6I7HfY2L6dYwccWk5hqFlrt
aDZRkDfSSdpt37XcFNSg3SMyvBLPNfUmWgO47w/LIsbXxAsHe4PfzXwh19m7rGd+CRZyyVGRTZ56
mrLeGHg4jM7dseKoHWifookOxtZCw4wKDUJS1bcy6jBolocO8xHwi1LVX6pQ4S8TTGmx1GDBNLej
xNsMF3PUuzkNfXLTg6rCxjY2uIqntM8upu+AonwO/P7A+BNmEqXGeIcXJEPkjvroqsZhEu6sphNE
NCydvoNOaiJlqMkf5PYsRHag7QcileoWX6e5QG/yQdsoehE0njeAnczuCs8cHEegip5/oQiqean7
oCHoEPCWhEtTWQ+C8EHscopidzNob63dwIScZxVhg5G/QLyg5JspQIkHavDGuzz83eTDk+kdUmM3
pABWxqYIwtHfqtHpv/go94cNAmZCc3PsouVBc1aTahKgkOOUCZHOCsAFSVQmuVFsC6gGr2S7wSYf
ZiIZcZUt5aPoguU6zhP9ta+6haccWIM8Ta1S76zLxCbThavmt+U77MygNhanGIM/CXdyQTIaqN4s
j0E/yvqA4ZiTk9xi4pm49RrGa1U5KGJrG4MQwSty+ay7jH1nrFLChL+j5Aqx9J8QpKGzMFXWQ2Gz
F+Ty8aWYA21V9+k8Ojxf3TjnB7LGs2C8MtpgRhnYLeRUETWV9l9oHOTVq5F7ysSfYQ7yMCQtbaoN
yLpMPhSUcR0H32R54qV0jCy9Z6joO/kmbpeC5zR1jXK4wx7qhlvX0wxcumLK2ssg9qZviFDFvAVr
hJOVzZvbsk8C0jbzPey9SxB/dTtVfaO4HT+1KkytZ2SHY/kNq0Su9iuPc9qYXmOZZ/NAbvp9ivEE
0E0ZyPTBkwyr6QJ0+bNM5F1dAF3mEiGJQ3RZGliSKHZRzXAtctMobl3ryOf8OlTmRVf313XjfOO+
W0TIXN/JidafciIKdlWQhIiRp9OwlpwCJWNQabktzMlyviSBM6fn/9XyKMVFHdabtF9xR2rIxI3w
anvYudZ3WGbr0DPMYSUQdRS4XGV8WrCYzib3+r+CRsd9z/WPC3qdaLIKc0MxKMrH63C0zXtuZliT
8CBTnuLpHG7aEA0SSWRj8fjXfeH/0Un1fagGJtoz0zSgHX/oC9ehclmZHnRjPu1tTItyqwmrjQYD
9+Bfv9TH5jAXQ+YuzJAY7wOGDz82bbWtEVFPRJGIrLhMOAYjR876F0fevAojEYORN2MRPLwfmvcD
mivZpLnYjI7fn7gE1RcIW+x/8SofRWRo81YhP610JmM2RrEPs+Ehkb1jyUHgQRdlvO8LTh2IT07d
7RBYzVeZdIKryTe4UxQkwj4GHHjfUH5T+vz1p/qPvkAAHjTc14Gn4394I8oF0wimgzeyWON2kquj
xkBLXnfi57jil/wr/5nKq5BV8s9FnIfx7f1rCbfy6x+dLuvP/NBdCc/8bZ2SrjhS3/B5nKzfhVfr
H6FkBFgOxNdaiQ88FT+FnKb3m8v4Ap0W4y5K3zWo4Xevi4uSi7lGyMoyAgZiv0QwXZf838dqtPNM
hsWez4AaKScUog9jJq/FJDJz5490ZT7HvUUt4lDu0F7WCLDFvxh/fv91H19ulUGtchqaoua6D/xh
CMRhG+NVIEaMgQuG/NANJKVkOL3iRR5paA30dbKA3NCNm/jpO0L0tj62vW2ecSmQ5LmamZHiuxit
T71VlsesjsWdamB04kafnVurHi07qm23LLZcwiEEznZ/8BPX2JcoGDD5ddlpmZP6VJaW9ZC6FZdD
LcNtFipLbnRlnM0A2oat58Z02ZnMdHuaXWmyqZYZ9ekcq+J2SlOsl5QG+e0fls4/GpGttOiPHw8O
EBYJAg++FNbKHz8eEcfarJf14wnL7rXuuS956PXNHTAve2shF0dWohXsxbkWr/ybk+wtB5TYRtCE
HTZFnkIwW3I+Al8b9cYvcEpGIWnoj3lbBbTliW7FfUfc4tqiwTTqdhRiWa4AyapFmcAnPPN9WKFI
IGND7zR1+XxWMlLqNrL2jtqQbrUhZTA4N7KhPU6zDd0f1TpRXAu/yZ+sEkEqNdqtnVCU09DZLHFm
9NFff1Lf99APnxQOJqRFBrN0ePgfzqZl6csWTeMQoc/n7qlASrlBwuUIX0WAHQNz/gWeAXEwMb5I
sCBMT2kZpJWB89a0ziGv63s5Ge5BzCweNYyErxTGkyiq5FAN+l9FonxAr39/0PC5kdq0ng6ooT/s
xbiHp7awGFGAnsg3vOn4qHT4kvVELyDSGjYuJdrG1kYa1RkenIrR2wHOoPqljISf74OUKpuJHist
/LDE6P0tGb1OidFF2jvit5j3mMO/UiCsu9rHlczv9/gKeIYJDvhwoOd51wVlkcuowOC+GdxeRzTW
TaplEPuDtPURmZO34/0GFKVJfCoGcjfdxksIMwd4+C+Wy//c5tYYMgTV3LcRDxgf3o5Lyp+Pd2PA
KDZ3F1ZTtmfkCVoTdMEJ6WI6VbBiYteCESzbt9xaTrPpWudj0dfXviUPtgqWep/z24nqVnV8OY09
Fv+/fpfrmv3zmrYtWPLo9pmSu+hE/vz0a9n5FnjmAYINNIIyzC4Xsz5J7LGnMbiWi/ypqfilQ/sv
TRV/sqBeIxKXY//1b7hTh7/tx/r9TeII/WjZWF/9vz0b/yZG1RWB9M/P8Lv/87/H+qO3df2RH0e4
y4EL4B/1CSgnelEOi+eHE4M/gbiPJxUBrEeF5bHsfndiWAiuV8ES0mlrVeOsRsufJ7iwzN+gMHou
qXsEua0r8lek09/3ur+vm8DiLeHoQBLLwubBtj4cqlawetYAVrDpF6m48qdiakjrBFIQMbH2/D1y
YzPZOFWVx1smbUpuYmsW0znGcAdLWO0t3c6OseEdhGpIBouXOhzOTG2JaasIhCjxgwv00q2bGs4m
6CYuIFTApR8NCM7bjdun1g0TOwHaNQ3Z8h0EkNyeMUG+Jw4EDCzTo30nMSn2kdPTqUHQGg5elE3j
cARmCekIRcXLMHrNl0RkPt24vnn//p3+/1vs/4YL17VZUf984UKb/dvD25SVf6w9v//Mj5VrO7/h
pOaMZPXC/ApcDp0fK/eHlRpl83oesWJWMeTPlWtZFKyUrOis0fWvyt3/Xris21ViaxC3wJIjKc//
lXX74UjEjEAUChueTxgJ1j/zoxWZfbBg7TIgLtHjm59j/h96LksR9t/iFk8+OPeURi8nQl5Is926
iaOhGwEh5InckvFTJHs4Fq5795+/UiiC/mqlnL72w9f5j8vk+w/8vKPwjaObsddNjOsIaevsID/W
CTA73AQoMDGm46K114r05zpxwt9oTqJQo5phEwxW+efPDY4/MtkPUafRQeBWz+3lF5xm370ff9/f
XG6u32/TaLrWG4+xPhN/rIrzeCwYyjoKFQdvkJZmMzCZE6gJZmdaSQ5NXXxqlgb0OJMYinRpBsDN
cKdvjGnS70MxdZ80o0Mm/aJ4iKeRMSlO3vq5N5qSIVAZfnKK0L8Jxth6GagYv02deHMg03359ZX1
n3lLRn4GNIErLH1IbGt8T+w1/3zn+l+f56/ZH5fjP/z5H8tzNV38WI2Wv159Q/SzXJixC63JQb9f
mI2VDcFzzxDWDZB5/X01QpRA8u0bJmubZE/cHL+yGs0/l5Kr9NShHWaxuFdjJvaoP69GnYC+E618
pWnZejsHKBHSj6FPDOSvukDEDCma+dxZOtAP7+25P2FaccoM6zpMmLuB4rtkmtKrsu1fMcX2xHNO
WdH7UV/6xpxEmNod//9h4f1lpffvePituuW/WEK1fOu/yOzL2x/Xkbv+0I91YwZ8NT+3se///ntp
5hk0V4i35TykaPphrf29NAsw17KfrccS8/Hv2ulf2Lpokxp/vtN75H3h4KS5w9bqeLgpPqyXlmki
shFcGuu4sxx6qzoVhRlmgVmdEpuwOFMH6xRtqiBKyW8t3Dlp3MR4VMWtJzqy0btNU/VVP23jDvwB
AfNArgdxiZas1TOYsXAE1O8zHHXiKyPTDqAaN4lTt2cU0Uj70JdqcfT9gL0DFh4ToVGrU217MJSu
EhjoybSh3mIk2Tsj1G6IFNK5Zgpo6ss2zk2GSKGRmkf2z7l/Nwapqt1cOeH8RTpcizZJIudqR9Bs
3+5GRMvWodWoQhpYyTLJWwJaBxEz3W+DwDgyBqvo7sxOHBb5FnrVBDBep7Y0IsVMvNjDY1guykR1
xVUr0S6chqxE4YlxLuuaL4O2K/m80CK/48sLowayoJ9GOe339DIemnB6LuBj7MwgSSInneDSqQRt
0i71Rdve0tFuH3mF+i0Mu/ZKi5SZSI8hvmJaGHvN0Y39+YScxAbFEHqgvsDAqfcytDt5PlepdzMs
sdug9MUpmF84oAEOBTMc9SJp2JyFXDx3CxyDt0ICOJwyUhho0tsZqZaVwaBSJzDC0ViYTwpUNqES
IGHBtvfFlMxHPiwGCVoSbAuDb0q3hQK/FE/KGU4y7ZvnCaVJJMdZFFG8VP65DlHfbgWdlwGVcBVH
bYFUHBVFbOxMtqn5mANTXA5akKRk3fcp6+dpYJKYfxvGYJ3sIm8GuoeG378WZarXvUf43bbHCWed
IQIYc75pOwnP+4DIgM/G6FSHgLlKZGQEvRAkl5wrC3VXor3wHjhDCV0knYNmk9YZg32vENfj5AJ+
sYJqi7SBVHN4cpsUI9jNMk/9in9Mq9egg4igGyt3tmaC+G1B/NNuDeHS69OFRTiPraGalTFh4YU/
22e6HPtna+iaeruQY8B9hk3zsQqG6YYjIM+QEpOrsfRajVtIXFJ/A6XVSiStzaSIS/GL7YKEcbhG
nsjXuSPxomti0H8gHHZ1OszHgRF7ENGnqLYlUFPzwuwrsUsZzGeXOKk9FgxVqHFeF/yK86xnzg6Z
XiRC000gdJKAP8EYqt1V0KPqbZ+p5om8sVq9Ifyw90ZqLMd4mt30NApgDVty5GLrK09wtVs5X6eK
r05cEP3gcEGaF+WwJoY42DD46p8qv/LQU6QFGQV9bO8G30abWDJB2XWto74yl7WfwyWrjpYrxYsa
QXGRKLpw0ijVlJf4KMr7sHWWbQz7yYzicEz3Dd4oFudokdEA92a4LlI6s+d9WjvQ6sbYYXw5tlKv
A3E3j6aJ+m8XQkwlTi2uk2WL/6eBeZcN9m4cl+C4TFO7U8AJefZHuwgundZMjFvDGJmBSxcR3Rdu
xv1zaedlex40XaCPiVBwPqCZiGI3QhpNwWqny3FaY2RQWAsrvtBOVl5ib8kQvejmGdli8yhna3rG
/gEgDKWWEbFJIJ2B2+gRUNWkJpJLAhCqHQScfmcWRnxalHYOCzi4G1XijkQ+PNB6ygPUm2gpJrEd
cxFcNK3OL2nYIFFSedhfDlyen6Hp8M8aUlTICLVfEfl2ZS8siNm/QiAZU6jGnt43o/Ivh3SAA+cg
gW4OABM6gCazHzNjXvqOIV4foAopkyvUHVUZFY1j7SXAE+u1R2WGBHvuREtPlr1jC7O1vVYKMe12
qMlcEBXq502RTJDjXY5FRFoq9y+nTrlPccD2TTbQAgUwn2fogLqzhstamLjQtI61+wmhe36ztEk4
RjEz3Jnem0YMZpdSxReQQqv7xpuHCxSt+r7xw2JfIvy3I6N0zbu0S53rWiTxUx1Xnfi2VDIoIiLN
PGhBXZV4NfvtvOxSay7jyI1JAtrSP3dB8yKE0mMC5L5Z4ieYkVkH8S40upsO43rHTLkfmv00WXK6
ZXyACsmqJwWfNnNfFyD3LcRNurZbJE5Qz1GzA4NKNcIBJKl84zURZMikcLBsCziVEJoseLfzhic+
u/OkFucLxo0CJnydnRB59StrqSF6sjXi5tZzMTUgq3FwaBtEOjSYMYNtObrOLRko7ORBOyeffLee
HruYEU3GIK1cvg6D6b6k7EtIKC1t8DWX5cFYH6akgHywH3g8QSfgJ0BqJFkkK/guv6YL0hq7WOfp
Jdw73BvCU1O4U5aPzAAYf22TD4LS+zg0PmjGAEYRoksJC/Nz5w3rS8iK09eCTnW0ir41j4MCLQuP
Y7TQ8PFnrclYwE3R9VgmIg26sM5Anxw5QlaFD2GHPMQkMg5ufu87JcoQ6fXbeghQEPHW+rg6TDb4
5hOdsek6yBpkX3EpCDnSnjvwjkb2eCpdSMyMIwywWaBN0xTelbT31EnLfpRsEbTDzb1fOV01IkzK
G3MPykqdgmHQFp+V8JKzZER2B3lTVsbnqTGNoovqigMaCDjqqz1nvHnDaGal8w/00a+pmWa2v7w8
QKvi00rKFc6Xg0N5U1XroKFfB0dwMapwxaMCCjvadZ/VWxXSgkdnHHc18GYtysewrIhP6oSBalCi
Edo6uUXio8tXdiWmqiSpq507j78UYkmEI1lRn5lpnhgbysdhOnDkTmeCHJcKwYvj7DiT+JpCKMzx
BgoVsMcCaE5/AiceyrPWXUxr07na+VKbS58cEz8E4L1FdqXuoPJO+HGMsLipQ7Y93LB1q4+1YRN9
ie7EurVW0vrWHUN2brN28meL59zcDg4n7WNczMaD0SJhXdO6wkejX1i9PtqvuzTNglditwRU5ixs
L8nDdPvrlK1qWzqSBngLnQC2JkrfbGdZlrrppqXiMC4m298GSDKyZ0KZks9Vxthuy2Ssxm5cxIlz
MQprJKdiwaKxUX3vck51BsG1YSLsd35TuCFaNqvvgsbtkEv5CVUJt3TnBQCuwd29MGSXR60x1SXi
CGNhTCDt+UwK8Ne7bEB/QIveRiCUhWuyoSDQ00bv2Tqv7egzMeiHRIv9hCKhulME6pUbrwr0dL9Y
/fS+ZNn8MsMdQ+qqtBz3hdmRmOKveQ2bHm34rRLd5B4QTrf6cc5l3O4GdwlZvu2Sh/sYXWq5z6c+
vOArhrI8kbtx7HmobhfRWm+I5dt4lymuwwiAGpjTTlB0vD8xFmXkTiTqbDDoAIFiNMwWnjmO8nZB
SkuOOjf321Pv6areYfsIm3NUWzZBUvayLF4PEnSKmwNE+ImMh9ybHtDqFO+DP2B49HE0RMMwKLGF
kRwsW4xwLSX4JIN7xpjCPNWQrnBYGUbd7FWdt8XWtOjTXM1LTGlSDikRSOEQ9JcNgykObUAYw6UE
Kvw29oVHDcJfP93OJhxmUGiJvHHrNI1P0m2Nw1zK+K5n9biHBs5d+9bJKlsASo1BvRP0yrs77Y1L
dwube2GThJUnTCScAUgdAPm2+9gx6F1DkTCoAfLzwU155JIcCDJDUxr3FfT31A+mz3EtXPME3dau
t21XzyvRWYWPMg1DsVdmbV24lFyozfOkJomJxlC+MyeVDpHIO8LNJzmRtOxxJBX7BBtCsSPQA5iX
KkN9KjNCjmOkGT4+Wbx9gG20Wu4kk+8ccuiCC682EcNR1IM8dD2DAJcODUfJ16Hci7jMTZdlYU2k
Jams/UYEOElQ0+y5D4RLeViZwja5ysfRzj55BPvZG8upLb0LYNdZN0W7+M4+CaYuPfm1FXyuZNmQ
uoOI7uSXVe7gSZRtsuNU9jIiU/L01YauI845du2WY7/3h5sgM2xEmDkoWorn8bLDwtSffXc2nhsQ
f980IXWEtvTeLRpdke0RNaXY0IMpu+TaiSuD3w6Snn4ajwXhVUl2Vi5Z6FxYE7EKAI+q1o7GoRHv
rZWO9ikYE6P47EAzV+9GElfocxnOE7vYZBMV5+RVn+d8mkkKVOW5Akl98iC1UqglyWe/cDuGyEPl
Pts6kA4wIZE+CbiOGBpbSOmeyvwn/s4G5MGW/WCTtWEHOQJ4eMfwosB/0cWNfFSGtOLL0iWYbMeu
lI3oknEsXZqhcFelLA6Ap8n2huyhGG2VRh6dq+JOG3PVnyrgbRhKmoQ737aGoFye6WQyjMtJsx52
rSbnYlPFHfUdoZvpC7EMQ3LAnDM/ODWg+F1rikluPKwK6srSXvw6WnzIO6VSS+abakRbcFgyy9WR
aPxcf50M2bqP2iuI/INFbxKz5qoDYVPJ3QjM/olccuuxUt54VhmYIJ+cTixR71nyk835FNzmfY0I
WCESY00jHUDAXaD6i80AUDJZnSBwm8lMQND7dic2ddA6W/gA1bX2kuKI6SI4ZK4g4I5u5qGHQ35p
6jjbAnMyn4RRYasHdY48ya+7gU1nJLUwV5RwEQj3cNx4XN9uvIV4tB3oTBsINHqU5dBlGWFvhacx
lpBRZSQ7L/fDS2rd8RNlKHIJwJ7N0ejm+YLoLma8dV25BKG5o+XvqZ6hh3ZB7/nbeJRpt+UQ5IkG
59KUYDS4Jl3CC+FKoQeuvMewWiguAlSpD1VcDfO+bGFuyRHF65ZuXX6I60GfVSIovjTU/FEcJ9U9
8ofYuMo1SZGEBOKcm8zu0jFlzQVCVz4XckwCQLPJjniD+8zNxaqT4RrQuLlNxyCrT27j6KvJbPT4
qbHn5OQCwyB0D7b6eRAM6nwsh+V9sUuY8ZIYyytG2+qAMLQF95+rHF8VEsMgWvxiuQNhGSgE7xmW
GS/UxChoPLMbi1QfgvPqpbG2Mk2H98VN+8fY9pV3GvoG32FbGN3E9dEPH73YSu7H1AbSWnB7AfXt
GAn5jj2YHcDJ85srZvNeTI75lM3gvpN+EcuubFJ5aAILcYGe0hU+hJ+CQz5frgZd840ugCKwRZFm
S3XpoVn2SmI/QhyzEOg7ePlkBqbT9Qxx8RCqPgsjzJFizwsOwZlMtb0LF3oHF1Cv3Rh3rUPMVuBa
5CtxiTC3Wd4rG/deVm6NFuoj9udYFC9uTijIwQhoiUZFRu1/a3ZUsTdcqlF91kRzvSSTy51Ts0pP
sKuau9yKx4krOdmEEXWgrK9JQFmFP7oMrZ0lDeO0VLbRH6gF2i8mgkP/RQrleVE+Bp5zAbu/Xa+q
1mXBrVXfcaK5r8DMjLNgVna2QfdUvdRhE8ynnjwYdCJueMv0tcd2VfTFfbBYHfa2WTfukSww3FwL
88tzd47JXkK/7zlnsV83LwvD/W5Dbm58g4Bf+5uMxIqoZrTM4ZZy4h+XUAWPOuTh2g2TM5fnRepL
dVbPvvCj3BLqzdWufWl7Ij6YTWdfOdmE9dVx2vLQ0FPaJTJMyL5UyXPSkhq4wRY2W1uy6PQFaFn3
KPumAYGjZ/e+mtAEE++h0YWPWTtcURL7e8770DygtlgwXfpJtc9iwoCoTB3d3xoANbGR4LHN7ktg
6atBVkyrTLVLJ87mDu8D7e0a88FIN2H0CMQCaxm2W5MlZr/hu0d6rTLkVm6OvPtk1nNwb+O92PG0
5AfLTYozJ/HjWySYwY1hAxqFjTlW3pEAxiKSrhmeQjdH7BSPVrMHYlk8iiWtjlU1klu8JFx69+Pk
29BxPb97rQDWm08SWa6Fb5U2MJuF02TYXCZJqBB2km0GX3zCB4SIl5fqw/jAWRnep/kC6NbIy2ba
FGO53MYyzV9F7LLfru2GS2LvuPyHhD/KvZCYiTeGJ9RRFCXTpY6o+U+UVHV1xmSifm85zKKyHlsE
RVbPbV2I/pQ64APmzUwXksohbOJTV8NKIlgnNS9xHCh3B6u1ndapeVn3j74s2/Ga1GC9QPub9E3A
qTRf5ctMN8yrac+RtFRfEfKZqmfwoy0Q33RyohkDDUJwt8yKPFpwmvfEHbFHXfkgYcsIL0F52aLe
qh/tNHPg0NoaVQTxSS1mTr8c4N22mfDo+Vp4Jtu6Ml6ZvgYpvFyj0vvUGUwsOyUBR+EtwT+ImETM
eOSmaR1JXMEcy30CNQKi6JK6T3PmYcxbR4qb3lUGsrUMkO8WY2l9gakSuoQ5jdjS6VK+53RZigg9
nJr2E2z2fNPkYXhBkd8ePSup5z3ul/maR3l+rOJ4uiPKk04A4S0gs4PWVxGiwLncm23jHCBOpQ6t
uCKr2BsV8RYgWV+07xUXRTauu6A3EHKIWLDJdlOYFsGxbVczM1ZwfD3kf0/8vnQqX7oEev5GiUDe
2NYsH9NyQugfLoFTnAU2asBth7/voUoVJg1sZ4rMRVy4Our7ylMXWVoT6bcK9cuhyJydrOucgPhh
VtPjjIz/VbUB8XNY57dVCpB145TkG3hMjE7C0C79pG4aH9NZsmeORmfMO7sLgiMA/4JE6ngI5wPb
ad3cxoVA+pfMEO9vHWQV+BiTkM0bPGzwBkOCv1uTyCxhFyjba6top0PltfUr3rPkAofrHIGyHXcE
lttbBPtr9oYC1bGhB4KjMDVxoc30wgtuTH7xPnaVtaeZlpJgTE5hYEtxUY9SH1U9umcehsJr1YTG
a9FP6oK/V3ud2pY4KpC456uZyz/UqSnGgzcL92sdNMgFSyXn4zh77WG24+RrNgTOIw6EOr2sdaMx
dEzQtfKqrG+TWuTHGI8Pl+uwH07mYMdEsaBTAcsLq7vaNAOWJ8r3jIaCXVqElfY6Db6Q3OV87gox
nNm0Z886z6fYzrAV721cZU9Z5yy1tQ0nJfO96S3NK741ErEXvzFvcYuk2YmWZuOcMthS+aaoR1/v
wjozg6iS+XCUEAS7KAxmDMlWGi72XkKyKg+lo4hEJlBhsKNSpA6Hf9MATGIgmIbn8Wx7z7UXC4fg
pGWi9Wfl4mLM7c7/SqOxGjhBgzDbCsuI1b7CYnLJ+VssRD5M4WHS1Ly20O0VMAZ3zcXCq7/v4LHT
TxA2mVbc1TtGLZALLrzRS25VPkpiDbxaTTsySbyMa4S0aLcHgCeaeRxfYpDwD1mXehnbVsogwu2n
gLQwc7bGGycd8yhQFH16S35VRXetTLPsRmFsxgnHeXHltBWRt/2Ag/0b+178srhIeohVyoNLfF3W
DR12vgK7Esc+aRwCMgDxp4TxOtbJzchU/ES0Q/A2un55iZHQ37lF0b2EbUso2YL9omf4r4KjaVcT
nHwKz2qvyEx1N8YwTfWRjYYI24LomA0iQjkTHJMW1x4Ij9tSp3N9wo8DFSnz2uANz6gF/d4lbJXR
lKEjSDDQa8GTRQyaFg7wNflqqzLUkRAMOk9viqIIOFtqpwm2ANXxMMMhCJCR+nBhKytwT8RVDW/L
MvPwOoU9rrR2gaM7FfbRDUVIrqQnMhLHEUFHzDCG15TgXLjqO9J7k70aLBSSq7UYJslCdhB7+Lxv
A1t8He2Zdoqq/y9HZ7YcJ5KF4SciApL9tqD20i7Zkm8It2yTrMmSkMDTz1dzMxHjmW5LVZB5zr9y
kG7FACjDmj31GHg1PmPmfUzlDDm3wh4tsF6rozRlrjGkiEmdtt6aXjlXltR4OIMP2WxlN19YZb0P
IW/kcSx7anjxZLXl3kcXkVT12pWvm7lbrGfXjOLQY5qdd1u9lMkS2fXHQMUsFTVu/M8utf2aK1/9
rPNNHspyjrufWJhmMKvGaqq9vTT+y0jXGUE6nWP/G7xgfQA6d9XFnQVzd9CueuE0rD116uOclBoW
nY0IjBXk7QVoZBmYI2T+HOLeGq/1Go/LVY6zlGdmGf3kkk8SvbfCxfPrOx2ZOjl/FDyTWUXCOmHp
0XEtwp7VXvnmqlFgzrs8oszuGOVziw+fwAuSNvzWT8nq8Cng1kOWH3XEy8IhnEF3BVTLEqgwRe6X
jBeCgWrRoIErNzFjCXOwZ++q2imdFMRTTyhquf7oGrCJuQXhG2v6ZwliYMRcO997MMzI39kW9cVj
PcxGnT3SC+yUfThSadjyIHLkVfJn7PUjBIw1T28uwQPOrq2tIGWhZOsqPIusBC4TLwnmqnyTlTRO
Sh+jw8xbRqTZozDYsxPqGb8TmNyWRo3ywaQtt/TFjuYQ4nzSJVhxrPlWbIo5WWvQ3SSQvTka3v43
TPk2Jaj8/fd8e+KFk1BbOU9yJf7DjOaUu0H24Sf/7PQqK5euGsSOR7il6TcadvHTjsf1PSrvNJVH
+Qv1KW6up0R07obscKYi9lLisa1/0N5qrFsUtrJ/8b0c1pPOFRFA1AXq3aq64CUY1NxeKhJu2nTb
xpCi6p5eU2ZI1b20cWSFpy4TyL3JTpnveoounL4yoqLVLy8nXv/vNi7bvd8tZP33cHq3h77qqvrF
jU1kCIOJHeqIZKXNn4FyqDnZssmL9maZSszKMHiwmT5UR7IS2/INTgVcxsBifhORE4cnxce5c7zQ
PODh0/JxNdTEGK4aUKlJTtzw7tg6VFOtfv0VjH3wW+iV5SxenOqkrGygAA4OZeeVU3eP/lfVVp4H
YPL8zB7uXqaSnsjED3BzwxQSobxUOnyog5boeowT/sg2Pasn+AbbObodqMg7F004gPIEYZ3wQxaM
KKAa0wfKg2y7kGra4I2Yl+Ax14QW7AmpofkCKbbu5gf85kF8dkAYx0NUjXdsHdzjo6gET+mWz9O/
pRObuBDkoOSFL9W7QjY4865vBmtKx0pvHj3tfuO8LwGK0otRfX+/lVf1lcHMg5P+H3C//6RkdOCk
1YfFmMm8taohJSd2ViISKxajtXBHSciGdufz0hfGOVMcI88BKQYBbB04hUu2dPUf4Lq1n+JOLJTG
d8I7BpOqHjafUjSWo86kFW7W+7fALk8eQHa16th5XQPC/qNK8lYjb5tPoiZRZ7Ip7C6YOhVOUlaE
jACJ8d0PszXaT3VbWA+Y+kx9dsgSSvwFz4SpHfsKI9v9XHUV8vYu8xqvqVP1zoNjBue1Qrw7p6Rq
lczBK87d1JIL1oXBMzRZLm39oRfbsjd65DM/rWGHKi4bP/9cVNVfGcUhzhayRShHjbqg/hDRuv22
J7nx/qBY+MG9l8ldDEPRFDeqTezNOTHc2AbDjAcW/Znjdi4OTe32wdPGdsVmH45qPZRqmIo3NlXy
AbqQ0e+U5WA62PjjZt5+0R/mUjZyz+Ysbvm0NNOeOaIkGX3MJFscEc2CkL09kt6Zvg3U6kMQH0sV
xNlXGM6GmAASA7T3Hw2OFq2IDS2iDxq0c36xJffEluYTMUN0XKlChqCVutsuHv03FMDHuedPVznX
OlJ7lTueaM+SN9N80kORi2el5rD4DLCkE7K1ESuBhoM3I2gTtQnbehSCzTodg36mcVv5dLM2RVnZ
x82xewBveJr4S4xTrHSC0IGVN1mF3Zm9NcUjCpZiDGNoXIDpg/GmDglOuQzjWw8BU8HvVnBA745b
5Wi8qDsHs78o2VkV/Tc+JsM1nTujKCKft5qOxFQMzHv9MQaUluCsvmNO/mox4T22pRuq/1qeGqb8
FY/xvmBE0AzFoQBL4nHxfHOrM6YFCCbIMlYEMOz+uVl8uTzPFR2d98CTOstTaZDlhBSe2N487Sic
z0ucJh0w28lid1U7IoLqqTrmFLAzJC+A8wS0N6ueThLIekkmb66KKw7pXj5xcmjmaahd6ECyLkqn
Q8E2Eqqb8DHec4csp1diJ4ypx+4eAkXh7oUC8k5ZSUF8VviXlJ8h/CC3yc1vLLJ9szdtIPO0KsOQ
wkEg7O3aZ1PN9Whn1Pbx/oEv/1BW2eh9RHdOu4fs53BrfaQj564nRe8RIM1dDrEeDH23kkS/o6qz
OP47INppaJufWKbViVxF5abe6q+xn8gFaxDle7lkrd9DXpnwEiyE0DmoaywwQWhiOpCf6JqL2NSX
tS5L9yTDQo5XBGRa3AFpwSa6Qz9S/BlKuLH7sN6O470NOGsETh2MO75B3dflzvYW24OLsyi8c/FM
StqzjxI0xmUaR2JCRFHcu9S7hsQr2ImiVm5OdOTp6bpYPZlQMkO+FZ5hL7Q6hXG+rEcdKNvdD1U9
Y/gfKHF8g/ojTfFoD0UwZEfOBmOPp8HmJUqJ9YcOrrF6m79QMJStHqgCt/IDv58/nOWGluTFmGKx
/5VRZoFt81Z0//W5BbHyz6dfFgbYa1sPEotheYuT3BWFKnF+dTYdwIlNymJL7Rr4hvV3IPtBpZFx
2+pYoy8ZDpZcKfoMyDCcIeXA9XZdvtbTIx5wfmIpBrlc5mgNrMdyXCsa3TeH6hbcFy3XqOwqy++S
sTMYuvuwVPE9Go7sLzl0trrVePoJg8r0tsAYF1L8LgMipIo0AM1yrgRNWAIq1R/CfyQbrhWhjHZL
Dgng8lil1SYEzv+aeNCHWXntuy1YlpNBOXH9H3nNWh1Wwjl84irA3WuwpB0ym9xR521BifA+uZps
nT02C6KAKsB6cZh7iIL9FJLwcrSU6uI92rAp/1Q1Q9DZk9Zi/bpzBMF55MIOvzgeaUWKTN1VPzIr
XIfHse9Cq7mnMOUzhQldvl3jZhmJkxGtUN1hKjjruC3IHZnvy0QkDnRXFUSOZoIw6EM85raX1kO9
WlyVlAD9joIxF18aMNS/AUQxPN+TcyRwnhdY9bFlebCWo+N04+YTHXYPrOHECiGSYQXjGBbVRu9T
T2BidhcA5jdNTTgEuYC6PYSbQ4XrfmLsjS9gOUqfN+bj7bPz2Gsv1MxSgYmWaiBQqJvXbjmj0xH9
A7kKfvSP/1xZtGzPKP2Ig4Zj4Qw0wnK2KKc0+0bQN7Wy+mRReTYlwVaHAiwMG7UHqfpqKztPmqll
S+BMtAJa7rmHZ7YKqrYilpiMj+axhb6Kf1JC1q9xMtFyPV5MmLvNhWwInwgXmiyt5yXgv5zIOCbZ
ZEcO2lqOO69XtDAnsURB8HzvtuyTzRty3GvDijfrTIykag61cermrWu71n3l/EBUcYRn35rXsmpk
na5zoTnOx7pp1ltuRbPN7D0TxpjgiGmnH16tLfV3bqSd/w06fPuvnMgKJqrzxiwdOGvEbbB07x0A
Kiv9gxUsyk901M7x73DIGFUOlQCbeuIhN/3HtnRxfchXQ8jM6ySl9m61Y7TeM2LCn63BRuTGLnDC
tflcCwWLuqpypbdpoxLNP3haVM4/L1w6oi5sTYQWTEDQwbE8Ea8lRiQmuD+n6qkk2h/zHjMrmabn
Jpyn5RBobQ/tHjiwn3/PnaORmDHDTBnP0+R0tKr660ooCjAIsWgouChleFo3zHRUlaI0KeR3FRXb
PD/Nk1rqb7JDWQqBoQqlg6SemfvdmxNVPpW1NahVUvT9NCSCLiuSH6YwsPZ0MpLuXgmncqx9XTae
fvVkTZ7o0dzp+TdRqag7yYmbFC3Ogu+X1th4aMuvgJiGrttHhUGtuUOnMW/LobLheShHbiDyH3Lf
oQCaLYo4O7QyCDeeFbo+B9kH0q3qhPykq8k/AsH+zIRYTbXvdIO9mJ9qDBhW5zkkgnj0Jv5SepzF
S0nEEMbnQthwLAHKOnJmmw/CvFdnR7QXQWkkq3zNxei90LAWGMqxLH2b+i7wUt8LiIBrB7skKJYS
JwS7Dcp3wg5jipSPVEpH236IGirkdg0IoCbvCIdDD30xy9dMuINziMkpa/7qGdjvCS2XMF9iMiLm
/ulzj2SoMWTPIy8gC5ojkkni6pKtchyK8VbbW28OtTCPCy32xIP1FE2UmsSYXVEhmLOdbGavtAoL
ZNjxhud2zIgdj3o49EH38oTheHhc0IWRG+tonQAfqlQbDKK7ujTbq1fm3pMcoa2gYijjGkjFPBaz
G1x8Nyg88MzBPTu+ZX0FAQEvZWaB8ND+nP/opjgkDUbavxk3vSMSewpt+DYSe+78NVm4iQ6TgvQL
Wt8jRc6vU2srN3idsXCf27mZn+gwtjCVbJMdEx9KgJ7L8PCYL0ObCndzH+KV3MS0A4M+q2hu3uxl
EUmwtOGrENLCOx3jJAGqFWQ8uCsCP06IHy2b8T4st+kzREacEGPTHsOmo+auj4rEZGa8WNhxNHK2
oXtjaWoBzyxHQsrGbXZrnHtsTie6MAFwrD/LsoVWDtvlnx3mwfoEtUMXLk5o7yQrusfG0dQ68XnG
76elFN+1tw1rgrmG6rtg1cOB/z/iTrpReSv84jGa3PJXk08oWyjl9T8QzKLL8NaA6WCe3PMQtFHS
ZDK7CZKTqBzKEaYIUxAvZg2ek3C+dogt1YSEJtM5IZ3I9whMKZs9/UDiVP5fmwusHgP8LxSWcynY
j+7C2kkJdxY+S1qQw0RVZni3aX0HINkG+eBWiyEhveBBpDatIYoPXOZM/SFCFzdrXUjRcKMNW1kY
eKNh2NIYE/djoOlvhHtrjiInsZP8TKQ4XCqCR6MnOU1mLdGhHSDFqTV9cCQQJodtC5FzxyN4Iqww
UHdZw8sn0q0KNvUFObwvZw/dLaDJcQik9wWUVR3csVyObkQGDCwZYOFEmVOymLI4L2gynihrby8r
xW+kXc/BBj6JilXfxMZrynLXvNUWpD2IQbT5adj7ZDKuBdtu31InKVkZEwO5C1ApGzReJMFObDUV
5Cy1pAtCgshqt0MmwI0wxYlxD1Pot48gku7VCO8eR0SuWWqJLiJkXhR1iprQPRduNZ5mqjwlzIXI
zhlnz3nSQ3fCu6/PsgeVrNtmuhb84Sfi2fatmFhOo81z01mDCt996/JUNK556k1V3DLKoh7sLTPI
vuK4enRmAwZtB0H4KpsYSZlL3PNJzYpco3Dx/qPwvKfQOg7CjpR4QbLNwUXg8KFI1H23K60+SKyM
L2IZxL4eHYhRZ6VNlKkVViObKcG70fT8I6wNQ+ZGpXmune3WAZ3cJlOOCvrGcW6mkN1DgZzlMyLE
W+yHpnIxdlNmlNwNDtHJ0/FQ7WTtV1SJh7yFztQ0TwNpeTc8P10iPR73Hel/8jYgZykO9BWP6UIE
/XTxULwkDH4FEWfDQnYzjN5n6yLmX0JfnViM2wMlzAoCNRa9SGbdfvE8V9ciG/M1KZk29oQXVw9d
nYXWDvogeNRcTmg74Tm5JeCkTkGEVwNgVGfvQNHbbWJD/9S2V19gtYe9Qkya71wFOpgL1MQyq+fn
uIs2Wi1dH2/tUh58twwfPUbUW1xvOvW2eispeWdwfh6N7gcsBH35psLIPId8Dwm3tsgPDmfOX0L5
1m4vNnarHqncb+aveD21orVTVebWa4ux40QhAMvtrqFSINn6pfhZcs9+FfVaSO4bq2NusmHbMHMZ
lmrCrot0NnqGyg/8727IsjfZDR5YCYMLSMvYx+LkwnrUydqN87IHCvHalBS1+JnFieDWzm8+RrTC
V7dz4/cpEto/j2BZxyncjHrakLkQThZ7y0eetfZjjs0FgqKLXxwwpLO9DOasIBI6QpPGyDmsme0d
c/Dmvwgwff95WUb9BgI5Woecnq04nZhdDe9oDny5EQybp9lYz+nQN+1f39nme1qydeH+L4f3oWyo
vJ8Lu1dnUhbJYu7CLnoP0WEKoksXhzWikJK/dfaFuNN5wWMtvHuYm3CoWfRi5+OuiIgwxmzyrDJJ
imBetc3R7mO5HnOR2dsn0QRhCSa58M+f+OBplAQ/86Y/+SIFtFpdwAPeK632mb0InCFlaBdnvaKV
3lteXI8GvoPMZx79eCzbJ53d02wDlIjVS2bDPdw3fOeeh+9PK2tkZuexe+W6Mx6ncdggNMjWyTAc
WehVRsTddZHaXoeJl3iUIp8E2X/I35kYF7Lj3t3VL24RPxxSBHhCyq/4zLufCMkbppVq6qcrE1hM
5fgUuM9E20/qxYrJEDtYYTREZwXE5bFAchZeuAWXZPEnFCAE8eZ22udRzPRkmQX9MhnDNmXh/lD/
kJZD2nweIZ8/aA4dAuU16dX3rBmCULc4Hr+8ImRRjJTrH6yy6PSfmaUwqeO21xfOLuu3zajRE/4y
8dtbiuFnRPjJy9VziOyqfq7og5b5Gh4Igw3lKVvMdgHsL17y5m4Y2Upbe1+d7vv+Z0SUKqWyxiLA
jjQwAThqRRCy3FOMwCEgbUFIf1cRl1Z6d+XhQip+fy1InwvfpcfHcPQFtTH/mnkmHa6nMoFfuOo5
9k80U/fhL7BacwDMQPTahGEsuUq6uvoxrjWCWyqVyz7VeesfCAUt+288NR0JbtkaOK/dAEh4g3yZ
WlCGZQydtFlUqM6rlpia9vakya9IfGLh/TMo5PDOUiokpo+qvThxUEm06bYzPsuF9BmH5nijkFT1
3P8/dNmEbtqtOBW+qX4CrqxoVdDZBoO+gqDlnu52gyjiEzOI1TFBjZxQqW1UAVIcEgXXEUYIHklS
YJrhdyMkfXFN9gQ7ah18PVTfg5vXyNVtu/mdbzM760amLnxF5WcDPqr2NZzbJVmJLwgSU7VjfJJO
oQ7TZFcUGAC+Ys+UVV3sMZuN5jv2yQ5OMtLXr93ileFLhvzmLwJkU54D3fQLjB0X9N0eh/lC5TnJ
8N7IL7dVwHjkLJzIHSv/kupmLpBrQXDSsb3eUP/+tccw4qAqw8Jtv7ZlwEMH/OU35hCgU+0SYiVD
fuYQ1ouDr7ekTUaYRdya5APMv/uNfJjjZIWjS/B/CTOLinBtxpO7yiyok175FvpzVrrYPk3ePdI7
wNtgH0gIzCxkMGJe2IOxUCHNIuOwLp5bA998bOJNN5+W7uiUCPoh3qrDvITF+quwbS/cVYztXdI0
YsatJXqqIik30H+3MMaaLxryXXH9GQQ5YOcbgh25kjQ2uxNYzOKPI9veMLTfne3I5YouOsTfEec0
M5PWSolXwzBj5vhPB/m4PXSVRu4z0F7Q71ckYNWDbGXRpjbR9SWQ5aZHdaTheBF70g4yYjlzIiTg
oVHeL6diaOJYJ+vot//1mwbMu5gFTWaWmkA0I1FvTZxtyVjaKrQRBmyV1/hvdb4S/3kNQmsARWHs
mjZi1jOQb8Qppm6XR0kaYK0SCEKvD5HwaM/DwAMO3k6J76AGBum0a5qjt/VnMI7d+EbYc13uAyzK
PMZML0FBprM1D/W5qrT3vfFJ1fxVtp0ve7+PrOGrHZAd7PwNip58RljMdTeE0YpwSYZuNxxG07V6
LwkpNrwSjbe2T47yDH/tJPzSedBTt1gvNrl2gfcBWFUGezsaZHwsPMB1NiRPD6ijV1/Rmx1JDGW3
HJWyzqiyIEL1nyZ2XXw7sYTH3Lc9gl979uFV0LO/9HWTuxcWX8dPBEXu04sYO/SoSri2uS4FH88b
cbvOsvdQvk47EoO9s0/txbSz1R2f6s1iH5wBgBR1PFXNnEqdOlt4rq6cSTnps3BTF3T6qAi7fP6m
Vr5MK7RIbioYmPA0mfISyszYhyFuvYPbh85NIWuff5Niyhm0Jw4xGw6+nIwTHxbPG7lEcaURaryS
22XOXSd9KoL4+Sp8EVbwZysVdpzNH8pfoaX1cTbbWhyF21CAMgUAGTykK9x6Pcjg7lS1HHIv12gm
JctMh67WwwLawxew971JPww1tkcOBdW+IIHNLqLz1RupiUvGNjksj9S59Z+EATJFKKGosZhynLwQ
tZ15cq0Blew6BA7yJxSw0xm9xXatXBdTCVrcWmIU45oEIgYhmHdzE6vy2NvDwB+Rh3Yealk+VfHI
EqbpWnkG3Q/U1aPFkiffNsUL+Uo00fn4yh9EjyaFJRra1IUSvZcCbKP91E4QqXfqE8V6xRb82jlz
hNm1pr+eSIVGUABALjsv9ljZ9F0oEe0bjDH9oQ3g55MwkySDU2jw03XKOjHxFDnsMBVMWo3Y3HoM
tno81hMqtr1XZIqY6QUFPBKYmKz3CKxlN0Ykih5az5HTwzZ6bHFY3cYNuUIFFYWRaOHXZXaLvxY6
t98pV4nyZMKdwznYZ+N2blx/do5cJobKZbwGeHBQ6XT0bH+IeLVVYmurRVWGB2m4zii4MIJucdpX
czGnXb14Z8BeVx6ykbh815LQbSU0+I/AFHaEuXha/0ofx+61pzn0tZHGH8+hv83vREWEgCzWVB79
LqPplnLOUB2aUHsnaobEwvrsNN7TCJLy3FZFf+k90/uPfaiHS1njFPQlU7Umq/lMXmx8NnoMzn5Q
+9/E55E1Pkrgcc+rume2Y76upMgIr9gHODu+qdcsTw1uzBOvityzrRgGsBHQ7VKs7HZnKukERs1q
2OKHbkAkeCKvWcuD7a7Mb4204EktlK3IZTLKHNImlv4x7OWwtwvmVC7Nuf+r84XVlh0+APnbKAVw
+qK7luDyvM2dtr5IZa2nN6dB65RmM9UFZL/KB/wbEtqYe1qwNLT62OmwMKmZR6henXdMTXMlyr3w
kRCAFsTTWU2OX6Ux48DbEJegOm5Pmjfv5cR42TU9k7uw4ydlxozxGqPlbi7c4IWoN2x8C1WT+7rN
7XWnJmt6ziwS7LbKai7rTPmD8WZ0R5NeXxrMj4lFXAMmj3nQj2td4WvhtevZOOvQpM5cDqnfM3jA
FxP/t/qieep55hIXgDOlCK+oLkSvZ6mDrtdC52+h3QwAzSWEsXY/Jg6mESQ19I4yspA3FcUc3On3
fAIBdmtURQA9yj6TJ08JXGD1MbKCKeuORNTZFwtpDrP3hAH4gBoGgfMWlry+RaVoFsKSiHWpFIgC
pa3hk8UU+OupQCCO39pMEVOG8OLUgUE4ads4h8qtwMmkk1l/MIrLY1wH8pc/oMklmc92z2IaEcS0
Y0hNEp2ryF9cN/vl4Sv64VXNRDkDqqkLDjN1kP7U722vjcsvTdPimy/8YkMhAEvxoyem+jz2nuMe
WtgiNsNCxAS1w/Z0e7+Q9R9CfIPnPtus+tRgAbaT1rUQA3eV+W56fIMepseXdiVyt0HN3CZyJIex
7ywqOHoY2nMPmftcVuvwrLVbZ68FrOhTN8G/IGcI2KUqBEcA+S254wRv5/6+Zf1Tu8JBPjvaigXQ
tI37HZh2zX63rcpusAm8ZeSLhy5LSB5gxgbiOukS1Vqz08hOn6ZG6RLTO1IIa12gDDkNynfZ2215
mjI72DtwQgw/k0ghkxfgMsTRJc0Db57vsABrrFkIwZql+GeGkQhLS4L172o351DFvGKl0YTJUPb3
eGqBbuBtzVbEtQBq9nEYhyjn2FQNSw5Gi+/I2rCD2XOU9E4/PtmlUwT7XHFsUPtltaAgjBwPOIwJ
2gLBzB4XZpcfpifraRdoX/IBZRQsRDUIl2iZNwYCARMTVPMrS6+MHkKt83OjBvcWiWEpLzFeivjQ
K7j7XTB3uJNsj4qKn9AkJQMqLN1wXtxhaQ8YhxpkvNCrUZkiW0WsgCPAfsh4PvoTyoPpNzqC+jqG
q3/3g5A5KjeyT1ORzYowZ6o4wQlK7xGtR53vpNeDpuWLGk9Gl+1v5TaV2QGbr2f+Z/fRVS2aWb5F
S1xCAGjnocOu9mhiR14sd2xOlg67T3bXVt/WPl7Ws+lmH4S74xbFTRJ6BrdW2Oeg5OQ7XPR9WW0U
zWxoSO25PI+L0SDPdvWvGFu2i27xB5K6XRrcUMr0mF5JfOV+supZkNrNWPFuQm0zKHhxroJ902UF
voAKZouOE7QQSCfLUx0N1bPlKermmubutjSOwUbl4KzrP0a5boVNflFDzumuWR2/+4Npqr+S8DGu
CTZMJJPjaAdkISBZpYXDXZhGbDHr/oiDjZoRIgcqhsGGXDX4uxhPDWEhKbe2eWJ4HYZPPCM4zxGo
ueocMTtFp82b88u2WsuvYAQuXju7QSUUZ5/1iuPn5Q4im086X1bcaLC8KiElqfoqV/CLHevr9uGg
qOGJhuNFvZixjz0K2Th2WmFnQCQXuMVpaEJBTZLS85VfkfQFNoThXxRF2YfYnBE8uUfxV9aF8CB6
HDIJEGFW1C+QFRseQziRjPayosvxaSCdybEhoi+as7tcTZrti8OxgMNhK3dzqAncsxDuMJ6nfMEx
fYzJ7JGp286I76LNJm1irD139ChVwghxpApt+E8EU/ei0STQYll7gI48CjD/NSLTlypygte2HrME
oyCtgS2lAVZHbQHnS5muIkKrq1GSLe/+jBzD30p9REsX969Ra+fyKunn6o4uF0AJ6lrRymZ8Ijz2
+YrnN4VeErexgaWy8MaclSttDG+hWgF9DexNDPzrjvxipEtMTxlSu0sOMP5tESHzOUiCCLi05gyj
coTKpsFrdLBn+35sSrIcWDg8BeNTWIdg9MfgtJTevMctxaljLDE0KYm32EmIgMEfM9rFhO534rNT
2CVW/r289z6/tIJeSKecEoB6l0ULJWwLF01k4Z1nYjqi11h/h9loTgRjEirAOEu+jXf3QSlED395
EVuJez/Xj6yVwt1NkVe/xugi/xhn8XmeAFp3Q1vPx03N+gFFC+TuaLJtjyOge9rAYM7+KuZjv2z0
t8EXAvDlAvJyz+divWnt45mWG2rVMoLxB9rRaj/rgM+1ZhPY27gTPu2cd/Pfanej/ctakUwKcjXL
1FkLpnJ8yU06h3P/hOkooqTaBkSqZh2zReU2LY1FHo+oY7cFzKY1iUbL/Taw05zGXs5sM7ItjwWI
MGJ+gocJ9RkGyzrVocNc0fv49Q8WNjiyV3swcezVAd+sP0Y+41O18ZTxx7hbRsPHV8fN40BR0kPG
F07tl8RgVmeOz3M3YCiWa4M5rc+xmoSRbi6sm94eS0j0Z5x8HKnDSC8gKpwh25vRhiUlcCPGBTga
BJw4Dd79xne7H2UnPSilKDRkB1NLefLDDiNuJceacyHCKA9Z3AZDuQvdIj90jkeAAGuNoUATAqB+
dwbtRxCqfHtQ8bAMp9kNx2jvhK1TJ5N2ZXxqgJLVviaeBelLCKuOF3YO4t5Bzm0k/iBBkgpks1/n
x466X4cgNsjuhwk/yVMjK/beyADyP9vhiIIfkaSHqgFe7ehYeQHYxzdv7SLsqz35H5qeWypAn/LF
jPwrAow8GKp/LpBl78yZiBk9TwbNFVlzYW42FTQI9MwkymPTaYpPVORb461wuti5DZtNfUtL5/yG
il/1Jx/w5idi1fLXElcz9UoiQhzLXdR9DBZ7lM3dTZ/Hhi5vPJrWkiQfOP4Rjyzgow9Dive1WxAm
ivJaTVn1VZg6/ONGXvBS57EvSHxtTHFlH0DIyO2+NKkESwB4BXt+bMma+Y7cunga+TpfkLAT1V2F
dRnBiYllnZNg8pzsTPSLcF9CtMg0TAg9kM8AJq5JmcHEkAQGzQvkRQ0tZLOR9buZ0VuEO+iGGYVh
zmi6DJnFsB4vh4x/4d+6Ib8G1tyKczq3ioldYKBNLimljqPDWjDx4XpBYvIjXJCrHyMa7Ls9Na3x
eZ3K6Oh6sntSU19MfDSEi6T8NBpLEeK889iadUjMuk0/TbV1/4KoX1RarwFW5jZgQiPFelqfcoWo
IKE7i7gEhQLqFgbATo9Lvhk+HVehOA3VAKMcyRAgO8uQsD9sUV6/WGFXhw/W5qJk8XlowyPtJeNF
bNa6v/c/XSgEzL5pMp7vp3AwhlefIpr8gcyrZqMMyO7DFPlurS6y1vZTXbRDCmWZvSi1jO8VkmLC
mzMkX1fFfBGRmLR5UHQVUr9gG/BLJXFD8xTBlg24GaV/nvk1TXxA9d3ImSFx93u7Of2PpPNakhXX
tugXESFAuNf0meW9eSGq9u4NCCuMBHz9GXnv64k+3VmZIC0z55hs4e1DptJ0wglUt/slK7tTQNzR
XTt74gR1afE+WdbH6KpLKodcoUumqBv1+OzQ0cstXX8cnxcVrCe2WgsuOG3kyyKnNHlAHEFH17XY
fO8S/Bcro37H39UGP8IwJ+zCPRdl3cU6Qh4UCVcQjpwULu5X5c6+eu2boZnZizYAiLBjJR71ccvf
y7acBAWMXMQdvuLm4WBA4uB5N+6UxPdlambiUQfo4j2zFT4ubLwXJP7J9IQ6P6JJd3OOgZgpHpsK
+Gf6KZHBqm/wi5ZG0uNgDuBX6ct/gtJOvvl15yTo8cLAJpvRiPjG2gy+T5u3KCqw5I8DJ22c0iIW
ABj+utIMhyiuRHDn6BGVCl6oIcAjMNUra6wNMyIRBxtIUoQweYl/zRuLpuWOF0VDpx5gFFVzsqu8
BPl7IabpuDpMFDe1llCEGj8pU+LIhuCiFupxL/HC2xpjB6aKxc+e8O126AtcioSQvvOuSr3wx8ZK
N5J6AZ/Ko+dgKjkBjMIxAPoAIzDZt8j6K8yUdVuZuzJKGm8f4YPqofk2I8gHd7HFLcnrWX6s/ZGR
tzKMv8gF8gtz9FsHP7AadXRb9q2w39hkAv9N47/60QEfNO/rRh26iUMQE/QAYQ2e7/XCicI9avcp
OjDHFetZMi+Coz5W48UNBW5HC5PudvIz5JWAdiR7jmZegu9ptqF7ysaIhhutExuOfAi5N4RqpuXv
EpfdS8+Ci0godhqICbdNVTK4X5qyjP5VIymtHywgRHZC2aDq/1t8oxXR4SwR6geqP8SdT7dbBp2U
u6Ga6pj1eqTPkoqCjbTXDfVKcFh3ffUlzpZY2Dq5oQleDX8r0VQhrextOxX9R8pWqngkXii6Zzi0
lrve9DExvortV7fFj+H8V9u+d9HnRP2FJSYnGbtB57aKVpKkUUZjGI1QOLtqPPVDGe6ACbWwPxCw
K1SkrfTenKlG+2VkHf0AKLg2blapTH0NiTuzlFzQtk3zTEEd8mpkacseB74MR4jn4WN+R1OL8gtM
F0fzAe4TKlHN+DbaJ8Ku02kOPDhSFYPlD79sGKswWCwZEAU2ReJUr7clkx+wXhoV1Y4/vsWHS2JL
aibF8rvvefmwXDyXiSqOg8nqDgCbZSzRudZpz2bg79wEOiOYkz23rR6mZvHGJ8eNUkSSYVigGh34
R8LCvQpfxoEo52R+gsXkXpSpq8fAWtKkW6KM/jDhj+/Qio+7aobyiwuFyhJ0G/LuK8prCD89PV0n
IsV1D5qvWNYuzIWLL79LomCDpd6/7wL25YxO5roMflnwI5JK2a2RCifLB79uiQqiDZm/oZAkd1mJ
fnK/YjcRuDTFcpwlVcNxrgmuBtLSkYlVLUq8EyqMC6WVEmJfhg54PPGiRcDhury4Zlojmqgva2CH
W01E6WsfIx/GUZLZ6ggDx5a7QNUAZCE3Nc8r/fI2sHl137P4nsnJi4MtIOMVXATatAjR4HFErLN3
aPX/4/XHFeUMHtWXixsUYNUUp+duJsLvNJWaLTvGr/WtW42dj2EtHflc9ordXYZ4tdqGCQwXorFN
yDg+BqPwhb185YUdsjB5GhRTLILTwu4j5oPPwC4EJ1xNSXEJwzzFG5s7DEDlPLjka8XD+oWofvyh
SSg3Qo8LdLh0hiAVBYwQM+Rqh5UG8MXNy5V5AYsFcRgxmKk92QTJlWyEnDw9+K5AHKdcRKUsVnI0
41ycwWHkgOqeuiwqUJ6JUB2auNF3s8v194SFyXh3RE3Ki6wlwVtxxK7sjNS9928cN4S3dOVWfyso
FbGLX7vpsCQ4Qd0d8kjH+X2FTlp9kjsdnnWA8BOC1UQQaJUVrn02ZHm9xS01X5Vk0569TtndlE27
ql0UwrFZgEtJ8WHzdv5N69Y5zUPr5dvVLstz5QTRyLJ5aP8FV9nt1lZ97z1iLPArkmwnB01gFUF4
knmRL/ssdbrbilrmDnICO4PEl4NmTohE8hzXU7qPUgZW1YEelJJrjG3dHfuRZhJB/iqZ1jqJeKpc
QtEI9varDh2VneXJxep5IW1+2MEv6wqaj3k9mzQM/UOKIhGZVM2zjkY3mdpz1szJyW+T4jEI0B6B
5XKb1xZJ9p/ET+Oth/bptuiG/r85KH0Xra2BsZEJccdFalhf6uRDYLUk7kUjR+LpkvbOIFy/tEws
tyBHBgycLRPnR3Y1OARdkMvZJcmZT5JTTlZFwC5wWuvvZXXEIZ1xRFKip4L/tACptM+9jvUG/RCC
Tor2trudMwG3tLD4ezQzDm8fh8n6UZVT/bdcrEO+sGDBobUMUJjBySWQNIMSjpo9eSlYTtwSJF2+
FWZCQMyXD+Us4IW4Ztf3uxoWU/SqBnKOtp0NCYueA6SMV/8FwoFxjM4N22j9pFHLo5ON+uovbATs
ErmcGYb6IroelAvbMWh13e+a9O3TWizrb24i+UbouBPdwmpsnDvGJgUvC9tAn7FH49s9QWererOF
jLmcmK1csWhmvmFxH3UYergUz3URmXPGBDA8LEqvzq7CkXHkYs0zTngivriKNZvsLKkPcVW7y6bs
XHWMpmpSBxI8xW1gSu4HhzoIpCNPlANiMWl+GRFDHE0wXiCEGK4zsHwcTuuaMEoUBnoEfsvqzIs5
ohvz9blH7Sk3VUK69T5tECSBruq5CuGbYZXJqrENdwOkjZy9jK/+CGHzPZL76IYMyp46WhIlw/4+
Qw/Xj+GurTXmOB4G8MdE72LqjgGlXromicDZADtqMNxiqqFwY5fGmsjFKXXALTJvGxkzvbRzYV5U
o3NcbB3unKcqHynN02VRBzHhcg8nMXkPYBhW7+j29ZCfV+I+0HUmYf7aMY0GjeP2Or+j1sjuTI6p
BRwpRQTH/So2skuS5pGV8do/wFdEeQURb4hv5z5iv9cstfYv5MUvPLugF5FwORmRkHIkW+hmXZa6
QI/jNHjb/ATDfMqua9lmoY+TetSAb/FToSzcoR0e/S3IDBSSiSCk859e4+aeuOTg21dD/Dw70pyk
Q641HgKEzK7w5oblb8uaXiLsvwdGrrsDYpn4YQzc5n0NVGn3ndH2hXlilD8Tt8KZuq2bQpivbHWT
FrhYnLB7CF3NZGOcsKwbydzhX1xktfyWtBr/bLVgS+3VHH1FrVdsMwQkMZb0PmK9VE3+k98EfcBf
bcmapE72rzcWE5tql4XDGp0qGqzuLTRp2/+tDJnAv3QYBfaGYc3KS7z2mM5ZDHHzRuz7VoSyVSwP
VZw14EKiOv7X2SB5D7IcgAabbq591BY8F2xZB/PKMJA3cz/igrgPHOOmD0gOESJuarGwNF6KOPgI
40o+zY5btiejq+XsywYBhLe0L7IwCKuETLAvDhZ6lE5SciHJSV8uqgvi704DoPrT4MT4bXqOUZaZ
YdP/sUGddPcpOgv/DMswaFCWxfQCA2ZQphwNGvPum7ZOL3+xULXlDluy9592vaB+jK6UD8EuwEcP
2RBNfOxRC2ERj2koN36UxhfFyXsX2GUI4YBE3o/xTHjyEx+RSdQ18d5PQ57yYeqarYgi66Lc8Ps9
gAEaMPIlMc0AwVjP0O8RMupJhvoL3oanqHOWzHwPnrbE18DO+UBrYIdnnhS3fwciqGFHzMk4xtuZ
KSAG7rZ85IwAANPbHOnHwMhehz2Jx1GSkHyNMAEAmgsQC7vbJE91Odf5OVde9g9Je9TsOKm9RwrX
6ZK0a3Sdeyfjb6nr7rNTM6YLlWX6hMNjfB4ABRy7uO9+DNCne41uYniJRVagXnG85C4cvZncz7wQ
LJvRQwKroupRv8zirZseJoVQBSOtHzf8a4ol2LMdDVKwrUj++NX8OrB/07XwgRa3yASnXaLAa39x
cvOfXCmYUmY/qbzXOZ3TQuXkXXrJUgXx0wrq/5qwXohdAG/6vYTxUTJ8U6ArMJtE0Zav0f2i2Isg
seREXsESw1LMEz07U76LQArbg8rQqXxiYlCIAB0jzZOoe55+cp5l2N1OmAC7XTMsMGmCMR+OiYoM
A7MWzdAO+2FRQOsaMGLJ2DTuY1CYioJ8ZCLY9gFtw1pUsYPHdugDwK0Doa1nsPJNgPa1m/+ODeX4
rSJ8zL8Y8ltvZ3wQP0XCrj3bZ6zu0KgJjx2qD850Bj6RAk4bqjV/ok9HCTX0JduwYZ6fUh94tt3i
axInBqhsUBqsAD9t3GfrS9HIGu4ruo6jr1k9scPj4IHkloqd9fSiTzmXLsJlnuh6/G7KJrxTWFEa
loZtEfxntKoFF2pa0rYhKuWZuUIhdUo6Gyr5t7qA4rjvqdLUYfHKbF958IkPWdotat/0KmlAUJRp
/Udg3nM//HB1kTBICIVvE76F8iNGg8BaFM1sml9gVnovLP0U05YCfmMpoqTbtBxdeylT9hJul7fH
xuew7ejp69uIbLuOpWDtPtXuEA3byDrBI9PvtNiXxFyHf0Yvn3hAIImG45HSBr8JxEWaXuOdUwob
jwyvFsUegVa5s/OTCZsCaiOMl0ERbQQuz2NTkQBAVemsp9WLHee1GcF4H0ntzIrrzt7NblffAbFH
xrjUN4Nlvn9HNiXppeUwkPw1SMazuywrxlue3/Ud0NZQcQd1iJH1iOKkDQVR7Y1b6N987qdyo/1G
ldg4csVrEUvfHEUAvGq/TK6FgaYWzBU+nTrkomY5t7NQM5wyotwThN8MzzB1nF0/gJhOTDC7lNrD
QrmpXMK4er/NblmKqJc66FCEKF/W70kFxIQOp81/2GZlv1A9BRQSa5Bmo+Hkt4VFskUV6QOZcoKs
rtGwrUE1fJfdEpqTmun2SwIb5D4Ct3PI2FnggSUDgYIvAO/3fsWcKWpn3uZ9T62TbHyfXSjPVOv1
e2ShZofnCwoZPgu4SwyYrst4iJFAvtpm3bgmjJsHBvEY/IuqYRwdo/xCFxSIgimKhzurYVYQYPyE
rbnxy1XjcRgME5U0XMSwXz3mljxXPbHdu1itNv7qOJDAtnbMMl4gCjrFc1gwvHhhkUhFkLjg2U9U
HUv+tnIOZuSf5xijaJrONftE6DOpOQZ5yy69lMsFKT7gNyijpwXPb7fRkjBevnMTYZy5vslCQKs/
chkWgdhk6A80g/ceJgvCkdn+xnyHyy1D2BVkm+viaENt3wxsWUeehpeVx7Y8j+gRcMGRKMyN4ITx
W1wV9gc+it99OBgqMDMQQY7Fs4EbGkbRLaF95T86yxSVYj9U7OPHxn9XqZf6J6bb6janVaY/Lf0+
e0Sc4qGUWCzL6cxmd8yL2JepjMVugA9sw/haMuAzUj6NjQMqMnBn3EaSufieEyv4RDHjPLelhzJU
DhLSLtiRu3mCfJKDc2VHbrv2pwXRdTM0/XCg7cKtJEXtnQz6htc8B41/F+Nv3oGOcAR0MlnILRqX
6iHXBFriwcY/vCWhl9U/uy9/z5Z3aff8geZlobl9RQgfimOI5ZGvyZYdY/G5BP0fROVlCHTkHNou
jR5CM0YsNZcMDSLyAm98z5O6/WNdJtB4jPsWeZ4I05siWsCpsH7w3nwW6c15rlfbXyk+Q3GCeJDe
ZQOXH2646/xsMya4iK5v2+B+thFkwx+qUJk8jEhG+5c5m8roJoZXub7GSV8MXz3I0EPTJUBpE7ct
5c5bqaseVia+u9jtl0/Pw9t5XX79g3GIMElowLRNiMQqnfruW9ZEYu67ZhqCbdGp8hZKcjg9+bPP
xKSluAF5FQg0lSLoTxhrM+/c95QaUxywN9ct/yDhO0v/3Tnr/Ok4GM9BWmncSKM5AhUJQp4G3ZwJ
T28Y5wV8RLZwS6zvo9igt1l1pe7cGArNMyQML0UJFnon7oy1zhC8omHZM3AIvwRIiyf8miWwkzZh
lLQOHv0iEutdTb0AN8cppiO4Avp6cM/lf3nizKyUSYW6t2NTzz9axYjs5jBcIkg303CU7lSZg6lA
Am8nRPn+lnq3/tKhB2O1a3GM2yqI/Q2zOvnADRG9VHSvCE/8HM9HE5e/AGr1HUDvecC9PfiPUIzV
ri44p/dUEuuLjMiNX3qS0I4+bv59I1NMpam7lHhMILFwMImjoNh+yy129U0WGvk1Lvi/aYT5mWb6
+p3r0O/ROzrFuyCZ4AVnQ/eIG+YHTar9hWafn2ZoMwzvy+pSIZU5+cAEGcHLTjE8tsE5iiJAP8XV
wryJxSj6Lbx18t6GIvH3o1NGjHrqTDxJGYc/g+awRvmT96eqJjf0DHvlw2OYwJBo0h7Hw5iGp9AL
WGzLK8YHmQKfklFx/m8tZPmKS3X5BTPpQLcIUp8dH+YVTyCnRjNZJA+zFc3LwMf+gl3bP1KhUopJ
cEG40kTxVBkb/CjlETDnRCa5S4QJl5vMz8PoiNEW28rszOGRGLQRZ4EPJyvClXMv3Ybmi0phL3O0
9Fuhwe/CXEU5apb1zkNyT6UJ8ZlVOhIzk+Q1ayuRrTspfBPu0BQVH22u8/eKrp9Dfkjuc8LOX7qu
AJtFPVN+TNH4WfRVwNdVImgYBr+5c9NUfrWAXN5yf8YBGY2qOIUzO/1VLn+7PLZHla3BE/E+qjzF
vHh74miHcdMHXvRAtDiymxDT3e0kaMT3dgwnnFuhPi/a51uNuvGT+mPZ9zhjDl6bJfNv0NciPDgw
Vw4tzABF2HfBehTZNypZB5HcwK9FkEli0pMzN4m3c0bxEifS3otrk4VuhOc3t2AoERgnNx5BgM+C
ScKGS6raSbZe7DZIMLkMnV+cmdKTrFXaQ51H1FlYzHvSyvMuvhijJ5Am8snMOQA4ubQXZyqy98WE
L1itnIMHn+9OoHo+NY0bP0aYyY9r1S7m7BJ1tOMs6ugXkEo3O5csr0vB7wPBiO2BuyHMXbKJmVzK
DFk17wvH8AXcHb8tm6acHU9fxB8te8z1JJFpPEkuq5PKU/GB/IHoCkTPLFUjsB9hv07lzvoylnSP
4w/SzOE1US1SoCpUHwgxvXMTwCCuJs/4qPBBQyLxzv+wKcr3RTP2mwJM5iYc+FzNDMtKTS66aZqq
Xev7ULDKyIYAeC3jYBLzygeMDdPO5HHynLNsoqU3RYYszAnZ2CtZ5eT0QO9CUFGLE5os+9fM3fzj
K7emnB2/0RvOe6+yM1rVOk3enThFrZY5T+v1L0UE2S5EYfCOXAkw2C7qKGSxAIIbUC8d7IQeYOzN
qSRiZwuuzrtBTkEjGkfzdN15KrGp5ra4RBht+KgrtNy6QMYhPEodsKfbwTDRloCpNy4JGo8sqIBF
M/dRMwVT75U+x2HWk4gwdGfQBwM5L9M4PCbZeuK7TvadXpEDRg7rPyy1Px7SgF3vGucyF/aCpZpp
ZReO6l/skgvpjB6X38C3ukJXLl/WJYnj3RRack8gHgxYmfSW9rPiQgPI9ZnR714LtqknPdINKA9R
ST2SoxF/OUNwlwfa3IALyLxLkrkcqi4I63sxIeMfoT5tccdDMEVVc0exVN0F89V8HiK1+E07l+87
II6rS8o4PJAU0rvQN3iiHdf5T2nwYF6xAFrEZ3Bg7mJYOSIFq7QfNVsAolzEcVS/lG1UwrksK+8c
M23+iiPd3syEVB8t5fAvlXvzp67bh+rqsOTVTSP+z4QdbYTruN+2qx7aQWefMRzzzchG9CGNw/oA
Gd0lbTYD67pVQWIEBpuWS72Qv43jVk9cWPMloNLqNhYsz2bqyfY5aZ/6meIWkpwfgQshdud6hVbc
WO9+JgDoMsvlG0zGE1MKwQCSj7lqZhd6KZYLyh7U1rnCvYAoRO/yKmJ6QG27oaRPPvScYSWY2uiE
DAgAh6qw2KpKvw7VQLNJINCA+Ci4IlNXW+zbMCg4ZP7/jahN9ZflVNLs5ZK599qsmYehgZnRmI3Q
5rUPm8sWzS/EldHf8PhdBa96zN/KNPXuyXFRz5K1+a4a5hjyOPX/vNWoQ6K9P6y52lX1lNOyZh3r
WZgNGzb8/bWyyP/MqTe+0Ot/damfHgcF9hhHPRUCK1IiCGr9zSLeFhR+nb4xg4rlNmeLDRuAAd33
AmUn34ZB15gbMdDy66n/y3Q43Q2xb4FZzVP3XIQihjqVFFfheY0CKFJXtOgE8h13uPca+JaQnaDv
qm+t3Py4or7fql4y2IZt1h4XSGaPWW+6Z7oUzpLQdOYviR5m000rUgLT1IxauiDIt5wLEXE7AH72
wxrm4+EqV9jSVZLW6gALahed7pzaQd8xZ1gRvZLeBy1rwzYjFBcvZbbbY9baISYe9q0pNIaGGquq
UKbfhvNEIoRqYz3ui7WjlG1RV5HI1e0mgJUcJ8s7sDn0j751xu1gE6yt9qPLs4A9/hXUgdoJ9k32
aSy+Uih6CSZflMr5PBt45uzZQ44zPBWu8+otrG1835S3IvK9T2Y0+ZeJRHdOxiQ0R7cqjxAir/Kj
kt8He7iXP6YNw7BD5MFf7DXOnS1pY0hjyL+NfIsBWxX6DNbNORcsHtujMzIelCYKXypc2S+RH+S7
BP8buVwJDLRo8D4qPYhPB1ybc6wKoX4nI5HccGvVf8pgsHcFaqwEuDsxXVuPef/VL06xTwJHzckx
FffNGFY30sb9Vhui4Uu4Dxg6gO+kY0i73GIXKtDGy6uOHVJpMXWnQsUYBQpWXXWUSZR+83/ZjDAK
t+RFCYzlLdUxiir1yeCF/9iUPNUjm9OkrC+YBJJNF9vhQ0Gjx6MyL4zW1zIb3ky5vGbptUZQvGlH
i5YbIbAMdgtMoX04xtUZ41n2qFk5fKnUv6Zu1Ncc3+uuwZtzjk88TpRcQNePLBmYasSiJl9HdPd9
DPlTLaV+tfAptmVp/H6LMMG96hTz16vW7x3Lw1JfUoYeVFNZ3hIIBOL1dgWjvicIZfjFgJ0YlllZ
wwGXFCjBgshf6N08x9934zz/abVidznxV/wJbMGTVdTp1ulcQP8uXp3vzpT2pmY64x8pgWLw3GzC
8aLxgCO4LWqHiS66Erjcf6BPzB/MT8QxrpJAE3Q1+E9T3Pb5uXRZZx+GVUqMPBjhzMbFpvXPcyVX
0YyYlChjMf7l8XWbY83G/s1ThW2+hTHNw9qv3WME8+HRIjuht9OJi7M/JnkZTD8ImzNqNkmqVCKA
9SpYnHY3QGPHyhN6fVg/0zjKnmlHxw2OyFV5p8hvrhS9tLY3ZrZz8j3R50UIpQbcG6iWnJcV2e3y
Vxe8AmsUQZpl2oRMZFpzwIaE4jY3xRJz8/IDKlU/RXYyQDjWrrwUXpTDzGuL38XLXW5VtNXBASBN
UD3iAfDs3oIT+yCNjlrLYIA75GHTnOgO0UirqYkeXAt6Lx6lorGt1vglz8oAoJxB7PciGP0WHBvw
bKgmJt9Me2QPzT4dXSe5RQHjhduxqoN9oQKxt5q+G70g/MKyIPLvQOOaM6pDIuMnHZTNICRCTXId
osJvk9s1bxpxHM0s/2Nv2l5KfyzoAAn2cFFQe/aWt/CKPCaE4AC1ZPhTINd8YIpDlk+dSIleOPXR
ZkJ0YAEZYywyO9MbJkACVgFjHWz+20kyVD8EcbR+obkJzCaSa/hmhmppdploQv1gR8yjhNT1qHHH
TTUG4AKDvlBXMpxHp5fvsLpq0goXPKh3PmC85pVFlrOgzrm6f78FTWz7mUvUBUgMOpYp+Cro+/nH
Ow/baTA7NSUXCU7D1huYSmmUvNmwnOkV+JiYo9QLNBPmUVt2HS6fjn0oLq9cliEcKVCrW/w+Tfrk
Z2WeqR3iqnzWlLYMoIsTR4OTuUxI/cx/TtBUYBlGH5m/wVFU6XtaTyb5spjkx4uxyPnxr7SOQaht
oNG1ltuInELviDpgtKecd1XV7Hhy4wDnaFNR3Hlp6gvg1HCdoLnFZECU5zIroplEq3UVIxlLup9r
IrPGoqKE439SqM5DFzs75UaWYgOjDTHFP7aRIvzPVnBQLKCFQskOPUcVWv2cV6lO0VfQH5cBODzY
L/2B0TIYcC6e9RlZSHL1r5CE+Zwo4QwnnYIOIkSF62RDE+ZiuetEsqtDTSpShs5hg1GWuVg+ZwyQ
EUkPX2U2X/dSlWfu6HBTkOqQL6jAcJjIzdgHujxNtV3Hg0lk/UWYhqjPTklSgYsfaNp5SpTqRDdN
dmK42FXdw7lT0XHRkR+fZzhrKZLOhpoToIx3Mf5EjwKlh8VTQPf6ApoH8uPGkd043tRjygQHbX7b
wNiKi/kZXxPK4caEtNAeN/t0X45zFJzqvknsIXaKVWOwa82X503weTcUTLO8pXuxpwF3JHL8qo/6
l/5K62jda1QjmleXxvmqBCZ4MS0wyaNqGLb4PLLx4MLy+m6LCXGIBG/NXVMH3mOUB8uVmTUibxpC
klPOiMPi5dx3fpgfXM9W9S3/yVATKaoR5HIchESaOuN77yzREwIoY1/JKBoewshI/ihiaACV+L4+
NkPtA7VLmMi4nqbhD5CXUdBWwnK25+0bxUIz/Zlg/vwhoA43lMdyPMZOhoH/DolC/9FVeQfalmH7
U+NM479E4g854XlF0lohKb1njuirB6k9Ch8/nvc8dvkP7opoODtMVzdhl6kHxXFQHY2t8vLQEH33
G4bk5OwKPIjEXDC6zE4lXLccG2jB54Q/XN8ADAuJqnK8Qu7WsvOWf8zjp+c+0+10TJY+/oUYJ/BU
k6DImNEfqaFD4Bpil2dhe26lav8OwEWYKwmHbLphteJGsGX7xk86Py9z57zz2pL+hFqIhLN4UlN0
HoLUvbd0LfLQuKa8yUfYv1RnHUc9v7ySB6lLNsQ9AwMsG9j+WWBoldxVkNicXYYtg1aRE8i9sdXa
vuPQCRn60yihqna9AkfLHLn0bV7o0ySR0Nbfk4SgIiKcOoQjVejpn5QQjtsgCNPLFGAl58K2Jdwb
t8VOGA7sLXdR44Sva4atg38HLhCiQrMWvNLkRrfkKeCVCh3IgVeHTm4Y4VVhvUPdFpTvNVx0e6qn
qf51qhlx2sRslme2mF3sQwCKfqXCo4qP3k2jVxjm5Qu/aMNOoK+GC7Ef0acb0MOdGAJ6aJAGg/i4
aOLp0Ddd4BxieuD2uPoM2Xc4U+g+fSHlfOiRwBl8rgKD34Dn+6tYbdrdVAF04Asi2Dz72/d5rfbO
aMds71itq3MKnLGAFEsIG1aL2X0BdA57O2TXd83zpFCbMAE+Rf2kGYi4qVtuq4qScGP5MkGFdmDG
ueXs+KTQb90IiJvF0eVW/CFCkZ6Z/W34TFUC0NRU1088ToJ5ReM0xOEEqsIVb6eE7UUsqBz8Ss1o
i2uXc9usnRcd8blAbuakxF08cPI+4SSoP902IPOWpxdDQWZgJO1ICoPExpVIPITmIDqbrCiy135h
9LyfwGdNW8YH/mMBOKzdaf6G18xA59rNvsy2oGPdO2csBN6UbC1v27Gh9BoYutZffeD0/Rvj1ObW
GVeb4d+yXXGh7ZN7jVNjPDJZ49ljHdbMIEDhRErk+LdM5MTFzTg13Dw1P24dVxhpqpXZp4uHjm3Q
Av/y+sxlzVmzL0Q9Q7yZi4QSd6/aNdbr3wCGhctfL60JBNnULiO8H+UbZAqUnn54oiA04WbohYtm
GhZz/jyWDd9GubiW9CMZzgk0noRJ0jy3ybBfLI7+jQv11G4rpzbLUVgnVUdTxLF/HB3GYZ7m2dl0
Vo+/sct++xBWnb11EeV0Px3z5BJBQ9aPZ6bjTnbbESgaHn2jwpAKqgIiYxkuPFezH6Nu6im5sZYq
qHwhriGCTdi6wTphJuvyVYcms+LEWmAsvtnwTvpOhvjNT54n2+BZMWwWG9FP3Xqq2oGMMb+1TXBa
RK/iM7eFZSBeXKGmY0Y/DIvGY1/qC5DqW9F10WuDLZK8KaBQ2c9opqa7ZNz+/whqYU/Dj92/OD3q
zd0AJWS9l1kj/qFMnh+mzAKV7grILhgfXPG4aGgGu9lCjbn0rRf9Q8fAli6Uooi2EbLH+ELayBp9
a+ihuylGAjVCMaR6qKviPuqlEXvDTezQF2GGc5H1bpcqjy5rnJCFTGnFBE71OVA/mO+7mnhJDgMi
kt2DEuw7X3yAa+cKJA7lg23+zBGi6I3pRzQkJoDnvHezhtHAKCcAiU2lx4cebggVZW0oiQtdBK/8
TenLHAiwcNzZiQAzlxLmpOK4nZ4KpIJntbLlv0LUxD329/y21e6n0Kx6dyP8xofVznBXyMLTmwCI
y163YsWO7/iXGMhgxkEdonRv4tT9wI86qqdlEgGAKubgW49zlzWI4z1E0IUEzuc6ZBDWOo8uGvRb
xTy13NYM+g6dowgkvOY+9A2irX3FmPyMXCKHNDLXyRHZGHt9P1H151ob/K21T2TU0ZrZKW/7xUeo
ZFyIYaNO+C5Mmq7uHlqa7thzpWtVooxdsSO1yvuv1Hii8nrmRmrb5lpNxV9XVsw9n0Hfg2hjl+qz
ae2QOlWltylsC8usqZfv0K97wLsrThWBOeUiPf81Y9S9T+v4Sq0y7gXlFNSGtk4+4cf8hXUkwbAa
+4jekPdfTSsvAXPb4OF/HJ3ZcuM6tkS/iBGcAJKvGqjZluXZLwzbVcWZBCdw+PqzdN46bkT3ddkS
sJE7c+XEI+oGNnjiwENRDTE9xm+90bu73OdjmI9zQs9FmVow9BOeAUI5xQWKAV6nOej/KtHnx0qZ
krVrjlVzG6R5eQ7sKN93RSbfar/gDmSRTe6ohRS8GhsS47gF/SRbcSd421RgSwY8FAWrpg9soGkE
iHbJQCM1TnByc/3SUgOej7V3SS0yziA1MK9pwjJsUqCUOO6yFZHLTQrM4CHNE/mYYHw7+xZVQ6jT
0Is8JFO8lqr5GZg2hg1z2/yiFwcMEpN44H7XyKsOIy//sPXk2EhTNZcFQpnaFXwEzBDnelTz22u4
O+augcBTqXxqt709pNOBda4ZbXRR9oBnmSzIwfDdeOZrTd0i0nKuQu0lg7nx3Ebl3/ms2SMIY+LI
zQBvARQoqSh8SXFG4bdRGjYZ3miZAO+g8A0EAe6xA5BegUg9mbXbhJbF12/D46OcPzpTJdXaWjq/
fZyMuB/PaC0EOySJPZfPfoCzYRVHRFJ3sXHnXHISQK1SCCnOurBHHAGIPgE2StMNdq7SxZ1hS8sP
10ssHqBT3NdoffI3iEmUwQ5Q870AiBOEFkRM82A/7Ig2kpD1OUW3+CVKQGUBPWi8uQeOZKcyNW15
iGa02XUlHhk9S49/vMXr864jY1dap0nZzNxGpTUgX0E8w2GOYXpT2bH3DE2LTRr/77P3pqo5zmY/
UF9OxJpvDfco4AYhw6tuHTlb/rwT1ZzbCe8ueS/iyMRSycuCDvG9bgixW7rP0MgCVnM4N2J8fplK
d0nOyLPlzGZFmfVJ4EPMjXDWe9xHfM3pY4bqmegRFmMCOmjjVrY778kGjXrdVlPv7Mio2sHOAXF0
qAMALxg7Eq2RTpomO5OOaJpdn7Nj2Vqdoo0ikJ0Ck+Ib3aM73PsxfNrn30pD4eTriY3cGjeHLQtS
EFtwpv105iRRprmjRgYlkU8SnbMpjcTOqaVb0SbKVbXJL6gOMMyVP0dfJhgz7CZ9kzabLCgKtk9O
1L6YlBL+LnMHQJteJ+57DLs1D3zPte4/m/a9tyXuyf4wdRYk6loouMdm7lJaBCngc8J6XugL4ini
8mKymdz4utJHFwKa7JcNjlieiNiTGQNp99XLBm63DZ/PycZprwBb/LP5w35VyL7+pZozYzpxaBKP
phXOJXDHA+uJrzd5Vm9qfXZWAXUvTARBalBUI+98AJwLTwFeZ+hzEXsdPk9mfhgbcFhr3c3BpxHZ
hr32sntmCCdrJWCbzq3NqqFTn9hLAbUxIZjhwJOCIhwbNwLV1m3Qhy4eJwyfjj/XODCGzkdv4j2z
7WsXXpNdgIpaDX4BQ0M3dpKfOsQRgfBdi3TPxs0wD8KWOPh0pEqghlr7/nZSPR8heCRyWLPiqh32
NmV3ExkW+Xt6dDSB5XH4caY4mIqrrOJ5azHj+xvWWZw4hWVRohOTc5Twp+nD3fJ7qHPINJFyD5hX
nPjZ9bHWPbJq7yjYELWYPoXl1E0I7NMednnh28Ea84gU7GWxY1G+5XffCRdJtwEV4N0lV4r21gm+
4+cpLSiGJMPXi10sjVFsGcJb5zUFz2++WDy5DAjRXhoQXuDzucGIUuTnARsgOCQG4WMujfZ3cvo7
yrycqh2DYPw8eARGtqq2yJVDppn8symt1C9hUusCToPQ1byVUw1v1sMPyHK+v7tUmUjlP5jDLPOY
HIR/nEs7+jeJIaOTqnDS3zmx1LmkvBopBcoLf/fFLSL6Q7FTYgkK8AK1bFVZssAZ+8SGV3fIuDbM
I6Ku2NWS2DAgZXjpN5qB1ii1Cp9S1MhjGWPNIlCh5mf+b95TgPFWbRcHJ12YIETba0L13Q+L2MnY
MKo0YjMYSTc8ItvmCZv0vgLCao2C12SHK+lix34pPoyIEM9hzjMEHrfVFLxDgxzy9RRlw1mPJPw3
M7aTaovEpJp1TNLvhieC12/WQugzEuG+FbOYTy0e/Q6MrPKukJqppqF7o+kPM7MpB23LsgWUFrZC
qJNDsqetoPtnDnX2Y3Qps/DYYaM82ASMrb3gtn6ZQVf+A1MUNdfKJii7Una5PAwMMY9tl4mHKlas
IyIOU2A2Y208xbOqjXPZNcV3QjP8X7ePKQBrFOZYhAFFLQP9n+4Gfr/Ekqc7CiWD1oCqpk3n524e
5OtqpNmDZKH4B66R9YtHvbr68Yw5LSPst8PtBLXWjB0axFhYQYJr6Roh+5fewVqBJwfWaE7OvOZa
FsMsKVDnneKWPlszOrtPRQPgfJtXEseaMlxWm60C8fUMO9NWmxaz4Y8yeZdTRGGqN4vSMW9NOUba
ha3fsczJWlSgu+csuJHDpq1LWFlMVJy8KhSSFG8dYWFtehtvThLWqqQRelUG31GTtmgocJUWZ2ak
a/gJG1Y1YaqkfJBG577CyLzl9fwCiPFapNl0NaaZ8oZ2ss54y2D9tEn8SF52fmj5SKWgraf8UGDE
PUhbY7nArZwcOt3JkFsm32PGbp5p+JlvbPOXLS88aionz/jCwGieKOnlfLYHuVUdnV0Z4KnQ8rv5
PZb9y1i5I76FLFs7ieOdJqJDF1l1+J5z3zhW/mRuzE58LnxQtpHonxuANZsK8B7eBJrtcPJULGdR
HtnHNoRoAi/RHwQV3lnY+78FUacno4dUwHyf7hOclPQ+F8GXkqCSYkuzOFOIt6uoLgpO1aEL58CV
XwKo0ruRVHd61WCX18ryzIszJtEaO9dX5FNOAy7SU1hWFQQIpJDmTNzpZeHGX/WkA6BrGe2GsEZG
q+GU/tYmdLl5HoxjTl3KU5lBaDCLdr5iHqQdozVoFPL99oQPuzzl+ZD9KBUD/8jKbN/SCfho6GF5
l3wpNzxjPRJCYvniyT4fuD+JNiRgR9+nlOQiur746ymzP8FUusMu2+g3Y5LfxP7SnoLGb842aSQC
8121x8Q1vA1YxFjsds1j0Hi8rltokYbp9S8tVXFgNEicgNaZ+XdVP1niBeu+Le1XE9Pk2hfSPsDg
dvau7p23KIvl34GM2661aQfCgmBdbavLX4XImg9H+Lzv7Zr0sc0SW7VG8UxPWLNbGpNAAynprQES
Raom21ml+kv5SrUFI4GIVyBJnLSGCx7VOKOFdlzUXixcuwhuAvEXt6Oeh3qj3VxgjmVUwRvmYEPb
6Dy3LkWj0zeYQAVmaQZHPCVDOFiy3wtZjReQrjB9B4kAQBcRQmKAuki6j90FsskB+sGM8SUbfVY8
k79iXA6u3CyyhGs9ew+j6z8PJEsuebI0klO5Gw+2aRTf+HFv5EfUpzOQwwmSAZtsPR3oZ4re6jwI
DUS0T8Fz6DR3pb2rMUQQMEWtJT/X7fkAXUkLf6Qdl7NVGMM/YoBkVnkzFu7UXTnjPr1qSd9z4Y4b
4LRIUTYMqIqKRSjNHeo6GtfblEKuTyrSP0z/Yme7DecChEHSqk7nOeuI9qRbAUZKA9Iot1YdFHvQ
wc2V7jGSoOXoHRayQWFh9QfCdiauERVkG1q/ebT1nXid8YR88qcYaVwwnhXRvE8j58mAeaI6UwxH
S42LpwaI30CYqKLqea/sxN0LUGzUe0MqZMlcIdvE4/JbWsmM9b/X4WI1xKjG4d0yTFzjtMlKtrEx
ZIRoHNApeQhwvY3p/CypBqcC14jfZdtE65nKvpdcJxSCLqLxfqCgjI+5wxZyVbULEQUycSjy+ETt
n7jrxEbCc7JWQvUZtP/YUV+LKp8SJcAKdPLcABvFalPSkMH/Rk5mrDHXFLT271lS6Wf+JnLFfe3t
LFLvCMxC/zFdM/jwRoyQyQTtvmlE6W6XGDN/DEUM7i+mmU21xNaLMzeEOIRNyNOuqD2lCPtmZTUu
7AyG3IKR08teeYOonW+X06ZYCth4GM3VQcYAywuFW8GtUWAlLoYGOOZjIUzWoV29fJoTPSBThCGf
ZaF9Yj3bb92RVkLLxnDhQVs/NFHwMQqg/j2vp1sa++k/RE/8Eyrl/W/mdRZ6qfQ2JAzIejATRmiu
qv+xPURrJl76bVDmafBpPFB/tYPVqGNQJRxgERSlXwgThFrg9zbN0U/w3eQy4O2H8r1uo6DZx2P5
/4OUTAZvovd0MPUHMT9mdxZW9ZHTOPkqYmmf2lb/NTXuBPhoX6lrOafGphp7pBggjIDOra3e1hA+
qviBFRZRUIed+Qa3Frn+wpxDs++rB7Iq4CfylkVKl5AXrTNZNUSlWc2B12u++yxzL5mvo0dLTBkW
QSNZm4N4AwUbvyHAsILG8fZoGEX6OSItPE1WS5KwhBHfwKK8UDvwSGuBcy20Z+3aeUqvjmHpd7vA
jNvnVn/Hkt5Rr4byT42ftbsgANrLIOiQ9wIp8UCwhOSvHPQajad+qV0TN2w+Nts6iOw1XCcdorfJ
a8p3gmk5oQYRyzbpucXr/uUREDBsPqNzYzsTESTX1r5BGNzYRR/dlsIH1RDTjodPMbpoj3phntO0
I2H0cr7JgBGrmaaOMdEdOK1IZ56grEC9waUxvYFSq+ONDHhxroTJqq2PHfc8z6m6kF5kl2/F9mZB
dH8wYmWdoUx2p2nymyNZiubda3lASstrtijB81cbJ09AInHSxv4VPO6X6QqFDxWxblXaRHRkUtm3
COxF2Iu5Ozm24vbhGgylHJyDNRe3ezh4S5EVhPrcNtid9ONuDviFjF4xNGs1xrzMfNEFK40D7DEl
TnnU+BuePdFbr33fSqjxJojDbUTas19VkgfwSWZC7v2uMg+M7tZ+mtuGngye9wfeTCZjR21/ysWJ
DjlJ/2Oz8PQJWDNs2kjq7YChw8Km3LZPc132+yqdpncS+9Xe7yugbvxiPQiDLESfp0Ytl6BlpW5O
RnJqg9p5yWyfn9bvsgBZiT/wHagxPBptbqxzI3mZUliH1AYABpXwktz1aFIQoTWM2YnAFrZXP2ap
7yJFgmZ1k++mi+qNNUbRhzb7B/Bh4slO7xyz0ouik9PJ5LGoh/KV1Bo22AKYaTDQP8vKdqi/qgyR
hm2j+ZvblKtUfT1sWq8pIELX9FwYQ3Sj0oONItTjH2q33W+ILruRhyspHngbZ8sq510Fp4SHIhbp
Cu1xcDbdTI3bMevYU92R+5s0Sp1kw/6I6kasmhgYjXrGhh3ZbsoWuly2ZtHHu2hCCOWTk62rzHJm
fJfcKlHDXOAssv5NEt3vxNR7b/2k01/swfgrQHptBEHyf3NlYQPgzGhXPXXBu9Rz3vuRcOsqmMU4
bkibFzdkkhxeuDCNZ5skyudQaY1DQhhRKGsRPaSjTPB580zYUm78lvRNT2WGdK/4myCPcYLnTHxT
RUuASxYjo2KDWA4bmo+IIoUXnqR44Zw+3uBO9MO2FMYuLi3rX5CNYD7uwHWaABJm80i8uNS7EwKy
m2fsyy10wWgGaEEjd1pOPW3AdPSwNiwGJtexvRGWWZ6AqRm87mcPZa8o9CGFPMREN3t0OSh/Q7Ng
hIMzHr6FU5ph7ajqVqcySLlBzGQTWxaL39in7qCOasaDNk2gMgfyQM118NBkffvdcxWdx8LzXolg
DZs57lkK8PAWNDw5fBCadsmDFWJyvY5Qr79zRXs8q6jpbCEm71PyJbcsoSNx4zhm9ZmxVv0lVZmE
FGCyZsvN/topMAx2nqS/ynZwQRnDvTwrck/Y9bKHJZgorZwN963C+7qp+3II48Dy7vY/5b9j6Ghf
WU1GB8cpo7e5GR7qeumPfQbEv6L05ifm4bwl6cGxMXf2KgGacQelWKB2fFqgrdzoj1gju79ep4eQ
/170Yvgmz+FGUDs3wNY/wlgWoc1bn3SXN59lZE2HKubeHkvWNkiQdv+QMhcpymPvNC5d/hnnanio
IPhdhCA9htkTqro5ETEsyuyXjT+ne5oYd46ubr6HiRJZBL3jBCxrBfI5/ouSlT/yDFCf86Rppmm0
Vb0u2n4jTId60dE9uFY9w3agvOExgHac35PhFeKQK961gc+OUL43UrUg5LFd0DZ1xD1bDWV8s5Vu
HrKm1wDqp6Zc0b82PoFQ1CFfUZPiBcM/oqwH/c5DacLM8H+erbGX7jb5sT72IEe6Iy2Jw55+mfLS
wgFdyZFn1gowbg+FrKgMzt00/szFQCEyQTS5KuKpCNMx5oWJJPwmurYiQJuxp4XSestBd+6oHPMh
Q5n0jxIKmTCfwj3SxC3IjKxs0HP/d0+Q5HA0PbhYW8mTMTnwKMc/VCZRtMdlGEw3+k4GecZClG9o
lYieoWxYTPoQk2ow/PdesnZdAJUOW+m01EL490IWP6MP2rK7P0A400d6skT6pWefj9vEO4Hv/2tn
p/xIrdN/sA7JNwW/rGLtLr7cZoJrMUZmfvcBm1IQOsX1ajQko26PrRtZaXQVmoLl7CdZqd0UWN1P
wqX+/+7E/8Ij6FKgDjySI2TYLoRcysNiNG2KWhuwtGI/Q/0j843Kty37xqeIpNFv1MJCzZtIwsQr
3X+xGFoEGSTxM6dOYKwE3xwSK11z8MjYy7CdvC+wpZDm69mhbAikzN6hXo9PVMLYxq6BcJyaTWMB
rQppUgJD/gs8RVmXTBGeWAMAak8LXTnPYw8WgrxZcgrSqfmbtG13i4IqJ5LbtJ8pp9KRNK3exBS1
PlP/kR0CQr1nVqj9zpDMQ2kpMGLOrlFtfbtP94XZtuU2cFV7swy5vBllLE9zbggfYx7OQcwNJe48
pBTJn6QzQzjxyaafRHp07BJ/2TT1N1yh5iFAif7Im8zeEqbLUbarTjwUmdFj7GQyk1flGM1HyqKS
QwsJRUXuTJxkUel+wnr52cXx/CPtYrk2fp8/zmoRnAn0WviNaT1anaQnWpfVu0ud6qaP3D/wrTp6
KUCadmVnfBsj5TeTo9O9B0vsbtqvPrvJRr+/d1REZSKRrkTyk2P8YBNQ2SdJoeNq1E5KFp/EGbyO
2ANpBr7iGiU4plZgI+Uh1tIB51NlT3cA10on1ErJkU92ZinwGsSsOmZNu/Cv5Kf7F+LK7aXijUef
Zx6qERvv4OzBwji7Ba8DopE7X2ig1N9LlxmwIxbU/izQRC7wm1ZVxyiFyBgTNJ/86mBymZH3D6LE
uQwKS5SJ+I+Ns5BvmldTsAKn9k4ogjS1QdrkM4qUfiCvPD4tSdwfKq62ijQspSGuJFXuwNLA4QvW
gaXL6G/pZ1jCoZTFLg2i8RWISn+i9Lq8Wff+EVAcLpZXlrtsEgFJoal1VnAzBO4OuM1YEzNSAjdR
klamYoaXN3FrnfUhlafii0FqnMJq6OkKxI9snSR+byu0Ddbt8A0YpVsWebtBQUnmznY/kGozAtCp
HkGC+jOlE67tn+dx8gBpTKlAfe/S4ReAhmVjDZMJv3e8eNu2TnHxBJOkAOOeIQldXFLv1Z12/4Tg
bMkteDj7iN+MHRAydCmo/RPCDLYpI9ILu0aUp7702P6lGWVtP4QWxycU8NgKk3ps1HrEfTKdnKTD
00tlXZxdcd7YNCjxvvl1pGU667JgkXLB89/VgIeT7BMlEs8TZaTJsiLug6HZyidRrkvFLwPBTRZX
nbZELuasdAit5SM8RIRxLPh8j/ElUzGETzngcdgvk3HRxR0vg0sWg1nLzUYPk5c/54Hbo2ZZaclu
JtdZQidPgo+hDNr4acSNdIOhhEEiyQ2i0PBZtpADGfo9x6n2CmsHE0pR+R3+PKtlvReASTqUhnXn
Z3rB8pfgArkhf+nHY6sXaznCslQvgJgBwrUsq4En1PdJLPOsyL8CeWXzS4qK29JNYA0BKcsN/tpi
JD8Z8LpC+6rIMp5sgq58GdK+pMLIj/tir4GCgb+fgIKRAFVg3yC0m7tRdgRUsir/GDGpMhYSmpN3
TzKdcLpWwWlJW/4qqWkvQPrg/q4h8dlIZ2zvcdDyBPbKgJ2ndhNIH40B22I7zb75N+8MqlDISpmn
FCQAb81aAafkH0nSpktnCz5eKcRxHAfPeyCpo/jeK4siZdPwjNNs6TLa2tKqyk0LGkWdSivw9lSy
mc1hzAsoeN6UWt93uinTr27rf44YvbCUVGGsMvYLL6xeu4UqGqgJYUOF2nhKLdP9Z+qBp0uR+OoC
BMJ9pKPFe485zHnCooO+dBGPpK2F9ZhaX2BlO1HWwGwCblfIncYnsFPzAJ9WI7TaZe2HmC4tf+uV
LFQ3yF44Mug52o1NMT7b6K2/Rp+/UhMMviUO0FLJspNocCGn6PkbtPAR0y2e7Ci3Z2y1zfQMacU/
8aRh8Ih5mr9jnqfAgXpUVDUw81GutwEwzlVhO++8HBEYdGnsmLSDt7Sd/s1OloZ0p/DYkwPaulsG
+wabPaMEMQfU7z55wndB9SoOhOSvM+Dr4MsAuFr+zBzX70CdjoIY6Wqiart2xiuNDutKkBAHDncl
JHnz73HFgCGS3O277ATexWls6TSHi7st8VltrEES24N5SN1ibIc4qAi5SpXt7a4rsIT4w86mFBEs
pWweyLR4V9Ujwa8jWrlAF8xjSM7kA4PjeEG3Nk9ZrLyDKXzrw+376Agnj4Yr3wjqz0U1wSXXd69U
5L4UA8b2wQzSPzMP+51JxppcLaiRGoNNEbCQdvXKzv2zP9nTxYI4uC5qU0IOJcGGpyF5aViYiZXb
4w+FgXhDXrbeEAT9C3pd/RtHlr769X1IiS5ghwBY4uDwT15hqUcmAL+9j1LLvr879XOm0sm2/KcE
+iuYKLgJpeVhXWlVSax+caFVFMCugES/l377L2CvHgK2ib5mMEp/I7q4eRlr9yqAGoZ5pKaV4xt7
tmHI3qXPhW0SzjkP0iJyJjsunrSqX2NDPA2MmAcLtkrY0hP5ANQhZ53KEcWeax/npEq6IDLCyk7U
KkOwbjcTUPlLpUV54jGLBuff2BGmeCsaeYISHBGGTcyEuXB8tpZidld+C7+4GCkyrThxtijK7Bxw
6u0wmPBcZHeF3jHgSJzFZ0sqYtUPzpvPbmnLWqdcEV9/9FQQPRiTfckIza0GMtchoCR+VV3Rb+bF
0+E8BWqDElxtFwOO6CA69QPCrw+xs/Zh57rvyUwcklL2NXM8YEnwxUywLBYC0/PPeEvlUWjsx61F
hVYb4bfTLalnWwcvRQwzjhphiDDyZyH+CNRRV87Jw0h9qJJEvrMSP4kFo7jVpikNyQJNdbA+51n/
sZv80sFA6BptO0ioZnNyojLbOZ484FZ1N9IXNZpOlOyxJhfbuE1QEWsxh3Xf2lckf/8k0vkEVA+t
ORpfAOq4zELLVifufMJn+ZVYg0fspgWOjVs5xPP0DQSSBVtMnyQ2TnARlHzd7YUxwdDFjsfrYKKl
FFS+c0qYR9o4cPVMytu0k2uRsXNmt1l5SdV8WniOw7GpoQM3I67hEzWdnlxrj7uBbwZQVstaTT4W
XhY8YgcTyX5q7t4GxlfG2blwt50GPDHeOXkcT7io21o+NHg/8aNbycakDxdZjZ5yptWNRQoaN7zd
7wmLYU0bLb1KdPG3dPj49P5i3FqmwKNvtt0emMu4bv20PkdO/xqwe3yOWwepKcPiqOkd7SJnpzxn
+rFMwXPC9c8eChhvMJBBIC7aEOYaUC3CenuoR/lDBzVmp3rjRwMvXlGr1WMSJmvhS9nRlMFRtPfS
1vuhXhCXSF6MNVX0xF5Nzf6pCCz9gIHsQmCZnnFhssXx56reOu4cHQrP4LXL5Jwek2pA3gAQsBs9
02KFQYihpAQAcmTW0F9LU4FLzpbq7Myi7tCQn6S6+x5jWiHgaXjWwGMcO+YKtldPgNRKHxqIQyFg
qWbTBCp9TSzjB1j7MB791ACdSTr6H3ZjE5wM3Oodnv8a33RKybdRTSJcWsprEU7H6cBczT1YO8MJ
mo2xz7xBXeliyT550OOPShuX3yV6W6rm+koVhHe2HR0G869bpy4aUUs+9g4YA0SxkD2siSlKacuD
DtAtMnPIr37hiFXg28aN6wbjyvjdYLzJdhMC4afr9PKPHny8M1Y8z2udxZ19YP3Lsz79HDo3epTc
Sid0xRAzgX8h5XAWjkfXala58bBhZ/BeaYz43LDgqXqeCSmdP+VUYMOuByKkfPZZkv1JOw9HedDk
G/5DcDSTRc0na6ni99Sgt9qPbG+NQOfTCyS/Z2f+24xaPzUJNeYuMBIkg+LH9CN8H8ly9mkweGwU
Xi8zLs9N2bRsRe0c83JubkvqetYLzo9iJYSvwnkc/FfWwqQ5ioEn5UCDyS6zW26lxgvO/n3JPqSo
j7QrAeWIY9M6qanlAlSifGG/QucsX+vJNWu4HUn+yvOKA4mNG1E2jn+3Rg7IBDsmsKOy9B7Z4T/G
97ERPFxxyZehOTpVb4eY8utnqrkjiq6pZdrYJuXtMiZgWTKufeGnoq186F9bA1NcWfmSbr8aXpLy
mKVMtsxNcKeNsH2+TZY+msP07jdxGPRYrCrCNcvkTHDXK8UW2i7/xM6sFN0eBsQVj5EQFfvSp5n3
li8Ut0xz9mgKyZXVtOJYjVFYtPlPZxQgbqD8B6AE5cwfk5QZwab4T2csw4lED9ylkfMarot+cIPA
QaZP292c9PefoYsfpZ3cLz/piLPhx90uttLuhat03ppjDQjELfviw5NS/pqTlf3iL4OokqT1lo66
+l/kRdc0JQyzHYb+o3OWRy0zxIWJLda6pxggWWR3k7baDT3cEq/9ifEir1lVZQSmJnM/ikqfWY7d
C6TvQJecdc2Y6K3AyrjmCvlhgjuCJJ0O9cJB4xLLPtjtTGZk6uN01bWUsA1alVsk2GonBtMnRzbc
9x3qlS3Qs2zziERI3J1ys8pfu4U9zOBpCjxRSTWbwzp/rR3OVc+IibpC/t0PfrADx/4XrXsBZd1t
C5hjpzTHX5kC9z7wNXEvtZHsppn01+hUUbbpEME3bWVDtE6H0WANzF5DqNcWL86KvTlYFYuhdzJL
IJ2C3p7cvXepF4t4IGE3mjyboUJH3Weg9B4MR8l2paxBzQTXPCOO5UU4MAjz0MvlzemB5rzsxPgV
7yZME2ddfWDlwYY9vBhUlUnoIorUERYFVPQFtsku9mqfwbvqNE1tEEYNiHu7YcRuWI353uwaK2w8
t3zS5AW3dXrXCrOSBqiuYBgu5WPsZnuLAB/R0qn7xr/f7BzXmEPa/hi+bQ9W3zCoi16Smw+dhpEE
onMJz1ndZXDbEvUPGeX0t8u7Z75AFq2dxfRSuRje2bKKX57pNDQ4xKpvuSrai00WkZZRpGPbH75a
IQi7rLSV3pLRxkUtg/iubjJE5QA3oWsj1MhUnYNeP+IhfFIWpueZ1sIVzJKfQFf1CQxNve3nhGlR
31vHcxbHp9ZQzaGXabCZYhKIXsXclsY/c9lyObqTG2LUeEms6lGplqsUaXQCwhF7+5Fx6DawzSQn
NOFCZg9VjKm/67RnPBN3vIu37KltDLr377715tzxdFnAmINFs9gbInlaWO/gxMnrTYx3+smI+muR
Q9llqDC3aDXmVvlN9sfER8Axwxe3F0G+mxCwtpwgLcQmLEpbai4FDfTG8JQOg6bmh9TGCtNvFuMk
upf2pTL9UILMChVe91Lv5hTPrDLBAISan1Mp1wsJlPDSi8Hw8gAGvr1pU7fat1kCwSmCMSP9f1GX
nF281JBP2c/k/jfPAXlYoI/s7NERF4+jfWdkJIAnPhdVxOUIwcTa4tnlSYtY2o+hivzxxRdxvUmF
n73QfXBs2OZcHK9x/pKrYVU3ZNGHQ1T3jtqDAacGf8tO7S32zYGULY8in+zNPOHWqRcU9WCcR9Zf
uIE35n3o2BgRUyvBfKq04yA+giB+CAx3RGWHBZM7VCUcF3LRlwJ+/tFbQCfyyVXeV1B63a01nAcF
zYAVF9L8Acc//sQk6NNT4kPktxk4Vnjas8clZ28yDLQKZHw7XqO2TNeTsrqPhRUd8gcF3FBp0mM6
xLE8lAKXao0ewiyPJgY+GlAf7B6em3aRODuSVcWG71q9A3TQkmiB6+dSNQee2cOszNxJYxIQUn4p
02Q8wrDjNyMK44MpFBg+0bE1NsmHOzWSTaxdHhWeSNIlM1fjyfam8tmd4v5VN6J5qPPYDLtkGV8s
2gDQ75CLjp1EpxDlfCo0hTq1XTIb0g/8D4h1wDg53jNVHsVOG2yBALDKOB2KkJ4l9dCozgmHzvrO
g+oo/H781bzhTgQALc5ewi8T2y6n+5fwiy52eelKfIVNAxcgzZao39HuMLJdjaIr9u3hFOtYZrcC
scYNR4EadJBWx7GveDIT8ESFWCWq6yxWM7X31pCe2LrURV+9FEHaWHqc3hgeK5c7IO+ePM//tYY0
QatqnV0BT2s7yRlPcm4HAi6znLYuT69wYZDY1T7fm3LwIChNhIhiun/wrzf3fZ05AcMhdYth3c2X
P7pPm++59P7MVSd3hW7zLfvvJMdHWPJdRm3bL6BjnjJRGl++qiMqpO75dezDREx9mz5eaMcND9Ni
WAGX/QO7l3ylzW1zp6utcxo4dzyc+nXTUybDDw8NI7m/63nL18eujhXZeoLlbkxHGxbq3l4vQXYQ
VYpZrmk1lti5OXNkwiLALY4V2xzm926wawBDpKg4LKm5LF4Gh1Xl0RvHDNtGW/ExhW6FWbFP2Aki
MNAPk/IbCTHsSG8HOaA7FBUWobXEQLbDuday1kzL9o1WGKK9MGVccSwhH9Tjg4c9i52vMfxH2Zks
N65kSfRXymrdsMYUCKCtqxecB1GUqDG1geWgxAxEYAgMX9+Hy9q0WW/eK6t8mVJSZCDudffjJr3f
xzBOGCKvTYYRzx4eFuzLgFcCKbZLFf/gtr3cfHLU9oqQuntgRWWOA3iFV0LLErgIpsB3LQ2cfqyI
1c0247gv0gjLZc9vt+0u+Qt/cthGVGGeiMR/kdyoDwsG9ruZjkbY6t7Lbs3QRHcQVHS99WTj37i9
9+digjyG+YoFXmSc5BoHbbDNIt6XWN0xaKiRXa2bf9IT051Sg4DPgNuCLZXIYYTsh5MNbxQxnT0k
wj/yAkp5ig2ROj7aMpCwf5EhIyvrpaG7AjVFXRbdjSEpFpZrbExW7ByKPcKDl29LB+MGZv7UeXML
857PNWvIeYZxQ+zfw7Qn9N8urcB8Aill6+5uRzlfC3p2V0OKzYjPz2aqh/ARr01waXHqAjEG0qh9
hN9Z0KnE8+BP5g3OLq7mFAVsfE9cD5QrnDlIMsxwR70sAxYQVcRs5YwcT3TTL6tsMeWd9uM458FO
5aXjInwgGuLRzQOZFFw9VToaABjmtfE0ORk5LcSgbUkx++I1C1uEg61RAeooTQ99qElbZxC+/bKL
Ni17GGymnLxf3K4ws8e9/xan7gev6n0Djjd3lVj5wxLL5aP24Rc23YilrXWp01yy+skpbLMNzYyf
Otc3ekgR7WOwzvfGC+dvwv4DFuBdzmG/5xCMh0TBF7kLDCzNeVIB9YTJIjl9effM7SZssfAou+Gm
lNNXRuNbRDufrs+0kAyUUsYhwlJXbPP7TTSGVkg1xhSyacFmvyEZu2q8nFtkNNIaBSn8qnL5d17C
754gP4EayCS9RecVDqUSt2XvYwJdqGff9kK6zE4C7yd8QlicWd7s3LC+O2eWmj9wEW9k0KhxD2SQ
/eBB8kzIk34FhxA7sHIu/JR6LegYtE/HtxkmCImFuZ8eef7q54lk5nwkcu4RpeJfMx6DmVODHWBP
ZYz/lLvOqcf5emCpWh3yvKcixKWkDwUv2qAPNMicDlZdN8nPE/aMWxhNmxSu8F7aHvJ3af9aEmtv
dEuLZQllUY8l+63UjZ7nkV4FOVE6Us7qGCq6qDCBWZ8JZb4gH1s75tMULJADtfNVd0OqdrSLgg0Z
IYXWgej3XELbU7Vg9aIaU13DdnYPbTbeKQ6UxUWuIUbgRWg8eX5GnYqe8si6jZ7bbHwouPhjLXa4
5ehOFABpbO7t2IGP6WnUDO+41flL0bsGcp8C+3NfQVu5RyLCr8YzYt5O+bxUZxvm+YtkVducMAuw
rzBtdzRVMwIzbcP40fR8bK8Iuk25nZoC0kM6V8O4E8FCLHaD7ld3xG4q9zy198NbG/0yFdMtd22x
cbX5RahoUuvZ4LZkP8TNTy30QAI9JxTbJjB38EglGNkE6IHNxGR4qLKIH+Bkiz9TH6lTzJ4OWyOr
vzYs3yyL5GEys0e3sYOloNNXLYH3hEjuhKI9TQm7yRJzT2EX2C3sEjZRTByYbU3rlOdwod9VzOX4
UPgl1DdHJnpdqrDiaZuPtrvGrEAZ9zy67xzrzTe3gOVDMVxO23aR0wu7VvPiL9DHc2LYB4eN5Km0
7Pc7IXtLvUS3TWw3esX+3BP1SUfM4V7fIVHa6hTYOjxymQB5UUxyi92chZ1LScsTRIW5JJOsc/LQ
SfwgeCoVV8szznhGA55PkFUCrFuh6g/YLMYIqQMDU86cepBmjC+Os0CV7mXxOVdl8FNRJnTzl9J7
p9kVVUBXJly5oKH5FBmqg9aIVQkZkZge7IqVQATgANik8tu3nD/4Q5eN2g3G37KtoC1xIai741t0
uZYZQQiaUzxeToGMs1sGjO0yhkDM2IlB0gIRmU+7bJ4IrFSjKNazNN2fsEGV76Rm/cRJtQsDhuyG
965VZXO6BTcB+F2TRzuAsNO8Bxnx6K3F0UytbJ5tgEdhhc7CeWMTEzlkVSQfm6X4AV082S7EiYnG
SX1Kg/ax6pbXBlSVa5CMgDJRT2Mt7XefsD2MZIMXOxihfQe+RF+sSmsVBJUGCZGK4f61XuM6K39X
WEG2kR40PqwsWgixWsVuaGP/YMN3xrNZNh9LkO/9rHoK0uxvEXAIEMAnjd3nhBOQIXh+qVHfazGE
pCI8s/J1ksJMygewuwk80G3dsUAj4NdV76YPCrQy8NvsYTlgW7xMO4ux/2gbr7gshrR9x/aZzQ1C
kYqjQ4eF7FAwJUgSbvPLQNv7E7XJDW+amS3woM0ui3pxZn3D6CyrYd+QZn5IAAx9ZzAFgAkDfWKd
HDF+lG5zlfMcHVClXRxYhNCXSctdJ8NvSeH3mRIgrhwQ1vccORBaRc6LwMd4JyfuCDhaF1JgQfOp
UBJCakgX6md6I9aiHZxDE7pvTjSVDZmWUv+YsOeQ34Ukle7KTLrPOMufKXHwTt0dlxC74WOoLPGI
RxA1E2GZnlqnAFqfxs8pKuWGYktXbnDS9zSBDF60hQU5v+mhd34lASZgNyQfNeSNc1WDw/1GQ3W2
D3XUBhvRNtW1ivJp45FsugE0FNFu5pfrVed5Bk42JqczIqd694TU7c6YdHwpTOk+LnnM29XL8gPJ
yPLEXRCFJHAJiAOvvOvqXG6Rjuh3Hi08CYEue3MbpVA/+zbxf3CP6U9FMlt7ZZz8HKV9H7DvsPw9
kC3nN0v89NueHQzvLMnLuasvciovo2+uDUISUfqIyPhYZuVtqYdiR5/HvWuF0NM6GgMPFq9FeTVl
VceKiZd/+DXYaZqkURUo5mj0d5aBA3JbjnUWsTzwiMujEtasc1ZLXQOJHZ1bqyf+ED6ztLeXn07e
6d3ItJKvbZuue+HLeDdONTViNHjA5ohoNkT5PKYaFijbq2aZYRkhSB/qyUliIh29Zx0tTnMyYI0e
b52rrYkdjBM/aF27wyHv+Vm8LICLwHIWAZOxD3Cawh5KMw2sjQ3dozhUYoni7kOT2QvgkXuni7Ht
LoJzQY/wywSlZGzFDclQWoMD53eKankFkEDZt+Kl+JvKpTwO5SgttB2Ou9qmH2Q7koS7hrjIztCq
oh3vwPJprsQfQ+pvGzuwkFMBxpBUQbsa+bTlI+HpOTA0qoOfKL8jQZiMzAgyfM8O6W+uEhbivVOO
+05YB1dUJfG9+tljtsAJT6SBhQ6FDYlK8byACkMScBBBnMBy957SvCgkp15ArZPZpTOI7aiaQFEh
bO6w7AHSmGoc3oEJpstCXpddkBYxC1xWfpgS2Zh6YQQpqw6aQ9IgH+Cb9qLlVfRdGmzbVnZfRtlV
SVdDNWebeMIEuyYRx4cOc8Rg3oEpYbbxm8F+kLRon6K8sKIX2tiCrXQ0ONYafMqWvmj3r0MY+Dnw
k9isJqxLG4Ox4DPtYO6titT3Ljqee5rXMH3v8ihb4j0O97plB1SZe+cgKn0x9exPJrfrsxcGwMnb
gsVknV3rsNp01pR/itQtdh5TRPDFPD4OR8uoMd/5dkcVKTwtHGoBp/bZnTP93LTgqaAfx/IL/r2s
nlIWmP5LJ3x0JSAPTfpseBg02yiOVH0Fti0Y++iRHtTJEP6cdkbklrgv0dKHLqPKUY1Z7r2gaxJt
8ewk7FaQUOggXDOHJLssJrDMmoYiaRZjLgXRaikfyIl6lFnXVsgdfxKzGVlmUPCLUsUC41j5smDj
gSsSe29joGhldDKHyjdEsktmsJVUy9Se58B1ypcJdIu17zM52vHKMbphH4JLi56s5Wdb0U539oEX
/SSi6u7KWiTLFd9l3m7buEvmN65qBPjZs2f179DvxDOXvkruSz+MiTYOLJC6SnSPVmkXDk3vxRh8
kmtu1NVTjlj2yAG4W1aLw25wPaewVtSKZdMA+bAA/RlbMWGwzPV54jW0gKm1NfnlxMevZ1XNuGVz
98KwG9Fu3nhHoorip+/n1JpjYxMbHhH0vsa5MzxmCInlQwKuFicNxrDjkreV/+g04HgvdCXUN4a/
QhwYgEaO3WIiNxw7YEZXacr3vipCuFWQYwbYjyOPi5l1Ak/LKKpKPq2+S83AIBvlbDh1sk+uhx6V
iraq3ua2GPQHgDuZ8xPEHg+WwOzbOEd415TPxic6xGznWKV9Mj0gtM+Cvl/GrTVw/fSjqdpGbsZ4
IMJieOEfqkz44wnPWd1BkvPCAxawzn0n3kunqU916D7gbvw7p6HjHTFEi9/Z5GcPo+i5oQo01C3w
luIEw6a/lqNTH+x7mKSxaaNaWYoVOwuN4G7tB5LzzkatoIiylkn81XBjHZ8D3MecYbRLe5XlU+XS
dPV93K0GMkxBF2fj34nAc7OpRSr1DgPO1P8qLRMlv3JazseT7Y5u8VD2cjiagI0pTUJtec+ijy2e
ZCuJTwrHkX3Dmj3dCCQCA2w7Qz92UC1A7SnCSZl+HjEvudjfMo6Lycuwfy3CH7KHmgxc/mhXLv2N
yezmJw/LuIJOk/qoZMzKpmSBSIfDobZzjL6OTgpcMl5yS0xEM4EoW/L2Q1XSEtnn84OFibtHcBbZ
h7XUbNr9mnbkq/ZiCwOsB0QroO1bXvJpCT+GAe/wypoojY9Zwb9rpcSmnmL7FjaqPoos6H8mbhRI
+CaucDBXkgs7RwuU2SyDbwv1bjb1QKMrGw/2xXmT7VmKUc83msRO965HwIGDnbgBJw7NLn0b49nG
z9x8eUEyeNwUckPob0KrP6rEHn9TEDV8LgUbzZTIWzlMW8jh7EPbBO7N3XbhxOoYd9rF0lV2C45w
W9vNKQfLAWC1SAaWbRS9VBOyC0xpkEFE5b3FXX45g+jHd9onkm6XT01+t3mkGR0eesrCfN+Otn9p
GcWXm+dggysgHMl6Re5GkPunl4dqI6P0UzrTxYCPjNK+lTNYNP/UNUugrUGrZQfLbr8/d1Y/+Cw0
Exk+2lD5Y8ASmfujYZiBtAjPztmnNGudNDvtCY+pa70BVYNFQFnHEMJ7vfOU03XrIFczxnUuENlT
WGDS16yQcgq1yzzBVmDHzb3c2qnh4Hkwg7Ep8Oie+la/Fhq+grgbfN/V0HrRX0M4eLiSN23gyQtD
2MVC3MQK8+jMnc06s7FlKU4hXa67JsY1uW4H6FUP2Ti4hk4Fr06PKuSGcBjQ+bc4Fvs3r80Ao6mk
YXi9G22O0ofYgGMXwA9FVvI31/9uS/cbpqIEuOZT5CJdnpWDde/WB3eHYT83LlzSFmkTbx9NQI+D
U4ZkrjMS4LRlUTVFh8BUuV5D+s5EuJfLWh+NczcG2ncnzS5XUfqXhgwnfGRdGVSP2C19XKCRE2rC
wA6bd1aRuZCEufKRR49M7d7ZeWie8upFSYqyglyx8RZYqxsuqcX8MPU8YJ/spmXrhdFIn2U1Nu/k
OyauSrXVfZS2q7dFVinnk3tbdcy4naA8iyQA+oJZu3tTRMtThBcv2NgtiuTeTWIoXEEaHvOqjf9I
UP3s0Ad1BpMdnyhtHh9k5lSQcvgOfBqNO6/F3tkT+8jR9yCFCuwEHYMYYhf/AornpSW8AGmwxzM6
pjvM9N208VMBGBAPlY99zPMRYEkrptvEISh8rqsovTde9MMSngPfhcE1DmRXet4LhN8aMZT7DvoA
IlEt7bewvoObgWCxWnSXrNoWqJTVOtIzuHwSl8xxJafKOjdalrTVtd465e78ng0yuvLXRNfDuTvc
baZzepWIW+7KHbw+3XPx7jARU7ohri0+3aMVIswSNJ/wHII8xeuWaGEjWXjzu+f4wbubGue5GApk
8/HeSHAJW6/tLzZdJ/WlZwUT/65Q+Dg5XMl5Co+OYqsDIyYbR3ZNtDQlMiutbBMRo0xKHhO8fw/W
mHk8cjClvCZTJR+k7EcrX1FeY5WX2WbmgU6VAoafOPfVqqss+cnN1LGebRuZ9NOGKLrH6lS+DwTq
xt+YciGf8Tz30k/Zcz3Z42NX463O55T6l0ni5QlmNW9aRRkIrbfSJ6Mjm2cPUO1MsprZdRPQoMOP
rSFecV6q3OD/ujNbPwarzbcMxerGeyI2DyT13Fe6R2ggtxkajhnqqkTTFsknsal+3uCQi/ho8SOP
zzEcSZKcSm/BgAwUI42WXHvdVPuoTK5Ig0dhGJBOYBgrsazAqcz4oXSS3QESHtn/NxYbCXZtj338
HEcEYO20+hM4IX+siwlyi541eni+uEIf4tmNjqDveyR+PiZbex50cvYm5ul1gc++uuY6gP3AKou7
bznqANxh7yLjuXYB56ORQWfh8BJCkqkLXTK4ssOTC/0yCrb0OATTVwSe9NFy+Om5GzbH4/tQ95ZX
b2i+6j5hZdMZrhUXEY9MRXdOei1PLAjSfI0T4r4sCHzecH7utyQSHZiT4coJfTc7Cj9womOdZ7JY
uxZPjBU7WOyIqQzGLfGu5YEV8PKZdI7d7odZB6xe2pkyoGGhyops2rjGvOc/1ADz4PyJtM43Bb2h
CwHeuLPecXvGx1C2ksMQbJV3a9xaT88Zec8mX5fQiciJFToJxc7pHdU+V+k8Il1AQiVEILCg8ibQ
BgyJZ47sY80DhiyXyuQZtoglxIOE/xJtsCoLCBV50zlfGrR8sBlabs3rHDbJjF3FyaISBJWsx5MT
3TWqJnWF0psGukjEGC1HMQ+bfOQ9ifpF73RJCzcfB+avHaHAZJNMg/iVk7q/hLxLDxRzy55iv6WZ
br5lsw/WYwwIvSeBAlC4zH3i9S0L+cCLpnYjZrhyZavx1OKqHn8hEqXp71DRN3whJV0SPHVpB9y5
LDJjXJh5V/TPqT8gpnt9WJd72D+OuLEjh14/Sq/epzq22AnouCIaR4WdMoTlD4FNunSbN3lzxkBQ
bo225SGZsJ1uqob90zAJmFOyTuWdOZnwMi/thSJi7tKJGLtui7HO27FKH/FcoQRquDj5UL32U1gU
D4Udjg0G98X+E6Xa+cOiBqJvY3mRw28HPvil+cCIzdICskmmHlz4KgsqpOW+9N9IcvobIhMDOLHa
OtsEnrnUsRtsrI0qQ6eGCVeWkEBikAv4eNw6/rlM3bg1UDoGHxxZskDu7GvLPenEt+85RfTtgTja
W1BaKvhpd2l7wRC+AF1SzR57Au0nyEi5h+9nHnZQxibE/mZgbwMt0E95PXJ32IIYbJlqVNfvhMai
ztYyHG/c4PLmDXYbrgOeskaSHey51Sgx8xTQJgzCde3j3ZybCV85xP9k3dCeiYdZWXPxTHH0Eu7N
wFXt2PV+LA5hkzjqtbwni1i9g5D5OZl5gglYQ5rK785ppU4LiDLi4NJ2B2aCJcmecYW3/jMArZE8
mG9ChvEotWDVUGitxvEEVzFtaeerufa8wo5jjtq4wR2E2USW2IogG9BaF56OHWONytOnsKeEcDUY
vIQFFuuiITdnI0FRFUIlZbdVcuy//fKug+esZ06tDOHcMJJSe+X2+q3JkmifCcfTu8R10hAjl/Bf
q6mLXvqh6F+dNkq/J6AK9pcAznBHvYfOH2yHIy7zQpgnLu0pSJJ0wpBQCD3yIE/B+7T8KV3UsDi1
+iR9tYbZ+sGSaL5FSe7HFE2E8G3B9kH+eojhyT3HDOvf2o5YFnEWBK/gsGlDKotxmK8lYPSLinr+
8kATPBpXfVMlW19p36ULVdP/NARp024rh2Do2nfK+WzlyIu0kDrmdUrb9GeEA8vZ4XFPq6dQ2QRK
4ohU1pbdMaeaPXGPSHAfv4KntMRp9sNh4t5TAuaGayWaGtR3QUEKygdanT1E0YWsi1IUu2pKg6qA
Vdm5woJbUq1KzSapk9R3tgO9HWdXIUADcKNjGy2P594WO2A8PREKij5JgpRvSNKj2bao10dZBTD+
AQLdFhfp5cRIGlSnBOXzV2q35j20TXgh0WDNrDDCmS5sF0holDhj/0WrpR7VedHshBpMVDyrHjOD
8kdbsKXMD0puMKhg4lmQzMAMxkQuIxvzGJjbhQUZxzqE8xBDjN9Y+jzRntusEeaRgtKhG9EFKaqi
zleEQQttGH/e9GicyFyN7uWjmzXVSwDLML5aU0E/rRubidZkJfvI2dSO6rj3xSpqti7UyxTUvs4O
2aDEe+rTVXdEpJfda8fthdB56abOJqJDRjJKK+i5K3KQI4gZC1S/Q7XgIW797JdIHf0m/BbATW7s
32VeRidsMPpvn9n9Q56F/lmVSVLu3chQkBQRjmBdN1bZn2ru7thWb0kMhTtW8ChjxK3HLo3TiNmQ
K/F5FnbrPuB57vTBM/yNcWxBNorSmpBWM4WZhobsBt6Xb3rrSMi+G9/JpEU2a3cGUiDuLanj7ybk
4X+t/IpdL6rE0kR/hN/5+aUch5wNkwveiyIBHikY7WJv4vni8Ozf1NQHO6sI8NjBmCUzF8YO3NTk
4xkRpjwHYUiRqVooDl64aR6DIMcTO84qoud8NsmtJWg2bIfZKUCJL6nnXTG7WAOWVK78p4nKDL7G
nBOWib1wfDQ8Hp5ducxX6oMD9UTfUPmjrhNWqmOUBBAfMpURQLv/7ADU4lSqSTJvOuIv1s13AV7U
ByehOAS0+9xG6tnyIzDIVi4A560MZ47b3GuBc/DzIo1AeshYNLhS5ciUsEI4HS3oHUpMsL34fk8x
pFPqG4QaKvNhoQim3lr0ingY66hsSg7smsFFu95yV359Sk4fbM3pg4WRhRxrpDl9T4DKKdLlzdJu
0NXJgLNKmeSbTyUaRHCsI/mDH3Wyz+AFAp1RKx5ZUfsgkJw+gngC5dHDiCjZlDQJQ341U5Oaw3QA
GzH5DRlnAPBMlkIUtIX0xDGdj6pqe7Ats0kT+8IY2WPdK0lrIqJ7jV+QkSA4glUu9BeLbTzJWHQr
dkNH7rsTL17XBIfKqUlqJO1kUYgXiqMXyKIDH8KtBBos4JPg5R47Vt+gcqt9Mgq19zQj97cU9zfJ
QEHHUUYuyqRRWfV7yj03Z7h3lo2h6lxu6PHm3TgOmkVrOlC/9msZSbAeyobx4zGzpGqurmsNetdi
DUvWjqn98mh1kx0Qv/ZrcSmSAsMkbXwET+jsOUy8/8FiemNgf/tY8ss9STaOzZzR/hyMCRTdrCj1
FWw1j/K4UNOlQTGwo1XbJzp4LQlc+i+kF6oyWWF+srZY27ARKkhWGP6i8QMlEBZDFtnY5NkYJXg5
lOVeSq7ebw53kOp5yevsJWBjy+zG3vg3RR1c7UI/aZ+drs2bDd0K4bnmc/2DuOMCM5n87paBjGUR
WqYzFSvB6DFBUm+q4Jw1Cb8A5R62IK0LIaDOzmrVI/JaBvs0XTwdvAeOnA+gCXzSsjUlhSzzvNUg
cwi/daGPnacK69oxA2HhcDwxXRvOUxRRJIVq2UydTAJcL5H3moECxBGVRXV5ytDO1xHG5EFtxip3
2wtu2qz6Uae4Z7/8IDADJYaY3tdB3PXjushsK35KLQJCKOs+NwTysI0bfDYgPaS1SuCPuR+EgBDJ
MHVFxRHzkbq4kw/UBq1B/IxoiIuJJNF8TMkPp1GwtxaWFxVTDsv7i+XERfwdNeytYJVxKIPV/VL8
RIMDH6u2p7mgsh198TqakN+NYAG+ywdXOYQwbSm3yFEk55J+XLakEOgeluhQ4F56f5EP4Qz5ADzF
Ii81HSsSGWhm9RFtS/Y56DeALV/Zd6X419BBuYSERPJJQnkMUQ0hCFkMpzzEMnTkQFuCG3XeOgGO
YsUdd2aFjlhS2+ddy8Wr1yp2sDRyYUzr8K1jS8Wkrio5/WF9jo2VyXPGtcC6URWsIanEmsy3F/E3
XDt+xo4imobutSjT2l9XbIM+Z85i5FArSCtuYPP02nG5fioXY/HJSvUHHB3/oJUzLA9aGMbSDNzr
LgC7kLz5jj2xzFicIvjDjOETXkPecl/KVIcfCxURSbJz3QWIx8TpD/ZDOgVcLD/OX+umSeLrQEZ/
R2UGwPSuWF4GB/revaPZJMObP5VOuo3MDDuVyjJd9888dnIMz1VVNx+uTvh4koJJf3DEhJ/dPEoW
LuVCFS095P6TY4nIJoygjWGjVi4YJirff56ZD+xjTzXGVxMOYfaBwQiC2STaggbpMPZupoldckK6
YCRKR//Tpaj+RA6ZTC33VZG89vC6wmfKSZm2+OREP2czmX3kOYSUJ1WdW+duuWdJWn5wgZ0PrH9J
UYZe0G8pawaVCNi/hwSGbWC+VGJuPwhKZNNLEZbj3K4a4/Jf3jekLB252v7u0bLvzv2A1isYNZCT
BkWwrq5auV2YmAm8JMyC66WPvOw7Bjj5MM00NZ6cPGrQ6oo+UHt3WLiAQuVT+zQbckSZVsN3cbm0
EqNF9aLHdwr8dT124SP10Fy5SYCg7BZNFf5AclbPg+8aCBuiMp3Z8vJb9kMdybH94cD3sd5GQuLW
eiHxtVYc0v7RkU4L/6uRlqGPwTPpH8n9tDy2Bl6ESx+GfGCZbdqDR0DZbIDMVXijoq5Q1zAKR9Jw
TFqW+Mv+SRDstiAtqFuJZ7rZOlKSRwSLCSGbePGIvCqsMnnyLOhudjbR9bC1lk6HtyRviZRyh4nX
SJyAP0B3ga3KyMxZW74/qS5qtBv8xyEnM30K0AmbmLF+Ey8i/L0gKVHVzKfgLQG7gc+igLtMnsKi
OJNboVuuu6Uaow0zkev9imoCvGvYyajEcH/smcsw3ny0JggGwIVIArIuQCJ78XqLmgqNCgr3MUCm
HN1qK8B0DWhKkjkAGBeeEze9M2ql3RNFYbOb7EaPkLYBYOqtPdS4VzzydrHLuZ3cFXJ7Dn/WAGfB
WqWurneI0jEBVqpgT9PY1G9V37YIHvkwJzgr79hOplscfbuUCyoJ3wGoCki9pPwaOMGma1hEbnF2
8iHru509K2l9KLBb8ocaIriMfcJz5wR1C3eedvjfLPFYn75COCi5GHN5vrrTYBfLyvewcX3bdpDz
unGwRACJ4bItB+z8fQiIhR/xpwKAvXyQFggSSDp5lQ4vDa2BL2i3U0KFQpj8BbA9FM9ahz54b5wK
+9LiNeRWLPE7UeYpoi/6nhw6CLxs/jn39BunZYLKSizUW4Vzggdb2gkjBALFnZuUJPlFDUnzXcZh
xALAEfyTuEGwC0LDrukuf88n7N2i/WizKf5GwgubnyMPCkoj8XVzPbLitn2tQTNAjmcHeIuFZjVQ
AAji+eGGy8/CShWhOC52BPvoJKezRnHoiAFb6iWY7PFQLrY6t+kY96+YfSbvdocEtPve7UEWbNSg
Z9pEhphzxE9JzL9QV1SlL0hMLl/TLsicehZtNXvKKoJvmokYRPOwT5GW8mGno1BetW+KoysLvdVO
bv+SxPrI0uPMx45Gr41+CBaXnirWYhi0Fj6SO3IKto2JKlv2TlMzBA18NsLJs1jv+DErFRZOADVs
sTy3FjarjV+J8bNOqinaFxRXzrCb4ojOBC9nG7EGyV5TRcjhAZ4Bin/sTstnjQiGUdSpl3wmBsGz
fY0mFdzhl9wwVsYVoXpFoAuXY0IAtGDomUOQa5yL+pAK0yIdzeqCHFm3RHJE7f0e0kC9hdbg+IB7
5lEsGG8sfmNfz+YpqNvhAROPPNCYY5HdKVwMF/UIimCOZHRf+dcgXqPaLB9erzIgVvY0ftjkoQUb
JuKhtql4C2e8rv6By1JCKWEdvSAw8RpXVphbHGSRIN5JL5cgk1vlTvOSRKqicI8jDqvk0HC/jmGj
nHCgsl1MIGSXW65bCz6MyFfeusCFW++bARU0wYPsw0fHX3iogkkUfO5NK37grmzynm1DrtkLLAvG
Se/gEzfgK+SznYbPOGCzy9JVZQPYIDTWk1nCkUIzHQX2ddJOb584ywgRMoW1Xy3dN0+Fban4XarB
EnfkhNse09h1d5ogxomK3fnR92c0WSsLLjOjVfdpAjTYNZs49w9bliZ7o41hedOW5NbGLCjXTcjL
+kw7YvbWoeKs8cEq8QftYVEnujOjczXQq7OGeRqhQ+UUERElptngDHK/eOK5QDSJkcCztpnUEep1
XpFr3HWVXIiwjBkf0emkQeYBAfbZ/NJ8RycqTdJOQLkDKNRozNdOye3BxehiSFAeit4OZL5J+Hxy
1a3EIF/ykcly0w3LyHTvzdaTCmeLnHF1X2g/LNjJk/2Yk9ShRikS5ssBu1i8zt1UJCDo7I61hBgj
YjIErdgmJ7Cmpp1l6Nq01x51BpW1GnyFDqNDukCA2Ss3ns2NMECy6L/SbgdDbNGomRglsah+Ym/Z
4Fur543Rad3bL/Byc/q/Ywtpv3vNPFB5733YmOmCUcdSyZ+Iy3Ye79DP+IDh+Z6wy+/DAb8xDWsV
kd5HZr2FGg5f2lFSArIABHGgT4Tog5iZPh/Z6YfLZmjc5itrncbsc9/SCEiO9vxhn/MgG4jrTQSE
6rWssHB6B+SiNP2RGp8T6zDTHTqrnVPjjxP933/+4z//579/T/+VfDdPTTlTZfQP8FdPmED67l//
dJx//oNj/f5/H//865+MIVAqhYTowq0tEmy4+PXfP28ZHW/81//hFUnVk75SP+Og13rD5DPuS7t0
PgKXeYK0HzltgvOUcnd2NDO9tCHK/VSga2XYk/7v70b++zfjSpbcdEVEZDqD6K6g/vs3g3o3ByPP
/R+Fg91j4/gq+nTItPRb11RztadIhTiwLlKuFP/Pr0woXwjXll7gQe33/H//yq6PBmSl1vjBXbHY
t//L2Zksx40kW/SLYAYgMG5zTlCkJIqUStrAVJIK8zzj698J9YaJTEsYX3dZ10JdFRkBDw8frt+b
TciyWIDjbNsKPjAc+UvzIbi6v6bmXm5XQDgnHM2gZg4HnI24++WiwKYoJdngvREAGZpHR3QWxJGt
YWYb+rG0njYD1wbXXDam9snUmTuFCN90U15nYVMWKumm7lB9LdSTRZk2pohVdwQFCGxKfKKC3HUy
xmX/ZdA63/GCjMTmw/1NLD6ZUF0BpbBjuoZugLRyncs96BzQbAa9+jzZWg88qRx/wJ7X7xtdhapL
ENT8M+l6cL6/qvy3vrFaoemqhsAKVUwMxdQMadVvrLaYmyQ0fav4AtUjIhZl7mQf+oTJQsaI53ZL
Odimv4zi7Dl0UOdYMVPzxurCsA2sVedvqn65egdWtm4atfjiF0P7nGTC/BI0EqYLP+LKUtLilxsV
jqkLgHmWaxjShN5stNGFQkPAKL40LZllDvBjyzBRfegSdzzUtuq83j/Y5efUdAODBG/omNilri4+
pwlhTzUy/vCM6iRzC6Er2yzUMSCWi/ITBX/6Rhbh8f1Vrw+UVU0K+IamE4Sb6uUuqXGwUZpvz0VC
iL6ZFevfsKGCTddMmX+9ey3MlMqYY2rwni59DLZZqZTY/Gda5+KVQBHeEsbRIlmNYpru/mI3jtMQ
hmY7umbQaLUXlmIwBG5RupbCQHKcH/a6n5OcxoEKSGd+jWQdWck00qb9/XW1a7sxWNix+Ir4UVfI
H/bGbkwF8Kjupv4z6CuvVESdHmoBF29ArQWJ7QaK+miY65+ZpX0zpEbPNmladAZ8GCtqvK3F4MNA
PufC//IJypIX1+2NlUt84zdaJJxUoS2Kjqq6+I1VWAZDA3nF82SgTLIJM4uyHPPSxkPeoPsYpUX1
7f6xLB0u1m3r+CnsjCPBhVyeSki2PDuhYjzr3G2AgcwPtBQFwEdbMDgLWKROhqXQvWf8pD1ECORu
7/+AG4aOv9T4HVS3NEssDD3pNcZEusB+trpRP6dGQyWpTH3AuH23stTyZcdHGhIShJ8F0AZdhrjc
bBCPfudkpfUMoZ27K5mrPQC/JyeknX/M4/KhJPLbMP8qdprmw7JRFIAD6jk73d/zta82Xc01+TEq
O1fNxSvXIuYCjn80n5XB1eG7HR3tXKbpP0zTE+kXULH2qTrtmJGNVla+/tw8Sw6LOg5POsdweQLu
PNSuWRrGM5APOqCKOdq7kfrTwZkT8wNNqY8pWKOD31kSHOKUD/c3fv2xTZ4nnkZNI6QAbXG5PC+U
w8xAoz3rMZGsFg/FCOlTOO9E1PT/3l/r+i5Ztq0iVGfoXHtabZdrITiN7kbj+M8qcMaD2rgyoQvN
IxDpdpurY3y8v5529VVtsJXCxskwkaxCJXW5YAbionfUjC5foGjlA+KGsTj1dDwpDUe+WR+sdlDP
GTI3kEhNATJ39myJ84So3fypgXLy3wKwvdjkRiM+mHMy/BOZvOJQGtUMnpdlGD+5oel+vP+zF8dk
WYDauRC2pfK/QnMXttg3UwdrrJY/6HM+nyANq0+Fkmk7OnLpcxCqa5fwej2h6hbfBe5el7LtYj0V
3BGa6ElFi9JFpjYfmF6HSdSH7J+uBRTjzuH+Bv+6sDcBAzsEtKQ6NpReDi7AXTjVHtBEAYqpeqCZ
3L66hpIdDUPPt1aojudIzOIfZTASxOBGMCFl1ibHmfb1TiWJ2Zu6Pq687Esv9L/fYxM2YJWQG7qL
O6ilkKp0OpxKgGbyLETYsxa/h7j0w//8kj7cuQ5HSfSjpvExBzUD0zD0qF8MVIocTyB5+rpyQIuE
5+8PAofkCIFPpLWyuJX06zQwky2fJMjSfgsrNEgFA7EmLNSM1Y9oSIIkpjoLoxFyjZM4mJ2i/peW
ehTu+syg3Xj/F92wEc12Xdd0VN2R5nJ5k1xVGYj8xxZEgJUe3FibvkAwNR0pPog/qkbV6P56i5sr
D4BHQXMtC7izruoLm0w6NHA6ah0PFbTRcAdD5TQ86olFh7sSAPNPTlVb41NNefsFic2+XjFRXbqG
hYkSzPL0c/4agdgieG+6FNmYJmwewjGdzi06dbCDquNXN6qfiPgNuLTCj1K89ncmGzbkwILHqaJm
bqGeekIvCYZxmjvjxgYIBTOw5vwX9LAsBdYQb/zQir5MwrZPkUiBg2SUGcHN/rx/iMuP5pA388Fg
hDR4Y6ivXn60xoDQkNQ9PZf8dCRvLBMGGzv6yBtobzU0C57vr7d4SyzHsQzXZD5a1emIu9riWod6
HdoQgitnx3F7lUlPKtAjzcYqYOBtk2YTL/iKXcp/5dvP5DikpLzbgn1qqmYtbq7FgAIFf6f1jFYt
TzZlb3Q/JkiLWqPZWmY17iFcLFaMY/Fks0/HNkkGNEs3JZ3jwjiRzJsyMJ+IEji2Q/swY0TN/Gil
9ExOlVrW0wHWL0U5j41WtnTtATds4472z8rmxfUPcVV4R3QeVNMhdFh84FwF31Mz+OUh76MOH2i2
he1zBqY84/m2uuYfo9MsZns7qn47EcDUk0G21o7Ti91HZvOhpeuqfqW8a1IlgUpYjb4PQkrmgOiF
dvMpBumXPFfQcvg7leaa+6sxYN/ca+D2cTxhV6vPJcytIWlsBV4OVguY7MFGtyFhWjlFqEVHQ6mp
5wZ+INR9MmOkcTrFhSIT0UiNvKHLuh4RxwiI/ZZhKSV4EQPszK8xAPv0E/E1nITjMI6dvkFEAm7u
+zZ7dUdI0F1TCPhqyOl0Sx7xmxxEB7OHJgI4JavJ6ZAm/mBtaDFCiaPP5W8KK87KR5PGcWmxLMgN
0fjL4ctJx/NmwaRhfhs9ssxTh7H9DGFu+QVh1GBllasnjSvGMuTWOpeCl3axrxIKlxjQeeYB2EDL
mcrhuTYEai1GL5B8LvWzkkG0iAh4yOwTmiVpmTVbO5ySlQBz6cn5IeSVJhgZjRKMayycwpgISC+R
CPAC1xhejSqNDjna1F6OGl8Py7zkgYyK0iPlrVYO4cb10ClNWZQLbJKL5VFrsPMVZaShG8J44dbK
8+hjBpfRfpBWODLYcQbzYyMWiQhxSknm033TuvGlSWoEdkVYb4i/T8ybLx1mjT5PGWjKINeAvYIJ
zX4rURa934J1gG0qzyQ4XtVaxAr9UHQ2auR86ZnxROhNR+tROP5kHoJ4CL4B50cB4P7OblwavqgN
VyIxE+QxC+OKm3AswywMvcZAFsfomwcmCIHVd6DLTB1NjPvL3TJmOJg1FRQ4f2HOl3emVpOppSUW
eoOV8oyOSY1/83Ee45gcoHpAKiUt4dmY4vJD4NMimJxW+6jW1a/7P+QqKsCYKZFTd7ItWQZehiW9
MYIgqIPMg0ZVR199tEfHY1hnTP4xECydNxW6VeLH2IDc25JB6dHOKqgYb2bHVILfiT2q5Ue/06Fc
ha6lni1lQ3vDFLtacwNdbApiydiLo3kon2ZgSf3HSrMZ93dViI6abeZ3rjgVuVGDwgFWC0Hn/Q1e
veA8poJSO6EnobAwFqk/TJGISOtUYxwQ638kY+yx7XsoXgEPIQB4f7Fl/Yd3lNPkLxMcMZWVZeIB
siF3Ih4JmPNSkR9CuIV+MecJVXbiTNYJp2aTkiLCOR90sAOVVOfqX0okedIP/KP5Fx1AjL+1nSZ6
RDVbKw8I+eq/YmJYbcUEb1g8ORl1d5sbZlEGXFjgVKgM9jaRBx/mLABro1drBHbzas66Uzy2dDb+
u386N/ymxalwLKSAQl/a/GjFOvV2JfGGye13aAuZwGLtyItxY4dS6M2HRgRoHZZB/Hp/5SsjQBRc
wKWK2+aBovNyudcm1VBmqiLs0EJqllEePchAf3bRQwbU+/H+YjecJAG+SfLFmJ+gvHq5mDCZCNDK
Cik94YznliHLrTYl/49HCD9F+8g2dIvEahHND6g89BFTz14zJ5Q0QTkDIFU1BSFPiJVgU+hQHZoA
w/lptr+/wVvfkdBMtVT8paxYX25wBpzjtkYReygKpdTw9OLYwju8Cx2WzxomV5mRMraBPg/H+ytf
x8b0HaSfxmB5H7TFZQbILobOTRKvdYzC/hgq1ID2KKOEX/RAp7M7IteIvkUx+u83XRlLyfeeLJ/h
ncst16UhplrxY69E42WfDKWymYC0fxjH2PozokOHHEZQMNhCwbVcefOvjFdWy6nQq3QLqaoJ+Tne
PLrgx4PI6Wbds5ik2xb8vz7Pug8fYKxmK+nV1fmS4dCS1OgFskmu6OVSJsCOnCKR7qHprDOGh7CT
De58E1jNuJ/g36Pvq2bvdUQcqlyVVwiQP3Hr5aJ1CmZ/UoXtpRB4PJBmQWWFMNAmn9vo2NIAWTnP
67eXJ4FEx3IooqkWT8PlgrqdIaCTZCZPHvMDjEeiIB7H/1UWWgRImEybPMrYfZnD4B4y7sG4o34o
Rohr3mnN8mnSbGoPdAowq4VRGVacGH7gG17TVu6xaYF3wk2R74zaFhvguupLzpDayu6vLq9clHdK
3h+WdBenHfnwYo6qL7y0ia0QBG83g5gZiNc3LqG7B8shlNS2mdmnGvzqeyM7VqdfSaShE/7giy+P
3lC1Gu8em9Au0Y3/VtsoCEABUhRPALMSiDKChoGD9x8zTSALH0knj/rc5Zqzgo5jFvQEc0iHMZVS
xXtfKdyPDoonx0DyvYGKzeIVq75xa10ZSdLuMnSNr7tYVaPLMQSt4U1qJlQoqZoGdqfApyKrhYBp
7+9RmspFCibPFU5IrhCPOc/P5WpZanexouSGZ5R4hja08y2de+0QhdNPAaOhd3+5W5sjDyBcJPDg
QV9Ybsc4WwQDlIA1Ysq2rR4hlqcCasmhKFhJOW7Zq6ytCp1wmUh5EZhXWjXMBl0WL+2QilBF554U
KLsPuZ2Lcwvu/bWNNG1H+RJ2xPu71G5u08E7kXORcC4bGTX8B5DIhq4nYF/PHCDOc1lsoccZ603F
bIm/dyOwaHv0NlQEdhHwNZCKCNzJpf7VCguifp+x/Q3/bAxRJlx7k3qYc4gnXoFY+PoKJuCWEdiQ
KeDdqLHixi+NwG99P6gjJoJnByRiDwIUugw7O+UxKc0UJsrK+VwFOhidhE9gcKRNrr3IYWaQ+GU1
BTCMZ237G1HH+shUavZ0/yvc+giOpWqOBVYRS1iYttE6Y6WqteG1RdV+QWUpe2hbKJ6iZjZWfOP1
UlQvNEGRkhCeAGexIeQJTAVqCpsAtVe3ftjq+64yIHyOerHiCKXZXl5YWShRGT12NOsa+JIEZlMz
EmiD33fAXAVwIdt61H4FJd4ffCLwPXB6fzeJkiEZFWaW+4d6/dCzvE2DHOwR0OS/lv8mphAwLkE8
kbveFDrzh7Q0HpMStltKbD5y9GAP9RAagftrXt9k1gReZGOjRMbOImyEkRFRwEmSVlCqe1bnES4z
exCINNr5k1mgtdwMPVPYhfLr/sLXdipjJyxHdiQl2OjyXjTOUFYVkCDPijPLeCyNBpZ0OJOr5Ov9
hW7Zj8zmZVJFGWGJp+gVs68mgb8IIYnw0O8uP0RW+FqrHO39lW6ZD8doyKotH3CZZyZhq0aTHjhe
GdYKMDarRZIyquMHbRjgjUvyqv+cpHb2fejU+I/J2/j5/g+4daYyiKBAY+kkAYsXgNy1VJRssjzo
o+aPPhyBqBmR77/fx5CvER463BS6NUvEUR/bhmJDnOCZYRz30Ju2lXNMKC++28uwDu8nmDyKzjRJ
Lm2E8u3szKWNuiVY0x+2MecPzBPV5HDq7/snd+MaEOw6lg76T/5HGtGbq2cboQGI2jW9sZyUva9q
2YEa97jt+wqFbQBoxNhIL5u0Sle+2a2VCf1wOZYt+Hjyz9+sTJ9HYsTxOcyNZ9/hTYp3bt4y6sF7
Cm9tbGdHuP26HcCytebTjZtBbZL2Fw1JEBjLm1FEPUOlYWd7oZszi6XQ3ZraNNl1gxMd75/v9StI
uOUy6YmzUSmoLN6LMFb6v8OXHgPEtLH8KRpOmUFRhToxhCsKcoH3F7zhS9mWQ4OId5f/Lo9VgZmq
LGPcixZAqNyb5850ITiJBDKKQ1HvbLg/7i95a482TkbDVLEiU1x+SfKGoYKcTXhuD9F2AIr2wdAZ
YFDtwoBoJnFX3M2tzwfOgTKlRQ4KhuZyPWixZ3USlfCEoQMx4BfBRDajSjI47/fVdGVJdgUVqeuy
RtROY1WqvfDmwnS/aX3Y7xxzLFZu+62bAN+HSVEIl2Ive2x6o8EECAWLV1ZQKFdupnxFECDfBX0B
wt1s9GYLHeOPyPbfidvEsVCHELbjAPYzgPstYjQ47BNU+gjUNcC/+YZZWOtrU7jfdA2gtTEyHFHL
tOzd5qITDsKZKZMEYUln/vbiF60dln1CDZSC1bENkmBnuIX/0sFMsqsY0IxWIsMb9qlDiUjl3uVD
Aj66XBCKAqa4B5LMvm0MRK6j/qznun9GnYhWu9m83t/fFfpCnipsrySUsAED+VvcBzWuJzNyO+HB
7NNuzSCG5wa84S4aBmYTRmKDTR8JWDd6wyZV6OvHQk76DPR+4XcIm2HlwG88zzoFBppEPF5cz8VX
HlFbnAprEB66tg1dcweB9w2YFOZULcQhT/XgloeGYYZTBRzr2bHi9HD/SG7cWHJOiUSBPAdUnfxC
bz654c+OH3W1jh7O4B8juuneWNXNPqyKYGWzN/yf0ECv0nJ0AL7oi6cTDkEBS2mne3HmqA9MmkCL
2nXW1yKeoz+THU+PrejVFS9/44RBjgMAICOQXnfhdFvXtHt7NA0vV2HzhVbc7WbEISBy2aQVsrKb
Hl7Bp6CF+2YLQbv9YBtD2K3sXN6bRRDPewqOx6Qfxl1efGb4J2OY+0iAJiQXv0fN4H+e+1Cf33+b
wM2YlFtlmx6mmctvWaQDNHyFJjzNt+m7dJCaFmWjM57PWJ7I6fS+33ZcvC9IFb4mrupyPWSKBxRk
6X7Vipb9HhXD8hCRV54K5g9W3s4bZiob/brM7gkll8hQKPwCpTZSw1Op3G5hfB1Rr2whUQ70EALz
+/u64ZUIPoDgyBQEBL38nG/uhJvEcy9KXs0MtPqL25PVbRgCRGpJIOSA1qvr+CtL3tgfxkmOxSXk
TVuaKWMxMc+Zo3sMcKkf6sIsKfY1UPhZcJze392NG0Ep06Q6/b/Ww8JKmghlNz/20XrSJEbHhH5j
2ARIg+8Yn2POW/Tjd0UM1mGA2IAUczKf7/+AG36AQTmHZhu3AQjmwglPUWrnkV8yXxkOs8KMvJDQ
N5hv4N7QRw2SIpA7yZbpLKdauSE3Srp4W+acQF6TFJHRXn5aBpmrpirClDDItCdmBX3Y5lQLCaYZ
AW0UvBQHkr4oTJ4GXYu3vYOetzOHzh+jta39/XO44RVopZLiAnXGsP+On7wxs2RUVLJqNXmYlUT7
g2Vk2zKNzfcH829XWVZSe+iIOijykwdTjf2d7o4G2h9QQ7dOVny1Tfd5jsra66J8Dcx96zPzsNjc
JDpczIJcHrWRA+R0mVx/GJgLMx6mGi6HFzcwtS80LdMf7ajCBWhrqT2uBG037pJs/lAuIZGHcGvx
zsStoluwU8YP8EDUJydv9GMcawhXBNHa+/23kbTw7I7zN9J1bGaElgFMO/BnArmLB7tODRRVQLUi
3RNlGSIXXdm15RkJv84/BGhFIu475mC9T1XF1PGMfjRjRSvP+bXrAjdJ90fW7HXc5OI5J+hJZn/K
soeYuL9CJ7Seoq1KzPd5Ks3hY9fma6M+16ctods4S6Y1JJ594U4YjQpMVYnRpQ3H7JinarSvzKzZ
2bqxFqtcW5QwXcozchgLHLW7+LDotLZIDTHbFltV8zPUohw6T64otD55y+B5qGc7dXKhTrx/UW9s
UQIJecHB8zA+s3AavVV2MWKyvjfCSlfzktbZYxeFebEtk4SW/f3VrnMOKjW0g7Fdjena5WqCwVW0
R0DXwm7rPKXwoe39skMwBqVvKHSnrmu3einB6pS7/V/3F7+2H9p5ciKB/dpUFxa+uWC8wx4QofTM
KKPCl3bTpjbLnkF7y92kQVSthBDXPlBmN3T6KTHyGlyNN4oMDjuUebzWryiimql+HECx7O/v6voD
8rRaFIZlHMgE0+JWDLYOjy9C5t5EUP2paJz5SWGQ3Evb3F1LaW6txbOmUrah1E1kf+n27MhOS/BO
kwfRkAR2ZHBRQwHOsHKyVpy9sRSJk4TMc5nAei3irxg5+3aAVNybOjv6ieBW+imPlXSnzHO8YpS3
l4JSj04guNOln0OWo1RhvOqZwyjGT9CK5Ce9MPI93OJr+OcbJsichIScEMTKpuflATpNj2Cfmw1e
D+XX0amh0M6iAcxHAUvgPLTdytb+jkJc+nCTtrkE5Ng07aF+vFyQcWI1HCy/9xAVzFDcdMzoPIWj
/6UwKvO7WvvaMQinPt7UGaUTK+Ad25WZPpz0FMUZXHmJHi3Ku/dt9trZmTgcMhfASNTglpWwrEYg
To+RvYLwAGoNfQr2ducnXgihDGwc4xGC0HdOfFF0YIAQ9DKFYunOlwF9lxlDnsLO6QlYfP9RQDR/
HasQ+kwoIQ5ag2Ld/T3esCoZGgAgYNbLwu0sTt4d4dfJos5rIIv2ckiRz9T455NtN9rx/7EUAzEA
F8i16dJdLhVp3diHqdZ6kHWlpNuBfxZKYBxCErOV9tqtXeFmDFlGkbXFhT0hw93BfhW33thHzSdH
0dwjAa/2QqHDWTnAG0ZiU4imcEJOZJvLpmcE00apVnbrqdUI7bxSu6fBRlbVDuPhsa4mCKvm4v0p
NQU3vhYxNCgXMs7LowzcpnbsTK29YpiBm+zgPPGBoqVoN2ZoVIcwLqOCNoZHWvcQYhWuSP3fsLOU
zUrL94anIPbiXdYAJVKZWMQDXZeidVwXYMBh+Z0+t2gehOe8rmCkI8lRIELtDD/dvtuQHIFjkqAm
1l0+z3YzUWiYjcazRTYeJ7S3DhFMMCdDgT3p/lK39iePmDTUJbp0F88W0lxjgngU0blk3fFV93c+
R/4e3N0Ej4HSH+4vdx14mHS9eB1pStFBX6Jp9a4nbQzN2nO5+VDyM+Y+IZpxKvPiMyJD0amRel1w
/DQrd/PmPgkDSIApIlwBL2AszCcFhV5vbMzoBXqP9J/BMoMdFAySW7Gs9/c3eiMLpEItbw2RL5CA
5RMTE2aUVVv2nskUFgC0OEGtPEVSbDsNLVwzTY1MSTBFDvyS2TySMGXBv0mtJD9GLWnO93/Ntbvg
LjFaJOutINWW7iKcYDWHk2am7lYNwQ4ltvnJ7ZNqOqqNVqzZ1PVHljcXFgc5Xitt6/Ly9mEdT0Za
qZ5WFeiZxQlk8Dvk6sTrBJH4i2vBu430VJzs6i4pVxCP1+6KtsDfbjZ+kfd2cWGBGmkT/EqqR4+k
2tpNXP7Qhjr6U+QK1DKu1As229j5+e4DBopOQE1phXmqJc4yhrDVMAekeQMNZjkjbp2PeaY3Oydo
shVLvvEtKXACXKJURQS4hBA5jVmFhklxaigS8SO3x+kMcwoMhCoMfPd3Jc/qMmphXl3OaBnUz1U+
5uWHDHgjJbH+5AUgpg+0VU34m3PzlIL+OyF8CzCgUcDAxOUI1USZr9yhGzu1gb/zOXkLyBYWj4AD
J28mJ0s9Qqbi2JCKbAbESTZQy60FaDeWAj1ENwSAFGN4y6ZSoyqC2DOpvBIw/F5zp/RLhkYSMqh1
tOICbxgoRSH6ghSnSBmW/bKa8g/y0CO7gh4VeP+oNB6Y9wwJe6iiv2UlF/mh5roU737K6LdCraCR
XzLc7sgzeFMLAh8bTWGIAqRAIwT4UmBPNsG1Pc+7FsK8X6VbD+k7h23BOoOXsYRBSC8HqRZrtggT
qshi517mDmV2nCvVzQ5VmEDtmFkdSigFVd8VZ3frgMFnyaar5HdYYjipC5Y9Q92ZNydopvqV+TOC
M3rjdMwD6lb5O1fcNQjE9evCNmGTAP4gX9JlJ00bpQSR62deXYnm0Zqb8tCOesYQVpUdB6VZ4xBY
rgfcWFb15FQVRT1nGZVoHZy61ugY50lLiwCKeoGUJSK3YdA9xa2advlGtqjUFQta+gO5LK0F2TaX
hEHLHFctijxkXlqcEbtq+lM5wVa7zURtwYjdwR2bBxqDcJnp7EIa+PvBGYf9fY909axi/JA9UoAC
a4JLWKKC6wop3jkL9DMCQi3F3GrMh5faBL90cOeoUj+NyHZaB19xff9Qwh2CflZaJsHjUFJj34cw
1EcrsfhVgY7fRMFGSPgss1CMS15erDCwAkCs5XROy8rcFEFQP4x0VrcmYzNAKULUbphw3TroSlHD
S4Jjic7ae1Na+SN4amUIx6QSGJXLH6HxwisR0yTnAZjO3nZYEEXx0bPt9peKovFKiLp84+VyFNZJ
PeQ8PWHq5XKhMSFylOn9ObSGsf6UZG7KdFI4IQd+aDCT2N7AYJug3oz0WzTR8kQaYcUc5ZbePk/8
BmBjlCa45CrIv8XzBG19hJKG0Z/RydP/s+Yp/ZrWYfpUN2G/st1lDYmlKEBieaAcKHAuZ1Jn5P7U
ZjA7mPJyG8WJqtlbJGArT8P1tabUQv9QxhE4sGXM6GZmTid+6M99X06PdcpYL3wVSNOko7pxoLjb
3L9NNz6i5F7hkZWpOHXPy4/oxsxn5trcnQVfb3jpk4J4vMvENGZIHmZW6jHipvvIJKJevAnS1lBX
OgdLX01LnmiJUIbBZsBw6sKMrDKxoR4PmjNGFiNUEBv5lB4Yr2OYJKls6K9yJerQocwEQt5rzEpX
A2dyebbOE0V5hkBHHtCbJ7HL3d5GmX0+o8YV6O6pr0nsk42DCFR6gFO7dh4cen/qa27Al0c53WlL
d9jWs9o73zvkVrSnYXYccUwtPVK+K7DslQfRw4G+V1ToC44NA2ZBvQ1GygW/Qr+O009aF9sIdBRy
EOqH4yLH/NygXw6ZZhRCxfneLwyqhGdCoz/DNVmGUEbkRuB9A3pfUfWShx160C3KNo2SMk3R9/lD
Z+vtQWiRshKlXl8YAR5XwvHwEDKLvzzZRKBcPVqTf1ZVkKQxudc2tKbs67u3xyp0hg2SOqxn8f1q
pIML3ej8M8J1erwJmk4SRhn9QNWwM0vn6FiAw/f2mOgGWNIs+PLe9QGUML9BmAFuFg2Uy12GdpGP
jFi559n2mQ3FU9WbrqfnNIeJ/xONwGCXBGnnQthltWvz6dfeAlob0hlKd4wSEk5eLg4tXwm9zeye
x15DJEg1sw9x5WSfeg3Wx8ph1fubvbEehRhI+eTcD9ML8s/fXBYXpts+jEf73CQVwsaFED2KpzXD
ZU2pkAA0QbUSPd54WSHNIeAgDZGYhuWjZlk+AXiV2+dgbuUoCJLnc0H6oU70yO3KF1BYVmFBIwMw
TRQRPE8R06qDFmaPSeOm+cp1unUEYMspUHM7JbfS5RHUKXwANOk5AnQoPCUYX6AMr/Z+ryaPWalE
K9HOjeXokFgMjgFslSMHl8sNeWy3SECZ52CMocVpGQwpgsnaa4E2biaV7sL9L3wd3wF0o2hB+q7L
6uLiPRgNzhJpmsDrCvQMNnOpo0nKGLz20yr8/EPVmxZCX5PRv0IDjzSRi2ZJfrr/G65fBF4D1mdg
EZaLK8eRWTSSfdGAzxq14tQ1SLYnUZii1ECRJA+gOUxxd+9s51JDpZ0L+yN/l+mm9GZvTDujyUWR
YAg8KPXcXUbP9OgWdn5gsH+N3eI6aGEpmZ7I/IQe2OKbCpW6M8IxgYeiuKIfYKIMir2pMqe579PG
fS/YlZ1Rt5QJPIwjso9zuTOtTEoEjXQEmm2lOSN4qWzyzEq+o228Vpi4dVsBBVFeot6FxZqL21H6
AhFRrUO3zTTng0hQ8cwt9MpKDQ7xehiMbTxCjwqnHKLmTCIhw+uGh/vmc+N4eXFIq0kQJAx2sV8/
VQK17F333HZdcRgG87MzzfEHHwTK+30BEQPBC46f012WfKLUNWcTGptzz3kcnSxXy00tEEjY5n1a
b9Mgi95JOonXgbeHR5XqL0k82eblx4xmA4L+QYE7bdT0RxAPJpP5WnVioqxd4ZW48TFlAY8yEz1w
eRkXdqoHQ6YFiCmc57KhTlBVjfrHLyvtH6tP0EepmJv2jKkdEXqeOvVxNpT4G3KAxopLunaBf0fI
MGKgWaQ30mW9uZllMbeCseXqPJaKQ6G2hTerTpJHp6jrs0aGf7xvP39ZXi+TCkbWCFlIpGgVk2Vf
Lli0KB2iY1KeXeRroCyx0kwpPIjJbetlRpOCDQs/g6VcctMcW9eolOcRVZTqgzmoSfWfXymT6VnR
pFjPAwqpCNjUTSZ+2nFnBcjzDCKMtobfRdl51KeyO7jakMPSHNWIGW1iXUfME/VB1H03I+1cNdpM
QeCKb6Fro+Bz1OqqCQ+mkfTg9Zml0L+ryMb9gmMLnUUHrnB7nw5xkHxy8iLrNpFf58r+/hFde2ho
jLEKngoGLggvL08oF4XOQfD7o6b0j+44P9MxHU80RrJDM4HnVUd/XIk9rq81obrk8KPmKbtQizUV
xUDt2krgckXNcRfVaDiruWmhcUUR8r3bAy5FWMXgBZkeze/F9uIpy0MlS89jNelfDSQsgl2bOM24
9W29G49lP4JRnmv86crK1+kYPX0GduhUcrfBr16unLlBVtcoZ5wtGIBGZtYDFfSJEqDiQjEkOThG
hHhk1SPgOuPjVjzn9WclA2RUgcIOhTOqoJerM/VV1Txb49nsMwE9N7OEVBLGfU9l5zFPnflzLgex
7x/2je/q0pKgs0bxlYnRxZPRAZWm544Yta2PYXXqc8YGT6pehDBkN+9/C6FYswXsm7LrTb/rcodR
gATEpDX9Wa1Uc281iIYT4LibORZrdaqrw/wLCtPhBrBJC2h2XS5lw9w8jUXYnkuwlshpptUesb/h
aQxUzcvjNEFSNVnDlF4dpsSeUPuhuwVKjLb+YlHySmMooubc+gHc95TDzCe7mtwS/rQyeL3/5aQ5
XPhJGJaIyEErASjl8y12GE0xupuos5y7ZnD3I/2tp2wo3U0ARdl+YnJxNyVEj06XS6Xuylh5fa/f
J5l4SSSFLNmjHrB4n5IIWBSaR9W5EAysQ4vvHo18SGGdnuvwI6zG6Xai72TwC1AV3yFIXOloi7wb
3E5wDv6Paj79Ayx5yVmTuAUyyo5Wn7NZwELRdibyB6iBb1IobV/un/nVYyjXkuwhgs4wNbeFF+xM
HY5NmHjP5iRAsuYoZ8abvIXJ9IBHMQ9GWPnayg29tSaYciIdmmqQTy/dggHDRm351blqzDI8lZkW
jq9WraBqXVAWerYZm39v40eeqUGrEk8kW8VL1lTfTkcl6cyKwl5X/LGYodpac2C9Th0cH/eP9Lqg
zFoEFxgysRWR9+JMyzjyLTPr6rPCF447urNlngbbtG4bSraKP2knAgI32ztl6b4SqJfmPkwivXlW
UDH1400jqqJd8cU3Dp3AEsgVqHdZZV38KFhF2hZp6+wcI+72DUhi/4P8PlQ2wPb6I3WpoHn/Z6aI
TaIpeYnkvb70HWU+m7ZSiOzcpVnV0J0etWgXotA2//CNxPgqWqQjV2JMXd7RSx/CtAvlR4YmBCa9
TE7UZBCRSZnsPAPsyOzNzMWJyq2JauEEiYksk+lhWk6hJwR6RZ8tK4+HQ4VKm/k0VTpkNq05DcUv
DaUdsS1NrQ3+qi3GKPx0FlUQNwpUt9sPoevCOYcO2GBuwhLZshfVHsf6VM1W2R7vW9SNbycJcYkh
HAvQ0bJDERaisfOxSkHlFtEpV0z9lCj1uNdL87V0wnil+yBT08UZUi4mZZVc3ySUCz9YZlmhlVHc
nFX6e14yts1Dbk9rdcS/lKiLZRjvAzzBk8ZLvay116ELw9ZcDWekV3r7TIabQ8WiIjFyqBybJrev
gOW3dqOCUsJLBV+q5gXEatBJizRPviczciOfUIoe/K+UZ9zwY2ygATftTDcX+h5BwQC9v4RIWeq2
jiXCbIhnWmdzGPHpzIM6MMNPVSr2ZpT47RGUfaScGBml4pbXecUkIJAD/RSVRq8hBl3a5iaZ08n+
DK2tCkOOn7rzj7ZAqRYlTKS9/s0VTQ33ma8b5VPoalG0TyHsGLZRgzLQLnWqefyaGgaUL5Gu9/+h
QfF/nJ3ZbtxGsIafiAD35ZacfTSyLC+yfUM4ccx93/n052slOMfDEYbQyYUTIIBrSHZXV1f9SzY9
zrnSdud0CiUNmVotnBXq8zDPpVPtVMgNuYqKrEbiguswnEckD32bfuSEFdH9RXZ71DP4oFYU2ssQ
ppeADrAs/AYuAccWMd3x0JTqiFN3EEapB2Wm+ed+tJvCFJAwkANqYdThWAaLwgIGeTA5DK2Po5la
VbhBU1yvnvCrt6x9Po1R8k9bBXGnbGyMy6xtNGKw8nz/J7zxwMCyIXzCVKazsMxP0lCnwJGnit7C
mL9oUCpeaoxnsD7FXuX/EUrsJCY+MDmWJ56TZ9ZkRnl9bJGFVl5mCBPDdymhQv09otOlf7wf7rZU
5NXCTaSl+KovuOhhD10VlwABzCOWcM0lq3GEg+F6TJW6u2C8mrqgB42VzPtGTNE45lpP3oXMtUga
egxGFWcqrGHrKe82ateqtWdKevalDxrJQ5ym+xQ6WN/cf9SbjyioY2AfBCUH65jlZZ6yxmRwbJkA
2XL9YmF6fYqYVmNq2a6d6zdZ+DUUOoIQawU3b7Fk6zj0GwQ0zEMTStVPvXHmeovXZvKkIoZyzLS5
X9mRbwYk6Quhd5rxS5ikVoQNfXrJPJj6/JeP2vVlwLJro9jzr0yVoy/33+Rt+YuEIAkfRgjfECiA
OBb+6IvgTjPjMWnph0KWko9KZ8jf9Y5iYhsnuRkin5wXmCXHQ+sfVclqFVf2EY3a4D+rbu//lJuL
gMZ4h1Yb8FBIOBzl179Etv0msBtLPQw9brv/SFM4NdY2s+0hbh/K0YgDoUeWyo9zDMjFMytAf7s4
0bLh5f4PuV1dDpdmVDXErMuC93P9Q5yuYYAZ4bk6zE3gBloo71Wjyfc9WJrju0NxfRTOPSxnGXTs
dSj8b/GyL7EDxfXWLmjbhKlmflLrwBxfKNNs5/P9eDcJGBUlIf0DQpP5C2vsOl7MzHgaZanbm7E5
bJvMDP+aWhylaP3U+1AvoWvbbXDW9TLa3I98OyJlC+EnANQCJRHlZuSR5rNdI3HT7kOrwbwNUZHn
CMvfs6T55ZZXVG7guKLwo1gtQGfFQjKxmB+aRo6OZlfgJqejHwowIdugT4eYV1YWxxRlZy5mToXl
ad8ZH41yCI7ygNNh6tfqo67E1krCu9md4imwt4IADtudUej1C4yAqwQ6pod73pN5DquqOqaFHHsx
NhA7bM3WVGNvAP8UQGBCEFXlLg40YZnqKAbMfChjQF26HpY71NxDRuia36XITc5zpQafRpRGu1Nt
+UnwoQNpn1IpAOd5sLHpkD87Y2hLe8w1abW5EmJK+trN7rUSvarp+I2kD6QUuGYBNV7kSAmNYKMd
u3rf4NFwUppJdes6rN2migovHKToLzNTta08D9plLHwumeg8bNoqxt+2jOO90sn2RtEDHKnCMP6I
Dbe+awyj2jRzkRxR808e8CDEChSt5C9OW6o7p44MLyU5HsuwMV0Dc9UdkBHpgGnwtLJyb/KSeDqO
bxvMEoJrSxkyhP4QECqkep8FVr6BXpU+vLqGF2Wtbvykay8jmlEbue3aB4Zh4XtThAhPuwnxHTGA
Xx5ASa0gSzyGzT4rJiCnVWTvw7qavd7U1u5Rt9kBcClTAY2ShavAknCqwPEbS1OLj1UmO3W/UZLY
8neDUY/xTpsLv3i0VTPWfvhBmM8/55r2n7zysm8KClhI7C6N2Q+FDBitxf4ykkFO65yfkKTjOQyK
xsM9tLkYQ1adGpONLrXzfLifm94MygND6hIJfykuPiDgWttmkBydWm37yKtblMZRFjcL6yDjMTL/
nahqFidenuh1s6Y0fnPcIATE6hLjEVC/1IrXjzwNdakWiuwfpAEtsM6wwHf3VrKlz5SsvN3bUHQS
meHRxDFJKEuJkJDLjBllk3MoGjM90EJUP6KgYXkzdrwrp/lNouSQofHNRU/09+lFXz9VMOGCLFu+
cxiTKNjJGSJxdq+aZ/gAX+tETd473iEcvWZmaBRHYh56HS4ZC8yW8OE9pBDltzJq6l6KmNpBCrHK
kkoEiu8vGW3xKpmhgyig4n0dX3A/WVTb9DFlX9cG6UEHJpKBDi2q4SHDcCbZhV1vV7QPMwtBXtpp
Qe3Wllzm3/D8HeR9gkukebYHXUZdFn8ShGZhLMo76uhu/l5yKf3NlRKr1ng2wCzPXF/jrW4m5rQ3
gAbMzQbjqeRhHBLZ3CljmYSug/J/5fntOE64Xs3+KD06sJefUCXRu0M8wVf0EOJm4qH7IBsOVlwa
42YuKz/YR61vZVzBM2XW1pAei4QCwxZ8h7A8EMgdcd2//iq9gfU8nZ/gQU41f1/X9de+NczPmj9a
nqV35ibuLfA8U7/W91rsaAJzwaR+g5ZKpaHri8AKt9jXvjJSZQFCGrLyE46NtK2SVj0qoT4chJjH
7v6SeCMmgpzkaE0sfMRbrh8Ww+SoNGa7ehgD2zwEEXoFeVfa5zrWJ0TGg2QD/G6NZvxaFf9x9iIB
jtAqIQVgE/HK5QU+6DnejdqYzzRwdHnb9/asYsvTpgUzNGUKfxW1P3yrEknDVLloUt2z0SN/DrA4
RsAhhmfvVZXZNO6EXuijXlV5vfOz0LIuQRnYX425VoOXIs6ktCUTA+ZD3jsNNWzKs3CqsHPjVZSu
E2Cv/IhOVhtv+qm17M9ypdj5ppKLtvyo2eWsfK2Hos8eLGzDEloq/pQUXp6Coc4QxXU6VqIQjA+Q
B6xxrcDYYQB1+kxnD70OT67MEoiOVTpjtVGCJq83HX5D56aBu7bjHEle+hKZOpe5+XBEhn6WtxHH
5ocRKt2vBHO7fxwIirbbYIn9vkzHF2A28yrjxsiNVLc4sgonHJwZSetz5ig1OmPKz2nyo0cdds5h
imJtpQK9WWaEoyikGECJiCvpIlwNDs4fgTQiGGnE58bvdYaz+IL7tK12c2f8yp3gnVxL8YjAMdhK
YN4BDSyV+RzmQc0I1/ZcdvX0bJRz8a1Vu/psasxrHSHWd38r3SRXNACFUQI4cfxbuI1dbyUD4dEo
oDR8rEJj2iOsFj/Mc1jsAT3P+3eG4rwnUWBuiCmOYMNch5oTv8ohB/sPFfftT3I9Ti72Re33dBzX
CBuv+kR/7lXgLHw11EReBX4A213HSjK7UrhaNmdyZcEdTNPb7GSog/RDk2K9dIF4goMfYs15Bl81
dJ6EGI+zr/FkfbYx/hXsPXxQDq1NJxsGFKIf1dQpL+3UKmu47MX5LfKKUFkieQs8JMXJ9W+dg4LG
dtVr56rQp+851Jy/KSy050nNf0pxXa70ysSj//lq6B9BJaHQNSC50RteJM88acxsyPX5DBynPw/4
FF+G1qxWUvTtQ4lrCrtGeFnCBBJ7649mR9GV+FQm5XAGWpFgzTDJ0aNSGu3TGE2YgXOkrCzkNwNS
mDAkpnnEeXQdMJ560CGz2p/1YZ5QECkVx+sT29gjmBvs8row1/R9b9MDbxLSHBcxUgRQl+uI45TP
hZRTO1thJcteqaF0HvlalHlj1k4f5ADToX5ykpU3e7NjsTkWBTRJSYypl1lJUpCqh6KmnBtj7jdS
YpouV6rf7eysqUK/EYlxiNiqjOAhyS02UQvtMsnTrj0bPtJH7tRDwjF07oiuYob1SnZ4hUos1qXI
fowr+YiMxBevU4ZgZbZp0J79WPI3ncr57kk16LRvnWa1tavicdm69jCF3/tW7wu3dTrdQZRV9TVX
VArK54BBWH+ouravNnpnJJh2qNIL56BTbLPW6E6z02JbZipRgKBaXSv6g4V1OiMrBgLx1sr67i89
N+XEQ4Kn+IgAqprsZH2aSpSQu5qJidWMa/vx9i3D4udOgi8jgH4YPtfLCA7faChVLZ8NvNv2GUKi
bm/5/SOzi2GllL7dIyQzOuTo96DZgCDMdai66RVjovt/Lqz+d15x2fcHTjBBro9do5SLv9+Z8bnM
gxBBw0jozpDaruP5wPoGMxzQlExV/feI99C2b9Vq3E1WMK1JvS6aB2LtcIAJ21AAmCS5RcaxJs2P
6sLRzwZKz5sy11ENYNufjSKw0ODvp3iHt2cN1lhN571WhmuiJbdvl5YFE+dX1Q0OOfGh/0h5GVPp
YsK096wH9niqu04vPSdR51+2WRsf9LyO/JXvebt0ODcYrAAWRbkQPsR1RCfJ4hR7d/PsV928DTHD
OQbdYG+DMZpXss5tssOvCnlblbrbklHuvQ4VGL2tBwq3Kc1PlK2MZuih00dOxRLZCxkznB+2hCXt
/fXz6o/3Z04Qxzh9VEiBbA7KB/HK/3ilcV34ge345ZmKOY1BMFpD5vXoPM/bWpPm8gHFN+sbDDFf
Bv3rV/O+lANV95D6zopNNOll4tZzYWuPcThYu1KGje/SzrPUXVzlkbxPfbXut/d/9XIdiB8NtQy7
UrAQAv55/aPVDAUCc4JRFlEfxh/zLrGVTQN97K8yDMvyaQgG452zE2HpSkMQfh+XcoE/XySR2R6N
vjen6hwlffoXNY+dbaS6LS9OHHfNzvH76cd7n5IzSAAw6KXD5liCiSw4sOk0+s257qviojazfKAJ
Xr/Egdwh4KityWcsL7g8IbAPchZSuSD5l4rRfM9eLTL8NgNw7gE3cCVqN4GtZf6xqHHCck0UQr+Y
cyl5g9rNL+9+WgCGqBCg0kjLYykGYxs53alBqc7pMJr6ttdLw/acrnTCyzgU8jZODX7Iu2MKhhOw
N0Y19FIWCU2YXme+ZWAlNqXF12hUKzS5W1t2DaXJPka21DzfD7hMJ5yRYgYjWrAUxDfX6kY3ORZV
aToLSuwhZfq+qx2glF3arN0FbvcIFwHgUGQSegY3uL7Sd9QGrZDxPJSKtq10vfCKyZH3QR78PdOV
XLnJvfVklDBEA2QnaL/XW1LgOwYNbvo5R/Qy9Goo8d1mCPX2h1FG7xXcxBVdlBsCiC0mbDhxXkfr
nSnSbYDX+3Sch62lZi8DzLJNj6TeQ9J3+soY81W97c8sSTw4TRQ4zE0F7WZROdmUCwOQ02pfKEMI
jZhbTfbYdrbTuqCvUmhUalTuxxJHSTfIc+0VhhZEAJtb83cXymivo0IBTmtoxuLJVhL7pZLqRnV9
RE8/yY0j5V6eSSPzZliNtodddLoNYuQ9wUlL3TbI4YvTYKrz0JsCNPW80CqzL/cX5/J4f31I0SkX
4AnYf4sMR0mHZ2tf1fuhk+rHoIlD4MtytWMAljMTwnZnNOnsKrme7i3Hn1aO2uvwqMkIXUgUs2mt
MYAhsV9/01xJW9Vm/rSbRjM5+GqmniZpiLcavZZ2M0hSiQZblIOtMMrvQSKvqYQvQG///gBAI5A1
SPXQHxdL2DIqJ0jA++20BjvVXIWsHCuz/ByC+N1ggzxfRtU2PrRq1h9rpQm2FSjPTWxK5cqhfJ2I
//0hmO/QBxMUOn7N9ZvIqrCTnNmWsQr3wQDQsEI6MkA4t6ua7uRDlH6qOivYwerQ9/fXgPir/2+h
kypEc5PyQ/BshYba4h3MuG8DtAjVfWKZwefEn/2Hhvp95VNfJ4vXKAwCOdzo29P8WXYX06iY5U6f
tb2tcynHqFJ5Via13jixv9anuE6D/4ViAE9RzpyYq9b1u/QBUhVWqGv7yOrUD5HUcnjVyvjdD0Z7
N8/+WkF182h07LlooHbFcA2NrcULtKW+dWoaUPso7yHAyNBd8B+VdgMtA+/+t1pkJZ4NlU8OS8oD
vhYM+8WOMQJOcQwC1X1ttO3T3HX+RpFs24VhquzlNv6VZGF55H48fsH3cHYDI7Qvsh0ln80coyWq
u2bPOgQYoRX2ZqLcOk0mdueqFUePUZhJz7OZgFwaUHGuYRfu+8DOYD8Lb0lkDLa52VUf7z/TYkT8
3zMJZQwSkbgUL55JMZqJHnOn7it0Uj9xOsdIBFjzQUu0mu4z4GlZz/uD2teSF6azdUhzs2YGK9Vb
W5vQMrARVb3/m26WEK9ZgBeZaIk7wPI1y2WoaD3jpb2tJcYHhJc/tlMzHeocRdeimH/fj7bc/OKj
Uh9wqNER5SUsNn9hziOTU03bw8ZxPicO+mWsARrVciPvy1lX3ArS2Pe4JDW+OzJzJwpAhOjoAS+v
yUlIfQafRNuXbM1TqICVibXQdy2rnD7JWiSdw2ZWj77UrA2gbp8ZrgONECiO5DumHdebVDP8mh7p
FBxS2sQbpe36nRbj4FfoKRdLuy62aZph19tpa5rMt9+W2prHFSraBpeKxdvuSyOvAbYlh9mB1lQW
VrEtDC28JDb1GZpcazShRTwmacI2QdQtXCPIfot46agjNhOUEIO0Etr8bkgkarKMi53toHc8zqic
0lntD/c/7W1YGloQ1zjXWVSQAK9fcG1FiCqbtXLIfE3C/BGjLjzTf+nVMO6iOViDfS2Ocp5SdLpt
PqoBX5Vu4XU4OA5doKMofcCFrN40jtVtk6LXXrQ8Cn8YktMektE2N7xp2c342itl/WI5vYZHKs7+
16ec/7gOb+IN1U1oNBxSzvNTB0jRbSNp2Fdl/CHKWnmbRsl32Iva7v5bvr7B0+2hSQC2hcqUE4Ds
vIgb5HLkNIGuHNLKj15sXCE9PRmCJyTP1P2sUd0x9c1WatM3g9IaBXMlXH6W2UmNEMKznUw9jLWh
7aTMtFFiIGHqTQj5novcpmqVNYPRNz4wijNsF+6nkCBuNLCA+ppzpquHEFTZHldC340VpdprMXIU
Jtcqz/G75uAXhbGBmKP+vv+ib5czjXVF42oMJQyFqsUhMSD1qkazZRzQfh63aWdknmoN8d4Ojdid
5fB9VoHiw/IjoQ1S+NM9vEGvT5GqJUOVmIeYyYVnFrb9GILhgOVZoTe5cqy/9XCIF3Gq4xUoLuLX
qxfZi1ya+848JKzhA3bO9aM6CNDkoA9fMzbOSsm3IBz8+3Qw++BWkHlpeC92a1XMI1IokXWYIRW4
VazND+UwZJ/Uwhc9YUXb16GZ79VUx9gNrOR+4gx0Y+6s+z5r54fYV/vnJsZUnTtC8aSVefbUWlBE
SkUJPaBAGSgUmZJo8IMhe18pKT4NNzOuZPwbbMYS30hztdcKP8a5WRmyJ6PLDE9T0OOt6m5N7uY2
rZC2hXmJjNYBVbp6/WHm3lfyxurNQ1XY8cFRIcQooFCehsYEeQAj1ivSyN5FFWKN99f7oqh8fUg4
bBxRAB2FQ+11ZLPhhAxtADwYpxjfZocf4FZaheZOriif78d6Y/npf8Za7K0SsVbcxlvrYAUKTuEW
LPXJ6syTCYXAq/XeOtyPt7CGYfkJZjpQMJBh7C9aFdcPF81lZ/pM3g8cTd2zVPZPudIlG7UJ289D
7YS/Kic+q11pHHtEQ1yU2cYdhYrgn0rV5v6PuXnR4M3BgFO3c1qiSLDYe1aPIbQMp/owWpLpIexs
nKBpXkKn0T69NxJFrlCOBYaNH91SgRfkmW5JVLeU58gbSPEsbYfSUo9RoprvTCgMzggBtYKXy+hn
+VCd3c5FlTvKUTWr7Jy34U/JLn9F6Zg9K5k8bd/3YGJMRwkrSIh0S2+0FfD3qawg1XQ4R6bu1Y0T
Pzg5Zo1pn60ZiS2PPkJxSeDIEyAwpoSL87avpxqLGRZGJDeTW06tKdbE7GWtr2zDSfurznRr5YKy
3B6vMbkJCfNACGHyYoUYU8xEUm+MY4j+/k5tCmWDp2juRWYdbduZLtv917lMOiKeYDLREwEARLK8
3h1NisR/zq3kCJy82nRKqXnyCHZwM9Em/buXUKOXx8yZ4eb1bNX7wcVf/kc3AK0DEZzYYJ05ApYj
ZtnPra4fDQMMZSV/18pS3nR+jSvW/TBvfUe6Dlw6IPfxzyLlFFlpdI49GEeM2qSdOU1fNAnmTmwh
S42mSnCpAqtaOfXe+o7MPWj2oAJ1S50xUb4t2yQyj7FmB2fE4/uPsekkpPCp8NRskP+6/4zLzCJe
5R/xln0IPS9VM6GTdCzG4otcD/0DKoXTP31k2Wtoh7dCcc3g4UQGY9lcLxl6ShDt6gEeS0WnKm2L
7NHioNoIMsZKFnvrLUJVBycGWlEouFyHiuUh920gAEfb75PY9c3A9qooTagbELdyezPPV8rdtx6O
sx6yHY0qIY52HTELGl1L5dA8YgZR70k00qVTfeOYgEt9dyj0nMTcxSZJK9yKr0NNk9YZcR1aRyXK
fqWpNj3KMdZZpV+OK6/x9qGYCYi6gkEc16VXXssfQ7iuH+ymsDrryPQg/ABNXsOqZBDCjNX7IBXc
cSHOMtsBUyg6ndy4rx8q6eJi8gPNOmpqdzJT4ZZsDy0ANRuwmgUtXwvN+cv9tX+7SpjrQJGEBiNw
HEu/nambMSW0Z//YBrXqmtBZT3KtCPJ/o+8Bb75PZu31GYUIDQ04yA0Yni3Ohczvx7GhQjhxlpqb
Ka+DJ0tPtJW20KtqznV2dMTsiNKZ6Sktm0UYTQlSY9LHAKdAJ9tbadp4zZz2z5E0Te4QZ/1jWTEy
sGI/fK70KPYoUYfQQ7082sb84TZNrx4g4nTMLtXeWsmqr1i9m99H7ci8EjWeG4MYvR9R5koV6Rib
feA2AAR+Yf/UP9Td8DUtED6SUlPbQarWNlpbWp6R5c7eMPJmM/mheuqHsT3kY6If1LjRhKzMUzXO
IEKrNEBc39Y8ZpP1NwO3Qg8TPRJ3ioieJJnB1jRi81cSD+YFsaxkW+r6cJH0wTrmYzYe+rJxNkYN
iHqIrWDlvHxjKzGsB4gsOkps28WmLcysoVDvpCNI0fGUhoglTnFunFpuiSsv+O1QAuXOUIDR1+Jo
LpK60Y1iko4GB/Qj/HPkpsHynII+r1dC3ZyQpkA9MKRkIgAw3FkstRShtwQNlOhk9U24iWJJPTph
I7tW2EhHzYbGp+voR93ftjfPR1BASQzbCCishq5TBbxA0og2xieUx5p91BnNXrOjfp/r8dpp/FYo
Wp5CK5ihHi3t61CWBN8lNP34JLUFRjSjOV4GdWy9scnyFWr4TTLiqf4MtTgdu7Q3JmO0Y1TN7M6t
QyXfTqEWbnj/fwUBA8z7L3GBkyQZiXi2QFxxjFAvLhakM0GXtSr0APuuMLxcKopNkITlVh1nLH6s
PHgYDFAeRm5Zu0nSOkD/0gxuGPkENVbyDw5aO5+noC/RgeFiUpRp8N6Sll9oYX0H7ITVxUe4fvm+
lZdKrKG+QvrPPsSd8TKqSvA9JebO0dPiffqF/74RphXAIxmqssC063gYvAQDUvgJBit9vovzuX6M
8w6NktySXPQLKskd1LDyZkq33B31Jj6bOMGtFIALsujrz4CcA0gLqgp4vyXKT7UrOc8bOTk52oxw
oySjjzuW46w/zmoSYbqU1s5Ps+mjlo5PNv/dqD4DFgfuffXenCVghq9C4HS/oZgsliRwenReSzs5
dTJ4wzlA3gryfrYz2N0roZaNO1Yjg2bKCCgd3D6XKIu6Lfq4wIbvVCap+hhkqeUawM63oWINl9Gv
TM/GDeEpNEP57Af4fN3fDW9svlcylgEM79Xi+vrTjwgKFi0SYqdc6ced3cjhqYjlZltOxfTJYKi5
Eu/Nj0yDiCMBpLlQsV8EHGZ/LrM+PfXmqLHAkwHsytxW7uCYIeN4JzS8GQ5A4M1pp3rFiGwOm3LN
/vCt1w4OWsw4KIGMZUnul7XTo0WYnqzRGj+NgMB2Aa5pJz3tvvJ/hhdNclLPnJrIM1uMeVaOjzfS
q6gqwS5wYea+Iz7LH/VlO1fB5JdzetK71Kdp1NiPjVlGJ8ATa8Z8t1+YJczNn04pKFr6KNehyh7i
fj862UmqwsktBmugPexIP9Hq/Kx2UbKm1nzTPhL4c0DW4BIpxuBsLrIXZDNQs4rTnMbCsj05RmSx
QUQYylJYuFKeI6CSwQKUOyfd9prW7ZGmsT8yfjRerF5fm8neLDhKD/qRLDkhkwdwefGqq7w100ka
x0Nipa3jVkBEDilDdY+lVqINMmePEe/hOJW9/p0xf7WPIunv9+0yWqGiT4kmBK8DvpJ6/Q3sOjaK
oYAw1mnOCCa8T13DKsIzUhzjebSqtfb4sjqhNc7hQYeAw4Nr2bJQwMiYYis3lJOj58ZGB/2+0dS6
c/ElUtHiUFMvCXJzJX+LkueP6haIipB8BARK9cVBspRD0iu/LQC+Sw/2VGinfLTCJ6mVeyT+O8ay
bW8cxgKTjizP1xr0b0YWOhiCJ4zS3yJdj2NAe2iCLackhnwqAsfe4xDYHPsC6egamUS3lZWQiw3O
ffc/7KIfwzMjyEQDjy6eyKDLZneMnkjYM825NOCiNkmv+Lt4qN85oxRR2FTgALmOck1cyrobjdW0
Tj5nl3FUukMot5obtGN4qRt59hJllo73n2qRnV7j0a/QuB4KAOyyuM3A+wyBMWWX1LbijWnUwaEe
W2zAZ3Vt3PtGKNTI6InA5QOIt8QYwT+P+iy1swu3XL5TWfiW5WYDeqVOFdtrF0RRtV4vUecq2mIf
ApCepSbDs5JBiGZ5UQ0HthvMlDF+8YlCXnvihK4+l3rtXBAU01ycnJWV+nORj8XLFX0FDhcSE7im
RXocMGxJ0tDKLkWtZ8EmQ7DKg6epfao1/axLGXKY97/mMiH/G1EAOejNinbG4q4ytTyyNfGOjWCe
zokxXfCZcn7nnVSdOvzzPtoKVW4ZOy+tY/myFxh0OhDCzflx5Rp3coFvJjOJ5+eKzn0QvROOiOtc
2IVN02B5nF+S2ZCY/Nap6fVVo8O/TgC0tTFfI1ODvTpYmSf5aRu4ChTTC5DiZmuEOuLSGl3CoLTN
r12ByKSFOIC28bNJ2a68uLeWi0KfiV3HZuCjXf/UdlAYm0tyful7DCwTiLQo/wemZ/m6/BBJVCot
+Lgfld3oX5oi1raB3dv9yudb5PLX9yWumKiyi5aXvCiYUlEt27GZX/DLmkFEDEbP8Nws90bVJ64f
t5Jrqck758n/RoXFbQkpLa5Ki1XqS5nV2xlfKUg06xHg6rd8VAtALtO87UGSeoUe/lNUsv1lrvt5
ZZ++lRQ4Kv83+OLIHvxqRF2iyS8lg7zHFgG/DdQ88xSp5ff7n/itzUj5pbI5IIghWXL9he1S8sOi
nPLLVPn5DwDJydZKuoEeEAe1m3ET2t0PeHtUIQIA0o6ZFhIfN9OK2ozLjsZPfqmjqvxQh9ic+ZHZ
7YepfUKnPELM1B4/93zplZz+1jIC68JMT+ZyxYTm+kllbZgaOXbyi4S1zD6Sq2hjDJBklcwKz7KF
Uv4cgAq5/7RvBgWAbCHMyCx7SV5FAZkZyBQUlzDq5k+xaZUPWoAPoVVnxs7Xg/pjVJpr2shL2Ojr
2uV+IWQSAYdxbl4/apHKfpCMJcsnTPWfEzr8B06uadtUcfPcKMZvXFXNR7uRXioo7BeMO2qayKa2
xp5+6+nR9YCgQGEkZnDXv8MflRgZlyq/ZKmj7PTJ7H7JocNkekijH6Nj+A9T1w0r3/n1Qy7OONGS
AspJkwgl4sWHBpRgJ9NEm1+tkW/HT136VHUGvH47Hr9okyy3XlDJ889MT40dwKNwb0XOxCcpiqPv
F+WOYW/4wIdb6/O88TrQqqb9y0HPTWRZiJcmg9XOzMILsxwEljp72lhGrW2tGlXESbH9/TSlw/6d
K1AcMpSjbDeQIjfDT18qgyzBgefS9GGA0RWQalfuCkwaKAayx37okI8xanPlK9w8K2Epu/kD5BE1
/+IjlIEuGRDCw0vaKsrvFAfpI3CV5JTmw7dIJDVtnNZq0UVMYAiQf+mesNgYrSBVcb3cyrFJtCGt
8g8l1i7RvvbtwU5dULWFUXiM86z2SfbbLt05ajuZ72tZEVz0dlEYAfcEU3fpth7PYUbDyuo+FNVc
nLnHfaXDBXtpbBQXbZNx5VBc5G2gkFwuGQKB+xBcMG3RnuzK3jQK3WhhMrf7uoMfORgJcu8Y3BzA
LmpP91eRw6v7Y08RDig+QEzBw6HQdxanYV1Yeu5og/4sY5fmjSo3mCxGBMBEoY1CcRq3g1zjuB6m
+UNSDNKn++EXh8Z/4VlS3OTFMbVYTWAI4HJrkf7caHO8dfqxP0pZLQOHnJxNPKqfjcE2PSjc9eZ+
YPEX3z73/wVePLfWBFobBqX+bMdJsWmQvvoYq6r9+X6U5cL99+3CiWGjIN64bD8GmDzoVdnoz7GT
SN/qHiqjxE1zN9lWcCiq1DlntdavPNrtCuKTontEhwLxI1C217uldpokkINZf57bYthhF2duzBZE
MxZohps5/hrmY3kqvX7EV11vdDTYqUsNmTSyotycTf256svOyxWz8nA/Q4ZeK6YNdKFgZ8Z1vEsR
9fhcoGjrqaFcf6zQbVlpwS2qK/FDXp0ZNCpKYZsgPvofvaeksScliWLjOTSDfGt0VXRSG3jcc1Gs
KbS88ZIxzoK/AusJ6PhS3MoM0go02GA8j333VFm9ctICw/iR9glIKWus1si+b6wkBj+0Ubm1gnhd
4hZytXH8ue6M5wlW9SHPOuc3B4C0GRDm2Pr65GADqK9xJ97YnRoSNNAfhccbue/6fWJap8WJ2pnP
2OcBKHXi9uiMHYSjotUvsw+fIimKZ10epzU/x+VZLz4l3XrKSNFUEmi769D+gPVXlyvGczlBgU3N
ihGujqa6D2JyN/kyxpVJEG0NC7shRuXdrgAD5IZI037w29jchnkpH5qgXgOuX38HcCMc9JReArLO
DY+LyfXvUuIkDOnVmL8EUcI50+xM1bMfyXXlbHxNA/Db523cf826IjDeJ9b/GpywsKLBPUEzWcLX
wkGju4p72a+xtKJdggvDiZcYbhLTWqM/X58L/4ZiTgH5FE9FC8zc9XPqMRWLrY32rwmY2j61lHo3
qOl0cMwO6QXJgtnvJLL8xcYBzI3xLX3XqUtLlODA1USzDWwJDKnr+EaqjB3t7fifYoQwcnBQV5Sf
mirszZekCpXBdyVUA+aV1LloKIiwNBdRpqNry6mPiPR1WDWq8qnVK/WfuckkGHJOaCZbhKjM6mil
ddk3GwBEcvdJg25oPwEDlePHqcnCxtVVH8g7AhL+tvW5Qa+UXdf5hl8kfI1R6abdzYQPfajrH0bF
BWTPjOR/QElCr9GTRNnFft72G6PJqm92XvZrFPzrbEofG+475FG6+QJ3fQOWtCXU+3rLCH/T7mhw
yh6HL7gRjq6SZeGv95yT/4UShYiwvKGYXSTusO3YcDjZ/4asF2kPsdOBdYPeZKefFTW2nqY+xIKQ
vWYZK198+V5Z6YDoIUnQoEOEY6kzQG8brylnjAM36a3uHNm5tp9Q9dfcyDKlA5ID+ZrS+817BdaL
FhB9D6wfyayLT9n7uEFlTohtrGQxZpeC1vDKgKzeyUWwv/9irzM4LxYxGpG66XUw9WNTXS8biRxm
SW1VB25smP6hyDPm+mkxuFOpRB+G2dI/IJmWuKE1Z4f7of+Hui/rrRvX0v0rB+ddp6lZavRp4Ep7
9LZjOx6TF8FJHGomRYkiqV9/P6WqK7aS7d1l4D5cVKGAlGOJosTFxbW+4ZfHBMR2Lsvho52VMJa3
FtOIOiF0IeE07kXmA41Ntm5wZrl0OjQB/+a9Znh+DCIX2FNA4iwb331hSYBa2gyPKbPyM+QOeZAA
LSbPm6mP+xMp+i9PBt0jVEtBjEK5D/9dxMbKLlE0nyqVo2EMmCFQRlWT9GUdx4nCJnXibr+8Qpx+
0NuB6xRCExQmF3cjk0cn6tRBnhDqEYW7QS00EX6eeeh/1H41g3nBSoh9wy5c40WPb8/tos2Ebwgz
+4dyA6qF6OkuFqdC5bZ2RzfLE3RBHAIxYbc0K66aqD5jOoavl2C0hGk3EdG3PILIf1INMXkchn74
e55fGMvs8ztr+6PFODshL8aSI1uewliFeSJDt9hKpx4OA+MjXnnYwpFoOiXF8Mvso7uIahaM20Dc
QnxYLCBnlFSjMAmyQquG/iM6qXIDcSkr8eo62+cVk9c0cNXKRxJyYgEtUw3oG8/GPFi9eGzUR+ct
+kU2C1uTUETNiFtrt2w+mYZ/hPmye8dagu5x6Jh9Bbn5EwHjhwzQz4MROk3IuZDtQUYU5VHg9hY7
4JgV2ISYS/LEQw7f35AOPPKV0I1pU/zZu3WDXLOdrrXzKRia4tptHNk+BbU9nvfQY1SJzypz55O2
sBMdNoafF2XrPQK051/YYa+vhMxBWi+or6xtD8Kl/oxoqM4HAspxOiB5E1ehQyv5x+HgP77q/6TP
7OqPZ+j/+7/w568obIqC5sPij/99UXwVrGffh/+af+2vv/b6l/77cnwWgxTP/7h44v0/NrL99jQU
rF3+zqtL4E5/jmT1NDy9+sO6HYrBXMtnSLw997IeftwOY57/5v/2h/94/nGVW8Of//3Pr0y2w3w1
imH9888f7b/9+58zmOk/Xl7+z599eGrwa+lT84V9K56Wv/H81A///icW1L8gMI0s4wd+f4ZrqOc/
fuD8a7bYm7ePEETtue7WMjHk+B3vX6gC4fsEXhuaQHM9smdy/kn8rzmHhHcK1gyKsgiD//yfcb16
VT9f3T9a2Vyxoh36eSz41n9+laiF4DSAvjvgS+h1gwO2OInEHWwopaPlrvUhoQFYoFxBXE/A6cBp
NgjR0BAYKcDUkATaVFBES0xU5/cvJuvPQb0axHyTxSDQ/sfjoB06ez8sBtFGvBisEkhFVL0ShYJj
nVrw5vHWLAecNYUiA/moOj5+cRCHzMYMiuwa9BpYKoa2uGuqk0IxAAAuxoRyEUFRFKHQmekJSzxP
7FONtlilANYKayTmZaSChMN3HdE675pHrSS9ki0Li9SqGbrjMo/spJiyWK00oLIzZ1urLsVmHapN
ZVmAhRg02L0n5Xf0OxD7IYGMfZPVSTvQkG9DWA/lqTfo6RHwdXkOmUv5VfFCmKT1+AD6o+u20W6g
UfERfRWn3tkw/eguoDSkxxTk0/jR9FZ0XofiGdlR/h2wKchczB+Sf+014G2tQRfBoWYiVOm1iZCH
nrVwGR4T1uRduSvsLvpA4hFu0LGy7SbRVaTpwaYK9Xbma+C8IKwtuwSxhY2JM1m8OwMCyf4WRplf
JX2Yx3gkAQDM2vGypl/jcOt2K+i/UJXkmWVbG6BKWhQx/KG2E8STrkkHU6lv8DeJEuTE3SfqMqkS
p5ZTtoHX7ZQnOcwGpgTYSeQcsCd8tHgwAsLVxxAb9Pup+DzgomECv+QCiCDhlHFi0Rzj8akcY0h5
c/hxeg3he6cDLzsB49HoJOwi/WT5TYRDFjJRto5U3bp4Bu2NSVtY4Ygy6HwublDc02vBpPgy9RC0
SSZ7EMWuCiLNz0vXbvi65yE8U4QvwJeBYm6H45QfFWBPihycxlo5l2EmzXNWuPBVhHsaeYDIFW2T
CHok3iqjGdkPwmLNuTLU+6SQ4AkkzaM49zxRrZA5I0UZoTt13/ZZPmxEZpXXc5HgK7rB3gcYpiBT
KFzV3Hl5lVcprFYJbBcDSuBUBg7UhyImEJ/QoPjBFs6b/G7T1kqtWWGXmH8NDWTHG0DK9zGG+jBm
jfZThhfNkBJxdNhLWCuIVGh7+iI7paJUTtoCLVbipgnSYwndsFDd8iHAYohJZm39YDRi64woja5U
0EPwxJvK9hbRDISCGP0znUQaLcgUSNGRlmuwcQbvFn4k1DkvTEvKRNSVC6iNgAxC2o89ThARb5W3
YqqE6PhgcQG2aqerD7JphJ30dBpueKBBl42R0TmQFYjMd+mJ6Xyqgq5eGVRaIMPcMrQsAn8Yw9Uk
m9jdEIsJ2P1qiRYp/C3F+WB86l9rOLmaxIN4e5Ha3EQC42X+Q5SHXWJIfs+behOW6nkmEcN+Sedr
mHIPT7k13pSAoJUh2aPB8IUbf9y700QuFHO+DlmWBuJMZp5zUYViTnMhGQM26h3OgN9xKupSB2i6
tQ4aAUkhlRDWAsatTAF8X7EuqmBF4+Yb4fqiC+FHhwmCy+DZNPQQbgwBUDDQGWP1Kmj0dTiM52U4
nBWZfcsEXIIsijBCUowjGUqv2rjUSWxWSLA6NzyHu0Je3JK4/ygrdMv9Ya3zCtq4ejpjXAVYElkw
JN4YUFBYmf19KDz9GJHu4EDnE6fPfOezMyZ7vDhoT4N0uFbjyhtCjeuAOxYouAGU3sptXbtOGt+7
jSg8QWP4ZeDskTaxqpKqDX2WsBCzTGS4br14FmJmadWJgz0S+CSL/DofrY+EAZZkdeAOTvE1i+B1
2BZmTECTjpNS68+isZ+LMuLXNsMZKTf+Q99UFx2pL0NIvyWdGqptzWQFYDLPUtZW06H1vMvWefRV
fZUX9m5iZiMqm3yb6PcOMNrUeDis1iw667SroXLolOUhD2V/IWt8fJVqins75ncZ9z/Efb2xYJi3
AklDriBuByQsjJ/BhcTxIuG5XvdDo/Y+CK8g1mHfaPruus8bGE+71zD1OKOheBo1EOik5N+zrK3W
dlZMnzIwxtLAKxwI2NluYpSckp509db1m3gtqPuxkYNK3KBPptHc9NQS8JyIbi3twIiAu1sKx+cb
N2aJA0fmFVFrYxes2hTOkBKXf6cSetChZz563N7EptIpt6H+aNquSzruShQozWVvaReH62Yl4/ia
F9ODKsdkThcihJVzVDvv7aC5yRCxEyS660hPLt4L9VO7r4anaSo+BKDvO15rbXLzNRLf4Je16Xpx
EfdDqlputn0Wwycic9mwU+UQI5j1HdSj7UPJHI7p83Yxzy57R4Zl4hbT+MUYKImGonDToCd30IDe
9mP7QcbMfNY2B1iEE/e8lUDXw95L3GcN0GXyAvIUKa0JvjfbnxJ0UeAJXtdqE7dw1LIs+2Gk3adY
U6hDX6MUECaDF5xzl57XdbjqZtHqfCrWjAjQU+yEh94nl+jzvvKmNRy4IriotlokU75B+9yCF4gs
Ifxu3cFD4FyF9NJIWkJHPX60tQvwoCMU9KgoHTek6vnGMnF3TYpBPA/cc9qkLIYWBG228W00whHC
toBJ3mVOlV9AIfTccVmRQM79LnfLKR3cJpnmhjmFqfKWF2Ox7ZgDpe9Sg8CiWoqRowA30P625YOf
tHivbsKirL613DHlJX2crHjf8uIT4Px7yHdDuSoYg7XP7A67uw8F+QyNyjQIpHOtSX8VjU1lJRGx
uLtDYHW3so0TV9zHQZnaNg4r4VTla2GP285pm0QU8RY7SpITOKOUcZ7AN80ExOxxStmBn2YOo9Xf
xSxiSTPFqx6+a8iQ8qS2bH4FTxE/zdR0sPBjv8iwBjhy06TAfk9AOCgzwqpD04Ar0zn+rR3CFbMP
ijMqgBKlZVh8g6bmQQrWJO6ktmSS7Qrdb7pyEOjCyitSDpzV1plQDExiCDbKtGidC8egHpn40AtP
RQOxso5C4wgYSdgTo9oTiKbZotI3YS/371qXSqQu0XeIgzE4qUkH8ChXn1Us2wZTVWyroD0YTs7s
srcPOrAukY6FD05lnh0FeZxOZtt2tC4yGkZXmkm969R0jvDbXhU+777GUSkSXWeXUe2DnSfaDUoq
adSL+x6u61OuPfgqx/E5oYgNyENTNkrAKH2RjrEPiYWs3/Qm6hO//d739UqHj8Qbz8GPQlI0U8mY
iyyNrlzw/3LJb4tW7e0yQGG0xcbimKfSYtWVT5srXvSlsxIc9i7Uh/dcSb4ZW609+jUY8vOwzNeq
AT2NifsW21fqeuMOLJ5vxm/MdrC9rYpdikU/nUGl9xLg6vyxdWeRAWQzIW/7A4HIXtqYIUEZmD5J
L5oQ9v09gTPioRsm/6yvooMhdG152M0BkrsL88i/MX3vIQ1lPb+vdTdkCZRU+wwxuyufLVjydklp
1Vm5wRG7vFbC5BxCxMD0pA0tB+zRFWR7vF4ila1ZV4rUH8PQwFvR6m5BIYg+oQlVfMJRHEaVhvTR
pRiU9b3sjDPuCPDKGycuBijKuVKFQFlZlZe2fenrPUQ9NNIeqAvwbUVCqJz6VV/XSQCQ71xmbh6j
QOMY4FrqE3WickNKBo1KuIg9t/Wk7zo4veMAAsUGMCvq6dxVbjOmoRHeBeGoxKYVLzjIMLqEdao7
tg4E/EiUV6t4CL0nGlvI3KM6q1o4jgbuvhos3+C80sdIMavYyK1xFd+3LBZQu7LApknrQZVoB+DA
ug4xtfyiDaGPv0KRyKFJJko4HUnedzdVM0C+Cf3ukW66TMOUTE/ka0lwB2yvYfFgUw+mqkEk4gpn
jYbs29KqLgH5FpdlLDJADey6tj40ccTrzQBYDJRW5KBvOCfx3ThoOsAsgoSpAzVy52CiDuAAZTVj
no6uhQfypxzTqanj7pHBFhpQ5cHC7FdUjUmNpm24jmTU4URDouEK9sQcWbLlUCftKyu6LmSmkUJl
TAm4KcaAe1jEIGYgRWpXPrzWZMLyEt/yAFvEB49lim9JZlvPcMoSflq1ubw2pbarFYxk8e7hIFmU
q8lpqJvYXOs6nUpLRqsi19aNqN0vWe4254TFMZCk3l5HjRWseWjJq9rv8m9Y6VKmLvKALG1IR6cU
9b/yi2wQF1OgX9V2gJDc8xRFk5eESkv5AWeSAJGqaZpsXUwAVKexrSpn5QHKU+66oYVkR+FUqkz7
vir5Cso+sw1pNjor1SqD82klPHsNP3jxBQAn2aeVMKV1yUEpuodgaKESuxslanWg5TvrYOhR13cD
yfMEcKW42WV2kH1qlAXL6V4VbQLbCYrKv4cUO1XFJMWmyLviC+pqTrGKWJaLFN6ZLmzOlYdDA8si
/1HJIA/XGVSo/TWao+NFX49tu8ppjsaYGkhjbfoM3kdrt5RyevRJ5d8AKjWSVd1CaDeFNjzEGeM8
aoadNXbwZWiQLt2Sguc3XRnUXxqt/E9w8oK0pTUy0KqpmxGKM6PsnuFiVJAVkL7ZZ5RCDda2TcX3
OlQ0h4M9Gz8X4JoHq5D4NXzp63IA8XV04rSqiYe9LNfITkY/6r6ONcueaY3ibypchbgX5znK513j
2e1KWCJu16PT5cWqUZSKBMaW3RM1lbmNUZgiSVF28J/waeW3VwEtcQieANKBUuxUXItoHBREI1VR
pCEgsWMKtYTuHjxNAThCWFZPVPhVnHbdGB/8fDI6JfWoWCKngHzC/SFfbRQclZK36zdzbfhl+QbV
YmDmUL5BBw29iR9ycC/qqXYhx8HCEtqRCUatZaxxZirMn2XGV1XGl1Wi394lQpUa7VkPUJ65qvvi
Lt2kidN1fb+Dtpy9iUzwiULZefW3HwUEG9ARwOSGV/DyUSjyKVkWbb8rdYsUHyWXh6gvT3kDve5z
/Civ42CIdBhST9Bpixc92KHXnQldAW2lwMPpCJrrl7Ip1T4At+ZErXvReP1xL4hCgwbgQqYE9O1F
2bkIK07aLu93NrJVlcAADSfIUhk7ieAQfGN5VuYlTsiCO4htIMPTOLN+Qx+ibED8Ac8krcJY2ye+
mNfF/z8GBTG+mf4BpGP8A/D94l1OJfjKALf0OyyNL5GR63rskFBGX01An9EvaJMG3pZvv9ofSiKL
zxTQHXw7KKuC1LOEZjuysaFREYodB/5gAwG36cJr9HjmOFl+psveuRZ9VK0dNsRrgBHgxsBruNjk
uXPpunV4FsHuLi3CTn2oQ4bKntO4ZA7FatNBVHD99mh/84mAHwJQHOQD0XdbtuldxyJjNUB+y68d
SDcHLnZcPNcW+/0pB+TfLCxw4CEXBM4XQM1LRIgqhkg6LMA3j7+y8u0BthCOLE+88l/vAkow2Kkz
z8sBfWOxfEtl2U4jJr6jkCTfIDHVqzA6KfX+urUzf1igKwDZMiuLA1yxpMFaEHfkIrL4Dh2/MOlj
KQtUOXx5NXmFd1fgSH4LiwF9gg37m2eb8aIgy4VA0aKd9To0oXkeNkM8trspQKmECIRvBPJ2bhj8
1VT4TZ38d7cBFhuN5xnEgc7h69swE8VSV6TdQdYTqG9ACi+kr6sT3OrfTCEAbrN6lAdRlV90LKzK
yaNwdPqdjHK1aePG3AaZPe5NGeP8leV2Qqzs70dE6BlCMhNYcyw+xITXjxZHHUOyavodLF2xTeI4
muQ9XKom5Q0nVtavsQeBEA1XAOlB/QqWGvB+6WWoCcz1hdpiz0E1+9x4HhAwSe/F1vUYyByHwzbv
N8ZpIr16+x2+hkX8+EB9oHzR7MXSnvGhrx9U16hV+T3uDh7euAoy2l42SgRV4g4ZZOiBbchPLLxf
IwmYYBAdgMILMBdAeL++o49Mx/ELPe7aoXW2bcfiDdz4+M7gb/+/6wTy5/YGBYznAa3A/w/6f0BE
vXjPc3/xVQMQ+A76j8P8n5v/8/FlF/DH7/3ZBkRPD4ZC+Ac6hIAaOs5ffUDb/RcYD2gAghkIS88Z
5/lnH9Bx/jULDsw+V6AdAyyEX/qzEYgfgWwHdXjYNP5QP7L/TiPw9VdioRcOsUugghffI6F5o3Ix
kgP1kfRPZ3Fbp4514qM/dvE5oL3Y5pFGN23nKHJQAXoJsr/nBd3DHmf9Yq5PxsWfY1+E3TEcTFhV
PTnEgC2gzJqBc//2lV/Hip9Xxqy/HHhEeOnIXBLAEKd17ehk1BBLnNjW6AvHh/jq+Pz2jeaZ+Jmb
/LyR/fpGKId3TjbhRiK6sMV56J0irR+b+gW4hcEYyCng8HyQjpVoyFY7Vpyy6BTt6si4l6b1hRuN
MAedJ0ivAn4X8hNb3bwYfjchS/lVEI0yQzi3D7Y3bTyXnsWUoYQM7e2Q7fxqvJQ4+/tap66mO8vp
rkKBfiJI2rHPz0GQuaR2trbq6BB1w0WJ/qdDzoKAVYlW/ERq/Xqj/OudRYtMhsHTYgwZIQc4gD8C
MZvwEk3V6nvsNWe2P27f9WUsE0C7Hu0hY5hhu/3sijLRfw/a9XP48xfzYlHS1kLboceKD8m9AcY0
0LCJPqG6dWTdLIlEVAOFHhAMupHumoOnMzHI738N80siHCjJnlj4P8Dgv1k2SywNRdswZPUEMyj3
OdD9oavRhUeLDGQglNWyZltb0Rk041c2A5SK+BtqS8AEoBKD4zFE+NbKkBW11EpkGcrVKLmH02UX
5Cu4pa5yn24aaq0Lr0U9Wa2iqELyrQQs0eGV5kCBgFsbuBwAfmdtBY1Td6xXubjX5oFLWIVr/4Ct
vEWb0kKH0x/zD4a0l9JiSdRNGzTugRXQH5SuMBI/cf0zxpxN3aHPQwdQCWF7LsmqcIJ9TxgKVOqD
JT+P8NYOxDfmkGQszBrUgyQDWnkqV2FWplPYJBG4EOi2gI9w/fYHeCSCLDHqrSqhND+V5GDam058
xkHVZqeQsD8y49+9wEXcK+GC0cgaayjoKpT5m8Qb6gIkbjj/9uVOmz0YyGvqXRVenkon3/DWX7sG
zeQiP3CN3r5rUMy0bl3wzKNBQgeoPTPYy1YWLVMDHZq35+A1GOTnWllE0banneQC3/M48rVyHiv0
coT5jOpGysTjBA8ymBWf2HN+IEt+MyfhIlHDstSTDfmDgxtlDwY1jj66CnqRZsRNptjam/p5to9v
JOwrABCbBQpWNAgPLhx+MlTbxoGmtSQPtK7R9mR5AktVtF38Aw9Q+XWBKaj5LswASYi9dCymlDkw
xyghndMlaGABuoaCPwQReif1+XcbFxGjSu0gSsqqA74CDJSGbSF5lA7Qp6bkRtn3jF1kwD4E2W1U
PTO7hxK4+iOp/F/Wff6a+6UAXGZFUskGc49eX1ISjRLwiSsvIHk/L72M4Dbq6Y1l47WiNZnndSpb
JyF6DRvzBLZd2rJSW2Dfb1Nif47MDg0s1AO9lSNNKvI4CaYHjaqlAe3HIfZ5WVy3AUURO1i3DjpV
b397R7bYJfcxADm8C+d2GDBwO+phNzslMXJkA5sBaS93gLgAlpe3DraW/BwIdfRP0sL91nQ7u7H/
Fi375wwvMj+uaFnECpvMYGHHvh/Vk2s9v29eFllfBSWgqjf4LoAKhsa+8U9suMdmZZHz8Zq3Jbdx
3QBhJJMysXuddGIfDfnOEzdvD/5IUF1qCEGxtB/tHjdR2RULPpTd16D8W8WIn1O+iFUsUMHEqCGH
XKxadGJPAfq9OSb/Ji4tMeBd3AGqNmpy4FACByxv22bDOjD1qiVx4pfRPiw+iZ6jN4wCy76Hr1HJ
vFs1DGjj0bSw+pXtAdCHWo8S1W4ci03c+2eF16x8R2xohn7j1G2tRqVdZSc5iLWFvOoLfT1CRQDH
4b556r12bZn9jOcf+L6gaxTwOH3waHkipzuy2JYykBYkiBuThUiKBIpTHdA31juvvIg1ATe9KIpm
PqR8LM25y04BqY98r0tFaJ5nNXoKwQRFoCFRCg6cYw6x0WudRWjkktXbH+yxiVnECvRZJ8vJKoTK
fAvBQuGdWAjHRr8IEBLNV6w4JABV4QCvcD6VD5P5bqhMquZUtfnY2BeRAm5pg1+U2XSo6Vdpw/3x
lBLasQsvQwXchpUDD4qDyNcz0uBUQ+VIdAgWWZHSUHALM2c6BECBBLaC7Gl+adETMfnYqBcBAv0B
0buATByaoVgNcGc5yd08Mm5/kbnAxytjpIqnA8tu+h4Q/gxZOPpOb3+CRz6VJa0H4BzqQSUcyX5c
o6d7q8lVDqBGiT3bUd/evsexJ1is0sK4jQz1D3fZ3eDdhVWfFENw4gGOTLy/KG4WrAbdXGKlAs7X
YY2eOuMfu+5ibeYTnBuiBteVT3WZeqfSo2OXnf//iwMiHyKrQBN4OgBlnZt1dooLeOy6i+WoY0E1
lHumw+AB9GPf9MGJne/Yy1ssR8vh6OvMF6b0ciTXNs5g7t9yA/9rU12iwGtpCjUqzEXL99a4ytnH
t7+3Y3OxWItO3JdWOb+6GOeaaef76buuuyz2UiCm6MDn8UKj4yM7Jc5yZLhL6yFw4XrRdbhsVVwA
aTee8rk8dt3Fsqs6JIkCBt2Hhl5r93Onnt83DYsVNwAKk0GADZE/fNLVRQ4Yz/suvFhyBIh+iKki
hqIx4NFVXm3fd915gl6suZrmU1aPcJv3ghtnuhlOHWCPxE5vsebyQpk2HDARJb8OquFaAoOqISAE
RMlet6eUOo+9xsUCpEOeobWGu+RgNxkL5DX6vtD5Iyd9MS/gBXfj1HNymPL1YPZav28vXGoVN+Cz
418XH3S9g6JvecoT/shMLFt00uKl7Dxc1+DQIIGyfF8WuRRqcSe7Q28T8UI1Z623yd55aFiydBWk
K0BYiPWhAdOu3Zm/J1X7V9xc9vNAPGFo6WEepvhJie+QLN0aoIrcrF/F4taj3aYYrt61dJZEwsoW
djaKcMI5GaUkeWu3X96+8JFtZamC2nSgfwKAOwGIWOCcT7aOwTbgb96++rEvZbEyqyaLa5hwTwfw
L1J7BhR/ft+FF4uxdIHmbkNM/SjWQbjL5DsHvEhOhxZYqwyCMQfI6yQTbDjfO+DFXmiglGEjkUHs
41dus5fyhHrikRleWj8IF5iaMMf7a/NDDexabk6JiB75MpaaAcKjvRvP0SP2RDIjOaVz1dJT0XQB
WPlr8Sw9w6EeoGDnjl3RLj/3Jr/KISsMdqyBLRt4fOvYv5uh2F3Vp9RqYexUgHDxsba3xtu4Fk9t
Q3ZFQU/seAum4M/RLPbSQhbMcgVG049hmjVV4gFlqu0zOXhAyBRgkxSpDCHXcsow69h7W+yxIytw
h6Y2h6zOr0BouTzlBXrstc03fLGZ6BHcbl7jSUK5LW1AUbPLvDxlt3Ps4ov1PPRoXcn5axtcO+3q
ahORm8I6JVSy8Hn7+RYWq7oGcEL0wtEHR6CWMmrYCNMNvFvTnH3O+mJlxW1CHevMMfIQ2A44NuWK
uwXA7WBLcQiEO86G2cUH1lqrGnDuKiRngznlrnbslS1iwxTY0AtWWMJwyUZJaK/NqcPfsSsvgoOe
wq5GsoKoY1Kb7dvwRDQ78rqWFhPexLIe8qDYNWyITneJF5iE5ObEovmxVH9TM1u6WgE3btpgjmmq
rwEFqjeVSQlodRUvAQqftrp0v8flAxnjdTl+acNbz9n6AIz7bbBqu2+18g6jtzH8wZuaNTC7gN5X
W7gPrcrJB8PN3fP+3rc+vr1jzCv5d4NdZOFA3INloxpz4EDDVsV1r3jS2PCTAc/o7TsceYs//BVe
rDy0e0DucIk5MI/BX+O7Gd4X45daGLXv87wgrTkQ9PZwMHnn0XophzDZwPcbjqodwMszFzkxgXhf
qv8LILPm2oaQujkYdvCrtB1PvMVjc7yIENA1moSQNgJQGKCzqNIIHNv3vb7F8u7qBhDgjplDgKan
SOTD+y67WNvx6Fl9APudA5QmnSsq1u+67FL91kLPF9KQnjlAjdj/8O7Lzj3vF99wXFbDWIHecBhv
p2L8wuv+69vjPRKKyGL5cZ9TOHKi0TqKXWl90kC4Z279voPD0upOlrzwc6XNwapT9AzF+5LMJYxt
NEiNWYvLwgEJBdzunaOdv+0Xc6yzgeL14bLuuf+xPKUAeWRlkMXWrIhVcPC/kL3nVxBi+Fxb4HWf
eHfzt/qb2EkWq07AJ/ePVZf1EMYdP0FpMfGHtGPZJpj2FuxhaE+vCShblvCh4AFyFuDFefTcZy3Y
z3xdZTeWxTeMHeLoGh9uatDgcG4r8QCxHfzlEQI4JjGsBVen2+sSju3lV+jF733b7KJs58uPgzoL
oh2P9xnEYxNUGte1DZq18FLTuaDFrZsBpNAJNs1EgB9hp1Z+J8jj2zNwbHIXsWEA9BW8BGUOXpj2
QZqd0pP8EQ9/N7OL6BDCy7szlOgDBa4mCG8o/D3Ayd006jGzQI+Em9uz1dx06sEfP1OkP+95Hnj4
vv4Ec02GrIVQwCGy1m2788wJeO3v5wleQq+vWxWKgNJsoeLwNDJwGN61m/zCigA2v6IZKEqH6jsY
2PBcf3sWfp8SAB3+erTY8WwD6ghy8PIhQDJXTx+D4Gum3tfcx2Hm9fXdZqLgkmDYLLsHC6jwTpSC
55j560fzi1J84PE2cMSk0dpukxGaBiPAE1750W8/jc2pZPzYq1zEk7geXGTgKAKC0krHJOOrtyf9
9xsBwKCvJ6ULST8Kb36XzRZ64EnZxiloCu/8sBcLtTKRbIIKo2YAcLA9uH5vj9qdH/t3c75YqEBT
A1M2SCR32blN3WvHnFEoNWTmluR3OcBYk6dWZPQ3NSuvCttOLPuDHVtghOVJ2XeQpBU73zNncKFM
XFqtOw7lSRZe25a/siycUnjC2mfJdwIKBXa+au0+VWgATRQMd/DU334MyH7+/jmWmEZvtMcIijco
RvcBDJzUWnJvFaHnrLpvZWbDj6RKYC6G9nCT5iRaN36XTBoikRqmxlECasleI9vvxYeRK0DS2lXk
yY0V1LsKG7sI1g6sN0A4A0oNSgiAbnGnPQ/ac+3D64QhYFf1OrbvtPfNdUpgbh5Dbt149rjxneaS
VV/IcB9KZ91rluTUTwIr2MA/c92ORWK8r7w4z3MLiJZgM7CrPH+oS0jUdhf2OK20Bj7M37cEa2K6
HkE67QdQ32OoNfjgAUV3Lodcvn6qa5mO5FPdghhJBrTiCc6UIrWMB8GpHjoPVkKbu8m/CpmTZlW4
9eEX2sJ0UtXridxlJgKJ1ltXxP8QRPeRC2HjODEQHI5NvIaJkJVFaV6SK3gTpCA+r4Vjgw/6nQT+
Oi8/u0N11btgPnb9+2LuD/jgi3Ri8jLKOn/usrgpOmTjKV/fhUDv/5zGoyWMA03lCNRA5Nqc37Lo
PPrGzqEECM2XYtpwe0erfcZOLK8jX+XSK7XwKciFPk6SGfyvZJb0+TboTnYmj8TLJbZjtC3JoEeP
GqdlJ4F4CpFmmO+1e87r25rtY7nP3GsI46Zx+LWnN9ACOav7G6vazBIPXR6mYwCGNCQiYujW2mwX
1d0NkTCcsVF6CPM04hxygR8FZfe52Pxfzs6rN3IlycK/iAC9eaUtX6WS1wuhVkv0SaYhk8xfv6d6
gUXf2pYE6OHemcb0UFQyTWTEifO1LfhY3E0704hMKKq1AMaFTQYNmoS8bkxMeAOZ8E+yzU1ZP1Te
DSky4WXa8J3u8JOd+1rmIWxvzhdNx4TQwcHQUAW/+Xr3+OzBVzF83rKKocMJe0cQVcuJTXdfP/eT
r38th1ala1T0kljx+a5m6FJbafM3Wt1LQPOPbftaxgx5OAWvB0fl1NiQCv6m6LImwghJWacTduzF
pRvpV9+cbZ8EFNdy5txq+kXmy7xt8pPD71izt+FUIqZvfpnPHn8Zv79Wum9Ug5p6nEF5NYdMqwCj
e+EBQGzohf/6S3yyUq6lzXyc9Ga8RCw62dqwsQj8dc43mLpu883v8MkcuhY1m0Ro8LjDAY2rmjWm
rUy+fvPPnnsVVhht1VrNgOc2TjqXaSe+OTE/e+5VQCFh/ARwJjKebrOeLwigby6Bn33Lq3iCDAMz
gPtdtkioxh4jkE93EbdPI/Jo33zMT+b+tdSWaeNk+5dyq6QPLX2xtQNrLpY1HHWeItSXi+D4u8Di
k2G61rH2bjNqpEaKahYkMkc/g9DsZ7vOdUfruNCe2CVftv4Cu5dt/V218ZO5fi09NRpwsstLVbAS
fG/IZd33aK8fDYxOu9HhWfb1xLQuM/AfW9C1ENXtKzG1JnY3DxY9GvpUrF2AjmOln1QvoqXtsyH4
JZaTBi29X60sWJTo/OhMMpRUhbVPQrGkOTNCXdFYagBYVAHwn+puoPdwFAPRrQ598t50ew0+b1rF
Ugq3dddPv37/T7K8aC3+764zuzOgwQwriwh49vGQwoivHnHH7qaElL/qDh5Trhn2KDLQ4Qa+Ra17
4/m/2MAiiqOu7qA6VnCGauhWIa+mwRBigjEJukd5eWM0D90Sd953O/AnR8m1A/c8a/DfECg42k0s
RTxlVv2jJCwsvv87DH5pwN7ickgV7Nc4j3ENf66vR/iTteNebeu5QF9cSS8TxH8j/QnOKF8/F16O
/5567tWnU0IvRxXggstQLDFh1FOwcyNf4ETDCPJkS/FSoCLQDi83Tgg6QOzZm3Z4MIoXiy7oSKgj
imSHp/TMNquoWD4kPAX1+qlFXzi6BiBTe4ZPWty2IAhlNbz+bK0OpTdFpnCSCcYpbgET1wKNJTOM
AbVdy7bwSdO7szHsnW4LEJGu9q2zFcu7QMO6nRras9vcVuqkcV6lrbjjIGOgE3fZ+0Zxhp8tZjoz
HgGKw/1uw9znRR4LWLk5/otgO5AqiumRtLSK8jJI1MCTTn14YKEIBjvLvYK7bGnjgmJD8e5E1PJi
wJnC0uL7UsCUQtx5y101nEx5R+VZjTA2K046uVVkR/O1rh0asiq63UCPC72t7a1rbVTlx6UqYqCi
alrDUfLYwDVGsfvG3g7Wb27D+cbYVEueVfUU+/w33GZAIvCOPuWPC5qeSvexlFPEtRu8uj3+/vrL
f/bdr+7uE+DQtNcRqKGxpBaHSvvhGrg6ZO0OLig9HBK30kQzyl59txX/qSn/Y4+81oRSNIPAAWXG
g/U8RVkUViBBXOY3RaeFpXPfGnBqeqofn/PUUTvNe9actxw+9spfB/6jW707c3ceWHvjaCsHdPHS
uzVqljq4nfYFGux+JowCWOC/e0CuC1iVGlBh5APsS7ytXnyzVC/5sX/8/tfaUqoqq67RGbNVrYNa
e1zSbAKUat7A92XG/v6jaXGtMa2o1YyMC8TvFPXzGPeTnz336l7gu4TY3nBRCjSwY4zb75A0zmVc
/zUsV3tu07rkfwU2E7pTWU2SwHstp9TEkUI0ECqN81y8Wd4bXTawz4UrzxjLHiBVGBuylTejX5aP
kWehODnlIYw92XJASqP151BQHV1NsU0OGj9YLjqIEgHTWz1vk8r8MIMakJR3zR/WIyGHiw1na2ya
WYtyX4GHPIVquOfs2ILWMO5hdedYB8dJAWb64Ze6OhICV1uMLsedntJzY+zAdfnhg69OhHqCgZNd
YAYbMDh6G6tvgoRPNpxrQjmI7ZbWXXIQugZDNfcpR+bqZ3PrasuBEfOgjVqOYsmbVhgHmJp/I3r9
JFK4Fr2ScS50yRcoPmCyR3BTLt07AKS+Gecrquf/JU/+TOm/7molKeEN6di4Cmo0ZKW3tSWaqVrd
RFZKpIX1Dv/0KCewu3SYFXZNi3BFh38VrQ9iMHE0ay8w2HoPNP1ne/e1aFZBut6hyWHZdq74bT2W
lv2zw+ZaNlvIvIGxNNwKnSD08hjWVz/68te4msI3q8FieO6IcLaMy/efPfZqT6k0lKvqBvoY031k
+uaHomTfvlqyvdW5VOvxup0bzn46flv7+GQTtK+W7KTXcCADqHArcsgqPPhWu/c+3J4HINUuBs7T
B1lwsRBxTbXILm+QyIxqWH3685n4b2XtoK13Qb+veexrdKG0T8My3Uq0UYo2j3HK5B06+oxshrG3
LvoVh+htelLmQfWngmZtuxqNTE24rYuj5E9Woa9/9iGugpTabHWLDhgw+8UaNlT+bCu6eEn8nSTh
y1wruMMhwdAciynT+Tfr55Pr4rVIt5ys2hCGhTq+fQTRAVa+sNcMyhplHf/ilv7D1XQVYhQwhh/R
jIdtCbZ8kydS7t39aLyvVbswYHT0wbusp3k18tj7YZXrWrWr9XmhYFCMI0XfjU/yu36HT8b7WrQ7
W9ZYKG+Cup3duejtJT1qpPdjkfT89mcDcrUTWPDadfViRG5QdPuRIwU7fhPOfXK2XKt1HbrAnMvE
u7vWMyUqNK0d87/DWl7W/T+ComvFruUQ2+eXhysnGZeU698cWZ+99NV6BA2+ELRCDOrUz27w0aKc
wrwy+dlYX63KKoe1vjQxSSi6sfMI3qU/e+5Ves7TETd7PVQPIrXnFRmynz32ahXOwdLCIw+v6+Wv
hbGzi5/Vaq7VuvAkZgE1R+x5LRJxyUh/9r7XWl1fzcgE6fD41ozYhOtt+6MOAv9apLt4aOy0vBoZ
5yw/Tfc/GtxrJGo1OkxXLh467VjyneHHJ6vimiIpwWVTLbhzlzdF2ufrN/2T9/7HWvuTWPkriss5
wR3AmOetdIaoBmg9VJ37SxoXzDfftB2PSL4VLmBqrRU1MKGpOlQ/YT/t+6cBZkghd/usxw2jvgGC
LQJ8mJKHbnhq7WIFl+q4clRcFfINYrmEwiTCa2G9kI+RI7iKWsvccFgeONW9X51qdJywtTMdLBMp
lCOQAtk4ODAFf4St4LqzkJ6uYRZJIqIrGN+WDuSvwOpEOlpjoln3wIsY1nnTraeeb0oYPzvzMuy5
OEiTbHyRifw8z0iobMtiBRB3ZvKRh8ZsQurqFDESl/GQVycl+22lJYsrVzAfhjH1IoGdUOugl+sg
IJldGNnFeJDI4C6oXAdm5oW76q32Z9eBi2HV36d7X6jKy2WPUlET530IbsPXX/qTze9aPUV1zPLZ
w22gEjtuPrleA+eJH4oSruVTQTFWA7GwOgfn92jeLt03J/pnL321+fGh0WvRKnRXLOnkG4k9PjFM
qq9H5JMFpV9tgbxjcnHMAscM+hjruLK/KXz8+6Vh7PXfL8i6BSBEAyNdThki8bDr0ksU9fVL/9Ha
/v8F610LkFjVMgEDJZwzsxYqy4jFxaZdf2BlD7d6GJuPc8gBl+06Mx79D819GqB7bXie2dN0AxLR
Ny/y79EDfvC/v2XtFwZQVNjodf9J6x+6n8Us3rVkqdIrIyigdtiawwNsua3xZ1/bvDr8jZHP8GbF
9mmlxf3y6+uv8e9B8P/YX/21e/ZghVllUKEolBb75Zv5c4nO/v8X9q9RtjYfAjpO5bL14JtvI6et
BBQymgvt3ze7/uUb/esnXM18R+QWlRStGVbupgQ2SLozxy2i/YrftcvTj8bmWppfQVZqzzUGvF3T
/Q9rFNeC/MaA1W5z0YDC6OGe4p/iZ6HytZWtxoEAt5GH39Zwquys84Dmiq/H4d/bAdwx/7tQ6CjZ
rKMDeSvYepxtlJAgy6+/a1H4ZAZeK+eh7zNnY8R7Ew5Rzi0cW785hz577csP/Gtqm55aymLG7lh7
L1RTN34L+3Sz7b4Zlc/e+2o5djnlEvbqQACoI18OABZ8PdqXTfYfU/uPj/Jfr60t/dxoOWqpuZ8D
fYJaJwN7Bl00Xd5Emq7HzKyAgTp//dM+Ubf6f5RFf/24YuyVO3FUha0yU0MQi/5lRqbN0edMtjyz
Ye0PK8lkYBRJWVRlxlOTx1//7M9G8GoRW24v4UuOvac5o2Tzzc7wp7PzH+N3rbpnIO90wYDNh/jF
thwT0cB33HeOBBn1vK1iurAVsZ1kQOy0dH2iA7RCtPVgQ3VCSAYcGXpOnvEEICGyxn/o9KPqN02B
fuXpofbHdYGulBwKQnjR/pLTa8Nvm4vjOLAhUzp7fsSC35r3nbXkFS77/5KU+qUc8df3qTtrIZbD
1NYykOvZXEhg/dAlEhZo+ki2UOHYzXppjuhe6LgRceOmMr+ZG59sstf9AHXpoOW5xm2zK/djUYW5
WnPzEUh76f+wrnrdFbA4PsD1LmLF5kGdm5+ll657AhirgbOw/HnbNviWXjIt3615uNaa/1yewB/+
93vYEpqbtieIbgHqArzH7H+5clfoTz5/k1AXdtaqmI7NEETEe53KAkX3DTQk8ARl0dh44TStymLn
DzO8yh6l9+i7G2k8YcaG4ApkvtHHXEMvI+zWAv1k8J1nrS38X8YTyaGod6LRYpnqx0yDwK93V/B3
XXGYoYlyE+Cf1j3Pdr4ZgmFrsDcvmMIKiAlAIcN8hteK/d47fG16dxrzD72AitI+IMWewAA8m/Uh
Myu4QPRVPPXLWc1m3AwbkZ+kQZB6dOOc5DEslyOmrXIPVyt3QP+3D8II2fcBjYsLAIsXEVrlY1af
OyQmOgWmCdzLpkKey0FPHe2BDO+DZ6CgjT8FQK94Ueu3iZnfkmKTX0jrskpn66TUDsLmiNAYdq2h
p+37fjPZRgRCeiSmj0XbmSVwDcbKrosU+DmMpgzBVEto/q7LVzn7IRDv4WLUH4AirdwJmKVRJpp+
ACRCl3XCaL9qjAINVWwOYcMcTou+nhXPFh2Whtq77ObTgl2Xkg+qbxoBJJD/AmJXCGInUripg1pa
bT52wzaQ75W+5tWD2deR3g1INJbxoh1mf8oAXHng+bmBhp+x7gxmUQnaaw+mC66UKfwQYgmYmjN+
yH6IiRjQs2hmunMK6jGsrANtVahhWwrlkhpFkLaFHjseA5OjC7Uc8KRA4L3fmnoPWFZm+lY0oPvB
mIfYr1Rse7fImiFjFPLZz/JFRGPVRgHqdKa5ZawJp+bdo9XBVrDPQjentA4KDog+By0lgAQ6eG3n
DPrjGL7QmYLftjd2CQ5SqEG4HtMgsZPavnXMEw/uivluqndTe5qWdMYfxeW/O9rFThIYCDhL3g/N
Af8m+Pd0F2RjomiKyikLkqgp4xp5804K5M4zbjKQcvBy02GCDqVE/c49dGxLzSexUKhqsBGTD998
5s2bxV98P5vy5yV/NsaPFv+bZ2QNrO8qr4uActm3dVK3+1y95OaqdqAT7qJiOs3tcWgPZrtGOB1p
GFAjAHzcgBozzuW+6/asSqR+Dio9dNHJQrVDDi1FXQ6JvhyRx0kLja4oaE28e5pqgvMFnVKILthL
V6/JyPZ5u8CocE51k6SCQlyBppdSC1Y+mVedfYQgOBLawZn20hUg4gJQhJbq7tV37sjSxx5wSAsb
72ZYl5nIScAlb484KRHGsSvwwnzDFIhEzaPq146Y0wkkKaC13IKCP7VhBGQxTFKtCcCZgWrayMPg
UpilqYmNyEOvXw1LeruBJBtDLusmHDkAIiYEJmqOfJPH1M9A8wwrrKmyHfdBdXLso6efOh+67BiC
dNTEjLGEd8Krx24Mc94VtnmeW6hQLDvUmocaeVUFpRNBbRf3dJ/cNqJaBUyLYR+RwCCVaKgPQ4Xb
judu+M3m5uT6zqZu+zC36syyzrnfgZjDwl6DSQgKJDO3oDQHkbNzcB8FHFbeBcESDtxOQOt0WYPO
VujPB9D4ivm+RTJl7FlcG7fw5Q0dW4YsuB85NFBYe35hx0E5R55/aDACQfcKJF1YUC+qh26FGn+k
weljRDOz5excKP17dm8b0OXxCljktYO+c2+K0W8AoVUTMwuEsdvcfBgrdjBhPQnoCmTIZWRaQwpp
fTLwl2JC3oXwJ6bPvwwo+rxA24P6N4fgyF68M6Pe7UAyGoE+AMTKEmuGG9PUoAdBH557SOBBkAp1
iCTG1okH/+Ld1ID7dbdQgFXHPJ2XMWaqij3ipPWy5oBmg2BUFqnQkCJ2MzLfqgltqXVCxm3Ln6R9
HOmDa6KB/0Yjj0ihasPGQcCDvzGD+2JpL6S8kZhBNAdKByL9C7WohqS+sY4GZow53hY9avJmkbpT
VgK81x9riUTVQ13d2lgsJREo1W9yM9iiOBaRoI7d5mXuhw026wA9ZxrATj1AkIj+k0E/A0+b1Tj5
Juve8s6KQ2zZxi3QlAt97HP0egYNftJaFvue9IlNbaTVysQz57vKeiFsY2hI15ZD3IEv6aC9DCot
ONBq8oUPvx1zbXEEfcO6d26G4s1QHCtiBxOdVU1Xov1liE2NV+qLDcRSa3cSiAi3k2OGeX0nl0yb
RuAvH6AgAskxDmwT+KtU96C9qt5mNNkFEsDEGCjtgD4xP+3mozZtRrNaC3FGsgdHaLvIN2UboKTV
ialpWaswi55d8spxlyoNhiSdt5mwxdYDDBXqtVmjq3pPiAFXhR7BF1sV/RJ2fdouhx5IDEqwe5Ux
N05G02cXsh/lKs3BIjQK4HWdE5oB121xUMhgt3wltXcXHoYQ7YBKByNkJD4ZCJyXm5EDh74CDX6E
LNHQBeFlv1E9j3Iu7kYc8vyma9KlONpWDMJDiTZLr8p0K8NhDO1Y1FRDWLWxbrzq+mo2t459r8aj
YT8Y7ckCw3nybihgTCUamEc7zM3j5PupgRoUfDBqHIeyfBRFzMgKpSSYOpyr6V7D2cd8OKmLAf7H
iiF5i5+B1o+AFMeigJa61rZMvBaThoVph3Jia3PM4xrCsl5PpgAB2bTy+nHvA1HGRBfZPuICRY8m
A+SY5oe2Qx0CUUvXNDHshaNCrLE9H7xhO2J36gfQVQrgCQOeafJCqpMItWCrSqbERGv8ONwGWpE2
076WPANWEQ55YxhUKfrITiWSVyVHehZl36r80Jc9QGFd/w6rSM04teVGjMBSjqFDn4XKk4KfKoo9
eN4P1YMCQNJULPYtAIt5ZFfPvHuszbSRsJsb0xH9NX6DHazA8T7WqQevll6CSFV/sHqFRiUQAitM
Ii/muMMo7ADzYxDctd5KiQN1+phWTtaO2z7oDsYgD00BnRaMgYDQ3VF4igno7bUK54s7e7gZvaNz
GXxHfh4ojYY8jyvVZuU0vImZruYx8fBL5wEDMovuOinhjHuD4BBbgZ9CbeO2r2bXh1VVxYvQYt7z
1DDvoP4JSdFEyt9Nzi/TWHf5ZVytE89NUKt4zEWzFRgCFzeMSstcUD19OyP6kJLmTeF86xC9KMT0
lo8cBCaxhQibWmUqGyc2l18aDjgXbsAjOyzFa49gWodDhVeuFEaZgD5fOuo4OjqorvZlAQTluCp4
sBdodLKc3x7jaeP5SaGhKywna7HoAEgCZIV5Uw/9qjVeZjLEbgvqFmwgQO+0wtwxEyaq1KjcZOIr
xmgMKOKDpV28MDbNuG/c8bZ2P1z7lLvnpjshABWcZ6yXiWq2AfB9jkGjvl7BJCZyR2AP1Ij9Hd0o
3b41nNiuAX92nb3dg+tGERv25qoblpAr0LBbHGxgr3KKdjDHwNIAIh3bs7AxaqOJtio7m5zfMoDX
34LCw+QNj5Z3sOb7YXlCzLCadPkCGAR+vLUtDAB35hybm4R+620BXK5wkhqpWOUe5skLDRPh/IjJ
iLB8oNOp6toItCIieewDATkOItIQUI3uDJG2xIVgzgzvseysFHjL3USccCln2DvRGwa3ypIZJ9vB
kSPHkNNma1oEdwEvKeptReMcuYigBXd18iPawSTMtZER7oGwRXTD/IhXXgS4MWWIFhs8oMOgMB47
Taq8Ga7Sw2kZj3Qg6dDwfeWRqPPLFWTkkQb3Cx8P9aDPqAcYRbsKRT5/ZQ3NboLht4VhVpraBQT6
Mdt5brGhMtjrAEqeKfNDoNHPzb0w6Ls1Bz4XUD1gHcM5QIQPIxrTaROrm88NoJ4Ei9MHqRMs+3BC
JD835ck35r0SMN+wHD0S5Lfr9Uez2rL+lVt54vomDi8ZuwDQeBwq/fLAgcbt/O0AsilMqBM46eFu
iz63PoO1cZh/THkV5+JhdIOVTkkK+/KtFWzwe7TGY+mUWbmkwIZb1pzksB2arGzp/Pd6glUOAHCN
NwNrFw+XjundKEUK3rDwjuB4hYCyo0IEoTqofnTwEleeTRO8TOSAet0P4cSXzhVIVUO3o6C3QvNV
aT4ujgP4wiDViXuBK2LhPhRlH1GI4xE51kWe+EUPMKCHdlW5nnz64cEbPJQCW9uFYjwMt3BvCV3z
ZuyrX51dnhbsNOiCJIDTKtDc9F3XwRd53hFjQnAHO3ADu3bFZ7LuYCwjrP4Q+FsHfWIw2AmlS9Cz
1UOd7K/y4Qy8ryxc7I5PFYjYFaDCA4w8m6rEkYYbUCUg4ccuDk9gazQO0keeR7EiMuicGnofN8za
S3gMgCYWY21lg7on6JYscPA68hY2isngw6o87++kM9/p8O8e2yZC0QeNjRk3shZ8n0FpYTMvu0CT
ySS9FKwICAWiUeYJLcfQre+MAtRR8PyW5QJ7LGMJlK7EEpxzkozqweMICQBR71x3FdRgWOuBlhGI
IDtslY2A9z6bT4GF09UwREyd/EGxJuqc8gDKb2zqa71pTgH98Cngmmjg5NYcK7QnK2jN59mOBC4L
gLIe7OVOWUci860SZmIOWI/ONsiBe1cwKhcZ6MhoCaaxKewInJmMlB7wE9Nu6O0PG670cOmn/UlY
qUcOhbGBJ3QYGM9m9TCVNxNYu4HYYd+Cmp1Ve1ojrUFHKKFTF9b6rr7caWUd5bkZNX17QpkL8QNY
mOCVuktwY9XlKl+CtWgKcNNk6hTm7wYRqjuVYBo/LBNFtQoRQ9AhBaPCillp0FURQWssabB5uFpm
BeVGhxSLTwCqwg8OcRkQDYjrLAsOPF0RDrhLoMiburm2zd2DhZsG91BMlnejp8CnwbXfU0BZW/vJ
RQPuxcseKPnWZYkJsLXjD4BxwpPdNo6VVu4lSsZSj220gmmIdLoCPUpmrJkADSzuy+x/BG25paAr
GtUvQap7VGWOyIrAvMHYkBInXDt6B99md1zkGeR2uC2c/L4/DuUNYMqXi2nUIRiuhBXVct8SFJg9
c+/KJfJtgfBM4V60LVx2GHIcA+oVtoiRR6zQJFqi/JcaOUWJVYS8EfS4bYkS+aTCFhVi8tK3aFu/
ZHLKs2CvNdI1ABYiMmtjWnyAfoG8VhFxrDUOo/rFep0hjDRR9XWDt9wrb/0JM3jJnNFfuSOuKtTa
lY0VDy6ANpdWGgaIuJNduOF4M09+9J4batxbOcMBGcfIwKeHlXhW+KuSeKHbTlGgVamL1Js92bjg
Y00ACyB89GjPl41nbRXgMg6PjnjMXYZN9kNh4xRo+azz4tBp06pA0NpauE8YDRTIdWRW7cc88AjS
dMAHbi5pEQPnGHBft7W58ukBRTd0wcDajLyDkBnwfFvpIjMozh1jOdGyS7z2Q1OZ0zkpCHmtb2Vz
GQBuzTIds7a2EH/ODrD0qxZ3Y8NSSbko7Hm6taaej3ttH9ddsera6USCF2KMhx7ZKMexwnFCrF7o
B4VXE2hv5UAxVN5Tpza69zhBolNo7/1yQlpj8W+duElk9ZuZ/i5AVqjxDgsP0gYxFZENurxfTOe1
yzcSmXa2koJk3E45epG1Zt8gkpv4U03WPZIY9pg4+j6vRCggi5XlLwIj5bp0ARdXYGbbqVIfMwIW
hdvlDDNui+8a0JYpEsQ1TJUctDshvwbZtgRQTHtkMLYcG3KosU/TFvCErl2XFB0tgQqNGnK04YZM
c9xUYH/jXqrmuMNNG9rvXTH5O6+0Vh1CuM4twmB+6cS41fPjUFXoxD/2hR9rdIxF8GpzG65Z1b5G
6QKw7LDQXYz+tBZ2c9Qcisj4o/OnSORTMlFEfz2Pm2mKp6IC1ydHuvI+V/kq8DMfNS4XVJ/Ka7cd
exhIHgUKsVXvbAHuhXADmVxxuUc6e1oum4BH6AuImAdtuttFWgtpCe+iBTr1oLF3w4xNPGChW/Kk
72ekmgw0P8ioQ1QwUxsZOwhRAVyhEyYgNdD3gk5lRE6sf+cjefCKizV9fSwWL9Ed7BpuEDs0j7tB
4q+OcVnTqDTlTvqYKF2zK5bDbLbnms4nNhN02mMTq7XUNqps6nPkAdDbT+SqwVbFvBcPsDcK/YuN
6WLqCEOAri1N7Bvuo0BflqEZN9QOHhy4uiA7cY8uXTDJ8z1VwX0DFrfNjb2wp/2SzxmHlFZHZtvU
1l0L230kIC9/vbY1ROMk8eY6bCdtjePQXFiJOybCsWLai+XXfPaFtRVCPJsSUhQTt9Axl2lh5kjp
9g76gbXbckSKjUGPZiA54pTmSWc+ol+mcMDDk8GbqpVc2JseDFkH9jnV0bLX2ZvO0BLRO1omuxeV
21sHcoPFAboEaM2qKdABheZ/vYiX/hlc7tiky8HMjZhMux4mHfOz5c1hk985xVPBgs04NFt42z2X
Cjt3IDOmlsipsUDcR38C7sb4oNMjBZ/DBjtYaYDoiDwpmyHpTHnkrAXU3C3PuJRAHRBPBBf14KkU
/kaW5HUGuRxVkP1CnbXRMDhK6FoT1p5ASQp1KFyEJDaipoYOXmJ+LYm0tcijO82QO4thjJfbYtn5
2nGu8clWvOzKSC/uay/pXYT5gQCmwIdXBeCase0wwFyUHlF248DDbdRAUDY8J1L54Uwr9THY2cDA
U3Y1ZN847hkBE6nEvb8M7nV29ur+RqM0CRpzQ/iC/DVNOWx9CgtqqPk2QLjKabBhg4m7GWaYPwUw
DBpCt3qR/LZD4iIPzI0uPGQ2aR8KMCqRduxjzT7UzbqAaPuSrUsL1q9M88ZWhxJafF/KuAekIbFa
2kJOfQbYcldP5NW/dDY2Y1oGJopgY3r5M2AxqYVaFcV/ChQJLn++9IrmvUoUgkFp+OGANjVRkcu9
B25JeHA3GggRW3hK2hc99lqHXYtFdwIBA1jqN+CQAvkOXLPhfMzghOcQNbS88yNXoKfFPaGdMW5Q
1mm2skMShiGUni12y3svmyULJarO+aynxYj8U3AsKivWIXoZdRqJZbwFyuV1CNB/wEg0di85Sq7z
h8PuvPxNjTgmNS8VzpBRG+lgeH1Mw29vuKPepgsmnLk8YXI/lyTlI5DU49H1tdTDXx/UO27HyeQM
m5GPGQ/sGGav6KEIQgQAWzGCI7WnrM6K5YUs69LZdmYXdmQXuA9U58kgjbBQYFEja1Dria+jV9Mw
o8r10Jr/yjH3B6R4DdTYzABxeI+E8YJeCtDHc6PMKo09VZP5MEinxXKUGVJf587fAInaeEUixXpx
1KuOsJPNAkZTaIAs1rlc5ZSuRg3GnkRPywpZqnFMc8NJdSyEBYM9lr/nhrxWvMMKa2PNBYha/faB
mO5n/6GyYDMZeM2tXxuR0UBMr0F/pmpzD0OYtGgMxNabSW5xbKwxwTPB9DUzsA8004eLXarnw0oZ
dwXQJS7en2L0l2pEijH34sW3X4WYoJSrboLCBdoeZ7RD4KbVI4GkFFmRye9A5rbjWd0AFGREAdJ9
87wkxKp2cG25ATNmJ3mz8121KitznWv6Sic+bnX2rqzIjQEhlxD8fzg7j+24lWxNv0qtGjfqwgaA
XrdqkIn0mfRG1ASLoih47zHvJ+sX6w+q030liGT25aRq6ZCEi4gdO/b+zcblTNAm+rqI2q3e4jxC
20KJT552Hw2PWfhihy9h9+yxBShom0THWnvOOkrt9aVnXHTiuuXMlqIV7FGJpGAiSfEqGl/C6tEe
HqPmRw/dKh0u9HZLDR+YoGytqaBqvrESETSF09S+LhUPCuYVDUWlTLnCladeW1RlbHkn1fu+u47K
k5df6PFJ8U+BcpKHl16d9LxvmYZOm0frRpKuEQVNCU2jHC5jF2Jy1A1ffIidlXnRGpfxtAPeFX50
MwgOpEWyiot2ycf4nmUvpbHONeCNFTtuv+pde4WdN5HIQsHFvxXkuwZF+NRH49NzCi1fjkBTEAjc
mzoHMLiy2l6LL6bj5WBfRdJl2VA9Sk+Sq92MWnk02NI8nVbgFllyWm+byoA2TPY/Xhndzk1+IFIK
3OLYyC+K5G01jQXVncJwVUkPfXBf9ktV2VMqSFGNirpJp6Y6qMYm12wnyYY9x//Ymsb70JjahRRc
VPWloSNdQreXZppH9fLQRfu0sbSncFQ3sIsOcfZV7e2j1tzoVY8WcyqjRmM/N1lzaeA06NjtsyE/
1L6y5qS19uwAx0PsrupVWn8j5l+Pnr3VJe00yePEzbXlPyYNwPbmXgoeEvpF9a2VO2Fu7XV/b5Ga
b3Xzu9TdGk9puJPKalUN+qaSL5TkEio/bY1ltbFa4KbeynMR7Km0uyFRljHxuHML5u2FFrfXQXRh
Vv4KgfQNBtFPwr/2iQiygcAPOSINAw5+VrBIzU254ziTCH3ZWLeNFO8kjfOPzI1ynJnuQEqu5Iaq
pHSbe98TL3mxi2w1tvZR1ryDUMejmtN6riptWZhgexFgjcnD7cBaGYTvoFgLmo84oQRUAW4jjqR6
Gq67GgsdbKVXpQ9uydcctb3HFxCd4Iqe80GuX1Qs68FNLVRKHzGFDCORnVqRbvv8O/SroqKWkfOT
NLxvuuzWam4VWVp9Bv9i2jOAku57Vdl0AAXjypFS+vdntMfextWY9gyZFPZJxv7Hda1qXdin3PwU
Mt6cy4LJQSBnxsB1QxqZzVb+LGByhpFNsTBTcwsE2FAiJs0QnUFSvUPwM+0ZwMhLCq2vE4lNSRO7
MPjaSu1KEQp7LB1ZVd/0UbH0YnWd2K+W29/GfrXIqb96dul4UN7TbyKKzjzLO2My1/SC5W/E4fSO
hUFryok+N9RzWZ426oQVZQyJnFwMtLJogH9qbloTJujl+SZIveqff1f+hzUKuw2SBMaQ4jThKjgH
+HkbGmrO5XcCrbQiV4XfzGaTGslGsy44ti/ceDwD/nlHoBob+d+fPJC9WmoDqUPFlHJdsWzGeuPl
5Ng0x1tlZ4byopfwINS0HSfGQ2AYK119dIeYNPQytemttMRhKiOKm13IZXtZJ2eYGu8+2mzBx200
yr4H4jih6o1dLFz1LdoDXp4fo+Y7Pehd0eCOfQ/aRxenHAl1gYqFVJjIOESLmDMEJyFcAY9ucoeV
9ien5ixcMBwZxQQbmdrEoeaMU+rnptCEoPplChVW0lSVDNK1pjU7qK/N53TZ8an+/cJdVmZmOXJh
fSPVCzx8Pve8s2hhdpGiS7ZAslFdyhrHUOdT151r/JilHhVdUPK4g+p4oA8NyiCfu/QMHIgjnpqO
DUzEtD7I8TroPxfp53o+PnYCqdcOw0F5GR+z7x8/rPY2ntD8Q80nUCXTGEzCsQ46C5hHa0xqtJRP
+jGgcR1fBolGCuhe29LUs0YYpKS/2MXHXH+iBSFJRz3cB2QTeYgtlqrv6ESsI5xyi/F72iIr2/UX
U3c+kO1Nq3yR3ee2uLFVeSOkO99rAUTtlVEgP8xiSpSbj19r+tZ/4k1NcxZvTDX0FZWK/yHubge0
SrqyxYuh6p60vHgOcl7Rd/vPTdG5zs8QGYmIC6aSGV6O5dq0Hj5+h3d2p7kkj5bqTaroAdHeO2bh
dFb4+LrvRHtzFgKE3uRobfJtWikjEOPCKLkUliwcwM8JxP6ck299/1k0aENZkwuDNRCq/nJMr9Ps
KOt3Wfu1jm2qjC4N5F2rHavsaMZf0+qSbT1LHwtJAugWLahiUrqOl1nxkrRfbenWNR8D9Ql7dTFQ
sMVRAyf0aupaSsjseJR2snidFa8afVKcsIWas53fB9GDEThgmRcWLZvQ3iiIL5mFv6zNk9pszO5K
po4ofwvCa0N5sccnqs/L1r9U+qtRTF5sV0lpX0jloQ8vggzYQVbQZPyaU98RRXnlpRq4SBA83g1y
hlY54rGb3fa67OTJQ+vuC/DZ9t5rzrC+38GEm+YsEgpIYXXYoEk0aXNwGAT4RKsGbc2hp9AvAD/a
S8NTcNzInJyTsE7x3fb8T8nP4Sz7e3ivejuTOoheh744ee62OwelfmeSzzUX1czTfQn8wKH5Yd3l
Z/b094KamCVKQyBlVlsA10/bRwN7UaCglMeWqG7pHszfinJcU657T3GUQSxkecRhmo6EZzp5tfOj
Haf9rt4Y8UDRkI9NV8M01JOXjV/koLq09RS0gbi2Ut9BWXCjUFzuA7Hzxm3iaUs/CY4D9eRIOyZ4
swTaOWb3e99qWtC/7N21HnfpGCnkBHsUCLrPqdCYcxmttqKbXfpcNrigGxecU0yZQu0bIWCuoTWZ
DURJwoxxDdpy3yFObEX5yb1QzNKjoOqaskB77hCMaDCskvBMovreQ89ioyIlMK5zrut7ydJuqXQA
Juk+551oztWaZOw6ErlBtFx5oTv6udPGXFupktS0inu4IuYX9058+3iPeGeqzXWVIuFVUgtMZ9Im
qUKn+uSJa66kJLoqc7vpC4xfxotzSh/vbGjGbLUnDTrtupuQy9nFprTBo4NBMmVgElbtfO57zJae
HhJQuljrD9nXxklfP3fRWZISosYsBxaTrfxSmCuqOJ+77DSmv4SJpAw4dGfkiaAYaXPZTx9f9r2v
PFtyquGVUqeqHOG0ZmsCAE68fGlW2kaLzwnwvneL2eqLVLQ1LZC46MrTlHhtxXWIUb0dnVEueifV
nSsXNXLoa5JSEz+H7th77cKOu4NFOXNQryDzfC5NnwsYhbHeiT5COVdNgJlv7dpbfzwA76zJuRCR
WuhtM1QKnPoH70763MSeixAJPaNhK9MiMBR3R1EfTvvHT/tOJJ2rEAnXQ3pzOq0E0TYC5ER+lfnp
6uOLv/cpZstRtbEUTmA7TtXart0N2ie/xmxF5kNoUBnnE1fVepjw4ouPn/edmTeXIkLCoFDRDxuw
hAMUXCNcH4GZuy6GcOXq45mbvLN69PkCFZHl1SE3oSw64TroL+igvrTqcxvNXCBIM/AL8So0HURR
BQuhK04G3PDjD/TegM7OC55hKVFjMaCGixocyg9nsub3rjtLmi30xJNh4JlVw+lepHDz8eP+PB2/
kdzMNYH0ujPsyO76gwwnbEATMAST1nvHEHVWqf8+ei2IR3hFFVyNoXCkXobCtRNgLmV1IWhnxRlo
rkuhWgCAoXkU/ibMNZqeyaYb7/V0mDr9B99Sl4AlJ3VQLffv7URfWYPYZCNVWW2jiNahYLbUkdBw
028TO0KKZKAKX0cOWbg5HAWCff0YH3S5Bqp5WwHtDgT9c9RkE/OZFv1K4ZTlUeoTtFz8ON2Mcb9T
63JVo+9npY40imPsDTs75MfNq0Eztb4fFW/tw0xqk6sKPX9Xv7FUkAmJCh/1HgE70AVnshDDnMb/
re88q6VAFVYUctMO5e4aru2D298b4I0kAJSZdZsNfB/3axdKG9XWdoNdr+uo3A+VoIexN+uBvny3
TcxT6qJcDj5VR7m8t2mV54vW+j5VJaJsX5qQidRsM0mQ9NoqAgbgyXugghtPh7DDT4fxsoi+h+oz
1AcYDncpjcNU3470nvtm3evgWEYPeUOnKxInAOcddC8ZvC8kjJZ6VS1iwMJm38MD2upKuI7oboyA
kmIa9cZ3XKNFd9Capza2N4nVbQyfIgkI7eFbpn4LcSrpu10ILkO5rOO1ZIO7oWdbKMsy3/XqD8r0
y04091GVXuZSfRgimkotnUpIypWWLUsgZS4Yk0hDA7Z7GCqQ0u3VAGTeS/gS4YVJTw6CGhgpVNAC
ZPel5qbyCzBg+jb29WU/SDdZDebzWVGGRcNhM/ezdTRGDz3+33HwkI39KisPmlhnMr169BwbpXRM
ftglDyNWyJ3RXUswyAudP1aDFoSsJDsagPFmUBcsg1xcoIO16POtyOtFWV1joLFMg2al6S9xcTQG
wwlFutQ65TGtCmiKYNJ5qjbQvglk3LGa2gY2qutd26zlEWdrOCmJX930RT6hvzSjuhna2rFgUjSq
5IDb2PTBFbhpM0lXMQLlpqQsu6DdtaDwPTNeYis55thO+ONOgmClX2Cw58TA0W0jwijDWio8gsGt
C5AsrQcUa2owrlTddXS33ClutW47gdKpvVegetpuD6cqWflmvW3otdWBv4oBK0RlvynEj7p110Fg
b1O0NVVfe0k9oNMQtDwatFYir0SgOml8O5TaJBGzFBLSvmV8EavfA/NqgMpAkXRJOQRoqo1/XrK0
zGZX+8ZymHiHowuY6Ets59fWiCYTHRRjIcFHkKSTHdannMZv0a8S/cuA/e4YHE3k75otB6Er6mWX
1tgdFftG8V97D7amAiQhB9luZMtev5O7bm9HGypK9EXdjQHeglsvem9Nlw4NjqUNBh1YkF1h4XDq
FBm4WAoIs1h18XjXWBCCCmCjsr5IGTE9fSz7R5mZCDSqp0ngtu4ycTOgUsmi8qRlOaBBgu3LaJsL
rXtE97gK/GXUQzFJQKaOybrT9jIwB1H7wNnoWuagfWNIAM9ZpEEr3BWhtvBNDZ9EZP4SmI3lMRj6
NSpQSA+uwug2SiyAA6+tZi1wqFGqvZRCTqdO1LcMeCuWGnpBmnxjwLqGuIN8uIp8VmV8rbJk7dPN
sMK7ZLipZADmnr1kMMBYHVQYw3YK3t5mHlOMrKNHKSlRJtLgYqjbuLOuPcO+bc0D8K0E2HMe7DsU
zfN+LUpxagjQZvVFiuEERnBFg8qRc8SaQ1IrFLdom4Cejf1oFddfeoP12QDTwXGk1V5RbFyqMgSs
QXdy47kA3Vr3D3WfbuTApPd6HVnIZlpbwEFKHS0bH+/IifzYRvtsvFTYwpTgsWpAxYfPttC3eS6A
G5Zb25SpzrWLDCpnbLQLSWbRQfi5FMl1FjGNe2NhgeuX7e1gn1wTu7bKRDE6W7b1vaWA3gRj72SR
/yqH8d7zbxP666ylaUPsDABQ5qPepYTIdDXW3qNLt6sGFpzYyUl4Xy0PKDwTrgY/1+EPsxgADeUs
Udl6CEF6pFjoZNF4JQr5PgETPyTQi/uUuBzaXxOJiOj3UbmJe+GIul+WBrVno8yeylbsWvkIKNVH
LQaNB6jDKJCKdK0Fh7r9ppSnID6p8pPV9eswY1fuaUpWk2Rud1B1tv3vQ13sqlzbROENWMPV4KYn
TgBLnXHDDaaMbo0cTWZogLUNvrameeQmW8W0T6V6astvBR15r1vWiNeLGh1DL18N1s4o+0Vh3tfW
V2pLThi0TiEejOSHJm7b8AnfMEeHSuKRdDTpNxMew4jzjlqZ12V4lVfYpXi3YfmQBGtW1KZzuZoR
BycvGq46PMECaR91Jlg6IjAYXLRVl3RcIOIZxSIKKzjB1r5K5WWXAB5IqnDVhDduVh/aFJ4GWBwB
zLsAuynITDhMCdt+cocbOUrB4QJg8fw7b7zlMRwZ0JFstd+01j2W8rWk33fBpqYmDJWqD7pdLO1N
l5qwfYpoIeWA2Ce5lGQwX5qMHad9zeDmBUO8Tpr+WJtQ3WzWb/HFtZVd79NlrUB2SkzWWJbhy7gL
gybdZGkrBT2pcEeidmM05xT03tG0MOcabz7miS6EmO5gDxd1pTgBsbkqYYYXP/Qu3KSkVjVAl6BM
MYGCzg5/APfflSekZefDfQt+jGpyE7lsbu5tmSROYnjkeaqTsTzDjLqjtaubFtAVhPegXpa+tC2b
DFS4DVfz1o5BhqbZWtSAqgAGf5zZ6sY7KfPPmuov5YOs9pso91sqvS14xRjWO+I1xbWvNttKKpyA
YAzTeNtpmyIfj5byVFrfwcAu1Fg4ZtYu/BHuJUSsHJRHHxowsi9xGFmM0CK6EQKptCr05gCsMOiv
wzxe5UjOi+iqSSGthuqhmrCEOQkqrb5ahxVv5ss4vYuU6xrhg7HuHCvTVrI7OJxVvyeQUO1oXAce
qlQ0DYZrDNPXGUTOYNfBEwvqKwMUkzbgQSTft0gzmpBJQvcU+y9AaY283XfiJmSfCrt05XGWtBrz
FEYg0qjmu2RWENjoM2QRNokd1Olqj1KQskiKAEr5uoRy39GdLgEFEQ7G8utYHND8IROCrmxmj7KE
9DWlxEmGtpGORuHd1ASuASZAX63t4mQbF2Xp1MG1mo1bOdwNjHsFm8v1QBVL2VZTvSXgNPKCvZtv
3HindtVSCN8ZCWeGCZ4TsoWlA85W8pVuXaYEZbloFmqdEcWBfEIk0p715qZLbnz4Z1Rhs6lUHVzn
AOVQzLBLex1EJKDWRhLw1DT5GMQXo/SVLQNEZudoZE55ezOE9Em9teyeRjbPsri1Rsvx1I3UL7ob
szoV/bhwp16LfPDGazW9M5UrIypXmB0vdJrkQXNqzC8VvMx41xPWBOmyoTCTJ1w8egIR4z4GXy3E
JiJo/9Wt2z3I8rXvfWvLQxA+unCrA+ZCwvzTjIvc+2aXcKm4cHiXlcHkeE2uQcC1oO7T0sJfwfWs
Kx8WTm+CW8YIbdVARCwT+a6PrzP66ibOAwBtV1ai7mxVWVvCvcGUexXZB4wwrKhc5znwe1U91pm/
Szn9uEDEs1iAnGJ47IF2QfGQVV8T97YK7pXE3kMSQhBQu3P75osk54eYJZ2ZL6Por1u8P3FewObN
STE+q6g/NdmdXhMhZIgMfrZ3QX9qAR8AtnQgebcAvJYVNNFWZhMYrrPExaqsX7TuxYB7Zw7SrXh2
lZtWzRYlRAzbRL9AvzcQqE0C2LJydNTz+zbeNP2XMBqcrNkjVzYZhZK2gsLSCYyKdkpZilp+jevw
gkUGBx4eM9YNLPZnJbxpSC9kRt++h9+F70jdPZfuQaMrrF5RLiHdX6kAievxZOjHoO03lmU7KIDU
8mFg/0j0ryFMh95+0K1XBUs/EWQrr81uTN27TyFrB8iMoIFSIwPvNC7QeJ8dKOL86aHtveE/KjGi
DoO/SZQXtx5WVk8aACp8Wepb3d8MXQGT/aDQxIwFZ9/qMQozCNERuLkGUjsyDG11b0nVQc4wjSn8
mjOzcLcj6XXWVF98BLKF3cDB8je6jZABXSIBB7GtwXkm9cqDdVDpxZ1o7B2a+hcdrH5zANUaO4lA
Pk2BeKfYyw6LnXA6inekQrD/G3FlQP733YuJRYN4imut696mN0cY92ArIyyQjP4aQlPBGaCbkjls
9WypX/vAfVOvdyxIE2a1D+Sjmj30FNC0eIAoMi4jl4wcLocirJt8xCdkGk972KTttmp30yakxsWP
QI+3oastoZwvrRJChH47UEJIqDZJULLG2HMgfCBZsQsaYNBi2/f7KrQuTT2BWBucNA2R3BhQYVGv
fG8TIrpiVcmNq+ibGiaMVzYXrq7t0U3bDD7QqQ6zt7Lfjrq1Mxv5UMXMRyKShRBzZzxJ0H7clABV
3XgA/Mvya1u6azMB33yHZ08+uMchNW/jqNsqFshDhHDObGfv1A9mhUKYS3wMONOHAWIhvGi/fP34
wj/15t6qTMxKhZ3Sik5Xi/5gNfU9wezCRaanF+ShGsIQeEQN5P9WAujTekWugRxELCGXHUZJuYx6
aydX44Nv/Qht78J2f3z8UNO933qmaUv/ZesuR7sAPy+QDYv1RUQSNEGUuzxzPr78T/W3t64/qzDq
kdW2RUxLL5c1px7l+87bpypWRd2PQLr1GoXG/E7pQBrX+449sRnCi9i8KM7a7/4U5HvrCdTf3xCB
8kwwB3lD6igjDHt1SOCDFCuQZHu3s2Fd4DKZXfb4KAQwnSv2qkRll0mPdX4A6tqjqmCp8udq/dqs
bOlDBAsiGuMHX9oo3f0YnKkvsru+M5SzwqUpUvgb7FcHyPeLAo9dqnHwErdAI245PEMOSQ8kQFh5
xMuUrn8avBQxQvWKI4/VbcaOMvq6U0BSYy9Y6VCle3gLccrx97rNnzRPXxuiWeujvvfzduVLTzoI
8UyzLu3sS5e3y8ELVknyUIzmsotgw+W7qjq6w0NaFw7qRjaMWKW+LMNwmSAqUlJoLtwrzdpbRFNi
2jIXR5h/RfEYyQ3lNbRtap4BQhnRvcogBEXj0syfkAqJXdhs+7pFkVt2QIE0iUnyCE1eqh99AmUP
46jPkqmSsHSlajGpDBRNTlbxHPkkixFAXQQ04hpmqG+datHvJB1E/6TUsbLioy2vILHqI3TF4sLP
dtXgLg1KhCp1iF5LtiFCXBHHgqyGTK/s9DxaIOgGRzUb7sM6c8rG3yGYitLWk6mRtge7qNjnlNiw
Wgq857H/kWbeIYfoU/jgp2ExotCiahujO9rIVWf4GtAiO45jcFEGAbsxeTu7aqeErJXE8XoY4B10
Rm/jrj1DQW3KZKihvvZPoa6e0uyHlhXb2BqcuJnY/fvcvwvK8SnqSH4EvEGhrDhyLvOAHQeaXpXe
tdFJjU4ARRF3csO1PXzTEmU1yOGNWb/a/ouu+k7eIR6XmBQ+Qs5a0aJU5WWfbqX8pjZzZ9TyH12V
bmtp5Mz2ZOoHgOTQXetjomkr9Ew4yOtLVJUWrUiuRsjkHXyjsu3XXeZSQIqPEN5+Oox7fvxkASzw
42zV5F8iCsTNRK9ESNEcQ8pI5iFRLvzxVJM9loN3b0iPQ1ge7PTV9GHVGonTa8VqgFfQdPaF7mv7
2tO+BRoVCIAbtvwqtRrcY2y1KgPZ2hyj9ccQ3hbqYk2+ttHXSBP9KjTlM32Qd5o56mxPKaKwZcq4
HVlHS9Xwtvd8R7KAkPiw48ZzCId3Yvlclxu11lRFRKg71NF9gs2wUR1taK0fR/J3znhzeW57TDmk
kEkdMnkbehjm9cO58+PbcUudbRGmpwQ6ld3u0Fenpr1lBzhz4Xe6W3NNXGFrWZeaVMob5CFad0QZ
DBE5zI5T+dz29k6z4SdC+Jft0zDTuIpGg4GFyZFHNR6CgnLZPkSyJAjvfXkzpBZxJljaurX8eCTe
G+ZZnE9HRTaH6bVK/1kzp8wQTh8SAB9f/Z2PNhfLtSLfT8aGcfYMGSfyQ6/WEFARoeu+f3yDn5P+
jQ15rpwbujVIWkNjBxTDFKl3QRlcRLn+TfEo0mPNGxBZa+XFbHuOt/FF4n6xSo4kkxMehDtUlpwm
RzjMG7ZRzolWzr7ZItnV8C1p3q3LVlmFYXxIyabPPPF7ozxDssli8GQ372k1wjAUPm0FkR27+Dby
n7r8i9fXqKx5TyOSXDqiH3aEpo8pIWlWL6QOVFcOtbOCjGRlMi2l51R6CRGB//jZ3luWs25X5YYK
6nIWtURwh2wiA/XBj69sTOvvrXGagtkvc7vgHKw0OjOhTsOrxBg2ReKt7LrbqWLYZNDSJCVfVFns
IFyPyg9qHGn2YEMQUihqe+nWCrtlKL4qIUjKTNvTbVq4PpjUcJmZ37yQyB3dFpNQCWVNRSHNwBNU
hiHcoQXlVchpyUi6udG2suqV5j9F7nNk5Cv4cdt8iB6yod9GwI3j4EqjmZ9is9rYX11XX1b2Jg2Q
fhj7b3qv3+AaTZVAO/NV3lses0g+RLbvFUjyH5Q4owgSL3sEgzF7o5P7F379P176/+m9Zlf//sTV
v/6Tf79k+VAGnl/P/vmvU/BSZlX2o/7P6c/+36/9/kf/unhuIb5n89/57U+48l93dp7r59/+Aa8s
qIfr5rUcbuCjx/XPy/OM02/+//7wb68/r3I35K///PtL1qT1dDVENNO///Wj3fd//t3UNcXSbBzA
NcuQVU2fCDT/8ev9/vrli+eE6/zv/xU/p9//tqum/6vOXuj1uar/+XdV+YeiyJZiWUK1FUOeOu3d
6/QTxf6HpmiybKtClS3dntB0aVbW/j//LuR/GIZlGYKWhKIo2mTrUWXN9CPD/odlqopiI6FuoIrB
Avm/D/zbIP7XoP4tbZKrLEhrODa/TxxTlsEl6NP9Tc0ybWW+SetlVChBi6onQiOc7pum21a12FPz
aheuLvr1L9/rr9ufu50hG3xpODqKMed61aLQLcP2R8DMCuy+DGGito7JvuXEXVUhSfbH95tC4X8F
i3+/nmWztRoWX8uYIz6iSjPsYtKiMyX+p+uU+mQMJKFy3A/OUFUTgTob6p3tx97aVkdl+/H9f4+D
/76/jaiGbvIE5h+mBFHSBJQD4P4JPxe7YhKHSUMjPhNtf996f95FlXVF1QUsYLoTs6gblV6uqK3C
IOZd6oRqldFGEVQa5WA4k2+98UFV5gxTxmDGUAr7PQqXOSUWLR+gpetWva1taVwlRmEvrCGLt0rg
K0vDto1VDc3C0bDrOPOms2LFv19VZdEw7W3BEpk++C+7AJJ7Y1oYHaevsRhxI8bn5EbwSBoHIBYb
lqFJuSnKJgwpIufhCbEn2seMcYOPlFT4t73otGYZYSR7j6MJekBe28qBkzSSdzWq+vA9cBvzRc4T
uosfz4VZ0eGvZ9dkVTWmryf+wNXZo98kGOAgzJLTMfATbJKbmk0MBt9V0suotsjSCTlkxfF9is6i
RTGAyU0lM5PiS9ZNsFWtBna660q7jx9umiKzhaJqtmIqQtaEbMwxuH1gce5w3ZGCKnTFrjDzjddU
9bJFNSCozJL+DQ5/ZaH2Z9B1bwQgbmwohkogtInGvw9opgepO5jaiBIUYoQgXsYdCgsDehn9d7k9
xwX9Y6XwbrKGdYRt2LoufhYrfpk+VZJ1thT1OjCBzlinamlfYbaJcqja/vf4aYz2dCtdYZIa6KuJ
+aLEkKEqlGqkj5sjpYl76GXTFsntx8M2JT2/DRs3UTXT4GYwGvR5wj+6uQ5l3UUaoK5R2FLqAu3k
8rttkH2aeTkux9FszoSAP0Zsuqcuczde0DR/dhN/+YYSJfgQ1QUDVTa3u+pwXT61uuuTaNKqsVKl
uvv4HX96BfzxkgbhzbZNFe2a2ZpPItwhCsENgySaPKtTxDgSmi+KblF4H6KnqvWgX4iivk1YVNsk
rbSVZKTRmWD+9oMweUyNt8awYppdv7y5Ibpk6C00PwyU/LZNWMEkiamodDF1/0TJkz2GpVh8VugN
j0Zf7MqInlzTsql+/En+HHZFF4Kt21ItQ2HN/v4gIs9zv0giNHsLhMFFILubDHsOS6dqiro0WKla
9c6F3j9ChOCmJjOZREk1rTnPTqRaMUTQzR1VauplRPWjj1GPlVMVbU8AYiut09ONJ03PYHkrOekJ
yoZurzUfbTPhhum27QrZAb5yoRUF9RHhaQ5S+PWZCfPG17E1bO5Z3wyTNaedNYWeCkmHxtQ08Y0Q
8XjtaWjAxrl4ympOd4sitvwz9/xjXxSKrZNN/fw4qjonRugi8FxLVij/RUVxgHiAjwJ9W6qBuXsn
+/1LJjFRbKugQqZnyfLj+TCrJk/BhttPkYY5oQltTgYVauYPGJ3wcWVkzlrwYfdGgkRJn+i6U8Va
sw5iSVkFVmTTdaYUCcw2Q5PeBu0g6IAZfaWumzwRTtmxkUdZ3qyEzVnbzinwffywb34qqCPTAhJC
m5MdhiHDsblFASbUqGsj5lViOFqrjtK2uRNlwa7wqIBX8SupYnTGwvONOYwdHNOC/QYTCGO2ghFk
DJSuYpiQQ2kuIrf0URcayn1e0bH0FC9ae2yEd72RnwNk/7nzMEK/3HmKqr/EDhSPGrUuBJOyK6OV
pZGeofwbrqR0eP74+741/dnkBPsBaScHm9/vVFBvVIqxwT5czupVUQLX8TEQWXkKwDJDVQPUs0f9
zAx8a1B/vens9exO2HVK3wzwqJZsFD03t6mbvoyyfiVwSkBhGBAxjAUTU7FzJLk/NyS2c82SOV5Z
AAb0qU7yy6dtUN0II5f1nuWa5hSElqMhy+kuSvV2ncqBcWYSvTWUhk4wJGvhxnNq0VB1sGVVE+XF
JEUtNnKjjRuJbyYp67mU8fcSz7/XtTGdDhVZVlne6u+vJkn6mJVs/06aJLWDvBjSNGlbcHTRk409
jM2yEJMYlNWmTo+S1Cq0G3OVyr56Jk2bGcX89SSIcwjZMhXzD4UFQ5eTLPVVrBWsCgXEFgPCNsCW
Jk2jeGVmuXUpNW0OCbrRV2OK9KeNiPwyGCr/Uosyea2r1CEzTspnEldl+gS/ZweKLYTCuKs6md0f
Hayh0QHF4ffWGl618H11V1r5tTqM9F/ckSYIKlE7Xw0MxzRcdzmURbmyS0Jgqmjd6r+/9IRp6CQH
JNPWz2f9ZSaqMUBHZWwV5/9Qd2ZLctvIGn6V8wKc4L7c1trVm6olS5Z0w5BsmTsJriD59OejZs64
i2IVw313IsaeGI9cIEEgkcj8F+lo3YFkO9gLW0R38aA4L2HmBe/8PKtXFsnS1iMW26arqq5hzakZ
dos2twNYepfFqDnCsUEUMxuelMZDNlFNMUWwgKe1VYv2RNkka2nB0u5Dudc0DYeE0FNnuw9HEK4k
LrshKHIAlNwOHzUVlV9TYrWg+CmCSmnXb/PpjhY4srpvDL9/5o8h7JZ5EnAPqvedSO2TXZso+nNr
W4lNS/vVsTQeDjN6mye93ERZAmsTfQxtF9NPA5gZRweziftDbTXeSkdlaTJcpCO8aTBixCz26o5t
12lisF+1xPrReSlQPicFttEV8jBUrr2y4H49z3TiAomZw6a03LkmjyT6D4ntaLs+DH0K+6rYqlXe
n/wKTWu91J48UOcptoefbi/0acouNx3jTpkBM+pxb5ue69VCN33dLseCi6o16NH7ALYeisQAsG6P
8uvKZhTP8EzD1D0SwWm2X42il4qwTN9CKoa4f3YFhhZoECfbMDUbDE0hPpdFmN0Jy//T7V13Jcz/
+i2n0cn1SezIqebfsu3iTBYqc+spIYYxDtq6aFAFH9Oc5CAo4zXO4K/ntq4aAGXxh56S+3lLS2qp
hT0YKNOsIJkuyxDx6JFmYJ9mmHBaVLvHetWLc+lDUnmcLhMU5Oz5TcLw9SqLp0HV3JRPAVkbVNm0
/cc7kNCgqVwa2Rucmsblh2wtI3BrxK2xVzHzvWYVzn4oh/YUp+64kl3+utmnoRzd5S9C8PzENGIZ
+XrJC4UihoOUie6IS06za4t/XszkYKYEZWkGG13X53Im4N/a0ExRX+nUcTzINPkedj7OvnZDAWzo
grdMokfNgjIthet513a0/bHprFzflXEdb2u8B+90L0ZwNOFvtzfewk1XV5En8xybi55hzNeiPpbI
kludvuvzNkGXrQBg4UJ56TV32AyYWO1G13POCUrlu8ADCGgLmExNqKhrSlGrjzIPqYoovQxJ6F0t
ESbsXOFuUfHMDkYDRNdV8h5nHsQiOB6jzy6JAuIVPeKbVWWtTMrS/kSEnWI8FRfqR7NF3HGUOW4+
aT32ekw7CY1d/d0YuurGwpZ10wW4Et3+DEsRiINds/nLIrzPXl3BSVbQjuKVTLwlktjW97XhxjtE
Kz/4iRKtHCZLL+jpvBm+bJ7Nx7/cpe6Q9BqAcMLtAETEUHt/j+xuu83a/MVKsPLoVUTtb7/i0gFG
Dk0x1ITm8Ev5L7K1JKd+NR0kA14mBX5Buo4/cGGY1QvNCSjOGm1ru4STdnvkxcm1nel0UUnVjNkR
hmpfa1oCTHAswLVj7THsMyzpdm1YhHs+5tqeWgpMnjvVADTTJE+b1Wxk08emVJhdw4eBYGStdYis
PDxoDmv79qvNVEOmZF3nwkBGYDKtOnX6yy9p+CrSQTmkq7rGyREc+6lRMUEyqgiWF5yGqVeK509+
8lLNexqE6j2i8P1RdbG8relgb7jjuC92IE3aoHhehRqQ/9ESB2PsY6RTUv+opqj+dkb0UfUD4061
Qu2jrozhQwQS52A1AT5cKlRAHC0BtacevYKaYpEyDPIUxaGDrwIWPJZ0x+3gNC46v1p7uD0LCxOu
qYRJLiuq6ejza1rX5TokdpZWKCHW2EKvX6hyFHigBOPKzplJAf5nwv8ea36MJlGmiiDUuYTUhoJo
ytBuRy3B4T2zS9zZIdl4Y90chKGYB983rENXB+khjpP0RBWx3MSl0R7TRlRgULv8Abjw5NXS2StT
srDmmRKbhiKTYjlzE1OMEKtECO5KknV670Jhq5Iq+dTQPCO+g+/653uM1qfKoc/VzDTn6A3HCZRE
Tgmc13b+S6bK5q72PetQtZi3mKVMVr7D4ienMmlR9uAt5xadSpC7XmMr2q5GZ/YpHlIBEcjDqrOG
AnF7df0MvrMUmFKb5U0lUa5fP9knr5JTxYylEk9llqzKmk9j6KcxzBFDed8jxR5sYYZF56R3nLPX
qO8lHD9MZBIocb7iPUdpKT4LDU+nUv8Rt3Dmqt6rQTrWJuRK+ImI9PpNWMNrFb2HulURUhkTCG4n
agUXG9jDlismZKEx6+nSwOLBUaq3/U5HXj8f822Juconten1Eci4b937StlDpVQyYF76WMtz70XV
vZfm2UifyWg/lA7Vkg0VU+c5ICc3D1jIhe/SVE/VTRro9jcL8RBsLS0DixRpFWmJCU+OL1yIiDXi
yJ6GEJ81BBMRzUmaL56fJn9pHaq7u74NJpXpyPtdCQ33d1c28j2GlO2zA9L3M+rQHb4Lqg5ZwWoL
nTO90X/PuPWkB09aVUvAFMizRkrcQJQuyw/qYGnAunX+NTS2zGeRA8P0hkh737STI6LEAYt60Igg
v9YP+baxDThyWRDWfwYWXpXoZvu+CpXaZJvWXD6OIjDQar29QBZOU4oARGFE0A3n19YMOYTTltBr
KLVWd0luf8awZ1LSLrWda0Or6uhOr4y5tP5NavPcBznAGeAy7gecCm5mMaaRjfKEWwfAzRoac90D
Mb39eotDGVQ6bHJR0qpZNmSVpe/qXUPRrSWU5EKtj2HeFp/HkY9zeyhtKWyRZTsaRTfuZM7sONND
NW9bga1n7SXOzvAaC2HSUL8TgQfZzmnR0szyrVBdLFqGQNtXxuBtTQp/9wMJ4jaIUowkUmM8ydHC
Y0ZvvePtJ1z61hZJ+YQyoAriTS/wKhaMbt2j/NJj8xlkxW5I0Bag+m1viwbIcOwn8rGLnZXkcKEi
p0+wEZVATl5BS+ZyUNmaeu900PZyI6HdPRJ79qk5VLswx04tS2O72AgjTj5aboBxD1SS4GMXu/2n
YYDug829hYlL0hZnIFtavvJ0P2GSs/Coa5QKyezIregsXz5dpjdNKTRf3YGKwoOv7noQuoVW9fDr
jN59aKWmfU64zWM6pBvgIpQ+jZ9DnHIwXHT16HMeiuovy86zxyCyMQ4IahPPkh4jFW5i9ZfQtLwX
MYYYBfokKt9L/F0+9iIy/2yNoVoze19YgTr9RxWADKUIwzAv38ZyCUF51lNjUxzn4ERY7ogWZQFX
jQ5eben/fD3pSMDopkm/06N2dTkc86z5QzbyaWvV3KdOXyISiCOO7Yf2OUkcNNhztvXtRbywo6me
0tDViVkcadP//2oRVyOCc7nTcNsoo4B6LW6NyPV6MDjNcmWohaItlyjKHKChSMFp1F2O5Tgl6sIR
LwgkBqfSATodzqzwhWSj4RKq+xAxa3/vTcYtIz5lvVTzg4LazFenxvDk9osvlJl+3ui41JncdudZ
SlxLr/KtlEQx90piDLaXXRaO9yLKB/wHZf7QuTGsqhBeiLAgQN0e/ldciM3aUh2VmQAJYRn65WRI
J7Z05Ne5GVS282emtdGH0Ryth9qXydHLLOMlaVxK20lWfXTdpP0gRkHLqhFMVWhLsO85fOjI5hZT
q8NK8F1a+Wzfn3Ab4AzzpTj2XurHmGTsFBQ7jkLFExq+l664uIIH8Rroeum2DyJOY6txJdO8eVDz
sspQ3YGaCt4pYke/DIETMWLTpmJdmYQmX4A60sZB1E6hFJKXmolgBQ4Bt7/JtJ9n0QugzgQYo94C
3GH2SXRLZIFJC2GHtBQcCZmi/io7/e72KAsLz+CGwqlmOY4DDObyw9tO2ml1KvWdldraC1owA7qX
GLSlHe7Llgs5JlFxIc3NKDi1pUxXXnJpeI2GgUcqorv6vGlMpyhMu6E2dmNHVc4fe3id+H1C5sab
1eywBPacDvPitPxNhI5yvv3yS8t+qixxNTPo3gEpu3z7ME0cNcI7eRf5o73BgcV+aNXOwxBDyw5N
5w53U1eAciTCFm7apwfLiVP0k7laxtIOMVRNcaCKrPeukGJlahYOdK4QOscq1W0SqVkAjrxuNIvA
0HeDI7od5jzauSI9we+XtlKCQQGKOuNahWBpULooACBZ/pSAZ0Gxb3WgUHbIohv2LY5hz0abQwx3
jOgubUfnYWjWmnrTL86XOWkuMY/7mUaZ+/ITxKYXdr1gRE8aaK96WBvoal/sZFaVjyEuWVN7ESq2
EWbHcVC6TRd7/W+JV31LEVTCukZUKxO/EG4wFAW1wX/IHubggDTL7bYokRAw+qj6oDh2i02y+FgL
3KYxGq7+ecLMddibGojAwrS5JG0C2cM30txAFMDK9rGwuCO15JIwatf4EdpU4JlPNnhdyjIecFvw
WpeTbbHf0sCbXDYxekUgHqR2FzbxVvZavBs6+FqFrHG3gjW2a7OxOYkQ3Y7bm25piZGRgdtkgoFe
zM74KLBqhDB4htHDbHXsCpweR+djriKzWGmxgl5F8f0NQ4JUmnApbKh53SvWogIHyJ4gN4bNc65h
SmX7FciSwC0wvbYGvGkk8gW3R12MLkSWCSiquR5g1cvZxsE5qhLNZyElhn8qUyyzkr7FINAfxqNb
IhKbdIW7N2wTF0W/iV3ImCG0/SbHo2fIvb0am/ZeGk6JDAIf6PbjLS1zTnsCHyc/IHTz8umadHTN
OsM4xBw00CBemt05Aj3vgQr/3ox7b22nTz84X3yA1hwXGQAOtTk+iaVQm2Oi//wKLm5g1AVsjE6h
dReIMhjiR2Qn/X0SZME7kSBe52cEBNG5+VPeWxLiA2I8JfZst6dhIeU0aDE4Gn024OfzlNMSss25
FAPHBLQ4wgY9gp0bdo1j5CsTvrTwye8AmTrgYsCDX0544KGiHYHV25VK4Dw6ZppQ48UwtjH7bFc2
FpoPBmye26+3NChIHno1EzbLnJ/vMRDlKDAbExeyXKJyHRzHpkoOnqbpwCgKzBbc326PuDSh4N4c
Qjn62v+WRHmVw/dal8Z5FSOVNImAydKk312XwSapozWRxgXMGRkLvTY0LmiJ0PW+nNIIFzBLq6RB
XUs1vtoBfnmW6j20MTJbnmgJbJkX7UOunMfKSXWU6aAW4gevHlyrbR7MGBIwgHhxEiS2e3hkKaBf
atNDEW5vz8pSokNCCQLfAyjHcX75pHFQB0lSN8YOpxSHtnjwLW+16j6sMMvwuyS5R9ykw2os1PaA
4/SV0ad5mG89wLKe6RD9TWdeh84LM28DVMLJJYcOMyBiblujSNG3Nc6zlBOe1Cz+DaXD4Q27y+Nu
xRKksULT8PK1Q0mxy/JRkgpCi6KI6gYPTq/IHReH5i1DuSZHm2FAD3Cm8PNq3ZkFIkl+yUqv/Ry5
BrVDNSzUEbuYJChuf8yfvcdf5tOjuMsbQXSfR/bQTWE79NQVCyOusZxvoWtH9bj3FO176OYlpnVe
fF/25R901HQyGAtLxdHrj+mogyts92qhqEevRhJazw04BMRdLa3Ujc11HnwQkroBx8UxsDMo1aEv
t4pSmitvsRQa0HTmvgkbQDXnLNOhwtMziDtz6rsjmVFlwGdzs7wvnbLatkENL7ev1oTMl1IQQKoT
SIoK4YSYu/xMhjLgmVpLpq5so4eEyLXJfDAjvVNEu4qG6g7dhU8ttqhHxEbSh64o1jSdFyIUwQl9
TMAqdAbmcr0h3S4/cVgpQpE1gKRMvBOu8yXq0Zy/vVCW39byCIQ0wqY23+XbUtn1+tjXzZ0WdGBv
G5r0wur/wmXUPdhJ0Rydtm+3ajZw87aROeo97B5XnmGa0dli5WpPMYWWnEnomaUhlgn6W/X5zpA5
khNAHGPr+IW76Swp71h97jZ0SqyHzUTByo/yfRZZ+MZlnn+fRXgLvuVxpjXnWiawofmBW2RDqEQY
0uzCQoqt0TiwO7RC2Ui9sXY5ecDG6rrxYJCx7bFIFKfUMKqtQJ4c81l1TXRiIQsCY6ByIHOG8DzT
WnkVNSKUHZVGRe4uid32YdQIUONQKE+W0lX7uNBWwFlLSw8QytSKghoAgeFyuCJMLSsIMo5jOqdo
aCjJKQ7xN2ipAaxM9OJQtNmmbpvOJp+9WR04Qy71ytxVqk8QsUJCr9WJTV8qa0tseur5Cpsogv83
1DTJryYxl+lAf4gNFRcYoKu6q+71Wpa7lZUzLdRfhpkqMj9BL6o620yO6zvYxJKqDfnQfLMpBG1B
/CSbGkjgqcYxDBNTLT+pgZEfXQOdS0+h1By1oC3rJg2Pboui38oz/YqO/Vk7gfVGt9ulqX756mFf
1WU/HXA23SKAvyAHQ0NQMtCr8qDbWfVH5KMB1oz5+CSh4ZzCqkamWGI9f/tJlhYy9XzIGIQZttfs
QawBvldVTNsqFpKeXBk/caNON3YOSqQIE2stnV8KK9BQuB9PtTnTmA0oDMu30Csjiqpn00glhqH9
10CR1hG9Ape+Qzamm9JK3H0UxOWTxAoWG6c6+RRWMlzZVosvDzMHwMjPdsQsDxRRYaVjUbMAxxZh
Ad8ej3ValruydoqDFTpowd2e7YWzkzYQjY+JQDDdpC8/u4gbK23KkktsFUJhlwgO1HjGbpWi+EJ1
MN41YVeujLm0oX8CsDUqgiyn2YZWhq4QddFhsGsEwX2W5hDrSwuThqhcO6V/nkvzrQbNiQjNbqUU
OhvLMcdAKloFyJAq8F6FdURLuO73xC/ESrDS29kFNWovwWG0GMhXUebVtkDglUOlqOWOgnaw1xPN
ubcaIU55XmaPrgkB0qU9dEhK9CRpyqebztTzOxlayJEF0tgOZlocSwuT57w33EOoOOU7XKFwQY5y
HayKs1ZkW0iMTdobsK+nLukvdzKUtvK4NUcDwCOioDql5p0ehvaxpMC0E2lDmTkJh1OF1d5KNFta
suTiUFFdmhDE58sVBG3JcysTeaHWdepjK4r6jKhlsWn12Od2oq4JrSyORzFbNWgR0gyejZd0NiLX
Zkl8qNFe06Me7Z4iAN8pkPUu8Ne5u71DlmbWfDXebEsaQkXZGzg19KO23zRdZewrJUT8L25OtSmT
57YyQrpxQ7WiUjbdpOZLd6ql8ZcDDWl+4w2tmDaZCgADfHDyl2vl7n08kNG64yA/0q5F0ofVtI1K
JzjI2FvDdC11iiFAU7a3vAkTPcclK1WlZAk3h90Yt94Gj4Xoi08afl+kXn8Kc3zOm1pv7rLe9JEP
bPS7EjYFiqzAzpy8evRahKgiWaMYJdGn7qIkX/kyi084sWy5K1H0Z5oul16sxaz5odQpeYAitLv8
T6MvuSg5Vn0sJwC8cFyJdHOcgUnr9YPb0HuAXK0+1joadHJw4idZCuNZDewaF25H+3B77Sy1YEyH
fIyWhMGDznGOGhqpmsOoNFeUCFnpMTX3RYZU92igkVSJcQf4w/09DRL7YCiUgW3HTt+pflitnKpL
iwnCp0fnXyUYzuOglTRa01sww0yNa3sDVHCbKYl5ckc/uLdb1HrbzvwykkEe0MCme3h7IpZC/uvh
p039KrHKQgstJw8QXd/X5kefKgXEFoqYG3LLj7eH+gk2nO8b+EE/Y4OKs9y834DdnGeFBcCsJNB3
Ek24fStVCNcm7p0t7JX3gYsGty5GbN3KeDgGKhbVwuXU63Pfes9t5s9Mjz94XCfvwWpaO0vrsVMq
GuC6uWI90wIavimpDWQ+thElN416o8ukeQzbUfui5qm213BhIol0SCaspDj2XgdqRw/yR5/u6AGx
BPdQ5pnxaNGKvrdavTy0qd7udQ1d4tvT8bO9Np8Olyo1RH9wH78AX5kLM9dasJIcVu1LGEL2hbjn
AAEOUD5zTeOxE61zr2dD+RR3ozi4oZAPY4QyI1bt47vCibs97aViY5SOM+nzjJ9KaevvglbkR8OO
c7Z5PPwYEyC1VuesNVaWlg4kEG3KiTjJ53BAalFS0zNX2zU+jz5kYXUEb50gLepUK9nXFC9+mSp6
x5CygTlCkr5cpZYZdW7b0UUbsiQ50ONBCCdus2dBJR/LhjbfDfB1Vzz0Ft+PCKFRAUQ2ek7MQKog
08yWLo3lpO3B6Kzsk5TONw242MolfmkkYBfTNzUX7vBa5nCBUhipqmRzArN+73udfk4cYy0nWByJ
PjedUMBmALcuJxKySwlPl8Asm1Sc9CyfbMI1f687UllZ34tD2cYkPkOllth2OdRYUq4DSMc3Mwvg
d3aZHpyaFCgK3XLlprCwPODo0GOFDQE1bO4jmA0WVU6fNkhVB80J2bngaGlFtQWiCvc6oaE6KKut
roX3s+gtUeZh80PbmU2lZ9aBmwtP39nS9fYiwL/QRK0NvUNvrbS7VA2kuUMHD8wK12B3FjlrREY8
f6CT0nlVfhxsQJUR2JG9Gqr2kxIZ1b6HD35QlEp+xYqk3ITupFXghskOqgqemCmmmL4XAGdEKmTH
qW0dxlJxH50uwBJAj3Wg0UbxQ+gN1YnUz4/0jYJjVIuvt4PeUmYAHobWHO1P0/ulNqMJPfo30gLW
UXGHi1+3EUodPFZpFdx36LTvdHya0QhM40OZDMPR7ieB5DQrtr6Is50q42ZXZdJ4qrvc3qCAX3y6
/YjTupzFGps6FndcQF3cPKcD+9WJSCVLm4i2wMoHINSm01f3caj6/3zLvxrll43odlEs1YLd0Rah
ch+Gabw10Re4S0JljVyykGGwbmg4T0oWrNjZNTqVVNsa7vNAHpC5DpykO9YIc4IBcrx9ZOv+C/ks
Pgi5IU7gcdccuxf2CdUU+s6AHyacwWztqu3Auh4QQeirKuJ1o/h+NJs/FFnVx9tfbnEk0nI0o+i3
oSl1+eXwgARDMqF4wiIoPhSGI4+IglI4Nwz577TpH+mEvRM/8g9N9eNH8/RN/D/QAaN69mo+J52x
C92v50mU638eiurHt9eiXz//rX+LfJGo/Autrp/8aB2slEqy+B+RL93810RHA8ZHxXHCiv9X5Ms0
/oXmDXV4T5/0vEC3/lfky3D+xWeiRg4AkBIHf/8nIl+X+1ah40udnWA8uwbKLoqEDPrgvedk8V0Z
BNoRlL+6cue79uuzm4xj+6pa+6XygqLVl6ypw82QjodX83z+d2x5rRd27beZtNeRpgZMDq8lC977
efzOywSsRLbvG3982iyvwpjRQIjJdAgJeRp/FYDzTnkAwe1tTz690esf7+rUinyeHAYNODXcABTN
/mc4778/6CxeedZoCmzvg/emQmbSSqX4loLd2AUdBgBve3798vklIygj4urvtaHFLFQmByfFMuFt
Pz4LQ67wkj5AN/dlTO1g55vmp75R2XP/leRbWDKXoe7vuZklHbXfxSO8Ne/F6RC2hNaiUqDGXckN
14r7l9WV/44wx4k24FjGnGrSS+CI8SmVQtxVVq1teytq3vUcjBsuLd8V1Vnj2F/ZBXNp0hTKfN+k
mfsSt+3zGEzG4765Brm89uOz7Qu/MYe+YTsvFBK+KmmHWXll/X77W8zk2v6eqtn+TdyK+1nddi9o
YO31MtrLEQFwH2e+T+74sajGTSmoWL5LykkBBZZCAMTtD98/obbP3wvvDx8JidsPs6jwShicE7nL
QgP7YtfdS+uXGymwrgselOy9jHFiSnaW8b13k02vQOHUT5372ZHJJmfLUsO+91XIXMnuP/9Vdtb0
ZzINpk/nHDJlgLH4l+Gvyn5M0/N3ovX3tM2Ch+pWftaHXfdiKOHJML4PLrBjZgTb3io/aBIpeMoc
SuXuxvKgtGKrm1iApf1Wzb37JClX7imze/jfzzGLM6mXxUpFEeKF5uiEzsJAmupx1hw17KWg7DEJ
0v3sixc/OGhFv2F+imGL5sUmxq3BNzGxb5o7/jBXUl83Nu0quebKLp8rbKAqnkStIqKXMsOFT6+c
k+zVz25pYlYe4+KB4IKsCn0TCvFBU1KwtCTDL74Vf+rc6rFW8ZUQ3mMkss+eEb3XB+Wp9aLPfR18
VGoUSdtsh3nqvax1zIqGB1dTnpy2CjZ9WJ9wRfloy+p7gpyj9JGLh130tewwxUvLnReG2OMMW/iz
d5Ub34fj+Gw3/QfygnsVea62dR6UMNjCkL6fZizS/N0QDs911x5HU3uJlfprBHYhF3jMGXp553XV
MYzSF2DdqM8r7gHDq92Qpp+kIg8p9iCVFYfbRtLoSvt7K6KAiQNk3ZUPbto9G1r+Pk3FIeiSfDu0
/nko17iE16LgLIYj+B6UVpOUZ73jgAt7jKHsoQ2PFIOyJ7XOzXew4OoNhmcr+/daoJoH9n7k6B9i
3qHCDDGqDnH5FhVxIsOcDxlLPTK9TBdnU7IgxoayvBBfboedK4+tzpIvRL4S1xZGeS5LHfVgG+15
N3p/+7ev7IJ5B6xT6iwWjlWe4XvVuD/3VvgSp1X8Li5tb+2SdO0FZjHcyI0Bj5uhxmrTe2nN9D5W
k/Pt57/209N7vUqSnKrWvBqoy1kpFTiMafG+jRGWu/3j1yZnGvTVjysWEn0xPr/nzqPer1AN3Wh1
oh6TRl3r+157/ll87OHPi9LWqnOjDOdRwUFKt/M1bPK1H59lYC26pznYxOosHc4bD9fyOyTDwpUb
4bVfn23f3u3jGp3A+gyi/osD49e2gx+3J/7aT882auaFQ6SGbXXWgM9vwdmeQQKJlTNp+ceRgrz8
qo6rpE0nCTsp7ilbjyff5pnzpr1qzttGsaGA0vOaEsKuh8cI/pVFpK7kQtcefJZnQbke0NrDxi2r
3WNeQVWoQT296SqDkMvlrBj5UJeJy4/rnn/AoXDcSr8edm/5nr/0oX2rr9rEcIkyZRXedUj5USeB
2nj716cP92uuQ2338tGzDv1KGdXN2WvNFqWb4tClyQe8KdAyH/+SZnSfN2l3tuI8WCmZX/sSs11b
2/Ywqsk0WYLepJJujdxfE+O69tuzTesVTpDQUKzOeiWI9oDSNoVp3t2eqiv5GMXBy7lq9MgNIqGI
c9c4+bc8s5QvozNiy9z57n4se/WQsMxwGSz1Z0CwlY/hjl9sE0t7T8pQvss7XMlHZ2g/9qNtPKdA
Kza5gEurIDyyadNBPlZD+2dCyxg2uGa/cQHNAkKTZHhGK2pzFq77I+hV3JW6tbL9chryU7j9dZT3
W4wTvSbjYzqJcpdZFc4TBpR3s9vbMq0e2wwJhRRa8un2N7jygeeSGtg2Zh4C0s25hxCvVSCftAY3
uLf9+CxGoG0HbLZVOGoHmnNKhWN37a6qMSwfiKY7CxKaoZRj2g7N2XLDaBeMVvZgyibb1a2mvelA
R5jzcoG2sVUzblKdQwWVj6a3zT0GUONKqLg299M/f3Wi+6Uhmqh36zPy0PoGDsufVE3XLjuzvvf/
XXZ+QZG5vTJkUVSVZ2ry5kltChymZfQHDRUycRxC93HfKSeXjsHTUCMVU8eY+aAF5L3x7Waho6CF
lhh2VZ3HrH5fiOqhzb2/3rauZnGjUJAeQJ2iOReO+YdQzT/Vuvvz9k//FNRaiN/ubHNLvzda340w
gS769qThQrGJjdzjvopJHPZ6SFWKGKXtJHZ+t0OwNrLUsOMlWN0rDcKVdpjmR2/ETMuRXvsBI3MF
52gXXIaHEXllDVDCfT/biqzhOPZxOx51O92jNOBhFW39VnZ+ttNGkI6IWuj7Thmn3k5obYjqeDtp
TXbXpHW983ppHNwoxcheLcsXd7DEKUyHFEBBGz0rnplvDBvjcARp3M+Jp2A4H/rhwcCW/AOuHs1n
6PvDvVZaAlqcHPaDq/7RDihwqRB34fpjDTJKLD2RJVGP0vY+O13W76XuNripAvmM+u57HylYHGZ4
09+e/CsbYg63r6WSDkNflOcm65PdMCR4IjbZSqS7cjDPIcs4Fbhml3Ti3AdRth0iz8HfEysr26Hm
4OZpsImFH260mJvHWGCtePudrkSpOUmjq0LahqotzoTy8ASPoKCFlaGeo3crI1ybtdmNTMdJPbFd
VZwBNDwqmYZRul6tofemYLqwHeZicImOa1inmuJMKb7dhl4lt52H7U4fKsNJG8Aa356may8xC+b9
mGQCUcL6XIsSm0n/q5oXv93+6WtfYBbE+wjv+KGU5VmGmfHFrYzsfa6Oxb62kzWHqmtPP4t1A7py
OeoJ4kx79lGK4c84cX9/29PPYl2FAF0sA3KkKsWBtmkFsKnWVp8sLscr2+7aBM1CXmvoiaMOjX3W
IxSz0Izu7gynArI1uP2bKuRg2S6PulZpnaEadPtsCw2BORMDP0+uNFivTL49W/+jY5dRJ/htJa3a
TRtXT6J+W2X/F5xBMsg2mJSSziAKKusIjev2V732zLPl7iSuMlhmYp/hxJ+Qi/0WGN7bcpY5+0Dv
e7usatU+owquwMoIEnjlGFW/7cGnF3qVs1Q4o/gDxFQs5JEb94rexLw9XEF3XJuV2U3GkH2Hq01m
nzHYjndV2jz7A/DV208+JZ0LkWyuoFn1ZaNDTbPPpdoJ/IJppAReFd21nlZtkdOTmxJIzO72YFe2
1JyXSnO8curOsM5uj9uiFxf4b7uV8mx3/Rr3+dpkzXYtAmAJqi6adZYiwg69/KTo3o/bT3/lp+fU
viCSgy6qgY9cKskmUGvt0FvaGvfi2q/P9qtrNyFOjS0PPvjQE938QxdqbztG5jz7JPTU0ojs6pwD
E9M0TMlCYX6+PSv6NLMLK2gOD4MM4YYx8vvnPn7MG+eoupib9gcs1f3Q39XiqUeNW9WOffZDN76n
xu+qOT4Y9gkd9830v8r7aEwO4xqwZMZY/W+GPwfvm9gRDkmcISHsg1bFENvF/Vork80A4Qv8Co0K
s32Hmfop6Z5zCIyFT3wszWNfUmyemhilna/srmsfdfrnr+KCjONixJOiOJMcHIrUMjZDFbdv/PFZ
XMjNJhJcJYuz71pPTlHeS11Zi8RX2mimpV8+eYjGvVQjNzvjFy3/sMK4PWUi+EZxPjqIEVt3vbSG
Ux+J76Hf/WZq4pNAAvJ9P4w4u1ooUGUgljdJgi1vZ9O3Kjot2hlCl+86zQxeipo/V4PGuSsK8SWC
IbvJev0rzYYno0QU6vbavDb9syyhp/lvtX6VnxU1/Aul0RKvEsRbb//4lRxwLnUwZoVdqpqWncs+
fcJWDEQEFzuU8LNvMCzetnPNWYYg6SBFnZTp2Qn6b20bfLflp9uPf2Vu5tTMEWklhLi67Oz33j7z
4nPsi7V5/2kotxAT5hSIqAnHMhz79NzSszyF/ah9EEYRPyEa2mxEisKNl9VCbLFIqVD0Vfrn3GjS
92ML/7CWIj0AVo52rozt72FUdI+ukauHIKJ02HATBAuh/Wbp4OX9Rv7oKwOPZ1lIe5dZ3Fqy6G0d
efCUl3sgSEe/wbaDyUenqtLDIzeK3dtmf5Z9R+OYGyD9kjO76Gg7+SerSVcC8rUPO/3zVzEHxRlu
rmmTnBM3/+EJ77Nmvy2lNGcBR0W7xFHbIj4HlRXszdquMOJeA69de+xZwIFS55rO+L+cnVlvpMi2
hX9RSEAwvkKSs+30bNcLclW5IAgigJgYfv1d2fflyDp1LPVTq93udCYJO/a0vjWxi7CTgGMzwImw
cfvuYf1n9+2/3ZFfQgHFWvyw+jNePtm6xRXIatAcu5f2gJG7iLBDgiVyr/+g16OdfWaJvxNhhsr+
cB2bcNjtQZAFrdmE/sFLCoPuSMx5DQ1mNTVF7z/iOS3W5olX6A0Mr1hsQI4MdlDwWLmx1OhO4i+Z
9G3CTyOz/f8/69ffYQL/dvG+ZD2TR4LWD7vuAiLmT94jtHrku4f5L6/9VeWDabTfwtSDX5TrMSuf
tz37joD3t5f+kvOwjEOIxSW/VGN97gN9N9h/Fzf/YSb/x0NA66lt+CqucRMtn5TEZT13z//q2f1q
idYhwDRLBBvxKD5U4QX+s//udb/EhB46Q3+KZ36hDnqcDGtlh8GqZPvvXv36HfzHFYFvjYTtocWr
9zAyq+wb+nLfFON/+xq/xAXZw51MqFBcvJVHRW2BUyAd/w7q8rdX/xIYmqhP49kF/LLCyGWje34L
BFy2+XdX5UtYGPogJvFo28vS1a9+3OhCz/ZfVoVfkQTVOqUUTEN5WeBit61VDkVQ/+++zuBLYsBD
D/tvyGovfptBGTalyLiy6jtm3V+u+ddd0hVdJ7hDMHGBjPFVtPKnHFDq/+9LjkV33HL/JRZ/RZVU
9cC5jSW7eAHZIRCf8dhH8QtibTSmBw/cLyYOej5cY/S8mrIxrzF6sQFMB7CKDh0FSmxB7mu3ltTS
nRIin/Rvyp/wCh0aw7SLzgFeJTYO0dru0fvNQ7EcqH9mtdhwipu0f+1RfcaI7ZTD8RvkVrVeEMAH
Ge17e3De9hqqNfRREL/v8JMVtwWZvAPOj5E2Bxn/mPs+KZS5wX8MeIgEgeYmXX6m1W8vffah9QzD
OxS7ZxwGdE1/q/mQxM0G0R84xTzt42KE8wdOgh5iXb8Jd/jrY2Ieo3rMZ3wQNjy04sDxeUjzWS0D
vt9f2kb//B28pI9eMKmwotbe4NegFirxPqADw+YWWrji/y8jKNOeouAeIX+ZD4PWhXC3+Gxt9Wkd
AO/+GaeZ84bjVVdvGfDWSQWb8PFovC0oUPjX7fWMWxI/F6676317QsfgtYKyA6dcEB34VJ9h+JH7
gpV1EL/iPdTor9RAXAX+m9IBVPHROwvFqZKmFDCJir2mXCG81OYmiM8JBkhNXecxOqhWd0Xt+eUM
6h5Rdn+9hP7sFSjKrLe1CgR6b2vMeyuj3JuWk/T0pmuwPggjueFw/YyBfUs5hCAZ1KCwnBv/ZVPh
qxlHM2HcC3Bre9FtzXK/in7U+jvo7F8aMF89mcGpdsDJo4xIzPSUmGDCBMrCdLy/altUY+Cq5b4z
t/jbY339+X+cAWmvYuWwE3LhTX12Uf8c1vE3Pjp/e+kvZ8DIx4FLq/klhk0K3OarJA/n5Dut4N9e
/csZMNgZ9pHXUhcTmzcxzTfciG96sP8wrP9bNPpyBIwYWkfRRNlF4t5v5gZuItMRD1hjoxL3/zXj
0fx+wq3nmn2z+re++aYE+9tX/yVr62YjOzBr2ktKuz+YeZFLlenhScQp/wPUZXab2uW7/a6/fcyv
+8xqgcH3sMbsAjnSeJqApr2XuqK5rBjaHxbOETJtWQGAhC3CymaQqik/OwxUw/YND/6BJfV3htl/
+eBfV50hJu86BfrjxWv74QZ6iO7W6LR7Y16YIWrCG8S2nf7mvPnLvfNVg51yEsbr0spLNE8fMAN9
E0v98b+Psr8cZP+IvP7jeeoMXcHO5O0FXpIR4nMCND53WdEayg4eV9meZCDcBX7Q/7sS7Ot2czL7
S5XOvLsEsnUFFlwwbez+5aDxK6cQqvRARBiWXvjUv0s5fAgv+Eb39rcv4Ut4oGCxEFApugu0bC9+
7H6g37n/31/C3176S2xYLOGA7gftxSTeC9xWXkcFcsa/e+0vsaFvtTJe73eXzHmvFc+23Wi+SeD+
wcX8l7jjf3n6fcAYbZeFDKzZQBznxRtyLxLhk16WpGzagNWAHqeYLvdkDMpuWu6Bmsha7AjCIayB
1TyoXU2Qdy0RG7KMrpzmnoEAA6o1mgr+Hq7JYR66Ot5yfAjIzH3JN+C2Vd98gL+V1F/3aZVe3OQP
WXOxs4T3L99KRJKrW5XkMDeX98hnFixU4B+eFgBwYp6AVGuKXyHxLNvocs2oVgiJcKrr9RLwJ1gq
tzPBJ+I7/AxFtYkFhN2iRLbWqLC8pg4OTsTXbIvRH4I/WO02NMRMXod743579s19p37+y231daM3
hhZ5iFp8OiS+bNn53z1kwNddc/T/8s1/XehVWa8mdEfbS+fD22lhg92iebo+h1DQ7h3rYjBCM1Vy
X3glCKr1TpKAYJs8S+nOT72pwLp1hQxHyQJ+yhWod7MnXnjQoF9BdFjnUvtiw/SkbifF0PTuQQJw
UMnvqAV4FoM1dzv3ET9DsuxDmxGZvXTwCc6H2PhbM0z8NBmpC1WL4OipAZmIbqXbgksT4BsKyXPa
Zw9e522i2b9rDEyW6QzESBdhIcOsS1ck3aDypBnWtqhk0uewMR02kjF6hrseRSa/9FsPtjDP4RSu
2yWQvKQdYX+IndqPFP6yn653wydc3fTdSnsO64KMl9mKN4EV7igfrW9fK8XqEk9IksPtRKK5nAYF
a2fvXGGJfxsPc3egLUlBDqT3UP/+bBu6lJUP9hvcRtS+Nc18xJ4dmK8yaM8QE9U7PoIPkipocScX
3qSh+ATus35p1uY9A4H6dRRhdAoDXe2mMNTbyBsEkHItFj8kndwdYLtmB+8nu19ArNjAeDqCMxBL
jqEGeBu7FchUp5UUomcvHVPDbUuGdkO6anxBTZRItKeH+CME5vyuNQqGB3FhSBPulzGExXZnZO57
BlCfxfr4BUylp15PRTv0HLYBCfxGuWZ3bHAURbghuWXtj2keRLlwhJFFZOveCdDWFfFdwT2tH0mb
4Dkdwj9YHAp3KfgPd3hZbHoo8gyfz6ngNXAYcDuzuFSOLYdlZUCc2TYmP1sDzTeVENDWmpk99UeS
1+vVfFpAY6vrxu1rLv1DCzgK/GpVX+eBWeoD8BPJLqZifvemiAKsFGaHVs7eDuZncJ9ZqMhdz4Dk
VXF0IamVPxtZU78AEaXb9nZoj1UMmynsdyMrS5blqZMdOB0eadDfp9kSjnkXg6CvEFuxPjbEhTUZ
NpC0QdVi/cTG8K+hABNHXbueM5yh98qE9aeJq76E7xv9GdahEqgLq/4nd7bdZiRSpW89b9dXQbpZ
MjLe9ulMCxQZ9BUWLJQXmlTmo+1ocpDTUJd66ZYCcukI5g0ANvwBvRV3aO/xI4yXug+mUleEC6pL
6/iCWTHhOzsuwdbFdQuqBelKdHDjPI2GDOgmO5v92unhoGRvP6pIRcdhSmSd990w44kw4XFK+gPc
pFDwWpRUFJwqE7xFIy2yoDkocMA2Yo6n/ciSFVKZLLtfukYeZbbSd+0xeuOvFg6u/pKxo8WDidSz
qw8LWcx9o4esrHGa7Lwp1WPZmkS8+E6CDUJCteuZCzEx6wBtyZKOfgJDJuKipZ7dYsFEn5RFuwaN
U+bfNk3Gq73zYQSEqnrmp5VGK0GXtPUPKXjod+no8awMQDXObXTFTMio3Qkoap6NdqGGemvsszxr
0rnMfMEBNQLa2cNeEgRUaxOgNhuVWB+XDA/OPE7rbx2tUKyAIbrEGxPN8Evo2x4ihPSKtMjjlOD4
CcJe39N4qC32wGfzqyVJdX2hyL7YjKOpxdX0Z1AEwaO1/oxts4Da+3TVcemCQKxll3V6A9uMiWA6
IWk+VwI43GaFdLCyw+0IyyOggHtaRoOFuioE/WGz1oE8tixYMbPAp5GN3+VK0yH3pxRqHyAOzmLV
5jRqn5QCfGuZ96lnSoDqySZO5rrM5GTvPTQIN3Mbe8DuYauNuykrmKQVetgKWxk86T9bY9YPjd04
+DWtFRzYWWFHQBB6yvJVnocp6HuYKGGpTOKGn/OJk2Tfath3JqSeNkucgTjAIpjDVS6GSUGAWdrP
1I1QMk1edKG1H685QgW4fBDYYdHYBFsaAbea1K4r5wBMBhvBJpqAs1Z2frMWvquRv+opKIbGdHnK
skZtwlab+NbXAJwBK2V+mMnY18mu07nGKu5+BL1zKE2V8kc3ZtV9Yxiob9jMhR/j0KUbG2QNAd4U
qqw8lN6cixYzm4GMEfbKOpP7LPY/gOEwPxeRoHkh/fHWpGOFVL0Wx3Ce5YE2MzoIPky+YVcCs6lo
HPJM0/guXpiecx73SG8WzOUlHCiAE3aAQwQuLL1MyGcyKrmHSw27HRZf/GmbGDK9eb5LdYW8hWl6
h09Fi0bM02dVLcu9w5JzYYbM/RRtCBz54shraHxymOxA34F463B32XozU4bYBuvOvG69Hz5rf3ki
uWtaERat9ul914drHi5uhP7VTlvWwewnwAEgQtgWwIZ1BSojajcA8A+482a7sTb6WEOAEgOBN5QG
sFoA3+6qnCXrBgJOcYM1OXOnxaRzvSKtdI4meEZX5Fy+EGVHA4LYOGf50DRRqShyu5ETsEw7rGg2
pooKmyTA85ExXwR+XtOPQbYFsaLwIU0vJhwZ98hnfnky9vI26mP8XkZuoJxXB4Ht2E03RCmS1hm7
LsE2G7vD0ii2E+r6iWpTbxXsU3Zp7YZ3gCIBoAxNcqtI5bYZH7wHAPdBdjaWlzysKLZ6PU53DOxx
/H3FcYdKb3gCsITSbQ9HMeRZlrA9nIGDZjNa5x2q1ZNY5FzU1lrQjoI2i7cLTd+Vs796S+odHEuq
sus5jjHk7nB3ZGTT0dTi5p/FkcMxCsVzAkPNIJjNNuG2gUKuD03Zg2S2BdPv02XDUtQJ68IcIBPH
CiZIJ6CcZOopXtIBwQrk0sbPqsIbgBLSWb/sEIzQwwu1t1NS4+u/ajOZT9YjTNrgzT5MUI0Oqs4O
rhvpGbtrDyHr0jxk0ZivIangCBlpbDqMn9fM9hZCXZsnVTB5eZOYGozUEJVEH9RmoxvV5sTjtoBx
QbQjtAoPg2ymIunxTIsrmETgJDmKPujzSsbk1JHsrVnb+CBZCEvEYXquPRcUHrZ9D2706XsM89pN
G/I/anHJnpv+JRlonYdI5NA65dgPUWtEnkPSkg90QL1CDZHcSqRzr2Jh7TZS2aZtlm0TpfZd4w3C
y82Xt4xE/j7tx+o5tpM6rzg+YSZTP2dyeUQwAf6azO55XL3mV8o4PyzRvB7ABB+3NEXUxhPb53OS
zng4dMZ2tNPZTjItCojsQV0kMw3OcnI9YFhJXc7UQSmcKQNnav9xXS0SxQza2EEn8bkXSX0a2pij
/yjpsUVuInOjZArnDDV/ZqILQJrTS3O9ZIAG5CScK4jVoCQfwm4C88zLUEORdCnsFHW3owYDLB5n
ZL+17+xlhev1U6+UtXkdMPqrCTx/GztVn8DEukPOGDy1zr043VbFhLX/zbLW3mYhgXhoeY9MA/si
ZTvR7E5Vyn56IZ+OIJ79ibPBK+nAgucVpEmXQ9re7ye4y+2beB2w2d8mN13vY6W58tB5722znKsR
JUUhu2a8ntlj3lu35IiVFS4MkYDTjB7852Ui37k0qytizvnGCxlHLAQZtgEMcGuZvl3GOrlSgNmP
MO7bHUTOMYCqotskrFn2cyr+oIeP+sbq5sQRd08WCpPtbGKYr1Xys4sSU2ANY4ZHYdfcLjTAk+8j
4xsCp7B16i9b1UYwRYxpBgEEV3nox93epxRhEURITG0nAEutXX811bosRZ+2MxhJDCh7HhmE0SaD
U2GmvNAUTTizFQNvk4tmeBNelZ5BFkN2iCQG0lz+qx8BUx6WfgSOs+5xR3krNrlcuEJZLj1kFyoL
TlNTi7xNxVAC+zlt+2SZS0CaP0Nviu+BX4YZDBq021kmo8mtJuIpG0IBCYRAZx3v+7cdhDuwqiZ5
G7TJdlZDvAMpQsD1IsmQ71q5BX0Ga+5mGt5h6EJ/DCxKC5qsXoHjM85VxeY9tHV6Q9xkd2Ko9Hli
fr0HW03e2Nnv98o4XsCUTOcOO/FFG9vs1joaPqveDOfIKFdorALkmcEtVUNQkacNwptnrvZeuoFb
T4/jpiWLQpTq61tugcdNWZUWmDokh5gO8iWdhmveEHtnD2+h7DSLsX6OjDheVAPOXadu/aY2qGAx
OxtDbcpwhjGmBMkTK4mWP7YL3gE658kBEpqG4bsj2as2BHXs7OS70CakZdrX6ctoEtPm8+JD4x15
5kZV03rXIfkouiEJ/6zoK8Ans1Ew1qJzpZ/c4sGY0pvj33XF/X0fJKrggDxikyxpsJrQzACkxm+9
ndLCeeBPhBn5AyK5BwxxTLfBXIWIqTCE3IxQTT9lNU69pqvFqQ7hSbL0HlzX+qw9TR2Ve3w82InX
4jokMvHRkz7WWgYZ/Ozn9lVJSL4UKgaUN61/N63wK8uByzP7iOk/WDH4iHjk4OA7dTCRX7PfU9Ww
UvjNkHeBb/da48QGFhYXCi4Et6iE4TsDgkzB1QjKH0eESq1e7pxFdFsGWGlPbb08oJTKHkCSY0XT
NnNpCbzQpIcvCKqHeCM7s2IKtQZbVSVQYIRpfyOvNUkEr8VSzdI7EC+NS0pgOtqnyQpX5yV67FKU
9IhCKPJgLiSLFHffAzC7TVlB4ICNH5fgSYjpo6Sj83KUnF5BVQ/FWiBIkWIpb2tAut+6CrcVbPvG
l3aesbeBQJ67hv2p68UUzgw8bybA+KBS6rYgXMtdKy0spl3sl1MLZbAM4Gxawwnp1gWKaYTk4U/T
V+yt4wzQr5Akz/1o+IFEwbVcH0P4BWhk8HVVFSFRqB5XC7h0kC63PezSCtqt4Q5Wb8tthVfdzZ5b
98gNxo0PH6stbNyXYrBLn0NqNN1jRouLD9TVXrtg/b2MNN4QDyM2MWTrhS0Y/zgp4OfIyH3cOVIO
qo+f01VU+wHpNwxtUtQzK4qJWVRLns4rsg6asm3YQiMFsWz0JIauvgHGs7p3CvY2LoL+QSA9QZbf
NezG9j598ANTbUPsNx3qcVWQA0buGZpmVBWoNA4uBJE9Hqe3KYwhq9MSzSaVpBhUJnpvcEDlBFyG
U4WRQs6WJLmNJ0xY7SjTG+1ZeQbHc4LgBr7ISDJrt198rBxIEWrcF1LufIWW1dVB5C0QuEwSrK4L
uh8h2Ab2R8VCaPuGWLwPcaS3UokH5cK7wC3Zbl6abpMa1t5qyPHypJ+CS9yMlz4VXpxHZA6PXt9Y
vRlrL8EQNSHN1ozpS9wnfrEmcIy3fRF4AKd5Zv1EBfbWNdU71534k4qaFcomG5bA2BNOAcGSxyO8
Sbp4/gGybHRIIQMv+biwggL2WBicc0+YRtcbg0bOVrOBl30zO4iCHDsvEYEMieBRrmMzlnjYP5ag
4QC2Y0ECp99nlSQw711hVeob1LGWanZEo+ueYwsPvZJVlownCs+qiee8Q1ZU2gYoi8520ZMKVHDs
JaIVjGb2yzzaB3+dybZjPwcP9WiKlcodD5cLyqNkj8LbFckVT2S7/rVt6rtQONzJSk+ozuL51Wgv
+c01emB45ob0gWPyfApaEjzAgA/6SmrFi1J1eKmM8vKEjnPuBtWWTa2w5c79+IjGiX/LIhTIvZdU
2D3K3rRdb2kTnqoQc/y06voNn4N6y/t4OVUNZ5sJmJZngXbDjYfU9HdrW/SRCMBVzixZDjfkG963
z7hmbNOFw+/O+CPaSZktJxFjIN2bl8Wkj0jILmAJoGz2gw+WdU9GyBbueWECeOwkXV5FKcrcCkfN
PKELsdBb1Comx8NyIxBfqqmV5Tqt3UFpPJ858OPtjWVEnwk0Peg3yPliunT5kcz0mmQovzAtW4oK
Ht9jD093nQEj3IY5lyQ5tq6y+H+iJV/tEm+RPnll3TA0uzPbvPhZs/Ha9AzYLi2Nid/iKHoGtnp+
obhd93BmUOdYNPETWv1sS2RjdrFhQa5EleLrjDaVtbtep+K3ra3PcpVMPW5Drz82cRdvJ2m8fdjT
uEAxMOb1Es91Pkmsn+SRwEr2NNB7QknuyRRGWJKpHQEg5UioBnEA9fwGWO56iwbWsPGaLNwLNYBL
okS0Bbl7KJIRpiUd8qANzDOSjTThUvjjLF7HJouPNsC81zbRBn3i9nYN9JInSYuiwauP3qA3PVD8
OEf9aSuhxjvblpP7NRjbZwrjhxzfdHaCAeJYWhh6I/8K7hLYAhYTHBw2JhXggUlUkMgGfkWmR2e7
D3WBDP8OcQtOADg8b8Y1PNmqPyc+889DPWK5Qjq4C/mC3FV0+XALbwoxIEmJEs8V/Sy6HQm5Qwaw
/oqvXShs+z0mysIHy7RJnqQgsmOuxIDbUL98Nb4RGMuXvsdu3YxVP4w7VnRJ/fu5E6eAVuAT1PRl
FQmwLUOWj0FyHieIhQJtz0qptlC4TXKtA1gYh23OM6dL7vxfFEfbOA8F6r0WCaMjqA3sD4duCkUO
6s/VfQgruY1dxbL3hGKvcYL+dTvK5m5AQXGYQIQ/ASoXFSZJYzjZZVCiDc0xWYNjrDHTDfzdSKOd
j65n4o/PsCBPL6nUPUKLlx7HzNQFCVDnzQQVX0AcjuUUNr5xbLcADB5Y0wNF3wSIthx3sxdN+h4L
pu0v35o8HLxn3BE4AgljRRWZJPcDbw9X12IGswa5HpDX3Xn16g+QO49j19+OIm5zQeYTW+/1Gm8S
b96xho0YT0zY9ohIvUmjWG3hlbsfg1UUCcnydZTXvO8N68GPlMls4xZE+kU8uLU6pinh+6TJBnQh
LPohfC1Hmp0MDjhj0u2C3eBarq5ccc/njVB37UDPisjgmAj7jOHpBWydk1/N91rj25dhBbUAj2BU
3K3T3rnpUmMVKu9bZjdLxCQcebN+O82re0zrGB1xtr7VMhi2jHyoof1YKfr6IWgHRRxhMDLyCbrR
JWFb0IDjn5FYj/3i3L5pqhZUYtwqDdK0sc+zbnixtn3qMPNSJnnuQsCfdY28lcj3hI+fte6wSY3D
ogK/+arKPDMc9CRh/g2R9QNGLMUq1vtAeeIQBEpsTIBh2jouNVaCmpeZ2D+to3saY/t1yGYUQOoB
7QK+a+Mp3aSrhOvy7M6o6c7d5JkNPLr2M/ZgC86rpkjgxn3TzB65TRq8fX8CErT1TiM2mRF6BC8i
2WSPq/Ea7BHhmvmYP8wVuB2rARB2HKMSaKPHyMKh3bIK2KhMbDKFTtLUDHvGa2zHBiJGD1J2OVzi
zOuY6qUMmwp0A92c+ejtE299g6rKK4FbnkrkeHY/1zorXFeh+7TMN8OA5V1//qlCs0ciSfIAhfza
tb9ilbnjaoDAjFO1T2e5kwN7b0d2Rn1+go897l7TDE+VT09j8juKgtfeU0fq1Rs13yE12HB4Z+Pp
4uzUtgZbwWjNo66ZvAnOelKzVxnLX3pCuMhgs6coe5sqk5zCOXXH1KDnF9QjvRFB/4BebpRjZf2J
o8Oeq2k9agN/xJRABk18wIdBIH5nAaLLSM0NHzAOjcwlXPqj7ut39D77nGUfmezRABuKBmvzY658
cfZGlNSK+T5sTwJTgAvLK1VvHIO4xdngLiBYt6+Vr66xqT2MFlqNbH0VmafzcBp2CxZbJLhWhcUs
rUjCYcR9FoRHGJ9u6/oRUJOTTy4+jFXyOf2BcH9T0c9Jd0OOtWpke7BtuJmTDt3Xbv6sw8zumh4h
YgnJH07JHkYb4wEaFVgMSXnApleLUYvtfk5V35Gj85c02kEe06KRvdaJgiH00mGi3UUciTy1Ocr0
54FkC86VlNYImcmcYZctUT90MP3WBKMpTDnpfRO45+r6qMZZB4cHAPP3vT+ESFaIw2bPkKFB6yr2
ySFgJ6O9XRRKdDEig0C5z5/Q3/8kHRn2BKrS8erOCm+we29G+RvAQ4MzyDQbMJ5L6uJ3tMbjTTD4
f3SXPcRYH/Ql4HB105kCTc2xpFUvdmP1k7kZFY/tN2RWGu1H/rr4LC3A8r2R2Rn7417hORDMNZ5Z
4nSdJ0v0QDDict3waZH/eQEYZ0nlj8hkJXbkFg+THy/cEqysE5MM8JeKT531CrhMYBoyNR0kOuLk
cIncYgsY75649U7JhF+Futft2857vB5nwTifrKfk3RzPD5DKlA2FT1ZoX5OMJTnswbPfIH3uvBgH
XoVCCDPxX7UAmn2als+W69wTERrSac8LpSFYW4BCI90lVfWDN6LkHqhMMJScT6DQb13at+VStXsx
kAo4H9ncRCxod1lgXiatkmKJ5Q1mnB3CEMYk1AFsUiGhRnfmZ99hGc7ibF0xtbC1StGLbt/R6kJv
LG5g7YbOO9o48PMmNI97J8s4bhbEHvFIZv7kRRTXR9/SCAsS1fDD4P4s9GieUt1GZSPtCrXp+mP0
s58d4z+CTP/EjHEtSRoMhS9nucEBExek7R/tGpxb77cfKgDq4YCxD7FVfbYT7/K1NlFBZBY+z0jW
S6qbow863kamGGq0hI4PyxhFm8H0e8EMSqeGOYye0RevWoyNiD92v9msomLovNfBwRiWtGg6jIsQ
sLTDctpIcUAlgRweLHzENrWpEtSSi3pFFfhQgSK14wPFimcyc0SlJdynFVEFS9xQACbP97F1L1FP
9K1XsapcUx+rqJE08Ari82MXjjAMci0aw2GjH9MErTiw+KcbTP7iksxp/JhYl9wPvX0fm3BB/pH6
AB40/XqZe1PdoLQJHwVh3hNOAvqQ1LCUz5L5vsKwAMQflW6DwCJFiZvkzVvduEuElrjWiOWVN9GH
cYBt5j+pajZyYJKh9LHnAUfg2WcS24R66Z/o0odlFLUPfWqBTgGQFm6uSm5W32b3U7ymp2CUiCQg
UeUsZB+QssqdQJJcxOsElIGPMRY2EIIdJgvL1dOn3q+jeFpGBotan7r7TkUjskPJ88yC19f0aH7X
HXgLRN84pAaneEhYQaBb2Pek4hsO4wKokIZ5v079dvVx9y5NS8pY0foNEbvGPFb/mGAlAWsog5FK
BunuJor6AFY/9Xjy+RAeyBwEJbNiKQBiOHUi0IVsg+wWBsIBOoGVhegE0rmnxg/lOQhWBj4JqJQJ
X+4Dm2ALgHsQ3FG/BaUxanFQVmDmdS29w2LCfN+MIGlz5/2hBt8XlxF9CqnsNhExGDzCb2czC/I6
zpgNAIYPo0zgVg7ArD+CLI22nUPgHECQX+mIR7BdNugvkGdQM9BYmqFxxg3UIjvUUbe3gR33vkPP
AN3FONqwNF1Pc4OL6JZIHepqwp2MNZkaJh844v+PszPtbZvJ0vZfGcx3Nrgvg5n+IIoSbcu74yxf
CMdJivtWXIr89e+lPI1BWm3Z7zTQQCNPHEski6fq3OdetlLa2VNdyOWycbR2W87OfDcTAh2V9uyF
MilrDlJa9jyPOGOuiwzuzXl+Al3QNz1jdJt6nozxOmXBjVp9cTCHodolqoRPQKLLfsq69d43Z7Pj
4IZPVmtlybUaVH7hqsx66TJ73a5JYB6y3IScP5DRCxJ/3BScNN0Px3yJghnbnqmvxTNrK/sqs5MM
GDbxN93sVj8SaWMNNFUGB0R4JCYM8VVPvs9dUlxglW9eDJ1cL2ZztA/YSa8OxoB59TrzWt3yw60d
pp2+PrvTgHsTUaHXiyv1B48sxm92YVqXaq7pTtOk/Wz7s/WdIZkLByapdjmTvBB6F3sFiKm9zdYl
vQb5FKESwryp/Z60IUuvQJBdwNQMBezBrJXaMwVLozbzkM8VUhK2ROR6vUz+nim09bmvdONu4qFc
mEM9XPWcbp4KTvIPQZf3P8RkLh7KeYJz9UofjsM2+PgGFJdsgDpjzJ22XbUxvVOAZr9sjRRxYwVu
DVXSzFM4JQXAd5kE9bbJixK7mE4DyR/GhH6OMgO9Ot/lI7SEjTE23uU6FfmNar31h7XWA+9Ij5sn
QSAvvd7RXzR1EBeLTmUssmYvRGL/ZNWPh0nY1Q7+ov+wToMMfYsFz5SpShfwaMf5Kgiduu57v94V
00qLbzTY7W6Y0NrItJpBpfvFS/kOM4lK20Vm/WG2VHo31MI4eFJo24rAgSi3h12u54zsAEP9fcd1
ws2xPPhvnfJfRtutYkMCXGfjeLQbqFZDA6A2zW+uq1qOe3Wz/ExKuKFMCxmWilq8TJo3XxAX4z15
XZlLLGbseWuaUjGvofAykAbjAw1w9YkFEAADNn73K2flGnktb3KPhwktzvZfHGat9wxF6xczc+df
TTD5mzxPANjItLsbeo9C3ynxSxFE+ZANlbf1RouxX5LMl0HKq1f2DZMcw8p3lc0xV7DdH0pbosBZ
5qvStfqL0rWhTqjC7T6vDZtPUH5PhSfkEbkpY83s5nDueuxZAzuJC6+IZljuUaKWBlRJQzfQzD5K
dz+9YS72XLTsnEFhs0r05JG0+fbTShwPMg1QjSaqZOW+2mIGWtL47WJW5SV5WBmewkO/M43CONTO
oIfmzDjIK6HxJKDdL7oWiJvWmxgzFVkfMvb1bkfLxuKk679qQ9/1m5wOhZqYrs5Puyon5G3gLHk+
kbfmZ979bHBGE7MYik3L1OSugZa3G6WZPkrZQhHINMgCAT9Ns0apPxK3d1JVRGpOfB2NIOCLFr3q
NiWaNtKKjlbda6yrmlCKl7xgCKmn5WfR1NqmphJoIaZgTrbtjLr75gm3+TxzTyLPUewO6IsxVoMC
tEzQajaZVhf7LpUvc9ELRqH9t8z31B7ttLwrulmGHMHNmDy29qa0XevZKwYZ29lCcIRtAU2plpO+
dBb6m97Y6U0yRN5UwvRwyjms1ha2mkiZhxscZrtm+WaSerhf9DnZMcXxaZ19L/JyUkVqcsVh4zMv
XoNZ7QJfY148B8O1JG6HgQmzIZFgwWzM1rDpGNz8aBP4dXPZBeEI8WeTlWhaViI69laiALp0UVwL
zyFTeLDILzEtm0WZ1c7WlcGzk/m8CezP5dfU6vvbRvmv7qD3B3MWFAVZ6+wsZvmJmj9FqQvmOTzp
mEA92ksLVNA31kUyeuXGTr3iagEjO9QmU/OhnrQQoOdXVbkVRlRDdZjnvON4m+PJOc/D4ww/k7m6
Mz87KskZcOrMN7AIR5BcANRYdSOvV7NYtoTQ0wkmvPpuiQ2fiTPVrWP3X1n+3sXaLmpLx1bFqpL6
18JPpsslnRkne3CX5CD0T3mvweQs2geOY224zGbF/Uu129mRamuSq76FoWbQ+JFpbvIL8CAess0x
djokSJjLz6F09vb6bRTzCiHItXgt+jry0qaJBr+nX2vb4AbSf74jeZ38IKbbYeKWP1K/9ffkqtBV
pnoVWzoR32zG8splG2qYtM0mEcFzfmiVbT5k5mJfqEYle0tLviTJYO5VSqytSkfzJel6/tgNy6Hw
JuciRaa9J6sovSj6pt+3zSQeCgUusJlmR7vJumkO7cmaXocqXxquzX4MlNnhNzyt8GvSrN17ycoY
v59efWuEREy3fyfKfGmZLPvGwRFeHi4OE6nOMuxLG7JPuyX8uX8pmkTxCEf6iDIIXovRqK9Kabt3
+HRCzC+0L6NYysPQMZY0bbOKugTASfOm4VJHvLcH9Vtu1lwbt6Kq63BYh/UL6dfeNq08K7TsRT5W
fdA/dXPV7+besi+w5CRViL3hazbXOxhvm6lvJqCTNCSVAzqSPj4ApAODS8vejFrf3SbKKKKMLFax
YaDN727I7BmqlHJomLcMgH4I5nWRPWXTrk07mMDVBYPw7ewv5JOtsr5sVwyQ0lmfnqZy6SJtWrKn
bIU05glzfPXBqADd1v6yW1on8paEP4qMCQRniGbjKPuZfyovyUUvYpydX1NYlNzPYdq7SVa+rPji
fZrtYthRGJJDP07pVQ39E8MJK4jcFdnDYhTDiwGv4ptmS9/lzZHJtpr055Gr2nN37YdENP1j4Ppd
umn7MYu6Zu22iZJbobQuWuoquTImrMbMwVweEUoueMjZxBYtZX3fGy1UqKKFE292fn4rAt+JsUPj
7N0b4yXEBfWwOl2zzdUybCezC64lQ6nPtMp0mKltVa+aSpHcJS19UJt7QNujORxyY1pu6aA/eVa1
7DFTdbAPFmN3EMb8qV3pa81u7cLJ8l+mzDGvevywYcEALDN4LBhFwopEbfiAh843J29e/UTkQAEZ
+CpmDcAWbjv/0s2V0U9RjQtFtR629Ko1BZ8eA7c+/bvpJda+apz8wm6DFmkbI8OEkE5hdWEmTdVj
A89/LstGixdHFLFvud6NltbftHmBA7riURe7QdYcqmyBF+WjdPRamTNZbmvmr869VbjZnUE8Yth7
WX+/yFU9ZR4mdS3TOiR3TMzTqpj3Ra59K5WfhzCxnNhpGZ0UR+/IPa6J4qr0nXTLUNTaWoLigOno
1N3AX/60aE6z7+22vKjxzQynekXIvTpfHagrV1k1WV/IfKtg70zpLlDJs1uq74RfpduiqgieTo9i
wIYl1SdW8tAUfqw7N/MK4cLN2m+aW2U3nd/XD07vslH6/RbyirFmGrrBdMWjHta7YHaxcUvtdi3b
DCTf+t5SkMl6X3/lvrsbnL3o7nVLDjfm0MgbF3XiOroiSjzYib5Ig2u9XL5LIo23RjsB9kpidX3i
1Nhtwe3KyqPFIQ3Pfw06nNg2gwebKl1tN1osXe5U1uHLB04RDQ4kUBnAxkNp9WWSTRly+sd0R088
bQvp1310KYG3pizSuw4GxNc8a9Zf5tLUT6YOEcMbRuMBYkdBIRpr8HbN22hiyj87mrRg1OfVyvFY
W7aQ7mFpamacjMRZagEdYFQ7Znk/lAouEZhtx9gv8brvgYk+FrpOG7WQsGKDESw87Qyz7MYW0INL
I4QHy/YxN/Z+QZvKiEtr71KguQsVmFm8NAnLOTXkAV9wjpQEEiRyrq7KcjYVo66EsbsQ8+MI8W4P
2Ysday6TKICV+NTpDTGD47LEbZKL0ABrP6SZLkJoEyA+Ew2Oyzxl89ukNtGAJURQBEC01nd/SADa
PEMDRixWLbidFQfxWeTBnrD58UfHjJV2fIXoZE5FJKesfu5cu4F/2IOFhKMe5FvH7cw9KgLdv0r9
gvFdSW9xXSySAAgElxlsG9e5z7yBvRKPh4Fu4pcExr8Z7TzLt8Kd/F9e7UNRG+HtJExE90m1ujc6
ShzOU1n9OFemif99ACo55Mv3AGbqZaMhJ2wL4MPJQY6T5FP+aYI4BSA1zVdD30KESILG3REaPm8M
woG4EBjA2hL01xLmKlB8Dt1AlN6Dp1dQSjTC4nMFm4+Tir5vze4L4GO6Bz3llwoo5Gs6/cBTpPoe
6Gq4oQdPPlXgWvugW5vLZi0U+1lGU9KyQPvMXWI6IjM0rKq/DMaaPCoao+c1W4lvkNPAPmRgppm6
RG82hbyc+hkxgJfD5VCmM+39ohI3dVIHL9MEqte7Mom8SvVxWnCaaaZGEV7BhONynSczRrIxcXh1
Oc8EtGjpAodSFWLNgYf97mvv2GukqIUbN8/UwcsQKnIictPY4fhAYALTTcvIYBqlzvBzMDWVhbZs
mi/A1dWDktA+mkxLrjrsjyLPYta7GiJ7HOpxPqgRMiWmomhmKnoSa5gCZmCl++AZ6WOqd8ler3Pm
cZXxFSLNmIcFm6Fv9UkMY7bZ13NiXAytB4PLFla+aYRrP1rC7w4LjDnWfl+EHe8R2I4T8Koz0UoT
FyRfI/R3xkL4My95fpPYkE9pkqvnIcBxgCxOdwG/8WUaBaM135pdIr4J/j7M/YmuOGfzbNoEG48l
Gy+Nys8jiUVw1Aai3eI9KcLSAdUQOLPhaEXNBa9/dKC2b/HPZI4osu67JDKDfiCfYwFxOzS0Zbya
jBX1ejYXF3Xgy122BuqX5yS8C8THqT3bTxs2bOUMV2fSNDQ5oUmR+Soi5DjUZZmVQDVi+Sx9pO/g
w6+rPo7RZMGsJCp7SUN827XYdrtvqdkxtoRgFEHcIRIBUsqMRoT8DXBSJB5ep37MztpuRMH4c/Sm
dJvPWbrveANv9HxFbTTqwxdGxmXUFChCV5rVC33x3cuy9XOYBEn9rSjKr5OhA3Sm1BDbQ9SRNMtX
TWtWpDG2AzdcamELn/ehQMGAhL7kVV4czylgjxBW44qR18Hu/L+0pv+nWLSnpuJ/p3lor+q/Xpt2
QZqUDn/f/2xuXqqf8vSHjp/zvz8l//77r8XP5hhV9k9/iGpQqOWeqJLl4accy+Hv/82//MdP/v/+
5T/Cz56W9uf//CcE5no4/jaRNfWf8WdHh9b/DWb6l8y03UtZlC/1j/+4kMf/k6f/8q/cNM3x/uYZ
nqXjRmATY+8cbeD/Ck7Devxvlu3pKG+AogMUHnxefUxi+5//hML7N4y0fNu3bXLVyNVGhimZHv3+
O/NvODUbBBfzKwnzNP9P2Wm/FbunkrzjR5w40fTZWCZ41JdxoZxbla7dph0KaNlOZgFS9dY3XRYa
p8RSfcmKtqDgrPOuwrUzXAA1WPbQk/S1xexMT4znoodP8cf9vPvrK/yZjfZmuNLxmx011H9ojFNm
ABMZDkVcWilUAxrZQwEWRqUI/GsTzUao94ETQaTFqXxaykdEyZ8mLTV2pi5wUlsSB6kRGV9bXYdO
n5hZhxAJWNNDwhRRR6yHD77pW0aAx2/q/vM31ZvRTYegoIVIDAin/dhvGKVx9vCK9FUv7fTKhcIZ
TZyGy42T2BkQv/xIGP1bNvvWEzxxz7FQWoDE9EWsd6azc7123mr0W5HfOcd4HwyiJQq+MJ3JZGiN
ebpyO1gb71/6Wzrw45UfNaR/PKOmtmi2ArOI11rAjW+hgN0L5h9wCKUTOnOgP2RWduQ1odL7QJp8
vK63rvdEUT0FDe4pBqnibTFWu7mC4NH4NU50if7j/at600nxeFknymrfdrVKX+cCyZZIr9a2SyNV
YEBcudkc52uSgoNCoQnoskKvreq4AnPd+WK9Kcp5Gzia2mK4ra6DQn6vOZodnaNGdiLjI69H86jD
fusmnOizNfJcaxq9PDYLiNsM4vPI9Ru5I0wtiC3q/iXE8AKae8AeSYrTk2vaeSSMLsAthVPokgBZ
Lj2CRIZU6aUOs+CmXUd1hRU8E2XJmLDoPIk34TJ8EKR47rmdyL4rOWcwypw6XhPFfh84HZHjSHPr
1nt8/7n9dub617sC5+efl+OYFqK087mJy0kvL1OPyU1a+1rsoBa8mioIfBBfmWyhKtmu9dJfjH1X
XTLGmDa6Go17v8+WKO1T57YpOnQK6VR8BgC3Y9FCVgH248CPUCoE1+v2llNqkVLNtHdSgxE7OQNR
gfixs00VVYQR76Zhra/sacTdu1X5tnW45F4a6gqdZbeRRdNy+mSbgKR/bYrRhw3dWx+kgLx9t91/
yXoBFMpdtAVxjaonbBh9oGhbe9Cs5SNjrTOVxw1OKnTXe6ToYtAel17Ooars9O1ErQ45gN60ovo8
J/1Xe0jr7WzBSvUra/ngQf/OQXvrQZ9UXOboo2f3yDWKzB1J5nJy2w1n27CfdeS3P6vJ5/zm56Xn
bn1vKexwbI0AMdGAxVDnMkeL18EYPrISPvt1Tkpwq/y2WRuHm91W1gFN4VSioKPrWDhybRrC6mtf
lFHnWBaq2GaG8FLgFSs7FU82x//3l/+bEQ/sQsdDxp/VeKodXncdGQMn6iyG1yoYf8IZ70XyqbNm
oO26AnDSYSilc0ekSh/4wCakFLz/BY53/62nclKZHR1G65RrZezPkxcaOhJ00ZQdfkU+9GUT3OH9
zzm3tk/KM4bTvFmTX8ZTrqq9XBD5Lwntpm50T+9/wls+Lcc7eVJeeyBTuLNBgV5rzLeJaTAcKbSA
J4gfTAd6H+XmYnx+/8POvUfeSWUc6zpdq24VsaqlhTjBLWDzeRobD1UHnrHcmj7OW5rd/hpHu9+6
Kq8/eJN+G5u98cxOndg9b/GXpRu0fZYhi5athri78devCzHS1y3AUORYMPRDLXX6fdKaQnGbpwqZ
jek63/WBExn6LQDQrTUzjq6XJLG2xFqMMdLZaqcxH4rRCRptqOyg/V7ofvXFztJ2H4w6OhREWhzV
urqDV5zZC8xdC7/82w4S/bB///ZaZ1/Pk/tbqXysLc+vY0Q3yw8PGYlASeMtl0f+a7CTDvd9U0i3
hMrbl+VVKXQ/3zKgZcrR2qhoQx82elS4be9eaLK4hjjI4suGxA3LyS+uVdm7EPDyRX91EBi8dFVi
jLCJrfwriMv4NdUnLMXSodk5ePX3IVsMdEaHueYM9cAjrn2BOlIcQWfvTvdHaLNNAO0p9H0PRcii
zGtSRpcbKynNMSLlJrgoF4nrA7w3DR12lXg+/OaiVVuXE/CexnM1tplljXea2TLuQzPv3QoHhPTI
O8yvsmAE/VJuxYy4lqb2ebH74hczLOwShsBrqsPCnPQrxFbvioGJ8m+moDYix1W2FeZOJRDBWr0Z
YIgw524YwMpxo7Stxc5SjRj2JpDzkwX+B424BufTklx7hSWIxj3RQLC7pbbuO38VDTpCzT70uRs8
wXNwjMiAadDyoUud/A78tTdlM/ZfnCABwAlSLm8ju2Dtowq0wjmg9YOFiyhCmk0aI7e6LPUVC9Ba
IdpFi9F5U2iARL7kuqWerKwijVVO7UXH/HrvCFMbkCo6PPlywkfjyDxjYG669pzFkim4tq3NY8hF
n03OfsXV4QtTaLSQc1scqeWGW9wiEwwIcB8c+bNxnfLXnLfBVd95LZF/razB9YImMnxnkiG6oAE5
YT0kEwPHEfKo0aNtrPyVp2wUc/kAO6yu6N5NVCtuVrlftDVDB9lLRIvQoKAebLzJqL4Q6Y44BVMK
24hsDMgI4zJREcSBSq0v+eIS2QDq9wlSev5iQGp+rZBSoIEVzVJ/6gbdfQ2cadV2nu2qYZtPphL3
bmbVHdQSDfVHkfuc580C4qZdVdWzMJtaQCk1Cz0uupFYW8vAKi/B7dK+6CZpXhSa0LDAmPs1qiqJ
kXiFK8+BSWtgbSxtQoKYtRkjYRf920heiD4yqee939SjDkDlg/g/jrZmim02mLhhGQtUnbmF507i
nrGByRpcOX0zbnNrTSLDSGbYBH1lbP2c5nTD/GH9GiwOCv8UF4Q6NBM1PGLxAujr2IuWY7vSQg/1
7XRvq3nsQjsNhnthsK5DEn5Y7OUgfjkpOv6N7cyKGbwBR65vCmZX3rh2WFoZ1U7Jrs1vYXq7j9io
jF96XWsHNP4N65ClI7aOsjgMubqV3yMIzMoNM/zge8O71pFh23uPWCPUv1AfuK8ouY1hm2Jz97PD
QjtDVzD2ZojFwPSJpFR0Ka7nBd+HSQ5p6Eir/tkIO/+UNbBIseFfrBGJiFLotJjH4WdjjPVLp4vx
Bt6O+XlR4wh+2o9PzGVaNO2JsHDibZI2ShwtMcIkJUZN+hjEtihL2nHMfilsQ6K88tFEp057KcpF
PQ1GBdVC5VX34rGcUJlVet/F2OYARs2pVW7LxrfgJI4KJF5glVvp6UU3MKACGDa6FlAbSqoullzF
zD49ExsfY/1eMHEdYiKGljUyRa4dErnCE6MoVA9JVyqq5oDQ3fCWCilFol9no7XC301h21ut1zzb
MufBj8HiH4xuLYaIWSGaDW3uWedJdmN0vL48yC52uvkISzoYGcC2AH41Sm/dIt8sKRTDksXw6ocK
p8gg+Ok0OmB8BRP8tRIlVgj0684RN1Tj946OoN75LcVz03oGsKVra+X1EjQIA0u3d+dNMbT5pq89
IOpWEI40a639VSfC7WUqcfUgqJfA9w2JP9AvEAeznuU0JchAK2pmmHVBj+sB/gKHQNm8h+9vgWcO
TN4JyNPNFk4UCOpiLhbzntoSF2WCF0mzWsn2/Y84njHfOEd4J72AGuGqdFXTxG6x9PsZwVEscqYf
7/9289wVnBz4s9VsghUGKPyBpkRgjZyR4wRjZEDZ0C4a+VhC4NiteJpsgB1suFcW6pyeo2HQZOmu
MJwEgcWIfoBBySZlF9zZa549txOG15pJTpxCiRvnjpdveITssnOxXna2D2m0R+f0/nWcO6J7x+v7
AzBR+QwJG/lbnI8QCvQV7qGTa9k2N+0JWHoxIsm0mLctkBcdx9A9FknqwGzuo0zXtyy4ONl6Jz2C
xzGOxN4ui50l1+FJ2jADQeq/EFG7oqatJKNaYso1+HJ78O9l9/6F/7a4fWt9nPQGC9PsKR3tLE7y
vPuRW/OAiIwwWSP15vYwWpULaC2O0eVTV82fBseWLwPtCnjkuEz63m0La4IuI9F6e6uqImXMaG8I
QiTG1MNr/JnOH5KH4TrTEilZiieMJQSNfVo2zOpTeOvwPqcrDAca9mDbSiggNkq59y/w3H096Ulq
u80biitGmaMiGA5yC0BRWw7RqGaJ8KEjZ3Tjmq2wN7We1D9SmTfig3fv3Mtx0q2sfVMPrkX/ENTI
R12hiG/TcBHJ27z9wCz0TGv329Htj3Xbq8zrEabknNzMUOG8t69qcnJSLfuhCFD+4CaeuZDT9EmB
47wm8FONMzT3ByHVtO0rjt+zyyHz/ed07g30TwpVXa+uVlqqjHEvSHf4Q9lhmVng3ksDv99j+wmV
ky93dR30rL0mIAN+zfe6MJOfH3yF45p/413wT4qZ12pDMIFQ8ZYNEOVwxdmbQZ3eQSXJ7jsxwF4F
0P1UGzUETcdyrvOucu4JFevCBZNEJspl9UFzdLzqt77KST1C+ZyxMIci1jg24xelF2GF1g1/rUYL
jYoRpxcs07+HSfkntQc0zCuwHWriEYYRfHjhh43VaBFTx+bh/Xt7bgWdlJkBxbWHyOgIMuaQovBh
47BTTMjZsct6/yPO7HT+yZveYrI1FYDcoIrK3FhQXrayGIwPMq/OvWgn7zLRPWABhIrGKMf60AsC
nE+q4Eqijd3MCxyc9y/iTLk6jbWsp9mvO7r7GELkGumDPkO6165Fu6yHSnMA0xZeb3d0OOJMqMze
/9TfKQRvLLfT9MNaVTDnZY0OJNG758LPuCBXy+lMtNJev2QWjhRY/eWCpncW2bTpIbVC/yiqFeUc
6VOIiLHf3CRJVvxCXtI8NzDR/I3EDkbb581UdBzojg21tlCLV2yGpysLftR+aav5rq3U9MVTGTZh
UAN11ILMKraJh9puYyUcN/d6IenNoAgFdBD+0t+jU2ghuNo9RF2FGds9urLiucZMC/eLGirXBw/k
zIt4mloXDDPTrLLIY6zIxAYxZ7tr5bAerNKHz4N3zJcOJ40PFtnbYxvXPamBLpzUFqOSLC7M9adl
Dffrakjal/ym1CZjL/0ZIr7wPooDOFdz3ZOCp7v5kjc+I6p6TA+GP473UK90PtBPNp6ZtVCLUyxm
g+IlWT3tS+DAdBzZre/eX3ZnioJ7UuQKI0HsrPIitiVIlo7QdGuMiElM3CY+sCc+9xEnpa1n5OJj
vpLGjOLGiyQzdXiMWQNnvFo/2OXPrZCT0rb6NZmYuHDFg1VZMI0g+lIjikMLR/BCddNIA2hrr//e
LTspcnUAz3AJfBEfOX2hP+vuRWAFMD2U7kXvf8SZSneaiZd6tVpXWqAY++jmzlhRfPq1VWyGoVj3
CaLED4rO72CnN4qOewL/BUPnKK3neGQkbn2Vtwv0ErdJUEDYNrZTlnY9+rK4xMHj1uDFv/NcvGM8
o2mfR1TkL81c4UKTGj9rWgwIx0az8Qf9iaCVOp42rpa0MdJhCSuv+LxmmbtbB8JjaZLrcIYOQzyn
KHZaP6ALhY82tJWDl6+OyhAHzNvFcF5zIFg6XKxEc0cLYnyDrI3u4ek5NhyAlJtW9zWPN8Ione04
x6S2GCU2YNJ0t6ubfPOGrNt59KAfLLRzr+tp3t9Qtg1MBpMuwD+ayuR1A2Fp6JGwlQ22AyVTA7S2
etxr0OKnrtS+Col5ulWV+gf93pm17pw0rHjWHHVXWDNJvMW+md5aP65mV4bmqBvhhKCg3fSNPf18
fyW+6UhNU3QaE+h1k9YMSyHicvD0a8+VDRrWeo1b2fcXsyIAa3AlPGMLhrPtwdBHrYhawJzwhszw
/mK6/wkbRkKzq6IPR6fXd/as7EhW8NFdRi3HESGcPJN4G9pwfF4XSOnvf/lzt+qktgZTIJHCjyL2
lJKRZdb60QUK7nblfB6yIrtfSwCO9z/r7Mo4lr8/2oBlEQQMtp2IzYpe3LYWucedd/nukSx1hU/u
dDm5hbxCR5Q+zkXVwM7LcaXJso+u9szhyzmpszmag0zTB6520NztkvV4CmdC/2ATPjeJcU5qbCfR
y+MFLGIBGXqzmkYWN+sMuW5lFw6U8q5aNIsR5qf5BYJJbB9s3f2gxTrewzfKlHNScnWovdAjOcbo
DnqmZkR8qxd5tp1RanxwfWdKrnNyuAR0yu110dIY92Dzi5WY6lqXySsMu6OHAvLXDz7HOLcoT0qu
v9TQiVwvRQEF+aML1HJPIFB1NffDsDUxE977TknSTCmM7Zqr7B41sBZlbsaRzyVPfYvUytlIpS3R
JDzrcnEwYJWe+1GO75l7fZouaMExH3A0TeOyr/P7BPlmaKxmycjEMZ7ff1fOfcRJCcsWXO7bacxi
4k2D/aCNU5jqvnNrj9Dz3v+I4696Y8Wchg3KudQVShY+Quby0pth+K8aXv2mUwV7G2NDXKwNRKXm
2H7wiecu6qTYaJXVra0/ZDGPbwhdZRaXLFkZQlytPjhJnSHfuPbxs/+oMZYaxGSXAQgVNlZPQLDV
UZxj3pU9Cp1FaNZ2waf2kc/tLhiyp7GpUkxghb/ueq8etwrFN2Y3JBHD8iy3du2OWJqw7vpefdQ+
nXmR7JMyNAYdkuYM99RUOaC5s1OES+5hsuwy5fGytdu//4TPfc5JPUrcTjM9Qf3uMZJjmF4tV2sT
GLsUOA0xzFJ+sOWfe64ntQcjXzhinZOB3mIJUE4YxWlJoEX9XFYf1IQzlft3mMIfj7VhGjgYK+QE
nGXQ4A+BfY1p9BK9f6POXcBJwTHcSdWselwF3czd2L7vRInJDuEvTO3/rY84jQMsumawcCGr47wW
zJRM37uR7Xrru8H8wfZ65iKsk5Ih8I3ze1Q/cU/iwW1bNFDMGuw1pgn5+PsXcWZB/W7M/3gKWgr1
OYCWHosuGZ6TREccoQrjwtUlFoVlMly8/zlnNoDTqEC+ek+cnJXH8CwfXdneiFy6G6PRyu3U4qrn
2v9gHv9F6737q9z9yRM9d9OO//2PK1pdNpZ5oY2wa+YBZo3iC5UTlkqYeX1w084RCKyT133AMW/w
2ymP8xwe36yp5FJXGXZUU23u51kiFT2ObEzgBezrjAFjGtu87I9a0dLzPzyXn3t4J9XAT/Heamva
6LTpWgzLAx+ht+EYxjdsadt2Yy55fzGZaDJgGIwvlWyMb84o2yacRtt6HRYNRWnh1Bu7oOeAGlfS
RvjCAEB5/6n/Xqlv7EjWSR1ptMyhvYeza40dwaKr/rjYI7P7nFjsvugxTgBuhXoIqddt/FBaSxAy
Rx53gcDrwS5xCYG6tdxkJY9xPjpB5VDHPo/C8PeDgxnXVCUqgnuJfXwyiygXSIzGAgnVLA/dVEkU
TCszQaJAdKaFh2kR7mc39ad9Jaxih4HKFU+w+3/MnceS5EiWZX+lP2DQAgVVbGZhBuPuRpx7bCBO
wTmgIF8/x6J6ER1SkSHdq1lULTIjwxigUH3v3XM2qtM8n1SicRxxqYnmb2vEH57I13ntXy/GrKoT
uDhcKPT/jV0iwCs3HoC/CtbMVs3Gt0aQEEQ9TOd//satn6O2/+4r/23lY1IzSuUYJdth9gC8WX0p
D3Gd6+UiYxMG40Lvw40tMwfAW6DltwKtcE/hnvreCixM7HN8ZCRF0jIGmcKTFhggIekaIOpcLBrb
9PY039TSsLU1zOWQahRMX5Pofjb8yLFWuFgrtGDTpbLdGTHngkVODfYzUkEzLCKe2me71tSJsSbz
ngTveO5rx/6MILkJv9UVuqsOBO7tQBsailTXkhZKTCM4QX2wS19p3nAX0lpVflg5Zb+Gn06XtCiX
+RRAfOgEmHiOXfQgoKbtXdNALOLNXU2k1GRYyZ10JtRj2ofjSoDbAqEoXYgd80hXUHO1OfM9gh/u
ilSqboKjkvmXQyHHH10iaH48mi38cz1+k51kkBLcvUc/Qrf1ibc2B2+66MenUs/vOica9vZEf7UV
3qkKgfDJeSLZajVRX8EjcjDZjK1r3JRkqvF96JEFptFr6cfz+eLPPsvEDVkxOPKgJwEqMiTTrK8s
zjc4vAQr7SBhVM+Oc5C3ZmGJF7urjT02ixpQHYKKjZ4XlCqE4RLYSQGBkG+rgnoLsDPy4cCTXJE8
uiJEwxZJavAqibmkVj5+lXrVqTsmJ+u7BFsOrXIJ4PU65OJ91EGbmcvZ9uAPEKEv/UI4oLWoFOca
01phMxw7T8s+i6qxX5BhoJ3QnBQapjtbyRNmNQIqAzjLZ0IutrscBzkGYP0G+dhBnUiWag6rd4Jy
3Cpzms0l04qT2onxCr/S6aZD9rBrY82ITs8lPRsg5ie68NmCC3IAiybKcA/pUz5WRoBHh9GneFNA
/019lyjuFtVcYi9bIqHEgybGMIB+mYQaK2kH2cIJu97Cbj0ND5w4CmaY+riGxjHGNogUyK3jJh2w
qZimMo1VlYSWtbQjN74dnHgWnNQG/TKQxnSBcXewmZAxPIam4A9I6EnTUq9G3dypedaBPU5hVqzK
3GN6q2614h0UklMvcR56PwbXWweSuveyGovpLOF9EZzNPHejdC7LJQZwdDdOq2b4TxnYasQe6Zqq
Vv06qRjKoD5DzlRZcq1iRcnSgKfi7RXttHJZS1D9FWwsJjNiYailSaXjAve4klu2d3S+ZKO52apv
Kn5QVm/r3Uui/lELWkzP3BXwPQ0xjssUgUC7MF09OTml3b8Efa0OtBzBVRmSfOOSbpJ3H8atljJv
Sz+U1rbXXJFFFYEyICQfypmIcZGWh/hPmpBaX1rHj30RuJ9lb6c8tJN85Cvx2jZcxR1+XWa96BSs
O6+aQ1btoIJKMcbpGlFMewntQp+Iq45kDebUC1iuZAPUpCPqACgMuAWzFBCqHrR6ZBiM6k3+yEi0
ZsHviOS7BIEyQny06pmownU+B9KIfZrldYi/hCBAgNPtgg3Dck200rzAntc1xcRjlo+pWoysIOSE
PTJ3DGwpjXRJ1jJO1meTRjxWqwRuBFIDq3KW3drSg+qByAzj3kp3b1JzSCUh+bz7VErYoB6Fiw8q
9nTaPGKgCWJZOExnyyD6aCRcDV6Ht7QHbg6OqSWgzN8nlxC3w22D+83Yk8IF98ZHZ2ywiprs0/PU
0Pv5IPp1S9Hx1bMamDRD2kEnBjGl5M60mI9a5K3NJ+DyVYdxTkO5YDjHPum6lEj9mm7Y5eYI3096
sX3hrq8ZIYzg4ixzruTJn0LykeVc9M0mpIr/btvqVuZonWCnNZCgpXcYcV585fz3XAkM8ywcUcSw
eF3zI4BOB48xqZBmJQ5W1ZDxendtRqxTAH9iOrCFbruXamzTeF3q16rnmLkIbGoeqIuo6gH6Rk1H
3wDmDFwrXAv03nMh6gXVGf0lgCORbbs8ONWx6Z5yU4mHmFTv3Zzq6Ahqo3K4FJPMY06A4k/A7FVh
3WR027jQqyE4j3pmI5PrKvHqll5fruyWUSNmqepTGxiQ/+LpkYHF69iElxQPGnndhLnKqP3MRqec
YK1NZsnMd5r/wJbDmyvjdBIEtK0GNj7YyqXgkvWnqtSGxRhLXfONLu3vmEgb7uAljz9CmK/TRoJd
NlZOajew2wky4lhSmYdNKNB02lNlqG8LvoKF8rLifYwb9TCXRX6szAzeWqiH5A2LYqhjf9QCWKcO
F85WL9vJXJQQaUglu/ArljGoOXNTEUj7gPDmvbIxaGAlMG9cMWbXgqScVNhAaCzqtFjqXuAhmHHc
YGchGSmvHV04RHxjoPhac0P1HDGWhWFMNVWxGG2jvfs/+ASdmF0DxI0iyZ+Z1+GtRVpRPf/zhugP
O7CfJd5fjgNIRZ22Z6J7k0gWK6C4H9aQtSePtWuXA0uiucWTRqW995d6xR/OH8Tw/tuWj6VzLKLr
C/I8qi4pg8DfnHOdnZvFH//8kf5UlfwZAvrlMw06yCHLtr2Nq6iKFaaJjCKPAK3Eon3vHJcGdKcA
S+UQjVF4YHzKyvH9Ly/+h3O78dv+Eqi75mhU8TZKDA+hLXTC6xFhlnQAsBLqyjcUcEEt5No2WJV3
WT3oh6Ee5KqyUKGbbaatQS++/fPb+cPP+7vMFUNylVdqcFBylVdWhHLWMMPboweOb8PgIjlYPe7X
IZuUv7ziHw5dvytbeWx2qQNwZiO1JH0yyAn5Zj6y52DB2jG1P/7vrqOfpdRffmRRDrppAHLa2J1V
rCJgPrfsLZVfGXF6+ecv7w+X6s8M6C8vMWdBlTaVKzfzPFF98ZxTNk6MuAZYw/53r/DbYbxNcmFq
NI82GMYeu8Q0kUiKgiGWSf9LYeFPP8dvR/E6LzJ6ZhYNgBg56CDb/FCOpViTCi03okcS8M+f5A8F
DPHbWTuAaNNW0ahtwjR64RC7g1HLrHEefdZxOe1Sp3P/MhXzs1z7b05wP6sOv/wsTpMBnMM3AdGC
xGZdZuHZ9Rp1otOEFKZrHdDFPdOpIMZvyaCZy7IJxQqcG0glHh5PXuZ95wNItzLu0hsFVOcpyQeT
jI8JR42TEaQPphcQqE0+esR8xUy0szKy2Dmb3Qi/2aXX6lCXZmKtcHeDlgDhmax8pdGFXNdiYnwd
WsYpxOi4Md0qvQ1c6EptPw03SqvAZINq2OVZSns4i3mqFmANiiFBYcqoOog1RiU4iXbME7bTXy60
P3Wifv7zX760GggSI3SZtiFl3+4E+8xVOWaRT4ix9a3ASqCPTgRt01TbY2nU71BnsSGTUfSXC+Sn
HPjf/Wy/LYwpZGOjCfJgo4bWM30p5uxEl9BsFg1pio0rIHD4sss8wbRh274pQ+W+Mzr9RpaV4gSB
QsAfEts+egn16b+8rT8s17+7ac0obDtLG6Jtk9UCoxPPJGY5jb+UG/6wghjXcaJfvvU+xaCI5CWE
kcPJAgbHFbc4dWsOwX8bc/j54Pw33+vPpNKvr0HANzKjOd02JvIiftRpXYUU2D3TDT+ChvncMpkH
srX1vCqLIHztEeds8GUlCxCh0z4zONgFoHjx9AH6zFsvuA3CPl5TrCCTGXrn0sqyCyauj8b24vU/
rxd/ann9HHz95W0jUgmLPqPfM4MxWiH4tME0p8P6XzHsuXPPjel8jBJDWTZZ9taLac0YsW7x3Jbe
2RTeeGREllsvsLx7K7JtKN6e+Iul/g/LpnH957+8OxmOszV7fKmBrNyL50B/wDsQo5OZybc1rrX9
56/hD8vmz/ntX14nDfUcRKzhbiBpnT3LKDep12Jbc+wARVOKTIZUwz+/1J8+0m9PglyqXjSlAcik
gd4+MRd2FXUNa0Pq5A4Je/zrq/sfoS1u44+mbMvv7ndwxa/civ97Ul9N1zdf/3H7VrX/se6Lz7cO
qsTv/83/h7ALcY0G/Jl2cfyq3rJfERc///y/GBdS/qehG6brcqVeCRfXmvC/EBdS/0/dMblZjev/
Sev6b/6LcGHq/2lZLsIF6pm2JfTrluS/ABeGAxdDgsywHdMw/6d8C97Kv78kWXb/+6XPrPIUdkPS
bN3Mbi6kFPoTDoJ813hiXtlS0y5gxrNr6ZEgOHxJQrQbA2v7JgndHiwXYx3AnOpVgI9ki50tXnmm
0X/neez4qT2l76Qr1FamLhyjEITmF7Ihm5HKPFuWw9UmGpYQM1zYy3Q9ovs6SNpjxKQiLEaOUUsL
xi5zLcPIsTkI7+esmFc8afWvdCgx/1lTwwNFT92tydHx4uk5lCU16A8zBRbSDFAp79Jc0sHxOvmi
dNi7PE2y99kek9c27emA1lpdr/GhOT5IM3nQhEiwTOkpFA2aQASL0KNTAgIZMLruznLjeIfzxL2D
8UbkkKTwc03Lfqas4qXh0sI+6Pqis+CD1HX5FaMwvtRGZJXLvo+0V5enIXX6JqiOdTzVt+Tl7FUS
5/BXJQXIUg8PLT2SY5fb47YOhumO83/2kht2+BinlIYpd9BRq6mEJGS0zPmHKrvukOcacKgsy+OX
ACnEuNItB2hmZnU3fWxUP0Z7GBawOttvWg/aMYFO/pnOnX6TtN7YLgFioCMkdYb0jl3Jrk5m+Tw6
PIGbdma+YKyu55c+Ank9uYQxfEjfzTNPOuY+DFuKjwoa+Udp5MWOHVn1mdqVicNTIwo4qyG5ujUn
vxVI0IAbNqtGtfcCQ/fG7B6qkARcSXILJUb5PGZi60wR9C+LEGUMrWw5V31yF+rFhazpTtgoOhPH
T+zBXU0EMjYMv4LsDz2fWTkmmrFiR6I7Ar1e9POswUIyvLsSAB7JCiLeWvkdmqbYgN3I4IySd9fM
flUk87sztVvh5Ruy52gGbMClKi2BKl01y9ZdW1DmrFF/bINUW0VeuCLO+zYkiQ5w5WxMjv2dFJpY
ugIhEDVmS/8E8HZlvIvvihPZk456elVLi7slI3Zh8T85op4dSVJ6WQTSNR9Ordmkh0ZKVJXvjtEs
qEkpTN+cbAcXXtEIWN/4YQveVorOBPznjsnXDSoUeOnTaK9lfics6mCFlj6myqOI/gBL9Xoavq0A
mu2yNMBVAEK7wATkFuoidAkpktHf4eoGZtXeYBPZGlHxURexXAiZI40Lnp1i3Jl2Ei3pj6J3nKjM
d1LfQVw+WbUWg5KI6b7brwwsf7oiOfUNDQkq0F+x65zTOBjQC1eVL9wu8a3JQYE4RpKcSiD9IdMO
WhdiNWbr2aaCDz2cXdh9BF+Wlm7YC9FkGu8xvpsj90KUt3msPY1eCNNbm6ZPNthug6ONK3UE05cz
HuMzSY/kyxt8tFiLwdSRz7sSIIrgSnQsumZdnD/rMKJbM6/XJVWyRVbZ1g437j2c+G+cEoQasEDZ
db9oaMItTO5Pg2HVRdwJyKOwEfZjmhuMUZs7jw4d8kQ3fXAVEp1hRnEZjV/OPMV76QaPWpcVZ7Cc
fHSOX5AmJOJwLCyssWDM1hH8RwDq6O1qUNBNeJFud5XGjPplakL3G08mTMEpQJuTj77dpObRteY3
N6j0BGxlLt9A/5DOi0qvgXwckQgNRiu/OBhB30aLH02MRXMaLDvcaES3jrqB7YIGxdwdKuazaDiL
YJ+WeoK+jUHnx1LplR+xxB68iN/XHqqPaZjNN60c4o858oovM9fNc0jodhfX9bCGWGdzdLAqvxzg
4ILE35ROAChSE09ZSX7dExWXGxXuBREzRI7e0OznFOIm0W3CRk5qOd+Q/Q4NxTyEESGjKVIHx9x3
PzK4jt1UVL6lzeMBLF24LypmbLMR86bo2iPWDyxJubIeoJT1F8MaD0XhVud4VG89DOIzFrxySUwc
LLVbBifOZvlHUAbuB7Hwa967LyxOGNyqKRMRFZxqGOBLEaPfpKJRXsapSK4PLqrCGCCB4k50XMQl
D8UHW8YO72ws1jZI4QfOesrPS0HBUc/ostZpOt5khowQm83uSzfW9/QdsRmVVM3fdNeullUCbFMl
w2YMk5ukBK2IiLRgSQ3Ra7WMNO8HT2TbPAWbN+bDRgacpETYAgCPqeoLf4pcwghB5DTvlVO4ZC5K
OIKoRXcF6u2jW2pFsuDhznnPmgdRrVjGmPmJ+8KjBdbTrkq5zpqGtmcH1j5QOyrq+rpXXuh7SW0T
T++XKrVuzLxzjn33klVN/l42FTH3lGy1XmMzHvXCXnUOjEwXWAfq7nTNT5HzMC7oytA7QUIIorSo
+OlTXHCRoZ0axpCKhW72YCs5stTSLH4EIp0Z6kOPmtIH83DS4XCkS0hBu/biYQGqRkLroPuxMIum
XFpA+/y5alahHZ1DO8Ra7YW3iJqWHa2kTdRC51XdtamWFKhe2/Usm5cm7Qi9Wt9oPF2K2qMABw1V
zwIjPJSI00gyu7exZmIR51aS68xBvQUMsTJxCGH3NA/SkYoieoqrsJ2nJTCHdku81h+0/DXFOLwu
jU/N7dQKDMDb6PI+ncLelRaB0rEf3vO0voGSh4iOciCpyuFLkTBsF0wL2ywvw8oYWP0UWOTFnAFJ
NGnzUh+Ilw5EBpkOS0+FcPGE5lvYzFpqb+sBFscSKHaz0Gx9P2eeT7B6V1TqSZ+0H6NTF0f6J/D4
2TMcJjWMMErNb9cwT3PYZ35hDntTs7ZemtwmKW7i8So8mEeyIo7+4aZXIdU0dwuX3CiNP2rag1kD
VEQ0qjtHZOYIreBYm+fRCqdNaWr1XtHQC6SHQLrOvzrwA3UoQVBfbayggNnkdAf6enyOKo03nqQX
NJvDba/s9BL2B30K8K7VxIeSqDq400OA45e+SItqqQbga6qXWPVbc7wTPTmJPviI6sCAzeswQSEp
73apT818aQF2LXA90lECmanWbVc8I3XploBengTZndnVd5Nxpql3y5guXCdH3yfYXhb8LL4dRW+x
nsujBTyn7PLQR3Z+sZ3wZorLY5u5Z9Upuiy5hZtwDraMLz//nC+UY7dDo3ArY0eobdyF7t5CHF9b
fbRTAGlHdgB7t4ieqP1a98Usv41yWmTNPezbell06Us1zqzQUfDhuTPxo/wmHWgFj5l6d+aYUdEA
QEfOxapBPeit/Icc4uSGtMMy1XX6xGK+RIF9dDNahgotA977lymX8am64lGuX5NtJNnaye361rI0
65g696gFnhBg7egar+o6zu7MfkQEEIiFVWKyVYBRSfpZzSczLAf0Y/BAg+JRxfrD4FpoZPP2hms2
ZdOVv9DLQn9cYcGdMjlzl6VrMsg4twPEbUBFztIpxMKGGLnoMjgKnpbKJUnGVzcbFq1qltA027Ww
BwPMAXfaIi+YoLBzhmOmpK5WKS7BoYBrXLGpZRD4rke7UgEBGDUJVgOQmwD/e98z8JkMlAGHjOnY
mG5pRMupjz8TaZ97U98MIVhOm1DsMKCgqCePJPG8sazad0R/dsLskHr2bUROdYFFRyzAzSuwauRY
/ZDrbZpplIchvZvQqPkxHFjxlZ34atCQ0Yypu/bUR8JdtbZd4KMGjZCN7fS7RgLZtwSmJDjieXiY
2Ivu+mnaG6FgTzVjAcroNYl1a3jjkpZCdY+KDFtEqjuPWmru6fnZN3pVHjy3Jlif3Bn8bb6wsm3m
QdEe5CHR9IeGLY9Rm++1gpdidfZJtSyilaIvMYsTsT92uEl5wzPpBpHpkzYCtNYNuQ9ZxK+M01LH
9J3BkZVJd9LFKZbGrnWmC61qwGeFE8DLMLhZDYAB7lwdIBnfW3rngSSNfmhtfpsgNlED2iraYDZs
j1XYVA8OhOAabaxXHBl0dF4D2k24aTiGqeGdC5bnMJ7nTZzhTIl6iG2G/LZt4LE8Hm+SCR9PaIRH
lK7uQuovbKYggzPO6OP2YuPj6cPKbYp7N3aPJekUltUyfVIOXM/eEtc1iZY2Wk9apKWxKxQjqYXG
nGzz2TjB4E+CnzqO5nuXZ8syCJ40ofauk2G9zB7MkRkyK6OwB7oJkVjVLoM0Y0YlNSJ/CJF9F9KQ
H0Uajz96x0NBv48JafkmYKcZ7pWh83a6TlWLyZAa596aDRDABz9K5LB2u2bjpeUjgNjt4Bifac+Y
QNGpeWfC59JqCxBc+FhQLApar157bdftJHDwZUcUw2+b7p6adsQtVku+z95YJ45zKRgxXBhxdyrb
+INIwMUV81a5dr5xDJNRH28vmiuGHUXY4Fy9c9ogovVVP6Uw/IDoPhqJeGlqNmmmUd6USfc1EkI+
Vl7LuIhRvE/8kS5gMhxIQ7NONWMDBeRFGXrhczG3d/B2x92ILgFNE2eEOMPyyAj2j9hzDArSoTrn
EjehjLikRIyNCeYvO0VAbG5VnMu6u4vp9C+hAyfLShU3ZuUwwlf1ja8V2nveR59zHb25Vgo8Zmig
aOA0WZhO8+KWVfNSDPS05Rj7nCOwyHYeH6MCIySyG90dEpaiBGl7bsk729MeamCdWzS79qK25WHw
qi/okIOfUD87mKaLjYsJCaKVItwwdc1Mw7g3B/2OXz5foWyNV3YMf7ft4Eb0nfT1Fvkml2d+23WU
PlJ0VtQzgEFH1Aec2NhlHe17dS2C58F9a41oAipYC1qXLpNOYXTOt04SPgj4tDgT4m7DfIbuS8+9
zOwEQBN8tDGDRt4pISgMHu+DYb+aMk3yVSSSqYjGWgmDooAeFtvBM845CtB+YkvtsvOarJK/qmQv
W0Kgrhhqk2KDk/ZQJ6SzmqjgyJZA6xyVWA7DELEl1RBFwwFZdInOjWq4zPvQZodvNUGUwY9s9/6s
N4IZ+4ZP6nLsxPoORgMxoeoaIveWuVDqqmHVnG+aHoccrwBKAsTDOoqsFmViDXgboX20aOrnhlV6
Nwhb+ZHjQNyugleW2qOFgCozPKyeCbUjRlH4oKBujCY6kZt4QeLNAN2QrhzmTm+iQO6RnL/Hg/zq
yziHiS8SAOAaKqB0vAic6ks3kWw2bDaZPFcZEur6C6LxZ6HMRxnx1AUAhKwPBV5vb3TB3gqT+LLL
cpD11kPeUaRGdxRfh1y1GghZHJ8tg7Zznj4mBNKtpDxTLeuXIfN/i7mIH7IpuzRG/R0E4fVKCZiC
msuSRRZ9WKhpV/PaTR2l36nrlMvQ1O5MLTnr1cyVntMqscto4fQ8eGaefZhjfMK53Lez9j5orLXz
lAAwn69RvH5oP1oxoFuwrXVoROxHbW+tz9ZtOSGFD5t1YEXfiYjXQ4ddQIzqMWzUJtXYjFaUV8jX
XVUAU/1kxsZ7JnkSqApWg36VNCa6ccqJsGyqWtd32UhGZKHjdkJOPjOv4bF/4OAEoWp+4R0vTZXf
5cD1Orw1Wo1sNYCGtTdJ5j0r01YLZmwpAnXxay/n8zSV7YpuwH0Z8iXOxkiQiU2AEdlPFXNWCS07
nGAUffq0vk+ibBUhaS+cZNzkjfPQCPe2oAGSxIrDQX6b2Y+Wa0ukAsVz3FxBTNNXa3s3rdacog4b
LQ/RtSnBexSyB1WkWa95YfmaayQrBkU2TkL0l4UeJK5iZq5aQTHfMcyw9RJT50I3V7ltRuwvw2ox
hMHeqWp83hh/fMJyyXNzXVwcgnC2/RzD+REqjdauVu3aYr5pHUIZMr5TsipgjkZPaR+tcwLea4aE
D3WtjqIXa0aWLkgjyCJF5TENhxMAOk4caI8qK0xvqAvwvRaHxspa5FuuX4Mg1jPvrDLWHZ6dqAE1
mCnkhha2Xh57TZ68GkCsOaanwIJcn0zhNiiKdWZRrOX5xPDPXTYXz8CT9LWjcKaAfaHg0g0LmnIp
Y5L6JeSMYCaM27hDMGxod0EmUaF+P7bPPfF88MgGo/+E/cIGv3LFJTHqiyH/oCC2ahMd8Eck3DPJ
kGkBGnIjwmCTGIFcMyl3UlzqO2WeaL4cNEveEN48cfDc5539GVT9IkrFw8hk7ErPtKeopITVMrwZ
FxOT0PHWwKnkNtU9RuQaX+izl7LT1mMsyw3UnWG8h/9PAZazfx/EmzkWE8ouZHwZg+Ka3h60iPlR
LWj2VE/bZYlBfmx6E5RUe+48G8pXNF1V3CfVdXtuqRtzTh+V8pgKdYenImaQEso344zlwS7kkem2
jeN0xSKYK3GZyh69O5OPtuoO3BR+rPKlEOYTRCdGYTVtaybVORmal6Ri1ybcpt8YjhcxSRogX2/q
QxpR5rOtE1r1e93IdrKXp5oYbWOk/phkXy7gnAXlSNhp1MiYNtmbxvWs3PyoEDdmvUNZ1hiY997o
xnS0p4JVAFGMgUDCrw2O0I3B1j60CfXVGcxINvqWw+ZzHuKji6pJ5BPikbZFUQdrekj3srAADpjZ
TiXiQ4+0J7Mr9GVddaWvm95XHDGX2nhc37pirVMgYO/6Fs0LkdLqmdoipm9EWAMnGeBry8gMGey1
XxHtvGYclvxMH9KbYEw6lskmPGIggf4/7J16TtaxgeOhKdlmqXlp5a25xSRj2d1exHDm8Co8OvrV
GW27zXae+VFU6qlLMTMoP8XMDDZt3ayY7Bs2Hj1GgKj9wTXcDthCemMGYlu4LynHj9XUMl48Zx/x
lXtkUTzLo+t8o9poDjulpnpkWPY1yz3hU39ZxPobo2wPuhpvpArW+XyXwbm3atvXkUaE7NQtOhPS
NX8YWfOBfWwdzfFqtBF/29qz3bg7x3DgK8EJHdXTnEa7uUg+J35bzDuLvIvuNeOicc7rLPegO9nF
0OF8Qbi56XEdBgmRFbfdJjrQsk5oycoznBJYP+XU2FHTQY9D65YoIdC+iF/BozA1PSVYldAUUJxr
SHiXc/IwN9mZ/gjbW0lTIKB01HC8W6sEXfk4hEDTKENLkgvsA8l/c8H5tWUw1Ba9dXrKNjYgc52Z
a8e0Hh1G3emjiHM6atgDrMpk8r0d1vGQzSQS+nI9UdJc1dOtEcuPsbpreityKYoOC3cqPnh6cyTs
wkRx4Bg2RhQeOxitqe2+dYPolt1gr10dlZygOOK27Eu6paHl0UZatrmMSv3YcmW1znjPAe6EZGfi
XzvOjS3LnWfUKw/v9Nq2jPDGVpmL+Uz7gb/hVsWUugH4sKV8kjSkVilDxQDMomJHOsAFh2YEq9TQ
91F+rYE2V8le4CAVp4ooaBDE3pchWZuQs2zHKL44AOeWhoKVWmr61qD6TZm4+e6odWg8OfFux8Wh
oOUyZr0f56VxKcnLbznxVwcvZotGIZodLs/LhVZ61UoZ3rLhqL1she5s6NkR9VDOtpURo6DauerR
0ZdMYrKD0bdRYDjrpO4gNRo/zJ4bZzY1P6qSg13boDv0mGFm0XH3ZQZwZ5y7mn6rbLvd5lZCPSeZ
nYcCKzwMtllW59Es7d1EheeHa4jptgmK8s1uKaKxuIVevkCZ0697J0dC7TGcBwFmlAuzTA6UiC7D
NHi639suCmMP8txDVukKqW2QV7cD06Y0BvUAYHghrHrHukPxwADVF8fv+aTXS89uz4yaRr5wcAwj
6QJMtIa/lzO2PN8KPFMLhasd21SFoauu3usqKM5jlgAfzBJ5CS2cKVo/UUrLZG2RNmdYZlMB3+Y0
bzSQMBVG+Jw9sAFCP2/XgYgNvxTFvM81VCccYEY2IJVDTia0olMx9ViTI9PaOPWkr4u5vJpuEtP7
rESi0bqhcN10iTyUZhiTNjUj/EJ9vR4N0stsMwRpvz6+ST0hj0RgpV8NPaIny66nZUBs4GuKaYEi
SkXF1/MeU4iQ5WJkemNrc47YkxJOj64bYwhNlAt1U9rzLsD5wlMOWQiKZsyEziKM+45Re6d/D506
2zluyqEZC8xSD1sgQBWHf40tZVXjZidIOdzwjQJt53lsIJSeixG+ywhdg30OhEKjwSdCuT4f17Pr
hOGyyJqRgf84P03mKG8CjWDXMqxEAzSxjvB6VNwy3uAmj7Nqc0QtvaJapAvNfe6Teli1aVVuGwML
7nVW3WR00FOHtmFvtU4CjScR6En0WHNriZsahd26UXl35bRna6OX8Y90zrVPTUwUWqKmRwzTiHAX
iLxa27xcwU7bq3mISu8tHEf+NtJXR7uK5jWdWmDYVN2M1zEX48VCmeYHBH3WHbdIigoyaDeT01UH
poSvHoj8VdbD/CCEVm5M7xqsmuzgZoYIe5TsZ87UMKZdUo45cpomXInMospgo/N1zD66G6hinYCg
pSs9pQSlMg7xSL9Kazhx1qEtJ7uiYfOOYXTeib4Lqahz9783UUKgcurHs11q3h2EKEcu9cLRbk1q
O6QU40kttMSLXzsvam6tSGanAYQHgkWvefW8oJn2aWvrCYl9wsjU2Ftyhm6sta9uih5zViO7SpIu
+XeoVUw5h1owMihKH3Arw1CM9JoSRVEknGg/IssrmLmLMgWcL0//H3XntRw3lq3pV+mYe+jAm4u5
gc1EGlqRFG8QpCjCe4+nny/V6p4qllSKnpiLc6I7KlQsKgkCG3uv9a/fDBut1XwxENXkRbtmA9HB
aPLWPBPvjgS5KAdy2oheWG9JFdRlnyTtgQAfIboVG+E2Yn5f2YLJthhJVRmifl0eNiLPH02wXK8t
pNEpjCne4322nDqzVgLZfC6hDgV6L0GymgbJuks3BZdCWWm8TRaNxtOGNLnp8wmPPMw/1MbGKSoP
Rrb4W1yklOt1SHVIsZQl8VGdcPh35nQBazdn0tnspZpwEVai7dAqCcaVI174kqObIDK+2Q/Xsl4Q
Vp6NyUXKwtRSFC5i/LI1HCXKLPQ+EkOSr5kIlKdOCemGXVmtgBxWPCx2NhcQHMR5uI8V5EjMZGft
YaS5emx1YwbcMNY5HNVxOYKyDfuh1sRjvS7R80gQKJAI+LlTV9vqmokUnTrDUsjCAcUHqaaKQCfz
Uqoj8bzoSaZL9W0eYqtQn/AsJjxeLQXMkKvxpjVaFR/cTfNzMoAf+ja5M0UxucniKfalFBalzf5p
fIEwEM/+rOoqE8HK8NVJr8RrLGNG4W7tZuNszMYXFXv7byNYsZ32M5M+TWWCAhWAfq1TLc2ZjdLa
54veRNdSUen3Gxy2zyWHko5kAcxt/cy80rqbUhXx1ySACuPEz5iPQD0hXdgVliojuLJfIENYmqLe
rkMtPKbqSlJcUWMTaQ4XlCqz0HQo+vrI7SasExNMmmMCuQ8ija+D/qp0Kr3tnGnIkyOBd1FCq6Uq
X8TEtB4xMAZmJic4gbzsxZMRuxVo2eNolcYNFA3R2BN9tTYIrybJS5dhvi+zWQsnGC/YXxNHhOHm
hvmspWb3Cok6ttUys00Vic4x4abi7Rj5fTlk0A4MmNJGm5cujBfOcMtUrgp56g9rXkQ3vTz392sS
g4YWQ3mKkhX63izn9LQYktVgR1BjdI38Gxsfzs0jr9A8N7lMQPFS1bgENdWG2vFihb3YMevl1GHR
1RHZRqVt6yK5W9uqA51GRqOeVnxOqXqrdXZJI90kr2oaug1d0XuahUU90ucNXtxWN0DbVmEXFugr
OYm5XSuIa+x+jRT2PiYoRtfOr5FAaWgky3RVw+Sz9UhvrrR6qhyh0rTCZWdeTRfLc+N+qgum9Jah
pwj+OFhe9HkjRVlRqY3qsgdvRUZJjGkvtZU9i5xHypSmqS8Xdf64kmaNkRB8ldPaTdMLAin5Bj41
c6uc0CBfZ8E8Zd9HbYpmxl6M4/MVVVJUXsnqqPc7nKtFREnLGmwNHAFZsJKz0WOgAEhcheswd+86
Ayp7ro3tWtbE/qguWMOKVKdIQxUMK7+Txf4jBh3JUPz/IxXuT/S5/0HhUOiX/o4vd/3SvXz9Vvws
HOr73/wnc06SiHJCISJb8N/ohS+M138y56Akf5IsVTMNUmg0idf+38w5yfgkscsrhB0p8N3lS/jG
D+acpH0iY53e01AtCV0ImU7/isf6oaMnWeuXuvqfE1pV4yPDWohIysqjSzpql52zvMRRuwzzQTzn
tepuiwGAITxxrp0XbQSeBG63LubdmMfis0UCqNJ8rZbI4azd/eEe/kzpz/34q98JV/SBcb1og1zP
xtqHWSOGpkDmQFIj9BuwrziYCfV43Zk2ND1PgJN8NLWMtHq1JzR3IzQxkx9ac8C8VN1CaZJeVAOJ
sCSQK2z0MqPj0ih9qSruGeYYPsNSNuQtYw+qmT5B4YN3BPARlWIIx/eLqmzhttX3W5md4TQ/rBuJ
9PLSzTs09fGu7ATN28x68CjPYyYz2zfNjPZxSU7rFl+LdX0PE+2e2PazUeYGvWKCnF/LnshQSJ1W
kL7OnfgAqVoPqkK8W7UaOSO+YKQ661fb1v+Gzf3djeEvVGuVELI/UyOlodGFoV2m0IJJj/Gu6YwS
v3OcmJAcIXI0sDF0SPVjCjEyao5rk32pkQiAWyKKW2J36qHCMMbEphhPx1j/1ml0FtMz43u7Epbr
AUczFz1l7JvVXO7nuAE1xKbAsTJ58rq1jO15m0Y3V5fC2dqVrVfV78Hvmesa003bGr+RjfzcQJpf
9bKm/kBMBuQWJ6icU7hG8zVDv8PF+EfvlBM3eceYmzNZnfBU0SLjEevoERrg/AUuSUZsFyUqUmum
ViAyTXxHcRNolvx1JKgz2Hok3kZcPCm1TH3aKNUNLvDXY8zg8u+XvXyRnPzsKV2IrX+49Jz+fGXe
2YYdYs91A9vSwlSUXctE3q5AK1WjW5PhVAxoDiTxZdLFBz0nW7skaRZZCGhJ4RQ5y1dqmVjgw5TZ
YDlHS8HTyqhv42W++/tL/c6p/dmlfuDaYp6PR4WRdOEIFCCllVvFlpfj+r9OTC9pr6Dcs3zM+r5Q
srut66m3E7SLVFxOVzdHlOkEbXbGb3wufypX4KF/kCPpVA2SpkFuITzbHtPc1kberN9JhH6uVODj
PzDQiexgfiV2XQhB7QiYeGQ2RkqDvg2udgEvCJEkzFfUAeJUtBgjq51EALh4cnkX45duZ2JyFV2o
In3f2XGRB4qWMGsu0i9ikd9Jcr+rM+Pb3z+bn9KgudjL6vrDKjLyvFtwnevChVwFNf5mlR0OHRjZ
gPgWhvGbLeXnWkV+jPznH6Ox/6VlOrYhgrb9BZjTSdhSV8Tbsmmrl7qpa8iYHWxL+50W6OdhaPzM
D64bURX31VJULWSy7U5dYQfkMJgsNSF8Ydbfc6Iy3G5dhM95jMZ1xcZF10AnhM3FlhHBdjoA+U1g
jwS/PGUtAGDfTa8WdEC7xAPW0Qzzd/47P2ejc60fzjCUcIJOgFETDvP0pUlXmfH1ZdinQhQz1U22
07YI9Nj6LMs93LttcUy1fOzkBEQ1hlHH8eKR4PRUjoIbxQCFEjWtFbnQH5080Q+o47+2qXw7X4AC
ag6RzD/B60vxNy51v9iN/pKxhhFei2e20oZbSmWcQzbtK4JdFf1e3ORHiAyg7GNQqjnZyJ27Nro/
0vuOmnDFUP20FilELv1GgOq7yePtXDMm7Y2vbLS7CCc/DCXa3xk1Kz/fOPWPGWhVxcC7JBgqzHoB
isEom8dtgKS30WacrXnTvZie0yHGY4XHAU8jlvLbWm/EKxTx+iUzlVEj3h/YqKlENgByaxFUryoq
FQZSfb9DavRZmLMHsPTPa608WxKzgDkvAtCNF5HOnUokVZx0EWu4g+vBLA14FZp6r+Ds/fev9XdB
4l+33L+EsEXtha6jSg0TjsTRq/Sg61FI5Mi3SZN2NUlseffE4zpom+LTIh2AVPyqqITfvPDf7Vp/
9vM/bPmVOXSjzMqEYVuITrGtBKGXFD2w2ZLrhpLCIrrGBfWQHEGcX3NF/doI4LTpaNQcV0oX6PRQ
okl0SrEyKbXGN1yiW+TiEj4FPZYYaimNGGN0bWYnS1si8RtumiZXd0vsGKidlaY7lMV0UAVyndQq
md0qwf/LMlvLr0b5aDZzHlgY5xaR/LLJAsFn5oQvRglZnPik3qV1/ryZxV7pobZzKDEOaMXbupNn
H0HWM74rCpSJ6FpbE4botXCequFzXhiPiZJ/mdjEYc1A1oqVXZPE3jIzkkE+8OXvH/B3ofXPbvCH
Q8wQ+9nUJ3kMxYWCto/b+36CwdVMID6QvEByEpm+scNnAD95xSZmBKcANkWXkzj3TUoRh7H0i5UA
UaXNpfuPYiBapnvdvOBVtVAI//21/txqV/1rAl1NwN6kjBOp0cm5m07GdFbguahKAdSJwkIdtZDJ
u4y7joRIgkgOKQFEQARgUTD0cREseBvj3IHYoLvKly9bXJwMwQxacJ7GbHfNYoBi6XaPYq3blKBQ
Y37XKGQ8QYmju107enn9DAy6KxVZclaju811A2iaQTejyDWSPKZLhX5k7wU4OZbT2yIbfqzDcWDS
/vf34ZfP7MNhG23sc8k8daEmWGoA+l3c5xWT60Hq0j2OD4YTmcgPanHZcI4xHVam6AqbFYyStr2k
Qhfv1AxnlhS5s9eLreEqLVIFCQmprahIQPp12X53sZej+WcL7MORLawm+AmkuDArcwTItbXG+xTL
7lNUJRG1snkFHQh18eUFhNBsoCRmABVb9VHVpRjlCPYXcImT9NpkgEguvMk0dVO7k4U9GrP0enAA
a5B3NDkppf1v6hn9V7v7h1OfrDjCzzWrDgF9B3dTR2bSSPV3eQ+zcMIwxlMSopk6JYP3psLOnMrK
hFoCVa6M22O2pbdGG0EZXXeaBGGx0aiZG2TF3jLqqkOeMXRlgpnxNc4GryigeetI2RCZZjrpP6UI
Ad5YGE5B6rDi66EuY0hEsrpDnIIBGgNHG98r2SkS/kMrIaaAnoxjx3BJGlqzWy2i6LtUjRgs1W6S
96QQFV/MLrlOZylo1AJYTE32JKSfTaHysghimm2MCXZRCt7SChTSfYTxHe/RpaoXqyXoJ/1xyC/M
PqMmuhxeoyMXBYzB2VT83yztX62WDwWM1Ob6SPPahJEwcL8amom+nxvOPazZLrBj7MQx4J1Rj98W
FY3PIDS4nCx941kE03u10hPaXEuPUq+F+abcTJkCxSBp6U4UIqjl6ahWkEUqRfrNEfWLrkT/GF5S
z02lGllThHluPibT8DwsPANNnGO3lhPE9vqjLBuPJDBdEQI0BAUqFTfVBaYxFfyyVk6v+1J6WbP0
9u9v4i+v6EM3qrDlJotRgWS0UnolEcXD9jPJw11EdEUi6KhMZAIt5QZ7hkRSyfLLqnlXtELYkQpl
BGww0Ho3MKNTHG0pMqEo/s179QvcRzc/tJvytBpDP4ikfyXbzAvfXjTefRwoha55FFHLPq+IZBD0
qyGmbd6sQbR1XRM9o5QmONzLZfxTi74wjzJ4glizcUND/M2duyyzn2xWH7NTJBhmZjPCWq3UfA/P
N5iJ0REF82Qw7NZ51c1x8zXNdEop+Y1txi+flvbnnqaElijJBROLKJXwuUNxXOIslabmAf6dG6ki
ybKW22oGYhP4BFn0ue+jQEb9CIICBXtTYIQnP/TIvwbmfg6D6R9jVHjo2txK0hIa0/RZyQrdUYYJ
ql2+XEfZQlfXg6NoefWNae6hYpdQkvpOpet3cH/WPGWAM7FK8dc6VSErdNkLZh2/yXiWL63vzx7P
Xw8+sRmFZQzHBHoGGE78HFEzv0urZIXdVANKQwu2W4pRvJ4POWhY0ffPolYfCRqAbCIp4m4ykfiB
GKTE5g7zzRDrqatIxa02Kd6mZ18Mg4YOwSXktOE3Jhy/OrHND4dgVAgayJ85hlI7fdYGy4TEtdjL
IJh205VfiOZ5nmMOCOYxTKEGKLkFQ/CGCYM2JueSMWWfkmapjobixxvrnZsgwyFKv8UVVe1vVv8F
mPvZ7f1w5umNsCXIaMZQlmD0W2J2ktolR/dSvSntSPdUx1dUZfBLN0Q4an2Uao470DCurOTy2GHv
N5MDq40ejY7ibCQsvpF/RK3+/wb6f6mm/++ojNdA2//wlNyX4eUf36ohHdbzS/ntf/+vq37o6ukf
+2HsxuYf//UPb6i7ehh/YP9/Es3/86N+gP+q+cm0ZAMM/7sAXqN/+gH+q/onU7NU9k6NGekfZfOq
9knTNMMwQflVifOJ9fED/FfVT6qsqzROioVSXQfT/QD2/x34r5uXFfV/VxofoymYM2gAFTAzVPmj
4wcujyjRhEL/3GnSWzUBExNg2zsd2rVTvVl44evZO2ae0T7HEHmTys2PkvI4iLViY8t4GpNVfZvV
FstkrIcLOBbyzRzJ7U3fF+25XM1lT2DTcEtcUxXQJ+A8l5XaVTGhjmbPOvbQSUHElt7dxpUZl2Wt
h3GLvhaicmM0WeKWVftUJlLuQ2xTXUOM31YJnjo+Z6aN8OoO9f++z8wv8J3pGgmgwxux8eaKZqDE
1t/WSuUGfszrWBfPuLmQ10EV64ized/VBvNsiTIAs/PWjopNpGLfkHuu2TMxkg9yG3+Wk/K5jhlC
Go1JoIzwAutzr47F+xjBGM1E9ZxusS8LSrdXagjxitw/rl2TMDFppKeyzV9TybzvV3XXCBZza5kf
vvT6OVKFUBwNwrEqHGOzKjkgFqldQZU5cVrmehL0cSflPAxEJBf+mHB1mWSwZy3iQxRzmeg/70ed
LAFJoGOCLpO4pN6+R3IjuoMlPohltwYrEL7D7gz3JuYfs5q9GULfoqzm9xZJqbyK5FinoJxNt9Oq
636D5roOUObEsk7eKEXJm0irEQi3j57nRoue4gzboFGcxutiKhJYuo2KeFoAiGpKGz8XBqJQAfDk
jNXQGrZub7UqA+I2bzyJwRZpR/x8YxObV12rpScmlBy2RgwDcisav6VBd3UxfSMx6sYyhFCa+aWN
JC0dgmvfkcO9M4N6T5uZJFWlutAK4EaTrODHBsyplFJpLy6rQMacsHgsk9RBqCfu4rm5NbC4tPtG
0oDZO1iiXYZEf1Nb/AH49XkXICdN02ko6B2TChI1mH8Lp2p9mMxEDfDBJUFYmrp9RpoIxFH4hFWf
Ko8Yz/TI3VhgMVybTZwfYPysjtFPiatJxk2v0mtg/KoEMYJDoZ+0M416+7USSLJqTKT6caPeJGPV
eKIh3eR19jZny0PWct3QirZTgyf153KkQRswY7XjEdRS2ap7HeDAGwuM6g2dT2nS+rrqlJs8bcHf
lpmnqCpD71qMPuwqju6jNnvFoviuGnn6dcY9yJseRf/lnldNj0uipN0IEqmJzNIyJGXJYc6ba3Ge
TthlHrHbq91tqxqHIoiHUqPJJJsY+vLA6tQWLcARJrHJgtKQfbEeBSj9R7ipe6sCIhPq6rpVDCJL
Mv0s8zTpk5onAjegOExw6eDk7eqhvhMrHt+y1c9tvz3EWOHbqyg/RDAeSA0DWRNKPLexDz2S7qD6
Kd4/QZNWLDv10rn1OW9Eavb3PawczzTE6L4Z2F+yFuhBBTgq0HekKr97J46n2CyORB6gdFmt+15u
rmt4RK5oGecWV1coLvz0JCkbp58Rtkk4jbiGTAeGculdaMZTC3fDVdA7O8g9JycTYUMOnZA6pd5G
z9/3vxrLPnCrwvDWGEpmRzVrF9H2IOhkLYpDhOkkDwllaNJApeYZE45rYR3Aq6IX6WsvqzeiwLAe
Pnp9RYC06iApXlwxxek7NRXBE2F920pbNA4VoYYGH3ddO55yAE0Tv0QbSTfLsx4KvC1M7JstNg+j
RV4kdU9CyQDVGNnyV6vFt2FFe9ahdlcWtb/NLw8SlYSviaSiCGlpuuypD/mldap68z6aOAVELgYv
hu4JY9r3pIleVD15L7W529cFCLLRTIP3/bMrBYq3uGn7aTRQxG6x141i7uZb/rpOhej2MCZc4lEn
nMFbSMVzBQF4VoIqWR+iNHuXe5wftkiUQpxPTy30NWeOeWWLSoPxlxTw2HLUgPx9jr2z1c8nJcJN
fCN3DZA9e65U1NNjKYcDrCP4TttD0xPK3EwsRDxAVkeZxzaBXqPDnassIWv9zIBU4vTouU7WmLPW
ROg88yTj1QBfRWnobmfeOzFu7hhSP7dC9hmGDKKmhLWQt4jQjZFHq0atgkiTrUjbchVKjH6W4hi1
41YNd0reGJ48ZA2kXp6lzHGwjP0TkEwezlL21kgF8OTIaHsehdWZUb6FSDnSHVjEAgpqSveSwYR7
mrGkGjb1ZlYIJNEKwdobpgULCD3+3Dc820i/B8OFZlo03GOB9ULw9Ps2Eb6k1teLlj8vXJazxnxz
pqWv8cpfxRv/iLT0QUA/P9Vti8phMnapiXBQUXmgQ9w9lUi2nTTjTgym8M2K+XIRG2QqF8+sg6dq
YVEbqnFvldbXSEjeRNNYPMy82L3TWYQXvEW30VJdY9T8EBfNU9SvwIFL1p1ILJ9srUfMZ+nCN06a
3s5rbKBFYfDxCgQNLctnSYhCBhGFMyfxmxBfbn2tswM1WMCmF5PSeemfLim4dhpzjRK3eVojaw9L
7WGpZ8wjwItR85XZjYC7lV1J8YGgQuF+xqbZg3jEJWg5jq/xO6iUPwwx6kZ2maZOxp3QFPVubXD1
VhKuzsROGgQTTl+FW0aAF4Ds0TkKvJ88WA6si55tVvFZmLlJQvYON7JFO8+zk2bOwFTnnZHG9BX2
RYiqS2PMK9yPGlv5OFqmvWmXG6KzOY8Zax+NBPP8Eu3BzG5QraYJlR1J29xd7mAyYbBOe8X6hpPQ
OaoWwXWeJPVBgjltxwObLvYYyYXRn75qCqfAIBTXTaWogOaS0yn86lZmVbYiLA85Yz/6Tn5+g0qN
8PjoPlHFmyEl5NjausYzNV6MrTWUoCs2IiGGi3yVqKirwqqW8LJTOmO/PKSVGb10k84vU/RPl/qO
kSIWPvlcYSFIuItIbQWuSFHTyGw5Mn7wvpHWuKL27LMR8bqwz8TYA/s6XoCber1Qgaf6uSQA3Kdu
DoZ5kL2pit/SvGf5sV3lObu/KBgxwjEqRzSnBHyuencSazq6te1kL1GtPhAUdshs4h9yw9I0IC4Q
Kc3eLUz0UzOyEHvSxBsxw8Y4lqVjavDW4Epi6xXqEKTb16iCkSeKMNkSGHX2RmyWwwhsgSPI7RaV
9LUr2XYKjOuoljXBrlf+pjmwnaFs7+3CSO4mAcL42rFQYU7gzX85X3Qlfqub/DmeLWQolxI7KUr9
NChpgzOvhWNABZc+wmbDBba4N1GiYDxfXZjW0j7uGuacU7C9Rh08hkxZhddY5DBTG9TMuJX3YNTq
sv++GaaQbz0E4mGZaO8DWaJeRgwnok7qoCYakCDJfWBFSu6lOOC5llZY/jSwgmVk3Af0A4wx2Fji
mecPZXOloDbut556ebnggG2qq24qL7XbdpxEWbZwG3NdCclF/3/pVH/Zhv6JlfbL7/rv2Kwa6gUm
/7WR249m9TBWL32SdrSr//pj+rOG9Z8f96+GVf+kWaJp6WiLVAQmdIz/ali1T2RAYlML+wUfuEsq
0g+fN7pS6lhExATWioYsXxJA/9WwKp/IMJYkAiYUDTgddsV/0LDSFn9oWGVyKOl6FZVDAm3BRzJA
W5u6LEhZ91mbstt8EFQqAV1AwJy90q43vMUpTeOIbGLIBgtmMPbJHN36iXDu5iUX+9Ub2mrzOcG0
8yqw5X6vwitl0fGS4KBBmfWgKtQ7HUIFf8RTaickHZUPdmnBtCg4QCoUXZoYqYfVmsFg1iUNCOOw
AoI0aIV69QZiru6T1/UCNX/dl33KT8FD3S/xQqMybBIXQjfiPiHDHAfpz0U93Ltzx7mc009Bqssx
1yE52tnq5EBNbLqSpfvGeulOYwqNnioHA/X0bGIZzjlfvEqrcmNCGU677K3c0tfUoMK9fMGKxAc1
YdfG0sA36+1LX7Bh90hPR6s4CqJJ7ciwJNAX6l2CEp8TZrUepmzEsWtN4880YajGdAIXGoqQyMzf
ZTMKVch/IZL8bZdq+WuyEkqDvPMuNqbT0lwavJSemryRxQZguGz82atxOUkT4q4CE4M8cDcxu28p
b/YwSpIrc9hQGQ71th4ibVgDfWW4IlKYfO9sYzmjcFowNy4tHlKnRtJxafQzElqaXH1hFP2Md8Ni
90X1XEy0KOp8OQxn7sLlS7VePM9rd1et8QEDz8aTK75Z06rSnlsSJJRJ+Pq9vWFYNjmVNJwSBDbE
kycGumO1sM1Evx8r2lKdo7jviueWisI3inUJ+6JDhykvcHDXQcrdelwGj8BiKscI8v6SihwzPB7Z
olZaxIRzrZvQPuXZ+wUGwC+CaxyLZwulp2vFiF6Jd7n+3n+kJDX4RdU3z01m0R1J1KqAq9JRwZB9
h1JGPa+XpUOMycmyOEws0l+OSzSOR1QtKjRtRhwx49RSvi0orV4lSWxv0m18amYNCHs03c1Cdtim
r43Eiawt9V2iD8uZnIrnPurucNotYaVXdz1Xm7WcpmJ5LfUDSu15Sfy+E3Ivk8tXY8yR+I21q6oQ
ClNVEWwMdpawqgvVVy8YByJQIJlECBO0rRaMZwTR/L5Dlb/JtUYNK91QnlTYpNS5X38nn+ScdP2a
p2cCWHqaca1wdGaYDyPjkiMDs3HBvIJzM1sLROrabliE2FXi6o75G1lyVvKurdINEhXYl2PBskur
dw1OpF0kArIGuWQR6mIVpAISl6ikawMUzl2c7FBfJ88bVBFXiKkUCniOCJANOOAJho474pxrNxLW
+Khv2uBPkYZzT7ydkM/M7qLxPMWUsqIwIgZN6oBlwJIuV6ncVxAKexryPCoYSML1qYm+c7KYw3OW
aLbEnA/QFMaxrZltPkbeNO5J+zQsbAjjqsdEDQExtHWcvA219VVJQS8iIX2PTDX4XvBKUFBKldop
nlrt2mBbVGQySnTCTtyiB05iYiHYo1n0OFzwE1sLnOPSDHEndU+1xFMBqrWrzRxnNZWBZqLJWOD0
yduUzqelzHE6K6aHIqPmkdGsOmpLPUUubuxiDFkSKzRUwRgzRjKYtYKHdU+5Gb92svhiirjYC0pL
gAuGfCGNUu5Ll7AW7C/Y+NSaafJKDWNqEzttBbRRp3gbQIGH5bRqbTiK2bjLQcyuTFPZkJdG7RNC
usIz0Z8z6q9wEavhdk4p/VY0jafv60YbaKx52WD2YIoHG2GTMR7q1h1+JhDDLvF7gklfp6YpfZM6
/pNJ9R+B5b8sLv7HliCWoSEl/tsi5O5blb/k/0LI+/9yUyrxcXhJ/3Fzscyt/4iZ//vjfhQhMgWF
zumOekhSze/Y+I8iRFY+oXeGQ6bK8PKkCwH4RxEia58uHHvDEsGzTZ16499FCP/JkMi0xsDWwt5M
0tX/pAihavlTESLIkmrgXUv2K1//A8lS22bsUxlon7I9TiNhfxauULzbBIBlNnar4eVf1bN51j2j
sfHrcozdGkp37AcYFt2k58mPvOq0Pq47XOf80suu5iANZadzGRUf8xdMz2pbsUh6s5u9GoyHzIvd
xdcdyY+c3JVd3dPDaZ970051Rv68uHLQuPltFNJmBsshcVan3bWH3oMQ500HxcXSY0cZ4Uo7Uib3
FD++GKhhG+RB5q6e4Nc7PWzu4hBfPjc/90FKvNpJcps9AfW+5pfnmLbflnzFHXa4SpxmpkykxRzz
k7Frz3JoXOlBe15Piavv0Q2ExTndYzLll7s+wDjPE3ZjaIb1TXQtnIu7PLTO9ancteGwA4Vz4KDv
8Z7whJMWQJrZmyimDbs80TNC9cdvDwri5+h6VElPeS3DYa96nDd8LEas9re917uRf4+3ryMFupt6
she96w731W92+vfLUD1pxye4baC42061633ve+J1dFzCNMC92hMcmt7dGFRu4s8+el2P9vUwulLQ
7fQv3aF30UE6sNDC/Gh4+BwF+Z6p9DV5b/yt+ba8SfwtsG6gp/R7In9uAAidPCiRv9l5MDmaUwVk
iTm0ZnYWJmEWmr7yLoXoLN/kr9bzsMOpKujdzh7vndjBZMw2nMnTQlKgfP2q3qt+ZE9eHjQ70S/d
ZMfJfhNdrcfVxd3ARwDkVDaGX1fZrXgs37YHeCkUV/Gla7TbyenOott52hlE7NTv87vmc+W1++Vd
9BE77g235EPS6+QwBfIuC7R95g2e5OV+dlJPuGIGkbJPRpfoxfTOuDb2HT8NrCdQHIpWzCnD1KX3
DlJXfGTEEcqH+VHY42rgylys6Q1fU/68ulDAb8uDsh9xHbEJyMGU7la6ZiUGkZf6hdfynoh87W08
FJ+l6/SV94fvzG6M/Rqkva2HaiD46VV+h8XfkVS0o36qD+ZtdjJ4A7pjtk/CKlQP/W/81OlgfvGq
fyAF4L4g13rdSicgNw8cf/EHt3Ejp99hd243XEPnvr8PQerjhuQV+2a/uTirequDEvxe2VPSeeVL
co1I20EC6A4+zoiO6OT2Az5SPgIaR3Zk8Ds73eFSvOcN8/OdtMO+IfuaeobHKnKY6DiSq/iGn3sm
z1thlQ8HNQ7LAItJ/jfYHJduGSy7+kY7SDsaIRd7pyAN0m809oURakxivm2v5edpNxzyIP9scubt
0mC9anYWqz8nPfJwizmbIzyobsfXhl30JfEx2z2o+9yJ3Pqz+SU+yXvpHKdHk7V00q9YkPt4L99v
t9qt4fU+LmOn0tjF+ymMj8VhOyMT9NUrLVDqa5Pvxh3eAdc6LQE4F8t7ubwP/uRg0cvX30e7cF6+
FPZXslE9qm57tTUXe5RwcBX77T3j788u7yTfGzmmkzmrXbp8ktfvtRCl924KMjZW89zuBh+TWX/a
F5gYuLM38s2pX6n2urNYj8IhfmTFuY3zotviHrjK0e3Lxb2xhx/VgIdyEg7VcfMnd/RIvvLGg3Vd
OBr/lp8RW/umZ96iHiwCi+UgB3KguYabuoB5XuFVDlrovXC1hpefW5zWV+b1sc1wlMLNIcLCTzxe
gX27qz01iHeiR0CZDfLrdmcosy71rde5+AY70gEczGHG6mOPaWNr4a8BjpEsKsye7NF+jzkRCOfx
6C9cXA9dyyX70NpnfFe7E2/bXeYY98aX2O1Yfun/4e68luTGsvX8KnMnKUJgwJtb2LTlHesGUSwD
7z2eXh9IdpPdmu4RpTiKOScYJIusykwkcu+1l/nNE96PbFRlL3ACgSzn6irPdAw3vDH2g63YCJ/t
ap4kPtT3kTs4P3Ufrr7Nk382b5X+uX/ldmRuSJKfjszJSDJZUUzx3Hj6eeUoqxy6bDYw8l1BH4/P
pHUhw7sAiV3a5by0cYr5JErOKqTu+F/Bvc04gAZP40vEnuwH2pD+4hX2W+mUzmBXduxg08GdNNw6
yA/LbjgObEMSc3/bsuCM3dl9RscmGH2OZpuc0o+8jlOx81ofCa5t2WyHJN9wyckd6lVv5NF6IPnt
3jyEBKrWNwnloZezhcXn4YB0DU/Y7XTWmOgUF7Pf8FVM0Gy8jl+Dh+6aGQweZbiz/Rcr6GVbz90O
BQ3+LTrtPrtReaLGq3YWS0LmZdL95My82e3JG0/apyyW3v32RlIShZHVnXmxa7q5u7Iq0z2POpsO
Kkl28zDw7mSWj86bYWldcNM4xJFyZ+VSovB39ZLe8fzcV9lundDTPTHofbzpPMktvIRfukNWceD5
uN2sKeEqvw8902u4pOWDj8WpXTbgFwbD0S1CnvF9dwS466rB6qLn6pDiO/q+4HMGD0zsnP2SjxNJ
UteC8EA4Uwl82L3y2S7bQndFb3QRFLIXByERrv7bPRtsNlgQ+aC/drm3HYxUR2wE6KzsRjbdvuQI
2pZy5Vk8TnIrXgQBbQ8hDe0k2Wi3ueF+eztbqtT7w3HZEQn49JClCLhB/IRgb0uPQpqbh/L7k3me
Dgu3o+OqTT578okgDOpTvO8OzbZQXT0QLrdP2nCXHbUUC5ZWqd8Gudc6twVXL/D0g106H+g/2ogU
2zFRAUjq13uh2SkXzaDi603uufiM3yLngEhGU8tcDiLUu2knH/tA38Fc41RO3NCzdsKRGHQUrqZd
t6M68rfXUsnytj0SuakXf12YEkfFxIWiNhi0uiPsGX3xaghKsfO2JVGeiE27fFvJRBeRJRYTPEKv
DfAOdMk7HDgoTuetT+tTvK88fXHjgHC1gwDZctSh1s76BvOMNhMrT+RUbr5Ye23f+jJ7Vg7iYNoJ
7OJtpdKeCuTD6Au71t+FznS09t0OWRu2Q8+PUEzbWI9yHCykITGpLiHaEXbxvn9VCcPWaYtVsC24
pYgVf32rg524JXdUYRkgc8+qAgzvLB53NGBLXZv307V6QUzjsy5c6Vy42/2uuRjVyXakvy7PZmcu
8oBEvdAhR/JbrqMM8u1+OAk/Q9OBDUmoDyY+l+lC4tFb4Fd4TL0f2AkhsUjhqkYOCvYFabQYmGft
VWf7itdLYHLEtM7i1i9CgNYq253Y4FUPE9uxIA2YCTxIS/PZoLzO/aY7Yhs+Ez4SCfJXh7RtBwTO
rX2L9wm7kkBgerjluCRzTs5N7n1urCselK+xDQ3hr5tbImJtJ8+2WxdH2sKQyEfNTnUU8k+UO3kL
7anTWCQCUVN3kO+2Q1eyZU/y+5jbSLqznXpcynhCOtVFKMrG3PQmfqsutlvdHDQuFL1Xj+jJ94H9
kpKbQXoXkmLXl0XQkKjELoJjJN3rcdXP5WVxvbzPuy1RAIfiJaQr7Y7IwVYPA4kfsy7Q3EEyknw8
Zx9n5+iQM4bxpR3/PJQ+xORDdKiCfDnhYQqM99icu3P3TvvIXnwr0O3MIQmCCnyf+5RUO67FZ7Li
qLbos8BsBE4DjEft5ExVZDNLI0uqAmTqdziu8lNkI25KSQEjzGnJira0S6A+aRw8A5zY723xTXBw
hQuwWfa2vKX2+ID85TxcIHLhpD6yzd7qWUFPojbvakYgPL3sKVQl4V4JHeui3ikBIlGk7Jkj7uuj
dhHebQrCfCHeGveNfr+g5nUiEfNiv5jtIjApJZAIwRFszyVyW0zX8vQ7SALqvj+G++qe+8tCUV35
cqAKKY/y1YTzT20n9+oehc6j8qy+mXfqVRJwe/jZ9DbicvTPybt10R71qyKIvNxHnBDyJOMisN3X
gid47a4IOCJJM7c8VFptzYsCwUMwzS/IFCP+G80zvsZcwhnc0H7td3CpbS3gP+zG6ewrctMXphOV
3S9edkpOoBMNh+lcMPmouPP5d/mL2uzK1k721jNuSEhHd0/ybSi6GuuEL6o7fpicb/t4ha3oIw1r
yRfReOMeVvutDrO+fm4WT9j56Qva+cIz6SkLUOhO4a5zTTu6U6Bu75N2vwYISzlYjn+WWA+vMO/s
8HVyJ3/2XkCWEBSwdMYH1Ta4RsMxPER2bZ3V1bk1a7fnX4u7paFYWtgIIrKpGJbzEvHqFGZmU3NR
Xoou9jK+JAX874JdbP/REVZ7FKmA0COKfSe/Fvtk33rxBcIl88fitx5SY9xFyQnR1qb8angFOEq2
zCtAqtyuwraCyNwJ17Kv+42/XQZYLjcF1vGW3+QX8C9Vv+Jw29I6kiDCWsiarncUomfDY7UT1pHv
8HAoYz8M1HwSP1MTGzhz+OBYu85L7ygctFy8s20a6HL83j4A5ub+lmxvixtevHP/kQZbPrvdrq0E
6W1KaF5k4YiuHfFRIEbp9nhglmK3HNnbRRFQbABKvKfFTglIZOcUAgik8zcjRE6fjNPFcsE5k0lv
WZ1wTB0ONYrRkmDn4sHCMWpu74ObThkalB70Bx/RVi4ERBJBfksHLZLohPPQ9Js73AF8RHCCOWi5
/NUTgu0nOX6d+VLjDSAZf2Ad3TV77heH0uR1D6uP1DJB2eTshRwemDs6yTYHabD1X/og3sKwt91l
SgCCMmnBaUzs6qMjYxR8IDxe6k2cLSQuNg/ggkmk/HgvHpKLdL/l2CbScL5sU4Go7sybkckR6ndK
bU6YrVxEW/lfUCPUf0rn3NLvbZz2U/ptCnNSLOjjnklSyTQxpC1pLHGue2/kKZ5Ow4gzpERTm5Pc
4IU18omRXhCdI2JaRgREvpijTrO3NHd1odldbfnWvMfOmQ4HzX5OBZwcyOIwhr0M77FjO7cn67Ld
M4PfTwE0xQA7FE4Lekwk1dio0zPqHvK7xUOPax+SI0+OTsQWif40anbFoTvn/nhsdyW/dZcg5CXn
/qjvt4g4+OYtFrccWyjjP86Ps31lcAgVQXePBupld05vu/ftGJDutvONybmbedpOsiuOgO7aOM72
68jmLjgPtlAF/4Ff4hbnOe1UljOovd2KQi3fHtlGW1QrnNSNnX4rKrdzBbDkUSAaYhl50D8kEl/6
Ry7ggC1u4orKK3LQ7LYjZaWwnEhReX2Hzomz+DkvkbrdlrT626E0s98mlzDBz2w5Wng9+1t2o9Fo
IGu25YfV3XKDrX2H1bffEci2G8FZGgiB7oPJ+/p2YpJPDCYJU3wiCEp7eM951X49lMo1PgvsuYpW
1khE7+1NfJdIjroR3XoaRJ2v3/LWCQOhvXrjg3C9stEUb/aUQ0Kpr3FqjzsO5mAhXsKPDVLqrMRP
yZXMYCb/QYJwS1Tdkgxxy7GpFngPIHQcrb+0ruqz+JheF/UuEUn10vPE9t6CCFJ2keMUJGE1Cqhk
d4YLrZg1OfF1S6l1BFLg36dkiijP2yA0iRH59aw78aHdAshuK20prtmzOERRAhJgvOlySxEH8p8t
xVO8RvRBzdeH3EOox9kSw5kbN+w5WoklNVFjS+lq0jI6OSR1tXLaihKD/Zh+jVzEsROo5IvoigEP
MWlrORSEmZJszPxX1fKm+/ITKvtHf/lPLIUig6SWx6ZxDt+lS9CzlU0bYsv37sWb9RahAfk8+qu7
JbImoXFLLSW/vBIuJ7rM/Wdtn9yiXnakq3a9vjLcvZw+kNbzlR1nvGceTFISFAnoH2/ZQ3iFF83t
eKyPUqAc1o+K/iaqj87qyXQ5Fz/Z6ySG/YkCmjSG0ng/khJTxPnoMF3m5Br6VXs07tcD/T2323No
etmhYokkJ4DdlJjnzxyOhH4XURkC3up5YI738pX8GeXZE6cQCa3MWRb6A03OhtYE8o9769qM3OkV
ykuzb3z12Byty3xPfCeK0z6n86ZcyhfdEZ1RkuqtwE8Da/e1YfFLQ5v/Aymjv5zr/BuCRlChQiyI
ScZfw0ZwvX+rAIvcvWTv4EaKlz+OaL4//vuIRpE+ofHKVEXVZRN9I9bq9xHN9h1dlWSRGclmCPgD
J6IYn2TkCNH1+sF5+I4T2b4FFUE1RQlTLIUn/JURjbTtlJ94DRx1mmrKSCsBR1E00fwTjVEWrbUS
ULO9joqPVL2fRVz2ss41DGJeXnowAIGMcjTnhBSaHGXY/isOzx/3sPG/XcGfuDwxeGXFarkC5Dvt
zU+pg7Jdmak7nZe91uLJxyB+eC50BGB1vDmEt19fwn+5Pv8wd/wvttDBBIk6Xj5/t9KPL0PSJtnP
6/vHw74tcMP8ZAAx0kQZy0NGfTITgG8LnO+omi6i7oEzoKjBg/99BqnILHBdMSywjrL1Fe30GxDq
636B3wDNBikZDWGvX1rgyjZr/LHCv50Rm2zYnwYTIQquU4ViHSYOE15CK6UpjAInHvMvYIeCSKbL
qW6jH7RQEmOfYJaAkO2hym4bgVIokq6naCGajzqFhxi+RHLF1CGX6auYGZ4qmgRIIe9seSrk45wz
lOcLT+nKJ3zSfcu67kdgnTGq5lIbZI1wBzX7HucrTK7yqxW5KVz3kKowsssJ8LQX471gqoCrzRtZ
i99w5IFvYwz8X3ePPs0rqPx9ZEmpO8eYuXBbL1CWOPUbmLgw28ZNi5TOU9z4kWIcU7iHMFIh06cR
ngoiu0qyFtPB5sWzelDGXdS9C219Y+VTEPZUczVawFWdHKepfxwj0tNF3zXxmwHMQChF+m6icYuj
r92nT2H8MXRFsJbm0wTowTHm5DGRLuHU1R5qry+Ig1AZVfetKr9p6YSzjSJjQLh6C7glq+rSO4w6
5XOrZeJh1pbLJWpRZoly0r6S+ZmJdYWUjAwd+kryFnl6KGrtYjWQvYQiVj8Zy8JEp0jHoC/a9nlE
VHGU58XN+rYlAU6qrrZ1TS9RMNVVZjimDGccpxkZFUxS8bUzr3BIay4GveEHpe6uyKbuoKag1pup
gVRVVe9LmNT3hSAn9zoa2TupEk/5hGR0NS4jiKXQ//8bgv4NT1FFMrap/1+fobcvSdnjDNz2SfmP
/+63L+Xr+//4Oc58f4ZvQUbQ0QY0FID4ssQpxd+/wy0FXfkkaZulrgJN0MQlF4Lwd6iDZKIOqFpA
HSRLgnutEIG+n6N8S1R1ogxGKgQoEcffX8BbbsHkR5CBR60DpTBlXQNoAU1wYy/+XD5mc9b1sygq
7rJKMjCxQkXhfqVZXYIT+Ok2XX170p9nRPIfKd/fXsvilaQtoTBU7U8HpqKtFsQVJOnSbp126KAX
bUfNncWqo1SzE03Ggt9MxBBEt2iNUqYtc47fAleCHBYt6Y9EjACBZSsltooCgAgSVG3LE75T2reV
/Zfk7C2H+fONAXwCRlZTyTCAZv3xxshmD7uLDw/WivEQwWFBYQoqkWnG58oCrFCP6EfU5r2ea5Tz
TOREoG3pHMZ20ZlwpTDoc2r81qHsml/ga90ZLeyWuhdgLTZQ7rRBcWUzJf7hAZshjuvPuNDgcGMc
OIBmrBbq3NOmEqbGhdx3dD4ihCMImM608kSA6BJfkgEbiOmxJVQqSfIWm+ENdP85CDXhzmzCgxZW
mvfrW/6yfi9v+/b9vccg+2+lQP8TO2l/SzL+NhRcvQh5IrzGyYvQdcPPMeB7rsGjv+ca1ic8EUzL
AqUkK7hs/R4FDOsTr8QOBJhp/imZVj5tkGqD+LEFh69QqN+SafkTnGKYw4ZEPg1U65eCwAaP+nm1
/6hH/5RFWzKKkHUpoLldYbMS6hbQWAHnhUVe22crwnd2lnGD1oSp2IlVIgUycD4vXBKqdhnXiD0o
itXOTDN5MUaMLlpxjh40tdIOEFif0ql7noemu6gng/FWWWDKMHKsmu0mhQ+BQosxOZHDusZPVaCz
Fqd5kGfWIY7RwI6VWWDoZ8E6rDrzUgiH6ZRbffagZZn6hHyyCvllwWFq5OLPMGNhZw4m3Dmls7uw
Dn1VFlSwltqtpL3IeYGmsgStMk5w0wwb1SmRMHalrkvPpiJW5xIN4x1y9LMjtQg/VPCmC5yjEqa5
nTC94soQ3sZpK6GzCYnqNC26/hyRVR4IDlhNoVXtQi6mN9Mt0KfzimKgVHKED7KweldStUK1Dm3V
SjDaY72U5esqh6Hfrnp0F0qS8WD0Eg4tDa6aeCe3B2zK8PeIEuW6qRbFo72z+nmeDYf4q323sZDq
4V9KKyaMEJdmfTm6UVq3emui+hH2yFfKZUdvWbWiiykq8WrDeXkfapixKVM9vHZQfkw7ZW1BgDTF
BgpROx0abuahKkQcGK1OwWqwxBG5x5vgPNZlfUb8rrzKwrbchclGWcrRk/VjPRsCpa3Ks9rr8q5O
xfRCN9vxcUjG2qmE0LjR09i6JJoLpxL+H1preX5oK41xety0IO+L/HKtq+zCmhvmWDrCB2ool1jY
SSM6bn0Y2n0ErmWq4vg81OR2fToyrUP91NVluiizBsdUNVGGFsVmhVUTpwA+xVbEaiHpHbx7yYpC
umCWuTxMo5J+iUApn7VkvDaLGsRFSxqcWIl5abSE8C5FGTTs+bgUOaEBsXTvWhEybVfj0jFiefq/
6Eb8v5Ry/4Z51PcI+LeSC7cvZfRPoiaP+T1qqmA9wZTouiKSJBG2fq/QkEmBJgLik+NQ3L7zPXWi
DFNNHbkDUQdeipYKQfi3qCl9IgVD8pB2hqToxOJfSZ2krQPyU47wW9SEMvPH3AB3U5WqPmG0Kc9P
YzIwP476JujbUAqyCAZUqi6Fh/cF6LnVjOxanGFjl2LvYP/UBrybwakjyG25oAAExzLUFYqqoEtf
PuOrgnYutMJDY9bFSxtheZzgPOIjLNbjZKzi62J2+m5W0dRbJW1mQNyplZ1mGjk/2pG5AeIlkusL
ggWs8MwCsGtNy5kYh3zaHCY+/l8y/I1Wn74sUy8ehjIVHTUTxAMGKpXTDiMlIdXvodZH1TObukU4
y5IZzuBEiG5AlbIzNVGCdmnq11YGKxIXYf0B2crBKXCScJREZG47rZWLYhTnhRTSg7UKOvXlOlOx
arI9jvUjbhD9bRWr2IfLMFATCxfpFaX9d0OxBt9qDSZB6A47pYhGjowXul1kKZC6qtyY0zUsUQmd
lpFyCNAwl6NvssWVMVIfAxlfxMwZ8KIHlJImd1G+mLYRmgOzDCPB56aNbnJVi71YKc/TOli8CUS+
dkOEr5Egt7ODtAHDt74unnFmMW5M+H+BXk3rWZOX0RX6dj6VWAn4GSbW2JAgtA22fVfq8pM5Z7GH
fCJDFXXAnA0xJtsK1dxfVJVpN7QD2c5a7FeHeQWFMs13cZMG5rwZV1UZqBO013SkiBiHRjG8vVHY
5dF8KrjfgWLMBp6uIjIwMx6CabhfjIip6aCBVzBJiqMa5m4zwkgtTexQmkK+LnRlsItkak8DbAxU
k3vNIaNhltbn1nOn9HTJ60E5RDOdLHWt8AsOxfphNKb6dhwLDA6jwTg2GTWMnStYv0hrgyLxNDOh
nJP2YcAvKzDWCVCyoBc7lDbzx1/POv9rBkhqvr+uNU8vmAK/5P8kRvKwbzHSFD/JtKKwUlC+JYI/
Z5aw6EwdlRmKxa/R7vcYKX4yqcBoX9Hy3WwSCLm/xUjxE8I0Olr1W84gK6L2azFyK+p+FJi/d7Gk
P80lEdRSNmcTIZCRPHCUDpuC2cwOmM/u8VnHxmeOP2MWG6iL9Hmmz2sPxXRq5nqvjfRBwqxoHNzf
P0tQtbti/qxX0dPCUHZAlkN+jpcOIN1wLbcGrn5S8REW650gL08ont31Em7qI46fq9iVtopGuhN1
CShZJb6owmg/CzlOK2nsW711gQcleZSRBXmNKEZslBlMlM6fhOVFRco5LisyrFZHQgIvVGkgUc0/
rBSxjyo5hePynPfSrlbj1V6lO7nTERuUQoASprjT2WRkKTdlO95ECDHEnf469+rnRUzeBysmf4Zt
ncjyYzquuwFBGDxZv6AQh0zGkoZ2OBsB+jGXqYlTFDDvqo5vZ0KxjW2U3Y3Y8MiIpVXUJlUu3UVw
cV0cmN47ZbrJqxBUc+WVcc8M0rqW53JwzTUTnaqozosFvCSJe0QMSsZfcqzDjh4vRBjjBHigIEkS
vdWmCF9GXF3YUEFTJwpSm+T5K7Vq2DCEzHtb4TnsVrrRCBqOlk+ohen9tblWYOL0Cxyzpb2eKYEg
GvF9Zq2OlVif21CbvFAGu2e0F2Uimt5cZ5a7CtDwl2UBKq/3u2jJ6JOJ/Z2x9hNsb3lkxh5hqdMY
K/SFIZlPMdY5u6bLAnEsNjPPYcQovtXeZhMp1FR5RWbW3BF/BS+aFYwwwxCYzsjovRavLChtDpJZ
mK3mETCApUGbESfyA+6szU7NsBG1kaH8iLPKG9PF+qas9kuDp/9ykYzE6K+DWPCyvvyDdkFS/zGO
8aBvIUzZuEA6ewJWMlS1r3XutzSP79B6sSTDJANEJmtz6/iR5pEPkskRrH4z3fgthEmfZBlFvy3J
IwnUwEr8QodM+WOWZ+BeKUFEViWdUpuAug0Dfm6RlV2vG2GN8niHjJQ/DgKWGeNWfVWpG3IcHwRE
H3OsxAA/ygDBkTM6IMnV7tpqGGdXihslcjpA0udulLOj1ljC4iP/NtLtVVY8yuc5veyUpfJxdIuA
x8+hULk1fmEb0VQQLjuxy/YI3CEUt5SJlgZlB9ctrHUJdIU8RBBKSpLGHBOL6lsb7D9gtf5tT+jf
sD6Rt7nKXy/ax/eu/4f9Uv5hgvT1Md/XLApuW1vXoKkjQ6bfRBx/X7Mm0VGjyWNqhipTZPy+Zuna
aFsfmEWlSKayDWt/rFnUVCSRNf7bMf4La1Y3/zSclDdhuU0+jl4rwygazH9ctHo2KnWcmKMjWdlh
DNWHXtGHqzqZVRc9rmgHCX5CM518Wavy9Wiu8xVmnyDM8FdyZvTpwH6N0YCFvX4axFYNEDViyWco
YVa6Ou/mBO0oLERkWKkqFvK9uBxHcYBqRGUEIbsJkYiYIWx1DVyzjFg6lFBiEXkxcN5Sju2SA5WX
mwrwetwLF9gqPQjonyDDkQh+PyJKFy6VdCn3UvmYYWd5VQ0K8LhVb6+GKRHZYVOBHWafIUlWLqPi
WGMbP0pF3D0btRuPFwumU23QmcM5nEkcdOSRrfG9UXhAPBg3EX5oeDytb4o8oIlXcCgq0wLwsn2W
kyd5SG71GKIC5HtaR4G2dHu0fLOXUJLPGsYoWlW+hHrzXK7Nl7YtD5U8eLlhHSdcVipjxjm0vjIi
/UqKyquiBCbIVt9NoXQ3o5Mu6HWgh95kXJVmervRpUuDZpNcGhcIgXgRbi3NInkIrB2zfL6azKc0
QUE6CZ22BY0yWyc8yU7j1LioZTELqoTnptcHG//1676LNvI1/vRaik5uc6P1xaNurqc4M47LGH7O
qvVx6sBbSH2AjzUyCziJDWBI6vKaiZZv4LpFszkykP/63BWEI4VFIoSX41iBLhbowoiflfwUNe/z
suKhDq+xqW7kKq3suoiORmX5c9FDW4rkI+U5V5KY55gkraHNaWM+pgtgZduWA9y8lBte0QTgZCzp
jhbPfoWrr43IDqWX+NiKpnSJ16/XtOFLkZVvpQGHo78W5PQSAUNvWY/ZhD6OtNPkq6Hs8IOAUv15
LPc4oz/E0qrZvQJQfRFuC1F+qSt5lymXiJgAglHbwLLyoBPETW2mfxJywW+F1Ueg6l4L78g3YLrf
tBIt0GEOBjkNBABhiGQnQrTfVMFb/LetSb5Qeu2iRy1KLoEkVg9r9xiWw15lxLcaoVsX2k6tM6+K
9PMyrgejUJ9xrruKwww8c365CJJsqxWv1Oit2/QIMin5Xsieu1E6hPW403BzN8TFmRdWp7SJsppB
I8tnSzURlp6lQ1HHz5r8wgo6IvPmS6P4GavI1LyRYj4nELhh2ODpM30kQn4tZtNtOSruZMZBlDW2
OCt7o3wqBViFpa4dVVPwzLo/KZN1SI36PhngafW1MxvnDg67mQ0+OR8J16OEQo460Ts9DxpWbHhg
ML8JrGU+DXHGSOLBFNKDiPulklEXLpjslLgiJr3XddGzlWOsq5Xh9ZJPt8a2+bC3u5PGXTPcqM17
saiukvptIbmllvpzTymMusxk7tE+8k2MzrBq9fXaOlc6Kg8ZR20JMX22qyRGp620kX70+hwjOaW4
1IT2KTeQBMTswSiZ2Nb1ScgASkrkxmOtHQX9eowaboMcVBaktynyJrDWRest5bjrtM7T4meM4q66
Hmp/1OXBtEk0kjSDcnk0RfWVgThY2mTyVrQwMHv05uas0Y3hPUcBHoOQXusdrD7k/NVReOh6FaNg
fIeilBYs7oP3pEZXgEmcXBjQyuuSEhtcknddyv1Z+rKYSzDrQDMtw1/boGH5tnRojWx8kFF+JyqE
H3FIii2uodNX2dFKs/2g4ARbR+GxLsu3WlREAnpYOOag7UBEHNoV9lM83eq5Obm5KY2eKKFsldW5
9WgiFUjkr5+tMG5P1EH1ue1zoJSGeES09FIRVrTYNoHPSUiPizCal0PIbkVTJg7UJH2LSchDCQ6n
NSGs0Q3pMSziaxpiGlp1EovD2BU8FHEGA3SxJH/OyvW21/KXoRovus3dqYmZrfd9KWKmLY2nvkYA
TV/U4kLl5LnRig4g/KJIF7L4FKae1uGnqxhAzehkRcl9vCkO14zmWbuNhCyE4XfWebKSlzxvqU/q
Yt0UeIHEd7vQWK57rPwwma/uhWL1shyOWVb0xzIQMlO7TMtsjzwDCmcRDggdNYwrh1BdctHa4Rnv
W1UD/SMCSzDVQA+XWzlE61RHMkasjnJqPjXxeF+p6AbGrXHfJg1mL3xYmZEt7tAMp6K8Sgotx0cm
VB0amqNDwXsY5eptGsfXdVDu4nY84hXYgAzIdqhSXqpCF9sMlJ5q7Cpf6ha4RSwkdp+wO5DkgDeC
W3kX0ayucnl14gHniNzCELcv2SDT0D62g4KfboGX0iTBEBPTRxGLrb2gpNHelOZzur4Ycvw0LfyU
jKNTGhQFaIsiW90yFd7ETPaKEXFNAWp02UxuFimLv9AxsyUtvyhryCkWtRjTUWcc1ydxUD4ERLgo
k2m09WmWcCBGoa3PLcZOGDjSyj3hK3knreFzNoXXVh3j0mE9Ter0MlnyFYoAvqL2b/G8b+SbqJoA
mVrCqedQupsaldGrKAquoo3iYYrRp5IrMUFaXC/tuNaLk5AKEi1S5EuEeYIkaeW3Ci01jvwGFEbe
4XWxNoHaaWAUtzuW01B0ZCsPfarr4dzHJnt66R/KRlVQzcjDU5HGiKirRnRKUNJNdM7v0YzqJy3M
OeDVZnxXBYzozJLVMA+tjh+zZtKNTXpEdeK3Up9C0qn1pBta6GChjY+vVIz7MtSyE62CDEnqRQwS
VYKY1A7AZDvQLqieoA3a7uSixTtE4i6bBtnSalFLmLOjWmoXTDpUJ0VQHBENmPlzk6gn3F0YO1vh
lWJMiL1E4oH0QiNOmXdCb10ib7PHeNVRxGnXdr1dzT06t6p4EWVfrMqi3UD/z5O1BQvN5rZZoEJM
QkUjOBOuMSSNPKUu7sQMR0pQPmZMr3dsxhiIbXnbzPEJc3iJwNbnSIG19UHXBvPIVKldnV5QjIva
7OZzj+bIldlu0RN/AgUpMgu+g7SU10VC38FSDhhgAhtdzP0U10+9IEQ+Qk2dmAo3K2PVe8uQlxVl
BYZPnGkThAg1QoIh5xOfmh7OUpGDqm6Ux7I2DG/shI//WVSWIgmjAlVZMW6Fsd8vIqwcU+g1jB+G
fSOAK9+UgeYa3/dW/pJ0hSuP8ttAoqnS9JCTMviPanP+Zyu3QNn9Xbl1Uf2jeCn/W/eP/KV8+7lN
8PVxv5dcgPGAolLYyLLJ+Oenkot2pQJij94BMNht5POjTWDRAWXqLilbD3TrIPwouUwJAIyJJoBu
MmYyfqVNgFPIHzqdKHAyqmIkhbAaBZ5oftUU+YmJkY/Id8oavatFGvZpcmpa5SKqqy9VzYg8lnO/
DEkeFf1+CM1DreQHYx3O6IrkanaUlFq3V1H8bNQS/DAdPxZlfo9Q2cdi8aSSAHL8V2aI6/FL18vP
QijBrU1wlBwZKTjp2L+MCdQAEd2vMseEvDthZYsCpGkg2te8UKbJyD/cWnQasqCtsRuzl9oPTU+v
nOpg1W7bBZrJzOnqsqeAM4yzHDGcPc2xPQSN6hUKWqx4Djk07ya4O9CpUxvZKW9Jvbzci5t6kifC
RxiurAzYq5tUSIIfE/SeK0fDJZjpEUaZTSBnF63lW+o+v81vUzd1cxz0Ppp7BUr7WYPgFzn8qWQa
kNpT7ue+9ihgP0gG+0wWVN+26Ntm9p2wIfWchsZK8h5LNyhCmfZdk19UwoOcUW3h/LWR3WwBZ3qI
wHJ9ZsIitmawQmgQQMhEsKeSyY6L1d3n86m1mp0+XFdCgB5Xw7RjoqFCV6ejqpEgiJUoo82xMzwt
r8Kz8Ly8il//Fr/+vf0Zv/Qf3/6MX+TX/kN+/e3X+JG+aIEWqK/jh/oK3Q/KpyAjfbJcjJ0fbvTG
JjvJRmqrFgQAZmPKoNhowG6Tp4u088UJikj1mQx9Rc4DWa0nmHXwPEgVszvEIG9mcZ/1XiwHcK2q
fbx6c+FOUWDBaQgvMX6VoINCfYGuVV0CIJrXS0Is2Eaey5AC/kTbpKguzXZnYEK1LtC6cLtBJ1Xz
YwE/LPczXDpO+zanN+0wmeTR/J3d0qdF1sSyrefRUS/tFtkH03yp/hd759Ect7H2+69yy/s+BaAR
F+/iTh7OkBwGUWGDoiwJOTbyp78/UPY55FAmr5Zv1ZFdLpclejCN7qef8A/mOh8XzpdtVu/i8k/D
vaaGAcy1xk6eNhoIbXvYyHQ1nvieIbwsiF/Nyrwv+oV5P57Crz5JlTpl0cHJLwYDjhDt23IXtggj
K2669DYQfwbqOrOPUCDbTbDlx4vwYRhuB/nFyi9OtraJxSe2KgppKy7pJbrOK6PvllrME9Jpm3XE
gFotMgcqM3o7cE6gs5uHmnJVDidkX/Gb0iau11UlsKlgQGZtnEVTXQ6hthTcgLSkt5aPAvFleWTg
NmzMiwLP2psv1lQvPEjw4RKGVAOUZR0UnG8gNfdKnBSo3WyaJaRXsXaKken9Ed5HV5erzcpNL9wf
m2pYYVDWP16KBVas5KreEkHoCT3D8KaEQmQu1ZW2DhFShowqj6ispffiugvX/B+NcW0he4CugkEP
279IjWPCbCT66IYMHEemc0ekJ5pHRNPXTFOXsMm2hlWCNYMgZWDMNpvlPNUe2sqZ6JuHh7SJ8QH9
GrjtalAXNbV+A4SjXZTJ0SMH8QWUsYlJyhoR8UfM23EANB4oBarbrPqRuOYiGJdZOqwdRGtuJ6Dw
YQktZEIUnQCDzTXWftou/xaRKYcQ0Sj08gj+VYPgD1tq2bjfrjdByqPxRsHE7vUVYsmZxgz3S4J6
Yuh893rxsYk3qbVLy/0oD5m3dtAGcYP7UP84y4EDY8k1dCIfciTz03XZHUhkHo2YXD5UC0csjemi
h0nLgJuBRGv3i3zTpidtvI9h4JebLji2l87HnnioL4qb7MZDYwwNfXMhnv4lv27hKj/9Z/7bz9/R
CK/mglg1zQGtLf76+0mrpbiMcJ3q9wRG2L0fxx7G4yIZcOKh3EX4nBTkVJlXpIX6+JVtLyOS1q8K
u5JcXVljyk76KLR1gMZqy5mCDjar+ZNKofn/Vc8pE8Wtw4wjCPYB0BYAkpShWCjMlp0MfMgA3fHC
NzZhua+tD9na79eI4yejs4inFjKcb39SGnE1XNjlLaua68u8ZWNAvgpYm6+wavlkRPRmoDb1JGJE
tQdEa5G2UMl9r/yU9vYmhTyddA4qWaiWPNpHDBr6ZZXMcnKXYXFlBw8F1yPyEl6+gzOBKNSEztJV
SYvJREV7ORif8tpcNVO2DDqB7O2wjlzOjsZFYgDJToxT4+ASpMULUT3WOhThC4tDGzUfTWtYl6YH
YBwmu0MbsPDRACl/BMgLljEh1swWKBkuEPlbJcYHX0++crF/jlMTEQvmb6YbLdG8XKFefsoaQPRg
BjQTaMJ0oxWYrwcd5mmIfrT6sjX1PfaZa7S2D6kNsxnjeClS1J/p4/c/EMd3Fe3LfssMAw62Fm5i
7yRkm82uUNFiCggUY3SD0jtCWoh5D3hsLGtPmAtddQfDu86GO506RXehXhnID+XViuxjFi8OELbs
po1ItmDmv1A2XiUxkplWeo3bxkOW2t+MnNQfM6f88fez1P9t+SeMEUB03ptJ6P/92v6fy1axGj99
Yfbf/ueP//zczyTUsv6lMazymEhh+PK87z//jgZYmyTTwdzrydD9ryTUsLCIAcQJ0Nucs9OZafJX
Ejr/Fv8bk3EVgGg0MH8PksTc/tm0nYEERi+MFbjSaPnzYUwlns+qBCQASrNQ0khE8Q3PJvIzaLS+
nAi6hk4jK07WvRXeeYiQisnud53G1SgtGlMW3Slr0sfdENh7DP8aBl5usfz9vfP/N/7837bDZkjv
P8+TNo918f0vaWb1fIPNP/ZzawkbJAcjTo8hKMA2qEl/1zfC+ZdtwzqCigclYH6x/65voBfAHzCo
X1xciZ7YAH9vLVvnt+A1Uf/oP+Fzv1PfzGOrZ1uLza6bDJUovSAFusbTkPb51oqLnJDVkotETqRu
VOzp9LjBrrpNtO6Q2997GICtjXYCKl8KtGfdGD483ZSLKE7yjY6RuVva4V2g4fwKyotmgtMcNdEk
N4PunJ4t7uk112DmR7x6WtZlhkgzU6P9/PIg9G7px4WA9j74unrw85Syqixq976UBTd8YZbIdsXe
3kAFHt0Gs61uw66m/G+cWN83UaTU2tNltqHN4+6kRdaRhmnDpeG1DF8tFHa9RTyK78kQN1dalTVX
ceWgwDKauJgYmH/ehLZBcllM1l3p+iANTE/IaRH7mVUtheF/UwG16YJpznfwrcNtWFkYVxu2SE66
4SNUkzqlscxrH93gBLT/4u0V0il8z1aId2pQrxIm0O222YfP32fTp5NpZZWxDAoH015PMSEquiPg
ZiDPYa/Bli/RuF0ULg2zKDDwy1R12N+WpQOQMMijejnxB9apNoZIOIBpu4mqnKxA4NiOYaes3nni
eTp6/sRw8XhYS+KSw7t9+cRU/8pV8EuwLQjEXcM8ca8VFsVW6qIyUkdWeIG7hv8hsgKrWbjSR8qg
DX6YfgHArQpHvV7GaX3pxLOjrh1UQOR6qY0PWiWbBz8ry2jZ+nCqSJ1VeNuVargZurYdlvU06oth
7MYSK3EPq59eDvGXKU7sGqOXlEa1AYRhYTW9Xi/YMOG3dmICS1luYtqgQeJYtmMz0o0ehvJm6ptm
7eMtUy0dgC/oOznhvZP3/qdW6vGys8Pstomc8rHV+BqxNcUGGs5lu8sHTCdhkLnic2jQBRx1V31T
KTkeAO2Qhy8whFp1k+1dShwpTgh7l9dFhpUtqY4e3by9geZA9ep1uB5dF/6aD9q8wZ71O0QFi83X
KMT7WfG3dnzY/U7MksjUxQllCGqbu8YATi1y210jU43LQ9uat3GPTdhSCGRPSDQ7s+5OEaRHoKZA
3O6rLhio2F1ZXQeu4eGbI5vQwncjiC+9saRwriZoceue9uclRhK7Msxr9PPwA9YXmuljYamAxvZM
DUZfJSHYpFldtBKMJKsRLeEwTOhC5aJ9SLtiajYMp3HypVt+mWNrES4CO4nvGhDJiJ/4EAakFvsJ
kKugQJIxGEdSWOBhR6dCtK40Z2FYJtV41UpYUyA1lglj2IMIMnXptAXeOgbdh6tJDJh2dX14UfQ9
7j3RwHhqNaVmdQwz/sCSgYE8RYZ9LZSLildLyr2rkhtAYhpGgeTGWjkGm7z0nY/2mFnIORRc47U7
1OnKicRBK4J2rvTL63hw4s82HkNHM5PprTF5tIbfefe/ePVYBNDpAumAHv9ZdKVDnthgb7EHTdlc
0VhrR7jQ9lVle9p26qW9cq1UfS2m8D3ben3OYP6DJ5yvITju3JGo/xoe0Is5A3q267Jgcv2spzLD
y6lYW4IWd0yHj8rdOCi3S/dm01Zby2KkqMFMTT2BimPUhpcCl7K1V7JVeqXl78iIGr84DDNmEj6O
wzeHtfPysfTBLAY3RfjU6yOJRwEg5LhU9cKPnHYxxf3EfF0CPWbuDY4QUVBHBOmHoKCjVoRKMqjs
tG1b0+gwAqldiMhB/wJqxxGPrwGkWi7/JD2olpXCKOrtl+mQBJ8vKfBREgtyBdwf5NlBHlszq5PQ
Q55ImPHRzuNxALJtjJA8Ev0OXgxD6TiuvU9amolmGSc4e5fljzCLfdoKVtiVC6dv6V8xETP4Z5Yx
oUowutrYQxlQfhnR1ahV1UWWYde76ntumIWf9yjr6Hq7HqNJXcncrnBiHcu1xTp+TC1nniD1+rov
dJ/jUmrloajH8ZuhdUzwwmHqcSQX17HfX4MJEf0Synh0bzQ2dZGWePV1xrn+3Os6Db8oLofLdkpn
j+N2OEDG8W+tNB2uMjCIx0QbFybBClBooDMMHmnPiN5zD55pmvGSDCHaKMTad3VCpDKlGj8ZOEzd
pX6sf8oiOADAOMOuo207yVukzoulU1vDPp1G+6g1EcJfGX6jY+qt9FHZK//p3ujGEAGpt9/kr+50
6A2EYw2GOtnPGZ2rjc080fm1lH3k3xutblK+A/6s87RbKxiNVNYKf0Ku0UOFP/lG10JtkQTMvqK2
LTZppj3icBBvwiqkfYHM/KpOLXRVyrFZvf2s8mW7/OkgI8bAdc1ohtb50658dpBV0I0SI2qujy5L
PlaVdA9CAMIJTBRPYpsOAmi8rWbDpcaLliF3VX2usKO58Nw+3hpT5LHfaIPihjt7eukGzp5ddZh0
lz5JgHIPjn4fqnECv+B4gnaZXt+WYSzWtEWtz0lXxFdNZofbzGmzXS0q8d7LeBWp0BDgYjQADpIz
zyjEF5FKRJHvZlXPF9RpViDR5C6LYuo/GkPjHesM7zq9gExP0xy/C3w0kFmyOx4eLyiGfPY3jWvt
vbOuv4pTPBT8Fy5SqRmQZ85wYaWb+blmZ2hz5WZ8Mp28W4uxbumn0QV19XQX1bm3aNxPuGDMPYqL
oe29n6DCf+TWzp/xIoSj764B3cThjrGutM/iTRTF4JIwIsAAZebVmfau8zp9kxnB9E5Ylr/4urOK
/Vz5U1JRuLx8B4MaY5Fqqb5UAQPGLnO8B74Y+bfjsIdaX3yJJjLuZZNb5Qn0pvqCW1TwQJUf1Csf
GyTMoCxxMKQZMRTxUv1rUqDvOzUgAarUhJw2jVBdpiydtnEhGTcXnUwYlhMzLw0IQItaKrPEB9Er
8agqYJOnTpMudC2qLhxsR921KeN3PJDncdf5Art0GwwUUsD2/wQHPjtaFHGdFuWVtuzJelb5MNLq
Nez82Ifu9KGFhLLuA6e/rYvUBW8V0BlUvXlddKaTrVRQ8cctrNkymhwWmhH5eFfhQMkwf9Qxleoj
daeL8qC1dXGf1bmi8YerFPKuyDk8VubkPpA3oNAscCRc6GlCsm11yGHrvousUm/TI63oH5p66c14
qv5aZlP5rccM65vmZdHnoLBdWoiJe5DCcL72jUlWXTIABGdm2MVCFK19cNoZEKRCNAInoCmLLHda
c2G4nzOjS5l76zmCEcgntuysbRmqYmvqMZ+kIQMVKiP6uaX/i5P94+2W2bb9zhv+Pj7vaMw/8VdH
w0DgwCPCc86hL8/uUf9uaRi0NFCF5hd6ACahgJ/6q11mev/iyIIxNT16Di96GvwWvlAaDRKSrSek
+G+gZF8FQ9pkjmlSSsIgxE9ing0/zyUpapphcub2ah16B1v4yYOo2vgKQld4aGWGJUJk4VoQlM2l
pynmH5ysRWEBJ3r7MtRf9u0YPfMkLqYTRChWwn3CoD87sY2f5bFr5AMtCewPV130xbdldJSj1v0Y
oaYUNL1DBqBWSGYVgvhuaQVua6sPPjcKGSTGLI11Y07K3AGJyQhOth7dinKc3oktv3hQF/EmdJyA
N5PsnuW5na2k30uWDPmZeAOsBjMFIplPwZUh8Jm5fvlODNfPrwvWxkWHAWsP6XBpPTWmnq0NdSbA
NYMSrqDEzaZw52hFeCd0Zs6azSwvsEfUy/z2Ex5zCDCRPy9kAy1SuYBqTHcEKdMngIEw0vqZw/z3
1P/x1N77527mxWOOAsr4PX9+7p9+5q+D7+DUQkOSprc3ayWBhf/3wUfvwKEh6ZkA4KX5ZHD+98F3
9H8BoOAH5z4nGIr5Ov+rT+7AWDMcbjMgHM5vUdKcOe96nn6gZmJiEUOz3UJ5gVbSy1MfmUGpKuhM
q8yecnQUizHYx51ubpTtJLsw9WnlBF1UdOta1O1VFVhtdNAmbQXCK4hxdRWkdiN2zxL0fFOBY1uE
TZ9NC2GGtQ90wos+dpbArrSInP5LqofEi7Dx6WoMsRaBJ9K1lOajEbQAHYCwL2gSIpiKMSyD62j4
oR8g74+DjkaTLOk4tsqZ7cd0u8JztMwf46mZnKXmx+1dY42rxhkxtkoipX3oTSvItl3kZYdeaBPq
jCFcEzVV8H1FnvRyllwJL3rM9P40+mnvWrZC+NIYgotymI0oR7tsH2zGFMh1B3jBqqgfNjSe9XSb
e829l0cZiizGtKqGKtyZvo1BttCLaI1zub+ZQqE/GsziGOK1zMjHShmPQxk3X3K3K3dFj18ZcPRs
9xQ9/3sM/4DG9OwiWT02j3+Npq4es+//88dd95h+fay/PT+FTz/y8xRKiWmjPgdqKZG54gb++xDq
GgJnOClxkc4TB+6df1++8EkZIsEYoSXwxLniyv77DJrokTgMG+bkHU4+9+Vv3L5zj+g/x5DsFOop
AytoWrMyCk/48hgKMbRTojSUshzVX+uFC37PgU9Kx3nIPPeoV1XgbloVCCSDIy1tjqLLdOfjswU7
/fy856JEZzfvz8dwYXhhQgU80j0vQ8G868obMx6jBsg5z5lNb1+43oQpT9T71AcThwcofPqprWxq
/bb2onEd24mFDUVZ+dcma2/u/YClW5phoC7spBZQ0mFVYnDjmHlweueZX1aWjBGZFeK4SVnJc0P8
PYtgcYyQUm4Xcu2GHdZtMsdCx3eaq8KmS9IFhrVuEj+8VU0Tr0UbY9agcRpjZMQOATf4oo79CnoH
LrLviiK+LLh+PhrPRli1yNFY1JdvtdVYOl3oEukiPTs4GDdiDhvE6yGU2GU10w1OlHKfK0PB+kTh
JJq4lYHYVuni7UWac7fn22teIxStQOCjt/NTBeJ5bpf0FRhXuhhrc4KLujCpe79juJuerEr0G79y
CcT+NBFop9F/p/Sf1//VZzsU2i7XGffZWeVf+xFdCN/h/dhoaSEcNQTIu7cxKJTOpfnrziqwi6Jq
258JyT9W1mcZ7dPyU1vpzOoczhXp9cvlV3QQNWZfcg2Bh2AvBo/Az+28o4FFg45rqt5rOSZcdU8j
vm9pmY/tkN04iY/yw9tvQJ8/7OUy0NWhCYVJ5SyvOJPMn78Ce3JrazLQ4DNKgUxMhBsqqCddggsv
cGU2VkGTFzGgImNsl5M9pI+lPoGUsssqeHznWV6/EjJWkkeqEAxmjScpj2dJZG+iPOEnykPOwhwh
rnWq2lB/+JdBm8xICjv1P9OJ8FAhK3E4M/3xQydQ7eosbZPa+SyPw/jnc20O4jjEkQXpWNCgnxr/
49tP+nrfPsVFumJMW8mSzt5gE8VWEIH4oy0TAo8bEIhE8Xkoj02NRxPTpiuzNc27cSyDn9fob2we
smsmvHQPKYjgu55t24K5SldXKtrgooh+vFGO4bJovZnxJUrtMx7exke9TacfiRfCACzc8EDSgIGR
6zTvlBlncuZsZJ7AlYyXDCQ4+XuOM8/eV0tXQoMqhxNLFAGvSyr4L4uxIKwdG5lOt3nm5eOFQYS+
nkaEYvdeVyl8gKLB9VaNq083cBBldMgrocNVwqYTQSZLbFQ94Rw6FW3dbaQ26kdB/jauCyMbmq2C
7Y+MkJPidp+MQ5W/E5NenwgKPe4YTqeO8h+jgpffKk6lbUV60gG2aJpd1/btTs9BmfZhT9FXFRKy
FETgRW7Efw4dsh9QMbr3YvTL7tC8tFRUuDnzFzcT//LyIQjJQWQXQ7sx7JKcFIYMWP5Oi/VLr3E+
5Flqbt/e0r94mVyuVP904uBxUze+/ETZ1kOpw9LfDObYf9ZkUWySJjXvDS1F365ilr4sVTkcq6ko
j15paRejNYUXltE4N3mRfVPGkD4w16wW42jED1iABmunsw6hjpDUMsxUtrNIqdFvQBYPgIJAosSW
wvnz7e9xBoGYV47vYZMZcffqJFpnlxukChPyg99tUNyhbVubWgN+ulWfTBFUh0LvrJ3vAZWDIVju
yikYVyornLtelTejWeP1Ao+CgbFh35pce2srsphLJtK99hPZrUoi6Dv3gTGv7IsQPOt/EPPm2IfI
6NPY6vkxQi5NjE3db9yqjn5IY3ZsLfr2GhjheBP6obEzODD7FvTnrYPKmZcX3tFA6nTuA9rRegLi
cHT9KbvHlru5NgrZrmBtZMC9/Wn8OBWDiWBMPjB0bD44gUj2iIxewiKCe9Y7XLGa6LqrQcdJ8O13
8XoTz8eIEpJqEDzVeXxgAFO5ca7jt9lq41ElAj8v2RXXZHLj3pdm/M4efv15Hq0qTi9DB1s3zxs0
qDVKK/atYWMMQ/5JNuIbSUekVlXdf9WCqEneuTx/8XkmUKB5ogiTnPf38shgFJ41VtL2m0hZ5gc3
tJLvYhqcg2XN5px9Zb0TcM/mqvPe9ixbkjLRCptlGM4CroNUrxtowbgp0WVb0l4K0Lcssrs+Smgk
j51zJULunaoVWCv0jk4i3OZWggqCpp9ap8GGpTG1ZdMM9jv30nmh8PRkFu05SBwA6M5PXd+UHoxI
f9h4qUy2/ujpD4Efosib2njzNKAmM9CV35tmpnDTwl+/vdN+9fGA/cjkOP2c/bPgNUuihgZNgs2k
JcMHTZT6F+TPt8LM4IQ1qpGrQTTfXGWVF0yXnHe+/Fn36+d74eXwduaSi+zl5UZw3SaXYL/6DY7w
uK67rWfd12ZZLVNmWy3qoere63Ln1ARIQYfwKmrN6a7laLnJksE4PYS2hHpoxylWlm0efPjN1WF0
hxOvLU2dRJdfLx/PTtuozwDQMOpFFaA2Y+O6CIrwmBpV9am35J9unwGt4lRt8lRpd29/+ut8d6ba
MExyHSBzTD7PsqVIVcUkESrcxFFtiFtGA8WHXpNeD2+CU7VC0gBhxGCwS3jHiSqZBQdFvdP1EAbi
EKvmt1N/HoiGF9Aw8Hp8q7MHCvyp1SCqm8SJHhHnrmGk6WtFczmIpP9Mw/nYitzcv70Mr7YoH8rp
JeGH/sRmmDuoz6J8Npn+AJfN3CSBkhR6zDx+NJY1bcfMdrZm12d/Ol6u7xqm2HD+hVG+l9jMu/DF
PWPxXYEF0vEzSV2RPn/xBEPY24zAGdo2voTqnTQTY/ck6iPsBA2tQutRi7M9Yp1ViGClHI+h6Ir+
JBu9g1sTV/m8ef2seOfsnnGyOD08l00eT000vxbr7HVE9oiAhIG6gZ9UmC9NadVZS89pEZVrtG4K
12h4ID08sjD5Ki/sTG6jTilIq1Fj74dc63Q4CYaLuaheTN4mT0aqB9mharQqp9C6i6IeIoGI2snf
qt6AmpSHUEzfW9/5Db5cXzAh9D5ojaJCw1zv5frWRZbqpd7QD0lU7KPr7Y4Qq0EcSnThwxGjuzww
QYxIBV/DB/CzKorc0RBpN61ZWqkZm20fwZnRc35yWWqOLFdyHFFU/92taHA7MtLn5rKYqJylSA4C
TmmUseCC5s8qSUeLsbz2sTJS79KIxnTnVrAarLLYjvbfU7h/rGBeXZokOCRoAHAsul7gZV+uklmH
qCqgib/xeilukzzoTnbogfDQKR602q9+ajn94+edoX7m7YWaC7AZ5P6RoaRn/fIDaTAoWw8l7V0n
b7+WQg7blJp3JWJTO/pSmMXaN61+x52KMG3gaWsEtwsURQhEjmiyq2JykpUVhOogM6vcZmM0041S
uiEz0OlT6KAr34+K/GpExvTtV/UkwfZyU4EAgKeoAaTi4j+/WMMQ9qzWRtomZ4dfydpDgSGX6lAE
evCQDdS86SDCDNeysTl640xIYcy0KocStoYj425T2UmQv5OznoFY5kWd5wL8Ah1iYAM/v+Vn0aym
ZVKUk5w2fh2katVz7+EUg0rwh8gGy/lxMEOt2PejXsIYMjq7WGfwq4/NJJ2LxvKtDq0yMTP1W4bY
3mgE/qbPxNgf+oq5+ELWUWcdSwNG3DvrOR/Cl+sppUeyjeYObQ9kqV4+ODvByO1uFndyBwfCjJf1
+Tppbe+UI6ryOW+qBmdSPcU0IZbtPAzX9f5Lq/II72Q6pC0yK50eLiOV68BoncDZtWjXkGtrc8at
0Hi8CR1TaO89+OvozW0FRvpJTZoxy9n90ZeNAzpWh2NWaSYKVlJvHq3EvdZTGdzk+tBsssAVX8xa
iZvACNW9W6S4JqFqehWjIHn5zjr+4nHm0hSQnzRB+T0VNc82QCORXYNJi9el048b5iwQFI0huihs
S136yi5BKSCT7hZolBSiGa5Sfcou+Zc9JPDg98aPT9uRiIvELLgqzsn5jT6mRWxkaiDDifCnlP6I
uWNW9rdMe/y5DWEcZJDUm6aptGNg1+2HIRnSVWuqbj21gEUVTPdTYUrEj1SXvpO2/yICUQFhUuJ6
FrfcU/P/+WEx8jxwaiSPNzUqoeZlQft64dm4QJzEUIfFMkWmz/koMCrcWobotY0rRjl8ibyABAik
nkAeFfFWHbCKSS/Zt+wS8KbvIjgjkinMLiYjl6iROVVTrirLDwGJAb0y9xFVy3tL/YsXDwVtziZp
jhAAzsKpW/aJjBOgQHmON3wUGjVlqO1uhjgQ/qK21HQpDfKIvgsgAGvuSdaxvZOer7ZJysX+9j58
wkKdnWdCuk4SZ6H0BXzh7Dzz9uCcsg9DO5v2sZbnV3nD21ih8DUhLCn1dTNKtcw9mFk+8hB0lJR2
crMhB0DXabum6Ss0e4gVM67NM9cwc2rwdjVEtCnK+mCRylbcO0gwLVQWxl+Y020K8Dhfo2KIP6eZ
Yz+8/Z1+EfMpYQ2+DcAMV+rn5UQdJ6NIatvbGByw61BP5KVdo/rk5Wny2DkKynhSlWtDi0YGG773
PQr6r7yIcjWpMbxtEP54J2P45SNRYFlEuLkzdt6jiIu2MRCI9DGAaetjbavyGM3GmrSVscXrdFR3
07T95HErXREXxtVAErcQNbolE1/letJwf397mV61TehYI5lK5xFgItYYZ2++U7IakGlD/WO07I9j
nOGdY1vFJTl9tw5FIT6YyvlrjPnP2cTrJI+WL3uNuRiTA1KKl/stseKuzVxqh7AKzC2NT2PXABfb
xujBbPUwyw4Aq4pPUR3Hh1Jp9o9eJo+h1U1IauUWrrpuU1+K1EugB8r8YKFHeiU8VG6SScccL/c8
tS2yTl8D20j3E1jy+6Iz4nsumqMSU+28s4pIfp/diCavdT7ImDUhwkGj5uwbpbUxX4naWkVVjTbq
MCFj0BiWcx9jPTCsRFfWWPMwkQhWBOEyWcnW8PbIhym5QBkW6RkU5pmGTxma9Q+5UQTBygCgDMVd
dZoBrFiKfqFp3VB/YWA+rDvGETj8jLVadrFhBqskt++tJBw/+UCOGL3kyUMxaAUIy7BbVqWV5ytR
6U25br2U7D2WVQ6tmWOSLBry45bczexPSYsBEm4ATh8t7dCEb5m7qlxMSaTT1Uz89EIia4WlctGh
dmtnkO5duwJjYOqDwDKxtgoSAttM0V0ztf7KMVKBf7QlUbqBborgSVwn3+s2QvVKJENL5doFQXfo
yHL8ndGpHpV8bEDwIHVEm8A51ZMbGjn1DxRkkQcY+XKrrB+ndMV4oMeAW0+nNZZC1ZUZdmiipKUq
ILEPQg3LFiEkJKIdq8L6FTVcagU5ikOLacAn34cZtQSjZFMtib6IF4Wvedi1tgWXfTaCvfZzG/KJ
sqpur9KpqTfShVQ7+QEMDsDZ8tpTI1rigFvdaJ1MaWiDJXArBHsq4Hdb2C8lfoSJSm9ZPMJhjcfU
tPKTQFtyGqHy64XtfMuqPIPx/fa5ftWAZ0MSzg2MmxgPalQoLzdkicZaHhLS15ke6RcxojUb/Bg4
L3oVXUpgnAXAi7Tc6FziF2Yhkz31o/5Ouf6q18YHwPSbJy2oR5LsnuVbmllPyqVihJxZNvsUmP9F
HluYo7rRVdD2+V4G9p2rREQ3NagP2VCjXgaIectQxFsHzWjTB4rU97cX57x6+vlUMzoYZB4uSGfV
U1kR/asJ1Zx6zPrvaTKg+tY69alrg/SThc3V5u3Pe5W7EOGo1LhgAZKCzn0yJXmW55VJF+Z23Tlr
10PSMO795KLWwvSz2yFAH1kVZyMw86upzYK9mjLAtFrYzWWWjiOQnSA0tejicHqwxzq7hbgY31lZ
qfpl6diXWtYSIyqsORZehwiZqSlde283Qfk9D3AkhvgCkGvMGHbuzJf7yTMHqzTa1F+XOpSvdWE6
tbuv0grwj1s3IFJtYP4XfkpA22qpnO4q9h9SeO2keZve0vvLIXBVv036AbF8vaOoRdk+Kj5HKu6d
he5k+ybMEwlcW6GvkCTk3V0eJeWiQi2pWEVa2TzUuXkQ/oz88R24vReVUnW+jJIiHG7CzIU6iDol
wNmpROkvtCd0MNAZLJGJaiMXjYxSi+Kd6oNGrQscjNJ110KM2gdumjcntJPhQMWZa13M9bW3MrRa
t9Z5jY/HPpm67GtZxsi8xKmRTAjEOOFXp8WMZTeoWCYr26tJHFOzblGzQ24TwYfJN9Crd+vxOCW0
xtBY4n3RtKu/ESDS5p4mTP01rFHIWpZtEFJOhZmeIZufoyoydIz1Vm4mrSsoYojmuFoEKAMN7f7R
1MbM2JhDHKOcS9+v37b2PGAC6ZIHe8ZiwbC0Gdua67RBXW+ZVB6SBSVg0wgrgwkhjC6N3H6nl1Ga
XzipZ46XcZ1h1JT3U7nttd6/NAxC+6iV07zWxq1feCREo5IY2XZ+av5JAHJPMJhQCm/iKFvJIRce
88bY2GRaJnf0xao7Uza52PnFRC0hYwutG4tG7XUvsnJYwsVG3K31NBND4kQzPruR8E4KCwLssvUi
0dZcRXAY/FxN97noa1QHUys9iaLpapL2rrsc8r7BNFfyHQvkwNQuHWLEgPzCEbOagbCH9Sx7aWz4
XQ935JDG8ALyyJTeOXUWXZHnO+HFgNDB1tHrIL+LhFFl62lIVXUParZVJ8cp8g5hIC6m9ViE4lsS
U7vuA4s7E1lOZdprjACrDyJovG7jVfDtlkVmoE9JtzwdFmFn0iWDZ1sfCtglxTodoX5SzychAIlC
eZG2iJAPrE6yi8Dvy2jMP3gx3aXj4LIIK8dPtBqpoLjdZhT6zSKqTbfZlnHcQ2LtEsie+AS1NV09
WFbIwURuvCmmMr3NuWa7FQZn2JlnXZKflN7gvBu7rUiX2qDjO8NuxJgMTlNwmZsmOp/+NET/j7Iz
25Ebx7boFwnQQInSa0iKKedMOz28CHbZFjXPIqWvvyv6qcvVKOM+NNAwys4IJUUenrP32q/t0hQC
ckSYmXt38vb+zdp7zMQ176a+FCOi5oO76806mdYPSZoOF8l4zFRNeb9vMptTXvCGb+31pkbQRwLS
yQnWNdE09Jufld9jprNx3gqYnmvAMIX/fjhHax0RSlRYCyHexeAsB5dO540X0VekrtOQJfWwvhkR
Gw1M4iBUPR5za9jkkRQehFSTE/Zn4m8GNnVuLVzydPRVu2IK4sbJTII+cbznFzkxZ68Wc1kqCyBM
FhbR29gyRn5mQ1k3EEiOybGX3kYxminoh1q7I6dXeINi5ous4tXh3HzoHR/GrsgpZY+OGDNA/Jvy
YFfnQotDNkxQEmu3dnyAO1v01kxANK5ts/lvM3LDH/64dGxv3dpEMUAFbzq6um7UuckEUzaL7uN0
GMZ9/CLcHhtpv9btANCtJwbTcmpSVDhOrZGiMnL0xXbLhfBxPRbvlV7CnxrR6buoxhZPgoUU8WD7
yALuhrptQHI2GlxMTjYTJfOyko8hCoJIDp5syu9ZZ2vSs71ueg8Y944nxBsaWKSx9p34F0uEp7qT
DbkfdT5X4F13Q9yLaPv5RSq+6BGxCxWjcRFqwps35m6Iqvqv0gmtJp2jDszpUPi7eLHnfr5qkVHx
1WJ3NNO2cQoelCjVVwvXEB7xpWCfwP5JtcJgfZzTwQ9q0H25nA55vfCq08nWUZKvMxQHvw7nF3tY
5o878EqoDms1Y6UdyqlPZ/oF7scIj8ovnq7f3pEdubnpRJH0bm3CIrnBFfu91tP00/PGiXbzTgxe
6sl5ti+IaCHt4OUfg9fcj+B0+b6v3ZMxvPonQ0W8pmVt8o/LCAYXn6xqvUuQZ+ZilWW9XKpl6N5I
iiBKxgvmZnswhUWsdOP46Epry9HrIY/2pkoGOVOkhfZEytOwcc749NLmeFwVdmN6SDMkJ6ywCpBF
58Mas4b8XMw2FKRbJJidCPSnW6KmXFy90W3aK5pVVkDUjDz7du8hIbsNCvOgt90P5LlMxVtmFRzl
S62j8dqpZZ/PLbUpFdu8fOgjcC+Mn/OXreIdTbegdJ4r1QSf11l25lTZ9raQwDCZN+lNEKCmxvX2
J4ILNRbQXWKSrCbBFqsE7qOY72JK5nmFlslcjYrar+zwZO2DjTKjdCA5qUA2mjO6cD+pZSHL2Nuj
wgOvZqYs7eDSv+pVAhUNpNThARVePbLpw1VIHeP14QuzAwP1CsvNT4XRQGEnGGhR0h/uiYjQYi+w
4jj8K/7c9Rez+uZuX1cwikTZNCSv7zmnIBFctYuucfQURsqC5lu00PveNJK6pNIQYY9lFWbdceaP
iCRfBcywaCyd6+i2MFJbrer3DfJdeQfuu9ouYyjrLa7cRsMrYzJ9LTBFe3FYi9a/ZMGO+gMe7hhH
YCewX/FYHyvEhWEsG8+l+KHEuttkx1VtLeWisFPvvh2PTeDcdYF1Q+vnOO7v+z5kNrvX43Lsi/DG
aDI0mK9ZZTgIWyYhVAUFDS9v2oNXZEdAqAIf9+GHpoaD8NgwNsMOki/Bd7RrcI6jzp0VMNexJdR2
yMeGKLlh/qbmG/rBXzx+Grf8/Yu0GtnDxojGNQ67ffITQUbOHHveXm+H1Qzba7kFpDrVuMN/LEba
36RTv+S8LXyuYQHxx+5Cg2nx6vUUkI+2HOzO9l6ybSdp6dblRtLHBMp5sEobWliQV9aD21r0y2Vk
VpLqTGQ352qtmvWIQ9kicCQkDbYZ4HUcsi0Mr7NcLOtctmDUettp8o8F3dcD/c1qOWsB+PNhylsk
By5dLezlfQfbq5xRtVzoyZhL1+Xu/LqbFgiB3AfxU7bKOEdqPst+2a1RdoAWsiA7NlDeX0TEICpd
q4mVSklBddTuinJ4mrIy4qa+512shjm6cq6KOUGm2rQJ+HG40C1RdysIsDqY0rFegy2WUQTxUK60
5M6Z3sI8zhZPvAyDp7GL6co6z74elnhgIz+YQGva63UvSHPz+1BAe86cnE8xWgwEw9k6LwTnzd9o
fNpApSfLOmwMLTHWhKQqPOdNsGQnG34JY03Hq2Bh+OBa0ecXMEaof6Jj0VlmP4V1MdOAmCbln7Je
BE1qMRYtL3zBIHvtltLFcddn+8OgN42ZJ1z9EVmfY9mnanOdXzSdPH01fW1b4Nl6K11rQTqzxKjU
Js0Ute+CbC15bgsngPe9Ft63ilsH4RQWGoIEEMQ+PoInoLLsepETaDJVY0hoiyO7hJcdLjaM67iB
w+dtjVccVKDqb7nTyI91FLY6cYMlsA+uqAf3OWon9nTmaBPmP8vIL1Up8vC579tyPPYZOYBIWUu1
nothCfLPZCLY+ZnMUvU0L4073LGD04chL8886rAhiMDTAkNDy4hwj6UZdHmsQGD5hyjfF31fCl7U
e2+nzfGke1HUl6LJiyx1mTQ8q2GgwlD9GLoAg+F7A5oOlb5XEaF8d0OhdIkcGn0TJDJ4XbU7FVZC
dCJ7auF5zStLHkVLgSQWzZWoJZewYhDd0em2+s5xuWgmq78FMhWy1/cupvMm4Qx2nIdc22tG98UL
v82qI1A12+zuB2SbnNQ10gMvWesM8JVLWuhn267818Eb3O6sBIKxlAtL5pxVq5r2wHgl3w9dbQgE
ETPxWeSmBRVpm025f7eLCoSzLlR+RW8azTHGCR6hNXBkY1sP59hG4TQcdq+1rLRgBJxqQPbUOzMo
/lysDL4IWNTeY0ny8Dlz9+a7ZzS3UqP7EKHU3N2M0lYDt3+kfrt0BXTck69ayUV/MGtOvGJX9Kll
ZXlzjKy1pWcoNmzhISnqBzENk4jXKpus16ad9+Va7TddrN+I8cPtbQDv1vgLfACd9+/MK4c3hxVd
JP7el/WhLwEvszeHxo7r/Ga6s8OinA4VHDQ/LidvPs2dKYp0VigD8e3nv3RFwvvdsECNY9zoede5
lg2wagGp5Up2nNbHQda+SESIAiRg53IT3LUtirXZWp5zuCvhcW7s9ptTTjjA+kIQlsveO79orhJB
OpeN/2NotQMN0t49+y1aRXNXzHl7ps8NlXIZHPjBHR6ib5G/24+FofI+NPVojnlX6vBDNKP1I1up
Z14x2VwVUjr6U/crMNvUQron+O5UWGT9pUso9g8kavTrhYkS/Og+GAOsNw6QO4UMFnC/M3CfHfOi
hspaLnI9FNEuy2ORsx6SLGzVt0X2AxB+ZxyjxLj8Ha9y+dKNDBUyk9AVP4rFKt4BOtxiM/PevNG3
U6/j0Nl/sSqqirQ7kisO2s/6/UIpPysQtUOLzd9f6x+To6az2CSwoy2wqA/kprotEVKDwsmoLezE
dW9sxrxRDVhXZ3DcE5YHWHoVBRxxGXvrkhvfDnycbpvWKC6Ij42SUTITiQPI+jd1CmUqTlwSA2KO
gxJMDsNHPzG07V4Fmi6T7Osesk9ASidrKprcrHmmCqruW9IJlnslreAcUce5D962yIXquYmKZ0u7
s5t0q7UaUOqufh3wQG8HT+TTduo4WuRHpjztCNZpB+bOSAlqJU7GwXvqq80/mXLpPfSKgOzPvDHR
Fw8daJohJ+cQoGjZL0Qg+nTQXSsK4gEyfg5nnuzByK3znhKzkVdF8saW2EOXi3jcJszGlNdOd8UY
RoDHiIKE7YlB3jmUJP/RFqYL5NX2Kh6njvj2uCxQJsVd6e36KCbwm7CV7G8a0KEFQUgC6iXZUl83
09VwQJlk39/aUjDXdeFs6RC6dfAabXT4ayfAtt/2Lru+L/tpvvPtbO1Oe+8FT9RYwPWFcvRdJoN9
TEW3EDSg2vrW9UVFGUi8L6uW8Z6LkBwwlJwjx2EFf7GsaT1Ph6bchurSb1VU3/l9ZNMmj9qFhnOR
ZS/jlFnhMVPav4xajnNSZtn6Ve30F44DA3+w90wChifVRXX3IRoW8kA8wlMKtCylpNeO/ppTMtRf
xqjlsKLGompomfkmrVpy7jV5fXPN9TJrn0OLgvkylm3mXuQm6im2tpYjZSB/cTib/bZlWvXQtVQf
3JcvJFj4I2jLZrLfDVfZLZ01lU+6On2/H8FDOpDz+yr7VpYh26BpuE4xckB4n1hhVr5xxgQBVrbI
Xc6sKnvBvULX7M7yC89+4iHL7wreEUz3LCu3eBx60p0cg+Ejafbd+atxaMrDl9/29YWQ4kKlrd+a
9lzWhX+SVecRgWLw2KeI0+rrf4AeB4e5yQSFyjGfCx3pMTadmTgG6xzlQKRYrDHo1ijWLc2DZAmR
vySFFOOnPVA4FdmSwNoaTI/Fe+f33F0XhLXqOKKR42jyzTI/zuBRYK76lF3a7aziwchVO5SLKhwu
kkjQ6amt7erddFX5zVsrn7iaoVT52S0DUoZqANXDZZ0KQi3UpAkO8Ko5nr1g5cdH4fZhb+ucuQKX
bnPlorMwwOuWLG1NR8Q6jSp1LaJ+JZFnUR680WEgiVLmjgLHZJflA06d7K6Uo+zvCS3g3k76Ri+u
PufGl5mBaXHolRbfIxp+eQqXhqhi4dEUOQJvgUCrbG74B3uvdpp1dCfNXRQZsb8QPocqXbbYVOKJ
hvxn3chyvGNhavZjK1jlF28am8/OphhItryi4qmwyt2Ps3lb9MXJu+6hUlYTvo+zC9qzDdR4rduq
B8RMJduQSjTRCgQnAQHBoBElcGbtsb6Yqat/rjKQWKNEWP7iXt+1p57Ur+zRNxsj2LbT3ve1NfaI
rN0JH1XEP3vgo7lEhhYjn6fIIQSRxedbLygABcGyShQpA+qMos3U2n5wdjvcEn4p1OGetLyXll6P
Q3WcRz/Rwi0k/+imtKE0l8wG11XWz6on64g2BU+Si6FeqHeBKHB9ate7sdld2l2SeO502aJsPkbO
BhfW4htt4McqmLHZgDrswOR76g51IZufCG0wmtaL853eIDKWOguxoNm7k1jct7ZD2U3t522vKpdb
01Zkz7vqia8ZTaCSAD1jT3zCBKJjyZqZoCm8Iju1FvGlV2VPAGr6YPpFq1vLl8grzHj0Q22Nrx6H
U5COyENaMrZliMdfZzCn6UlE4movu1vfSl3IWJEVNurBa7UZE12PuZVYAEo4vzqhL37G+ZXILuzR
l5NugYWXy/rbtNHPuIbzYJprrwb7Yfa64k17PReyKdxKrjtdtMXzbrmn0R3DCkRXSIW5+aS43bv9
arJE5BW3SG416jnvJbztfgp3MHZohx5EGMEHYTwdTEe4Yq1+7EnDHR9tufmA0Zdt5UrjDNX8bbEq
xWAy1OOpUyjFSTi0vjaBgGVcIjA4USG2Mx2Rvn9Am7pFlwxZaknFYG3+kUSQukvIWwEK7vjzKm49
C6C6NPd2/zQgt5ZPdlvhwpn3blP8LbMFn+hh9k06eF1Dq6VohuHMNy77w4aCcUozfFbrFWCIb72V
mUeO8ew6S3Eu6iqILrJcyzXJQxsqXFhMoXVfTOsId1RrvR0ydrT9bm0pUb3eX6m0caoOVBLN4p6s
rXOzW54luLSnflD2hbpyppu6u+MTSKnaOevGlQjYiTzzXyNan9PXYUI586hrT9dX43f9Z1GV8jtq
YGjTqp2VfQrqwfmQeWP+shJpDkZqtCeuDGNVbneYPOf2NOUEH40jZ/phsHvEW9vQAQF3mnbZ7n2q
vU+7TVYYxHUPUt/kdyHT5WDnG7KtiSoR9M2+RPsQfpKtuUnkMzpQScOFcKNjCa27ohr+3lWN+m53
S/41W8tpO4eWhm9NnG7xgxYfeVJ6ceRxtDNSoLpoALKponJ5wy6UOwcKvqCINb8ZWr7KhSrJNGi8
dULtG3D5FmJWOvLTUNn7j6oY5/Ey9T649byCn3zkfe6DU17QIU+cdfYM4LlKyzvyMeh+0hjW6sEx
7tqlim8Vntp1tH/SZBXZZzmUXfCV2e2W3XN7FKDqSmdxoG1Xbfjao0nyuOhJs/4MXIJHIbFBTk4c
LRCulqxE73kf9maMK6+gD04xN4ljGcj6YapW5n+Mh6tvXaSQG/mbapPaCHmqCx229CG9EWwaKpYT
D4MfMzgZV3zXH2kljH2EQaEktx3aGr+c+lHJQHfHnZn019XgrHjGKUQUjiVXYtEoJZck4MxJRwF+
/DjQZ9P+wRuyLDj7am1+9O7kK2Jd+nb+sXXzgsBHNyQg7GO+2jFyKe71W9tMMJ47q4oeFI2rl6yt
gp4ZGXoPkpaj9ZMYhmK7zzSmurOh1ko4ojgRiPnh7IKeE75PmbOQo+CV9Tkqie+9FsvMeN+Dv+nR
2hWLm1TlaNe/DFjIKtbIM/uj77fBflcW0Y0oRn9cZIiVRn0GYVATEYfs/Qe36XJLNse1fnEac5/q
rWWqyUS1Nvut3Vk9jzsmv5KXOOrPRQHG+L4dwcsyQ6VhH5OP2kWA3Bu7T8iHmD5MbcsLCz+NPmqh
+jBMu7l0o6QsMreMFwX4jdSgG6I9C71mOVkFD+DgZCsMghC1tEztZvCuVpMDtSvsoLUObNgjAO3S
805lY6M7tVFNyqTsGH/DYOHt+qzHXbncOHMv+8j8rXtCLUJai1rGubpb1t6z4wY9N9FLcxU9YRsL
MhjbcFhjPecjGTaGo6fENfxXiJUJjNxuxBlSnfVJD2xc5NftFWlYlskyrl0umxq9ZRt/HoqO11wx
cz7QCyA/qNZ+F2McBem3TF7+WMzNWB7XbZr1STASMYctcwBpTSFeO16wkO6cFwCeuGSrIQKgFhuN
TmJ+0LnopViQ/ootCBJ6h1bJmAhJfNIxB14S4Hb05lbHDE08+kXBTWNsuhfcjk5zJIhrld+ME0wf
Bra+z6NTLUWKgxCsq1PM3oNy/W6K69Ds75saQueKHpjcPKFXr0QJ69kW4T1STZdw6VWTzD0MsDNw
2+4v2gw8q17Nt9dprtYmqd2i18RA1eFpUkzmYrse6+g0o2PmOtUVObnkU2bep0Z2f2WTr5mnMrSU
sZfJ7KzRF48kubtcV4ZQjmXi6VDcEd6+M4klz4pMZZzZFHJyUsGJt30Rd1Sr+Oym1Q9+chMaDHkA
W+dz46h1eMWAhYQk60rmbXIlOYhShkwywBlLmTJVCm9tUdd5qnuWfIx6k42yCBQig9sF6MFGu22n
vXZyRYnab0fIH7DqDf/JS9M4ax3Lrq7URXe1urdlsap7v4jGn6YSDaHTa23VVyq3mrYFdnwoolxG
ic9UYXluVvo3dNYYoyZq17p9UtJGp9TxPYOTRMIqjmHNDJAZQjHeMz6kT9humfurzCuPzyNr47/V
o5cVxyyA1MstttnPTrEwTYf0T/86Hq0ts5OAO6sHgDOkEeMEtcedCmpBOiyGJ94YP7tOprfJhBgC
+2vRknaHnFyb9fz/lnLgWhY39wdxqHg9f/Mn5JXNnc1ZorTL6ClN9FSSefWXq20VK/7BLv+R25lh
Uu1IyKVj4BxNRxgkdZh33YIwOyi9u1fY0cG56sY6btdZfex5Zyng8/wLwBQ/FVMHXbjJ6unjv3/6
33XbHDaY7PjgMPqQpAS/iThqCLnByrTk2GH/JCvGLS5KStDpwepd6qlmiNJKQ9+U4d0fJCS/wWjw
d0txU1r6wmE6zP//7WczpNpDQSTncfXd6WnxkahlAM8IY6wjuz4GnFgGdTjT7/I0ZaHOkjEItgBq
ofa8I+YGEA6F2wTTeexbm5yXJqS1zy0biZyeKjIGPIrs4o6DLn+ZdKM/lBLyy6NTlCH5e3mpK4r4
HgGzcbKFqDJglTmFHi26VMB1G49qzULy1Bj+MGBhSOOnY2aa/jGvN/Wp8MXNoz3sBbHqK/LwbZj1
xwJzthe3+/zDQ84U09BtPyGCXZ4ZdIypHZYmR9ay+mhPplkCzUNaSsaksnnU/JKC4oUSZR++qTIL
wsSemcKRq+GW33azu4SQUmxb7WeazjjDJ+FbMlZ+V/1o9hZ9urN59vOyZsheGN+W66vKCXc7OQLZ
FTt01n2FMIrjeOq09RXlCupyO1eCqNte6I4ma23R0PaqDCIhAfZfygCmxZ8U9//QDd1+7QG0kRsg
4mZr/LtuSNDrpfsusXcSjHZkjyUaDjvSxeXxp95cO4mW+/p9jKovazAUP0XWyGOb7w9Q0xg3N2J9
0gWf+d9fhH9IcW+rERgZEAABWgQN/t8/lqJn4tI6JJ3Hr/pHDjP7PVLlfIKitb91jO5PA6vhQIdh
JHlqybx3nxy72EO0CydVrWRr6Mb7g1zudzEuH4pXg2cES9O+EZv+/qFmtx8WG5P+kZCN/DpG3XK7
KQzlRbEpHkB7qYuP4uZPLoTbm/ff6m888lj5gPq6uGFD8bvDOJAzhZNgmDX1NLWLcaLyrMT4iJYe
OQl+ZyZo3J7frKEuroNYP/HPtE+gyPdzHkibLFknevYre0r3saJW+vdf1f/6dOA92GsDjPX27wvI
QQxdMQV1juywT7q6URiLqhkeerde1j8I4f/hsqTagw8P5plkZpbH78QAxZBZeUvOpm3N4vsyDYLY
lnqb0hnO5A93o1Ybis5NCwGSu+1sOuJ1L5lOZ3v6//3a8Pw5ZGj3C5tQ9t8sNnM591rYyhyzQs+v
FVd32k1FFMXhsJc//v1n/fNYCF2EkCSAuDfz8e9bM83JBXWFgtwsey7mEnnogehcZoJA50M2nkp9
XkJu/AvFwB9+9j+0mCj0yRL5jzAS5/7vbPXJhBlTJ9b8Ugj1qhsGAKG7NoTOTPWUOtDd1R8WlOv+
vt7x0tPRdrFc4XoAkvb318xZ1B66vZOly1ISYRkCOFJsSnaXzl5DTe8VBGUteWCviP9IfIaZ6nQn
Glhc8bkS2Zc2FFQkrQ3N7Cbpnv1n26oI/HGsnTZlRTnAqmES4KUZtWKS1TVXvkLM43RFRlZbf3KT
/P4Mocg5zCTA0KH5ZtH8pmedK8MqGhQXeKTO37nv7O2hxbX4ge2/vQPrpr8M4YDKstnY0xpJWqpf
EQMXjjeDLMevf1i8lW7wkNsPy2J5X43My/t/X2T/60PeCg/8ivwPrfffnzpHvWkaxtynpeukc4TV
v2wf7c6SRWzPxpmumN+W+du//9B/vNA8Gpao61DzBG6Ir/3vPxX5kj0KiD+nvluGC52fnspM+K/U
aFm6MzB/8IJsPY8bw5ODbm8XRg0X98ww+k92v/+Yk/97nw3A/PEZAi6m+ASwW/z9s+SWW3Q246dT
BhRXHDrUgXfdNLkPPlxqed8HLkFwO3e+6pE3InNOOPBKeSFcYMJLLJliHCJc8V6CkzFaoemHDDHQ
kI3O3do7tG62euJP7HFiG7eqyX9kvlLvx8ALp+GiXbazQ5crW53dqc/uowIBxyHYJ9rGvXELOLiI
HOS1Euxz1xKUc3bv7zTYkknT3znsQsNHKOjMucwZPCs/cAHdOwpa7lhkJ6/TZx+UzPYl30u7fOrG
loYuXOL9rofTF9x5YhTeozsjZCr80g7uc5ZaHYtF4cfrrIWLMXLc4KPE401wcNT4+hlpG0EQtC9x
RowYYU9/WB6/bwUBx619M2xg6ack/n2X3eq5pd9o7BPGAzuDMRD1EEVng80styVEK2/A+xcPvh2u
GJ+UZyEIJEc6jrJiqe9sE2o0P4M9rn8oBX4/9diHXU+CYbqhIJDP/1afYPO0ga/l22mvZ5XMc05S
OQJcQnFvTtU/bCAcpCy9/16awDfwogAY4WpD/SF/swF1wKObKZjzE8o1SZC6rJzuKeuG6lfjwVZN
PUwRSLlK1GEvBKjo92gJi/C60CDMn7YVQ8qpIr3e/kp8Hvdt4yM2eqH/ph6jBlldnEf5Ku4qNEnO
F8JqavNhUMVQpwNlMhFm/TTaqR8y40h8bVPuTxsspIeso9+OkeU/D7wDAva42xmZZAtPv0yl0Xl9
IsbEcnP+GunZ70uRm+08TaLeP0oH+fdBD4I8cAHQxDlHVdSeSAC09+Q2Hv0cwWn+OXcZXZTckYDs
crpyFHbtvFkpnLbmq9vkzsl2giy41s6GCheTFoE1Q4VvCaM9RBNqf296QsI9+ozPqa1OTMQalUxq
WwLmUfkypYtnrdnHiaH9KaDvXsf+1nR/Gc9e2yMaJPI8fdUPH6LRxZAyEMj7q+8aEs13MsX/4tSg
49NE3tJ8ZkzjDvGsCufDRjh4FlMOeeOnvvIJwOP61FzE4q+vXkfkD9bGrMsunszMD0D+jKGYWgg/
9qpl+RB6baQvmumhlzClnj7fDqvoMKAwJUWkvIW7dEKFxGiGtffLqV2SObpiBpOKipI86WqUP6oq
RI5uqSFoh8OSZVWJs1vfghEnh3x6h8Vyv9GQrOJ20iY4yBBvaYrcph4QYGXLUcimZb46GvqKDH+4
xSD9WQgpDAsbelrVkOy9ed3Q8Sl82+MY5YnjXyGB/hRwYd1j21naL6G5ZT7KZnXpZxES/pUDcicu
NqqVVZ46I/3ULZHenHNTbu475lkcx+4+r1do28VFrtYepuj6QnzUjOvYz5ayD881tKMm8VU4/TTl
ytyxcXLukQM0B+LNZ8HcAeHarO8GDiB1NDnUrYPF/bc705eQ7Z1a+vwOFO82XOmxSwxZhVTm0Hmq
+D6XbdljNdYw4BynaJq4Gp2O6cW6yz1mz+bXoFpfICVet9ZNGF/mz26B+J2+jk+ciuXpckqtxieo
x4Ns+mYjdfYPTmuKu3CtiPDjeuv/JFCHRj/OlLCPdZdtTw1/vUw6ttXwiR45Qph8t55NJ8dv3P6D
6NaZ2lgBzfRdVLvvHimjuOtIHOdxL4QhklE0vWRArAhZhRlBdnjbUD5plbkEYIxecSX/z6nSdl6R
21lN+yEKyu3SIiP4gaZkuARVWDAWdqtKEJwNL+XSevwGAZjUaC7xyYR9YnGP3eNSdFt4YFLo3Rcu
POrzuLYIgWd/6lHq4I+l+IatcF2tQb3Tjl3Gh3zuzSsMV/Kp1qZ3CAUtrTHZZjm09zQu4UXKXcrs
Vbs7HOxynUo/QdnCIg3H3f3SOjYdtanAQHigocbjbpEt4ilzctskI2WsSYPKGIZXkOpGZt5Z9WzV
tdrOm6G1hZCtdEmfzOl0YOHBp3Co/Wzmafh7gdAoytmFopucR2aC4GKSfHQK9bLw6ERb7Quq/eGz
oEkmD6Rp+a/FagJieUJyVfebe/5gUyJ4iazQjhwGU+lPGjlAdw3DVSQtVoDPDTVpG2+bRTpm25e5
uaxlWH+mp2WbmO6LyOOdoUwTY9sqYTpFKuWtoCWgexe2jNMWX+DYd+s5aobiCyZGLDRZlGvijOu9
f89LdIFA26Rh52Oa2LIqatY2/3z4URcF7Pw8yMpP3QhmCN6Zb+p0R/lz3EvTDKlsKiJwaWXb2bFV
JYHnHMvl9jKLZozSrA7Ec9vnjDhaobrXKQt8Nxnt9iYPITLUj2+znPnQAKUp6N+74q++om5P12aX
/cUR8/5ZB4oyxJtYqQU0r+BTjSAfuQmSpZKk5gFXojtbvOSrZoDfbUQNxV3lucctoxUaOybyU4s/
INmklwhyle0PfwXKp0YyQI69BNG8fNGVYftpQR1/bRpm9fECoojtJ4wQOs6aKKxlK/ePO2Sv5mDE
6L5Rt7VlHKx0IoiQXm969gi/Urz7Y5cYxRSR9pVruQdjC6slRNuW9R2zJvNeGqal7OPGqFc/n6of
o96dl9ruwBIHhKYhbFyspTnk5L/5nxzmKkTCjlCCrvAXLHyVQc5xxHTtk1O1uPRX9HxdyqgzSGwo
60leO6b/NPbKXZMxbFGls00xbRYwCeF7bJHYn4fWzo9WhHAp3ne7KM7bTKl0QMjt2Eer9xoup0wB
3FO9YvMjMywMjkrMKjiWnRMOMTkE3U8cbxOCGMKeHbSvaCKQ29RBiCRRpliYrtsIfwF35YIzbHcL
c+thd8NfIUNYm5av6+k42Iwvz2vgZeJDP4WeQW+9rM6zcfcw+JgFLL0Y7y+HGignelvRmg0H6SPA
SMoyy1/dEjMPDvDVnEaqB7LHZ6xahwhRG09kpvUp+2XPn2vmfo/RhAAo4dEuX72tsjIyqHNrlceC
XeL/ODuz5raVJEr/l3lHB/YlYmYeAHAXJWuxLfsF4RX7vuPXzwf1nWgR5JCj7o57r2yRTFahKisr
8+Q5vKeXLDjwfCFZVcZAb6g4yGLNaVpW3q4LhSQ8BKkqfZb60Up3pO3p/yJd3/yKwWll9F6Unvho
iqm6MlqIfVzASAFyypydGWJb5ddGC2N1FWSA2daSEdDtMZoQYYFvjecODyuleJb4/lOMV/4F9jtC
VEVSVH3T1/RwAN/NwvUYDu0XIxC9X5o0WcPW45GugjgtfsRcFKd1Gab5H8M3Afmh0kLZpfDBX9Gy
kKetW9JbnOGcYnJhfR8aImgPzi76MLRmcjoaO1G66MvhYHDloRosTV0PYXgFLU/D5ZfbMIRe93IC
Xc9n6Ho9arfCUBrrps315yaOUn+tqxF+LNGVmveLVvLZmMYe5Z7Imu66PIafEzKgbJfIXAnYeC1P
rclQ5i0RG7srPLgkHdGk4WHtTSo9k0No0upnDjLQZyFqIqh5i2acHmnmKyAdrCs1QW9gUFO3itOR
OrtuRWg+Q6T4e6j80rTHsJDVTTTEBop/jG8vTqIBtrMxWQeWXzxLKVzmwNHa+nNXjAnK62j4Oak8
Z4hQ7kGZzh8LyuFp1AzgzkidoYtswSC+ZqWwg3yFK18aT2N3Rzmn/AHBFZ0H0iB22oNAUbl3TLTd
7icAdbieSSrQR8ukMLjLmqyt0AOfvO9a52t/StyJZnd9pOWHbOzkTzTDUeCh+bmJ9QNqkNngRkU5
RHszhOrTjVOc9R28GEUxU5xGiE+JQ6iu5F5SvXs2/WSCm+sGlIRxWkeBGvxRKsZMO7QFwfyjmvsC
DT8BZJ57ZFL62p2v0sBIArNLHUUEWbaWo0q7I0qeRteKRRUcTpSbr4KPjjjOCQiEnUEMY24DPw7o
AEYMSyDcgAxoNQqge5HUo1xj3Qce9whXkqXJdIY+LqeHWNMHZCEUrzVXRNXNtCVA9+rWDdBHuYeC
WZbcSAbdsAIvWQhuNyQEir5Is8prAYREWyN/V0ocW4KguLWsNkcopYV0n5LQ/DGJrUwauC3DX57O
s3bormmbu1wCJnso0ZXTH6A80ru/teZ13SoGxt/tsmhSH4UoVLUNEVWN1wfhNrT2CPYjXRHaWN+k
QM22QxCKps2nqPQ41ZDefArrwKQE0cmZuELLh1dHgkB3m6pFjX8Xqr4VPSV6H4hrHe/V7Xoz8YMX
g2bMuR2yUPxVGEdi+hBO4EmOKWyx0NRXjd+/Sp1fcB2vRzPIwEBD/WMkgddtKOLl/lMCPTbtAWWn
SC1FH70e17qeehEQwyExKc0GEm2XQDGRy9VLUCoA+YX+E/ysFSmtJMof/aYGxm7Ad9c7Sk/t6s7v
yZd+VQM1fwT9SK/7FAANILwM01dx9EOrvpG6O88hEemDY0EZQUdvYclTkvkIXsrcqTZA1fJ7SCC+
FzTw9TY1Y9EtUBq8QTozJ85Or8UmdQJ4RNDVY8WpiyZ6i8t30o9ju4nGuPtSK2HocBJET33QtGuq
FV7rWFn/Cs9MeyTevdU3fsk8CQDIxUgdkalc3MpbUyfDXFGVEMMe+FKbC1Bc1Kpafe7VoP5iSbX/
F6VWkFN5WN8JivD3enpkaX+u2JAfAcwNhQqN63P25F3bOunTsapoltqQrkE5kg4usjDEYzvgT80K
Fo9yNZl5N6PxwNQTW5bu9S+wTEvMWRDqMwQ7EllpWV1MQEE0IULyPkIXBpocyLWPXmAhfkWGp74z
9bb7pnEW38i8n1EnzFZJBUEXplOuJMw/HbZPa55ceQFU80L8hYpNuO/6rHFksKqhi0SmtPUj0zxE
EuQaCbDvJ6gl0hv5n7OphwVPeyNPgMJYRvDw9DuYZk+zME9mExCG5ntNh9TtIPZt1zsQIJYTonbE
+EjpqtXv1PLFByhVmnp9ffrfEsfv1z9BFaQmUBdQh9VJki1mAl6WLJckYOLRqI0q9ygEZskvFv30
u9LKvnsCtiIbTkU6RZt75Jq/MpF4uEaKz2+OTVRLyTFRe1n4FGdWXv/tmyKhCTjUDf/gq0Y8bQkB
xg5NuAYGmK6YkpXnFcaA8w7AI6mBjsMVqrFdxSWwGEdopEQ8TIMJoBZZjrxfF6qoe9sIMqv0M+0X
av4KTtyU782opfFCC7zW35IDRpJM1qGn2iZG26tOrJMFWbe5pSa0kNNxaA+Cmok9DcNa/pXC+4gU
Xyunv2kdRfSsr4APOgXEYS+k3yWuO7CmJIc4HTztRpb8rDCJYAxd+jOfP9w4mqEsplwERDsacU9n
GbTO7gAyZu3l5uRqpRx+iQCC3GlJPuxRwM3tnOj6ATZ5bRMXc+28HUMnF4t8e30ZSGfrgEIYBTgE
mxSDLBvMb6ersZmKzBfgoVtbtQnPU0+nmbBvskgSvjRjCi+A6XV0RoKjLB1fsaZs1RpERvcV+TL2
SAZX6JcBhYpqB6xtFDegd6TSVjuSHr/pra6/mLTN+9vRI2G06jOh/GYg8wDacxi016LVTJ3Y1Si/
CnWVRPshAgGcQJRbrv1UnLytKtNaYLelDBPsIGeAM+DJAPGSeiOxoU/ab5WEHqLHfRt3xoF2jT7b
k/3Q1MdeiYZinaBiXT+bSGqWO8LORqR8kwfqmkb3Hs1hITLvYvgPVZdKqvZVLqcqAehbDhXJ8tbL
vhWSgTzG2KgtN10IPKp1HpE+QUIbagAat0k9OVLTaGAuJLmJPo0Eqsae6w8Fb4inp2g1DlHVPuhy
lZFBzMrqSY0KkQMVeM640yEC0r+0ErxZvhChOauAz9A/+zyoL32XKz8QxmqLQz2QfkH0F742ILDI
Ea+zifIKCOkaXG4g59O0ToCXhfd9U/VckOvJfFE7ddScuPCnp5qNlTk5JCK6GxEbBOvUE8iqGVra
h9znWose4og+BcAMFMOoE1rdvdZFVo5qc0XGHH7IasVTmDyXHsMxXtea2f4oEl9FpwPKlf0g+YBi
2yCq1+0wRrpDFMcQAmQvQTD18HUCEFBr2/JSSVjV0MqHD10Exc0+F1OWuQagqHMMv8j7X/Cdgt63
WQBwM8O22kDNQyFMUO78yprvr1ItYMvXkw34VXP8VMS1WNihYNSvXMkIhIG+gISrYzkYHvzaKvUn
qc2TPWAmCeS4qScBbTthuwH0lEtrT4r9YJMJg6Qd6ARk0CEkceE9hAbeK63ucKBbsalWUDLARpVW
kvdHDRr6oZKxBzDWw9q4r5PBqPejUAFlEvSs/5LGdWvYZILF9sYptgyVUI8i7tVm8ZtZPEVZFDlh
PC/EIJx82LUgx/MHq3qcKlReCGemXcZC+2Add7ZHnDCTevE8kKE8dREEo23bydhTUkF5hr/410if
S+CAOPkZaFX/87pPOiviYk9H0ccCWARuAQ7WU3uGYBUJJDF0wxkajTNGNTwEyG5X9EF+i1KYZSC1
6pIDqojoSoW9ioCVJQ8bau3mN1n3f8SGmHFB1lW3n1CspcfGi0wn85CTdS2Qcg7xUH4XF112F9AW
Tb9pqH69PoZl2X0eAiOQkQEz+FlceFXuZ17QxrDu+QO0L3QbSGuDvihXNyZyrr4MIZpIGvCupS1h
c920PNc935/s4HEQZtChX+Ngh4ttUY3N8xZcZOvp6yyk5Qb4YgxBbt1ndJB5otZa95nc0U8E3Bio
a637YD2EPppeh6bUWlduYAF3CBphdqq5Y9Oop7TylksmvQ3Qb02/9ERnrekTiQk6PbnEOAj2WsHa
1FrAzH4pCcciNCxoc8g/dfb10Z2tfYoAzC2oEVwQ8q+LM1TIOs/P8q6gO3mMXJ18z18/gs9Vkmg0
BYkuRDfiVGUux51OJ0yDkNiDQiNiJGY+XY0+XIPQD/nlph9Fst6ej9yM2aaw1NF5yUGgVn14MEhH
pBvZr3TZjgisFJcOIKVdoZwcj46aizSYwM5hUdfRq/RLVidqAwIhpGmA+xh9yEag0GQ0Uaz+IiDv
/NmXy9DfASUiWR/mSIBzKxa3dPOl3FnVqNnFYDh+FdwOV/1cPcb71l/epvpDimQPxZ/suan+/GmO
P4r/Ob/1V14gIuUHzZtq1n/+dAx/VTlNoc3yVSdvqv/326/9P/msA3byB8oGlJke0eIcn/7UbfJv
A/+88v/3l/8oi72MBcpiv/I2a+ZP88P8RORvJoz8f+sC2tWPKUzey5HNr/+/YqDmv8wZSYRevKjD
Ya3jnPo/dfO//odgKP+aNYll/DKRHrry/OofMVDtX3OMzY4E80PMrcwqQjWUkAFvQ+AMdkYQOiDB
4UMCfvoRQbJ5/f9ntZL6hE1mpsCdbxYStMiLay2l+4w8VgXXsNYkJFuDpqFTDuqJfO9P5CFuXCPO
zc04WQlTMuT5ZxyThWB4bdyoc02wHrXfZGekicqKFwrqs68SOfx69yQ+/Xsg75XOTn3bPDzKDaph
MkINus2lGhPNsHE1Ep1RrBOzp8ZQ9Jcy1G/pZICaPJ1GA0QJDgakGBdUdBfMxRHEX0HREUiPh93D
+mHrrte2vT4c12vXXR8d/nx0+bfrOvaWn9zjYb2zd7zmeOSPe9fld1t3z+9We37k1evd7sHd8tsj
b97xUsfZ8Wnrjc1H8vHzS9Y579+9rB92Oz7N5uPs1fzr9W7tfOclfAXbmf+Gn/nDyradrbPFLq/l
Ez9tHvj4g+vyUd/5m93KXq34xFf3aO92L/Zu5fCe1WrlrBzHmV+24v183vxhzh0/HBkJ3+hpNr/Z
Ovsvq/380tV+Z6+ce8flZ0a93eQM3uHbrVfbO8dZ747r+Yvy3Ta888n5wadueen+/nm7fZ6niYma
3+0ej6k9m312+OvrC2Nx6mnLJ7ak3U2jqqZCJz0e1w/fd+sXBrVyfjjbvfN8w5J0egSdW1pssYaL
CtQp0uPafXz9+eDbD/bq270j2jfsLA6eczuLGAKmgiIAGfS45hG97p6eeM4O880j2R6O7sFxbkBF
FoCqc4OLuNKTmjKaMHh0v7+wWnhO158Rfu76trLmbfcu61TLdDt3IRYeD+vDvKDXx7f/89+H72v2
xgNr9fj9uP5+fChtNs7x+3eepX23YWHtnja7zWaz2mzu7HtW2N45bFnO3+7u3pbjne3cb3ne7Dy2
hes8Hhyb/bnaPzqHA6tvv711d741mkUsoopd50E49Oi+ui/sG2bs1qpe4MrOH8n8Fd5N2IQnzzRM
HNbfH/wV25Lt/jBveKbtif/t7A0/zbvatxnh/u8WNID9191ut397+/H51hJ5E4p5d76cbbNF2g4a
ISVK50X5sHt5WDt/t7vQXm/W86Qf1/g49/k4u0keDA9iZeMDnfmP7sP6xX3ZPR3d1xzftrFfDz/X
fABDedjYm5dPHdPn4kWedhvW3WrPOi/s1f2PyN4/86hdV7bdRxbEd8v+vLrHk6xde+uuHvFD++Ps
YK4vVW1e69fGuQiiY3hwyA7ybI/bo/2Kz+1svve3zdp++rdnZng40YPjHtZ8iRV+9/o3IBt34yss
ziCuLjO7DlP9ins/MgvH2a8dn90H1znsdnjr7Xd2C84aj88psVmtStzres2cc/Rs51PAfeXhrL+7
u4cHHDbr5uHJt+2vrKI1z4RTYrVnF77itff2my/bbXYPu6c/O9/+8zR/6M+Xh++h/TLZP317h7PD
Dz088cc/f1iN+Pytc/+Mj+W/j9vn1fP2r4PL3z7bL5wig2379oat+vXu/v7r/X67+rzbb38/P3JS
OI8cB85q9ezaP+44iLaPB/eZLWqv9vs7fPZ+y9S7zOrbNDPyv0w3hysWOVu2R87l48HZru7Z6m8v
/PLMX89O4dk9PL6+shCd3zeeyPX9Tux9uhlNH9CawRHDKXngH9bu5uhy5LH1bcfd//uQc26sA5Ky
V9fBmagVaS2jyzGLTabj+MD+Z6vNVufTu7TZRfbP+azHXbIvdjYvxDusn+ZTmQfNg+enJ96ws+8J
CNb8NL93t9vc89/tM5Pm7p3Ht8CGaV3PpyY76p6du3sLF7b7PRtyXurreQ0+rGd3GthblhDTj7de
u/jjw/wY3e3rkUjH3T64vOf6A5hPh//sSaCsxLMm+QcdLDvtAsb8+3fOENwQ2fAWYJkpk/4Zm4J8
kcI96rqV06f8jxWF8A9hNi7ws+j3eyu5B4CWbs8abtII4EoLi2SVDcl3IBOlG8aWcEN/5XxUs4I3
pS9xVprlgnBqD9kHQ7MGOqBacltrqFsHmvg66ca9+ZIV0s4gybk9z3nyUysSmM6IvuvKjhAC+yqG
JZy8CCe6H5070HqWRm7btAjPl2FzVSZi0BjwutJfGNDQRI9fOysFaC3t3mNe0x7bBy/XbZ5eQebn
RSFIAwkuoqJHuL4Ik2jSKou0G4E1lhnsC0KpuV0dR0eRGtuN4V0wxc2Pew4KGvNJuJhEuUhF4BMx
pgDDUNnI4Fqh7RV1jDTZXx/V+SrUqFJRnkMbGczufJd8vwq1Qs9MIaP9vQvraNeGSEQA72vuoPO2
HnqYw7bX7V1YH+/tnYkA0f+Z6x32yFJPEK1KHrRtUaeHN+xcmkJNpvBJyc/i9ryYQi81pzHMtRIM
Zwl3PSrQtHSTiZ2+K35X3jB2aRI1yhqkbkiDUUo4nUTwOrpZQ/Jj+6Mcu21XyfcBQCKHxrHR1QdT
veGgLg6OerJOH6BJF+FiK3cUDMwmlOliTWDN1qyIbqJGpqOYZO2N/XzJlC6iR8puplNmqTchCZoW
CwMNsyON9KgRJPp9HU2ybaV+dWODzSHdqdud9RT/Y2qxwcCtFlUtMSptyh+CwABJHo/lFwNI0l2v
xuWXymxfP74a35s8m8gQhru5jiQFIsjLytOQkGz8G9v50pqnsjNroYIUJ6V5ujxqqwiqSQCaVYRW
+ynO0bMSzEy5ATS4aIXFzmYGimmYi6jB0zy1DCyjhA86pZGVluF1CDvVjazvpaWOAD0lUXGWrlte
fysLdquw1EmBVmh/OqaVxPuEQs9fyOSDF2sG793YXBdXIJlYlYhF0QFSnM5eJMDQHOpKaTfky0AH
tt/QI/kp08K/+vhiQB0R3WvW+rmwk66Jgd9ruIzAo0m2T2vTVROpubGhFrff+RwhqfMm8aFTV5Dk
hccNQIm3iZZV9B2Txq4zMIno90Z0MBT+JoM/zy506DC9ON4oWkPtsOyy1p5ENbjhRc4XzBuaT5xb
qt/CkdOJtcKUi2XHKSPBMak/ZjWAkB2ti2l94wkuC9JvQ0aniDMTTT7EBRfbbKhph5aGvLKDEEYB
MZERQysLBUEV4NZwZe4r4NirKs6hNsa+M4zxzDbiNFKD3O4o3JKiO/c0dLtJ7EgKWyrlpsX3gf8U
bjwoZe1CNHs4JXwr1WnahpMGMnOfDpmw6vQnWqDS4cbTP59zLNNkNMvVota9DI9GWYEjDRooe1AQ
uaso8TqT0mY3nuzF8b2zslhiI70Gk1/itLnWzfXLRHag7BCgzfDBPH+DjPEWyubiuHjATBwSymcw
H9PoQeD3zKgymvDqwxfmdCrIxes79Nz5zF2KCjEsraZkxRfnbAanUVwbDTUl39KfkHUsV0ijRBux
TaKfTUj9+Lq9S/PIkgXDhC3xTOrNA+xOwwQnkg79ToHmuCkcZE/0HQDF9RGNe6txB58o8MY4b9ld
jFMHd1KWOWROSZpVhwim0V0Bq/YxaoXq0FI+csQ4uoVZujS5c7RJJY8Ant7lU3cwFCZYxopGHGR6
tFc4QQcoYCC92vSZRdEbkp7m6/XpPffs1lyQAIOnElnTR3tqsVX8PtOQzkYMos5cvSwrV0kjFAmz
4eNhJ6E0EQw6MiKcFctSb6xOcNXoKrxbfZusRFja1hAbfTyYpukbKgBqL2DdzloBgcbDgyaPBXKE
RY9qDwxPMGhBJ49oRVKJN1bnhT13Ym1eRe+uqb0v6/Wg463EENZcWo7p6XCQC5nGGwfjHJ+cBmao
S2r0zbM6QLS9aVC+M8Q+DhPYkmjz7USI5Ewh3eRZKu7hNDNXhaF3L0MPAJXWYODUH98KFPqpVhFf
cyFfwjWNmP7juOH0n4TGek5KTX5A6Kp1Clkrd3mlI+dVBJ52Y8QXVqZF3oUTQgYlCoTtdGq5k+iN
IvWEovB82IUCq2khoQYfip3wcV+NftlbdK1zTXnLzL6bXLOox1qFVpY2uLw70KXa7lKl0fYhmIVt
4xnQ3iUlOPnrW+/CIyXFQd6BQISe77cqxzurVVDSvtZgVWl1GWU96MzA1OX1XssVdMJVpKwy06ph
KujCG6bPlu186OogPCRwkZyBi2WreX1WlCUeBQRkYUMDoazJxXQ3GCnOniBWOF5nileTcGvpW2Bd
UWhyYc1C2wt+DHlTmEDCOtnC4JTdANxdGhHehfCTZhyQxQs/Bm8MrMxFU9igxAbUOFph+t4JYC9u
LJWLY1IhczBNMgNA/E5XZQgXutmLbcGqjEe3Lkb1ICZtuivhfLzhWy6ZMlj/ogKVBUJiC1NN72V5
nqaYKmlxIe0hoOA8fgtycbwRHF6aPGIhtgA9hJa0JG8oUzMIBxkoVaWK4aoSiHWDPihX19f7BSvz
McPRyOTBVLKopSH2EVhoBOLCtAkybZ1e9DJPzY8/INpj5nweNmZOitMHNEp+IUe1B7mWBvClwFGt
8sGMHr3Sn75dH9CFB6SQpZx1THFSxLCnpgw5LQPBh+NULVtv3cSzQhONwA4pkRu1mEtT997S/Pt3
riLLaTOa0F5DKbX7YhqZssqQF76x3s6CDwBEs7gZ/g+/S4n/1AiCG2WaSzTVSeDV78poKJ8RMcx3
FgBLSOD7Ydhcn783vOnJoTZbhMDDUlRVwupihU9lEiV9iUXaJZjAUgrcAS0bOhU7dFMCcHnbDJr3
1Rhq1gbqdvkvXDb7WssKSEb7+On617k0yTxIILuAuOBkWIzfzxJI6+m2Roqio2Nu5rUjRfDn40bo
zwcDj3zoTE9zOsl62dPwQfsjXU6VTBtCj0LU3DRFy/h1Q5eeJiqW5HJkC/9hzYv33ZLx1DgT6Xcr
7CzKBhjLFR2lJmEtaUhTNDQHX7d2ae5AwbF4IDsApbg4UNqh1oe0QwbJQND6EHdjuSvwou5/YYWE
h0oMRBy5vLkZiVHBHopHRGC0usvbIF0NGq3KH7bCtHGJwiPyoJYzF2czISYUkcSpRnCPno4KNaEW
fDRVBP5HVMlVcmpxmXorn797PubUCY0wr/04VNJjOg6yW3iZecPnnmc6ZjPggzSw32As35Qd35lJ
4WPTRPgNbVCC4Z0wmspaKpN93muWDTPOvdlrT0ifeKsyMLwD+e49NPfFjfNlfvqLfc7+lhTKBGRb
zGUggCxQawGhJRDQOxkN4iGos08oEYoddLQ9KgtDbyXhruroBb6xMC9sA24DYLFgCYIybxnaCXAM
i21qoZKZou5HH7A+un0R3tG9qTpt7fHvj6+eGSHFI4Ue5gxA29JTnUJvgU8LAtQxaqVaG+l0ayec
Hz0QwRhkyFhBGuwic2z57rGSc/aHCkk7G750H7pMI9+N2WTs4MgJbiyh8xnElAmCkbv33EU0//69
KZM0ZKUxg3msoVAy5gktliLYkc906Gq/oZWF4+/6HM5+/3S9ACeR1TnTiPtSQcmdmAziUht8+Jrt
IksFV7VK7UvZ9tPPsjUSV6JB+SdpkOFQBEq+hQ2g/n7d/PlylegTg8WKjDucVvriIEgzVE+Qkspt
+EKRSUHbNakMBHRJUJVWlkJefCuqPHefs0UurVTTyLIq8+/fzTEyWVEoS1BkZAD1N0rZtlu2Snbj
SZ5dOCxJVcnfshFoRaLwcWpFjhpQcHmT2xVsCpNjZmH4Wk5jqrpV4amfSmgrQjs2A3JGRpLUt86I
C2tWE3XCWWJAskdLjepqKowY9vAc1iFaPjTAtg38O1LwkteVEt3YhhccH6USrsoQ4pFH4U5wOlhF
FmK1b2jtGvX6E34xfpE8cMqdWsFVqNaB9hwrKVflwevrZi17nmfYcLSXnwMolYsb960LM/+GDZ97
b6QZNHr6ZeSknukhe5x9GbBdu7b52evE85k40H4/evGxNr+gyRN8+ChjEiijkzkDr0mV8dSumFqJ
VhasZNq+EgjQfE+ZNlYnhfWN6b70bLl4gUFVuE7CvHVqKM2yyAN5Co943XqfOziRjdUoWd6hCdXW
2Fzfn5eMWaStyEDS23fWVNfAfYS6QYw+rKqL+0LK2/s+M2gY1vP+5bqpC85Pn02gBEVYQx7idFyS
p2qjkTEuaIG931EjjZ/Nxug2cZYkWwqawdfr9i4MjRw9qGONjIB5xmeZqEKYtmOOX88N0xUCCphV
5VNR5z0ff2QmJWeORIZGtnixNkI9Lfy6iWirGNXKt9UBmT7KfggeIihKLvD6wC74VLhoGRheTpwT
jqcTGdGel/gtlBhSmkaOlwd1ZAslhT/otmv5dzNWnbgpOWtu3Jwu2SXdiEkoOQGTLHYezD7QHikG
dmmKQNECesJ7eaTQWGVh8Bmqp/zO7ALhRnB34TECUCAEMAi+5may09F2BrJMjYDcFssUroeMXV7M
DISGUes3XMuFFUoXNcABGiQURKkXEzspfWt0PV2EXg3XToJOxAYaYBN1OJrCe/r9biRaLg2Na/Vc
PiFfzGXxdGjQD/rlYFoZJU5V38nChJqTr+VPkxkmN1bovAIXYYBJFEWtAfJi5nJxDqt6CYnv6KGD
gljCvVqRPopULVhfX5kXrcwdmrJmkf17O0jenb1iWsSpruFNyigpV9B5mIdACPoP58Le2r+JREni
arSWnE5bHVB600c0ospEGwwHJHoybmmaFUp3RIWuvOEiL60KMlTzPYaggt7rU3OiCAt7C2UEC7B5
RgfkMc3pStGJp2wUEMobD+qSNXJ8M4SKNDH3ulNrRVZHulKwuauxRBk+rGB+QyR7Jw5DcZj6qb0x
uguPDI9MJhpqVWxqy2SfIRf9QFOA3XdFQV02ECG98XMk8G4M7MJix8ScGCNHq4pLDPNQqFLQhOzj
AamZ1EVCtIW1KTdDOwy96vn6Qrwwi0zi3KLN1RO+gHnU7xaiN0hDBml1ZutWoGUuX6f8lVWqBm2v
QCKXzD+6gddNXvCOnNhkS4lJCLmXx/aUI5IZ0GprR13oQWrvu6oME1HdatCeeNVgD4PUu9dtXprT
t+ZojM55pnka3g2TBk+hSGnTto062ctUE1dJqvg2dJW3Euy3LM2jf2dJL4CFgQrKbPiQw26Hq24S
WOvjrkBrvuBRXh/Ypck05sLoHJtwpiwGRpeYmQQ1qs7w3zWbadSET5PuWW6p1eVKGKxxb0A18fW/
MArd7hsEidvSwmiVQmAUwgNI0x+TGAIF+ZyO+ucASqk1ClfKukfS5YbNC9czHD9RNfhUYAtLOgd4
rPI6UtA35qYEI3qQ7S30wb+OXhD9ylMl/a6lMP9pgoiKS48I6/URn8fSc1UIF0pETd/VcvOLam4M
SgJPUGsM0mMrI5mXIG33A7nw9jiZAq2M8H4fhaK+cfKde515ubJTiKNJKCyPo6xRrbAhP2l7MsAh
ShoQ5SGg83h9eOdegFsnTfUzETB5tOX52kFSA19DQMLGa4Pv/hR08IbSjJet4VPNvzet5v+4bvF8
Qud7Lik1Ax42yrILvxM0qRCIELHYaRMi9l6GmfbJaqfYtyvKKmtNgaLIyHyxsyHHQebj49bfonia
nKHK1hb3NNhWxFBSCUPFoggSF/5OJHwQK4EUCt5MWL1CaAd6txjEIt6SLJb+XLd/7iQUzhD69ChL
KPBmLzYQ7C8IXck4CXmIlR3//Iih1d/IAVKcH7ZEipTMEKWctwT7qTvi7iDDRMMpmXmWkbnZZEKy
bsXU9Nd6h1rQjYk936UQwHKNmBtnLRzDYmLrSIghroIrSIdT6TcHCIrXUexK6ASsmibLN346lt+K
3iigxVHUL9cHe75ZsE4qfSb6gfXFXMQ7TavDzQHzmg1yLDpIhS7aWpTJH96SsxVzJrXhZs1t73RK
2SEmKO2eCLEXrH00qvedOQi7/2IoUMmw60F7Wkv6HIh6dAFUGhPZT8UnQOneSBFa7G5hwS7sfJOV
QarSsIAOLstJ1E8haMjaDNYUFTrLklZHS0r9HXi/AWrIRvhwSAooDC5r6mR0kp4hwmpfRnZnfkQC
ZBSrpDOTe4281yr1B/XT9Sm8tBZBXs7szCQswaWfPqc0CkXuWyNnPsqsOzEqVYdkQurKY5/sZtbg
fUm9/REprOIbfXDFja1wwcMRxjGlZJ0AxC+xwTCtdkA/CL69AfZuuySj+Ek1E4M8JowDL7IsIEWs
qWH5oiK+WN0Y/HlcQIRFCyvFHjLgsB2cDj5HGxyeIqgipSkXv/EwQh0OMzYjqlN+UgN1jNFqEgbt
v3A4GAZfMBOWK1SSTw0jtA4TfMclYJRKVEb5hrvOnIJXyWjjG7HrYruz8ywQPbBwsxNFnvPCFDpE
WWqpI7xKParxkpnUGynvohsedJnU+8eMiT9DQAKnvVhHdJWnYqgoIaR4xbaxktbtIL5d5WIkOKVe
i/fUE6GEUYRPcI8j80K189Frmw8u57OvsXBuaiH2DcFtiOpeBeeQZlQbAsN+k0O/7MbWtEIqqLHZ
zSTeADOurm+mxYn1Zh2AH4gV9HfAyC4ce5UjWhsZbeiavt/utVIfV6Lfdus87G6VGS491vem5n39
PoKGL3jU0i50W7TrkVVITFdGCPTGY104vrcBWXNiGP4P8qPWYoMIXYByQxgFrhdWRr8XQcF6DoqV
cbVTxsgSn42i8T4Yzc1GZzEbIBwUyAhn5137bmjKqJaVhrK823uBf9SAN7lz5upGsHphaAb5PEjP
JPpx4AA7tdLSLIK0MCGcNYxmemglJCq3jZIa8pZ2fbQDQ5hKb0E0Fw7nbWiULmekFra5jJwazVEv
Q0UX7px0gOaMAnDRzvL1Uz0TgsOtM1jIksGcu/FRlo1vjPhsyVDPZ+2DVgBsj69dHMlV1xiq4GWq
o5WNv4XuDCUzgK83rCw8OuILgIZnsRHKtPDVLOE+bRLSwJLLkuPDrt85o5LkD1E5WCtBh7GzHjmt
06yAlx0qmxvu/Gz7Ydqk+AweDkpBkP6ns2tFuQhJegrjt5gH0idZK7ryS9g0sqDaYFzq5kY16pI9
9gVnPrEccPXFHkSFOpE9oZChLFThoe5nGW5oMh2tnSr3g54Fdj5y+KTwATixDxdDK+joqmIgNY7H
rWPllZBPD5zLuLSyuvEAFxHB/ABBQVBi5x8DWrfFGo1ivZSGtmdUtZgfAvSPN4I3wWctGP5T01Hj
RxwzcqJ0UO56BQmJ6yM925ezeUojBHUgd1ippw8RRXSLGDiQHRapuRGmRrZVvSIxLQoK8UEuPl63
d74rFCIsppXFQ7z41v/7ztsU/hB7kYdbk5Fk2sZJ1q0gdGpuTOr5qE6sLOlrYuRPhTJWPIeKvuH4
8E46yQDyDqntx65TtI+lnhkGyVmyzjOtpQUafOHctIzcaWiiUYATE7NoXajVCFVUoCVKAhV5po5y
thqbJFTXH59NgEOkAQj9SXwvtwSpRjD8sgCleq5/C2LKmHn9QTgQo4PtBFA0GR0qQOz40yWS5GMS
wE2kIseiJN8sMc9cqhjFjQzc+cKgAQKCyrktA0G95TEUQSvg95GFYrtM1Uczw3wlhKG0++iEYWXO
EVESJTG1TE1B5dQHhQlfUqHKRGa0vK5Dsb61Hs49Fdx/AKiAwtEWytl6OmOk6r1RKSHZEroRavZA
5HjrpWg7eBTrrw/o7IibEU3EVAqXF5qFlkdclc9dtmEYuyWtYr+muE1fNM0v12WkDW5t5sLeJ4l6
Y71fGh9ICIX6LbAAWl9Px1dNTDDCChGasUFJyRgoey1nBqSTUn9jJ18yxY7ifOG+Ql5kubWSAK0d
g2XRT0rzUMAbDqGfKX1TARh+eDPN3XtgkMioz2m9xToXJyR+ixZmQehA841VJ38rRb8FPTh/XqwH
yhHg/udjc+lva0WCOYjOVhagMX5G3GByJ/gN7+h7rY9iUCRHOA6rW7Wx8811anXhJzx9zGnZ8pAt
lrpp2xVhs8nrTt5eX4vnsQhFTTJoHJu0oFPfPF0W2jCGcSlwKRHMNvyUxi2ElwZqQ6layAfIHr3U
DpFy30Ij6P24bvrSADnEuNnC1UcOZDHAYaohTh4G7kO6PqCtKsd3cSPeyiRdtEJSm+o+2V68/mKA
UQvc1tNC14BMbq0U+f/h7DyW62ayNftEGQGTcFPgGFrRiKLRBEFJFGzCJBIm8fR3nR51/VVxK7pn
GkgiAaTZ5tvfatCQuf+trvvvS56choPQvzhn0Yv7R1LVR47qXFPWBxir+Xzu12Hy4E3g8X41Ks+Y
/3IkXpb1/9Vc5DH4cQykYKBFFkU2+a8PtRSdhAIKTSLfR3nGN29/6oKqPdT6UqtK5iX5L8vkP2wB
qn5IcC51c8Ljf3yrC2sG7MAK7SQi2jAGIgvVzj6+IlExpwVd+d0STZM6/u9L5D+8Vs5jRDf8VGh5
zj8+nhGX4GtcMAjn8jkFOJ5fw7yipNuTzP+3ofn/8FIJ/kNacmw8sqp/vNSkc3CLLMb6MIG66hk/
I/TLUB/EYVaFyVReNbKv1P/zsUyhEd+uywWHTVj8j1hORus6TfOsDh3N0IzaUv4Srsa/2v1++f2/
v8z/sBOQ/LPNL4DFSwv8XxeNmSO6ACVoaXT0Uba4S5C1e/Ln/+eHUImmzsEo2D/TYccdCvR8Rh0Q
QK+gIxwYhWuy/5cb9N/WBeUTrjH6ftRsLkLXf32UjeSN5mLdH5gtH59ayu4HZ9LrubRu+Pa/P9C/
HZCsd0jFhB7sb0m+9q8/qtOdvoirx0PdB/5LjjIrv652y5Droc+1kxy4ude4zOQ6jM3PeoWN91+W
CC3Uf/t05E9IJQmQL0oQJtz/9ZcgnWsY+mzGow2chjlwsfut1z4uLeC8JguVnGCzhpXaW4jcsZ5q
uEixcsLmApOx+XhMKsdV7vdd+bb8rLBkTOT12saDeC2jjgrFW24beFBX0QUr/KeDWJTHmaicXNSQ
TpeuqY/OClTaz3DXXzC6Nwvt3vpsEnBLL8s2JKLPwrJcL3+/3Ef/Y4xKZf66xhnWt93bQ/+bhlKD
m3UjzZx52ES7UAf6CsvP2sWg8mYe6urGiWqYzHNUL/Z9KztDg7ybsZ+PTh50jTmzbrOsSUqHLdb3
TntxS6j9so1fKe948jZkltL5k0zMPv1oSAjBwPWMRbldxptR0QHacD13/PL9lt8MulYmo3PbrfA1
RMi4ZG/qPD8omuRNhllnon9s0tf1g+4D4V+1SQJoHUa83wcfY2tnfz/447pFwZUe92L3j2bBht1k
rdOCor7S5STWM7z2ek8nYv4NeoWtYoZpVTIC17ZwOpxDX+a+fe7n3e3+tAOuuNXZ4BT4Nk6kswtI
qn4Q39DL9vk3UyWYnY6zO1UkKsvErxqiLHl358JhqNXfu27/PoQDmtakwDriuE3OaLI5Ctr6abr4
0CioXWJO3gKsrKefw6zbcs4oMnXz96mvKbqmS1e3GudZkSfuVel7ZnsOgRo0ZBHFPo/0K2tHyDpt
PT3vb+EGu/pHFcRYb59wEFiX9hok7lw+RbDHliVlbCbG4XqF7r6mpi1Wiws13Txi7MqC1HjTERP7
F9LYkJjX3fprvqXVEuziKZ78AvYcNza8EyVEXEyHfdU1NNh6wR/2ex+WTvDl7Zj+A0LzprF0MsAY
UV3CXVq0O2V2HnttDkXSryBbDBs5ealzq9Csz0MY72dbBB34NsDBODejlygtd0s7R+tPzsrFc1Iz
wyB7HOcYGeRZTImd/NSrO43fL7Aef4YjGe9e/jXpzgtYynk4MbYgrHWd91jafWJmXW67XrKiFnAp
hzLZ3ZvVG+T+Q3Z6Lr77SW66F6Zbt/YQJLmAJyP9HeSgY/LusPSVde4Vlk4M/FOM319bgXrEHMCO
8MP1OkZ3Fhdr+WrqeN5P0N85gTJkd1PpHBglcgtxNdqWzmvajdLaj04qNupJgSaJ/TRqnB2JCIif
Tju3vvYUmLlLCzxxDqUR5bQcnTKmDJjuXkMv4HYWTHImmbuoef8TlIIu1iEvJ1RAqdtbp5cnJEJd
zMQcJFrrpgBru/UDhaWo4eHtPMed5xUClSo+P8iSU9vHRfMZjHrDHD0qwN08h+WAeQJTOzZP6nQ3
SGRmQE1DMP9Wta3LEnhekeg5u+ghpukmcttRmm9N7wStvtamLYf5rDdGg0FNkRRE4WEAsRrcdX4d
qhnvoqrsymvDaV2jkXYTM6Q+HjZB5kkhhiar5jUevOvdVxxfP/I2sPP83DX+2CTHqUui1f2h857c
h+guDvz60pMU0f1m8Bq+jRENTd4RN3O5pmtiZ/c4TRZboEOCfbF+VPVox6sRP4+qRlFo+qZOk8Bb
kz+x8uh5ACi34V8zVGt06zoYhv+MKm/qX1TERD6qP8RKCA8ZJO3/wCFx8tRbiBaydauW5dYJcS58
sSTI86tjAKSc27YIvdspxo8Kq/PA+RUZhcER5NvhWud7e17xGsckYh0LNw2LtbgPc698SJg8OHlt
0jzQVxvo96gomYKXuApUc6TcpDcPLF7Zlw/hsKwM7w7+KMW751P7/s0zVf67CeuJssAsRHLm16Ll
4JbNbDN0CK1/Rm7ttLeT7fLgEK6E6VlTJ9747s9eLJxUKDUOdwJGcPvsNVU73rncwPnjKKvN3nHe
De+7dG35WnTJmP+O9ipWTzWM6ujJjM6evKMFGvvThD97dCjdYbFnYlVr0mXrEI0eR6Hyrx7WlX5E
tlop6InVlvxiyfasudxF7vKkMb3v/iS5rEMGCzXv4djvi/a/KrlQnU5Fr8E6pqwRZ3sKfEV7SnTW
hN87u4/7DexHyWi/3PK2ec2LGEzzlVyncIpOTqCLzb3aSBTyLdvXuNZ/l9iuzhfgxLFbgYK5Eg7l
ZIT0fnl622afCfpuC/cDExrLBATR9GBzsPcvq4BZjb68qFJ16Y/bBKOsG7uvaFbOhZ8djxPTsmXh
meRzlLUzvEaVVIDvwp6FDimKayX0IPNZ/0KNc/GM7jhI402fgfq1zKDT9xjvKyg3fopQBsuguN84
z5EeTPOHQheqU2aoqpmjEapC1qADQWPp9oJGEsg6ZEVOU8n4dStonL7mq1B/CsiAUIlkuzRUgwf3
1RVUzDKftehn0Vho9ftChHq+sBS6Q6LAkD/hVr9dFeyv/K4pfcB/nD7je+zS+OWCXZqPCVHPc2v7
+k9YBUZdDf3mPw3rGj4xeFrAleda+ChiV8PzdafwplvHcv5OpIA3eFAGiTqPO+YWZwxNcnN0ACRu
md8nOrjaJ1CKKXJf9dq7ER/L7uJaa+u4B2qjpZOWA44HGUI87AiCsW3rU42J/x3ZjVXpoNr9sxLc
39eD8UZ5HMppRYJtjDrq0W1OIVBaeZJOV5xJPnANGWwzOIja8rE8DArKe7YgGj9ouhfzeeU5Pny0
mG025twxkLQXPkplW5yBYIl6JrMazsT1VC2RhXERox3DLS4pcBDaVjjgVkzbTYHthU3ruouuGqXN
hmXNCmXMEVxDqXv5Udncew2aD3fOZQYoIxQHsA+bi8iuKJ857ry3ye+7JfVsMv2QdVT8CGAA/i3p
7Dy5GvsT3ogQzqmsevpITqQd9kNfJxeK9ESwinHMcMGoqa156qFGTmdPTvVwvfXM6Jxm33jbj4ZJ
8/EgxwjSQh1MK22gnqUZTgngutzGzgWtWA8Pl+9AJdw2/ZKZPPe8jBgF7pjciUXQJVrFJVIDaU3D
bvY+kzVQt4Xf79sBZXPFMzib8eHt7CNT5XtV/+z5NFUG9kicfCa/A35bgHaUDwdYHgqbeVh1sTrV
suWPlGGJwYsm7srUr93iVTfg/q5kka+QYYlUkGDUcdJnwK2GhwboYHmKvBpPm2SCJ3by+wlKl5Ps
YMP6feptVi4oey8411Ky9ZUTHPdZDc9rNKngu2qK2s3WEMZcqrZomFJ4wNt2HwCmYNS68JMiA1MX
uZCwRDB8G3fHu+qLWgXXPQC4nH8kJNFlNLs7gGns6VMTGQ6zaa9ke+rUIh48pFX9L7dvbCpizswU
3uhcHMpi5L/1G5zzj0uyEPGFEUwslOJddJu0dSTPxLixmKG6d81Xs/vb+hVivPKu2oH7pC4r+KHd
lCT6ZPbC4VncqcuIliSO3Ctyj5t808ErzKUpvuly5gCy0l+K5z0qOicdUN7fbmDJQPasK0Hesg+J
dwh7WWwZxlMAv+Jyqx7t6Hk/J5mUd1XbK5kaxy8Mh2FSVyAWFg5GGJbyh/Yc+xPaZp6kYpGV++zN
BsuCAImDem80rDLgJZOZu29sS7tjtrhx84V55YhHqOPRC7hgrF2c3qtuexdqAShPzd+bmr4pAJuV
sQ+qicnV0z6XgAUBoCXPcCq6GpZ3ZfK0oEddXlWrGMNTg1SnSRfGmCLoaTnl4F1Ack7LfnPf5Sou
giimOWuwQfsEF3FBDQoRPD/v3uLgQxQUhToL4unhraz9NR3iqKmyqZg5u+hsRA3cHEYk1ZVm3vWR
2pvXHugfLe71GBmXCTFBzsL+CisBsy1wtvqqk7EebolVyNoaPkuNvV/C/+PUczAdpk0yDs8AS/lG
W199Qcwr/pRDv/7B/qX8XIumvesCtHknnyz9ca/n5qXLRbsdHBbU++x3znR2Gr970Y1wODMVyLtT
BFCOoMDJE3EICCj8c+hubnPtt2p6oc8eFHCXJ032tpvOf9bM2NkjE0jDoczrkLsAuKnKGCXDHytv
ZVwRDHYkqEvrh4905TGn2BlmSk5o9B19EpGOth9AZeLm2kjIs6lZnOi4twv3EEDmzjfHAb+6Kg2F
KD/qgsn5FNGao17AHcEhXNSY+2eO4v4eEUXOiK+/h4zdANVM5V7jFYCQIvnraG/76xiR/J1kQGYL
BXW02ezMAU3LeOI+Q2AHNES6yjvmAek5upeLYeTmqvFzXVcmXeDbKPhrye7/pllCDmQStyFEFvpH
nEf9L9VZ4d/4TKefXSeMq4xyth7x4qAKDMSpbIasDnK0J2U5uq9Lny9sl34vfobdsH4Ld5l/JpAN
n2bfm5+ABa/NeSDiQT5pAISDuKbpdKzqejytUk3VMXG3OIf+Wtn7dWw3B4zRuv2KsCRt0kBY87v2
8UnA6aUDGZRvXnRuHb04FG6K/RMgLgRnmjvddrU0k/9rXSUomsTaHmIPrpVwSeP63qs95683q/Xb
IqiDn/xxCj+Xoq1fygCXDEYa2+lmDgtCpIBmypJaND4LmK0gsodxrdRf0HziVzdttcf5Zu33qjfY
skz93pYPdTVK2qZq6b7cdtI2W23SNPAgoYSj3GznW6G2QZMg2PFvEcr8p/WH4mnmCn8Ez2M+ShPE
Kl14a7+j0ehbIMMusX7HN0/xYNncrG0EcSCI5svYrpyQLTjStrAIynL+lmjS8BTgpyGrsuUlTYiD
6tH11NYBKa8CKvIujkanZbLLnNYAjaMznUv3IzRQKfEnmcSD1AHb3WPsMqJQRQ5/2Bhr16mMNsjI
0ItovI8TIN3j6m+McMCP7m92er7ytHok9kdvNLQ9jTTmHNW86zQxyoRZP3tzkc5TxCLLFykf8jEu
X1FetC+rN1MHIvGbp9QfktFJcxwYwlSF8fbctABClz5p79cJLNHNVgpfHpOYIOakNxWbDPgZHRWQ
rMW1O0atOW1bkrxwp/fVYQmq7rZmwttc674Nf/aLL+63WuzByY3L8g2q4z7fRIVOnssktxDgp4YZ
A2osQZ7ZchyPsbtFzdXoSoDHhRzkn3j0N0RAXd7eyl3vr3KdB5PpYAo7LI+sAPPOlzkrWpHraVnK
/T0vNrvdcVoE6pR4jXdUMjZrNiKZIJwdCpK7nIfn7djEvpN0+y9B4xffG82gb1rBqPFSSFl1fvAa
6/xtq1rdMu53OcKpXoUnvVRDlDFFYx4jMEGY9+LtwAvY1zDbGct6wNfN37Jy2MMuXWIRjseCsD3I
RCud62BZecyEIQi8INUaRSn7Wf6mw5f/cAY5vUnk9D9pE9jbop3rLTNlm7zFkLr+UAlsH/U8qF91
sPvXPY+pM7rkpL8bXSLcMtD8o4Nbk/zaBwAT83NBSR82kZv1mDv+4qUQW0feLGcGdRAvmJ5bzD1I
9j1UEZye0fi4kKWuKUa+tXs7WBH8XOwU3EcA8D5bqMJvfkQLDZBka35BO4uadIPB62eT6kGYi6CG
w67nKf6kw0yQPJdJcbcH0M5Sy0u8B+bhQCIvtvlumAuCFMed3YPN4RQy1jWKEGxbX30IpFkfMYAl
fm9vYCQE4UZ/lkOdN6ld9EYKxFgpyf8OlvucK7He5/EFDBLSijXpWHoRqN2yj+cjUZPtYJPu9Tsy
/fzRm8N1AQNODTZTxSVqG+XSX3UhnoTpMoQRwCufgf2bWFv96S1WvoR7ApJ9EjuQ9c7Eb0Hhu/Y6
aYrmZTB1/9sgsb7HPqK3pyqski3tccF4dzYKqanHDczwfzW6z+3ScQXkJdaZHLFh9LR1TvQ2+wOp
HCpi+VouC1fH2lumfkLdbO2NcWr/tp1Ikol9fUjUfueK9yrusaYjZ8hJSGOJmdNE1HKn9s5MKUz1
cUnZ4uEvIda2OJbjivlRTUactUXTPHQ++QR1IHrK53bM6zsNIsqcc5G41/HURF+Fkt0N+nWimHYh
xHBNvL1QWY7GAzLkHIhkLOLyEAcDAvqWghh2mczN31c0m36vrUnCkzG9dwrChYi+g/ZdZZ7W04cz
rsljiLgPrX2HJUnaBApMeoL/4y2tzD5IabxV3wvVmCEbTOe1mLIuxF4xxlF+avxCfZ8TEa2ZWgcY
6ka6252MC5twFZrqOcaJN0rVYKro5Meze+IbDzuRG6POypvEB+Iixt0ZevdgELfBdNcyHbdeNXSJ
XiKx6vIG50gux5Kwukw5i8RVUjobkNJiiKKDDqBSp0HBISMplt3kbrs/TKYdk+O+lc2t7awOSMAC
66eJsNNDtYbcal1U0MZsZ91dVRGNouOO8vA9yIf9cwSLPh74hs3dvBnPPSTrxOJum1y9GdEMvxLV
yiILiVB+02Sw93W0Gojs/tJ9M5sV7SOctsIUz8lAEfiw9b6BzJPPlf5wfasIO6pZzt9k7hXhAdr1
aH81u3CmtGsMu0DEhq/gEKqTGU5+458vAgBGnCud/A6DSnfHUU/7+rHms/s9pnF4ZRenZOPsy/ze
qzX5raDeQeZyu+4V83T5Bme21tnqC/XhVNy6qUPG/WMXdYLxUpj0J1eHrNIknNf2KKY5iY/bDF7x
SlPrnlKvk+5+V7QJMctOWvw9lBPlRXfzcAbwKWC3h2po4i3FrrTfjnFc95D7El99bzaME7BP3zuR
brrcPoysCUO9yO2io2r5ZQ79MvKjt3iMpoOz2+2e4Hkkl7WtHTMoaqY6Mp0Pj36kJ/Qp7BLGxe92
v5QUrDOOT3Et4vjoYddDsLGOds32KuioTEWzcTJhNwjKVOf0kAE+Df96NnKw/uU7VN5VkKzDzzGf
cTrNo3n0M2rMpDU28mcqPSLsh5tJeqLFptP3qQ5hrkeVWA+lyrp9Dx7nem3uFkes3WEzK6lQsSPb
y8pNYyRfajOsJ88jxkABUyADVoPSDQ2arXuu9ew5/PWl/+b6NXGbrXdHnXaqvjILuyp8Ui2qgXSz
80DFrVHRN2zp/Cg1Qzj/YSAeNDXFEGc4hHzm4aC0KClYDUnxuFiMcVIKJY1zXlDtrodgw6GTOnQS
A3OkEnHf5vn0TFNFkdvbvnMvx3f7CUh95pjGw41/DouTRDV3lxdvl8nDoDaznZHr149TV7jeIcAj
4skkGDji6W1wfe/C1aNd5YLazrQzea44zQklo1dV1gUaj7pY3Kzvu2q/b2RDqhZwDao0NnOwHYdd
YN4p2n1tbysdu1d6GMySDvT/X0pWlUFZ08YltQq45RzGFRuqQitTpBtyLxLRMCjOc+GDVcWceKCV
mQPfBmKq4jwL53z7lF1rnHNJlnpNTdV/6KM1/Fv6iZw5twqAdxMLKEqDtt2dU7MXzX7Qube8rIFQ
InXdyk54Y8g2oglTRSob1IDg2+KNtcWILvx9pcyLHrb5tuKhFmT0adeRaH+N72kS6R85EjmHhj+l
EPxs152qn2toBFTruIvM5hP6Ubfibmpd2f4SgB4pSsqkecnp0A9HBR7RZoL84DHZaiInpot0mTrO
tFNnBlJ+nfsec71moy2TBjgzdIeIyFVnAFJXxZfcexKATQY6C+pBfk+0S17tMnT5TMvHpYQxghEP
yKWb1EC9rNkFZnicK0LeA57czbVqSmKMpRDLeFjWcvnl5dZpiffW4a5uVOteeyYXL3qX/hPa312l
gckTKqxOp/VR0e273/uAAlhZBObH/2kypMmSDF/eDOpRdLl5FXk/tsdEj/VX4Ddcp8Oy7b9W8JoP
vu3Kr7HHwoPkwM8fQNmHHEF5770urcSzd6H6dBV5vfcbQrB841FZY/RF9/kwb53+GXVgAtN9X3Dc
muOyZSQZKxf82urgyD0nH+igTc+kqvuQ+UVg3xFJi58dnQkusqTcprSdXVHf41hKP6kw4/J9AMxu
0fvDSk0HL9Jf2sGzhWg9/BIYOToZyWj8zfPWmkqv3qYfAiwk5SczO/dtfTlptrLMn8Db0uZcjbvc
0hxh+hYhcyTSvJrc8H4LdhnSmlHt0+Za4l1+ZPfgbSLE2nDhvoujhcNKR6HzPMZdPd5OEJw3Gkxq
CQ5F1FKmxEY79q7mUWKVFeCwEhyM29m/vKHLYUWo2WQD5dRXdy0pljYz2VYKqnl4K7AmCa64BF3q
2qDlW0p5qn9qLk4Dp6Tz7B3Hnt+RfhDep2Es+r+5UFJm3VaOpMKL34PSTqY1o19eTadEdpi+eFvl
PmlCECcLUfk8ToT/muMgLmk+MT4yMxm/OZogu9hwgM/VsKQNZx3jSUsV2WvJROBXHNS1TJU7S5Wx
SOz7MtfipXBrXdEK1vqza3KqtQswOWCy2zI8htiT/tbcPA9Umt1HPHt773FEC59TslMN+I1Lh3ir
O1e/5VT+nHPt2/lROe6kbvPQ7Hs6sr3CE8OI9P9qcTE9vvgNH9U0Ecv7cZXAKDWTqDIktuWvrqE2
yxClJqEVumloEw1N+egxDTsftVn0scgnWvwbUj7er/UIKnTrhE+N2zQjr7ogVuhRg/5yGhrTx27i
KM5svbFi496J/hrfsc/Szst0C9yWK8cyc+Nm0RJsn9TBI5lNiJDPIda35XUlkcdfrjk8MYeh9wn/
+oK6HTY0Xp5R1t3f621xP2zTxm66eI24Zei9/wqjlcIzRs8Yrta0gN/mNlqitHUUPfygiMZrNQn+
Z6WXkZBWRm2QjU0c/KXvEdDtQEVwaRYrZq46OZFmYRzv/KZ2Qlm841Bbsob2oXd3ATz/aIUcvaOA
WQjauWrjSx05pxkfldR/D3jJ9c/N6ttfG0quDx4ISgvJRtsdI6ZDwkyCsTbnFf/0Gwo+zpr2LKHv
REtdeyj8XDgZ4G3hn61r/A8n6KpXVKrlz5na7Ad2nm55pk+tXse6Cr703pdgy9vEoeZPb+7X0I/y
fkvicdXHYEnc3wjHhz31oMySCGAb0Fw7Tbu+deC7ghuv7HJ9MKhBWMgMdv5lP24j1cORPnG1tJYQ
D+XNeAwbUQ7HSVfydsJtgnbT1smv3FdUAtw+zg+lXsP1FFU7asJqDhxBxtCLqbgvglrxzHQGRLax
Xu2pn2e/zRTf7qZze4deMgOZX82wmqeh2wlqwYnmQWYpV/vHoAuAWA9O6wNgz1udpxgTBR/C2+gI
dUXsmVNNAvscNcIdsiQQwl5XuvRekMPiDOC4JbFB1OPh0huX6kxxiQPSAtz7Q9v5Q8vhvnbfhaY9
xi0N8SPd3SF6cqZwKU6rMOpnNBAdZVVHsTptRRFwn3nt8GLGLfjDzAX1ma6Z+yjVpmP44l3iZOje
+9Z6+12jZSVSv8mpNi1FED2g1R2aQ8w9vNNqhz5OuyeYGa9bcIc4FQBc2nPejlF963F8UHkuR+Me
YVVWL3VTWMo9wSqqY48uSVLO8ygrDybcM8/OqIfdZm9emesKVarwsyj453o/hJ23m5Qrkh7HzE3z
NWGiKw90fNybcFV5g4dlEt6ETSw2Cvrr9r3kVb4O+86Q8VYnVZ+JhrMvW0qvxHK468fhREmoeJzK
iz9Hu4buq3DK+Y15D7ZfN+cIUKwatulQyniSWSEGpBgyj73rqWb/faIT4ICUUUejy/M5bBvCLDZn
5+khdStKDJibII7EN3Eiia3C0cAGUq5/bg2+b9wGUX6UG0lEKhubnLoFVvpdYNc8TOPN2aq0WHAm
ytqOgupVbMPgawjG8q3jSCl5CdF83buERIcYDZR83pt2vrPS6as7orPwbh2cqDsHS7dUWRAoRDVE
DlRrXHdx9UEtnqAAsxcsnjII+o/FzjzI6FfFkyLpetvICRjxET0GB3s85D+auBgs05R7FGUU/mkD
0OrVt8NAmHJS1NSbrAVsOzM+6+tv7rz2v0Urgup288Lgiunr+Xe4tMHR8cp5/Ebpnp6XYSjSciiN
4d9kUdUfS2/1q6X6+iqHEOlEPuDok/lNQfRmRkLzQ7UM8sEg90AhRg8WH6XFbrQcFtlk1sOGHNPN
VX9Gdc8hOJdUy7lJTKSzGso4n2KNWPoGgrxMu3KSrwnSo8+ydbdXZ4ziOVVet312mES7Bzjl4ol4
YkehMvLLR7H6IeWsX5utd5KUs9qtmYFCd4JyTGqCFlsMFZZHIWD0ne6mSSsMYCg14CBPmWuIdJy6
8yY/A9fIH74TzU9SkKCmU7xMvz2n6IhHSIKGQ05b81rxgIR0+ezfVoSkYdZWy9SjWcG3GrNPH2Pa
ZUBkwdZXw5m7sPwVyTUw2EvbHUT6OFbhQYoAiH3OC3QzZLkRezVnHWSV51fIlvEMo38+INhKL2cy
Qyt8YJlqsFJ3XUy5k45cM7xiMNX+abZF96jw9/aha4k8j3YpBtpatHfVIakXuZ22mrb2uIVqzGzU
SJ4sZ0r0uAMGb+mNx9vPoXGaTxIC5rgrJfYXz7UOUytiXF9kYetnzy4uRSN3pQvH9dEPGXoNOtNt
bPqHxeTjNyU9/4fuyPSfKDv5MhtRXv20TNZ9FL1V36ewIcRGAV6jCaty/7UMbM8Evq38b4I2d3nV
d8X4WS79RYFIDtKkKzZu5jw7XSPSZU64L4Sda9pJNBNfwhBRS11ic5muY2e+FgYufoakoAXxhs/+
9AkSiCbocSXHPlwrk43TXvxwjYuYaKCjc6FqlLQrgn7lPVcK++l0nj33afPX7UkBJxsoXcr6E0Ud
SYg1y58NZbFKy+myiqdJVv3VPjTde09DmAWdtFuVCQoDTkrvoExSik6UovawKe9LM3RRpqWnuYdX
/tFpLOVcgvcoKY63jrDtlVQ5wqGp2MxTMeVILOqL0D6Vci0terRZvJObtw9+QKmbN1+Lh0Gb4pFx
Gsxzc7eT155rqAHri0SJDRcEGEQ2/RwfIopqrxQVhw+nWL3gGDktddlFV+43NJNdmDFXQuGKfC2k
K127kc04ZxFvEHp1T3YGEXMQo88HLw2t5ANbgCmPAsXeuyj9YTv4pXWuVkH7nTO82D7jIchfAqIY
3lMo5l+uv9PlZyC+AjPjBv/D2Zntxo1s6fpVCnXPPpyHg959QTIHyZotyZZvCFlWcZ5nPv356Nrd
rWQmkkeF3Wig4CpHRjBixYq1/mHkoS70wbPkhZp3iSRrf5uVKMZsOQoENqB53JW5hhcyHdiu9Mnc
lYp6U1roXBVjXl0JKrHFNhq/id0mUcvJFvTRu4Vv0T10stn87NRGrfYSmiFfsoRWPJlb7tGWVLVX
6ng94c+o/H2uwLCnFhvmO7EvQfYMqlB8Yao10AZDDgJnhHL1HrJ/GAEN920tpvpfhRok+kaouux1
Dg+80uh5oOVNJnFheEOKrCH90pfS7CX4DoHiZ9xQgkl5hhrFTVJBLgAeo3s3k5Hg6DdRiAOLEEx5
51pe7hekRGp4OWkZFezCA6dOAQP0x7YUxvgmtnIuz7RMe5ntUymXsUbPCc0bMU94Q+nxg9gM0Vuf
T8aPADw4gMxAEb/VU8mjSEtQ3VGHALSNL4twDP1W9EjL9U75xi6MroDivw1enZSOkhVke0ZIfm5M
powiZJaI+0guwDMNE01OAnZUBpvIJGW3O4GXqB3RrgNsZPXyBaCcwNygdIc3k54JymsGGI5opXAN
R1kn7oO65EhQ+LfuarlQ7goq0Jnr9Ur/Usrcmmw+tf8pZ9gN2VEc6V+6GuyXnVl5+NyPtMuoSfXa
NRzsnh0OuDLYtAD7KrShCpXXvBHTxdArSbzkw1VgNeJBeIytwQfINgMQcw3HoV1XdiEB18teKkik
33ulzm8yMRyUfZQU4jYThkbdEVzL2DGavAlUUBOUBLEDop6QdJdxRv9TmjuJYOpM24BR2u0HS0vp
N6ShXhOBZIq9GKVAdEArn/Z2p8ScJz6CV4FjajSdxkdnXsd9iKNZrVAev4ZURvUgG2LdwFumAp9L
WYJqBfdG0Gy6wkiULU5BlLSjVqm+55Hcv/cZdxCKXHSc3agZy6+GJQnJFUDf8EtEtEgdo59fVfSY
+RHAZULfNsi9vqNDKnyBtUgb25j66FUN1P6dHh+jVnEdWy51q8S8rdSUgjAOhxPvAfRv6bpmplZ9
gwdXaF8CLQ+fAB00DQlXV7RAZkIBzMgAlSV2qgIE1t6npFZfQaetrzuA5q1jUu6a9jgkFmFwS691
kB9BWEw/Sbw68PCDoXr1c+PHUEE2FRJcxoVAK/8Vle/+++ArQ7ujJ2/mrsWrGIxFK6AOyfua4rZv
TMKLhSQasl2mbt0EbWwFoMECk+Q6z7/WtPEBVomh+FMAHpG5Uxhr3gZwiAU0iqdp6qo1GCE63fMB
UNsRsUI5M7vSMblTdDJsA6QZnT7rsclL835qlV6kWTkxTRjK5Q6kbX89dfVE+W0iMrg0RtoHH9B0
S39Iiktqmmb8HCKPoLhtnleo/oACJMmM05Faca0Rciop5tFvAgyRgIw1TQMuRQhiWgwC24b+LTKO
cTEZ3r6kthwiUkSC6+SiTMuQFlymb5EdK9BmQkrN3FK5j7mbFJnWnAqMHM24auK5nFWdTNNKEfyv
JI99twlQUL1ETEaiwiJmgsDjuGb79oOIqkIZpaNnxyPhnT4iBZ8LVMF5TAM4McB2TZH0qsVyDH84
Q0YTtdUuHtxU6dRfwZQRA4UQNxpbUFJqtFYEBthuCdYPVVImTwATlWLDq3547vwgDS4EEm96G2Gh
3Bu+jMLWIBXsyEbPGomuoSRd9yQ3r2XUmV+RC7YAH+FW5G0Sa4LSOSlyc1OZofwjyGVDc6NoEC8m
zc+L28rKq/t+zDQR7IYJgj2fU/vUU+LKUcUWVBgZuQDzOtPrb1mQ8M6NkAUlyAPi9Fwq4+o94YAe
EhwzILlKlggC4DehvSNMTZ2jRDEYxyJC0agvf98DamN1di7mzTWhkT4xOCLvO0yMZD+irDq4AB5o
DwLzKV9G+HG1WwJ4Ky/xTRH/8ofMVHaiQI3PoUwgcZWIOg6SBBfB3Ei9wvMT9fPmV+rLdU9CHfvP
aOx292NQddwwhe6/ls04/uUbwOy2cWXFPy0u6Wqjc7DoRJSRWSJBExngQkdSTocdT7NbDQTODSwG
Ej+e3vEbNfrsNS+MsLclpOGf6eJSo+nrZrzO8956RfsFNA8dY62kCzBFQJYVwfyVROn0M+Rtxayk
BExbmxqd6kRhpDVzO0/rHDE0kh8h2q4Y90gTdHuVSh1dz3DmdNSdBVg0y6cU8Iko8vF92naXdT/K
jS0acq9xDlQhAGUU+dXGLCxg19wtWCqZvjr5Dg3Z8gbnMXF0DVEXrzQ/w2wglPok35E/xt/KnKhM
Egf0qJULQj+Ax/QNuGl0B6+1AWcYyqmwARHu3TXEp8AhzZd4poV5+1UGK/5U0Lt51HT6CCq341Wa
J8pDlChqdl9GfYvUjhV24142u+FrHdQ1MqhTpSADVCSNtxtzJXpoC6Wm8tSPkFZGcaLaSO6CaOok
m7G54ZUk6JtQzXkuDnWpV67ccGo2fhMOxEerr7KLTB3kFjpur5oWtVWN+KApDX8cQOd5K8KpEBy0
1nIUDSJpjH6aOcCJHRIZnXfd8cYB0IVT/cMAbu5d5WnAp5ZmMZfMp9buqQFwshEEDPCGRkx+9tXg
PXpk+r8QhZrLrOPQqwQCcsANVBzlBT4ISI8UetBLGQ5c5FUjWbsy6WO6rDCE0v0AvvOBt0qBsXEk
18DnNchBvTSVklMnMBHtWJaTBIQJRRLX86DJkEcaxh21abJNDVbAl6gCfueGWEyaNA9arifANcqz
PJbhz8EE2eskiUGWC/uvKp1SNL27LFLBGZH5k+TSdg3iba6k+lchlQHytIiG3NWC1ExOaXptb0N/
A81UGGL+GBvh+MNsdemrTkNL3EjeJApuYFk0J/CG8kMnrlJS00RQsnvJbMwH3BvzF1GoNQBLee7L
DvGQ8iHucNkVlDQhg9dcKa/oyQP4BI6bXlQQr7qNhO574/B7xEcPzvPlNPU5GBEKqL/qOPRfZKpp
IGrLIQ3pxLLFbFlJhRGkYDfjLgG4AQ4AAv/Ny8ZAdUEkTbThDbPYgbDnv1TA1uXce3TfSI6B5Nut
gk7axq8a46aJNGEgVCeSRu0vir5XRRw+Wl5s3dE2pOLSe94kzAWuIbdNXYDaMoQq6f5IZHslaeCp
IYOytJscsoMNscr7qQeUKra1VUaqO4KFsMB5NeOlOukpWhfifMNEYpmEG7ULKMsmIDqUjZSaxu38
7tQIKu10Uee1Xzle21HbQ79Jvqq7SX3yY6KYjcBliAMRz5KtWRWkM4g3V3/1EP6uwjJtZLerRPrl
oQmrgJVmQzpaU/qJ3U2j8B0CIt94GJFEN8NJelQGA6mWEtylTGmMFM3u41yGeBNn1n0Te5Nm81gP
SBo8SeJAiLLw1IfK9OSFXSsBCJ/rzIjBta9qVCulM/XUYZwJBwpv1hUcabhRM7pLx8IXgM/yrLZH
xZCuoYtVN6blAzg2pJTM3leNBrMoq+gHIj3tebkeafVOQ9x7W4Ciqr9PpNq6F7IAFQ3LomP/Rel6
uhm0w2vXI+zXUCy46y/kSLUEu27wUm6ySuAt2tB23/BYzSJoiFGe38ujBCwAzFgNicYT6XfBkWs3
5RCMhVuJg6Q65gQF2hnEtn3tlF7oN31bSdHWCqyYMxVYOpkWANQJ+JzvR65ESTD8NfgUZjbtJEid
k+YQ4EnMxhjIhVXK4SX6Y1Z63XeheaeFcVK6Sjcl0LRyMHa3UH5oarfwFFiMUkl/SXEm1dsxmLzB
HQdKVls/IDF2JVaxcieCOLlFRJeKhU0KQaIqJHsPYWmQS5RYXwgAPTuSkJGz+p5kA4bqIbyPh7wZ
UXiZbQCuMURovoOZVWlC5rV+XWr0nR1lGgugxWYRocWoehLIWyKXLdBIuZE8CcjLQCUVJF4PLNtN
4A/9yr1ifMoTKbpVQaWLM2CQ2jHVWIOHaF78ZXodjz/qutQKqR6ScUUaDZvGSMQfZHx94/BEyUhB
u8q8lQqllHaeak4/fKEXr6GYduIXyGTKr16TlLk4kwDPxEvIv6AwHEz0R8XsFnKBIoHhV9qANjsG
Bw4gIE6UMUTifYDpQezkqsgH60RRe2zrirZy2eq0d2Oxti5GwW/6Xc/3/jpxgw97lWrGRUT15L5R
OmpIaJy1VwAiuCVz0Cc3ZAdcF4lY55091RQxdmZYVhSwZNgEX6lJJqQgeSeDl8pi815Pc8CwXDf+
bZmAJLY7VvkbCPXudn7oAcURE/hggpDXd/Akvbe4oILsdMrAC0MdzASYCJYqL1Ywcpj9IhgN8FkJ
5Yo0Qlh3gxqe+pZQbEMZVi6Cx0DNGl6+olW+oDOkJxTZsuTNl8oKFIQXU1KCzZ0UYNKz4lHKQQAQ
ZMFfqBqax3ZYY0rucorHH9aoTx15vAIWpKdUq4HCIW0EJ60mD2oIl8GhC6X/1MzKuOcOqpVt7vn0
udm61UZs/IoUvyqUwpmj87iVI4o7m2hoKGNr5gQwMjDT2xmDOrrBUA7XZC5Zre99OtrjJlAls0Ra
rhSu645bcx/nuXJhUhORbROBeZ7w+VBItzVkwF+VJ063OmzRxu4BVrT7ZqL+dgf3zEPbVDBy1iZQ
tXyDi1djXE2NnhTPvAuEZ8GiMEobqBDB5+sRWW7TF9JLkk2qSA7I8+jN8qNOsHl+gVH0JEhTu6IE
Nf7NwDXUouViZRpBQqE0Bs7WpwgPACgcn0CXdvhtWFCXtkoBl8fO2xEv2vOM61lL4KO4AeYBSH8i
1yAickYVckHuTqRRs0qAPzSEVfmH0Oae3cZluzPifrgThASxV8Hz+XRN6yZxK+3OD78kfM/D49UK
Hd9ExpYu2CHXGg5r1QBbSW2oVzyHEqDM7V4EJajA7ixu6VFY9qSp/pdqSIAFnx986SqGwRyjy6JI
11HRZ/2Uw9HxCdM1WneZHXtcuZtK8jhIKbaAm5hXRQisiSqaDzOb/nnIiwqO6CbOQJuQxFDwLvXm
+8ovWnLPl79oIbEC4Nkrq5TP4ecqcZgWphv5luyQKj2XpMIEHnrhFWy0TdL0Gvpe5rjLMioAcu8D
DR8pOYAnsVZWaikB8PtnYWI4q95KypGyWDkQoVuVJ3GW+pRb4c75ADsSqpFxneu5e34VltoQ82iz
wocxq5uCiVnIpBS9mmHzDhIEOLD5Uw0NBXgcdCnSwkEbfmL0K6+I6JzahkjuSbo270FJW0hfAJCs
87imDw8dUL7TgZmQ5kpgcRtxuAA9Z+2KDO52ruifs3+YLQ51kMb6vAMZX1rsQDOHgQj+hXYfQnhQ
rij/hsVTqnIXXFAJorV9fmmPJ3o43mJ/jboAMaUoIB5mYs+Lth+vR8b9Ah5DASteNm5pluWDpSX+
9vzIxzubkRGf0RA1NvCjmn/ZB12zetRyKVTZ2TgkiZc+2FYu3iL/pFbL7/XEJJBtAyODIs7hKAwd
KlbJiVZ6qbnUZuibmUqXNOX7rwZ465V9c3wuUN8mfNA9piHI1zwczlQtz0oFdmrVcJs1lIYdKo7f
INdI+/PLd3wmVHQ2DNzIafeg7zsv74flg8pVVUPI3eCVcnlBBgMXC/pw6ADwhJVcUc69+QcjKggx
wYCHmrBUL5R4YZdpy5kvAqF/80YKXVYTzZXEKojvUGs0V3RGTu0QrBNMiBAm8k9LdfEeRwiVzi3R
uGp5r1hTURduYdRd9g+2IhZEaMJLqspXW6xlCJicjIK1nEqjBOvcWGCOhnJllFNfDLlyCfAULihg
4g+/WG+A040DRmlACOhQC61pHwVytRmosdLBpxZ2/oOd2oyWaIEeIC0jmi1OmJ5Xmj+a8xaROuu+
zxAGcQbfN4RNm5DUrESSpUjRfNIsxRBZRRXViKVNSW61CTkwzONK8tPXkIYe+NAY6MpUXJl1NlsS
C033fH6KJ8IXFwMiZBKxEuM3+XBNJ8+cFA2QqI2mAIxOyfB29Ui9VUmjbZl4JlUIRd2pCoDHleme
+JqIwNJtRpOJ4KIuEpVODvPALDnptdeaLzLE64i7WOr2mJW1Wx9+9Ob8VE+chjkhw5pFkbiSlqGl
7q0GjF1CLwt4qKuhbLltBWXNlfzEVzRkFN10CZUipJ8X00Kuxo+y+cx5ciwNoN7jOtopdS2JWykT
QSOHkTjeSuB/g5WAdnJkLgIobJgFopd++Ck9cP9DgxuYHZkt72jIMJ7r1ZwNiiS19JPYDti1h8rp
rQx84pgwnkh2gdg1+Lb5h32IpBWUdwOGKQsbF8NlnYndBiVY4d6igrIS0U7MEfk/RSMMYKZ37ICU
iPLUaynsfLh/rlABLRu0CuJtSAPpvgCm/D2WrDW94hMTtGZtePyDNCoo4uKbQphGg7njkIQSAjpi
BRwJaou380VYCp/epBaYDwuXDWxvEME8XMsI0jn1JCboIQjkWg04pr7U1vTejo/C7LggYrKqofim
LyUBxc7ExaPEB0ZAQOA27mPwfEHUraRiJ0aZtfH4H9ETCf1F+Gzhq6SZZtGMNsCIFlKmgdYJ9E8f
a7JojpyMhqIson52uGKDGHQD6TsgC0Aj6W2FuE7u5pXQrJ2vE9MhMEuo2YtccuyEw4HoKKl+Rv3U
nnqUScNUrhwAiyuKw8dR8belKHpZWMST/ixmI5Ow9ENGkZPpxpcEz3DchDX4j2KA9b+BYV2ML5/d
cojxYtYIRF2brVUWcSME1k39gIxZUQqebIFZbItxGNzzo5yYmGESF1WRy03nnXe4ej36rX4VlzzF
rZKWYRIYV5jJ1FvTaAOnGPw1c57T4/EEwMiU/G6pit/JYmsY1HWAIAg1/T/sROmuej5Mm0iM8vt2
qJS381M8sUGYIjZm3DJo/h89vdHHh7XCQo5BFsLczeku5M30+f2OJg+FMU2Zo661EPm2ah2OO6QD
u01E784cIDzVUTyuuFce5wWUojSuEoO7Ekr84ux6eoDc1CyfqWBtB1IbVRZYM/1XIPvWzupNOLix
P9DCq5t0d34ZT3w50i30AjW8CiVqKYc7pQvFsCwxLLFzXfW/QwHSvkPNU+ttkiPbYesxkKLt+SGP
rxWMKVjKuZPD7bm8tINezqweF23bU7Jpp4HK+pEIdCSvBJnn+Z0Hg1ey8zKgnnt+4BNbxkTW0+QA
mpy/pdYsvpcksOgN2h1qVTeRpqZ2XRT9p/NYpmeheylDuELye3F/5cUAl98E+GUlZraD1+gh8iZk
BkchSVJtZYOe2jpczVQD5xUFNHf4/VoFSyxwqrxLzSHcoe0Fti4JBVTpPSO6Ro9wvNYo2u0UkuvH
zy+nwTLiNmKyfbR5a33IRIyQ2rWva6D/ATPdSWg+bXI0FVfeqKc2qCHzJiaH1HiqLnJmNJ8KBcV5
kMl6bNg1gIUfyoCqJ/jbcg9PpN7/g1nxlEbolmcPofpwVhNyKjkUQXanmhehC8u90IF5IZK1shtP
ToxX/px88P/NxVsfZSpgoSg0oODiwSHAGZiGSZ1bQ7KPU02sHyaYP2uVsBODziYpvHtYTK7wxcUw
ycCUiwmezYhjGz0qKFwjOPgcXRs/Td3zS3mcybE5eKFqvFO5FZRFbEn7GJYtsjpQohrIRU44DWXy
He6XUQ4wxMdeXnvV/fZFOawHz5YpvKxM1pXsYfH1htQKfJ3WhG1x7NJN2DXidT+gIGaFTbb3TFpH
UljWuwBkJB6AAu0p2x8NGoIpGnkrW/dEvLEQPiGkKzqxfZleBj3ITNyhcrA1lb/BSBcIn49S/PlV
Pj3nD8PMn+HDOYz0JulED/cbb5oG3a7aWVwLq0hVc1LFam61NBAuxJ7+mpmgWFsktKIRLjdx5YnE
FZ+qU/uLL/63sQKRYXFac8TkPENlyj7YcUcFrfquVGUMJEz0L7uaN9r5yZ9aYorf3CXcnLOp2+Hc
VX3CmwJZRtvQlBLdNRhExpj2K7M6tZENjMQlxPEVvuU86w8rDDJYTYaWdwISeuWLF/n0EUvZf8V4
ey0VODkh3lyzQjnYXnGxgKgjAxCQSDgqTMRdrwIRSKMmWEk4To4CqYTAQ+2D+H04IXhNXiFjm4pN
sB+aW2SK1NblpQUD+vz3ObVy2PdwtVJ4p/iwSOMrknsTUisDCY24FUCmu0beGfcFjOGv/2QohJ+t
ObHGA/xwTmk91I0l8JGKoSluTa8J6HCawHhBE/XR0z8YDLcrSnCk2NLyFY6cTYA6NAlvRwNm27YN
xpcgxN2uSdLt+aFOfStSNC5A5Ji54RfzAsOk6nVK6UZRtPQeKQvzRjc7cyVWzX/LMnAikmzM5SFu
iKUWc5Z0+hhO7LusBjdpt2BFLwiO/XNAhWpbtLB9zk/r1M6g2AdEEbQSPazF9ac0kMZTndYZelqZ
E03Q46oIkzDy+mDlYx3PjWqJyqbg4qOSsZxbr0pWUoOpntnU1S7wyvvcrC6Byul7sQq7lYmdGM1E
dxn7BDxfZrjZ4T7sW0XAbZz2utYL+qWfWsIj1k5Qd6R2ukOiz1vJN4/3B5V1CeMc8ggZpuviLIei
DmBfyCG102N/KaRppOYm9w/nP9fJUXA55BhTyqDneTgrQej0YUKdCUQbCqxq51c3QDjXPJVOrN2c
C9Fo4XFA0Xn+8w+BlnI97CgTXH3Wjd2dJHkzZALW76Wa9vo3ufSSvz49LbYgRSYZtXo6PItpKXpS
hX7AkwCFMZL1VP4VZsYnPaopLPAeUAlLBHQuj2VKKQuITWRTx/MuV1DRrdGOobqsZg5QDAhqIt9s
5TQffy3iuob9Jm9KUsxlQ7DsChg4nQWeLynbK2OKvGux7ZX+09EdSoVo4I1jEN1lcxHdzRS8DwCQ
GGWMJt+kcfo+zVCzSo/WbLCOJqQrEi9wQ+SJLONevjhUKP1WQitCRJTKMXxJc6HYxE3w6fo8o/A0
JZ2YzRKY0OH2AwgK2ttAbriChlvacWYihdOPfaxcd20BbC+qLUB08OQ5/Chdlqt9slPznMMGL3Ii
CB3Hw1+Q8NKZCb+gl6oErExYKcGVGmrpZ+9/rpPZY4uLmZuZ0Hg4jIg8fKvOZTxoYaZrKf17Bsh4
f/5szbn2wZVCxXO2C5l74db8f4eDVGFWV02t/2jhCBe5cK+H+1Q0trkk2zjekOBA+sKvYWVPHlUX
5lEhG1HWVWfBoMU3BEuIWu+g/xjaSyswr9JuI+eek+iRO03fz09wORS1Y5HuAyY5VFxhQC+CR4iu
xAQ0FFawPvg3qJ14Ttun3RcBvfWNqMNTo7IXbM4Putwhvwelx09PUybFWJb2IlSHtD4fAhv9jvge
fkCymczRdM+Psryd/x7FJOdVlNlYb3HeaEL7yAEztQCaUw+oRJhLsagoOfDK1wATJwabzULgodHx
xiJjEfWrPMemTJvRiIHHWH1hPnChcWMOjffJjc+8DoZabHxN9zxjKhkKbmIPiSH1doirfDZlm0eh
8oM3BnU1IskiLratFIC8R52RIKPterrGNNsmY3v+Gx3vBLqzsCCIU1SbqI8cni8YB1Ok6ZATvbAo
eMXWAQqLyWcjL52fg1EWp5gHCZoAA49HBEE9G92sFzGWXs7P5HgDUI5AmhVzjrnbZCy+ypAIjexP
SKlhWqT/kgb0HBIIurOuhLFmlfR7634MSyQYDEaJgG4J/aWlQ12PRoI6dnSx6KKjIkPOKEDWNuqr
SkjLG8C3+bbR23aP+KvsDGEkX6CSm6zExqNvxxsZzxMJ9JY5czgXM05LFNbTwPhuhTAASmQWnUGP
17Kpk4OA8GBN6djo4nIQZF+QEfZf4rFMrY1SKtplhledtfvU15sRMSoPIVooDIT/ySJWtEkyWIE+
9DZmeAHI5cJ8QjcFCqkaBStvvMWM/h6KLBerVnrY2BkebnnFM8I4I7m19RTyd80E3TYRpM8Fid+j
0Pr5PRksMJdIhCnPkZHKApg2gYwCG4zoK0Wc1hp2S/je38PQXZjN93iuaot1Qzeno38mAKPvtGof
DeV4hYpce6O1vrYLeDDD7Bo0iJjwt/oYExWI0q1/oaHb4vBJ1w764hD+/jk6rYD5CJIQH9UjzUxG
Qg+piHwcErtW4+TLgJzBNoTbtmLI/RsX9uEM/h4LmJzMxqF5T258+B1VNUX6eeQ7BlH12ELuQTpL
2U1evEeyeK/l1Y827H+0EvY5qvc109rvAx3okayvbOILdOnX6hRzrFz8IC5ykwvdmr1yl2ghKBaw
ck0k8kWpspT3FP3X+DKr6XLeoZ2Zxds4nFL5AU248G0KUaNeQSudWPzZxlYEqgRgAvG9wwXxqklu
kf/sbKBhaPjqee6CHy7cMogS9/xxPXGGDoaaf8qHN1YpjXIwztsuaHThImZDXJGMtp8/qYxicUZB
ss134eEoFbRWL0s4Q+3kB1vZGoRtIaM19Q/mwrNKogVIE0Jf7CMLl4UE6TX2UR5FP2BF1zdCJ+gP
50c5tTmAenAkqI/Qu11EHQAXftGlsKrjUIp2WLYGBowQyd/4qt9ciQWqDnJbFJdKF3VPnx+aOwpU
GViP44MCtTqT+hRqoUJx7nqQtP4VXwThAqq3dpeiKod0mq7fEfvXsIHH2wTgPO8t4Eok04SEww8o
9LR2hCpCv8NUy+sozvJ9YNVr3ZbjpTXpAPLpRFPkgbes1wdi2elikY42tLwHUddeO9V89Cb9skPB
Bc3WZm+o1edgLQQfKpIyagGUWWUguotrEf5Rz7M7G2GeIlbw3SoQBt8XkhLqDhKzRYBmY+3ThEGi
M3o+/znnnXIYZkyJews8A+0XIDWLoQHPQCaLGdrUAWQrgxdt8iIoN3gdQXZoqrXKw/z3HY+n0goB
kwx4dbFzR2nyVF9GD6fukTuQhzT6lvi+twVnHUFuNIo9WsRr/n/HsWxuBwJRAlbKzllWywO8BiFG
o6+IoJHgxGIuuLFaW9sCfa2VWHZyKN7skEDRMuTGPtykCLVN+DUiMoNyYC9zgYixuPGsMEu3UjRJ
+ueyNlxmTO5qABVs2blXv7ixhQHutKnBwNAGtDuECn2rIsY47ZObZEaqMwTRE5QiL8vDSVkegLMJ
DSqE8lKz3ox9EGVuogfaL7hhJlpoRbTmM3y0joshl+uYQAA0cTRwoHoWrqTG75EhNW5aJt3K5I7C
ym8YPhAHsiv61vriXgimMRCRREJLdCzbC7RKUgduULayL45Hoa5BF55GJ1cq2u2HS4iqaBcZJSxl
K661TRl0E4pN+rQ7/6GWp4vchVPFuWKXyyZKpIejwMyS8HwC6dJ6nvgwWB2mSX57MSpGZ2NANDx0
+Vp76GhIVoyHywzbnlHbyzdfIhnKoNQQKcK6ktwB/XLNsfJGuJNQVrq1zGbWqxubzfmJzp//Yxih
KCaTps2wQwYFbHk40WTo206MMYJqtqHdOv0m3ynXsrtW2lh2Mgkah+Ms7hyyxVYvE8Yp3B/PmYv3
hv3r8u71/GR+v0fOzUY5nM2g1wHMP0aRdwAKbLw8NtINMi8u/ieOtqH1Zn+p7Evk8+3x2/mxl4/P
oxnOG/dD8sXzOVGr2VJL2KtO7wCCt9+Ma+Pys/fqciXnA/9hnCHJ0IPIGEe993YltPpnAM2X3sq+
WN7ey1EW1wt0/CgR5tlMW7xBHIQDncwpVs7y0TtpOcp8Jj7MRQkrSY3m73Vdbn7GzuO7tnt9/rrm
nPnb3PfctliEXYDMySiFDFNugJ066A/Yz4ht3k6O8YR+58XKTpj38rnhFiHXwrGS8MFwvfMT0Vf7
LbMv/3K+riQc0omA8fHoLh/naZ3VBlKg86xQwHIoFjl4Bjmmq7uvu5fafUIraO2DrYSLJQGqMZXC
CuYxO5eHHQcs3Hyb7Lenm8C+q91X3gQ2YpsrF8va91uC6xVEOuRk/n6j83PaijscsTb1NrgJLzw7
2bX2yveb7/oz309eRJFYhUMJvXCeZOCk/E+1Ufx0EGdbWc7l3bzY/kvIjipgRRTQubRnRLvdeVAh
8qq97GJjbU5re2URNEwjqs1sPmim9r319iFayYWM2VkWI0Wy1nD+XWc7t4CL4BGZgqwhOPb3Aia3
+DS4xhYPOOcpdEP3L0j3BGLR/mttlr/zz3MDL+JJ76d4CZQMrHyVL+vn/Ka8VH56d5Qbkd0uXsfH
7DK8Ve60x5Uds7a8iwDjN0Oo5/OOUdgzKC+wP7s9WZ7j2YZTbLKN75qO6axBto+KLcsNtIg0o5zF
ST0fDBqQ23AvuY+pM9nvnl2wvPlWtlfv8VMBgIYgIP6ZLQeO+zBi17GZZuK8ZTEh3kicD8W1yBxU
x/qSOlj43dd3KFrvqp16ZV2srPKpuPpx7MUqoyczJjRIyFXcfqM/J9tg229HN97WF/J+rWZ26pPS
T6BpAaiOpvjiQRAhVB2NVVHbFervogT7FnkqdXxvs8qNpvvzU1sGAtJ+6p4UOxQFkD+ghcNV1ZtQ
9oJEnRxBaZQt+kioKktViMfaOK3EHHUR3BgKZCeNfjhIpoEu1uFQiSnrg9zhnOXBUv+SW1kGHlhJ
VmLocvXmUVQ6WLwGZrbssq6i4lKNHyRyRw2s3FtEJ43LqktqRxzl9DYq0vQJKpN09+lVpILDs4qk
nSaoPu+fD9lEjlBCVRd4NWI4WWzQZSWmqk16j1x9srYX5xD2MdIwQd5wFG4A4mvQrxbnADeearIM
YXSMrMssB+2L+gnxNzSUKi1X4sdE6hoEX1Oj6G0q27Vgo42Y3iXR6D1rTdbkCAh0XXdRprp8D5qk
xGOoCgvTLkR8k86vy1HyTc+V3pguUWoCF0bv6nBhVEw0ssYwMLGUug7PESHxR6IhmrWBO9T4vCID
rXVDtMXhtHut6Dy++bXlm65Ed3DaRoWirzHcl/nl/JMU9gftLaRe8TE6/EkCIk0hLvGDg8VCjNCw
ItuYUaQvFP4RI+iLzrwcC5lrN+yGldT2+LApfDTgadSDqdAri9sJJVehH2GHOFVj/igBbzw1iA/d
ori5hhI9MdLMpNFpw1NVAMtzOEm/ni3vLHlCTi/SgVLAdXLzMUItlD7V+/mPfHyuKWFS80I2AK6G
uGzJ+4Y4pDlSVo6BFM6mqQYMnkp/pX1y9Mjhs8GqVIBk0kDmCphn/OGI+TQnlGhqO8cTAs8ecBS1
o9RXbDZUehm2U74xEi/ZyGKkXtPNT961dJRWItjx0eM3gLuZ2UrAzJaVtnHqej8vOV0mWs76xs89
4asai2ACrQYtnAvki5Fy+fTqznEMgg9QH4lK/eG8Uy1IlTzxINrXOQo4oxpv09RQ9p8fBXDz3CwA
cwBT9nAUv+/oTY1Rh8wLfp4oIaEyjJn2p9dPFRUmIlFZo1f5+xt/+IbxqMRGAzDECfsiu07UWnJD
AfWZHvVQN20Hb/vZWc2YDRCVdEDYOepiz8ijWCd40aIPP4X+ZZQL04WHJ8vKI+E4oJiyBmeTSdFy
OwIdwvqlpTeatYM/bOaKIvo3CSLte9HUhI2Zaj3KsEPdXXhC/W9I1v95G/6v/57f/R326//6T/75
LUfsaYaNLf7xv67Dt4pv/1fzn/N/9j//2uF/9F+33XvVtNX7H9evRf3Hts1+vTZhni3/m4O/gpH+
/Uvc1+b14B82WRM24337Xo0P73WbNL+H4zfP/+b/7x/+8f77b3kci/d//fmWt1kz/20+P+vPf//R
xa9//UnK8OGrz3//v//w5jXlv3tmHm+v2R8Ov+foP3t/rZt//SnJ/6FqwBloHJkzK3vGgvTv//0n
EAEp22u0fznWf/6R5VUT/OtPVfoPMAOgSAlr1KaUGbbFAfufP0KfhX8fTKYygyP/e/YHX+x/v+Af
WZve5SGuZfzF833zv/f5TKAG5ANcela8IHwuE5amwEq+H2AnWSBIqvY+pLrSvKJ5glixW2f7UdwZ
w1dkPiNrf7vFf9cKb7Fd3+A1jDcp/rxpsVV8yPQWWPzqMSufleJZG5+C/kmcboLyDhyxG+2s/8fe
eS63rWVt+lb6BqBBDj+HAEiKpHKw7D8oybaQc8bVz7Nl+xyJ9rE+z9RUfT3TVd1V3ZIpgMDea6/w
Boh7ybSBoDGjn1R+tq3zcDpYwbWh3Lw8/z9alLdlzn+OV9eb9fmP6/a/4Rpk9CAg0v/jx3v+aRWe
ttnXf5XP7K43a/f7574tQ0k/Ie9Az5f8V0ANZFHef1uH/IoxMaw1+Ne06MF/c7XvK9HQT4gt1D2I
zKEI9Hol8is6toLTDDKT1egof7ISRf7990JkKICsBShI22Zl62iSHJ0BTTmWeDMIaTkL3+gueJwa
4UgBSQRNvthATjXZ2KAymC5Vxjun3EvWdXRx5me2ANfRDOZ8f3sAIYXn5OqooQZX1bHbq4E1bLHf
aNwiMcPTtkYoe4WpR7fLo3C4knoEyGL8IzaZPLa71tbSyC3ztM1dQ8cBGe34bN+N/BD784cBAzn8
KaJa3vN0VQ9xJaV3rTS4jJV8+jyOElSlQC7xxmnlADlDo/vQyGrMRC3Ju20+xyB4FY52zmBtiNbx
MGCsKsVq6dsZuaKH3/IhCCLnKsci7VO36Ajwh/RKsZdka9+Dm1ybUmY8YqsRox2mdT1uEFqeRSsH
awC3wRLkee4U48w2UMb99mj/aDv+4157syMvqq/FTdd8/dpxSBzv3f+Gu5Ie5O/25M0jEfdfl/HX
hmPvsfjyr7O47r9mR6eL+Bvf96dhnogDgsScwR8UZzE4/r4/+RV7EhgvbBPKO1bnj3PCOqFWZ99y
VICWZ/X+fU6YJ6QDiI6YZOCmIJD9ye58W9fiPkY5y2yIa4B+hZp0VLYIpHleG0q4SYcBj878EEbm
aV3nOJ5lfhmk77CTLO77dTQQ12MIxRcATsZk+bhDCHS3bYbACjcBMPRV15huNGMpf9FV2IE3Y5dg
G+/c6mntuJEx3ie6edZVT2rdCIcjN+0QDA/wqu+KPcCYe4d5bd7vUV2+t0t73avpVqvwgHDqzfIF
WdbCrbPOg+3tM122cW3RrooZWb1ltE7RhHhMxvZUCts9VAeUh3VftqOvVK62R27yCagf1aumHPA6
ajBXbPELGwA61YoX2FGDk+D4WGvOLUrHGfqEWrNXGwzkhlH/YtXNg2hQ4pKttZuqV64iXccBBI+b
TRZWeArMy71a27ehrd6ns30bLfI9KrECRY1NmYE6dWlHuyLu12UlbSvwQO6rNfs9X3idH3zTpngV
GjVQBQZTYhYXI3de/lEFoEtYQ8T4eG4i7nFrjfEH1tq6bvODFSMNomuLvEqWGfUzpYtcK0Icd9ov
RWCv7SHZRLiZ+H0zR1usj7BMUbRPxhibK4Dvvl7glKLG+V7Pl13QhGiDyjf4YH4am+wZ02J3Nqx9
b0o7xKRlbwDfhaBN8qUHvkicurcj1BoVMmpf7csHJ1ruHaVyXPE/YLOlkNqjCrXF8Clv7RjLUDSu
qVeFnL31tCjt1zx1JD8wpcmvB1vyUznEfkJXiO7aOSLIn2JZ3eJ+J3uoSYce8uYYRGqNGzH3x0xn
KT1ZTZczHFoQEcrSswaI54rqgjuIk2d7AgWup42Gv339kFX5J6fM/UIJdl2vMSBJgt08WGsl4vJ5
lz7JRuNsUPMOad8U1bfbilsWTFMbGxxvUTxIwjtHupgq7RI3IvqsdvkJ4eVz/LIQ6eziL1HAOtG5
k4U+pVeY6GbEnYyZ41Bd6jXLWtKlzJ1GmymhhcWelXwJphAvqPSpQdvcZWEjk1thc1oqH3AIQ5p/
/ASF6r4F1rmKU3NazXn0NC7W6WInFWpzTeXPWVxhxGiet0vuJxho+nmRXUrO8mEZeU6qwTuybcQK
+/6qx50wlevWTSBAu6mzOO4IlnCDR5rl2sqhmfpul9nuXI/1Orfsh07H/ivrhzVMLomVgpOPtMju
pH+05AGNVAnMs9Dm1sr4CaGaeW9LWeWHmIP5cF/SXYSGNhagKtZDs35l4phMm6d3Y0XSdk07Zadx
EHXXOicidEGslCCdTLssmM86fIA9q210LwUF6s9L3mBuwC1I9EKx5MHsphDmjk7f+QYG4Lit8HSK
WkPWumsSlyDOEStzDhd6sEsaGRX7Sd8gRoaVpK5tpGzQwHt25zg2Mh6IWJrZiDNatLDYTaOHkaT4
IxKoWuKcYm7k6UrxaamG0SsMc43T9Q48w3WWNJd0P2Ssr7vLXDmfw2St1umn30cADqTjSCxUN1QB
gwVGeAx9MQsyk7AnEttZRVFQGps5MbeI3oIW0bN34v5Rn+XbOUMTALgiHUZijribVzX60CuKRIcl
3FiQAlZm6Gwaq9/AbH5QhQEQXp3G6Had4JGk7cPvv+lRu/D7xTlMTdBUHDnHzKkCUy3cxNRwU6bp
k2YgA2PS6FQxWE+WkVjz8iLy1nWC7GAX+UH6gX//o2zp/6R4eZNQbb6Wokht/w1yKTHg+efy5n8W
YR9nGaCIbyW7qMvFJ74nTqZ6IipoOmKAMlEdETJ13xMnUzsBJg5QDB4cSQtDhr9SJ8U+eWFdidLG
oC0qNDu+l9j8irIYeg/GHILzCHT1R+n1/cj81gX5dYl9vKyQzqCrhVgAnBPBbXj5/as1veRD0bdm
qHulhuw7Hh4fQkfL/LkqP5dO92TH9lVfz8o2UlPci4c+XAkByHdKnOOdxV1QppHr0yalK0u59XZn
6dlAkw/ehteDGN739rBjCX9tk+R2ktp9nEjoRCcWfIWiPBDMx82rN/aLROJoas974frUl1DATVGA
isT39c52mCkpbV/rXq7bEnYywF/digQOo2ID20bkfqEsapKC2McMVKhC9rwWZpFtOq5HsB+rLh9j
Az3t0EFBMqWDb9bYqKLFQM6XVTgIv9zwH23F/2Lh8m/b3BJTzH/edu7jnNPaorlA+dK+3nzic983
n+WckKhD3oIDCo5QlBk/Np+tnECFhgytsAWFzA6v/HvdovAp0fJCjUQWeFURan9sPoctywoF6KZq
ot/wR12Fl0LhVfpq0O2lfy0g2+IuGEm8XXbFhK9dUUWY2Mdpt0nUsLxQSWemRSH7aqdw3WlK/BFG
/BfQlqE4T+dNs2BsXsNgrTBa8pywdLYyrtursJnxBa7Q4/eHfMFyQR8mVxmS094cPmZwiD6j6K2c
mhPSLq8e/C92zwu+5Phr0OcF9kqvhZnKUYMiqrMU4mQjrxeNHmyY3lnVXK3wj04RNJqi/nye501U
z53qqjhR4mxVTZpbhuWwjdImvqC3Um3wJzQPtTRpOxkYslvZBVwMJRv6m8ZOq+tpqT7I2Xsglpex
0ptbp5xl3KWwDoTi3rGKG1YgcR0SI9ctFXXkK3pza2Ma97HE+xWXUgyvMFCtykd81Ivrqh7vojqW
z7As78/jvMixeNeK5HKQ8+o+qReAv2rrBOQGZk9W5eTj10gdnNMi6j7OZaOd5ui5PUpao4L5mPPi
qrN7TDvluWg9uB+n+Oio1srBxZlQ12EBpkNNRZo//iCbGXk+ymNQFqTZQD5Ti7vk6T9R5bhlblLM
/3NU8co8LuiZv44n4hM/DnPlhN4kbGWiBtMMdBr/iicm8YROpGwDVNYYo4oo9COeGCccsjbEbBQl
UP7Slb/jiXFCUQsMH2KwDv4fQsUfHOYvAj+vVzORDjkOGuUO/RiDo+xtPFHQ3Yi6WEG4rMvZjYlN
PZLpKubfQizDzXutW0jfoxmcYjYXeIaEWesZSmB6NdAAaE+dbH/FhW2nD7NUu5lTXSrFpG5IEcxh
RRuyeFZLCTdLJ60w5DAmq7E9DMSomUEW7GNSUpyKklA/NPbYHxJ7mD9UJS7q6OvjhGz2inpXIBO8
6ct02TnY2OwDtle9aqqmid2aKOlP0XJeKV3dr/+zuo9XN+rBv1veZyVzFnp+j93rBf7yoR8rXKVn
R3Fh0TTTQFtrr9JV9URQ1VDUhPfzwj38e4WbJyBDhPgzxAfRJ/97gZsnnKSiVjLpxRNn/6jR93Oe
xoCAnhqDS1sI6x7P0wd7bAHKYIHWm1p7lwzV8jFKp02vZ3Lh5vqo7HBQ0a7y2iy/TogzXcbSMu0K
rHh2OBv3H80wVfdpnPZ7NdPDU7rX2bWJWsl3Uvx/8rPXRY445/85lG6/PjZfvudn31rMn72yeMx+
/OxNzoYs4Y8ga2knhC/WEqM/MUAUVdG3gslSTyigmL5QEgmYiFBR+h5iJYMyC00MJo+s25c+9F9L
UDK0ExYNjWGFjE8UO39UMXGRVy0HcWnSNfREHSoWCofjmSSqjWMw5LmEm16fr508MX2zDD7WxWx4
Th9o654B41j2d68e3i+SLHFIvL0uGwsla3RTRJ6FWu/b2O50OFSXTpAARG2by4pROg2cMSg/AMrI
H+k0SdelUpX+YAVdd9rp0zy47EoldQcz9aMCTWFfr5R90ps0ocmHlH0sINFrDEfLB8b3YQQ5266+
an2vV25fTcnZ3MfDc2SO8u28RPWzlPQbPVumHoPcHq9tJe3PzEoJPxdNftfoCkaV+QLWc7XEKv66
UhFfZk6M3wSy35mJ4ttqUEfRU5LrZFpFUiBfWFn8XSrq/8be+7cb6rAX/nnHXQI56Mp/Xcefy9fh
nSrnx96STPIN8FU0ygjlL/vkx+aSTOuEyErWgOwLIsBH3Qi2FMr3Ql0JKr/YeD8KIusEipbBcIc6
BoKfaf1JAvNTQQQaTgjoArgEmwUQUmyCV90IcGXhkCVtztTGlPxq6UdPb3NMBPDghAmDdSSGE7K1
m1Xrxpb7mxhXIb9CZnSHybW8AiQeb60Y2EzUMSEZEsk+mFn0RO7d7xhyMv0s6r3Sp9MqlgbnIoQJ
usME6T3+jsizXudhCBBBImVIxkSCwkIXMeTV1xgrXYkDJc59TCkbF6PtFo/z+NLI5RZDP4DPfYLI
x6t3/YsAIfb/22symxO6ACoDeWCFR7VkaEgSHEu8AgO8hTzNyZ5Vq/jkyPn4rfdAd+7XLSMygN9e
6CjJ7J1pie0gC31dzz41Cc15O3duf/9lfnUNQYMVUnnAEY/p4YwhYmqmOPQlHDkZqbWjJ3V09H9/
lZ+bX6Ihpymk7axd8yfamhnh07tUueQ1do8zb5bty9z5gI/2xumbh6Hp75pW8a20U9awG69ye7r8
/R2Il3L00gwhygbaErgMKIO3C8UsB8WpkljynLQ8ZDgoni2dihDS0CneMDKu+f3lfu6ziS9M6kQ+
xlGC6Orb68UGYzLGX4EX0dRzSywdozzEVjy0FzTZrYvCMcBWG/qV0SfPg1nf/P761Eg/f2F6l7Sw
2eJColMALV7tDI1Bhb7oQezHTrWrjPo8kxbVRzbjOcTO+So1jas4HVEGGypADVb2pGvJsxZnh0pl
rBrlVeulcwyjRl6iNZZs+mWv2+c1EIzcyg+2ZJ4vSfrMmPO8iO0UXCfYiHmUJsywMD5VsCXe5U4b
XaaKgraVqnwZMmSDGlloBwXa1aIxOSiW+MZQ6k9pYN62Ns60jXFly1xZt8K7RBsz1zSSJ6uywNsv
Dd0Yrjbi9YQRIf/QMdtVWFi3IwoLgNuUK70PnzA11FZOL3+058RZDeJX2PoaN7KYEJpqhs92ZDdb
s51UyiculWFn6Oo4PXoS3qVXelPaXtzypyHGH9BIuXqZzL58M2wIz+ahnvd6LWJejGBWIY3TDnm6
9EwMIqCS862sZFrOCkzKR6ZsnlR2qg919LzWRtgJhvlRstriQ+eMyD50DMdKhSeHtW7iGinzoLBA
GVsNhE1HnT+ZmXUOzPTcSLpyi6XTcobXlwPL2b41A4ZNxPDlzK70gZErc05DC+N1wZzW4+Q5V3Bi
X6kzE8BJsqbVYmlXVZo/gYC8V2NV9RyrfQjyKINpzy3gbzbfifcaWMUh6SxMSacsuugdbInhzJKn
gC40ypwZLJa1vh4x1dRbpneTeMgvj3HSmWwldm3jMx3Odxaezb5c8hBmrXTWhVI4G0iyjmvH1rkT
Zc7GaOhX1bPJ5DyKn/QiTlwt7ao1wDebrs6o+q0ULeux1fDbLo2rMjONPRKHNHGWydiPPIbIzJd1
A4DaTxZnPgvCYFrVkpZ6RopbaJDzfzFDlvy6zp7tsXpQI+v05d6z0Co2cmGdFjmDt3JaHsGfPpuB
hG1eX62prbG2XviSQx09m3OI9184qm7Yzo5LQ2D4SsrW+bhl1Nt0yK5yMy43djmpfqxx36kTL2sn
aB+WhKm1Af7ZixVnWmXZ2HpKy3Nyojhca0mBTVjLFrSK7mExWACSET9LIZp9APofuslK/ck28bxm
qOlaeKCtimbieHWYuGaOcsW0W3XjgTuTkppPB8VBbBp54A+PPf8oqPix2O49LcDVPGjRapCAF+hR
wJ/uGafPefpsDGyybMmf4oZh8qicYcZ7UcvgFfo+WaVTm57hRpf6C3F7Ewe01fpRv0Lf2XHrFggE
xex5gaIDYsCxteoK51yZtassYSOpZvikOTyYuVS4RtA8GGp50KXqAc94fmrFH6xW6j155IUpC19T
dSKkJWNzPossXM30FMq4MYgtai2fBzCM7mTbt/KyoCObS7dU18Iv3b7VQhCqbfZU4Bu+AhNz20aK
5Ivg23VoztYtOItcvYJowKZV2RyFWPgyPrUrpQlAlGIe22HK7NUlomCaTshYrGbaYRE57aa8sr3c
lLTVEsodY0A9OgdEhVG6HvI6rZZXY7TcpCxJyZm8cE8j0uXoqGZPRsckGLXioVohRboGg9+7DY7v
n/MlOkWeJXYdYfzaJs1DY0VPg9Y/NHnzgFI9z17HVc0yhayBxTrB9V1bAfd4xnkDboLYp1Jl3eaZ
vGz6BC/ocAZ7xjik3Fb2wK4QIAhpYJHYg3SLNDeLS3J2TppVa7uc0+sBCuo9tcycunKQzJvMCb7K
I49WnTTJl3Q+FcjqVZbm2oojM3hsE2NaGSLtCxye81xPykGzSmZVqHsrmNSMtY+/xnihdLzLJeyn
S1sjCCajkvpo0GinehE6q7FhaQd1h8YBL0XahoBZvKyRHucJrXzNzlU3IX5vgeHhPGWUDya+f2wb
uiYHPWirtRIu6NYsTO9Z0HOzH9Dd8dFsxMqsiyS5XKXoJ69SpZe2uc4tK2Y/47UycxPzQKTPtasm
UomLE4D+DpN5E72xpP2A+3N0kUpF5huN8eg4SsrgPW+90WlpwUWa/DDR2Nm3U12tg1quPiqSPW3s
AsSAlCGZ6clJ9NQCvbuOZelRqVOAdnEi3l+CKABWyIuEKaDC9GCs9S9VlZZb3IwHNw3ZLAOWz6si
DDN/mlVccJXRXlv1ID+MSfY0TRzPIjhVaPHvNA5se+LvVkPz8HIskrdezWOj+kULMqOVxbmYBs0+
F8lGbhvn2sI6LCy2QUXA0JaBL5QbzV6HI+S27XhhDF38qSyI4C8xIo3Nc7mtihupSJ7w0gxo7kQK
SEw1XhPixZmS3SLnCJ7QtEJPxONp6cFFlPFzX6mXldafNaX1Gb+kj1gY7dMZsMaykCW0E531ssid
dTLIqtvEbDiVELfu43Am6chMREyw29bSfN5PtZwe5gnDrCqwG6+UrWDFpjtV0+EmaYd8rWZy73WT
MV2qI2dIO7b0oirCOhnlg12Ir6nKyGpN7Efhzo0IkwMiPHqKQ54fk5HnKuRfK7XYtCLBeEkXCqV5
mM30qU54mja+qL5hD+U7meLbLsfLoBryG4BbYaymI+5wlKfllHrFtER+ZhOrTEu6HbkSQTN5HuNG
dZfYirGZ1uJ3rvuiR/EmI4a7ZcHeosuOgw8i428vPDEK6VslBOBjDRcopnhdF+00fbgK0sxaYbOD
J22BYLLcZB75yJnZSfeKVT8keoQJqbBp0jnPF10jZUsTV25qv+jrddIsN+GYJivAaoobtS2EFPmz
YXfSSgukD1S7N0bV7GsFf5h6MnYYt94xEf6SqNlWCXHwFXnokAXPVZN0bpTHOzOsSdOyYTo3pC7d
5TN7uQgI3CDZT0eRu48xm0asOSPRz2FLVy5KYpKfZ0TItksvZrvCLreJOTdhhJA10iyB/gETYmQ4
tMqrFNPwatH8XlLfoQz9VKDCnRS6FqLGZtT5kxtbZVVmG9uSh4yd5A9ZTpKmmKeLFT4nTN5WHKzP
v0/9X0Tcjl4sGm9CSA4JQMaER6WH2mtFh56w5NEoAwApp/oplMHlCrvs0G/b5WNvW6c13s9unumb
AXM2kU6qCwEdPSYVXA0FAAhIpgTkTPJICiTeckMyAHfmaYo4SnNiyFDY9HUHEHZWc1qq2XNdNQ9a
RabTL9Q1iXaFsbwDQjOt3DiuyII49tUozvyh069UndRRpJvSQuaQk4S3UP9WMQ5ufgufCvSk3JG1
UbS85HRDA6pvUW2mhmwRifMpTRtpq4y87bYwzrFWJqKa9cOUKO1t6ahajDYQ+jJYkqfeEnCMfzsZ
qbnCkYNhnGXJR8V0TrnFBpDaWBFYc85iiDMTXsqzJBK71qNUecKZMPVEuqXF9UNqLp1P8hzswsRY
vgGt/qip9v8j9gf0wKt1/hO34bZv0valu+0+0nZrf4VHePkTPwAJyglsCQDPoumAkZLgFH9HA9Hd
hsEGvJ+JNHnIS9/7e3dbhXADMgadeF1o1lHC/9V/41fCJglZSyGIg5629if9t+OoDxACEBDMT/4U
xrbaUfttlmYJ0CGpoIr+4T1W5iHm60jjmRlWjcA4nxFQrO41pXx89dD+C72rl+sCaRJICJAax7Jy
y2wVYyXJ4Zonp3pDqzXXCYmMG8tFP7zTJztuLYlrMSUFxUETFB7oUW+OR9lD8Z3DdWaHKa0ryp3W
VN8jdItj6nW0E1cRktZgTsQLPVaualvdyk2Fq+COlPtdm49rCzPvLVlqsRujCXxeGfiqvmnaMT/9
/dM8Du5cGHgiIEXBBoXmffQWjbEPF8gX4XpCFA3rO4ax0nJWyn28VptY8ZtKfy9dOG4+vlzShF6O
bh2DmWPisGYEdAJkTIDHAIpKgH8gjzdZXKM2ond8937xZJnIYe4CM80yYU+/TRAcJ6qaUZKoAdoq
vlSDSfacpUB0xCCTk9r5E6jovY2XzzbrzHcbaL9YPexANhyUSZiu+lFeZEptyrUhL1ZDabtRZS0b
GfbtKh8ie5uPSuNp6mKt7GLu13GykDF1g+QpNmKtS/qAowofkmPjnWfyq8cvzCm5M0FPOpZiWRQj
wkWJuoiWrLM2AaK42L6iURyT+vx+cb3oXR+tbFr9Yn4AlIGy5mj/oME+xpkeR+shdMp9OQTGU1Ta
2adiqI07SoLBc8zRreSkOO3Tg1Tnsqv16O7FNZa5y9DR5FMC5T1nyRdXjqPbAmLJ+BkUhXBzOV70
Qhisa3VC16T18arJcLqY5NkuvbhylHJV25l9ywGunGvDghF5Nc7IyATBfO6U2rgb1VH60JsTn5qV
LPJanG7cEHBWjdSkup4LzQq8Dq5U29j6IQ6lpzwFwwRzihxPmuJsm5ijcUM7z1HeCVg/Db3p2KJH
aZnsZspQ1v3bFZ9aZYRkNG+3IcdZG8PS7y0nySkcSgDWblBG8vMUlCaQIglnQ03vgsl15kFd9VNR
WauGbOIsnyQDVNVQOR/yvDURQUbgEsCTNpfvdNVf/OTevgoOL8g97E9i7E/OmFMdGHM5GQFdmaD0
gJz3tVsWRbqipsv3SVQq120WKYgi5UV/tiS6fZmoPRhmZBikFMeBANcLHc0N7l/tQrR4287Vx4wf
dKoDLGVSpUFe2Xp4U5XLeBmjL37VkI7FeJtMFmPN1Lgkq86u48xww6xYh7Fsd17Qd/qmjlp1R5fc
uI7NwAYhBzR/VSozlf9SLHcpBj53CdCfzxiR9WulBzD/+w30cwRBjxJ1Cuh86JATpd++TW0wBiPU
9MAPtHi4yyo4rIVdG97/zlVQcRBzauhXR7u0WqIkkBwYewhG0CNQ569lZb4nKfRzuiCkNfkucO9N
iDgiLL1q5ku0sJbaGANfGc2ObuJiPTQqBmthWGRePFA19dXYuHNTqO8ccb+4Mh1zkgHU2DkD7KNh
V4LzENiN1vEHAxu3FdmyG43pgosDVmuhdTeGTXQv2cV7Iq2CzXZ0rosYw/Img8Ci8hgu3URmLEWJ
hrp3KWvlSpvs4F4bmvZRxaZSR67dgMylyBL6xWNO64rm/bakR2e4MIOqln6gVR2iVJ6/JG1wqEca
OGpA1MD7ImtuAzWR9kNkabeLFFb5yiyK6Bq/+PyzmUn6BTJfyeXUp8Hm94vl5yP1W+AUgiRQbY/x
m7B26rmqZMePKmdY66Pt3DCauW7TjgBvTf0aQNw5XZxo40jTe+qbv36kbDhcQF4UEI7eZbrouqTL
DWaGadVvOiRb0bEoYLfSQNwkaT1cCM07DHAZTUhJyQmrGOl6yWTtMleD2a8L+z61AEtOUbAA3V6m
FXZ8KMzi4+Q7tP3cvBlhtsrV11AzqlWfN48Qg4LzTtWk92K1OGbexj6AKdAaidMWg2hBY369JcJp
UoZosCy/DlXreiGcoMrqxPso75SOSRStE6pk5zTuAt3LjNo5nfKmvAyaNrz//Uv9abgJSQAADZBD
Emte0HELZyoyTYvTkj3SpBiCyH3zOCAOvTK1vj21F0W6sGDsrWo9zFf0oIdVOlsHRWu663duRES0
42cieApMOk1mj8fLy+FtMl6IuJG6OeDze7oshnwKHjc+kKF1qwy6KZzf8DC3kg73kUkTap6ZV8Xq
e4zBX6x0xKOIVGhlC071UViMcA3PJRI7v25L7S6MUvvMZKfuW6WoPRBh1sYKlUe8C+c987D6HSHk
X4R+pG0UoqWAMOF983ZxlHXQWUnN1ScnCM6C1rHXWq5/F/H5o1L9/3VuADnuq0X4U1l+d/Ov+7gJ
41/yA14++wPuqJ/ADSCQw1F+4dLwyn6wcwwYz0IO2PoG9H9FbIaCA6rDEW0s6IGIcLDM/sbDgOQF
08tQHzUN48+IzccLBl0bQCSasM9AAwEA5dsFIwG6HMMCp3snHdaQ7jez/Z6k6PGBdnyJox0B4FaB
F8olpkg/U6tpE1f0ewfn5tXzv/y2219TdUUQfx0Dvl1G6NPzTET19PabdNKQhp0sB16QjetSzw9l
iUac4dxLZf9ObnCkNyh61y8QVaGtJbLQY7MDBzuDWl7mwLOHYR8pHaNZMXCRvTpgrFugjqAN+3IO
N3qU7uJ8Pu9mfTuH2lY8XWecN7JkvvP1j/OVl1sSOFjIETRSnaNjQUl0JSuXCaEpYHqVlm2jMfSZ
Ae1D8WIb+y7MpnccDt67pFhbr5IzXQ1nugScmbkcfihmLtvFLjbrbtEnDGVDoan9DkHyV8sVRstf
3/IoH+xs5rlNzbesIGokcrSL9HT7+3X006kmniTnGd0u0CMafkxvvxYuFhTeYcfLDcrLRS4+Fba+
lbgWGfeZmetng9nv8QN0na68RG7svesfH2bi+qS8os6EBIqJ0tvrNzr+2bR4A88cPlV6cwExzJtb
1OsL5wCrfzeH8S4xnOvRybZ1bt9FbfdOsf+SQxzvJQGSE05f1FnHzXsnmO1QG3KAGjn9pSX5qDb5
oSLbRvT/jvmSV8bhCvs5Xwu1HS6XcE3UeGeDncPgwy8Y8oYG74eNx1I4ZE6/TxkSIzi9HaoRMnT5
Dsjp+NB9eWTCn5vjn7bDMaivbqrCRPaDVzYjhNAmuHMDHlN7Fz76jdS2e9i9Z4XcPv1+qfwqsgmT
A5qiuFn/ZGGXYzw1BWPBaizGJ6fJL6ty8Bszuv79ZQQi/qfQxoFOQQf8jmPhaEVooa0ETZcEXirf
ksJeFjok9pyxTdWVazkxdsmg76i213IqHUSISUqMo2bpAAbmMBbZFV6FG1KilRQv3mSFV3jAQ7vH
iEbqoY8DRZFnBrkJA/oy2zoVpMRw8cxl9kbWniwIU8qAQsAttKB3CgPw/r/6cuDSgGWC76Teervc
l8i2U6mzHK9QnNvIyi/VadiHhnNmtoGXwRuhVZSuVG1YL3F3OplVuOrSx74NfZDRu0TTKcnjj9M0
kuUFfkULYpwuapYfODAXt5e1Hhguc/JoFSSjbzX5trCg1DcaEdLcLktyPTesSzytl1QCide76Fdu
QINuJ3XwJ23xwjbcFDkkfnvwxZOUmbQGKpG1ZUO045PVjv5UG9uGJxry88gZz426vgjyT8xVzyOt
PU1ox6K7uO6n6HoeAaEYzuIFJXjldEgYgOcHxxr8oEX6vU4+Mj7yxQX1vLxklx/6OXQtIGDhlHmd
mX2E57ZHIODLqEnrtp02NT4Xc5TslkndgYMRrtGerKlb0SI05OZR1eNdnBSXQwyUUoqaC8rPMzuc
N4MZbYwx35dtRloa3CxO/ShVGszUZjpXR7atbt/nSnzNOPkirjPDq5b0doC6u2rQOUgcfevoQCjD
yO/D7sK2JTpy8Rckh1ccRpsyjP2sGvzYUj/ECW/UtO8TcS4Y1LGz43eWa/aJb2wM7Sxt7NVA8BCB
pDSfI56tiLviWUP1W2uFr9efCNyM1Ap+pBlfplDfFqKTw7G3tczqWknyAx5tXr5YN9I47rNYWjeF
dBB/qxyWTbi0F04a7awo8NsuO0xDuMtHJDktY970kn6LAJw/hNGurTGGYQyYS8tdoBlnpsHCQ76O
dspZF/auIP5XzrQpVOeQFOa2lpwrEXWkWN6EinZmZ9EG8I9fJ8Y2TJns9tH1WEDap7zGInScnuZc
WkNdEv9dVaDY3antT5PMuaGuuKN15U8oORIwWSCjkh+SWt5UvYE2FPtWaVFkMsGs6G4GLFnqxnWR
Jjsw9/5oDXutZJ7fzl4VdKeQnoG2Ll7b8WAZGsdhfx3oiWvXzQXNLb/UZ0+bMy+sc68Y+UzIIrTG
zoVn87kt8hRAwshosjntW30nXnWEZw74JC+1pXtp6E5HffRBemzlEA2HOty0pbTWw2lNi8FeoSXq
F0N/2o3hNcnxLkXV1lmClzUAMGg36+HznC6bWgVqFy0eUhU3Ji1DPeN04WA11VsbrahSSXYGCKuQ
x9qIV8NURWnijy2NUVxkAXjoW/gSW1hmd7k6vROhfhXkmY0BuMYqARL7UfBdmtrMbLqCnmY3F5b9
v9g7syZJcW1L/yJdAwQIHtvnGDMjIofIfMFyRAgxCCSE+PW9yD51jgeZUW5F2zXra9YPZVWWWS7H
hba0Ja39LY0zW5QDRcGFZT+YhbjLNfeXHxFIMzCeiBepjYCBQatQjwS5TfmTI4q7OMeFffNWRm7X
++E1vENOpo4BsG/MXpH6bVnnz/Oa6kXZRz5gJPVj9Rgn+iODXCYDC0eMbvf3S9ECyf5/Ml8cyYPO
hzJEnE8t0kwNITwcFpN0R3wXQSzhyY1Lp282Ck8ioNcj/k1S8Dli83WiwR3kR0cmcDCbN5dOORcm
Av96FOBLfiVK8Kqb86iz9DOIpJVUxukOdiqPhU7ehfX01ZTuqKtqFzNwcai+qa36UjC9VQyTBdSb
f98dfxwbZ4+w6I1xqEjVo8wbKMDxHl7NkDo17RfRs3d//z1/GhwAhAJ1BSkFTiWXqupBqoIEmqa7
ycpPrRfeQS8DyVd00lP6K0bqIdsz5nYG05Ci/Nl1b8KUHChmoTTrrog3HLo0vW264royCFtuLpw8
/CltxvqNu2dcmaX4j0VfxDn8bVnnpzvT5CggHva8w8SDWzRRwtxPDodZaWhI+p7kUGJWWN7+vo/+
sP+ba0pmIyYceqOa6OVwIIJRrkYvxeHo5xHGmUkWfCuQB8n60vbvD/seXDngNiz6dc6y1JmQNmRN
KVW6C8QVCl73sQgASUp2beCOtA0xI19g0OA69/fJAV8J8jQKeWfg4KJzZdyNQArjK6F43pdYOEwU
bRMwo+ZEt/MDvmEKN4b4y3nXOUstDQqtNpktT/OIcNiUhSq6dtTuXTgcqik4RU6e4ljeTml03U/d
Va/z56kYIbHzjgYeu8rCHDmudiM+U43DniEL6vL8Lomr26ogH1DU8DSWHKCv/o3vxBa20beg4twl
PLrW3bAt8ui67IvrvsKlYSceKgEi9hCdVCw+O+yqIGv74El12+Gh58/rcTg4wfe6pSdcs10nTbSh
idnbEGvcyJ/nbMzg+6DeuokAImulvhrq/G4UAA4Z/SZ02X5AFuim8NqHJjTBNnuOEpPi7/vujYcZ
M5XhaU6WrDVbU+bPeUigU58FsOIaR3U/hwRkNOyVQzM+qnR6a2rghUoxHOIWKWLRX/nIg+dMi2Gx
1cOA1U2eMk723COPSZkfZ0QcVrvr0I3fwkDfTPl4P8/frguvs+BzobLHqZV7ZLw3fVpijW6hCEQq
kg3JLRX5lRzvYl5/9g3IbygYUE32weuRgsfJLY4htm7AbRPeQzbpbd9iFKTFQ47sUyHrZQ1ETjq9
dSzcyI5fW6q3cx8OWr3xqvwxdbiKCtLj/LliQmKIFdUbo9Mw0juS4h9Lnqwqfo7ov0aYmyp51w0O
O71oG6bmoD0ox7DgB3A3BYjoocTxKY6FHyeW7juN/EnKnfXccU5kQpF+SMIq2MQZvevJCCkSe59h
P5Kl+g2r3f1QDDdhiQVf4J1irOWww/PK6jaKoXWr3kxMPIoOSXf/GdeSW9xhvJ3PjJIMaVVkj35L
r2HKfNU66PawCulw2vGifJgcPKgae1Njcwpy2UONDatIIa4lHboNH+aDQJLc8qf5LGQeIzFoFzBl
RCEMpieMwXmJRfHGlWOQXfbTMfQqjFe7T0N9FWN21RnGZxJuQLA7djzazu8GLub7uIpRh0CeWIMO
Ith24rY2GsuT3yGTs+8Q0u//frL7ffFDmRyuAOB8iwKwFOcFL2c7lEELg9+eomvJ07wfCEJzMyGr
nIdBLcJTUeZPDNqBInTHPkMaSNML29LfJtzZXhPzPU4NUUiFS/GXj9B4yus8OqY7qNb2Q60hH4Nh
SiRPrtLbv/+52OkuJ8D5MAZ3jSivhSAA0+DLL0MFBalrAjR9GIlrgoIH3MjpDp5Z/JF5045OSONh
cPpAIr5XmIeBH/yg+PhZKf7YOmVwJxFcZy25Hbg9YCODG3X7NYY9WjLm8TZssOXE3OALLE1uQKZO
YnIryuJ6mKSBX+uc5sydi01a2+ZHA0tT32FTABRhEtijjc12PuyaYmRhqNA4xi2KEGwIoGpVnrLM
3ODa/bph9A51MtcRxfkRKx6x/3jsETq4PLpPYWXW4f4JZYV2M8GeeTO48K6ROTyzeLxBheK0NTz/
KJIJxJN4uq99h5KgeQcqMUfRAMjHscYsOFW3YRffWc2fa1o8kLJ5q7uq3iRjtu8ibCpazJdAKWCO
xVitsXEMssfOz548yMBrS/aYh3/9eg3fWHCHnggW2y2YMY8myAOYZMpTGOqvpOM/3BijwCKhp7hu
3yaxuRoQvgRHEdCAP5aijCG/z55gxr31Kd5ArshtVeYfNcWOEDtHGCiA9KeGPWaC67yojlAwX2dJ
/VZH2NRB13PNsVkLauyBm+GQK8Bm+jx/VNqDdPpAS6x1OrklQfpU4jtxZPbgZ/rgTfJWefQaUre7
BPtpSdL9HBc91A20Dk+j71CEHFw7bPZpjBDFPsNEw0G3/LoV9lB2+eM8zaL46r1vUU2hzXboYCkR
tmT3q/FUnIpRlhsJeTuDeCBS8qSBBK2mubwKf2H6cqsS/RS0uAvMLOqbaPqdxTrfmSS6gq0bYE5c
0RN0NoBtNuU2T34aCTZGj0v1TZih1JSUKHoa72nidpGOoBCtv5Rl8lR05p5K+RBjbmG6uZ033gKT
8oSNVOvpr7yTqIqoSLcpyeSuWycfUADyIQr4Yx8kjwqT8z41FSaspHqb99n7eYsNP9pyO0JsTTrI
ETCjBWO+JajobrN8H0uslA3ulq3dJy321g3ZQ/Fx5WGfjHKzz3GBbTzybemnMJPAnInSoeym8ek1
jvyvJUN9W4/sRE3jfcmA22kYq7eo15FY28WnFGBNlAJVoDHS+GZe6bs6v5A7/2HmwDUpcmaIDZE9
Lc/qNY63Ktd7bJekcLlz6EwsvLihvOnD+rbE6cTfT1W/f91cGoucf/bywxnynMmd7Uq8IuYjRRnQ
jkhzM+cnHLvmpK6/zCO9He2Fr/vDQgCWBpAZs1BqNtVYHJ850AigBrVs12DSl9hgdwXDResEbnmp
wXosP3uOP9mkvC14dSp6sx1T8fDrN/833Af+3wh858f5N2D//xE6/nwy/nq5POo4vhTdjxel8vMn
/roaBGcPuhkce8JMGezi/3AoSIz7v/mKD8XqFOgu3Nf/G0QBnj7+z9kG89963H9fDQb/5cEFZB7p
EGiitOEfYSh+Y/1ACTwTq1BgDg4RvmwxtBoXCMjbKn/XQlrwkcey2Y6gPsAbELUOOLUcYZaaRhMY
VlJ9gFTLe+rCMLvqizi5iVLVbiC+f85siJIvVSYGbkp9BoWzB5cjwydb7S3s8jY2ovzQD8RuB6Sl
+6n2NFLnMn4PZ3QQ0C2K/j6Vsk7u8iqMf5AiF3KTqURdjWMgIMkoE6x2Lo4PDiigjTMVP6BjUOJs
G5t9Yr0/PZ29wz9cNC63f3O34DQoxRkYQg7OBi8jvJP55EdZ4O/6QWU426TNTtZDu496qnZjXjdX
8Mrt9hWJquN/V5z9DzacmN1PXg+ppy9fv7yMJ/zvf8UTaJdQxuAuxgOKBaVBGLB/XbXjr2YCJu6F
YYCCO/PoP/HE/gukLYzOGXxPAUDB3vrsqh2+JZ7nwaYCAfXP0BO/nFxfnPDF0FmCT0Rn8T28jxbx
5Is2ZuBrB7tJp+ToSnaiCoSsxNifwTShaOMdLjeAB6b2W5/7V6lfeFdkalHYUyW7ZupuMcyCO5jI
YNdPw7tIf/r/w2uJr4J+/G+H1wyt35tew9fE9C8HGj7410ADCghaI0zbs/qdAkh4PtDAUgU+B8kb
RB/+TLH/C9LG/gtKjnmxjudBhRn/fKCBi4JxBu4uFoR/aCXxm1J5XvEhG8EZMryWMKwxos9zEJzO
uFLUPiZulbGtY6jUHb/kI6zX6xQln30kdjh8h+/YR2mrOUWOn4Io3wUhatwFrqqw4w6fUYApDtnE
UP6YV8dO9m996220AUs+Yc1TkFHvSIV9aOy01UK47T8fjH9riXCeDfwPNtiZz1Ffn+7+V5fPzN/6
xZw3f+RfIxHgKRAZQYHxZgdpCHn+MxJBucIZ+SybxRiY6aNIPP5iWaGmB4Nshql5APGATYKP/WvO
IxFUSfNsh9oS7Esgw4/+Sb3PfAjwnzmPzPMxWLvgD74cgqEyUGbD2xCXNuYjtutfM3NBffhKy8sE
G/4GnsaFmtxDGL4RBUpxcXN41sd/WOFfa3pe+c9y92JyOlQjLfcuZW89St5K/6J+87W2533DWdut
YUGdlSAPeJaiVCYKxm3mZLxb9+TzWc1Z64B/sF4CR7L3B9gI4LSr6PbrWsakdd5yIzzcIiWoTZzG
erhGdmZ2snSXxFuv9cr852fPHWTdZGvWyD1U3GxbhAKyAxJ+XPfoi2mQOc5siK0yjhjL+JTX+ov1
ymRlvyC6zp98SvoiVDC739MeDsz5dAu14Gndcy/yhKgex0R7Wu4BCkl7KIlXRs4iJvHa2hbrGspM
8z6476PafKOi8C45sr3yLucSwvMeyZKBJaIwcm8cvdKde1dGl8TxrzW9CEymrLIxXP/2IjHjDU6n
/bssIRfkbK81vojMSLPQdA7dwoNvqs23cX7pauq1lpdRGcfZyFDfDY5MvYnbRMK3qLpkufpa44vA
LIa+7MMGKIkCep0M1q6nqB29w6ohGC6GCurwlODA/+57M4tVTPidAgu8qu1o/kFnMe/RpGl7H7cg
YODIbxPMN656EVxyDX6tWxZBH6KOdGyGHgyL56nd0nblQy/CPYNI14GRIfcWVIhNhxq1bTj56+aS
5caghiGEYjVGYD4K3LHZAMV+49onX7zKofQ1TL06FJ+zHBSaschQ/G/U1aqXudwMA++YTTlOl/ZJ
KjFZoYgc4uVLprGvvMsl5G6qqsnm/ST3DMfDOPkHDWh2DFn56Iu4jwNjqqlB66247c27pr1AQHjt
qRdRD75mLSYCM9YiGO6qDOTXrm4vKDRfa3sR9DGdgJGaQrHHudFVU1bVF95E9MJ182uNz39+Fpgq
TiAms1Tg2jcuP3ex1/8iBNQr55RFZE6VV6gCHDbI3IrDZBsoon1ySa3z2rMv4lM2zvi5h44JpGx2
GQzuT0MMfdm6Ub5YkQXA/7oW0MN2HRzWQ7sNhu+rWv518X/W57WeBAGYrcDhurerxvYz93FPvq7t
xarpo15ZTVSJPS7xQlhm9ScQ7NrdusYX0aMHpl3X4cFLXHdXNBIbKcqHdW0vImgA6qkKIjy4QLMe
rd/3VfV2XdOLAILPEYomazTdMc2uNGXXXjeydSP8l4737GWW0vGw69E4oHYQOe66cOVTL0Jn7MO+
q7DmwG/KbnmACTZm4lIV8CuhQxeh06PgzcGZAMNEQTHbcy/cx6l7v66/F5EjM9LWpakERDIylMfM
T130icHssl2XvdHF8sZw5d5yLcWeQxORkI+g8617m8uiaMcIPJEpWm6Iu9Z568Ogcnq3qltmf9vz
qbaNuDADA/xIVPYrIeY2i1q1brKabXXP2wYkyoDuQiFlpWP8KLzxfRjlwT8qxPj3vv7X0dPZEM9q
VRQ0NcU+9/ldTTT2PbMH6LpeWQRnGmjihUUFbY/90eVXSb1uQ/WLCXz20D3lUg052s2st/VSskOF
67rhtzxqqzV8T7A75ntb70Eq26TJyuRnSVwI8tAHYhFSYK9IUHJf15+woeXrloal6D5rSzy2hlai
0MAbJ6QHk6zq1iUpv8SMZ91dE5xTFQBG7NviE1gae869dSnbfCt2PrSJB/ECKts5Rt8IaG8LtWFM
/Gbd2P51fn/23J7wohYOURgmOSqoKX8IwHtb1+FLdaLubE4MQVCO+RcsyuUmg5ZtZduL5VImhW8N
/Gz3npxNcXP9oc/TZF3szL5j511uh6IKAiiv9wzVDSI6BnA0XBXtvzAgZ90NCTXye1SUIG40YCIQ
mpsYPLV1jS9WTFyghpoD+bmvEgWDzgrQrzwlduU4DF52Cs7IiXAk4PvAAbXtWdhItmMxHNc9+2LN
jIbBDGOC1iG+v5el/aEmEq/s9MVyKbIuGwKOqbAj0LGh/HRfTn22rtPnu4/zsRLmiQUzFiZHsQrE
DldheutXiq8Lz9+MlLrc5J7DoycEdM32bdw+r+pvb7FgdlUy6TxnfE8LAoyvTYeHwSbJytYX0QnS
aytKDiFy5qYNlxn4gOvS5GXVO6SOtS0VWhZKQGF6krhEXNcjc6p4Fpqdy1KrUrRckYbD9vXraHCC
ta7tRWRCDeEkmde10nb+jruo3pqxulvX+CIwUUBBZdNA/d0AIr8ZpmE3oGpw5ZMv4pL3Mq44gfS4
0beolK6GdWmPt4hJFjRGA7kDaWnjblsp76ZLoqQ/p/a/mdl4XTKNSarxxHLj55t+1QIPhdHL4VGH
1vS8h7YVmclVjPJnmvHdmheI+tOXTadK1wnnA2JxilGcdUddcaFQ4bW+WMShdNSzY4jlRnEhHlGU
9x6mIZeMu19rfLFKgrCRQ96GV9jI8KlL7nDxumr6wKXdyw4ZgbkEsAQLWeje5WZf81WDDiS+l+36
MiRdN1eaoZr2m/Mn0GnputQVAqKXbes0zrWuMOzGNjPHrIRjFwpx81VhON+Vv5icqlyWvTfOg7oh
3X4K5rJfQ1YtYfB6f9k4rRhwVapG43ndfmFJ69/yaCL9umdfsmdlGneDSNG8URPqHfl41Dmh6559
iR4BncxLVIP8NSo79XHKGhMfKDPRuC6Clly83EN5schb5A5SALEGW+DEnVaF/ZK21AyMy6FH/FQV
jGBhHLctqnLdCTiEES/faaPigXV2Ds7qyEL3xo3tquUGRiIvW4YdZlTAYwqzVZ2gPn9SRwjixarz
hyRZRGhZlaKPKWZZuFq27sDyCaZ6TBgI8NZ1+iJMO69y2KXhCzo4ZtyUEixiFYSP6xpfRCmsNloa
WA/zlv8uAmIf3pu7dS0vQtRkMrCg/yL55umW06zfwp7KW9cnbJHCMtUUINyhcWmbEy/uJlKsyuoh
8nk5VmQSaBxlYtoqk/6tTIh/iLlj6/pkWR/I3OSDFm/Yfkj1cGs8r75VuO/Zr+rx3wzJAD4sKz3F
4E12+a4bwvrKWRWtbH0RnmXtCyxFOj7kQ1sd005PIGejOH3dsy9ClLFWj74uMBNmdthSlrs9j8W4
8tmXMUqSydm0iw9l2ptTB2XoYcQ2f92EvsRweCBJpV2t4kNi2uo+jQBlkE5cspKae+B3iU6yhLjW
UVa4LMvjAy/BOowoGACE+5eG+5xW/an1RZTWWOjqiIj4UIlGfAMoY3or4GayaZQSB78t4nVT8FIO
FJd81C2UeoDfdv4NVm8PZgZ5ti6ulijSxvFgtK7Br0jj+kGFil6VMi3XTTaQl77IZDzkjAquw/FB
m9E8RESNJ8nZJQeoV97v0vq5QM4HFnMdH6xJYlhK6OS5Co1Z2e+LqO1g4DGWRsaHGjLxEyk5fTso
rVdtbSGzftkzrKpSDTum+NCUAUwIURt4Z4OIrEtkZvvd8+0tqQlV4PfNY9Mk4P4BZ3vn6YisfPjF
uur1WQjMNZqHEUBzUCTxd1WSrxOp/abKZ75DhVyBQWMVf4CbNcA8MC1dt7OLF1ErKU4ORY63WhYw
IKB9NJ4yD+4cq+bipUIImljY+OSYz6JwVO+ipg5+8gauOetaXyywMPYDADhHx4zaVLvMY7BQQda3
bswsMRCp11PWzLNllTh9GC1guF08xetWqdkq/nxEVtSVFbdZdMiN4ccxkeF+gIHBquNKgDBfth5C
rye6ECusFmWAWguq931YrRyQSz1PYXEgbzjBs0dq3GkPPBkYgK4TraHU9OWzx6VS8FmoMGZghHRC
OpbADMGV63Lsmfl33u/jpOI+MR6CCZVRb3iU53A98C/xil+ZgZe6ngrCcYiRbHzobP2oSBRemzqM
122ZlkB0U5Z1G9ghPni6+V72bXpFtWjWNb6U9eQVEDbelEQHI6N4l9PSHDmo5OsidanroQZU3zIe
UbJTe/yzCiU9CtYWq67koH1++U7LUHRUVjQ++DohxyoL2TVxFKCrVdNMuAhVuODCTzHssTQp47ZZ
Qt1GsvESYf+VIRMuQjWLtZModo4OgQDWvKpdvE0mcQnH+1rri2V1yNpW0AChGpagN2QQmu78Nkmr
lV2ziNWEmXAcKIZkh6vtG1EX49YDOmJdNvwb70WmuhpLRJMqgnjjVWVxIAm/hN+bO/gP+eoSIZeI
oGiqKIgPBtY9cKdR/U0ZjcNV2cATat3IWSyuI+PVlLWYylA46p7Bzuke0gqU6Qu9/8ovWEqJCpgs
4WYev6BLm/oeIKx6i0MsDH7FQJlY9RN+lQyeXQxwEL4xaOLoQNsxvoJbXf6MZdx+W9f6InLroahh
xuhHsLQwxan1C3bstb/yaJkuArdiogDVPYwO05SI49iF8NYe4mzdSkIXgRsAFetj2YsOSV4wbAIz
doQuQK66+0qWyiIZwfyyNxg6PCTxPuyDYg8xd7AuspZQpwj0EgWIRnRwMYeRYe0s3ChhZbzurQYv
5+PIS3jcT9iBkz6vTk3RZZspghPrutYX50x8rmNhhWSwBsVcCUVhckLx3bqLMBByXz67rzOLglNk
fZ6u2u9j26NKPa/du1XPvlQY6ajMBr9F1qdpEOwDYlMwBAu2LmNdaowGT2HiI8i2hR7AeAMgqfvR
5k2wTgGYLHVGI6wZbeTQfu8cyB/JxNgxG0J43K3rnUW8jqSF2RqY3wfIMfTHxOuL20k2w4UMZ55T
/jDfzwWh55kflK5DEc+jsgdJIt9K3MBt07RJ31S0oLusBMnA4KoyXxcESwnSgBsKEbCSHSiug+H9
0bX3jfXF23VdRRc/Jk8n2DDigC6XSm1g18u3YISH+3WtLwI4Hm08ei2SZAdBwnus6h3wXVP4tK71
RQBHGDAOReV4EZ4dbnCrqA9Tp9fJA1EB/LJncHvUlWMexYcYChl/W3dND6uQoqPZunu0pSTJx6W7
zDH1HFQVTB9MkoU/u/Sii/crCdtSklTW1A5DxLA/GcbxaahD/03Y5/JCDLzW+mK9rYImKBlJ0PWB
r9+CkerDaFc261bEpV08ONWEk7pnh1TbJrvKEr950hiolyB8rz39IoIJqrtaL4CRZtSZdJOhAO5A
HPKdVcNyqU4SKjRJ2MK9GZbF9L6SlXcLQz/2vK71RcCGZZTUnCfpIelRUEcMS9/nXWvXnc39Yoac
ZWk93JvBzaTpgYVKzJgsGKa047BusvkFAjxrvc6aycC/MEVxcAnxU0SrbzynzY91PbMIWIe6gHQw
Afo9Ju4DBGG62giINx9XNb+UKMWMw6CaufRAykDBUWaScblNs9StO0BbipQir4bBa9JkB4crGdCe
dLrxvI6um4mXSiWAo6wO6jo7yMgH9ndmrzdwSN+t65vFggvSW9rAcyQFWwmmpabyyKnV8hI27JVw
XaqV4O0KU68E+TaOo+UN+FQUvOJErwvXJYwMLtAUZntdduAtcmM4wNJ7XRu4C67rmkW8FjxLq4QP
2UE1nrcnlIgvVV3pr+taXyywHe1dboKaHAoLOWE8iAAeXLh/XNf6YoFlY9pkOLAgB55W/vuYzr4n
lvff17W+iNepLWEZpwHYyio37g1I5Uerib/qtbJ0cR1b1aQTfSqzQ95LCUCVK98yWtJva54dhR8v
kwM3NuU4X7IdwJEN7mCZrt5hiy6361pfrK6TB0ceOG+TwwB02TOgWuV1BlbdqjNdOPC8fPaQiTYo
TZsdavi/Hmwr7ousao7rHn2xtGawGYR9jc0OLCIt6JxjBqodwMzrWp9niLMFJBvAiyPlAFD0ELV7
aP7F0QYgrK1rfRGq4FKYPJoictA1SD1XClTlJ5rF7bo5mC3FTXmlcVOag7zus5JC8GFt628DU3ir
AgqQoZe9Ixj8fVSI5688He9whJx9pGFRrAyoRbiWEZCmPcdUY1ynbrhz4gq47kubqj/P8VgqFs8+
5AFzSYRZ2Bl5FaB4+EMZ2+rSjnAe27/v2bCNf9k8HOOH3DWWHBJuonybmdE7osrNHErFYZkeN+Dr
rAvepdYJErZEVuFIDq5ndtPkNECBUdOvbH0RvEUTe7LIJ0zJdDZXCPNwA9aqXJX+saXeqYCWKiVV
Dhi7jWx4DYuR+H2Dg5HusCrClqonnjZOj4mnjhpuH4eIRvYk2n7l7LCUPWkShE3Fmv7YlDn8RNxQ
1pupKaaf6x5+sdaGJuKFjwL0I0vHbqd51O8qXop1U1uyDF7uSFwEFTmGBtklb6Q9wgRgXWUX3N9e
jv+MpyQjcMI9Rg7gROzzSfwjHLp81YERW2qfPBQdcDjy5acyIF4NUxNci8dlN64c9UsF1NCrpskA
rT6xNvQ2QzCYW92W+bpRuZRATbBNKWDn2J16mHASGATl8KmJebWufBmAnJedX5qaVqVJ1MmWEczu
ErzVGrySdQNnplSdr4kKnkBeVubRqYULxBH6gfahpNquOj5mM2LtvPWmNBbjciSnQrUfHUzgf0hm
+0+rIootFtwuGYStiqq9GmgoP0fAnH1vdX1JvBn/urf7w6y/VEGVxgscvHzaKxB/aX4T4bQo849M
UxrVMFXhYMqjwKcX3k2bNCy8K60lyRGAepf9sDA0ni/oatEVfOP1TWvA6CcT0XckZCDQbknpKDuw
GJ6bXxU8MGAMG3ijo0DYV3FwzRtTttWWTlkK7Gwx0PIrGWmLurApjK3/CbbirhqRQBZqegROupPX
dZYW1R3j8D24jvKkzT+Z2ig4BrdNP3ZPnlJGttvSaR2KDX5Eln8lgfXzbFN6QSO+A8StwdQaUzPm
oGZzq4YNDCw5Bl3juuxN44divK30OMUdvGoG+M76YVVmj+0AkARcuKdkIjt4gTrxyJQp/WFjx9wb
2c61Luo+yK6DkQZqDur2Kk2ApN3keqiGZjd4Ulb4/dxM6mrqwhRFAx7h6jloJa3vk8ZPYb1tuzDW
t006BKoCSH1Mku9V2PrqnvFIec+VlkPg7Qa/KrD7aoCyYTDaDHgOcwQK/y4HTDDaVGrXqyT0v8Jl
M+KANSZKFO3W0THzqg00ywFrNmmAVLHD0U4GvGKe2ay5F67W0UOXRz1aSCJCgmgjwVyL3D6HeCB6
I3qYodynwWzPnWJvAo9TloWNO+jex75zSpJCPoBx1sKwEws8XGp45KL+rjdUKrkpwMca4IMTBVpu
NSibuYKN2ZS3Jw54G/lUUe1gAFtAVcj4ZhiremxwBjJG1gIT3drewMdI0M5uUZLnKL1xQg44VvOA
i5422VizSBxBlZIA/ampJxEuQ+okiwswktOw/TLQ3tr3pggS/h4ux2roQAYA76bYgvM2AmhAYLnF
r2IweePPRR9I8VN7jEziACH5FMBkKyb42DYG63w8iRG/yj+6Kusl2QgQDHxv49cM37uvU8jkEBO2
MclPr885FZtCqAy1iSoxNXkmkzawUer4RKdvANc58j30mIQjQBhpteWiTas9ba0a65valXOAMQWw
8R715E067njdDOl4ExYN9buD8EBArvck5Zp628hQWJzsWFJU9keA8wbzmFS5K/qdbnQWb0uTf4rH
rmF70etEbUAaxzDvFCv0N79HH31Xog9gBTXVle+ua6+u2C2K2PvgMVG47/Q32DfKhyqGy4z1S+8t
IOoy/N7YAbhlIL6mb8HUCxhZOwbsj59P78LSt/n3HPDP8JizlLNpk9ORq+xulI0ub60uXQjbgDHM
UjgHGI5BVd6FE09hWATiDAy6t7ZMO/6xx+wQNvtOgKnM4b0b2+ZaitwNagcpZC7ULpQuth9j4vXT
j5F0Q/s+7lPCBLDQOET2NgYG29MD9zMsxzuJlcGvt9KyUoCurCD5UrDlwTVjexhwj98FJ+YNIFwd
UeoIz6xNBeqQ+oniMPjZbnJQU3QLCTngKQlI+S4Jhg0zQqhPQCFCvXAYkczJFIZWQwnueQ9CYJ5u
JhIqD93ugLh6jjCVpo9dUNv4E3VEAwOeDlUX4tnsYMOfUne0eSh4n6jnsakaQF3DMWzNfeaJYPxi
80FIoNqc1xZHmUUwi933qgUpChZyvCr8g81jBplA6TpaBrfl4HuDDzevWtFh1yVwsR7Blie9/zwa
67w9C8s4/GngI0LkVd/AJF4eWImD/gPgm313rwZh6mZTFuMwweYAiLonDjKD9xWv1QCxnoxJVFSw
FPNsCosHHTCorWanaXyG1aP9KmjTAW/NxOj53YbA8Ccwx1K1Gs7gIfSa+ZuYU6J2gY4m78orQo31
gsVDAuMTZbPvrpQDfyiZtOZNk6koOKJv8vCbhCmCjwpD2Nnl77HQGxhLy6Ss8mHD+6q2V4kKJzVC
z55YD67kWEoR+Doc6sBumZEmfx/CaV6fvC7o7XMvbViTrYpgR273Uo9K221rR294MArzzF0vuJzh
OV7hb32kk+Uul1OaVLB1b/wHxuE/vqklbK7Fpg3tKD+SzMRT84DcXki366I0Fu2NY+3E9tbv2/EG
N30k8jZBABeOI+Tafug2Gc7GgB2vvMZVXyM5hkW0qVNucTjJVRe2ArRfUHtK0Bly/kYw02HKhiN1
+AXwMVlXu2kQ2rcb1N50LRj0MPYZP/YJS/s3VVmKpj5yT8BH91j7Q5d4ez/3SXETNPDzc29sMpRB
vU17F+TTHZ0mvKuN8rXsICDQzsu8XRP8b+rObLdyHc3Sr1LoeyVEDaQIdPeFpD16HsJ2xI1gRzgo
ihJJDaSGp++1oyqReaKz6qASKKDq8iB87L0lDv+w/vUFHSzGNcXL1UVvL8l1Pm1xYB/slI3YdpjM
XKN+t80o8ul8GlKhs7u2n8XXKjApQoJlmKLlk+C7b1UO9/jG/0jmmUOUtoDrC5/8AN778HPP5rgQ
QVjNfQ4vwTl7DB2BdFXwUXqep+2KlP6nrDa/9nuLzhH/ghMwjGTuEwlaTxhR5+hhoNarJgeZO1o/
1n6zw1UF7EZ4bnq2zc+63UZ/k4SrmcJi6pVMY8QWGw4BlVvsx63+sswjFkgRjRMjQxGn8SRNsS5R
t7zgVG+Cb46tgG3lTQSG4UE0PK4/G97q4XnIXGzALTVxnZGib2nPr9OwzwBJcM4oP8JS3Bp5XPUi
wdrhnmjr8z7A6fQ4B8zjSE6SPtH3MQUU4VTxZaIPW6jgFw/PEpnCNzqaJqHHYsAzgVk9ETFUHghJ
3VyoWhiMFYFJGbdPXBtc5QB51On0DbQGLz4tIFmjhRy4m92ae3TjYSGvABJv8mBum/iVeH4hOPSD
QQKTV5nbggu0Gz5PZDdu2irstxUBIagobbI2Vyn1A31EczbmT3KDkf+ENxGRHkVY2kuN8ldG8fvo
JpQ9ZwAJNi/t5lL9nUUStJ880fFC+rzlA6HfZSpwDeSRpK18FauoBvC7sgCxT77YtOpP3Vg3lcyT
GKrylxFIp1Dl0od1gAdIpwlLq1olA0RGIo6NCgnbzgbnoE8DgrkOeMA4RFAD0uJcdq2tTnXtRjxB
tS7kGjEHUH1xi7NxbzdysfrSGyzi3lYTK7Vf+mgeVJ6MXVx97TZuxgd8lBSHXOXabryaQzNG94Cb
ZkHOocwjOeu0M0XA1UTaooH3XvVoqmQZTmRp22i/JXg/CLi94V8mVi8DRh5HsX6FYeygXL7WQdxN
OalDk9wEG/bEQ7g2EJ/lFlwdZXIpaNpKHLHtBPZLvxrRgHe4eA1URTgnMlG7mI+CfY4KDmY2t2HK
8fNdgwbrMe1wS72Cv8vYeWkAuXkTBOfJ983ggT2oYUr9XW262N8uELbUZ0ihGMbtkD7P2XnS4zD9
JHbTfhfCuTR1uXekNsfKx417Uxa2G08xRIn1o5+D2JncYFB5fVFyVP0R/dh6JnkWUmZehhA90x9b
lxFNdvHgFzrnEZqE87PifYSA3ovZpqe1b2bJjh2cyzF4KuvAdTmprEs/iVNNivsVAMiXGYcIng8q
cjLFM1iCCm8B+7nvr5ata7f3EOK9hxWpVnrNXHDBA04uvF+Mw9BJLAfJv0gpG98VyJCG9CZQXKmv
EdylmjuFIkS0Hxrsw3cx9tiThUornmIqC2xmzFCS5NNXJuAPKxwCFiRPM7AfRx3CqOeEJnQ2PZs2
muqPFTgdfH0c9Wq9Y0CLdtht7TrpGxGsjcsjUc/6LV4QRuYWdtfhqbHCAvIUgopw8E4q9ZymtgZZ
0Ks16o6tTUyPU2CMXxzUWPbOVd6rw9hMQdADgKiz4Lm2QN1/qnaa3QE3H9goGgI6kuNaZFiVpInG
Mpx8E4Il5Sr+oq1uE5zZWWpLIl1mvyw6QT0ST3nDJhg3NmGowIFY5h+CcZ5Qenaq0s3Op32gSp/5
iT0GYgRNc/AiYccG1LUWowgLb4Hf2BQQ992G0+d5AVQpLYwenMFtIypY49MGfCpQkWv6CK+9zqui
0qydwIAgmUseUYZLx32zeIWTcE7gtrZPNpYC7zh2GduFdvRiLDGiDK4ijBpqfY3gk/kzywShu250
oLw2MXbouds0rXZpsjVIdpkkPSBSKryYkToj1ZXskrmFFoTMajqF6+SyMkK+2956iK/GEwz40WOl
dWs6kTt8QnpkWkh6u6SYRLzuQrREypQGjcWHxfgXy0Gh3cKraqDKfBe0y8Y3x0hP7kiLKBoJHEaU
6J2woxp2wwgA2DWdI2pPSdUDlRwR58OTTAayXGOCFA4UOW2mhH9TRtpln8nN62eFXQxbh2Yj/WGI
kdTcUT8mFqFV1rDao2IU8e6mVTrabj3Fg9Zt4YIlBIYtXYHyAseJVhIwzSpYGYfrZkSD+J/rKvw+
LJV2PQlA2BAA0PaY/0GrpYcKBn3jb/9cEeW30h4ImNhXfqhBAAv7K7TXw1sFNMw/1yz6fUgq6ibH
ECdtp9TUYz6PpH9eM1s9/FOf/fchKZaCkaljM596Ksk5qtvm9RIx/8ln/6XI+gf1n9+npMRMBrGu
Up1a09a22SV0g6ciSYbqlEKLhNE1GC4KgHGjAMt+7aBjDOGp/Sm5Qq7VGJHeSiykCQVThF7bUiSW
D2seJMMa4yLKMH5YJq7L8AOjTUR1iHrDbd4oG7G8baFxBR+N6fEsvCQ1lvWInhjo7+2fObleKoj/
6Av+VlmEWHqdRLPMJ86QPuz9wKflOFZk/mnCiahSwUTlz3rB/06H5nfK6NKrOPDjOp48fO+CcysN
D9IyliQ0JTcbyjB5Wm1JWqKaEIDZUScc9TNI5EgAZta6hWuOG2MedySdgmG/tNU4HHkH5ME19VWg
CqsxMed2yaQC7lAQGFo93sqopQjIpsm6bIJb8jhaAGg3NrtbWATUSB7GOuvPF30Z7OVZpZBV72QT
OJXu2sU0rIyGegVJaca5Ex0UFcC8ejGQ+bkzI3obeUt9Vy951VYw5EI2i/x9PfRxSlCI6Tcx1uDl
rr0poxmuQ7tOBMvoz0m2cH/bZVTAD0zN46xl+WtL/BeQcf7nEjsIzqr/wMG++xzk93f9L0/vnXn/
e6LC5f/7Nxt7At4N6KYRnOijC87u0tn7N3IH2Dd/AfkyA1CBAnwJ4NzfbOwJ/gmClJBThMKQGVw6
Cn+1sSfJX1LISUBAiBIKWAOn/xkb+z9uTdjhA/IAOgjIIfgrcfQ78nOYeA/luGdPEQatS7ESmqfz
Ou0ApglPVTONf3LY/ZJc/+0swPcETT5KgJYFgicBR/G3onoUxLyHO61/ZnyNqxLkRUS/A6mz8wYh
eJnNSXSd9miehH0SHw1P0O1bA69RCgbAuqn8lC+g1KHmmvkE4Op4/dTWfe2yVADDiZrI45Cs7TeY
T6iDqEhwB3mwBxFt7ORpbXzzviRKhAVBll3WFHWFNElQzjaA61QvzGULQylqi0C06rs/6SNcWh2/
f/U0DFMALdM05L/ryzDI3lVr56dnhcJMIWGEhS5g/LYNJP3X3QkyhPg09//6O/9Fu+7eoJY1/p//
9Uft7+UhA6abpQw4DuCUMB+BT/J3QgQ+hcDAT7R71qgr3soW0BXW16Ss4A3a5Imw5srNItr/3fr/
B3/1ss5/+4KMpODUQBqXQJb0e58trmuz6Hrpnoc+JvtIOlYiCxrQ619r2IZGqjRiVgWd6mvNlu8r
HZfn//gj/DIP/OMzZgQYIwLoDTJY7Lk/fvMwBK03wUn4DAJNdCv6QWLoEFq1Ie1uDcNXxsjXvLNB
JvaYA3sIa1A9+YyFGCqldmpMox0O+PlA20F9VYkZ8jVh8gQb7+1M+Vcc4JgzrOftuh3WPyNl/74+
wFwBdAnAyZglIA1fKD9//9bE5uK45TJ4asJXGonCBID//dnS+H3DX/5Iird0AXQl/P/b8AjCe6Cm
VAAeeXeg8hPy/wNOgcPSvPyX3RD2Uz9Nw+fndPNu//cfaGj/94//+d8EjoZn+u/fC7lppZd/uBAu
ZqJ/5Zqwv1ywdhy7P+GAj10GXv6KcuIX5AlleD80SdJf1LS/ck3wTxRj7RxugQneXXjRHP/1Qoii
v+AaiSi/UMsvZ3n0n7kQcA5f1tnf9hB441gfISh/FOg2luIs+uM6hNfdEM0xC3feDYvYVaicAgPb
RIPzN0ilovk5+FW1QxkYaUhYGwo4H5p360cKzsiHELZi3yYyNeD28iCYipjSFTbKNBGxK+y6KaBt
TaAfJ8NruUf6rzDEODXwgbgwRpc6N9uqyV0PPD0vtsXOW54Ocdpfh6i6ZLboYlajXEhsejM3c69R
4RhSE++8SrclKbap70dQjPtVvbSwZVCnpDdDt08GNv+cOzt9a8QQsX0GIVUuV0Z3sJtrSnQ3bxfY
3DwPrtMItNCjkY25CwAK2KnOzfhR+YI6pvkO67sUkLTBlHDd+ICNaXy1IeYUoaiKmsFzop5Q5ty0
6nMr4ap/KScf4Id9FZLMXimVjgUTatoTimLX6vlVOqbtXQzsPS1rFhe4tB/GdZOlGmxfynUGhhZz
HLebAl4yRHBQGlY/QMxG86wZblO31KepXocn5y3dZV5kJ1RcowIk+2kfp9MnekkYiOzZHYpTw6n3
wRkd5Z8kWB/iVG1FakSwHxb5pXXeHVCQ3PZsbcwDaaMP3jRJMaDHVCaV7b/YDgAWFXV6h5rLB7i1
39AnjIFpDc2Bhtv3mNbBXRg7u4vQc8uTYVtKYL2bPDLSPynu3lZsgkewZik6IIFDB1tUXxQGn7+B
ysCPmP+3u2CkSzGhIFMQ0SHXzxBPL8+SLHX4Y9569RL5UDZ5PzNHn3ot1xOMcqr4PHo/xT8q32YM
C9IEQTHGXTpHt42ME763Mp2mA7Ql4bWNtiTb8Vb09bl2GXsKlkkTVEkRarQNYo0e1qNl7Em2upts
Smp6z9aJZ3AhRV08zQAlFdO6XgvmRh7dA4UZzAKNjSkkAIMPqdUlqh++P/RpB8+dBGf7owjR5r7K
DFovSEIG8oQSWvTONpYVsBtejq6p+wcQ/jhMGpF7SMDWCpgLbSgIA89cUDnRNyzbuNgCl+Umpik6
s2E3HWu4Yt0MVWN/ooU65RqkPvRJQUA6z1qstw5FjnHcGVu1wfgyygpTcKxRVaFQZyqEmOUtWeJ7
wUxc9jTuCkwXe5nzjtZJqaoGqzhDEcRfdTgvsnNE2tWiso123XYc0UMpoLMLrmbShkdY8i3gvIKr
mwTBuuN1ZPNaVv14PaLUBQWLRamuHPVSDag+Ynr/g6MReWxTb10x19U0ITgR1dFVgcjXfvxSDyb9
Fszwasw6X8PRYg7m/epsfZ8Yuh5YgAoyDwjfm0yH+6Qfphx+bLbIqozmUZe0OXwYwMtAY6SadH8i
cxqUQ9Nvuaoxrsc16Nqy2bbzxTYgUegqxk12N8pIXg2V1SeL4QWMy6ImmYXDjBHIZHgz3RpcmWmO
yxmc3ptsm5t3gSnJXC1Y9mLd8DBitBqT9PIjW61zAJPbQ6bm7DCOpBa5Gpi8ygafHUIzZIcMLcAT
ajph0bgUuDxp+bVCO+vW6CQuDW/CI9yjm6u5noOrLImTLzKFAyk622M+jgBgrFtzGuulfwqxT/Jf
f1JNa/8EcnyWh/zXp+IvYsCJlc+eS1rideDvyml4+/UGzWjDo1m2uMyiy28IKHyql0GjIF2/K4Ou
1DInwXkw9XwStV6esxWPBGdvdTdBNYoe3NgW9WDlSftp2o8Jxffr53mP8js/pE5tObM8PqGYCy7m
skZ3PfPg7oINXEh4hhcYuv2aVWvz/uvvG07r15nR9qBG/ETYC3776xkaYZbncOmmUzYk9XIj2rR+
DbH1fogxzW50XMc/lmYKH8aWNe8ja3U5guj5rlw8vGG8YPtYOt+VHYMqPQdVE0cfBrS+KhIsJ8gM
+DPD9NzTsOngRdoa/Q/MVOQNgdFmD1Dn9UwwU9FF2fxTziieKPTyrjjZeEEGzW32Gqcput0nW6G/
qi7PmEbIqYLNtP4My3Lb1KhOh0SYHL2YqEbPxrrpnAAfOuSWpeoUoDL2PMo0Pi9shYXeTO8qEz6h
F/a4Un1cdLyVJpt3NWDxUTueNHP7yK1HBI4fNstMETYiKTMx6nPIIPqobXY3xz0WekbuM7G9esnN
ZQQWkhuKhsrWkfEAzRDqRN5hMaFduJfDNORcjGqfuBQca5PF6LChy5AhbtwJycMcEwPJ1RhDyhjW
2hXUy7igmqG3IlJxHCiW+DjTjhQreISsJ1GxuMGDGL2+gFIg8fwNcqDqmxuq7ynsWEsCHDcZ5v4W
dwkHknnVR0Kibte4Gaub4Sh20CPs/JZB+zIBobqYdCmjehvf1hoqAOZZcDVIHxxGAzW3RjX2QMf6
BF3PioM7yX4u4bjfVnYMIRrqABvAlSU3QMpBMEfHASD5uPQzjUu7EnUXqYDd2HSpkY5OogDSPLta
kRAXSk0w8qMcLYD6S6Wh/Anmas3nfjyjGPzaT9vBQs2S09bTw5TBFaon6rtM5Iou+kXrYKIBshYY
FAfJGJZ8BHtokATVOLIeNxf0O5eybhfyBRISyosgmbO9SMwpWX1Urg1tr0WLtmAO6XGJ8fRsp9sa
x2DKgrMPtwVyEofB/qA5YPaQ7hyxJ0h9cFabuoDzmH5vVkgOxniKHwAQiw9i9lWBDh6/76B8eSQj
xYA0a8NSZ232ZAYWHTAUHB9VV0ENFLRyKUU3yhKoWwbLLpZowEgIf6hEfEI0mAG/yOcITlJoImPx
1fJ2G7v2jgOHu8dZDWknWdExg/RheB3WhPZQB0t3yiTjJQLSrMmFwTVC12g6M179QCN1va0iMt+g
8NkWRiWkzKztHmTYm2Lre3EiuKR3VQdXAFx5dCqrxMWHgSms18TXUGrofj+EzfDcWQW8xBwYUzr4
In3TXAcHmEgO5ZIOY7GB9nPyvqPgR4LCLpc+QKshU6dUj+Qqpg07zjivfizOQHXCmuAOeAmPZSrU
NeHDtse5SACKT5DqYrB0KSz8NCABSHDIYJY7XiGqQC8e1yGLtryZ7FoKGcxoq9KaX8uNiRJkdodY
0dgbI81QNkqhNwNdQq6XcHjSs1SQkSFipBmmd61i6zcfBVPetJEUhRiYeER2MJcs9dsOag90vlOT
wr/fNYe+r1ua1xBM79xKhhxZX5qHiNTLapvXe2jG+IOtxksIvWBATQW3F8jwd/xidc9nENumHue/
D6fti1/WA62SKacwlT5BWgAg+pqUVK3rp4g6+iOzLDwElEGRIFQpVZwcZYMOUlpV82EBBQYXIjrm
EBFXE+Jj3ElZU/3kXYfxppaxHHfy26Tm8YYM0jwkSvNi1uYFqCeQ2+twOetB1c8cIWPJolSeKJQM
RTwhAJ1WR3fNil+UMf0TN/rjFg1ol+Mqy3mY3XruHqswqfM5AoEA13IEa7sBt0nF6+4BEiKJhv+C
U61f2CtcOZ4bhPZnSPJ+MO6+hy1F7JUGcamVTaBbIrjMRLTRCcelHvY+aj7o3PDSieadtRtuv60z
OXH93YA9lqssSfI1dbhpLeaYEWqMhcholFMVtqjihtsO/bmbTuvo+qK0POgFrbQlbOsXlHgIpBC8
za5EjPPYwBIVoXJU8ItKz9Vm3i8a5yhKHxA9BtruIb54zyDEOSLg0u+YAcehyNvzakFaCGrDj1Ui
7QNUe3PhSNtfQSqu8ZoikIBa7s8uXDb06denVWf0mPSwmpcxi3I/zm1ZtcmtTul71o5fGp1E+5Cp
DUoslxZE0WA/9hUVedgqbPrNPgYMMSVswi4v9TOWGctlT909XL4X1Fr6T7QdEOj2QwfuAXQRY+z1
U1Qz9+ADPZmL7CA6b0Fki7TPGiw2V71AZRVYcLPgmTIjWspXC2GnkkNy4AxyUsi+vmPUUhWKOl0k
IG/k4xBVJ4+r7tjGwbMy8SkOUJivkjk8TrGkd171UM6SDVaBnTgT1B3L1lwgxknNc5iH0b0Nhqho
3bgdZjxGMMBJrHdI0sVJpAmWMyLwcpJb+FhBQ/U6g6uU+2p5WLV7J5ttv+h5yJMpsY9jEDfPIomi
g0+G+CvyqnGPsYMfPerBZ/QgcBay/g6N8rstNLcd04c5Q6SlBezh0SrXJ0W79UQMbI2xcD/UIq9D
PNfXCtxcdHd6vEeojoDN5GeF/lA+VCMpplSsZdoC9OajVh3SKYrCnKNLfT0nk36ck2yCo1vTF2sF
mZuKVLj3fJuOqt2qXaIFv/KVQHgWfGO6djeMe7A7usB/Vk02vKDP0pVZJ/k+CeYUXhhG4LK01UuM
HtZtK8P5sNG0uplJgCusysIS+toW7RnEPBUeJgVq4H5msS7hBZveSVMrW1AYnhcogM4gQoMpoUmc
3qRx1BV156bbBodzATUGOKlr16MTswLmaxd0Ywiy+ALVvR864VvZLLV/WGDNjkIg8lAEKxQ1vQnq
Bd+7j6ROFoRv0Vq2hMKGlne1LpZg+qg9lEUxg34VXrIRKmWpu4aW432GjuJrus1QI0CTcZZpn2D9
Y8AcpY+3dW5F0TeLyiEjCl91wIbDDFTxczuy8EH4KbluuEVxYZkDBOZ8KzD3I66kVg8eLATolWm8
11H7msmaHrPEpiU88BhMHHp/mn025lndzzg2qOz3FNNr9/h2coeRtttku/gKu3hOn7Ym+TrQZMsX
mEi63NmE32utt53k0fhhIIYpdJPhoXekUnkaIhJxTqO/DmFTDjBde0QLLLzStLkYUCOHQrTBH5K4
9U9jFgnk7E0TldbE62NtBNkhF1ZHo1MIC0XjrpGiTjvUWtnJ12Qs3TCrZ8M78xjrFddAgnP2pofa
4NhBX3kVm1TdOjA2f6yLwjne9ZB9qlY8dWkc5i3sH3aLSYK3CdoAtANcnLcX6lwXqP4rWgT2LF1Q
21yoZtmTHofLBCv0FwiSHiDRuUmQ/Is6/NZCGvAlQzmrQO293dsZsavmVX/YlvSL7Nt0pyCHe+uj
tr9WwmZ5TGb52lvWXrsGQQAh2/sQQazdtNV6gNBvu04wbBBCJnYl5nq7ruZoRuvWLcdYLROiCcfy
OsOWg+vgeEw0Ebs0SLrcVuK7WeJxVzXVh+8hNmyH7mZA+jVuo7kb2KIfGF3pzwpzWpAmCIySIOJ7
CIZKHph0m8yhOLPftE7bazw6WTKILw9sjXgZopr9wBCM3zskW0cMa2NyAEWHAlLQluRp72gZUGyW
yzOC3I/zCEKcatMMG4KTMqxpWm51D+OmFeSFR8zSLkdYFzEMvpKp4Gk3H7hmQcGHPnjjtkqKMN3q
0vRV9wQlyVKIGoAZPP/+bBEO7dF1RqzcRPOEvCeNsAjjBdIc1cMGv1sjfzBxA8fwqepvVeOq24Wr
sUBAC00jhC3fzIoPBdlIM6LO0dNjZPvucUNYDbN4EnyhE9KTelim0sGA5KAvVYJQuHAfNLhtVxWe
eB9OR3yu+sQXFJNQa2hvEt8OB5FM8me7yfZdQ1K9h5KkPTLTjQffd+vX0eLwCQUfgDXVULfSqI8x
orBl71lq1K6x2h23dMqOdNRmv6Js89aGbt01GAyoc+km8oO7UL9MmR0xaSAdf4QZWXjXb034XfMJ
4hafDcU0seTToZxUCrWK0jTZkru10XvuUKGJKixKXi/2BSWo6sPpxtyiHzcVemIGUhMI1QUwGd8l
BGOxSNTtDJfIo5tGBDYpX8y3dVmSx2gBfSZZmuVrBmU/jpAk+/ASHmY2CP1R4eLuCvjA0scRlrZP
fqxwCJveoh19SbT1GpzNQjZMNNTQ6VtcQqZG1pyLTodxnhiS3SiVySsI+eUHGivtcLl2BIWipWvu
p2FDAwjiM5vTUcIVfhzYbUyh67uaNy7toabxCMkf3QXRpMrEsjGGsk7i0mmIv8L4Sw+VTUaQq4me
3+mlYY+otqkbguGq9zaC1BoC1Q7tw3kbCl9n/rUDK7EEfpp/H1Bze04Era44dQHshYNoH3Exn43E
OIaLNfRdMP77dNZAMR3K+7EX/j7q2HI2VYf6GQQ8oLr1OBvVdsMJFwePeuN1w1T1EOC1IShd+X20
dAQFTpoVGAy1N7YKqzPO1u62ViTedWm/3GF7TDlbxfSDIxCyRnygb/UBtfFTguLqdaD160SqJxlv
iId86EtMXSwlwzLJ6uhH1zlXRDH/Rl2za1vILIe4E1coLrbPE0kiREERmlfsC52tLOARz4pwFXtC
pjif0aUrCXbDLl6jMkUgmwe2FkXdRlEOJOse8pL1gFkMHPF2RoC52rM3YnoCQwfLZlQ3vhYRjrt2
2/tGg9BHoujcx5FHX299Edq9mZ5jYiJ1u1H7vUE2CgFg6G8IQQWxqrojNviWSxJUN3aaohKAKH3F
Qs2OC2kxwRLNCNdgcFAKDCYUUTM1J0rpdFyXcT2sA9ydQq7OZqimG6RJjcDdnnx41jQlnDkW7LXo
ITb9fOwhMk58LItIxuJghy35pKEdnqgag92mMLAzwx4QkULbFDE0rce5BmcrgG1oQWv0/JBbwXKd
OXUza47aK4Z95rxPMVmQNc2bg01vCVV5eN9Avncj++Aidt9cssOVwu8oQ4mXS//cyZaUZGQVBCVz
l8M1GErjNG73Pa3qBz+hehDOLCgx53GzCUT0Y4vyrXNAwvGRmhuNWtIejv7Io2Ik2YPBs8/CtBgo
Cc5odeObYTk8L3p95BqhsvQqyRF3Iurr+wGAH51HvPa7Pg3BHE+Xc+WipRyZtrdzY06YwXq1o7jx
NvhhPcRBgYwgFV2ZvA3FCB0rpPkX+mUhwoodMSpEy1BkiP7S7COj44BsRb+hxNMXPqRYXRjlOa1Q
zxW2usTtXbQ3C+q/m+t2AeABD97GWAAz5LIakzEj0okC/Ni+aAMf5IrHJsuXObursbmLJLJy5xvV
nTIMvEzTCOse84ahiDRf4YFm1j4rVCJfx0aaHdKHKqdoD+0xVjDuU0V7dDc2cEblcJM05nlJG9xv
A2qyOqbXmqshjwd0DGBNM+/6mC27rVskoNt2T9sE1b3ajrmpoLCPBhU/s2D86jjKdGifZtC9swU3
JiSCGDcsmjWbMVibjVdJNn8ZVy5R3DLhvrPhW5PFAkeL8kfq+LOhCLn6KV5uohoSW7i7Dgce2/hs
U/fIqEV3ZGn9Lcb4RYwqALRX3Cxyn+p1j/mwb77mT2mFkghmaw446V2ppqjC2Wuzk1tU+IzwsTlI
/h1upjHqdxoF6JA/I458FXK5Q6JhMOhj6ifp9I8V/ZxbRVi4d/CHvkkC8oNVUGVyW4Zyywl8qQ68
3/Rxhp/oOc6WA27MFmcalgQjcj6slzQAQvp9m9gffupOtYm+VH2VlEaFjxtmhs6N6JrroUNmy0lT
Rly/UziL5EOHvIdIj9YWRO4nBbJEvla4PgKd6eutac7IksR5ZqE9RAH53hL7LJR89xKaO2EDclTg
Dx473qKThID1SkwiPcQI1TAXpf4fc2e2HDeSZdtf6R9AGWYHXjHEyCFIipTIF5gkSphnwB3A198V
6jLrFLNvyurhmt2XSrOUKhGBcDiOn73XPkPGuVodRrC9eHU3/361zHerltUTzOFybLV+DZ2s6x4s
D9qQbKI2Sgn1DTm8Dw8pgbv7pplfIUjr/EalKsqzT2zp6ljVqgusal73JsA58FmbvnVLZ0Rz27DE
9bEIqbuOkyoKvo1G8pkj91ZTHyu1vdazcTOm826zliXol/lUlfAyMwswdxJgnqp4XVv7gft9XCw7
dkABLdZdYK29HtN13Y9l/rSMSbQUSH/93CSXPOMvybk+D/24RtrYPaK0PVrLsJvN7Ng5XsQ0O6CC
PokNZmwHW99NZzuZombOLrNvvGgpj3q3HMsS3//Wz+9ltZRRohnfxlo/OjwNkqWxV3Nx2+neUTO9
J4wWVSjt+rSM6cmxSvgkK9j80rwsRWsE6Gszg9aUF+EtOlUtoxb9qndfsqH5QnYP5W/TvfaLdnHK
LLSN8cnuszUcN+OoUCIzTosxOm/3Rd+KuyxZAq2eIl5R0VJ1z3oGVkoVu2tc684yOmx5EDrH2U/W
uzRpD+3EtG+G9NpxXtcJyixal6nlkUqXbxuThU7a4JUnqcG1TVPyhTkdVuBoVFBuNUcwhiro5nSM
q3V5rTNdxcuW3JocWxxJCs7QJ+wNPEeVL1Bwic5LERB2Xi9OqZf55340ck54ViM+0xBzCFEo8qBJ
JnXvCf3M/BsawBw149qd8h2thu4Ljszpsgi7OGlFnt/6GhPcq1kUdFPdIagsd0+fJT9mo0aUtVmB
qyEsdi+EXKlvdk/BzvjqKmKRN9XX3HU4rVNXY0BGNoBbi/Vx6OKFUo5kwXfXlXZY52mGIEME1+Jv
UFjuiKZb6yN6Hq2nTNoitvhlXOEX8JIWb29KEzsxIjEOsTPTSU7pZuT4wnLoqoOEYiOcc/5ulyWd
B0QqehbBPOdHfsGQarClqT43Ua/agU3DcU6mqh+N2pVIGoRBzOuLnTSnXpRTMOv6xZ23MjZFV4V1
0r9U2XxR0nxGCi0Dt0P/11y7iHojHY7NNqwREPn3Ie0NDuY6dFbhtp/mVgrAleJx2tyjl/jWbu6t
JIRaWYPZ3h7MbuviepAtTndo+Wqt0OONV2YFjPgmuyJ0aM6Ptl4+OPyiQpRuAH9A4ZqK/YowGng0
aK3MH8O6Sspo8ZI7cLZH0dC0GAVY25RNAW+fg8wqBjOkya6dnbfRM95muVThgKYYyy6/4prTS9rO
3319ivrER0pxnVjaac46ti5ge92urZhHXlX6d5dw+oPmwrHZAn1OlJmgdDBJTN/6aK6q8zDJKJ2V
e2xF8aq1iBFlZVIqTneDpqy9nfXGbhv7Ry8xOHI7j5Mrhvt0EUs0JIt7M7T2HCUT7W1Z81Zm+7RO
XiNCodI2QoPOTpPM7R029RbEmLId+ZxmesIhVLhtHQ6p92L4xXgHcOTcZlN+HsHlYvz1BzCV+8Jm
GULD3JUJB4yhKGM8rDHKJRhYaQ10gFBwS7O4V7rIg3bUzaAQTERSeV7uZgT7OLMpFEqMcTx1a36s
PJrWumuKSONYgAdW3jiMIZObdGPA5AdssPQZhf5ClB1u6bSz+Z82O+bS/GottDHa+hYkq45Xs6lu
9dSuKED9KjRsDipitTjd1Jpo6OJysIPyVQV9T+tFWt1S4b1LO8P6sZld0kdJj3oPLkVM59FqZ1Ge
Fyj1FehnrKxbNFloNMOR5XAcGYBj3PTdkGkdrYoeJWpINa3YOaOvyOXo7eFr0WUVffpp3D5ntOqW
h5FWUhfkNCPVnj9Uzu3E+bONQWTX7ML7PRnuB61df27l4g0xUntHv75m5OChrh340DxpiKgJFqSS
NqzTvtWjwhk04wb3BwWhu4rste9USngYBr7u0UQUo5pm3Zf5zeLk7fwoh8SncE1NZi7OeJSaU5Nm
/rzzkbtp3jv+7Iad1Ut9T8jLgNZcbm2pnVN6r+udWhK+XJK0tLQwB45TVHgFpwV4WmnkSzBMjKj7
0vRq008+Q9lAsovFNqaYusf17nPME6xjVTMOFJBkjSBEcxkYtedfcFN4d7Ywvi29c/EGECJbSjes
3CbfT+WoHgkVxgtSdD3W8iTBSp3P6VtdqO6ilRro4MAsejM0dd6lod4Y3hGjx+MmhfOpTssv6SB2
bpHRADeS0KxnuUtL6+Kp+t1KCDDEgUNMH57CB4Tz9pRqXueF7Ibz9mJD4Hg/5TCY1+tL9+w347Pq
QJBUn+20NPme2bOxryuxZ0rBvpPUwEN1szo5RszCmGC+2hwpJNsQYXK6jsLcIV5A/kr+sCkYF2TU
ZJoNvY/tR0zLS78RozEs7TmZTA5vlL1nVa9NUPuLea6dLIvE9SY1TmPR+h72g2a1xxGWZ6+s7luj
eXcZoAlnpP6kOmo8TkdkoNSQuTyWDBDUUvZR1+yGUM94QhSQ5XMyEgegLaZ7W9m6HdG9XLEyFMlR
k4P9eV1m0GC1fe6m8r2l6IimZdgX45YcRNcXYTr5TDzbHMCJzn83V684zu2ME3Mo961Un7IlX86S
ztdD33tV7CgBUJ/rb83UZGGejbxlLI1+9LB14EEc0Jogk0XL/DoOtP627ewFnXzJRiYrZUvc4F3j
UNUjRPTrCdHOOgifl6C/ml1sG2rdV2nlUiUIOPeCkzKhhg/AOW7gOnUauqbPNFAjSQktEP4tAQ+P
duN1WJXJDijmzX3A0+cfVJ+KCHGl/56oqgxU7qex3zONLrVG4zBKPF5MIOQsUaDUZgM4qsW3Bx22
CB+EKDnytNN39bxzjpnmvUc4oLm/MWtNqe3eM1c9bEoYtsTRzEAl+FBdzp9jzqutNYunspBLWMN6
x8iwT9tS17d+mSDr+j3VoJgnP3LqYnlpbaummMEjdULwJtI/77j3AW3R1YE88rev2MPMb5VfOe3D
5HM4NOnqG7umAp67eGtbjLtJz/STU9Tdt0369AMDyRe9sSsc3KFW2Z/L3MhRGNvuGWebc8b0OBPk
gMA5b8Npu25ZwTQmxAl4XYMc1txU2AXDXqfn0vndGKlrcWOM2nag5iheQFMI+F0ydTLHZDmxgVFY
e0lVhkPHOoibZFBZOMwGVdfYqE4/GaZ+DRuZ5sV759AHfitnx4+9JWluBh/Dsd2r05K29qPmuOPJ
m2szWjLNvfj1su7QJIq7ac2ax6xrvptDat7yEDdhWVfaQ1vWD5hpu+PAGLknZBFotOqHMxReRHgf
VAhwW7vZ9kM3A4FFuZFo0eamRYIHKNumM/TFG0Nbn1Ee52jNt3jude1YJByRzTx/XEqEPHulN8V7
+OD1lvaj6fEYtL4Ix7XdF2bThku/qSM7xM5x8BF5PCRxzYTmmUVe2pHhJAZvZre8TYX+JH20PZ1U
DJSvLjBtde7syTyaljaGie6boczVbvNK7r1SY34Rui0p5xv0yCkToKp1GjkYBJ7NbhJ3qVsLhttB
vIVtMeihYMzb0cjKNRgzc3jeivLF8gDU1dy/cwCaHrHg4XJo1VPGtstAYBJSfrjC/kSDKN/N6C0o
9Y9prWdhMviC+lt9ogQtwOvZJ0hzUTtS/z5vDA6gPVupUzLq/DTGhCauXJBpP1CD0rHirIs/FTep
4ziEmijxbBGacFspp9phZMDuDWFT4ANa/XqLr618rk1/yys2+uCz28Y1/trpRmR9Y+9MQ/s2656L
81vzjibo9503rzZPHSssMfCpKMDxED+XHoyF4x4s3AEqcKeVCdBbadxt7fRWOr26JY6m3FfFuMak
GdhnxMjxDlzUvqKe7w3rMeqARM/9gG01qJv0h5vlOIX6WE3Ljo4+gT88aX7/RJIHdjZEi0Pdyxuh
icjwZXaoLQwd1rQZFOOQgK2l5yx1c6T+8bFmuMxjQmgYcf4gvZ/82TjMSHLmOlURcGVINoXHNzCe
/HS6E3V3U5v4XgGW5a6rUwy2kLXEXthijtPN726KYtCw7xT49nEqRQxrQ02FWCN4KmmDPveSw0gE
wmGm8cb3xfiV++tLbUxtWImMdj53qRzzFFtvQezNUjxqo/aikTWCvgWE5jtEL05q3XjVO5cWnPRc
NcxHWFHMyXscz1qpmh1m0ANSHZErBiV529KotCDuMT94r8xxAWVYtO+WsT5t3WySJ5EyhBBAU6lC
22nSIfdi3Tge4oT/cW0+H9UmfhjgmV5ouBLIhVKBMIptOzbcrFvmDDacQP6f2eDlj2Gahx//hQt+
/K8dXZmvpBc0vzvg/780xF/n//zfDfFhC2v77XdH/PX/8W9HvOv+y3Psq+VcOK5nOddBwP92xHvG
v4TpmT4HdtNxvF9/9G9HvOH8i2lgFhKV6wN7ALn8jyHe/he8LH/kMojdNywe3//EEO98wDLYR3zh
CUsHLKFY8O0PBKsjzWH1oe53nGWmm/qlfZxuAPMfOWrtkv0SreG2K+/o5i43w9Hbd8ct6nbzXf82
PA68MH+Wn3ozqMOTjFVEkyp6VtHTTRdSv+z1AH9sMB7zMI9IIg10ztHbbgvWXfn+l1v+v7E51wjJ
/zH18yV+fQtb/Pe3EP6HHDa0dcB+xbeovsxxF3FQ2YMnLkSeXEzCf16YphCnUXasz/bjHy4Nm/D3
S3uGa1vuFXX7OCJgZGdIDdoYO3O/7ZbXwgqrL95t/eIZ+/KMofK4eWwa0dbcNX8IA/1frsyYJK4r
DLgrkJrfSQameKvKm8d6pxNy1niEHS1ib2TLHdFVf/iWf7sUYUXgfQJjPR5G8yN/infKQiZw8p3w
SCvJSJuo4lQvDhh843++n1f84rdf8sOVrp/kL3CXq8jl2QauJC0aQU/V8vzP/33jAz3mOK5huobF
E0QIq8+C+f0C3lzkUz1wqrRbtM3P6yhdczc1rJ7PXqnhtcBN2jo7R9uS/mfNQcJ9ckfH747lWI3L
S1ep3hWB2Np1PHe1NkmsxbMQFDuTLV+YlGdZsc1xc7788wf/24PqGuwgjkG70fZ192MMo760WoeK
X+xy+bzW8PZe0HT/UdAgT5HLLmARWebqvsPC8n+/N9ViEX0wco1Z8tQ4gIN/miH4kaL7dQmPRwWH
K44w++PwlFlMhUk/Mt8lzvTeGU1soTaVU3JSiaSYtINyNWg9JREEzT/fwOuH/31lsYRZvb+uTPV2
XXl/WVn64IpU6lzZvU0f19vkMp3yy7JXn//5Mr8W0N+v45OEaDqeaX18LB2qlKI1/XxnBW80WG+A
iEIVyqgN/Xjbp5/8Pcl6f0ikveK0f/9yQgeK1E1qG+PDBtj4IiEDrCKWYl8d2zvnMB2S3XYq7tyD
djT+gLmavzNU/71OfBwqlk26HbNcPuw8mlZyCBdWvlOhu7dP2n17NxztcAl+TDEkfCxjghDjJLDC
IWAm8x++7EfK9tcaAhbjKbCw/PEo//5LApqLxIRi2JGod+r5sssZ3+jRi6aDPGhxeSsenUeaZyTh
cAYINS8sfhQ/tHc6H3funTj6xzTCUHIWR+cPd+bXff744//lo318naou1dVGZv4OtAyvdsr6Hg+T
sUdu6qpAEj7RBgk5MVTJT8CqCC3/vPp+jTb62wdgn0YcdxHAfy2Uv6xy0bTE0TD+aEff72Dt/IjY
5ZMZqoMXl3ekA37Jz9N90tHiDuxLcs8h4awdMazdtJ/ay3CyD3SYg3/+TH/f0q/QH9uWY3pwmR9/
LjwIHZ34OdtNY9tkt7rjDY+FIYrlPwrAva7KK1ZKsUUoGjvLx1EFrVYlmcnoiR0Nv6WK1sqc6biz
TP80NvrvWzEbkQMOxJvXNLyP8fZqJENTKQYi51f/TD17oeRZCedtE3/4Of/23hWQxp5lCGh4mPiP
40sdnyAqevVanPbaHmYpNv0TDuLQav70hv81Uue3hXO9lI8NnX8wce7XQ/eXhZMZ9ZhM46zFTgCP
cTfda9+mJ+c83JcnOg735aWJ+/vtGc2vedO/eX/4or8Gs3y4PKo51Dy9J/D5j3EhHbUpcaqVFk87
ehLH5ISQE/mUT+auu6ujLvxDyfhxUbomGyWsvuNR2bCVfKh7DTffSKLiOWlA/ob8an2O/nnZf/zt
uAIxsJZD88ExySC4btl/vaFzZiJPrvluDdvQu1SH9k9pIB/2fO4VsK1nYNfVDbjIDxx8ihWxF6tW
xulCUGPmbKhmk+rif/4aBoeRjxdyPINbRElAw0knD+/3byJKmY+g2wiqSUqUUtoIM7vHHjatXh71
dYe5GdRW1CGWOD6JU6YbQqej1drVhKI+VQSxAVTUg67vQIQ2iBDoLgl4aaVr2Anl/pzWzrqnODEg
EqpJ36dyNL5ZUKoZmkuKNcW1uhZ8NK29aPWybufpYoMOIN2B6LqeQ0xQtTa+3GnGuBHkmTWj0a7S
+eQOmTEHBaN1DgRJqQoJU/OnyMfQvcTuvHKAJ8eUAE6X1ux2FrWlm1GTFUxtNyu88i8F0psb1qXl
L0+Wy6x4P8iMbJ5CMuvo9HsV/aXQqetl5oOU8mHMNMImNjyGlwqL9rI3Ntu/3+ZcfSJHlw/aeb5e
B9li8xEXOVRf+zklD2f0KvJnyyQZH11mIdz2iT4h4oraFqHshCGRdqvR2HMzyWEiri65n2dMOTQA
SPOLKlARGtSapH/m6J18t9LOEpABSty53SybWCobPZ/+iot5pdhAiYtNr3cO7Qdgqk22d8Qb2F3o
cwL4nPSI9tzHK3MJpdXnAehUp0BHhnrkb7sgEMbk5Dw5IldNRJp0edNuGypG56kmJPV5I06RfeZq
LyHPLLDrvulo1nZXQ9aWpkgEs97BVnVuYwSur7q33gJvMA/GKvQhSPVK/KRxP3ahwFsICUD3Vw9l
MbZTkPqke4WQx9oalnRzUp5jLbmU25RMcSbwkyKwCemnxX5QXf+1wEBdY7KupzwWmr/iBDct2tbG
ti63/th6126tPyH7om2n0QxcIuLRLnwt8kmIe81KsDlUHaInInIXeXl7RQtRSdDcEmd0bGh76hoS
XNcoPEZFjhsYRLMentNO5teG5WxtNxJdiiCnOenyg3CXxEMTQFCNs4YVGMBydwSf4otaSRXFnDVy
6rwGqs5YFq8TuHmaNuuzMJrmhejo6t30aueraHXRRe0011Y4OcSqoXtpLVaXnHaY7iOqDK5VGHHB
3/5au3UxhBqU/vc598lqTpF7f7K2kGC3JrENMvt9HLJ1OV21BnPUMY0vTiaOU2N7FfkSFrlDBQgC
bS+W0xqtYjS4X0rvX32nXVjefscYgxAPkffcm3TXcYpd5Ye+K/XmcLU1TrRVdU8P9BX8LspMEPEO
4/HVhyL1OVwbHG63cBLdfeHwSQNdTdWyJ/tnyI7XoXAcfKhNv48FPoBY7yvtSbcm/NljlutaZLbC
waLA9N0q8LeMNnSPmUqSCl1U1T636MKHCUF4JjY21Lu4KDz9lXH1psl9WcSzqXL52jkE4AE32kwN
0upSojpa1b7RqvnOE1fb1sitv3Fqp5jD1pmm5xnb4CPIvTS4j64/B32tw9r0djGdR43Q0EDYQv9h
LnNPtJEYxV2BcV2PLI1cGExYPXPisoVwXDdCoXGyY5+ZXo4fKy9+lhQ8emyWNtGsrLchiXrTl2tk
kNZ99TM4qEXtktbI8XlC0OaKEl5EKEMIVkmNwYUU1CenMbQHc5SqjmTOtAaiczXnBzSN7R9hx7Lh
ijfje0vTMZ/IFDfshmxaE1sSUuRogxnVIBVdvxl35gg+CpzjNzJYmlFhUiKPJMM1sKBoGViwHPR8
kpwDLYGF26Xt0G+x19KK3dMrQQudCmx94Qgy1wRDllB02Bku26PIkmQ/pl1pRJOZVxjmMz9/GzYy
wWKfpLj6LsXT+1TxRJVBpnroM08NRJAWEjtiQIpxPoSevMbvbtu4pGGRtuNXhrPbTrzAS1vnecXa
BfKDDBOC8HlEzRM5gA9yHOaIeGW3CKF/Z4nO2w/p7jps8rM/dr4RaqvfZ6Eou450lM40QrLHKq7s
VYiJmiETdQtvmJdxvxhdBpfuGTK0kVy1aPYA2/Bs+9eg7MK0v+AtNZ0Q2Cf/2Rda5sY86cDMeKtT
4hwaEolRmAe2dgU2iVEt9XD4rFIff3Rrv8BdQt1qgbMCtpMTiRSvEpsn0vB08I+CuuZ9xoDkhlSx
ciAMTOGggltFXjBBcQYgtDnltWc3zpUgwYwTIMtpJFOMIDMhfUf4w7H221dXFJMFWWcsEiPY1Qmk
zQ7Yu6xMcWZDkSyMrp5s/r1XGgQb8Zbw5Ws6W0sbw7Dgf8hwS80RWgB08dgO+ZdrMiKHIFwZ78m8
pQ2vtbozTtnieluIPq+LgyFck/RBVdkPLa2IT5svr9ZLSv/3wm/ms+9NZMKSckgKIh0rzeRNUKt7
tEkMeh3xHu8MuNq6veJY0odFsvoywhJHbvpSz/knZP5r9uwAlBl5pJKXgaVS+2vtNOLHCpm5cOls
Rqjq0sVC5B8oIAhLXfdtf/3Xanbabz7RpC75pteyZDRW3UCmUyu7l8vgPhie0TDiquXRhWsmHCML
LVdqr2jO5MV2o1Fauwy1+U1rxUzcY15DgLHiii+TPbDz6i6UWUhua/EmGXclw77frmHcydr9IG6T
wdCbwp11mCq7XcIeWyRGO93Rf7rSHPtAKBuaa6T9lYa2vk2vQ23V6P0aQbIgKub8UpkbrGwNxGsj
ixnDU8GL1ohdvZBPyTL7epzYNpScu7HPCVoRX+08uT4cYsxtHoYqX98LfcFAOWp6BxDnexVGXCjl
xcNTk7fjjjT8/OuAg3wLLR6p4zwUMHRsrM5n5L18hvuZstt+qlc/FIO/Pa4iJRpSKMN9b6YM8z/h
FkPolNPQhFPhkBlaLYjZRaLEJ3xiK/5dy8t3uVESBGKPeWMetmQg3wMMlS7fTU9u+JvsuSEPzayL
nxtnwSweLReVtFJTPe+J1DAMrLHKAhRnr7DiVln2jU/CCm/vQXdwtGcO4qbOgfLZB3nY9paWOl/K
eeIgRPpulu3awcWjPOPCIgw73bw1sEexXCpohKvWavff03XcpqjTlo5wzsUyf2IVhKUgKN9vYlcl
zhDoRSFvZsMpfHzqNZ03xfDoIOstfzrDanpnFrvMI8MtsMXJDQKG+HXGFMZOZRU/E68bGDKNlTJu
c+BbfKwUQzrZsCJejbV+cS1vNi75WmhleiAiY+h/Tn2urc/0L621CCmM9NPsAzKhwPbeuMutzikf
N2uSKtoo/tVeM91tPvTtQqRAvxHFgq0R082tbHSvu8O1n5SYwGfs7WM2mYq0PyWtAFpSfclymrEx
3iEax1M74LHoB8/CRVPyBJJS3OvUCwqwLCzzUuQPnjZQO16Z9CvEZ6zXQSEJJgHTSrPvNPG8H/iT
eDOlS5sZe62vS/tlEk1Cdo6w9Vebj5vig2k2/dbqsWSeaNzm9hiuflppMFKjyQq4gjnLTZ4QD+vg
Emncm42WAoV5VdTSjyGNNNuNCsMhop6dNfH8uHTz9Zs0l2v27jRvb9OQ2lcG0Or2JQcdLD152Wu3
qIOOB8mvkiFkA3cMBmoYvO3BHrwJhLXMtTnf25JYjZsOJF8dtZFtBK9FuhVPvGE12hYV82n3+Pzq
9F5KaamDZm/s2VT6IPTD7Lio5ksu1UkQwSiDMkVeP9kjCuxegGGxBTHxoGJvTfxPE4na+ReSU9Yv
zCEy/X2iSFY+LY2mf/cJLu4x6zAQ7eAyB5pAgMoZJJ4o3OTOvtiIoSchVDey3TWPu43HaVmNB/od
UtyZhAARXIA3dQn1abA1nBcyrSKMhETVFbWOSxvsphY16KE9/jDTssExNlDtMG8FCOhUGJuRR7iU
Z/veLpfavA5eMp2n3hEDobbV4j1oRjdjzRk1p8TYSpCZc/SoE93XXOe3iTZFABMjOnhKbpnKykbc
W7OlR4MiSQ/LkKaXmL8ZwBlbNrhFULoNw68rs7HTy1CtGZwFC5sgfiJ/vMCfMQ7DMTTY4orN1NKY
PG187zTOV54oa2wx2LnGMHJnl5KhBFXX4NUt1lXGE7cKU4ROLHlglk03Pm6ejSvE8abcO+kDeRSh
W2stODnu2qeGf/MItO1dlpm4iX2N8ey7U4ttPjkMrKke2sJSn/sUEXrPJuGTh+MPbRWsYz0Zt7Pe
Sj3uxbLxInSmVL2aarUZAiXNlmHw9dwTY47n1Xicyrx5q1szx+KBl/SnkcPrnuyNY9MdLkV8xYLf
Vz8Jgo8gjochNe4lFqbtyLQIKAaeb8Kxec86C+waiA03a5qcBka+mb02UlRqBBoZafXTqHKtPfVk
g8KkzJvq1LndtFyDHLbhYDOdKOlP6Uou/51rDRN6tzay+qaWOTOxobzMuSd/zEjPSPO4dCscRF5o
z3jlPbqmRLgEvQ7AK4N8q+fkZJm41HECMYGasJFEfrMZGBjI3PJeyBJmHjgotnzWR0fIJ42JBJjD
VqX96BIO0rvN78fvpuZpHMWbdTtVXq6Veyudt6e2kx0jI4os/THpNtY/W6sr670eW5m8DKqov6x9
luXRtuXdrZ9vpNmBztHOLfFwzKFNV+HdW6elONZ6k/80x63XwibrnPaL2RIfFTFIQjTnth60V/wM
hX9c+pbRS87W1ZIjSj6754YxQjziRI0/2w3ZTGEJgzlcbOyjz5VTpe3JYFJFeWScaaFhM5He577Z
+s+ySyZJRg0jYYLJ0XsgV8/G0E0cPYhQqtsLBg+pqEddIA2srWxZ9f3ExJ4qNJllbIT4ijlcMHZg
ualq9pMgKyoyjypeOny3sZSC2r81nrOrJ48Qj7yERkgpATKiv6Zbm1SnBn//1OQX3R8a84RbeBpv
pMYZBRTA7f30ptPs9hsxbeRsmFOH4ZWBPM2IYbzD1TCZYmt2LdERDzXHCNyCol2tnZ1vhRPSDa2L
UGL/1OK+J/iWTpBkjsfY9rZ5WzbZapzzlDPsd8q20j+A1nhpOMhOTjewzs1lrkDpQsIbXA54mzuT
izSvQ/N9HFL34rqMVtgX0+L11CSm8ZN2DMghb8Rp2JPggQepQAnWo21m1lBs8fad2Aksota6ibSx
sO6ZPnPb9jM0bWYlvXZgVtqWEQ9HGROkq5JF5IlEZ+whB9LLarYDaYtzpjNdQ2qEUr0KKNNPK5B9
cZCpxplr5VGFE1odfTyJdEoUMV4dcaCVubqgpxwXQD+6lGdwMQkxi0SRqhZPvOO/MYTnahHVKDeC
BZf/i8qK7dUFkPuiZEW+iCcKA1uxvvKAaWmhMRIQyjUPMTxu1WWFU+UJsEguxW5it/QiMhczTVmk
fshNB2BLNBc/XEUbQz+mHK6sYJl673vrw/sFaV+nt2YOMxSMSWOseMTMqTgwG9C5JIMm3pItSx4B
sZPkbGOsWiJGcBT7LdPAU2xMU0NUWqXnBRxxxmY/cKQ/+ba5TKexnLJLLpkfGTiy2U5Z6ndalLkg
UFDiC6fojnttB3U10uVb8Ot9AifDr2djQsNH5o7jG9MsnCdbiu0pqcuND24s2OdNf2SWhVco+bWz
uwXuEwtyBGygk2Re5+PR6Cu7CjcsNio2kpbQOKHpr1bCbxePpoPZvZMLb2QpNP5D+Sond0e8n5I3
3lCNiqESfTEEprcaF0s0PXa7ouc1Oa5996T61mNKVlbfLw1N3WCY9PILSbL6wvpemj4axmzEFJUl
4tJZBazOYhGMMvQC2qLNmGrQVC5UbsNonttyJnU/JOabTp9oXJek1GRy9tKtM1Isihnf80iyvhP6
7jBclCN5uS89tqORuL+fecoUF4B8K9XiFj+qGWF3uwKQpU4WdOHR2j4mg+45sZMxmwGylb4Bp6SU
hs3YGd0ScrzyMboxCWXlRzLYWcaGtNGQHpR948wjmTBEg2BA1oe1GwLPJTsGO7Ofcbzo0+Iaj9+Q
GO66foYyn6k3o7aMLOybNj3YW+tmIbEX9lObuAIsAf8HQJHNj+u5qv8pUo1Nr2i2Zvo/7J3JjuNK
mqVfpVF7JjgYzchFbSRR8jk8Itxj2hAxcp5nPn1/VN7uctG9JET1thPIiwQib5g42fD/53wH75BP
LcIkv+R33IvmJwZvpPxZF0Z/iFWeKF4bQ/bclu74tQr17J1bpWO5h/TQvhvNJbGR9an5ndeW9rXv
hgqydxHjuEjBDb4vHMd4tssFh4GSFzVfbXZzyUqtdUwPciB1B7lfON1Kfyq+tBRidbSUqX4TJT6p
bH3qcxw3fd/5WQ0CVylZEPOtRAmZbPAQuzephXcZr+ayhWrzeRIeCza7j9nq3C8U8CjoOm6TfpMN
TgSOtLkB8EHWDp7DBNHeNg3q4mczJfm0ZTMGHgqtXjXh1KICtlFSVgbPcurLDarv/Ec6FO61K0Qf
b6XDdL21UlDhHrzK/P0U6VnN112wd645gEc7YjLYVLPdOTrOmFdv3KLPPpqKskYXSxb8Sg/VE9Cu
4anrTASUNXEhXsdm09iBY+PwaLWZC7wOhNivMHRo+ldqYDdYBN9DstTY/TcYt43MN72UbI8bWZOj
UOFu7nCHahY5WYXrw0wgrOuzYkuHLRLL2rvMcdyvLYWJP6U/NFcmWGaEf0GLv9zUcfgvR07PDPeB
lMj+Lbcc3iGHFU9z2KfvKL/5dy1RnTbGybT/ZgpKSQRVVdnNjNnkl61HKd7CSFjFrYhLJpm5iGcS
eFr9Nsgd414b9LLdalo6/9JCh4+Iym3zJZjH7mvREXy0QRc6fXeTEZaSWSuaJJGw4ztO+Sn6GgrP
wQZX7UDT2p2b7yATBR+tssY/WFaJnsnjbnwmiMJCKqGzmdjqs+7+EG3Ph8d3V5fbkSly3pF0UXwT
WpTOW2PwrR73XBgaTICD+mh1nG1Z1cruPtPCGdNBymZio/dQ6dhcO6CkuraortOxydlb93X2y9Er
9QnCp0t/uJ+yp0hv8mezpcwBT3LMmh1INwXMEcpOvx39Jgt3uWgB+cVJ5CN1rRuCYsoIdH+Y5u43
1LyAGTTHp8xhYcn5APS0/BGwfyo3lEGW6oUW579nqx6fFfElX+xhzPkyRfib8iVTnE/fjexDV9R3
sT7nPzMaevkGTwxeO4AU1nVs9HGFcj2PnuOw6fStXpjqgwhijsfR7MPeARTG1xjoTmrsYYzhS6vl
sCCaHAwFXlkZNptf8n7JUCqF+DUFZjtvFfF5v2aqIHyrg8J6kZRxwGruhDmhe3Vo8Sn5SfNTCTma
/L6+uFepbaBEo7qPhJoUEjAkphEhafUjBBsaMMPaiwnmYYeTsJZrElCRN0uzfxwqg10RWT6YBNo6
c98rTujPs16ivOUj8n9AnmtRTrMRRvpO6Ypjmyl0bKK5/VWYy6aM5ayTizZ2sDcDgsLGBG0I+uJT
MWpOu3U4tUECLARUu6pbvllLUOLzDKPzZ2/AVE1wYDdE+qagvMA1Ez+U7VJuYruJYG9NW6gWJubO
zMcDOwKZIVmsh42GdVH3uyvikcxm6wiOI/fM/vCgzncnV/EStr0o+4iApwJOrBmswnUTlKaXTdBC
6pXK8cbkEMf29Vy9E0YM9fJZGvEBlfCeRq8HXBcjPtg5u4Edd0ud7sEwcfWJB4tqoC4dGALd3u6v
waxuajFeZ879TDTC+R+87jsr20Cy5yAVNNALCsc67aVqOFfw3YJVmMhX2lugy25hTLR/2RpWqEkN
hawTxROnWmMR8LzoPcfMjfT6k9QzK628j5XhI05P/y5nnnsvER4iAtIBPdPIs1Ydbjcdmr6disxz
KbJsSJXutpVDe+Iv7xijmKAdWEm5Kojvp9dCy6HnwIjPbfRpbLEFQi6xNVsdCsD5gdZt7uVynIVg
75g2AjW1PLoXN60dXDfwzTrz8r5QG8Os8u0ssmHLmywuDPXqLWAolzfBMgxqSi4a3pOh+jSlDqZx
50LTrp41+qAPoIL/LgV9eT6WzhMSBsgNhU5rpZOqnLY33A6+3Yxz+gtiEoXVTNP252/bWuegKJtK
bhpFeRuc9lp2EzdKmFhWYs9u0/lJH+r+nhqVunY4ZnhOYg9/KfM5jke9xVnyI4Rlr9UILdU7dtux
V0I92OVTzAEGQdyFieXNq0Jvyb+JJGbJoTh5Qh1dfxRAAgNxqyMpMzW0+jaHF0Gt7qpED3vhLV/L
UnnxDIOLQtbNi0H2xel4+AxTWyUWTvdldRuFeNAHyTGO4yOlF+1dHqbBhUtcv+8M6S7vhU5KhxRC
X11iTLxL2NHd3RVF5F8VWkaXo22IldHz/MLVvR6K9xDdrc5mxZFCrr5hrZknKcfO3mmQE7aiKhF/
BFQ8xz699ODWn5azZJEsc6tpkiHCO3J6I1nC5NRyuTvNDynJhjVA8boyOCqff+3fGkegvud15ANQ
5mrySycCF10/AiI9WNaVjU15W2ByvDCRv34tLMIMhIsIDLkS6tXTqymnBnUEOqMd7SfrA4u7Yguv
mdk+CcPkWwe3l+5KN+oXXo3XF2c5GIVc/AkG/oCjWuvFVBinjgHPlkplLotyT6XOuK7If9v/7S1E
QoeanCwY1kRXrm5hFLPhUPBrdiG46Bs7EkuIYP2388VR0LZMgZbLnM6Ue3oL7ZFUi9SNxa5nkaGq
g8MmjaHinr+W9XzBKKgPcWvj9sCZYa7W9ajlAN21pbWTQOFpm/nGHmcAyBorsHeZHlWP58d74wm5
3DV8G0IqU60Fv/ZQ2QP1bwhIqdHta83tP6jFlHZ+lNevH+aTRQ3ooq5kn7X8ihfvwVwgBqfObVHR
l+a7iN3YobOr5olwPO1xTuhDho7DEeH8qK9ni0W5ylShkFAzwa/updvNbtCnocVcaMwbN6BGD5IV
CkVfTv8e6v8nPf2v34SltdP1r//8D8m7+t8bmLyf3fdfRf0y4mn5F/7xLyn7X8v0s6yCiHhxIPCN
/uNfcs1/sYAsG2+mJqr/yx/9H//Sv1jGcFiwCUXjb7m8VqBC2/A//0Oz/6UbtMRcRyfDRtl/410y
lpX+hWbUcEAA8KswciAs5i9b3qMXb6dGiGZIPN7CwCrwBidPtOC3dfYnt8VVOrrXZBB3QPDyT6m6
c1TvURjZtGNxXWndYayIdzZrTx+nCxrw1UzAr2IisCzD5WTO1metlkwLdF0Qu1wPkVO57ccEG2lD
p7ZBk+hFknrHi8f1+O/rfRmHtKRsnd4GFnJWBne5E6x65mqC82cR93xP0ovmtKFYJHPigFo5S5JM
w6RE02MJwjIHgJ3NVuokMQCUhEneGOj/kBs1uA/HoEofunmKUKgHPsUBvbObmBNjo703qrD9XCXE
Gnh5Ai+SGr6OzbOizvClhOJLo6kPF9hDS5pBp8bgQMDiVC7z7RB/zBuXGN/MtGcYXkVU+fvlSpC8
AJs1wPkCVKS9pYMjJN+PPplVLU8zjfOkpyFith/guypjW8Bo2pej0duHaHYCEMxTbO9SrUsFzbyw
2wO21eWmKC0sAUWaD4eosiubOK08/hyQUwGFSoSG3OVxTiB72g/d10pIkhhi+H97qPYISQvDTJtd
WMIDAe0s0LXm9uhSg3QJb9i6QVAhKjWymSyDvsgRHYTItiHLTPNPh25yuHH9poJLG5Q26H8IFnSu
aRkmuzwYpncNTfjSk0htKIXADYRUpKUFVBZHZa0X1C4h53moERjQafi5N7qe2s/dXNXTdiwc+YlU
3FxsB9DM7VWgl/GDoZn9fOFtWjYUJ98U20HXcCz2vJweWVpW3xTCiXTMJjxMkdVcSz11HyQN+hIg
EmLLrU9p9LrVYtRGadohWtEpx/wzKf+3AV+vX2jDYM+Bv4OPmt3pagvXmEFJTUYaHox2CFfpUvDZ
zr1jxjezyhPeFG3IcDCPyHM3o6IAuj//SRnLCvPiLtjo7ZcDDUZCdpPIrFe/YCaUrYbio4POG6yn
LqmaR4pIw27qsvoORVJ+TbpKvveNyN1iZnLuYJ0T0OYTrTOnIU7Dvr10Ol0v+MfCAYwC2zUFFiZ7
mXZeTHZKk2U06bGBW9hP76l7de8oCNbP56/8zVEwnaIMZVPBNvl0lGAMzDjuYHiY1pjfTlFOHqs/
W975UV65wJRtSYPXjEhwbK7sME6HQeTV+gWYEDi7ifPo9o79gUqW+E0MHmEIjnhwJ/cLU7PYEe3Z
bImICC/M0qt3zF7/gtWF4vGDzDWiHxhG4w+ofyS0Tdsj3J03hawQeQVEH8TVlL87f+mr7+vVuKs1
ixSQQkQR9Z+ePvrNXEqNfHjxrQoRgW/asir31BOnX1Muo3CbQbO4sG9crU7H8amm6IYrMfrxoZ/e
eYBVKFuFtoA/q2Dvi4xQp9DuHtXYpDdQg+SP89d7LDWdfEo8amxaLv1Qg1fKWbaYL97biHOlD0Ze
35kuiHvNCdWu0UvzGWS/vjUVTXKbIJL3YBuJgDLs8fcEm+EjHe6xvTC1vX63Ldcku8Ek9JAtjbX6
ggqdyXlCQwifBnE235j5QZCi9f78Ba+3zLxYfKGmixWP6g45FqfXOziFYSEgMHY0o+Kn1p3w3yej
erJD/BkTQWIsl2Hq358f9fW1wafh9AGyg/YzW6/TUaHJTkm66GbpRbHOhl3izX3Ub8+Psrycp8+S
8g53yMX2xD/F8lG9eJYFobwTj1PfCdWE+zEbKzg3zIiZEadfzw/1+j2lIOFyaGMhws2mVpuamc6j
hV+JTnvYD/e5OxSftDHvNhTRBWlPQXzB+vrWpSm0vng2WQGx2J9emjaOdo7wVt9Bd68Odq9RNQPN
uOvGLLww1NohyrTMpGfiIQN5z8Z6bRIMlQSJnQTSa6uG7ILAyEGT28hDfliTX/XbQpowPQ10Xf1u
IFL8ytRxzu2moCqnu0yVeovWqBofB9QAnZeUiFTuxwhK9iYYliiB809idWf4teysJbUUzLPUEddV
3i5ohaqLmGTf1IeKT8GXjgQ8ct3KL1WkzGVdffGC/XusBUewdJKYpFYvmDF3c5eTMO91stO/DVBz
Fm2z3TzXeefW2waQoLmZkzC1DtE4ostKAkfc4CUcpq2DTQpCM8pgNOvR7H6HQJU4e5H49DkyUJRP
TZMC0JdFY4od6e34MH1jorTx1/eLbRM1LmAA7nIWOH2TksQd0ZlElmdMlnNnpqSKAUedbony7j6c
H2o11yy3i9mMvT1GMOnQuzwdKq9Cctsly7NoEULOBmhAe/YbNpZx3XhGrvtPdhV3F2a4Y2lr9ZQU
zrZl4aY4xUbsdNgCbC+vYgYBGmvAB+i8PkJXOEJ7o/aL2Wtro0cpr2ihtMlIlHObmcYiw8YggFWA
liJtodogm96f5U1EcnxxgLYYHewaAPC2b9wovzEGM7VvxyAlIILeANg2qtlA4xMjBlF7/jauJs/j
bZT4DnlkeOZoQp1eT+60QzPonFJgJLX3JIq56AZBv58fZZlB1ndNUlCjxgtvHqP26Si0o4esHB1k
4SQzAljq5K9CxjLwotYJbxCQVJjjyF7NO+E+dSxMF5aIN8Z3+ZINPJZYV4Wz2nkgxjSbIraZPQPo
UbV1W5riJlTVA/nvv7NOdDQ+1SfErD/PX/dqJl/uLuVzCm+IQRSd99X3UOWaGeXUqrystHovmevm
WoeiQLBWFXktXqS/vs/UShf3s8sUgm9x9XYiuJZuoBWmR2JdfecWVvpRkHtxnXCMhj2JNdDDaqod
hLtEBUZChhf2GestD1fM0Z9vQ3B6AJqxrgXiPRORqSquOBz8j0plDtxQcqfxC7gt7qrCUD1VCGkM
KTmBuLPoTUedu5GYnp4rpO3DhSn89QtO7QY4ylIF4OasHdh0pTFJ1MB4+VMkdFX+xyJs7MIgx8v6
rxecTR7NLCoxC2FBx429pgIoW2sbUHC6p0PQmze0n+2fZRMSzulQLxT7jMn9McoNm7NjC3Fr1yS0
4g6Dnod/JNr4r8pw0beqbpxLeLn0ezd425rb0J2jZm/hqTMp4RQGLNdwTj83STJnV0Hi4Eqhl4Dy
J1LGxe7WsdS9uioaFjxGSey8a4jV60RLsCjzSGCYSoHkBCYb2ViShtFl8udMoKu+mY1U+xYhf8AH
1FfdoS3icXEW4jtvZmKMRJTb74WjJc/nP6zThZn7bVFicim2LD9OkDx+OqGQDCmdKamh9amo2vWt
g9XSpITz3gkM+9NfjiUwD0lD0Gqn6EZD73Ssrhuqhh6I2ilW5l3tBBkC+rkC64g27W+H4rBAjDqH
cIUVfd1YcUPRktTXOTvqSdZdMg7Ko3LTH2yVqguHodU5n1u4HEyoYEoeLXHAS+Hz5YY2he+uzyVj
6ZhXZn4VExLmry4z1E8XLqnnWNSQin7u9nrnmjehjBFmVYm+sbq43GN4EhfOh68e6rJ9Z1FnZV1O
Tcdi34sttonZxTIaxdVrYto3WGwp6MHEdeqp/+sbfTrUasurRK1DjmWoKCxqb6KqsSXpkomynYML
c8PpRmW5z0fwCk1AHinF/dW+znTizPU7OnFzrvePPYq/T2ToaB/mcXLe901AykSaWxcWvNef7jIq
Ky5vLn5Flp/Tp1tP+RS6fazYOSN6SnSE0u4o4mt0VeZVkPqw/RWEGyucCk9GTXjHnF48hjKqf/VG
jVOjd+3+w5xW5t8/ZI41EqUwZWL6bKuvac7JAsiTVu0GZ3T3JcmKuxEb4x7/pu797ddkUYrnxlvA
YXDLrlbfgVBRMWRS7YBa6ldW0Mh7+qfJg16o9Pn8UKerzPEhM9RS71/WGYpHp7d7Nsqq4MtmqAZz
uA0Mk8Sa6dL0cFq4+WcUikfLhheswnoUqdl1KSxf0RFVyKdMHDpfrSbIb8csBt3dm273Thb5fOv0
fnPhNV6t7P8e3DzeTIHYDrLe6SU2cAxQSnXgvKTV3VBJ7wDqVuKdzHwc+FkI3dGx7U+UNdJ9pqr0
mp1/9D1QQ1Vd+HhPd3P//BI6wgTiKUoO696HTrA0gtVcUaee0nuQtMnPRlbjQ4aI+crK9WmvCrN8
VoPePZVNl18QYbzxQcM24ptizj8u+ac3IiEJLm4TTe5cWxtvM023PsEz8Pdx1z6x80dHRer5l/Pv
15uXDJARbQ4L0KuVWOZy0pwxU7uxQNSYuCY1Ow6/19h4tR8sr9PtLIzs09AAzY0zOT6dH/6NmRlh
EOx5iBsUYeVqDlsQmLE7VmpHaE+1x1jePY5Z4t+TNdf9Oj/UkdJzsulYJGIvxlpNzXpZDLWTEjDU
24huOYLbNwBriTTVuup2kri1VUJWtp/O/XtbDT4RJ2PyNbcKCapzCv8Hcwh1Eb5tegPggFcbjUlM
AfQK3jV9qgYg38yjelD8YTP0d2Sdf97qFyOtJ0YtIPlFY6Q8daetT6HNyw0482mvV7sL93j5u17f
4/+6KvP0FU7RT6LDaiCQlnJ4N8ss8DA4me9C3MylrGLPwZ+5TStF+GoTWf19TeRzmspL58I336vl
xEBtkrr+UeH4YsXvKFQKlgNFIPtU72bbxwU9tNZ+NCLnwjW/NZRlUdcHF0N1Za0mCf1mMtKG6csC
9EE2W2vvzWq0yIKMLwlXTk99/36SvC9wGcVRlrl6g8ledDQ5sjkdctqL+Ebyb65ed7fCFdl+jlR7
AYYo3niarD1MiEjCpFovqcHUcUDoCp5mhTywoyu1BekwXlgA3pqCLLq6kloSvaF15QMWS2ZWBqPM
s9HcAHzXHiwC6jeaXqMZzZNg67aRdZ8JK3+whuESPe+tWffl8KtXdiScQdX9Munb1O3TJnT2IGay
A05NkgXYL28pFMWH8x/Km3cWkSJ9foea67qgDWBHB63FvDfkYCXAkaTX+AmSC6O8+WpilWXby8af
iu/p14hOPSuF4tLiVCe8PR/tA3F3sEzwVp+/njcnV74pCgRUyyluroZKANjIhHPOLnFT3hCtog4i
o3a8Ishml/vR5I1mX+xncdUCbf5S2Wr+TjNdn7ySeu6FN+rN70QJ2gWmzlWvv/5S1KqtG+4u1hTT
Q/5U3YvMcu+b2CIVY2i76/NX/+bTfDHe6sSjh2R30uzn4uEPbKs2EGBqMKz+/SiUBiVFY0SaLPin
T9PPcPtZOnNrQ4TdB6MGqaMNof4/uJaXoyzv1IuZs82HbDGz8s3LOTx0QaH2TTlH3vlreeubZ6Nu
Lc1oCFiv9nyYkklw55uP0qq+AVIQke9Fds3XfqJ9tiksAgcsgpfNjUJnaBxSs+8u/IQ3Po6Fs6hQ
GjI/OutDIeo1y++z3NmNQ9DddmEHmxfv2xa7ifh0/mrfmGLQn6LnETZUsVe9d6lj6ho1uDyjGeRf
iZMENUHNqGmK8hsBzPo+JXhzf37MN95JxrSRdqN85XC4/KYXz7EZJ9wyE2MS8jjvwjg2bnQbG8n/
YBQkqATQs12mk346iurlPE916uy6Bn2rYxZ/LIJaL7z4b94+JAP8BwEFa+zpIGljdZM0eFKRlS1J
ebqTeFDi1NdZdeY76svJ+yE2rAujvnkDKb0tUkfL5KB3Oio7cfKyekYFR5/cU28F0R5e7OSa/C2r
DRMyQJ3DNLsUTtarqaMBGdJlmsHUMWC0SDpVf25HfCwEQs44etv2KZ6t+YDDEsSUPpiHpDSn64ZA
ZnujVdWlktSbtxrm4yKMXeaY1a3ucdEVyG45boY5rqQhyse9NZjVIcWcwtSdDfeTgNZx4V6/MR0s
Ysj/O+xyl168rGEUKo1Nk9rZ09B4Ztn7v2etVB4wjmpHOE1MToBVw/N3CG7HSBxdGP+NmhVqTMpD
sPhokPKlnv6ACK5RmxaBA7Z+TD6xwHXZ1qhtTCup06jvTm8Pv+ZG4roMWp2kJEgH3zGjEVbXZkS2
e+VsBzolLkU35vwXZrx5b6hsUOIBqkgv9fSntbINrRGK3479K8KRbvGrmW2q4fbvHPynmvFl7AQJ
Km26xeREgKDd4Qrs5PQ0D0L8bmr/q1KpvyVITFxjFI/3euTE7yIZEeCJQbC/UCJ668OhRUdfgqlr
kSic/uDJTjUnQ9C7Q+0CiS5Q4bW+WNLO35e33lQX0js9X0DvxtrtUYV5RceTZI2avNhNGQ3auAHY
O+wNKyCLMJ8ACASFNtsXxn29bKDeRZSMhGoRkFurVTjPgzhWLqcIxyjJRUXc49UqTPdxC9zs/CW+
rsowlEVjCWESJ4z1kx/iUutcBG870BnZYzN0ZMDEQ0/Ua4gGJfMSS4/vulZX2TdwkuMlxdhRxH06
N/HKmcjJ6TABvV1P7kOJpypzAn+XdH4n4MhUye9E69hDoTYUD3FqurCpOl3e2dimZ0+2w0dNz2iV
NlZD0q7IQRp6MNPgS4p6Jt/B1DKSMRtZTvUWVnUcHPSqF9+jecS8AMHab/eskOaDM5HOvTFVVA9e
oPT6A1tzclspTH5vgl7DfUmuVrHPchIlNkVGZG7egjC8sEN4/SIvLixKfQuZdnHGnL7ILl1mM485
bgFpH7yGBLUPNVXOv65bMsqiy+BbYdFa70PKzo7swE2ovdUdXZ2cQFd77n8DDhkvaCTeep9Mrobp
benLrku3DjJDwHiMhGa1vFaxZT7r3WztrbKmyKeB0fuDr88bNNu61BN481aSOoZRBYMPO5LTW0lY
syB2jKoxhzqj2AxA7bwl5uVg6ZP6AresOihZEsoOCwtAHEthTa/6lkkNyCImZxhL/nsb5/H785/Y
G+eW5XjLKWFRbvE/VgUorDmscWlPAWpqbLIq8XJ+lMhBn+gDCWA5JXwgUlvSn1NgaUSTtg7iydnh
I9yOoxZUOO+76a/rgPwmSOcchSlY0Vs+vVkwwUJXupPa8VYWD2nc+gQn9vMvQxT48at5TiEhBpcU
NG9NbCQlHyWRGA/XEuvaJDm8xz6wgwMzbAPTxjtbq1/GCC7mwk1fLuBkYrHZWpiSV4FNMarQ1QXW
vtG4LpXOXYVP+MZBr7wpAUx8YLrp7iIHD8tGCwfzW9oSxAA2tDsUuSOoBRMxb85Z+dPBs/yrHE39
UWpgXjYpTv0Lk++rZXf5jbwYyKH4VsgEOX0IfhBoIcgafiPApMcONspPv/b9700iYeQ2eRTqh1KG
45+On/ZlMufmcP4uvfpkVj9gtRWrhxx0j8ghHXYpcvPQfZ576OfnB3k1JSyDcABjY012AHqN06uM
WwVJkHUGNKK25ELdJKlFrpxm3dV2f9sK+4Pd1Bf2B28+fVSwnLmoK9FlPR1zqMAWyQVg5EDNyAF0
kSKF36XmNFsdojzQvpy/xpUwlrLZcpH4kNhlcwrDm3c6oK2hYFSa8ndK73zSMDEPxY0LCgSbY/1n
7LPqR072JeI+KEhThY5QZpcO76++ruU3sGFY9Bqm4oU6/Q0j71kY2IW2i1DJgtkEPAtryn7oyq78
eP5633xxXgy12n/R4wwQzPDi5PkobmIVfgCSlV6dH+Sth0iQuOS/R4HfapBJiX4MNBLBTQyPvpfP
5Qzxs3L0A1FM+ucRpfuf8yO+2vBxmuUuuTxN5JLYGU7voNZMEyqsyqWa5De3hpNO9yBf0/fpGMAN
mLs43eczPvr/t1FXU1Xit7imptqFOuAWGNk7+cesFmBGA/4S8255p02Nf2G5fP0EWV0QBS4GocVw
vLq5VTLPcgxNfyfiSN0KHY6eAQrs+vylvf72GQVtClsc6PCMc3pDFzKYM5u9v0tdA8Jw2KO7DwUd
22iYJbQV0t0OWTJBYCziNLrw/rw+cdnL6BLpPbXz19ErCSSKMS1sfze5ZvzQLMesbZ+31ZO0mjuy
AIxtnlbl9dSE6qOqEvc7RzR9L+nl30yQW6/Fkv749zeErR4mK9wAi1jy9IaUkR3VOVHOuxgWC0q/
IrkasWl/8muj9cmbL+CH5xLYb27O8eb82Agj+NvXiyIuEZtZAinrK0noYGQTFo2eiAsLNGWwqNq2
wBjnzotVqeuc/tn9FKq038WBMTYbTqcjVpFoIE3YqUwZs3nS6npDtpy0D/CtIwujjJ5+Ru4SfqYB
+1j4FhDlkuaP8MImhI4VJlaeb12IS7SVC/BuHpRR8SXsOjc8jFZBtplbNPUjhDjQKLlmDO+h3+rv
OjjmEbSMrO6gcWrMaEBl0mRXNU4vN7TN0EvDzkaUVGK21Dfgz6xfuC3GPznq+zt3ThrIj6qOP4/t
kmWe0+Wlzj7O4qNVTsWnGgkM1wOY95OdKP3e79WYb6oUPvIGDzn/zP2ZZtaUqzTd5gjef87tSAiw
LVut3eADkrApQDaPN0rv+3bT+jUEWaMYypFiOGgIN1syP+HNZpyBIQgFd5ptTsjYCar9QU5YEOxk
NevXSFW6zyMi6djDiAr+TpZOEb7XBggcmRMnzlMCiDXpvWoA67alluT0gI4d7UqvAhcNRt7VBvFe
c1Yr89mgV8TBSHF9WbVzkAtArraz0n+OAosWB9HZxZMBVNghk1G1aUZjcKiLTW6FcJKFnw2pR6Ki
a211XyVyZ8sOkGaQhnRKtEpX39sRB3Pd0/zaxhCHU2BDEGcx0RBXDCM9GQDE2yPnfgiRSbM1VDT+
7gF/vy9pSP8Oh0QtIc+Znm5TDWr1zsHBMH8CzB0MexiPfnLVSAGIa571ttyMI42hXWloMtrWncO2
rSL66aPR5JRyDOLK613Z2JxazaSCQ5WCJ5w9hUcNTqYWgLyiyA3+qjyisNwjFisKDNRA7ULLIto+
3oxQriiviKB+pNICWAtsog/u/Qjcio/wrdzq5YNzRHKlRzxXWBDfWJf0cIojuYtsrekX7QB4XtOC
9qqOlC9jAX71yBkbWFQLB8w/MsE0O0u+TEdSWF+b6Tu2l877dgGJIUqAKTZXRUm508yNx+lIHQP+
Ug/LWwmNrPKLBtzjkVJmICYA9w7PNiF4fSGZkWCofzUXvBmVHkhntklFZzsHsr6Oal3vN3CKRA08
BUQaDef+u3XkptENxGMIMR2eGiaI+aPtB/pHGp/mN/tIXouPFLapm+un/Mhmo4gKRDohYkHuzC6C
CdWVE8A8yiXR79bypxvY3mDemjQKH32xwN8sA6h5ckTCNaz6zqaww7He6UdsHBuzmDZ5gAi8oksY
3DmNGD9oC21uXrhzdqPa8IpMZAyMZJ/jzfYdcyHtgqoTWrxQJ3Olfg6dG1i8fwvXTjsy7tAGwsJx
QEk724x+5kxdPISJ1+kWfLwpt8Tv6kjNA0wFQS+Ayw1R9UjWSznTWRtljkV0HdZJ/rUyy/wroCnr
U3Nk8+lVDadPLcg+50jvm44kP/dI9csyorE2bZTk7ZZKI+S/orXZk9VWeBhia3iSY2JeNXaoYeOE
u7cp55suSaMf44SYDGBbGn8JoVZNG3IKaiZg265/ZIRyPgVI5Y1t68j2i9Gm0riStprIDcanKLfg
w8JnuI7y2Yy7pNlDPxyb3TRE2fiVqpk17vpR2Ik3RaH5foz8fgSeqYFNdSNL735GdZWC5Z5QVEOX
jRoFlXHS2mtfGNLag3WMQaw0I81ul9yZAgA5dJdtqSFQ8qYgTQiACztgq3o76jcgGPR0Iymfa9Sd
E/1bKRJgxJMogN73qQaMzDE45QBn7PVppxoBmnAkeIhcicjERZFjlZdQElsFT7sJPgmS1JvN3MCb
35Z9h8VsGnUN1FIsU/26AF8awBFHUnWVZGo4ODFxaxA446S7MlJpfTK1vvMPZSHr7LpRPQB1HbmT
u0GF5fNPAr/VvtP9LLo15agdwrDR/5j1YigUo550d6mdDSDvYnbU264B7P+ctFqTPwJyIhwXjkrb
874Ekj/FYxpvyp7G3S51kuFLp2wn35CznbhbA7yxcZWX2OOeLUyw2a82iYdhR2pdRHC2bMpbo4Pd
HMhIPuuVO38R7EAtjxlUzJvI8qPPcFhx9MYD1oiHpMW65EGUzOMfPshTwovB4fxBkeDSGNW7lFqt
ZUz6BrZ6B7Rbhdr3XmuARg8apYldClJ23M1mGH1D7zc+zOSUJx94tQeiW4LSuIqNSPtZC9F111bn
F991eiXJFqcx6K5W+gFzh9u6s3UTdcQ2b4pcaw0mXncQ+wGBj+0hwkRNgNegTTx7ktPnKGuNT5rl
w34OooR5QmMf8t0htPoOmlZtbnL4jSAGRSueAulrX6pG9BzZrZHzgNb0FsEQVEnBlNVJ+BksrxFs
iwS0WYaMyNxVRW/80aq+/T1Y8/QVv/TAh0eqw63yQbexQZkAcrizAH0Wanp5O9dUkvc5ARPBIVVR
em3bjZyIScjFI4WU9JupQvOBnHeTaM2pKNpnq46je9B+Vr1zyRh/aPh/+Ruas6X0dDNMfoRQD4kL
j/PM3oIZZjsnnbj/bUJUnKGX+fIuLvXyW1fUnUbkpZG0Xj+1GJAh+Nm3be427TVUwao9iDIhC81I
cxOdSYdeeSt6+A38/tkmXDtPxHsR5uNHPycD4aDKCLB3P4uB8ICBMijbuI5sY0xHbESwgBQVKymy
9g2noDzcQVclZF4SQPM9aXNwtlacEc7cc1/uNdgULvnJeMaxmqcFQPt4vAG2RBiGlf22+nAEOloJ
7T61wjjZzbRt7EHibo54hVhtqCH1h7AtCNJ1ysrZ6+4Qfy34HtttT0QCHKC67GaQ8kL7Qm4KH6Hd
hs33eppGe9tzgrc9qZXOTV5YpMfUmo670kA+9z2HV69bKYkyPb93k2WmeYiLWm9+ZKMKdDBmqRlt
hZP59C0Im8eRSg0aYjiI+IjFH442mcmFDi1aG25r7X+zd147diNdmn2XuW4W6A0wPRfk8S6t0t0Q
KcegJ4MmSD79rKO//hkpq6aExtw2ChBQpZKYh4cmYu9vrzWIC9mxKl/pvWffF0AoKTPiE4egxKcu
84zlMb4iXiXKbAomAsea3X0do1omA6sp8GlTU7Vr6DLT0cdNAo5WIziw9lSChoAn/5SvINN567as
2z5CtNx+tZEPfff1lhVRlbgY0xm1ccJEjsTwizlzkQv1gI5xZAcSJ5+5SHysEwPYYRxTqAuNFvRZ
xKgmbhRWvjzOApr3zLc7TtWt54xTc91kmb+rWv9oC/y6kWAQhgYMv16LiB/TqQCQnSuDW1sxkyIY
EWIfg5pO1s0RQH4Qxu5sHawxzuiUWPmN7/Xq1ln8djUVafyQurUGOt1bdsGQePflEjgUptP4WMnR
CR2o6dt6KHqQcDYCvArmLswBwuuLgiibd5CGm/bTP2+N/qZ+w3wpQ83M1+jAKT6Oz8MqW1Tc6/Hq
mtvfGuCF9zaI86hpbOeMFyaLCiPOLiywBb5ERrcu3eCK32Sh/lrAYXieDT37s+vJ/Vgo9qZASbRC
wco2C2Q7ejbc86xhOV7N7X99Y/7LoT7sQzWtb9s6o9LRVZrYidzoHrQEnmLFJmJbzAxKLE37aLM8
fv7nM/03dQcGfJilAg8DFe7HFvWnNiwMWUDcfR6wr5DQQfO8XWugNn6zzf7bM0mcmR026Uf/Y2V1
0avcL7IsWDEhVj6Xlud30BZhEVN1++2Uzt8fjO00FUAP9sGHIgeCNab68adQSpng3NU0SVl53gcz
+6Z/Pnl/3b9zgVDM+PeRrr//08kDPC5In/Ot0RCbdsKL650/X5mhjkdyN2lUBFhFPP7zQa8//od7
nbIm6QFmSLnZf7Q3fjqoM6hYNMUQrGaG/1az6eUrhPSiORkxYpZ/Ptb1svvLsRhBoo0DCoxP+usH
lFVS951XBqu4Ne1vKugctbKcHlrw1Osr/EHVo6is4gVYr7Gdasd8+ufj/83VSenUuTYM4DPRq/n1
+MqNWXab1I0tU3lPbcFYIx7K8V/tuP+GF/0ELzKuxdP/N73o9l3ib3qff8YX/fgjf/KLHHTpPAYp
xbLJZETqOov9J7/INf9w6WW6LqE9fqHV+H/4RZoR/GFeZ73g1f35m/+XYGR6f7iYZynvcgvRamUK
/n/9z1/YJt2Hf/+Z3vPhpqdjfp1BIgIEZeSKG/zwAJ3z2jeVm5ASSoqHyjAHpgAxuaHw+N1c5N8f
iXaqToeIdMaHe8Iec9fQSBpTzJrnSzPozq0CvrbG6FL/5vb7u0NdG5UmmEs+4cduNHfF0Js9H0oX
xq0oujTSDOe+lfFv+tEfHik/Th5Nb5Y/CNgZSb7ehj89Ugh0tNB1goxRTxNETDdlTliZwjg2Pusf
J0vy558urtt/PUF+/rau5+in58q/DkhjmFYQyWZQAb8eEDWgnVLoZvNRyeImqP23TGXyzHbYhsgH
2gmL0m+HTsAxfjwsc348Ocmk8iIyaaj+eljaFC2eOORFPG28W1bYxbeqmeM1NQGxsyBnP4xToy5z
Pntrq++aHcKM4kCP1LvEHtRFR1qYh5q8fA4MRimzRKrDyCvodqF+F9mldE5iHuQ+0MFcGonrPWTj
AgjFmFgzMTUfR0sZEMMv66Y/4m/0Dy5WqtfCdMo1K5mgiHKw7F0kGcdY6cjPS+w9k/ESL2MPBz73
XhFvE1O2tN4OO9VpNxR9/C+xHttvNl8dZcZFokSW+QQEZejnEyidHrVh8VXkwMiZmLuMnZcdU8R3
ESbBAO+L1WecD3jNU+oYUVtarJelLHY+O3SUnqn2bNjCvzheC6i/HPuN6w4g16fOm54qz+m26SzT
m1xBFCiowe5tGfQ7BEDvet2au7hV4A1aZtOedGZO3yXzHw9NT18s1KkZD2E5z190GmRgsxVmxMVR
w1azYz8Ji5KKg+YOKAlhuHOCCyooN06mtyhT2qn43BOwiOLebU+CbW4WdYMOVL7U5MtYdPm9ATH+
ERy2sfevjCtTW1xK6JX5meWiBqEGhkFXsY1fQR7STuQ0cQjgwgml8ocvCUMyYSxi41GzGjaEfh07
aTT3ZXZya5nvxrKI93C2EAoubbKKZdBhT2BxnRUyue2LNt4bXr/gMuI/7oZS14woK4uC9cjsbPI0
swGCA5GPUnKuh2bs+gd8Va3LzqlSBg7G0jsg6xKvCWEBdJJ+XINuKtxoETn5vEW3DqwPqnczQbhB
JSszv4yxMQD2KLthp2A1UOTupYveQvrYSVII920ncUcMVKjtsh63DEvfUFBauqhdhq8wNOpDOQVo
1HRXdWw7LWncQx6X3wZd745ZnLh7V+fkLsTPN2m3UJ7Wc0UermpVR5knK6iz9+1L647J3h0zK6Rm
JNZ4d2DVWKQZWDBU1dX+sKyseVS7K+DhCUFmfWsyKLIWSZWjlGziZ79fsshgPvhFsxFq+aXInxx9
pN3YtsUb00vs2miLYFXyv/VoPDdIUrwXo3bhtrj9/JgGZXJfjY4LHsAOPuGlMGHcuz5ORD05BL2o
zjp33xTNsaF/shZxbW808cVgVIQd2sLeXQBGR1Cg4q9pmogbqCZZtMxefgxIqtzBvu5esBF6/Z0N
bKhYU2Cpui+aoM+9NuegzHZ9Nev1hqkNFkreElwrUbOA63Av885qEfOabbvzJ3cq70bdzMSqHSjn
f0U+r4qNNV7rYnho/GobO34K4T+w6vos9C7egX4Isk850i+4b3Ohf+2wH3mbmXLZvE5SQyeP7tc5
dViHVk8IbT/3o3ju7Tf8OW5PInnxvA0FnaEH7ooOk9R+43Whm/i3el/uPJDoDvFrm5KjDBobc1kw
o1GpHH7Yd9+bByQgtZ2vHJo63tqxTfvs+0vHOPoM5/kgHBXXB7Kk43MF8nlk+2ZN7+VI5C1s7c5p
I1xy05eBOdJlO1QdOhXsWt4h90T/vWy6+QHVmrAeMzqxTlSVrsaqrzQXsUdWA+UUh0MzHUVmGeiH
Lau4x2aAdiWloxLncqtT1AzJIgBZ6/qTo7MRmBM257IjDjD0Mt6MY4zKJvAa6lLqkPgChDw7SrZ1
8ZM1pjS4yiz7bgu0mCDYyQy0QVPgynEn/sfG90Jbq/tt4lgHWfkxFd5AP2qDy/OC87HXRu1b5nh0
Bmytue2b1Ij0YnAyBKcmdGAqE1z8D/ibkc3q8LGMfKdzvK0xYT7qRfDYDd2NdN1dXJU+/hbN1zdU
SbZN4h4YiKSHVA0VzTDbuDHt+Wm4niNi+7yB1n4rj+ztj67Q9mXjHbFOPCnVvjg1saspnr84rfFu
jW2Y9fbWkOPJcJtPvi7GT7yHtu3s7nSXnjMeEycs2nQIGZwow9hUsJaSAQ5kvV1MRwuJgD/ldBeo
e9A0gz37XqQS80J+5i25Ra/1vauNbW3hIrObVVk0D3Vb3FVWUFEQsbfKBTvjieGNniPOJcapViDt
9964pGFedfZlrOLvwlaPqJJvMD1uh6CiWzVcGg/SZC2CZ3nF8wSoQMKZKtom6bo7v+E6Gpedp7dH
UbRbhCkjZmbxZdKDiFgjquNvtEToVznBCu7BU900PcYdqphU9ntscsgQYisyWkxjzvSaut6OmAkY
lSliHjAiEYbbDPBF37/LkZ94MU4in2/YQB+k6JAKzwbrzQavT99uOlKMXubd9J0qqeu5l6Q2ee9b
w9mB1fAACWhN3mHbjtMjfbacspasz60f70qJyCI2y50zGJsZP2HoFfNr7GhNRE39oFQPURB+i0nb
g4clyk41InBQtWZvBxpXyPw0N5wr5UaGkpTgfDSWnjOHYMOi2i80IpbmVcCJgWmWt5rI2mcDVUXU
ALe8GVLv1hptClcxreBTsQy4NVq72CAcO9jpGKwyIJahlxePqcPSUM+rsyu1ZMvY+QY53l5f/KPT
iXeUnV8rS2/vaQGsZ09gDDIxWLkJdxTJJoLID0HpH+c2sW4ycgH4Z7VgxwH48Fm19uJ51UhL33i9
Jjfa5D/P8fzNphERtTRAo6HG+ziLgVZap8bQ7Q3vzvSy5pLqVAQL2KFQH+WlwalKL0cb7mhdYmSp
nRd0GJyybj4GXhZvrl2KdinxpDd9fz9KJm/rulWbUot3wWKqd1NDQ9V6i3cYZnUbp9VuRscQ2dT+
zrnm7FsfRzThib1Mumk1edqbxbt+ZwzTGJZITMbFvasmle+kmRBWRhz+ivgnEhqgehF0L4IdUqQk
/fyhw1cdq/uq7PJVP6QvfeB2GzmJl9nliIoDRJM/3XVj+lQb6r707WOgOswUZg2INKCNokzzYnja
WXlBGwmiuawLxMM06xfDGvdW2dwF1nwYUiRihpymkADWtAoEjE8anmfytdiF9fINodXRteWunvC5
tGQC58E82c70iGPxe56qnWe1962InxjivLcc65Lk8uQV4jYPhnED4wFi06KHBUabCJzHF1dPqdHj
Js79fdDLXadwU7U2rEfq0rY/b2iXnlHXEXvMs43vpxe6BZ+tqaS4nm7HPvPRP/EIMjT/zbDb+2QG
XUKM5iZDzMCk/sbMjRvZFXlELHpliEU7uXr12C/658qgZkvWcyW0KV3VBbbf65Ll0CFIZylIR8cP
8nCeCFK7BaEEQb+chIEreS8tJwzEpyXjXu+k5FlYaxleIce699r+YvCboW8PBhMSWh9NqILCpkEP
0zcDtnjAfFpn7Kvab9a6XLyrWW7e04DBji3Nr7rPl5gTCwg0G9FQrn1pClunZDS4B1qRpCdE9wmb
yAOKHg24zkgymkB42JlOIGgeyfTOQQYdXcdzwsQ0GeOuwbcM/vhlTOo4gvB8HlylHcjIrxdubS6V
4AUoxdskq5XXZcvDMhWIbiwamTmBwKiDQrJpVGBs+rF4dvoRH3ytXufSOJcF7xukD5zbht6JZtIr
s5euXvVTl301R+8zswnbudOOGLPfr00PBv/iGx5TawZAcwRPRb9pGBUMQfUsm0y4yUb6DUCOZHyQ
8CtIfbh7Pj8fxa0uWdp8Q5hzpGQveNNMGJdaK43SjmYE4ktxnAKb9VtGC8Up4fQi1+6O8djZm7qf
tP1C1iADSFZXdKfzalsvbqbTdWsy1qxJy1yrNYToqr6Vy9DQKsBLVVlDyiOzqdZm0bZbYHBORRM9
a+is6tPTUszToUs05wvpjvwxD/A9dhhb8M2UDwuZF2qzWrVSIjZPCN/ZiOi9OzzpNMFIyrA+Jh+v
PlfSRKBnlgKIr1X7DynTOJTr2fNd70WuuoReKTWW+htO7eWkEU16GhMnQMFFy6ZXFsMObpk1qzml
u+BTeAzWPkzg6Ir4vhfE/97RgE07aVvnxYrFRjEzdSlmM/2WDYvXr0gWuG8a3GR6oWBxI4NlNU27
OCfa2gZ7oqeTGdJgnffpYBCwzSbT3y5VxaYpMUrzJOIpOzAJQxdHte2qSvvlNvbdcYOda7rIvO4f
erLVNxZq8bPMg9d6IVeaAtX7FheGEYdxCrmpdBM3SnKu0Tro65PkKbi16UedGpm7D6BGsrVuDc6l
r7C31njTmdCT7arRyGDDUx5vYAi5T/MIqQF80cAmam66s6tG79ilRjeg4eriuyYArJMbtRbRm+V2
GtvhOZ2FeSTPZNxRHGgy0m9WfiZanD6ScmD5G+s0JaPcifMNV6z3xTY0Uii8QJ8nrsLvnjfI9Zgp
8zPhgOKk07uNGLhpjqKUdKekk7G2CKDboutKFGFSh3v/kCuFfjYZvV1rx/3ZibGIFKn+bSCbskn0
oF/ZsfAfMyB8N21gtA8KWepq7hTLs9LYCzB0YT76X0dpxKCNeQ91EPlyfaL1KPSmno9Osgz3EjAz
VQ0vgyTZZRhXVtRnjfSQ2olGE50oMasm87bQuW7nk16CpPC/Vx1gvXrtO1wOt7RT53k463abGmrV
umhNV+CUYSf34exiclpDUstkVKjYRSFTeEVNxUszzp10YvvWzX3jubfLGYnIlBEcG+06uS/t+WQ4
Ng9X2sB7XSQI0sy0zre92frP1Uz6vl9S3NqxKkseMeBj+OlZiAqL3q80N4ZRtKcGVydcGf8aTcLV
Ws/tsHbIgq6NFskk/Chnwwit2o1YqDI6R2tpzW3E37Ei+1Vt8hJDVm1kdkQysl9RJ/RPUPN9zIjx
batYLRkTwid2bdO25sW/RFlmgvn2+LryZqT9XEwHCFvNli3/wzwCKOYL9vfxjCR+7Nt11qvknHXT
q+0v39x0yhBLkkYarV5bj5qwDqKJtwzD3Ps5mxzSEIcEhl0U1Ml4mpK5XxWL4WymSYr12AzDAdGs
PDe9r6CuL8VRzHZxSLPWYIVpWS9x4H6ZuJ+3CTHdla2nKD4LFyJ6PMzrurIfocTuvNm5isMzmNu9
mfRRMwWQBPvYPfZm5UeOo4FhgIC5iZtK7vvaAd7GuA3vSlJYl6Fcu8o3NkjqtJXXzMghneVzIAVX
HrkLQnCWu5mNlhtrNpmaK4V759j2URIlgPSEiJOiTeSQ8qRJmGdtWAdMMTS+vl/S2jtxKzNJIeFu
aPS5CIoJ+0Y2zYUZyGAvXL3fJPYUHNpAkVGliJU9d3XJwBcaeYX9vPjckLhauQXZBfD547rz83o7
za29trvEiRLdKlep6t7TGf2p8Ks6qlNf24g4ITZE1/OmrYf7LEFu6cnkadTJSnmzyteynd+wbjKY
gPF7XZp1sON+93bJ5M5rsw14W4/6pi4pQ4yY0V7msmo38SgkWHGQ48q3LpQ65wu6OxSsTHOu2GIM
RyfH/251ucaSyHHmDc2OEMPEHJUGF2aiYz8mgErpjtTPkY3au27m36VbHZHe9aFayuKSgXc6p0F8
4zsF2wlpjq9WoAFgQrtM03u0vkN6ifGrGkP1yRl5ChZlcgfPND35WsVDbbGCzahnYufbjv5q8GDe
N7kuV33Vemce8Vnk4GbdsY0p1rwICHb4XhFNqG3Ws/Scvd45w7owjelloby67gCmnaiDlzfZpGY2
Oln1WYvJqgKAc7IwC5zs1emrfN3gP9nHfPh1B+F+jbbUViEl/Hg/lKI8mEwCbXTsnPdB42RFNEut
jRIoOJ98MM6RqVnA+MtqeKgqzTqyF29IeHrtM7k0FRnMwp4zVQV7LSZTFtpLRmGTKBCboyyACt+U
fnyhDY8ws22f5gET8xznVjRaHlenJRuC7GYJ67V4R+rMe5g0LBHW9mmxrYuRNPoN4SZQh17Aqsxr
qwwTq6XISORz4D2ZmVYwN2Mm2ymQ2gEtS3Hl0JcUIepPOeEGa1kZdVwLL4phVbNY1LRIkbxDCWz5
oeEsL1wO2a6Ti73uVWZC0K8DIzRHlqDk8FjdjFwpNgvlzngriRfsrN6g6GxpLQnd+tadxo5ZztLf
DDn1+oyQaBT4jXs70ie72NK6yIZsYLh4s06YTHf3Wp1+QkHzyfBTnKUg8sOxRqyZzy0Q+ErylOCS
8CVxBmvMI6t3n1rN6sLKJpZVLpuFXaLKQbYPFfGr5tXL/F0WW7fW7L+V0/iZpZTDEjcbt63ye/gv
01e7WexNZnflOrY9th1d91kkoG/yZt63qcYmr9X7vSGVc8s9J89LnfcnySt+V2ZGt2rSYt6JNpnW
bmPlmyRFEXubm3V+ID93dtL52Wrnd8SvAzs2NT9gqu/ubUWBAyBDAvFelu7a7M2bhjHdJLQnEgul
MhT0SnUcTEhhFcHiZ3Au07ODOh5rn6+d64HFc5HaodfAzk4QqkYkah/c0X9ixu5Y05LcFGVOTMvh
DScTN5RT+wpVqV2Zsdo2IwlkT+xYNKwo6J5m1FFv7cx7NBc6o0XVbvSGByWBdk5oqvLl3m2Khlyu
t3EySiGpXp/9ZTRZ+1Y0W8lUVTJN7xS2UgrgK8kfqh2uxWxo96pK997kXLwUi6nUj5lyosY2t0uS
HZLW3vlL+TjZOniTtCQ3PuyGmudlkN512vA4iubKA46Qk++oqW7EVK4HyiFBOR6SLl0VglxrbHzr
aRDgjljNbndbMV37RnBjJZWxKgxetvgxV9jxoKFK5iXn5Tnzyt1CuswRTlSMV9iHh+NAO8qWu7cK
jpZnbLAcqoiqw2bSpogr4xbc6SZwyqemBFyQyldIc7iO2RpftzZLciDWEpVOs8kNfWNrc/864liX
OYN7bRc20iQAjoHgMAfup7gZIrhT68IeuIqWVZC3mzknxpsJvKZU/l2T95sHmp7ye5iUX0uraS9T
GXQ7PI0r3hoHZarmRVnWAWfxFm723ha81dN42icJCqka1ocNrYbi7qlHjsLGlGs1tk5Vr/YUDKJJ
kNfiJ82T+rXJ5IpkXMT7Y1VWzS3d0BdP4zHoJ7y0GaQtneq+6iggBXpPaQU2NxFnqGMGXQGDL2OI
Ms89TV63Fe4YUfO4tazGipJMRIWgb9T7Gy3IqxOn8hw48WPPuERufrGUecKuuZnS/NZW9hF+cQ5G
pHt0Y4zUvqC6PPGXUH1msxOY42ZIklMS1DSa0vIh1ttzMVP94o1u9eZqactxNbl6gxPZukvE0EZL
8DaXGmAn2G28PKiParvJzMA0YPN03emUy+7c+Q3PC/+sDc2x6NpVgUba1ep9FbPtH7jHgonGX9io
AeR0Xd41RXKyxuxNdcPtnFxFmWZ/MLMlEmS17imszywDilUdD/3adaB0DfYUatq1gCnbsKrH6c7K
TcraDgnspc9ueeHfFW5/ht26WfScAoJJaY1Pn48Ti/2gP46VuG/TBuWwNx6boluLgUJsofRtKoAK
2gZEPJCOncK4RtnpFivMybbKgjF3dT868wMUemTh5pGx6DGqrE6tBwsNSx/wNI21BvF7bQ2bPtV3
qYjZe3Jdsbddu5n9ZvmxT0UCo609PEn8M1utID+SE/O1TaZBk0J+1dXA22X4PolpT1Znb9fBaqrS
11F4d3SMPjG16VN5H94KazwuuR/s6UU82jy1GnqD9DjPfSA+z+N8EGOwiTP3dg6yXeLHPC5p9qDe
ECsZBxvPkPfKoahgqiCNjHQ6traxd/ISDY3zyV+0G7DmXch8fRJ2if0wpFUXxbKP7KQ4q7H8ltXI
v9EBNZN2E7jiPehGLaLuQlaZjd91K1fz0ZVW37A3WVl6fnQKcYyD6T532/sBclIknO5QNd2F999b
nQZ2xLjspwJx1bbEVBkC2VwndAWjcqluPJmfpDnk21hbnulgh6qEoAe1sBDVwr4i1k/+oqcPRsI+
XBsycrQLXTnEAgkrjdEcHpa0fMwzNUUipkyS61oykyOUbLvs2Nh7Ack5Q8/nkzII6hfBcmkkYyR+
x33B/VHscY1722Sy/UvBM2TXt57xab72BfWEIcfK8DG6eGYf7IvJbiNzqCj4+LIibs5y9gV7MQId
6QXLMQUEeTYdBw09ipZ2U7eaWBtSXpdAvotf2aOJ3Bb5Lu8L8VAucfY5t8zstphbqj55MLehpdAJ
AP8278c5dW7RAOt8GPK7uzLO9W8js2yEeg2FWhTbXhYl8QJ3VRefC4GQaIeAz2bUIEuGV5L/zH/Z
qla3RjuQYZoCf+BlZZKO5+/+PBSxGWFokXct3cNdnZveg5UGyzNISf+mKUf/ogXAvSLqRnIdIP5d
daOtr4VkqJbSofUaa0J/U1SSd7Uqgil0irjZuAwcRRltuGKdJlcEiNeXm9hL1T2YWG09s7xZx03H
osrkHVZ1SfoetJ5FxWIZVu7UTxFddYv1+MzTJ+unozNM1oZ2gsnCLg7unbgo6DF37BsLFhdkTjXT
2hhUSXiwo0awRzM9+7Pj8h1VpnoqqniKYnbuB0Ag/rsoA97PJlXQJB/s0PcHnAJ2MTFO3+N3spJv
EJS7VT3PaRv2mIEjEAPNrjOr4eAP7IlU2n3NhHjzenzoKdWDtaHy9nEobX0I7bobT8GU1/t5GfIH
6VBYbVRKUYa66oqclxF5tQMdnlaKXlL5iXlQ0pSkgApV6zPAwlqRdQ7UftK6YtsABgl7ffE2nt82
x7aWFTcQj7Y2wTlRG5eamvtmoux2H+hLfkzx2RNMuKM1ZN1DoWEd3Er+d51Uz2ryq2o9stp+nrpp
2RcW6UCzw1VPfJb3v5Mwn6DSeVz3lFDx3VBqGhm3u23T2D/Htadd5lqgZ/LGqW5CJ2XERNQIws1Z
0TKr7ORoy0nx7lDx9W1C4iJUTTJc0s6yyLQb2TEmun8HaPWtlWa7of7TQQt1CyYVFzTEnkOMWq95
scN37C/66NUpV0BHsykPnPwwOHnwwOh5wGTOUHdfF4OBrygZZLlpPTXc+I1esl1ziV4PizlsRxUs
LPpZvrHF9+ztYneyZ1mQ0UyXDPRyr1E+OceSSdvOT/qDnTcFMPJ2IaDuMhsybsppynYDDVCy6EkW
s/Y3pf0IPATUpjNZS0THkApAnyzBDfPvGgH4WZtZMfbzZcoHulpGwixJZ5S7fEwFcFAlqOj0zjml
UcffqbmXJgYL5mgZVUpnLheGIGoz/I8FCL/TDAalhMCcBddyopsxz+uYrURdxMZL4GaueCHRSDR8
EnS2GGmddGv/H71gsqulFblORgJWtDfgX9Mb61v9gsmn67f/kZO77lyLQkWTIQ8NRcqxoplrfIqy
ZhZPSWyxJ/6RFfrvdN5P6Tw0Fz8FqFbv/fufv3l5L7/95//4JIeP4bwff+Lf4TzrDyQZTPN6YGT/
NAj+Gc5z/D9sYptEQUiR2WRGiUT9KRfULP0PRtNx3Limx77cuSbZuj/1gpb9B3+G2fV//6Xu/1c4
D+MlTHskwDpygL8gX2u3H21baeZ6KSv9tSuuxaklaR97faJ68tOZ+Zto2YcRZ2gVHMvQbcKifCyi
a79mvGZdTyHJ5dYaCCKDSLGb3o7wCzdWbg/bAfDrQ57V7BCk+J3y7S/psuuROaaBRZFxuY/oRX+y
WCSbjAXlCeXz2imvJYjfIcr+Egm8HgQONSQFcvEANX79eKU99FZec5DU8R86nyYeMKd8Wf3zSfwI
aP7XWfzpMB8CesZYdzSfOYySY3oZKgIWDLtqj42tMQXMswc+x+RR2RUFjyvMU8/pMt+JaUh+E038
wSD5JSr44wNDjuAf28EI8+sHVoWhhK/4PlWkR9aqi+qzFtEWjJytwa+GjOA/RWZIaTrqV/4d+8qo
/ExD60DrfP87jsnffsdETf/901x//6ekZMX0g2trhbUeVVKzmXdOGI/s/2Ls0wMO5BKLxAsD7Mr2
PyZM7VmpeKgsHIeNs9HMorg0vA1DYU31b2byP34eSAMGE5cEeMl4MwD/4ezaEL9ZWWfLWif8F7a5
yTfaw4L758vJ+kFq+Plb5DgeMXmDa/ZKt/no1dIHjR5ZxnFyOWUxoZZZLDuzHuYOpq2Iqy3TZEJs
GWC3P5P1DtBeuLHVvBEUhLIeerrfj8Qq9ZjVolIQ0SdfxM2WNCRprHxs2yt/E835DSQy6LGp1dCn
kvS26b7ZncHEl2miwJBFSs+SnWbBMq9q3PoO3C0BGnueGYysmaotIk8rTP9czpyZfZY3DhCser7g
W7tjVuGUmdRWQkyOACg0RpyjLkgmg5yXN9orgoPzJ0/1xEXk2NrAH22tL3bp9ddtk6ddsBNyarIH
y6wayjqqJcfpM/kRrNgnBk9xO8QxUbQhCci8wKANxYxCKzQZvMq+lNVikxNQjfG6lH2sce+hv1on
sWP0oVY22pMPM40RwYAogkyqLtv2tp1KIlR+0m0YThNmxPy+ve2YI2PINROsARqjNDbW1Pn0rURs
vUzCUOnK8tN+P5UE7nfJojFOtnh1Tke497/a9dQYN3gbqQEEfdKb2Mdj4puiMFIaM4OunVPwn+1W
+R3lH+UW/tdAzyh6br1gAnOgzXzewJu7eKNZfquTOu6LdyuzqDHLclzmTZVO5HtyCgZM4cq2WtM+
qphqjRPj1pRmGoeuO/u3bcWoJ51R704aufvZ4R6po6Loi/tgFMYYKhGQUUlzq0nJv7nLuLIgd3wX
kyWHleOkkBHkVNJ5amyhHnOHjAO9LrU4tN+By4QsiCRzsY1ZfOH9SX1XGWP7il67L6NOmILojsYM
KW9R+4tGd+GS2PSPQm5YxopFI0gRN16SsBTvk+LVDqrCCAeLMfhIaf+bvTNbihzLsugXqUxXs14l
uTs4zuTMvMggAM3zrK/vpcjuanCicYt6bsu0yoyKSK50dcdzzl7bKj8So57Oifz7v4KgbK44d89c
YqMxqPHz6/rLYSrzB+r7WGCDMgguI1WVQgJEiXXdUIs/O2re9CXVAVJ/M5KIehsgsIHP8IexIKUr
wUlLDSl8mKvRj/HObgo8z6OhDh1N1OkFlWktzvGV1e46qt4ocDOa/lrp1LQGxjoNF2qgoibU+qi7
qRUKgb1AkZs7C5fBU1CDmLoqqWkEeNvKOvuCLCEynDItcaWol6+nMOv0xT+rpMQ1yKkjmmdJJSHO
QL9UpBp/yCo1QSZIKYEbrYvIyjeJABkhtF4+K+wMtSMJtWelVCuxYZhZl0PV5yS02nZo3c5M5WfD
zsFVyFQt4aual9re9nvmpV9qxQfJSeOlnScyK3ZdxEsZiIgvc7+c7hhSFEQHoUg9SiYHzLenuKQo
joXyAtAG3RQTANg3rCGCKBKfgUvztNSAkXg69/VMA7JgqO3j1FsZmTpUonh/mNY+y6kVp1Kszt7B
N1C8V8dqwridKBShc+SSfSuH23GiVXF2puMzVruWFqfIoxUmNyljJMhccHNIf1pikhiYagRTLqFq
shoRVcWhJ+Yp6VwlLItnddBNVgGh91ejINyOsNmq3mVZogwYwgxVo5Mkxp3e5am+i5KqbZw05Kq2
NiPs4tcNtAptNejkBlaV4evQPnpdKRwJjd14XcZlnoD6KybyQlkJIkUpGt3a+k0JcWTWq7pHVzhS
zqfNVT3vBGiAe25OnQLeIOpvwkaTCbM1qhy6ftSrVH0KVU9XYRHX8znGg/3VLIWK4ghY6pgK580l
5S9xudIFleVELcj/LsFlnciJ31XxiTxNkDOIrI3qiUb1Lx9MbvPOCwytbOCzCfTXpDntm76KqVVJ
IomgSy7nsrExiJuxDNaGJIEOFGO/AWNIUY4GGAHu2VREGUwqJWxXo9WhnMwqCnadxixlMpyk4mSK
6cusXJPANYdVEsldRSjGGm61RDcdeDXpsDfqMiKA5euKejYr9DMZymmklr8PU+sk10g/eeo86lej
MtSlW5qjqq9CGbyqO+cRBRWi4OHXmV4oEmpzRcdBOsYxZ8EvSOexqMs7DpiBtrLCvr+QhSwZK4iJ
qbVC8UCVZYG+T8YTjXgE5m4E9Vxuw9jFGXJsKDsdfQylk4GeEsSUQ6iiJaz69tYgoD54bJzqgz5C
Yz0hRzLae8nw6TApz6txHSpyPSI/hsSHL3OvFzAZBBrhkn27PyXkpEoraqNU2aFkMW8cYbfxOctq
bBPsorBHQ+96IpfBfCOQQlPL3/v6DaVeGtXFvpJzaJyq2tNxi4NANIYIvZHLAzbYgVUZPkrgHxTN
Z3FVuhn7OXfpOecuCidSa7apwOaIu3m2pKh4t4oyHlN54JaeXk6JYjy2LQKPnRRKTcFKJpWC8kJN
3VVqQwGkBj4/WdeUQD//Pu/8/5X1y5UV9cz/LSi7f8/f5+49ffmsKFM0/pv/ubTa/7JkqEek6NGF
KmgZ/60oM9V/oWyEYY+n1KI9/HRpFfq/uALwc7gVMK4pU/n3nVVGhrZYAtpwaJEWKZpi/s2dVfl6
09LxsuI6jehRUeC4CZIJX4/6cp5CaS4m37u/nJ3MeXuOnKvIuQyci9C5uHrf3G0/Ht+2x0Bui6Lx
fw/K31s9OPvPrHt61g++91w599eFc4t4xnnkF6/vOwI2y6/fN6unh5eLs/uL3cvdx83d2dv14Bx7
jiOPcXD/o0JolOaEly+KeyG/1uERCOdvyPVP73kgxVJGrVX05T0L5/H+Gvy783z/eH/2+k4kzXnk
72cgnM7t6+X+9PL59jRwTvfO1el+f7q72O937sVqt9mfbvb77fJvq+12dfZ8c7Fztzdb9+nmwr25
Obu8drcfZzcX22vv7OzjyPPry8Xoh+c/lOZZBvFICSmud/58/ni9PTl/vnw+e3zcbG7Pzh8DZ7Xb
71ab7W6131/uL9eXyyNur2+uz25WF9sjd7jfl6efnuUANIjTblI2JADoy9dl2NCXr6+371eBc0sc
gm7cv99G9CXZNP61WP538377TvfejstofuBPPpTO1VPofLw8XXy8Pb1ch8725ZrR9XT1wei6vvm4
/3jjHMpf99cf9xUT4vF6t3t6eTv7uAmd67cj/ftbWfzTOx1eTJOWQBdCEs9bn3sn597yz7XjrE7X
643ruM7K5RfOiXdy7Kq6dNZPDav8/qcbfhnAkSDT63u8IcPw+u3j7PUSoIXzun8PnP0FfZU7u6ft
/cvVy8WRL7nMqp/aXm7rn9puB40kwsRLS8ZJZTxE8nOQXEXkkigqxsPx/tOCfPXPz/0swjzAjP+z
1hAzhP+qElOCeP+1OT0BRcMRwvfmsjqPhl3XqCeZNTi99lGZwGjU5HkeXyJJXeX9XusfNC3j97bS
/DIldwOZkO42UKOLn5/qj+vuP+FI4mgykNKvT5WkeNuZFNMymm9fC1a/feS8vl697K5enq4u3m5k
5/7t2HQ+4E38d1f8joH+0+hBV8xhXVHKSqONTEWx/mACoknI/E43lh04det7uXUm2iPBrW9bDFER
Loc2Ab1lSzukD06SsgQk8WooKsBrJiYcwIyyIfCmtp9//dyvh22Z0FRgQhHUNRBkWYc45rof2rpo
0TiGs9mfN8OkvvTaoOzB5mRHWJZ/bMoQiMLZ2JcA89cvSHQykvELtLwUR74bfQ7a2IVZBXkqnbO7
n19rmRKfp8zyWtjD0pHgTzHXWp7l05Qxiw6f3xpgOkXE+iWAAn8FgTI9Mij/1MrCSV7sdzlYHHpR
9zU6DKKlJpmYbt74g2luckR9R9aeb6NweRmQJzjeLgp7AuZfX6bUIzS+EB08pRmNdUiM+2GY00B1
c930t1FWK9xz/Tb2qsRC0GpY9q84Jwfk/H2fIpImxKyhkeaM9vUxzC6stKSg/ACBnkE4iVqkoZlb
9y9bgSOLCJvjnSIDHrMPTjqA1moz9zvV65o62iTWrDjU64abv21FQzgA55iYJBL3wwBnQDnaEBom
2pwKYlBt58TUQvsYtv/biCc2DTYf3ogBKUY99Fs3GuqW9aXgC+2uvQ0rYbvE6bmsB1x4fn4hZVmK
voz4g7YOZpdtp3ZGnA/uVR3juZmgBDLdqmlPus4/jc1mhVXQQwFpsepNN5jLE8bZSqqMtRihrlEn
TT3zSh/nF7ydPELRVBT2I1Up4m6M/3YhWB5VldH4c5pGz3bwqDjDwXRSeFQ1j4s1xrqPqkXVYRQj
Qvm5V75N0KUl+NKwv0hycXv4OmS5jGepWgDT89WM1CWePMA9VfPIkF2O/Iddz2DlQsC7kFpanuLT
YlP4VGaPFYGWyOpNCngijOyGXrkwJoTepUX5489v9e1bk0jijrPQ6rmD6Ip2MBOjVgJCIerJE7v6
Sr/s7vPz+tF+g1JP/cJDfRbfT1fzRfgyf0RX9tZf1d5w5EjyO2v1+Z0PH+HgnYexSqV04BGKe/VG
3puX2kXxYWyCrYoDjzNcWRQL38lXMSUDpzhmXqq32pHF97DXD5/gYFXsQxWhB0XjHqYwjtXmJ3Wg
rRV92BZoKH7u8MNhhPoUgyo4J8LGfkXIBwNWivVSbpt28ESPDFNYc31DIF1+PNLKH5qhzppJipcI
KIpDHHpQqr5ANTt5WpidUqExeFMvHi2q5wgbo6evKVhKkA3cqWLYjOQIOvvOzND0lb5CaTZwV1SW
dvU4D2usJBwRnqX1cJJpjZdJ5wqBSiFTEICWUo1fbLSXU/PaDk9CPI0w/PzyVEzTZpbfFD6gLD2Y
uDclRgsZjYq46K1oSwKr6VqnvPLI2vWH9yYFjGUc5x2LCPpy/v08f2LNTmef182K2X4dcX1+LrJj
SOc/NMKZSlMJtMEOwi/hayMxsLBWobjE06ZMXvd1f41WZTyCBvtzI+zXEElAZxnLIv3pTVAE1I2k
NYNHmTsg7YQ0QNpa8erIQOGnfJ57DEeiI5j0EtP47Rv+tRXDHnTfVOIBmVqj7jAzmshUddaRVWZZ
G7+1QoBDJt6hUruyzL9P74Lc0BBh1Q/emCSQ8SjJurHJip1jO0GWF0CGm0yjcsQRYPkK3xollk//
ycwB82BS+0FWpAjDB69vrGJr1vVLlSvI/OZUQijRVFSrCVAXXup34u9HoSUwgBMURnAm/r3ofnpf
Xc2kPEtyelVXkdrWEkDywThm3PmnEcJaQt0DL7lcZA561Zoiea6lHiAJENNYT7utYNc94hsiDhfH
ZYhoSzgM+2Ck44flDhIMyLpossEDzqeS4yBfWeGDdNUPk7VN/IksVjJm68bIFf6IKlbNUDRPOCGc
aP2gMpwG04nT7LbEHp603RH7md/Hq8PPDBqK8zkndEUcAucDpaOeid3SE2SaKRuEpPuqj6K8rCMK
JBw/8feG0ecnM/dTLtYiaK6bkaprVzZShVTSrOS/fp5Th0c1Omzxj6J0jdMtT3WwxFNka6BKgV9I
7Rcyg0lFaEG15DrthmPT909N4arG7Zr8OiHOg0UiFPawlKR1XgeOd+GIFuN1rE0q4fDCb/oji8Xy
4F+7mnXIhOCEax41PYf3Zr20gpLcWef1+E04iq+MwI4nSDUG+St0XtFuVuUTRJ570hrHDF2/vaqQ
ZWsBORn8Y5lWX0c7VI3aAugBtZgsdeDC+F5y4GafKpshTGtx5F2/jfqlVEFGKgcTS9DoMvk+TWF5
gQen5NO8Ka4u4RY/lippPN+cnskZy0fWi29LlQCrieUFhTfsKfg1fW1Mkkjr1RaYPT8225U8oZ3L
u7k7Ndqm3zeIs9nOhnTjx4F15DjybWX+3fJy/qF7megHLacSgvq6sRPPmMhwKlK5qzscyOYyfAbM
cpIXeXDkhPtt1aJFDuymUGxWSOhmX981UpuRuLrBsljVMonLJXk9F6n38xw8+HzGcl9fyqSYgtjB
YEL+tZWMRFHamjNJKxHr6i6zorTZG5kxqu5IwYe1KcIxKY/sOAdDlEYx+2PELG2Skj882+X4OlEc
WWcoGsvmV4R8cEOej+Q6gCn15ecXPOjGpS2MS5bcBTsb1qoHi0zPJcRXE7KQbRuJaz8u/dsIE6O/
+1i/WwFUpqmKwYGHAMjXbvTnBU8MYMRTYYNtZhHGL7Wqhn/bb4wHDJE4XVC6w5p5MLWjsQqMYqbf
qPVEbJaB7XxAuFem666umiNn/cPrBkEPSg6BAS6FdDKvdDAAJypw06oH4hGZlmqdmqVGJCQPVCQJ
Vq2n2rVMeTuFG3k1zcZlOdT501xa2HQtFojxKsXCo3WVCAHWc1an9Sva7jx+t3KpPi8QBgyrEOH6
sOT+FFyYRwTszVk/Kw2mqXFiX//lMOBlLHJHfCMySeLwkFMhpKDuiZdR59h2ixTiGDld/+TnVr7N
JpWliTuvwjGKiXtopm1MdtVPUp16tk1tgZNp7QiNgAuM5bZyJT0Ldh/9786/fCYhdHYZKIiqzZpx
MChayerbWc8zj5BctRpijEOp7C6ODHChMoI/7Wm/mzEgxiqgHbnd/45gf1rnE/QKfr9o+asR1S3K
1OBiwIHDlftq3orBKm+qFLVREEbBuunGcNVazegI4Bwbs2qCE8BV4uHn3v42tXlzINPL38pShXlw
rsusVouyGHGvDV3pJIr1YR1L0KD/g1Y4NQruMexvytIxn14ceXCUZRWtxLUe3VhhGF4NMcLPv2+F
5WMJZiyGhEt29nMrUoM6WK21FKGlggqlk7oNStj8PxgrnAgUBYSsARH/YEoneHNIaWmnnLJ7+C7j
oHjUrRyzrvzTd2G9sAk00RC1jF/fZYbmWHGKxK/AF+kHrtnYNwaL48XPXXawJf8ekYAyNb4M8R+u
l1+bYd9sYL3RTNoU0rVEgaCTRzPVG23YbojLJadmhFDm50a/bV2MObYtwgUc73i1gx6cozYogHKk
nmX5nSeSUT7REuTElFdltz839b0bWUA4Q3LeWapQD0NcCeUXumKPoUc0lYuRyMFhxXOalN7P7Xx/
JcYCFDbB4VrT2Vi+9iMEJo2CNAKxOVKOx3LgElDByIwU3EP1VlHff27u+2dTCN8ry+12cZ86fK1U
1EbDdk1zBYqemlVCX0/DhEakhKS2SdD/n8h82s3fNrusFtSjkwsh2C0vS/enaRyDM6HkMEVzKgNJ
XBmikaqNXi0SuK6edEewZsVekGX1kcjrwWWAYboMGUYjXEAiTb/T158aHmvRtyNOLqyUg38WFmZ2
mpgB3KVxmtwAfjlCw0S6oCQr9mSIk0fe+/uWRIRHRuFkEyKR2cy/vjdVHfWI5td3Tepke9hjc5it
s0zEQBAzlYAwzhm9ODKkvg9dGgWAZLAzcRM+NDa0ernINAMnEoiJ0krqEqop43g80sr3gUsr9K+y
eIcuBt5fX82OcZ0lUudDsIBRv6ujnPhcG1Iq4sFHQQf78wj61hynLqwKOa7SFum7g2Ut6DCH6RBf
At2ZZWAn8X2qytqJUsH3/Lmlb93HOAH9axKQJKEm5INvJjVdV9ehb0EvCsO1NZOPgb49HOm+bxNx
aWXhM3NsIJl2GJ0LcLsoJHjQbj9U+V5BWfhccZh4wqBMWzBmU+5Q2mPc/vxu33qRVtnhfl9NmRGH
vUhG0qbmV8F7xh/zbU5JstP0Ag95NJbrn5taFq4vRxY6j4nO+OPWRv3+0s2fZh4+ObY2U5/ohopZ
AwxQxv7a6FIJ36AY9+bgnBstqrI2bgMgQWoPbPRvD+xcOpZoEIFlfpKpHAwZjFFrclWp7qoDW61U
qjnkOVSD90VlaX970VnaQvZIjIO/lMMiqQldbVZYUMHCuCu3XSIV54oWHbsv/uHzLRYMeEEIDhJs
TF/7NJ76PJOIIyLxlBeDAk3CKwf7E1g01SLvPTITvje3zHCKvhT2JTIvB9fTUcMbGdmchhzV6M/i
BN83Px/FpZlp2ern0fLHppZgDdl/wnfmwWoSYMYXpqBZ3Qz46+T1eqU9TZUE6aDqFOnIMeL7DOe9
PjV2MDRFVCZIsSfNDYZ+WJdKPjgAYLIja/+fXonAO+cVEvNMu+X3P00AFuFJmZRec2FuAJGJ29rc
B1RH79Ta0tv/oP9MFmSTAws3+99lZp8am6OU7HRH/4Wqr6+1NpVRsmjSTqHc/8h7fdvTEK4suRos
jGmLLODX95pxi46VmKaE2TXX4axa3mwlMjzFdILqnGdHpvEfvhbRCpm4kwL9VJcP+hGHplqNikaD
XtSat30mBye2mRXezwPwj60YCKssXECYXgcnlEbYZYEfl+ZGANkvcwzeT7Mujv/2Irz0HdF+UvHE
xLnef+27MWyhKZkpwxwDIwdfqHAjhnk6Mhj+8IU0Feq7YPFVQX4dzFt+9NxouQxXqg3MN75gueoM
NP1J1ZAvpcK8P9J5yyf4utYzvAl8YsaBiYqtHzSIHqWWSCZQnyEhRXHluTE1SiUq+Z2wOonRnz/V
961TaItDm0ZPslYcZhSiPjX1KqA1JMQ2CucQ4XmOWvk8GEq4MIZ92Q9ycCQgw7V+eYsvb4l/MYEF
9hTcaSnYWJ7r0xxr+3hW5kTpCWBX7W0pQLqftGrU7ijnUYG/lDpyx1xppCc1L9JzGdgbkf6ptFaZ
NMfmOrFzaEZm0Ub7IFYn22k0VAlQGjWE0LVu4ZKiBtlNUvqV6hgxPgpua0DaX3NEbUsXIVV44zMV
cCJo2+LMKpGMuAHCZoSIhqETwJNG5U6p9OYpQ8oGuyIokWF0baGsA3P2qaRpNe2Xxn98npTabHmJ
asY4iFsgHjwtKBPyn53Z9iDCiukWvoQ4rcOlwqLA3m4rx7L5bks2NM9M9dtNUvnxDvZQQPxQ9e3A
DRs9vqSUJcvdoBrSk1oakmDVVrLxWmgEs5yuI1TstE1S7BBPVGiDokoC2F2bCiKGOA6eKl8ukSQF
De/UyLF6NhnyBO3X7ywiYX1vIRiY4uIhCUFX00d+d8tlN3nq+tZPnYztMXEC0Ib7rijjCUAV273D
IS961BWrQSmkGMW0FvPYvAVCKmJEdE1ya1upOp3meWsBVJ7zayqaQGdnCCdue7WI0PunbXTWlYZZ
uHFv9rVTobA6SYMZlqciYPUgzWgh3cplJeEIOcePgeAE57ZhYXVoSpDHu2asQ1GSLPCyiNSk4Xxu
jKzamJAnSwrC1GF2hjFAVKrN5XAC17keHSvU1GEV4Mn1NAkjfAJ5BaavbkZFP5XALPReR7XFe0Pt
145zPp02NfCTZb0aaziOc7ADENZmKzU2rZdY1lLFSbASzNx2EQ67GGkgG2q1tH01ywF7gSxKtIe+
nuqXYWr0c/g7xnNFHt08K4CODU7XmxXcqW5QnMw2oPIgR2z2gQ9b0VU0v4pdBbnsuJoNE7E/Ip4Z
eOLUZ9aqb0r1VI9mrLlabgdk7mUVR1OIuVPtqomlnjYoS14TZUyvbEj4b12Y2g+IauPRnQnwYgpc
Z8+i1JoH8nbSXVQJ7VeQU4AGbLywYtfgHF2tTBN/zTDSOIgZUa9NK63LsTuU1U4d3TzEvhc7QJDQ
ja6KW7Ak+HoVud1eARMuTZcDHpQRkB0N1+HQSM9UBtBHiF7T93D8bmTHgOjO10rU4KZnhb/tJ3t6
BEzegR9uOsCXSF2G0kk1qx3c0KyUlYLlQrbmZhzE64JcbEknhiDPCDUP62mWmo2tTNJSa5qYOSfV
rsRhS9Pm+yztq7OAm3K0wnlBe8MYEKKqCR09OTHsvoLuOOq+W3N20xbs8QQWNaiRrIT23G1lQmUP
RMpmfZ33qnReofR8lkC3tadUSuRnsh+V0IgRb11HlpVqa0wzg9NkruLYI/FoQfJFcJesJWqJ+tNB
4USxnps5PcedUn9PDWvcG1U+44EZ9zWiY7oABWvW1rIHhTe9lSorvJdQu18qQ4NwNZhwCKVoJWsN
t00j63kWY3WRxcxHrD2ywF6RIS30dVaLbNur42i6ZSNN9ipSFRYq1fwNhTd8JFdRgfrNEwRKKHbk
HELf6b3+2s/BUDshjqv3bEKGuemaCYjXKKR8XAtJ0ZHSKhlmiqOVxFcwISzZGzpdv+0EEFWvVKew
cca27i6aOctGPkiDDUOpmIHmJom0ONky6YU74PaO2C+rhOxZVQtoHp7nW9TqFrCMNGyfuqZprma1
DK4LcH3PCkGGD9i7FavGmHZEF0WWegycBDubFCcKN9L8/D2KKsAzdTGn4WUlUw1LvmmabuIMzwbK
nuPgFxyU7AM8sjV5I4fy/kRMi6x3DA2b9277e6Xtmm2gI7t0oHDGt1rVGC8c4KtoDYx7uKDWQHz4
Y5ZfSpAJx5WFidvLUDGpnS5p1FcbcMx40nGjLp1kSNJn8PGDTCmNvdB9CCl4kVoV2baNou6X6mP9
gzWsNL5SGTXKa5v+PtdB9/l0XcaoNaimXhsZhQErf6z5mSKQ4EJbkj0kGyWL+usw9qVrsrLSyyTP
w8Vy334eChDGTpup4j5HVdiRSI0wZVSMGXDVGI3EfkN9JAuC2o5cYwo0c6vmWfeLw1R7O4wdg82w
8v5GxlrkVxiq7AjjADXcsVNRvQRGP7E0xj47iQ7Nl605B1oCuCzM3V4Gs+JyP/bv8b+2c/kMRRr7
8KZtk+xalUHsQ11t1Nwrx7SM3SS2k6taa9q3Xs3903Fsm1/48fqp2+V8OMYbgxfhLvoyNjbjFdKu
jtS2EeP94g75VKZGWa9VdqLcNQM9+5DG2ni2U2DMgF1KhIVqp5UReXmpfxZJBDBllGRjxbyCzEK9
Q7pLTACeTmgOSJ+nYqjpHXNoLO4cSXKXIAbEerGVIkDQFNv6jlyx8iGahLIF78gckBLzpA503SRc
6yn8ZR4XIsV2CBcYoox15OxNHGaV9WwEcAEtxJhYYCeCVu2oV8K1ZpRI91jf9XvfmvXpxEB2eaNI
lA6uAikscKahnm+mlL9ADewPuBQ72Mz2z0ieeYvaCovFciEzG4Rpo12w6GrWQ9P4WOO1mDbWXpf3
vIBGjSxE2ajPIG1xHkHIWtnd3ZjM5huWqPhtY6stVLqlsUfXjgfrVzrkykOFmu9M66f4mahbfSk1
wfxrHIoSkxKBwpiYS184VLz7YsO+H2NzL/mdi+ozkZx6CsMLX4s4AimYSU9rHwyNvVYiA5T2XJZA
sMnQyl5fS2C8FUBGsSNphfTatanyWrai6LwmqeOGjh8tFp1Ue5CpKobA06b+tDGSfmAcQqWhgDJN
RsTBPudKy4s48GFUQ6KgjX4pdqKZAOKqRFonfVEUTzb3r8iT2F8KD5SxfgONPbARo+ISjR2A0KFW
RvT9ps374H2wZBDC8WxJ81rqsuyRYyeKJi4I6bxp2oQZI2bSdpgkFZF/MsLqZ9oBH25gvXchFHNV
KxHfK1b9K+51uVuTY0xnl20JNW6YxdhPRFEmxdue6LLmQZe0EdQbLKMmgQkwJ1uCpA0vncZyfNaB
rIJUhOo/DjEJhYhn7y0cDQDjD21uPo5YZ9+aCc7iLqHhOgnAx9ZGcEr+RprvLamujMuWfOJ8iq/p
nG7NPKXqNIk6ThduZFtKeialWHni8AP2fwMqeUquQzUE5hhDTPQCVZbkbc9ZW9nqmZ60b1rIIROH
oloCe5ARFUwRcmbd5OYwrabN0FkR9YYkAG1/hdOrHHhhX/YYQSSoVJ6CeS798YQkUlViU4LFuL2l
2CdrdrWYOPixnGjdTcr5pjsbeyjG1ypoQhS1EaU99YqfrcbrqQgG+w7GLaVtg95b9snAEqHtVY48
vjuQf4xvijKosztrUJIJkxZTToIHs7NGRLlmZMmPcQ7SQWaewOxk89S5MvAndeu00SpIoHkWYrOC
GReFPgl+EDA+2UcFFMgElxMOaRkEVDYDfR2ZbJebOmOdvhUVH27XzaCNt2bU1D1OGi2EtamKzP5O
iGSerzAvN0R5GqRjSfnfQE1+BM83N8P+3fJ9OI6Q7Id8XalSBoB+aEPp3sSjK72sKGUG3FgHnT57
Rqn78pbL8ILo7eBuPrcl+e+MMxHXFrhfEF9CYMpBfV8MALZXQUfxwa0VqNjiAClTscWuMas6xzyj
1CpsgXuJ1QDHm8emE0ytXg9Fslb9ueakZ+jLhaxpF9RpOQY0zOeLTkssrjhO2aZfCUdwumguSjnv
WVwReACk6wEwz2etTwzhw5btKV2pUL6VFyPPa+u8MLK235dWqqubto7AIY5BU/X3aCnMZfsfsnR6
mETb5/Atzc6vL+H3kY5wKgmLYDdPw5ornx0V7ZucWAlHtZZUPxEJPYRURp2gi91welr0UT+fKrGk
K+xZoskmbB2qPF1HYZjEO7sJI4CTQ2z2V0Iei9ppDa17MnukDJdqTVLAUeta7t4Qcuj5ytL7/mGM
FZZoyxy0ytOsOgN1n872ngSYyFcqgO/CDSfKj1cYrw75pqtCAadXa01uFLam1/J6HuvRbKEoAiRZ
xbVflRzpgJCbH6DPhH8xNhLHu36a1Tt/7KPBzTnVT+sOyDd8dCUzVa9VgG6fEXBHYiFnKsRhG3/B
kSLIuFduWz5ivoZTkAnPxxtFfhV2qhknJhByFQl125q48lRjkV5PjSVqLM2bNjtPYsuPzgEeUj00
QZQGzyYNc3lDngJYbSepOvjFvozbu0Er8hinN0B6gE1CkBcbmyK16DTokoU6oA6qtG6Huvzw9bF5
FOaM468v1Z15akx6gCl4oMAx7oMh2Nt2iA1UAIq5ditZHVJoH1VSuNi3oWLriHlvSTerrQvWlGsU
kTRJXDU5SSk03yN31tIC/eHIOZR5rzM4HfH/8IqnaVswW9MpgK4X2rHBIUNXYtgmxTj1r+OU5PYV
9IjGf41mkYc4zaSqdQZ/xEoexoSgBmRoecp3oYqFxkXPg88XkqYMw3kG1YDbp53WYI0508J20EJq
RE9KeWT8N0OpGbA5dBNM6QjFxORsNwfZPRBRqXye42p8j8ZBB+ub+7Szt+SWlSuLiIqvMoF7mWnV
MwsXZyBruusgrlUfE4zyJDiJWrsRV4acZvcChIq5GvG6v9LKnLt61OX+qitjdBt0WPwRMKXsVVzE
lroOwUzUDm5ZXeTx6tZZKsdWewYAmOt7is3vFqsG5PfJqHc7Q69BCbRNbuWrSod6gTFLrny0A5Z7
HgEGdoYmKatfeh9YXMQac7yKTSrpmD0pHMjCSHydiB3k0zU/jyo7RQr0R664xbyZuzG9E6oSzqsM
xkXmwrJpoPvorbab4qBQV0VfKM2mWfROIHuStNvAnkkVCmLwO1xhaW9+zHW8AdpYlJvOKPtd0S0E
wNLGHoq9OcP4WAx+swKCX2HLnsTJmZlHdQTr0k6GVaSU1UpUvfyqNlGOv1a8zPNarqCcWLFpR2uy
r5MXIdm65YsQReDY4O9bEO05tNFBqd24mvpfxiCMN4zKc7yC+3Hel202EWOTRXVu1iANXdyA9Ie2
jgHbmzrFf9WYidltIyV6AeFSNOsq6rFA506Zlxf4opeQUSJ5lAPHT6PpzTQbqms5nfiw1iVDT170
OdN3iu0Ps2uP8ABXuhz3N0RIKrHSwD3cpJD0MTtT5mh0B1F29/BTAGXkA6XE3kAB3VNt2SaeIQNu
RC6uIA0wV7WUP6oxn7TVKMhZuNMgt/NJLAnCrlIdl+98uBRkxSThoo7ULHgGKS8RGNBqfJQQ3ceP
IsqA78AtZfMM7DJ/LhqRqOuylyYfKlMvPQ35HEshNKBEYH+jd7iqT2rAKSTmkti5TZMLsDljL+ji
sdGIYOdF+WqqcZEBxPXDld2N2XujRA132KJ7hPDVmS6MEGDQkypxMA+5Mtyh4xuwfYfepHkNnEjQ
EaMR3cpRjTFM22q4xytT/xHmBHjcqQSpubExFn2r1YUWnTJ2LlV/pILR4GRM9NJqkwQk5H+xd17N
jStblv4rHfM084AOEiAMJ2ZekDD0oryqXhAqGXhDOIL49fOl6vRcFet0cW7fvt1zo+vwSCqJBiYz
d26z9lpFtz7N9OmroifdYB/nZnc3PQIsG9KThn9xIN23yLoJyip6l1fTlZodIxiS4ft6LdrUREiu
rOOnoiWHRLyD0+8oyWQs8OJnpxKW03n/JbDS6SElUsDfmMFHkyLTaXeZaq5HrdYqewhCeFtDDSYS
+DuTlgA4n5dfBnVaQ1MBZzDFkzgLic+0FsmMNM+NEcZtBWM7HfBq4dYOLRU7e9RJZtanYy1ogIoN
AQlb8DrAloIyRTCb51j1RCEUQvx7jzOEN5tZwTDC2DRp3g7xwJFnZR7mIrbYtwHF1SAy2nYapkt0
ARUL4Y44MVxIfOJ3BWoXePOtRH8a0nncOEHeHVjsaXdUnK6ckiA+HPo62iGvh7JrgEk7bmMrg06o
za3sKNK6UvG70qra4CuiHhnBFYsq5qQZH2fagUqseaq7XqB1wSJBG/QAuQstZJLdeDDfwi44QgKO
TVUXCAykGryhNa1tcVg2z6exGcg19pL2q521sAoWrdbAhEJxDamAyRENhohMCxkZfZbdVpPslO8U
JbJSV43m8VcmY3YSFlvu1DEIinwtqpJu2R8MRDwsEv1ohbK76+BTp6HqmGWVh/5xXlajGwRWUHtd
M4NUn6JioTthO1SNnWiHImKLM1EYsoo5KYtuqMsIDxYC1nmdqxN0RFpImmh1zwano5RWuArMSK1j
zlsDNt50FtULJShm8yUEK/pbF8NZ6yINNYA+s8Lw5tiqAzpqOXzS3aFy+HgwjfCuNrSJzmvYpmad
flKdST/Na7dS5/0JWaOyhsrnMOsDx0pHY+L2+il+z/uDhabrMGrRMqOdD3EMopV+uIUdpelED8yP
tFGDfmxgEcEIII+TNysPMuJ83MV1lU+GxtdGtJNsk+hr6rSa2t+0nandszxgia6pEkMJXk5h11Ky
bkdbK3kMJU97ClwKsi56UoUO3GMsH7Je94laqipzwZp8CeiOit15CaMLHHhAriBdS7LMj6cD7x6S
AikRfUzIhE9LEw6vOoonimNlAaldsiXKbZ3kccjmXk5epkFsIBZJZiZajsc2G/yY6odlq31RXQ0F
WQCEs0iIEDF0J+gO1H6+TuDJHtf5EYdcEPxOikXV6nmIUFiJrQqtxrq3qrnC9oc/FTsjaMQ2vKGw
EeX7mmhjF8MJFzkmrHcoAJ3Kl0oxZ6HI20P2Pj8cxjudKtVoSynMKbm1OIOsqZ+CKRtmstVeRwKu
72hsTru6WJiBpcdsaNxkckqn5mrouhHi7eKEgwSfZrqu4Ymau7ll4Pbqg7nCco5PB53OObRAK1ql
8fGOvU9KVVm0gwY1V4mEBYkrBW6w79i/v4oJ56p6K26RiX1rt8/V/5JvfSkrNIHDqP0Q+P7Lb1f9
Ww3w6e2feGHzT15XvD63cVmcv+eHj0Ak/I+zkbSpP/ziYoTb03X3Vp9uKAZk3w8XvpXylf+vT/5B
eXN3qiBifaGdvJWfFnJaPzDbALL418lw7Lc6716fz9/wBxOOMYO5xqQsSgGbAMyQjAh/0LfyFDyf
NIFRnp2Rm5dP/UHfqqn/DIQGqD6tLHS+g/X6v0w4PEXJeEYJXnI6gj1W/xoiHOOs7qhTuZWFYWCB
gPYNcJw/1v8O0OAYKGHU3jBNUaRK/YrS5hGc1Qz7ptI2pt8A5nb69LQLrXSBRLTPSZHH7cU8mm4T
M/VRp7QPp4d+TMW0gZVrmIsonbMCmkUA9BpplFUVAmDWXmftVwrF0NJ1C9C+j1Va33ddgQgYNOhR
spjSlVAcKSqV3lCNTgvLvQITYpi0ftRGjyEtkINRO2NJmMDaDNjUFNRG8ds36TLR5ovaQJDTMpBf
ooKHgBybrFokdzTgoqzU34yQUB5jyOARBjB0X0tRqELqg93Ynh7rC+Xjs3r1Tzf2DPxBWbk38qCp
vfZQrqTM0tHYz7rE7Q+692m67b8Xaz9TfZxV+X860ln9vULqOxoqhnCu7hX1Sz+90IYm6Yo/14g5
gOxxM6ZAwfHlaUk7myMmtQcaFWvPCrdocCIRdQvDXDoN2CnsdHIXqqWYV4heHNJdFa21Mveg53KS
5ArEtqhlra5CRC2LVo2iO0b/2FFZnkwfBiZOVEJg3SLVwfuTFvoxPqs9nDbsUih/It6kXSsniDEp
EyXYOAyse6pKtyH92KE+WmvYPSWlWyaFMRFROX0FBO0CTO+DPuNTkfz7DQBvyRoBX6aq8gZ9KpID
HDFpbO1rj5QdZ4zc7ksSTsS8e0RyZZHiCrdox5psTllgF9yUTA28gNP79UD/6Th8Oo2zWn0OJYeB
dkrtJdQjoGG1SSvhg+Bm6uqFOXUGfvjpis8QvGU16+dROGAWSKGAJ7QDpJ/6yaUr+oCr/XxnDcD/
Hwwc57CHeVRX9OpwZxv1Lqr0ZTIJUOcg4ZxXPuyW9XwDFyZO34rczs2o7EopcTM+qtRKRlL/RTWB
MwMv7ZsssPz6bp+hbP+4BX85tTP8x4yWg75JutqjC4hQx3RIogAlkCn60CUF5vcGQNQ+vPn1Yf98
kP9y2DODPFdIY1c9g3wwMkdH2rpU4Tuuei8LLsFPfzYcrGuJYP7j5p+ZqEKPSd10HOo04AHXBXo5
X399MZeOcGY5oq6eoKjJEY6nr7V513QXTNOf3yxoRnSuQoOI4seFCZIXr8zEyHbTq/b00pnMjlCH
yfDl19fxp8uB7kBoIWAQmH3wWH8yAFAJzoe84TiHTHIc+gTsk/H218f43pHx02KwLJ1WLODd2vRs
fTd6SKNgzozLazTVElB8aH9EsbVUxwmyWuSZrQCGRJzJ/OjFxrrRJzh9BJum9jAQPuL/vat6fBUf
O8nOmEjszH1PAdU24hrixZiXwhELTrZfKLCG5sN9ktJtgLwzWWSgBNGVgrpd3qUurcb+pHoN26M3
IU/YoY/Smi+TwyviRiI1q5VSTVZTwkHSORb5Zp1AbAaH7khd/7WZ3aMQMqI9qBMpoSUP4+ayLzh/
k9WNnJSi0DCFtmE4Bt4xTzDh1TIYkGqBhAchUYQFESebrtAKWlCwX7ToblUEEU22U4u3ySqelt/i
2nzXZ/2DoY+3RL03rem36g6C3esuM9+TDhlwhQretHaDZHILsoaMUbRuuXFNRKRe1tAzRDCgzinw
TwgCTcc47usstJXj1zrVqXhpvn7UfYJAiN5hRw53Ko43U2Sft+kubdRNenjtcCEQZLxuDy8p1EHs
jfISjoXuBVD4nhQgO8+F8RKOX7vZY52ie1g+61AyBSj7GafOmQ1zJz2OlN1q9CwTt53P3RM9cccm
2Y7QKXeDbLG9Px4OHpnWlTGnxoymEOTMkzHZJqejp6KzKqeLEr8e4twbJolvzqIbhsex2DM7dor8
RNRa6hskUl+tbvBmqAOByiEHP0EZFYn6DX3O2xLeIhtkzU7rj7cVKLAOUarhcBtEmT0/rXMVFaxD
7HbqUagTYw3rNETfZHCQlc91+yi3B2LkBIwOYiYCNLFNLYCivsLc+KbkiXNCkHYGu/vhdeBFKP+h
0XxyrG/tXHFRW3JjQFhQZi/NcE0zH6mTaJkkz5qW4JxNPO55Qdzat9vZ5LtHkBkiUboFjQ+iJmqU
jLh5pbk5eai2n4P0umr0o4MfMj8h8ozb13bfZFqSVO9c3ZWdd5zsJ8DSx4Mikia6oQriQenhDFXu
UNN/ItvE7iflHFllKXqP4GHgC/FU+hyCbo49VrfzqHcOmerpZbarzRnarcnXeDZeFUa5K8fjTXO0
NjmuLBzSSLqvaJ0gsxv5bffSzeY2MjsPGkKDgXnfH/BdokqE5bf29HacRWICym2G0gg8SjhCJ5Sl
m1t1LGCVHUVGATnadzGyWsnrFPUPrWU/nE5p8kemvBU4Tv7saHAfKn9Kdonyy26gpWialkihCgNy
koTSZIYUcYXwELX8dX6gGqJW2yEsvlZ8WqeqrlVewVfLGcCeDDlL2F6VKSo43dFFj8Smtd+jHkuX
9kOmEzsc8gViJ0xI3Uurr0AE9/A/uZGBdPMRDG1YCbTmtpZ1ixCbi9qvUCam36PSdtJVt1FqWzqT
oLGNMLuuc315RM4oPmnLFIXAuC486K6FPgkeNNTLkTlx4NLzRloTi4j8dOzODsNmfjJpGA9w0eCr
rfIKKAfTMm+WczSWlBPSdbJxnSqvvMLUam+NZvB79St8/25S3OpABRmc6rhrymJPPXcZFflXq1au
Y2TXhiYAeUxKK4S2RdkohioOSWQ349dETR2gI0i1oA50QkhYR6cguG2r0ptyoGlVebMcnbkg8+pm
ttCCbjnEc5Zw7826OTCy0E5LBJ8nexxNR4MX/WjAt62Q+M0R81IcUEAbkAUu7Xd+kJrrqA4f5xgo
BUHFXH2fDMAuJ/toTvKzj8hAw5QbgmIMr02132mHr7oa3tTdsOz7bYWOETBNl6qwjbaLV0vdpGJZ
SPKxLPU1zN0RNS3gYQ91UAiEJ9e10V9NzXw7pumi00F/6rGrKtkybuDP6S/A2D96w37YBAlqZa+r
AYEYRADW2ZaukOyLIKauPT0uVwkFOQOWLZ2kdYkI+0TNvLwgJEQrcTjNbPCBDpRR7syK1mk/2UKy
Qy6q3yvRQ4q466836J8cwrMzO9ueTXhgMhyymhoR4K06uJoEJ9RIUWlqHqjWe/Mm99r2r2yPIC/w
4/0488Q16mr1CWSpp6AjPp89tF3iz0BDXbg26ev9dNuBIGOYwQPSsvCjJxWZDd0SVM09AzICozMW
uoK33bX7bgK1tGI6pJHc6fF4JR0AhLDdk0pJeezW5BafQoYC2YxKPYj+lAqzW6sU6nUydDJGj466
jVYo+crZ/eygETRS2dRP8PWbzmHyipQkq8ZYHo2H9qaN72jAhOo7FGkztaE06RcaIWEPkDiohU7L
56RM3ensqQpcbYZ3EjZU0pD1tUAeRroPamZXa+1+Zo6epb3FabiHH3ov15wx7R8oaT4Be3PoAdln
1NygW9sGfeHNw+NDZExda368bir16zE/CTO6NULQPBSBvfw03jbKBIxEtyhOwcPpaDxl5AFHQpOJ
WvsK6UyKc3ZlJu9Ax0AF03MOqRPi506DVkzMRqIlLOjoUjPxeRv19wnyl5E77wjCBAY1AhdyWu4m
2MSovp0pnkzjWKO16bnH40O36pqS+tVtML/gGf+UP6Lr5HsyirZcOg2k5/zJM24O1qBT9a09AE9N
3HnVMtrFJIMhb/8+Rf+qbONdmfP/ecrwh6TjNn6BE6d8b3/5Kv+tlOpLzfmL/j/MPkoW7H89+yjK
l7L5p/++fnvL4iL8H/+0bLLn4rX5nI2UH/A9Gzk3/hl6HI2OcMIYSrcWMe33ZCTPkIec6wRS0Nl8
ZCn/RUlqOv1nCxjUfA7JPuyYM97zL0JSU3KREwhaJuDedNlE8FeRchs/GliLDIAqeQCI5eD6hjjq
zNSNsyTJBmB5vtED36M5iyp6vbZUZNSWbe0YORqrtxmE/dUM53OyGNqFoa2R/oAYXkPgZAWu74Bb
i1x3RNe76MfFBFEBg5ZgNlrXgF5/RijtHJrbPvHB1ijBAte5MIV+YB/F0YRA1fDMZFUXS+24CTBK
kQtwTs8cgwbwYV2Ny7hEhnAR00pQI2qxjdbmQ3OXvw7P+vvwXPjKbHfKr+Pky2m2zIML4e5ZJu7n
O3RmpVXkLamPogFMD2zz9fRmPpZfD19VQ+iPyECiH/JtWjnmt/Jr+bV7I4FLTXT8BkIfXUlEIb3u
9HaKHaTkLApQtCSUiyPQteQF7DdusJ+M20YTJwncWkKgMg0RU/2SKe+ndIqyMrI8yR5P7tNs/ZPk
5QcP8V82np8u6ZxywcyqRgM+SZxjPlX1tZUtJvDfKfeVuicg2Y3vyrX11G3yu/Eh/aK5Cj7aF5yq
A2qsoz0nEMrFHEjBDSLtlLCpDRLparzxbzzNs2zQf9JpXpog1ln26B9gglyyCpb0XD7tMP/1rMKP
SbCPFQTXGQRdE5TpaMA+80vzaXbI4VfS/Lg4WHafoXafaChbgbJKT631VyWhfz7amZH+G492Rhn0
/XC6ZDHRDU02F55ZvHo2liEqRTO/E4YPjNSlcddB8EjMBX0UAkEeHrpAv8gLndDRL5gnuqp/cIx/
OgHzrOE6z4CeBHmEEo5/dNHSyWxQMDMib5y8zNafTqLdIC9G62h/Zz0Pr8HBlv1q4AFsvit0RwFB
XVW3c4kIgLLXr4EqfotX+SA0KDj4633+Fl63U5EbhP8ivVd2oFnbdXw/Odr8i+/pW08i7I9fUEMZ
TFtD1CYBDwruzjZd4vqaEnLjJq3dUpa5CzftOwQzyj3qMjdH+s5KW1uF+/DL+FwBR5iJYgc74w1t
IAD7N4HdbeoHIxNVZm9MIvGn6UPz2vvp1enxuA6d/OZAN5cd36QHYOqIsdh39C2gGIBQeCbo3aNJ
6hh545dkOY0cdKzi94hn36uX4qV6gcn4SHNJCCjVNnavk53Gttsj+ssJC626l4mcUBB8UripdWTV
7A46oK9objsNyoQF4G+7u239oHIQsorWCMRl4tfm/fIwn9n338P8jzjMl6zJOWnjv7c1+TFY+sOW
SO44U5KjY7R/3MoO/TC1Ivol/Eqlg0Gd7U/DAa5nsxkX81pTaT4A4/nrmX3pkGebw7/HIc/0Rf+4
TMrFsDVBy2Gd04Ckupoe5lox88kSiAFVz7vH0Y124lLP9MUDnW0O/+YDfRR4z5xUth4ZlBDiSk7b
HwcuVsuIVtvDzO8DoBGahSB3AUyB/tBkocbD4DXg7RfmvDEETVN0pIy0htUGdYS6PlmonikHh565
fHkCeraKoLsQEGlQxB0j2slOWN56d6jQ+zMsTHISpIUTpHeDOsu8CbLwF+YEWkmfkz3fB+jz5Zzt
4UWTUhCilcyfayIX9MBCGToSNSHbV3MKIuuhEXKy2GEzowFYsSdPiAUOhz0bR9DTjWGbw7Z4zmgO
dFCOvLTp/uky/Xx+Z+Ma5tlknuSc3wnPfqnQCr4E/4W6WXJbX1lPxsJaqE8VsQGygd/67eDX2/iC
eselIdfP9v1/8CE/ZzP4jx5yOeN+scDOKa3KCO1ohFBn/uH5ADCPjr3nprOjbXFho780tfSzaOLv
MbUuXetZUfzffK1nsJXvy9yconEG04j878xqNYgTJuMxnflPTxNxhbhZa3/5co961q+3mI/BOR+8
z8c5Mye0Fhg9aG6W6yq8aZeRONiTVeCHi3b5rVrWyxluuyFwkJc0I9u+4msisCsb325T7Qr7+Xnl
uAoiWgZ/nOKZVvbjzDZQYtrRNm7PLzr1Z8oLP9+Yc/tSD1Z8KLEv5WinN9i/gI6267kX7aeRmwpK
YZNlPYoiFsV1tTpcgUuDn8ik0/PeXP765l06l+mZnQn/judyacJ87LefQu1/64T5033704SR6MbP
IT0Ad1KROROm94B+Gavm65JNpvSpiVaZOxwvLXr5eb+YoB8p9E/XdUwOzWRSM96tM7zkgzO/yu4O
sdBpVYmcKHbY7yqwgNQ5F7DUz7U7kMf9KA4OEHiJ3r4EvLm0Yj4G4tMJ/aevmIsjdpbm/1tH7GMG
/GrEzjzlxoAhKYW4wy9yUfoTwmIRLGYzZ/quAS61c1qv/+ZZcmYu/+6z5OJNOLOr/x434c8SiKgN
QLhFzp980jmDPgD86XhsqpnvOF+RGqy8o7/9mtut8+Qljv0WujZgCse6+iKuG1ezF7e3O01Y9slZ
rE/iCcm++8Re/NpEwvL0Z+v3Lyc1O7ORWQeOtBw5qYlv2iB3SAQZ17qNfO2d4Xcnu6cux2/Nqlw3
Kxbyk7EFtndNkeiFV1ZCWZxY+q2n2Q+K93pYaF90pxPzRSCQ+rWpq98HBCfXgXv9kAma9tzTinzJ
YqkIRViOsSSRJoYFHew+Pa6CL7e1fbQCE29YR97bKHp3FOBj3Ld6PaPr5m5Pakpx8Z3fym3gzPat
/aYIf5n6pkvHuGPYwv1C/wofnwrr1XLeMnY7V9T2is4bL/rGVv0t9Bsv5lMNe+rH4mWvb+18s7cc
09XdJeiBJWwinIfhZLbbeDTzLmn64s/oPvH7XMR+sCkeYw5pOPqNuZPpsqk/WT4m7+2q8x5prlhx
PS+peDGczZej87iz7EfSW+Jxf5MLf8bhCrtcHh0AKLb/yFObBt4G5Dgtm5drK4AUo5h45bKwV7vb
a4Q+Id7xdNtw140rH09gxez163AF+tfrRO00buusO/H6oGL6c7tjc0/EKy2Ids67aqfYQAHhPa07
e5stKQs7bBDOUTxt18mydg4u2aGraLMuNvLDKqf2ouVx1T/RdFnbVWkfxWmVbJJlV/NPKj92t6Ih
zxv2KunDZHNaaVfysPIMIRLl6wHUMI/Uft190f3gyrKfF++d/fAwuY4dunQntn3YZPaBe1y5YJaf
3C/psnVpwHLL5ZfGoVfPGVdHz9xymxUx2MvQ9pHksReFWEAtdCFw06Rr+JNZ/LQQzrJUVTdSpJar
U7eRAuNKuYCttyx9tGu3gzN6xeboOnvTB9G++tIs3emKU/ROniucC17fJUsxO9vE/0MsxaX7c+bd
1+3h0A71x/2RkyrYmldHd6vYjX0QX6fO6AC6Eqvn00a4ms8aKOyJF+43qxXirX+r0Tpz838brd9G
67+m0TrzHf+ei/KSfThzK/+e9lOV7V0/GXPKWnCWf2Cuzut2yqwNxohOC/am2qmdiS/3x8btvd7r
3M4dvZGf+cPgAdn1j0I+d1pBkebQ1M+/ZUVKPncSowfKeDn1pp61oltDTB3dU13aad3Ujd3EUQBR
mTf9AtS3ADfpAInlZ4xHrV9T8VE7YdZe8dA5gzDsTee4vauvevc5dOaO5cqd1PCT5dFVbk/sosg9
eUf+WoncoU5DzI7HkOHVYE13aNzZ98+aeAZ7+RHi4zT4bzRP7kt2x5vU39/MnBbHqLdvSrFROzvd
zHeHF80fxYadFvXl/ebxi0FSILIXGe4DgteQAH3s2mzTr+sHWkxt8hmmjQd4Erp93dmv8n68yxO6
fWf75nm6yD6citfXV6qhK5G4qRd6mZ/jvM5sKDq8ypW3JXKa+4Nz8gwvdypfOgWWMJ3M//VmwHhe
GOszVz62hqgI6eD1K0av4+51Aj4rHrWjsZXLkVz3jqxwymGcrY5utSyWll8tkQJ1NQ/mW1cliVLh
hceuvsi80I28hN8K8uu5GzkpA645pkcP8sffDn7k0eomEi92G5HxPK/2YOtwx0Xupzw7LNItMW81
dyZXOXRRLoQnuKCpd9jA/1dDKWDPrqZ+7YKZX47uycHTD1zVVj0kRkWIN13hg3ExPKacVewGXIbB
18nFe3NMPO6D24l8fXC1K8OfehMSQdmy9yonELyTxHHNBEs95EOFuqiEKMDTuNHCPtxNluNOuy43
h6W6aX0RubD7CxLA9sjpTFfFIrZt3HP34Bde7nrHZbtrdxOPHoMVn7S9doC/iWiV8y5YRZnC0vVs
nYnIcCRxDEX80PN75pbOwCfSzYgvDQEb87h1EYLy1uSdcEBVv3Qt1+DL5IJw2uXiITGwMDfzTewt
5qK3jbvTVefZkKosRWQn/iWZ28um4ixh9dtU/MOaiulEmoJzH//TtnAe7AYdbRWxhanovQZD0biG
32PwBy+4Hv7YGALWkoqNkM/Q2upL+zB1Ju6JFRj4E3ECJVE4iZf7injpCViZtO4SrUdoowgHOgdK
FydmPpsswkxk/soptu32uDSeBubzzA7Iw46r0xWwA4dVEbqFp+E9E1+wek+C4j8fObua2Dv1Kbpp
RbaaL1u/9Vl8nuaDvgIFWi4p6gvrY+Vg7S7BUD5UiH51n85ioRoN8iI61jMfgo2PFd0JIvntUcjt
sXP1l9HrHeRQ2Ub1p2w5YpVmWEjNkXZSPlBStQ3R+ZmTc/dg6nMzp/ETL+K+hfw7xFKGbuDAeMXP
0C3RxY3dzGv8gz/9Jm0vXVqiwL4mTulHt/J9OegU+dr4OmbzBVLnHLa8D9s7/SY/YbpIvAPvjxzG
xs1F4Cjc8H6d+/JV318JeQevKHlEnvwermDBWk0XB5+fHDF2D6Lxc847Zlwy7yAyvtOzxVfuVh7n
xDUW7AKoeHEG0uoHTsR15D5f29yX1yMzF+EqccYFTIUcSf7kPLmSklfJI398Xcl9Qr4PY7vrFzkm
V5pdEwcCTUkRi326zPEZNtA94z/QK3Str5pldpPczJ7KJeabvbXdNXfTFc3knuWTsPlwcgYie+nM
6DymTucXjAJM7yJll4NemNySJQw388sPG1067W50se5C7i4q44X+E/NxYAwmrJLApb1EoCzpBHZy
o4spBYXUiVxlH3upF7mR6yTXEc6J4ihs73LrOrAh1F7gnhaZH7KlnbyTk/Nc65FJ+O5gsb48uVVH
vsxTWMwvZNPd4gbJZrGxvOpdx7EIRLRFC8VBJGtPbXcVOrclqB8/I8tT+NZN4scO23zAvhYInBLY
sIRbc+cQ7haUZOZkgUqhbE1fF3MfneVNszH92+2BrRKeSHt7ZA9FGdipReo8TT2di264QY1bMe3l
+grcGPATNHAiBAi1Xqzny6P9IK/Q4sZwypy+s+gW1HPZcjsWCGfr1G7nlKS2Kte8ph2PY89dm62v
t22TrMEo7hcB+zx+2YJU+LJZaqtmM/XVp9mL8dI4p5eQmdk46QaQ+WJJXE3Lnwy0bVXgfuX2mlSO
sx29J693lS1Di+cZ+qDU9spq8DNXvBfYh/f3TFy/Uk4Xt/e758S+vz/ar3h9AQMmukVyb+yctfT2
pvZo38gUS2PfyaMgKGTTzSTmuIcm6Z4c5/ABCgCHNIgjpxnKZYv5PmSELe7UAX/6xNSSQ6o7Fi+n
m9sp/OOiXJcMjLSF8m4hs832njOasUNdCK9nA/CK9N7R01bRYsVISnecDnRmnZxMVMuZQoFIBM4y
0+HEfM0xsHDO2cL0y6XpT7lx2sp4UkgNFT6XJXaqo4sTN2YjooVM79nu3HdpXrsKr95LN8WJCJj7
BQ9wbVyCNNQaf50zhLQquhEfo1xIWegf8JdfmdSzlM4Mgraqh9SJNSA904MLY+KHMf3uocpFQQXl
Iz4ZnmTsIRd0uWPz8cKF6uoeREZ3ujd10FHYwLUjul24Nvm9XU5cDVKkxUzItWuIrXRT9U3lfZva
3T1WzCmuPjxVrJq0Y3isXuGlq84/YO/wXq+hV/PhzXK6beNPbawdr8MS+tM1DHkLaZkTLDAEAlhs
MGhuSm6ThpmPB2HGvBKzq+FavVVv4033ZbrTt+kmXEIX91j60GfxrrkrU6RkVve0R2HDsd3S0tuc
m7Sy7Aypn7JuDWzh98+mm1GEm5lNy5c7w4dl2ixCz2KRyVGSCUZ86/XUpbP14ejxKtK5UCCJ474X
xnJYY5n97DZ05Vm2CxK2Dom71sWDLe5DJ8PHJi/9eHys/c5BfZV3TljmFp8auIlvYV4SFvGJTXtk
Nj3XQuBW10xPxokRjPzmGzQ8/E29Jo5j/csQKPGnS7KhzELSpdK75WfvyZFGYB53o8PVaPF9pbNB
Tv3DYT8A5KlJxhKdMhHxGfz46kSOU+ETCz9j3ViYRx4upOXYJplWxXZxMyJm9ZT8eIdbPcHCzn30
0LGcO7CQnrmRSVpa3jBjIb47TzmqXfKdcMOTnjjyuuwqMtHaulCwEyvMiTk0Wy5huVznGOw5YWrI
Hcm455nQ9vkjZm4JTR/hDGPFTMgxbTLgJfAEMSoLGC2fL8OdbjmxBRac5WR+bEUfd2ah8JHml+Na
WdJciDXg4WWr3ocqblnsJoAli4d+pW8ZLpl0t6Nn5OK4yuDWoDjAVNpBwLTk62MqWsBVv2+og109
ppyCDCL0HV1kfMnNNb0PlsoNG/M6v+8Xw1puzHLCyU9QCE2CD6cCp8QrnHghg0G4RcU3Iu9mCQft
KbbZh3jI0Ugw2qq3UT3TfZETOcYpOPpwpnEukOST1YcF6aryF7FXCJG9dSSqLUa3oxByYPzmTsxU
hnIFogNbvDKPuUHybs9uIl/OahkhHx7l3WZXJNhhrt/JbUi5k6+Vf7VEs5D/hs/BV2/kzimjwcgn
jCIa5NWCaXfBIbwYY8/Okr+/Y+zfMXaX7+EVaJv//d+mF7Jx50KWpmG2YwYfKA4zZJgY5AYn71ma
SXV7CZQJj9OFIE8+/wkA8Dt4+R28/A5efgcvv4OX4X9C6bf/HqR8JkGTGdBfhS5nlZ2pkqO3Is03
UANy0kvfxCe+0AR46RhnAKF/0zEuB2FnpYLfQdjvIOx3EIbf9TsI+88Pwi560WeFqr/JizYv2OPz
Fo3J5JDm84FKCdxjH3WPaikL58VGu5LpK4kco/5ok6yguguHHzXEitjUJG88OjNXpY4BV5E7koeR
+e3vWSNwepbz8ibzsql4K+GceX0cV6S36Zd0dR/GEeonYOcAPZZOCPxNJmRkzuN7nnUt4+NLuK+L
V3pW6/jHvdKL5a+PSvqnyOi/aPlrOv/TyW9o0L+ok4mOqMyPEeSx7lVY2Vs5+cnWka+TObeHh9eH
k/hGUrUEBfHAHyqHbPoamOCR75pMrct8H3mo5eh8uxntqwMvbQRJ9TvFvgJKsCquiqvGt/bto7rX
dtp2uJ7dVW5FQvsAcsSkXNWQWrL3+/0LpPL2nqxmZu9JRY2rcTVZgkldjf7BgV8XhF1JdjTypqJc
onpBYl12fSBkRTrM5t2Ibq2+ZLZ5/f5+G9m3lAE4V8V5jZ3rd2oAGteQUqrPwXk8SNim4q0f1iS+
N50diNfXRID9oJZP9v+hdh4obZAX1OUFA+EEFdLJn/IZefXXD9yLj3vEJ7ce33iFBBVcv/4a7PHn
WfRPI3MW22dxOkfoppuBVZaPNSUf8fXoojhqP5m2d0cjzmNvh/bNYN999LL7gJdtd2ODf9mAoLmn
R8ZFWsKJKXnIsl1PccUrKF4lLvKG8loScq4Pr0BtTh937R3sS+K+ny7ATSW1y89O9acrOXOqB+2k
6INKPcD4Wj0Fb8Cs/ePKvI2fjevJtXo97BsXdrohclQgloaYzO1hKhR0MLfWLc2BMxXKENlNM3wr
XwyKfOiVCwU2U+h+U0HjoHptuD0yEV9+PQKazPT9FAx8Ou8zRx3VPsQCAtbGaTeNqdO+yRJoLl6m
1IwcpDu2cSjuc4+crqs46W16G20hn6dyF1MRkjltiQ/+9Tl9NNj96pzO3Pq2DmdaWsnaChWqmaAS
RSlE89qNBY5L1vMAxNjN4gNrAlOe3U7dEiTQ9PHorcAu0TFFZZMqYPNRlNGY8wmnCiaGGtGREma2
pWaE11T4+hdaVC9MBbiALtxT+fwnu5wUMFvGCucvqwUW5yuLtNQNthLyc6JkK6sDsj4EmRxYsfBG
wpd6KnHBA7Uf8GjtlUSjNfcZP2V5WxaZA8rPspwu4Uyy/C1B9nK+xyKn+u7XlRvOHO06vKvn6//D
3pf2Ro5jW/6VxnxXQaQoUQIGAwylUCyOCNsR3r8IdtrWvu/69XMUWT1py+7QFF6911WYh6ru6srs
NEXy8q7n3pMzKwdDChLP/SoA/LpEBbO0/G2HLN2zdjksViPkRzczmHsUfnGLOgqnJep+jX0qpyEJ
PX5xtO5OsCRM3gR+jV2OeIVmoWxkuAgYrwgc2bK9eH11Fu/vt9u3eHm4wlzpJBF4f9BRvoX/8vAG
j++GVQKhNmbHx5z3aPfH/26R+UbdGoWCejX++1gFGnPlKC8iuY5JuMgoomT7HxQvOmmRqFniO70C
kQdl0wmDgH7d1Xi87a2ywjxAVM98ASo5qBIo3s0GGuOYmb3IzFtZ3MbW7e0xRZHjtEPoxOvX1wS9
d6OOPP8OvvcQf73NU4PmBzmSuwRcMDU+ND9El0yD1wWk2bJZpiMKbIkRb9awpfczi85Zy1MX3odV
/9ta/ldZy1l5mFRt/hR5mFPGdOI8/ftey5zaPYGIPwjuf6vdv5banXhIfzGrPuconQZFfJCu/wpH
ac7pnM5a/6s4nXNuP504SH9dt59/6/ZzDqZRGeRh2qkL7YNUqGnuYugIXD39+qkBcucy7Vbry+RY
7sgKIG/rDUiKRSTewp0LTw7YA6u+BYze9DdwL1bxBtgeAbAPwrsfnYmRrMCSYWbVUrOHXYpMTCAA
1Gt24QlXkZhjl4F3a8Dz9kPTu86WaSKC6yIX16Dr26JZc8aVnd3eJD77m23vNHH1S6Chy5yAPwit
vNMRgHpcxn41OlgyuH5vakBk2D23HkbXfMTCdhaccbO4QfiBACRchRfaCSuam/VuxIEG9tgm0mB6
DabyipoDaAXc3tg8YAWXAFnZ8Q4jq5H/AngGFfIRcAkoj6ngTl2zW7roIEgJBlgvVQL69MV5R252
cxNv4W+1OeVb5PeHm5t4JT3IjxMKpsEl0gSquLi+Q17j7gFxNFoqZGRBlssrhoxLY56yk1fLq+sM
7TLERDwyE06MZuucDE2eCIhlSy1S8SWX9npzPH+Hs9uc2Mz/xG2q44me2+ckUaAqqa/VBVI1+WLE
kob7AUka24f2ehmTLy/rPRXPj9sl2Iyh3dZ7pGwwnQa/c/kCsCP+b6mJHNqYVugXT8qyXDM7vqJb
baVd6Kv46FYiXZ0/vfGLzn3xJI0wOAZP9Q5fjNm29gUSeud/PPs2zP8ggxMrVoUpSymH9igMDIMS
YW+Gdy9jMxnZMlPGPxMgMNXViNAckeiRRVY2uRhh42ME79medShBb/1eoCsfGQvMrTfBjIrshWJG
h2EBdktgmZt24RzOf/jMuRjT+LfTZMkbcC7x9SNax67nAuzvrcavgzEmKfgs77xKybHARYUu4gGo
UEzLMlPk9pBClcTNKBkDYu8X5FXttViikw28JkK1X8DIKd7w99sVZt3cFuIxg09bCHwlGtrGDKGH
KHxTiANsIRqcjsjjvctCBizvfeZ2lfEUzkiPQfH7Hyy7lA3ga/SwCWiVHh//YIiHHAngMVv8tBt/
BXwWI5wVBr5abB/Hy5OWhbDOX9bcuzMmavyv/+6MUZN8OLk/+u7mxHeicOs/XXwnSvfvKb4Tdf2f
Jb4z1tGY6OA/ZB3nFPApk/VB0P4yCvjbgXm6jkIUl5mCyY8TDZyEEilV8FUvXzy0J5XLFIN7kGy8
h64zj3BRbqHvLPRSjEWqmc4FIo8K46ti+7X4RDtHQ0VTSenQXxub+T5AR9GAXth+sTtN9roEA+Eq
Adh+hPMbaKbqMGwKOM+jikaol4vi6BYgLwSpJAw5gNfo6Ro1PGZqKKvGch4BSbf3exn7oNZ7gF00
S/0CxHOIZGJ05aSWYh5l/M9+3S3HVqMACXvfllcB5oe46CJBkWZMtAYLugoR/8R2sABTiInfRPcH
hQMNFl+LWs+jH53jN84rW8zdnDmcidbvcx9TKB3cjMXRSQ1ii5PGv0hhenq4leO/ylD9uydQGqKb
ZuytQbcxfoWLh39WscYu7A695Yo92ohUjL0BTwb+ZI5fHr2msRNn7Eccf9pTLvB7P//yrsb/D+YH
Iyi8QQsYQPwjzD9DMQMlwwVFcVAX6DY0O7R3jVV2jNwa/x1wf3QkoS2co2OgOTVYtPhT6J1KhLH8
id4nGwID1WEezfkj+xf26Zc4TexT7JK4TkOIk4woKRcvrljn5uHGhasH17AUiWWPvzDKSLxI1k9P
9711r5iYXJfB6Xl+fsUEG9jwQLxev298SH1mehCG2Jq721nBn9il/58E/9uxUR810sSo5iAwarIY
t3hy58dMxfjXeGmj+xbYN+sb9BChlwgN5Cen38f93ry85HDMrt/v7jB64O0NHOwAgsCXXY8eHvpp
t5v393f0Eh5X5ruEcux4uRsqxvdsHtGi56NFJ0MfXrJEg9tYrw02R2/RixmdN7u7iUX/e+1uXmlN
bP1/K61ZpTVxS/5tSmvWU5jEmH+qp/Ctow1qbQJCG0KVU3Lig3vlOJof9R1sIawUKDHxpFMoeIy6
G8TmWbNlEW1mdPS3I2fBs/p/l5xs16dSpQUUS3qcvHayjqkUegECluqFeWg/bUizjANSWGEYx3Yy
YEYqIxg1ykJhyOyhbTFoP4+TEnx52VXc0JfMA80WGOGXKg9LYbSNPPfF3zoMv76YTVy5OAhD1Smh
ODGJpEEfLiA5npmtFdHvkB8E13GzyjAG5PZ5BCVs9i7m889Y4FOW/4tD9+ETJg5dDDbFXmP4BATW
o4o+uIuxUW4cZxeJcSzM2DfoAid0De/q+B4BC3HeB6CjV3TuCyZeU9zVZejl+ILdGB2/Xu/GgYiX
Nmb6VfBQtrebQFzPLDl37lO3488/99Mk83O7nvgTZVZXrSRh18TO4ckBF5abyH0h1ZEDVpAvB7yX
cTACJvk0orX26OMbXcNYXCdAE/gWABL9Clcyer8q0v7IcgCk9H53/qS+13UfxGNi2ju9kSSa4DPv
YK1fRg8TXhncTqQ0Rpf2wVo2JuYRZeJqHLL4g2Gw0Di2cbkvxjhkbOxerW5GT2D89HbMx5hoRL+7
ez++n//SWUEe7/yDwvnzBXn2SieW9N90pXNqcmQt+3hQ/341OfdaJ3o9dkOlDTPIYCx2V9vVebmZ
+eFTbPMf++Enookzr/yEj/gglEGngEm1hUnCaynxgAnGlGAwiRnugvtKbMcueN+M9ikgVTVGjmG+
BsZ9ZWKP4Qwj4ul1rDg8Ls7veO5NT5G//743TWaciOkQ+T/DiZixRqfD+3Bjf4I1mhWSiY6NBx9c
oMUoJLKJUWIugLzwlmABSnMcfTvaBEk8dRZi/qUKEF2PBEhoO3tgEZfAMh7Rm2/OeCaz3zTVpn+F
b5ro1z/zMf0hssz/XZdV8Rz5z8k/RF28Pdf/SN//cayeK7+s/B9/B+rLUQX8a+rLfVpU3luR/GP3
XGCTz99xX44/4Sf3JRhSf5M1Bp9B13WNEx325Sf3JWHsN/wSCGtAjcm4pkKofie/pPJvqqpw0CcQ
UFyCHBd/6HfyS8J+I4RSMJMpXGMa09n/+F//E0ykv9oVy8m/f2xfnGgU/HxNpSDLIQRMbmDBnNgS
IoVJ2jlqdxVKhWLJEnniYQ4mmETmIk+SwfQKlNU+nNbVT3X/cc3RlftgBLAmpxqofnWqElUjU32b
lTpPlIS0V0NTg8pbBnsmSLzj9flVTgQGk2UUpsOg6AphBv7z2a6TLIjamJLmqiBesvUCsHB7QWdF
A6NWIHWN8Erq7sI2XHeJftSizF3OfMGXw6WgkjZkMJQqRAGP3CScSfWm7oehL670tGpWLAsNu81U
1ZaNBqMtSzXcxLGMPKznAnecN3QthSBUU1IjWoWkUIWqFf1F7SnhjlTEvXCbzH1RtMabOampqyjL
lBtMpQrnIwkqqPw+n5Q8eCzQCEuuAiXxbC0J4EInrrRsk1hdDXRoEO0NJQNBQb73JcDu5SF7JJ4X
mDEbXivf9X4ktFL2gVzkm9iJup3nBMYqory2q1ZRlpmrB7auG9mKyfVVq/XtA1HAsaar4FH3StKY
YSUnT1rQHWeuYFJ4xNZ0guOnTEe3CjW0yRUkcS/1jcKiK9UI2SZPSGfyQfW3cuuWplFEslmzot0z
J24XXtLLdmKAeOH8R4wO5CdBHImtgWYiGqXUAKPt5+NNS61VdTUIr9qkohdRpN4HLk0WSqvVNojj
jcFFpVor5qY3fn0Aqm5AexgyOHcZ5VPEcyUbZaMlsXvV8t4zB53cR16NkUCBKllOUBorv/KO3FFR
TXDD0pKKRhLndz6NZdEgZED3jYRc0HMGaOI/bz0hRpoEWmJcgrSqXHJXApY+H/jBTfx2oTs8WpL+
yNzgsqQ96hVgVi39wrFJTZHaB1XKRajknq03UX8dFvrK8+MlTSQMmKvIQxVRs8IMJD4YM/3WXxSU
CkJLlJMo03BnqjwxrGHFsraTqHFZ+AY/9mrbLKo+d2b8TjI+q09ygZ+uKzgfnakgW5+6VrRLUzfl
+nDpB/G6c2tp2REIKbBGog7VwCZV0T0rGXvxawwYGrRexLXOZ5TxNPyRZY1gaZ2P96OMtGmfr0gK
Cy9p0oFeJooj79Ws2cpDFz02lYFWLCcD42SuhGRLQYuliUBuXlQ11zyrzrgOwcnD9FFVd15ptKlZ
hTKQV7pa0HWiFqVweMAw6rbKR1vCiqehLpS38xI2dYnHz9c54wYlOgyZzCeOmZsyTS1CQ770QP5d
SL77WCqQrYAzhtFRpG8AB6yNYAcqlnTHfcYd0XWNs+aNKis280IqWO+RJ7XVyh1gGA5mNSm9u0sc
eZizB5PYCt9KFZVwWUX3HGfGdHI9NbowLpOmulSCOD9QVa2Wbe5wuLUhsSXJxeDbJuEXSZ91t3Ga
4QBjkiK50ehQtXnQlGbIkiwQWRxUlxJXcttLEqP5+Wj/kAv3/0Zmfpm9JceqeHurds/Z34DRfCQE
/NdunZmm4beuHP7UT1dOIir/TaEE7IKarqpM++XLSdBxv+kMvpoOK4oCnvzLmZN0sJ/L6KRUcOVU
k/l48f+kMqfkNwODuGWDMUoUOIj0j7hzoyn5pVJUDtutqfA2VEWGoYG0fX7MXO3UWisc5VBKFPnL
0C1M5qV8WanCAU4S4i36thNkGGYM7WeVeVqYcxwPGHMV+DtkokVi5EzV0i3YATSEqZVyD4VsPsx5
KuNP+bQ9eMrwfcH9rqDWj1f0eXtq0gR1XFfy9SApO4nnbw6R0FskdZuwfXVZkGw4kWfU9OdHi51N
1pyYsLSMiqwLZPm69BwRey7GKpYxJsnJ7pWeFTOLffYYfy7GwGcvU7TWwjRMjjGVYgeKF4t5SStb
Bpo5Qfwb9paPjtVjLLee/UHCr34e3UdXfGKDTguqUJ1wwhUG4vupk9zUpVI4FafXhRseqMPKbeHk
6yQM167U3hSsl9Y+RSqGrZx6r1aDN+MhTNpwTh/AVZUQDnJSA2Z3PP4P+YVUyfrCqFJ6jaWUbc3o
3jfSbJlLLV+1aY3CtlZiNGKTUkvzkuoY2g2tkWDNkuDe95O1tK7KptqdP5Yvd45J2Ay+u6rLCIrg
w3z+KBdWkmSRz68GVqNts+x7AVw65n1mfFjpXT4nY19PAQuqus7hbOgIi6b3XjRaqen5oF0lquGa
ve4fCyJdkDjL7SzoMfCzosNNlHSd8HLJVFtMDWxbUP1kfbamsLWWHKdHt+Zz3sEXfYLvwuwExcC4
GM7BHvv5IGTahW1sDPwqldHCGKlrcAc8xUGdL+B4kqWnydu6GIJVH5Fips787ZkYTJM1TYFW1Kdj
9YrI5WXdYG3ultuYB+8GPPlb4nY2vra750Z96VWYazqoBVswhblrAxWtlCsIoZq+3xqdQ60/LhcG
B8gIcRI39BMo4oOwShT61c0prikrwitZN3Kzcuu3UGKPSanTGSmcHv5IoKjryqjrEKLj+D8ffus7
DkP0pB50o342crouMslupPym6+iTN1S3nY9R8skw65hOlbkB86YQmDEDMSH4gie33vpehi7mgRyY
cfR5KkLdtVisCHfjYm4peiMwrLeuhIqpxQ4Tge9bylwr9clgfFT1p2+gDNaWwKxC9D5vPnULhQ0t
JYcG3bU7DvY15YVRu9b2amFCFt65Znf+SpPAGGtmqemtnUEE7I+qp+lnTNRTVPh95Er4DPddY3bx
g9QrMI0XjSnxjZaYTi0CjMF+1gqLkw2bqwVOvFvI2HgTH05hIgJV6saO3GP5FnPryMqlq8a3Bh8k
wJettHJvGRFeYRbDbYT5nA9JdFWiWfjtvNBP4sivHzERhzqIE0R2MjnUWmyq+WNDMehAh6/a/Ujk
6wwCUhhI5/dsLjSZWsPT7pUxPYYIXmN8YnobufDd3o/ogYFRxDOZPJIF166pdctmODguJl8rK5gG
Eba7oOxE0T4N6T5hm7612+iGg86VAUmnHL3airONz9ZxaLrajtLV+SM6+VVfpBXvRYHlhhljUzFR
pbpIQ4UcwsLuAB5rxKXWWXpnphggiwIgyB7APREukiOc+PxH816u1QSjwjv4ZZGdJcu83udEUEMk
mLNgybZ6V6ZW7Zk1F4yYRr2iw4xoTwK/n9fKiAwlA29RN6bOVObpTiwpDT2EaOQPV/1zQbduI6Tk
kWMifWz6ruArn+HjF3mwwBiFwb0e2tsO9CWJhRTPjLY7FfenZ/jxeya33ZHUS1KpxveA7SU2e9fk
e73ZuRiU49saX3RI/oe70l0rpeV1dpzfBsqK9BgsUl+6TzEUUXQdyxeqvJJ9IWHAjnzvt6JIFzTf
cPDfFQyt/MvMX2rIHzyE+nXkrLRCyAeQOp4Xh/FBnNvJRHcZclXVUoWT9YenylgZ3I6AIdCf6/5O
Ua7Or/XFgzMYFKQGM4n4AtmKaYqFSZ5qGAkjB6MCOaFix5in76yMnfHEwSB7frFJqQwyM1lssrMW
rEHc45DzGphIBX+Lqlj4GorZfMHTjRoLI9mE3pKFF01jKo4pwX/qhoMPvAlY8ILLpt5jwIScgX4n
x4jjVKjX8nYIwb0qSgyIiUQNEObRP4IINQcK4IHZaOoKtV3g+SDak4TS3pTKamh2XrAImBX3W8W1
8If9H1pqedKBJpvzW/7ihvzcsqGOqSyEfFObD2+TSSzpyaFfGsCr5maMQeM/lIdWM0tqO/4S+fGG
W763zUOzyGde6ane+kmWxhOHEcY/YA3gIH+2g1IbMSPIcOKGuwwwiR2ToAdr1MBqgkktnCz6YJ+o
yxQpD7tTV15kdq9I1LS6VRGRpLsWSQLHbv1A0OBuHIMSCQfomfg6aSyGtxZth/JOTwU70hX6IJVw
UbzlGNwdPxjpwZVMktoeQEH6zUAu5Ayz0fTUSmYpUD+nwn6XK3hUiIApmgdPSOIPjlWZlQYfXBxy
hNnhgxkC8fssQ3veaaj+ZWZNdrlr026ToB68rxtRaUIBcre0A82SyyXSgOdvnX/OG3/9oInhdaqG
xGXXkYPemz7qjfQuYNsWzA6XmCPTRLu8umz8y0bb1MEF0TYoYdSSoEe1EB76sjQRBoJBf7pW6VhJ
gtDF6nApiXAvdc/0UrN+Ke/4j8zqD961+qw5gh8hXc6wtjWglCOR6qI46LbzoFGh3JFQuJpg7zAt
uirau3gPH8C4NK4C9ALFdtuYVDIV/ClqZRvp9fxZTHAcv58F8reI0DgKTl/SVrKGKpXUkoN0NC7V
H8GroZjqS0wvKraWia1Jdg11vS026lsxCDcQ+SX2Hj/DETcegG1PnyVixfvqoCyyu/gmX6vvxR4i
J8cieah1s4LR+eEfkq1zgQSwdA0iinU6F01MQ7rTMzZkQuHX6kyXJ0l4yqO06gxsAodbgPkErWGF
iPcS5tYXy0wVJFzh2vhbBV7WBFEFZpCfP8ZTH/b0JY9BHkMGAzH3SeQ+yHhbGlKseR49eK8JAP+3
Hqb4L8PaMjBDrhXIykStHRk2lKYamPIDFfpFeZMccKH1Os6shImIIbLZVbetJ3S0GUjL81844f39
edGqdipXIeBCFPVZ1xgxLzJNxxmBxBb44kh0N7D/6vUi8M3yqkKv9H9wwYlyK6K4lrRRspICoYTQ
3hIwe8miByVAL4Ydwyh4eHXJjF85u8+JLCRh4ujxKAvO7fCjoqLd12/6DbkOnptn4y6a8Z+/hHFQ
3R9OdVqCkrT499XcOwejxMBa/ExfVW8k+vZn4Ytzi01Kee5QaV6pInTrwZDbrZXadPvLNEXnQI+G
ifTB4zFgnpGAP5UCgy7bTDIz3fZhgZ2bmq9SemUMq8zZy6or1OKOJTsGcWsQeamXTn5Mu7mZ5N86
MB/Ph36WOi+QpFrxoWpzEDJ4Vn+bpKsUlBC+UJD7/oHyVBLMCd7op3x5i78kXZskEpO2ijTXw5oO
7oGIvl9Ihp2UR/iYkrNQbiVuJYfAFdi6euVkcw/tO3OHvIpMUd1H5DQd2SC5bcLqIaYH511+dvuN
82iQRfKSXRAmpOrSj2d861Ma78t+fy04rURTt0lKI83pQTMWVLe60FQNO+5vEuxdzUWD5+6DRYte
cPhZoazZNJ058lF3nPuCiWA2hVEyhWPLzU0Bdufa8sCB64s+vDmvU7743qP7AFUmc33MaE7xa55b
tF3vOPKx7RAzFiKqN31uN7EjMo8K33g8v9zXPMVkvem+wjrhhY/1wn4R6as6XlTNMgK1o2YOIP2L
rSq2aH4dcStE8HzbXJdgtV744cwNz2178ohalBidtsFn6GSjg6AEvETlhriPfmLG+h/XMpNNT56P
GqSD7nhYTUINH+MVMWKwtEGFLqvCBRMXWzTaZbzTAd8Dv0q3lh+TSCjuTlNQjbBCR+BvF6QsviWl
ZqGZOUFKE2l8M6P2+es5JQk/id3kS9ln5aKGTqNnKb40AnlMZbrZ1gOpUrMMkCnce+XaTS+A++hB
bDYIpVgmeBBdQ4Xa/8jZnmXwsR0fEXBsKRmSCcWuBdNpvg/RqQz+G4maHYgcoy0awFFDX9ayZ6ow
XJrZSZGp5WCsASuTtEpJasoIVHN+jJvX8zsk41l/2aFGFKYgWY2yzyT1oEpeUPsUO2ySy6fMwEha
TGDT1gVoZZRHJVwbCO2Hq6gzK23Ojn5xksfD/bD01F/QfUP2ZCztsQU3lkGLQzBrtKmjERNPAXM+
5rrhvxqLyZITjyEBbuD3+4y2qbyWza7ZNIYta68cEAd5pxgLXs6oa+2LusaiFFisEYelygAGfBYi
T5J9TQ56ckQWrsrXTF7mgK0oSM7YqicMYFUj0d9J0JyGRf1NENrcWxJk4lqbYmxGBau5jkGIBEqh
zAowTlMyHb6ggcVaoR7aR2Mng7SH/ZCe+kcXsujiR1eWFwnEx5hl2RwKVKrBrxibxk73BdKMJYHD
OjqqPsZz6lsjq0XF7vV8WbkbvTDbGAHEzFM62cSpoFFFQ32PKkCTTFFCkRHU1K0k+egPAusVKFtv
m3cMcRls7lwamNKQWJACZjbeSw24pm/h+RT33QbsvobQb6QDwE2RjgPYwcFj3kLWV0pp1/rKf3Rv
wl2Mdyk6deHrVtQsPSCfSrvThZYJF5RS3a0hLWr2XksbgHaU1GxrewiErwu6RKpowGHeexrS8W8O
BkAiRkNWOJhx4b84Vyc5+HUCEyVbGaVR1gHkvaTXVYYwYulLK239nMfoJJXW5x/2hKYZJmyy2kTJ
epLeS4mG80aSZV384LhqHYxKOfzHFB27mamDVfAtikSOJsBkSeE0bxBjIq76UTwFoYChcV7CuQzQ
N9oG+ehxHgXKH+hk+vwUgHWT/XAIyBFoQaUUjWsiLjm/8a/OyrhxVdY4fjwWmmZckjyMSFx05MjR
HgECQvTzpqJ6jV5cKgLHrFprwKyfTCTuyr0/v/YEsPT7oX9Ye2IvlE4xPBZjbb8U7I7fy296Noqg
et/ct8C7BONwIo5w/BHZnpKY7r2DnMoqxFm7Qp7BIX1n1D8exCTb5hpy2vpdS45VbA7gObyOVVPG
+FEX1EDn9/01JJqc+cSKJMbQS3ExkGPZJys9RDIPr9GSMTKUbDmsuoTAxZbkXV/PqJXZlSdGJIx7
T0aTOCQqt5DgytHtCmJnEMIhQgE2BwyKulDBHDkbBY5X+UWffbjqiSmJw4ApwHaRo/ZU3xWPkDHt
edBFkAjpTnrzZDPPragT8Exmzvo7i/3xWkc18yERoJZxoPMQZ60qBwWchY3l5kt5DwdSueyf2Vvd
LTMFNz3MiNME5/lP4R7L7UCboag78VWNiFdK08oE9RAzAHetYkq9XThL1ais/knTG1F7N0X6kPBB
sOCH7x772yHbFMpjToiIyVUbogKDWixKgQ6GZFNTo71Q/MJUaIkKy+L8QX0v/r8+d6JrPCcjTYWV
jw6SAMzMYGfKtUPuUH6s87k077c2fkxuAQMHqOa0P7OKpJGEKyPHpFrkGgaJZZ1JMIB6hBpsvUwS
jm9n3mY29amM8v1FDD8sPJGGXEr1rFZT7BJueyRgA1E2ykMrogsdo62ZqBsrbqzhHoWQkNqVZGo1
WjYtNGYamPujLGpwCNcAr1peuO67C4pieLVkga1oW41fN+zoYhR1s27ajVrvhm7plDMK+1uz+GsH
065NPfGJVMY5xIqZFTLTBeQD2dA+eKw6YK7h74TWecn4mpIc1ZUGzAi6aTllU4BGRAaWthU8Mo+v
lUEVRbAtSY34I7FYtKa1VYLkERyeslmwVV/GdocYkCimhtHbhR0ld2q8i6Idkm4UQ+z9y27Y6dRs
JEuhosjWebvjiJp4el/Ijz6YP5vFED1EbF0ka6qvIszsCIdtFkcii/JFEiBfTpFTIQfP2frlcWaz
X94BCgAKoCga0uOAEU8hjr2v+p7WwREwsl0K147pYKeskGbWl/FdYax5dR1kl3itcXzhxmse2EOE
suy1WopME05oJpnZ+pbxVhkYkEX6hRdbIbVq+GpwwuA87CVpUSDRniBuu6iWWYRpIFG/6Aq75Ov2
gWLmCEwvDqTCTL7k+vz2TlXcTw9gsr2JAZDUoa+aEttjmLxRI0I0S8y3etZNCeTeDUaQYy4KppsU
18gic4qDX7j8gqlISNkMPMqqyLA3Zuqgc6YLjF0x2vcApMV0UeOYlGWqmQExS2mZZQAbL+IY86lZ
cixkwSKzLVcVF4Zuyp6l7mNuksDE0RS6pbpmPNha+BzXi4rukGIvfaumFiq2RSxqtCTnwu8E4KPV
U5eL7Anha0HtKBuE5phMtwv1PjO258/qq2s0nhWaSZgs68gbTVsnCuITIG1cuEZs0VNb9kIxVFeJ
m4kKkCA0lzOzrK/cfDOMvne30aqZZOYXbTX5gIlTWjS0rbQc/p8erPT8Nqv2XDM5vWidmSf+Na6d
rDT1xDJVASYKzrbsLCqEln3/QLRrytd5Jup0YzirsLjgvpWmVjk37I58UWmTxSeelxwreeeMMplj
Dl1vapFlQBi6jTw2RWzLZq16ttotHGfjF0sS7N1iqRWmAU4CmMW51NlXAMbkaybO2VCwhDiBR45x
clHxlY7qRL1gx/QVuL0c8IFyzif74qFMFpw8SSB6WDFQbB8Ax6R/zZt1rLtCU+7l+JD0Vl5e1/ED
Th2ui9OV6/NC/jXwAe6DygA2GVwDYvYL8KukUZcMLDzGQKPD+dYTwarYX1TG8OjwFAPw0MOD4LJ+
cnPDuwjH8KtUldYqOaKhRFXVZV84+7aIE5P1/btOAaImRHorKu0JPl+/VOL+h+fazdDyHSzWzVAW
xYyz9cW7xCYUhMvo91LRWjWdeDeW6rnik/BYJCOoQsu7RQeztTx/Vl/zIQjHiYbMKfAbKM+dfv+D
L1nxTpECl3vHXNceuzQeQHddAeCbVigxhQ5ZAKq8NaDVAE9D5bRGUV1p5vb6VS2dvgLwUYzfQo+N
PkmQdIWeuq7Te0etQykzLF1Lz7XATOpSW7PCSnXApgymoMVGM+N0JUnbMqBHnpPbuvWHGekdX8MH
e6KjzweoKQpABFBDaH6Z+PV51+WV5zjuscMiVu5HR68ruZAr970titkWl8lbGZdTmYEs2AjsB1h0
slyoJ6o8GCn23ihbjfrEJkrlmXlFb53IFVHG/FVFlWKRJfFzHiKSUuRUuijl4SFtYMWzhkuCaVm+
cKP4Bwqgbl2rq7xREG12TDF9KBaiokvN09RoxuudYoDGjx+rEOiSA3BJkaf92H2foiUMyIcD7VD6
GHKkDwuSMNtwwrVTRTtV4mSduF0lcin2LN2NJdstUEPK8jAXXEvv+jQPhS/TNc10d6noF5rXS1bA
QcCi1iDnUJW5+52McYEjJJ9gVhS4FhmpfnXiMbe9UzuUu/Kx08jei2XR5iywWt0vL4bAuZH8ULqm
8eCi6t7xVeRlySIpqbwM9HavBll10XVIFgJeuu39uF/XCjEzR935wHWLXpa9Kwf7NOt6gBegqc3e
k+sWfW9yYKZxMJjnX/BU22E3GgBYhgZMsaahC2eiayutDgxflctjExig3vZw+q5U+nAuEr5QCx9A
rOCBa6S2QYjjmY4LIA2PQ6DgUvhsRVJ3G0lqkY1CZTkJS2cf+EjBuYNmg+/CRCtrfl1RnsIJ6jH8
rclAHyYVjoXuIzoTB0xrIYBKAyyKhi+8P4OPaObPga3cdkZjxJnxf9j7kh25dW3LXynUXBeiqI6D
mkSbGdlERLo5dk4EHzeSqJYiKYn8+reU99arDEW+EM68AANOw7AlsdntWmu/8LZrHpx8+OIh1KzC
6DnAQVo3YSvXZa7vAotaKR2D4bnKAGihJC4OJSm2enD4gZZ8hUS12QDuxDcehbt/W/H/z2/535Pk
9v/Mb9l1v+uf2f86wVbWv2X+A6yWWuXK3P/6P2//8v9yXKj/LyAkQgYCgg+zQJEp/5uvDPqL/6/I
JRO3xIVZAFf0vwnLTvSveOL3gW4Y4RCDTgw7+d8cl+hf4CwA4g86IsXvsJEzivItyvLbcID3Bh5k
BVhckKBDWAKk67P7r/hIVM4H8zTkOtmJtpAPauD6GPeIFIpu6J/0qIYtISpeRRG1B1039dZzi3Iz
dEjdeNBCjLzENCjXz9ydE/r5StuyOojQRZM8y/XnvAphxGr7tRv1F2HyHwMf9ecEfIy9G8CHOk6d
LRiCeZQXE0zrDgibqHhYPfqmu/bOlQ8iBfEhqscn5BDxvWC9+9r2YjV01tm/vagbDetU5tnJD3Nz
aEUzLrwCnS7oxcriDQCzDRiwZkEIMs/lBQ6B5OO0Je6Tzfrdt1iY+lSLkTd3feFs67gbd2RMkCql
vpd+m0LSdt3HifrLtaQ586FGUbYJDboaqgGKoCqApltFYHt/003Af4I5VR05LfRhoDICOs0N+P1I
B5R4M8vvw0D6j10nGnQJGiaRWGk+ypWQMAjEKxkwOsrh0bqIl6Cw8/gFFGHwUyOKOgIiqevCWCcy
bYjoxqcqYPSlTJXALDHCHL1qfCn+kDzzMKupBEAHtg+olHFI/MMYkGPmCbYig5VyZU3Fv0cup//h
411Q9i84OtOqX+7KJBGAI4/GCxzFvPHCi5yzciDeE4cf+VGXGaLcCMHdPhDGR4tvCMy26Gh65Gk7
HsqeOWLte864CmU7NmsnjksIFQ1FslA0noW4WDVQBDycErTEAHmet9plLllYdHJ46nL+qgrGcBiA
LHhnoyZblDb1+6+fw4KnpwDc6uH7EWih4jNzKn0SpF3gCPvk1kAEdt2gcPwc3N0g+1QIoQ6QT7C/
SeY528y6IWbWlU63q1pVfa7KBsz6sAHYA2vRQ/gTleZ+E/goUiUVdfZU2f6zorVIV5RF/DmUHFwG
YtQ2yur4XBEH4CMSsB8maBiArJlxEVaT3EetIq5eo6p7zYPeQn88rwq1SmS28RWwTEOZB4iKEoUA
VEboG9giFL9w8CBE63vlPy1lY41gNmB6QVaGuhxohpf3tgNRouHZiPanbtQ3rzA+auYGvCC8LHXW
TpPLXRL2O1/yFum61dGnEJIL6GBEVc42w+d6TTte/rq9dfPkZHotlJld8CRRqwP3dZYWSClVMbTM
PNUtYO9OYr2nwoTVJvEoIG2Da9eIXIZ72/TDV2sbsTM8iMAlKqpvC29yfYWALQ1CD5AfBj76nE2C
cmHK6xb9C2dsxEYlZQBGi6XYJC59QPAkDXc8bYBzI41rXkHoR+OpkVjAYgyadluEuEsrbcZwc/vN
5skK0hSMO4kASgRrYFL8uNw5RUuVlirpz1FR/2g9LFMcZMXahZoEULDeQmo9v7FTUgQdgBhMVLC+
cacun+aMwdj5Qwgu40jFd38ss13Fu/ru9jddeTIPTTsQsl0f7CV3MhKzx4AnVWiRkrNxJV31snS2
UlTZg03ceGN6LgH9pK9tlKBJyVj+yquhXkqMp095bzTxDlMw4k3gO4pQZpaWWQbLI2ttznpk4z6S
dbsbfBdzIz2cwiyKn3uGaZEy5HdR4gHwwfoENd/iucL/u2ow7UCgtg6IXuIn/wlA/2eDPnezoHUB
hBrEEXQhwBaZU+4tl4H2yqQ8M6igrEPlw+hUaDhmhkAilqNqHRai2baZCl5y2VXrlOhgW5RJvOq5
UQtHcAqXLlcKb4PzgPQDXgax1eVu+SlohZVLyzOpSLkPUuA+6SgJpq88q9QPPwWVj2k6EAdY2qJZ
ywUp+uWDp7vxLuDxvVpTj7vleRyqbkVb6W5HF2kvRCfFl0QMwKTVLQBqEfiWukWXKaf1LuYsXTqv
V5fQmxraOKj/kaaZrcBYEH+sRyc7Q3YqgwBmEG3asVagvNLmXPMa85YziTK6k2Dspf7eBOq7rIPd
2IXA4kowFIHAoU+hHe1uyMpuYX+urxNeDwo2AOT6U8tjXuPRDqMKUgr5maYaOPIk6s4DtXfBGKYP
hA8w8p2rnzlX7CHsURUnaZsuvMN0Wy7OCF4BrQcQMSNE8Yi8L7cqzmueUTSjz66fPAsTuC9+apot
EvXkXio0BxudZM+xiNrTbVvy0daEFLx2GgUTCWLmQsBPDNLKJniwCOSOahyPrCqgE+dEUKop03Lh
LHhzTwFlpRgewoO/RxYLjaXLLzUlr5TfcX4OWCnXfcKHexGiyZCKKrzPFYA/rURvodKo7QzhqEC+
i/P9ABEj9LyEcxjd4VVwDmWXTtTboB9QgySp2Li88TdDm5hXmVXhJhjV17BryS4NabpQevxwzRAu
xhTRKK70PGLKc2K7XOdnT+t86xTUbvKSf+Okdlak8pdoetOKXJ0NyB7Aj0HSCbCNyxWLRzfRji35
WWTR50QWPbTw42wHVaG/G84eG0bH1e1DMefkxAiyXWjLgByKgBgVqlkGGBS5LTOX5WcedMDNJ943
t5PJPYirKwH11JXNI7XriuaFxc8saJ7zIVePjdL7DqWLrbeSDlb+9jtdLzokH5ATTBU1/DSH4dVp
1GdOAxtC5Biv/Sb66nn92aoMvLmk6ZZW4KPHQZkApEiEeyDxze6F7dtCaaPyc+3YoFx3A8AMaydI
PUwLGG33Cx2DE0o0O1RaEOOUHjC3ORBFEviRzO57VLPUygvu+tQEX+IkKH9guQOzELu/vcXl0cBN
Ah0MySQg8Oztsr2z8Ai8K5EPlp89hNvHfiT2i+qH7D5jpUZXr6UW3cyyKdEvjkuE1uMAIHoT4a5t
SMjppyEAX4ywsvwZpwKs/4H0ANnJUPsbT9b0qVaBeExDx5zrMvC+3d7RN17L7O0pWC/YTNQ1/i3P
9t4/RXHSINav03NZG7tKRCy2pVfaO4BlPED3Cd0glPfWFeCXm7Qo9okZ6IOBWMC3MCHszgwA/0HN
/64TaBB6mkM3i6Ay3LojKpNRtPLiYjh4DhBdo6PWUhIQAmBPwVtPNn4HzFzTB/4aqe/vtB6cQwBC
UFgXn5KAtRvfB0dKlM6nsVDec1Z3I6hbY3s3oBmyE3WIYcWKoShbcrWPNTKQhbW5uvMQ+ohQo0AV
BnPg59JFjincNBqtczJtqldeJcFPCWy+VJ7+4JRTJDQuugpIzfHTpWlhqSQNGav0LCNhNn7QRlA7
QAOogC/adJqkq7YAGkQ6xH7iqBWhc5zrY9MOn7OktuD5xs2hZCVa5X77w4uqL7pgmJkc+J9DM35P
hirb2rTaulIMe+GpZJ94KO74PbZEdJVYcKL+9aLBbE25MnpC6OjPviZ2telwopwTlYWzsp1XgmuR
8Z+3t+aDcAF2CL2nIJ40LKA7c7loidOiyuSG1SnPcbGSPkJQm4K1m9H66Et15EkW7YYEVJu4cp+C
LqgW/M+ctQ7zjDfAB4bQJ4RbmI+ScRUqxaMJqpPoo895u4+CZycBbO5vDsCBUNFWRsUDsVs2AH5k
xkcq2H4Y9VOb/Uk9oJc5W6hUzPu5/36jGNWdaU4MuJzTQXtniKwoEyd1x+pkU0XvaILqEzG5BwTp
BAIo6uohbnL3cy9EBaMj0WBVIQg0Sd9s3FgBmDUW/WZoLP/lSJkcTOVUqzQN9LYlKYS60iL+x2dl
ciZIXjyKoTPozVy+cBQNvoAYWHXqIfKzNYMEPp4VS27kKknCRqGUi7oXHhMDbXn5lBLobWUCWp3i
rJfgog3puoQw3yYxemm0yfVVBkEZtV9QWBlAxPMzkfWAUDcD4yebV+nGM2BwpklVrfLIA+SCuks7
/sGn/b/nRYgWLj/N8zmHqkpenHgZ3+dxDxtA1YMs2F3mk21Ls6c6bg8lBXqzClfA8YoeNHgwjuJe
HKAxcvtSXuVYHgrpkxdBOT1GpWwWkqWVgpab6cpTWySYuhagquTzbD80PQbxhAVixDxWK4T5wRrS
lIuCHh89HhoiENucqnXIhi8XI+j6uhTByE+579t9GHXdp8SICLIawyHDZDbw5T36NPhg30NuQLM7
atCbqZ30se5lAU5mXpuDKTooULiQwakTb7yD9kz6xBTPHxVJPt9erut0IwJ/J36jRwEGMC8cNW2Y
UIoi2klaA85zGVfrsOcBOJChu05LIM5l5BybuFmqNn5gPFG6gIYVlBym2sF8BG1U1gPOR5KdUMAz
u6HKX/rYt1/63vvlxqn9SxHWrmjn0jW6duBRl8GSOur1wcUbTCdl0q1k0AK63CtPjAAW9DY7MSlf
oDPjnTrpteAO1/XCKs8hNrCKeBT67riR8OUknHkKw/kgWt3gUWNzx6MWOkNxQZ+008iHqJLPbc3C
5wxMlxb9Ot0mm7Rj5RoF+2eNxvFCsPjBnkMid1JWg+GLvDdk9jsT7Q1RaDU1+YlaBrSlKuRzHBbB
2Yvtt7yTdx2kLD+5Vclfb5+1a6+MIAaljynQC+CwZusdUiJE5El+IgmAI04I5C3z+iWq67X5w25O
5QVUxYAHecto3n1dI/3EFrTOTrwb+3vG02GNOl+7taH/SRKzgBP74AzBsvsBOsvwviye/v7d03wR
FoOqG35yBINsVFfsjEX9EoWE4f726l0nf0iTwadGfI9+IAK1yyd1nhhGWZT81A/kV6MM3ZLE676m
cfmzNMr9FaDNtL39yI8+Dg8lWM146lfNwqhG5JU3cCc/EU6dx5DKrykLnbsydH/fftAHeza15SeO
0yTJNRclyJqxtxK++Shyr9+1pQrvwnz8rb2hfTCus2R7PsiWpuI0zgZCFKxoNLuOUBxLUGvyyNFm
dfQECnm3i7PcPqO7hIJHkAMJzyGnWUT2EV2y+CDQK/rGNBjsuYjuuyzx7ro0sOhldFH6Uys17nU7
/qHZWLxwgd57ZYt8gQ/ywf7DVE2HDCEEIE+zzfAyESeh39Bjh8Epm7Zv+dlp/EcVIdisO0duRtbI
BUvx4UIBGoYmNcqVKJ/OrqxJ8rZWWnjHANI1xk0PSn4u9B/qeL8RUN0pMBFLk6x8YD3dnqkVTycO
3wEUKllXqyLov8QWrJIEjDg/IXd80As25XpVYExQEZn0rSMfEsSXtwKEb0o53OfJa9yT1uxFDi59
Fl786Ltd9TLUYklH79qKTXkqrsOUXKCYOzs7bSutI0SSnlBIg+ICq+NtWRK9v30jrjo6yJjeP2Ze
dqgR8Q9NGKWnUOy8Tm0KVh76gAHrE5NvYWm/2Vjtq9R57Pzxb0x6X2qXLL7AbGUDk6c071l6wunY
OQMNV0HOXAidlDsN9mjPiienZN+q5JCEmNzDrF44fNdGAWEJTjtwO7Bd7nxrh0QUfo/xzSciKFQb
OJ5l9B+S+s2mkn/dXu45NwAOGr9Q4kElDz2bqwZaqSigmB6UJqngLy5BEFa24OWbuvIg+UGbnW94
9weZS/owFaO/E1fEUOUI6ztfwhQX0OheIcxhj9Kk7h+u2hD4yNIJISEbi9+tTFBj11Z8RX1hkCvH
pHsnKhJITvlj9eCwLCs2SRm1mwjl522eekDvjaV54nHGdl5gimcvLttd0lfh39QR5Vq1JvkGWH7y
GGOTFkzNR3uPGxVPxhirgurs5a1KMAWZFW2enzRgSIewsr9jNIYPiefsIGOlD0HUowBvc1S2orTZ
onFMvrS0vbu9KddxCrqZSKuRYrOpdTfzrcr1UfCFpPwpwDFcD7z4w6zI9303FI/IcsSGKP2rKpX7
5x8/FwEEsDcRoyCozOEhkB60aS379JS2UIKGvjE9NzpOXxLjnVwEcfdjFcq7mqtoSTrl2uFOEoSQ
CAPy/K2Hernu0OTSQqCncHI9tO6gcPJHJRXfVNQr27VIcxBjyiE5sNb56o6KnY1nvD2BMTpylWXb
QIKkGbX+Eayn8+01+SCCRV0R9hWlUJD96TxozJ26m2pE7MiZ96NFLWTd/uWhDf8tRKUeDdTiU6iK
Rx0i2xy86qCj4rcsiHgyBfR0br/LBxZ4qrig1AltF8i9T+fmXczVdJC/DQPOjnlXjD9YY4uVG9li
4RR8sBeAqsRIaCeIFZn3gpoyR9HXJvGxavSxL7MRSFrW7Ye+C/OFD/rAiQGBjWwVJVwYurk+nFdb
mofekBwrlNu2Bes5qBhpvRJRiGHdtOnXZeuRhYd+UDvCBcfq0bdI2Z/vaC08AF55xo5uVQBO5Hd+
sJZNWACJk38vTBetqj7M9qU2ML+89pLNYJMztXEGhLEAFlV1EVtL1ToHsODAX2xj94/U/tfbu/2R
MQJEDrUZ3ESCEuXMGNnBEb11q/iYDiEk1zwRgihg+Vp1nv4LBuRHTWj7OCrjHvBW8X0sXOhW6uzn
wntMz7ksUjOITftvEFLUZOdBKischyiRtCdt6/YvQITLeySQHKFYByEp9HY3IZK1Oy9Mvji+GQDI
dcmmN+O6dcYanD2z9UYePA6OAbXVlvlubLMGajGjg0kFkCi6/bpX3hPVB0SLGIMAdQ5Md5i5bxKg
at7AmJxcMWoI1HSo/Cv+hVnL1qNl//gI43EU6a0HkBli03kuXSBVSIaEpkihNQdc0III5sRiE3d1
uYOcsATfi5YL9vLKEEwPDSc7Dac9aSpfGoIORziCUgPGLqASs0ZtGoJTqjILbugKN4xoYLqVU6Eg
hNrJ28Sid/YGeWvYuG7LjoXke5RJUNaGrgp0x7S+Z3kErDbdQJNi0L/L/qFx7sfCPfb9F69p0Gdp
H5yx2KQr8XPMh30j+C5ovyQMEhd5j9/9hZe9AthNL0uBBgGNLZxQzvM0sY5cK6rGOWJEQLqNqv4l
sh3fT3nQZ+DVijvAgjHTtmMvkZHBoa+KKVBJ0LtyR8gKdNqFFCXE1+9vH8drawPlS2wXdgv5cogS
2eVeISMvIBdj0pNGNx3I9iS/S5Ek3Xc9hCGzsMDQFnSDkTKkz7HL+Z4R3CoIIum9Al4pXakYrDjW
YdGUyX+n6EaeAbtaYnlc3Rof/g0mfwIoTgWb6cS922o/bTtFMuK9GLTmd1X9d6rOktp6VeZDtVlY
Ejo3KMipEGjggqL55aNANHtYYQtEi8jjWicOj13jHyNw0FcYP4CwMW2jQxZK72GKd/0m5oD7Exe6
BO7fVOfVykG/cXf7ha6zPYimwdFBdp9MWtxzCEBsNZtkQdlJ+5LtMR3TQiTKTVGkBHboRdshf+p6
9h2y2t5+iOMO3HXhORvMV8IeirHaiyBP1kkg5OcYiKCfrXBQDXYT1Ykt1SkU8Vn8B+hgohZ82dW2
4cVRQnwTEQfoap6m+kVrLXET/2SzYWvHPIKMYHNGgw7uAg2g28v00cMAkUQtC0EIVMu9y20DHCv1
yy7wT1VRmMcwqCFOXKPbqEJcHcmyJbD/lZXDx6H44gfQ/EcJcW5+VI0DWA0aH1dDhbv1WLmJICO1
YDg+fApO4SQB7oLiNMUo705+VYEXE3ehfwJ7Ylz3rQAAB1OIFrzSW5XqwonCAqACCDfqYj4HKkuX
jwEumZelM0aniniYf+Io/aUp0mGj5RC8xLR2UfWskGHwyDorKYthrYBtjLaDA2QMCNiasBWgUv2p
QXACHk1mkj+RMtG32Mjk06A7na/S2g0V1HWh3lBmKN8gi3MhCNmDPLUFPyN9joqq+AJgNTA++Shl
B91UR9yZdAxQKvQcgOZMU4APx4LqnncxdBIc/HkNyGT7g2WYjOuijLtmSed1a5t6WbsSYU+cNe9L
b4MGSQIHCKxj0Ya4IcRR27YYyS7xS4DM2zQH/6ePymTjwG2lC3f46nDCU3mwYBNIFR5xHhsja7GZ
bpl78vM630oAbleqlT7eqiwAfQMu5fZloFdR0SSWCkD9NIcDMLu5D1ZVUPSqHO2R9O4hjr6Tnr4q
HT/m0EcFbwYilQcRvzaZgbB2sSKTiAov7+iYrxK2RsF061F15w0aMt+/pf5T+r/RFEav2ENfGEK0
IF0qdJXzxAFN/0zRoyh49tCikVSjaFc5X+LeqDXaMWfdMSjY1lu3dDZqWOiPXyUD01ei/xcDE47C
4ZwIoRG8D+7Q2qM2PTJ9r5OPYyrKX7ntP99e0A+fBE7CvxsjaO1eXpAhpRmG0Pj22PPI/IUm9wNO
dn1vlSq3t590je3BR6GgjCQXLA9QIWaGDIhAkoRM2GMTjEA/+j9lWZ7jEEDAppd3ed/QlW/UH4yJ
2mdguJe8PA1wykUGReIYBXx3SbjzLYS+sA7TG8EpIo6E/hNSosuPLzwvd42b2WMmI7UutOffN16f
rSLlQ/QFcLl223ljuK9KEj/yHnN96/AgK9AD6IhZVRFBtaQP2/g5oq23aYZyiX95ZSVj1CMiwFwx
/ggdo3m5v3GR/EVNRI6OZfw+iAUiwEKeFjZm+szLZQAKDxcZO4M+CQaqXS5DPzAFtoPnHgvkfTvi
DUMB14mZEANi0RUol/F33bATxtd5d2GZj+vEusDIgQmyD/MMsleq1dFTnyW/hmxCROV5hq0soGPV
OxB4v/22c6XqGA4BnUPwOuASAUeeD12DuEtL/MzRxyiEF+wZxwRvPw92FbGeQOYhywMLHPOUpyVk
Enzp7pHBZ6ex7rKvSUq7UwkS/r6iHQSGXWDpyFgXoNt1rFuRTpt11kp2bwmUb3s02FdNHqX7XkdO
BKG7Gp/UQLkmckt3pf2m2jOwIFldyZ8FSHw4M65O7kWQpJtaGegushIUZzKAd2OifIcygnePcw66
rIJMy2igKYbm4+/K5Hrft1R9ys0Q75w8O8eGMBzEluSvw+iyo2qbZoeGPqjpffAMr/0oKWd77VTD
gon1Pjh0YH+AAPmWfCJCuzwObdHlbkHVeAwbD+6NBSo9p1DPHdLEAmEv3M0ozVdJeAIVdxsdcwzk
egB8MD91VsRH2iLr1FWU7wXouXtLWfOgdAbuhEzH5xb4kgeTFNFvn1R0g4K/CwZqK+8wxa9fONjX
vgKNBAT/+AXkD8odlx/Sh2MRmCwbjl0wkG02IBHB8e33XU3c3zhdP4XKk2qlTK92xdiRJaTCdG9m
9woC3wTTQEGfBsZ2FnBXAj0O6Vb90eM8+gopFeCeozE+QPhJrRCAGAgM5OKLDlL5Kh1kKXrsNpJA
MzjVcb65fW/eWuuztwEDCpCrCAYPwNuZsTMp9XrdqugIuhy/d0MBnGtsg+gxHM2LjbXb4+1Uvil4
jxFMJZcQyGj0T6JL84KGg/xM+yRcVQgOn3jnsjN4ws2DoXX0DI2Y6pj5rNiBilWt4tatNuhN852y
vN+GY4rUhpkK7lVm6KpXfhfcezko+wCAZ5/qtm3Zwhm+CksmtCZQ6EDJopZ21fptaIqSZ4fxAZS0
3Y5Xkh+BueF7IIAJpNyHxZE2V3eGTT1mlCGBMQbuZuJIvg9nB2DrW+LV8ZEkjtxFbW1fkUCkTzlr
5VEXnbvhHYi+OP393h+tWHel3//SWdT8AAqv28KiQlTRgJ12e9c/eC80OdFlAO4ZCcQ8U8FcHe7X
KWqXrUCTsy+a8L71hnThKVdBBLomU7I9CYnjuM8xTZTU3PVyC91yTz1hoJPzVXnDAaRB8vftz/n4
QcgUfSQo4KPObhSvsqDss5Adq17XT2EkmnWUZHLfSo8vdMSus1N8FMB8U7f9rUg+Le27DGUSITCx
V8ZHpzfVr7rm9Iwc1P0edpU8Mm6zx9Lk36gDSdhRNFOAWLFPqWsCjFSt5KvjOBAxzNrwzlSmgmtx
+Lewcfq7AUl4DwVkaBxWTsB+316hK1/+xsRFa9sDixodw9lbG13GHOoD8dGtIRQzukSuwpx6E7Ox
Hx6L2LAnJ6ih/iWKbMEzX5WV8egJsj1RmMDiZbM70DdBhkSvYMdYW751h5dojFyw9xNUycJsVZhk
qfr00cdCEBg1DdRdMW1zZtK6IM1pUTjxEbez2NjeCTd9W6fP2FZMpwANLnuM0VtSK+gFLFWYrlNL
fC5q6KAqA2Xj4i0uz8fYcZYVjYyPKodclVt3w4pmUPe00Mx4KnpNdrlM2M7EHRQl0xi67kEJudia
QsEqHwXChlT0j0PQoVUnjPsK8hBoMnloxcpYDeUTIzCXrrOgHupCYZZGgCmSAc/6DSnhtbLEON0m
yIJwa8GYvFMqg5IeGAnpFodAQeDalLteduboqHGdopgj15JjeAkEFjvoQVWOD30lBqUxoCTzu87N
80NmbbsOLGi6fpzcJ7Vo73mKGWycFcm6EYNPMYgAHI0qHiGdo136+fbhvdYZwNUG5h20QogMgBEz
qwrwLiN5qQt6bByKcQh5D9KgqORTXllIjwVQdMEo0l4/IKb/IlRJ1lyFUCMNgLxBrPgpVx7fZqTu
QRjVwAlg9q98ihI/32J8wBJY4doW4V2BUZikKgDZeFMye2cfSB9qqDmU6H6VkvxIYsz9tSBPpzZ/
ub0q184MTQhokLhTewg/zk75aPMWuB9Fj8SeEKwCpDpEEZRH2s8mJAsh07W/wAMm4Ch8JsBqcwMb
NWOT0TKgR6Dl+mciVbCu+tHZ/OMvgnPGJqGUDgjOHOgTjpjqTH2HHoXxEH/12sVYouzvzO/bVZQA
eXD7cR98FLDsaO3DlAOBM1fsEaTSIvbRp7TOgD5npBO01JJBL+zTNcQQRVp8F0MDBM7Jf9NkeXci
TNMNOkR+cHTT9DXQGQD0JgHxT7rQ7HHD9iE3IyTcxrLbcln5Zy8rPt3+0rc44yLIwyuAx4Wx0BM4
BRXAS6NUjsoORFh6VLYotrQqhztb55j3GyRnwCnMdzDy4BKCrim/kjYU6xBV+5GBYq25oU+dl/2V
B2Z4AoNBPwhMFN05yo2h/lI0O9Ym8pSSBnpy1u/vk3JA4a6XDwbTK1TagRAtPWjX9tUDL0DNKQHY
brYRcDSrDlRhiJvm2YHXZHEAyGRoZ99MfcxgD+GnkS3Pk+QuM6JjTPtQ19fhykbR+Fg2CLFoUXrH
NIrFX53DTqhIweKhUwBYA4mWptpdpRqIBsDfQ6iFJBrk1Nm6B1mKonRF6TEGOeleB4FGXbryHxpo
tG+qWv1Qgap3QCsfQ2Ho/vauf2CJIN089d2QxwO4MjMQDfF4PkQtPZZZ8Oj1CoqFTU2etN8Bknz7
UR9cJWTebBopjf4XwJyX54tEuTEOb+JjM5j875TVr6LP3IVT/NFFwjYijoSDRWFirovohK3rOBRP
oSYEwaYcIFLL4P3QEZ1aSJI/Rk7f9BBCjvZBlfwWBXg7tz/0OrQgKAqBT0GhU4b0cRZpFtyhsaYV
Ow5QE/J88+yZqjqHqFqvjWiqR8bhEqu2X4ihPlhfkBimeg/i6UmJ5XJ9rZK5j2ojOzYVJke3LCXb
tHWW4vUPnwJ1Mdh6HFZghC+fUpGqzzqdsKMD4umpzN1HSsbyfHsFr1uDiAGBogknHvzUL5ktYaBT
iGqPYXxsS3pClzCFeFk7HChmUD62oS9eaOObJz/qv/J0dM8B5nzvEhnJXenXw30RpeqgA7Xg4K4v
KvTN0akEUh8NDgyUuPx0QQx6RsBlHXvfvDq9VA9cgD6YsKbna+4qDMoKB7DDOUzQwUn8eMEXXZ8r
eFeGx1Ow57H+k7N/5yO62E1JQZBV+Ikyh6EeIHKoBESTirOAALSDkVIoWi5Bm6YNvTSR4AggsJr6
LVAjmHumMsvd2AgSHSPbfCuLHnAzCEc0A39B6/YHdfp+wSTNxZ/RFEDqjZjcwydOfYHZ5hd9QVLZ
OfaI2ExDtS/I9y3DbCvAN7snEkLENe7Ig8/zZgOuQrWNdUA2A3AMUBymeqkS88H3g56CPAF2C5Sz
eVbkOu2ABBXmWbd1sHU5nBTGW/DqtUBn5UFiLvtR1TH55bLUgXyBXhtbbBj05swaBHL61XehZeMl
ttoKHzJiLaUoJVH49X9sXj2Q1fF+CFRg+OYEX55XnSs8xJTEz8NTyOqnUuts4QpcI1wwQRxHfOJ7
Y+ItXNblGQToWHPMbSbHFLKC5SrLZLbmEBfE3Bj1kBVVvcE8aLOttevtGNWfpMVUgNZP2J8FC/HB
tsBdQm0eB3MKB2cZY+IYjTDWIcfBEMyl5ra5b/0ACRBKSLxfMaf1X5PM9Juw1sW+lJE55VTca9AH
v8u0jZ9YC8UY5Hwd0hpTi+o+9arqwPRSVn1tNRBaQHAQhR1A4aHUe7liIRq+0uEkPEI70/5OJYSK
mp5sagzJNTS6y0b+pSTSvjbQmFo4Em/Fk8u7i2ejfogrNTWc58gaR1vKBzaGR8b4CjWRRyUopiwy
SFc5B2t/dhVkPMefDY9XAKjd16E+YJA1kD4WcR7oLCy+H/lTpKDpHz/wEKICKoOq5n9xdl47UmPt
Gr4iS87htFy5g6sD0HBiAQPOOfvq/8e9T7rsVllsaRASPbDs5RW+8Ib2j2Bpp9sfdBmIsHYRWwBC
i9gVdZPrafL9DGyg56uPvqn+Tdsgf0xiL99aarvmF7/MiabsAQb8FO7Au5zFIaIXVkKSd8pjLg3q
vlASBV9YpO0rABe7KXFfCQeWzSvGQkIK7A1RJtLUs4tZE2saInWsPJYdYh2mmKgHIQ7g9Aax/ltO
Le2sF6m/6aZ4X4vw8tBcf0dJRH2NdV/44ZmhsS/bIrCzUF8LGhbqXtR6IIpTi2CBTJCh2aUmcLpn
g1Lrjoe9l3HMy3yXDf5vX30TEmkbIHDURvpdm6b3mYZfDMI3yBv/qrXxSfequwqrCxNtoVdBePGE
vN9Y4mMpPwTmk96CuMWtpAuUbYmC5CS31IPC7RFXzg6tYKwt9k8iP96EKNpQ8KmDYj5FLh+uR5L7
MdX5jwKb/9UvtWgrjGWJBnKTP3muGW0rtDreGl2qbBSg8kOVCysMm+WZRCaBHhUNg/dccbayUNuS
LS/UZUfvAuk+j4WnBOuZplMfpLYA7Yf24e1N854bzDc4qwrgM2A/9AVmIYEn1Xrp9x7ZsJacVW1y
IBK2vpZto6raRc0zGqsHVQCSLgb7cUjtxgcaqWenpMi+eiImS+Nzb+a2qJ0RKc9UFxea3Bn6XY2z
slnLx1ix4ZLbUlo/337yTy4S5greFMeIDFZyLtZeiJmR+pEiO6TVPYKdWfTstX3oGDkGGtxlXPBG
6+00VRAPVaVqOzeQg201AkS//STqJwc0BR62ARuU3Hd+pfVykJqtn6joto3gDtS70MR0KpEvUdDt
rOhZCp+SJtyagn8shvrEJgIpgDecVuyoGV0sfy/7wqXNv/bCGeSkVn4NhUOpoQ1n/g7ERw39uvyi
RNmr7hXHwkqPnSF/DdKTLgr8L55jhNUuFB+bkupcSmPF8wFC1NFvV9YOhTw+wal/idOCAh56x5tR
ML6mjfUwKQeQuqxx+Cchx1m4h2YtRX80XaiwQDa+3kV6NiWreSs6JdpMqsCxj722Hn0T+s5uCH0C
4zKErxT8KpqNqYjRg9NK937/d1S+9Yimeq1DNa3v/H3uwZqHSZ2l4qkxlR9o4eGlmcZP6Dk4Y7qv
6y8ZskKidrz9QT9JHhCXgBlBisnRhizs9SugG4N6W9mMjupr470vyEgekC1ektxN9sEox4ewyrqH
JnPDg4jsKWB0DEc28KmbraCJ8Z3Rxs3J91pzjaywTJ4AMExiyKhHvEuCXD9Z10bKkIMIdvoaR6iq
RtBV77SjZMbmZlQMgeJuUv8gEB32BHHt7zrF5VobQ3FjWdlr5ib9W1tWK4fIZwcnTV+4taAYaFy8
b5APB2fXy64axlDaiIWkc6XK3wlv/VNIl/6pTXy8sfVS2CklJgeQ3auz4StrcobL25/SB6J+ExOZ
qZlbL7aCFWqZAr7DU7BcRSYAjACMrTuMItYCjSXtfyqzUNQjpzEhB8wZI5qLbF9bu4NTmUN7Rm3r
flSL+KxBW8NXHCW6ooMmU6ai/90DTIvKcZiwYFt/vOMWTrZpGHMr5goWEFYrSz8twTOOcunpT+Iw
Gg8Kvn8r98qyrU4pgSUNdoljHh30WXDUSFFgFoXVO42YnKFV9E5Q0/je+KJMPTDQNjEn9EbvDfWp
Egf/TgxonLtW0J/rNvLOCBEGG9n0h8eqTHpHwmrmsdMM9LOM+r6M/GJHBnXwPKSOPYyWLk0t/PJ0
hFlWjtrPIi+cLRFtAh8AEmN2WyXNqAJia5THsEy2iCS4W2A8TjtiSGrla45Ry71G1EWeTB8LyJMx
D2yA7pm+VhTKYy80kl0IioFEffnn9lmzXLewfmgXc6aQ9XChXW/oKBzCHChq7LiqnzqFWT0PgaU9
jFH+z7n/NBAtUupaaNWLszodzHe3VeUqdgxPSI9W0f5XxtY5xMLb7qToPiX235RR8s8yTsDVNZqB
kFeAyrL6rt+vzdzICsUkcwLD8r5iqvJdHvxXNY8As1hmc4z8zN3fntLld5uGhAegwJohH5hdQC6s
bCMZ68wRPFO/R/ZHvq+1NXDUMlKbEIDkr2Qb8EWXotRKm6DyQawD9GMX1gM2O1oW7gw9kTe9LPcb
IW6jlW28DDR0qqwo5EBXIxmcAx4NM/XcYDRyJx207sAVLDxXudo8lqH50yrVe9rjEjVoZbjPXEoc
K5tvyQ3gW34cfnq8D8d8YITCGEZV7oxiuWmTJzd+EEBlda21U7pmS1Hx1U3aowrcPWt+ZWZLMQ3t
oDJ9KcKaRtmXgtg9qg9jcf9/6vTKDzMvL5YX4FwuPfvWmlzjZyuBfAs1N5r2EKimn394YEtM09wc
goKCMVLNtWthfmRla1bDny0FOi7kP1yBHK6znYW0O4GWL+bI4ETeKQ6wh22j9OtgJiluRU15MUZ1
LQ74ZEyki2CPc5ybvNzsU8jFoFejriXO1N7XQb+qWvWsCck2UIZdWLh2Ofnbt78Ql3gM85fEMp+z
VrC5vM9yl1xUxT+k3dqeWJ7O4BImtBFLEyDfvLLbj9nQ5JGUOmHWfat1I6MiIuqnUU1Q1Sjy1bR4
OQkg8DidCYfowXCwXX/eXC6LgHdunLhV029RHHv7sjDHr8EgA7mSg0kXXg27x6iS3VOtWs8pG/pL
GhREQwY6g6ULxmxj6Z7ynNRpcApzY/yZWJr/evtA+iRVmQD0HLzER4gn6fL1g2aBBhCszNESJ3g5
Vobs3tedole2qkdvvVVf3LTalxklPgwf9fRLMWp4FZFvrNwByw9EYsvNSUQLJo1a5PVzhKbkdXEF
elEsESdVhE7YN5VVHLJco1soZWtKbct6M+MRdExHJT3qeWMKxGERZlCynKD1IvS8inyn1Wb4kJTq
vjZ76T7r0BVogn7ViXuKZ67TWjAoNETB4E0dFHW2J2VjVASzNRonCkS8PzFqOLSDJpzdCoZHUnfC
k+/1UIbyGok0KL3fA34KRiLQnNHNq22XWGtyOZ+sVvJDgFCA+1gE73nTh8MoUspeTGjaOEkt60ci
WfesaUW6pUuXfQdsa+3auP9+e+UtD0DuCjAxU+FZQzJrdvvWg9cVWdC3FMJJSU0pMuxRQvPs9ijL
GAak0jtJBLlT+o/Tzz+8WVhoQljGZeEgllGBH0yqgynl4tPoW8G/suC4/Cb+EOxcAAJ84+uh8jou
BtN0c6cPiBtcMC3UhMpx5Z59b0lcL5+J+gu8gsOVeZsrWMEHJZ1JRVwvKrrQ+hCnJwKo+zTRdFuu
gmKXZ9qvfFD7uxYduT9WDaVdMciw4zKCuUEXYSfESWXr2vizJzLadzKGz1DoFbQEYuSgcz3ZDUKr
/v7XL8G6Ii2BMAz2k5rh9fSUem0MACjcx9ZvqNNE8PYyPa0OXUn59vZQnyR9BCFTQCny7TnyZ5+i
SlDzBQ5TOFA9ftZkec9B2bq7LvK8fRKYFqa8KmwqUaB5b46TFmNdrSy8aYiPn0mRpj7au9fMZBU0
f926b4wy1er6kXqnsMeqxdsF1mB+bc04OHZRFhxbraqc1lfuszb21sTHFjw/BSWn6YRB35i9pc5R
WMEQGEFudsZjg+TzXWfKxSkovD0eX0i9iSEWfuxqX1FHcvMIxz/dPQkt9L+afOM5F1rZjuLC3w++
/Na7aXfMAqnZ3f5M81MHMVM6obTdpmoGl/J0QnzYm5bnwRkZ1ODSWsV/ftdp1FzM8iRqUeYoJYBZ
JUibt9tjLvpv06AUUolRCTj5bTaolyJ6Dqc8vCSK6r10ngW/SAtRkIlpeZo93GvkVP2joMi13VdC
eo9WeWJH+phrG1/L1xKC+bX3/jjyBJWbohOyres5aIASAMkzg0snWL9CuX5LFO0Qm+zItMjalTU5
vdvVmpze/cNgsy1IzhxQrjeCi9oE5p0b1S5IAbRyb0/x8pUgLk6tXIJbgvLFzSq1njz0bXCRayt5
NWMsuUK+sl32vX6UyChXdvv8iKfMgScS7HksI4ge5rmwTD0ncFPeqvO0X6OmRictqnMbU6a1a/LT
kab+DSkqN9f8hM9Ugfyt6YMLLh2mtknR7trEfauMG5LH0L49jYuD/v29iHqB/k1Xiji7uroIJidH
POwBqbZzBXtTc+peBUgIdn0/4kvbPOcRqCPK4TBxsE7yhqOIhWOeRA/DOMCvoCgek8AQ2GyQVdl7
inePmsw58NZMsufR1PSsE+FcnQB53OezZ0VGz3BD3Qoufj7IEEBS83ms5XSXt+hQZGLQbbNBc3dq
3q/lnZ99ExpdGlKOZLP0Aa83UBqZZZl2jBwkmrqRmlC5C2LX3Xiimq6ofC63z3RgIQHLqY7AvjGd
Zx/OK2HUB9ypkOHyAyOxO6wRbMHCt/n2d/90lEnLn2VGlDhva7p+JNRh64WXHF4jzYKIMAwm4f72
KJ9tUq4G0jOWFgIm088/vIuOyCEUxS64uJb7GHtu65TUZM+F0PWPATpqp//PcBNPF6ULHFRmFzLA
HdxFcvYoNA+ESPW/hJjFzhLMX3Is97vbgy3vFb4T9XH6ZDgOEIldvxtyq3Ie9iLHXN9qmz70/xRi
gVRXE3aHODEvoVz9vj3ichEqSC0wke8VZlCv1yO2o5z7jdrRBld1cMUxPrJIfzabVim6ldN1Uekg
QJMg7lDs4ICdYNbXY0WtBqEqlTUgGwoGae6+pwq67c0KOnJXn4WuFramb/7SshfZk4998BCrl6z/
4ieXqgRyqJ4lMMzYlG28eNwHQi/bpZF+kSZeuNTVezNWUJJadfSct154bOp71ConmT4APtOy/7Dg
ujzQe4v00olwpNmECeaV6JQTu/qhuY0KLf8Wohi40etaf5TEtj23EiovoWHVKyv/k29FkgMtl9RD
IxSYfSutrEs9jBDnxilMupta88deCOC0At5e+VbLrWxMDgLAFDicSENm1T5k/LXCSoTeSX0PxSZU
A/e9WKbfbi++5Va+HmX2QpmX53rpegNlTBNsuiJj4GBKh0ihqeV6+eH2aO8dw+sggruWew5quoFY
wnvs/eFDSgLCO2ZZDY6XSnuhcl9zU3btqIJU6OMJcC667/hz3jfSfRpe9O4cFs9B+HUIHc29l/vf
nulo4UWO0k0y2E3R2rl+ASbnxPnPKvpVleek+8+rPXsUEeDZy/J/5vhrbJCyx2PA2lFy2TTu9w55
8cE6WyZ6LjXi3291fvH6+8D61VkKJgUljOtjKIS2Jb0o2pMwvorijsxW6J5qC72w8KAVf6321Elf
kc1vKUdivrEx/L+CZWdagufIUZ90hn6l3rdOiDZp+Jt+euRDYal+GsGfNP2bwJA3XZUw4zxUZ0n+
lluPZgMCSt6mSAkL4LeN+ITtyeb2/C9yG4JlUGOTijF1ecoHs/2PGELQ++RSoAcbWpSNJX1Fhl/7
XVu9d1fIvoc8fCKdoEuo9xmwvg26u8aaoct7mDxbBaQVE1qQyB2F72mXfVgFSdSbkLnczqnLHPMB
8Rzmx0Grf2IhQaHIj//QBJxsa7XfkhnaovQzHKj0pZsGIE6BZ51yboPxPq7ezP6/UfpjSViMw+cQ
Hhv1pwCyIhvzhyi76+t9mBnf1Ex+0pKfRk/3GGUMm7LdyqmwDGCACJOb0uzgyl1QfTXR941OjxVH
DuBfK/6rQOXUDiDp7NVUS+/Q7N8oVqGtDLto5yrvbTrwoJMLGyCHWUguFSkSZ1o/OI3KRwqNqjj0
I+KXseZOlvYg8tAebqW3QHEPdZLGL1GjYNyZxfklylr1oW4a19aBxv7zhU1ZBl8+9EbBNC+AkVkU
aX4ceqJTIUibIV69V9vUtKmZbYoJiHZ7US8PSkxeOEso+yn4174bpn9YTaKZeOIQZIyG5O1+yJsU
Amy/BoZYNEeZbG5pjv5JQhPB49nWMaDnylIuQ2tPhJPLiVxjhZps4vilTRLWYIuJraDhPSR4duiB
zhylX6Gb/tazXNmkZfWC1uihjGK77eHcK6NRrkQuy6N8YtZxq1O3IHGaZ4NByI/rAXmDPNc6JL4U
4VWzhMB28TJ6ocWi/L0978u7kH+QqUfKFCQysO7rXYzwRqFTGhcdWYCZXVt+tW+9rN8p+lrs/Mn+
gqXPRaXRSJzoLdcjjYk6+oIHbMFA7mzrYRN9gvbbbFx/vPf8A0U193enNV9uv9+yCsIXJ+YARQTY
GgDYNOEfFpaSZGCL/Hh0OtjhXxNAine0vjIE96XBSSloO35adJjekOOrgvA7qwW0q4Iht2vFA0pB
nndoYaSedBjwGzEuW+yiuujH7cdcBqwm9yknAbWQCdc/ixMC3D3CodLR7lDcDGJXJT2lRaU/5uoY
2F2ghTulbda6n598e4ogIJDBXZPNzJECKVJupdtJfBEy5rGXTKrd+EEABWhXVtkCI8i+g2kOAhLq
DenTXMhxEAZgWqYFZkUO9a3UivolLscvcR6NIC6tWv0zVGh0WXn8RAdgo+NL+T23tP6goqv4veyj
V8Vry31bK8o/R2jwUnRyOR6PqGZOIZPjpPSrPi8dWhse2kiasMn7PFk53j5bhlOn7/1umb7zbBnG
RQ5wRitKJ6hGUEWxP9yZCPhtJKiDD7UiqPuwL3aiXAd7AhF9GxgdUuBp6aAVoewAZaX7rBG/Qzsb
7XhyYBmivl97yOUhPClg0QaAY8EOnWPBjVpGmlsrc8eHBvZF1br8cTTDt6QPrDet9KOHUDd+SlZS
PwtGqz5WRtAA8KzaJ8Spv4VBSY+iEOO1q2EheImjOWgKSB84GU4uCtNjf9jCZt0ADdebzKmbtwAd
srPsluVZjbXuLU1B8qSeBTfTHbT7EY+gS40pzE5Mcv+tEbtzl6w5T342SywXuHng++CUzR6nqTG/
aSo6qrHn569Blfn7No3G3e0T4bNRyF2p+0DFgDssX790A4a7nmzdHcNM/PtmDFD91Yc1y41p2V0H
cSDDJm4WjdpJ5mV27sQxKAexyAqI+ORDkCmLXWFq41YXfED2ffiPDZLpSzIWtWgCRwUg6/VLdZqZ
j30uZw7uYvWd2IgEgJ2x0kdcHmucMzR5iVsmK5b5VpNr0SPz1nNEOjwPYnn1lPVS/NtCgfH2J/ps
YVJ2mlpY7JdJ9uz6dWRp9I1YsCqHiwwRj0Zyj7IRHvSwGg4ZmhD/5aV8DOp6+NH2Q2ADc23sRlYi
lKKV19BI1/TJFnhZ5nc6YyEJM8/wGGbhTV6DwQgxcHUqvzs2qrYxwxyZLkx9XcjMSSTi5t4pLz47
ZptZ4k6sO2s7ik3zDd/FifmpWhnN+qzbWD66NRbqu/f8XXMTJXW7CzsEcbkbtfaHmYTNBmnJ4bWt
LfFUZTgVinFdjhtfCYDPxYny6/ZkT+HB1Uqlm0N4MsG56Znyca/nOm/6EbXPQXTECviK6o8BUoCZ
dW4kdEKSxAxOLWjM10zKg1MgCmuW9ctvzbmIXBqNcnUivs2Lcmbsl9YYxpIT90n06prWMQ/H/ujG
yh6kJWj3tnIPyH39SPMwsrWs1bcGdg7yiF3eMHbpShNwsch5nImxRJsdK4KFi40n6TXNpURyaN7H
51j2/PsB+t/PInHX8s3FSTQNRb8R0h3rC/mb65l3G78eNCuTqC5k40XQjMruZXrkt7/vIjxkFBOX
VmoyMCVgklyPArUg9pG3F52JHGzHcp0clUzq0BsbeoetVb4UmtbuCgTXV669BUeAK4+iLhksdTVo
AvPSNWDxojWtunKwTsZWLomqNwGXkG2fdPJdUUvD0fC1b6kIEDHMPLCTWP05Q+ObL4OBpSzN5Bbr
EM99iREbP+YtvrpZWfwAs34hSxc3UmTV58HqE0fwK+5xyjJ/1XjimyCQKB9zZLP2So8ra5cL+xyE
xDZONeE7bRN5P2DZat+e6UWsyetShYWsyi+aJbNAPM4Cq8Vdms5jUSKLSv1qa4z4fYaDhFGAYjXo
WhnRWtFoOtqv9y+jTi0aoIS4Ai3cNI3RjJJWrRxU/g6gOozqq0YFUMhbINK7hti6UCNbzg5J+You
zqbrzjVkDCF980Kw4cmTV1Xb6ZjNVZVa55PbIRgh55P+2VEI8bKyfuadvI/qcBtnj7Uv4ICwR77Z
b+h+SMkxdxWsLBHaCWrbVKOdJzP9PrqHD3DOvUizhTrb+m23D41wDxPvaMTdDh7uFjW8BHiCXyL5
mfrHXk13VRhvp0AxRhQx5q+5GNX2x1r1AHwCVwFfbO4UrdynJsbT/O51InbL5l6Ng60rnEBvH2JD
siPvl8jT9OqhkeVD5Q6HhBoJAlJl64dcjFDjb3/5ZfpLgYP+mEFeOdWN5y3pVK9EelWl6LjNuMmF
sd1EmAyi3WbdC8rgOQOzdehBM21lPS7hvlQjApRRcR5046+gFNkp1lJj69KisDGG9nYCjINtVZrK
A+nbmqjwQvMCNDmyX5S6WDMc/XOjDSsyXUmIZUpMWp0d0zwo7lFplSgadsKdOnrSoy/GwcYH0i11
proTy9rdVbEi3eEx/R2Ig5MatMgnMZnCHqOw27uKlV6UZFy7eZdnJBgDWvyUeek60Ie8Pr30Ua2V
agArlVMt2A5J7+0H2Siebn+/z0aZSAs0awg8aV1fj2LlotZCDGyg+plYiWUI4eoiCm23R/nkqiOa
AbGGNNJUEpsHhWWT+q6oVM0FGyTjTCfsu4wXwqZM5D+9CJ9PURN8H9sDdTk7KisEbIxwtDaJFwV3
zK+0XXmeafKujw7gYLTJSdJA6SLdcP3aWVJqpSdE+aW0UsVWsqhzzBTV7jTwtH1Q+D/xKG53HQA/
O80IvTCwN+wgql9uP8dy9icYB/OByDX08/m0aIHXh/i+pJfRMn5aaoijmidmK9fgYhAVKDzuF8g4
0WNeNElSq/Iw+wgFZ0R08x4+ItW/qs9WTuNFMDWNgqwhix+CEgnA9YyGActUkQbBEdRs3NVxm+8a
PWuPVg4OwjT9cN8EnX4SBtM4gA8UViL0dy2Eqy+KZxnA0EmenPIMdc/r8RV5TJVQ67RHrQsQY8ee
dSP1uNUUme9tSfFUGFrUCTdWQAXfHFBPC5L/BqtVNkEUX5QKqbJKjgYbQZxvYdsCJPKEFnvF0pAv
vRUaR5O2811Utd1mwPB9d3shLC5Qsj84XQh74Tkz6QBfP33WJ0ld11rkREkhbak+pfCpQgpGXX0o
peCkB424ticX1yeCM9zVk5Ysn4wvdz1mqfYl00iLJ8FFya6xM7l0IdIhRp+pv41ACU59Rm1aGkft
AT8MfC5dPT9VY2AeBuQd7dszsIg+qU2yCSbNUtTGqO1cP42Fxr6bB2MO18LEbUULlG8FgsJ/hUFQ
V3b/ckPQOIMyDxOau2SRofq9prqRAFyhENJoT9kBuBIyiiujLKJPZg2ULiyU6avSVrl+oQZ+w0Dt
InRco0n3oY8PaoR82R6Zc+9rkXTBtyhz/X1J22tl5AX8dhIEwzgU1y14jlMWeT101Heu2uh17jRd
rW17X2wecGAI8R8M95naR3sPXuemjP3sZOBx0CLWaIep2v66/UmXR8IkbsSFC4CGIvwcLeYanUqv
pkocTQMngqRIfag1w5bCoXvKw2FABp0GT6Z2SCy7lbwyC8stRVKFRD7gyXeRj1lM2sm4RIxilzhQ
a/xNCmHqoDZau2UHPodtZO5SKVzzVFvW5AA/cP6YIlkNNZZ5RRo51BGRL1N+5OJSdwSo+Y5IL0+2
daR63z1BTI6+OELwz5A83VD28TdZ3yDH7unRQ5pHsp3VY07zURF/aHnDpo/ySLlTYtH61/02MauR
xIBdTcMVWPn1GgnHtDXzvhcfVUH+Qpe8peKkot3jtivXz+I7gM8gCQLeQpkWTve0Gz+U2oQEvESe
MdAoOEaSfDewnUwzpCfKMvrqJu5aL3n6964ugmk8Og9TAeq99ng93liqaUmrX3yEelpvfKMPbN2L
45W3WhxX0yhIRpPrUH6m+no9ShrFLmJxnfgoCAk62HjDnWRO7A1l9nGlwrUMnhhLhcryzmXjIJkd
jXkfSEkyVuKjr8svygSsxdwlslUQUX/Upm8PbSU+uLn8EujVRgZnX2yi0rMOXkK3NO3N/25v63eV
6vkMq+AcCCloLhA6Xr+70phl0FuF+Gh6+bBNdd/dIQUSnqVMaTax6FqHUPSj4+iK4d9cxxlzAyfZ
/2HJo4Jye51YOwy1qkPpGfUG6/F079KqOOhmXBxRmvyv12P/CHxSOIiR9seNonxblPLAMSUod1oX
JY/BmPk/C90d3kq0249xJmt3TaDqTpHWks15jv2q2hb3XGTWq5Q2q+4609l9PQM0MQHnEG/AYMM/
/noGDCMLw0bOYRdKjb7VO6jjXSs9RaFsW1mnwUrmj6uuRLdPMT27KIViJWBY9sopK+DVRNQFMmgq
t14/gqsboeylcEHkVDgrmnDfKF61K0qjv0vQ6jtXfvyzG9vwLhXREMRgMod3ECp4bURJcB/HTKji
jdIBZ9r2r17H6tatSgyaY+j3Ye4dS4KcQ8iVvSuIfnad1Iv3lZnk5yJQalsUkN63xwFG5Tgo+kPq
BurGzBLhXlKkAr/FlLPeQLMpSC+3V98nRyzCINTJJz0fRNvn50nRC3nYFBEMm0ER9ipK9K6uVAht
BFLBcRnUzX0iWOW2jMZj3I0vdRFvYwXrW7GttFMS0oMlCKzdF/qf1paihtOYnbJyui4PPR4SDghp
FTEGF8H11zE9cFSlWQlgxdXiXA0+kokxzKXQBKMSlGG/qVpFXLnxlicflVqaTpS8LC6+ufJeiBVR
PvExnMLzxhc0w8oH0Q/XWnzT2r5a+xP5SAGTOemBIIA2u1fRby54CQQURNa/PKjdLuu7aFd3YQGg
dNWDYHn6UVSgeUQYRX0fSMP01h/uD1PnpNXiQXLCKEffO690aiJNX71lnSrsCrfEmUAJHodKkk+h
4mt2lKEbLwt9tZXDuH8B9rYW2i2+7vRIiHkRW3Cw0VC5fqS0QgPEGFDSQX7ujV+JHSd58jvJgKl4
qhh8Gdw1IfbFt30fEkQ74j3kOe/6uR9mAYPoXh8yV3KGQPPsGtnTbdhn3b+WgFFBomc5ibzSJKIo
fv1ioohsdURD1FFLydubY2y+NUi3HxMhU15u7+NFcEhkxjB0ophAmGKzHRLmXYjsMDJ6Yhk1j0F0
11glRoCWJcQ24kKKaNNi38movZ8hCa8MvkTI6MSlrN2pGkS7ZY6JGCP8zAK9TpwO+bsD0ovuMdKM
koKEJEHcxN5K3HWF+Cqafr5rq1jCpSBrdwlF8U3eaa7tefqwcqQvw/bpoYAdMy8TpXDOWTejVuBi
9xMnUNTqRFFb3GZZZh0ir9Q2EU2jUyvKz77W25EYotoUREdXjtfKqkssGI9BdWSStyGNIJG4XgQK
kEoMfrrYSQvpYRAD7wGtTWVHlA2QSSqybQynY2s1YrTtU8y94yhdCa6W+4uogtSB5IFqwsImIxm9
iKulhSPeqC+qKninOkQ1S/DzeouW1y5WirUt/clbg9MCIA1HR8QkR50Cvg8bLEaus66SLHaGPC2R
Yc2tH6Uv4EZXR5QuO1ME3kHlIKRixiKtil3VWxQJbm+K5S6/fohZXJFQI4rKsokdIQqEfaEL4S7O
Qu/LP48CuZ8eDw1aSPhzeFhSW5IQJaHvyJ0Pxk6UhG2XQmK6Pco7G/X6oqAMQ8sQ2jYigNRcr2c0
GES1qIfUdzyr23KZb5Loa6wEW7hK+157s+RLqJ1r5avapbYRqhtAtBsrbraDgNVw82i4A3rMAT6F
4qYOfspj9KikZ03903gqhvEvsv/F7XGViIBeNp1tVkBNivhIZL430+4LRKh702u/5uWPDI+0XZn/
Qu34378XBEDOEUAEXARzVjKkn8ZrAtlz8FS5MxNBxiuiWo14FsVKQAomIEKkBCeSwDzeRmO2J0Ip
fCdCuP6Ya4NhuzD0joOV7X3B8HZYdJR2Z4aWbYClO6axLG0AOFQrX/ST1TmxvsA3g50lmZvdDhWi
HlaDvojTtaFCcwOzQXGqkN5eN8vND7eMdTOdAMjVzk/BvLFaLzBSz0nH8rUTR+ulqIz6VeCgwgUl
MEhxWMDP/zwo4TRwEOJ6wFvzgN6vAFH5JtJCo1jFpxGjiDuA5fivuP0+joR2SyS65nS6fFFSYiaS
VBU7bcjt1/ujUnufrnCdoqoCPlDTQ+2raI711kx7acsy8u6CIokPt1/03YbjelcyKuAkgCbgcVCp
uB7VSuijFUOZOrXljJlrSz7+hlqM4liyyWAYjN2+gaOdvvZgcMXuNRbI5tSd251y95hTq9Kjx7o5
IdyyMcynNvihFpatD8MxGo6SgjsN9C+4WUm2Vzp/EyovUvKg+I+GRRnY06onfZT2gwhmvYrReKw2
AdeqFSR7t04OFVKZrVRva+QyjSr6mQB83g0xmFmzBLDo17gFdWV3vD0lU6b0cUYoSVChw23WmJA3
ACSvZ8QY2dtiF3TPKZfDsRDxRSswgzwKmajQm0NDoTZaY5c06toR+R61XQ2N1u2kGzWJ1KCSOkeK
mVbij1xK8TNCmfKmRoD2pYm1SynX3gn/FlpoHnPtmom7U0K2t9506jGsQZIn+oBcVpvIuPLqwRn9
H9XmEBr2BUemgXnry5hgu9W7X29P1qLfh7QEmb85yQ6yihZWj33vRb5a6sITqfcREZX8nBlC4OR+
XO2EXCuPQlNtY03Mt0JHADP0orlzVUG6hGZgHfsah+OGkro+yNiNt5LyMphtua0zL7okciivLPdF
oDchdiDkY07CCUrzY7bJMsEqGqMtlSdX8kgUZLXaQyTI3kCY/xDcBhUyRAxsUXazB280tU2hW40d
BW2zNSsj2mOp1Nq4h4f/eAUD26OzN6WxE4ODSvH1mouyUcisrJef3Mzzd6EuVNvG892VytH8wH4f
BYoM9mZw8OnSXo/S57GfduNkpTEE+R77PbZdUdSn20viXYXl4yoG4AfwCmg3CD9C+vm90CZSLNWx
oD2FklXs9VId7BylV/jQ4s//cXddzXEj6/WvbO07ZOTg8r1V7kYazGAi8wuKERmNnH69DyjtLjnc
q7H8ZHtLtSqK5ABodPjCCVAG8IZUSq1Uz67URaNjajqr6JPSmkaI/hp6W1ssH1PXKAzBg9jKbQ0X
H9JFpyiKI0gl69eJwo9mLxXMQ51dxe6ADAjKKhUVQyGyClmrNkaQK24UlQUVZi61UZxVqMznGpQ7
W6i+waeaFpUsX+mpmlE51Srox+nZhZPry3LGQGAU0FHA5oo49H0yfogh43KYjRY2gQfEOpZiQ++d
TrRfxRbK/OuRMj8yQfHblQ/ta3wKLhxhy5Q5ewsLuh7AnaUciSzx88uG0HIrRnUrHgD4dMHilGvN
VGVHQLrw8/f9hSz2/phAXUCQCvKRQHp/vhKsF/Ucq188lBvdUZ10O9rlSrDBtCahJRDezqnklDe9
pR0UR/N4s3BCMyKc/fP7OD8/z29D/Hwbo9p1cc9X4gEqwUSBFFymPEilU4sq4JsX5vj5SkKsDFzL
EnshMoGUyNkjy9JSTYmgtjYKheJrenjTFIZxIfv++4sAO42yHg7mc91bBFRVHWQ5wNMx3BRZnMQW
DOTiC4+yHPCf5gl0SQCBQK9/ka7D8fN52JQhgpTrXBY7tQvh3gyuNeSgWbgw8wMTYhkPaA3k+wqY
Ocql86XJ8/UZFyzh92oOytrnjD0UhyfwUHH1ik9VsCcntmRYl4wrz64CsNeCMoD/7tJeRwlP+vyM
eYbKTw7hiR0quHlHZsCO3QwJ9eHnM/AcHPn9OqiBQwMEtTCs+c/XgcZIgNUg57uRT8ZVVIwDOrWM
MpZqOM6FFuaibVnTOlBqU0+h6Qow/HzVKHzgCD086dq8ZwQzgVmCVPfrKZoiMqegfld1pzphOa66
yE37+GmA1x9thXqtl+kJtPDEYWL5PKlBeqGPfhYMfX8i9IXQw1oQ0OfyCRNY40FbSPmuMsLDJKPc
W+M9KSCCEqj4xEQOoVFZCrz+a4v5/boyOkTYwRFRoT37eSQnACE1aJijINMIynWWZ7FXdkjpWjkP
SVZpt015yQ76byYJEClAKKOghsc9RyykMg6SoYqzXavJkRtMs04zCdSo9znyb8/jv4evbP99ZTX/
/A98/czKCc3bqD378p+78rU4tfXra+s/lv+x/OqfP/rPz1/iN398svnYPn76wirAHZ0O3Ws9HV8b
mAq9XxP3sPzkf/ebv72+f8rVVL7+4/dn1hXt8mnQGyt+//Gt1cs/fjewJ/zbx4//8b3tY45fc7rH
/PynXx+b9h+/o5v+DQEt9kf8fwHXY+8ZXv/4DrIcRI1YJwBe/f5bweo2wq9I3xBGSotXKUxw0MrA
pRvW/fiWuFBsgNWCKiF2RfH3P+7p07D/9Rp+K7p8z+Kibf7x+zsQ7a99D7J1YDQsYH/cHE5mfPLn
GRa+o0eGEDNMKdsrPe86N6il5Eno61onodQXt7GqRYaLcyBbDfNQwd93lELLSBIFDk/tVLsxhJqn
CFymqk3DY45i5VECx2yX5IZ4O4HxeyUoTfAAGJVkwX2BlGhUbAXGT709hgVVplS+DrmxW7dczx05
sZLgURyM10LQJjPRR+C4o1qrngN+tFEObA/xmKbw5KhlJCCi3LOIDsqsezl6T3AUaOFVEQ9DtVFU
QMj+BxPXj59r1rC39vMs/Tzb/89Nbyz6n81v4C7jps0fm99WTfZYvHyc6++/+mOy88o34BoWTsAP
Dvqfkx3fQQEX0w0wgGX6YpP9Md05gf+2RGjIwRd8MDp3uJUf83353vJZyK/Qt0bnCFyGX5jw7/DX
DxMeTiCLtzgISFiJ0JV4J1B9iEbhlRqmyNUEtyobyUOhGJ5pFZdrkQkioAnILvwPiyCPa1tIpMqW
jQy+eTyy7l4aNjkWBSNCwz8BvFquIjXcQzR7otBvPRqZjEpoD1PVbRWJxlUPq9LnvhoFqkAgHiIz
8lSs5KDxWT+k3+Uyfmk7/c+uaevHLH4sfiNd/frY/cbefjvB1QevLX5uzufqp/32f8cG+470+9c7
7DbuXj/NugUY+H3WcYJqfEP1dgm+lymCDuMf0+79W0C6A3QOt15ofi65+5/zTsfODKQLIhV0W5AQ
44D9c94Z31CEQnqMjBQ46kW27lfm3RIL/zXvFmEo3Bn6GKhooLDxRSdrVjItzOAmcQ0jkByqpxFf
R9YoSV426+hCB7NWbWEFC6pKLk5oh3a9moAIKwoOEE0z4HWQx6ugUTKHG8h4hT0Re9D3sXVqKomS
8jriYSlKa71s/LLho6d5hjTNrx/a/0/3vqXU8K9n3j5unx/juvix9TWfZuHyq3/MQlHGLFxMIcDy
RTt44c58P+k5QeK/gQQgw1MJtJrF1+6vWShK3xadLMD2F5QmOnA4hP+YhaLyDZrycAHAL2Fb1H9p
88OdfZyDwOSAnruwgtE+Ajri3NpQNdqqhGnpvFVGxqF01xG+DkNSjHFqhvAKpR8G6Uew8TG4OBcA
w/V0YKcRvi7cN0Dhl7D6w15byyA0wkJa3HIFmgx8JKN1GeO0bnp1Ow/iAy9kzGY45R0u2Of5HRdW
EqkrcXJ+fiNfMxJUYrDxQ6ob5whU1c7iaDbnajs0jG1L1GKrWZxJAP1PIuRjtK6axyYvAkeKo4Ew
OdLculbewmY4FdC3N+WxU7aF1hxgP17Asnu40lgTkzGXhaMoB26bAJoME5sKcBwJvgktL5lt2Mer
+V5US5wl8XDJbQ44sfMXuRTjl/0OCGa0BN7bdh8GtlQqGFWNlejnEWw1aVcT0DqkZ1TLCYrEsuh1
vCtnHtjGYWvXrZs1hxiEsr0BM82OaLKrcFR9ZR42orp2GuiB6NYsWjUsWsE3ULYVdJlxUKHFuUli
NI5AviANRwoNjXxTscKVWpmSRkMZ0R6pYXOaQH3WFl+UlKScDZz6vB0SUhZudCs8ZBOdNCeGcgec
tkQ6VCuGZvbOKG5UDsJz7LkQPFV1O22ljZYCOQLIBlMNRNPMNHrT4B0hdzr4/9V2DtkKKFJopjaY
o2LDCQTnKrSqI4PGsOA8dvs6RO5OskN5rd1L93Avn0Ki7Y2BwHk0TOy8uU11YiQmC0wByM9Nb6vO
E4LZkMBbXbhlB+7W0Alghbxqjyi/c9bUPI+t1Ysmi/xZou1zXAOXCTiVma9LM3ioeFcxSJqRCd3o
HC5TRBGI6MPtZqWY2qnSKeBfwWujIXRFLEvYOnzCW1NODZ4qcdG1qiBfciUR1Qkc2QG6qCKRH9/O
oRlM7lytIAMBB7gbO/CNTbcOtpNGlCvYmdvZZryDWrfsFwVtQ7MPzfAJB4VOJ6+2lVVwhCfimBA4
cIylj6RxHB1p33NQHiKGqYKBtDPuM4fbzPf5U+HripOXQE/Q0A6o6AxvCbxLD9lmoMbGWEUWbzY9
CWn5MK10e7wJaU2hhmHhGVcp1lREMguNX0gdAfdRviVvxkiSt2IiCb/qdap4gAPabA3bZyy+eZ/4
MkhA/nxfOAqNVxV0oRPa2aDqvKQrdjcljnHUN7Nj+OAbrIzXfpttjQPU5zlg0bfzI5YtyEQSqXo0
SEm8F6ziUBzAazI6c5QBXqdonUoDVXlaKt+3tV8Ktv6fHoMGYqN/fQz6j3UTPWbZ3x6Dy6/+SAE0
4dt3lXccWaimLbvtj3xX5b8Z311dDdTdkfP+eQgK8jdABgELB20ZGbK4lNN/nIHyN5xWAIDgGAQ3
CSeY+iuB2OczEO1MAY4NgDOgKoxroRz9+UwahDzL4WKTH6HDW1OhglI6r5/6QZVINFb6hZNnOeH+
ivq+Xw3oXgNSE6BVQR3889XUJBzGDAHfUYub1M4P4hzuBmDOmdT6TIJRF2DIsfvhpfzNsfs311y0
3xBngsew4Ow/XzNPgkjs0Ds49pMGgVyDob80OmUDB+KeYSMW03VsCBfO+r8Z1nfoL/I7JNVfhrVX
e6NjQpYdxVmZ3b7VV+1o3LbwfcliVbB+/oQQqzkfV8RJKmJ29Jcxrqjtf35GVZMKHdq86tHYKb2t
K+aCoEhf+BH0lpA0yUusQjSyuOvCk5DsgJvQ251UuDif6oDyoQnF0RmOGzNJArOLXvTwRWfXY3Ub
dXu+X7X9mySv9MSClXYb2VlyBTqlGq0zqPJARrqnWgT2qqM393OL8CksyVhT8aqrVzDKljfJgUXW
JL1M7EruwQHfZtFu1u5VzplLR9edQDnCRKIUD7x81JWENAJOUChxD+Wh5TknxSmnubEzii4XRian
a1Q6QkdOQtdAAi982WO1nXEzP6ronCjgNWZefC/fpk+wvk25/aw8Z1zux2pJy5hUbD9A5EjOX3X+
ftJPiv5YYWuf+o4U5UGsnqoEjlaQBCnF1z54gEkvKQwSdnYjrXpWQMwyI1J1F8wH8O2ayOZxsCtd
jycGk3O6g0IyEaRbLl7XI07xmWRzSQxhzZdeiRhiX4CND6k5DlZZIQ0NG3MBbmx1upYDnOL3HeIQ
2Qk5Mwbp4pJ+xBl6CasPswT5nQbniUXY4RweWCVhHeaDoR6HOEfbSYVVntxMgQkMToSJEMi23sTQ
c0a9k0xcdcVa9DV/PlW/rAssBtTzEd0vrGsU9D5P1EmDA1M6qfKx1R/bqY3AXQLVUy0HgywUcPPX
rwYYA7Y14DCxCKXPV1M4se2A61GPWWdcB1EJwqDalRSNxc1YR+2Fq33ZaJZ8Fik3rgjUBJomn68W
DFrPdcBGX43oORBprEy51a61Eir7Q76GROk1EBWXwGBnSGe81PeyND4RcFsgU4wlNv4Q+05BWPDo
VaZX9aTctzA+zHv92mgDnsR6WllC0sykjtTRatIB+uooYnZldBXn/UEdCp00sJBa5W3K4HMPU8cx
Of78Fbx3UT5t+UAgguAE0ARqDSj5nr3xWIQXQSqGxqkofa1z8LY1hI26q4imIVFY88m8O8GcyB5X
/GCVgdlrBHBK7jXFJDQIDylLhcinFqJ6FBGrX68Fr1opnuZAZ7arzaiihq92eEaKH4QxHX5PGExE
QgJVoZyWEc5TbZ4gAALym3vhNo3HXKUk6rZ5Ck+RJ67rh8wL7cgJrMoSNQp0sojoNzGDo3L/89E4
o/zjbb2PBupsPHraqKOczZGwRLNtqlLjpF8PE5Wew4omIiTnKEj5kUyDN23NrpFdiPtsjYEYcxLw
ZlnblUHAkKhvqoBwQJ6cSn9YJ6/sCc+hlRANJD+/z3cJ/K9v7a/7RMH946yqQ34ALyAyTsmq3MgT
GXQarWpErMzl3ALb6Bs05qW7dDvbwaG/E3bFZvI6SyNBsE1FJ4ho4Ecrww0RPB+llcToFNsxc43O
YpnJVWaGAmNkzukG0HN9vEb/vYB8YkXGligNxQnWQ/zDQgqqudo6WA174TAeJ460GoFI0iKSoJA4
MqvOQdojQd9pXM+K3SArYPspeOTZfdseCziO10S+y7YBYbbslk5yKH22E1PKTrWPPNu+MG6fy1rf
3y86FRIwWwvU74udATzv8yDq9VN8w3vCTljNu2TTbPOtQSAXcCvfNCQ/dBVmK0FOGY4ETYO5ob1h
cwJNWjo85KOVFVRntBlX9bBHPppxtBBo3VD8XlYj97M0uA4qDvylCvAtBxoDDpk4ukID0DcKWsmg
ztBmk6zh1Vg84NzRdIuLvKrEorOzh+rEed1Kv00e1FvB77e5ze1x8EgVSQ5IeHIdtoYkPoFWpsgn
SFVGion1UDFXkk3I1nOJM8xIRa0shY4LyYHfuuANfEZb+WMUEbXA8lFaaoWfZ9+UIMYBBE0/BX7g
xzedJ62A46SlmW2qiPKjxfGEAdYIK4GCApKW++qqs7N1sY6dyjQObDVaoi3bfEHQcWlJ5jP35y9a
eLdt+bhCQAxHEQoVB7QGYe5wrk5Symys5qCaDpnuxLnDBC8xiF7bKtZjmMFHZFynJWBuhpWHqzD0
IA+TabDvPCTFijc8dVg35b1sXOutB2KQFvrKRFErmQI3iWn1XOo2ipot89q3CbJYJqzWpQPMyKAG
Adym/IKGj/EY7ss3UbU6dh1Od3q9E0YL35dqmiHRjCjoc3pngUw5oJIjwErFjMXTDHfrypwGjyVb
KbfqDHqHThbZcQgB/gKxTQS0H1JiWNczr+evtVygU7KdU7+snAgVfezGzS5ONDIX2xbi6p1mmGJx
rUpbwzCxMPvuFTdftY7GW8lRb0j31AhEUqEfuU5Em6WHnnPU6WlCrKgWLjxxzU4tSKVJcNZEHILy
QQbDJhk3I7MaQ4pIMKFBTjjskZJCMUXhcEn4ZHZbKMcppopkfojg06Vt8vGoRfu+8xs9hrjqTaxd
icVIchQR0Ff/+RQ4D2XQIgSCZ1nqYPghhTrLnIJchG7eHPFABLY1dNGTVaDC4K4KxIbOlXbh5Phy
NYAx0CQCfABScQChnh0cPGy1VBan9THU9ZemRugmLT4WfKVFOC7FCyCTM0TcokWDVHUxOF7Sw6VQ
+3kFtjGvNuCGhqdEzSvSCdVsxkXxDJzaEud7IAzxNNZWRd9Lm7ACaXkITQhj1GDya17NpODCYP/N
DS29MiSqCK0g4nzuasSBCBLz0cgfISF9Ww+RYiNwBHFT3YRSB8PsECKlEg5VLj8YKbeNK8CKVJYj
G+EP2iRfQsiex3qI8BDWQBUKURdUBc/R8dibxjDnxfkY1IMjzx2N5AFOgRWY2zOQ8nPOAoIhVi6c
y58LnctrARofSFB4M8DvBdT0z69lBKtO06HHd+xg42TxacPTHoAIVLQw834+vb8+4SI2gSgF4qgY
+KW59DEC4MJMjlDH7Y5t1XKEBVY7AlWtANmNzPJBkiCnmAqXxJgQKuNjP22rCxRzwcnjOXHZcyLX
WIvgxJWleExTD+TBPFlF8osBv9yUbWeg8hK3M7Za+FjkPZF6gyQzNgWQTHlfMVJSsnulupLbY1De
FPx+HNfFeJrKm6l5qlrMkvEUoYTXPsXqWm43iJbTYg0GoD65RQXjArdEOVC2QBBDEgfUsZzTu1xb
ADg0WWmVm4qwXgXIRdB3c23Fs7voGJUHLcaq3xedr4AExd/zsJSuZG5bza48+Sn3BhF9OosKpCOg
dMbZGo5e+U4Nj51x1NhNpSETcjXciA5vPluUnjN2o0wgzG2b0BxUF2dcrx0yfmUoaxg8CsWboSWI
BzaqsdM1PHRucpnDxz3pocg1kZmDvP2tnlyL81aMjsiwgYcM8EwxRpHzRPk16BylfxTYtpAOcXWV
Ib1VWy8RnGgozX5aJRgrDgdtbWrcBlxJs8x1q9YDEwLAE7O754jBN6l4FASMqfLQRDFFybhUnUyg
UUOgfFdMSHbcGt7ayqrUgUpYIX9Wtau+u4rwo3Gq0lo6NRMd9ZvOsAXJEiXQeaG6hcR52aubEmDm
9aBcQC4tcevZ9Fqc7RfVBZDYvkhuVXExhJoSyMcohuQWN6mozkLwkBRMKlGy5moaC+Ul9d8v0TSa
TOBBAzaOjRSXPY8VojkcurHgpeOsvhQ9yeuZQv6Er6B5wtZp9dZwWz4lMkjoXXiQWg9GGUHhCIEv
VzdtbmNDacZ7Trczzc9HXwS3GbhoqCPrSAWUwyQ8BCGVZQKrBhVBY+0NGZSlSK16U7Jv5MSE5gmJ
J6ic2L1h9p6obaCBLl0jqpv3AcrWxsHoOwsCCINkKlCvgrp/YPIcbXRv7sGm5L2C98bmNSxsOEa3
mcVeAtXhMXa8By/b1N/CyagedlFyB7MNomToCcQQ4+5gAXsoNaDX6htN8sKexvUOwnXaiD7QBRgz
FAe/vNulAwTReyTD0FY4xyzqTVWGE0Toj7Hkgc2MaKHfZCtlH1gZHd76njAfwlP1nayZQgdyDEGv
L1kA8sGBnz3ImBA7R0o6an4ZbTL5afkiTOAlnN8EKsheUEcjcwmSB9QYwO6yudO0ZbOXaH5U+DuG
WltK+a5A1CyvZJzN0vQ69q2VSncdUBIaw18bNq5yobSlHiSmByN+nBLfQM3HoAFzpvgUxZY4utxT
uRcaX+NMIVyHPcjzN8F03Xc9XUSzxOkxlA9SiVJ/48uzAyVhaERLiAN4Iaf5gA2h3k3To95tDAZW
lHbkYnQ2u01vsooG7ZHnULNjlOu8QhdJNZqhQvrZrFUnkiCmBOQhs4IORKjBTKBAr9RXPARfMGQT
8sEudXkcA7UvIrlOkMPHRAXQOh2JqpnTjbDpRL+SHHEgKlQj4mP9OJihsB8yWs4d0aF6psokrCDJ
vw2SwYyhaly/SNjbIl/sRohW9jQYlE1R7xvlBla2bhoiHS93VWs9KujdKLDQHJVN18arCJ0kHXL8
5fiUCGauvfLotFV5SZo5sgXmQDabzJWttc9CTDWwIxLJljS2pEJBDYVt0VJr7JnpRDj5Cpz1YFqN
KdCmqOtB6go4FpKrT2X2okhXIoGLODc6Sup0MWJmN5lMGGfJDcJ8m+nkGi/TKR5uxCeutKPZyQOb
583kyF13vCm8oNWmI3mpwHaxDEaN1KpHP40cnAf9od3CUUcfwSIwGxMHTeZEqymxAygg8THaR1aV
elNmltdtukZZ1c4yMlto6owlkcIVb27KzBko0O4FVn3jx50VabbqGmZjYX+I7qHTxR7CtWGzbfrI
7dGaygXSH0erW0GrE9XhXYdaqrrSUHc5Rg9hQUaO8G51ihPc3STjLENLqlwntzLhAzodatmUb4sL
OZ/wNcD9rg4nwQkQejTnLq4MsTyYY4V4TGqo2PVxyZMRHg1IECOiSnJsdoIBPD4UiEcNda0QHECD
GetMRWEnrtQtMEzXDadtGv4S2nWJdT+dGagfgue86OUA/fvFXc+o6jwGC2Q8JlHW0VARmZkWffyL
rRFUKfHQiwrAYuQHwDzu4kMdTwLYpdKTiT9CzxjVZ6W74SN+L/M9kvz5seXnRXfpwp4JBtnXZ4M8
iQ7fdFwee+dZQLmY5YoJBBiPeQZZVcprZs67KETFM3YCKMyYqH+P0IEW3ELcQmwjwjydbzLssajC
lyv9VYjNJ2w/JcQNYVcLj3fhGCZQOefutaqiY7+NFewZAC2/dup+Hl6F/E5r1nz21Hf7Ktmz5Kbo
32bd1iVUsahQUw24Zg564GaamJ1CEXMKqMITDdiz2Ewiu5goFDOM0WKIpBIvrlcQBhwHExK3sBDE
ihli7LwEnQfok+ooK9sgebjiGgUNF4HIobGQTFLUC02UrhzQzGhl9XZjhVtoOz6wt+A6fSvvGDq5
bI0+Cn4OXSO7slSrv09v8yfhvloLK/FhOnD4W9kPAY2h0AgmOrJQZuJPEbqgr6XzsedcYNwkbTMO
h8LRJbfMn/r0ecr9UVzzvc31PpSf2gF69AWcK3DSlLDmOyXVhmd3MESvNljgswipOU9I1waKOIuR
rltItpE6UOFeFItCwvcU/++P/FV1n5Ykvwc8XGNUQ71TwM6GLRBOYUS7j59+niAg0f06eQD5AIZ+
qYB8zUamFsBCPevmYwQqIrxsVDdJNrJsC6MdGBaCSvy7rJpiDKsdkfAlxcSWH4zKrGWrL68K7alj
W9Ti9dlvEVgvtmFOD6XMyIpmW4lJiPQNCmslbY7ZPXdX5pRtG4rgGhWCjKgniC4OgpnklrgLTtMd
SDvpZDMIyRzku/5GeIuOxQ165NIh3JQubsir/MhO8QHGQwbERE3YJth1tmbhHlfFTfmo3PQOs4E2
A9UyPWG7f0M3XcOEq2EcZcaC2ZUkxg260U5zMzAfH4vG1Fx1VUIUQLhSd6pdetFDweCwCwBAs2rf
UAnEwSmQ5l6BqwhRfMlXLIMCbuSkDuRf7HAD2IYZUt6uLWQw3GOCAg0WVEKlB9Ra+FOwCa54IDYw
di/8i7gKQbUkEuTpoCPkM2/YSm7vqi8NdmuL2eKTeJusgQNRDgVKn1fVQLDigLsprWQ209QaJk9B
DVWw5sLl0bPqX0rtMPWrSTpFQM8r48aI7KSh+B7UWpZDoSDakb+HlbCv3ncD6fBK/Py6qgj+aKWF
P3VgqpyrMhvoTgHQGJVCp7NiFIofw+Aazbrn1nrvswGs+PyumbwBNUzs70+9qzkQXWlnVO2tIXJi
yewPaUuF6+FFee19sUUXg9T4JJ3k6FGmFipIXO/WKs1CChWqMnUaxRHbbZr5oBtosokfZiktZBK9
RjKsDImagJRv6pPJd3ageIFh1slaAhNJgCrnShBsnXnRcEhRYg1dtXuTwVOUThJaxL0bV04j+yDA
Sg18HNZgiLetiX/sNCgrOIyZ7YCtDtQRmgYUhW00EQFNNNC+QyeS/Hy9fS2BADwGUQ9Um4ByB2vl
rCYPgfxc14J8PuadBtTSgBUOq5KMpD36HVGqeW16FOqNKnb7glm6kosmh/9oziso8Uo/4I+fKAsf
4WxfDmzcDo4NKKHBgQ9yIGeNHaC7IC3SRcJRuAMrb7J4pUSHFRQo5HQXzim0+r5sNWAjITKAngxa
eV+qEXwWSH0KB8fjaOZu5XXbcTPciFZiG9awx9IAem0WaB553XhVplAysgSUiK/FvXw1QQVjjyp5
0u8hkJ2gYs4hH0EmbMcGTCipGDvQEtSf5+uJJ1R5zEFMU4ja0kyD0LeJWmaDub0XQe5td1lDB1DW
QD1szS6xRmbWSMtawu+Tt2Wh76b7rnel5CqUt1NvSdie99O+XMNLwg1X+aa1Zi90YsB5Uoez2vW0
l83UQW31Fj+3w/Z+UzwOm3Ir2gP2JWkrA9OTbDVMycBsEksBUq/2pthpU39u92Pq5zLuw5T3I1Qn
IipXy3YYSGh/WZx2EHDkCFTW8G7osOeul73R5/e4/fCBIQy/5vfor/F30huHPTJbo06shSS4n2cT
fRgkRNhj1L10hHqVyahAFHveIL61ZYLz1hTt+a0GjtEg3HXxZCQUzuK43/R6wLrTSfWKgV62Gnf2
1Lvo2DASX7ErpEKcVx7g1hC99sVyahovBjxIKbQ1uQEsHtI8QT4TrMwgRYJBujdmFX61i+9QNvH0
becZrnpMXkOcz4NXb7Ir5XnyRD99gv8Wtl1tj6Iw/uZGL7mWJLSVTRlIKnSOhLUiLUt1VjdZf2iC
td5sIUPP2Snzst6dxs3YH7p2H8t+KNtAvEOei5PMUrBjHZsOtgeImjhG4xgQZ+7cOXbiyB40iiqG
XFL1AQVrtcHGbcLiGMYpeUvSW/hOLcgCjqjW1O7LzhdFd+pscQJY0k8bGqm0wXMvavd+1u64Fn5m
im/EN2UIV26iXajr/s2aRacCICTw3gD5Pxdb1DtwbIKxnY+AQ5c7Di63axBzRxL0owy6ijJdiOq/
Xs9YVInRIoEkEQSnzoLahKlTMsDG7BigoEzbWMeOWVce49OXSYduyoUd8ksFAEgpxBziIkmzSC+d
1SyNpIRbTaSnx6QJSnOe8idFLLq9pKU1ndpnXsCGOSFLilpmGQA+aNEILGdR4EhVcVy1ORT+cVqp
xsQ5bR9HtDS61jbCS6aN58OCkUc1aKmuL/R4AKA/x/rwfueTFt6xx3I2GFo7HaapqrYmkh0KIHC3
ujAu57Xc5XogwqInucAgIGb8+XppaeRz2WTxUY/nYQ2z8A0UhXU7baLGjOP5uVKRUU2JFFuTPqPR
EumajdJwQZmc1eu+Rs6I56kJlwDhq8LVAWW9UttAW+jCGfcuofEx1wLmDfgJoChwqmBslLORaXKu
CtJamk/iA1C8nEAyeDpcQSHNUU6BA06TxQ7ol0an0GOv0i22ejRF44cspcDOIl6pYxsKtTKzcwRg
MGoAAKLb5ii4xDYX22kK929LCUwRpR8BjjfSqZO3MvSHj3myDoV1EVClWiPKqzKa1AR4TUmxDZ32
s6XoPYmyldDaXY0gwkbrEzhayM5WuV+IKN4euOA4INxPLDihoyaAQGSCOIclcSR+YtZ0ALC10kgP
5EGzoFB7YFzRREG4hFgO59Fti90PGCtISCc0SswaQaBCy+HCEL+DXs6HGD5+aOvgP1Tbz5qrKaDp
KL9m/Gku6w24cotH+6hQOAMh7YQnJ7wG1Me+wPlZpoiucn4nC8FbYqRshabI/udT83zFQoh5Id9C
FwBulRAaOotpkApHKpZscRLFWEAXJ9vJ8tA7QfwsiJCKL66nnrnJMF4SNj2vA79fFyLC2Jwg5WS8
pzYfsu1CKnNDbeLi1Buc3S6aP+UIcl2sBuCbxCKKWWpzoaHyZdHjUcGpQeSGSgLYDctQfLgkJwtt
I0hVfkpY0lu1toYkYoAkD9E8NHPsn4/r31xsWUggpANxArbB2cY7hqMSl4qCcU2quzgqEGBL+iv0
ZK+nLL4UmZ4HZ/h4FBEAbUA4uBwrZ5GgBB02FLfD4RTMKUpuRYNYW0TL5ueP9H5YfJ64yrueKFpD
PGCx5yj/RJbGRqjU/qT7KLr9F3tn2ts2tmXtv1Ko7zQ4D8B7G7ia5Tm2M9UXwUkckhJFSRxF/vp+
DkXZouyKy+ZNN1+g2beDqtgl8Uz77GGttUm99rZ33ryXmz255Pjj9PVtgl5/YgfXRjxw5SF9HECf
l+HH1J+uwrO5dyM5V+vt2doYzmfjlYOgToAgwFBdDtbJMN0O8s2lFt2t0SZxB0o83koDR5/EiwHd
sYzZWaIMLQJF58zVh4U+jMqJg6gpzW6igfKTcJKqNVpTeI6ID/p3yzvlk7UFOT/U/P76Et+Lnwef
FvSdoJOhN1Q2fdieatZPk/6KkmFwudKGqDJsl5dza4QsDkF86fZpAZEBvdmMNtrQtcbzs2Q5gRm+
yMfZRThOX5nkZzcFd4TIRAE+FppVx3VfXZaWnh/I6a28KPuOmdEGjAyCo25h8kVfUmN15ZHO//XC
PsMl0t5GdNGGgUN+TeSimicjtLw8DOAK3yKCNCcM3NLIwPKGmkH3BNrb6AM4aaSEsu0klBJ3uFmt
XysvPx82+nHoDqNxDrkIcb3mG8hu6Xq5sQ1vA0n/FPhLtFB1uPTzTbgZJnNVHcxXP1Nr9Zoy2PNT
igkGj6kKNhytF7Xm18ZpsYj8bB3dFmYUnyb2WAKLZ6BOuVRc6ZX84guzTOdJITcKXx8s9HGCUUrk
dJZHK74st283sjKJwwDmx+anl1+vpHDNbZsG/dKhhBSsV684gi98O8hTGm/hfuCaWcc6byvuey/0
i+hWCmWHmkU5yEL3QkuNzQDd74viPN/M5xQB3U9U5r78eoM9n2akTmmSocJwFl0HjiyvqvtrN7PD
CI5JDL9JJa6RHexFavbQ73rVTrFoTTPFt5EWQy5foPqPE9lOLkdA/Iz4FmhFMiGRlSfTrVQiPKea
nzTV8/pquKY3rgb15tfjfIYFBQLOKFliErmgUjS1uZ88RmNJaypgy2UByC2S7zzw0GF6mybSWRhp
nGKVkvQ2saSew4XQByFqDxEPMR0XCOY6kEdJKY+QZDdvY+rsr7zes8seSREUb7ntKewLme/m683X
gQQY15Vvik1i991t8dPLNvGIHqfItS2o7uMMWEDXKWU6iy2WOSGI3nifE1+l2KUv9VGCCMlwaeLu
rbUb1QhSeiKBeFvPX3nVZzsGuCr6Fig/cDDx1I/eNAvL3NyG5vrWWYPfLmMqJs56o/Rn6uK7h2T4
Kwv37AIVmGyTugcib0jmqUd2wInTWAlda3VbWFsNSDm4lWCWBq+cQeOYJQD9BG0FCCfoIakgcY/s
bG5E2ipWA/92A1gNppijftWU7Q1dMKbexl+dmzpoNbcoKQLrm/WZafAeKK1qF9vUvJrJrnO9mjmL
0awE3rO1jNPMXOSXa5ownC0Ucgpm+UW3l5R2o7l55XgSuKEyVUal+t0GyEtX42+O60lTXoNsKUlh
Ndhe0teYbHfo6P0goqmEJOOoJLp0Ki1mqxtnGQ7mWsIClKU+XlsyrEOyo7PEzj6U1hDJN+cGWEFB
k55ra5MUEIZfcU+POgGhXsaUAUOEH8P1xOV0tDKxj7B5Ggfz2zJZzvsuWrF91IRWAytQVkLXMBj4
8wSxsnRxjTG/4/PyXiI7D3IiXyxUBNm2evaZrm79MiIPEKlONELg5DW1ZfU4E1+9Jq/I+YLsTXDf
PFkbNXRTWpL7t0Yu+WMtz7QrJYHT6maJ2isStlOKdhmLGvYokAM9TdJJvPHY0Hqy6kckAq7d8Oty
HSxPS8c/X1pZMl3o6dgP4vgcadWzhJ5gk1+bg2d3LlsQJgAqBsAxaDt8FKxraRhJnpFnAtHlQGeM
eufU1nquDHTddnKhDLZNB2//Tgyk8DeEGGc1jwc+eK4aC0VFSu5GnSffyyB+WHrB52C2mC7tGZcg
dS9J9ka//k7lSLJXbCL8fb5MYOkcYVGaq7PQNOSmgmR7E/oDLbww9VuLZmfK9lMY9two7bnKF2N5
AQ8p2ZwuTTA7YDP9HrNCjOpCEN0MfR9dRPg8BQLlcDJ8Ox5oRGpxAa6ADotuCRRD/YZSfhp+M7cr
+FRnEQk/uD9qdpWpCxJik3nYK5Y36vYyA92zRhW4uE6CgVUMwwWxJoHQpzjY0HXr41L5hqxJTPku
Naa6M3JoTr8aBR6ZQUiZZNSX+kdzNbE/hyaSsF807SyHaKOgwdqPrw17mBZUwgD8UCY1h2baRxql
l25/SuubBdlxmMHhdrqwLlDit6KPM/J35mcE0If24srlhaObgpzZarSGUrklE3tZrAcFXe2/YnUp
ePkwOa2RJWCmfNRwEUKu4DoHCDlWXms1//wWcAhAbYgypN3x0Y7sZSAXeZGaKhZSQ+5xtiW5OfMv
XWC1qzxbvLI1scFsg4bjwDYRJ0EopzriH5vbxDeWS9nf6PlNqo9y9cPKRAWBrnUsnrzpG/HQCEgU
GF8s+95ZX8xYxNXs1ku+0Jc21r5q+oOiP2xzUlzra3f9EEgX3gxu91BffC7TMZi3dHU2k6nBfEQs
r6D/tT7/7GZqP0lpdzQzRz5lMijvyYyKBqCKDMxIvpgiEZd7Fyt17CLy7QCRWv9Q46hfauQvWKE4
9fsKLOsEyQZl+9mZnRYejF/YPLlpoNBNXp1MyjZOpvRlGGpo+Bb9HACdnqekTnKSciSWF8mgyIBH
UEtzVvAZYPgmBTlJWQcfzNZB20nSHhTjhy+te6Fy7XzZEkxF8L4kgPwh2QL3y2a1HGe8ekE+O+Kn
KhSmfCaTX/0EKqYn+7TQjrlNFhS4s6/GX1AHcnLxUW/+KQOsFPRV+0O0vpkvfugUjxeqQz5gantB
z3Hv0Ljyo68r80YGMeN9WYHdMc82DpEuhCKAbsv5zYyX0Z2psxqn66/Ap4Axb+knAHqCHZuOJWNg
g0snE72Z2mqv/LTizuvP6GDk9MmzUEdLP6o/ldutN6ACrqBUt1icqzAV9L7FC3vDdP1B+kBVMPum
nW2XffLz/ngV9vVomGMREgS3ejH5GtBrELNB8nFJyoOF/S1XP0nOcOWiSc7HDLJ8kNKBUOtvvIGZ
jq35JAjHDrHx7NQHxpj/5cSkJKeqNd0Uo3k0ygUbDwr3VjqfV3+9La6SCBA6/Lh4+1n2CupxX9PV
1y11XFC4uTewPuU/YKRTzoOjDrmQAm2k3jmL01lA28RTN/ni2tOg/MvK7kt2pg15xcbdELXq1Bsu
sGPsE6qizniVDjV7YG/PwMNjCvlfmJ1H0u0CZBR9VNTBVj0VMs7a+TIdzteXJkCRMP62EPXkbW8R
T0Plg87LS+sfmfIhC25n29s5xcbYGEIWsaOpyY2+WnwMPRpTXGrKWHXH3vJUd8ez+fkiPZ0Hp5tU
hPdaOQEdGdIjPTyjQ2Goj5bGTZF/hsinZR/TYLSc0iO6sGlgOFr7d9ECauCNkl6nFP5nn1WOR7lF
qH3o2OcA2ZGgVMOJQ4kUGNSpSUFy9UqiCcmrZ4YEcUk0akHB0RDmGAiXhatkhUpYdlNSAPTBlgbz
pGeFSTEqFPl2Pg/yabkx8ys92ei9eOmeh1uVBpHOzBt7MlmUTaqSF15s4fGrIOY2C9xfK6Ohh2Uu
wTEsZ5RQeigw39nz8C6hf31SqqthYMmgHwQQLASslSy97XizRQfOyNbyiCa1cCEdmQ613mcn0ZTe
2lrSyQXwgkYIYm6Svh+Y4D3L1XiRAc165Q5+5vriE8E4FHEg6qP08mvaVjRn47niSQiCz+T82vSy
wUYLBwhWZL0yU7iMM8gstvttm8Zxjw4H6WvR97M14QUEP1BwH0X0LV7wwPMwUiWzSsMIbgne9HN3
fU02oBitE/0njby3vSRBfSSISA5HxTbv09b7ByI+1JzWbPRfz4WIXRrXjHgTegmrlH8cC9BP803y
MvCcYJ4tb8tA/uoaJXd3QcS1wtUdm+ql4WDXf/2Nz91T8ZWmJlMwRu7qWfAfLrUgLlWd1GecI129
CvN+srC+a2vHvl7qLsSJVJ2aUbgEDxvPUAKOrqKteqdxGdLXoQDRZy4/0jiV/8wuaPish1k/iRY9
R32wtlxasJ+3r8yS+ixYpXeMRts7DacfTNqxS+2XM39R+JsFMDj2R6aE3jjbyuh1zNJsoOR+MlwH
WdlTXcIlE7Tu3Fm61wkQC5dyYxoG2Uh3HWVcyHI6VlOE6zcxKpapq4zcWWyOjJCeDbYlODBLOjqW
cRKPY2VtTooVqCtUbb8XqKyc0xp3nKOC/Mro9Gd7AD1hUrWAoHVoHNaRqxEX6+1spZeLWxVSRS+3
47tCnk9eWfVn/gwzePglR2mXmWssVHUxA0gTyxQ6Sms58pVoDY6GP3Qbxp/lqiMT+fTxKjCRMY2d
L5v0KtwGa5rhytEoIOJWcvVqS6fDXp4B+aLqRFchbTEo5wU4V1C+MzoQjZYooILdtydr3YWWsJas
kTNgdbXXXPnnp1gk01WyWAhrgR4/OsVr3zY9wyulGzMB2LSyvHK4kTOSA7abT701QYuJX5C658ZW
pHddN4JWS9/E0M3tV5bwSPSGqIIygpC9UZllfFPr6Bwnjj4rCJOkGxoajI1Ey8YbWqkPpVKfrgwV
koK6LkYlqDx9YfRVpdCuHD/BSYAnMURjPaC3MZWWufUakPHFF6PbFdhBjrtW6TgemrpwnYfzIIqk
m41TlEix5Dcaui34BwFC3zRRSsLka5bOBtsZa7j0pDOZPELfKkBJZTTk6WuSd4vY85dXtuOzGJn5
IjTmJLNuBPNH8WaUZv68oJH8bTCzw8uSeNbU0vEssPOzMpxNzRntoNa0Je5v9a3c1/mtvhmvzTPE
+Ydz6Wy7OteokupyKE1clAHxFcyfoeMhpl6E9P2AF1G98P/pqvxJmutg7YQyaUM69DOaKn78B6KK
f4zSJA3vD/XFqv92ry9mmSfE1XRzJZRvKKtIFLlPFFEAI/im9vUocKedqIjhsf6k+wUIgkOzlxZD
ckWkTRFWIQsnKmfKW3RVjk4B4vf05kEG2qaDEdocnNDmNevmVur7ipx8nKdzophIWwaX29C35L6x
3aZjkSbuzbeuuxiWhZp926QR5EdbjrnjNHPxcbZJNpfBVlveKIVcjmMLMa2DSb3e3fh/j9+qXhAB
Fm43k15gov1l8wVzrKoc2WbycTMHmUK59RR4lM0Fttzo019/VfO6qb+KGi95X5HePE71JJmVcxuU
ycdCQso5zSN36NJ07BVuT0WjefJsxNcInTlZCJurrOQxRzDHqaV96NL7lAFMGysm3u2S4sZ2s5L7
JLI2ZFZT6ulJMlvc0WjNviw30sUiCs4ibwbiS3HDqZIuyiGsTuN2aTPjkuIs6E9PI2BrdoMg/Pps
gSj9ZO6uNdBO3mzspTQZcjJUuX49Y0ep/N1Y2Da4TTCGSJEdWatipmtRsYy9T5YleT9oDqtd5x4A
K5QbQ7oSrx3iSuV0q0NPS/ViPc6Csu8WC3mwBCwdRiA5g3gZkfu/M/RsPswWrr9b1P+zT39So6Ll
GJcFaRiKAFAg8aH/XgcKXPl6/RAlq70g4qG9evGz9vZLRlOTTE/VYJwWL0/KUKi8OicwDrjjUU/k
ghctKfZiyPIJyugWvjsVWqGOyNaobRjasIQYKorpnAERSNhvMmHVJjs4UMfTYItQ4iBoAfjkpz5t
N6fp8szT5z1LeVhmZDrAxUjAgpXiknyKmg+KTb8oP25cCPdDbtG5MbRh6sxOg1XPo+xt9RN9SAtO
6/vC7OlwfcybzebanF2WzhiKvB5MrPIzdKW59UMQk0IcAT/5vtE/KPr5zL3LZlO6c7v0BF70FePe
927txaVE7yd0x9Wz2Lxe2ef6/JrmSgv+PJNmZ6V/FW+RFgLcNTtTSKmo/iW9CIByl/0yubSExA50
qcU3K5zMQO04nwz/aoXkSITQqH4ZoSwSO8B/wBcHF0vwRNnUVEbZ7AxmlEnTG6TttL66GUjziRpN
vfxezZB0WIGSmsX9eXqzLG497a6Up9Lis1L+lS2mlncxiyfLZGoWZ24+jvicfGRiSXDdnHNTmfXK
4JOD0MKijx78anG1LcamP9KNK885V/LhPDiL15Otd6rlF0V2DVI1nhElQM/7KnKz8AfgE2jzawp7
M21igZAuv0Dlm4CCFP9bjUr9s7f9kC7u1jkqKPOzJagl4zLSbzfx7Sy4mHsTMO9zFDfsoU+RgOaw
5QAhysI8jaQJkgYqGFVlpNIGz7uqDsub7Mjdasn//j/Q5BXNykQfdNEVDYI8oCWimr83DR9DP3n4
UckOP8R/XPgc4T+u0iQo/NB9STbuxY+vrYWF9Cn5HAAKyIhSSxd9F/c6cuYJWtFgNwFkGzuPuzYW
qi0cHopUJgE/ymsyt/ze4cGOgPBgMDQlADZJPuFNkr5H+HTqpVgyIWIHAAiSFIjPprVQU1JJmW+6
XzcZdaYs8owbJZ5fruPyTNpsHvI14L2yvJ0V7O2FrSNJuBwm9ga9wjk7PAq1HwdT/YKD00x01O9D
UUw0KQBNeNwRLY8oJBZF5n5dLtabkeSakJrFHwuoNgNpgRTSMpU///o7j3AOTCHqBFwbgsLFrGPT
m5MQa3TaLSRfuytM6cxQouFymUef3MLb9JKIXpXRZqvTZQaQ+Sb0PpmAf3/9AiKofjLZuqgbUNui
hgCKR/h2R4uw9MKUKd3aN6VR0MEWzOKGPJOOKJIpTWV8DZi32iUZhfIVH+/5F4MuBX2g0dsHrnPl
0BzcFVHseiDENO1GNSXoQBY4p5yOAj1tlt06cT6KwRQYynqyWelffz1kLr/GoNnBLDCJLNaZbmUi
8GxO+jzTjXBJQeADeqs9EOi9i4u/ptNlH0nWcdabnRuXztC4TCb2wJyaUx+yY3QG4fFSGiJmMHD6
zhAOLn8vfm89iSbhJOldR5OEf3SG6lS9TnqIO/CL37P+92tzAHPma3TmDPUBgvvT+bf8a4FeUzne
olFkXLjT9VC5LC/dc+fj9gPgmnmvuFanWU/qk4btZz1rGA2/X/Oh378n/OO2nw6Yp74/+GAM0j40
LyRHyZzzT1oP6sEwGshjebwayuNshOrrz/kUVNIAJdKJMzEGdPmYoIAC+rz8IV8q0+Jme7W9ks6Q
HBta5+qFNJHHMG6guQHb5dMUdJzE59tDYyqNtJ4zKa/1Sw151vkYadb+z8nZqgeztm8NxK85g81k
cxZPgv4tnYn76LdOUcrqG1Mol2PnLp7kvdeE6oQu9MEmrtcT/C9dZkV66tjv8EFdzzaGFHwYDa7u
kPM62/RXY/dD9s2nIki7djRr10MQvmg+TdwhsM2h0gNbNyon/nA15leHyGqNHsaXp0WPUkz/tujl
E3dA9anHXwznw8Wg4K0DpjwU/39RKP2894HuQ8AJEQP46FxDIPL590E+kQbuKOyL/3bySoZMF078
02GtxoliIwLUpCOwwcdiF2t9mSezTFt+oKG2S60zt0+32WZOHSkc5z7g7FUxFzR1+1siJ5vz3R+Q
XLx06U2rf4uL/GvoZvF4swRJDNU+5fousr6yXaOrla0o2ZnKRp7OlLwfqdvVafWHQvXbU8nzWikn
FAyTiXgOpoFjpINyzK9m4Vw+nTGAU3zA+o9wZYLEmLnW4Onvqt8Dzm6/YsWMpjWpZgatE4doBuQ6
CvYiojywJrMy3M4LiLAf0II5lXTpXA+9m3nindvLBylJbpUZSrs+zT4l5UI1ytsYioZIMrkOqVR6
fkHLl3+4HmKGOgrV8/CeFrkfNpYPkdI5S5fJ5xQO/yzOg174zdfzryR0JivKb0YRwfxIL52VOfaV
T7ZS2nTdca4B24436y30m9Ibm6hrwgc+3yaLEbI0w1yfDVfelbFIoYethzPgoSsLuoOZTQKIkBQk
BrqenM1xMrUAJ3ET3GhheJuj7pSjT/eKNWyWOqqpsxUmjuZe9Pgmd92cuuXcTmlEtPQ+yAuummRu
oY2vwtiRf8oJ1Fs/GSvGNYVXmo042Stf3kz5ihVjwbgBBYPb4TI4un1sqPvFNlFmQ6DH2/7Gyf3+
vMzXPR1I/9CIkWRb6x71vbn1yoY52i/CK+PuQ1ZSiEsC9TvaL0ZOH/Ut1aOreaw+LJY470DLlqPS
hRrqxkZvnsDpKh0EQJ15rIxfmfLmt5NIIvOAJI9guuhCnOko17PWU1QYU0O+2ygL+D26ezNf2osz
JaUoK8+kYIS2EWJexupitV5N/dJPLxYGYhwKYRWJVBAh4b2ul+HATcoAVbj19/V8Hd8trei1HMnL
bwoCFMYu0JtjCfrQlv1VgP9wlyr+V0CMQE1lVNJ8zToLY/9rujAoBFGACMrgVZR406rTHI3iF928
6AagiY7axwknJV9Gtoog54cgTAdBns+G66ycjga+tSabGgHWTlVXny4XJYJ5vgeV2QL/HwbpmRuK
cv4mdc6tFRYf6c6zTFe+2EWYf0hyNRpHEVyq6l/NFbJ4hg4LMSxIbSdy8TF1Sb1phnxlb/T5BytZ
zz7qyWW5zIvzuXvqWF52u1K8qO+t0eOb64U88LbGvB/nYXZahqE8ANGe3Fju7FI2M2PgFtrHav/8
ByKgRhOo39Ugqn7PFztE7ZpU1f2jqq5Jd9DtjnpM/aNf2jcLEV/z/IPqBPBrLacOzuXj51TNrn71
3wf0fEnSHzSlov3vCfJZYL/Y2tWDcQxWoVv/XLHorYOsts7Z2D2HC/n4jS9Mwa9H97wVVzUDb3hz
RT0h2KT/rMidHr6xrJ+gQUiwo+L0EogeLObzWf6b93jzeH4127veYaJBmHDDG6HxWwetmic0R+JG
gdC3X46DsasOi6mTKQPpUD3cNt2aAaoLrSZA007YqsTopBmqhxk9mADTJEcIoU8W1BvxYHG7NQFt
d4BOlxiB04SOshthcwLoJEeRESU8GFzVs5vwDp0B/JBWO4D8jRgYE7Abv2CNHewA9UT8NRWV3fCh
eXZtB5ANajkFkkpWG0Qkmpf1MJsm0MBok3ZCFYGTIp7OzcFxtfOtdlBXfrkJFKfaBWgG4QJX+6Fr
m0C4ma2OgXMCRwqlTdqP7R6mtHEMILXrOgSK3QQILYrfaAjfcG/Ty8q2RL9S9Dp2T+PFHbY2iTqC
h/qnnbPg9VTuVEEePaA3zIBGTzlEW8HeHa2Z6IqCkqnIPFdPd9aMnDnbiTi2XpSmzbVpT0Z6F6WB
p0v5N262hnP2zxyvtqdNF84mB45l2522psFVsLeoFpC2+q2n7B0DF2qyrewMppS6Ku1ijKajIVkU
SyiqQjSluCqezl0ylUJ5q8HrQGaEKykkpqunOQd4m4ISLIBvu6dztmrn/7/fVBH+cYXQWbUqiu0W
+eCWkUyiRxUsKBjA3Qx0bxO0nQJJpV8t+5zS0VMIfDAHYApOwDIp3Gm7g9C9KWhr/Wg2TYMlGWH3
+mlaP8kQzgjobJAX9f3QNTNIJaytHbRZZRwq8siPYzzcBbIITEUaT/C4u3X5ibJ0OzNIPAFOn2Rl
0/6BDwSHg/gEqcLq6dzWpwraduyMEREXgTB4ad2JxIBFktqHDNfNKQAO2nIKRLRJlhqhhKa/KglA
lihI1YaPoLxrW7+t90O2RXPQz8YF2q0+ZuTg1OvWCa0OMH1GHYV17gCIwkursy+RZ1WpUnC/PV3x
h1OgA7Cj8YtotFU9mIiOmb/dG73fCSLpig4LOXDC0uppbgIDEyAajVE82pmAzqXcVKWtCdCZArwf
IOC1D8AYDzYBFwHAHo3nyUh2bBMI9E2rg0B7bjjPNCygnPvCLsALFIAxoRDU1V0g7zyT9x8Eidwr
cCr8PIsNdbD+uMgC4oRqw87V6FC6WbDYWq27oZ2w6DIll7qm0tz6qnVCWzPIE8gYVE/n7kAB+m81
AybJD2BkhHi1m9dcfMkRWEvEx+z9Ldi5KQAD0XIOwJFb1N0gbTZdYGDpJ3BXybULhYLqqb6pSyeg
tRMEDYiCG7nmOrxr3n+iRAzOVScD1rWhi8VqtfUljD6LKsTY6tUVSMsDy0f5vOJQ4/vujn/nPEBB
PW41B/g3JnwLYLx1iNM8/hQc6bkNg6lOA3YwDyjUXVtNAT4wxRTkw/ZOLib1YBNINvcf2SE4sPUu
6VweWG9rBDSQB9xxiAXsawCNKVBE/gMPEBZ914xAxXprtfyADsAHCmni5rprBtbBQHTxfwYc8470
v9BRbjV0jLvQo4L4X3s/WJPGzre5/kgBmPvYaGdxO3T9oTDVcg5YftlBz1URVJGDwYO1QONZwOu7
mv4SoM9Wy493i+mHNdfM/FCkpZEvWYF9ONg5ewcpqOXQNYXVRaAEy1Yb9cbiS9YJ0S4S7vufCseA
ue7Szm87BRK1+qopPZ3bH72bgwOg6nh+eMQwEro2diQgWq6/7pzoxLQIlz4ltg7GzvYguUxNCHWy
6tkVGDq0/EKis9XhF3UtofcJh273NI0AoPITdPwIfIRuW7e2fvvTr4PFEMLk6ONWTzPq50qgDyxz
A5irena7rUur39bhA/KA/iph/zHAzuBcADwjHdq1VVdbe7k4+jJuLPI/zateEmEeWAdwxV0bdOvK
piQSXIIsQh/W+mncdICKYcqy24W6RLeOud72hsOCMSz8933e+ii1IQrfQhelBm536HwTh1Wr0SKb
a7CnsV8mXSYfjdjBDcdePxEtagSNunML3/Z2Vxg8yA1wAeQGxcMHHo4d1BNMZYpeT2FPt7a+gGO1
ut2ZAVhapDTF6h4MXTh95PNkIRjzaA66NXZRfWg3dpIVQvSYFW6O3bZPoFaC4uje5YZIYstRs7AA
VEQS5/hyk8nwU+ImoNsZ1C7ZudZ3OkV6RUftgFCtsdiAlhB5gCnROetmtPXdQO0hOyBOcf1wVxwc
8QoeTzFTq4uiHVruuobw/lsNZ8VC80rk6h6t18HQJZukjWitQlCzm5vuOTW7YPr9U0DRgnw8XGNB
lHoc5MEkiMsPmXlcm64WLVo7NwYEEeRXbHov7bZB85Kjagdol+ZaOPXV07n47Zkg4FspMlh7PDd8
nHoLHHk4kk1pC7QirVHqGfq94dwb+BEWoTcyvJa89z+aaycZUFKpRj2Zt85ln6iFt7yrdQPpRcHg
eSTwNC04JxjKAcCezpkvTG/LsZNXopgM4kI4YQdmSxI/gITBkd4b9+qbOnR9kStvOXgoBzB4Mc1H
EBvubMaOZLT5PwI0fcNxFbcJPYhlSKfN5aJKoMFDpD5UF887lyZ8JlX2ViNLWggba6lHlSGuF6Fy
qKE31dHrRUiRtQqhAH1UnRQpA+2epnPN7QIoSqgx/t5r5R01URH9tBo6lQEBhRGyKi8NnfNAKy8c
0M7mhuskZgsPE5Y1GguIm+3BAM28Gb4HPWIAhlM/2T2dM9T1vnz/HIj6oOhboIvqx8EtBVACeVK6
ftZFYdHCsFvpE5H0aHUADAM8hEny8ADwdzADAiRa0SU6N3JEfloOHeL5TjUSLanqaSaQTFIs3NKC
Eti1Va+BOe/f8JYOwgfZCbiQu6EfeWdiamCkAxOtD33n8iqtmTBCLIe6H1XRp3v9YONTMkPTqWrq
sbN6v3cTvM1H47aifHUcBULgJM6A2rEXzOjemRXtWFqZK5tsB+zFR4aKSC4crFolgcQvkC7pnK+i
ti5kS5A3uYzQTTeZx8awLfWE7tS0/qkR4h2Ko0TUS/G95cJLxFL4KcDX9kmQZiaB6Jm72ibKRtRc
PJ3LAommSC33PukdmBl7lMpRMR+ddehbMsK4XZ0BpbW77oBjEILO+Gq7B///4ByQbeIByrP/8a6u
2qXDsLtG3n9z0/uDi0k0gTgm8Foi10YdrMZIdmnQbZ1UwjBkC+qOJgfrre0WnJ7u9YLvIuEODV1p
LRMHLg8uugVpsd7yzRuP3l0nyE1y39XaHZ2ze1Zbu2dg+kV3dUa5mwJW+WATYPiRgXXgsXU1k6jW
l9H7T71CIAoin3Y/jaGDh8ZPp+zfvcwMBMKW1x1SHWQkmsb8YNlhrIusOhvjAOrUreBcNC1rdeOT
e6SvslDHa647qlP0SBA6Bk+xS8eG3jY4J/oGuIHyMYit6mnOgPD20M0E9VFbxc6ZPbDmbVef/jkC
rms8k2tSq2S8Q9lzF5t2rnBk7xyv9xs8SOoCkC/UTxsWjzBH9Isy90Bu4QN3a+dTpW257mQdddBc
FIhezklD5KiqvaBgujZ40YWklcUj8YRNswUkubHu4BcRKKPATV+a6une0NviV9FChXaOZ7+H6Ddn
ANgyIAfBXN9NAH92bfXp1Nly+SWFhLMqqApC4ODgtsce0AuBzAcgkOrpnL0XHTdbbX3w6grJOwpt
e6xEYwaEPhvZWtT79tokOwerS8GOEMFsNwciKYtnYyjM5sHyS0SAOHqCpta9vJ7VdtTYc1w8WHj7
1NaRr0PWg+oUmfrObXoqo21XHK0VGpXSHbA5aMmGpCzgf1D2die+cyUIBLNaDl5ijNSxALTWY5Sb
Nh9SMpQ16hB75Fvnbr3KTrc68gLSa5MZtPcuXdPhAysj4ENAPPciwtWcd8nqtQZJmYKgRu2Z2+3I
6gnNUuA4NByrL/3fOvi3FKE4tsTmR3Ep/qpwTQHdi4bBbIsuLVNNA3h/TCLBnuJ+JiQ5ohogpQQW
X6iGdDUDRb2wpalSRcwp+MEH2jgHF7QlsjFwcEQX5G76Z+J+aWWoYEhbCOdRXmkaaYlm3GLIQlly
N/bO3VSKcKdaDR4cOm4nFNJ9tZxOVA1bJRjEfA3iQkJHUjydMwBKW19Fg0bL/kdDejfCowIc9TcD
qL5ov77bB51z18y24bkBKsJEP4mU826IR04b9ZgKzb2P0jrosbYn25kngklINFIXnY5CFeoxeHO0
rtnNEP/YuZMgQC8tDYJI1OCWAAzcwwYb5oDChIXchEZBvqNnAVybjtxX22mAbUfwhoNe02+aBwK5
XUFgUhEd7Og0UERoOwVwTOFdG/LBUh94BiKtUeVs9uehc1YR4ETbKTAJYhFNt2vkxfHdiKCW6F5D
Ebdzt2IFJWrnGnDzC7U0OIhHm1/gym0kxWuT26VgoL2YFm1UdirKe2egYf8k0Bg4xHSvqlpC4i/s
9lin5mB3Mb0/IKJQgTuMnvLfEJsEPENU7TtIbKpLJ+8fO1A8lbQNWqFH1z9pWpXbn1Chq9BZCLMt
7Z0ikvEO13vzwFOWJokJIAGByerpXiCktY2DSVBz04l2bS/GACSqkVmTcYK1uvr/u078G5I15C1E
ToZC8r601LBVZOBQvhNdn+raWueWjfxwyx0r+nQhf2IY6P9XD/vgwEkh0Sr6j8JS7F7eSmuLn8JV
F1sW9nBtkfD4DsYuuACq6DFp1Ke2c1NAL5qWy0+GFYQc8md7xEQz0erQ+0GA/Wkbvdsdu5vxdx3d
dxDdKA21nAIDH1WXTTgdLwdsghEiMHZ1quh3jf0tZkt41aIbw16tvXnbUCrG5TTZu3XxpHuBRWvh
QthZFS3P3lOUmmYLbl4Nqf5dy/Wurbq7P97vWwlSJpcRC1tv1abBMpGDIMlIN7fdYe1ekol4v+Vp
FVL0OsA/FOx2g3zuZVbxNqDX6ps6tP6QRVsOnv4bsHxAN+7bijattYagF1tDUWjStXt+6xS8wWIJ
gg7UIzjkezejuWxCfBqdSXgqTza4Y1WyWvr2/Ye3gmOjbIAc2ePqHHgbiLmoJNAhBD05Yh2bgtZ9
NkHt4kdguGv7dKxIZ1W7BH+UfFD1dC83IPS12mWFKq9Thj174FMd7AOEFigVE0bue5p1yIIpgl7X
avRCTd62ya3SbbV6mve2ED8ByEXSbPdFHRo7vlbLscOctch0Auip9//R2AlGZRVN5/3p+L1u2xus
N34FsT1yLftje+RvWtQ0RE9IdDR3z2+9dt7heVXSJa32LTVuBa1ImJb1JDTvL1C4yKCI+6urKFzA
g223rwWL0hJye7Xn1dwFYD0E24wp6NrqK8Z/oJLDBsezfrk9oOgfYMHDE/1jq2c31b/LeL3h5Eqg
xGhgTQFib2+b+xaHkmofSa7uSTkIyFe7IyuDjK8o1mR1Dy5YOnmJAdPJqT6rvzdQeMtqEbaqAKbg
KT/B2g7eHIYruxBBnj2W6Pfus3cYWkAwLVcNPA1FU1AUoPvqh5DxcBJoSC6kumnCs3Mhfu81+Z5J
aI17Bk2CFjnVApoNVk8zzkeLjBhCpKbrGeqcs6S0FmIhliXRQWeKZxyvE+or4iLap+x3duJ3Gdt3
rf9uPd4fKnLQLYH8PlJcw5aDntEf3bDfnN95g+WihbCQHzZISz66gIdnFmYWoBcTBkedSu+cj2C1
vW7oD49/IIL3J6Dn4RSQtwIGQfjfuaELScN2Ny0MLJ4nXl7TyaDwR9BPawm7e6baaXtfUUJky5OV
RTHpBVNtorUOnIoOK/Wp7VwNCaHolsuP+0taC45bXSM6BvngZBoo8ziU0jq39wVOv9XeJ+rhklLN
fTpagBoPjr1QIJYB+hgQV3eXdQc3wO5Yvv+6Eu4KvchonvpiZEgMAvdXJwqp3ZXOmQF6PbfcBsI1
19n/OCa7QR5tA9oLCxSBgiDF4wXJvuuQ18LLt5wD5JwdZCcQuKi9Vib14CiQQjHpHg4w9im46doU
tL0JJVorsQnIkPBJB2Onrzp/DwDoABDWsbG3hrtS4hFYT0o4f1OZA/KLgdBQV9wdgc457mzdtkdA
1LGYhccAvhm4AfnFFyB27V6HLfIOLcdOcYfgBFxC0/sTbFUhjv1Y9Ome9Vdaw/7wcBDYo3TRzFXg
HJLLoRprdTcz3jY3KmHWDdEhdt9l4sgDAqmhGxStORbVBuvSlVeTMd/v+aAyZVgK6u9Ncy8aRYtq
AHSSnS3s3J5vjZ2DoQ2ewRGCe42bDj8QTwiEBn2Hdma+e6velu4Gq9W0xP/VIxQR1MFlD0qH6i7w
b9FWsnq6NwVt/V0SPsgPCP33eojNi452iyLk4arvLhTJbOvvSip3206MqXkGUE0nJyB6JnTPxVHb
XvMIztgy+EKx+tXTHLtgf9C6BLxwvTE6OAU7a/x+q4+JM8WNR51iN8jm5he0H5WKOU2D6zno3Plv
3Tb5SIVq33++S5e72tazEWKCKgoc2ss1fwtJB2T2EB2uc9677+vQFNRS3+/f6IR0Al8LYuVJXOrg
ohPiQ8Kt7yA5oKLctUzsWWTsRM/gnZkTUPuDsZPy5uoDFl7/9DfXYt5RhqJSXNmd9y+/BFmZuNAU
yb1HS3YwB0guG6T2IP6jflHNQ+f8XMLRlpMANJWSG8lrQVs6GDyhHfBF7bEG270Om4TjbceOL2+Z
Qk2zTu03p0C4+ojS4efWSU9+3LGsltbW1xdxDnlbpxLuOVh+onqqsQoXn4C08nRv67dmxkCPoqAJ
Oa62/mKMB1OA6gc9xXH0oLhXT/eWvzWbmaQ1Q0OK7FHapDEFBvk+GMwAWmv72DkfQG0vN80YqV4J
/NvuYYwHu4CUN+sPWGUPC+yerAcJ1/aGkMw1aa59q/SmIZQc0UrdFrz2mr+w+8IO+YKK1XYOhLcn
rgINLavGDsAGCFA3We9aNaRLw25d1gCu78DJsClh7rY/Ae3B9hcpfcJApByeXOSO3YFGWz+QMEC4
wbq+VyJsAippBCu0Xixcxe7dAK37wNFhgMK2IojAL5k/OOK4BwKy+FT47dj6t8b3CPFhXTTCRGG8
sfmpb0DGQ6Gx7gj7jw7+P/il+L/+3y5q6Xt+8GMYJn7iP8QVHu3mIU6D5NVf+PsP+ONBfFwx/fGv
P2HPA0lq/OpdsX7Yffju18S//9f3VRomUXHz4PqrsKrZH/xQvOnBvzZ+N372y/Xgq3HV33X4V8PD
oTZebP+T/V9O/IfoPvruFdUPinpUl/fLh3/92b8P73/c/3kwUiHI+vSS//qz8ZYHd+OvPnUcPTyE
wX34Y/9RYgoFzrPtB188bP3vq/3niE/lRtn/q5ik973v7b0fJn9cM0/Rwx+89h8X/iZ9wHTvP7ra
AkKnt+0APoZ+8vDjj9vkPnmI9x9XfbpwPNp+ep8PiO6DP/69fIj8741lxeaIqtrffgMv85gD+dXS
9u8j/9u3h/vG1JDe1dAoIkv+yue/tIEfoS1/d4L3+/jtP69fR8wvSWhYWY2P+psDzLkKGcaz89g8
vKvvzMErv9M4Ov9LB/zfP493Akjx43Wqh/wPt8C/wwRzkhxtMAW0UsvPjf3mlq1Edpo76m1vOkyj
1fph/1aVuZARW9r/xd5gvO1DL1dR4r14xKo74ugIvO2z/53G4gAfzQNHt+XU3q7Sl9+5khpqNx9X
4iQ035g8kK2DvKeajxQ/SQHBiG6zkNf3yb27Ov4WgLSgRSHBCL44SpIC/9/8lvTpMv6nBo49c3+0
EYUGI9Vr8lfkcCpKPVFN6y/q3QecoReuAhqlc5gEApDxIeBA0uQ/8HUXD/FqvUrul82lojJFVoaI
jDa16G3RBO3Z8XjHJF7cu1708G3/2uLkIZ4Ek4rtIDAuyF5XDb1aT+LjdfTH5UPiPUTC6WjcqyIh
S0ICCpDKDoElYmj7t9of/2fj+9+7pdCPQjvmn9xSBy/97BY6fP/6kjv8qyE26dFJbnzX/if7v/yV
I9C79yLcpv1kVsb1V+fvH14u/WIdpY0VFHqPD+KVixcW7B9+6vi+vOekRf56/1m7y+C/ubua5TaO
I/wqe7NdFZUNyBKlS6oIEPwRCJomILri2wAYAyMsduD9IQOmUpVLHiLnnHzILcfc+CZ5kny9i2HQ
gxWW5nRERxeXILl6e3t7evrn6+6dm3BLrI8kfZZ6vhCNSA7l9yxLlY4dnZLXloBwwevPjCjtuQzl
9Z1Np54IaKBKKNl+catM7uiUIqAMfSjZcz1WCXfsy32/oXS/W3oyoFA6lOj3uPZSR6YUwe5FWvz3
inukxg5VMTXRYarG/Cooe8hCWR6uU48qjbIJpboJm4jnqLc06U70RNn70If8oLM86qhk4UiRxHE9
up9PNz9/0EvNLCWA7eFUL2wEpfsii/xIG2sUwqmfWJCNhsV4auCTmgk7iuhfkDDLoyIZR2fZzqVN
YDG0yQvI6HBcRIMiU04e5SGqqAvI6E9XvWHv6rp39OeIlEenEJiv/3CwsHHp5etWm6b5EPS38T6r
u6w/TZSMfnGER+7630498eiXRbY7/see//e5ouAYVp/bJYG75DCZ2jRluoWCV6gZKmNAzis1G4SS
7eh4ZoqlI1TaNoED1rEZBFsmzU51eqdn9sYkTCQ0x02AeeW5hTSAN5hsEc+Qz2Ls0pjUULpHOlmq
lN0jEgb/LNW+qadtFKHc9rLcD61pgFEo2e6dnsy5bGnQYijZY7OTWSbsbDBZlVpddxftjYcf6XEd
I0aYaMckHT1a7hrK8okZI1fkeYjUpRxMuMBNlum1o0QMU/drMF2dwmHhZCXkgGoDly51zocy202t
yrn6onoZTve0SGBzmBDKBXCh/J5NdowDEPXh/J7lKubcUp08lNt3OvUUDDhxAbJwWQdqzZ1tDJsI
p3yu8htPGwg0FSqHc5PPC981wXyMcMrD2N6ohc+ygIzPDex6rhP4u17651sJORd/1MuxLdKZE0Hp
sn8rYOIHNp5CJowujToL/YYDmyivKEljxILJkm13ZEoh0EjFUKofSZMCoyhA26a3itsKiav5kiLR
qWOvlIREaHiJOk4xUzzLJlGkvrK45fjBKzvmQz8dnWjtE24JKPCwtJqpSVhlvWxxDuZ55eWIkYV3
X/Lp+ZThjUJAlzKdALZWgPCtnvLLoy2RIh3emvyuKk44HkmNMebC/Xy6LN4vKA3PnEvUqQToVkiF
vklmU8vDxt0CcvGrk5DXcK4m0Lsu8vqO2VIme+szj/S3YZFxQelZyhVaIqoZ6tRPm9L2mtBzgiSY
juxPcF5YnhBLvCVy6VXJeqAmeupHelhBI+HP9W1mb5i0H3bDhYrm/q9k/utCM2BsgaTFfih0jCPn
+RJTGpu+xPOl1gh28Tkm1maAGjE3RSCiO0xmuPPdtySz0PhhkXOcabu3YGnz7BZwt22yNM4hVD87
uJPZoaVuwmCiRVokU+MIkQioRSeUbHeu2KUpcVFc6VUxjoFkgPlCCT7qWnw9xyoxTojPUMaP9NJO
UPbBY5qfJ6CBXaAjU8vrhM2J+2Yl7NqlTW3mBELieSXgtzwA/0q0V/IgI/Ycgeisq1Y6utbplPkb
e3E3j7yyjz4YRH050/jXAr5tb7Ze5dtieC3gf/Z+LlRuYffi6KSA88VsymsBm9JLTZ5yshJeRi+f
G7vi5pp6FUNP5wjH/kQtPceIeopDKZ+oMT+EbwQ+38ncuwaa/Ybmk72rCEDFhguge//PXEfTL85u
rEnZqUMjWTj5vk7WTHtrMJfFr3buz83Y9wow6i2c23Ng2PI5u1wwMVOArhl7UqDR9KG6OwCyfqay
iQfhkLhGkOO0ec7VQSRwUrG6ZTYYYwskJBF7RAVO8QAX6cTPuwkciYEqYH0NB6Fh/bKEGIiynxsq
l7cE65q9I/uLrgXHJrkWGKTsfj49wXBh4OI7MiVViSujpMpvIowIcI95OreVGX7RMVmmCkeu5Pqt
gCJf3f9SJOjs4YQFhHyFyIT34WCRpnvK06Ux1OvJXMexZh4nJs4IkK4g5TvtBVjoK0Ccsjc8NduW
KGYNqcVHRefaehmzloAXNETe14fuS4BBh4WHrwSKOVzEI8ujtHIMSqgZGt7/3UYju7z/pUSEXKb3
/0gmhrdglOMjQx8E5JjxUPrl/I5guiq58w00utnDxf1+tnPAJeqHnSJdAG8THauMuUUYtRHOM1oE
jefTt18JWKUe8jBosjKOQzLPGBvkfj7d3P24E4O0JWpmP5rlWI1v2dWKaT/h/FZtObvnW6IY1zFp
NIIzx+pbwCGGc304Xmv27Q7amH2FUW7U9A2cI2ASjQfm+fKwZZ/aZ5iIrW3Ke9Xcs/p8X4JaUt9+
jjnxuiY+iTotyjg/2XixKYW4g0zWEyunMVgCO0NoucKbN2hEbAywnve7h9dCtvmnGwOt+Nt/1ZNp
ctKxueN2X8Dsd22Wq+jKa6AVuVnjaKjiGwVc8rZ6HAjkXk6Q8tRwcFm2aLflt/jVyaJTm0yp53Kb
YTQAuJ9P9wYuIOBUzQrGcWtvF/wjk9WXyB8uOdlmfGSddu7R2Wp6BbuomE43/fsmfVX6VpTUY5Q2
B2YPUP//AdT/0wyJXHSn8Jq5QCR3CLDGWJkPnLCAR32YohGIZz0aDXVz6hk9S7NYTXU2d4em/OoC
ghisFSHZGVkJhueF/9EEzGoHJVPumNLs2tCIEJXAsZ3ybyYRuQ1TE52j2YyZEYkkObp2eJFbIhSE
kZ5FffrP8PDKCZW0rCWRpjpDI02ivXi+hU7o4K8HyvzTtSQyPe/UipsGTHYM57W/TmfrO9+cIbAK
J10BgPrWqyli7ng47SqIraEtcKT76NtezHdFInCuzxUvwwNDFC4LQKyU3TkiNFUt1AwB0gZMjKfL
Ei7jQMVTc8MTxK3XAncdCKu1f6Ylqu8XesVTw60DgU93CV8RLRR1OLPWGxH6ix1XBfvbwzXjEoPP
zGoFGAJzoffP13ikozsE+lOtYDYcm5U7KaAdo7kyPqy7TYucQw/KSH0wu5JGhkqCtEGZxtGpfCwJ
jpHDJbfQN3PlUOZQcby/G+sacUj0U1wbnSMOYvKQMHXfod/c3kRnOTBwq+jrqAeojc2LmrQHhinS
LO1QGW0e2C8Slc2RNv06cn80dQ/FHEMB13q4ApwtXtfZG4z/kfB9BmY6Baq4p7LcyYh0tpox83Gh
wYo8ahLcRmrDuVlgrFACqT38sWrp334ohoNhulBjWrg51ilvFYUPlJr433/5W7ZQaxWdpGtgLcDB
KeBCS+W+GrOHSDa+fikBFhkZQPheAIrC8Re04eclTf4P1cahRlCwcOqefX1klF0jXjLR94CEKlbm
oZ3XbYly/JFdTC0EOFILhJGGJzewuwCTqAQ+Xl8VJjWsL7pFm4EO3gr4ipfqRWxeTNBy/CLLCvcd
qhilfIZASgmdMrMaygI26Fyt8rnn1lSiaby4ni+x9DD3MTS5tP0K/7Nk7mFajFm0LeCWYxaiQYax
rHZ3VDpGqX5bPwSiQmDhCxPztCstows1M8Qt8sTMRkp0ghAWFLPBkB9lpCUC5K5ao7Ou7saUcGe6
nnZIAN+O7BJ1bj6JVcJ5cHTrkd4S0RtG+PqTgSWaLlFFmGKwbsEhIRLQrFNMC2NVaWxWDD8l76DH
3vfDfO9wugOVEgLCx+tJ9AJQ81tGMCfm9bUk5lhdYjBEbqlyxbyQtsS8qWoGc9/keVZa0wt9Y7gF
kXD1q6ecFxOeSWmLWD500Jqpmpbsj+wYE0udopSxosQYghFixUo+XeilzeqMIXZtuuc+vXhWCera
YG4JRmNTAx719lRWYSfVIIGW7hDoNptH1yadmVojj0Fa4e/1frj3CQIXdgfjADyofluiANtFkRTZ
RSeCUqUkXP+h4l4RNnS5ZwSoDw1U7wEIAaBXwY+xBMq30k64MPn8/pdYL9eOY5LKKxmkKF5goPAE
3g9OGysF3P3qBapbIPqymg/01fZLYCNocw18223ubQAPn6akXM2NDnX799Sfn2tQXDojx5oX0CSS
MR0k770BMhKd3Z1U3XGI30sBE9ZFSpmlfCXyJl0bW79FTCJd2JvAp+R4F4mdEMdwgCdz6u/zmsUk
wJnHKl58tKtd4PY+KVC4Z5Eo8izOvARYdWTdkPFlqtGSGJBGxReE0cyMl7ujQqPcS53yVFAzMK45
B/k+LXxm2xIn5BpdD3fYO8I+HEaXN32457sG6gb9f4aXQrVOBcNd1dKyjyPhaXQwFc9PGwk4ukMy
t7bWkZZAFHQtRR9f9jUQksnsq7o4RCIqKIELNFcXrhIZ4rrnSMzw6lrrcLXMW5UY5HVsPhh3hMk/
lahWH2NOEU3BdquEytkxZpLuwmj2buV5ZKlncxdiENd6B6Yjgafc0C+RJPSxKdx82DJDKKkp+yi0
VDD0YkAiilUuJQarn2rMpNpoaPkOg8kRgsHY/R17CYxaDn+LPsopY4RYjhKpV4tW64WKpztPUY9G
DnfzOo5i9QABzi/0bdRVcc1AIokpTRfGa4SVmJ5wrRJgoLk7IRErX6DhmFOVOLMk4B81MDje6Dza
yxeqHZcmnyDHUXu5YD+OwAPUCkUVeoWasQoyxcLYbw8WUGpcUhmKePUgIgmsfJU2ONUxkvO/iw4z
JOcytCNXGUc6sSiPoBDeLZI581Owtij8o4zsAr4p09S2hCsxArSNcysBSxwVGBLoMSugmT/g85oq
A3tc5ECMOLmSZcQWJfczIMjynUxsyw2n2iWMGGXv3aF1JInvV0g2HRxgT9IrTG37BsV+ibGd77dX
HWKjYmLT6LsCkBf4i7Vu3AHBDL7BsgRsCH6LzWHNg3SeMfCp2T0WGvhsvw2pz/6Opu3/u7fd7NTU
GNL075vbgfSibvHZp33LKhinfNTDblfHwL5ZbyfaoorAzqYEhvOqyDxAa1uiyDi6/xe6uNd6+0hi
rZ37+TFTUqcBnyb7W7ehzn2W8ltt1HdPfnenv2j7bX4b2l+3Gu8zfMuavXyf31vWrQH8jb3l9gGo
Meib22ASI8j8/X8AAAD//w==</cx:binary>
              </cx:geoCache>
            </cx:geography>
          </cx:layoutPr>
        </cx:series>
      </cx:plotAreaRegion>
    </cx:plotArea>
    <cx:legend pos="r" align="min" overlay="1">
      <cx:txPr>
        <a:bodyPr spcFirstLastPara="1" vertOverflow="ellipsis" horzOverflow="overflow" wrap="square" lIns="0" tIns="0" rIns="0" bIns="0" anchor="ctr" anchorCtr="1"/>
        <a:lstStyle/>
        <a:p>
          <a:pPr algn="ctr" rtl="0">
            <a:defRPr sz="1100" b="1"/>
          </a:pPr>
          <a:endParaRPr lang="en-US" sz="1100" b="1" i="0" u="none" strike="noStrike" baseline="0">
            <a:solidFill>
              <a:sysClr val="windowText" lastClr="000000">
                <a:lumMod val="65000"/>
                <a:lumOff val="35000"/>
              </a:sysClr>
            </a:solidFill>
            <a:latin typeface="Aptos Narrow" panose="02110004020202020204"/>
          </a:endParaRPr>
        </a:p>
      </cx:txPr>
    </cx:legend>
  </cx:chart>
</cx: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colors5.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image" Target="../media/image2.svg"/><Relationship Id="rId7" Type="http://schemas.openxmlformats.org/officeDocument/2006/relationships/chart" Target="../charts/chart4.xml"/><Relationship Id="rId2" Type="http://schemas.openxmlformats.org/officeDocument/2006/relationships/image" Target="../media/image1.png"/><Relationship Id="rId1" Type="http://schemas.microsoft.com/office/2014/relationships/chartEx" Target="../charts/chartEx1.xml"/><Relationship Id="rId6" Type="http://schemas.openxmlformats.org/officeDocument/2006/relationships/chart" Target="../charts/chart3.xml"/><Relationship Id="rId11" Type="http://schemas.openxmlformats.org/officeDocument/2006/relationships/image" Target="../media/image6.svg"/><Relationship Id="rId5" Type="http://schemas.openxmlformats.org/officeDocument/2006/relationships/chart" Target="../charts/chart2.xml"/><Relationship Id="rId10" Type="http://schemas.openxmlformats.org/officeDocument/2006/relationships/image" Target="../media/image5.png"/><Relationship Id="rId4" Type="http://schemas.openxmlformats.org/officeDocument/2006/relationships/chart" Target="../charts/chart1.xml"/><Relationship Id="rId9"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oneCellAnchor>
    <xdr:from>
      <xdr:col>2</xdr:col>
      <xdr:colOff>518583</xdr:colOff>
      <xdr:row>8</xdr:row>
      <xdr:rowOff>21167</xdr:rowOff>
    </xdr:from>
    <xdr:ext cx="184731" cy="264560"/>
    <xdr:sp macro="" textlink="">
      <xdr:nvSpPr>
        <xdr:cNvPr id="11" name="TextBox 10">
          <a:extLst>
            <a:ext uri="{FF2B5EF4-FFF2-40B4-BE49-F238E27FC236}">
              <a16:creationId xmlns:a16="http://schemas.microsoft.com/office/drawing/2014/main" id="{F99F3257-6013-85AB-DEAA-7600B60ACE1A}"/>
            </a:ext>
          </a:extLst>
        </xdr:cNvPr>
        <xdr:cNvSpPr txBox="1"/>
      </xdr:nvSpPr>
      <xdr:spPr>
        <a:xfrm>
          <a:off x="1746250" y="1460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0</xdr:col>
      <xdr:colOff>0</xdr:colOff>
      <xdr:row>0</xdr:row>
      <xdr:rowOff>0</xdr:rowOff>
    </xdr:from>
    <xdr:to>
      <xdr:col>51</xdr:col>
      <xdr:colOff>371190</xdr:colOff>
      <xdr:row>62</xdr:row>
      <xdr:rowOff>132950</xdr:rowOff>
    </xdr:to>
    <xdr:grpSp>
      <xdr:nvGrpSpPr>
        <xdr:cNvPr id="30" name="Group 29">
          <a:extLst>
            <a:ext uri="{FF2B5EF4-FFF2-40B4-BE49-F238E27FC236}">
              <a16:creationId xmlns:a16="http://schemas.microsoft.com/office/drawing/2014/main" id="{8FCD4397-3536-5B64-FDC3-44284D32769F}"/>
            </a:ext>
          </a:extLst>
        </xdr:cNvPr>
        <xdr:cNvGrpSpPr/>
      </xdr:nvGrpSpPr>
      <xdr:grpSpPr>
        <a:xfrm>
          <a:off x="0" y="0"/>
          <a:ext cx="31803690" cy="11712362"/>
          <a:chOff x="465668" y="1"/>
          <a:chExt cx="31686499" cy="11950701"/>
        </a:xfrm>
      </xdr:grpSpPr>
      <xdr:grpSp>
        <xdr:nvGrpSpPr>
          <xdr:cNvPr id="21" name="Group 20">
            <a:extLst>
              <a:ext uri="{FF2B5EF4-FFF2-40B4-BE49-F238E27FC236}">
                <a16:creationId xmlns:a16="http://schemas.microsoft.com/office/drawing/2014/main" id="{363DFD72-B578-8689-8DEB-CCB4B7461059}"/>
              </a:ext>
            </a:extLst>
          </xdr:cNvPr>
          <xdr:cNvGrpSpPr/>
        </xdr:nvGrpSpPr>
        <xdr:grpSpPr>
          <a:xfrm>
            <a:off x="465668" y="1"/>
            <a:ext cx="31686499" cy="11950701"/>
            <a:chOff x="0" y="0"/>
            <a:chExt cx="31686499" cy="11950701"/>
          </a:xfrm>
        </xdr:grpSpPr>
        <xdr:sp macro="" textlink="">
          <xdr:nvSpPr>
            <xdr:cNvPr id="8" name="Rectangle 7">
              <a:extLst>
                <a:ext uri="{FF2B5EF4-FFF2-40B4-BE49-F238E27FC236}">
                  <a16:creationId xmlns:a16="http://schemas.microsoft.com/office/drawing/2014/main" id="{EFFD86D1-027A-1E9F-D756-CEABBCD74333}"/>
                </a:ext>
              </a:extLst>
            </xdr:cNvPr>
            <xdr:cNvSpPr/>
          </xdr:nvSpPr>
          <xdr:spPr>
            <a:xfrm>
              <a:off x="0" y="0"/>
              <a:ext cx="31665333" cy="11493499"/>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 name="Rectangle 4">
              <a:extLst>
                <a:ext uri="{FF2B5EF4-FFF2-40B4-BE49-F238E27FC236}">
                  <a16:creationId xmlns:a16="http://schemas.microsoft.com/office/drawing/2014/main" id="{FE030586-F27F-634C-31BF-2BFCFF4A6BF5}"/>
                </a:ext>
              </a:extLst>
            </xdr:cNvPr>
            <xdr:cNvSpPr/>
          </xdr:nvSpPr>
          <xdr:spPr>
            <a:xfrm>
              <a:off x="3219676" y="0"/>
              <a:ext cx="28466823" cy="973667"/>
            </a:xfrm>
            <a:prstGeom prst="rect">
              <a:avLst/>
            </a:prstGeom>
            <a:solidFill>
              <a:sysClr val="window" lastClr="FFFFFF"/>
            </a:solidFill>
            <a:ln>
              <a:solidFill>
                <a:schemeClr val="accent6">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4800" b="1">
                  <a:solidFill>
                    <a:schemeClr val="accent6">
                      <a:lumMod val="75000"/>
                    </a:schemeClr>
                  </a:solidFill>
                </a:rPr>
                <a:t>Global Retail Sales Dataset (2015–2022)</a:t>
              </a:r>
            </a:p>
          </xdr:txBody>
        </xdr:sp>
        <xdr:sp macro="" textlink="">
          <xdr:nvSpPr>
            <xdr:cNvPr id="6" name="Rectangle 5">
              <a:extLst>
                <a:ext uri="{FF2B5EF4-FFF2-40B4-BE49-F238E27FC236}">
                  <a16:creationId xmlns:a16="http://schemas.microsoft.com/office/drawing/2014/main" id="{BF171C4D-CAEC-0274-133A-71AD158D5B0C}"/>
                </a:ext>
              </a:extLst>
            </xdr:cNvPr>
            <xdr:cNvSpPr/>
          </xdr:nvSpPr>
          <xdr:spPr>
            <a:xfrm>
              <a:off x="14777901" y="971148"/>
              <a:ext cx="3072239" cy="1801685"/>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accent3"/>
                  </a:solidFill>
                </a:rPr>
                <a:t>Number of Cancelled Order</a:t>
              </a:r>
            </a:p>
          </xdr:txBody>
        </xdr:sp>
        <xdr:sp macro="" textlink="">
          <xdr:nvSpPr>
            <xdr:cNvPr id="10" name="Rectangle 9">
              <a:extLst>
                <a:ext uri="{FF2B5EF4-FFF2-40B4-BE49-F238E27FC236}">
                  <a16:creationId xmlns:a16="http://schemas.microsoft.com/office/drawing/2014/main" id="{8E0EB435-AA37-C82C-6F8F-58DB82396D0E}"/>
                </a:ext>
              </a:extLst>
            </xdr:cNvPr>
            <xdr:cNvSpPr/>
          </xdr:nvSpPr>
          <xdr:spPr>
            <a:xfrm>
              <a:off x="11803156" y="994833"/>
              <a:ext cx="2919582" cy="1778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accent3"/>
                  </a:solidFill>
                </a:rPr>
                <a:t>HIGHEST</a:t>
              </a:r>
              <a:r>
                <a:rPr lang="en-US" sz="1600" b="1" baseline="0">
                  <a:solidFill>
                    <a:schemeClr val="accent3"/>
                  </a:solidFill>
                </a:rPr>
                <a:t> SALES DAY</a:t>
              </a:r>
            </a:p>
            <a:p>
              <a:pPr algn="ctr"/>
              <a:endParaRPr lang="en-US" sz="1600" b="1" baseline="0">
                <a:solidFill>
                  <a:schemeClr val="accent3"/>
                </a:solidFill>
              </a:endParaRPr>
            </a:p>
            <a:p>
              <a:pPr algn="ctr"/>
              <a:endParaRPr lang="en-US" sz="1600" b="1" baseline="0">
                <a:solidFill>
                  <a:schemeClr val="accent3"/>
                </a:solidFill>
              </a:endParaRPr>
            </a:p>
            <a:p>
              <a:pPr algn="ctr"/>
              <a:endParaRPr lang="en-US" sz="1600" b="1" baseline="0">
                <a:solidFill>
                  <a:schemeClr val="accent3"/>
                </a:solidFill>
              </a:endParaRPr>
            </a:p>
            <a:p>
              <a:pPr algn="ctr"/>
              <a:endParaRPr lang="en-US" sz="1600" b="1" baseline="0">
                <a:solidFill>
                  <a:schemeClr val="accent3"/>
                </a:solidFill>
              </a:endParaRPr>
            </a:p>
            <a:p>
              <a:pPr algn="ctr"/>
              <a:r>
                <a:rPr lang="en-US" sz="1600" b="1" baseline="0">
                  <a:solidFill>
                    <a:schemeClr val="accent3"/>
                  </a:solidFill>
                </a:rPr>
                <a:t>DAYS WITH THE MOST SALES</a:t>
              </a:r>
            </a:p>
            <a:p>
              <a:pPr algn="ctr"/>
              <a:endParaRPr lang="en-US" sz="1600" b="1" baseline="0">
                <a:solidFill>
                  <a:schemeClr val="accent3"/>
                </a:solidFill>
              </a:endParaRPr>
            </a:p>
            <a:p>
              <a:pPr algn="ctr"/>
              <a:endParaRPr lang="en-US" sz="1600" b="1" baseline="0">
                <a:solidFill>
                  <a:schemeClr val="accent3"/>
                </a:solidFill>
              </a:endParaRPr>
            </a:p>
            <a:p>
              <a:pPr algn="ctr"/>
              <a:endParaRPr lang="en-US" sz="1600" b="1" baseline="0">
                <a:solidFill>
                  <a:schemeClr val="accent3"/>
                </a:solidFill>
              </a:endParaRPr>
            </a:p>
            <a:p>
              <a:pPr algn="ctr"/>
              <a:endParaRPr lang="en-US" sz="1600" b="1" baseline="0">
                <a:solidFill>
                  <a:schemeClr val="accent3"/>
                </a:solidFill>
              </a:endParaRPr>
            </a:p>
            <a:p>
              <a:pPr algn="ctr"/>
              <a:endParaRPr lang="en-US" sz="1600" b="1" baseline="0">
                <a:solidFill>
                  <a:schemeClr val="accent3"/>
                </a:solidFill>
              </a:endParaRPr>
            </a:p>
            <a:p>
              <a:pPr algn="ctr"/>
              <a:endParaRPr lang="en-US" sz="1600" b="1" baseline="0">
                <a:solidFill>
                  <a:schemeClr val="accent3"/>
                </a:solidFill>
              </a:endParaRPr>
            </a:p>
            <a:p>
              <a:pPr algn="ctr"/>
              <a:endParaRPr lang="en-US" sz="1600" b="1" baseline="0">
                <a:solidFill>
                  <a:schemeClr val="accent3"/>
                </a:solidFill>
              </a:endParaRPr>
            </a:p>
            <a:p>
              <a:pPr algn="ctr"/>
              <a:endParaRPr lang="en-US" sz="1600" b="1">
                <a:solidFill>
                  <a:schemeClr val="accent3"/>
                </a:solidFill>
              </a:endParaRPr>
            </a:p>
          </xdr:txBody>
        </xdr:sp>
        <xdr:sp macro="" textlink="">
          <xdr:nvSpPr>
            <xdr:cNvPr id="12" name="Rectangle 11">
              <a:extLst>
                <a:ext uri="{FF2B5EF4-FFF2-40B4-BE49-F238E27FC236}">
                  <a16:creationId xmlns:a16="http://schemas.microsoft.com/office/drawing/2014/main" id="{9E970EEF-A45F-4444-A25B-63B57F0D053F}"/>
                </a:ext>
              </a:extLst>
            </xdr:cNvPr>
            <xdr:cNvSpPr/>
          </xdr:nvSpPr>
          <xdr:spPr>
            <a:xfrm>
              <a:off x="6051626" y="994833"/>
              <a:ext cx="2681054" cy="1735667"/>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accent3"/>
                  </a:solidFill>
                </a:rPr>
                <a:t>Most Profitable Item</a:t>
              </a:r>
            </a:p>
          </xdr:txBody>
        </xdr:sp>
        <xdr:sp macro="" textlink="">
          <xdr:nvSpPr>
            <xdr:cNvPr id="13" name="Rectangle 12">
              <a:extLst>
                <a:ext uri="{FF2B5EF4-FFF2-40B4-BE49-F238E27FC236}">
                  <a16:creationId xmlns:a16="http://schemas.microsoft.com/office/drawing/2014/main" id="{F1EAEBF8-7519-F070-B4DA-29F0340072D4}"/>
                </a:ext>
              </a:extLst>
            </xdr:cNvPr>
            <xdr:cNvSpPr/>
          </xdr:nvSpPr>
          <xdr:spPr>
            <a:xfrm>
              <a:off x="8774132" y="973666"/>
              <a:ext cx="3053157" cy="1778001"/>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accent3"/>
                  </a:solidFill>
                </a:rPr>
                <a:t>Most Profitable </a:t>
              </a:r>
            </a:p>
            <a:p>
              <a:pPr algn="ctr"/>
              <a:r>
                <a:rPr lang="en-US" sz="2000" b="1">
                  <a:solidFill>
                    <a:schemeClr val="accent3"/>
                  </a:solidFill>
                </a:rPr>
                <a:t>Region</a:t>
              </a:r>
            </a:p>
            <a:p>
              <a:pPr algn="ctr"/>
              <a:endParaRPr lang="en-US" sz="2000" b="1">
                <a:solidFill>
                  <a:schemeClr val="accent3"/>
                </a:solidFill>
              </a:endParaRPr>
            </a:p>
          </xdr:txBody>
        </xdr:sp>
        <xdr:sp macro="" textlink="">
          <xdr:nvSpPr>
            <xdr:cNvPr id="14" name="Rectangle 13">
              <a:extLst>
                <a:ext uri="{FF2B5EF4-FFF2-40B4-BE49-F238E27FC236}">
                  <a16:creationId xmlns:a16="http://schemas.microsoft.com/office/drawing/2014/main" id="{24753592-9B0F-A515-FCCA-56785A0823F5}"/>
                </a:ext>
              </a:extLst>
            </xdr:cNvPr>
            <xdr:cNvSpPr/>
          </xdr:nvSpPr>
          <xdr:spPr>
            <a:xfrm>
              <a:off x="3196167" y="994833"/>
              <a:ext cx="2808633" cy="17145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a:solidFill>
                    <a:schemeClr val="accent6">
                      <a:lumMod val="50000"/>
                    </a:schemeClr>
                  </a:solidFill>
                </a:rPr>
                <a:t>TOTAL REVENUE</a:t>
              </a:r>
            </a:p>
            <a:p>
              <a:pPr algn="l"/>
              <a:endParaRPr lang="en-US" sz="1600" b="1">
                <a:solidFill>
                  <a:schemeClr val="accent6">
                    <a:lumMod val="50000"/>
                  </a:schemeClr>
                </a:solidFill>
              </a:endParaRPr>
            </a:p>
            <a:p>
              <a:pPr algn="l"/>
              <a:endParaRPr lang="en-US" sz="1600" b="1">
                <a:solidFill>
                  <a:schemeClr val="accent6">
                    <a:lumMod val="50000"/>
                  </a:schemeClr>
                </a:solidFill>
              </a:endParaRPr>
            </a:p>
            <a:p>
              <a:pPr algn="l"/>
              <a:r>
                <a:rPr lang="en-US" sz="1600" b="1">
                  <a:solidFill>
                    <a:schemeClr val="accent6">
                      <a:lumMod val="50000"/>
                    </a:schemeClr>
                  </a:solidFill>
                </a:rPr>
                <a:t>TOTAL PROFIT</a:t>
              </a:r>
            </a:p>
          </xdr:txBody>
        </xdr:sp>
        <mc:AlternateContent xmlns:mc="http://schemas.openxmlformats.org/markup-compatibility/2006">
          <mc:Choice xmlns:cx4="http://schemas.microsoft.com/office/drawing/2016/5/10/chartex" Requires="cx4">
            <xdr:graphicFrame macro="">
              <xdr:nvGraphicFramePr>
                <xdr:cNvPr id="39" name="Chart 38">
                  <a:extLst>
                    <a:ext uri="{FF2B5EF4-FFF2-40B4-BE49-F238E27FC236}">
                      <a16:creationId xmlns:a16="http://schemas.microsoft.com/office/drawing/2014/main" id="{A4AA596B-6E4B-4914-A1A6-E1C17F2AEEDC}"/>
                    </a:ext>
                  </a:extLst>
                </xdr:cNvPr>
                <xdr:cNvGraphicFramePr/>
              </xdr:nvGraphicFramePr>
              <xdr:xfrm>
                <a:off x="20616333" y="2808244"/>
                <a:ext cx="11006667" cy="7372923"/>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0616333" y="2808244"/>
                  <a:ext cx="11006667" cy="7372923"/>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Calculations!M3">
          <xdr:nvSpPr>
            <xdr:cNvPr id="2" name="TextBox 1">
              <a:extLst>
                <a:ext uri="{FF2B5EF4-FFF2-40B4-BE49-F238E27FC236}">
                  <a16:creationId xmlns:a16="http://schemas.microsoft.com/office/drawing/2014/main" id="{EBC41CBF-B76A-6EA3-DB2C-35DAE75CD940}"/>
                </a:ext>
              </a:extLst>
            </xdr:cNvPr>
            <xdr:cNvSpPr txBox="1"/>
          </xdr:nvSpPr>
          <xdr:spPr>
            <a:xfrm>
              <a:off x="15248380" y="1502833"/>
              <a:ext cx="2671513" cy="91673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AEF4DBFB-836A-4C58-B3D2-3BF96F7A9437}" type="TxLink">
                <a:rPr lang="en-US" sz="5400" b="1" i="0" u="none" strike="noStrike">
                  <a:solidFill>
                    <a:schemeClr val="accent3"/>
                  </a:solidFill>
                  <a:latin typeface="Aptos Narrow"/>
                </a:rPr>
                <a:pPr/>
                <a:t>1174</a:t>
              </a:fld>
              <a:endParaRPr lang="en-US" sz="5400" b="1">
                <a:solidFill>
                  <a:schemeClr val="accent3"/>
                </a:solidFill>
              </a:endParaRPr>
            </a:p>
          </xdr:txBody>
        </xdr:sp>
        <xdr:pic>
          <xdr:nvPicPr>
            <xdr:cNvPr id="17" name="Graphic 16" descr="Daily calendar with solid fill">
              <a:extLst>
                <a:ext uri="{FF2B5EF4-FFF2-40B4-BE49-F238E27FC236}">
                  <a16:creationId xmlns:a16="http://schemas.microsoft.com/office/drawing/2014/main" id="{EBB4DF79-BB09-8DD7-D9AD-52287D90AE84}"/>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flipH="1">
              <a:off x="14110928" y="1247136"/>
              <a:ext cx="617228" cy="415019"/>
            </a:xfrm>
            <a:prstGeom prst="rect">
              <a:avLst/>
            </a:prstGeom>
          </xdr:spPr>
        </xdr:pic>
        <xdr:sp macro="" textlink="Calculations!R20">
          <xdr:nvSpPr>
            <xdr:cNvPr id="20" name="TextBox 19">
              <a:extLst>
                <a:ext uri="{FF2B5EF4-FFF2-40B4-BE49-F238E27FC236}">
                  <a16:creationId xmlns:a16="http://schemas.microsoft.com/office/drawing/2014/main" id="{CED98A94-90C5-940F-A579-36B0BA85C2DB}"/>
                </a:ext>
              </a:extLst>
            </xdr:cNvPr>
            <xdr:cNvSpPr txBox="1"/>
          </xdr:nvSpPr>
          <xdr:spPr>
            <a:xfrm>
              <a:off x="11766089" y="1528519"/>
              <a:ext cx="2758972" cy="5815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469CB43F-B31A-4641-ABE6-D0ECAB7859B1}" type="TxLink">
                <a:rPr lang="en-US" sz="3200" b="1" i="0" u="none" strike="noStrike">
                  <a:solidFill>
                    <a:schemeClr val="accent3"/>
                  </a:solidFill>
                  <a:latin typeface="Aptos Narrow"/>
                </a:rPr>
                <a:pPr/>
                <a:t>Saturday</a:t>
              </a:fld>
              <a:endParaRPr lang="en-US" sz="3200" b="1">
                <a:solidFill>
                  <a:schemeClr val="accent3"/>
                </a:solidFill>
              </a:endParaRPr>
            </a:p>
          </xdr:txBody>
        </xdr:sp>
        <xdr:sp macro="" textlink="Calculations!H20">
          <xdr:nvSpPr>
            <xdr:cNvPr id="25" name="TextBox 24">
              <a:extLst>
                <a:ext uri="{FF2B5EF4-FFF2-40B4-BE49-F238E27FC236}">
                  <a16:creationId xmlns:a16="http://schemas.microsoft.com/office/drawing/2014/main" id="{7A5C37B6-B10C-8A1F-BE86-A095DF3448E7}"/>
                </a:ext>
              </a:extLst>
            </xdr:cNvPr>
            <xdr:cNvSpPr txBox="1"/>
          </xdr:nvSpPr>
          <xdr:spPr>
            <a:xfrm>
              <a:off x="6125977" y="1517597"/>
              <a:ext cx="2677369" cy="9589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7B5F1445-27C6-404E-A9D2-B4DF72677F87}" type="TxLink">
                <a:rPr lang="en-US" sz="4000" b="1" i="0" u="none" strike="noStrike">
                  <a:solidFill>
                    <a:schemeClr val="accent3"/>
                  </a:solidFill>
                  <a:latin typeface="Aptos Narrow"/>
                </a:rPr>
                <a:pPr/>
                <a:t>Cosmetics</a:t>
              </a:fld>
              <a:endParaRPr lang="en-US" sz="4000" b="1">
                <a:solidFill>
                  <a:schemeClr val="accent3"/>
                </a:solidFill>
              </a:endParaRPr>
            </a:p>
          </xdr:txBody>
        </xdr:sp>
        <xdr:sp macro="" textlink="Calculations!K20">
          <xdr:nvSpPr>
            <xdr:cNvPr id="3" name="TextBox 2">
              <a:extLst>
                <a:ext uri="{FF2B5EF4-FFF2-40B4-BE49-F238E27FC236}">
                  <a16:creationId xmlns:a16="http://schemas.microsoft.com/office/drawing/2014/main" id="{64A36506-6ED4-4325-E10F-634B12FA733C}"/>
                </a:ext>
              </a:extLst>
            </xdr:cNvPr>
            <xdr:cNvSpPr txBox="1"/>
          </xdr:nvSpPr>
          <xdr:spPr>
            <a:xfrm>
              <a:off x="8958872" y="1841499"/>
              <a:ext cx="2806679" cy="9948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AD30D95A-3C81-42DB-8C50-A1FAB20000D1}" type="TxLink">
                <a:rPr lang="en-US" sz="2800" b="1" i="0" u="none" strike="noStrike">
                  <a:solidFill>
                    <a:schemeClr val="accent6">
                      <a:lumMod val="50000"/>
                    </a:schemeClr>
                  </a:solidFill>
                  <a:latin typeface="Aptos Narrow"/>
                </a:rPr>
                <a:pPr/>
                <a:t>Sub-Saharan Africa</a:t>
              </a:fld>
              <a:endParaRPr lang="en-US" sz="2800" b="1">
                <a:solidFill>
                  <a:schemeClr val="accent6">
                    <a:lumMod val="50000"/>
                  </a:schemeClr>
                </a:solidFill>
              </a:endParaRPr>
            </a:p>
          </xdr:txBody>
        </xdr:sp>
        <xdr:sp macro="" textlink="Calculations!U1">
          <xdr:nvSpPr>
            <xdr:cNvPr id="15" name="TextBox 14">
              <a:extLst>
                <a:ext uri="{FF2B5EF4-FFF2-40B4-BE49-F238E27FC236}">
                  <a16:creationId xmlns:a16="http://schemas.microsoft.com/office/drawing/2014/main" id="{AB00150D-CFFC-D555-978C-31AAC87741D2}"/>
                </a:ext>
              </a:extLst>
            </xdr:cNvPr>
            <xdr:cNvSpPr txBox="1"/>
          </xdr:nvSpPr>
          <xdr:spPr>
            <a:xfrm>
              <a:off x="3173282" y="1319765"/>
              <a:ext cx="2941843" cy="10064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A3F56F46-32D7-4A72-86AE-58CB016CB6CF}" type="TxLink">
                <a:rPr lang="en-US" sz="1600" b="1" i="0" u="none" strike="noStrike">
                  <a:solidFill>
                    <a:schemeClr val="accent6">
                      <a:lumMod val="50000"/>
                    </a:schemeClr>
                  </a:solidFill>
                  <a:latin typeface="Aptos Narrow"/>
                </a:rPr>
                <a:pPr/>
                <a:t> £6,623,160,835.46 </a:t>
              </a:fld>
              <a:endParaRPr lang="en-US" sz="1600" b="1">
                <a:solidFill>
                  <a:schemeClr val="accent6">
                    <a:lumMod val="50000"/>
                  </a:schemeClr>
                </a:solidFill>
              </a:endParaRPr>
            </a:p>
          </xdr:txBody>
        </xdr:sp>
        <xdr:sp macro="" textlink="Calculations!U4">
          <xdr:nvSpPr>
            <xdr:cNvPr id="26" name="TextBox 25">
              <a:extLst>
                <a:ext uri="{FF2B5EF4-FFF2-40B4-BE49-F238E27FC236}">
                  <a16:creationId xmlns:a16="http://schemas.microsoft.com/office/drawing/2014/main" id="{0948846C-68CC-A86D-4A9B-035ACE4E9D48}"/>
                </a:ext>
              </a:extLst>
            </xdr:cNvPr>
            <xdr:cNvSpPr txBox="1"/>
          </xdr:nvSpPr>
          <xdr:spPr>
            <a:xfrm>
              <a:off x="3188858" y="2001222"/>
              <a:ext cx="3037256" cy="36673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CA09F703-3119-48E8-8C1A-35E0FB5B9B45}" type="TxLink">
                <a:rPr lang="en-US" sz="1800" b="1" i="0" u="none" strike="noStrike">
                  <a:solidFill>
                    <a:schemeClr val="accent6">
                      <a:lumMod val="50000"/>
                    </a:schemeClr>
                  </a:solidFill>
                  <a:latin typeface="Aptos Narrow"/>
                </a:rPr>
                <a:pPr/>
                <a:t> £1,961,017,040.27 </a:t>
              </a:fld>
              <a:endParaRPr lang="en-US" sz="1800" b="1">
                <a:solidFill>
                  <a:schemeClr val="accent6">
                    <a:lumMod val="50000"/>
                  </a:schemeClr>
                </a:solidFill>
              </a:endParaRPr>
            </a:p>
          </xdr:txBody>
        </xdr:sp>
        <xdr:graphicFrame macro="">
          <xdr:nvGraphicFramePr>
            <xdr:cNvPr id="31" name="cht­­_Sales_By_Top_5_Items">
              <a:extLst>
                <a:ext uri="{FF2B5EF4-FFF2-40B4-BE49-F238E27FC236}">
                  <a16:creationId xmlns:a16="http://schemas.microsoft.com/office/drawing/2014/main" id="{089135E0-5B25-42C8-82F2-BAA706542555}"/>
                </a:ext>
              </a:extLst>
            </xdr:cNvPr>
            <xdr:cNvGraphicFramePr>
              <a:graphicFrameLocks/>
            </xdr:cNvGraphicFramePr>
          </xdr:nvGraphicFramePr>
          <xdr:xfrm>
            <a:off x="3196805" y="2808843"/>
            <a:ext cx="8542207" cy="3710489"/>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33" name="cht_SALES_BY_DAY_OF_WEEK">
              <a:extLst>
                <a:ext uri="{FF2B5EF4-FFF2-40B4-BE49-F238E27FC236}">
                  <a16:creationId xmlns:a16="http://schemas.microsoft.com/office/drawing/2014/main" id="{3C07B03F-75FD-444B-B9B1-9B29E26E708A}"/>
                </a:ext>
              </a:extLst>
            </xdr:cNvPr>
            <xdr:cNvGraphicFramePr>
              <a:graphicFrameLocks/>
            </xdr:cNvGraphicFramePr>
          </xdr:nvGraphicFramePr>
          <xdr:xfrm>
            <a:off x="11877292" y="2836333"/>
            <a:ext cx="8675541" cy="3767667"/>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36" name="cht_SALES_BY_DELIVERY_DAYS">
              <a:extLst>
                <a:ext uri="{FF2B5EF4-FFF2-40B4-BE49-F238E27FC236}">
                  <a16:creationId xmlns:a16="http://schemas.microsoft.com/office/drawing/2014/main" id="{78A99933-7B0D-4E67-9FE2-9CD071777166}"/>
                </a:ext>
              </a:extLst>
            </xdr:cNvPr>
            <xdr:cNvGraphicFramePr>
              <a:graphicFrameLocks/>
            </xdr:cNvGraphicFramePr>
          </xdr:nvGraphicFramePr>
          <xdr:xfrm>
            <a:off x="11866335" y="6688667"/>
            <a:ext cx="8707666" cy="3492500"/>
          </xdr:xfrm>
          <a:graphic>
            <a:graphicData uri="http://schemas.openxmlformats.org/drawingml/2006/chart">
              <c:chart xmlns:c="http://schemas.openxmlformats.org/drawingml/2006/chart" xmlns:r="http://schemas.openxmlformats.org/officeDocument/2006/relationships" r:id="rId6"/>
            </a:graphicData>
          </a:graphic>
        </xdr:graphicFrame>
        <mc:AlternateContent xmlns:mc="http://schemas.openxmlformats.org/markup-compatibility/2006">
          <mc:Choice xmlns:a14="http://schemas.microsoft.com/office/drawing/2010/main" Requires="a14">
            <xdr:graphicFrame macro="">
              <xdr:nvGraphicFramePr>
                <xdr:cNvPr id="46" name="Days to Deliver">
                  <a:extLst>
                    <a:ext uri="{FF2B5EF4-FFF2-40B4-BE49-F238E27FC236}">
                      <a16:creationId xmlns:a16="http://schemas.microsoft.com/office/drawing/2014/main" id="{EFCAB623-158B-A4F1-6301-4DF033635B7D}"/>
                    </a:ext>
                  </a:extLst>
                </xdr:cNvPr>
                <xdr:cNvGraphicFramePr/>
              </xdr:nvGraphicFramePr>
              <xdr:xfrm>
                <a:off x="0" y="0"/>
                <a:ext cx="3174999" cy="2598860"/>
              </xdr:xfrm>
              <a:graphic>
                <a:graphicData uri="http://schemas.microsoft.com/office/drawing/2010/slicer">
                  <sle:slicer xmlns:sle="http://schemas.microsoft.com/office/drawing/2010/slicer" name="Days to Deliver"/>
                </a:graphicData>
              </a:graphic>
            </xdr:graphicFrame>
          </mc:Choice>
          <mc:Fallback>
            <xdr:sp macro="" textlink="">
              <xdr:nvSpPr>
                <xdr:cNvPr id="0" name=""/>
                <xdr:cNvSpPr>
                  <a:spLocks noTextEdit="1"/>
                </xdr:cNvSpPr>
              </xdr:nvSpPr>
              <xdr:spPr>
                <a:xfrm>
                  <a:off x="0" y="0"/>
                  <a:ext cx="3186742" cy="25470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tsle="http://schemas.microsoft.com/office/drawing/2012/timeslicer" Requires="tsle">
            <xdr:graphicFrame macro="">
              <xdr:nvGraphicFramePr>
                <xdr:cNvPr id="49" name="Order Date">
                  <a:extLst>
                    <a:ext uri="{FF2B5EF4-FFF2-40B4-BE49-F238E27FC236}">
                      <a16:creationId xmlns:a16="http://schemas.microsoft.com/office/drawing/2014/main" id="{DF82D808-190E-BFC1-C63C-6250E16D43CC}"/>
                    </a:ext>
                  </a:extLst>
                </xdr:cNvPr>
                <xdr:cNvGraphicFramePr/>
              </xdr:nvGraphicFramePr>
              <xdr:xfrm>
                <a:off x="20621253" y="999786"/>
                <a:ext cx="11044080" cy="1709547"/>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20697520" y="979847"/>
                  <a:ext cx="11084926" cy="1675453"/>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mc:AlternateContent xmlns:mc="http://schemas.openxmlformats.org/markup-compatibility/2006">
          <mc:Choice xmlns:a14="http://schemas.microsoft.com/office/drawing/2010/main" Requires="a14">
            <xdr:graphicFrame macro="">
              <xdr:nvGraphicFramePr>
                <xdr:cNvPr id="50" name="Country">
                  <a:extLst>
                    <a:ext uri="{FF2B5EF4-FFF2-40B4-BE49-F238E27FC236}">
                      <a16:creationId xmlns:a16="http://schemas.microsoft.com/office/drawing/2014/main" id="{344BAA38-D57A-F006-4108-583E34C7A59D}"/>
                    </a:ext>
                  </a:extLst>
                </xdr:cNvPr>
                <xdr:cNvGraphicFramePr/>
              </xdr:nvGraphicFramePr>
              <xdr:xfrm>
                <a:off x="0" y="2651366"/>
                <a:ext cx="3175000" cy="3159333"/>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0" y="2598488"/>
                  <a:ext cx="3186743" cy="3096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52" name="Order Priority">
                  <a:extLst>
                    <a:ext uri="{FF2B5EF4-FFF2-40B4-BE49-F238E27FC236}">
                      <a16:creationId xmlns:a16="http://schemas.microsoft.com/office/drawing/2014/main" id="{66305C2A-6EFC-29F5-899D-47CFF765BCB6}"/>
                    </a:ext>
                  </a:extLst>
                </xdr:cNvPr>
                <xdr:cNvGraphicFramePr/>
              </xdr:nvGraphicFramePr>
              <xdr:xfrm>
                <a:off x="0" y="8332441"/>
                <a:ext cx="3132667" cy="1848726"/>
              </xdr:xfrm>
              <a:graphic>
                <a:graphicData uri="http://schemas.microsoft.com/office/drawing/2010/slicer">
                  <sle:slicer xmlns:sle="http://schemas.microsoft.com/office/drawing/2010/slicer" name="Order Priority"/>
                </a:graphicData>
              </a:graphic>
            </xdr:graphicFrame>
          </mc:Choice>
          <mc:Fallback>
            <xdr:sp macro="" textlink="">
              <xdr:nvSpPr>
                <xdr:cNvPr id="0" name=""/>
                <xdr:cNvSpPr>
                  <a:spLocks noTextEdit="1"/>
                </xdr:cNvSpPr>
              </xdr:nvSpPr>
              <xdr:spPr>
                <a:xfrm>
                  <a:off x="0" y="8166263"/>
                  <a:ext cx="3144253" cy="18118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54" name="Weekday Name">
                  <a:extLst>
                    <a:ext uri="{FF2B5EF4-FFF2-40B4-BE49-F238E27FC236}">
                      <a16:creationId xmlns:a16="http://schemas.microsoft.com/office/drawing/2014/main" id="{FE37493D-6CDD-5E5C-6CA7-BE01F7710742}"/>
                    </a:ext>
                  </a:extLst>
                </xdr:cNvPr>
                <xdr:cNvGraphicFramePr/>
              </xdr:nvGraphicFramePr>
              <xdr:xfrm>
                <a:off x="0" y="5947833"/>
                <a:ext cx="3153833" cy="2307167"/>
              </xdr:xfrm>
              <a:graphic>
                <a:graphicData uri="http://schemas.microsoft.com/office/drawing/2010/slicer">
                  <sle:slicer xmlns:sle="http://schemas.microsoft.com/office/drawing/2010/slicer" name="Weekday Name"/>
                </a:graphicData>
              </a:graphic>
            </xdr:graphicFrame>
          </mc:Choice>
          <mc:Fallback>
            <xdr:sp macro="" textlink="">
              <xdr:nvSpPr>
                <xdr:cNvPr id="0" name=""/>
                <xdr:cNvSpPr>
                  <a:spLocks noTextEdit="1"/>
                </xdr:cNvSpPr>
              </xdr:nvSpPr>
              <xdr:spPr>
                <a:xfrm>
                  <a:off x="0" y="5829212"/>
                  <a:ext cx="3165497" cy="22611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18" name="cht_Total_Sales_by_Region">
              <a:extLst>
                <a:ext uri="{FF2B5EF4-FFF2-40B4-BE49-F238E27FC236}">
                  <a16:creationId xmlns:a16="http://schemas.microsoft.com/office/drawing/2014/main" id="{3C09AF90-2352-479A-A5B9-17C62EEAD326}"/>
                </a:ext>
              </a:extLst>
            </xdr:cNvPr>
            <xdr:cNvGraphicFramePr>
              <a:graphicFrameLocks/>
            </xdr:cNvGraphicFramePr>
          </xdr:nvGraphicFramePr>
          <xdr:xfrm>
            <a:off x="3209087" y="6625167"/>
            <a:ext cx="8580745" cy="3556000"/>
          </xdr:xfrm>
          <a:graphic>
            <a:graphicData uri="http://schemas.openxmlformats.org/drawingml/2006/chart">
              <c:chart xmlns:c="http://schemas.openxmlformats.org/drawingml/2006/chart" xmlns:r="http://schemas.openxmlformats.org/officeDocument/2006/relationships" r:id="rId7"/>
            </a:graphicData>
          </a:graphic>
        </xdr:graphicFrame>
        <xdr:sp macro="" textlink="">
          <xdr:nvSpPr>
            <xdr:cNvPr id="22" name="Rectangle 21">
              <a:extLst>
                <a:ext uri="{FF2B5EF4-FFF2-40B4-BE49-F238E27FC236}">
                  <a16:creationId xmlns:a16="http://schemas.microsoft.com/office/drawing/2014/main" id="{1A99AE04-F0EE-ADB6-92D0-778A009BAB2E}"/>
                </a:ext>
              </a:extLst>
            </xdr:cNvPr>
            <xdr:cNvSpPr/>
          </xdr:nvSpPr>
          <xdr:spPr>
            <a:xfrm>
              <a:off x="0" y="10193865"/>
              <a:ext cx="31665333" cy="1346200"/>
            </a:xfrm>
            <a:prstGeom prst="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aseline="0">
                  <a:solidFill>
                    <a:schemeClr val="accent6">
                      <a:lumMod val="50000"/>
                    </a:schemeClr>
                  </a:solidFill>
                </a:rPr>
                <a:t>                                      </a:t>
              </a:r>
              <a:endParaRPr lang="en-US" sz="1100">
                <a:solidFill>
                  <a:schemeClr val="accent6">
                    <a:lumMod val="50000"/>
                  </a:schemeClr>
                </a:solidFill>
              </a:endParaRPr>
            </a:p>
          </xdr:txBody>
        </xdr:sp>
        <xdr:pic>
          <xdr:nvPicPr>
            <xdr:cNvPr id="24" name="Graphic 23" descr="Lightbulb with solid fill">
              <a:extLst>
                <a:ext uri="{FF2B5EF4-FFF2-40B4-BE49-F238E27FC236}">
                  <a16:creationId xmlns:a16="http://schemas.microsoft.com/office/drawing/2014/main" id="{DFC6C1E2-51C6-8425-8DF3-61602FBA2FE1}"/>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0" y="10337800"/>
              <a:ext cx="1176487" cy="1168400"/>
            </a:xfrm>
            <a:prstGeom prst="rect">
              <a:avLst/>
            </a:prstGeom>
            <a:effectLst>
              <a:glow rad="101600">
                <a:schemeClr val="accent3">
                  <a:satMod val="175000"/>
                  <a:alpha val="40000"/>
                </a:schemeClr>
              </a:glow>
              <a:outerShdw blurRad="50800" dist="38100" dir="2700000" algn="tl" rotWithShape="0">
                <a:prstClr val="black">
                  <a:alpha val="40000"/>
                </a:prstClr>
              </a:outerShdw>
            </a:effectLst>
          </xdr:spPr>
        </xdr:pic>
        <xdr:sp macro="" textlink="">
          <xdr:nvSpPr>
            <xdr:cNvPr id="43" name="TextBox 42">
              <a:extLst>
                <a:ext uri="{FF2B5EF4-FFF2-40B4-BE49-F238E27FC236}">
                  <a16:creationId xmlns:a16="http://schemas.microsoft.com/office/drawing/2014/main" id="{55BE1B39-2AAB-85C4-BE18-F6CC9897E4C9}"/>
                </a:ext>
              </a:extLst>
            </xdr:cNvPr>
            <xdr:cNvSpPr txBox="1"/>
          </xdr:nvSpPr>
          <xdr:spPr>
            <a:xfrm>
              <a:off x="1680062" y="10236201"/>
              <a:ext cx="15729116" cy="171450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a:r>
                <a:rPr lang="en-US" sz="1600" b="1">
                  <a:solidFill>
                    <a:schemeClr val="accent3">
                      <a:lumMod val="75000"/>
                    </a:schemeClr>
                  </a:solidFill>
                </a:rPr>
                <a:t>KEY INSIGHTS</a:t>
              </a:r>
            </a:p>
            <a:p>
              <a:pPr algn="l"/>
              <a:r>
                <a:rPr lang="en-US" sz="1600" b="1">
                  <a:solidFill>
                    <a:schemeClr val="accent3">
                      <a:lumMod val="75000"/>
                    </a:schemeClr>
                  </a:solidFill>
                </a:rPr>
                <a:t>• HIGHEST PROFIT: SUB-SAHARAN AFRICA</a:t>
              </a:r>
              <a:br>
                <a:rPr lang="en-US" sz="1600" b="1">
                  <a:solidFill>
                    <a:schemeClr val="accent3">
                      <a:lumMod val="75000"/>
                    </a:schemeClr>
                  </a:solidFill>
                </a:rPr>
              </a:br>
              <a:r>
                <a:rPr lang="en-US" sz="1600" b="1">
                  <a:solidFill>
                    <a:schemeClr val="accent3">
                      <a:lumMod val="75000"/>
                    </a:schemeClr>
                  </a:solidFill>
                </a:rPr>
                <a:t>• HIGHEST SALES DAY: SATURDAY</a:t>
              </a:r>
              <a:br>
                <a:rPr lang="en-US" sz="1600" b="1">
                  <a:solidFill>
                    <a:schemeClr val="accent3">
                      <a:lumMod val="75000"/>
                    </a:schemeClr>
                  </a:solidFill>
                </a:rPr>
              </a:br>
              <a:r>
                <a:rPr lang="en-US" sz="1600" b="1">
                  <a:solidFill>
                    <a:schemeClr val="accent3">
                      <a:lumMod val="75000"/>
                    </a:schemeClr>
                  </a:solidFill>
                </a:rPr>
                <a:t>• TOP-SELLING PRODUCT: HOUSEHOLD</a:t>
              </a:r>
              <a:br>
                <a:rPr lang="en-US" sz="1600" b="1">
                  <a:solidFill>
                    <a:schemeClr val="accent3">
                      <a:lumMod val="75000"/>
                    </a:schemeClr>
                  </a:solidFill>
                </a:rPr>
              </a:br>
              <a:r>
                <a:rPr lang="en-US" sz="1600" b="1">
                  <a:solidFill>
                    <a:schemeClr val="accent3">
                      <a:lumMod val="75000"/>
                    </a:schemeClr>
                  </a:solidFill>
                </a:rPr>
                <a:t>• MOST PROFITABLE PRODUCT: COSMETICS</a:t>
              </a:r>
            </a:p>
            <a:p>
              <a:pPr algn="l"/>
              <a:endParaRPr lang="en-US" sz="1600" b="1">
                <a:solidFill>
                  <a:schemeClr val="accent3">
                    <a:lumMod val="75000"/>
                  </a:schemeClr>
                </a:solidFill>
              </a:endParaRPr>
            </a:p>
          </xdr:txBody>
        </xdr:sp>
        <xdr:pic>
          <xdr:nvPicPr>
            <xdr:cNvPr id="23" name="Graphic 22" descr="Shopping cart with solid fill">
              <a:extLst>
                <a:ext uri="{FF2B5EF4-FFF2-40B4-BE49-F238E27FC236}">
                  <a16:creationId xmlns:a16="http://schemas.microsoft.com/office/drawing/2014/main" id="{E80BC4FE-74AE-E107-19AA-3A2B8C32F8D9}"/>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3185107" y="0"/>
              <a:ext cx="1154059" cy="973667"/>
            </a:xfrm>
            <a:prstGeom prst="rect">
              <a:avLst/>
            </a:prstGeom>
          </xdr:spPr>
        </xdr:pic>
      </xdr:grpSp>
      <xdr:sp macro="" textlink="">
        <xdr:nvSpPr>
          <xdr:cNvPr id="28" name="Rectangle 27">
            <a:extLst>
              <a:ext uri="{FF2B5EF4-FFF2-40B4-BE49-F238E27FC236}">
                <a16:creationId xmlns:a16="http://schemas.microsoft.com/office/drawing/2014/main" id="{525FC1E7-6503-4348-135E-486D5FA8ED0A}"/>
              </a:ext>
            </a:extLst>
          </xdr:cNvPr>
          <xdr:cNvSpPr/>
        </xdr:nvSpPr>
        <xdr:spPr>
          <a:xfrm>
            <a:off x="18393833" y="1058332"/>
            <a:ext cx="2709334" cy="175683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400" b="1">
                <a:solidFill>
                  <a:schemeClr val="accent6">
                    <a:lumMod val="50000"/>
                  </a:schemeClr>
                </a:solidFill>
              </a:rPr>
              <a:t>Top</a:t>
            </a:r>
            <a:r>
              <a:rPr lang="en-US" sz="2400" b="1" baseline="0">
                <a:solidFill>
                  <a:schemeClr val="accent6">
                    <a:lumMod val="50000"/>
                  </a:schemeClr>
                </a:solidFill>
              </a:rPr>
              <a:t> Sales Channel</a:t>
            </a:r>
            <a:endParaRPr lang="en-US" sz="2400" b="1">
              <a:solidFill>
                <a:schemeClr val="accent6">
                  <a:lumMod val="50000"/>
                </a:schemeClr>
              </a:solidFill>
            </a:endParaRPr>
          </a:p>
        </xdr:txBody>
      </xdr:sp>
      <xdr:sp macro="" textlink="Calculations!N20">
        <xdr:nvSpPr>
          <xdr:cNvPr id="29" name="TextBox 28">
            <a:extLst>
              <a:ext uri="{FF2B5EF4-FFF2-40B4-BE49-F238E27FC236}">
                <a16:creationId xmlns:a16="http://schemas.microsoft.com/office/drawing/2014/main" id="{3A7B4266-F317-C221-FB25-F4E648518EA0}"/>
              </a:ext>
            </a:extLst>
          </xdr:cNvPr>
          <xdr:cNvSpPr txBox="1"/>
        </xdr:nvSpPr>
        <xdr:spPr>
          <a:xfrm>
            <a:off x="18478500" y="1608667"/>
            <a:ext cx="2518833" cy="762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5ACF88-28A3-4F50-A7B8-4C14A3B70819}" type="TxLink">
              <a:rPr lang="en-US" sz="5400" b="1" i="0" u="none" strike="noStrike">
                <a:solidFill>
                  <a:schemeClr val="accent6">
                    <a:lumMod val="50000"/>
                  </a:schemeClr>
                </a:solidFill>
                <a:latin typeface="Aptos Narrow"/>
              </a:rPr>
              <a:t>Offline</a:t>
            </a:fld>
            <a:endParaRPr lang="en-US" sz="5400" b="1">
              <a:solidFill>
                <a:schemeClr val="accent6">
                  <a:lumMod val="50000"/>
                </a:schemeClr>
              </a:solidFill>
            </a:endParaRPr>
          </a:p>
        </xdr:txBody>
      </xdr: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03.468027199073" createdVersion="8" refreshedVersion="8" minRefreshableVersion="3" recordCount="5000" xr:uid="{4638EC62-B5AC-4406-9B8D-F9C676BC6988}">
  <cacheSource type="worksheet">
    <worksheetSource name="tbl_salesdata"/>
  </cacheSource>
  <cacheFields count="21">
    <cacheField name="Order ID" numFmtId="0">
      <sharedItems containsSemiMixedTypes="0" containsString="0" containsNumber="1" containsInteger="1" minValue="100090873" maxValue="999879729"/>
    </cacheField>
    <cacheField name="Order Date" numFmtId="14">
      <sharedItems containsSemiMixedTypes="0" containsNonDate="0" containsDate="1" containsString="0" minDate="2015-01-02T00:00:00" maxDate="2022-12-31T00:00:00" count="2305">
        <d v="2019-12-20T00:00:00"/>
        <d v="2022-07-05T00:00:00"/>
        <d v="2021-09-12T00:00:00"/>
        <d v="2022-05-13T00:00:00"/>
        <d v="2015-07-20T00:00:00"/>
        <d v="2022-11-08T00:00:00"/>
        <d v="2021-03-28T00:00:00"/>
        <d v="2019-10-14T00:00:00"/>
        <d v="2018-10-13T00:00:00"/>
        <d v="2015-04-13T00:00:00"/>
        <d v="2019-09-25T00:00:00"/>
        <d v="2019-05-12T00:00:00"/>
        <d v="2016-07-31T00:00:00"/>
        <d v="2015-07-06T00:00:00"/>
        <d v="2022-11-28T00:00:00"/>
        <d v="2015-12-17T00:00:00"/>
        <d v="2018-08-13T00:00:00"/>
        <d v="2022-10-31T00:00:00"/>
        <d v="2017-03-13T00:00:00"/>
        <d v="2019-04-16T00:00:00"/>
        <d v="2022-01-18T00:00:00"/>
        <d v="2022-05-21T00:00:00"/>
        <d v="2016-09-28T00:00:00"/>
        <d v="2020-03-22T00:00:00"/>
        <d v="2017-04-25T00:00:00"/>
        <d v="2018-03-13T00:00:00"/>
        <d v="2016-05-29T00:00:00"/>
        <d v="2020-01-17T00:00:00"/>
        <d v="2020-12-27T00:00:00"/>
        <d v="2019-04-01T00:00:00"/>
        <d v="2015-06-26T00:00:00"/>
        <d v="2018-01-13T00:00:00"/>
        <d v="2020-02-17T00:00:00"/>
        <d v="2019-04-05T00:00:00"/>
        <d v="2021-07-08T00:00:00"/>
        <d v="2020-02-24T00:00:00"/>
        <d v="2022-02-13T00:00:00"/>
        <d v="2016-08-07T00:00:00"/>
        <d v="2017-04-26T00:00:00"/>
        <d v="2018-03-21T00:00:00"/>
        <d v="2018-02-02T00:00:00"/>
        <d v="2017-03-21T00:00:00"/>
        <d v="2019-08-06T00:00:00"/>
        <d v="2016-12-30T00:00:00"/>
        <d v="2015-06-20T00:00:00"/>
        <d v="2018-05-30T00:00:00"/>
        <d v="2018-10-15T00:00:00"/>
        <d v="2020-03-16T00:00:00"/>
        <d v="2018-05-27T00:00:00"/>
        <d v="2015-01-12T00:00:00"/>
        <d v="2020-08-10T00:00:00"/>
        <d v="2018-04-13T00:00:00"/>
        <d v="2016-11-23T00:00:00"/>
        <d v="2022-04-09T00:00:00"/>
        <d v="2019-12-03T00:00:00"/>
        <d v="2022-01-29T00:00:00"/>
        <d v="2018-12-16T00:00:00"/>
        <d v="2016-03-02T00:00:00"/>
        <d v="2022-06-12T00:00:00"/>
        <d v="2019-06-18T00:00:00"/>
        <d v="2015-06-12T00:00:00"/>
        <d v="2020-02-29T00:00:00"/>
        <d v="2016-08-12T00:00:00"/>
        <d v="2016-09-22T00:00:00"/>
        <d v="2018-06-09T00:00:00"/>
        <d v="2018-12-10T00:00:00"/>
        <d v="2016-07-28T00:00:00"/>
        <d v="2016-06-10T00:00:00"/>
        <d v="2018-07-05T00:00:00"/>
        <d v="2017-03-08T00:00:00"/>
        <d v="2021-11-24T00:00:00"/>
        <d v="2016-10-20T00:00:00"/>
        <d v="2022-03-01T00:00:00"/>
        <d v="2017-07-13T00:00:00"/>
        <d v="2020-04-29T00:00:00"/>
        <d v="2022-06-16T00:00:00"/>
        <d v="2017-07-10T00:00:00"/>
        <d v="2017-06-28T00:00:00"/>
        <d v="2015-03-14T00:00:00"/>
        <d v="2018-10-06T00:00:00"/>
        <d v="2015-11-01T00:00:00"/>
        <d v="2021-01-22T00:00:00"/>
        <d v="2018-06-13T00:00:00"/>
        <d v="2020-07-24T00:00:00"/>
        <d v="2021-12-15T00:00:00"/>
        <d v="2020-09-03T00:00:00"/>
        <d v="2020-01-19T00:00:00"/>
        <d v="2016-01-17T00:00:00"/>
        <d v="2020-10-02T00:00:00"/>
        <d v="2018-01-21T00:00:00"/>
        <d v="2021-10-16T00:00:00"/>
        <d v="2015-02-24T00:00:00"/>
        <d v="2017-07-07T00:00:00"/>
        <d v="2016-02-13T00:00:00"/>
        <d v="2021-12-07T00:00:00"/>
        <d v="2016-09-27T00:00:00"/>
        <d v="2022-05-22T00:00:00"/>
        <d v="2019-04-12T00:00:00"/>
        <d v="2015-10-03T00:00:00"/>
        <d v="2020-07-15T00:00:00"/>
        <d v="2019-05-19T00:00:00"/>
        <d v="2021-09-25T00:00:00"/>
        <d v="2015-11-06T00:00:00"/>
        <d v="2016-12-21T00:00:00"/>
        <d v="2022-08-21T00:00:00"/>
        <d v="2022-08-12T00:00:00"/>
        <d v="2020-10-22T00:00:00"/>
        <d v="2018-03-11T00:00:00"/>
        <d v="2016-08-03T00:00:00"/>
        <d v="2015-04-26T00:00:00"/>
        <d v="2015-06-27T00:00:00"/>
        <d v="2015-05-22T00:00:00"/>
        <d v="2015-07-12T00:00:00"/>
        <d v="2015-11-27T00:00:00"/>
        <d v="2018-06-08T00:00:00"/>
        <d v="2019-11-21T00:00:00"/>
        <d v="2022-07-14T00:00:00"/>
        <d v="2019-01-17T00:00:00"/>
        <d v="2016-01-15T00:00:00"/>
        <d v="2021-05-23T00:00:00"/>
        <d v="2018-10-08T00:00:00"/>
        <d v="2016-05-27T00:00:00"/>
        <d v="2015-02-27T00:00:00"/>
        <d v="2018-10-01T00:00:00"/>
        <d v="2020-05-19T00:00:00"/>
        <d v="2021-02-01T00:00:00"/>
        <d v="2015-09-07T00:00:00"/>
        <d v="2022-03-27T00:00:00"/>
        <d v="2016-03-15T00:00:00"/>
        <d v="2022-09-07T00:00:00"/>
        <d v="2019-06-26T00:00:00"/>
        <d v="2015-03-09T00:00:00"/>
        <d v="2021-03-23T00:00:00"/>
        <d v="2019-03-29T00:00:00"/>
        <d v="2015-01-05T00:00:00"/>
        <d v="2021-05-21T00:00:00"/>
        <d v="2019-12-28T00:00:00"/>
        <d v="2022-06-23T00:00:00"/>
        <d v="2021-12-28T00:00:00"/>
        <d v="2019-06-15T00:00:00"/>
        <d v="2022-09-05T00:00:00"/>
        <d v="2016-10-27T00:00:00"/>
        <d v="2021-04-11T00:00:00"/>
        <d v="2020-07-17T00:00:00"/>
        <d v="2019-09-09T00:00:00"/>
        <d v="2016-06-05T00:00:00"/>
        <d v="2020-02-28T00:00:00"/>
        <d v="2016-01-31T00:00:00"/>
        <d v="2022-05-18T00:00:00"/>
        <d v="2016-02-25T00:00:00"/>
        <d v="2015-08-01T00:00:00"/>
        <d v="2015-04-11T00:00:00"/>
        <d v="2015-03-03T00:00:00"/>
        <d v="2015-04-15T00:00:00"/>
        <d v="2015-11-20T00:00:00"/>
        <d v="2020-03-18T00:00:00"/>
        <d v="2019-02-14T00:00:00"/>
        <d v="2017-04-23T00:00:00"/>
        <d v="2018-11-18T00:00:00"/>
        <d v="2015-12-11T00:00:00"/>
        <d v="2022-08-13T00:00:00"/>
        <d v="2019-03-22T00:00:00"/>
        <d v="2022-07-04T00:00:00"/>
        <d v="2017-03-14T00:00:00"/>
        <d v="2015-09-21T00:00:00"/>
        <d v="2020-04-10T00:00:00"/>
        <d v="2022-05-02T00:00:00"/>
        <d v="2021-04-18T00:00:00"/>
        <d v="2021-08-21T00:00:00"/>
        <d v="2018-09-21T00:00:00"/>
        <d v="2015-02-17T00:00:00"/>
        <d v="2021-01-25T00:00:00"/>
        <d v="2017-02-11T00:00:00"/>
        <d v="2015-05-21T00:00:00"/>
        <d v="2022-12-18T00:00:00"/>
        <d v="2018-05-02T00:00:00"/>
        <d v="2018-03-06T00:00:00"/>
        <d v="2021-08-11T00:00:00"/>
        <d v="2016-05-20T00:00:00"/>
        <d v="2016-07-20T00:00:00"/>
        <d v="2022-04-07T00:00:00"/>
        <d v="2015-07-14T00:00:00"/>
        <d v="2019-05-10T00:00:00"/>
        <d v="2016-02-01T00:00:00"/>
        <d v="2020-08-15T00:00:00"/>
        <d v="2015-04-12T00:00:00"/>
        <d v="2015-04-08T00:00:00"/>
        <d v="2020-01-27T00:00:00"/>
        <d v="2020-01-06T00:00:00"/>
        <d v="2018-11-26T00:00:00"/>
        <d v="2022-04-04T00:00:00"/>
        <d v="2021-05-17T00:00:00"/>
        <d v="2019-09-14T00:00:00"/>
        <d v="2020-10-05T00:00:00"/>
        <d v="2017-03-04T00:00:00"/>
        <d v="2015-02-21T00:00:00"/>
        <d v="2022-12-20T00:00:00"/>
        <d v="2018-07-02T00:00:00"/>
        <d v="2017-01-31T00:00:00"/>
        <d v="2015-02-05T00:00:00"/>
        <d v="2019-07-23T00:00:00"/>
        <d v="2021-11-06T00:00:00"/>
        <d v="2019-05-29T00:00:00"/>
        <d v="2019-03-11T00:00:00"/>
        <d v="2020-11-01T00:00:00"/>
        <d v="2020-05-22T00:00:00"/>
        <d v="2016-09-30T00:00:00"/>
        <d v="2016-09-25T00:00:00"/>
        <d v="2015-08-03T00:00:00"/>
        <d v="2022-01-16T00:00:00"/>
        <d v="2016-11-01T00:00:00"/>
        <d v="2015-11-25T00:00:00"/>
        <d v="2018-09-24T00:00:00"/>
        <d v="2018-04-30T00:00:00"/>
        <d v="2020-12-18T00:00:00"/>
        <d v="2017-07-20T00:00:00"/>
        <d v="2017-02-16T00:00:00"/>
        <d v="2016-12-15T00:00:00"/>
        <d v="2019-05-28T00:00:00"/>
        <d v="2019-03-17T00:00:00"/>
        <d v="2018-08-25T00:00:00"/>
        <d v="2019-09-16T00:00:00"/>
        <d v="2015-08-08T00:00:00"/>
        <d v="2020-01-18T00:00:00"/>
        <d v="2018-01-15T00:00:00"/>
        <d v="2021-10-22T00:00:00"/>
        <d v="2020-10-03T00:00:00"/>
        <d v="2018-10-16T00:00:00"/>
        <d v="2021-11-14T00:00:00"/>
        <d v="2015-05-03T00:00:00"/>
        <d v="2015-07-16T00:00:00"/>
        <d v="2015-04-01T00:00:00"/>
        <d v="2022-09-20T00:00:00"/>
        <d v="2022-08-24T00:00:00"/>
        <d v="2017-03-15T00:00:00"/>
        <d v="2018-09-12T00:00:00"/>
        <d v="2021-03-25T00:00:00"/>
        <d v="2020-03-03T00:00:00"/>
        <d v="2016-05-19T00:00:00"/>
        <d v="2020-06-08T00:00:00"/>
        <d v="2020-09-08T00:00:00"/>
        <d v="2021-08-16T00:00:00"/>
        <d v="2020-05-14T00:00:00"/>
        <d v="2015-04-28T00:00:00"/>
        <d v="2018-05-21T00:00:00"/>
        <d v="2015-11-15T00:00:00"/>
        <d v="2020-01-10T00:00:00"/>
        <d v="2015-01-28T00:00:00"/>
        <d v="2015-08-11T00:00:00"/>
        <d v="2016-08-19T00:00:00"/>
        <d v="2018-08-22T00:00:00"/>
        <d v="2022-12-26T00:00:00"/>
        <d v="2015-08-27T00:00:00"/>
        <d v="2021-12-08T00:00:00"/>
        <d v="2017-06-27T00:00:00"/>
        <d v="2019-10-21T00:00:00"/>
        <d v="2020-06-01T00:00:00"/>
        <d v="2020-12-12T00:00:00"/>
        <d v="2021-02-25T00:00:00"/>
        <d v="2016-12-05T00:00:00"/>
        <d v="2022-06-07T00:00:00"/>
        <d v="2019-12-27T00:00:00"/>
        <d v="2016-01-08T00:00:00"/>
        <d v="2022-03-20T00:00:00"/>
        <d v="2022-02-21T00:00:00"/>
        <d v="2020-07-14T00:00:00"/>
        <d v="2016-12-25T00:00:00"/>
        <d v="2018-01-17T00:00:00"/>
        <d v="2021-03-02T00:00:00"/>
        <d v="2016-07-30T00:00:00"/>
        <d v="2022-04-30T00:00:00"/>
        <d v="2022-10-06T00:00:00"/>
        <d v="2021-12-26T00:00:00"/>
        <d v="2018-02-12T00:00:00"/>
        <d v="2021-07-02T00:00:00"/>
        <d v="2020-03-02T00:00:00"/>
        <d v="2017-01-06T00:00:00"/>
        <d v="2018-05-20T00:00:00"/>
        <d v="2017-04-06T00:00:00"/>
        <d v="2020-05-05T00:00:00"/>
        <d v="2016-12-07T00:00:00"/>
        <d v="2017-02-14T00:00:00"/>
        <d v="2021-06-02T00:00:00"/>
        <d v="2018-07-15T00:00:00"/>
        <d v="2015-10-06T00:00:00"/>
        <d v="2018-07-14T00:00:00"/>
        <d v="2015-04-24T00:00:00"/>
        <d v="2021-03-13T00:00:00"/>
        <d v="2022-12-02T00:00:00"/>
        <d v="2017-01-23T00:00:00"/>
        <d v="2019-12-15T00:00:00"/>
        <d v="2018-07-19T00:00:00"/>
        <d v="2022-02-17T00:00:00"/>
        <d v="2017-05-03T00:00:00"/>
        <d v="2019-01-31T00:00:00"/>
        <d v="2017-07-03T00:00:00"/>
        <d v="2015-11-08T00:00:00"/>
        <d v="2017-03-03T00:00:00"/>
        <d v="2020-08-18T00:00:00"/>
        <d v="2018-12-22T00:00:00"/>
        <d v="2020-11-14T00:00:00"/>
        <d v="2020-09-29T00:00:00"/>
        <d v="2020-06-22T00:00:00"/>
        <d v="2016-01-19T00:00:00"/>
        <d v="2017-04-03T00:00:00"/>
        <d v="2022-12-04T00:00:00"/>
        <d v="2016-01-23T00:00:00"/>
        <d v="2019-05-16T00:00:00"/>
        <d v="2021-01-01T00:00:00"/>
        <d v="2018-06-23T00:00:00"/>
        <d v="2017-03-11T00:00:00"/>
        <d v="2020-04-05T00:00:00"/>
        <d v="2018-04-05T00:00:00"/>
        <d v="2021-11-13T00:00:00"/>
        <d v="2015-08-12T00:00:00"/>
        <d v="2019-12-30T00:00:00"/>
        <d v="2015-10-08T00:00:00"/>
        <d v="2021-09-29T00:00:00"/>
        <d v="2020-09-28T00:00:00"/>
        <d v="2015-07-01T00:00:00"/>
        <d v="2018-01-08T00:00:00"/>
        <d v="2019-11-30T00:00:00"/>
        <d v="2016-01-20T00:00:00"/>
        <d v="2020-09-04T00:00:00"/>
        <d v="2020-07-18T00:00:00"/>
        <d v="2022-03-26T00:00:00"/>
        <d v="2019-01-29T00:00:00"/>
        <d v="2016-03-01T00:00:00"/>
        <d v="2017-07-06T00:00:00"/>
        <d v="2021-06-29T00:00:00"/>
        <d v="2020-06-18T00:00:00"/>
        <d v="2019-02-22T00:00:00"/>
        <d v="2015-01-24T00:00:00"/>
        <d v="2016-06-11T00:00:00"/>
        <d v="2019-04-30T00:00:00"/>
        <d v="2022-06-26T00:00:00"/>
        <d v="2019-05-21T00:00:00"/>
        <d v="2017-05-07T00:00:00"/>
        <d v="2018-12-19T00:00:00"/>
        <d v="2015-01-16T00:00:00"/>
        <d v="2016-02-02T00:00:00"/>
        <d v="2022-02-07T00:00:00"/>
        <d v="2016-08-30T00:00:00"/>
        <d v="2015-12-19T00:00:00"/>
        <d v="2020-10-19T00:00:00"/>
        <d v="2022-02-20T00:00:00"/>
        <d v="2020-09-07T00:00:00"/>
        <d v="2017-02-26T00:00:00"/>
        <d v="2017-05-26T00:00:00"/>
        <d v="2021-07-24T00:00:00"/>
        <d v="2020-01-07T00:00:00"/>
        <d v="2018-11-20T00:00:00"/>
        <d v="2015-01-08T00:00:00"/>
        <d v="2017-06-03T00:00:00"/>
        <d v="2016-11-08T00:00:00"/>
        <d v="2020-11-08T00:00:00"/>
        <d v="2017-06-08T00:00:00"/>
        <d v="2015-04-05T00:00:00"/>
        <d v="2022-12-27T00:00:00"/>
        <d v="2022-05-10T00:00:00"/>
        <d v="2016-05-11T00:00:00"/>
        <d v="2022-05-12T00:00:00"/>
        <d v="2016-06-03T00:00:00"/>
        <d v="2018-03-30T00:00:00"/>
        <d v="2017-04-21T00:00:00"/>
        <d v="2016-03-29T00:00:00"/>
        <d v="2018-03-07T00:00:00"/>
        <d v="2020-12-02T00:00:00"/>
        <d v="2018-07-28T00:00:00"/>
        <d v="2015-05-25T00:00:00"/>
        <d v="2019-11-26T00:00:00"/>
        <d v="2022-12-03T00:00:00"/>
        <d v="2021-09-22T00:00:00"/>
        <d v="2015-12-27T00:00:00"/>
        <d v="2019-09-29T00:00:00"/>
        <d v="2015-10-26T00:00:00"/>
        <d v="2021-05-12T00:00:00"/>
        <d v="2017-02-09T00:00:00"/>
        <d v="2020-12-31T00:00:00"/>
        <d v="2018-02-06T00:00:00"/>
        <d v="2018-12-29T00:00:00"/>
        <d v="2022-06-27T00:00:00"/>
        <d v="2022-12-14T00:00:00"/>
        <d v="2021-11-09T00:00:00"/>
        <d v="2022-11-16T00:00:00"/>
        <d v="2022-07-20T00:00:00"/>
        <d v="2018-06-21T00:00:00"/>
        <d v="2016-11-28T00:00:00"/>
        <d v="2020-10-01T00:00:00"/>
        <d v="2020-08-19T00:00:00"/>
        <d v="2017-07-21T00:00:00"/>
        <d v="2015-04-03T00:00:00"/>
        <d v="2019-06-20T00:00:00"/>
        <d v="2018-12-01T00:00:00"/>
        <d v="2019-08-29T00:00:00"/>
        <d v="2019-09-19T00:00:00"/>
        <d v="2021-05-29T00:00:00"/>
        <d v="2016-12-16T00:00:00"/>
        <d v="2019-04-04T00:00:00"/>
        <d v="2022-08-05T00:00:00"/>
        <d v="2018-12-04T00:00:00"/>
        <d v="2015-08-21T00:00:00"/>
        <d v="2019-04-03T00:00:00"/>
        <d v="2019-02-25T00:00:00"/>
        <d v="2020-07-08T00:00:00"/>
        <d v="2016-10-15T00:00:00"/>
        <d v="2017-06-06T00:00:00"/>
        <d v="2016-11-26T00:00:00"/>
        <d v="2022-10-05T00:00:00"/>
        <d v="2020-06-13T00:00:00"/>
        <d v="2020-08-08T00:00:00"/>
        <d v="2017-03-24T00:00:00"/>
        <d v="2016-01-04T00:00:00"/>
        <d v="2017-05-06T00:00:00"/>
        <d v="2016-01-25T00:00:00"/>
        <d v="2015-03-21T00:00:00"/>
        <d v="2022-09-29T00:00:00"/>
        <d v="2022-02-06T00:00:00"/>
        <d v="2018-02-19T00:00:00"/>
        <d v="2018-08-11T00:00:00"/>
        <d v="2021-12-01T00:00:00"/>
        <d v="2017-01-02T00:00:00"/>
        <d v="2020-09-16T00:00:00"/>
        <d v="2017-06-30T00:00:00"/>
        <d v="2016-09-05T00:00:00"/>
        <d v="2016-03-21T00:00:00"/>
        <d v="2022-07-16T00:00:00"/>
        <d v="2015-04-09T00:00:00"/>
        <d v="2019-02-05T00:00:00"/>
        <d v="2015-07-03T00:00:00"/>
        <d v="2018-11-02T00:00:00"/>
        <d v="2020-02-06T00:00:00"/>
        <d v="2019-02-17T00:00:00"/>
        <d v="2017-04-10T00:00:00"/>
        <d v="2019-08-03T00:00:00"/>
        <d v="2018-11-05T00:00:00"/>
        <d v="2016-01-24T00:00:00"/>
        <d v="2019-03-31T00:00:00"/>
        <d v="2015-03-25T00:00:00"/>
        <d v="2019-08-12T00:00:00"/>
        <d v="2022-04-15T00:00:00"/>
        <d v="2017-07-08T00:00:00"/>
        <d v="2020-08-23T00:00:00"/>
        <d v="2019-11-23T00:00:00"/>
        <d v="2018-08-16T00:00:00"/>
        <d v="2019-08-18T00:00:00"/>
        <d v="2020-06-12T00:00:00"/>
        <d v="2020-04-20T00:00:00"/>
        <d v="2021-09-15T00:00:00"/>
        <d v="2020-04-23T00:00:00"/>
        <d v="2015-11-09T00:00:00"/>
        <d v="2016-10-10T00:00:00"/>
        <d v="2021-07-11T00:00:00"/>
        <d v="2022-01-23T00:00:00"/>
        <d v="2022-02-26T00:00:00"/>
        <d v="2019-04-06T00:00:00"/>
        <d v="2016-12-13T00:00:00"/>
        <d v="2019-06-28T00:00:00"/>
        <d v="2020-06-06T00:00:00"/>
        <d v="2019-01-14T00:00:00"/>
        <d v="2019-04-26T00:00:00"/>
        <d v="2020-09-12T00:00:00"/>
        <d v="2018-03-31T00:00:00"/>
        <d v="2018-07-25T00:00:00"/>
        <d v="2022-05-30T00:00:00"/>
        <d v="2015-07-19T00:00:00"/>
        <d v="2016-03-07T00:00:00"/>
        <d v="2018-09-23T00:00:00"/>
        <d v="2020-12-16T00:00:00"/>
        <d v="2021-06-11T00:00:00"/>
        <d v="2020-12-30T00:00:00"/>
        <d v="2018-01-02T00:00:00"/>
        <d v="2021-11-29T00:00:00"/>
        <d v="2016-08-01T00:00:00"/>
        <d v="2016-03-28T00:00:00"/>
        <d v="2022-05-28T00:00:00"/>
        <d v="2015-10-02T00:00:00"/>
        <d v="2016-03-03T00:00:00"/>
        <d v="2022-04-10T00:00:00"/>
        <d v="2021-08-06T00:00:00"/>
        <d v="2016-01-30T00:00:00"/>
        <d v="2020-01-30T00:00:00"/>
        <d v="2018-10-27T00:00:00"/>
        <d v="2016-01-18T00:00:00"/>
        <d v="2016-04-01T00:00:00"/>
        <d v="2016-06-29T00:00:00"/>
        <d v="2021-04-10T00:00:00"/>
        <d v="2015-07-04T00:00:00"/>
        <d v="2018-06-24T00:00:00"/>
        <d v="2020-06-30T00:00:00"/>
        <d v="2018-03-22T00:00:00"/>
        <d v="2018-01-07T00:00:00"/>
        <d v="2021-02-10T00:00:00"/>
        <d v="2019-05-09T00:00:00"/>
        <d v="2022-09-26T00:00:00"/>
        <d v="2017-01-13T00:00:00"/>
        <d v="2019-01-04T00:00:00"/>
        <d v="2022-10-12T00:00:00"/>
        <d v="2020-03-01T00:00:00"/>
        <d v="2020-06-25T00:00:00"/>
        <d v="2021-08-22T00:00:00"/>
        <d v="2022-03-23T00:00:00"/>
        <d v="2018-10-17T00:00:00"/>
        <d v="2015-03-23T00:00:00"/>
        <d v="2021-10-10T00:00:00"/>
        <d v="2015-09-08T00:00:00"/>
        <d v="2020-12-04T00:00:00"/>
        <d v="2016-02-08T00:00:00"/>
        <d v="2019-08-26T00:00:00"/>
        <d v="2020-07-29T00:00:00"/>
        <d v="2018-12-09T00:00:00"/>
        <d v="2022-05-17T00:00:00"/>
        <d v="2016-02-04T00:00:00"/>
        <d v="2015-02-18T00:00:00"/>
        <d v="2019-08-24T00:00:00"/>
        <d v="2021-12-21T00:00:00"/>
        <d v="2020-04-19T00:00:00"/>
        <d v="2015-12-25T00:00:00"/>
        <d v="2019-08-05T00:00:00"/>
        <d v="2021-07-17T00:00:00"/>
        <d v="2021-04-12T00:00:00"/>
        <d v="2015-04-18T00:00:00"/>
        <d v="2021-11-22T00:00:00"/>
        <d v="2021-06-25T00:00:00"/>
        <d v="2015-05-09T00:00:00"/>
        <d v="2016-10-17T00:00:00"/>
        <d v="2018-05-19T00:00:00"/>
        <d v="2019-09-10T00:00:00"/>
        <d v="2021-06-27T00:00:00"/>
        <d v="2015-05-04T00:00:00"/>
        <d v="2015-10-10T00:00:00"/>
        <d v="2021-04-20T00:00:00"/>
        <d v="2015-01-07T00:00:00"/>
        <d v="2020-09-24T00:00:00"/>
        <d v="2016-12-08T00:00:00"/>
        <d v="2018-01-26T00:00:00"/>
        <d v="2018-05-11T00:00:00"/>
        <d v="2022-02-27T00:00:00"/>
        <d v="2022-01-14T00:00:00"/>
        <d v="2020-04-08T00:00:00"/>
        <d v="2016-03-09T00:00:00"/>
        <d v="2022-11-04T00:00:00"/>
        <d v="2016-08-18T00:00:00"/>
        <d v="2019-05-14T00:00:00"/>
        <d v="2018-02-17T00:00:00"/>
        <d v="2019-04-14T00:00:00"/>
        <d v="2016-11-22T00:00:00"/>
        <d v="2021-07-25T00:00:00"/>
        <d v="2019-11-07T00:00:00"/>
        <d v="2018-05-08T00:00:00"/>
        <d v="2022-03-07T00:00:00"/>
        <d v="2021-10-27T00:00:00"/>
        <d v="2021-06-15T00:00:00"/>
        <d v="2016-10-14T00:00:00"/>
        <d v="2020-04-02T00:00:00"/>
        <d v="2022-02-12T00:00:00"/>
        <d v="2015-01-25T00:00:00"/>
        <d v="2019-11-09T00:00:00"/>
        <d v="2019-12-07T00:00:00"/>
        <d v="2021-12-20T00:00:00"/>
        <d v="2022-10-28T00:00:00"/>
        <d v="2016-04-06T00:00:00"/>
        <d v="2016-11-09T00:00:00"/>
        <d v="2017-05-23T00:00:00"/>
        <d v="2020-05-07T00:00:00"/>
        <d v="2020-06-04T00:00:00"/>
        <d v="2015-06-24T00:00:00"/>
        <d v="2021-02-04T00:00:00"/>
        <d v="2019-02-04T00:00:00"/>
        <d v="2019-12-04T00:00:00"/>
        <d v="2015-01-20T00:00:00"/>
        <d v="2022-04-05T00:00:00"/>
        <d v="2017-02-06T00:00:00"/>
        <d v="2020-07-22T00:00:00"/>
        <d v="2015-09-12T00:00:00"/>
        <d v="2021-08-24T00:00:00"/>
        <d v="2021-07-15T00:00:00"/>
        <d v="2018-07-27T00:00:00"/>
        <d v="2021-02-28T00:00:00"/>
        <d v="2021-05-18T00:00:00"/>
        <d v="2015-09-09T00:00:00"/>
        <d v="2018-01-09T00:00:00"/>
        <d v="2021-05-04T00:00:00"/>
        <d v="2022-02-15T00:00:00"/>
        <d v="2018-09-10T00:00:00"/>
        <d v="2016-01-09T00:00:00"/>
        <d v="2019-10-26T00:00:00"/>
        <d v="2017-04-16T00:00:00"/>
        <d v="2016-05-01T00:00:00"/>
        <d v="2016-05-10T00:00:00"/>
        <d v="2019-12-22T00:00:00"/>
        <d v="2018-06-12T00:00:00"/>
        <d v="2020-09-22T00:00:00"/>
        <d v="2018-05-24T00:00:00"/>
        <d v="2019-01-09T00:00:00"/>
        <d v="2015-02-06T00:00:00"/>
        <d v="2019-05-02T00:00:00"/>
        <d v="2020-11-11T00:00:00"/>
        <d v="2020-04-24T00:00:00"/>
        <d v="2015-03-02T00:00:00"/>
        <d v="2022-10-26T00:00:00"/>
        <d v="2021-08-09T00:00:00"/>
        <d v="2020-03-20T00:00:00"/>
        <d v="2021-09-27T00:00:00"/>
        <d v="2018-04-21T00:00:00"/>
        <d v="2022-03-10T00:00:00"/>
        <d v="2019-02-11T00:00:00"/>
        <d v="2015-05-20T00:00:00"/>
        <d v="2020-10-17T00:00:00"/>
        <d v="2017-02-24T00:00:00"/>
        <d v="2022-11-23T00:00:00"/>
        <d v="2017-07-14T00:00:00"/>
        <d v="2020-11-06T00:00:00"/>
        <d v="2021-09-05T00:00:00"/>
        <d v="2021-04-24T00:00:00"/>
        <d v="2016-08-25T00:00:00"/>
        <d v="2020-10-30T00:00:00"/>
        <d v="2019-10-29T00:00:00"/>
        <d v="2019-11-02T00:00:00"/>
        <d v="2020-09-10T00:00:00"/>
        <d v="2016-08-16T00:00:00"/>
        <d v="2015-01-17T00:00:00"/>
        <d v="2020-08-09T00:00:00"/>
        <d v="2022-01-01T00:00:00"/>
        <d v="2021-10-18T00:00:00"/>
        <d v="2015-03-20T00:00:00"/>
        <d v="2018-02-08T00:00:00"/>
        <d v="2016-10-21T00:00:00"/>
        <d v="2019-10-09T00:00:00"/>
        <d v="2021-09-06T00:00:00"/>
        <d v="2018-06-27T00:00:00"/>
        <d v="2020-01-22T00:00:00"/>
        <d v="2018-04-09T00:00:00"/>
        <d v="2017-01-14T00:00:00"/>
        <d v="2021-01-30T00:00:00"/>
        <d v="2021-12-06T00:00:00"/>
        <d v="2020-07-31T00:00:00"/>
        <d v="2016-08-10T00:00:00"/>
        <d v="2015-09-16T00:00:00"/>
        <d v="2015-07-26T00:00:00"/>
        <d v="2020-12-03T00:00:00"/>
        <d v="2015-02-09T00:00:00"/>
        <d v="2018-12-12T00:00:00"/>
        <d v="2017-06-11T00:00:00"/>
        <d v="2019-04-19T00:00:00"/>
        <d v="2022-01-03T00:00:00"/>
        <d v="2020-09-25T00:00:00"/>
        <d v="2019-02-01T00:00:00"/>
        <d v="2015-03-11T00:00:00"/>
        <d v="2019-03-27T00:00:00"/>
        <d v="2022-03-31T00:00:00"/>
        <d v="2018-08-20T00:00:00"/>
        <d v="2022-08-30T00:00:00"/>
        <d v="2016-12-14T00:00:00"/>
        <d v="2015-03-16T00:00:00"/>
        <d v="2021-11-16T00:00:00"/>
        <d v="2020-07-01T00:00:00"/>
        <d v="2016-03-10T00:00:00"/>
        <d v="2016-11-18T00:00:00"/>
        <d v="2022-01-15T00:00:00"/>
        <d v="2020-05-26T00:00:00"/>
        <d v="2022-06-30T00:00:00"/>
        <d v="2016-07-27T00:00:00"/>
        <d v="2016-01-01T00:00:00"/>
        <d v="2018-02-28T00:00:00"/>
        <d v="2017-06-26T00:00:00"/>
        <d v="2022-02-14T00:00:00"/>
        <d v="2022-02-04T00:00:00"/>
        <d v="2019-08-08T00:00:00"/>
        <d v="2022-02-01T00:00:00"/>
        <d v="2019-07-08T00:00:00"/>
        <d v="2021-10-05T00:00:00"/>
        <d v="2016-06-15T00:00:00"/>
        <d v="2017-04-22T00:00:00"/>
        <d v="2016-02-17T00:00:00"/>
        <d v="2019-12-26T00:00:00"/>
        <d v="2020-12-20T00:00:00"/>
        <d v="2020-03-09T00:00:00"/>
        <d v="2015-08-05T00:00:00"/>
        <d v="2019-01-20T00:00:00"/>
        <d v="2018-06-11T00:00:00"/>
        <d v="2017-01-03T00:00:00"/>
        <d v="2020-12-15T00:00:00"/>
        <d v="2016-05-14T00:00:00"/>
        <d v="2015-08-07T00:00:00"/>
        <d v="2020-02-05T00:00:00"/>
        <d v="2020-12-22T00:00:00"/>
        <d v="2019-11-27T00:00:00"/>
        <d v="2021-08-17T00:00:00"/>
        <d v="2015-04-17T00:00:00"/>
        <d v="2020-05-28T00:00:00"/>
        <d v="2021-07-01T00:00:00"/>
        <d v="2022-06-11T00:00:00"/>
        <d v="2018-03-26T00:00:00"/>
        <d v="2016-06-17T00:00:00"/>
        <d v="2019-12-02T00:00:00"/>
        <d v="2015-03-17T00:00:00"/>
        <d v="2016-11-17T00:00:00"/>
        <d v="2017-01-20T00:00:00"/>
        <d v="2020-08-14T00:00:00"/>
        <d v="2018-06-06T00:00:00"/>
        <d v="2019-09-24T00:00:00"/>
        <d v="2016-08-08T00:00:00"/>
        <d v="2015-01-18T00:00:00"/>
        <d v="2019-06-30T00:00:00"/>
        <d v="2017-06-07T00:00:00"/>
        <d v="2018-06-26T00:00:00"/>
        <d v="2016-01-22T00:00:00"/>
        <d v="2015-07-29T00:00:00"/>
        <d v="2022-04-25T00:00:00"/>
        <d v="2021-07-12T00:00:00"/>
        <d v="2015-01-22T00:00:00"/>
        <d v="2018-05-31T00:00:00"/>
        <d v="2021-01-21T00:00:00"/>
        <d v="2021-04-23T00:00:00"/>
        <d v="2018-12-25T00:00:00"/>
        <d v="2021-08-05T00:00:00"/>
        <d v="2018-06-10T00:00:00"/>
        <d v="2018-01-29T00:00:00"/>
        <d v="2016-04-15T00:00:00"/>
        <d v="2020-11-09T00:00:00"/>
        <d v="2020-02-15T00:00:00"/>
        <d v="2019-03-03T00:00:00"/>
        <d v="2017-02-18T00:00:00"/>
        <d v="2018-07-11T00:00:00"/>
        <d v="2015-02-03T00:00:00"/>
        <d v="2019-11-19T00:00:00"/>
        <d v="2018-06-15T00:00:00"/>
        <d v="2015-05-10T00:00:00"/>
        <d v="2016-08-21T00:00:00"/>
        <d v="2015-08-18T00:00:00"/>
        <d v="2022-09-19T00:00:00"/>
        <d v="2020-09-20T00:00:00"/>
        <d v="2022-10-20T00:00:00"/>
        <d v="2018-02-13T00:00:00"/>
        <d v="2022-03-06T00:00:00"/>
        <d v="2020-01-04T00:00:00"/>
        <d v="2016-03-22T00:00:00"/>
        <d v="2020-02-16T00:00:00"/>
        <d v="2021-01-26T00:00:00"/>
        <d v="2022-09-25T00:00:00"/>
        <d v="2020-08-29T00:00:00"/>
        <d v="2022-08-18T00:00:00"/>
        <d v="2015-01-29T00:00:00"/>
        <d v="2019-04-09T00:00:00"/>
        <d v="2019-01-24T00:00:00"/>
        <d v="2016-05-08T00:00:00"/>
        <d v="2018-05-17T00:00:00"/>
        <d v="2022-08-23T00:00:00"/>
        <d v="2018-07-20T00:00:00"/>
        <d v="2022-05-07T00:00:00"/>
        <d v="2016-03-31T00:00:00"/>
        <d v="2015-06-09T00:00:00"/>
        <d v="2022-08-10T00:00:00"/>
        <d v="2020-07-23T00:00:00"/>
        <d v="2019-07-21T00:00:00"/>
        <d v="2018-03-14T00:00:00"/>
        <d v="2018-05-10T00:00:00"/>
        <d v="2021-10-26T00:00:00"/>
        <d v="2019-01-10T00:00:00"/>
        <d v="2018-02-15T00:00:00"/>
        <d v="2020-04-27T00:00:00"/>
        <d v="2021-08-18T00:00:00"/>
        <d v="2022-07-12T00:00:00"/>
        <d v="2019-07-28T00:00:00"/>
        <d v="2015-11-02T00:00:00"/>
        <d v="2021-06-28T00:00:00"/>
        <d v="2020-03-04T00:00:00"/>
        <d v="2021-09-02T00:00:00"/>
        <d v="2020-10-14T00:00:00"/>
        <d v="2021-08-27T00:00:00"/>
        <d v="2016-06-19T00:00:00"/>
        <d v="2021-02-13T00:00:00"/>
        <d v="2018-04-04T00:00:00"/>
        <d v="2019-03-02T00:00:00"/>
        <d v="2021-06-26T00:00:00"/>
        <d v="2019-09-01T00:00:00"/>
        <d v="2022-07-31T00:00:00"/>
        <d v="2020-01-23T00:00:00"/>
        <d v="2016-07-03T00:00:00"/>
        <d v="2022-06-15T00:00:00"/>
        <d v="2019-06-03T00:00:00"/>
        <d v="2015-12-30T00:00:00"/>
        <d v="2022-07-13T00:00:00"/>
        <d v="2018-08-10T00:00:00"/>
        <d v="2018-03-09T00:00:00"/>
        <d v="2015-05-30T00:00:00"/>
        <d v="2018-11-27T00:00:00"/>
        <d v="2020-11-05T00:00:00"/>
        <d v="2016-09-16T00:00:00"/>
        <d v="2019-08-11T00:00:00"/>
        <d v="2021-05-27T00:00:00"/>
        <d v="2019-09-21T00:00:00"/>
        <d v="2019-12-14T00:00:00"/>
        <d v="2018-12-06T00:00:00"/>
        <d v="2019-06-08T00:00:00"/>
        <d v="2018-03-25T00:00:00"/>
        <d v="2019-10-20T00:00:00"/>
        <d v="2021-02-09T00:00:00"/>
        <d v="2021-07-07T00:00:00"/>
        <d v="2016-02-19T00:00:00"/>
        <d v="2020-01-02T00:00:00"/>
        <d v="2016-01-16T00:00:00"/>
        <d v="2018-03-29T00:00:00"/>
        <d v="2021-05-11T00:00:00"/>
        <d v="2021-07-05T00:00:00"/>
        <d v="2022-11-03T00:00:00"/>
        <d v="2021-10-30T00:00:00"/>
        <d v="2022-02-05T00:00:00"/>
        <d v="2021-08-10T00:00:00"/>
        <d v="2022-06-22T00:00:00"/>
        <d v="2021-08-04T00:00:00"/>
        <d v="2016-01-10T00:00:00"/>
        <d v="2020-01-24T00:00:00"/>
        <d v="2020-05-24T00:00:00"/>
        <d v="2017-06-20T00:00:00"/>
        <d v="2015-12-09T00:00:00"/>
        <d v="2018-04-27T00:00:00"/>
        <d v="2021-04-19T00:00:00"/>
        <d v="2020-06-14T00:00:00"/>
        <d v="2018-05-05T00:00:00"/>
        <d v="2016-08-13T00:00:00"/>
        <d v="2015-03-12T00:00:00"/>
        <d v="2019-03-13T00:00:00"/>
        <d v="2018-09-18T00:00:00"/>
        <d v="2019-06-19T00:00:00"/>
        <d v="2016-09-20T00:00:00"/>
        <d v="2022-08-16T00:00:00"/>
        <d v="2020-12-06T00:00:00"/>
        <d v="2015-07-15T00:00:00"/>
        <d v="2021-03-30T00:00:00"/>
        <d v="2018-06-03T00:00:00"/>
        <d v="2022-03-17T00:00:00"/>
        <d v="2015-06-01T00:00:00"/>
        <d v="2015-10-15T00:00:00"/>
        <d v="2019-09-23T00:00:00"/>
        <d v="2019-02-07T00:00:00"/>
        <d v="2018-07-13T00:00:00"/>
        <d v="2016-06-26T00:00:00"/>
        <d v="2022-02-16T00:00:00"/>
        <d v="2019-09-26T00:00:00"/>
        <d v="2019-04-11T00:00:00"/>
        <d v="2022-12-06T00:00:00"/>
        <d v="2019-09-20T00:00:00"/>
        <d v="2018-08-08T00:00:00"/>
        <d v="2019-01-05T00:00:00"/>
        <d v="2022-06-19T00:00:00"/>
        <d v="2016-05-31T00:00:00"/>
        <d v="2018-05-18T00:00:00"/>
        <d v="2015-01-21T00:00:00"/>
        <d v="2022-11-22T00:00:00"/>
        <d v="2015-10-13T00:00:00"/>
        <d v="2018-05-23T00:00:00"/>
        <d v="2017-05-12T00:00:00"/>
        <d v="2021-06-06T00:00:00"/>
        <d v="2015-04-04T00:00:00"/>
        <d v="2019-10-24T00:00:00"/>
        <d v="2015-01-04T00:00:00"/>
        <d v="2018-07-01T00:00:00"/>
        <d v="2021-05-19T00:00:00"/>
        <d v="2017-03-07T00:00:00"/>
        <d v="2020-04-21T00:00:00"/>
        <d v="2018-12-05T00:00:00"/>
        <d v="2021-09-17T00:00:00"/>
        <d v="2021-03-04T00:00:00"/>
        <d v="2019-06-12T00:00:00"/>
        <d v="2020-06-23T00:00:00"/>
        <d v="2022-02-28T00:00:00"/>
        <d v="2020-10-18T00:00:00"/>
        <d v="2020-02-26T00:00:00"/>
        <d v="2020-06-03T00:00:00"/>
        <d v="2021-04-13T00:00:00"/>
        <d v="2021-04-06T00:00:00"/>
        <d v="2015-12-20T00:00:00"/>
        <d v="2021-02-15T00:00:00"/>
        <d v="2019-10-27T00:00:00"/>
        <d v="2015-09-15T00:00:00"/>
        <d v="2017-01-22T00:00:00"/>
        <d v="2015-06-14T00:00:00"/>
        <d v="2017-01-27T00:00:00"/>
        <d v="2019-03-30T00:00:00"/>
        <d v="2016-09-17T00:00:00"/>
        <d v="2020-02-22T00:00:00"/>
        <d v="2016-12-18T00:00:00"/>
        <d v="2015-10-27T00:00:00"/>
        <d v="2022-03-12T00:00:00"/>
        <d v="2015-04-22T00:00:00"/>
        <d v="2020-05-11T00:00:00"/>
        <d v="2021-11-27T00:00:00"/>
        <d v="2017-03-12T00:00:00"/>
        <d v="2016-06-07T00:00:00"/>
        <d v="2018-03-17T00:00:00"/>
        <d v="2015-06-08T00:00:00"/>
        <d v="2017-06-19T00:00:00"/>
        <d v="2015-02-07T00:00:00"/>
        <d v="2020-12-26T00:00:00"/>
        <d v="2021-10-14T00:00:00"/>
        <d v="2022-08-25T00:00:00"/>
        <d v="2022-02-02T00:00:00"/>
        <d v="2018-10-11T00:00:00"/>
        <d v="2015-04-16T00:00:00"/>
        <d v="2018-08-19T00:00:00"/>
        <d v="2016-11-16T00:00:00"/>
        <d v="2015-10-21T00:00:00"/>
        <d v="2019-10-28T00:00:00"/>
        <d v="2022-08-19T00:00:00"/>
        <d v="2018-07-22T00:00:00"/>
        <d v="2018-04-03T00:00:00"/>
        <d v="2017-07-24T00:00:00"/>
        <d v="2016-07-16T00:00:00"/>
        <d v="2019-09-12T00:00:00"/>
        <d v="2022-01-13T00:00:00"/>
        <d v="2021-06-10T00:00:00"/>
        <d v="2015-01-31T00:00:00"/>
        <d v="2019-02-09T00:00:00"/>
        <d v="2020-09-17T00:00:00"/>
        <d v="2020-03-29T00:00:00"/>
        <d v="2019-10-19T00:00:00"/>
        <d v="2020-05-29T00:00:00"/>
        <d v="2019-12-08T00:00:00"/>
        <d v="2020-05-02T00:00:00"/>
        <d v="2018-10-05T00:00:00"/>
        <d v="2016-11-15T00:00:00"/>
        <d v="2017-06-18T00:00:00"/>
        <d v="2016-10-24T00:00:00"/>
        <d v="2022-09-09T00:00:00"/>
        <d v="2019-06-22T00:00:00"/>
        <d v="2018-07-04T00:00:00"/>
        <d v="2021-05-06T00:00:00"/>
        <d v="2017-05-27T00:00:00"/>
        <d v="2019-02-06T00:00:00"/>
        <d v="2021-12-25T00:00:00"/>
        <d v="2021-05-14T00:00:00"/>
        <d v="2017-03-01T00:00:00"/>
        <d v="2020-01-12T00:00:00"/>
        <d v="2016-07-22T00:00:00"/>
        <d v="2022-03-14T00:00:00"/>
        <d v="2015-02-19T00:00:00"/>
        <d v="2017-05-14T00:00:00"/>
        <d v="2021-05-25T00:00:00"/>
        <d v="2018-10-29T00:00:00"/>
        <d v="2018-07-30T00:00:00"/>
        <d v="2019-10-07T00:00:00"/>
        <d v="2020-10-20T00:00:00"/>
        <d v="2019-02-24T00:00:00"/>
        <d v="2021-01-28T00:00:00"/>
        <d v="2016-02-06T00:00:00"/>
        <d v="2016-11-13T00:00:00"/>
        <d v="2015-06-30T00:00:00"/>
        <d v="2018-07-29T00:00:00"/>
        <d v="2022-01-11T00:00:00"/>
        <d v="2017-01-10T00:00:00"/>
        <d v="2017-05-09T00:00:00"/>
        <d v="2020-12-09T00:00:00"/>
        <d v="2019-11-25T00:00:00"/>
        <d v="2019-10-17T00:00:00"/>
        <d v="2019-11-22T00:00:00"/>
        <d v="2015-05-14T00:00:00"/>
        <d v="2016-04-26T00:00:00"/>
        <d v="2016-08-14T00:00:00"/>
        <d v="2020-11-18T00:00:00"/>
        <d v="2018-01-04T00:00:00"/>
        <d v="2019-08-31T00:00:00"/>
        <d v="2020-10-28T00:00:00"/>
        <d v="2020-02-14T00:00:00"/>
        <d v="2017-01-15T00:00:00"/>
        <d v="2022-12-24T00:00:00"/>
        <d v="2020-05-08T00:00:00"/>
        <d v="2015-11-21T00:00:00"/>
        <d v="2019-08-14T00:00:00"/>
        <d v="2021-11-18T00:00:00"/>
        <d v="2017-04-14T00:00:00"/>
        <d v="2015-12-02T00:00:00"/>
        <d v="2019-11-12T00:00:00"/>
        <d v="2022-09-13T00:00:00"/>
        <d v="2020-03-23T00:00:00"/>
        <d v="2022-01-12T00:00:00"/>
        <d v="2015-09-04T00:00:00"/>
        <d v="2015-02-13T00:00:00"/>
        <d v="2022-07-18T00:00:00"/>
        <d v="2016-07-21T00:00:00"/>
        <d v="2022-12-12T00:00:00"/>
        <d v="2022-03-03T00:00:00"/>
        <d v="2021-09-11T00:00:00"/>
        <d v="2022-12-16T00:00:00"/>
        <d v="2018-03-10T00:00:00"/>
        <d v="2020-05-21T00:00:00"/>
        <d v="2018-12-28T00:00:00"/>
        <d v="2017-03-25T00:00:00"/>
        <d v="2015-06-04T00:00:00"/>
        <d v="2018-10-07T00:00:00"/>
        <d v="2017-05-01T00:00:00"/>
        <d v="2022-10-30T00:00:00"/>
        <d v="2017-02-22T00:00:00"/>
        <d v="2015-01-26T00:00:00"/>
        <d v="2019-01-15T00:00:00"/>
        <d v="2019-11-06T00:00:00"/>
        <d v="2019-11-15T00:00:00"/>
        <d v="2022-07-24T00:00:00"/>
        <d v="2019-10-10T00:00:00"/>
        <d v="2020-08-28T00:00:00"/>
        <d v="2022-09-01T00:00:00"/>
        <d v="2020-04-28T00:00:00"/>
        <d v="2016-06-21T00:00:00"/>
        <d v="2018-09-06T00:00:00"/>
        <d v="2015-10-20T00:00:00"/>
        <d v="2017-01-12T00:00:00"/>
        <d v="2015-03-01T00:00:00"/>
        <d v="2019-08-19T00:00:00"/>
        <d v="2022-03-19T00:00:00"/>
        <d v="2019-07-20T00:00:00"/>
        <d v="2019-02-18T00:00:00"/>
        <d v="2020-10-09T00:00:00"/>
        <d v="2015-11-18T00:00:00"/>
        <d v="2016-10-28T00:00:00"/>
        <d v="2022-03-02T00:00:00"/>
        <d v="2015-07-24T00:00:00"/>
        <d v="2020-11-21T00:00:00"/>
        <d v="2015-06-29T00:00:00"/>
        <d v="2016-12-24T00:00:00"/>
        <d v="2018-05-15T00:00:00"/>
        <d v="2020-11-28T00:00:00"/>
        <d v="2022-01-07T00:00:00"/>
        <d v="2020-11-22T00:00:00"/>
        <d v="2022-10-19T00:00:00"/>
        <d v="2016-10-19T00:00:00"/>
        <d v="2018-02-26T00:00:00"/>
        <d v="2021-05-13T00:00:00"/>
        <d v="2022-11-14T00:00:00"/>
        <d v="2019-03-14T00:00:00"/>
        <d v="2021-01-06T00:00:00"/>
        <d v="2016-06-18T00:00:00"/>
        <d v="2018-02-10T00:00:00"/>
        <d v="2020-06-10T00:00:00"/>
        <d v="2017-04-20T00:00:00"/>
        <d v="2019-03-24T00:00:00"/>
        <d v="2015-11-07T00:00:00"/>
        <d v="2020-09-01T00:00:00"/>
        <d v="2018-06-18T00:00:00"/>
        <d v="2022-09-11T00:00:00"/>
        <d v="2021-12-12T00:00:00"/>
        <d v="2016-01-13T00:00:00"/>
        <d v="2022-07-28T00:00:00"/>
        <d v="2021-03-12T00:00:00"/>
        <d v="2015-05-05T00:00:00"/>
        <d v="2018-03-02T00:00:00"/>
        <d v="2016-02-27T00:00:00"/>
        <d v="2015-09-29T00:00:00"/>
        <d v="2019-04-13T00:00:00"/>
        <d v="2021-08-08T00:00:00"/>
        <d v="2015-05-28T00:00:00"/>
        <d v="2017-05-25T00:00:00"/>
        <d v="2019-03-16T00:00:00"/>
        <d v="2022-10-03T00:00:00"/>
        <d v="2020-06-20T00:00:00"/>
        <d v="2022-06-06T00:00:00"/>
        <d v="2021-05-05T00:00:00"/>
        <d v="2017-02-03T00:00:00"/>
        <d v="2016-09-11T00:00:00"/>
        <d v="2020-11-23T00:00:00"/>
        <d v="2022-05-04T00:00:00"/>
        <d v="2018-03-20T00:00:00"/>
        <d v="2021-03-24T00:00:00"/>
        <d v="2018-04-11T00:00:00"/>
        <d v="2016-04-16T00:00:00"/>
        <d v="2020-01-25T00:00:00"/>
        <d v="2020-08-27T00:00:00"/>
        <d v="2022-12-17T00:00:00"/>
        <d v="2020-05-03T00:00:00"/>
        <d v="2016-03-17T00:00:00"/>
        <d v="2020-03-17T00:00:00"/>
        <d v="2017-07-17T00:00:00"/>
        <d v="2020-08-12T00:00:00"/>
        <d v="2020-12-21T00:00:00"/>
        <d v="2020-07-07T00:00:00"/>
        <d v="2017-07-23T00:00:00"/>
        <d v="2022-04-21T00:00:00"/>
        <d v="2015-04-27T00:00:00"/>
        <d v="2017-06-22T00:00:00"/>
        <d v="2016-07-24T00:00:00"/>
        <d v="2018-08-07T00:00:00"/>
        <d v="2017-01-26T00:00:00"/>
        <d v="2019-07-05T00:00:00"/>
        <d v="2021-09-16T00:00:00"/>
        <d v="2015-06-28T00:00:00"/>
        <d v="2017-04-07T00:00:00"/>
        <d v="2020-09-13T00:00:00"/>
        <d v="2019-09-06T00:00:00"/>
        <d v="2020-08-01T00:00:00"/>
        <d v="2018-09-17T00:00:00"/>
        <d v="2021-07-29T00:00:00"/>
        <d v="2015-08-22T00:00:00"/>
        <d v="2018-01-31T00:00:00"/>
        <d v="2018-03-23T00:00:00"/>
        <d v="2021-04-27T00:00:00"/>
        <d v="2018-01-30T00:00:00"/>
        <d v="2020-12-14T00:00:00"/>
        <d v="2015-06-02T00:00:00"/>
        <d v="2015-09-17T00:00:00"/>
        <d v="2022-04-29T00:00:00"/>
        <d v="2017-07-12T00:00:00"/>
        <d v="2021-10-23T00:00:00"/>
        <d v="2021-04-25T00:00:00"/>
        <d v="2021-02-16T00:00:00"/>
        <d v="2018-04-19T00:00:00"/>
        <d v="2016-01-27T00:00:00"/>
        <d v="2021-07-22T00:00:00"/>
        <d v="2019-10-23T00:00:00"/>
        <d v="2015-09-19T00:00:00"/>
        <d v="2016-03-27T00:00:00"/>
        <d v="2021-11-26T00:00:00"/>
        <d v="2022-08-26T00:00:00"/>
        <d v="2022-08-27T00:00:00"/>
        <d v="2016-02-26T00:00:00"/>
        <d v="2018-06-28T00:00:00"/>
        <d v="2021-10-25T00:00:00"/>
        <d v="2015-11-05T00:00:00"/>
        <d v="2019-01-02T00:00:00"/>
        <d v="2018-10-30T00:00:00"/>
        <d v="2021-03-07T00:00:00"/>
        <d v="2020-11-16T00:00:00"/>
        <d v="2018-08-24T00:00:00"/>
        <d v="2015-10-11T00:00:00"/>
        <d v="2017-02-12T00:00:00"/>
        <d v="2018-09-08T00:00:00"/>
        <d v="2021-06-03T00:00:00"/>
        <d v="2021-02-26T00:00:00"/>
        <d v="2017-06-02T00:00:00"/>
        <d v="2021-09-10T00:00:00"/>
        <d v="2017-02-25T00:00:00"/>
        <d v="2017-04-27T00:00:00"/>
        <d v="2016-07-06T00:00:00"/>
        <d v="2021-01-23T00:00:00"/>
        <d v="2020-10-31T00:00:00"/>
        <d v="2022-11-05T00:00:00"/>
        <d v="2020-04-22T00:00:00"/>
        <d v="2016-01-12T00:00:00"/>
        <d v="2016-06-16T00:00:00"/>
        <d v="2018-09-28T00:00:00"/>
        <d v="2019-07-01T00:00:00"/>
        <d v="2016-07-12T00:00:00"/>
        <d v="2018-02-07T00:00:00"/>
        <d v="2016-08-28T00:00:00"/>
        <d v="2021-05-22T00:00:00"/>
        <d v="2015-03-24T00:00:00"/>
        <d v="2016-05-26T00:00:00"/>
        <d v="2016-09-26T00:00:00"/>
        <d v="2018-04-24T00:00:00"/>
        <d v="2015-06-15T00:00:00"/>
        <d v="2021-10-29T00:00:00"/>
        <d v="2022-12-23T00:00:00"/>
        <d v="2016-05-06T00:00:00"/>
        <d v="2018-04-29T00:00:00"/>
        <d v="2021-02-23T00:00:00"/>
        <d v="2019-07-26T00:00:00"/>
        <d v="2022-08-06T00:00:00"/>
        <d v="2016-04-03T00:00:00"/>
        <d v="2020-03-12T00:00:00"/>
        <d v="2018-01-20T00:00:00"/>
        <d v="2021-10-01T00:00:00"/>
        <d v="2019-04-18T00:00:00"/>
        <d v="2022-04-16T00:00:00"/>
        <d v="2022-10-22T00:00:00"/>
        <d v="2019-12-23T00:00:00"/>
        <d v="2017-03-16T00:00:00"/>
        <d v="2016-03-23T00:00:00"/>
        <d v="2018-10-31T00:00:00"/>
        <d v="2020-03-27T00:00:00"/>
        <d v="2020-08-11T00:00:00"/>
        <d v="2018-09-25T00:00:00"/>
        <d v="2015-07-28T00:00:00"/>
        <d v="2016-12-12T00:00:00"/>
        <d v="2018-03-08T00:00:00"/>
        <d v="2018-07-03T00:00:00"/>
        <d v="2021-04-04T00:00:00"/>
        <d v="2015-05-06T00:00:00"/>
        <d v="2021-10-07T00:00:00"/>
        <d v="2021-10-20T00:00:00"/>
        <d v="2021-07-27T00:00:00"/>
        <d v="2015-01-10T00:00:00"/>
        <d v="2015-09-20T00:00:00"/>
        <d v="2021-08-14T00:00:00"/>
        <d v="2018-03-03T00:00:00"/>
        <d v="2019-12-17T00:00:00"/>
        <d v="2022-05-20T00:00:00"/>
        <d v="2018-04-01T00:00:00"/>
        <d v="2021-01-07T00:00:00"/>
        <d v="2021-01-09T00:00:00"/>
        <d v="2017-05-02T00:00:00"/>
        <d v="2020-10-12T00:00:00"/>
        <d v="2015-08-06T00:00:00"/>
        <d v="2019-06-23T00:00:00"/>
        <d v="2022-10-07T00:00:00"/>
        <d v="2015-03-29T00:00:00"/>
        <d v="2019-11-18T00:00:00"/>
        <d v="2017-07-26T00:00:00"/>
        <d v="2015-10-09T00:00:00"/>
        <d v="2016-11-25T00:00:00"/>
        <d v="2016-06-24T00:00:00"/>
        <d v="2016-12-01T00:00:00"/>
        <d v="2016-08-29T00:00:00"/>
        <d v="2016-12-17T00:00:00"/>
        <d v="2021-11-12T00:00:00"/>
        <d v="2019-08-16T00:00:00"/>
        <d v="2019-03-12T00:00:00"/>
        <d v="2020-08-03T00:00:00"/>
        <d v="2017-03-18T00:00:00"/>
        <d v="2018-06-29T00:00:00"/>
        <d v="2018-06-17T00:00:00"/>
        <d v="2020-06-05T00:00:00"/>
        <d v="2019-01-08T00:00:00"/>
        <d v="2022-02-03T00:00:00"/>
        <d v="2018-08-18T00:00:00"/>
        <d v="2016-06-08T00:00:00"/>
        <d v="2016-06-04T00:00:00"/>
        <d v="2016-06-02T00:00:00"/>
        <d v="2022-10-29T00:00:00"/>
        <d v="2021-04-17T00:00:00"/>
        <d v="2021-08-02T00:00:00"/>
        <d v="2020-10-26T00:00:00"/>
        <d v="2015-03-06T00:00:00"/>
        <d v="2020-10-10T00:00:00"/>
        <d v="2016-11-24T00:00:00"/>
        <d v="2019-07-19T00:00:00"/>
        <d v="2017-05-10T00:00:00"/>
        <d v="2019-12-21T00:00:00"/>
        <d v="2021-05-01T00:00:00"/>
        <d v="2019-02-16T00:00:00"/>
        <d v="2018-05-09T00:00:00"/>
        <d v="2019-04-28T00:00:00"/>
        <d v="2021-03-09T00:00:00"/>
        <d v="2021-08-20T00:00:00"/>
        <d v="2020-09-09T00:00:00"/>
        <d v="2018-04-08T00:00:00"/>
        <d v="2022-08-04T00:00:00"/>
        <d v="2016-04-08T00:00:00"/>
        <d v="2020-12-08T00:00:00"/>
        <d v="2015-10-05T00:00:00"/>
        <d v="2021-08-03T00:00:00"/>
        <d v="2020-11-20T00:00:00"/>
        <d v="2022-09-12T00:00:00"/>
        <d v="2018-07-08T00:00:00"/>
        <d v="2015-12-10T00:00:00"/>
        <d v="2018-08-31T00:00:00"/>
        <d v="2021-07-10T00:00:00"/>
        <d v="2020-05-10T00:00:00"/>
        <d v="2020-11-19T00:00:00"/>
        <d v="2016-04-29T00:00:00"/>
        <d v="2016-07-25T00:00:00"/>
        <d v="2022-09-27T00:00:00"/>
        <d v="2019-12-09T00:00:00"/>
        <d v="2018-10-21T00:00:00"/>
        <d v="2022-11-24T00:00:00"/>
        <d v="2019-07-03T00:00:00"/>
        <d v="2020-04-06T00:00:00"/>
        <d v="2022-08-20T00:00:00"/>
        <d v="2021-10-03T00:00:00"/>
        <d v="2019-05-24T00:00:00"/>
        <d v="2022-11-10T00:00:00"/>
        <d v="2019-08-02T00:00:00"/>
        <d v="2020-08-17T00:00:00"/>
        <d v="2016-02-10T00:00:00"/>
        <d v="2019-07-31T00:00:00"/>
        <d v="2015-12-21T00:00:00"/>
        <d v="2015-02-28T00:00:00"/>
        <d v="2015-03-05T00:00:00"/>
        <d v="2020-08-25T00:00:00"/>
        <d v="2019-09-30T00:00:00"/>
        <d v="2016-11-10T00:00:00"/>
        <d v="2022-01-31T00:00:00"/>
        <d v="2016-09-14T00:00:00"/>
        <d v="2020-09-30T00:00:00"/>
        <d v="2015-12-13T00:00:00"/>
        <d v="2017-01-01T00:00:00"/>
        <d v="2015-04-02T00:00:00"/>
        <d v="2019-07-30T00:00:00"/>
        <d v="2019-11-14T00:00:00"/>
        <d v="2016-09-18T00:00:00"/>
        <d v="2019-03-05T00:00:00"/>
        <d v="2021-02-18T00:00:00"/>
        <d v="2022-12-30T00:00:00"/>
        <d v="2018-10-12T00:00:00"/>
        <d v="2015-07-11T00:00:00"/>
        <d v="2021-06-24T00:00:00"/>
        <d v="2021-03-19T00:00:00"/>
        <d v="2016-08-22T00:00:00"/>
        <d v="2022-02-19T00:00:00"/>
        <d v="2015-11-24T00:00:00"/>
        <d v="2020-03-06T00:00:00"/>
        <d v="2020-09-19T00:00:00"/>
        <d v="2016-06-13T00:00:00"/>
        <d v="2022-06-08T00:00:00"/>
        <d v="2015-05-11T00:00:00"/>
        <d v="2021-07-04T00:00:00"/>
        <d v="2019-05-01T00:00:00"/>
        <d v="2016-01-07T00:00:00"/>
        <d v="2018-02-21T00:00:00"/>
        <d v="2020-04-13T00:00:00"/>
        <d v="2016-12-23T00:00:00"/>
        <d v="2016-03-12T00:00:00"/>
        <d v="2019-08-27T00:00:00"/>
        <d v="2017-02-17T00:00:00"/>
        <d v="2019-07-12T00:00:00"/>
        <d v="2015-05-19T00:00:00"/>
        <d v="2019-12-19T00:00:00"/>
        <d v="2015-11-22T00:00:00"/>
        <d v="2022-11-30T00:00:00"/>
        <d v="2018-12-15T00:00:00"/>
        <d v="2020-06-15T00:00:00"/>
        <d v="2020-11-02T00:00:00"/>
        <d v="2015-08-20T00:00:00"/>
        <d v="2016-06-27T00:00:00"/>
        <d v="2021-06-21T00:00:00"/>
        <d v="2015-08-26T00:00:00"/>
        <d v="2015-12-05T00:00:00"/>
        <d v="2020-04-26T00:00:00"/>
        <d v="2016-10-02T00:00:00"/>
        <d v="2015-11-29T00:00:00"/>
        <d v="2020-03-25T00:00:00"/>
        <d v="2022-05-26T00:00:00"/>
        <d v="2022-07-27T00:00:00"/>
        <d v="2020-02-13T00:00:00"/>
        <d v="2020-07-26T00:00:00"/>
        <d v="2016-05-22T00:00:00"/>
        <d v="2015-09-11T00:00:00"/>
        <d v="2016-10-03T00:00:00"/>
        <d v="2017-02-28T00:00:00"/>
        <d v="2020-07-05T00:00:00"/>
        <d v="2021-11-15T00:00:00"/>
        <d v="2022-07-06T00:00:00"/>
        <d v="2016-07-11T00:00:00"/>
        <d v="2022-01-21T00:00:00"/>
        <d v="2019-06-16T00:00:00"/>
        <d v="2016-04-04T00:00:00"/>
        <d v="2019-04-23T00:00:00"/>
        <d v="2019-11-13T00:00:00"/>
        <d v="2018-01-05T00:00:00"/>
        <d v="2019-08-07T00:00:00"/>
        <d v="2019-07-11T00:00:00"/>
        <d v="2015-01-09T00:00:00"/>
        <d v="2016-12-28T00:00:00"/>
        <d v="2018-11-17T00:00:00"/>
        <d v="2022-03-08T00:00:00"/>
        <d v="2015-10-31T00:00:00"/>
        <d v="2021-04-28T00:00:00"/>
        <d v="2016-11-29T00:00:00"/>
        <d v="2015-06-06T00:00:00"/>
        <d v="2019-06-06T00:00:00"/>
        <d v="2021-07-14T00:00:00"/>
        <d v="2022-07-25T00:00:00"/>
        <d v="2022-02-18T00:00:00"/>
        <d v="2016-12-06T00:00:00"/>
        <d v="2015-09-27T00:00:00"/>
        <d v="2021-03-08T00:00:00"/>
        <d v="2017-07-04T00:00:00"/>
        <d v="2018-11-04T00:00:00"/>
        <d v="2019-05-04T00:00:00"/>
        <d v="2020-09-06T00:00:00"/>
        <d v="2020-05-30T00:00:00"/>
        <d v="2018-04-26T00:00:00"/>
        <d v="2016-03-04T00:00:00"/>
        <d v="2022-04-03T00:00:00"/>
        <d v="2016-11-21T00:00:00"/>
        <d v="2021-01-08T00:00:00"/>
        <d v="2021-12-22T00:00:00"/>
        <d v="2017-06-09T00:00:00"/>
        <d v="2018-09-07T00:00:00"/>
        <d v="2018-11-21T00:00:00"/>
        <d v="2020-11-27T00:00:00"/>
        <d v="2019-11-17T00:00:00"/>
        <d v="2022-12-15T00:00:00"/>
        <d v="2018-05-22T00:00:00"/>
        <d v="2015-06-05T00:00:00"/>
        <d v="2019-08-23T00:00:00"/>
        <d v="2021-05-15T00:00:00"/>
        <d v="2015-05-27T00:00:00"/>
        <d v="2022-05-16T00:00:00"/>
        <d v="2015-03-27T00:00:00"/>
        <d v="2022-10-09T00:00:00"/>
        <d v="2016-04-27T00:00:00"/>
        <d v="2021-03-01T00:00:00"/>
        <d v="2022-04-02T00:00:00"/>
        <d v="2020-04-30T00:00:00"/>
        <d v="2021-04-30T00:00:00"/>
        <d v="2016-08-27T00:00:00"/>
        <d v="2021-06-30T00:00:00"/>
        <d v="2015-11-12T00:00:00"/>
        <d v="2022-07-30T00:00:00"/>
        <d v="2016-04-25T00:00:00"/>
        <d v="2017-04-04T00:00:00"/>
        <d v="2021-03-26T00:00:00"/>
        <d v="2019-09-27T00:00:00"/>
        <d v="2016-03-18T00:00:00"/>
        <d v="2016-07-29T00:00:00"/>
        <d v="2018-04-16T00:00:00"/>
        <d v="2019-05-23T00:00:00"/>
        <d v="2021-03-05T00:00:00"/>
        <d v="2021-03-27T00:00:00"/>
        <d v="2019-08-13T00:00:00"/>
        <d v="2019-07-10T00:00:00"/>
        <d v="2018-05-16T00:00:00"/>
        <d v="2019-03-01T00:00:00"/>
        <d v="2019-04-25T00:00:00"/>
        <d v="2015-11-19T00:00:00"/>
        <d v="2021-12-09T00:00:00"/>
        <d v="2022-04-11T00:00:00"/>
        <d v="2019-02-21T00:00:00"/>
        <d v="2021-09-24T00:00:00"/>
        <d v="2018-02-18T00:00:00"/>
        <d v="2015-08-13T00:00:00"/>
        <d v="2017-04-30T00:00:00"/>
        <d v="2022-03-16T00:00:00"/>
        <d v="2016-11-30T00:00:00"/>
        <d v="2022-11-06T00:00:00"/>
        <d v="2016-01-14T00:00:00"/>
        <d v="2016-06-09T00:00:00"/>
        <d v="2015-10-12T00:00:00"/>
        <d v="2015-09-23T00:00:00"/>
        <d v="2022-09-02T00:00:00"/>
        <d v="2019-06-25T00:00:00"/>
        <d v="2015-11-26T00:00:00"/>
        <d v="2015-07-22T00:00:00"/>
        <d v="2016-11-11T00:00:00"/>
        <d v="2022-03-04T00:00:00"/>
        <d v="2019-05-26T00:00:00"/>
        <d v="2020-08-30T00:00:00"/>
        <d v="2018-09-01T00:00:00"/>
        <d v="2020-09-02T00:00:00"/>
        <d v="2020-03-31T00:00:00"/>
        <d v="2021-04-15T00:00:00"/>
        <d v="2018-01-06T00:00:00"/>
        <d v="2020-03-05T00:00:00"/>
        <d v="2019-02-20T00:00:00"/>
        <d v="2017-07-18T00:00:00"/>
        <d v="2016-07-17T00:00:00"/>
        <d v="2019-07-13T00:00:00"/>
        <d v="2016-04-02T00:00:00"/>
        <d v="2017-01-24T00:00:00"/>
        <d v="2020-02-12T00:00:00"/>
        <d v="2021-07-16T00:00:00"/>
        <d v="2021-09-18T00:00:00"/>
        <d v="2015-12-16T00:00:00"/>
        <d v="2021-03-14T00:00:00"/>
        <d v="2021-04-26T00:00:00"/>
        <d v="2022-09-10T00:00:00"/>
        <d v="2022-01-08T00:00:00"/>
        <d v="2017-06-10T00:00:00"/>
        <d v="2016-05-23T00:00:00"/>
        <d v="2021-01-18T00:00:00"/>
        <d v="2020-07-03T00:00:00"/>
        <d v="2019-06-05T00:00:00"/>
        <d v="2016-03-19T00:00:00"/>
        <d v="2015-01-14T00:00:00"/>
        <d v="2022-07-23T00:00:00"/>
        <d v="2022-05-11T00:00:00"/>
        <d v="2017-05-28T00:00:00"/>
        <d v="2020-09-23T00:00:00"/>
        <d v="2022-10-24T00:00:00"/>
        <d v="2018-09-14T00:00:00"/>
        <d v="2015-07-30T00:00:00"/>
        <d v="2022-10-08T00:00:00"/>
        <d v="2020-05-15T00:00:00"/>
        <d v="2021-02-08T00:00:00"/>
        <d v="2020-06-17T00:00:00"/>
        <d v="2022-02-11T00:00:00"/>
        <d v="2016-07-04T00:00:00"/>
        <d v="2021-01-31T00:00:00"/>
        <d v="2018-07-24T00:00:00"/>
        <d v="2021-01-02T00:00:00"/>
        <d v="2019-02-08T00:00:00"/>
        <d v="2015-03-07T00:00:00"/>
        <d v="2022-12-05T00:00:00"/>
        <d v="2015-09-02T00:00:00"/>
        <d v="2022-06-05T00:00:00"/>
        <d v="2018-05-13T00:00:00"/>
        <d v="2021-10-24T00:00:00"/>
        <d v="2020-10-24T00:00:00"/>
        <d v="2019-06-01T00:00:00"/>
        <d v="2015-01-30T00:00:00"/>
        <d v="2016-02-21T00:00:00"/>
        <d v="2016-06-23T00:00:00"/>
        <d v="2020-09-26T00:00:00"/>
        <d v="2016-12-26T00:00:00"/>
        <d v="2019-09-02T00:00:00"/>
        <d v="2015-08-31T00:00:00"/>
        <d v="2019-05-31T00:00:00"/>
        <d v="2022-07-09T00:00:00"/>
        <d v="2020-06-29T00:00:00"/>
        <d v="2016-10-18T00:00:00"/>
        <d v="2020-01-01T00:00:00"/>
        <d v="2017-04-09T00:00:00"/>
        <d v="2021-06-17T00:00:00"/>
        <d v="2016-06-12T00:00:00"/>
        <d v="2016-01-26T00:00:00"/>
        <d v="2022-09-03T00:00:00"/>
        <d v="2019-10-18T00:00:00"/>
        <d v="2021-02-07T00:00:00"/>
        <d v="2018-05-14T00:00:00"/>
        <d v="2020-03-10T00:00:00"/>
        <d v="2021-02-17T00:00:00"/>
        <d v="2017-05-24T00:00:00"/>
        <d v="2016-09-10T00:00:00"/>
        <d v="2020-12-05T00:00:00"/>
        <d v="2022-11-29T00:00:00"/>
        <d v="2021-07-20T00:00:00"/>
        <d v="2020-12-19T00:00:00"/>
        <d v="2017-01-28T00:00:00"/>
        <d v="2016-09-15T00:00:00"/>
        <d v="2016-08-31T00:00:00"/>
        <d v="2019-04-21T00:00:00"/>
        <d v="2018-11-24T00:00:00"/>
        <d v="2020-04-12T00:00:00"/>
        <d v="2020-12-01T00:00:00"/>
        <d v="2022-08-28T00:00:00"/>
        <d v="2020-05-17T00:00:00"/>
        <d v="2017-01-29T00:00:00"/>
        <d v="2018-04-20T00:00:00"/>
        <d v="2019-08-21T00:00:00"/>
        <d v="2019-01-06T00:00:00"/>
        <d v="2022-08-01T00:00:00"/>
        <d v="2018-04-14T00:00:00"/>
        <d v="2016-06-20T00:00:00"/>
        <d v="2019-06-09T00:00:00"/>
        <d v="2020-10-15T00:00:00"/>
        <d v="2016-07-19T00:00:00"/>
        <d v="2021-11-28T00:00:00"/>
        <d v="2015-09-18T00:00:00"/>
        <d v="2015-09-05T00:00:00"/>
        <d v="2020-09-05T00:00:00"/>
        <d v="2020-09-27T00:00:00"/>
        <d v="2021-08-23T00:00:00"/>
        <d v="2020-02-21T00:00:00"/>
        <d v="2017-04-05T00:00:00"/>
        <d v="2017-05-31T00:00:00"/>
        <d v="2020-07-06T00:00:00"/>
        <d v="2015-10-22T00:00:00"/>
        <d v="2021-03-20T00:00:00"/>
        <d v="2019-09-05T00:00:00"/>
        <d v="2020-10-25T00:00:00"/>
        <d v="2019-12-01T00:00:00"/>
        <d v="2019-11-01T00:00:00"/>
        <d v="2022-06-28T00:00:00"/>
        <d v="2019-09-18T00:00:00"/>
        <d v="2018-08-14T00:00:00"/>
        <d v="2015-03-04T00:00:00"/>
        <d v="2015-10-24T00:00:00"/>
        <d v="2021-12-04T00:00:00"/>
        <d v="2022-01-02T00:00:00"/>
        <d v="2020-12-17T00:00:00"/>
        <d v="2020-08-22T00:00:00"/>
        <d v="2020-08-24T00:00:00"/>
        <d v="2022-08-02T00:00:00"/>
        <d v="2022-04-06T00:00:00"/>
        <d v="2018-10-26T00:00:00"/>
        <d v="2020-04-16T00:00:00"/>
        <d v="2017-04-01T00:00:00"/>
        <d v="2018-09-09T00:00:00"/>
        <d v="2015-10-23T00:00:00"/>
        <d v="2017-05-16T00:00:00"/>
        <d v="2018-07-26T00:00:00"/>
        <d v="2018-11-28T00:00:00"/>
        <d v="2020-07-04T00:00:00"/>
        <d v="2018-04-07T00:00:00"/>
        <d v="2016-06-22T00:00:00"/>
        <d v="2021-10-19T00:00:00"/>
        <d v="2018-11-29T00:00:00"/>
        <d v="2016-01-21T00:00:00"/>
        <d v="2020-08-31T00:00:00"/>
        <d v="2021-08-30T00:00:00"/>
        <d v="2019-04-29T00:00:00"/>
        <d v="2017-01-04T00:00:00"/>
        <d v="2021-12-18T00:00:00"/>
        <d v="2017-01-05T00:00:00"/>
        <d v="2018-04-06T00:00:00"/>
        <d v="2015-08-10T00:00:00"/>
        <d v="2020-02-01T00:00:00"/>
        <d v="2018-07-18T00:00:00"/>
        <d v="2018-08-27T00:00:00"/>
        <d v="2018-06-04T00:00:00"/>
        <d v="2016-10-08T00:00:00"/>
        <d v="2015-06-07T00:00:00"/>
        <d v="2021-05-08T00:00:00"/>
        <d v="2020-02-08T00:00:00"/>
        <d v="2015-09-25T00:00:00"/>
        <d v="2018-01-01T00:00:00"/>
        <d v="2022-06-14T00:00:00"/>
        <d v="2020-02-07T00:00:00"/>
        <d v="2022-01-10T00:00:00"/>
        <d v="2018-04-23T00:00:00"/>
        <d v="2020-10-04T00:00:00"/>
        <d v="2022-08-31T00:00:00"/>
        <d v="2018-08-02T00:00:00"/>
        <d v="2015-03-19T00:00:00"/>
        <d v="2018-01-27T00:00:00"/>
        <d v="2019-05-15T00:00:00"/>
        <d v="2017-03-23T00:00:00"/>
        <d v="2022-06-20T00:00:00"/>
        <d v="2019-03-20T00:00:00"/>
        <d v="2018-11-25T00:00:00"/>
        <d v="2020-07-11T00:00:00"/>
        <d v="2020-10-29T00:00:00"/>
        <d v="2017-07-05T00:00:00"/>
        <d v="2021-02-11T00:00:00"/>
        <d v="2022-11-17T00:00:00"/>
        <d v="2016-11-12T00:00:00"/>
        <d v="2018-02-11T00:00:00"/>
        <d v="2020-02-25T00:00:00"/>
        <d v="2018-02-24T00:00:00"/>
        <d v="2015-10-18T00:00:00"/>
        <d v="2020-03-30T00:00:00"/>
        <d v="2022-03-21T00:00:00"/>
        <d v="2016-05-04T00:00:00"/>
        <d v="2020-03-15T00:00:00"/>
        <d v="2019-12-29T00:00:00"/>
        <d v="2017-02-19T00:00:00"/>
        <d v="2020-01-08T00:00:00"/>
        <d v="2015-12-01T00:00:00"/>
        <d v="2017-05-05T00:00:00"/>
        <d v="2019-09-28T00:00:00"/>
        <d v="2016-09-06T00:00:00"/>
        <d v="2018-09-20T00:00:00"/>
        <d v="2017-03-19T00:00:00"/>
        <d v="2016-04-30T00:00:00"/>
        <d v="2015-04-21T00:00:00"/>
        <d v="2017-07-02T00:00:00"/>
        <d v="2016-04-24T00:00:00"/>
        <d v="2015-12-12T00:00:00"/>
        <d v="2019-06-29T00:00:00"/>
        <d v="2019-03-23T00:00:00"/>
        <d v="2018-12-13T00:00:00"/>
        <d v="2018-03-18T00:00:00"/>
        <d v="2019-02-23T00:00:00"/>
        <d v="2016-05-09T00:00:00"/>
        <d v="2021-09-08T00:00:00"/>
        <d v="2015-10-07T00:00:00"/>
        <d v="2016-07-14T00:00:00"/>
        <d v="2020-03-24T00:00:00"/>
        <d v="2019-10-04T00:00:00"/>
        <d v="2015-07-23T00:00:00"/>
        <d v="2019-07-18T00:00:00"/>
        <d v="2021-01-13T00:00:00"/>
        <d v="2019-05-20T00:00:00"/>
        <d v="2021-11-04T00:00:00"/>
        <d v="2020-07-28T00:00:00"/>
        <d v="2018-11-07T00:00:00"/>
        <d v="2017-06-04T00:00:00"/>
        <d v="2020-05-31T00:00:00"/>
        <d v="2020-05-09T00:00:00"/>
        <d v="2020-03-13T00:00:00"/>
        <d v="2022-08-14T00:00:00"/>
        <d v="2018-12-03T00:00:00"/>
        <d v="2022-09-23T00:00:00"/>
        <d v="2019-12-18T00:00:00"/>
        <d v="2017-02-04T00:00:00"/>
        <d v="2018-06-02T00:00:00"/>
        <d v="2016-02-15T00:00:00"/>
        <d v="2022-11-19T00:00:00"/>
        <d v="2020-05-06T00:00:00"/>
        <d v="2015-09-14T00:00:00"/>
        <d v="2015-01-23T00:00:00"/>
        <d v="2022-10-10T00:00:00"/>
        <d v="2016-11-04T00:00:00"/>
        <d v="2021-09-14T00:00:00"/>
        <d v="2017-07-28T00:00:00"/>
        <d v="2022-10-21T00:00:00"/>
        <d v="2021-10-08T00:00:00"/>
        <d v="2016-04-17T00:00:00"/>
        <d v="2018-01-28T00:00:00"/>
        <d v="2018-07-10T00:00:00"/>
        <d v="2015-08-09T00:00:00"/>
        <d v="2021-07-21T00:00:00"/>
        <d v="2019-08-22T00:00:00"/>
        <d v="2018-02-05T00:00:00"/>
        <d v="2021-07-23T00:00:00"/>
        <d v="2019-06-27T00:00:00"/>
        <d v="2022-09-18T00:00:00"/>
        <d v="2022-01-06T00:00:00"/>
        <d v="2018-09-29T00:00:00"/>
        <d v="2015-09-24T00:00:00"/>
        <d v="2017-07-11T00:00:00"/>
        <d v="2015-04-29T00:00:00"/>
        <d v="2016-10-05T00:00:00"/>
        <d v="2019-01-13T00:00:00"/>
        <d v="2017-03-10T00:00:00"/>
        <d v="2021-05-30T00:00:00"/>
        <d v="2016-10-25T00:00:00"/>
        <d v="2019-08-01T00:00:00"/>
        <d v="2017-01-08T00:00:00"/>
        <d v="2016-11-03T00:00:00"/>
        <d v="2015-05-02T00:00:00"/>
        <d v="2018-01-16T00:00:00"/>
        <d v="2016-12-27T00:00:00"/>
        <d v="2015-04-07T00:00:00"/>
        <d v="2022-04-14T00:00:00"/>
        <d v="2016-12-11T00:00:00"/>
        <d v="2016-02-29T00:00:00"/>
        <d v="2020-11-25T00:00:00"/>
        <d v="2021-07-31T00:00:00"/>
        <d v="2016-12-10T00:00:00"/>
        <d v="2016-12-02T00:00:00"/>
        <d v="2021-03-31T00:00:00"/>
        <d v="2019-01-23T00:00:00"/>
        <d v="2019-05-13T00:00:00"/>
        <d v="2015-07-07T00:00:00"/>
        <d v="2021-03-15T00:00:00"/>
        <d v="2019-08-09T00:00:00"/>
        <d v="2018-11-22T00:00:00"/>
        <d v="2016-10-30T00:00:00"/>
        <d v="2018-08-05T00:00:00"/>
        <d v="2018-12-23T00:00:00"/>
        <d v="2018-10-24T00:00:00"/>
        <d v="2015-12-03T00:00:00"/>
        <d v="2019-03-07T00:00:00"/>
        <d v="2022-09-17T00:00:00"/>
        <d v="2022-02-24T00:00:00"/>
        <d v="2019-09-08T00:00:00"/>
        <d v="2019-03-09T00:00:00"/>
        <d v="2018-09-26T00:00:00"/>
        <d v="2021-05-28T00:00:00"/>
        <d v="2019-02-10T00:00:00"/>
        <d v="2020-08-04T00:00:00"/>
        <d v="2019-03-18T00:00:00"/>
        <d v="2018-09-15T00:00:00"/>
        <d v="2018-08-30T00:00:00"/>
        <d v="2018-10-22T00:00:00"/>
        <d v="2022-01-17T00:00:00"/>
        <d v="2015-02-15T00:00:00"/>
        <d v="2018-08-09T00:00:00"/>
        <d v="2018-02-22T00:00:00"/>
        <d v="2020-09-15T00:00:00"/>
        <d v="2020-03-26T00:00:00"/>
        <d v="2022-10-04T00:00:00"/>
        <d v="2016-07-26T00:00:00"/>
        <d v="2020-04-25T00:00:00"/>
        <d v="2021-06-13T00:00:00"/>
        <d v="2018-04-12T00:00:00"/>
        <d v="2021-08-13T00:00:00"/>
        <d v="2022-05-01T00:00:00"/>
        <d v="2022-06-01T00:00:00"/>
        <d v="2021-10-17T00:00:00"/>
        <d v="2020-12-23T00:00:00"/>
        <d v="2021-05-31T00:00:00"/>
        <d v="2015-07-02T00:00:00"/>
        <d v="2015-05-15T00:00:00"/>
        <d v="2022-11-07T00:00:00"/>
        <d v="2020-01-15T00:00:00"/>
        <d v="2019-08-20T00:00:00"/>
        <d v="2020-04-17T00:00:00"/>
        <d v="2021-07-13T00:00:00"/>
        <d v="2018-06-14T00:00:00"/>
        <d v="2020-04-11T00:00:00"/>
        <d v="2020-05-16T00:00:00"/>
        <d v="2021-12-14T00:00:00"/>
        <d v="2018-09-22T00:00:00"/>
        <d v="2018-10-04T00:00:00"/>
        <d v="2018-08-21T00:00:00"/>
        <d v="2018-10-14T00:00:00"/>
        <d v="2018-11-06T00:00:00"/>
        <d v="2021-10-28T00:00:00"/>
        <d v="2020-06-11T00:00:00"/>
        <d v="2022-10-25T00:00:00"/>
        <d v="2018-08-04T00:00:00"/>
        <d v="2022-08-22T00:00:00"/>
        <d v="2021-11-05T00:00:00"/>
        <d v="2016-06-28T00:00:00"/>
        <d v="2015-05-31T00:00:00"/>
        <d v="2022-04-27T00:00:00"/>
        <d v="2019-01-18T00:00:00"/>
        <d v="2020-11-04T00:00:00"/>
        <d v="2018-08-12T00:00:00"/>
        <d v="2022-01-09T00:00:00"/>
        <d v="2015-07-05T00:00:00"/>
        <d v="2016-08-06T00:00:00"/>
        <d v="2015-07-27T00:00:00"/>
        <d v="2020-01-28T00:00:00"/>
        <d v="2015-02-26T00:00:00"/>
        <d v="2021-09-20T00:00:00"/>
        <d v="2015-11-14T00:00:00"/>
        <d v="2017-04-08T00:00:00"/>
        <d v="2021-12-29T00:00:00"/>
        <d v="2016-03-26T00:00:00"/>
        <d v="2021-11-11T00:00:00"/>
        <d v="2015-11-16T00:00:00"/>
        <d v="2020-11-12T00:00:00"/>
        <d v="2019-08-25T00:00:00"/>
        <d v="2018-08-15T00:00:00"/>
        <d v="2020-06-02T00:00:00"/>
        <d v="2020-04-07T00:00:00"/>
        <d v="2017-04-17T00:00:00"/>
        <d v="2019-02-12T00:00:00"/>
        <d v="2020-05-20T00:00:00"/>
        <d v="2016-12-22T00:00:00"/>
        <d v="2015-01-27T00:00:00"/>
        <d v="2018-11-10T00:00:00"/>
        <d v="2018-07-06T00:00:00"/>
        <d v="2018-12-02T00:00:00"/>
        <d v="2022-04-23T00:00:00"/>
        <d v="2020-11-17T00:00:00"/>
        <d v="2019-05-22T00:00:00"/>
        <d v="2018-04-15T00:00:00"/>
        <d v="2018-12-08T00:00:00"/>
        <d v="2021-04-09T00:00:00"/>
        <d v="2022-09-22T00:00:00"/>
        <d v="2018-09-03T00:00:00"/>
        <d v="2019-06-10T00:00:00"/>
        <d v="2016-05-12T00:00:00"/>
        <d v="2018-06-16T00:00:00"/>
        <d v="2015-05-17T00:00:00"/>
        <d v="2022-05-24T00:00:00"/>
        <d v="2015-09-22T00:00:00"/>
        <d v="2016-10-11T00:00:00"/>
        <d v="2016-04-21T00:00:00"/>
        <d v="2020-03-14T00:00:00"/>
        <d v="2020-08-21T00:00:00"/>
        <d v="2019-07-29T00:00:00"/>
        <d v="2021-12-05T00:00:00"/>
        <d v="2021-12-23T00:00:00"/>
        <d v="2016-04-11T00:00:00"/>
        <d v="2021-06-12T00:00:00"/>
        <d v="2016-04-10T00:00:00"/>
        <d v="2016-11-14T00:00:00"/>
        <d v="2016-04-28T00:00:00"/>
        <d v="2019-08-10T00:00:00"/>
        <d v="2015-07-31T00:00:00"/>
        <d v="2015-06-22T00:00:00"/>
        <d v="2022-08-11T00:00:00"/>
        <d v="2015-12-04T00:00:00"/>
        <d v="2017-03-17T00:00:00"/>
        <d v="2016-12-20T00:00:00"/>
        <d v="2015-08-29T00:00:00"/>
        <d v="2016-02-07T00:00:00"/>
        <d v="2021-03-18T00:00:00"/>
        <d v="2015-09-26T00:00:00"/>
        <d v="2020-07-19T00:00:00"/>
        <d v="2022-01-30T00:00:00"/>
        <d v="2016-05-15T00:00:00"/>
        <d v="2021-06-04T00:00:00"/>
        <d v="2021-02-02T00:00:00"/>
        <d v="2021-09-09T00:00:00"/>
        <d v="2020-07-12T00:00:00"/>
        <d v="2021-05-07T00:00:00"/>
        <d v="2021-09-01T00:00:00"/>
        <d v="2015-01-06T00:00:00"/>
        <d v="2016-07-07T00:00:00"/>
        <d v="2022-04-18T00:00:00"/>
        <d v="2021-03-22T00:00:00"/>
        <d v="2021-06-08T00:00:00"/>
        <d v="2020-09-21T00:00:00"/>
        <d v="2022-12-21T00:00:00"/>
        <d v="2021-10-06T00:00:00"/>
        <d v="2016-09-23T00:00:00"/>
        <d v="2019-02-15T00:00:00"/>
        <d v="2021-09-07T00:00:00"/>
        <d v="2016-05-05T00:00:00"/>
        <d v="2017-01-16T00:00:00"/>
        <d v="2022-06-02T00:00:00"/>
        <d v="2021-07-03T00:00:00"/>
        <d v="2021-07-30T00:00:00"/>
        <d v="2015-02-14T00:00:00"/>
        <d v="2016-11-27T00:00:00"/>
        <d v="2022-09-06T00:00:00"/>
        <d v="2022-06-13T00:00:00"/>
        <d v="2015-02-11T00:00:00"/>
        <d v="2022-12-10T00:00:00"/>
        <d v="2022-09-30T00:00:00"/>
        <d v="2019-05-05T00:00:00"/>
        <d v="2018-03-27T00:00:00"/>
        <d v="2019-01-11T00:00:00"/>
        <d v="2021-08-01T00:00:00"/>
        <d v="2018-03-12T00:00:00"/>
        <d v="2019-11-10T00:00:00"/>
        <d v="2018-08-03T00:00:00"/>
        <d v="2021-10-21T00:00:00"/>
        <d v="2018-04-22T00:00:00"/>
        <d v="2016-05-25T00:00:00"/>
        <d v="2016-02-20T00:00:00"/>
        <d v="2018-10-23T00:00:00"/>
        <d v="2022-05-06T00:00:00"/>
        <d v="2022-05-31T00:00:00"/>
        <d v="2021-03-21T00:00:00"/>
        <d v="2015-08-15T00:00:00"/>
        <d v="2016-03-08T00:00:00"/>
        <d v="2021-03-29T00:00:00"/>
        <d v="2019-12-10T00:00:00"/>
        <d v="2019-06-04T00:00:00"/>
        <d v="2017-07-09T00:00:00"/>
        <d v="2019-02-13T00:00:00"/>
        <d v="2016-06-30T00:00:00"/>
        <d v="2016-12-31T00:00:00"/>
        <d v="2021-01-10T00:00:00"/>
        <d v="2015-11-30T00:00:00"/>
        <d v="2020-04-14T00:00:00"/>
        <d v="2016-10-13T00:00:00"/>
        <d v="2018-07-31T00:00:00"/>
        <d v="2015-05-26T00:00:00"/>
        <d v="2022-02-25T00:00:00"/>
        <d v="2015-10-04T00:00:00"/>
        <d v="2017-05-18T00:00:00"/>
        <d v="2020-01-13T00:00:00"/>
        <d v="2016-09-21T00:00:00"/>
        <d v="2019-09-15T00:00:00"/>
        <d v="2018-05-26T00:00:00"/>
        <d v="2020-12-24T00:00:00"/>
        <d v="2017-06-29T00:00:00"/>
        <d v="2018-09-30T00:00:00"/>
        <d v="2021-02-05T00:00:00"/>
        <d v="2018-08-01T00:00:00"/>
        <d v="2022-11-13T00:00:00"/>
        <d v="2016-06-06T00:00:00"/>
        <d v="2015-09-30T00:00:00"/>
        <d v="2019-04-02T00:00:00"/>
        <d v="2016-10-16T00:00:00"/>
        <d v="2018-10-02T00:00:00"/>
        <d v="2019-04-27T00:00:00"/>
        <d v="2018-12-14T00:00:00"/>
        <d v="2020-02-19T00:00:00"/>
        <d v="2019-03-10T00:00:00"/>
        <d v="2015-06-19T00:00:00"/>
        <d v="2016-01-11T00:00:00"/>
        <d v="2022-04-20T00:00:00"/>
        <d v="2018-12-21T00:00:00"/>
        <d v="2021-01-24T00:00:00"/>
        <d v="2018-08-23T00:00:00"/>
        <d v="2016-02-14T00:00:00"/>
        <d v="2021-12-03T00:00:00"/>
        <d v="2018-06-20T00:00:00"/>
        <d v="2022-10-16T00:00:00"/>
        <d v="2017-02-21T00:00:00"/>
        <d v="2022-06-18T00:00:00"/>
        <d v="2022-09-24T00:00:00"/>
        <d v="2021-09-03T00:00:00"/>
        <d v="2016-03-20T00:00:00"/>
        <d v="2017-06-13T00:00:00"/>
        <d v="2021-08-19T00:00:00"/>
        <d v="2018-08-29T00:00:00"/>
        <d v="2021-12-30T00:00:00"/>
        <d v="2021-12-10T00:00:00"/>
        <d v="2019-08-30T00:00:00"/>
        <d v="2019-01-28T00:00:00"/>
        <d v="2017-04-28T00:00:00"/>
        <d v="2016-09-01T00:00:00"/>
        <d v="2017-01-18T00:00:00"/>
        <d v="2021-11-30T00:00:00"/>
        <d v="2017-04-19T00:00:00"/>
        <d v="2021-04-22T00:00:00"/>
        <d v="2022-11-12T00:00:00"/>
        <d v="2022-05-27T00:00:00"/>
        <d v="2022-10-11T00:00:00"/>
        <d v="2020-04-09T00:00:00"/>
        <d v="2019-07-14T00:00:00"/>
        <d v="2021-10-15T00:00:00"/>
        <d v="2018-12-11T00:00:00"/>
        <d v="2020-08-16T00:00:00"/>
        <d v="2021-07-19T00:00:00"/>
        <d v="2019-09-07T00:00:00"/>
        <d v="2019-02-27T00:00:00"/>
        <d v="2022-01-19T00:00:00"/>
        <d v="2022-04-28T00:00:00"/>
        <d v="2017-04-24T00:00:00"/>
        <d v="2019-02-03T00:00:00"/>
        <d v="2015-12-29T00:00:00"/>
        <d v="2018-03-15T00:00:00"/>
        <d v="2022-12-22T00:00:00"/>
        <d v="2016-01-05T00:00:00"/>
        <d v="2016-09-24T00:00:00"/>
        <d v="2017-02-23T00:00:00"/>
        <d v="2017-04-29T00:00:00"/>
        <d v="2022-08-15T00:00:00"/>
        <d v="2022-06-04T00:00:00"/>
        <d v="2018-02-09T00:00:00"/>
        <d v="2020-05-18T00:00:00"/>
        <d v="2017-07-22T00:00:00"/>
        <d v="2019-11-24T00:00:00"/>
        <d v="2015-05-23T00:00:00"/>
        <d v="2017-05-21T00:00:00"/>
        <d v="2015-03-18T00:00:00"/>
        <d v="2015-11-04T00:00:00"/>
        <d v="2019-11-11T00:00:00"/>
        <d v="2021-06-05T00:00:00"/>
        <d v="2015-10-19T00:00:00"/>
        <d v="2021-12-31T00:00:00"/>
        <d v="2020-07-21T00:00:00"/>
        <d v="2018-06-25T00:00:00"/>
        <d v="2020-04-01T00:00:00"/>
        <d v="2015-12-26T00:00:00"/>
        <d v="2018-10-03T00:00:00"/>
        <d v="2022-01-24T00:00:00"/>
        <d v="2015-08-24T00:00:00"/>
        <d v="2015-02-20T00:00:00"/>
        <d v="2016-04-14T00:00:00"/>
        <d v="2022-10-01T00:00:00"/>
        <d v="2021-12-02T00:00:00"/>
        <d v="2022-11-21T00:00:00"/>
        <d v="2020-10-07T00:00:00"/>
        <d v="2016-03-14T00:00:00"/>
        <d v="2018-01-10T00:00:00"/>
        <d v="2015-04-14T00:00:00"/>
        <d v="2019-11-04T00:00:00"/>
        <d v="2019-09-11T00:00:00"/>
        <d v="2019-10-02T00:00:00"/>
        <d v="2019-07-04T00:00:00"/>
        <d v="2016-09-19T00:00:00"/>
        <d v="2021-04-14T00:00:00"/>
        <d v="2022-05-19T00:00:00"/>
        <d v="2017-04-15T00:00:00"/>
        <d v="2019-08-15T00:00:00"/>
        <d v="2016-11-02T00:00:00"/>
        <d v="2021-09-04T00:00:00"/>
        <d v="2019-03-06T00:00:00"/>
        <d v="2022-11-25T00:00:00"/>
        <d v="2022-08-07T00:00:00"/>
        <d v="2022-10-14T00:00:00"/>
        <d v="2017-06-24T00:00:00"/>
        <d v="2021-07-28T00:00:00"/>
        <d v="2020-01-05T00:00:00"/>
        <d v="2022-04-17T00:00:00"/>
        <d v="2018-04-25T00:00:00"/>
        <d v="2018-01-24T00:00:00"/>
        <d v="2021-08-12T00:00:00"/>
        <d v="2016-10-01T00:00:00"/>
        <d v="2016-03-11T00:00:00"/>
        <d v="2019-06-13T00:00:00"/>
        <d v="2016-10-22T00:00:00"/>
        <d v="2021-01-29T00:00:00"/>
        <d v="2021-06-16T00:00:00"/>
        <d v="2019-07-24T00:00:00"/>
        <d v="2020-07-25T00:00:00"/>
        <d v="2019-12-06T00:00:00"/>
        <d v="2016-06-01T00:00:00"/>
        <d v="2017-02-13T00:00:00"/>
        <d v="2018-09-02T00:00:00"/>
        <d v="2017-02-27T00:00:00"/>
        <d v="2019-06-17T00:00:00"/>
        <d v="2019-10-25T00:00:00"/>
        <d v="2015-04-30T00:00:00"/>
        <d v="2021-12-27T00:00:00"/>
        <d v="2018-12-26T00:00:00"/>
        <d v="2022-02-10T00:00:00"/>
        <d v="2018-02-23T00:00:00"/>
        <d v="2016-10-26T00:00:00"/>
        <d v="2021-08-28T00:00:00"/>
        <d v="2021-11-03T00:00:00"/>
        <d v="2022-07-10T00:00:00"/>
        <d v="2021-11-02T00:00:00"/>
        <d v="2015-08-25T00:00:00"/>
        <d v="2020-05-01T00:00:00"/>
        <d v="2018-04-28T00:00:00"/>
        <d v="2018-06-05T00:00:00"/>
        <d v="2020-07-13T00:00:00"/>
        <d v="2018-07-23T00:00:00"/>
        <d v="2021-11-25T00:00:00"/>
        <d v="2018-11-14T00:00:00"/>
        <d v="2020-03-28T00:00:00"/>
        <d v="2015-01-15T00:00:00"/>
        <d v="2022-01-22T00:00:00"/>
        <d v="2021-01-14T00:00:00"/>
        <d v="2016-03-30T00:00:00"/>
        <d v="2015-12-28T00:00:00"/>
        <d v="2021-03-11T00:00:00"/>
        <d v="2015-07-18T00:00:00"/>
        <d v="2019-03-15T00:00:00"/>
        <d v="2018-11-11T00:00:00"/>
        <d v="2015-09-13T00:00:00"/>
        <d v="2017-06-16T00:00:00"/>
        <d v="2019-07-27T00:00:00"/>
        <d v="2022-06-09T00:00:00"/>
        <d v="2022-07-02T00:00:00"/>
        <d v="2020-10-27T00:00:00"/>
        <d v="2021-01-15T00:00:00"/>
        <d v="2021-02-21T00:00:00"/>
        <d v="2022-01-20T00:00:00"/>
        <d v="2018-11-01T00:00:00"/>
        <d v="2020-12-13T00:00:00"/>
        <d v="2015-12-23T00:00:00"/>
        <d v="2021-04-07T00:00:00"/>
        <d v="2015-11-17T00:00:00"/>
        <d v="2015-03-30T00:00:00"/>
        <d v="2021-08-07T00:00:00"/>
        <d v="2016-04-19T00:00:00"/>
        <d v="2018-11-12T00:00:00"/>
        <d v="2018-02-03T00:00:00"/>
        <d v="2022-05-03T00:00:00"/>
        <d v="2018-04-10T00:00:00"/>
        <d v="2017-06-05T00:00:00"/>
        <d v="2022-07-19T00:00:00"/>
        <d v="2015-01-11T00:00:00"/>
        <d v="2017-02-15T00:00:00"/>
        <d v="2015-07-13T00:00:00"/>
        <d v="2019-05-06T00:00:00"/>
        <d v="2022-12-13T00:00:00"/>
        <d v="2018-07-21T00:00:00"/>
        <d v="2019-07-15T00:00:00"/>
        <d v="2019-07-02T00:00:00"/>
        <d v="2018-10-18T00:00:00"/>
        <d v="2020-08-07T00:00:00"/>
        <d v="2018-09-16T00:00:00"/>
        <d v="2022-01-04T00:00:00"/>
        <d v="2019-01-25T00:00:00"/>
        <d v="2022-03-24T00:00:00"/>
        <d v="2017-06-23T00:00:00"/>
        <d v="2015-05-18T00:00:00"/>
        <d v="2020-01-29T00:00:00"/>
        <d v="2020-01-31T00:00:00"/>
        <d v="2015-06-21T00:00:00"/>
        <d v="2022-11-11T00:00:00"/>
        <d v="2020-07-20T00:00:00"/>
        <d v="2015-12-24T00:00:00"/>
        <d v="2020-06-28T00:00:00"/>
        <d v="2019-07-17T00:00:00"/>
        <d v="2022-05-08T00:00:00"/>
        <d v="2021-11-21T00:00:00"/>
        <d v="2020-07-30T00:00:00"/>
        <d v="2021-04-05T00:00:00"/>
        <d v="2018-05-03T00:00:00"/>
        <d v="2022-01-05T00:00:00"/>
        <d v="2019-05-08T00:00:00"/>
        <d v="2016-01-03T00:00:00"/>
        <d v="2017-05-22T00:00:00"/>
        <d v="2015-10-28T00:00:00"/>
        <d v="2019-06-24T00:00:00"/>
        <d v="2016-05-17T00:00:00"/>
        <d v="2020-06-27T00:00:00"/>
        <d v="2016-08-11T00:00:00"/>
        <d v="2021-08-25T00:00:00"/>
        <d v="2021-03-10T00:00:00"/>
        <d v="2019-05-27T00:00:00"/>
        <d v="2015-08-04T00:00:00"/>
        <d v="2016-08-04T00:00:00"/>
        <d v="2019-12-05T00:00:00"/>
        <d v="2015-05-13T00:00:00"/>
        <d v="2020-09-11T00:00:00"/>
        <d v="2017-05-13T00:00:00"/>
        <d v="2019-11-16T00:00:00"/>
        <d v="2016-02-18T00:00:00"/>
        <d v="2017-02-01T00:00:00"/>
        <d v="2016-04-12T00:00:00"/>
        <d v="2018-03-04T00:00:00"/>
        <d v="2019-01-26T00:00:00"/>
        <d v="2018-03-19T00:00:00"/>
        <d v="2015-11-28T00:00:00"/>
        <d v="2021-11-19T00:00:00"/>
        <d v="2016-05-30T00:00:00"/>
        <d v="2015-04-06T00:00:00"/>
        <d v="2020-08-20T00:00:00"/>
        <d v="2016-07-15T00:00:00"/>
        <d v="2015-09-01T00:00:00"/>
        <d v="2016-07-08T00:00:00"/>
        <d v="2016-03-25T00:00:00"/>
        <d v="2019-01-12T00:00:00"/>
        <d v="2018-11-03T00:00:00"/>
        <d v="2021-12-24T00:00:00"/>
        <d v="2015-02-16T00:00:00"/>
        <d v="2017-06-21T00:00:00"/>
        <d v="2021-02-03T00:00:00"/>
        <d v="2015-05-29T00:00:00"/>
        <d v="2016-09-03T00:00:00"/>
        <d v="2016-09-12T00:00:00"/>
        <d v="2017-05-17T00:00:00"/>
        <d v="2021-04-29T00:00:00"/>
        <d v="2018-09-27T00:00:00"/>
        <d v="2016-05-03T00:00:00"/>
        <d v="2020-03-21T00:00:00"/>
        <d v="2019-08-04T00:00:00"/>
        <d v="2020-01-20T00:00:00"/>
        <d v="2021-11-01T00:00:00"/>
        <d v="2016-07-10T00:00:00"/>
        <d v="2018-03-28T00:00:00"/>
        <d v="2021-09-26T00:00:00"/>
        <d v="2018-05-01T00:00:00"/>
        <d v="2017-07-15T00:00:00"/>
        <d v="2015-07-08T00:00:00"/>
        <d v="2019-10-08T00:00:00"/>
        <d v="2015-12-14T00:00:00"/>
        <d v="2016-12-19T00:00:00"/>
        <d v="2022-09-16T00:00:00"/>
        <d v="2016-12-03T00:00:00"/>
        <d v="2020-08-05T00:00:00"/>
        <d v="2018-07-07T00:00:00"/>
        <d v="2019-05-11T00:00:00"/>
        <d v="2015-02-01T00:00:00"/>
        <d v="2019-04-24T00:00:00"/>
        <d v="2021-10-09T00:00:00"/>
        <d v="2015-09-28T00:00:00"/>
        <d v="2021-09-19T00:00:00"/>
        <d v="2022-03-15T00:00:00"/>
        <d v="2022-10-13T00:00:00"/>
        <d v="2016-02-05T00:00:00"/>
        <d v="2016-07-13T00:00:00"/>
        <d v="2020-04-18T00:00:00"/>
        <d v="2015-07-09T00:00:00"/>
        <d v="2020-11-13T00:00:00"/>
        <d v="2017-01-25T00:00:00"/>
        <d v="2019-01-07T00:00:00"/>
        <d v="2015-07-10T00:00:00"/>
        <d v="2015-02-04T00:00:00"/>
        <d v="2018-10-10T00:00:00"/>
        <d v="2019-04-20T00:00:00"/>
        <d v="2015-06-23T00:00:00"/>
        <d v="2017-01-21T00:00:00"/>
        <d v="2022-05-14T00:00:00"/>
        <d v="2019-01-30T00:00:00"/>
        <d v="2016-07-23T00:00:00"/>
        <d v="2016-05-28T00:00:00"/>
        <d v="2017-02-02T00:00:00"/>
        <d v="2017-06-17T00:00:00"/>
        <d v="2016-06-25T00:00:00"/>
        <d v="2019-07-22T00:00:00"/>
        <d v="2022-12-28T00:00:00"/>
        <d v="2015-10-30T00:00:00"/>
        <d v="2017-05-20T00:00:00"/>
        <d v="2015-06-16T00:00:00"/>
        <d v="2017-06-25T00:00:00"/>
        <d v="2021-05-10T00:00:00"/>
        <d v="2022-12-08T00:00:00"/>
        <d v="2021-09-28T00:00:00"/>
        <d v="2015-02-12T00:00:00"/>
        <d v="2022-01-26T00:00:00"/>
        <d v="2020-02-20T00:00:00"/>
        <d v="2018-06-07T00:00:00"/>
        <d v="2016-04-05T00:00:00"/>
        <d v="2021-06-18T00:00:00"/>
        <d v="2022-11-15T00:00:00"/>
        <d v="2016-07-18T00:00:00"/>
        <d v="2015-08-28T00:00:00"/>
        <d v="2021-02-20T00:00:00"/>
        <d v="2015-06-25T00:00:00"/>
        <d v="2019-11-20T00:00:00"/>
        <d v="2022-05-05T00:00:00"/>
        <d v="2016-02-23T00:00:00"/>
        <d v="2016-08-02T00:00:00"/>
        <d v="2017-04-13T00:00:00"/>
        <d v="2022-03-30T00:00:00"/>
        <d v="2015-01-13T00:00:00"/>
        <d v="2016-07-09T00:00:00"/>
        <d v="2015-11-13T00:00:00"/>
        <d v="2015-08-02T00:00:00"/>
        <d v="2019-01-22T00:00:00"/>
        <d v="2022-03-22T00:00:00"/>
        <d v="2018-01-03T00:00:00"/>
        <d v="2015-03-22T00:00:00"/>
        <d v="2021-08-29T00:00:00"/>
        <d v="2019-03-04T00:00:00"/>
        <d v="2015-03-15T00:00:00"/>
        <d v="2020-10-06T00:00:00"/>
        <d v="2021-06-23T00:00:00"/>
        <d v="2017-07-16T00:00:00"/>
        <d v="2018-10-20T00:00:00"/>
        <d v="2016-04-23T00:00:00"/>
        <d v="2022-07-29T00:00:00"/>
        <d v="2020-01-14T00:00:00"/>
        <d v="2021-04-03T00:00:00"/>
        <d v="2019-11-05T00:00:00"/>
        <d v="2019-10-31T00:00:00"/>
        <d v="2020-07-27T00:00:00"/>
        <d v="2017-03-31T00:00:00"/>
        <d v="2018-11-08T00:00:00"/>
        <d v="2015-08-14T00:00:00"/>
        <d v="2018-06-19T00:00:00"/>
        <d v="2019-06-21T00:00:00"/>
        <d v="2020-01-09T00:00:00"/>
        <d v="2019-10-13T00:00:00"/>
        <d v="2016-04-09T00:00:00"/>
        <d v="2020-11-30T00:00:00"/>
        <d v="2022-09-14T00:00:00"/>
        <d v="2015-01-02T00:00:00"/>
        <d v="2021-06-09T00:00:00"/>
        <d v="2019-10-22T00:00:00"/>
        <d v="2018-11-23T00:00:00"/>
        <d v="2020-11-07T00:00:00"/>
        <d v="2020-03-07T00:00:00"/>
        <d v="2022-07-11T00:00:00"/>
        <d v="2019-03-26T00:00:00"/>
        <d v="2022-02-23T00:00:00"/>
        <d v="2016-05-13T00:00:00"/>
        <d v="2016-09-04T00:00:00"/>
        <d v="2016-10-31T00:00:00"/>
        <d v="2019-09-03T00:00:00"/>
        <d v="2021-03-03T00:00:00"/>
        <d v="2021-01-27T00:00:00"/>
        <d v="2018-09-13T00:00:00"/>
        <d v="2016-03-16T00:00:00"/>
        <d v="2015-06-18T00:00:00"/>
        <d v="2020-05-04T00:00:00"/>
        <d v="2016-01-28T00:00:00"/>
        <d v="2018-05-28T00:00:00"/>
        <d v="2018-10-28T00:00:00"/>
        <d v="2017-02-08T00:00:00"/>
        <d v="2020-08-26T00:00:00"/>
        <d v="2022-06-29T00:00:00"/>
        <d v="2018-03-16T00:00:00"/>
        <d v="2015-02-25T00:00:00"/>
        <d v="2022-04-12T00:00:00"/>
        <d v="2021-02-22T00:00:00"/>
        <d v="2021-02-06T00:00:00"/>
        <d v="2018-07-09T00:00:00"/>
        <d v="2015-10-14T00:00:00"/>
        <d v="2021-12-11T00:00:00"/>
        <d v="2018-06-30T00:00:00"/>
        <d v="2021-05-09T00:00:00"/>
        <d v="2021-01-05T00:00:00"/>
        <d v="2019-07-16T00:00:00"/>
        <d v="2022-07-03T00:00:00"/>
        <d v="2018-01-14T00:00:00"/>
        <d v="2016-05-21T00:00:00"/>
        <d v="2018-08-17T00:00:00"/>
      </sharedItems>
      <fieldGroup par="20"/>
    </cacheField>
    <cacheField name="Ship Date" numFmtId="14">
      <sharedItems containsSemiMixedTypes="0" containsNonDate="0" containsDate="1" containsString="0" minDate="2015-01-08T00:00:00" maxDate="2023-01-15T00:00:00"/>
    </cacheField>
    <cacheField name="Country" numFmtId="0">
      <sharedItems count="185">
        <s v="Antigua and Barbuda "/>
        <s v="Panama"/>
        <s v="Czech Republic"/>
        <s v="North Korea"/>
        <s v="Sri Lanka"/>
        <s v="Morocco"/>
        <s v="Federated States of Micronesia"/>
        <s v="Bosnia and Herzegovina"/>
        <s v="Cape Verde"/>
        <s v="Ethiopia"/>
        <s v="Turkey"/>
        <s v="Oman"/>
        <s v="Malaysia"/>
        <s v="Saint Lucia"/>
        <s v="Saint Vincent and the Grenadines"/>
        <s v="Lebanon"/>
        <s v="Austria"/>
        <s v="Bulgaria"/>
        <s v="Mexico"/>
        <s v="Trinidad and Tobago"/>
        <s v="Libya"/>
        <s v="Liberia"/>
        <s v="Estonia"/>
        <s v="Tuvalu"/>
        <s v="Saudi Arabia"/>
        <s v="Cuba"/>
        <s v="Montenegro"/>
        <s v="Guatemala"/>
        <s v="Guinea"/>
        <s v="Vanuatu"/>
        <s v="United Arab Emirates"/>
        <s v="Australia"/>
        <s v="South Sudan"/>
        <s v="Malawi"/>
        <s v="Luxembourg"/>
        <s v="Benin"/>
        <s v="Somalia"/>
        <s v="Switzerland"/>
        <s v="Laos"/>
        <s v="Kyrgyzstan"/>
        <s v="Algeria"/>
        <s v="El Salvador"/>
        <s v="Mauritania"/>
        <s v="Finland"/>
        <s v="Taiwan"/>
        <s v="Belgium"/>
        <s v="San Marino"/>
        <s v="Slovenia"/>
        <s v="Seychelles "/>
        <s v="Central African Republic"/>
        <s v="Uzbekistan"/>
        <s v="Dominica"/>
        <s v="Qatar"/>
        <s v="The Gambia"/>
        <s v="South Korea"/>
        <s v="Monaco"/>
        <s v="Nigeria"/>
        <s v="South Africa"/>
        <s v="Sudan"/>
        <s v="Netherlands"/>
        <s v="Solomon Islands"/>
        <s v="Iran"/>
        <s v="Equatorial Guinea"/>
        <s v="Russia"/>
        <s v="Azerbaijan"/>
        <s v="India"/>
        <s v="Eritrea"/>
        <s v="Ukraine"/>
        <s v="Myanmar"/>
        <s v="Latvia"/>
        <s v="Serbia"/>
        <s v="Mongolia"/>
        <s v="Grenada"/>
        <s v="Namibia"/>
        <s v="Portugal"/>
        <s v="Poland"/>
        <s v="Rwanda"/>
        <s v="Kiribati"/>
        <s v="Burundi"/>
        <s v="Angola"/>
        <s v="Liechtenstein"/>
        <s v="Zambia"/>
        <s v="Brunei"/>
        <s v="Haiti"/>
        <s v="Malta"/>
        <s v="Bhutan"/>
        <s v="Singapore"/>
        <s v="Cameroon"/>
        <s v="Cyprus"/>
        <s v="Gabon"/>
        <s v="Djibouti"/>
        <s v="Norway"/>
        <s v="Thailand"/>
        <s v="Mauritius "/>
        <s v="Uganda"/>
        <s v="Iraq"/>
        <s v="Armenia"/>
        <s v="Jordan"/>
        <s v="Tonga"/>
        <s v="Lesotho"/>
        <s v="Mali"/>
        <s v="Tanzania"/>
        <s v="Swaziland"/>
        <s v="Denmark"/>
        <s v="Madagascar"/>
        <s v="China"/>
        <s v="United States of America"/>
        <s v="Philippines"/>
        <s v="Turkmenistan"/>
        <s v="Kosovo"/>
        <s v="Honduras"/>
        <s v="Samoa "/>
        <s v="Hungary"/>
        <s v="Mozambique"/>
        <s v="Kazakhstan"/>
        <s v="Chad"/>
        <s v="East Timor"/>
        <s v="Lithuania"/>
        <s v="Saint Kitts and Nevis "/>
        <s v="Ghana"/>
        <s v="Albania"/>
        <s v="The Bahamas"/>
        <s v="Egypt"/>
        <s v="Afghanistan"/>
        <s v="Moldova "/>
        <s v="Democratic Republic of the Congo"/>
        <s v="Republic of the Congo"/>
        <s v="Comoros"/>
        <s v="Iceland"/>
        <s v="Cote d'Ivoire"/>
        <s v="Spain"/>
        <s v="Israel"/>
        <s v="Costa Rica"/>
        <s v="Sweden"/>
        <s v="Indonesia"/>
        <s v="Yemen"/>
        <s v="Macedonia"/>
        <s v="Greece"/>
        <s v="Italy"/>
        <s v="New Zealand"/>
        <s v="United Kingdom"/>
        <s v="Botswana"/>
        <s v="Dominican Republic"/>
        <s v="Ireland"/>
        <s v="Vietnam"/>
        <s v="Germany"/>
        <s v="Togo"/>
        <s v="Jamaica"/>
        <s v="Kuwait"/>
        <s v="Tunisia "/>
        <s v="Slovakia"/>
        <s v="Senegal"/>
        <s v="Sao Tome and Principe"/>
        <s v="Belarus"/>
        <s v="Japan"/>
        <s v="Nauru"/>
        <s v="Pakistan"/>
        <s v="Croatia"/>
        <s v="Canada"/>
        <s v="Marshall Islands"/>
        <s v="Papua New Guinea"/>
        <s v="Bahrain"/>
        <s v="Nepal"/>
        <s v="Maldives"/>
        <s v="Barbados"/>
        <s v="Guinea-Bissau"/>
        <s v="Vatican City"/>
        <s v="Bangladesh"/>
        <s v="Greenland"/>
        <s v="Palau"/>
        <s v="Sierra Leone"/>
        <s v="Niger"/>
        <s v="Fiji"/>
        <s v="Burkina Faso"/>
        <s v="Zimbabwe"/>
        <s v="Andorra"/>
        <s v="Tajikistan"/>
        <s v="Kenya"/>
        <s v="Georgia"/>
        <s v="Romania"/>
        <s v="Nicaragua"/>
        <s v="France"/>
        <s v="Cambodia"/>
        <s v="Belize"/>
        <s v="Syria"/>
      </sharedItems>
    </cacheField>
    <cacheField name="Region" numFmtId="0">
      <sharedItems count="7">
        <s v="Central America and the Caribbean"/>
        <s v="Europe"/>
        <s v="Asia"/>
        <s v="Middle East and North Africa"/>
        <s v="Australia and Oceania"/>
        <s v="Sub-Saharan Africa"/>
        <s v="North America"/>
      </sharedItems>
    </cacheField>
    <cacheField name="Item Type" numFmtId="0">
      <sharedItems count="12">
        <s v="Baby Food"/>
        <s v="Snacks"/>
        <s v="Beverages"/>
        <s v="Cereal"/>
        <s v="Personal Care"/>
        <s v="Clothes"/>
        <s v="Office Supplies"/>
        <s v="Cosmetics"/>
        <s v="Meat"/>
        <s v="Fruits"/>
        <s v="Household"/>
        <s v="Vegetables"/>
      </sharedItems>
    </cacheField>
    <cacheField name="Sales Channel" numFmtId="0">
      <sharedItems count="2">
        <s v="Online"/>
        <s v="Offline"/>
      </sharedItems>
    </cacheField>
    <cacheField name="Order Priority" numFmtId="0">
      <sharedItems count="4">
        <s v="Medium"/>
        <s v="Cancelled"/>
        <s v="Low"/>
        <s v="High"/>
      </sharedItems>
    </cacheField>
    <cacheField name="Units Sold" numFmtId="165">
      <sharedItems containsSemiMixedTypes="0" containsString="0" containsNumber="1" containsInteger="1" minValue="2" maxValue="9999"/>
    </cacheField>
    <cacheField name="Unit Price" numFmtId="165">
      <sharedItems containsSemiMixedTypes="0" containsString="0" containsNumber="1" minValue="9.33" maxValue="668.27"/>
    </cacheField>
    <cacheField name="Unit Cost" numFmtId="165">
      <sharedItems containsSemiMixedTypes="0" containsString="0" containsNumber="1" minValue="6.92" maxValue="524.96"/>
    </cacheField>
    <cacheField name="Total Cost" numFmtId="165">
      <sharedItems containsSemiMixedTypes="0" containsString="0" containsNumber="1" minValue="48.44" maxValue="5248025.12"/>
    </cacheField>
    <cacheField name="Total Sales" numFmtId="165">
      <sharedItems containsSemiMixedTypes="0" containsString="0" containsNumber="1" minValue="65.31" maxValue="6672675.9500000002"/>
    </cacheField>
    <cacheField name="Total Profit" numFmtId="165">
      <sharedItems containsSemiMixedTypes="0" containsString="0" containsNumber="1" minValue="16.870000000000005" maxValue="1726007.4899999998"/>
    </cacheField>
    <cacheField name="Days to Deliver" numFmtId="0">
      <sharedItems containsSemiMixedTypes="0" containsString="0" containsNumber="1" containsInteger="1" minValue="1" maxValue="21" count="21">
        <n v="6"/>
        <n v="14"/>
        <n v="13"/>
        <n v="17"/>
        <n v="15"/>
        <n v="7"/>
        <n v="1"/>
        <n v="8"/>
        <n v="5"/>
        <n v="21"/>
        <n v="12"/>
        <n v="3"/>
        <n v="11"/>
        <n v="4"/>
        <n v="18"/>
        <n v="19"/>
        <n v="9"/>
        <n v="2"/>
        <n v="20"/>
        <n v="16"/>
        <n v="10"/>
      </sharedItems>
    </cacheField>
    <cacheField name="Weekdaynum" numFmtId="0">
      <sharedItems containsSemiMixedTypes="0" containsString="0" containsNumber="1" containsInteger="1" minValue="1" maxValue="7"/>
    </cacheField>
    <cacheField name="Weekday Name" numFmtId="0">
      <sharedItems count="7">
        <s v="Friday"/>
        <s v="Tuesday"/>
        <s v="Sunday"/>
        <s v="Monday"/>
        <s v="Saturday"/>
        <s v="Wednesday"/>
        <s v="Thursday"/>
      </sharedItems>
    </cacheField>
    <cacheField name="Isweekend" numFmtId="0">
      <sharedItems count="2">
        <s v="No"/>
        <s v="Yes"/>
      </sharedItems>
    </cacheField>
    <cacheField name="Months (Order Date)" numFmtId="0" databaseField="0">
      <fieldGroup base="1">
        <rangePr groupBy="months" startDate="2015-01-02T00:00:00" endDate="2022-12-31T00:00:00"/>
        <groupItems count="14">
          <s v="&lt;02/01/2015"/>
          <s v="Jan"/>
          <s v="Feb"/>
          <s v="Mar"/>
          <s v="Apr"/>
          <s v="May"/>
          <s v="Jun"/>
          <s v="Jul"/>
          <s v="Aug"/>
          <s v="Sep"/>
          <s v="Oct"/>
          <s v="Nov"/>
          <s v="Dec"/>
          <s v="&gt;31/12/2022"/>
        </groupItems>
      </fieldGroup>
    </cacheField>
    <cacheField name="Quarters (Order Date)" numFmtId="0" databaseField="0">
      <fieldGroup base="1">
        <rangePr groupBy="quarters" startDate="2015-01-02T00:00:00" endDate="2022-12-31T00:00:00"/>
        <groupItems count="6">
          <s v="&lt;02/01/2015"/>
          <s v="Qtr1"/>
          <s v="Qtr2"/>
          <s v="Qtr3"/>
          <s v="Qtr4"/>
          <s v="&gt;31/12/2022"/>
        </groupItems>
      </fieldGroup>
    </cacheField>
    <cacheField name="Years (Order Date)" numFmtId="0" databaseField="0">
      <fieldGroup base="1">
        <rangePr groupBy="years" startDate="2015-01-02T00:00:00" endDate="2022-12-31T00:00:00"/>
        <groupItems count="10">
          <s v="&lt;02/01/2015"/>
          <s v="2015"/>
          <s v="2016"/>
          <s v="2017"/>
          <s v="2018"/>
          <s v="2019"/>
          <s v="2020"/>
          <s v="2021"/>
          <s v="2022"/>
          <s v="&gt;31/12/2022"/>
        </groupItems>
      </fieldGroup>
    </cacheField>
  </cacheFields>
  <extLst>
    <ext xmlns:x14="http://schemas.microsoft.com/office/spreadsheetml/2009/9/main" uri="{725AE2AE-9491-48be-B2B4-4EB974FC3084}">
      <x14:pivotCacheDefinition pivotCacheId="567192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n v="957081544"/>
    <x v="0"/>
    <d v="2019-12-26T00:00:00"/>
    <x v="0"/>
    <x v="0"/>
    <x v="0"/>
    <x v="0"/>
    <x v="0"/>
    <n v="552"/>
    <n v="255.28"/>
    <n v="159.41999999999999"/>
    <n v="87999.84"/>
    <n v="140914.56"/>
    <n v="52914.720000000001"/>
    <x v="0"/>
    <n v="5"/>
    <x v="0"/>
    <x v="0"/>
  </r>
  <r>
    <n v="301644504"/>
    <x v="1"/>
    <d v="2022-07-19T00:00:00"/>
    <x v="1"/>
    <x v="0"/>
    <x v="1"/>
    <x v="1"/>
    <x v="1"/>
    <n v="2167"/>
    <n v="152.58000000000001"/>
    <n v="97.44"/>
    <n v="211152.47999999998"/>
    <n v="330640.86000000004"/>
    <n v="119488.38000000006"/>
    <x v="1"/>
    <n v="2"/>
    <x v="1"/>
    <x v="0"/>
  </r>
  <r>
    <n v="478051030"/>
    <x v="2"/>
    <d v="2021-09-25T00:00:00"/>
    <x v="2"/>
    <x v="1"/>
    <x v="2"/>
    <x v="1"/>
    <x v="1"/>
    <n v="4778"/>
    <n v="47.45"/>
    <n v="31.79"/>
    <n v="151892.62"/>
    <n v="226716.1"/>
    <n v="74823.48000000001"/>
    <x v="2"/>
    <n v="7"/>
    <x v="2"/>
    <x v="1"/>
  </r>
  <r>
    <n v="892599952"/>
    <x v="3"/>
    <d v="2022-05-30T00:00:00"/>
    <x v="3"/>
    <x v="2"/>
    <x v="3"/>
    <x v="1"/>
    <x v="2"/>
    <n v="9016"/>
    <n v="205.7"/>
    <n v="117.11"/>
    <n v="1055863.76"/>
    <n v="1854591.2"/>
    <n v="798727.44"/>
    <x v="3"/>
    <n v="5"/>
    <x v="0"/>
    <x v="0"/>
  </r>
  <r>
    <n v="571902596"/>
    <x v="4"/>
    <d v="2015-08-04T00:00:00"/>
    <x v="4"/>
    <x v="2"/>
    <x v="1"/>
    <x v="1"/>
    <x v="1"/>
    <n v="7542"/>
    <n v="152.58000000000001"/>
    <n v="97.44"/>
    <n v="734892.48"/>
    <n v="1150758.3600000001"/>
    <n v="415865.88000000012"/>
    <x v="4"/>
    <n v="1"/>
    <x v="3"/>
    <x v="0"/>
  </r>
  <r>
    <n v="412882792"/>
    <x v="5"/>
    <d v="2022-11-15T00:00:00"/>
    <x v="5"/>
    <x v="3"/>
    <x v="4"/>
    <x v="1"/>
    <x v="2"/>
    <n v="48"/>
    <n v="81.73"/>
    <n v="56.67"/>
    <n v="2720.16"/>
    <n v="3923.04"/>
    <n v="1202.8800000000001"/>
    <x v="5"/>
    <n v="2"/>
    <x v="1"/>
    <x v="0"/>
  </r>
  <r>
    <n v="932776868"/>
    <x v="6"/>
    <d v="2021-04-14T00:00:00"/>
    <x v="6"/>
    <x v="4"/>
    <x v="5"/>
    <x v="1"/>
    <x v="3"/>
    <n v="8258"/>
    <n v="109.28"/>
    <n v="35.840000000000003"/>
    <n v="295966.72000000003"/>
    <n v="902434.24"/>
    <n v="606467.52"/>
    <x v="3"/>
    <n v="7"/>
    <x v="2"/>
    <x v="1"/>
  </r>
  <r>
    <n v="919133651"/>
    <x v="7"/>
    <d v="2019-10-15T00:00:00"/>
    <x v="7"/>
    <x v="1"/>
    <x v="5"/>
    <x v="0"/>
    <x v="0"/>
    <n v="927"/>
    <n v="109.28"/>
    <n v="35.840000000000003"/>
    <n v="33223.68"/>
    <n v="101302.56"/>
    <n v="68078.880000000005"/>
    <x v="6"/>
    <n v="1"/>
    <x v="3"/>
    <x v="0"/>
  </r>
  <r>
    <n v="128821408"/>
    <x v="8"/>
    <d v="2018-10-21T00:00:00"/>
    <x v="8"/>
    <x v="5"/>
    <x v="6"/>
    <x v="0"/>
    <x v="2"/>
    <n v="9972"/>
    <n v="651.21"/>
    <n v="524.96"/>
    <n v="5234901.12"/>
    <n v="6493866.1200000001"/>
    <n v="1258965"/>
    <x v="7"/>
    <n v="6"/>
    <x v="4"/>
    <x v="1"/>
  </r>
  <r>
    <n v="192993152"/>
    <x v="9"/>
    <d v="2015-04-18T00:00:00"/>
    <x v="9"/>
    <x v="5"/>
    <x v="0"/>
    <x v="0"/>
    <x v="0"/>
    <n v="9817"/>
    <n v="255.28"/>
    <n v="159.41999999999999"/>
    <n v="1565026.14"/>
    <n v="2506083.7600000002"/>
    <n v="941057.62000000034"/>
    <x v="8"/>
    <n v="1"/>
    <x v="3"/>
    <x v="0"/>
  </r>
  <r>
    <n v="557156026"/>
    <x v="10"/>
    <d v="2019-10-16T00:00:00"/>
    <x v="10"/>
    <x v="3"/>
    <x v="6"/>
    <x v="1"/>
    <x v="1"/>
    <n v="3704"/>
    <n v="651.21"/>
    <n v="524.96"/>
    <n v="1944451.84"/>
    <n v="2412081.8400000003"/>
    <n v="467630.00000000023"/>
    <x v="9"/>
    <n v="3"/>
    <x v="5"/>
    <x v="0"/>
  </r>
  <r>
    <n v="741101920"/>
    <x v="11"/>
    <d v="2019-05-24T00:00:00"/>
    <x v="11"/>
    <x v="3"/>
    <x v="7"/>
    <x v="0"/>
    <x v="0"/>
    <n v="7382"/>
    <n v="437.2"/>
    <n v="263.33"/>
    <n v="1943902.0599999998"/>
    <n v="3227410.4"/>
    <n v="1283508.3400000001"/>
    <x v="10"/>
    <n v="7"/>
    <x v="2"/>
    <x v="1"/>
  </r>
  <r>
    <n v="333942162"/>
    <x v="12"/>
    <d v="2016-08-03T00:00:00"/>
    <x v="12"/>
    <x v="2"/>
    <x v="3"/>
    <x v="1"/>
    <x v="2"/>
    <n v="9762"/>
    <n v="205.7"/>
    <n v="117.11"/>
    <n v="1143227.82"/>
    <n v="2008043.4"/>
    <n v="864815.57999999984"/>
    <x v="11"/>
    <n v="7"/>
    <x v="2"/>
    <x v="1"/>
  </r>
  <r>
    <n v="795100581"/>
    <x v="13"/>
    <d v="2015-07-17T00:00:00"/>
    <x v="13"/>
    <x v="0"/>
    <x v="7"/>
    <x v="1"/>
    <x v="3"/>
    <n v="6786"/>
    <n v="437.2"/>
    <n v="263.33"/>
    <n v="1786957.38"/>
    <n v="2966839.1999999997"/>
    <n v="1179881.8199999998"/>
    <x v="12"/>
    <n v="1"/>
    <x v="3"/>
    <x v="0"/>
  </r>
  <r>
    <n v="504313504"/>
    <x v="14"/>
    <d v="2022-12-12T00:00:00"/>
    <x v="14"/>
    <x v="0"/>
    <x v="0"/>
    <x v="0"/>
    <x v="2"/>
    <n v="6428"/>
    <n v="255.28"/>
    <n v="159.41999999999999"/>
    <n v="1024751.7599999999"/>
    <n v="1640939.84"/>
    <n v="616188.08000000019"/>
    <x v="1"/>
    <n v="1"/>
    <x v="3"/>
    <x v="0"/>
  </r>
  <r>
    <n v="611629760"/>
    <x v="15"/>
    <d v="2015-12-21T00:00:00"/>
    <x v="15"/>
    <x v="3"/>
    <x v="8"/>
    <x v="1"/>
    <x v="3"/>
    <n v="3693"/>
    <n v="421.89"/>
    <n v="364.69"/>
    <n v="1346800.17"/>
    <n v="1558039.77"/>
    <n v="211239.60000000009"/>
    <x v="13"/>
    <n v="4"/>
    <x v="6"/>
    <x v="0"/>
  </r>
  <r>
    <n v="987410676"/>
    <x v="16"/>
    <d v="2018-08-31T00:00:00"/>
    <x v="16"/>
    <x v="1"/>
    <x v="3"/>
    <x v="1"/>
    <x v="1"/>
    <n v="5616"/>
    <n v="205.7"/>
    <n v="117.11"/>
    <n v="657689.76"/>
    <n v="1155211.2"/>
    <n v="497521.43999999994"/>
    <x v="14"/>
    <n v="1"/>
    <x v="3"/>
    <x v="0"/>
  </r>
  <r>
    <n v="672330081"/>
    <x v="17"/>
    <d v="2022-11-19T00:00:00"/>
    <x v="17"/>
    <x v="1"/>
    <x v="6"/>
    <x v="0"/>
    <x v="2"/>
    <n v="6266"/>
    <n v="651.21"/>
    <n v="524.96"/>
    <n v="3289399.3600000003"/>
    <n v="4080481.8600000003"/>
    <n v="791082.5"/>
    <x v="15"/>
    <n v="1"/>
    <x v="3"/>
    <x v="0"/>
  </r>
  <r>
    <n v="127374303"/>
    <x v="18"/>
    <d v="2017-03-22T00:00:00"/>
    <x v="18"/>
    <x v="6"/>
    <x v="2"/>
    <x v="0"/>
    <x v="1"/>
    <n v="1742"/>
    <n v="47.45"/>
    <n v="31.79"/>
    <n v="55378.18"/>
    <n v="82657.900000000009"/>
    <n v="27279.720000000008"/>
    <x v="16"/>
    <n v="1"/>
    <x v="3"/>
    <x v="0"/>
  </r>
  <r>
    <n v="783842170"/>
    <x v="19"/>
    <d v="2019-04-21T00:00:00"/>
    <x v="19"/>
    <x v="0"/>
    <x v="0"/>
    <x v="1"/>
    <x v="1"/>
    <n v="5172"/>
    <n v="255.28"/>
    <n v="159.41999999999999"/>
    <n v="824520.24"/>
    <n v="1320308.1599999999"/>
    <n v="495787.91999999993"/>
    <x v="8"/>
    <n v="2"/>
    <x v="1"/>
    <x v="0"/>
  </r>
  <r>
    <n v="993345010"/>
    <x v="20"/>
    <d v="2022-01-19T00:00:00"/>
    <x v="20"/>
    <x v="3"/>
    <x v="2"/>
    <x v="1"/>
    <x v="2"/>
    <n v="1718"/>
    <n v="47.45"/>
    <n v="31.79"/>
    <n v="54615.22"/>
    <n v="81519.100000000006"/>
    <n v="26903.880000000005"/>
    <x v="6"/>
    <n v="2"/>
    <x v="1"/>
    <x v="0"/>
  </r>
  <r>
    <n v="157274711"/>
    <x v="21"/>
    <d v="2022-06-09T00:00:00"/>
    <x v="21"/>
    <x v="5"/>
    <x v="6"/>
    <x v="1"/>
    <x v="0"/>
    <n v="9937"/>
    <n v="651.21"/>
    <n v="524.96"/>
    <n v="5216527.5200000005"/>
    <n v="6471073.7700000005"/>
    <n v="1254546.25"/>
    <x v="15"/>
    <n v="6"/>
    <x v="4"/>
    <x v="1"/>
  </r>
  <r>
    <n v="579463422"/>
    <x v="22"/>
    <d v="2016-10-13T00:00:00"/>
    <x v="22"/>
    <x v="1"/>
    <x v="9"/>
    <x v="0"/>
    <x v="2"/>
    <n v="4958"/>
    <n v="9.33"/>
    <n v="6.92"/>
    <n v="34309.360000000001"/>
    <n v="46258.14"/>
    <n v="11948.779999999999"/>
    <x v="4"/>
    <n v="3"/>
    <x v="5"/>
    <x v="0"/>
  </r>
  <r>
    <n v="610864150"/>
    <x v="23"/>
    <d v="2020-03-30T00:00:00"/>
    <x v="23"/>
    <x v="4"/>
    <x v="2"/>
    <x v="1"/>
    <x v="2"/>
    <n v="7132"/>
    <n v="47.45"/>
    <n v="31.79"/>
    <n v="226726.28"/>
    <n v="338413.4"/>
    <n v="111687.12000000002"/>
    <x v="7"/>
    <n v="7"/>
    <x v="2"/>
    <x v="1"/>
  </r>
  <r>
    <n v="604870164"/>
    <x v="24"/>
    <d v="2017-04-30T00:00:00"/>
    <x v="24"/>
    <x v="3"/>
    <x v="1"/>
    <x v="1"/>
    <x v="2"/>
    <n v="3378"/>
    <n v="152.58000000000001"/>
    <n v="97.44"/>
    <n v="329152.32"/>
    <n v="515415.24000000005"/>
    <n v="186262.92000000004"/>
    <x v="8"/>
    <n v="2"/>
    <x v="1"/>
    <x v="0"/>
  </r>
  <r>
    <n v="164655292"/>
    <x v="25"/>
    <d v="2018-03-16T00:00:00"/>
    <x v="25"/>
    <x v="0"/>
    <x v="3"/>
    <x v="0"/>
    <x v="3"/>
    <n v="4015"/>
    <n v="205.7"/>
    <n v="117.11"/>
    <n v="470196.65"/>
    <n v="825885.5"/>
    <n v="355688.85"/>
    <x v="11"/>
    <n v="2"/>
    <x v="1"/>
    <x v="0"/>
  </r>
  <r>
    <n v="313705861"/>
    <x v="26"/>
    <d v="2016-06-17T00:00:00"/>
    <x v="26"/>
    <x v="1"/>
    <x v="9"/>
    <x v="1"/>
    <x v="2"/>
    <n v="1390"/>
    <n v="9.33"/>
    <n v="6.92"/>
    <n v="9618.7999999999993"/>
    <n v="12968.7"/>
    <n v="3349.9000000000015"/>
    <x v="15"/>
    <n v="7"/>
    <x v="2"/>
    <x v="1"/>
  </r>
  <r>
    <n v="345820701"/>
    <x v="27"/>
    <d v="2020-01-26T00:00:00"/>
    <x v="27"/>
    <x v="0"/>
    <x v="6"/>
    <x v="0"/>
    <x v="0"/>
    <n v="4885"/>
    <n v="651.21"/>
    <n v="524.96"/>
    <n v="2564429.6"/>
    <n v="3181160.85"/>
    <n v="616731.25"/>
    <x v="16"/>
    <n v="5"/>
    <x v="0"/>
    <x v="0"/>
  </r>
  <r>
    <n v="975111138"/>
    <x v="28"/>
    <d v="2021-01-04T00:00:00"/>
    <x v="28"/>
    <x v="5"/>
    <x v="0"/>
    <x v="0"/>
    <x v="0"/>
    <n v="5910"/>
    <n v="255.28"/>
    <n v="159.41999999999999"/>
    <n v="942172.2"/>
    <n v="1508704.8"/>
    <n v="566532.60000000009"/>
    <x v="7"/>
    <n v="7"/>
    <x v="2"/>
    <x v="1"/>
  </r>
  <r>
    <n v="286001002"/>
    <x v="29"/>
    <d v="2019-04-05T00:00:00"/>
    <x v="29"/>
    <x v="4"/>
    <x v="1"/>
    <x v="0"/>
    <x v="1"/>
    <n v="2907"/>
    <n v="152.58000000000001"/>
    <n v="97.44"/>
    <n v="283258.08"/>
    <n v="443550.06000000006"/>
    <n v="160291.98000000004"/>
    <x v="13"/>
    <n v="1"/>
    <x v="3"/>
    <x v="0"/>
  </r>
  <r>
    <n v="483226621"/>
    <x v="30"/>
    <d v="2015-07-15T00:00:00"/>
    <x v="30"/>
    <x v="3"/>
    <x v="7"/>
    <x v="1"/>
    <x v="3"/>
    <n v="6350"/>
    <n v="437.2"/>
    <n v="263.33"/>
    <n v="1672145.5"/>
    <n v="2776220"/>
    <n v="1104074.5"/>
    <x v="15"/>
    <n v="5"/>
    <x v="0"/>
    <x v="0"/>
  </r>
  <r>
    <n v="241836822"/>
    <x v="27"/>
    <d v="2020-01-18T00:00:00"/>
    <x v="31"/>
    <x v="4"/>
    <x v="5"/>
    <x v="1"/>
    <x v="0"/>
    <n v="3744"/>
    <n v="109.28"/>
    <n v="35.840000000000003"/>
    <n v="134184.96000000002"/>
    <n v="409144.32000000001"/>
    <n v="274959.35999999999"/>
    <x v="6"/>
    <n v="5"/>
    <x v="0"/>
    <x v="0"/>
  </r>
  <r>
    <n v="605026376"/>
    <x v="31"/>
    <d v="2018-01-16T00:00:00"/>
    <x v="32"/>
    <x v="5"/>
    <x v="10"/>
    <x v="1"/>
    <x v="3"/>
    <n v="9604"/>
    <n v="668.27"/>
    <n v="502.54"/>
    <n v="4826394.16"/>
    <n v="6418065.0800000001"/>
    <n v="1591670.92"/>
    <x v="11"/>
    <n v="6"/>
    <x v="4"/>
    <x v="1"/>
  </r>
  <r>
    <n v="694968783"/>
    <x v="32"/>
    <d v="2020-02-19T00:00:00"/>
    <x v="33"/>
    <x v="5"/>
    <x v="8"/>
    <x v="0"/>
    <x v="2"/>
    <n v="5562"/>
    <n v="421.89"/>
    <n v="364.69"/>
    <n v="2028405.78"/>
    <n v="2346552.1799999997"/>
    <n v="318146.39999999967"/>
    <x v="17"/>
    <n v="1"/>
    <x v="3"/>
    <x v="0"/>
  </r>
  <r>
    <n v="441150701"/>
    <x v="33"/>
    <d v="2019-04-22T00:00:00"/>
    <x v="15"/>
    <x v="3"/>
    <x v="9"/>
    <x v="0"/>
    <x v="3"/>
    <n v="5150"/>
    <n v="9.33"/>
    <n v="6.92"/>
    <n v="35638"/>
    <n v="48049.5"/>
    <n v="12411.5"/>
    <x v="3"/>
    <n v="5"/>
    <x v="0"/>
    <x v="0"/>
  </r>
  <r>
    <n v="552037513"/>
    <x v="34"/>
    <d v="2021-07-17T00:00:00"/>
    <x v="2"/>
    <x v="1"/>
    <x v="3"/>
    <x v="0"/>
    <x v="0"/>
    <n v="9022"/>
    <n v="205.7"/>
    <n v="117.11"/>
    <n v="1056566.42"/>
    <n v="1855825.4"/>
    <n v="799258.98"/>
    <x v="16"/>
    <n v="4"/>
    <x v="6"/>
    <x v="0"/>
  </r>
  <r>
    <n v="504240548"/>
    <x v="35"/>
    <d v="2020-03-15T00:00:00"/>
    <x v="29"/>
    <x v="4"/>
    <x v="7"/>
    <x v="1"/>
    <x v="1"/>
    <n v="4838"/>
    <n v="437.2"/>
    <n v="263.33"/>
    <n v="1273990.54"/>
    <n v="2115173.6"/>
    <n v="841183.06"/>
    <x v="18"/>
    <n v="1"/>
    <x v="3"/>
    <x v="0"/>
  </r>
  <r>
    <n v="744683635"/>
    <x v="36"/>
    <d v="2022-02-16T00:00:00"/>
    <x v="34"/>
    <x v="1"/>
    <x v="11"/>
    <x v="1"/>
    <x v="2"/>
    <n v="7291"/>
    <n v="154.06"/>
    <n v="90.93"/>
    <n v="662970.63"/>
    <n v="1123251.46"/>
    <n v="460280.82999999996"/>
    <x v="11"/>
    <n v="7"/>
    <x v="2"/>
    <x v="1"/>
  </r>
  <r>
    <n v="440603101"/>
    <x v="37"/>
    <d v="2016-08-23T00:00:00"/>
    <x v="35"/>
    <x v="5"/>
    <x v="4"/>
    <x v="0"/>
    <x v="2"/>
    <n v="3104"/>
    <n v="81.73"/>
    <n v="56.67"/>
    <n v="175903.68"/>
    <n v="253689.92"/>
    <n v="77786.24000000002"/>
    <x v="19"/>
    <n v="7"/>
    <x v="2"/>
    <x v="1"/>
  </r>
  <r>
    <n v="629547774"/>
    <x v="38"/>
    <d v="2017-05-06T00:00:00"/>
    <x v="36"/>
    <x v="3"/>
    <x v="5"/>
    <x v="1"/>
    <x v="2"/>
    <n v="6031"/>
    <n v="109.28"/>
    <n v="35.840000000000003"/>
    <n v="216151.04000000001"/>
    <n v="659067.68000000005"/>
    <n v="442916.64"/>
    <x v="20"/>
    <n v="3"/>
    <x v="5"/>
    <x v="0"/>
  </r>
  <r>
    <n v="169378983"/>
    <x v="39"/>
    <d v="2018-03-24T00:00:00"/>
    <x v="37"/>
    <x v="1"/>
    <x v="8"/>
    <x v="0"/>
    <x v="2"/>
    <n v="1860"/>
    <n v="421.89"/>
    <n v="364.69"/>
    <n v="678323.4"/>
    <n v="784715.4"/>
    <n v="106392"/>
    <x v="11"/>
    <n v="3"/>
    <x v="5"/>
    <x v="0"/>
  </r>
  <r>
    <n v="688270556"/>
    <x v="40"/>
    <d v="2018-02-06T00:00:00"/>
    <x v="24"/>
    <x v="3"/>
    <x v="4"/>
    <x v="1"/>
    <x v="2"/>
    <n v="3407"/>
    <n v="81.73"/>
    <n v="56.67"/>
    <n v="193074.69"/>
    <n v="278454.11"/>
    <n v="85379.419999999984"/>
    <x v="13"/>
    <n v="5"/>
    <x v="0"/>
    <x v="0"/>
  </r>
  <r>
    <n v="734708821"/>
    <x v="41"/>
    <d v="2017-03-30T00:00:00"/>
    <x v="38"/>
    <x v="2"/>
    <x v="8"/>
    <x v="0"/>
    <x v="2"/>
    <n v="5522"/>
    <n v="421.89"/>
    <n v="364.69"/>
    <n v="2013818.18"/>
    <n v="2329676.58"/>
    <n v="315858.40000000014"/>
    <x v="16"/>
    <n v="2"/>
    <x v="1"/>
    <x v="0"/>
  </r>
  <r>
    <n v="727492606"/>
    <x v="42"/>
    <d v="2019-08-22T00:00:00"/>
    <x v="39"/>
    <x v="2"/>
    <x v="1"/>
    <x v="0"/>
    <x v="1"/>
    <n v="84"/>
    <n v="152.58000000000001"/>
    <n v="97.44"/>
    <n v="8184.96"/>
    <n v="12816.720000000001"/>
    <n v="4631.7600000000011"/>
    <x v="19"/>
    <n v="2"/>
    <x v="1"/>
    <x v="0"/>
  </r>
  <r>
    <n v="705733239"/>
    <x v="43"/>
    <d v="2017-01-17T00:00:00"/>
    <x v="40"/>
    <x v="3"/>
    <x v="0"/>
    <x v="1"/>
    <x v="0"/>
    <n v="1003"/>
    <n v="255.28"/>
    <n v="159.41999999999999"/>
    <n v="159898.25999999998"/>
    <n v="256045.84"/>
    <n v="96147.580000000016"/>
    <x v="14"/>
    <n v="5"/>
    <x v="0"/>
    <x v="0"/>
  </r>
  <r>
    <n v="964614045"/>
    <x v="44"/>
    <d v="2015-06-23T00:00:00"/>
    <x v="41"/>
    <x v="0"/>
    <x v="10"/>
    <x v="1"/>
    <x v="1"/>
    <n v="9587"/>
    <n v="668.27"/>
    <n v="502.54"/>
    <n v="4817850.9800000004"/>
    <n v="6406704.4900000002"/>
    <n v="1588853.5099999998"/>
    <x v="11"/>
    <n v="6"/>
    <x v="4"/>
    <x v="1"/>
  </r>
  <r>
    <n v="676592862"/>
    <x v="45"/>
    <d v="2018-06-18T00:00:00"/>
    <x v="42"/>
    <x v="5"/>
    <x v="7"/>
    <x v="1"/>
    <x v="0"/>
    <n v="7718"/>
    <n v="437.2"/>
    <n v="263.33"/>
    <n v="2032380.94"/>
    <n v="3374309.6"/>
    <n v="1341928.6600000001"/>
    <x v="15"/>
    <n v="3"/>
    <x v="5"/>
    <x v="0"/>
  </r>
  <r>
    <n v="198997008"/>
    <x v="46"/>
    <d v="2018-10-31T00:00:00"/>
    <x v="15"/>
    <x v="3"/>
    <x v="10"/>
    <x v="1"/>
    <x v="0"/>
    <n v="6492"/>
    <n v="668.27"/>
    <n v="502.54"/>
    <n v="3262489.68"/>
    <n v="4338408.84"/>
    <n v="1075919.1599999997"/>
    <x v="19"/>
    <n v="1"/>
    <x v="3"/>
    <x v="0"/>
  </r>
  <r>
    <n v="566428315"/>
    <x v="47"/>
    <d v="2020-03-29T00:00:00"/>
    <x v="43"/>
    <x v="1"/>
    <x v="2"/>
    <x v="0"/>
    <x v="3"/>
    <n v="7581"/>
    <n v="47.45"/>
    <n v="31.79"/>
    <n v="240999.99"/>
    <n v="359718.45"/>
    <n v="118718.46000000002"/>
    <x v="2"/>
    <n v="1"/>
    <x v="3"/>
    <x v="0"/>
  </r>
  <r>
    <n v="369560611"/>
    <x v="48"/>
    <d v="2018-06-06T00:00:00"/>
    <x v="44"/>
    <x v="2"/>
    <x v="0"/>
    <x v="0"/>
    <x v="0"/>
    <n v="52"/>
    <n v="255.28"/>
    <n v="159.41999999999999"/>
    <n v="8289.84"/>
    <n v="13274.56"/>
    <n v="4984.7199999999993"/>
    <x v="20"/>
    <n v="7"/>
    <x v="2"/>
    <x v="1"/>
  </r>
  <r>
    <n v="519380223"/>
    <x v="49"/>
    <d v="2015-02-01T00:00:00"/>
    <x v="45"/>
    <x v="1"/>
    <x v="1"/>
    <x v="0"/>
    <x v="0"/>
    <n v="5005"/>
    <n v="152.58000000000001"/>
    <n v="97.44"/>
    <n v="487687.2"/>
    <n v="763662.9"/>
    <n v="275975.7"/>
    <x v="18"/>
    <n v="1"/>
    <x v="3"/>
    <x v="0"/>
  </r>
  <r>
    <n v="197185981"/>
    <x v="50"/>
    <d v="2020-08-23T00:00:00"/>
    <x v="38"/>
    <x v="2"/>
    <x v="6"/>
    <x v="0"/>
    <x v="3"/>
    <n v="568"/>
    <n v="651.21"/>
    <n v="524.96"/>
    <n v="298177.28000000003"/>
    <n v="369887.28"/>
    <n v="71710"/>
    <x v="2"/>
    <n v="1"/>
    <x v="3"/>
    <x v="0"/>
  </r>
  <r>
    <n v="904589211"/>
    <x v="51"/>
    <d v="2018-04-26T00:00:00"/>
    <x v="46"/>
    <x v="1"/>
    <x v="6"/>
    <x v="0"/>
    <x v="3"/>
    <n v="6905"/>
    <n v="651.21"/>
    <n v="524.96"/>
    <n v="3624848.8000000003"/>
    <n v="4496605.05"/>
    <n v="871756.24999999953"/>
    <x v="2"/>
    <n v="5"/>
    <x v="0"/>
    <x v="0"/>
  </r>
  <r>
    <n v="613513743"/>
    <x v="52"/>
    <d v="2016-11-25T00:00:00"/>
    <x v="23"/>
    <x v="4"/>
    <x v="10"/>
    <x v="1"/>
    <x v="3"/>
    <n v="1205"/>
    <n v="668.27"/>
    <n v="502.54"/>
    <n v="605560.70000000007"/>
    <n v="805265.35"/>
    <n v="199704.64999999991"/>
    <x v="17"/>
    <n v="3"/>
    <x v="5"/>
    <x v="0"/>
  </r>
  <r>
    <n v="483981502"/>
    <x v="53"/>
    <d v="2022-04-23T00:00:00"/>
    <x v="47"/>
    <x v="1"/>
    <x v="6"/>
    <x v="0"/>
    <x v="3"/>
    <n v="9736"/>
    <n v="651.21"/>
    <n v="524.96"/>
    <n v="5111010.5600000005"/>
    <n v="6340180.5600000005"/>
    <n v="1229170"/>
    <x v="1"/>
    <n v="6"/>
    <x v="4"/>
    <x v="1"/>
  </r>
  <r>
    <n v="975184524"/>
    <x v="54"/>
    <d v="2019-12-06T00:00:00"/>
    <x v="39"/>
    <x v="2"/>
    <x v="11"/>
    <x v="1"/>
    <x v="3"/>
    <n v="7626"/>
    <n v="154.06"/>
    <n v="90.93"/>
    <n v="693432.18"/>
    <n v="1174861.56"/>
    <n v="481429.38"/>
    <x v="11"/>
    <n v="2"/>
    <x v="1"/>
    <x v="0"/>
  </r>
  <r>
    <n v="562887370"/>
    <x v="55"/>
    <d v="2022-02-04T00:00:00"/>
    <x v="48"/>
    <x v="5"/>
    <x v="6"/>
    <x v="0"/>
    <x v="3"/>
    <n v="9736"/>
    <n v="651.21"/>
    <n v="524.96"/>
    <n v="5111010.5600000005"/>
    <n v="6340180.5600000005"/>
    <n v="1229170"/>
    <x v="0"/>
    <n v="6"/>
    <x v="4"/>
    <x v="1"/>
  </r>
  <r>
    <n v="863838946"/>
    <x v="56"/>
    <d v="2018-12-24T00:00:00"/>
    <x v="49"/>
    <x v="5"/>
    <x v="4"/>
    <x v="1"/>
    <x v="3"/>
    <n v="7995"/>
    <n v="81.73"/>
    <n v="56.67"/>
    <n v="453076.65"/>
    <n v="653431.35"/>
    <n v="200354.69999999995"/>
    <x v="7"/>
    <n v="7"/>
    <x v="2"/>
    <x v="1"/>
  </r>
  <r>
    <n v="920164906"/>
    <x v="57"/>
    <d v="2016-03-15T00:00:00"/>
    <x v="50"/>
    <x v="2"/>
    <x v="3"/>
    <x v="1"/>
    <x v="2"/>
    <n v="6099"/>
    <n v="205.7"/>
    <n v="117.11"/>
    <n v="714253.89"/>
    <n v="1254564.3"/>
    <n v="540310.41"/>
    <x v="2"/>
    <n v="3"/>
    <x v="5"/>
    <x v="0"/>
  </r>
  <r>
    <n v="986117637"/>
    <x v="58"/>
    <d v="2022-06-16T00:00:00"/>
    <x v="51"/>
    <x v="0"/>
    <x v="8"/>
    <x v="0"/>
    <x v="0"/>
    <n v="2977"/>
    <n v="421.89"/>
    <n v="364.69"/>
    <n v="1085682.1299999999"/>
    <n v="1255966.53"/>
    <n v="170284.40000000014"/>
    <x v="13"/>
    <n v="7"/>
    <x v="2"/>
    <x v="1"/>
  </r>
  <r>
    <n v="425808465"/>
    <x v="59"/>
    <d v="2019-06-21T00:00:00"/>
    <x v="52"/>
    <x v="3"/>
    <x v="3"/>
    <x v="0"/>
    <x v="2"/>
    <n v="5042"/>
    <n v="205.7"/>
    <n v="117.11"/>
    <n v="590468.62"/>
    <n v="1037139.3999999999"/>
    <n v="446670.77999999991"/>
    <x v="11"/>
    <n v="2"/>
    <x v="1"/>
    <x v="0"/>
  </r>
  <r>
    <n v="473661220"/>
    <x v="60"/>
    <d v="2015-06-14T00:00:00"/>
    <x v="13"/>
    <x v="0"/>
    <x v="2"/>
    <x v="0"/>
    <x v="2"/>
    <n v="5736"/>
    <n v="47.45"/>
    <n v="31.79"/>
    <n v="182347.44"/>
    <n v="272173.2"/>
    <n v="89825.760000000009"/>
    <x v="17"/>
    <n v="5"/>
    <x v="0"/>
    <x v="0"/>
  </r>
  <r>
    <n v="183158242"/>
    <x v="61"/>
    <d v="2020-03-12T00:00:00"/>
    <x v="53"/>
    <x v="5"/>
    <x v="10"/>
    <x v="1"/>
    <x v="3"/>
    <n v="9449"/>
    <n v="668.27"/>
    <n v="502.54"/>
    <n v="4748500.46"/>
    <n v="6314483.2299999995"/>
    <n v="1565982.7699999996"/>
    <x v="10"/>
    <n v="6"/>
    <x v="4"/>
    <x v="1"/>
  </r>
  <r>
    <n v="483110320"/>
    <x v="62"/>
    <d v="2016-08-13T00:00:00"/>
    <x v="54"/>
    <x v="2"/>
    <x v="11"/>
    <x v="1"/>
    <x v="3"/>
    <n v="1934"/>
    <n v="154.06"/>
    <n v="90.93"/>
    <n v="175858.62000000002"/>
    <n v="297952.03999999998"/>
    <n v="122093.41999999995"/>
    <x v="6"/>
    <n v="5"/>
    <x v="0"/>
    <x v="0"/>
  </r>
  <r>
    <n v="115116822"/>
    <x v="63"/>
    <d v="2016-10-11T00:00:00"/>
    <x v="19"/>
    <x v="0"/>
    <x v="10"/>
    <x v="0"/>
    <x v="3"/>
    <n v="4481"/>
    <n v="668.27"/>
    <n v="502.54"/>
    <n v="2251881.7400000002"/>
    <n v="2994517.87"/>
    <n v="742636.12999999989"/>
    <x v="15"/>
    <n v="4"/>
    <x v="6"/>
    <x v="0"/>
  </r>
  <r>
    <n v="175723588"/>
    <x v="64"/>
    <d v="2018-06-24T00:00:00"/>
    <x v="55"/>
    <x v="1"/>
    <x v="10"/>
    <x v="0"/>
    <x v="2"/>
    <n v="9370"/>
    <n v="668.27"/>
    <n v="502.54"/>
    <n v="4708799.8"/>
    <n v="6261689.8999999994"/>
    <n v="1552890.0999999996"/>
    <x v="4"/>
    <n v="6"/>
    <x v="4"/>
    <x v="1"/>
  </r>
  <r>
    <n v="362062871"/>
    <x v="65"/>
    <d v="2018-12-21T00:00:00"/>
    <x v="56"/>
    <x v="5"/>
    <x v="1"/>
    <x v="0"/>
    <x v="1"/>
    <n v="1304"/>
    <n v="152.58000000000001"/>
    <n v="97.44"/>
    <n v="127061.75999999999"/>
    <n v="198964.32"/>
    <n v="71902.560000000012"/>
    <x v="12"/>
    <n v="1"/>
    <x v="3"/>
    <x v="0"/>
  </r>
  <r>
    <n v="619287574"/>
    <x v="66"/>
    <d v="2016-07-30T00:00:00"/>
    <x v="57"/>
    <x v="5"/>
    <x v="2"/>
    <x v="0"/>
    <x v="3"/>
    <n v="9810"/>
    <n v="47.45"/>
    <n v="31.79"/>
    <n v="311859.89999999997"/>
    <n v="465484.5"/>
    <n v="153624.60000000003"/>
    <x v="17"/>
    <n v="4"/>
    <x v="6"/>
    <x v="0"/>
  </r>
  <r>
    <n v="394391000"/>
    <x v="67"/>
    <d v="2016-07-01T00:00:00"/>
    <x v="14"/>
    <x v="0"/>
    <x v="5"/>
    <x v="1"/>
    <x v="3"/>
    <n v="7916"/>
    <n v="109.28"/>
    <n v="35.840000000000003"/>
    <n v="283709.44"/>
    <n v="865060.48"/>
    <n v="581351.04"/>
    <x v="9"/>
    <n v="5"/>
    <x v="0"/>
    <x v="0"/>
  </r>
  <r>
    <n v="584296977"/>
    <x v="19"/>
    <d v="2019-04-26T00:00:00"/>
    <x v="58"/>
    <x v="5"/>
    <x v="2"/>
    <x v="0"/>
    <x v="0"/>
    <n v="5315"/>
    <n v="47.45"/>
    <n v="31.79"/>
    <n v="168963.85"/>
    <n v="252196.75000000003"/>
    <n v="83232.900000000023"/>
    <x v="20"/>
    <n v="2"/>
    <x v="1"/>
    <x v="0"/>
  </r>
  <r>
    <n v="806241834"/>
    <x v="68"/>
    <d v="2018-07-21T00:00:00"/>
    <x v="40"/>
    <x v="3"/>
    <x v="5"/>
    <x v="1"/>
    <x v="0"/>
    <n v="3730"/>
    <n v="109.28"/>
    <n v="35.840000000000003"/>
    <n v="133683.20000000001"/>
    <n v="407614.4"/>
    <n v="273931.2"/>
    <x v="19"/>
    <n v="4"/>
    <x v="6"/>
    <x v="0"/>
  </r>
  <r>
    <n v="747774398"/>
    <x v="69"/>
    <d v="2017-03-29T00:00:00"/>
    <x v="59"/>
    <x v="1"/>
    <x v="8"/>
    <x v="1"/>
    <x v="0"/>
    <n v="1916"/>
    <n v="421.89"/>
    <n v="364.69"/>
    <n v="698746.04"/>
    <n v="808341.24"/>
    <n v="109595.19999999995"/>
    <x v="9"/>
    <n v="3"/>
    <x v="5"/>
    <x v="0"/>
  </r>
  <r>
    <n v="616755998"/>
    <x v="70"/>
    <d v="2021-12-01T00:00:00"/>
    <x v="1"/>
    <x v="0"/>
    <x v="8"/>
    <x v="0"/>
    <x v="3"/>
    <n v="660"/>
    <n v="421.89"/>
    <n v="364.69"/>
    <n v="240695.4"/>
    <n v="278447.39999999997"/>
    <n v="37751.999999999971"/>
    <x v="5"/>
    <n v="3"/>
    <x v="5"/>
    <x v="0"/>
  </r>
  <r>
    <n v="691360461"/>
    <x v="71"/>
    <d v="2016-11-07T00:00:00"/>
    <x v="60"/>
    <x v="4"/>
    <x v="0"/>
    <x v="1"/>
    <x v="1"/>
    <n v="7779"/>
    <n v="255.28"/>
    <n v="159.41999999999999"/>
    <n v="1240128.18"/>
    <n v="1985823.12"/>
    <n v="745694.94000000018"/>
    <x v="14"/>
    <n v="4"/>
    <x v="6"/>
    <x v="0"/>
  </r>
  <r>
    <n v="870074117"/>
    <x v="29"/>
    <d v="2019-04-15T00:00:00"/>
    <x v="14"/>
    <x v="0"/>
    <x v="2"/>
    <x v="0"/>
    <x v="1"/>
    <n v="3121"/>
    <n v="47.45"/>
    <n v="31.79"/>
    <n v="99216.59"/>
    <n v="148091.45000000001"/>
    <n v="48874.860000000015"/>
    <x v="1"/>
    <n v="1"/>
    <x v="3"/>
    <x v="0"/>
  </r>
  <r>
    <n v="221695792"/>
    <x v="72"/>
    <d v="2022-03-21T00:00:00"/>
    <x v="61"/>
    <x v="3"/>
    <x v="6"/>
    <x v="0"/>
    <x v="3"/>
    <n v="3566"/>
    <n v="651.21"/>
    <n v="524.96"/>
    <n v="1872007.36"/>
    <n v="2322214.8600000003"/>
    <n v="450207.50000000023"/>
    <x v="18"/>
    <n v="2"/>
    <x v="1"/>
    <x v="0"/>
  </r>
  <r>
    <n v="135336816"/>
    <x v="73"/>
    <d v="2017-08-01T00:00:00"/>
    <x v="29"/>
    <x v="4"/>
    <x v="9"/>
    <x v="0"/>
    <x v="0"/>
    <n v="8026"/>
    <n v="9.33"/>
    <n v="6.92"/>
    <n v="55539.92"/>
    <n v="74882.58"/>
    <n v="19342.660000000003"/>
    <x v="15"/>
    <n v="4"/>
    <x v="6"/>
    <x v="0"/>
  </r>
  <r>
    <n v="270421016"/>
    <x v="74"/>
    <d v="2020-04-30T00:00:00"/>
    <x v="6"/>
    <x v="4"/>
    <x v="6"/>
    <x v="0"/>
    <x v="2"/>
    <n v="2443"/>
    <n v="651.21"/>
    <n v="524.96"/>
    <n v="1282477.28"/>
    <n v="1590906.03"/>
    <n v="308428.75"/>
    <x v="6"/>
    <n v="3"/>
    <x v="5"/>
    <x v="0"/>
  </r>
  <r>
    <n v="806684720"/>
    <x v="75"/>
    <d v="2022-07-07T00:00:00"/>
    <x v="62"/>
    <x v="5"/>
    <x v="10"/>
    <x v="0"/>
    <x v="3"/>
    <n v="4790"/>
    <n v="668.27"/>
    <n v="502.54"/>
    <n v="2407166.6"/>
    <n v="3201013.3"/>
    <n v="793846.69999999972"/>
    <x v="9"/>
    <n v="4"/>
    <x v="6"/>
    <x v="0"/>
  </r>
  <r>
    <n v="194176757"/>
    <x v="76"/>
    <d v="2017-07-21T00:00:00"/>
    <x v="63"/>
    <x v="1"/>
    <x v="10"/>
    <x v="0"/>
    <x v="0"/>
    <n v="72"/>
    <n v="668.27"/>
    <n v="502.54"/>
    <n v="36182.880000000005"/>
    <n v="48115.44"/>
    <n v="11932.559999999998"/>
    <x v="12"/>
    <n v="1"/>
    <x v="3"/>
    <x v="0"/>
  </r>
  <r>
    <n v="103258454"/>
    <x v="77"/>
    <d v="2017-07-11T00:00:00"/>
    <x v="64"/>
    <x v="3"/>
    <x v="0"/>
    <x v="1"/>
    <x v="3"/>
    <n v="5326"/>
    <n v="255.28"/>
    <n v="159.41999999999999"/>
    <n v="849070.91999999993"/>
    <n v="1359621.28"/>
    <n v="510550.3600000001"/>
    <x v="2"/>
    <n v="3"/>
    <x v="5"/>
    <x v="0"/>
  </r>
  <r>
    <n v="477863490"/>
    <x v="78"/>
    <d v="2015-03-26T00:00:00"/>
    <x v="65"/>
    <x v="2"/>
    <x v="10"/>
    <x v="0"/>
    <x v="0"/>
    <n v="9281"/>
    <n v="668.27"/>
    <n v="502.54"/>
    <n v="4664073.74"/>
    <n v="6202213.8700000001"/>
    <n v="1538140.13"/>
    <x v="10"/>
    <n v="6"/>
    <x v="4"/>
    <x v="1"/>
  </r>
  <r>
    <n v="681092536"/>
    <x v="79"/>
    <d v="2018-10-26T00:00:00"/>
    <x v="4"/>
    <x v="2"/>
    <x v="6"/>
    <x v="1"/>
    <x v="2"/>
    <n v="9272"/>
    <n v="651.21"/>
    <n v="524.96"/>
    <n v="4867429.12"/>
    <n v="6038019.1200000001"/>
    <n v="1170590"/>
    <x v="18"/>
    <n v="6"/>
    <x v="4"/>
    <x v="1"/>
  </r>
  <r>
    <n v="918342292"/>
    <x v="80"/>
    <d v="2015-11-13T00:00:00"/>
    <x v="66"/>
    <x v="5"/>
    <x v="10"/>
    <x v="0"/>
    <x v="3"/>
    <n v="6747"/>
    <n v="668.27"/>
    <n v="502.54"/>
    <n v="3390637.3800000004"/>
    <n v="4508817.6899999995"/>
    <n v="1118180.3099999991"/>
    <x v="10"/>
    <n v="7"/>
    <x v="2"/>
    <x v="1"/>
  </r>
  <r>
    <n v="773645913"/>
    <x v="81"/>
    <d v="2021-02-12T00:00:00"/>
    <x v="67"/>
    <x v="1"/>
    <x v="7"/>
    <x v="0"/>
    <x v="3"/>
    <n v="7873"/>
    <n v="437.2"/>
    <n v="263.33"/>
    <n v="2073197.0899999999"/>
    <n v="3442075.6"/>
    <n v="1368878.5100000002"/>
    <x v="9"/>
    <n v="5"/>
    <x v="0"/>
    <x v="0"/>
  </r>
  <r>
    <n v="657033336"/>
    <x v="82"/>
    <d v="2018-06-24T00:00:00"/>
    <x v="68"/>
    <x v="2"/>
    <x v="7"/>
    <x v="0"/>
    <x v="1"/>
    <n v="9620"/>
    <n v="437.2"/>
    <n v="263.33"/>
    <n v="2533234.5999999996"/>
    <n v="4205864"/>
    <n v="1672629.4000000004"/>
    <x v="12"/>
    <n v="3"/>
    <x v="5"/>
    <x v="0"/>
  </r>
  <r>
    <n v="410740888"/>
    <x v="83"/>
    <d v="2020-08-10T00:00:00"/>
    <x v="7"/>
    <x v="1"/>
    <x v="8"/>
    <x v="0"/>
    <x v="3"/>
    <n v="6211"/>
    <n v="421.89"/>
    <n v="364.69"/>
    <n v="2265089.59"/>
    <n v="2620358.79"/>
    <n v="355269.20000000019"/>
    <x v="3"/>
    <n v="5"/>
    <x v="0"/>
    <x v="0"/>
  </r>
  <r>
    <n v="847317397"/>
    <x v="84"/>
    <d v="2022-01-03T00:00:00"/>
    <x v="69"/>
    <x v="1"/>
    <x v="8"/>
    <x v="1"/>
    <x v="0"/>
    <n v="8902"/>
    <n v="421.89"/>
    <n v="364.69"/>
    <n v="3246470.38"/>
    <n v="3755664.78"/>
    <n v="509194.39999999991"/>
    <x v="15"/>
    <n v="3"/>
    <x v="5"/>
    <x v="0"/>
  </r>
  <r>
    <n v="599624192"/>
    <x v="85"/>
    <d v="2020-09-16T00:00:00"/>
    <x v="70"/>
    <x v="1"/>
    <x v="2"/>
    <x v="0"/>
    <x v="2"/>
    <n v="978"/>
    <n v="47.45"/>
    <n v="31.79"/>
    <n v="31090.62"/>
    <n v="46406.100000000006"/>
    <n v="15315.480000000007"/>
    <x v="2"/>
    <n v="4"/>
    <x v="6"/>
    <x v="0"/>
  </r>
  <r>
    <n v="170835101"/>
    <x v="86"/>
    <d v="2020-01-31T00:00:00"/>
    <x v="71"/>
    <x v="2"/>
    <x v="2"/>
    <x v="1"/>
    <x v="3"/>
    <n v="2758"/>
    <n v="47.45"/>
    <n v="31.79"/>
    <n v="87676.819999999992"/>
    <n v="130867.1"/>
    <n v="43190.280000000013"/>
    <x v="10"/>
    <n v="7"/>
    <x v="2"/>
    <x v="1"/>
  </r>
  <r>
    <n v="584436452"/>
    <x v="87"/>
    <d v="2016-02-03T00:00:00"/>
    <x v="72"/>
    <x v="0"/>
    <x v="3"/>
    <x v="0"/>
    <x v="3"/>
    <n v="6588"/>
    <n v="205.7"/>
    <n v="117.11"/>
    <n v="771520.68"/>
    <n v="1355151.5999999999"/>
    <n v="583630.91999999981"/>
    <x v="3"/>
    <n v="7"/>
    <x v="2"/>
    <x v="1"/>
  </r>
  <r>
    <n v="234227073"/>
    <x v="88"/>
    <d v="2020-10-12T00:00:00"/>
    <x v="73"/>
    <x v="5"/>
    <x v="6"/>
    <x v="0"/>
    <x v="3"/>
    <n v="1851"/>
    <n v="651.21"/>
    <n v="524.96"/>
    <n v="971700.96000000008"/>
    <n v="1205389.71"/>
    <n v="233688.74999999988"/>
    <x v="20"/>
    <n v="5"/>
    <x v="0"/>
    <x v="0"/>
  </r>
  <r>
    <n v="734318292"/>
    <x v="89"/>
    <d v="2018-01-23T00:00:00"/>
    <x v="74"/>
    <x v="1"/>
    <x v="6"/>
    <x v="0"/>
    <x v="0"/>
    <n v="9956"/>
    <n v="651.21"/>
    <n v="524.96"/>
    <n v="5226501.7600000007"/>
    <n v="6483446.7600000007"/>
    <n v="1256945"/>
    <x v="17"/>
    <n v="7"/>
    <x v="2"/>
    <x v="1"/>
  </r>
  <r>
    <n v="520915305"/>
    <x v="90"/>
    <d v="2021-11-01T00:00:00"/>
    <x v="63"/>
    <x v="1"/>
    <x v="6"/>
    <x v="1"/>
    <x v="3"/>
    <n v="9270"/>
    <n v="651.21"/>
    <n v="524.96"/>
    <n v="4866379.2"/>
    <n v="6036716.7000000002"/>
    <n v="1170337.5"/>
    <x v="19"/>
    <n v="6"/>
    <x v="4"/>
    <x v="1"/>
  </r>
  <r>
    <n v="743410336"/>
    <x v="91"/>
    <d v="2015-03-01T00:00:00"/>
    <x v="4"/>
    <x v="2"/>
    <x v="3"/>
    <x v="0"/>
    <x v="1"/>
    <n v="494"/>
    <n v="205.7"/>
    <n v="117.11"/>
    <n v="57852.34"/>
    <n v="101615.79999999999"/>
    <n v="43763.459999999992"/>
    <x v="8"/>
    <n v="2"/>
    <x v="1"/>
    <x v="0"/>
  </r>
  <r>
    <n v="232196319"/>
    <x v="92"/>
    <d v="2017-07-15T00:00:00"/>
    <x v="75"/>
    <x v="1"/>
    <x v="10"/>
    <x v="1"/>
    <x v="2"/>
    <n v="905"/>
    <n v="668.27"/>
    <n v="502.54"/>
    <n v="454798.7"/>
    <n v="604784.35"/>
    <n v="149985.64999999997"/>
    <x v="7"/>
    <n v="5"/>
    <x v="0"/>
    <x v="0"/>
  </r>
  <r>
    <n v="208806169"/>
    <x v="93"/>
    <d v="2016-02-17T00:00:00"/>
    <x v="76"/>
    <x v="5"/>
    <x v="6"/>
    <x v="0"/>
    <x v="2"/>
    <n v="9240"/>
    <n v="651.21"/>
    <n v="524.96"/>
    <n v="4850630.4000000004"/>
    <n v="6017180.4000000004"/>
    <n v="1166550"/>
    <x v="13"/>
    <n v="6"/>
    <x v="4"/>
    <x v="1"/>
  </r>
  <r>
    <n v="905054843"/>
    <x v="94"/>
    <d v="2021-12-18T00:00:00"/>
    <x v="77"/>
    <x v="4"/>
    <x v="9"/>
    <x v="0"/>
    <x v="2"/>
    <n v="4695"/>
    <n v="9.33"/>
    <n v="6.92"/>
    <n v="32489.4"/>
    <n v="43804.35"/>
    <n v="11314.949999999997"/>
    <x v="12"/>
    <n v="2"/>
    <x v="1"/>
    <x v="0"/>
  </r>
  <r>
    <n v="240787541"/>
    <x v="95"/>
    <d v="2016-09-28T00:00:00"/>
    <x v="36"/>
    <x v="3"/>
    <x v="10"/>
    <x v="1"/>
    <x v="1"/>
    <n v="3239"/>
    <n v="668.27"/>
    <n v="502.54"/>
    <n v="1627727.06"/>
    <n v="2164526.5299999998"/>
    <n v="536799.46999999974"/>
    <x v="6"/>
    <n v="2"/>
    <x v="1"/>
    <x v="0"/>
  </r>
  <r>
    <n v="194350135"/>
    <x v="96"/>
    <d v="2022-06-09T00:00:00"/>
    <x v="78"/>
    <x v="5"/>
    <x v="8"/>
    <x v="0"/>
    <x v="2"/>
    <n v="1379"/>
    <n v="421.89"/>
    <n v="364.69"/>
    <n v="502907.51"/>
    <n v="581786.30999999994"/>
    <n v="78878.79999999993"/>
    <x v="14"/>
    <n v="7"/>
    <x v="2"/>
    <x v="1"/>
  </r>
  <r>
    <n v="242353951"/>
    <x v="97"/>
    <d v="2019-04-22T00:00:00"/>
    <x v="12"/>
    <x v="2"/>
    <x v="10"/>
    <x v="0"/>
    <x v="2"/>
    <n v="6775"/>
    <n v="668.27"/>
    <n v="502.54"/>
    <n v="3404708.5"/>
    <n v="4527529.25"/>
    <n v="1122820.75"/>
    <x v="20"/>
    <n v="5"/>
    <x v="0"/>
    <x v="0"/>
  </r>
  <r>
    <n v="778854548"/>
    <x v="98"/>
    <d v="2015-10-04T00:00:00"/>
    <x v="79"/>
    <x v="5"/>
    <x v="6"/>
    <x v="1"/>
    <x v="1"/>
    <n v="9224"/>
    <n v="651.21"/>
    <n v="524.96"/>
    <n v="4842231.04"/>
    <n v="6006761.04"/>
    <n v="1164530"/>
    <x v="6"/>
    <n v="6"/>
    <x v="4"/>
    <x v="1"/>
  </r>
  <r>
    <n v="229693067"/>
    <x v="99"/>
    <d v="2020-08-01T00:00:00"/>
    <x v="80"/>
    <x v="1"/>
    <x v="7"/>
    <x v="0"/>
    <x v="2"/>
    <n v="138"/>
    <n v="437.2"/>
    <n v="263.33"/>
    <n v="36339.54"/>
    <n v="60333.599999999999"/>
    <n v="23994.059999999998"/>
    <x v="3"/>
    <n v="3"/>
    <x v="5"/>
    <x v="0"/>
  </r>
  <r>
    <n v="373813521"/>
    <x v="100"/>
    <d v="2019-05-31T00:00:00"/>
    <x v="81"/>
    <x v="5"/>
    <x v="3"/>
    <x v="1"/>
    <x v="3"/>
    <n v="8583"/>
    <n v="205.7"/>
    <n v="117.11"/>
    <n v="1005155.13"/>
    <n v="1765523.0999999999"/>
    <n v="760367.96999999986"/>
    <x v="10"/>
    <n v="7"/>
    <x v="2"/>
    <x v="1"/>
  </r>
  <r>
    <n v="118005025"/>
    <x v="101"/>
    <d v="2021-10-05T00:00:00"/>
    <x v="82"/>
    <x v="2"/>
    <x v="6"/>
    <x v="0"/>
    <x v="3"/>
    <n v="9164"/>
    <n v="651.21"/>
    <n v="524.96"/>
    <n v="4810733.4400000004"/>
    <n v="5967688.4400000004"/>
    <n v="1156955"/>
    <x v="20"/>
    <n v="6"/>
    <x v="4"/>
    <x v="1"/>
  </r>
  <r>
    <n v="202262866"/>
    <x v="102"/>
    <d v="2015-11-26T00:00:00"/>
    <x v="29"/>
    <x v="4"/>
    <x v="9"/>
    <x v="1"/>
    <x v="2"/>
    <n v="2932"/>
    <n v="9.33"/>
    <n v="6.92"/>
    <n v="20289.439999999999"/>
    <n v="27355.56"/>
    <n v="7066.1200000000026"/>
    <x v="18"/>
    <n v="5"/>
    <x v="0"/>
    <x v="0"/>
  </r>
  <r>
    <n v="963251912"/>
    <x v="103"/>
    <d v="2016-12-31T00:00:00"/>
    <x v="23"/>
    <x v="4"/>
    <x v="4"/>
    <x v="1"/>
    <x v="0"/>
    <n v="6501"/>
    <n v="81.73"/>
    <n v="56.67"/>
    <n v="368411.67"/>
    <n v="531326.73"/>
    <n v="162915.06"/>
    <x v="20"/>
    <n v="3"/>
    <x v="5"/>
    <x v="0"/>
  </r>
  <r>
    <n v="123711478"/>
    <x v="104"/>
    <d v="2022-08-30T00:00:00"/>
    <x v="0"/>
    <x v="0"/>
    <x v="10"/>
    <x v="0"/>
    <x v="0"/>
    <n v="7830"/>
    <n v="668.27"/>
    <n v="502.54"/>
    <n v="3934888.2"/>
    <n v="5232554.0999999996"/>
    <n v="1297665.8999999994"/>
    <x v="16"/>
    <n v="7"/>
    <x v="2"/>
    <x v="1"/>
  </r>
  <r>
    <n v="422752892"/>
    <x v="105"/>
    <d v="2022-08-17T00:00:00"/>
    <x v="83"/>
    <x v="0"/>
    <x v="5"/>
    <x v="1"/>
    <x v="2"/>
    <n v="830"/>
    <n v="109.28"/>
    <n v="35.840000000000003"/>
    <n v="29747.200000000004"/>
    <n v="90702.399999999994"/>
    <n v="60955.19999999999"/>
    <x v="8"/>
    <n v="5"/>
    <x v="0"/>
    <x v="0"/>
  </r>
  <r>
    <n v="169799983"/>
    <x v="106"/>
    <d v="2020-10-23T00:00:00"/>
    <x v="47"/>
    <x v="1"/>
    <x v="9"/>
    <x v="0"/>
    <x v="3"/>
    <n v="6443"/>
    <n v="9.33"/>
    <n v="6.92"/>
    <n v="44585.56"/>
    <n v="60113.19"/>
    <n v="15527.630000000005"/>
    <x v="6"/>
    <n v="4"/>
    <x v="6"/>
    <x v="0"/>
  </r>
  <r>
    <n v="894589078"/>
    <x v="107"/>
    <d v="2018-03-23T00:00:00"/>
    <x v="84"/>
    <x v="1"/>
    <x v="11"/>
    <x v="0"/>
    <x v="0"/>
    <n v="7643"/>
    <n v="154.06"/>
    <n v="90.93"/>
    <n v="694977.99000000011"/>
    <n v="1177480.58"/>
    <n v="482502.58999999997"/>
    <x v="10"/>
    <n v="7"/>
    <x v="2"/>
    <x v="1"/>
  </r>
  <r>
    <n v="597169005"/>
    <x v="108"/>
    <d v="2016-08-04T00:00:00"/>
    <x v="85"/>
    <x v="2"/>
    <x v="6"/>
    <x v="1"/>
    <x v="0"/>
    <n v="4434"/>
    <n v="651.21"/>
    <n v="524.96"/>
    <n v="2327672.64"/>
    <n v="2887465.14"/>
    <n v="559792.5"/>
    <x v="6"/>
    <n v="3"/>
    <x v="5"/>
    <x v="0"/>
  </r>
  <r>
    <n v="497901093"/>
    <x v="109"/>
    <d v="2015-05-14T00:00:00"/>
    <x v="66"/>
    <x v="5"/>
    <x v="6"/>
    <x v="1"/>
    <x v="3"/>
    <n v="8853"/>
    <n v="651.21"/>
    <n v="524.96"/>
    <n v="4647470.88"/>
    <n v="5765162.1299999999"/>
    <n v="1117691.25"/>
    <x v="14"/>
    <n v="7"/>
    <x v="2"/>
    <x v="1"/>
  </r>
  <r>
    <n v="674231231"/>
    <x v="110"/>
    <d v="2015-07-08T00:00:00"/>
    <x v="35"/>
    <x v="5"/>
    <x v="10"/>
    <x v="0"/>
    <x v="0"/>
    <n v="8859"/>
    <n v="668.27"/>
    <n v="502.54"/>
    <n v="4452001.8600000003"/>
    <n v="5920203.9299999997"/>
    <n v="1468202.0699999994"/>
    <x v="12"/>
    <n v="6"/>
    <x v="4"/>
    <x v="1"/>
  </r>
  <r>
    <n v="276829564"/>
    <x v="81"/>
    <d v="2021-01-29T00:00:00"/>
    <x v="86"/>
    <x v="2"/>
    <x v="4"/>
    <x v="1"/>
    <x v="0"/>
    <n v="8875"/>
    <n v="81.73"/>
    <n v="56.67"/>
    <n v="502946.25"/>
    <n v="725353.75"/>
    <n v="222407.5"/>
    <x v="5"/>
    <n v="5"/>
    <x v="0"/>
    <x v="0"/>
  </r>
  <r>
    <n v="247311103"/>
    <x v="111"/>
    <d v="2015-06-01T00:00:00"/>
    <x v="87"/>
    <x v="5"/>
    <x v="10"/>
    <x v="1"/>
    <x v="3"/>
    <n v="3706"/>
    <n v="668.27"/>
    <n v="502.54"/>
    <n v="1862413.24"/>
    <n v="2476608.62"/>
    <n v="614195.38000000012"/>
    <x v="20"/>
    <n v="5"/>
    <x v="0"/>
    <x v="0"/>
  </r>
  <r>
    <n v="600515115"/>
    <x v="112"/>
    <d v="2015-07-15T00:00:00"/>
    <x v="88"/>
    <x v="1"/>
    <x v="9"/>
    <x v="1"/>
    <x v="0"/>
    <n v="4622"/>
    <n v="9.33"/>
    <n v="6.92"/>
    <n v="31984.239999999998"/>
    <n v="43123.26"/>
    <n v="11139.020000000004"/>
    <x v="11"/>
    <n v="7"/>
    <x v="2"/>
    <x v="1"/>
  </r>
  <r>
    <n v="208365428"/>
    <x v="113"/>
    <d v="2015-12-10T00:00:00"/>
    <x v="75"/>
    <x v="1"/>
    <x v="6"/>
    <x v="1"/>
    <x v="0"/>
    <n v="8815"/>
    <n v="651.21"/>
    <n v="524.96"/>
    <n v="4627522.4000000004"/>
    <n v="5740416.1500000004"/>
    <n v="1112893.75"/>
    <x v="2"/>
    <n v="5"/>
    <x v="0"/>
    <x v="0"/>
  </r>
  <r>
    <n v="263098371"/>
    <x v="114"/>
    <d v="2018-06-18T00:00:00"/>
    <x v="55"/>
    <x v="1"/>
    <x v="4"/>
    <x v="0"/>
    <x v="2"/>
    <n v="5509"/>
    <n v="81.73"/>
    <n v="56.67"/>
    <n v="312195.03000000003"/>
    <n v="450250.57"/>
    <n v="138055.53999999998"/>
    <x v="20"/>
    <n v="5"/>
    <x v="0"/>
    <x v="0"/>
  </r>
  <r>
    <n v="227262771"/>
    <x v="115"/>
    <d v="2019-12-08T00:00:00"/>
    <x v="29"/>
    <x v="4"/>
    <x v="6"/>
    <x v="0"/>
    <x v="2"/>
    <n v="959"/>
    <n v="651.21"/>
    <n v="524.96"/>
    <n v="503436.64"/>
    <n v="624510.39"/>
    <n v="121073.75"/>
    <x v="3"/>
    <n v="4"/>
    <x v="6"/>
    <x v="0"/>
  </r>
  <r>
    <n v="983719956"/>
    <x v="116"/>
    <d v="2022-07-15T00:00:00"/>
    <x v="89"/>
    <x v="5"/>
    <x v="6"/>
    <x v="1"/>
    <x v="3"/>
    <n v="3450"/>
    <n v="651.21"/>
    <n v="524.96"/>
    <n v="1811112.0000000002"/>
    <n v="2246674.5"/>
    <n v="435562.49999999977"/>
    <x v="6"/>
    <n v="4"/>
    <x v="6"/>
    <x v="0"/>
  </r>
  <r>
    <n v="785643756"/>
    <x v="117"/>
    <d v="2019-01-22T00:00:00"/>
    <x v="90"/>
    <x v="5"/>
    <x v="0"/>
    <x v="1"/>
    <x v="3"/>
    <n v="8301"/>
    <n v="255.28"/>
    <n v="159.41999999999999"/>
    <n v="1323345.42"/>
    <n v="2119079.2799999998"/>
    <n v="795733.85999999987"/>
    <x v="8"/>
    <n v="4"/>
    <x v="6"/>
    <x v="0"/>
  </r>
  <r>
    <n v="206520497"/>
    <x v="118"/>
    <d v="2016-01-27T00:00:00"/>
    <x v="73"/>
    <x v="5"/>
    <x v="6"/>
    <x v="0"/>
    <x v="1"/>
    <n v="2859"/>
    <n v="651.21"/>
    <n v="524.96"/>
    <n v="1500860.6400000001"/>
    <n v="1861809.3900000001"/>
    <n v="360948.75"/>
    <x v="10"/>
    <n v="5"/>
    <x v="0"/>
    <x v="0"/>
  </r>
  <r>
    <n v="790149009"/>
    <x v="119"/>
    <d v="2021-05-30T00:00:00"/>
    <x v="22"/>
    <x v="1"/>
    <x v="7"/>
    <x v="0"/>
    <x v="1"/>
    <n v="1505"/>
    <n v="437.2"/>
    <n v="263.33"/>
    <n v="396311.64999999997"/>
    <n v="657986"/>
    <n v="261674.35000000003"/>
    <x v="5"/>
    <n v="7"/>
    <x v="2"/>
    <x v="1"/>
  </r>
  <r>
    <n v="100640618"/>
    <x v="120"/>
    <d v="2018-10-22T00:00:00"/>
    <x v="91"/>
    <x v="1"/>
    <x v="3"/>
    <x v="0"/>
    <x v="0"/>
    <n v="650"/>
    <n v="205.7"/>
    <n v="117.11"/>
    <n v="76121.5"/>
    <n v="133705"/>
    <n v="57583.5"/>
    <x v="1"/>
    <n v="1"/>
    <x v="3"/>
    <x v="0"/>
  </r>
  <r>
    <n v="272419154"/>
    <x v="121"/>
    <d v="2016-05-29T00:00:00"/>
    <x v="9"/>
    <x v="5"/>
    <x v="4"/>
    <x v="0"/>
    <x v="2"/>
    <n v="3736"/>
    <n v="81.73"/>
    <n v="56.67"/>
    <n v="211719.12"/>
    <n v="305343.28000000003"/>
    <n v="93624.160000000033"/>
    <x v="17"/>
    <n v="5"/>
    <x v="0"/>
    <x v="0"/>
  </r>
  <r>
    <n v="360220944"/>
    <x v="122"/>
    <d v="2015-03-19T00:00:00"/>
    <x v="78"/>
    <x v="5"/>
    <x v="8"/>
    <x v="1"/>
    <x v="0"/>
    <n v="6237"/>
    <n v="421.89"/>
    <n v="364.69"/>
    <n v="2274571.5299999998"/>
    <n v="2631327.9299999997"/>
    <n v="356756.39999999991"/>
    <x v="18"/>
    <n v="5"/>
    <x v="0"/>
    <x v="0"/>
  </r>
  <r>
    <n v="389094817"/>
    <x v="123"/>
    <d v="2018-10-11T00:00:00"/>
    <x v="92"/>
    <x v="2"/>
    <x v="2"/>
    <x v="1"/>
    <x v="1"/>
    <n v="658"/>
    <n v="47.45"/>
    <n v="31.79"/>
    <n v="20917.82"/>
    <n v="31222.100000000002"/>
    <n v="10304.280000000002"/>
    <x v="20"/>
    <n v="1"/>
    <x v="3"/>
    <x v="0"/>
  </r>
  <r>
    <n v="904402101"/>
    <x v="124"/>
    <d v="2020-05-22T00:00:00"/>
    <x v="93"/>
    <x v="5"/>
    <x v="8"/>
    <x v="1"/>
    <x v="2"/>
    <n v="1534"/>
    <n v="421.89"/>
    <n v="364.69"/>
    <n v="559434.46"/>
    <n v="647179.26"/>
    <n v="87744.800000000047"/>
    <x v="11"/>
    <n v="2"/>
    <x v="1"/>
    <x v="0"/>
  </r>
  <r>
    <n v="721816623"/>
    <x v="36"/>
    <d v="2022-03-04T00:00:00"/>
    <x v="94"/>
    <x v="5"/>
    <x v="11"/>
    <x v="0"/>
    <x v="3"/>
    <n v="434"/>
    <n v="154.06"/>
    <n v="90.93"/>
    <n v="39463.620000000003"/>
    <n v="66862.040000000008"/>
    <n v="27398.420000000006"/>
    <x v="15"/>
    <n v="7"/>
    <x v="2"/>
    <x v="1"/>
  </r>
  <r>
    <n v="977324712"/>
    <x v="125"/>
    <d v="2021-02-07T00:00:00"/>
    <x v="34"/>
    <x v="1"/>
    <x v="1"/>
    <x v="0"/>
    <x v="3"/>
    <n v="955"/>
    <n v="152.58000000000001"/>
    <n v="97.44"/>
    <n v="93055.2"/>
    <n v="145713.90000000002"/>
    <n v="52658.700000000026"/>
    <x v="0"/>
    <n v="1"/>
    <x v="3"/>
    <x v="0"/>
  </r>
  <r>
    <n v="177225196"/>
    <x v="126"/>
    <d v="2015-09-14T00:00:00"/>
    <x v="53"/>
    <x v="5"/>
    <x v="2"/>
    <x v="0"/>
    <x v="1"/>
    <n v="3729"/>
    <n v="47.45"/>
    <n v="31.79"/>
    <n v="118544.91"/>
    <n v="176941.05000000002"/>
    <n v="58396.140000000014"/>
    <x v="5"/>
    <n v="1"/>
    <x v="3"/>
    <x v="0"/>
  </r>
  <r>
    <n v="948129403"/>
    <x v="127"/>
    <d v="2022-04-08T00:00:00"/>
    <x v="30"/>
    <x v="3"/>
    <x v="2"/>
    <x v="0"/>
    <x v="0"/>
    <n v="1415"/>
    <n v="47.45"/>
    <n v="31.79"/>
    <n v="44982.85"/>
    <n v="67141.75"/>
    <n v="22158.9"/>
    <x v="10"/>
    <n v="7"/>
    <x v="2"/>
    <x v="1"/>
  </r>
  <r>
    <n v="586961162"/>
    <x v="128"/>
    <d v="2016-03-24T00:00:00"/>
    <x v="83"/>
    <x v="0"/>
    <x v="8"/>
    <x v="1"/>
    <x v="0"/>
    <n v="3706"/>
    <n v="421.89"/>
    <n v="364.69"/>
    <n v="1351541.14"/>
    <n v="1563524.3399999999"/>
    <n v="211983.19999999995"/>
    <x v="16"/>
    <n v="2"/>
    <x v="1"/>
    <x v="0"/>
  </r>
  <r>
    <n v="510956799"/>
    <x v="129"/>
    <d v="2022-09-18T00:00:00"/>
    <x v="34"/>
    <x v="1"/>
    <x v="1"/>
    <x v="0"/>
    <x v="3"/>
    <n v="2326"/>
    <n v="152.58000000000001"/>
    <n v="97.44"/>
    <n v="226645.44"/>
    <n v="354901.08"/>
    <n v="128255.64000000001"/>
    <x v="12"/>
    <n v="3"/>
    <x v="5"/>
    <x v="0"/>
  </r>
  <r>
    <n v="407665145"/>
    <x v="130"/>
    <d v="2019-07-06T00:00:00"/>
    <x v="13"/>
    <x v="0"/>
    <x v="8"/>
    <x v="0"/>
    <x v="2"/>
    <n v="6030"/>
    <n v="421.89"/>
    <n v="364.69"/>
    <n v="2199080.7000000002"/>
    <n v="2543996.6999999997"/>
    <n v="344915.99999999953"/>
    <x v="20"/>
    <n v="3"/>
    <x v="5"/>
    <x v="0"/>
  </r>
  <r>
    <n v="484947526"/>
    <x v="131"/>
    <d v="2015-03-18T00:00:00"/>
    <x v="95"/>
    <x v="3"/>
    <x v="8"/>
    <x v="0"/>
    <x v="1"/>
    <n v="5604"/>
    <n v="421.89"/>
    <n v="364.69"/>
    <n v="2043722.76"/>
    <n v="2364271.56"/>
    <n v="320548.80000000005"/>
    <x v="16"/>
    <n v="1"/>
    <x v="3"/>
    <x v="0"/>
  </r>
  <r>
    <n v="120977771"/>
    <x v="132"/>
    <d v="2021-03-25T00:00:00"/>
    <x v="96"/>
    <x v="1"/>
    <x v="9"/>
    <x v="0"/>
    <x v="0"/>
    <n v="8866"/>
    <n v="9.33"/>
    <n v="6.92"/>
    <n v="61352.72"/>
    <n v="82719.78"/>
    <n v="21367.059999999998"/>
    <x v="17"/>
    <n v="2"/>
    <x v="1"/>
    <x v="0"/>
  </r>
  <r>
    <n v="114242208"/>
    <x v="133"/>
    <d v="2019-04-16T00:00:00"/>
    <x v="86"/>
    <x v="2"/>
    <x v="4"/>
    <x v="1"/>
    <x v="0"/>
    <n v="5663"/>
    <n v="81.73"/>
    <n v="56.67"/>
    <n v="320922.21000000002"/>
    <n v="462836.99000000005"/>
    <n v="141914.78000000003"/>
    <x v="14"/>
    <n v="5"/>
    <x v="0"/>
    <x v="0"/>
  </r>
  <r>
    <n v="433539664"/>
    <x v="134"/>
    <d v="2015-01-20T00:00:00"/>
    <x v="97"/>
    <x v="3"/>
    <x v="5"/>
    <x v="0"/>
    <x v="0"/>
    <n v="2876"/>
    <n v="109.28"/>
    <n v="35.840000000000003"/>
    <n v="103075.84000000001"/>
    <n v="314289.28000000003"/>
    <n v="211213.44"/>
    <x v="4"/>
    <n v="1"/>
    <x v="3"/>
    <x v="0"/>
  </r>
  <r>
    <n v="667981469"/>
    <x v="135"/>
    <d v="2021-06-05T00:00:00"/>
    <x v="98"/>
    <x v="4"/>
    <x v="8"/>
    <x v="0"/>
    <x v="0"/>
    <n v="9416"/>
    <n v="421.89"/>
    <n v="364.69"/>
    <n v="3433921.04"/>
    <n v="3972516.2399999998"/>
    <n v="538595.19999999972"/>
    <x v="4"/>
    <n v="5"/>
    <x v="0"/>
    <x v="0"/>
  </r>
  <r>
    <n v="329951465"/>
    <x v="136"/>
    <d v="2020-01-16T00:00:00"/>
    <x v="99"/>
    <x v="5"/>
    <x v="10"/>
    <x v="0"/>
    <x v="1"/>
    <n v="8825"/>
    <n v="668.27"/>
    <n v="502.54"/>
    <n v="4434915.5"/>
    <n v="5897482.75"/>
    <n v="1462567.25"/>
    <x v="15"/>
    <n v="6"/>
    <x v="4"/>
    <x v="1"/>
  </r>
  <r>
    <n v="940305936"/>
    <x v="137"/>
    <d v="2022-06-30T00:00:00"/>
    <x v="58"/>
    <x v="5"/>
    <x v="6"/>
    <x v="0"/>
    <x v="1"/>
    <n v="6277"/>
    <n v="651.21"/>
    <n v="524.96"/>
    <n v="3295173.9200000004"/>
    <n v="4087645.1700000004"/>
    <n v="792471.25"/>
    <x v="5"/>
    <n v="4"/>
    <x v="6"/>
    <x v="0"/>
  </r>
  <r>
    <n v="507973754"/>
    <x v="138"/>
    <d v="2022-01-03T00:00:00"/>
    <x v="100"/>
    <x v="5"/>
    <x v="0"/>
    <x v="0"/>
    <x v="3"/>
    <n v="9577"/>
    <n v="255.28"/>
    <n v="159.41999999999999"/>
    <n v="1526765.3399999999"/>
    <n v="2444816.56"/>
    <n v="918051.2200000002"/>
    <x v="0"/>
    <n v="2"/>
    <x v="1"/>
    <x v="0"/>
  </r>
  <r>
    <n v="341306436"/>
    <x v="139"/>
    <d v="2019-06-22T00:00:00"/>
    <x v="25"/>
    <x v="0"/>
    <x v="6"/>
    <x v="0"/>
    <x v="2"/>
    <n v="9014"/>
    <n v="651.21"/>
    <n v="524.96"/>
    <n v="4731989.4400000004"/>
    <n v="5870006.9400000004"/>
    <n v="1138017.5"/>
    <x v="5"/>
    <n v="6"/>
    <x v="4"/>
    <x v="1"/>
  </r>
  <r>
    <n v="108127200"/>
    <x v="140"/>
    <d v="2022-09-09T00:00:00"/>
    <x v="4"/>
    <x v="2"/>
    <x v="8"/>
    <x v="1"/>
    <x v="2"/>
    <n v="6096"/>
    <n v="421.89"/>
    <n v="364.69"/>
    <n v="2223150.2399999998"/>
    <n v="2571841.44"/>
    <n v="348691.20000000019"/>
    <x v="13"/>
    <n v="1"/>
    <x v="3"/>
    <x v="0"/>
  </r>
  <r>
    <n v="542272984"/>
    <x v="141"/>
    <d v="2016-11-03T00:00:00"/>
    <x v="64"/>
    <x v="3"/>
    <x v="6"/>
    <x v="0"/>
    <x v="1"/>
    <n v="9481"/>
    <n v="651.21"/>
    <n v="524.96"/>
    <n v="4977145.7600000007"/>
    <n v="6174122.0100000007"/>
    <n v="1196976.25"/>
    <x v="5"/>
    <n v="4"/>
    <x v="6"/>
    <x v="0"/>
  </r>
  <r>
    <n v="884092414"/>
    <x v="142"/>
    <d v="2021-04-28T00:00:00"/>
    <x v="101"/>
    <x v="5"/>
    <x v="6"/>
    <x v="1"/>
    <x v="1"/>
    <n v="1447"/>
    <n v="651.21"/>
    <n v="524.96"/>
    <n v="759617.12"/>
    <n v="942300.87"/>
    <n v="182683.75"/>
    <x v="3"/>
    <n v="7"/>
    <x v="2"/>
    <x v="1"/>
  </r>
  <r>
    <n v="385196816"/>
    <x v="143"/>
    <d v="2020-07-21T00:00:00"/>
    <x v="102"/>
    <x v="5"/>
    <x v="10"/>
    <x v="1"/>
    <x v="1"/>
    <n v="7153"/>
    <n v="668.27"/>
    <n v="502.54"/>
    <n v="3594668.62"/>
    <n v="4780135.3099999996"/>
    <n v="1185466.6899999995"/>
    <x v="13"/>
    <n v="5"/>
    <x v="0"/>
    <x v="0"/>
  </r>
  <r>
    <n v="167510020"/>
    <x v="144"/>
    <d v="2019-09-12T00:00:00"/>
    <x v="68"/>
    <x v="2"/>
    <x v="8"/>
    <x v="0"/>
    <x v="2"/>
    <n v="8792"/>
    <n v="421.89"/>
    <n v="364.69"/>
    <n v="3206354.48"/>
    <n v="3709256.88"/>
    <n v="502902.39999999991"/>
    <x v="11"/>
    <n v="1"/>
    <x v="3"/>
    <x v="0"/>
  </r>
  <r>
    <n v="973268353"/>
    <x v="145"/>
    <d v="2016-06-17T00:00:00"/>
    <x v="103"/>
    <x v="1"/>
    <x v="2"/>
    <x v="0"/>
    <x v="3"/>
    <n v="589"/>
    <n v="47.45"/>
    <n v="31.79"/>
    <n v="18724.310000000001"/>
    <n v="27948.050000000003"/>
    <n v="9223.7400000000016"/>
    <x v="10"/>
    <n v="7"/>
    <x v="2"/>
    <x v="1"/>
  </r>
  <r>
    <n v="915020644"/>
    <x v="146"/>
    <d v="2020-03-08T00:00:00"/>
    <x v="48"/>
    <x v="5"/>
    <x v="9"/>
    <x v="1"/>
    <x v="0"/>
    <n v="3797"/>
    <n v="9.33"/>
    <n v="6.92"/>
    <n v="26275.239999999998"/>
    <n v="35426.01"/>
    <n v="9150.7700000000041"/>
    <x v="16"/>
    <n v="5"/>
    <x v="0"/>
    <x v="0"/>
  </r>
  <r>
    <n v="425628221"/>
    <x v="147"/>
    <d v="2016-02-21T00:00:00"/>
    <x v="104"/>
    <x v="5"/>
    <x v="7"/>
    <x v="1"/>
    <x v="1"/>
    <n v="1704"/>
    <n v="437.2"/>
    <n v="263.33"/>
    <n v="448714.31999999995"/>
    <n v="744988.79999999993"/>
    <n v="296274.48"/>
    <x v="9"/>
    <n v="7"/>
    <x v="2"/>
    <x v="1"/>
  </r>
  <r>
    <n v="908264911"/>
    <x v="148"/>
    <d v="2022-05-21T00:00:00"/>
    <x v="13"/>
    <x v="0"/>
    <x v="2"/>
    <x v="0"/>
    <x v="2"/>
    <n v="4626"/>
    <n v="47.45"/>
    <n v="31.79"/>
    <n v="147060.54"/>
    <n v="219503.7"/>
    <n v="72443.16"/>
    <x v="11"/>
    <n v="3"/>
    <x v="5"/>
    <x v="0"/>
  </r>
  <r>
    <n v="686417043"/>
    <x v="149"/>
    <d v="2016-03-10T00:00:00"/>
    <x v="93"/>
    <x v="5"/>
    <x v="3"/>
    <x v="0"/>
    <x v="1"/>
    <n v="4912"/>
    <n v="205.7"/>
    <n v="117.11"/>
    <n v="575244.31999999995"/>
    <n v="1010398.3999999999"/>
    <n v="435154.07999999996"/>
    <x v="1"/>
    <n v="4"/>
    <x v="6"/>
    <x v="0"/>
  </r>
  <r>
    <n v="135069024"/>
    <x v="150"/>
    <d v="2015-08-03T00:00:00"/>
    <x v="95"/>
    <x v="3"/>
    <x v="10"/>
    <x v="0"/>
    <x v="3"/>
    <n v="8781"/>
    <n v="668.27"/>
    <n v="502.54"/>
    <n v="4412803.74"/>
    <n v="5868078.8700000001"/>
    <n v="1455275.13"/>
    <x v="17"/>
    <n v="6"/>
    <x v="4"/>
    <x v="1"/>
  </r>
  <r>
    <n v="191300570"/>
    <x v="151"/>
    <d v="2015-04-13T00:00:00"/>
    <x v="82"/>
    <x v="2"/>
    <x v="6"/>
    <x v="1"/>
    <x v="2"/>
    <n v="8945"/>
    <n v="651.21"/>
    <n v="524.96"/>
    <n v="4695767.2"/>
    <n v="5825073.4500000002"/>
    <n v="1129306.25"/>
    <x v="17"/>
    <n v="6"/>
    <x v="4"/>
    <x v="1"/>
  </r>
  <r>
    <n v="783516871"/>
    <x v="152"/>
    <d v="2015-03-15T00:00:00"/>
    <x v="97"/>
    <x v="3"/>
    <x v="3"/>
    <x v="0"/>
    <x v="1"/>
    <n v="8909"/>
    <n v="205.7"/>
    <n v="117.11"/>
    <n v="1043332.99"/>
    <n v="1832581.2999999998"/>
    <n v="789248.30999999982"/>
    <x v="10"/>
    <n v="2"/>
    <x v="1"/>
    <x v="0"/>
  </r>
  <r>
    <n v="834844052"/>
    <x v="153"/>
    <d v="2015-04-27T00:00:00"/>
    <x v="105"/>
    <x v="2"/>
    <x v="7"/>
    <x v="1"/>
    <x v="3"/>
    <n v="7762"/>
    <n v="437.2"/>
    <n v="263.33"/>
    <n v="2043967.46"/>
    <n v="3393546.4"/>
    <n v="1349578.94"/>
    <x v="10"/>
    <n v="3"/>
    <x v="5"/>
    <x v="0"/>
  </r>
  <r>
    <n v="953805816"/>
    <x v="154"/>
    <d v="2015-12-03T00:00:00"/>
    <x v="54"/>
    <x v="2"/>
    <x v="1"/>
    <x v="1"/>
    <x v="3"/>
    <n v="1191"/>
    <n v="152.58000000000001"/>
    <n v="97.44"/>
    <n v="116051.04"/>
    <n v="181722.78000000003"/>
    <n v="65671.740000000034"/>
    <x v="2"/>
    <n v="5"/>
    <x v="0"/>
    <x v="0"/>
  </r>
  <r>
    <n v="335763490"/>
    <x v="96"/>
    <d v="2022-06-10T00:00:00"/>
    <x v="106"/>
    <x v="6"/>
    <x v="6"/>
    <x v="0"/>
    <x v="2"/>
    <n v="8733"/>
    <n v="651.21"/>
    <n v="524.96"/>
    <n v="4584475.6800000006"/>
    <n v="5687016.9300000006"/>
    <n v="1102541.25"/>
    <x v="15"/>
    <n v="7"/>
    <x v="2"/>
    <x v="1"/>
  </r>
  <r>
    <n v="946390902"/>
    <x v="155"/>
    <d v="2020-04-05T00:00:00"/>
    <x v="50"/>
    <x v="2"/>
    <x v="7"/>
    <x v="0"/>
    <x v="3"/>
    <n v="6954"/>
    <n v="437.2"/>
    <n v="263.33"/>
    <n v="1831196.8199999998"/>
    <n v="3040288.8"/>
    <n v="1209091.98"/>
    <x v="14"/>
    <n v="3"/>
    <x v="5"/>
    <x v="0"/>
  </r>
  <r>
    <n v="771674382"/>
    <x v="156"/>
    <d v="2019-02-17T00:00:00"/>
    <x v="43"/>
    <x v="1"/>
    <x v="11"/>
    <x v="1"/>
    <x v="2"/>
    <n v="4453"/>
    <n v="154.06"/>
    <n v="90.93"/>
    <n v="404911.29000000004"/>
    <n v="686029.18"/>
    <n v="281117.89"/>
    <x v="11"/>
    <n v="4"/>
    <x v="6"/>
    <x v="0"/>
  </r>
  <r>
    <n v="567912757"/>
    <x v="157"/>
    <d v="2017-05-11T00:00:00"/>
    <x v="107"/>
    <x v="2"/>
    <x v="3"/>
    <x v="0"/>
    <x v="1"/>
    <n v="6860"/>
    <n v="205.7"/>
    <n v="117.11"/>
    <n v="803374.6"/>
    <n v="1411102"/>
    <n v="607727.4"/>
    <x v="14"/>
    <n v="7"/>
    <x v="2"/>
    <x v="1"/>
  </r>
  <r>
    <n v="711717355"/>
    <x v="158"/>
    <d v="2018-11-28T00:00:00"/>
    <x v="20"/>
    <x v="3"/>
    <x v="6"/>
    <x v="1"/>
    <x v="2"/>
    <n v="1836"/>
    <n v="651.21"/>
    <n v="524.96"/>
    <n v="963826.56"/>
    <n v="1195621.56"/>
    <n v="231795"/>
    <x v="20"/>
    <n v="7"/>
    <x v="2"/>
    <x v="1"/>
  </r>
  <r>
    <n v="750012004"/>
    <x v="159"/>
    <d v="2016-01-01T00:00:00"/>
    <x v="32"/>
    <x v="5"/>
    <x v="6"/>
    <x v="0"/>
    <x v="2"/>
    <n v="4074"/>
    <n v="651.21"/>
    <n v="524.96"/>
    <n v="2138687.04"/>
    <n v="2653029.54"/>
    <n v="514342.5"/>
    <x v="9"/>
    <n v="5"/>
    <x v="0"/>
    <x v="0"/>
  </r>
  <r>
    <n v="599313056"/>
    <x v="160"/>
    <d v="2022-08-22T00:00:00"/>
    <x v="4"/>
    <x v="2"/>
    <x v="6"/>
    <x v="1"/>
    <x v="3"/>
    <n v="8906"/>
    <n v="651.21"/>
    <n v="524.96"/>
    <n v="4675293.7600000007"/>
    <n v="5799676.2600000007"/>
    <n v="1124382.5"/>
    <x v="16"/>
    <n v="6"/>
    <x v="4"/>
    <x v="1"/>
  </r>
  <r>
    <n v="849329268"/>
    <x v="77"/>
    <d v="2017-07-15T00:00:00"/>
    <x v="13"/>
    <x v="0"/>
    <x v="10"/>
    <x v="1"/>
    <x v="3"/>
    <n v="4259"/>
    <n v="668.27"/>
    <n v="502.54"/>
    <n v="2140317.86"/>
    <n v="2846161.9299999997"/>
    <n v="705844.06999999983"/>
    <x v="3"/>
    <n v="3"/>
    <x v="5"/>
    <x v="0"/>
  </r>
  <r>
    <n v="805762040"/>
    <x v="161"/>
    <d v="2019-04-12T00:00:00"/>
    <x v="72"/>
    <x v="0"/>
    <x v="8"/>
    <x v="0"/>
    <x v="0"/>
    <n v="1748"/>
    <n v="421.89"/>
    <n v="364.69"/>
    <n v="637478.12"/>
    <n v="737463.72"/>
    <n v="99985.599999999977"/>
    <x v="9"/>
    <n v="5"/>
    <x v="0"/>
    <x v="0"/>
  </r>
  <r>
    <n v="447505176"/>
    <x v="162"/>
    <d v="2022-07-18T00:00:00"/>
    <x v="73"/>
    <x v="5"/>
    <x v="3"/>
    <x v="0"/>
    <x v="3"/>
    <n v="5581"/>
    <n v="205.7"/>
    <n v="117.11"/>
    <n v="653590.91"/>
    <n v="1148011.7"/>
    <n v="494420.78999999992"/>
    <x v="1"/>
    <n v="1"/>
    <x v="3"/>
    <x v="0"/>
  </r>
  <r>
    <n v="123045003"/>
    <x v="163"/>
    <d v="2017-03-22T00:00:00"/>
    <x v="60"/>
    <x v="4"/>
    <x v="2"/>
    <x v="1"/>
    <x v="2"/>
    <n v="606"/>
    <n v="47.45"/>
    <n v="31.79"/>
    <n v="19264.739999999998"/>
    <n v="28754.7"/>
    <n v="9489.9600000000028"/>
    <x v="7"/>
    <n v="2"/>
    <x v="1"/>
    <x v="0"/>
  </r>
  <r>
    <n v="251180350"/>
    <x v="164"/>
    <d v="2015-10-03T00:00:00"/>
    <x v="107"/>
    <x v="2"/>
    <x v="10"/>
    <x v="1"/>
    <x v="3"/>
    <n v="8702"/>
    <n v="668.27"/>
    <n v="502.54"/>
    <n v="4373103.08"/>
    <n v="5815285.54"/>
    <n v="1442182.46"/>
    <x v="10"/>
    <n v="1"/>
    <x v="3"/>
    <x v="0"/>
  </r>
  <r>
    <n v="871022546"/>
    <x v="165"/>
    <d v="2020-04-24T00:00:00"/>
    <x v="108"/>
    <x v="2"/>
    <x v="10"/>
    <x v="0"/>
    <x v="0"/>
    <n v="3782"/>
    <n v="668.27"/>
    <n v="502.54"/>
    <n v="1900606.28"/>
    <n v="2527397.14"/>
    <n v="626790.8600000001"/>
    <x v="1"/>
    <n v="5"/>
    <x v="0"/>
    <x v="0"/>
  </r>
  <r>
    <n v="291995418"/>
    <x v="166"/>
    <d v="2022-05-19T00:00:00"/>
    <x v="109"/>
    <x v="1"/>
    <x v="9"/>
    <x v="0"/>
    <x v="2"/>
    <n v="6788"/>
    <n v="9.33"/>
    <n v="6.92"/>
    <n v="46972.959999999999"/>
    <n v="63332.04"/>
    <n v="16359.080000000002"/>
    <x v="3"/>
    <n v="1"/>
    <x v="3"/>
    <x v="0"/>
  </r>
  <r>
    <n v="943835294"/>
    <x v="82"/>
    <d v="2018-06-30T00:00:00"/>
    <x v="86"/>
    <x v="2"/>
    <x v="5"/>
    <x v="0"/>
    <x v="1"/>
    <n v="692"/>
    <n v="109.28"/>
    <n v="35.840000000000003"/>
    <n v="24801.280000000002"/>
    <n v="75621.759999999995"/>
    <n v="50820.479999999996"/>
    <x v="3"/>
    <n v="3"/>
    <x v="5"/>
    <x v="0"/>
  </r>
  <r>
    <n v="826591002"/>
    <x v="167"/>
    <d v="2021-05-05T00:00:00"/>
    <x v="57"/>
    <x v="5"/>
    <x v="6"/>
    <x v="1"/>
    <x v="2"/>
    <n v="5501"/>
    <n v="651.21"/>
    <n v="524.96"/>
    <n v="2887804.9600000004"/>
    <n v="3582306.2100000004"/>
    <n v="694501.25"/>
    <x v="3"/>
    <n v="7"/>
    <x v="2"/>
    <x v="1"/>
  </r>
  <r>
    <n v="272639310"/>
    <x v="168"/>
    <d v="2021-08-22T00:00:00"/>
    <x v="110"/>
    <x v="0"/>
    <x v="6"/>
    <x v="1"/>
    <x v="1"/>
    <n v="8885"/>
    <n v="651.21"/>
    <n v="524.96"/>
    <n v="4664269.6000000006"/>
    <n v="5786000.8500000006"/>
    <n v="1121731.25"/>
    <x v="6"/>
    <n v="6"/>
    <x v="4"/>
    <x v="1"/>
  </r>
  <r>
    <n v="536607730"/>
    <x v="169"/>
    <d v="2018-10-06T00:00:00"/>
    <x v="111"/>
    <x v="4"/>
    <x v="11"/>
    <x v="0"/>
    <x v="2"/>
    <n v="3007"/>
    <n v="154.06"/>
    <n v="90.93"/>
    <n v="273426.51"/>
    <n v="463258.42"/>
    <n v="189831.90999999997"/>
    <x v="4"/>
    <n v="5"/>
    <x v="0"/>
    <x v="0"/>
  </r>
  <r>
    <n v="765528905"/>
    <x v="170"/>
    <d v="2015-03-10T00:00:00"/>
    <x v="111"/>
    <x v="4"/>
    <x v="4"/>
    <x v="1"/>
    <x v="2"/>
    <n v="5870"/>
    <n v="81.73"/>
    <n v="56.67"/>
    <n v="332652.90000000002"/>
    <n v="479755.10000000003"/>
    <n v="147102.20000000001"/>
    <x v="9"/>
    <n v="2"/>
    <x v="1"/>
    <x v="0"/>
  </r>
  <r>
    <n v="128686225"/>
    <x v="171"/>
    <d v="2021-02-11T00:00:00"/>
    <x v="112"/>
    <x v="1"/>
    <x v="0"/>
    <x v="0"/>
    <x v="0"/>
    <n v="9968"/>
    <n v="255.28"/>
    <n v="159.41999999999999"/>
    <n v="1589098.5599999998"/>
    <n v="2544631.04"/>
    <n v="955532.48000000021"/>
    <x v="3"/>
    <n v="1"/>
    <x v="3"/>
    <x v="0"/>
  </r>
  <r>
    <n v="736240041"/>
    <x v="172"/>
    <d v="2017-02-15T00:00:00"/>
    <x v="47"/>
    <x v="1"/>
    <x v="10"/>
    <x v="1"/>
    <x v="2"/>
    <n v="8644"/>
    <n v="668.27"/>
    <n v="502.54"/>
    <n v="4343955.76"/>
    <n v="5776525.8799999999"/>
    <n v="1432570.12"/>
    <x v="13"/>
    <n v="6"/>
    <x v="4"/>
    <x v="1"/>
  </r>
  <r>
    <n v="534467113"/>
    <x v="173"/>
    <d v="2015-06-02T00:00:00"/>
    <x v="98"/>
    <x v="4"/>
    <x v="11"/>
    <x v="1"/>
    <x v="1"/>
    <n v="9550"/>
    <n v="154.06"/>
    <n v="90.93"/>
    <n v="868381.50000000012"/>
    <n v="1471273"/>
    <n v="602891.49999999988"/>
    <x v="10"/>
    <n v="4"/>
    <x v="6"/>
    <x v="0"/>
  </r>
  <r>
    <n v="741250836"/>
    <x v="174"/>
    <d v="2022-12-23T00:00:00"/>
    <x v="29"/>
    <x v="4"/>
    <x v="4"/>
    <x v="0"/>
    <x v="3"/>
    <n v="1450"/>
    <n v="81.73"/>
    <n v="56.67"/>
    <n v="82171.5"/>
    <n v="118508.5"/>
    <n v="36337"/>
    <x v="8"/>
    <n v="7"/>
    <x v="2"/>
    <x v="1"/>
  </r>
  <r>
    <n v="210591018"/>
    <x v="175"/>
    <d v="2018-05-12T00:00:00"/>
    <x v="29"/>
    <x v="4"/>
    <x v="1"/>
    <x v="0"/>
    <x v="0"/>
    <n v="7417"/>
    <n v="152.58000000000001"/>
    <n v="97.44"/>
    <n v="722712.48"/>
    <n v="1131685.8600000001"/>
    <n v="408973.38000000012"/>
    <x v="20"/>
    <n v="3"/>
    <x v="5"/>
    <x v="0"/>
  </r>
  <r>
    <n v="725348985"/>
    <x v="176"/>
    <d v="2018-03-13T00:00:00"/>
    <x v="72"/>
    <x v="0"/>
    <x v="11"/>
    <x v="0"/>
    <x v="1"/>
    <n v="5738"/>
    <n v="154.06"/>
    <n v="90.93"/>
    <n v="521756.34"/>
    <n v="883996.28"/>
    <n v="362239.94"/>
    <x v="5"/>
    <n v="2"/>
    <x v="1"/>
    <x v="0"/>
  </r>
  <r>
    <n v="538698565"/>
    <x v="177"/>
    <d v="2021-08-16T00:00:00"/>
    <x v="113"/>
    <x v="5"/>
    <x v="10"/>
    <x v="1"/>
    <x v="3"/>
    <n v="1731"/>
    <n v="668.27"/>
    <n v="502.54"/>
    <n v="869896.74"/>
    <n v="1156775.3699999999"/>
    <n v="286878.62999999989"/>
    <x v="8"/>
    <n v="3"/>
    <x v="5"/>
    <x v="0"/>
  </r>
  <r>
    <n v="224126088"/>
    <x v="178"/>
    <d v="2016-05-28T00:00:00"/>
    <x v="25"/>
    <x v="0"/>
    <x v="3"/>
    <x v="1"/>
    <x v="3"/>
    <n v="2745"/>
    <n v="205.7"/>
    <n v="117.11"/>
    <n v="321466.95"/>
    <n v="564646.5"/>
    <n v="243179.55"/>
    <x v="7"/>
    <n v="5"/>
    <x v="0"/>
    <x v="0"/>
  </r>
  <r>
    <n v="425430381"/>
    <x v="106"/>
    <d v="2020-11-02T00:00:00"/>
    <x v="40"/>
    <x v="3"/>
    <x v="2"/>
    <x v="0"/>
    <x v="0"/>
    <n v="3159"/>
    <n v="47.45"/>
    <n v="31.79"/>
    <n v="100424.61"/>
    <n v="149894.55000000002"/>
    <n v="49469.940000000017"/>
    <x v="12"/>
    <n v="4"/>
    <x v="6"/>
    <x v="0"/>
  </r>
  <r>
    <n v="506722772"/>
    <x v="179"/>
    <d v="2016-07-21T00:00:00"/>
    <x v="62"/>
    <x v="5"/>
    <x v="11"/>
    <x v="1"/>
    <x v="0"/>
    <n v="9383"/>
    <n v="154.06"/>
    <n v="90.93"/>
    <n v="853196.19000000006"/>
    <n v="1445544.98"/>
    <n v="592348.78999999992"/>
    <x v="6"/>
    <n v="3"/>
    <x v="5"/>
    <x v="0"/>
  </r>
  <r>
    <n v="802427089"/>
    <x v="180"/>
    <d v="2022-04-27T00:00:00"/>
    <x v="94"/>
    <x v="5"/>
    <x v="6"/>
    <x v="1"/>
    <x v="1"/>
    <n v="4862"/>
    <n v="651.21"/>
    <n v="524.96"/>
    <n v="2552355.52"/>
    <n v="3166183.02"/>
    <n v="613827.5"/>
    <x v="18"/>
    <n v="4"/>
    <x v="6"/>
    <x v="0"/>
  </r>
  <r>
    <n v="367279660"/>
    <x v="181"/>
    <d v="2015-08-01T00:00:00"/>
    <x v="92"/>
    <x v="2"/>
    <x v="7"/>
    <x v="1"/>
    <x v="3"/>
    <n v="5068"/>
    <n v="437.2"/>
    <n v="263.33"/>
    <n v="1334556.44"/>
    <n v="2215729.6"/>
    <n v="881173.16000000015"/>
    <x v="14"/>
    <n v="2"/>
    <x v="1"/>
    <x v="0"/>
  </r>
  <r>
    <n v="126329314"/>
    <x v="182"/>
    <d v="2019-05-14T00:00:00"/>
    <x v="10"/>
    <x v="3"/>
    <x v="4"/>
    <x v="1"/>
    <x v="3"/>
    <n v="2506"/>
    <n v="81.73"/>
    <n v="56.67"/>
    <n v="142015.02000000002"/>
    <n v="204815.38"/>
    <n v="62800.359999999986"/>
    <x v="13"/>
    <n v="5"/>
    <x v="0"/>
    <x v="0"/>
  </r>
  <r>
    <n v="624937379"/>
    <x v="183"/>
    <d v="2016-02-03T00:00:00"/>
    <x v="114"/>
    <x v="2"/>
    <x v="4"/>
    <x v="1"/>
    <x v="3"/>
    <n v="1713"/>
    <n v="81.73"/>
    <n v="56.67"/>
    <n v="97075.71"/>
    <n v="140003.49000000002"/>
    <n v="42927.780000000013"/>
    <x v="17"/>
    <n v="1"/>
    <x v="3"/>
    <x v="0"/>
  </r>
  <r>
    <n v="971437585"/>
    <x v="184"/>
    <d v="2020-09-04T00:00:00"/>
    <x v="104"/>
    <x v="5"/>
    <x v="6"/>
    <x v="1"/>
    <x v="3"/>
    <n v="8824"/>
    <n v="651.21"/>
    <n v="524.96"/>
    <n v="4632247.04"/>
    <n v="5746277.04"/>
    <n v="1114030"/>
    <x v="18"/>
    <n v="6"/>
    <x v="4"/>
    <x v="1"/>
  </r>
  <r>
    <n v="523836553"/>
    <x v="185"/>
    <d v="2015-04-20T00:00:00"/>
    <x v="114"/>
    <x v="2"/>
    <x v="3"/>
    <x v="0"/>
    <x v="2"/>
    <n v="3732"/>
    <n v="205.7"/>
    <n v="117.11"/>
    <n v="437054.52"/>
    <n v="767672.39999999991"/>
    <n v="330617.87999999989"/>
    <x v="7"/>
    <n v="7"/>
    <x v="2"/>
    <x v="1"/>
  </r>
  <r>
    <n v="466412818"/>
    <x v="186"/>
    <d v="2015-04-25T00:00:00"/>
    <x v="115"/>
    <x v="5"/>
    <x v="3"/>
    <x v="1"/>
    <x v="1"/>
    <n v="772"/>
    <n v="205.7"/>
    <n v="117.11"/>
    <n v="90408.92"/>
    <n v="158800.4"/>
    <n v="68391.48"/>
    <x v="3"/>
    <n v="3"/>
    <x v="5"/>
    <x v="0"/>
  </r>
  <r>
    <n v="433117806"/>
    <x v="187"/>
    <d v="2020-02-05T00:00:00"/>
    <x v="116"/>
    <x v="4"/>
    <x v="9"/>
    <x v="0"/>
    <x v="3"/>
    <n v="8039"/>
    <n v="9.33"/>
    <n v="6.92"/>
    <n v="55629.88"/>
    <n v="75003.87"/>
    <n v="19373.989999999998"/>
    <x v="16"/>
    <n v="1"/>
    <x v="3"/>
    <x v="0"/>
  </r>
  <r>
    <n v="420875346"/>
    <x v="188"/>
    <d v="2020-01-12T00:00:00"/>
    <x v="117"/>
    <x v="1"/>
    <x v="7"/>
    <x v="1"/>
    <x v="2"/>
    <n v="5223"/>
    <n v="437.2"/>
    <n v="263.33"/>
    <n v="1375372.5899999999"/>
    <n v="2283495.6"/>
    <n v="908123.01000000024"/>
    <x v="0"/>
    <n v="1"/>
    <x v="3"/>
    <x v="0"/>
  </r>
  <r>
    <n v="946921765"/>
    <x v="189"/>
    <d v="2018-12-10T00:00:00"/>
    <x v="66"/>
    <x v="5"/>
    <x v="7"/>
    <x v="0"/>
    <x v="1"/>
    <n v="4048"/>
    <n v="437.2"/>
    <n v="263.33"/>
    <n v="1065959.8399999999"/>
    <n v="1769785.5999999999"/>
    <n v="703825.76"/>
    <x v="1"/>
    <n v="1"/>
    <x v="3"/>
    <x v="0"/>
  </r>
  <r>
    <n v="798805892"/>
    <x v="190"/>
    <d v="2022-04-24T00:00:00"/>
    <x v="81"/>
    <x v="5"/>
    <x v="10"/>
    <x v="1"/>
    <x v="3"/>
    <n v="3270"/>
    <n v="668.27"/>
    <n v="502.54"/>
    <n v="1643305.8"/>
    <n v="2185242.9"/>
    <n v="541937.09999999986"/>
    <x v="18"/>
    <n v="1"/>
    <x v="3"/>
    <x v="0"/>
  </r>
  <r>
    <n v="184389054"/>
    <x v="191"/>
    <d v="2021-06-06T00:00:00"/>
    <x v="21"/>
    <x v="5"/>
    <x v="10"/>
    <x v="1"/>
    <x v="0"/>
    <n v="3674"/>
    <n v="668.27"/>
    <n v="502.54"/>
    <n v="1846331.96"/>
    <n v="2455223.98"/>
    <n v="608892.02"/>
    <x v="18"/>
    <n v="1"/>
    <x v="3"/>
    <x v="0"/>
  </r>
  <r>
    <n v="281845080"/>
    <x v="144"/>
    <d v="2019-09-16T00:00:00"/>
    <x v="118"/>
    <x v="0"/>
    <x v="10"/>
    <x v="1"/>
    <x v="0"/>
    <n v="3077"/>
    <n v="668.27"/>
    <n v="502.54"/>
    <n v="1546315.58"/>
    <n v="2056266.79"/>
    <n v="509951.20999999996"/>
    <x v="5"/>
    <n v="1"/>
    <x v="3"/>
    <x v="0"/>
  </r>
  <r>
    <n v="563491618"/>
    <x v="192"/>
    <d v="2019-09-17T00:00:00"/>
    <x v="119"/>
    <x v="5"/>
    <x v="10"/>
    <x v="1"/>
    <x v="2"/>
    <n v="8547"/>
    <n v="668.27"/>
    <n v="502.54"/>
    <n v="4295209.38"/>
    <n v="5711703.6899999995"/>
    <n v="1416494.3099999996"/>
    <x v="11"/>
    <n v="6"/>
    <x v="4"/>
    <x v="1"/>
  </r>
  <r>
    <n v="476633536"/>
    <x v="193"/>
    <d v="2020-10-26T00:00:00"/>
    <x v="120"/>
    <x v="1"/>
    <x v="11"/>
    <x v="0"/>
    <x v="1"/>
    <n v="5310"/>
    <n v="154.06"/>
    <n v="90.93"/>
    <n v="482838.30000000005"/>
    <n v="818058.6"/>
    <n v="335220.29999999993"/>
    <x v="9"/>
    <n v="1"/>
    <x v="3"/>
    <x v="0"/>
  </r>
  <r>
    <n v="239386355"/>
    <x v="194"/>
    <d v="2017-03-22T00:00:00"/>
    <x v="46"/>
    <x v="1"/>
    <x v="6"/>
    <x v="1"/>
    <x v="2"/>
    <n v="8597"/>
    <n v="651.21"/>
    <n v="524.96"/>
    <n v="4513081.12"/>
    <n v="5598452.3700000001"/>
    <n v="1085371.25"/>
    <x v="14"/>
    <n v="6"/>
    <x v="4"/>
    <x v="1"/>
  </r>
  <r>
    <n v="637969911"/>
    <x v="195"/>
    <d v="2015-02-23T00:00:00"/>
    <x v="20"/>
    <x v="3"/>
    <x v="10"/>
    <x v="1"/>
    <x v="0"/>
    <n v="8329"/>
    <n v="668.27"/>
    <n v="502.54"/>
    <n v="4185655.66"/>
    <n v="5566020.8300000001"/>
    <n v="1380365.17"/>
    <x v="17"/>
    <n v="6"/>
    <x v="4"/>
    <x v="1"/>
  </r>
  <r>
    <n v="905177152"/>
    <x v="196"/>
    <d v="2023-01-07T00:00:00"/>
    <x v="68"/>
    <x v="2"/>
    <x v="6"/>
    <x v="0"/>
    <x v="1"/>
    <n v="889"/>
    <n v="651.21"/>
    <n v="524.96"/>
    <n v="466689.44000000006"/>
    <n v="578925.69000000006"/>
    <n v="112236.25"/>
    <x v="14"/>
    <n v="2"/>
    <x v="1"/>
    <x v="0"/>
  </r>
  <r>
    <n v="653020751"/>
    <x v="197"/>
    <d v="2018-07-08T00:00:00"/>
    <x v="20"/>
    <x v="3"/>
    <x v="4"/>
    <x v="1"/>
    <x v="3"/>
    <n v="2207"/>
    <n v="81.73"/>
    <n v="56.67"/>
    <n v="125070.69"/>
    <n v="180378.11000000002"/>
    <n v="55307.420000000013"/>
    <x v="0"/>
    <n v="1"/>
    <x v="3"/>
    <x v="0"/>
  </r>
  <r>
    <n v="528704011"/>
    <x v="198"/>
    <d v="2017-02-19T00:00:00"/>
    <x v="71"/>
    <x v="2"/>
    <x v="8"/>
    <x v="0"/>
    <x v="2"/>
    <n v="4121"/>
    <n v="421.89"/>
    <n v="364.69"/>
    <n v="1502887.49"/>
    <n v="1738608.69"/>
    <n v="235721.19999999995"/>
    <x v="15"/>
    <n v="2"/>
    <x v="1"/>
    <x v="0"/>
  </r>
  <r>
    <n v="472900760"/>
    <x v="199"/>
    <d v="2015-02-22T00:00:00"/>
    <x v="86"/>
    <x v="2"/>
    <x v="1"/>
    <x v="1"/>
    <x v="0"/>
    <n v="699"/>
    <n v="152.58000000000001"/>
    <n v="97.44"/>
    <n v="68110.559999999998"/>
    <n v="106653.42000000001"/>
    <n v="38542.860000000015"/>
    <x v="3"/>
    <n v="4"/>
    <x v="6"/>
    <x v="0"/>
  </r>
  <r>
    <n v="946597325"/>
    <x v="200"/>
    <d v="2019-08-07T00:00:00"/>
    <x v="121"/>
    <x v="0"/>
    <x v="0"/>
    <x v="1"/>
    <x v="2"/>
    <n v="8039"/>
    <n v="255.28"/>
    <n v="159.41999999999999"/>
    <n v="1281577.3799999999"/>
    <n v="2052195.92"/>
    <n v="770618.54"/>
    <x v="4"/>
    <n v="2"/>
    <x v="1"/>
    <x v="0"/>
  </r>
  <r>
    <n v="570587241"/>
    <x v="201"/>
    <d v="2021-11-14T00:00:00"/>
    <x v="122"/>
    <x v="3"/>
    <x v="10"/>
    <x v="1"/>
    <x v="2"/>
    <n v="8299"/>
    <n v="668.27"/>
    <n v="502.54"/>
    <n v="4170579.46"/>
    <n v="5545972.7299999995"/>
    <n v="1375393.2699999996"/>
    <x v="7"/>
    <n v="6"/>
    <x v="4"/>
    <x v="1"/>
  </r>
  <r>
    <n v="727997720"/>
    <x v="197"/>
    <d v="2018-07-14T00:00:00"/>
    <x v="88"/>
    <x v="1"/>
    <x v="11"/>
    <x v="1"/>
    <x v="1"/>
    <n v="9558"/>
    <n v="154.06"/>
    <n v="90.93"/>
    <n v="869108.94000000006"/>
    <n v="1472505.48"/>
    <n v="603396.53999999992"/>
    <x v="10"/>
    <n v="1"/>
    <x v="3"/>
    <x v="0"/>
  </r>
  <r>
    <n v="409236705"/>
    <x v="202"/>
    <d v="2019-06-11T00:00:00"/>
    <x v="123"/>
    <x v="3"/>
    <x v="0"/>
    <x v="0"/>
    <x v="1"/>
    <n v="1090"/>
    <n v="255.28"/>
    <n v="159.41999999999999"/>
    <n v="173767.8"/>
    <n v="278255.2"/>
    <n v="104487.40000000002"/>
    <x v="2"/>
    <n v="3"/>
    <x v="5"/>
    <x v="0"/>
  </r>
  <r>
    <n v="467045819"/>
    <x v="203"/>
    <d v="2019-03-19T00:00:00"/>
    <x v="124"/>
    <x v="1"/>
    <x v="4"/>
    <x v="0"/>
    <x v="0"/>
    <n v="8092"/>
    <n v="81.73"/>
    <n v="56.67"/>
    <n v="458573.64"/>
    <n v="661359.16"/>
    <n v="202785.52000000002"/>
    <x v="7"/>
    <n v="1"/>
    <x v="3"/>
    <x v="0"/>
  </r>
  <r>
    <n v="813973891"/>
    <x v="204"/>
    <d v="2020-11-08T00:00:00"/>
    <x v="109"/>
    <x v="1"/>
    <x v="7"/>
    <x v="1"/>
    <x v="1"/>
    <n v="1818"/>
    <n v="437.2"/>
    <n v="263.33"/>
    <n v="478733.93999999994"/>
    <n v="794829.6"/>
    <n v="316095.66000000003"/>
    <x v="5"/>
    <n v="7"/>
    <x v="2"/>
    <x v="1"/>
  </r>
  <r>
    <n v="982882249"/>
    <x v="205"/>
    <d v="2020-06-04T00:00:00"/>
    <x v="122"/>
    <x v="3"/>
    <x v="10"/>
    <x v="0"/>
    <x v="0"/>
    <n v="5554"/>
    <n v="668.27"/>
    <n v="502.54"/>
    <n v="2791107.16"/>
    <n v="3711571.58"/>
    <n v="920464.41999999993"/>
    <x v="2"/>
    <n v="5"/>
    <x v="0"/>
    <x v="0"/>
  </r>
  <r>
    <n v="576944720"/>
    <x v="206"/>
    <d v="2016-10-20T00:00:00"/>
    <x v="120"/>
    <x v="1"/>
    <x v="7"/>
    <x v="1"/>
    <x v="2"/>
    <n v="9619"/>
    <n v="437.2"/>
    <n v="263.33"/>
    <n v="2532971.27"/>
    <n v="4205426.8"/>
    <n v="1672455.5299999998"/>
    <x v="18"/>
    <n v="5"/>
    <x v="0"/>
    <x v="0"/>
  </r>
  <r>
    <n v="619647634"/>
    <x v="207"/>
    <d v="2016-09-30T00:00:00"/>
    <x v="86"/>
    <x v="2"/>
    <x v="11"/>
    <x v="1"/>
    <x v="1"/>
    <n v="6360"/>
    <n v="154.06"/>
    <n v="90.93"/>
    <n v="578314.80000000005"/>
    <n v="979821.6"/>
    <n v="401506.79999999993"/>
    <x v="8"/>
    <n v="7"/>
    <x v="2"/>
    <x v="1"/>
  </r>
  <r>
    <n v="404789817"/>
    <x v="208"/>
    <d v="2015-08-14T00:00:00"/>
    <x v="74"/>
    <x v="1"/>
    <x v="0"/>
    <x v="0"/>
    <x v="2"/>
    <n v="5157"/>
    <n v="255.28"/>
    <n v="159.41999999999999"/>
    <n v="822128.94"/>
    <n v="1316478.96"/>
    <n v="494350.02"/>
    <x v="12"/>
    <n v="1"/>
    <x v="3"/>
    <x v="0"/>
  </r>
  <r>
    <n v="646482598"/>
    <x v="209"/>
    <d v="2022-02-06T00:00:00"/>
    <x v="65"/>
    <x v="2"/>
    <x v="1"/>
    <x v="1"/>
    <x v="0"/>
    <n v="7422"/>
    <n v="152.58000000000001"/>
    <n v="97.44"/>
    <n v="723199.67999999993"/>
    <n v="1132448.76"/>
    <n v="409249.08000000007"/>
    <x v="9"/>
    <n v="7"/>
    <x v="2"/>
    <x v="1"/>
  </r>
  <r>
    <n v="329149806"/>
    <x v="210"/>
    <d v="2016-11-12T00:00:00"/>
    <x v="58"/>
    <x v="5"/>
    <x v="8"/>
    <x v="0"/>
    <x v="1"/>
    <n v="1597"/>
    <n v="421.89"/>
    <n v="364.69"/>
    <n v="582409.93000000005"/>
    <n v="673758.33"/>
    <n v="91348.399999999907"/>
    <x v="12"/>
    <n v="2"/>
    <x v="1"/>
    <x v="0"/>
  </r>
  <r>
    <n v="757527768"/>
    <x v="211"/>
    <d v="2015-11-28T00:00:00"/>
    <x v="29"/>
    <x v="4"/>
    <x v="6"/>
    <x v="1"/>
    <x v="0"/>
    <n v="8155"/>
    <n v="651.21"/>
    <n v="524.96"/>
    <n v="4281048.8000000007"/>
    <n v="5310617.5500000007"/>
    <n v="1029568.75"/>
    <x v="11"/>
    <n v="3"/>
    <x v="5"/>
    <x v="0"/>
  </r>
  <r>
    <n v="606665313"/>
    <x v="212"/>
    <d v="2018-10-09T00:00:00"/>
    <x v="125"/>
    <x v="5"/>
    <x v="7"/>
    <x v="0"/>
    <x v="1"/>
    <n v="4602"/>
    <n v="437.2"/>
    <n v="263.33"/>
    <n v="1211844.6599999999"/>
    <n v="2011994.4"/>
    <n v="800149.74"/>
    <x v="4"/>
    <n v="1"/>
    <x v="3"/>
    <x v="0"/>
  </r>
  <r>
    <n v="871923768"/>
    <x v="213"/>
    <d v="2018-05-15T00:00:00"/>
    <x v="7"/>
    <x v="1"/>
    <x v="0"/>
    <x v="0"/>
    <x v="1"/>
    <n v="474"/>
    <n v="255.28"/>
    <n v="159.41999999999999"/>
    <n v="75565.079999999987"/>
    <n v="121002.72"/>
    <n v="45437.640000000014"/>
    <x v="4"/>
    <n v="1"/>
    <x v="3"/>
    <x v="0"/>
  </r>
  <r>
    <n v="818976962"/>
    <x v="214"/>
    <d v="2021-01-05T00:00:00"/>
    <x v="109"/>
    <x v="1"/>
    <x v="11"/>
    <x v="1"/>
    <x v="1"/>
    <n v="2337"/>
    <n v="154.06"/>
    <n v="90.93"/>
    <n v="212503.41"/>
    <n v="360038.22000000003"/>
    <n v="147534.81000000003"/>
    <x v="14"/>
    <n v="5"/>
    <x v="0"/>
    <x v="0"/>
  </r>
  <r>
    <n v="233811223"/>
    <x v="215"/>
    <d v="2017-08-09T00:00:00"/>
    <x v="37"/>
    <x v="1"/>
    <x v="7"/>
    <x v="0"/>
    <x v="1"/>
    <n v="8792"/>
    <n v="437.2"/>
    <n v="263.33"/>
    <n v="2315197.36"/>
    <n v="3843862.4"/>
    <n v="1528665.04"/>
    <x v="18"/>
    <n v="4"/>
    <x v="6"/>
    <x v="0"/>
  </r>
  <r>
    <n v="772725379"/>
    <x v="216"/>
    <d v="2017-02-21T00:00:00"/>
    <x v="25"/>
    <x v="0"/>
    <x v="2"/>
    <x v="1"/>
    <x v="2"/>
    <n v="5466"/>
    <n v="47.45"/>
    <n v="31.79"/>
    <n v="173764.13999999998"/>
    <n v="259361.7"/>
    <n v="85597.560000000027"/>
    <x v="8"/>
    <n v="4"/>
    <x v="6"/>
    <x v="0"/>
  </r>
  <r>
    <n v="112330758"/>
    <x v="217"/>
    <d v="2016-12-27T00:00:00"/>
    <x v="117"/>
    <x v="1"/>
    <x v="6"/>
    <x v="1"/>
    <x v="1"/>
    <n v="22"/>
    <n v="651.21"/>
    <n v="524.96"/>
    <n v="11549.12"/>
    <n v="14326.62"/>
    <n v="2777.5"/>
    <x v="10"/>
    <n v="4"/>
    <x v="6"/>
    <x v="0"/>
  </r>
  <r>
    <n v="499551188"/>
    <x v="138"/>
    <d v="2022-01-14T00:00:00"/>
    <x v="15"/>
    <x v="3"/>
    <x v="5"/>
    <x v="0"/>
    <x v="0"/>
    <n v="7153"/>
    <n v="109.28"/>
    <n v="35.840000000000003"/>
    <n v="256363.52000000002"/>
    <n v="781679.84"/>
    <n v="525316.31999999995"/>
    <x v="3"/>
    <n v="2"/>
    <x v="1"/>
    <x v="0"/>
  </r>
  <r>
    <n v="201622998"/>
    <x v="218"/>
    <d v="2019-06-16T00:00:00"/>
    <x v="3"/>
    <x v="2"/>
    <x v="5"/>
    <x v="0"/>
    <x v="0"/>
    <n v="3581"/>
    <n v="109.28"/>
    <n v="35.840000000000003"/>
    <n v="128343.04000000001"/>
    <n v="391331.68"/>
    <n v="262988.64"/>
    <x v="15"/>
    <n v="2"/>
    <x v="1"/>
    <x v="0"/>
  </r>
  <r>
    <n v="256095016"/>
    <x v="197"/>
    <d v="2018-07-06T00:00:00"/>
    <x v="26"/>
    <x v="1"/>
    <x v="6"/>
    <x v="1"/>
    <x v="3"/>
    <n v="3061"/>
    <n v="651.21"/>
    <n v="524.96"/>
    <n v="1606902.56"/>
    <n v="1993353.81"/>
    <n v="386451.25"/>
    <x v="13"/>
    <n v="1"/>
    <x v="3"/>
    <x v="0"/>
  </r>
  <r>
    <n v="420828568"/>
    <x v="41"/>
    <d v="2017-04-04T00:00:00"/>
    <x v="66"/>
    <x v="5"/>
    <x v="9"/>
    <x v="1"/>
    <x v="0"/>
    <n v="1380"/>
    <n v="9.33"/>
    <n v="6.92"/>
    <n v="9549.6"/>
    <n v="12875.4"/>
    <n v="3325.7999999999993"/>
    <x v="1"/>
    <n v="2"/>
    <x v="1"/>
    <x v="0"/>
  </r>
  <r>
    <n v="523997485"/>
    <x v="219"/>
    <d v="2019-04-03T00:00:00"/>
    <x v="125"/>
    <x v="5"/>
    <x v="3"/>
    <x v="0"/>
    <x v="2"/>
    <n v="1355"/>
    <n v="205.7"/>
    <n v="117.11"/>
    <n v="158684.04999999999"/>
    <n v="278723.5"/>
    <n v="120039.45000000001"/>
    <x v="3"/>
    <n v="7"/>
    <x v="2"/>
    <x v="1"/>
  </r>
  <r>
    <n v="571161448"/>
    <x v="220"/>
    <d v="2018-08-31T00:00:00"/>
    <x v="2"/>
    <x v="1"/>
    <x v="10"/>
    <x v="0"/>
    <x v="2"/>
    <n v="8220"/>
    <n v="668.27"/>
    <n v="502.54"/>
    <n v="4130878.8000000003"/>
    <n v="5493179.3999999994"/>
    <n v="1362300.5999999992"/>
    <x v="0"/>
    <n v="6"/>
    <x v="4"/>
    <x v="1"/>
  </r>
  <r>
    <n v="209899222"/>
    <x v="221"/>
    <d v="2019-09-18T00:00:00"/>
    <x v="126"/>
    <x v="5"/>
    <x v="1"/>
    <x v="0"/>
    <x v="0"/>
    <n v="2699"/>
    <n v="152.58000000000001"/>
    <n v="97.44"/>
    <n v="262990.56"/>
    <n v="411813.42000000004"/>
    <n v="148822.86000000004"/>
    <x v="17"/>
    <n v="1"/>
    <x v="3"/>
    <x v="0"/>
  </r>
  <r>
    <n v="250542199"/>
    <x v="45"/>
    <d v="2018-06-02T00:00:00"/>
    <x v="127"/>
    <x v="5"/>
    <x v="5"/>
    <x v="1"/>
    <x v="0"/>
    <n v="9859"/>
    <n v="109.28"/>
    <n v="35.840000000000003"/>
    <n v="353346.56000000006"/>
    <n v="1077391.52"/>
    <n v="724044.96"/>
    <x v="11"/>
    <n v="3"/>
    <x v="5"/>
    <x v="0"/>
  </r>
  <r>
    <n v="611577403"/>
    <x v="222"/>
    <d v="2015-08-22T00:00:00"/>
    <x v="52"/>
    <x v="3"/>
    <x v="10"/>
    <x v="0"/>
    <x v="2"/>
    <n v="8199"/>
    <n v="668.27"/>
    <n v="502.54"/>
    <n v="4120325.46"/>
    <n v="5479145.7299999995"/>
    <n v="1358820.2699999996"/>
    <x v="1"/>
    <n v="6"/>
    <x v="4"/>
    <x v="1"/>
  </r>
  <r>
    <n v="239554154"/>
    <x v="223"/>
    <d v="2020-02-01T00:00:00"/>
    <x v="128"/>
    <x v="1"/>
    <x v="6"/>
    <x v="1"/>
    <x v="2"/>
    <n v="8253"/>
    <n v="651.21"/>
    <n v="524.96"/>
    <n v="4332494.88"/>
    <n v="5374436.1299999999"/>
    <n v="1041941.25"/>
    <x v="1"/>
    <n v="6"/>
    <x v="4"/>
    <x v="1"/>
  </r>
  <r>
    <n v="887263000"/>
    <x v="224"/>
    <d v="2018-01-19T00:00:00"/>
    <x v="33"/>
    <x v="5"/>
    <x v="8"/>
    <x v="0"/>
    <x v="0"/>
    <n v="9693"/>
    <n v="421.89"/>
    <n v="364.69"/>
    <n v="3534940.17"/>
    <n v="4089379.77"/>
    <n v="554439.60000000009"/>
    <x v="13"/>
    <n v="1"/>
    <x v="3"/>
    <x v="0"/>
  </r>
  <r>
    <n v="754596650"/>
    <x v="111"/>
    <d v="2015-06-07T00:00:00"/>
    <x v="129"/>
    <x v="5"/>
    <x v="3"/>
    <x v="1"/>
    <x v="3"/>
    <n v="772"/>
    <n v="205.7"/>
    <n v="117.11"/>
    <n v="90408.92"/>
    <n v="158800.4"/>
    <n v="68391.48"/>
    <x v="19"/>
    <n v="5"/>
    <x v="0"/>
    <x v="0"/>
  </r>
  <r>
    <n v="817006289"/>
    <x v="225"/>
    <d v="2021-10-27T00:00:00"/>
    <x v="130"/>
    <x v="1"/>
    <x v="9"/>
    <x v="0"/>
    <x v="3"/>
    <n v="9172"/>
    <n v="9.33"/>
    <n v="6.92"/>
    <n v="63470.239999999998"/>
    <n v="85574.76"/>
    <n v="22104.519999999997"/>
    <x v="8"/>
    <n v="5"/>
    <x v="0"/>
    <x v="0"/>
  </r>
  <r>
    <n v="304638707"/>
    <x v="226"/>
    <d v="2020-10-17T00:00:00"/>
    <x v="48"/>
    <x v="5"/>
    <x v="6"/>
    <x v="1"/>
    <x v="3"/>
    <n v="8218"/>
    <n v="651.21"/>
    <n v="524.96"/>
    <n v="4314121.28"/>
    <n v="5351643.78"/>
    <n v="1037522.5"/>
    <x v="1"/>
    <n v="6"/>
    <x v="4"/>
    <x v="1"/>
  </r>
  <r>
    <n v="741311347"/>
    <x v="227"/>
    <d v="2018-10-24T00:00:00"/>
    <x v="44"/>
    <x v="2"/>
    <x v="4"/>
    <x v="1"/>
    <x v="1"/>
    <n v="9356"/>
    <n v="81.73"/>
    <n v="56.67"/>
    <n v="530204.52"/>
    <n v="764665.88"/>
    <n v="234461.36"/>
    <x v="7"/>
    <n v="2"/>
    <x v="1"/>
    <x v="0"/>
  </r>
  <r>
    <n v="386116921"/>
    <x v="228"/>
    <d v="2021-12-05T00:00:00"/>
    <x v="131"/>
    <x v="3"/>
    <x v="4"/>
    <x v="1"/>
    <x v="0"/>
    <n v="9432"/>
    <n v="81.73"/>
    <n v="56.67"/>
    <n v="534511.44000000006"/>
    <n v="770877.36"/>
    <n v="236365.91999999993"/>
    <x v="9"/>
    <n v="7"/>
    <x v="2"/>
    <x v="1"/>
  </r>
  <r>
    <n v="691818797"/>
    <x v="229"/>
    <d v="2015-05-08T00:00:00"/>
    <x v="132"/>
    <x v="0"/>
    <x v="8"/>
    <x v="1"/>
    <x v="2"/>
    <n v="3411"/>
    <n v="421.89"/>
    <n v="364.69"/>
    <n v="1243957.5900000001"/>
    <n v="1439066.79"/>
    <n v="195109.19999999995"/>
    <x v="8"/>
    <n v="7"/>
    <x v="2"/>
    <x v="1"/>
  </r>
  <r>
    <n v="150653302"/>
    <x v="230"/>
    <d v="2015-07-23T00:00:00"/>
    <x v="110"/>
    <x v="0"/>
    <x v="1"/>
    <x v="0"/>
    <x v="1"/>
    <n v="515"/>
    <n v="152.58000000000001"/>
    <n v="97.44"/>
    <n v="50181.599999999999"/>
    <n v="78578.700000000012"/>
    <n v="28397.100000000013"/>
    <x v="5"/>
    <n v="4"/>
    <x v="6"/>
    <x v="0"/>
  </r>
  <r>
    <n v="925169265"/>
    <x v="231"/>
    <d v="2015-04-02T00:00:00"/>
    <x v="54"/>
    <x v="2"/>
    <x v="11"/>
    <x v="1"/>
    <x v="0"/>
    <n v="7000"/>
    <n v="154.06"/>
    <n v="90.93"/>
    <n v="636510"/>
    <n v="1078420"/>
    <n v="441910"/>
    <x v="6"/>
    <n v="3"/>
    <x v="5"/>
    <x v="0"/>
  </r>
  <r>
    <n v="298228013"/>
    <x v="232"/>
    <d v="2022-10-11T00:00:00"/>
    <x v="133"/>
    <x v="1"/>
    <x v="11"/>
    <x v="0"/>
    <x v="3"/>
    <n v="1151"/>
    <n v="154.06"/>
    <n v="90.93"/>
    <n v="104660.43000000001"/>
    <n v="177323.06"/>
    <n v="72662.62999999999"/>
    <x v="9"/>
    <n v="2"/>
    <x v="1"/>
    <x v="0"/>
  </r>
  <r>
    <n v="123003375"/>
    <x v="233"/>
    <d v="2022-09-06T00:00:00"/>
    <x v="98"/>
    <x v="4"/>
    <x v="6"/>
    <x v="0"/>
    <x v="2"/>
    <n v="8287"/>
    <n v="651.21"/>
    <n v="524.96"/>
    <n v="4350343.5200000005"/>
    <n v="5396577.2700000005"/>
    <n v="1046233.75"/>
    <x v="2"/>
    <n v="3"/>
    <x v="5"/>
    <x v="0"/>
  </r>
  <r>
    <n v="972981679"/>
    <x v="234"/>
    <d v="2017-04-02T00:00:00"/>
    <x v="69"/>
    <x v="1"/>
    <x v="1"/>
    <x v="0"/>
    <x v="1"/>
    <n v="5755"/>
    <n v="152.58000000000001"/>
    <n v="97.44"/>
    <n v="560767.19999999995"/>
    <n v="878097.9"/>
    <n v="317330.70000000007"/>
    <x v="14"/>
    <n v="3"/>
    <x v="5"/>
    <x v="0"/>
  </r>
  <r>
    <n v="791961753"/>
    <x v="235"/>
    <d v="2018-09-19T00:00:00"/>
    <x v="134"/>
    <x v="2"/>
    <x v="2"/>
    <x v="0"/>
    <x v="0"/>
    <n v="7937"/>
    <n v="47.45"/>
    <n v="31.79"/>
    <n v="252317.22999999998"/>
    <n v="376610.65"/>
    <n v="124293.42000000004"/>
    <x v="5"/>
    <n v="3"/>
    <x v="5"/>
    <x v="0"/>
  </r>
  <r>
    <n v="744054925"/>
    <x v="236"/>
    <d v="2021-04-03T00:00:00"/>
    <x v="68"/>
    <x v="2"/>
    <x v="10"/>
    <x v="0"/>
    <x v="1"/>
    <n v="1242"/>
    <n v="668.27"/>
    <n v="502.54"/>
    <n v="624154.68000000005"/>
    <n v="829991.34"/>
    <n v="205836.65999999992"/>
    <x v="16"/>
    <n v="4"/>
    <x v="6"/>
    <x v="0"/>
  </r>
  <r>
    <n v="263685023"/>
    <x v="237"/>
    <d v="2020-03-19T00:00:00"/>
    <x v="108"/>
    <x v="2"/>
    <x v="6"/>
    <x v="1"/>
    <x v="2"/>
    <n v="9113"/>
    <n v="651.21"/>
    <n v="524.96"/>
    <n v="4783960.4800000004"/>
    <n v="5934476.7300000004"/>
    <n v="1150516.25"/>
    <x v="19"/>
    <n v="2"/>
    <x v="1"/>
    <x v="0"/>
  </r>
  <r>
    <n v="205588376"/>
    <x v="238"/>
    <d v="2016-05-27T00:00:00"/>
    <x v="1"/>
    <x v="0"/>
    <x v="0"/>
    <x v="0"/>
    <x v="3"/>
    <n v="7024"/>
    <n v="255.28"/>
    <n v="159.41999999999999"/>
    <n v="1119766.0799999998"/>
    <n v="1793086.72"/>
    <n v="673320.64000000013"/>
    <x v="7"/>
    <n v="4"/>
    <x v="6"/>
    <x v="0"/>
  </r>
  <r>
    <n v="594813811"/>
    <x v="239"/>
    <d v="2020-06-26T00:00:00"/>
    <x v="91"/>
    <x v="1"/>
    <x v="4"/>
    <x v="1"/>
    <x v="0"/>
    <n v="7480"/>
    <n v="81.73"/>
    <n v="56.67"/>
    <n v="423891.60000000003"/>
    <n v="611340.4"/>
    <n v="187448.8"/>
    <x v="14"/>
    <n v="1"/>
    <x v="3"/>
    <x v="0"/>
  </r>
  <r>
    <n v="176722657"/>
    <x v="240"/>
    <d v="2020-09-15T00:00:00"/>
    <x v="22"/>
    <x v="1"/>
    <x v="5"/>
    <x v="0"/>
    <x v="3"/>
    <n v="5016"/>
    <n v="109.28"/>
    <n v="35.840000000000003"/>
    <n v="179773.44000000003"/>
    <n v="548148.47999999998"/>
    <n v="368375.03999999992"/>
    <x v="5"/>
    <n v="2"/>
    <x v="1"/>
    <x v="0"/>
  </r>
  <r>
    <n v="466988742"/>
    <x v="241"/>
    <d v="2021-08-20T00:00:00"/>
    <x v="84"/>
    <x v="1"/>
    <x v="4"/>
    <x v="1"/>
    <x v="0"/>
    <n v="1201"/>
    <n v="81.73"/>
    <n v="56.67"/>
    <n v="68060.67"/>
    <n v="98157.73000000001"/>
    <n v="30097.060000000012"/>
    <x v="13"/>
    <n v="1"/>
    <x v="3"/>
    <x v="0"/>
  </r>
  <r>
    <n v="801598393"/>
    <x v="242"/>
    <d v="2020-05-17T00:00:00"/>
    <x v="66"/>
    <x v="5"/>
    <x v="4"/>
    <x v="1"/>
    <x v="2"/>
    <n v="9633"/>
    <n v="81.73"/>
    <n v="56.67"/>
    <n v="545902.11"/>
    <n v="787305.09000000008"/>
    <n v="241402.9800000001"/>
    <x v="11"/>
    <n v="4"/>
    <x v="6"/>
    <x v="0"/>
  </r>
  <r>
    <n v="586850440"/>
    <x v="243"/>
    <d v="2015-05-02T00:00:00"/>
    <x v="126"/>
    <x v="5"/>
    <x v="8"/>
    <x v="1"/>
    <x v="0"/>
    <n v="941"/>
    <n v="421.89"/>
    <n v="364.69"/>
    <n v="343173.29"/>
    <n v="396998.49"/>
    <n v="53825.200000000012"/>
    <x v="13"/>
    <n v="2"/>
    <x v="1"/>
    <x v="0"/>
  </r>
  <r>
    <n v="649356210"/>
    <x v="244"/>
    <d v="2018-05-25T00:00:00"/>
    <x v="19"/>
    <x v="0"/>
    <x v="1"/>
    <x v="1"/>
    <x v="3"/>
    <n v="7787"/>
    <n v="152.58000000000001"/>
    <n v="97.44"/>
    <n v="758765.28"/>
    <n v="1188140.4600000002"/>
    <n v="429375.18000000017"/>
    <x v="13"/>
    <n v="1"/>
    <x v="3"/>
    <x v="0"/>
  </r>
  <r>
    <n v="986039531"/>
    <x v="245"/>
    <d v="2015-11-22T00:00:00"/>
    <x v="135"/>
    <x v="3"/>
    <x v="3"/>
    <x v="1"/>
    <x v="3"/>
    <n v="9864"/>
    <n v="205.7"/>
    <n v="117.11"/>
    <n v="1155173.04"/>
    <n v="2029024.7999999998"/>
    <n v="873851.75999999978"/>
    <x v="5"/>
    <n v="7"/>
    <x v="2"/>
    <x v="1"/>
  </r>
  <r>
    <n v="314136731"/>
    <x v="246"/>
    <d v="2020-01-26T00:00:00"/>
    <x v="108"/>
    <x v="2"/>
    <x v="10"/>
    <x v="1"/>
    <x v="3"/>
    <n v="8894"/>
    <n v="668.27"/>
    <n v="502.54"/>
    <n v="4469590.76"/>
    <n v="5943593.3799999999"/>
    <n v="1474002.62"/>
    <x v="19"/>
    <n v="5"/>
    <x v="0"/>
    <x v="0"/>
  </r>
  <r>
    <n v="121196639"/>
    <x v="247"/>
    <d v="2015-02-02T00:00:00"/>
    <x v="36"/>
    <x v="3"/>
    <x v="2"/>
    <x v="1"/>
    <x v="3"/>
    <n v="3634"/>
    <n v="47.45"/>
    <n v="31.79"/>
    <n v="115524.86"/>
    <n v="172433.30000000002"/>
    <n v="56908.440000000017"/>
    <x v="8"/>
    <n v="3"/>
    <x v="5"/>
    <x v="0"/>
  </r>
  <r>
    <n v="615080583"/>
    <x v="248"/>
    <d v="2015-08-29T00:00:00"/>
    <x v="74"/>
    <x v="1"/>
    <x v="3"/>
    <x v="0"/>
    <x v="1"/>
    <n v="4868"/>
    <n v="205.7"/>
    <n v="117.11"/>
    <n v="570091.48"/>
    <n v="1001347.6"/>
    <n v="431256.12"/>
    <x v="14"/>
    <n v="2"/>
    <x v="1"/>
    <x v="0"/>
  </r>
  <r>
    <n v="273962390"/>
    <x v="249"/>
    <d v="2016-08-22T00:00:00"/>
    <x v="39"/>
    <x v="2"/>
    <x v="9"/>
    <x v="1"/>
    <x v="2"/>
    <n v="414"/>
    <n v="9.33"/>
    <n v="6.92"/>
    <n v="2864.88"/>
    <n v="3862.62"/>
    <n v="997.73999999999978"/>
    <x v="11"/>
    <n v="5"/>
    <x v="0"/>
    <x v="0"/>
  </r>
  <r>
    <n v="796328389"/>
    <x v="250"/>
    <d v="2018-08-27T00:00:00"/>
    <x v="15"/>
    <x v="3"/>
    <x v="4"/>
    <x v="1"/>
    <x v="3"/>
    <n v="121"/>
    <n v="81.73"/>
    <n v="56.67"/>
    <n v="6857.0700000000006"/>
    <n v="9889.33"/>
    <n v="3032.2599999999993"/>
    <x v="8"/>
    <n v="3"/>
    <x v="5"/>
    <x v="0"/>
  </r>
  <r>
    <n v="350977408"/>
    <x v="251"/>
    <d v="2023-01-02T00:00:00"/>
    <x v="136"/>
    <x v="1"/>
    <x v="7"/>
    <x v="0"/>
    <x v="1"/>
    <n v="869"/>
    <n v="437.2"/>
    <n v="263.33"/>
    <n v="228833.77"/>
    <n v="379926.8"/>
    <n v="151093.03"/>
    <x v="5"/>
    <n v="1"/>
    <x v="3"/>
    <x v="0"/>
  </r>
  <r>
    <n v="327020776"/>
    <x v="252"/>
    <d v="2015-09-12T00:00:00"/>
    <x v="40"/>
    <x v="3"/>
    <x v="5"/>
    <x v="1"/>
    <x v="0"/>
    <n v="1570"/>
    <n v="109.28"/>
    <n v="35.840000000000003"/>
    <n v="56268.800000000003"/>
    <n v="171569.6"/>
    <n v="115300.8"/>
    <x v="19"/>
    <n v="4"/>
    <x v="6"/>
    <x v="0"/>
  </r>
  <r>
    <n v="383882319"/>
    <x v="203"/>
    <d v="2019-03-26T00:00:00"/>
    <x v="52"/>
    <x v="3"/>
    <x v="11"/>
    <x v="0"/>
    <x v="3"/>
    <n v="8164"/>
    <n v="154.06"/>
    <n v="90.93"/>
    <n v="742352.52"/>
    <n v="1257745.8400000001"/>
    <n v="515393.32000000007"/>
    <x v="4"/>
    <n v="1"/>
    <x v="3"/>
    <x v="0"/>
  </r>
  <r>
    <n v="701298367"/>
    <x v="253"/>
    <d v="2021-12-10T00:00:00"/>
    <x v="137"/>
    <x v="1"/>
    <x v="4"/>
    <x v="1"/>
    <x v="0"/>
    <n v="8626"/>
    <n v="81.73"/>
    <n v="56.67"/>
    <n v="488835.42000000004"/>
    <n v="705002.98"/>
    <n v="216167.55999999994"/>
    <x v="17"/>
    <n v="3"/>
    <x v="5"/>
    <x v="0"/>
  </r>
  <r>
    <n v="629317748"/>
    <x v="254"/>
    <d v="2017-06-28T00:00:00"/>
    <x v="35"/>
    <x v="5"/>
    <x v="9"/>
    <x v="0"/>
    <x v="0"/>
    <n v="7961"/>
    <n v="9.33"/>
    <n v="6.92"/>
    <n v="55090.12"/>
    <n v="74276.13"/>
    <n v="19186.010000000002"/>
    <x v="6"/>
    <n v="2"/>
    <x v="1"/>
    <x v="0"/>
  </r>
  <r>
    <n v="938301789"/>
    <x v="255"/>
    <d v="2019-10-25T00:00:00"/>
    <x v="50"/>
    <x v="2"/>
    <x v="0"/>
    <x v="1"/>
    <x v="1"/>
    <n v="3205"/>
    <n v="255.28"/>
    <n v="159.41999999999999"/>
    <n v="510941.1"/>
    <n v="818172.4"/>
    <n v="307231.30000000005"/>
    <x v="13"/>
    <n v="1"/>
    <x v="3"/>
    <x v="0"/>
  </r>
  <r>
    <n v="668924319"/>
    <x v="256"/>
    <d v="2020-06-04T00:00:00"/>
    <x v="64"/>
    <x v="3"/>
    <x v="11"/>
    <x v="0"/>
    <x v="2"/>
    <n v="8426"/>
    <n v="154.06"/>
    <n v="90.93"/>
    <n v="766176.18"/>
    <n v="1298109.56"/>
    <n v="531933.38"/>
    <x v="11"/>
    <n v="1"/>
    <x v="3"/>
    <x v="0"/>
  </r>
  <r>
    <n v="691259610"/>
    <x v="257"/>
    <d v="2020-12-15T00:00:00"/>
    <x v="99"/>
    <x v="5"/>
    <x v="10"/>
    <x v="1"/>
    <x v="2"/>
    <n v="7935"/>
    <n v="668.27"/>
    <n v="502.54"/>
    <n v="3987654.9000000004"/>
    <n v="5302722.45"/>
    <n v="1315067.5499999998"/>
    <x v="11"/>
    <n v="6"/>
    <x v="4"/>
    <x v="1"/>
  </r>
  <r>
    <n v="309342658"/>
    <x v="258"/>
    <d v="2021-03-14T00:00:00"/>
    <x v="138"/>
    <x v="1"/>
    <x v="4"/>
    <x v="0"/>
    <x v="1"/>
    <n v="222"/>
    <n v="81.73"/>
    <n v="56.67"/>
    <n v="12580.74"/>
    <n v="18144.060000000001"/>
    <n v="5563.3200000000015"/>
    <x v="3"/>
    <n v="4"/>
    <x v="6"/>
    <x v="0"/>
  </r>
  <r>
    <n v="902048623"/>
    <x v="259"/>
    <d v="2016-12-15T00:00:00"/>
    <x v="93"/>
    <x v="5"/>
    <x v="7"/>
    <x v="0"/>
    <x v="3"/>
    <n v="5088"/>
    <n v="437.2"/>
    <n v="263.33"/>
    <n v="1339823.0399999998"/>
    <n v="2224473.6"/>
    <n v="884650.56000000029"/>
    <x v="20"/>
    <n v="1"/>
    <x v="3"/>
    <x v="0"/>
  </r>
  <r>
    <n v="482213389"/>
    <x v="42"/>
    <d v="2019-08-08T00:00:00"/>
    <x v="135"/>
    <x v="3"/>
    <x v="5"/>
    <x v="0"/>
    <x v="3"/>
    <n v="6513"/>
    <n v="109.28"/>
    <n v="35.840000000000003"/>
    <n v="233425.92000000001"/>
    <n v="711740.64"/>
    <n v="478314.72"/>
    <x v="17"/>
    <n v="2"/>
    <x v="1"/>
    <x v="0"/>
  </r>
  <r>
    <n v="692073285"/>
    <x v="260"/>
    <d v="2022-06-10T00:00:00"/>
    <x v="25"/>
    <x v="0"/>
    <x v="11"/>
    <x v="1"/>
    <x v="1"/>
    <n v="8719"/>
    <n v="154.06"/>
    <n v="90.93"/>
    <n v="792818.67"/>
    <n v="1343249.1400000001"/>
    <n v="550430.47000000009"/>
    <x v="11"/>
    <n v="2"/>
    <x v="1"/>
    <x v="0"/>
  </r>
  <r>
    <n v="544177138"/>
    <x v="261"/>
    <d v="2020-01-08T00:00:00"/>
    <x v="98"/>
    <x v="4"/>
    <x v="9"/>
    <x v="0"/>
    <x v="2"/>
    <n v="2963"/>
    <n v="9.33"/>
    <n v="6.92"/>
    <n v="20503.96"/>
    <n v="27644.79"/>
    <n v="7140.8300000000017"/>
    <x v="10"/>
    <n v="5"/>
    <x v="0"/>
    <x v="0"/>
  </r>
  <r>
    <n v="471386277"/>
    <x v="22"/>
    <d v="2016-10-05T00:00:00"/>
    <x v="27"/>
    <x v="0"/>
    <x v="11"/>
    <x v="0"/>
    <x v="0"/>
    <n v="2530"/>
    <n v="154.06"/>
    <n v="90.93"/>
    <n v="230052.90000000002"/>
    <n v="389771.8"/>
    <n v="159718.89999999997"/>
    <x v="5"/>
    <n v="3"/>
    <x v="5"/>
    <x v="0"/>
  </r>
  <r>
    <n v="976874530"/>
    <x v="262"/>
    <d v="2016-01-24T00:00:00"/>
    <x v="139"/>
    <x v="4"/>
    <x v="4"/>
    <x v="0"/>
    <x v="2"/>
    <n v="7737"/>
    <n v="81.73"/>
    <n v="56.67"/>
    <n v="438455.79000000004"/>
    <n v="632345.01"/>
    <n v="193889.21999999997"/>
    <x v="19"/>
    <n v="5"/>
    <x v="0"/>
    <x v="0"/>
  </r>
  <r>
    <n v="384128224"/>
    <x v="263"/>
    <d v="2022-04-03T00:00:00"/>
    <x v="91"/>
    <x v="1"/>
    <x v="10"/>
    <x v="1"/>
    <x v="0"/>
    <n v="933"/>
    <n v="668.27"/>
    <n v="502.54"/>
    <n v="468869.82"/>
    <n v="623495.91"/>
    <n v="154626.09000000003"/>
    <x v="1"/>
    <n v="7"/>
    <x v="2"/>
    <x v="1"/>
  </r>
  <r>
    <n v="686946189"/>
    <x v="264"/>
    <d v="2022-03-06T00:00:00"/>
    <x v="57"/>
    <x v="5"/>
    <x v="4"/>
    <x v="0"/>
    <x v="3"/>
    <n v="1498"/>
    <n v="81.73"/>
    <n v="56.67"/>
    <n v="84891.66"/>
    <n v="122431.54000000001"/>
    <n v="37539.880000000005"/>
    <x v="2"/>
    <n v="1"/>
    <x v="3"/>
    <x v="0"/>
  </r>
  <r>
    <n v="799439752"/>
    <x v="265"/>
    <d v="2020-07-17T00:00:00"/>
    <x v="81"/>
    <x v="5"/>
    <x v="1"/>
    <x v="1"/>
    <x v="0"/>
    <n v="843"/>
    <n v="152.58000000000001"/>
    <n v="97.44"/>
    <n v="82141.919999999998"/>
    <n v="128624.94000000002"/>
    <n v="46483.020000000019"/>
    <x v="11"/>
    <n v="2"/>
    <x v="1"/>
    <x v="0"/>
  </r>
  <r>
    <n v="601202619"/>
    <x v="172"/>
    <d v="2017-02-15T00:00:00"/>
    <x v="20"/>
    <x v="3"/>
    <x v="6"/>
    <x v="1"/>
    <x v="0"/>
    <n v="8070"/>
    <n v="651.21"/>
    <n v="524.96"/>
    <n v="4236427.2"/>
    <n v="5255264.7"/>
    <n v="1018837.5"/>
    <x v="13"/>
    <n v="6"/>
    <x v="4"/>
    <x v="1"/>
  </r>
  <r>
    <n v="511461484"/>
    <x v="266"/>
    <d v="2017-01-10T00:00:00"/>
    <x v="134"/>
    <x v="2"/>
    <x v="2"/>
    <x v="1"/>
    <x v="3"/>
    <n v="1674"/>
    <n v="47.45"/>
    <n v="31.79"/>
    <n v="53216.46"/>
    <n v="79431.3"/>
    <n v="26214.840000000004"/>
    <x v="19"/>
    <n v="7"/>
    <x v="2"/>
    <x v="1"/>
  </r>
  <r>
    <n v="990774810"/>
    <x v="267"/>
    <d v="2018-01-18T00:00:00"/>
    <x v="59"/>
    <x v="1"/>
    <x v="10"/>
    <x v="1"/>
    <x v="1"/>
    <n v="1138"/>
    <n v="668.27"/>
    <n v="502.54"/>
    <n v="571890.52"/>
    <n v="760491.26"/>
    <n v="188600.74"/>
    <x v="6"/>
    <n v="3"/>
    <x v="5"/>
    <x v="0"/>
  </r>
  <r>
    <n v="339334046"/>
    <x v="268"/>
    <d v="2021-03-20T00:00:00"/>
    <x v="92"/>
    <x v="2"/>
    <x v="1"/>
    <x v="1"/>
    <x v="0"/>
    <n v="5340"/>
    <n v="152.58000000000001"/>
    <n v="97.44"/>
    <n v="520329.6"/>
    <n v="814777.20000000007"/>
    <n v="294447.60000000009"/>
    <x v="14"/>
    <n v="2"/>
    <x v="1"/>
    <x v="0"/>
  </r>
  <r>
    <n v="394356667"/>
    <x v="269"/>
    <d v="2016-08-07T00:00:00"/>
    <x v="140"/>
    <x v="1"/>
    <x v="10"/>
    <x v="0"/>
    <x v="1"/>
    <n v="7756"/>
    <n v="668.27"/>
    <n v="502.54"/>
    <n v="3897700.24"/>
    <n v="5183102.12"/>
    <n v="1285401.8799999999"/>
    <x v="7"/>
    <n v="6"/>
    <x v="4"/>
    <x v="1"/>
  </r>
  <r>
    <n v="914088094"/>
    <x v="270"/>
    <d v="2022-05-05T00:00:00"/>
    <x v="65"/>
    <x v="2"/>
    <x v="6"/>
    <x v="0"/>
    <x v="1"/>
    <n v="7835"/>
    <n v="651.21"/>
    <n v="524.96"/>
    <n v="4113061.6"/>
    <n v="5102230.3500000006"/>
    <n v="989168.75000000047"/>
    <x v="8"/>
    <n v="6"/>
    <x v="4"/>
    <x v="1"/>
  </r>
  <r>
    <n v="274628436"/>
    <x v="44"/>
    <d v="2015-07-01T00:00:00"/>
    <x v="29"/>
    <x v="4"/>
    <x v="10"/>
    <x v="0"/>
    <x v="2"/>
    <n v="7512"/>
    <n v="668.27"/>
    <n v="502.54"/>
    <n v="3775080.48"/>
    <n v="5020044.24"/>
    <n v="1244963.7600000002"/>
    <x v="12"/>
    <n v="6"/>
    <x v="4"/>
    <x v="1"/>
  </r>
  <r>
    <n v="244194161"/>
    <x v="94"/>
    <d v="2021-12-17T00:00:00"/>
    <x v="141"/>
    <x v="5"/>
    <x v="8"/>
    <x v="1"/>
    <x v="2"/>
    <n v="1334"/>
    <n v="421.89"/>
    <n v="364.69"/>
    <n v="486496.46"/>
    <n v="562801.26"/>
    <n v="76304.799999999988"/>
    <x v="20"/>
    <n v="2"/>
    <x v="1"/>
    <x v="0"/>
  </r>
  <r>
    <n v="980340373"/>
    <x v="183"/>
    <d v="2016-02-15T00:00:00"/>
    <x v="142"/>
    <x v="0"/>
    <x v="9"/>
    <x v="1"/>
    <x v="2"/>
    <n v="3357"/>
    <n v="9.33"/>
    <n v="6.92"/>
    <n v="23230.44"/>
    <n v="31320.81"/>
    <n v="8090.3700000000026"/>
    <x v="1"/>
    <n v="1"/>
    <x v="3"/>
    <x v="0"/>
  </r>
  <r>
    <n v="384462964"/>
    <x v="271"/>
    <d v="2022-10-23T00:00:00"/>
    <x v="111"/>
    <x v="4"/>
    <x v="2"/>
    <x v="0"/>
    <x v="0"/>
    <n v="9990"/>
    <n v="47.45"/>
    <n v="31.79"/>
    <n v="317582.09999999998"/>
    <n v="474025.5"/>
    <n v="156443.40000000002"/>
    <x v="3"/>
    <n v="4"/>
    <x v="6"/>
    <x v="0"/>
  </r>
  <r>
    <n v="394110763"/>
    <x v="272"/>
    <d v="2022-01-06T00:00:00"/>
    <x v="45"/>
    <x v="1"/>
    <x v="11"/>
    <x v="1"/>
    <x v="1"/>
    <n v="4988"/>
    <n v="154.06"/>
    <n v="90.93"/>
    <n v="453558.84"/>
    <n v="768451.28"/>
    <n v="314892.44"/>
    <x v="12"/>
    <n v="7"/>
    <x v="2"/>
    <x v="1"/>
  </r>
  <r>
    <n v="767145097"/>
    <x v="273"/>
    <d v="2018-02-16T00:00:00"/>
    <x v="6"/>
    <x v="4"/>
    <x v="7"/>
    <x v="0"/>
    <x v="2"/>
    <n v="4137"/>
    <n v="437.2"/>
    <n v="263.33"/>
    <n v="1089396.21"/>
    <n v="1808696.4"/>
    <n v="719300.19"/>
    <x v="13"/>
    <n v="1"/>
    <x v="3"/>
    <x v="0"/>
  </r>
  <r>
    <n v="421660268"/>
    <x v="78"/>
    <d v="2015-04-02T00:00:00"/>
    <x v="143"/>
    <x v="1"/>
    <x v="10"/>
    <x v="1"/>
    <x v="1"/>
    <n v="7498"/>
    <n v="668.27"/>
    <n v="502.54"/>
    <n v="3768044.92"/>
    <n v="5010688.46"/>
    <n v="1242643.54"/>
    <x v="15"/>
    <n v="6"/>
    <x v="4"/>
    <x v="1"/>
  </r>
  <r>
    <n v="636381185"/>
    <x v="274"/>
    <d v="2021-07-09T00:00:00"/>
    <x v="144"/>
    <x v="2"/>
    <x v="3"/>
    <x v="0"/>
    <x v="2"/>
    <n v="8189"/>
    <n v="205.7"/>
    <n v="117.11"/>
    <n v="959013.79"/>
    <n v="1684477.2999999998"/>
    <n v="725463.50999999978"/>
    <x v="5"/>
    <n v="5"/>
    <x v="0"/>
    <x v="0"/>
  </r>
  <r>
    <n v="899868094"/>
    <x v="275"/>
    <d v="2020-03-17T00:00:00"/>
    <x v="109"/>
    <x v="1"/>
    <x v="9"/>
    <x v="0"/>
    <x v="1"/>
    <n v="9821"/>
    <n v="9.33"/>
    <n v="6.92"/>
    <n v="67961.319999999992"/>
    <n v="91629.930000000008"/>
    <n v="23668.610000000015"/>
    <x v="4"/>
    <n v="1"/>
    <x v="3"/>
    <x v="0"/>
  </r>
  <r>
    <n v="361311852"/>
    <x v="276"/>
    <d v="2017-01-14T00:00:00"/>
    <x v="145"/>
    <x v="1"/>
    <x v="0"/>
    <x v="1"/>
    <x v="2"/>
    <n v="9061"/>
    <n v="255.28"/>
    <n v="159.41999999999999"/>
    <n v="1444504.6199999999"/>
    <n v="2313092.08"/>
    <n v="868587.4600000002"/>
    <x v="7"/>
    <n v="5"/>
    <x v="0"/>
    <x v="0"/>
  </r>
  <r>
    <n v="930136287"/>
    <x v="277"/>
    <d v="2018-05-23T00:00:00"/>
    <x v="112"/>
    <x v="1"/>
    <x v="2"/>
    <x v="0"/>
    <x v="2"/>
    <n v="6852"/>
    <n v="47.45"/>
    <n v="31.79"/>
    <n v="217825.08"/>
    <n v="325127.40000000002"/>
    <n v="107302.32000000004"/>
    <x v="11"/>
    <n v="7"/>
    <x v="2"/>
    <x v="1"/>
  </r>
  <r>
    <n v="536077725"/>
    <x v="238"/>
    <d v="2016-05-31T00:00:00"/>
    <x v="13"/>
    <x v="0"/>
    <x v="3"/>
    <x v="0"/>
    <x v="2"/>
    <n v="6167"/>
    <n v="205.7"/>
    <n v="117.11"/>
    <n v="722217.37"/>
    <n v="1268551.8999999999"/>
    <n v="546334.52999999991"/>
    <x v="10"/>
    <n v="4"/>
    <x v="6"/>
    <x v="0"/>
  </r>
  <r>
    <n v="779184997"/>
    <x v="278"/>
    <d v="2017-04-15T00:00:00"/>
    <x v="104"/>
    <x v="5"/>
    <x v="1"/>
    <x v="0"/>
    <x v="0"/>
    <n v="7011"/>
    <n v="152.58000000000001"/>
    <n v="97.44"/>
    <n v="683151.84"/>
    <n v="1069738.3800000001"/>
    <n v="386586.54000000015"/>
    <x v="16"/>
    <n v="4"/>
    <x v="6"/>
    <x v="0"/>
  </r>
  <r>
    <n v="179819428"/>
    <x v="279"/>
    <d v="2020-05-11T00:00:00"/>
    <x v="17"/>
    <x v="1"/>
    <x v="7"/>
    <x v="0"/>
    <x v="1"/>
    <n v="1420"/>
    <n v="437.2"/>
    <n v="263.33"/>
    <n v="373928.6"/>
    <n v="620824"/>
    <n v="246895.40000000002"/>
    <x v="0"/>
    <n v="2"/>
    <x v="1"/>
    <x v="0"/>
  </r>
  <r>
    <n v="928654849"/>
    <x v="280"/>
    <d v="2016-12-25T00:00:00"/>
    <x v="68"/>
    <x v="2"/>
    <x v="11"/>
    <x v="0"/>
    <x v="3"/>
    <n v="8461"/>
    <n v="154.06"/>
    <n v="90.93"/>
    <n v="769358.7300000001"/>
    <n v="1303501.6599999999"/>
    <n v="534142.92999999982"/>
    <x v="14"/>
    <n v="3"/>
    <x v="5"/>
    <x v="0"/>
  </r>
  <r>
    <n v="336677587"/>
    <x v="281"/>
    <d v="2017-02-20T00:00:00"/>
    <x v="146"/>
    <x v="5"/>
    <x v="0"/>
    <x v="1"/>
    <x v="3"/>
    <n v="9234"/>
    <n v="255.28"/>
    <n v="159.41999999999999"/>
    <n v="1472084.2799999998"/>
    <n v="2357255.52"/>
    <n v="885171.24000000022"/>
    <x v="0"/>
    <n v="2"/>
    <x v="1"/>
    <x v="0"/>
  </r>
  <r>
    <n v="285186469"/>
    <x v="282"/>
    <d v="2021-06-18T00:00:00"/>
    <x v="31"/>
    <x v="4"/>
    <x v="11"/>
    <x v="0"/>
    <x v="1"/>
    <n v="1869"/>
    <n v="154.06"/>
    <n v="90.93"/>
    <n v="169948.17"/>
    <n v="287938.14"/>
    <n v="117989.97"/>
    <x v="19"/>
    <n v="3"/>
    <x v="5"/>
    <x v="0"/>
  </r>
  <r>
    <n v="475792825"/>
    <x v="283"/>
    <d v="2018-07-26T00:00:00"/>
    <x v="5"/>
    <x v="3"/>
    <x v="0"/>
    <x v="1"/>
    <x v="0"/>
    <n v="6525"/>
    <n v="255.28"/>
    <n v="159.41999999999999"/>
    <n v="1040215.4999999999"/>
    <n v="1665702"/>
    <n v="625486.50000000012"/>
    <x v="12"/>
    <n v="7"/>
    <x v="2"/>
    <x v="1"/>
  </r>
  <r>
    <n v="680420482"/>
    <x v="284"/>
    <d v="2015-10-21T00:00:00"/>
    <x v="52"/>
    <x v="3"/>
    <x v="5"/>
    <x v="1"/>
    <x v="2"/>
    <n v="396"/>
    <n v="109.28"/>
    <n v="35.840000000000003"/>
    <n v="14192.640000000001"/>
    <n v="43274.879999999997"/>
    <n v="29082.239999999998"/>
    <x v="4"/>
    <n v="2"/>
    <x v="1"/>
    <x v="0"/>
  </r>
  <r>
    <n v="663176238"/>
    <x v="285"/>
    <d v="2018-07-22T00:00:00"/>
    <x v="147"/>
    <x v="0"/>
    <x v="10"/>
    <x v="1"/>
    <x v="2"/>
    <n v="7441"/>
    <n v="668.27"/>
    <n v="502.54"/>
    <n v="3739400.14"/>
    <n v="4972597.07"/>
    <n v="1233196.9300000002"/>
    <x v="7"/>
    <n v="6"/>
    <x v="4"/>
    <x v="1"/>
  </r>
  <r>
    <n v="570997512"/>
    <x v="249"/>
    <d v="2016-08-21T00:00:00"/>
    <x v="95"/>
    <x v="3"/>
    <x v="0"/>
    <x v="1"/>
    <x v="2"/>
    <n v="9707"/>
    <n v="255.28"/>
    <n v="159.41999999999999"/>
    <n v="1547489.94"/>
    <n v="2478002.96"/>
    <n v="930513.02"/>
    <x v="17"/>
    <n v="5"/>
    <x v="0"/>
    <x v="0"/>
  </r>
  <r>
    <n v="602357041"/>
    <x v="286"/>
    <d v="2015-05-03T00:00:00"/>
    <x v="63"/>
    <x v="1"/>
    <x v="4"/>
    <x v="0"/>
    <x v="2"/>
    <n v="9689"/>
    <n v="81.73"/>
    <n v="56.67"/>
    <n v="549075.63"/>
    <n v="791881.97000000009"/>
    <n v="242806.34000000008"/>
    <x v="16"/>
    <n v="5"/>
    <x v="0"/>
    <x v="0"/>
  </r>
  <r>
    <n v="422301852"/>
    <x v="287"/>
    <d v="2021-03-27T00:00:00"/>
    <x v="58"/>
    <x v="5"/>
    <x v="10"/>
    <x v="0"/>
    <x v="2"/>
    <n v="7357"/>
    <n v="668.27"/>
    <n v="502.54"/>
    <n v="3697186.7800000003"/>
    <n v="4916462.3899999997"/>
    <n v="1219275.6099999994"/>
    <x v="1"/>
    <n v="6"/>
    <x v="4"/>
    <x v="1"/>
  </r>
  <r>
    <n v="653087270"/>
    <x v="288"/>
    <d v="2022-12-18T00:00:00"/>
    <x v="120"/>
    <x v="1"/>
    <x v="1"/>
    <x v="0"/>
    <x v="3"/>
    <n v="1891"/>
    <n v="152.58000000000001"/>
    <n v="97.44"/>
    <n v="184259.04"/>
    <n v="288528.78000000003"/>
    <n v="104269.74000000002"/>
    <x v="19"/>
    <n v="5"/>
    <x v="0"/>
    <x v="0"/>
  </r>
  <r>
    <n v="989743125"/>
    <x v="289"/>
    <d v="2017-01-30T00:00:00"/>
    <x v="111"/>
    <x v="4"/>
    <x v="3"/>
    <x v="1"/>
    <x v="1"/>
    <n v="5840"/>
    <n v="205.7"/>
    <n v="117.11"/>
    <n v="683922.4"/>
    <n v="1201288"/>
    <n v="517365.6"/>
    <x v="5"/>
    <n v="1"/>
    <x v="3"/>
    <x v="0"/>
  </r>
  <r>
    <n v="812637078"/>
    <x v="290"/>
    <d v="2019-12-24T00:00:00"/>
    <x v="47"/>
    <x v="1"/>
    <x v="9"/>
    <x v="1"/>
    <x v="0"/>
    <n v="6225"/>
    <n v="9.33"/>
    <n v="6.92"/>
    <n v="43077"/>
    <n v="58079.25"/>
    <n v="15002.25"/>
    <x v="16"/>
    <n v="7"/>
    <x v="2"/>
    <x v="1"/>
  </r>
  <r>
    <n v="456192958"/>
    <x v="291"/>
    <d v="2018-08-05T00:00:00"/>
    <x v="136"/>
    <x v="1"/>
    <x v="4"/>
    <x v="0"/>
    <x v="2"/>
    <n v="6489"/>
    <n v="81.73"/>
    <n v="56.67"/>
    <n v="367731.63"/>
    <n v="530345.97"/>
    <n v="162614.33999999997"/>
    <x v="3"/>
    <n v="4"/>
    <x v="6"/>
    <x v="0"/>
  </r>
  <r>
    <n v="775147092"/>
    <x v="292"/>
    <d v="2022-02-28T00:00:00"/>
    <x v="15"/>
    <x v="3"/>
    <x v="3"/>
    <x v="0"/>
    <x v="2"/>
    <n v="2105"/>
    <n v="205.7"/>
    <n v="117.11"/>
    <n v="246516.55"/>
    <n v="432998.5"/>
    <n v="186481.95"/>
    <x v="12"/>
    <n v="4"/>
    <x v="6"/>
    <x v="0"/>
  </r>
  <r>
    <n v="894548308"/>
    <x v="138"/>
    <d v="2022-01-15T00:00:00"/>
    <x v="127"/>
    <x v="5"/>
    <x v="10"/>
    <x v="1"/>
    <x v="0"/>
    <n v="5578"/>
    <n v="668.27"/>
    <n v="502.54"/>
    <n v="2803168.12"/>
    <n v="3727610.06"/>
    <n v="924441.94"/>
    <x v="14"/>
    <n v="2"/>
    <x v="1"/>
    <x v="0"/>
  </r>
  <r>
    <n v="459757936"/>
    <x v="293"/>
    <d v="2017-05-21T00:00:00"/>
    <x v="87"/>
    <x v="5"/>
    <x v="7"/>
    <x v="1"/>
    <x v="3"/>
    <n v="1445"/>
    <n v="437.2"/>
    <n v="263.33"/>
    <n v="380511.85"/>
    <n v="631754"/>
    <n v="251242.15000000002"/>
    <x v="14"/>
    <n v="3"/>
    <x v="5"/>
    <x v="0"/>
  </r>
  <r>
    <n v="986449801"/>
    <x v="294"/>
    <d v="2019-02-19T00:00:00"/>
    <x v="120"/>
    <x v="1"/>
    <x v="8"/>
    <x v="1"/>
    <x v="3"/>
    <n v="1272"/>
    <n v="421.89"/>
    <n v="364.69"/>
    <n v="463885.68"/>
    <n v="536644.07999999996"/>
    <n v="72758.399999999965"/>
    <x v="15"/>
    <n v="4"/>
    <x v="6"/>
    <x v="0"/>
  </r>
  <r>
    <n v="910610234"/>
    <x v="295"/>
    <d v="2017-07-22T00:00:00"/>
    <x v="133"/>
    <x v="1"/>
    <x v="7"/>
    <x v="0"/>
    <x v="2"/>
    <n v="8659"/>
    <n v="437.2"/>
    <n v="263.33"/>
    <n v="2280174.4699999997"/>
    <n v="3785714.8"/>
    <n v="1505540.33"/>
    <x v="15"/>
    <n v="1"/>
    <x v="3"/>
    <x v="0"/>
  </r>
  <r>
    <n v="538538062"/>
    <x v="296"/>
    <d v="2015-11-24T00:00:00"/>
    <x v="21"/>
    <x v="5"/>
    <x v="3"/>
    <x v="1"/>
    <x v="3"/>
    <n v="4235"/>
    <n v="205.7"/>
    <n v="117.11"/>
    <n v="495960.85"/>
    <n v="871139.5"/>
    <n v="375178.65"/>
    <x v="19"/>
    <n v="7"/>
    <x v="2"/>
    <x v="1"/>
  </r>
  <r>
    <n v="696844613"/>
    <x v="297"/>
    <d v="2017-03-20T00:00:00"/>
    <x v="91"/>
    <x v="1"/>
    <x v="8"/>
    <x v="0"/>
    <x v="0"/>
    <n v="661"/>
    <n v="421.89"/>
    <n v="364.69"/>
    <n v="241060.09"/>
    <n v="278869.28999999998"/>
    <n v="37809.199999999983"/>
    <x v="3"/>
    <n v="5"/>
    <x v="0"/>
    <x v="0"/>
  </r>
  <r>
    <n v="482453715"/>
    <x v="298"/>
    <d v="2020-09-07T00:00:00"/>
    <x v="131"/>
    <x v="3"/>
    <x v="9"/>
    <x v="0"/>
    <x v="3"/>
    <n v="7630"/>
    <n v="9.33"/>
    <n v="6.92"/>
    <n v="52799.6"/>
    <n v="71187.899999999994"/>
    <n v="18388.299999999996"/>
    <x v="18"/>
    <n v="2"/>
    <x v="1"/>
    <x v="0"/>
  </r>
  <r>
    <n v="340928781"/>
    <x v="299"/>
    <d v="2019-01-10T00:00:00"/>
    <x v="144"/>
    <x v="2"/>
    <x v="10"/>
    <x v="0"/>
    <x v="3"/>
    <n v="7257"/>
    <n v="668.27"/>
    <n v="502.54"/>
    <n v="3646932.7800000003"/>
    <n v="4849635.3899999997"/>
    <n v="1202702.6099999994"/>
    <x v="15"/>
    <n v="6"/>
    <x v="4"/>
    <x v="1"/>
  </r>
  <r>
    <n v="624348151"/>
    <x v="300"/>
    <d v="2020-12-02T00:00:00"/>
    <x v="67"/>
    <x v="1"/>
    <x v="6"/>
    <x v="0"/>
    <x v="1"/>
    <n v="7347"/>
    <n v="651.21"/>
    <n v="524.96"/>
    <n v="3856881.12"/>
    <n v="4784439.87"/>
    <n v="927558.75"/>
    <x v="14"/>
    <n v="6"/>
    <x v="4"/>
    <x v="1"/>
  </r>
  <r>
    <n v="877022111"/>
    <x v="301"/>
    <d v="2020-10-07T00:00:00"/>
    <x v="148"/>
    <x v="3"/>
    <x v="4"/>
    <x v="1"/>
    <x v="2"/>
    <n v="9187"/>
    <n v="81.73"/>
    <n v="56.67"/>
    <n v="520627.29000000004"/>
    <n v="750853.51"/>
    <n v="230226.21999999997"/>
    <x v="7"/>
    <n v="2"/>
    <x v="1"/>
    <x v="0"/>
  </r>
  <r>
    <n v="997329699"/>
    <x v="302"/>
    <d v="2020-06-25T00:00:00"/>
    <x v="106"/>
    <x v="6"/>
    <x v="3"/>
    <x v="1"/>
    <x v="0"/>
    <n v="876"/>
    <n v="205.7"/>
    <n v="117.11"/>
    <n v="102588.36"/>
    <n v="180193.19999999998"/>
    <n v="77604.839999999982"/>
    <x v="11"/>
    <n v="1"/>
    <x v="3"/>
    <x v="0"/>
  </r>
  <r>
    <n v="434246480"/>
    <x v="303"/>
    <d v="2016-01-22T00:00:00"/>
    <x v="76"/>
    <x v="5"/>
    <x v="1"/>
    <x v="1"/>
    <x v="0"/>
    <n v="2038"/>
    <n v="152.58000000000001"/>
    <n v="97.44"/>
    <n v="198582.72"/>
    <n v="310958.04000000004"/>
    <n v="112375.32000000004"/>
    <x v="11"/>
    <n v="2"/>
    <x v="1"/>
    <x v="0"/>
  </r>
  <r>
    <n v="956571280"/>
    <x v="304"/>
    <d v="2017-04-23T00:00:00"/>
    <x v="147"/>
    <x v="0"/>
    <x v="3"/>
    <x v="0"/>
    <x v="1"/>
    <n v="9554"/>
    <n v="205.7"/>
    <n v="117.11"/>
    <n v="1118868.94"/>
    <n v="1965257.7999999998"/>
    <n v="846388.85999999987"/>
    <x v="18"/>
    <n v="1"/>
    <x v="3"/>
    <x v="0"/>
  </r>
  <r>
    <n v="353415429"/>
    <x v="305"/>
    <d v="2022-12-17T00:00:00"/>
    <x v="2"/>
    <x v="1"/>
    <x v="4"/>
    <x v="0"/>
    <x v="0"/>
    <n v="2334"/>
    <n v="81.73"/>
    <n v="56.67"/>
    <n v="132267.78"/>
    <n v="190757.82"/>
    <n v="58490.040000000008"/>
    <x v="2"/>
    <n v="7"/>
    <x v="2"/>
    <x v="1"/>
  </r>
  <r>
    <n v="447982823"/>
    <x v="306"/>
    <d v="2016-02-12T00:00:00"/>
    <x v="95"/>
    <x v="3"/>
    <x v="6"/>
    <x v="1"/>
    <x v="2"/>
    <n v="6927"/>
    <n v="651.21"/>
    <n v="524.96"/>
    <n v="3636397.9200000004"/>
    <n v="4510931.67"/>
    <n v="874533.74999999953"/>
    <x v="18"/>
    <n v="6"/>
    <x v="4"/>
    <x v="1"/>
  </r>
  <r>
    <n v="328669583"/>
    <x v="307"/>
    <d v="2019-05-30T00:00:00"/>
    <x v="49"/>
    <x v="5"/>
    <x v="2"/>
    <x v="1"/>
    <x v="3"/>
    <n v="9488"/>
    <n v="47.45"/>
    <n v="31.79"/>
    <n v="301623.52"/>
    <n v="450205.60000000003"/>
    <n v="148582.08000000002"/>
    <x v="1"/>
    <n v="4"/>
    <x v="6"/>
    <x v="0"/>
  </r>
  <r>
    <n v="436864745"/>
    <x v="307"/>
    <d v="2019-05-20T00:00:00"/>
    <x v="97"/>
    <x v="3"/>
    <x v="7"/>
    <x v="1"/>
    <x v="1"/>
    <n v="6841"/>
    <n v="437.2"/>
    <n v="263.33"/>
    <n v="1801440.5299999998"/>
    <n v="2990885.1999999997"/>
    <n v="1189444.67"/>
    <x v="13"/>
    <n v="4"/>
    <x v="6"/>
    <x v="0"/>
  </r>
  <r>
    <n v="279149568"/>
    <x v="308"/>
    <d v="2021-01-21T00:00:00"/>
    <x v="149"/>
    <x v="3"/>
    <x v="10"/>
    <x v="1"/>
    <x v="0"/>
    <n v="5415"/>
    <n v="668.27"/>
    <n v="502.54"/>
    <n v="2721254.1"/>
    <n v="3618682.05"/>
    <n v="897427.94999999972"/>
    <x v="18"/>
    <n v="5"/>
    <x v="0"/>
    <x v="0"/>
  </r>
  <r>
    <n v="224647080"/>
    <x v="309"/>
    <d v="2018-07-07T00:00:00"/>
    <x v="150"/>
    <x v="1"/>
    <x v="6"/>
    <x v="1"/>
    <x v="3"/>
    <n v="6918"/>
    <n v="651.21"/>
    <n v="524.96"/>
    <n v="3631673.2800000003"/>
    <n v="4505070.78"/>
    <n v="873397.5"/>
    <x v="1"/>
    <n v="6"/>
    <x v="4"/>
    <x v="1"/>
  </r>
  <r>
    <n v="412601697"/>
    <x v="310"/>
    <d v="2017-04-01T00:00:00"/>
    <x v="25"/>
    <x v="0"/>
    <x v="6"/>
    <x v="1"/>
    <x v="2"/>
    <n v="6866"/>
    <n v="651.21"/>
    <n v="524.96"/>
    <n v="3604375.3600000003"/>
    <n v="4471207.8600000003"/>
    <n v="866832.5"/>
    <x v="9"/>
    <n v="6"/>
    <x v="4"/>
    <x v="1"/>
  </r>
  <r>
    <n v="668842780"/>
    <x v="208"/>
    <d v="2015-08-15T00:00:00"/>
    <x v="129"/>
    <x v="5"/>
    <x v="2"/>
    <x v="1"/>
    <x v="2"/>
    <n v="4297"/>
    <n v="47.45"/>
    <n v="31.79"/>
    <n v="136601.63"/>
    <n v="203892.65000000002"/>
    <n v="67291.020000000019"/>
    <x v="10"/>
    <n v="1"/>
    <x v="3"/>
    <x v="0"/>
  </r>
  <r>
    <n v="907349526"/>
    <x v="311"/>
    <d v="2020-04-24T00:00:00"/>
    <x v="128"/>
    <x v="1"/>
    <x v="7"/>
    <x v="0"/>
    <x v="1"/>
    <n v="3743"/>
    <n v="437.2"/>
    <n v="263.33"/>
    <n v="985644.19"/>
    <n v="1636439.5999999999"/>
    <n v="650795.40999999992"/>
    <x v="15"/>
    <n v="7"/>
    <x v="2"/>
    <x v="1"/>
  </r>
  <r>
    <n v="386440074"/>
    <x v="312"/>
    <d v="2018-04-17T00:00:00"/>
    <x v="75"/>
    <x v="1"/>
    <x v="4"/>
    <x v="1"/>
    <x v="1"/>
    <n v="5060"/>
    <n v="81.73"/>
    <n v="56.67"/>
    <n v="286750.2"/>
    <n v="413553.80000000005"/>
    <n v="126803.60000000003"/>
    <x v="10"/>
    <n v="4"/>
    <x v="6"/>
    <x v="0"/>
  </r>
  <r>
    <n v="278275811"/>
    <x v="313"/>
    <d v="2021-11-14T00:00:00"/>
    <x v="60"/>
    <x v="4"/>
    <x v="6"/>
    <x v="0"/>
    <x v="3"/>
    <n v="6851"/>
    <n v="651.21"/>
    <n v="524.96"/>
    <n v="3596500.9600000004"/>
    <n v="4461439.71"/>
    <n v="864938.74999999953"/>
    <x v="6"/>
    <n v="6"/>
    <x v="4"/>
    <x v="1"/>
  </r>
  <r>
    <n v="105630385"/>
    <x v="314"/>
    <d v="2015-08-15T00:00:00"/>
    <x v="118"/>
    <x v="0"/>
    <x v="4"/>
    <x v="0"/>
    <x v="2"/>
    <n v="7233"/>
    <n v="81.73"/>
    <n v="56.67"/>
    <n v="409894.11"/>
    <n v="591153.09000000008"/>
    <n v="181258.9800000001"/>
    <x v="11"/>
    <n v="3"/>
    <x v="5"/>
    <x v="0"/>
  </r>
  <r>
    <n v="691140305"/>
    <x v="315"/>
    <d v="2020-01-01T00:00:00"/>
    <x v="4"/>
    <x v="2"/>
    <x v="7"/>
    <x v="1"/>
    <x v="2"/>
    <n v="2630"/>
    <n v="437.2"/>
    <n v="263.33"/>
    <n v="692557.89999999991"/>
    <n v="1149836"/>
    <n v="457278.10000000009"/>
    <x v="17"/>
    <n v="1"/>
    <x v="3"/>
    <x v="0"/>
  </r>
  <r>
    <n v="308054339"/>
    <x v="316"/>
    <d v="2015-10-26T00:00:00"/>
    <x v="127"/>
    <x v="5"/>
    <x v="7"/>
    <x v="1"/>
    <x v="3"/>
    <n v="8980"/>
    <n v="437.2"/>
    <n v="263.33"/>
    <n v="2364703.4"/>
    <n v="3926056"/>
    <n v="1561352.6"/>
    <x v="14"/>
    <n v="4"/>
    <x v="6"/>
    <x v="0"/>
  </r>
  <r>
    <n v="879858815"/>
    <x v="317"/>
    <d v="2021-10-11T00:00:00"/>
    <x v="151"/>
    <x v="5"/>
    <x v="9"/>
    <x v="1"/>
    <x v="3"/>
    <n v="8631"/>
    <n v="9.33"/>
    <n v="6.92"/>
    <n v="59726.52"/>
    <n v="80527.23"/>
    <n v="20800.71"/>
    <x v="10"/>
    <n v="3"/>
    <x v="5"/>
    <x v="0"/>
  </r>
  <r>
    <n v="800352561"/>
    <x v="318"/>
    <d v="2020-10-04T00:00:00"/>
    <x v="43"/>
    <x v="1"/>
    <x v="11"/>
    <x v="0"/>
    <x v="3"/>
    <n v="963"/>
    <n v="154.06"/>
    <n v="90.93"/>
    <n v="87565.590000000011"/>
    <n v="148359.78"/>
    <n v="60794.189999999988"/>
    <x v="0"/>
    <n v="1"/>
    <x v="3"/>
    <x v="0"/>
  </r>
  <r>
    <n v="783646905"/>
    <x v="319"/>
    <d v="2015-07-15T00:00:00"/>
    <x v="152"/>
    <x v="5"/>
    <x v="0"/>
    <x v="0"/>
    <x v="2"/>
    <n v="7388"/>
    <n v="255.28"/>
    <n v="159.41999999999999"/>
    <n v="1177794.96"/>
    <n v="1886008.64"/>
    <n v="708213.67999999993"/>
    <x v="1"/>
    <n v="3"/>
    <x v="5"/>
    <x v="0"/>
  </r>
  <r>
    <n v="714165675"/>
    <x v="320"/>
    <d v="2018-01-13T00:00:00"/>
    <x v="75"/>
    <x v="1"/>
    <x v="2"/>
    <x v="1"/>
    <x v="1"/>
    <n v="6348"/>
    <n v="47.45"/>
    <n v="31.79"/>
    <n v="201802.91999999998"/>
    <n v="301212.60000000003"/>
    <n v="99409.680000000051"/>
    <x v="8"/>
    <n v="1"/>
    <x v="3"/>
    <x v="0"/>
  </r>
  <r>
    <n v="996645200"/>
    <x v="196"/>
    <d v="2022-12-31T00:00:00"/>
    <x v="108"/>
    <x v="2"/>
    <x v="8"/>
    <x v="1"/>
    <x v="3"/>
    <n v="8317"/>
    <n v="421.89"/>
    <n v="364.69"/>
    <n v="3033126.73"/>
    <n v="3508859.13"/>
    <n v="475732.39999999991"/>
    <x v="12"/>
    <n v="2"/>
    <x v="1"/>
    <x v="0"/>
  </r>
  <r>
    <n v="990455090"/>
    <x v="321"/>
    <d v="2019-12-10T00:00:00"/>
    <x v="153"/>
    <x v="1"/>
    <x v="10"/>
    <x v="0"/>
    <x v="0"/>
    <n v="6526"/>
    <n v="668.27"/>
    <n v="502.54"/>
    <n v="3279576.04"/>
    <n v="4361130.0199999996"/>
    <n v="1081553.9799999995"/>
    <x v="20"/>
    <n v="6"/>
    <x v="4"/>
    <x v="1"/>
  </r>
  <r>
    <n v="537994325"/>
    <x v="322"/>
    <d v="2016-02-02T00:00:00"/>
    <x v="82"/>
    <x v="2"/>
    <x v="1"/>
    <x v="1"/>
    <x v="0"/>
    <n v="3331"/>
    <n v="152.58000000000001"/>
    <n v="97.44"/>
    <n v="324572.64"/>
    <n v="508243.98000000004"/>
    <n v="183671.34000000003"/>
    <x v="2"/>
    <n v="3"/>
    <x v="5"/>
    <x v="0"/>
  </r>
  <r>
    <n v="957899081"/>
    <x v="154"/>
    <d v="2015-11-29T00:00:00"/>
    <x v="107"/>
    <x v="2"/>
    <x v="3"/>
    <x v="0"/>
    <x v="0"/>
    <n v="2480"/>
    <n v="205.7"/>
    <n v="117.11"/>
    <n v="290432.8"/>
    <n v="510136"/>
    <n v="219703.2"/>
    <x v="16"/>
    <n v="5"/>
    <x v="0"/>
    <x v="0"/>
  </r>
  <r>
    <n v="451834905"/>
    <x v="323"/>
    <d v="2020-09-18T00:00:00"/>
    <x v="65"/>
    <x v="2"/>
    <x v="6"/>
    <x v="0"/>
    <x v="0"/>
    <n v="6844"/>
    <n v="651.21"/>
    <n v="524.96"/>
    <n v="3592826.24"/>
    <n v="4456881.24"/>
    <n v="864055"/>
    <x v="1"/>
    <n v="5"/>
    <x v="0"/>
    <x v="0"/>
  </r>
  <r>
    <n v="549123132"/>
    <x v="324"/>
    <d v="2020-07-19T00:00:00"/>
    <x v="60"/>
    <x v="4"/>
    <x v="6"/>
    <x v="1"/>
    <x v="2"/>
    <n v="6592"/>
    <n v="651.21"/>
    <n v="524.96"/>
    <n v="3460536.3200000003"/>
    <n v="4292776.32"/>
    <n v="832240"/>
    <x v="6"/>
    <n v="6"/>
    <x v="4"/>
    <x v="1"/>
  </r>
  <r>
    <n v="632320535"/>
    <x v="325"/>
    <d v="2022-04-16T00:00:00"/>
    <x v="141"/>
    <x v="5"/>
    <x v="6"/>
    <x v="0"/>
    <x v="3"/>
    <n v="6553"/>
    <n v="651.21"/>
    <n v="524.96"/>
    <n v="3440062.8800000004"/>
    <n v="4267379.13"/>
    <n v="827316.24999999953"/>
    <x v="9"/>
    <n v="6"/>
    <x v="4"/>
    <x v="1"/>
  </r>
  <r>
    <n v="392379558"/>
    <x v="326"/>
    <d v="2019-02-18T00:00:00"/>
    <x v="154"/>
    <x v="2"/>
    <x v="0"/>
    <x v="1"/>
    <x v="3"/>
    <n v="2685"/>
    <n v="255.28"/>
    <n v="159.41999999999999"/>
    <n v="428042.69999999995"/>
    <n v="685426.8"/>
    <n v="257384.10000000009"/>
    <x v="18"/>
    <n v="2"/>
    <x v="1"/>
    <x v="0"/>
  </r>
  <r>
    <n v="398552930"/>
    <x v="327"/>
    <d v="2016-03-21T00:00:00"/>
    <x v="155"/>
    <x v="4"/>
    <x v="7"/>
    <x v="0"/>
    <x v="0"/>
    <n v="9524"/>
    <n v="437.2"/>
    <n v="263.33"/>
    <n v="2507954.92"/>
    <n v="4163892.8"/>
    <n v="1655937.88"/>
    <x v="18"/>
    <n v="2"/>
    <x v="1"/>
    <x v="0"/>
  </r>
  <r>
    <n v="363376510"/>
    <x v="328"/>
    <d v="2017-07-27T00:00:00"/>
    <x v="156"/>
    <x v="3"/>
    <x v="6"/>
    <x v="1"/>
    <x v="2"/>
    <n v="39"/>
    <n v="651.21"/>
    <n v="524.96"/>
    <n v="20473.440000000002"/>
    <n v="25397.190000000002"/>
    <n v="4923.75"/>
    <x v="9"/>
    <n v="4"/>
    <x v="6"/>
    <x v="0"/>
  </r>
  <r>
    <n v="944711625"/>
    <x v="329"/>
    <d v="2021-07-08T00:00:00"/>
    <x v="5"/>
    <x v="3"/>
    <x v="11"/>
    <x v="1"/>
    <x v="3"/>
    <n v="18"/>
    <n v="154.06"/>
    <n v="90.93"/>
    <n v="1636.7400000000002"/>
    <n v="2773.08"/>
    <n v="1136.3399999999997"/>
    <x v="16"/>
    <n v="2"/>
    <x v="1"/>
    <x v="0"/>
  </r>
  <r>
    <n v="170732104"/>
    <x v="330"/>
    <d v="2020-06-19T00:00:00"/>
    <x v="87"/>
    <x v="5"/>
    <x v="10"/>
    <x v="0"/>
    <x v="1"/>
    <n v="2279"/>
    <n v="668.27"/>
    <n v="502.54"/>
    <n v="1145288.6600000001"/>
    <n v="1522987.33"/>
    <n v="377698.66999999993"/>
    <x v="6"/>
    <n v="4"/>
    <x v="6"/>
    <x v="0"/>
  </r>
  <r>
    <n v="189924275"/>
    <x v="331"/>
    <d v="2019-03-04T00:00:00"/>
    <x v="157"/>
    <x v="1"/>
    <x v="2"/>
    <x v="1"/>
    <x v="2"/>
    <n v="1668"/>
    <n v="47.45"/>
    <n v="31.79"/>
    <n v="53025.72"/>
    <n v="79146.600000000006"/>
    <n v="26120.880000000005"/>
    <x v="20"/>
    <n v="5"/>
    <x v="0"/>
    <x v="0"/>
  </r>
  <r>
    <n v="517019879"/>
    <x v="332"/>
    <d v="2015-01-27T00:00:00"/>
    <x v="12"/>
    <x v="2"/>
    <x v="6"/>
    <x v="1"/>
    <x v="3"/>
    <n v="6526"/>
    <n v="651.21"/>
    <n v="524.96"/>
    <n v="3425888.9600000004"/>
    <n v="4249796.46"/>
    <n v="823907.49999999953"/>
    <x v="11"/>
    <n v="6"/>
    <x v="4"/>
    <x v="1"/>
  </r>
  <r>
    <n v="188351857"/>
    <x v="333"/>
    <d v="2016-06-28T00:00:00"/>
    <x v="158"/>
    <x v="6"/>
    <x v="10"/>
    <x v="0"/>
    <x v="1"/>
    <n v="6355"/>
    <n v="668.27"/>
    <n v="502.54"/>
    <n v="3193641.7"/>
    <n v="4246855.8499999996"/>
    <n v="1053214.1499999994"/>
    <x v="3"/>
    <n v="6"/>
    <x v="4"/>
    <x v="1"/>
  </r>
  <r>
    <n v="546081721"/>
    <x v="334"/>
    <d v="2019-05-18T00:00:00"/>
    <x v="75"/>
    <x v="1"/>
    <x v="8"/>
    <x v="0"/>
    <x v="3"/>
    <n v="6571"/>
    <n v="421.89"/>
    <n v="364.69"/>
    <n v="2396377.9899999998"/>
    <n v="2772239.19"/>
    <n v="375861.20000000019"/>
    <x v="14"/>
    <n v="2"/>
    <x v="1"/>
    <x v="0"/>
  </r>
  <r>
    <n v="979073941"/>
    <x v="335"/>
    <d v="2022-07-16T00:00:00"/>
    <x v="37"/>
    <x v="1"/>
    <x v="0"/>
    <x v="0"/>
    <x v="1"/>
    <n v="8591"/>
    <n v="255.28"/>
    <n v="159.41999999999999"/>
    <n v="1369577.22"/>
    <n v="2193110.48"/>
    <n v="823533.26"/>
    <x v="18"/>
    <n v="7"/>
    <x v="2"/>
    <x v="1"/>
  </r>
  <r>
    <n v="502356994"/>
    <x v="336"/>
    <d v="2019-05-30T00:00:00"/>
    <x v="152"/>
    <x v="5"/>
    <x v="11"/>
    <x v="1"/>
    <x v="2"/>
    <n v="2000"/>
    <n v="154.06"/>
    <n v="90.93"/>
    <n v="181860"/>
    <n v="308120"/>
    <n v="126260"/>
    <x v="16"/>
    <n v="2"/>
    <x v="1"/>
    <x v="0"/>
  </r>
  <r>
    <n v="336292207"/>
    <x v="337"/>
    <d v="2017-05-20T00:00:00"/>
    <x v="139"/>
    <x v="4"/>
    <x v="8"/>
    <x v="0"/>
    <x v="3"/>
    <n v="5192"/>
    <n v="421.89"/>
    <n v="364.69"/>
    <n v="1893470.48"/>
    <n v="2190452.88"/>
    <n v="296982.39999999991"/>
    <x v="2"/>
    <n v="7"/>
    <x v="2"/>
    <x v="1"/>
  </r>
  <r>
    <n v="871553409"/>
    <x v="338"/>
    <d v="2018-12-20T00:00:00"/>
    <x v="62"/>
    <x v="5"/>
    <x v="4"/>
    <x v="0"/>
    <x v="3"/>
    <n v="876"/>
    <n v="81.73"/>
    <n v="56.67"/>
    <n v="49642.92"/>
    <n v="71595.48000000001"/>
    <n v="21952.560000000012"/>
    <x v="6"/>
    <n v="3"/>
    <x v="5"/>
    <x v="0"/>
  </r>
  <r>
    <n v="319126927"/>
    <x v="339"/>
    <d v="2015-01-24T00:00:00"/>
    <x v="139"/>
    <x v="4"/>
    <x v="4"/>
    <x v="1"/>
    <x v="3"/>
    <n v="5604"/>
    <n v="81.73"/>
    <n v="56.67"/>
    <n v="317578.68"/>
    <n v="458014.92000000004"/>
    <n v="140436.24000000005"/>
    <x v="7"/>
    <n v="5"/>
    <x v="0"/>
    <x v="0"/>
  </r>
  <r>
    <n v="560311591"/>
    <x v="340"/>
    <d v="2016-02-14T00:00:00"/>
    <x v="21"/>
    <x v="5"/>
    <x v="11"/>
    <x v="0"/>
    <x v="3"/>
    <n v="7506"/>
    <n v="154.06"/>
    <n v="90.93"/>
    <n v="682520.58000000007"/>
    <n v="1156374.3600000001"/>
    <n v="473853.78"/>
    <x v="10"/>
    <n v="2"/>
    <x v="1"/>
    <x v="0"/>
  </r>
  <r>
    <n v="396718728"/>
    <x v="341"/>
    <d v="2022-02-28T00:00:00"/>
    <x v="7"/>
    <x v="1"/>
    <x v="4"/>
    <x v="1"/>
    <x v="2"/>
    <n v="6742"/>
    <n v="81.73"/>
    <n v="56.67"/>
    <n v="382069.14"/>
    <n v="551023.66"/>
    <n v="168954.52000000002"/>
    <x v="9"/>
    <n v="1"/>
    <x v="3"/>
    <x v="0"/>
  </r>
  <r>
    <n v="500272166"/>
    <x v="342"/>
    <d v="2016-09-03T00:00:00"/>
    <x v="159"/>
    <x v="4"/>
    <x v="9"/>
    <x v="0"/>
    <x v="3"/>
    <n v="506"/>
    <n v="9.33"/>
    <n v="6.92"/>
    <n v="3501.52"/>
    <n v="4720.9800000000005"/>
    <n v="1219.4600000000005"/>
    <x v="13"/>
    <n v="2"/>
    <x v="1"/>
    <x v="0"/>
  </r>
  <r>
    <n v="263208234"/>
    <x v="174"/>
    <d v="2022-12-27T00:00:00"/>
    <x v="54"/>
    <x v="2"/>
    <x v="1"/>
    <x v="0"/>
    <x v="2"/>
    <n v="8020"/>
    <n v="152.58000000000001"/>
    <n v="97.44"/>
    <n v="781468.79999999993"/>
    <n v="1223691.6000000001"/>
    <n v="442222.80000000016"/>
    <x v="16"/>
    <n v="7"/>
    <x v="2"/>
    <x v="1"/>
  </r>
  <r>
    <n v="769180142"/>
    <x v="343"/>
    <d v="2015-12-22T00:00:00"/>
    <x v="127"/>
    <x v="5"/>
    <x v="10"/>
    <x v="0"/>
    <x v="1"/>
    <n v="6352"/>
    <n v="668.27"/>
    <n v="502.54"/>
    <n v="3192134.08"/>
    <n v="4244851.04"/>
    <n v="1052716.96"/>
    <x v="11"/>
    <n v="6"/>
    <x v="4"/>
    <x v="1"/>
  </r>
  <r>
    <n v="737736070"/>
    <x v="344"/>
    <d v="2020-10-23T00:00:00"/>
    <x v="133"/>
    <x v="1"/>
    <x v="3"/>
    <x v="1"/>
    <x v="2"/>
    <n v="1352"/>
    <n v="205.7"/>
    <n v="117.11"/>
    <n v="158332.72"/>
    <n v="278106.39999999997"/>
    <n v="119773.67999999996"/>
    <x v="13"/>
    <n v="1"/>
    <x v="3"/>
    <x v="0"/>
  </r>
  <r>
    <n v="585362994"/>
    <x v="345"/>
    <d v="2022-02-22T00:00:00"/>
    <x v="150"/>
    <x v="1"/>
    <x v="10"/>
    <x v="1"/>
    <x v="2"/>
    <n v="773"/>
    <n v="668.27"/>
    <n v="502.54"/>
    <n v="388463.42000000004"/>
    <n v="516572.70999999996"/>
    <n v="128109.28999999992"/>
    <x v="17"/>
    <n v="7"/>
    <x v="2"/>
    <x v="1"/>
  </r>
  <r>
    <n v="164442861"/>
    <x v="346"/>
    <d v="2020-09-22T00:00:00"/>
    <x v="5"/>
    <x v="3"/>
    <x v="0"/>
    <x v="1"/>
    <x v="0"/>
    <n v="1152"/>
    <n v="255.28"/>
    <n v="159.41999999999999"/>
    <n v="183651.84"/>
    <n v="294082.56"/>
    <n v="110430.72"/>
    <x v="4"/>
    <n v="1"/>
    <x v="3"/>
    <x v="0"/>
  </r>
  <r>
    <n v="118774497"/>
    <x v="74"/>
    <d v="2020-05-19T00:00:00"/>
    <x v="111"/>
    <x v="4"/>
    <x v="6"/>
    <x v="0"/>
    <x v="0"/>
    <n v="6868"/>
    <n v="651.21"/>
    <n v="524.96"/>
    <n v="3605425.2800000003"/>
    <n v="4472510.28"/>
    <n v="867085"/>
    <x v="18"/>
    <n v="3"/>
    <x v="5"/>
    <x v="0"/>
  </r>
  <r>
    <n v="712469232"/>
    <x v="347"/>
    <d v="2017-03-02T00:00:00"/>
    <x v="160"/>
    <x v="4"/>
    <x v="0"/>
    <x v="0"/>
    <x v="0"/>
    <n v="4333"/>
    <n v="255.28"/>
    <n v="159.41999999999999"/>
    <n v="690766.86"/>
    <n v="1106128.24"/>
    <n v="415361.38"/>
    <x v="13"/>
    <n v="7"/>
    <x v="2"/>
    <x v="1"/>
  </r>
  <r>
    <n v="479950892"/>
    <x v="348"/>
    <d v="2017-06-15T00:00:00"/>
    <x v="119"/>
    <x v="5"/>
    <x v="0"/>
    <x v="1"/>
    <x v="1"/>
    <n v="6989"/>
    <n v="255.28"/>
    <n v="159.41999999999999"/>
    <n v="1114186.3799999999"/>
    <n v="1784151.92"/>
    <n v="669965.54"/>
    <x v="18"/>
    <n v="5"/>
    <x v="0"/>
    <x v="0"/>
  </r>
  <r>
    <n v="259766423"/>
    <x v="349"/>
    <d v="2021-08-06T00:00:00"/>
    <x v="11"/>
    <x v="3"/>
    <x v="7"/>
    <x v="1"/>
    <x v="3"/>
    <n v="9512"/>
    <n v="437.2"/>
    <n v="263.33"/>
    <n v="2504794.96"/>
    <n v="4158646.4"/>
    <n v="1653851.44"/>
    <x v="2"/>
    <n v="6"/>
    <x v="4"/>
    <x v="1"/>
  </r>
  <r>
    <n v="125532805"/>
    <x v="350"/>
    <d v="2020-01-27T00:00:00"/>
    <x v="65"/>
    <x v="2"/>
    <x v="0"/>
    <x v="1"/>
    <x v="0"/>
    <n v="6802"/>
    <n v="255.28"/>
    <n v="159.41999999999999"/>
    <n v="1084374.8399999999"/>
    <n v="1736414.56"/>
    <n v="652039.7200000002"/>
    <x v="18"/>
    <n v="2"/>
    <x v="1"/>
    <x v="0"/>
  </r>
  <r>
    <n v="574043214"/>
    <x v="351"/>
    <d v="2018-11-24T00:00:00"/>
    <x v="107"/>
    <x v="2"/>
    <x v="5"/>
    <x v="0"/>
    <x v="1"/>
    <n v="998"/>
    <n v="109.28"/>
    <n v="35.840000000000003"/>
    <n v="35768.320000000007"/>
    <n v="109061.44"/>
    <n v="73293.119999999995"/>
    <x v="13"/>
    <n v="2"/>
    <x v="1"/>
    <x v="0"/>
  </r>
  <r>
    <n v="437160861"/>
    <x v="352"/>
    <d v="2015-01-11T00:00:00"/>
    <x v="97"/>
    <x v="3"/>
    <x v="4"/>
    <x v="0"/>
    <x v="3"/>
    <n v="4468"/>
    <n v="81.73"/>
    <n v="56.67"/>
    <n v="253201.56"/>
    <n v="365169.64"/>
    <n v="111968.08000000002"/>
    <x v="11"/>
    <n v="4"/>
    <x v="6"/>
    <x v="0"/>
  </r>
  <r>
    <n v="634156453"/>
    <x v="353"/>
    <d v="2017-06-18T00:00:00"/>
    <x v="32"/>
    <x v="5"/>
    <x v="8"/>
    <x v="1"/>
    <x v="0"/>
    <n v="9842"/>
    <n v="421.89"/>
    <n v="364.69"/>
    <n v="3589278.98"/>
    <n v="4152241.38"/>
    <n v="562962.39999999991"/>
    <x v="4"/>
    <n v="6"/>
    <x v="4"/>
    <x v="1"/>
  </r>
  <r>
    <n v="321475684"/>
    <x v="354"/>
    <d v="2016-11-16T00:00:00"/>
    <x v="116"/>
    <x v="4"/>
    <x v="1"/>
    <x v="1"/>
    <x v="3"/>
    <n v="654"/>
    <n v="152.58000000000001"/>
    <n v="97.44"/>
    <n v="63725.760000000002"/>
    <n v="99787.32"/>
    <n v="36061.560000000005"/>
    <x v="7"/>
    <n v="2"/>
    <x v="1"/>
    <x v="0"/>
  </r>
  <r>
    <n v="575583016"/>
    <x v="355"/>
    <d v="2020-11-29T00:00:00"/>
    <x v="7"/>
    <x v="1"/>
    <x v="6"/>
    <x v="1"/>
    <x v="1"/>
    <n v="6660"/>
    <n v="651.21"/>
    <n v="524.96"/>
    <n v="3496233.6"/>
    <n v="4337058.6000000006"/>
    <n v="840825.00000000047"/>
    <x v="9"/>
    <n v="7"/>
    <x v="2"/>
    <x v="1"/>
  </r>
  <r>
    <n v="710117900"/>
    <x v="356"/>
    <d v="2017-06-10T00:00:00"/>
    <x v="161"/>
    <x v="3"/>
    <x v="8"/>
    <x v="1"/>
    <x v="0"/>
    <n v="8522"/>
    <n v="421.89"/>
    <n v="364.69"/>
    <n v="3107888.18"/>
    <n v="3595346.58"/>
    <n v="487458.39999999991"/>
    <x v="17"/>
    <n v="4"/>
    <x v="6"/>
    <x v="0"/>
  </r>
  <r>
    <n v="342316663"/>
    <x v="357"/>
    <d v="2015-04-26T00:00:00"/>
    <x v="162"/>
    <x v="2"/>
    <x v="9"/>
    <x v="1"/>
    <x v="2"/>
    <n v="7962"/>
    <n v="9.33"/>
    <n v="6.92"/>
    <n v="55097.04"/>
    <n v="74285.460000000006"/>
    <n v="19188.420000000006"/>
    <x v="9"/>
    <n v="7"/>
    <x v="2"/>
    <x v="1"/>
  </r>
  <r>
    <n v="959728133"/>
    <x v="358"/>
    <d v="2023-01-08T00:00:00"/>
    <x v="163"/>
    <x v="2"/>
    <x v="7"/>
    <x v="1"/>
    <x v="1"/>
    <n v="3737"/>
    <n v="437.2"/>
    <n v="263.33"/>
    <n v="984064.21"/>
    <n v="1633816.4"/>
    <n v="649752.18999999994"/>
    <x v="10"/>
    <n v="2"/>
    <x v="1"/>
    <x v="0"/>
  </r>
  <r>
    <n v="970213639"/>
    <x v="359"/>
    <d v="2022-05-11T00:00:00"/>
    <x v="23"/>
    <x v="4"/>
    <x v="11"/>
    <x v="1"/>
    <x v="1"/>
    <n v="6631"/>
    <n v="154.06"/>
    <n v="90.93"/>
    <n v="602956.83000000007"/>
    <n v="1021571.86"/>
    <n v="418615.02999999991"/>
    <x v="6"/>
    <n v="2"/>
    <x v="1"/>
    <x v="0"/>
  </r>
  <r>
    <n v="651947009"/>
    <x v="360"/>
    <d v="2016-05-30T00:00:00"/>
    <x v="107"/>
    <x v="2"/>
    <x v="3"/>
    <x v="1"/>
    <x v="0"/>
    <n v="4463"/>
    <n v="205.7"/>
    <n v="117.11"/>
    <n v="522661.93"/>
    <n v="918039.1"/>
    <n v="395377.17"/>
    <x v="15"/>
    <n v="3"/>
    <x v="5"/>
    <x v="0"/>
  </r>
  <r>
    <n v="803414571"/>
    <x v="361"/>
    <d v="2022-05-21T00:00:00"/>
    <x v="106"/>
    <x v="6"/>
    <x v="11"/>
    <x v="1"/>
    <x v="3"/>
    <n v="7080"/>
    <n v="154.06"/>
    <n v="90.93"/>
    <n v="643784.4"/>
    <n v="1090744.8"/>
    <n v="446960.4"/>
    <x v="16"/>
    <n v="4"/>
    <x v="6"/>
    <x v="0"/>
  </r>
  <r>
    <n v="493415153"/>
    <x v="362"/>
    <d v="2016-06-18T00:00:00"/>
    <x v="101"/>
    <x v="5"/>
    <x v="9"/>
    <x v="1"/>
    <x v="0"/>
    <n v="1363"/>
    <n v="9.33"/>
    <n v="6.92"/>
    <n v="9431.9599999999991"/>
    <n v="12716.79"/>
    <n v="3284.8300000000017"/>
    <x v="4"/>
    <n v="5"/>
    <x v="0"/>
    <x v="0"/>
  </r>
  <r>
    <n v="211060082"/>
    <x v="363"/>
    <d v="2018-04-01T00:00:00"/>
    <x v="164"/>
    <x v="0"/>
    <x v="10"/>
    <x v="1"/>
    <x v="2"/>
    <n v="6223"/>
    <n v="668.27"/>
    <n v="502.54"/>
    <n v="3127306.42"/>
    <n v="4158644.21"/>
    <n v="1031337.79"/>
    <x v="17"/>
    <n v="5"/>
    <x v="0"/>
    <x v="0"/>
  </r>
  <r>
    <n v="515773189"/>
    <x v="125"/>
    <d v="2021-02-10T00:00:00"/>
    <x v="109"/>
    <x v="1"/>
    <x v="8"/>
    <x v="1"/>
    <x v="3"/>
    <n v="7603"/>
    <n v="421.89"/>
    <n v="364.69"/>
    <n v="2772738.07"/>
    <n v="3207629.67"/>
    <n v="434891.60000000009"/>
    <x v="16"/>
    <n v="1"/>
    <x v="3"/>
    <x v="0"/>
  </r>
  <r>
    <n v="687290799"/>
    <x v="153"/>
    <d v="2015-04-24T00:00:00"/>
    <x v="162"/>
    <x v="2"/>
    <x v="6"/>
    <x v="1"/>
    <x v="3"/>
    <n v="3475"/>
    <n v="651.21"/>
    <n v="524.96"/>
    <n v="1824236.0000000002"/>
    <n v="2262954.75"/>
    <n v="438718.74999999977"/>
    <x v="16"/>
    <n v="3"/>
    <x v="5"/>
    <x v="0"/>
  </r>
  <r>
    <n v="975661742"/>
    <x v="364"/>
    <d v="2017-04-30T00:00:00"/>
    <x v="165"/>
    <x v="5"/>
    <x v="9"/>
    <x v="0"/>
    <x v="1"/>
    <n v="8846"/>
    <n v="9.33"/>
    <n v="6.92"/>
    <n v="61214.32"/>
    <n v="82533.180000000008"/>
    <n v="21318.860000000008"/>
    <x v="16"/>
    <n v="5"/>
    <x v="0"/>
    <x v="0"/>
  </r>
  <r>
    <n v="351247346"/>
    <x v="365"/>
    <d v="2016-04-06T00:00:00"/>
    <x v="55"/>
    <x v="1"/>
    <x v="4"/>
    <x v="0"/>
    <x v="3"/>
    <n v="750"/>
    <n v="81.73"/>
    <n v="56.67"/>
    <n v="42502.5"/>
    <n v="61297.5"/>
    <n v="18795"/>
    <x v="7"/>
    <n v="2"/>
    <x v="1"/>
    <x v="0"/>
  </r>
  <r>
    <n v="554721438"/>
    <x v="322"/>
    <d v="2016-01-28T00:00:00"/>
    <x v="74"/>
    <x v="1"/>
    <x v="2"/>
    <x v="1"/>
    <x v="3"/>
    <n v="3256"/>
    <n v="47.45"/>
    <n v="31.79"/>
    <n v="103508.23999999999"/>
    <n v="154497.20000000001"/>
    <n v="50988.960000000021"/>
    <x v="7"/>
    <n v="3"/>
    <x v="5"/>
    <x v="0"/>
  </r>
  <r>
    <n v="247070348"/>
    <x v="366"/>
    <d v="2018-03-25T00:00:00"/>
    <x v="108"/>
    <x v="2"/>
    <x v="5"/>
    <x v="0"/>
    <x v="0"/>
    <n v="2461"/>
    <n v="109.28"/>
    <n v="35.840000000000003"/>
    <n v="88202.240000000005"/>
    <n v="268938.08"/>
    <n v="180735.84000000003"/>
    <x v="14"/>
    <n v="3"/>
    <x v="5"/>
    <x v="0"/>
  </r>
  <r>
    <n v="859592902"/>
    <x v="367"/>
    <d v="2020-12-06T00:00:00"/>
    <x v="92"/>
    <x v="2"/>
    <x v="8"/>
    <x v="0"/>
    <x v="0"/>
    <n v="1497"/>
    <n v="421.89"/>
    <n v="364.69"/>
    <n v="545940.93000000005"/>
    <n v="631569.32999999996"/>
    <n v="85628.399999999907"/>
    <x v="13"/>
    <n v="3"/>
    <x v="5"/>
    <x v="0"/>
  </r>
  <r>
    <n v="666483724"/>
    <x v="368"/>
    <d v="2018-07-30T00:00:00"/>
    <x v="136"/>
    <x v="1"/>
    <x v="10"/>
    <x v="0"/>
    <x v="1"/>
    <n v="6199"/>
    <n v="668.27"/>
    <n v="502.54"/>
    <n v="3115245.46"/>
    <n v="4142605.73"/>
    <n v="1027360.27"/>
    <x v="17"/>
    <n v="6"/>
    <x v="4"/>
    <x v="1"/>
  </r>
  <r>
    <n v="121916759"/>
    <x v="369"/>
    <d v="2015-06-11T00:00:00"/>
    <x v="49"/>
    <x v="5"/>
    <x v="10"/>
    <x v="0"/>
    <x v="1"/>
    <n v="6733"/>
    <n v="668.27"/>
    <n v="502.54"/>
    <n v="3383601.8200000003"/>
    <n v="4499461.91"/>
    <n v="1115860.0899999999"/>
    <x v="3"/>
    <n v="1"/>
    <x v="3"/>
    <x v="0"/>
  </r>
  <r>
    <n v="635878217"/>
    <x v="370"/>
    <d v="2019-12-06T00:00:00"/>
    <x v="163"/>
    <x v="2"/>
    <x v="4"/>
    <x v="0"/>
    <x v="1"/>
    <n v="9350"/>
    <n v="81.73"/>
    <n v="56.67"/>
    <n v="529864.5"/>
    <n v="764175.5"/>
    <n v="234311"/>
    <x v="20"/>
    <n v="2"/>
    <x v="1"/>
    <x v="0"/>
  </r>
  <r>
    <n v="312010705"/>
    <x v="371"/>
    <d v="2022-12-08T00:00:00"/>
    <x v="57"/>
    <x v="5"/>
    <x v="8"/>
    <x v="0"/>
    <x v="2"/>
    <n v="9756"/>
    <n v="421.89"/>
    <n v="364.69"/>
    <n v="3557915.64"/>
    <n v="4115958.84"/>
    <n v="558043.19999999972"/>
    <x v="8"/>
    <n v="6"/>
    <x v="4"/>
    <x v="1"/>
  </r>
  <r>
    <n v="742144334"/>
    <x v="372"/>
    <d v="2021-10-12T00:00:00"/>
    <x v="141"/>
    <x v="5"/>
    <x v="7"/>
    <x v="0"/>
    <x v="3"/>
    <n v="5855"/>
    <n v="437.2"/>
    <n v="263.33"/>
    <n v="1541797.15"/>
    <n v="2559806"/>
    <n v="1018008.8500000001"/>
    <x v="18"/>
    <n v="3"/>
    <x v="5"/>
    <x v="0"/>
  </r>
  <r>
    <n v="370484149"/>
    <x v="373"/>
    <d v="2016-01-12T00:00:00"/>
    <x v="166"/>
    <x v="1"/>
    <x v="2"/>
    <x v="0"/>
    <x v="1"/>
    <n v="3348"/>
    <n v="47.45"/>
    <n v="31.79"/>
    <n v="106432.92"/>
    <n v="158862.6"/>
    <n v="52429.680000000008"/>
    <x v="19"/>
    <n v="7"/>
    <x v="2"/>
    <x v="1"/>
  </r>
  <r>
    <n v="306839406"/>
    <x v="374"/>
    <d v="2019-10-11T00:00:00"/>
    <x v="103"/>
    <x v="1"/>
    <x v="0"/>
    <x v="1"/>
    <x v="3"/>
    <n v="9454"/>
    <n v="255.28"/>
    <n v="159.41999999999999"/>
    <n v="1507156.68"/>
    <n v="2413417.12"/>
    <n v="906260.44000000018"/>
    <x v="10"/>
    <n v="7"/>
    <x v="2"/>
    <x v="1"/>
  </r>
  <r>
    <n v="745008933"/>
    <x v="375"/>
    <d v="2015-11-16T00:00:00"/>
    <x v="32"/>
    <x v="5"/>
    <x v="9"/>
    <x v="0"/>
    <x v="2"/>
    <n v="3554"/>
    <n v="9.33"/>
    <n v="6.92"/>
    <n v="24593.68"/>
    <n v="33158.82"/>
    <n v="8565.14"/>
    <x v="9"/>
    <n v="1"/>
    <x v="3"/>
    <x v="0"/>
  </r>
  <r>
    <n v="599104058"/>
    <x v="376"/>
    <d v="2021-06-01T00:00:00"/>
    <x v="151"/>
    <x v="5"/>
    <x v="11"/>
    <x v="0"/>
    <x v="0"/>
    <n v="7059"/>
    <n v="154.06"/>
    <n v="90.93"/>
    <n v="641874.87"/>
    <n v="1087509.54"/>
    <n v="445634.67000000004"/>
    <x v="18"/>
    <n v="3"/>
    <x v="5"/>
    <x v="0"/>
  </r>
  <r>
    <n v="653548610"/>
    <x v="377"/>
    <d v="2017-02-25T00:00:00"/>
    <x v="22"/>
    <x v="1"/>
    <x v="2"/>
    <x v="1"/>
    <x v="1"/>
    <n v="8412"/>
    <n v="47.45"/>
    <n v="31.79"/>
    <n v="267417.48"/>
    <n v="399149.4"/>
    <n v="131731.92000000004"/>
    <x v="19"/>
    <n v="4"/>
    <x v="6"/>
    <x v="0"/>
  </r>
  <r>
    <n v="413078916"/>
    <x v="378"/>
    <d v="2021-01-16T00:00:00"/>
    <x v="153"/>
    <x v="1"/>
    <x v="11"/>
    <x v="0"/>
    <x v="2"/>
    <n v="8086"/>
    <n v="154.06"/>
    <n v="90.93"/>
    <n v="735259.9800000001"/>
    <n v="1245729.1599999999"/>
    <n v="510469.17999999982"/>
    <x v="19"/>
    <n v="4"/>
    <x v="6"/>
    <x v="0"/>
  </r>
  <r>
    <n v="352743804"/>
    <x v="379"/>
    <d v="2018-02-18T00:00:00"/>
    <x v="68"/>
    <x v="2"/>
    <x v="11"/>
    <x v="0"/>
    <x v="3"/>
    <n v="3585"/>
    <n v="154.06"/>
    <n v="90.93"/>
    <n v="325984.05000000005"/>
    <n v="552305.1"/>
    <n v="226321.04999999993"/>
    <x v="10"/>
    <n v="2"/>
    <x v="1"/>
    <x v="0"/>
  </r>
  <r>
    <n v="549290931"/>
    <x v="380"/>
    <d v="2019-01-13T00:00:00"/>
    <x v="58"/>
    <x v="5"/>
    <x v="6"/>
    <x v="1"/>
    <x v="0"/>
    <n v="6248"/>
    <n v="651.21"/>
    <n v="524.96"/>
    <n v="3279950.08"/>
    <n v="4068760.08"/>
    <n v="788810"/>
    <x v="4"/>
    <n v="6"/>
    <x v="4"/>
    <x v="1"/>
  </r>
  <r>
    <n v="324235141"/>
    <x v="381"/>
    <d v="2022-07-09T00:00:00"/>
    <x v="106"/>
    <x v="6"/>
    <x v="1"/>
    <x v="0"/>
    <x v="1"/>
    <n v="7238"/>
    <n v="152.58000000000001"/>
    <n v="97.44"/>
    <n v="705270.72"/>
    <n v="1104374.04"/>
    <n v="399103.32000000007"/>
    <x v="10"/>
    <n v="1"/>
    <x v="3"/>
    <x v="0"/>
  </r>
  <r>
    <n v="307721745"/>
    <x v="382"/>
    <d v="2022-12-28T00:00:00"/>
    <x v="138"/>
    <x v="1"/>
    <x v="1"/>
    <x v="0"/>
    <x v="0"/>
    <n v="558"/>
    <n v="152.58000000000001"/>
    <n v="97.44"/>
    <n v="54371.519999999997"/>
    <n v="85139.640000000014"/>
    <n v="30768.120000000017"/>
    <x v="1"/>
    <n v="3"/>
    <x v="5"/>
    <x v="0"/>
  </r>
  <r>
    <n v="374663245"/>
    <x v="383"/>
    <d v="2021-11-18T00:00:00"/>
    <x v="109"/>
    <x v="1"/>
    <x v="6"/>
    <x v="0"/>
    <x v="1"/>
    <n v="35"/>
    <n v="651.21"/>
    <n v="524.96"/>
    <n v="18373.600000000002"/>
    <n v="22792.350000000002"/>
    <n v="4418.75"/>
    <x v="16"/>
    <n v="2"/>
    <x v="1"/>
    <x v="0"/>
  </r>
  <r>
    <n v="901670968"/>
    <x v="384"/>
    <d v="2022-12-02T00:00:00"/>
    <x v="143"/>
    <x v="1"/>
    <x v="11"/>
    <x v="1"/>
    <x v="1"/>
    <n v="3331"/>
    <n v="154.06"/>
    <n v="90.93"/>
    <n v="302887.83"/>
    <n v="513173.86"/>
    <n v="210286.02999999997"/>
    <x v="19"/>
    <n v="3"/>
    <x v="5"/>
    <x v="0"/>
  </r>
  <r>
    <n v="535668742"/>
    <x v="385"/>
    <d v="2022-08-04T00:00:00"/>
    <x v="0"/>
    <x v="0"/>
    <x v="1"/>
    <x v="0"/>
    <x v="3"/>
    <n v="5139"/>
    <n v="152.58000000000001"/>
    <n v="97.44"/>
    <n v="500744.16"/>
    <n v="784108.62000000011"/>
    <n v="283364.46000000014"/>
    <x v="4"/>
    <n v="3"/>
    <x v="5"/>
    <x v="0"/>
  </r>
  <r>
    <n v="243892896"/>
    <x v="386"/>
    <d v="2018-07-06T00:00:00"/>
    <x v="167"/>
    <x v="2"/>
    <x v="10"/>
    <x v="1"/>
    <x v="1"/>
    <n v="2183"/>
    <n v="668.27"/>
    <n v="502.54"/>
    <n v="1097044.82"/>
    <n v="1458833.41"/>
    <n v="361788.58999999985"/>
    <x v="4"/>
    <n v="4"/>
    <x v="6"/>
    <x v="0"/>
  </r>
  <r>
    <n v="163892257"/>
    <x v="159"/>
    <d v="2015-12-20T00:00:00"/>
    <x v="15"/>
    <x v="3"/>
    <x v="5"/>
    <x v="1"/>
    <x v="1"/>
    <n v="8216"/>
    <n v="109.28"/>
    <n v="35.840000000000003"/>
    <n v="294461.44"/>
    <n v="897844.48"/>
    <n v="603383.04000000004"/>
    <x v="16"/>
    <n v="5"/>
    <x v="0"/>
    <x v="0"/>
  </r>
  <r>
    <n v="953528153"/>
    <x v="387"/>
    <d v="2016-12-12T00:00:00"/>
    <x v="168"/>
    <x v="6"/>
    <x v="10"/>
    <x v="1"/>
    <x v="3"/>
    <n v="9025"/>
    <n v="668.27"/>
    <n v="502.54"/>
    <n v="4535423.5"/>
    <n v="6031136.75"/>
    <n v="1495713.25"/>
    <x v="1"/>
    <n v="1"/>
    <x v="3"/>
    <x v="0"/>
  </r>
  <r>
    <n v="640974414"/>
    <x v="108"/>
    <d v="2016-08-14T00:00:00"/>
    <x v="28"/>
    <x v="5"/>
    <x v="9"/>
    <x v="0"/>
    <x v="0"/>
    <n v="7428"/>
    <n v="9.33"/>
    <n v="6.92"/>
    <n v="51401.760000000002"/>
    <n v="69303.240000000005"/>
    <n v="17901.480000000003"/>
    <x v="12"/>
    <n v="3"/>
    <x v="5"/>
    <x v="0"/>
  </r>
  <r>
    <n v="474717366"/>
    <x v="186"/>
    <d v="2015-04-18T00:00:00"/>
    <x v="106"/>
    <x v="6"/>
    <x v="0"/>
    <x v="1"/>
    <x v="1"/>
    <n v="8273"/>
    <n v="255.28"/>
    <n v="159.41999999999999"/>
    <n v="1318881.6599999999"/>
    <n v="2111931.44"/>
    <n v="793049.78"/>
    <x v="20"/>
    <n v="3"/>
    <x v="5"/>
    <x v="0"/>
  </r>
  <r>
    <n v="873555839"/>
    <x v="162"/>
    <d v="2022-07-12T00:00:00"/>
    <x v="116"/>
    <x v="4"/>
    <x v="8"/>
    <x v="0"/>
    <x v="1"/>
    <n v="3440"/>
    <n v="421.89"/>
    <n v="364.69"/>
    <n v="1254533.6000000001"/>
    <n v="1451301.5999999999"/>
    <n v="196767.99999999977"/>
    <x v="7"/>
    <n v="1"/>
    <x v="3"/>
    <x v="0"/>
  </r>
  <r>
    <n v="751854360"/>
    <x v="270"/>
    <d v="2022-05-09T00:00:00"/>
    <x v="141"/>
    <x v="5"/>
    <x v="7"/>
    <x v="1"/>
    <x v="1"/>
    <n v="9268"/>
    <n v="437.2"/>
    <n v="263.33"/>
    <n v="2440542.44"/>
    <n v="4051969.6"/>
    <n v="1611427.1600000001"/>
    <x v="16"/>
    <n v="6"/>
    <x v="4"/>
    <x v="1"/>
  </r>
  <r>
    <n v="893277156"/>
    <x v="388"/>
    <d v="2020-10-08T00:00:00"/>
    <x v="41"/>
    <x v="0"/>
    <x v="9"/>
    <x v="1"/>
    <x v="1"/>
    <n v="9416"/>
    <n v="9.33"/>
    <n v="6.92"/>
    <n v="65158.720000000001"/>
    <n v="87851.28"/>
    <n v="22692.559999999998"/>
    <x v="5"/>
    <n v="4"/>
    <x v="6"/>
    <x v="0"/>
  </r>
  <r>
    <n v="353320157"/>
    <x v="389"/>
    <d v="2020-09-04T00:00:00"/>
    <x v="26"/>
    <x v="1"/>
    <x v="7"/>
    <x v="1"/>
    <x v="2"/>
    <n v="4141"/>
    <n v="437.2"/>
    <n v="263.33"/>
    <n v="1090449.53"/>
    <n v="1810445.2"/>
    <n v="719995.66999999993"/>
    <x v="19"/>
    <n v="3"/>
    <x v="5"/>
    <x v="0"/>
  </r>
  <r>
    <n v="956778991"/>
    <x v="390"/>
    <d v="2017-07-25T00:00:00"/>
    <x v="169"/>
    <x v="4"/>
    <x v="0"/>
    <x v="1"/>
    <x v="3"/>
    <n v="1020"/>
    <n v="255.28"/>
    <n v="159.41999999999999"/>
    <n v="162608.4"/>
    <n v="260385.6"/>
    <n v="97777.200000000012"/>
    <x v="13"/>
    <n v="5"/>
    <x v="0"/>
    <x v="0"/>
  </r>
  <r>
    <n v="324014985"/>
    <x v="391"/>
    <d v="2015-04-14T00:00:00"/>
    <x v="141"/>
    <x v="5"/>
    <x v="0"/>
    <x v="1"/>
    <x v="2"/>
    <n v="2089"/>
    <n v="255.28"/>
    <n v="159.41999999999999"/>
    <n v="333028.37999999995"/>
    <n v="533279.92000000004"/>
    <n v="200251.5400000001"/>
    <x v="12"/>
    <n v="5"/>
    <x v="0"/>
    <x v="0"/>
  </r>
  <r>
    <n v="645701968"/>
    <x v="392"/>
    <d v="2019-06-24T00:00:00"/>
    <x v="91"/>
    <x v="1"/>
    <x v="3"/>
    <x v="1"/>
    <x v="2"/>
    <n v="6416"/>
    <n v="205.7"/>
    <n v="117.11"/>
    <n v="751377.76"/>
    <n v="1319771.2"/>
    <n v="568393.43999999994"/>
    <x v="13"/>
    <n v="4"/>
    <x v="6"/>
    <x v="0"/>
  </r>
  <r>
    <n v="567707622"/>
    <x v="393"/>
    <d v="2018-12-21T00:00:00"/>
    <x v="41"/>
    <x v="0"/>
    <x v="6"/>
    <x v="1"/>
    <x v="1"/>
    <n v="6156"/>
    <n v="651.21"/>
    <n v="524.96"/>
    <n v="3231653.7600000002"/>
    <n v="4008848.7600000002"/>
    <n v="777195"/>
    <x v="18"/>
    <n v="6"/>
    <x v="4"/>
    <x v="1"/>
  </r>
  <r>
    <n v="666686713"/>
    <x v="394"/>
    <d v="2019-09-09T00:00:00"/>
    <x v="129"/>
    <x v="5"/>
    <x v="8"/>
    <x v="1"/>
    <x v="2"/>
    <n v="6269"/>
    <n v="421.89"/>
    <n v="364.69"/>
    <n v="2286241.61"/>
    <n v="2644828.4099999997"/>
    <n v="358586.79999999981"/>
    <x v="12"/>
    <n v="4"/>
    <x v="6"/>
    <x v="0"/>
  </r>
  <r>
    <n v="148894631"/>
    <x v="395"/>
    <d v="2019-09-29T00:00:00"/>
    <x v="75"/>
    <x v="1"/>
    <x v="6"/>
    <x v="0"/>
    <x v="3"/>
    <n v="85"/>
    <n v="651.21"/>
    <n v="524.96"/>
    <n v="44621.600000000006"/>
    <n v="55352.850000000006"/>
    <n v="10731.25"/>
    <x v="20"/>
    <n v="4"/>
    <x v="6"/>
    <x v="0"/>
  </r>
  <r>
    <n v="296363770"/>
    <x v="396"/>
    <d v="2021-06-04T00:00:00"/>
    <x v="44"/>
    <x v="2"/>
    <x v="8"/>
    <x v="1"/>
    <x v="1"/>
    <n v="9480"/>
    <n v="421.89"/>
    <n v="364.69"/>
    <n v="3457261.2"/>
    <n v="3999517.1999999997"/>
    <n v="542255.99999999953"/>
    <x v="0"/>
    <n v="6"/>
    <x v="4"/>
    <x v="1"/>
  </r>
  <r>
    <n v="966360700"/>
    <x v="397"/>
    <d v="2016-12-19T00:00:00"/>
    <x v="170"/>
    <x v="5"/>
    <x v="4"/>
    <x v="1"/>
    <x v="2"/>
    <n v="6461"/>
    <n v="81.73"/>
    <n v="56.67"/>
    <n v="366144.87"/>
    <n v="528057.53"/>
    <n v="161912.66000000003"/>
    <x v="11"/>
    <n v="5"/>
    <x v="0"/>
    <x v="0"/>
  </r>
  <r>
    <n v="256404006"/>
    <x v="398"/>
    <d v="2019-04-10T00:00:00"/>
    <x v="110"/>
    <x v="0"/>
    <x v="0"/>
    <x v="0"/>
    <x v="0"/>
    <n v="4498"/>
    <n v="255.28"/>
    <n v="159.41999999999999"/>
    <n v="717071.15999999992"/>
    <n v="1148249.44"/>
    <n v="431178.28"/>
    <x v="0"/>
    <n v="4"/>
    <x v="6"/>
    <x v="0"/>
  </r>
  <r>
    <n v="704365098"/>
    <x v="271"/>
    <d v="2022-10-20T00:00:00"/>
    <x v="72"/>
    <x v="0"/>
    <x v="10"/>
    <x v="0"/>
    <x v="1"/>
    <n v="6140"/>
    <n v="668.27"/>
    <n v="502.54"/>
    <n v="3085595.6"/>
    <n v="4103177.8"/>
    <n v="1017582.1999999997"/>
    <x v="1"/>
    <n v="4"/>
    <x v="6"/>
    <x v="0"/>
  </r>
  <r>
    <n v="563417804"/>
    <x v="399"/>
    <d v="2022-08-11T00:00:00"/>
    <x v="73"/>
    <x v="5"/>
    <x v="0"/>
    <x v="0"/>
    <x v="1"/>
    <n v="6703"/>
    <n v="255.28"/>
    <n v="159.41999999999999"/>
    <n v="1068592.26"/>
    <n v="1711141.84"/>
    <n v="642549.58000000007"/>
    <x v="0"/>
    <n v="5"/>
    <x v="0"/>
    <x v="0"/>
  </r>
  <r>
    <n v="407048451"/>
    <x v="400"/>
    <d v="2018-12-10T00:00:00"/>
    <x v="5"/>
    <x v="3"/>
    <x v="11"/>
    <x v="1"/>
    <x v="3"/>
    <n v="3537"/>
    <n v="154.06"/>
    <n v="90.93"/>
    <n v="321619.41000000003"/>
    <n v="544910.22"/>
    <n v="223290.80999999994"/>
    <x v="0"/>
    <n v="2"/>
    <x v="1"/>
    <x v="0"/>
  </r>
  <r>
    <n v="879055869"/>
    <x v="401"/>
    <d v="2015-09-03T00:00:00"/>
    <x v="154"/>
    <x v="2"/>
    <x v="2"/>
    <x v="1"/>
    <x v="0"/>
    <n v="1021"/>
    <n v="47.45"/>
    <n v="31.79"/>
    <n v="32457.59"/>
    <n v="48446.450000000004"/>
    <n v="15988.860000000004"/>
    <x v="2"/>
    <n v="5"/>
    <x v="0"/>
    <x v="0"/>
  </r>
  <r>
    <n v="443551385"/>
    <x v="402"/>
    <d v="2019-04-06T00:00:00"/>
    <x v="133"/>
    <x v="1"/>
    <x v="0"/>
    <x v="0"/>
    <x v="2"/>
    <n v="5566"/>
    <n v="255.28"/>
    <n v="159.41999999999999"/>
    <n v="887331.72"/>
    <n v="1420888.48"/>
    <n v="533556.76"/>
    <x v="11"/>
    <n v="3"/>
    <x v="5"/>
    <x v="0"/>
  </r>
  <r>
    <n v="334958827"/>
    <x v="403"/>
    <d v="2019-03-06T00:00:00"/>
    <x v="61"/>
    <x v="3"/>
    <x v="4"/>
    <x v="0"/>
    <x v="2"/>
    <n v="615"/>
    <n v="81.73"/>
    <n v="56.67"/>
    <n v="34852.050000000003"/>
    <n v="50263.950000000004"/>
    <n v="15411.900000000001"/>
    <x v="16"/>
    <n v="1"/>
    <x v="3"/>
    <x v="0"/>
  </r>
  <r>
    <n v="508014523"/>
    <x v="107"/>
    <d v="2018-03-14T00:00:00"/>
    <x v="166"/>
    <x v="1"/>
    <x v="5"/>
    <x v="1"/>
    <x v="3"/>
    <n v="1642"/>
    <n v="109.28"/>
    <n v="35.840000000000003"/>
    <n v="58849.280000000006"/>
    <n v="179437.76"/>
    <n v="120588.48000000001"/>
    <x v="11"/>
    <n v="7"/>
    <x v="2"/>
    <x v="1"/>
  </r>
  <r>
    <n v="987767302"/>
    <x v="404"/>
    <d v="2020-07-18T00:00:00"/>
    <x v="117"/>
    <x v="1"/>
    <x v="6"/>
    <x v="0"/>
    <x v="1"/>
    <n v="1150"/>
    <n v="651.21"/>
    <n v="524.96"/>
    <n v="603704"/>
    <n v="748891.5"/>
    <n v="145187.5"/>
    <x v="20"/>
    <n v="3"/>
    <x v="5"/>
    <x v="0"/>
  </r>
  <r>
    <n v="133145129"/>
    <x v="405"/>
    <d v="2016-10-26T00:00:00"/>
    <x v="155"/>
    <x v="4"/>
    <x v="8"/>
    <x v="0"/>
    <x v="2"/>
    <n v="9457"/>
    <n v="421.89"/>
    <n v="364.69"/>
    <n v="3448873.33"/>
    <n v="3989813.73"/>
    <n v="540940.39999999991"/>
    <x v="12"/>
    <n v="6"/>
    <x v="4"/>
    <x v="1"/>
  </r>
  <r>
    <n v="619121921"/>
    <x v="406"/>
    <d v="2017-06-07T00:00:00"/>
    <x v="122"/>
    <x v="3"/>
    <x v="1"/>
    <x v="1"/>
    <x v="0"/>
    <n v="789"/>
    <n v="152.58000000000001"/>
    <n v="97.44"/>
    <n v="76880.160000000003"/>
    <n v="120385.62000000001"/>
    <n v="43505.460000000006"/>
    <x v="6"/>
    <n v="2"/>
    <x v="1"/>
    <x v="0"/>
  </r>
  <r>
    <n v="122365224"/>
    <x v="407"/>
    <d v="2016-11-28T00:00:00"/>
    <x v="41"/>
    <x v="0"/>
    <x v="8"/>
    <x v="1"/>
    <x v="1"/>
    <n v="9444"/>
    <n v="421.89"/>
    <n v="364.69"/>
    <n v="3444132.36"/>
    <n v="3984329.1599999997"/>
    <n v="540196.79999999981"/>
    <x v="17"/>
    <n v="6"/>
    <x v="4"/>
    <x v="1"/>
  </r>
  <r>
    <n v="835663306"/>
    <x v="408"/>
    <d v="2022-10-22T00:00:00"/>
    <x v="92"/>
    <x v="2"/>
    <x v="5"/>
    <x v="1"/>
    <x v="2"/>
    <n v="197"/>
    <n v="109.28"/>
    <n v="35.840000000000003"/>
    <n v="7060.4800000000005"/>
    <n v="21528.16"/>
    <n v="14467.68"/>
    <x v="3"/>
    <n v="3"/>
    <x v="5"/>
    <x v="0"/>
  </r>
  <r>
    <n v="285571420"/>
    <x v="108"/>
    <d v="2016-08-22T00:00:00"/>
    <x v="156"/>
    <x v="3"/>
    <x v="4"/>
    <x v="0"/>
    <x v="1"/>
    <n v="5784"/>
    <n v="81.73"/>
    <n v="56.67"/>
    <n v="327779.28000000003"/>
    <n v="472726.32"/>
    <n v="144947.03999999998"/>
    <x v="15"/>
    <n v="3"/>
    <x v="5"/>
    <x v="0"/>
  </r>
  <r>
    <n v="697617518"/>
    <x v="409"/>
    <d v="2020-06-23T00:00:00"/>
    <x v="166"/>
    <x v="1"/>
    <x v="8"/>
    <x v="1"/>
    <x v="0"/>
    <n v="9381"/>
    <n v="421.89"/>
    <n v="364.69"/>
    <n v="3421156.89"/>
    <n v="3957750.09"/>
    <n v="536593.19999999972"/>
    <x v="20"/>
    <n v="6"/>
    <x v="4"/>
    <x v="1"/>
  </r>
  <r>
    <n v="216431796"/>
    <x v="410"/>
    <d v="2020-08-11T00:00:00"/>
    <x v="25"/>
    <x v="0"/>
    <x v="10"/>
    <x v="0"/>
    <x v="1"/>
    <n v="5833"/>
    <n v="668.27"/>
    <n v="502.54"/>
    <n v="2931315.8200000003"/>
    <n v="3898018.9099999997"/>
    <n v="966703.08999999939"/>
    <x v="11"/>
    <n v="6"/>
    <x v="4"/>
    <x v="1"/>
  </r>
  <r>
    <n v="675868880"/>
    <x v="411"/>
    <d v="2017-03-27T00:00:00"/>
    <x v="41"/>
    <x v="0"/>
    <x v="3"/>
    <x v="0"/>
    <x v="2"/>
    <n v="3476"/>
    <n v="205.7"/>
    <n v="117.11"/>
    <n v="407074.36"/>
    <n v="715013.2"/>
    <n v="307938.83999999997"/>
    <x v="11"/>
    <n v="5"/>
    <x v="0"/>
    <x v="0"/>
  </r>
  <r>
    <n v="894655168"/>
    <x v="412"/>
    <d v="2016-01-06T00:00:00"/>
    <x v="152"/>
    <x v="5"/>
    <x v="9"/>
    <x v="1"/>
    <x v="0"/>
    <n v="7200"/>
    <n v="9.33"/>
    <n v="6.92"/>
    <n v="49824"/>
    <n v="67176"/>
    <n v="17352"/>
    <x v="17"/>
    <n v="1"/>
    <x v="3"/>
    <x v="0"/>
  </r>
  <r>
    <n v="627159106"/>
    <x v="55"/>
    <d v="2022-02-15T00:00:00"/>
    <x v="171"/>
    <x v="5"/>
    <x v="8"/>
    <x v="0"/>
    <x v="0"/>
    <n v="9171"/>
    <n v="421.89"/>
    <n v="364.69"/>
    <n v="3344571.9899999998"/>
    <n v="3869153.19"/>
    <n v="524581.20000000019"/>
    <x v="3"/>
    <n v="6"/>
    <x v="4"/>
    <x v="1"/>
  </r>
  <r>
    <n v="172365891"/>
    <x v="413"/>
    <d v="2017-05-08T00:00:00"/>
    <x v="170"/>
    <x v="5"/>
    <x v="10"/>
    <x v="0"/>
    <x v="0"/>
    <n v="5752"/>
    <n v="668.27"/>
    <n v="502.54"/>
    <n v="2890610.08"/>
    <n v="3843889.04"/>
    <n v="953278.96"/>
    <x v="17"/>
    <n v="6"/>
    <x v="4"/>
    <x v="1"/>
  </r>
  <r>
    <n v="761509025"/>
    <x v="414"/>
    <d v="2016-02-06T00:00:00"/>
    <x v="156"/>
    <x v="3"/>
    <x v="4"/>
    <x v="1"/>
    <x v="3"/>
    <n v="6298"/>
    <n v="81.73"/>
    <n v="56.67"/>
    <n v="356907.66000000003"/>
    <n v="514735.54000000004"/>
    <n v="157827.88"/>
    <x v="10"/>
    <n v="1"/>
    <x v="3"/>
    <x v="0"/>
  </r>
  <r>
    <n v="511712110"/>
    <x v="415"/>
    <d v="2015-03-24T00:00:00"/>
    <x v="16"/>
    <x v="1"/>
    <x v="6"/>
    <x v="1"/>
    <x v="1"/>
    <n v="5839"/>
    <n v="651.21"/>
    <n v="524.96"/>
    <n v="3065241.4400000004"/>
    <n v="3802415.1900000004"/>
    <n v="737173.75"/>
    <x v="11"/>
    <n v="6"/>
    <x v="4"/>
    <x v="1"/>
  </r>
  <r>
    <n v="778593623"/>
    <x v="416"/>
    <d v="2022-10-08T00:00:00"/>
    <x v="12"/>
    <x v="2"/>
    <x v="1"/>
    <x v="1"/>
    <x v="2"/>
    <n v="2010"/>
    <n v="152.58000000000001"/>
    <n v="97.44"/>
    <n v="195854.4"/>
    <n v="306685.80000000005"/>
    <n v="110831.40000000005"/>
    <x v="16"/>
    <n v="4"/>
    <x v="6"/>
    <x v="0"/>
  </r>
  <r>
    <n v="877162015"/>
    <x v="417"/>
    <d v="2022-02-11T00:00:00"/>
    <x v="0"/>
    <x v="0"/>
    <x v="7"/>
    <x v="1"/>
    <x v="0"/>
    <n v="588"/>
    <n v="437.2"/>
    <n v="263.33"/>
    <n v="154838.03999999998"/>
    <n v="257073.6"/>
    <n v="102235.56000000003"/>
    <x v="8"/>
    <n v="7"/>
    <x v="2"/>
    <x v="1"/>
  </r>
  <r>
    <n v="445708739"/>
    <x v="418"/>
    <d v="2018-02-27T00:00:00"/>
    <x v="84"/>
    <x v="1"/>
    <x v="4"/>
    <x v="0"/>
    <x v="3"/>
    <n v="3975"/>
    <n v="81.73"/>
    <n v="56.67"/>
    <n v="225263.25"/>
    <n v="324876.75"/>
    <n v="99613.5"/>
    <x v="7"/>
    <n v="1"/>
    <x v="3"/>
    <x v="0"/>
  </r>
  <r>
    <n v="254595124"/>
    <x v="277"/>
    <d v="2018-05-30T00:00:00"/>
    <x v="141"/>
    <x v="5"/>
    <x v="10"/>
    <x v="1"/>
    <x v="0"/>
    <n v="9210"/>
    <n v="668.27"/>
    <n v="502.54"/>
    <n v="4628393.4000000004"/>
    <n v="6154766.7000000002"/>
    <n v="1526373.2999999998"/>
    <x v="20"/>
    <n v="7"/>
    <x v="2"/>
    <x v="1"/>
  </r>
  <r>
    <n v="244494998"/>
    <x v="227"/>
    <d v="2018-11-03T00:00:00"/>
    <x v="115"/>
    <x v="5"/>
    <x v="0"/>
    <x v="0"/>
    <x v="3"/>
    <n v="358"/>
    <n v="255.28"/>
    <n v="159.41999999999999"/>
    <n v="57072.359999999993"/>
    <n v="91390.24"/>
    <n v="34317.880000000012"/>
    <x v="14"/>
    <n v="2"/>
    <x v="1"/>
    <x v="0"/>
  </r>
  <r>
    <n v="876394689"/>
    <x v="106"/>
    <d v="2020-11-06T00:00:00"/>
    <x v="99"/>
    <x v="5"/>
    <x v="3"/>
    <x v="0"/>
    <x v="0"/>
    <n v="3519"/>
    <n v="205.7"/>
    <n v="117.11"/>
    <n v="412110.09"/>
    <n v="723858.29999999993"/>
    <n v="311748.2099999999"/>
    <x v="4"/>
    <n v="4"/>
    <x v="6"/>
    <x v="0"/>
  </r>
  <r>
    <n v="538847053"/>
    <x v="419"/>
    <d v="2018-08-14T00:00:00"/>
    <x v="169"/>
    <x v="4"/>
    <x v="10"/>
    <x v="1"/>
    <x v="3"/>
    <n v="5672"/>
    <n v="668.27"/>
    <n v="502.54"/>
    <n v="2850406.88"/>
    <n v="3790427.44"/>
    <n v="940020.56"/>
    <x v="11"/>
    <n v="6"/>
    <x v="4"/>
    <x v="1"/>
  </r>
  <r>
    <n v="411701333"/>
    <x v="420"/>
    <d v="2021-12-19T00:00:00"/>
    <x v="78"/>
    <x v="5"/>
    <x v="5"/>
    <x v="0"/>
    <x v="1"/>
    <n v="428"/>
    <n v="109.28"/>
    <n v="35.840000000000003"/>
    <n v="15339.520000000002"/>
    <n v="46771.840000000004"/>
    <n v="31432.32"/>
    <x v="14"/>
    <n v="3"/>
    <x v="5"/>
    <x v="0"/>
  </r>
  <r>
    <n v="588643443"/>
    <x v="421"/>
    <d v="2017-01-09T00:00:00"/>
    <x v="82"/>
    <x v="2"/>
    <x v="0"/>
    <x v="0"/>
    <x v="0"/>
    <n v="1531"/>
    <n v="255.28"/>
    <n v="159.41999999999999"/>
    <n v="244072.02"/>
    <n v="390833.68"/>
    <n v="146761.66"/>
    <x v="5"/>
    <n v="1"/>
    <x v="3"/>
    <x v="0"/>
  </r>
  <r>
    <n v="354655683"/>
    <x v="83"/>
    <d v="2020-08-04T00:00:00"/>
    <x v="136"/>
    <x v="1"/>
    <x v="2"/>
    <x v="1"/>
    <x v="0"/>
    <n v="9353"/>
    <n v="47.45"/>
    <n v="31.79"/>
    <n v="297331.87"/>
    <n v="443799.85000000003"/>
    <n v="146467.98000000004"/>
    <x v="12"/>
    <n v="5"/>
    <x v="0"/>
    <x v="0"/>
  </r>
  <r>
    <n v="522286880"/>
    <x v="422"/>
    <d v="2020-09-29T00:00:00"/>
    <x v="50"/>
    <x v="2"/>
    <x v="5"/>
    <x v="1"/>
    <x v="2"/>
    <n v="5149"/>
    <n v="109.28"/>
    <n v="35.840000000000003"/>
    <n v="184540.16"/>
    <n v="562682.72"/>
    <n v="378142.55999999994"/>
    <x v="2"/>
    <n v="3"/>
    <x v="5"/>
    <x v="0"/>
  </r>
  <r>
    <n v="624398362"/>
    <x v="423"/>
    <d v="2017-07-21T00:00:00"/>
    <x v="153"/>
    <x v="1"/>
    <x v="6"/>
    <x v="1"/>
    <x v="1"/>
    <n v="2206"/>
    <n v="651.21"/>
    <n v="524.96"/>
    <n v="1158061.76"/>
    <n v="1436569.26"/>
    <n v="278507.5"/>
    <x v="9"/>
    <n v="5"/>
    <x v="0"/>
    <x v="0"/>
  </r>
  <r>
    <n v="264163959"/>
    <x v="424"/>
    <d v="2016-09-17T00:00:00"/>
    <x v="80"/>
    <x v="1"/>
    <x v="2"/>
    <x v="0"/>
    <x v="1"/>
    <n v="840"/>
    <n v="47.45"/>
    <n v="31.79"/>
    <n v="26703.599999999999"/>
    <n v="39858"/>
    <n v="13154.400000000001"/>
    <x v="10"/>
    <n v="1"/>
    <x v="3"/>
    <x v="0"/>
  </r>
  <r>
    <n v="465069997"/>
    <x v="425"/>
    <d v="2016-04-01T00:00:00"/>
    <x v="48"/>
    <x v="5"/>
    <x v="2"/>
    <x v="1"/>
    <x v="0"/>
    <n v="3402"/>
    <n v="47.45"/>
    <n v="31.79"/>
    <n v="108149.58"/>
    <n v="161424.90000000002"/>
    <n v="53275.320000000022"/>
    <x v="12"/>
    <n v="1"/>
    <x v="3"/>
    <x v="0"/>
  </r>
  <r>
    <n v="399292790"/>
    <x v="426"/>
    <d v="2022-08-01T00:00:00"/>
    <x v="93"/>
    <x v="5"/>
    <x v="7"/>
    <x v="1"/>
    <x v="3"/>
    <n v="8465"/>
    <n v="437.2"/>
    <n v="263.33"/>
    <n v="2229088.4499999997"/>
    <n v="3700898"/>
    <n v="1471809.5500000003"/>
    <x v="19"/>
    <n v="6"/>
    <x v="4"/>
    <x v="1"/>
  </r>
  <r>
    <n v="245811212"/>
    <x v="427"/>
    <d v="2015-04-29T00:00:00"/>
    <x v="31"/>
    <x v="4"/>
    <x v="2"/>
    <x v="1"/>
    <x v="3"/>
    <n v="9855"/>
    <n v="47.45"/>
    <n v="31.79"/>
    <n v="313290.45"/>
    <n v="467619.75"/>
    <n v="154329.29999999999"/>
    <x v="18"/>
    <n v="4"/>
    <x v="6"/>
    <x v="0"/>
  </r>
  <r>
    <n v="424181544"/>
    <x v="428"/>
    <d v="2019-02-25T00:00:00"/>
    <x v="96"/>
    <x v="1"/>
    <x v="3"/>
    <x v="0"/>
    <x v="3"/>
    <n v="3600"/>
    <n v="205.7"/>
    <n v="117.11"/>
    <n v="421596"/>
    <n v="740520"/>
    <n v="318924"/>
    <x v="18"/>
    <n v="2"/>
    <x v="1"/>
    <x v="0"/>
  </r>
  <r>
    <n v="560762631"/>
    <x v="429"/>
    <d v="2015-07-11T00:00:00"/>
    <x v="140"/>
    <x v="1"/>
    <x v="6"/>
    <x v="0"/>
    <x v="3"/>
    <n v="979"/>
    <n v="651.21"/>
    <n v="524.96"/>
    <n v="513935.84"/>
    <n v="637534.59000000008"/>
    <n v="123598.75000000006"/>
    <x v="7"/>
    <n v="5"/>
    <x v="0"/>
    <x v="0"/>
  </r>
  <r>
    <n v="230603301"/>
    <x v="430"/>
    <d v="2018-11-08T00:00:00"/>
    <x v="29"/>
    <x v="4"/>
    <x v="6"/>
    <x v="1"/>
    <x v="3"/>
    <n v="9496"/>
    <n v="651.21"/>
    <n v="524.96"/>
    <n v="4985020.16"/>
    <n v="6183890.1600000001"/>
    <n v="1198870"/>
    <x v="0"/>
    <n v="5"/>
    <x v="0"/>
    <x v="0"/>
  </r>
  <r>
    <n v="429064881"/>
    <x v="431"/>
    <d v="2020-02-24T00:00:00"/>
    <x v="169"/>
    <x v="4"/>
    <x v="11"/>
    <x v="0"/>
    <x v="3"/>
    <n v="8688"/>
    <n v="154.06"/>
    <n v="90.93"/>
    <n v="789999.84000000008"/>
    <n v="1338473.28"/>
    <n v="548473.43999999994"/>
    <x v="14"/>
    <n v="4"/>
    <x v="6"/>
    <x v="0"/>
  </r>
  <r>
    <n v="421821200"/>
    <x v="432"/>
    <d v="2019-02-28T00:00:00"/>
    <x v="54"/>
    <x v="2"/>
    <x v="10"/>
    <x v="1"/>
    <x v="1"/>
    <n v="5122"/>
    <n v="668.27"/>
    <n v="502.54"/>
    <n v="2574009.88"/>
    <n v="3422878.94"/>
    <n v="848869.06"/>
    <x v="12"/>
    <n v="7"/>
    <x v="2"/>
    <x v="1"/>
  </r>
  <r>
    <n v="894858586"/>
    <x v="433"/>
    <d v="2017-04-17T00:00:00"/>
    <x v="33"/>
    <x v="5"/>
    <x v="6"/>
    <x v="0"/>
    <x v="1"/>
    <n v="7396"/>
    <n v="651.21"/>
    <n v="524.96"/>
    <n v="3882604.16"/>
    <n v="4816349.16"/>
    <n v="933745"/>
    <x v="5"/>
    <n v="1"/>
    <x v="3"/>
    <x v="0"/>
  </r>
  <r>
    <n v="674162137"/>
    <x v="434"/>
    <d v="2019-08-20T00:00:00"/>
    <x v="119"/>
    <x v="5"/>
    <x v="7"/>
    <x v="1"/>
    <x v="0"/>
    <n v="8413"/>
    <n v="437.2"/>
    <n v="263.33"/>
    <n v="2215395.29"/>
    <n v="3678163.6"/>
    <n v="1462768.31"/>
    <x v="3"/>
    <n v="6"/>
    <x v="4"/>
    <x v="1"/>
  </r>
  <r>
    <n v="527284371"/>
    <x v="435"/>
    <d v="2018-11-23T00:00:00"/>
    <x v="171"/>
    <x v="5"/>
    <x v="0"/>
    <x v="1"/>
    <x v="0"/>
    <n v="4018"/>
    <n v="255.28"/>
    <n v="159.41999999999999"/>
    <n v="640549.55999999994"/>
    <n v="1025715.04"/>
    <n v="385165.4800000001"/>
    <x v="14"/>
    <n v="1"/>
    <x v="3"/>
    <x v="0"/>
  </r>
  <r>
    <n v="510207927"/>
    <x v="436"/>
    <d v="2016-02-01T00:00:00"/>
    <x v="108"/>
    <x v="2"/>
    <x v="2"/>
    <x v="1"/>
    <x v="0"/>
    <n v="718"/>
    <n v="47.45"/>
    <n v="31.79"/>
    <n v="22825.22"/>
    <n v="34069.1"/>
    <n v="11243.879999999997"/>
    <x v="7"/>
    <n v="7"/>
    <x v="2"/>
    <x v="1"/>
  </r>
  <r>
    <n v="820482861"/>
    <x v="437"/>
    <d v="2019-04-21T00:00:00"/>
    <x v="4"/>
    <x v="2"/>
    <x v="11"/>
    <x v="1"/>
    <x v="1"/>
    <n v="7967"/>
    <n v="154.06"/>
    <n v="90.93"/>
    <n v="724439.31"/>
    <n v="1227396.02"/>
    <n v="502956.70999999996"/>
    <x v="9"/>
    <n v="7"/>
    <x v="2"/>
    <x v="1"/>
  </r>
  <r>
    <n v="695658004"/>
    <x v="435"/>
    <d v="2018-11-17T00:00:00"/>
    <x v="149"/>
    <x v="3"/>
    <x v="7"/>
    <x v="0"/>
    <x v="0"/>
    <n v="9517"/>
    <n v="437.2"/>
    <n v="263.33"/>
    <n v="2506111.61"/>
    <n v="4160832.4"/>
    <n v="1654720.79"/>
    <x v="10"/>
    <n v="1"/>
    <x v="3"/>
    <x v="0"/>
  </r>
  <r>
    <n v="793594682"/>
    <x v="438"/>
    <d v="2015-04-13T00:00:00"/>
    <x v="172"/>
    <x v="4"/>
    <x v="7"/>
    <x v="1"/>
    <x v="3"/>
    <n v="1157"/>
    <n v="437.2"/>
    <n v="263.33"/>
    <n v="304672.81"/>
    <n v="505840.39999999997"/>
    <n v="201167.58999999997"/>
    <x v="15"/>
    <n v="3"/>
    <x v="5"/>
    <x v="0"/>
  </r>
  <r>
    <n v="942466723"/>
    <x v="439"/>
    <d v="2019-08-14T00:00:00"/>
    <x v="81"/>
    <x v="5"/>
    <x v="0"/>
    <x v="0"/>
    <x v="0"/>
    <n v="5702"/>
    <n v="255.28"/>
    <n v="159.41999999999999"/>
    <n v="909012.84"/>
    <n v="1455606.56"/>
    <n v="546593.72000000009"/>
    <x v="17"/>
    <n v="1"/>
    <x v="3"/>
    <x v="0"/>
  </r>
  <r>
    <n v="590760457"/>
    <x v="440"/>
    <d v="2022-04-28T00:00:00"/>
    <x v="152"/>
    <x v="5"/>
    <x v="9"/>
    <x v="1"/>
    <x v="2"/>
    <n v="8002"/>
    <n v="9.33"/>
    <n v="6.92"/>
    <n v="55373.84"/>
    <n v="74658.66"/>
    <n v="19284.820000000007"/>
    <x v="2"/>
    <n v="5"/>
    <x v="0"/>
    <x v="0"/>
  </r>
  <r>
    <n v="273719060"/>
    <x v="441"/>
    <d v="2017-07-19T00:00:00"/>
    <x v="173"/>
    <x v="5"/>
    <x v="7"/>
    <x v="1"/>
    <x v="1"/>
    <n v="8407"/>
    <n v="437.2"/>
    <n v="263.33"/>
    <n v="2213815.31"/>
    <n v="3675540.4"/>
    <n v="1461725.0899999999"/>
    <x v="12"/>
    <n v="6"/>
    <x v="4"/>
    <x v="1"/>
  </r>
  <r>
    <n v="581120812"/>
    <x v="265"/>
    <d v="2020-07-17T00:00:00"/>
    <x v="35"/>
    <x v="5"/>
    <x v="2"/>
    <x v="1"/>
    <x v="2"/>
    <n v="5417"/>
    <n v="47.45"/>
    <n v="31.79"/>
    <n v="172206.43"/>
    <n v="257036.65000000002"/>
    <n v="84830.22000000003"/>
    <x v="11"/>
    <n v="2"/>
    <x v="1"/>
    <x v="0"/>
  </r>
  <r>
    <n v="171722590"/>
    <x v="442"/>
    <d v="2020-09-10T00:00:00"/>
    <x v="100"/>
    <x v="5"/>
    <x v="9"/>
    <x v="1"/>
    <x v="3"/>
    <n v="5385"/>
    <n v="9.33"/>
    <n v="6.92"/>
    <n v="37264.199999999997"/>
    <n v="50242.05"/>
    <n v="12977.850000000006"/>
    <x v="14"/>
    <n v="7"/>
    <x v="2"/>
    <x v="1"/>
  </r>
  <r>
    <n v="784021556"/>
    <x v="443"/>
    <d v="2019-12-05T00:00:00"/>
    <x v="42"/>
    <x v="5"/>
    <x v="7"/>
    <x v="1"/>
    <x v="3"/>
    <n v="8256"/>
    <n v="437.2"/>
    <n v="263.33"/>
    <n v="2174052.48"/>
    <n v="3609523.1999999997"/>
    <n v="1435470.7199999997"/>
    <x v="10"/>
    <n v="6"/>
    <x v="4"/>
    <x v="1"/>
  </r>
  <r>
    <n v="342450988"/>
    <x v="444"/>
    <d v="2018-08-17T00:00:00"/>
    <x v="144"/>
    <x v="2"/>
    <x v="2"/>
    <x v="1"/>
    <x v="3"/>
    <n v="7712"/>
    <n v="47.45"/>
    <n v="31.79"/>
    <n v="245164.47999999998"/>
    <n v="365934.4"/>
    <n v="120769.92000000004"/>
    <x v="6"/>
    <n v="4"/>
    <x v="6"/>
    <x v="0"/>
  </r>
  <r>
    <n v="142987763"/>
    <x v="445"/>
    <d v="2019-09-05T00:00:00"/>
    <x v="59"/>
    <x v="1"/>
    <x v="10"/>
    <x v="1"/>
    <x v="2"/>
    <n v="2112"/>
    <n v="668.27"/>
    <n v="502.54"/>
    <n v="1061364.48"/>
    <n v="1411386.24"/>
    <n v="350021.76"/>
    <x v="14"/>
    <n v="7"/>
    <x v="2"/>
    <x v="1"/>
  </r>
  <r>
    <n v="251100528"/>
    <x v="446"/>
    <d v="2020-06-18T00:00:00"/>
    <x v="156"/>
    <x v="3"/>
    <x v="5"/>
    <x v="1"/>
    <x v="2"/>
    <n v="5081"/>
    <n v="109.28"/>
    <n v="35.840000000000003"/>
    <n v="182103.04000000001"/>
    <n v="555251.68000000005"/>
    <n v="373148.64"/>
    <x v="0"/>
    <n v="5"/>
    <x v="0"/>
    <x v="0"/>
  </r>
  <r>
    <n v="677775609"/>
    <x v="447"/>
    <d v="2020-04-21T00:00:00"/>
    <x v="10"/>
    <x v="3"/>
    <x v="7"/>
    <x v="0"/>
    <x v="2"/>
    <n v="7719"/>
    <n v="437.2"/>
    <n v="263.33"/>
    <n v="2032644.2699999998"/>
    <n v="3374746.8"/>
    <n v="1342102.53"/>
    <x v="6"/>
    <n v="1"/>
    <x v="3"/>
    <x v="0"/>
  </r>
  <r>
    <n v="604311835"/>
    <x v="448"/>
    <d v="2021-09-29T00:00:00"/>
    <x v="125"/>
    <x v="5"/>
    <x v="1"/>
    <x v="1"/>
    <x v="0"/>
    <n v="8156"/>
    <n v="152.58000000000001"/>
    <n v="97.44"/>
    <n v="794720.64"/>
    <n v="1244442.4800000002"/>
    <n v="449721.8400000002"/>
    <x v="1"/>
    <n v="3"/>
    <x v="5"/>
    <x v="0"/>
  </r>
  <r>
    <n v="165538489"/>
    <x v="98"/>
    <d v="2015-10-23T00:00:00"/>
    <x v="174"/>
    <x v="5"/>
    <x v="10"/>
    <x v="1"/>
    <x v="0"/>
    <n v="5372"/>
    <n v="668.27"/>
    <n v="502.54"/>
    <n v="2699644.88"/>
    <n v="3589946.44"/>
    <n v="890301.56"/>
    <x v="18"/>
    <n v="6"/>
    <x v="4"/>
    <x v="1"/>
  </r>
  <r>
    <n v="533725535"/>
    <x v="449"/>
    <d v="2020-05-14T00:00:00"/>
    <x v="164"/>
    <x v="0"/>
    <x v="1"/>
    <x v="0"/>
    <x v="2"/>
    <n v="101"/>
    <n v="152.58000000000001"/>
    <n v="97.44"/>
    <n v="9841.44"/>
    <n v="15410.580000000002"/>
    <n v="5569.1400000000012"/>
    <x v="9"/>
    <n v="4"/>
    <x v="6"/>
    <x v="0"/>
  </r>
  <r>
    <n v="600763165"/>
    <x v="450"/>
    <d v="2015-11-16T00:00:00"/>
    <x v="62"/>
    <x v="5"/>
    <x v="4"/>
    <x v="0"/>
    <x v="2"/>
    <n v="8026"/>
    <n v="81.73"/>
    <n v="56.67"/>
    <n v="454833.42000000004"/>
    <n v="655964.98"/>
    <n v="201131.55999999994"/>
    <x v="5"/>
    <n v="1"/>
    <x v="3"/>
    <x v="0"/>
  </r>
  <r>
    <n v="295982253"/>
    <x v="436"/>
    <d v="2016-01-28T00:00:00"/>
    <x v="116"/>
    <x v="4"/>
    <x v="11"/>
    <x v="1"/>
    <x v="2"/>
    <n v="6581"/>
    <n v="154.06"/>
    <n v="90.93"/>
    <n v="598410.33000000007"/>
    <n v="1013868.86"/>
    <n v="415458.52999999991"/>
    <x v="13"/>
    <n v="7"/>
    <x v="2"/>
    <x v="1"/>
  </r>
  <r>
    <n v="502244126"/>
    <x v="451"/>
    <d v="2016-10-21T00:00:00"/>
    <x v="53"/>
    <x v="5"/>
    <x v="8"/>
    <x v="1"/>
    <x v="0"/>
    <n v="4053"/>
    <n v="421.89"/>
    <n v="364.69"/>
    <n v="1478088.57"/>
    <n v="1709920.17"/>
    <n v="231831.59999999986"/>
    <x v="12"/>
    <n v="1"/>
    <x v="3"/>
    <x v="0"/>
  </r>
  <r>
    <n v="372722613"/>
    <x v="452"/>
    <d v="2021-07-14T00:00:00"/>
    <x v="36"/>
    <x v="3"/>
    <x v="4"/>
    <x v="1"/>
    <x v="2"/>
    <n v="5759"/>
    <n v="81.73"/>
    <n v="56.67"/>
    <n v="326362.53000000003"/>
    <n v="470683.07"/>
    <n v="144320.53999999998"/>
    <x v="11"/>
    <n v="7"/>
    <x v="2"/>
    <x v="1"/>
  </r>
  <r>
    <n v="480904042"/>
    <x v="453"/>
    <d v="2022-02-04T00:00:00"/>
    <x v="175"/>
    <x v="1"/>
    <x v="1"/>
    <x v="1"/>
    <x v="1"/>
    <n v="9048"/>
    <n v="152.58000000000001"/>
    <n v="97.44"/>
    <n v="881637.12"/>
    <n v="1380543.84"/>
    <n v="498906.72000000009"/>
    <x v="10"/>
    <n v="7"/>
    <x v="2"/>
    <x v="1"/>
  </r>
  <r>
    <n v="689977300"/>
    <x v="454"/>
    <d v="2022-03-19T00:00:00"/>
    <x v="39"/>
    <x v="2"/>
    <x v="8"/>
    <x v="0"/>
    <x v="1"/>
    <n v="8471"/>
    <n v="421.89"/>
    <n v="364.69"/>
    <n v="3089288.9899999998"/>
    <n v="3573830.19"/>
    <n v="484541.20000000019"/>
    <x v="9"/>
    <n v="6"/>
    <x v="4"/>
    <x v="1"/>
  </r>
  <r>
    <n v="850356233"/>
    <x v="455"/>
    <d v="2019-04-13T00:00:00"/>
    <x v="68"/>
    <x v="2"/>
    <x v="7"/>
    <x v="0"/>
    <x v="2"/>
    <n v="8161"/>
    <n v="437.2"/>
    <n v="263.33"/>
    <n v="2149036.13"/>
    <n v="3567989.1999999997"/>
    <n v="1418953.0699999998"/>
    <x v="5"/>
    <n v="6"/>
    <x v="4"/>
    <x v="1"/>
  </r>
  <r>
    <n v="921216762"/>
    <x v="456"/>
    <d v="2016-12-14T00:00:00"/>
    <x v="14"/>
    <x v="0"/>
    <x v="11"/>
    <x v="1"/>
    <x v="2"/>
    <n v="7366"/>
    <n v="154.06"/>
    <n v="90.93"/>
    <n v="669790.38"/>
    <n v="1134805.96"/>
    <n v="465015.57999999996"/>
    <x v="6"/>
    <n v="2"/>
    <x v="1"/>
    <x v="0"/>
  </r>
  <r>
    <n v="571323239"/>
    <x v="280"/>
    <d v="2016-12-13T00:00:00"/>
    <x v="96"/>
    <x v="1"/>
    <x v="11"/>
    <x v="0"/>
    <x v="0"/>
    <n v="6097"/>
    <n v="154.06"/>
    <n v="90.93"/>
    <n v="554400.21000000008"/>
    <n v="939303.82000000007"/>
    <n v="384903.61"/>
    <x v="0"/>
    <n v="3"/>
    <x v="5"/>
    <x v="0"/>
  </r>
  <r>
    <n v="781251800"/>
    <x v="457"/>
    <d v="2019-07-16T00:00:00"/>
    <x v="151"/>
    <x v="5"/>
    <x v="7"/>
    <x v="0"/>
    <x v="0"/>
    <n v="8623"/>
    <n v="437.2"/>
    <n v="263.33"/>
    <n v="2270694.59"/>
    <n v="3769975.6"/>
    <n v="1499281.0100000002"/>
    <x v="14"/>
    <n v="5"/>
    <x v="0"/>
    <x v="0"/>
  </r>
  <r>
    <n v="815651452"/>
    <x v="458"/>
    <d v="2020-06-23T00:00:00"/>
    <x v="53"/>
    <x v="5"/>
    <x v="8"/>
    <x v="0"/>
    <x v="0"/>
    <n v="8245"/>
    <n v="421.89"/>
    <n v="364.69"/>
    <n v="3006869.05"/>
    <n v="3478483.05"/>
    <n v="471614"/>
    <x v="3"/>
    <n v="6"/>
    <x v="4"/>
    <x v="1"/>
  </r>
  <r>
    <n v="714533889"/>
    <x v="55"/>
    <d v="2022-01-30T00:00:00"/>
    <x v="171"/>
    <x v="5"/>
    <x v="6"/>
    <x v="0"/>
    <x v="3"/>
    <n v="5311"/>
    <n v="651.21"/>
    <n v="524.96"/>
    <n v="2788062.56"/>
    <n v="3458576.31"/>
    <n v="670513.75"/>
    <x v="6"/>
    <n v="6"/>
    <x v="4"/>
    <x v="1"/>
  </r>
  <r>
    <n v="225145757"/>
    <x v="459"/>
    <d v="2019-01-18T00:00:00"/>
    <x v="64"/>
    <x v="3"/>
    <x v="7"/>
    <x v="1"/>
    <x v="3"/>
    <n v="4487"/>
    <n v="437.2"/>
    <n v="263.33"/>
    <n v="1181561.71"/>
    <n v="1961716.4"/>
    <n v="780154.69"/>
    <x v="13"/>
    <n v="1"/>
    <x v="3"/>
    <x v="0"/>
  </r>
  <r>
    <n v="281100928"/>
    <x v="422"/>
    <d v="2020-09-27T00:00:00"/>
    <x v="138"/>
    <x v="1"/>
    <x v="1"/>
    <x v="0"/>
    <x v="3"/>
    <n v="2866"/>
    <n v="152.58000000000001"/>
    <n v="97.44"/>
    <n v="279263.03999999998"/>
    <n v="437294.28"/>
    <n v="158031.24000000005"/>
    <x v="12"/>
    <n v="3"/>
    <x v="5"/>
    <x v="0"/>
  </r>
  <r>
    <n v="726809823"/>
    <x v="161"/>
    <d v="2019-03-23T00:00:00"/>
    <x v="20"/>
    <x v="3"/>
    <x v="1"/>
    <x v="0"/>
    <x v="3"/>
    <n v="8033"/>
    <n v="152.58000000000001"/>
    <n v="97.44"/>
    <n v="782735.52"/>
    <n v="1225675.1400000001"/>
    <n v="442939.62000000011"/>
    <x v="6"/>
    <n v="5"/>
    <x v="0"/>
    <x v="0"/>
  </r>
  <r>
    <n v="659196269"/>
    <x v="460"/>
    <d v="2019-05-08T00:00:00"/>
    <x v="157"/>
    <x v="1"/>
    <x v="10"/>
    <x v="0"/>
    <x v="2"/>
    <n v="9680"/>
    <n v="668.27"/>
    <n v="502.54"/>
    <n v="4864587.2"/>
    <n v="6468853.5999999996"/>
    <n v="1604266.3999999994"/>
    <x v="10"/>
    <n v="5"/>
    <x v="0"/>
    <x v="0"/>
  </r>
  <r>
    <n v="917874085"/>
    <x v="461"/>
    <d v="2020-09-14T00:00:00"/>
    <x v="91"/>
    <x v="1"/>
    <x v="8"/>
    <x v="1"/>
    <x v="0"/>
    <n v="8194"/>
    <n v="421.89"/>
    <n v="364.69"/>
    <n v="2988269.86"/>
    <n v="3456966.6599999997"/>
    <n v="468696.79999999981"/>
    <x v="17"/>
    <n v="6"/>
    <x v="4"/>
    <x v="1"/>
  </r>
  <r>
    <n v="732554042"/>
    <x v="462"/>
    <d v="2018-04-06T00:00:00"/>
    <x v="98"/>
    <x v="4"/>
    <x v="7"/>
    <x v="0"/>
    <x v="0"/>
    <n v="7875"/>
    <n v="437.2"/>
    <n v="263.33"/>
    <n v="2073723.7499999998"/>
    <n v="3442950"/>
    <n v="1369226.2500000002"/>
    <x v="0"/>
    <n v="6"/>
    <x v="4"/>
    <x v="1"/>
  </r>
  <r>
    <n v="650346696"/>
    <x v="463"/>
    <d v="2018-07-29T00:00:00"/>
    <x v="165"/>
    <x v="5"/>
    <x v="11"/>
    <x v="0"/>
    <x v="3"/>
    <n v="894"/>
    <n v="154.06"/>
    <n v="90.93"/>
    <n v="81291.420000000013"/>
    <n v="137729.64000000001"/>
    <n v="56438.22"/>
    <x v="13"/>
    <n v="3"/>
    <x v="5"/>
    <x v="0"/>
  </r>
  <r>
    <n v="354931628"/>
    <x v="464"/>
    <d v="2022-06-04T00:00:00"/>
    <x v="143"/>
    <x v="1"/>
    <x v="4"/>
    <x v="1"/>
    <x v="3"/>
    <n v="1011"/>
    <n v="81.73"/>
    <n v="56.67"/>
    <n v="57293.37"/>
    <n v="82629.03"/>
    <n v="25335.659999999996"/>
    <x v="8"/>
    <n v="1"/>
    <x v="3"/>
    <x v="0"/>
  </r>
  <r>
    <n v="135500752"/>
    <x v="465"/>
    <d v="2015-08-02T00:00:00"/>
    <x v="123"/>
    <x v="3"/>
    <x v="1"/>
    <x v="0"/>
    <x v="0"/>
    <n v="6539"/>
    <n v="152.58000000000001"/>
    <n v="97.44"/>
    <n v="637160.16"/>
    <n v="997720.62000000011"/>
    <n v="360560.46000000008"/>
    <x v="1"/>
    <n v="7"/>
    <x v="2"/>
    <x v="1"/>
  </r>
  <r>
    <n v="860852897"/>
    <x v="466"/>
    <d v="2016-03-13T00:00:00"/>
    <x v="110"/>
    <x v="0"/>
    <x v="3"/>
    <x v="0"/>
    <x v="3"/>
    <n v="4357"/>
    <n v="205.7"/>
    <n v="117.11"/>
    <n v="510248.27"/>
    <n v="896234.89999999991"/>
    <n v="385986.62999999989"/>
    <x v="0"/>
    <n v="1"/>
    <x v="3"/>
    <x v="0"/>
  </r>
  <r>
    <n v="320099389"/>
    <x v="467"/>
    <d v="2018-09-29T00:00:00"/>
    <x v="52"/>
    <x v="3"/>
    <x v="11"/>
    <x v="1"/>
    <x v="3"/>
    <n v="3377"/>
    <n v="154.06"/>
    <n v="90.93"/>
    <n v="307070.61000000004"/>
    <n v="520260.62"/>
    <n v="213190.00999999995"/>
    <x v="0"/>
    <n v="7"/>
    <x v="2"/>
    <x v="1"/>
  </r>
  <r>
    <n v="872664058"/>
    <x v="384"/>
    <d v="2022-11-28T00:00:00"/>
    <x v="100"/>
    <x v="5"/>
    <x v="6"/>
    <x v="1"/>
    <x v="0"/>
    <n v="9542"/>
    <n v="651.21"/>
    <n v="524.96"/>
    <n v="5009168.32"/>
    <n v="6213845.8200000003"/>
    <n v="1204677.5"/>
    <x v="10"/>
    <n v="3"/>
    <x v="5"/>
    <x v="0"/>
  </r>
  <r>
    <n v="898283231"/>
    <x v="468"/>
    <d v="2021-01-06T00:00:00"/>
    <x v="12"/>
    <x v="2"/>
    <x v="3"/>
    <x v="1"/>
    <x v="3"/>
    <n v="825"/>
    <n v="205.7"/>
    <n v="117.11"/>
    <n v="96615.75"/>
    <n v="169702.5"/>
    <n v="73086.75"/>
    <x v="9"/>
    <n v="3"/>
    <x v="5"/>
    <x v="0"/>
  </r>
  <r>
    <n v="647005736"/>
    <x v="469"/>
    <d v="2021-06-15T00:00:00"/>
    <x v="108"/>
    <x v="2"/>
    <x v="3"/>
    <x v="0"/>
    <x v="2"/>
    <n v="2230"/>
    <n v="205.7"/>
    <n v="117.11"/>
    <n v="261155.3"/>
    <n v="458711"/>
    <n v="197555.7"/>
    <x v="13"/>
    <n v="5"/>
    <x v="0"/>
    <x v="0"/>
  </r>
  <r>
    <n v="889192903"/>
    <x v="470"/>
    <d v="2021-01-04T00:00:00"/>
    <x v="60"/>
    <x v="4"/>
    <x v="2"/>
    <x v="0"/>
    <x v="1"/>
    <n v="795"/>
    <n v="47.45"/>
    <n v="31.79"/>
    <n v="25273.05"/>
    <n v="37722.75"/>
    <n v="12449.7"/>
    <x v="8"/>
    <n v="3"/>
    <x v="5"/>
    <x v="0"/>
  </r>
  <r>
    <n v="665518558"/>
    <x v="471"/>
    <d v="2018-01-14T00:00:00"/>
    <x v="85"/>
    <x v="2"/>
    <x v="9"/>
    <x v="0"/>
    <x v="2"/>
    <n v="585"/>
    <n v="9.33"/>
    <n v="6.92"/>
    <n v="4048.2"/>
    <n v="5458.05"/>
    <n v="1409.8500000000004"/>
    <x v="10"/>
    <n v="2"/>
    <x v="1"/>
    <x v="0"/>
  </r>
  <r>
    <n v="436969029"/>
    <x v="472"/>
    <d v="2021-12-11T00:00:00"/>
    <x v="130"/>
    <x v="1"/>
    <x v="8"/>
    <x v="1"/>
    <x v="1"/>
    <n v="7701"/>
    <n v="421.89"/>
    <n v="364.69"/>
    <n v="2808477.69"/>
    <n v="3248974.8899999997"/>
    <n v="440497.19999999972"/>
    <x v="10"/>
    <n v="1"/>
    <x v="3"/>
    <x v="0"/>
  </r>
  <r>
    <n v="734843146"/>
    <x v="473"/>
    <d v="2016-08-20T00:00:00"/>
    <x v="44"/>
    <x v="2"/>
    <x v="7"/>
    <x v="0"/>
    <x v="3"/>
    <n v="5272"/>
    <n v="437.2"/>
    <n v="263.33"/>
    <n v="1388275.76"/>
    <n v="2304918.4"/>
    <n v="916642.6399999999"/>
    <x v="15"/>
    <n v="1"/>
    <x v="3"/>
    <x v="0"/>
  </r>
  <r>
    <n v="810752236"/>
    <x v="474"/>
    <d v="2016-03-31T00:00:00"/>
    <x v="124"/>
    <x v="1"/>
    <x v="11"/>
    <x v="0"/>
    <x v="2"/>
    <n v="8458"/>
    <n v="154.06"/>
    <n v="90.93"/>
    <n v="769085.94000000006"/>
    <n v="1303039.48"/>
    <n v="533953.53999999992"/>
    <x v="11"/>
    <n v="1"/>
    <x v="3"/>
    <x v="0"/>
  </r>
  <r>
    <n v="886620128"/>
    <x v="34"/>
    <d v="2021-07-20T00:00:00"/>
    <x v="138"/>
    <x v="1"/>
    <x v="6"/>
    <x v="1"/>
    <x v="1"/>
    <n v="9453"/>
    <n v="651.21"/>
    <n v="524.96"/>
    <n v="4962446.88"/>
    <n v="6155888.1299999999"/>
    <n v="1193441.25"/>
    <x v="10"/>
    <n v="4"/>
    <x v="6"/>
    <x v="0"/>
  </r>
  <r>
    <n v="579744517"/>
    <x v="475"/>
    <d v="2022-06-14T00:00:00"/>
    <x v="160"/>
    <x v="4"/>
    <x v="8"/>
    <x v="0"/>
    <x v="2"/>
    <n v="8141"/>
    <n v="421.89"/>
    <n v="364.69"/>
    <n v="2968941.29"/>
    <n v="3434606.4899999998"/>
    <n v="465665.19999999972"/>
    <x v="3"/>
    <n v="6"/>
    <x v="4"/>
    <x v="1"/>
  </r>
  <r>
    <n v="477490127"/>
    <x v="476"/>
    <d v="2015-10-09T00:00:00"/>
    <x v="60"/>
    <x v="4"/>
    <x v="10"/>
    <x v="0"/>
    <x v="2"/>
    <n v="8794"/>
    <n v="668.27"/>
    <n v="502.54"/>
    <n v="4419336.76"/>
    <n v="5876766.3799999999"/>
    <n v="1457429.62"/>
    <x v="5"/>
    <n v="5"/>
    <x v="0"/>
    <x v="0"/>
  </r>
  <r>
    <n v="337902390"/>
    <x v="477"/>
    <d v="2016-03-08T00:00:00"/>
    <x v="98"/>
    <x v="4"/>
    <x v="1"/>
    <x v="0"/>
    <x v="3"/>
    <n v="1681"/>
    <n v="152.58000000000001"/>
    <n v="97.44"/>
    <n v="163796.63999999998"/>
    <n v="256486.98"/>
    <n v="92690.340000000026"/>
    <x v="8"/>
    <n v="4"/>
    <x v="6"/>
    <x v="0"/>
  </r>
  <r>
    <n v="889093768"/>
    <x v="478"/>
    <d v="2022-04-23T00:00:00"/>
    <x v="43"/>
    <x v="1"/>
    <x v="3"/>
    <x v="1"/>
    <x v="0"/>
    <n v="1458"/>
    <n v="205.7"/>
    <n v="117.11"/>
    <n v="170746.38"/>
    <n v="299910.59999999998"/>
    <n v="129164.21999999997"/>
    <x v="2"/>
    <n v="7"/>
    <x v="2"/>
    <x v="1"/>
  </r>
  <r>
    <n v="454550588"/>
    <x v="479"/>
    <d v="2021-08-15T00:00:00"/>
    <x v="75"/>
    <x v="1"/>
    <x v="3"/>
    <x v="0"/>
    <x v="1"/>
    <n v="475"/>
    <n v="205.7"/>
    <n v="117.11"/>
    <n v="55627.25"/>
    <n v="97707.5"/>
    <n v="42080.25"/>
    <x v="16"/>
    <n v="5"/>
    <x v="0"/>
    <x v="0"/>
  </r>
  <r>
    <n v="704361665"/>
    <x v="480"/>
    <d v="2016-02-11T00:00:00"/>
    <x v="150"/>
    <x v="1"/>
    <x v="10"/>
    <x v="0"/>
    <x v="1"/>
    <n v="5124"/>
    <n v="668.27"/>
    <n v="502.54"/>
    <n v="2575014.96"/>
    <n v="3424215.48"/>
    <n v="849200.52"/>
    <x v="10"/>
    <n v="6"/>
    <x v="4"/>
    <x v="1"/>
  </r>
  <r>
    <n v="623768365"/>
    <x v="481"/>
    <d v="2020-02-08T00:00:00"/>
    <x v="3"/>
    <x v="2"/>
    <x v="4"/>
    <x v="0"/>
    <x v="0"/>
    <n v="5776"/>
    <n v="81.73"/>
    <n v="56.67"/>
    <n v="327325.92"/>
    <n v="472072.48000000004"/>
    <n v="144746.56000000006"/>
    <x v="16"/>
    <n v="4"/>
    <x v="6"/>
    <x v="0"/>
  </r>
  <r>
    <n v="670467984"/>
    <x v="482"/>
    <d v="2018-10-31T00:00:00"/>
    <x v="176"/>
    <x v="2"/>
    <x v="6"/>
    <x v="1"/>
    <x v="2"/>
    <n v="5231"/>
    <n v="651.21"/>
    <n v="524.96"/>
    <n v="2746065.7600000002"/>
    <n v="3406479.5100000002"/>
    <n v="660413.75"/>
    <x v="13"/>
    <n v="6"/>
    <x v="4"/>
    <x v="1"/>
  </r>
  <r>
    <n v="539696347"/>
    <x v="14"/>
    <d v="2022-12-13T00:00:00"/>
    <x v="100"/>
    <x v="5"/>
    <x v="4"/>
    <x v="0"/>
    <x v="3"/>
    <n v="6997"/>
    <n v="81.73"/>
    <n v="56.67"/>
    <n v="396519.99"/>
    <n v="571864.81000000006"/>
    <n v="175344.82000000007"/>
    <x v="4"/>
    <n v="1"/>
    <x v="3"/>
    <x v="0"/>
  </r>
  <r>
    <n v="839712798"/>
    <x v="483"/>
    <d v="2016-02-07T00:00:00"/>
    <x v="111"/>
    <x v="4"/>
    <x v="10"/>
    <x v="1"/>
    <x v="2"/>
    <n v="8532"/>
    <n v="668.27"/>
    <n v="502.54"/>
    <n v="4287671.28"/>
    <n v="5701679.6399999997"/>
    <n v="1414008.3599999994"/>
    <x v="18"/>
    <n v="1"/>
    <x v="3"/>
    <x v="0"/>
  </r>
  <r>
    <n v="121475160"/>
    <x v="17"/>
    <d v="2022-11-15T00:00:00"/>
    <x v="134"/>
    <x v="2"/>
    <x v="2"/>
    <x v="1"/>
    <x v="1"/>
    <n v="6054"/>
    <n v="47.45"/>
    <n v="31.79"/>
    <n v="192456.66"/>
    <n v="287262.3"/>
    <n v="94805.639999999985"/>
    <x v="4"/>
    <n v="1"/>
    <x v="3"/>
    <x v="0"/>
  </r>
  <r>
    <n v="350657260"/>
    <x v="484"/>
    <d v="2016-04-03T00:00:00"/>
    <x v="147"/>
    <x v="0"/>
    <x v="5"/>
    <x v="0"/>
    <x v="3"/>
    <n v="6130"/>
    <n v="109.28"/>
    <n v="35.840000000000003"/>
    <n v="219699.20000000001"/>
    <n v="669886.4"/>
    <n v="450187.2"/>
    <x v="17"/>
    <n v="5"/>
    <x v="0"/>
    <x v="0"/>
  </r>
  <r>
    <n v="413245427"/>
    <x v="485"/>
    <d v="2016-07-19T00:00:00"/>
    <x v="175"/>
    <x v="1"/>
    <x v="9"/>
    <x v="1"/>
    <x v="1"/>
    <n v="7360"/>
    <n v="9.33"/>
    <n v="6.92"/>
    <n v="50931.199999999997"/>
    <n v="68668.800000000003"/>
    <n v="17737.600000000006"/>
    <x v="18"/>
    <n v="3"/>
    <x v="5"/>
    <x v="0"/>
  </r>
  <r>
    <n v="680571973"/>
    <x v="486"/>
    <d v="2021-04-30T00:00:00"/>
    <x v="76"/>
    <x v="5"/>
    <x v="6"/>
    <x v="0"/>
    <x v="2"/>
    <n v="5225"/>
    <n v="651.21"/>
    <n v="524.96"/>
    <n v="2742916"/>
    <n v="3402572.25"/>
    <n v="659656.25"/>
    <x v="18"/>
    <n v="6"/>
    <x v="4"/>
    <x v="1"/>
  </r>
  <r>
    <n v="223897349"/>
    <x v="487"/>
    <d v="2015-07-23T00:00:00"/>
    <x v="31"/>
    <x v="4"/>
    <x v="10"/>
    <x v="0"/>
    <x v="2"/>
    <n v="5056"/>
    <n v="668.27"/>
    <n v="502.54"/>
    <n v="2540842.2400000002"/>
    <n v="3378773.12"/>
    <n v="837930.87999999989"/>
    <x v="15"/>
    <n v="6"/>
    <x v="4"/>
    <x v="1"/>
  </r>
  <r>
    <n v="315997111"/>
    <x v="488"/>
    <d v="2018-06-26T00:00:00"/>
    <x v="28"/>
    <x v="5"/>
    <x v="7"/>
    <x v="0"/>
    <x v="1"/>
    <n v="9422"/>
    <n v="437.2"/>
    <n v="263.33"/>
    <n v="2481095.2599999998"/>
    <n v="4119298.4"/>
    <n v="1638203.1400000001"/>
    <x v="17"/>
    <n v="7"/>
    <x v="2"/>
    <x v="1"/>
  </r>
  <r>
    <n v="328322827"/>
    <x v="489"/>
    <d v="2020-07-13T00:00:00"/>
    <x v="175"/>
    <x v="1"/>
    <x v="7"/>
    <x v="0"/>
    <x v="1"/>
    <n v="6876"/>
    <n v="437.2"/>
    <n v="263.33"/>
    <n v="1810657.0799999998"/>
    <n v="3006187.1999999997"/>
    <n v="1195530.1199999999"/>
    <x v="2"/>
    <n v="2"/>
    <x v="1"/>
    <x v="0"/>
  </r>
  <r>
    <n v="158673751"/>
    <x v="490"/>
    <d v="2018-04-08T00:00:00"/>
    <x v="145"/>
    <x v="1"/>
    <x v="1"/>
    <x v="0"/>
    <x v="3"/>
    <n v="3944"/>
    <n v="152.58000000000001"/>
    <n v="97.44"/>
    <n v="384303.35999999999"/>
    <n v="601775.52"/>
    <n v="217472.16000000003"/>
    <x v="3"/>
    <n v="4"/>
    <x v="6"/>
    <x v="0"/>
  </r>
  <r>
    <n v="464911210"/>
    <x v="491"/>
    <d v="2018-01-09T00:00:00"/>
    <x v="138"/>
    <x v="1"/>
    <x v="1"/>
    <x v="1"/>
    <x v="2"/>
    <n v="6413"/>
    <n v="152.58000000000001"/>
    <n v="97.44"/>
    <n v="624882.72"/>
    <n v="978495.54"/>
    <n v="353612.82000000007"/>
    <x v="17"/>
    <n v="7"/>
    <x v="2"/>
    <x v="1"/>
  </r>
  <r>
    <n v="175209033"/>
    <x v="492"/>
    <d v="2021-02-23T00:00:00"/>
    <x v="44"/>
    <x v="2"/>
    <x v="0"/>
    <x v="0"/>
    <x v="2"/>
    <n v="7101"/>
    <n v="255.28"/>
    <n v="159.41999999999999"/>
    <n v="1132041.42"/>
    <n v="1812743.28"/>
    <n v="680701.8600000001"/>
    <x v="2"/>
    <n v="3"/>
    <x v="5"/>
    <x v="0"/>
  </r>
  <r>
    <n v="538053548"/>
    <x v="493"/>
    <d v="2019-05-14T00:00:00"/>
    <x v="5"/>
    <x v="3"/>
    <x v="10"/>
    <x v="0"/>
    <x v="2"/>
    <n v="856"/>
    <n v="668.27"/>
    <n v="502.54"/>
    <n v="430174.24"/>
    <n v="572039.12"/>
    <n v="141864.88"/>
    <x v="8"/>
    <n v="4"/>
    <x v="6"/>
    <x v="0"/>
  </r>
  <r>
    <n v="172243583"/>
    <x v="494"/>
    <d v="2022-10-15T00:00:00"/>
    <x v="126"/>
    <x v="5"/>
    <x v="4"/>
    <x v="0"/>
    <x v="3"/>
    <n v="9559"/>
    <n v="81.73"/>
    <n v="56.67"/>
    <n v="541708.53"/>
    <n v="781257.07000000007"/>
    <n v="239548.54000000004"/>
    <x v="15"/>
    <n v="1"/>
    <x v="3"/>
    <x v="0"/>
  </r>
  <r>
    <n v="916890466"/>
    <x v="495"/>
    <d v="2017-01-23T00:00:00"/>
    <x v="121"/>
    <x v="0"/>
    <x v="0"/>
    <x v="1"/>
    <x v="3"/>
    <n v="7119"/>
    <n v="255.28"/>
    <n v="159.41999999999999"/>
    <n v="1134910.98"/>
    <n v="1817338.32"/>
    <n v="682427.34000000008"/>
    <x v="20"/>
    <n v="5"/>
    <x v="0"/>
    <x v="0"/>
  </r>
  <r>
    <n v="181418025"/>
    <x v="496"/>
    <d v="2019-01-18T00:00:00"/>
    <x v="163"/>
    <x v="2"/>
    <x v="6"/>
    <x v="0"/>
    <x v="0"/>
    <n v="4480"/>
    <n v="651.21"/>
    <n v="524.96"/>
    <n v="2351820.8000000003"/>
    <n v="2917420.8000000003"/>
    <n v="565600"/>
    <x v="1"/>
    <n v="5"/>
    <x v="0"/>
    <x v="0"/>
  </r>
  <r>
    <n v="395562589"/>
    <x v="497"/>
    <d v="2022-10-21T00:00:00"/>
    <x v="70"/>
    <x v="1"/>
    <x v="2"/>
    <x v="0"/>
    <x v="1"/>
    <n v="4615"/>
    <n v="47.45"/>
    <n v="31.79"/>
    <n v="146710.85"/>
    <n v="218981.75"/>
    <n v="72270.899999999994"/>
    <x v="16"/>
    <n v="3"/>
    <x v="5"/>
    <x v="0"/>
  </r>
  <r>
    <n v="459372985"/>
    <x v="498"/>
    <d v="2020-03-03T00:00:00"/>
    <x v="138"/>
    <x v="1"/>
    <x v="0"/>
    <x v="1"/>
    <x v="3"/>
    <n v="7529"/>
    <n v="255.28"/>
    <n v="159.41999999999999"/>
    <n v="1200273.18"/>
    <n v="1922003.12"/>
    <n v="721729.94000000018"/>
    <x v="17"/>
    <n v="7"/>
    <x v="2"/>
    <x v="1"/>
  </r>
  <r>
    <n v="693210542"/>
    <x v="499"/>
    <d v="2020-07-03T00:00:00"/>
    <x v="96"/>
    <x v="1"/>
    <x v="8"/>
    <x v="0"/>
    <x v="2"/>
    <n v="5259"/>
    <n v="421.89"/>
    <n v="364.69"/>
    <n v="1917904.71"/>
    <n v="2218719.5099999998"/>
    <n v="300814.79999999981"/>
    <x v="7"/>
    <n v="4"/>
    <x v="6"/>
    <x v="0"/>
  </r>
  <r>
    <n v="587749087"/>
    <x v="70"/>
    <d v="2021-11-29T00:00:00"/>
    <x v="39"/>
    <x v="2"/>
    <x v="4"/>
    <x v="1"/>
    <x v="2"/>
    <n v="6871"/>
    <n v="81.73"/>
    <n v="56.67"/>
    <n v="389379.57"/>
    <n v="561566.83000000007"/>
    <n v="172187.26000000007"/>
    <x v="8"/>
    <n v="3"/>
    <x v="5"/>
    <x v="0"/>
  </r>
  <r>
    <n v="153974950"/>
    <x v="500"/>
    <d v="2021-09-05T00:00:00"/>
    <x v="133"/>
    <x v="1"/>
    <x v="9"/>
    <x v="1"/>
    <x v="2"/>
    <n v="3464"/>
    <n v="9.33"/>
    <n v="6.92"/>
    <n v="23970.880000000001"/>
    <n v="32319.119999999999"/>
    <n v="8348.239999999998"/>
    <x v="1"/>
    <n v="7"/>
    <x v="2"/>
    <x v="1"/>
  </r>
  <r>
    <n v="373186957"/>
    <x v="501"/>
    <d v="2022-03-28T00:00:00"/>
    <x v="177"/>
    <x v="5"/>
    <x v="11"/>
    <x v="0"/>
    <x v="2"/>
    <n v="3169"/>
    <n v="154.06"/>
    <n v="90.93"/>
    <n v="288157.17000000004"/>
    <n v="488216.14"/>
    <n v="200058.96999999997"/>
    <x v="8"/>
    <n v="3"/>
    <x v="5"/>
    <x v="0"/>
  </r>
  <r>
    <n v="946996438"/>
    <x v="502"/>
    <d v="2018-10-18T00:00:00"/>
    <x v="6"/>
    <x v="4"/>
    <x v="4"/>
    <x v="1"/>
    <x v="0"/>
    <n v="6145"/>
    <n v="81.73"/>
    <n v="56.67"/>
    <n v="348237.15"/>
    <n v="502230.85000000003"/>
    <n v="153993.70000000001"/>
    <x v="6"/>
    <n v="3"/>
    <x v="5"/>
    <x v="0"/>
  </r>
  <r>
    <n v="438558185"/>
    <x v="454"/>
    <d v="2022-03-03T00:00:00"/>
    <x v="15"/>
    <x v="3"/>
    <x v="8"/>
    <x v="0"/>
    <x v="0"/>
    <n v="7967"/>
    <n v="421.89"/>
    <n v="364.69"/>
    <n v="2905485.23"/>
    <n v="3361197.63"/>
    <n v="455712.39999999991"/>
    <x v="8"/>
    <n v="6"/>
    <x v="4"/>
    <x v="1"/>
  </r>
  <r>
    <n v="966415631"/>
    <x v="503"/>
    <d v="2015-04-06T00:00:00"/>
    <x v="141"/>
    <x v="5"/>
    <x v="10"/>
    <x v="1"/>
    <x v="3"/>
    <n v="2716"/>
    <n v="668.27"/>
    <n v="502.54"/>
    <n v="1364898.6400000001"/>
    <n v="1815021.32"/>
    <n v="450122.67999999993"/>
    <x v="1"/>
    <n v="1"/>
    <x v="3"/>
    <x v="0"/>
  </r>
  <r>
    <n v="166810500"/>
    <x v="504"/>
    <d v="2021-10-15T00:00:00"/>
    <x v="7"/>
    <x v="1"/>
    <x v="5"/>
    <x v="0"/>
    <x v="0"/>
    <n v="1789"/>
    <n v="109.28"/>
    <n v="35.840000000000003"/>
    <n v="64117.760000000009"/>
    <n v="195501.92"/>
    <n v="131384.16"/>
    <x v="8"/>
    <n v="7"/>
    <x v="2"/>
    <x v="1"/>
  </r>
  <r>
    <n v="131373155"/>
    <x v="505"/>
    <d v="2015-09-18T00:00:00"/>
    <x v="111"/>
    <x v="4"/>
    <x v="8"/>
    <x v="1"/>
    <x v="3"/>
    <n v="5091"/>
    <n v="421.89"/>
    <n v="364.69"/>
    <n v="1856636.79"/>
    <n v="2147841.9899999998"/>
    <n v="291205.19999999972"/>
    <x v="20"/>
    <n v="2"/>
    <x v="1"/>
    <x v="0"/>
  </r>
  <r>
    <n v="913277423"/>
    <x v="506"/>
    <d v="2020-12-15T00:00:00"/>
    <x v="127"/>
    <x v="5"/>
    <x v="11"/>
    <x v="0"/>
    <x v="2"/>
    <n v="7939"/>
    <n v="154.06"/>
    <n v="90.93"/>
    <n v="721893.27"/>
    <n v="1223082.3400000001"/>
    <n v="501189.07000000007"/>
    <x v="12"/>
    <n v="5"/>
    <x v="0"/>
    <x v="0"/>
  </r>
  <r>
    <n v="386009633"/>
    <x v="437"/>
    <d v="2019-04-02T00:00:00"/>
    <x v="117"/>
    <x v="1"/>
    <x v="4"/>
    <x v="1"/>
    <x v="0"/>
    <n v="7683"/>
    <n v="81.73"/>
    <n v="56.67"/>
    <n v="435395.61"/>
    <n v="627931.59000000008"/>
    <n v="192535.9800000001"/>
    <x v="17"/>
    <n v="7"/>
    <x v="2"/>
    <x v="1"/>
  </r>
  <r>
    <n v="993368613"/>
    <x v="507"/>
    <d v="2016-02-21T00:00:00"/>
    <x v="145"/>
    <x v="1"/>
    <x v="4"/>
    <x v="1"/>
    <x v="3"/>
    <n v="8702"/>
    <n v="81.73"/>
    <n v="56.67"/>
    <n v="493142.34"/>
    <n v="711214.46000000008"/>
    <n v="218072.12000000005"/>
    <x v="2"/>
    <n v="1"/>
    <x v="3"/>
    <x v="0"/>
  </r>
  <r>
    <n v="299465692"/>
    <x v="82"/>
    <d v="2018-06-14T00:00:00"/>
    <x v="119"/>
    <x v="5"/>
    <x v="6"/>
    <x v="1"/>
    <x v="3"/>
    <n v="7408"/>
    <n v="651.21"/>
    <n v="524.96"/>
    <n v="3888903.68"/>
    <n v="4824163.6800000006"/>
    <n v="935260.00000000047"/>
    <x v="6"/>
    <n v="3"/>
    <x v="5"/>
    <x v="0"/>
  </r>
  <r>
    <n v="438724696"/>
    <x v="508"/>
    <d v="2019-08-30T00:00:00"/>
    <x v="131"/>
    <x v="3"/>
    <x v="11"/>
    <x v="1"/>
    <x v="2"/>
    <n v="7242"/>
    <n v="154.06"/>
    <n v="90.93"/>
    <n v="658515.06000000006"/>
    <n v="1115702.52"/>
    <n v="457187.45999999996"/>
    <x v="13"/>
    <n v="1"/>
    <x v="3"/>
    <x v="0"/>
  </r>
  <r>
    <n v="465881955"/>
    <x v="509"/>
    <d v="2020-08-15T00:00:00"/>
    <x v="107"/>
    <x v="2"/>
    <x v="7"/>
    <x v="1"/>
    <x v="3"/>
    <n v="3678"/>
    <n v="437.2"/>
    <n v="263.33"/>
    <n v="968527.74"/>
    <n v="1608021.5999999999"/>
    <n v="639493.85999999987"/>
    <x v="3"/>
    <n v="3"/>
    <x v="5"/>
    <x v="0"/>
  </r>
  <r>
    <n v="405986297"/>
    <x v="510"/>
    <d v="2018-12-12T00:00:00"/>
    <x v="145"/>
    <x v="1"/>
    <x v="0"/>
    <x v="0"/>
    <x v="2"/>
    <n v="9222"/>
    <n v="255.28"/>
    <n v="159.41999999999999"/>
    <n v="1470171.24"/>
    <n v="2354192.16"/>
    <n v="884020.92000000016"/>
    <x v="11"/>
    <n v="7"/>
    <x v="2"/>
    <x v="1"/>
  </r>
  <r>
    <n v="804399049"/>
    <x v="511"/>
    <d v="2022-05-29T00:00:00"/>
    <x v="126"/>
    <x v="5"/>
    <x v="10"/>
    <x v="0"/>
    <x v="0"/>
    <n v="8409"/>
    <n v="668.27"/>
    <n v="502.54"/>
    <n v="4225858.8600000003"/>
    <n v="5619482.4299999997"/>
    <n v="1393623.5699999994"/>
    <x v="10"/>
    <n v="2"/>
    <x v="1"/>
    <x v="0"/>
  </r>
  <r>
    <n v="476794040"/>
    <x v="512"/>
    <d v="2016-02-05T00:00:00"/>
    <x v="17"/>
    <x v="1"/>
    <x v="2"/>
    <x v="0"/>
    <x v="3"/>
    <n v="2807"/>
    <n v="47.45"/>
    <n v="31.79"/>
    <n v="89234.53"/>
    <n v="133192.15"/>
    <n v="43957.619999999995"/>
    <x v="6"/>
    <n v="4"/>
    <x v="6"/>
    <x v="0"/>
  </r>
  <r>
    <n v="559157598"/>
    <x v="489"/>
    <d v="2020-07-12T00:00:00"/>
    <x v="122"/>
    <x v="3"/>
    <x v="4"/>
    <x v="1"/>
    <x v="2"/>
    <n v="6014"/>
    <n v="81.73"/>
    <n v="56.67"/>
    <n v="340813.38"/>
    <n v="491524.22000000003"/>
    <n v="150710.84000000003"/>
    <x v="10"/>
    <n v="2"/>
    <x v="1"/>
    <x v="0"/>
  </r>
  <r>
    <n v="457788550"/>
    <x v="513"/>
    <d v="2015-03-01T00:00:00"/>
    <x v="127"/>
    <x v="5"/>
    <x v="7"/>
    <x v="0"/>
    <x v="3"/>
    <n v="8660"/>
    <n v="437.2"/>
    <n v="263.33"/>
    <n v="2280437.7999999998"/>
    <n v="3786152"/>
    <n v="1505714.2000000002"/>
    <x v="12"/>
    <n v="3"/>
    <x v="5"/>
    <x v="0"/>
  </r>
  <r>
    <n v="457852494"/>
    <x v="514"/>
    <d v="2019-08-31T00:00:00"/>
    <x v="159"/>
    <x v="4"/>
    <x v="7"/>
    <x v="1"/>
    <x v="1"/>
    <n v="7582"/>
    <n v="437.2"/>
    <n v="263.33"/>
    <n v="1996568.0599999998"/>
    <n v="3314850.4"/>
    <n v="1318282.3400000001"/>
    <x v="5"/>
    <n v="6"/>
    <x v="4"/>
    <x v="1"/>
  </r>
  <r>
    <n v="380610454"/>
    <x v="515"/>
    <d v="2022-01-10T00:00:00"/>
    <x v="70"/>
    <x v="1"/>
    <x v="8"/>
    <x v="1"/>
    <x v="1"/>
    <n v="9946"/>
    <n v="421.89"/>
    <n v="364.69"/>
    <n v="3627206.7399999998"/>
    <n v="4196117.9399999995"/>
    <n v="568911.19999999972"/>
    <x v="18"/>
    <n v="2"/>
    <x v="1"/>
    <x v="0"/>
  </r>
  <r>
    <n v="918961560"/>
    <x v="516"/>
    <d v="2020-05-03T00:00:00"/>
    <x v="82"/>
    <x v="2"/>
    <x v="0"/>
    <x v="0"/>
    <x v="1"/>
    <n v="2"/>
    <n v="255.28"/>
    <n v="159.41999999999999"/>
    <n v="318.83999999999997"/>
    <n v="510.56"/>
    <n v="191.72000000000003"/>
    <x v="1"/>
    <n v="7"/>
    <x v="2"/>
    <x v="1"/>
  </r>
  <r>
    <n v="501900374"/>
    <x v="517"/>
    <d v="2016-01-02T00:00:00"/>
    <x v="42"/>
    <x v="5"/>
    <x v="6"/>
    <x v="0"/>
    <x v="3"/>
    <n v="2329"/>
    <n v="651.21"/>
    <n v="524.96"/>
    <n v="1222631.8400000001"/>
    <n v="1516668.09"/>
    <n v="294036.25"/>
    <x v="7"/>
    <n v="5"/>
    <x v="0"/>
    <x v="0"/>
  </r>
  <r>
    <n v="237288224"/>
    <x v="518"/>
    <d v="2019-08-12T00:00:00"/>
    <x v="53"/>
    <x v="5"/>
    <x v="10"/>
    <x v="0"/>
    <x v="0"/>
    <n v="7713"/>
    <n v="668.27"/>
    <n v="502.54"/>
    <n v="3876091.02"/>
    <n v="5154366.51"/>
    <n v="1278275.4899999998"/>
    <x v="5"/>
    <n v="1"/>
    <x v="3"/>
    <x v="0"/>
  </r>
  <r>
    <n v="999066913"/>
    <x v="519"/>
    <d v="2021-07-21T00:00:00"/>
    <x v="89"/>
    <x v="5"/>
    <x v="10"/>
    <x v="1"/>
    <x v="1"/>
    <n v="4956"/>
    <n v="668.27"/>
    <n v="502.54"/>
    <n v="2490588.2400000002"/>
    <n v="3311946.12"/>
    <n v="821357.87999999989"/>
    <x v="13"/>
    <n v="6"/>
    <x v="4"/>
    <x v="1"/>
  </r>
  <r>
    <n v="898418843"/>
    <x v="520"/>
    <d v="2021-04-26T00:00:00"/>
    <x v="154"/>
    <x v="2"/>
    <x v="1"/>
    <x v="1"/>
    <x v="3"/>
    <n v="955"/>
    <n v="152.58000000000001"/>
    <n v="97.44"/>
    <n v="93055.2"/>
    <n v="145713.90000000002"/>
    <n v="52658.700000000026"/>
    <x v="1"/>
    <n v="1"/>
    <x v="3"/>
    <x v="0"/>
  </r>
  <r>
    <n v="798989140"/>
    <x v="521"/>
    <d v="2015-04-25T00:00:00"/>
    <x v="93"/>
    <x v="5"/>
    <x v="7"/>
    <x v="0"/>
    <x v="3"/>
    <n v="7497"/>
    <n v="437.2"/>
    <n v="263.33"/>
    <n v="1974185.0099999998"/>
    <n v="3277688.4"/>
    <n v="1303503.3900000001"/>
    <x v="5"/>
    <n v="6"/>
    <x v="4"/>
    <x v="1"/>
  </r>
  <r>
    <n v="571494042"/>
    <x v="522"/>
    <d v="2021-11-25T00:00:00"/>
    <x v="19"/>
    <x v="0"/>
    <x v="2"/>
    <x v="1"/>
    <x v="0"/>
    <n v="6642"/>
    <n v="47.45"/>
    <n v="31.79"/>
    <n v="211149.18"/>
    <n v="315162.90000000002"/>
    <n v="104013.72000000003"/>
    <x v="11"/>
    <n v="1"/>
    <x v="3"/>
    <x v="0"/>
  </r>
  <r>
    <n v="797984492"/>
    <x v="523"/>
    <d v="2021-07-01T00:00:00"/>
    <x v="83"/>
    <x v="0"/>
    <x v="7"/>
    <x v="1"/>
    <x v="0"/>
    <n v="199"/>
    <n v="437.2"/>
    <n v="263.33"/>
    <n v="52402.67"/>
    <n v="87002.8"/>
    <n v="34600.130000000005"/>
    <x v="0"/>
    <n v="5"/>
    <x v="0"/>
    <x v="0"/>
  </r>
  <r>
    <n v="969136035"/>
    <x v="524"/>
    <d v="2015-05-19T00:00:00"/>
    <x v="108"/>
    <x v="2"/>
    <x v="8"/>
    <x v="0"/>
    <x v="0"/>
    <n v="7744"/>
    <n v="421.89"/>
    <n v="364.69"/>
    <n v="2824159.36"/>
    <n v="3267116.1599999997"/>
    <n v="442956.79999999981"/>
    <x v="20"/>
    <n v="6"/>
    <x v="4"/>
    <x v="1"/>
  </r>
  <r>
    <n v="679552733"/>
    <x v="525"/>
    <d v="2016-10-24T00:00:00"/>
    <x v="94"/>
    <x v="5"/>
    <x v="5"/>
    <x v="1"/>
    <x v="2"/>
    <n v="3610"/>
    <n v="109.28"/>
    <n v="35.840000000000003"/>
    <n v="129382.40000000001"/>
    <n v="394500.8"/>
    <n v="265118.39999999997"/>
    <x v="5"/>
    <n v="1"/>
    <x v="3"/>
    <x v="0"/>
  </r>
  <r>
    <n v="400337779"/>
    <x v="526"/>
    <d v="2018-06-02T00:00:00"/>
    <x v="86"/>
    <x v="2"/>
    <x v="8"/>
    <x v="0"/>
    <x v="3"/>
    <n v="7700"/>
    <n v="421.89"/>
    <n v="364.69"/>
    <n v="2808113"/>
    <n v="3248553"/>
    <n v="440440"/>
    <x v="1"/>
    <n v="6"/>
    <x v="4"/>
    <x v="1"/>
  </r>
  <r>
    <n v="917792117"/>
    <x v="527"/>
    <d v="2019-09-25T00:00:00"/>
    <x v="128"/>
    <x v="1"/>
    <x v="5"/>
    <x v="0"/>
    <x v="0"/>
    <n v="3938"/>
    <n v="109.28"/>
    <n v="35.840000000000003"/>
    <n v="141137.92000000001"/>
    <n v="430344.64"/>
    <n v="289206.71999999997"/>
    <x v="4"/>
    <n v="2"/>
    <x v="1"/>
    <x v="0"/>
  </r>
  <r>
    <n v="728793370"/>
    <x v="528"/>
    <d v="2021-07-17T00:00:00"/>
    <x v="120"/>
    <x v="1"/>
    <x v="7"/>
    <x v="1"/>
    <x v="2"/>
    <n v="5009"/>
    <n v="437.2"/>
    <n v="263.33"/>
    <n v="1319019.97"/>
    <n v="2189934.7999999998"/>
    <n v="870914.82999999984"/>
    <x v="18"/>
    <n v="7"/>
    <x v="2"/>
    <x v="1"/>
  </r>
  <r>
    <n v="419343268"/>
    <x v="529"/>
    <d v="2015-05-20T00:00:00"/>
    <x v="115"/>
    <x v="5"/>
    <x v="9"/>
    <x v="1"/>
    <x v="1"/>
    <n v="1847"/>
    <n v="9.33"/>
    <n v="6.92"/>
    <n v="12781.24"/>
    <n v="17232.509999999998"/>
    <n v="4451.2699999999986"/>
    <x v="19"/>
    <n v="1"/>
    <x v="3"/>
    <x v="0"/>
  </r>
  <r>
    <n v="141053140"/>
    <x v="59"/>
    <d v="2019-06-29T00:00:00"/>
    <x v="36"/>
    <x v="3"/>
    <x v="3"/>
    <x v="0"/>
    <x v="0"/>
    <n v="9613"/>
    <n v="205.7"/>
    <n v="117.11"/>
    <n v="1125778.43"/>
    <n v="1977394.0999999999"/>
    <n v="851615.66999999993"/>
    <x v="12"/>
    <n v="2"/>
    <x v="1"/>
    <x v="0"/>
  </r>
  <r>
    <n v="885397469"/>
    <x v="530"/>
    <d v="2015-10-25T00:00:00"/>
    <x v="47"/>
    <x v="1"/>
    <x v="8"/>
    <x v="0"/>
    <x v="0"/>
    <n v="7642"/>
    <n v="421.89"/>
    <n v="364.69"/>
    <n v="2786960.98"/>
    <n v="3224083.38"/>
    <n v="437122.39999999991"/>
    <x v="4"/>
    <n v="6"/>
    <x v="4"/>
    <x v="1"/>
  </r>
  <r>
    <n v="185960614"/>
    <x v="531"/>
    <d v="2021-04-26T00:00:00"/>
    <x v="16"/>
    <x v="1"/>
    <x v="9"/>
    <x v="1"/>
    <x v="0"/>
    <n v="8733"/>
    <n v="9.33"/>
    <n v="6.92"/>
    <n v="60432.36"/>
    <n v="81478.89"/>
    <n v="21046.53"/>
    <x v="0"/>
    <n v="2"/>
    <x v="1"/>
    <x v="0"/>
  </r>
  <r>
    <n v="263943374"/>
    <x v="2"/>
    <d v="2021-09-17T00:00:00"/>
    <x v="102"/>
    <x v="5"/>
    <x v="10"/>
    <x v="1"/>
    <x v="1"/>
    <n v="5565"/>
    <n v="668.27"/>
    <n v="502.54"/>
    <n v="2796635.1"/>
    <n v="3718922.55"/>
    <n v="922287.44999999972"/>
    <x v="8"/>
    <n v="7"/>
    <x v="2"/>
    <x v="1"/>
  </r>
  <r>
    <n v="782656419"/>
    <x v="109"/>
    <d v="2015-05-01T00:00:00"/>
    <x v="90"/>
    <x v="5"/>
    <x v="6"/>
    <x v="1"/>
    <x v="0"/>
    <n v="4282"/>
    <n v="651.21"/>
    <n v="524.96"/>
    <n v="2247878.7200000002"/>
    <n v="2788481.22"/>
    <n v="540602.5"/>
    <x v="8"/>
    <n v="7"/>
    <x v="2"/>
    <x v="1"/>
  </r>
  <r>
    <n v="445273578"/>
    <x v="472"/>
    <d v="2021-12-13T00:00:00"/>
    <x v="43"/>
    <x v="1"/>
    <x v="6"/>
    <x v="1"/>
    <x v="3"/>
    <n v="5201"/>
    <n v="651.21"/>
    <n v="524.96"/>
    <n v="2730316.96"/>
    <n v="3386943.21"/>
    <n v="656626.25"/>
    <x v="1"/>
    <n v="1"/>
    <x v="3"/>
    <x v="0"/>
  </r>
  <r>
    <n v="275281178"/>
    <x v="532"/>
    <d v="2015-01-17T00:00:00"/>
    <x v="44"/>
    <x v="2"/>
    <x v="6"/>
    <x v="0"/>
    <x v="1"/>
    <n v="673"/>
    <n v="651.21"/>
    <n v="524.96"/>
    <n v="353298.08"/>
    <n v="438264.33"/>
    <n v="84966.25"/>
    <x v="20"/>
    <n v="3"/>
    <x v="5"/>
    <x v="0"/>
  </r>
  <r>
    <n v="466478049"/>
    <x v="533"/>
    <d v="2020-10-11T00:00:00"/>
    <x v="151"/>
    <x v="5"/>
    <x v="9"/>
    <x v="0"/>
    <x v="0"/>
    <n v="76"/>
    <n v="9.33"/>
    <n v="6.92"/>
    <n v="525.91999999999996"/>
    <n v="709.08"/>
    <n v="183.16000000000008"/>
    <x v="3"/>
    <n v="4"/>
    <x v="6"/>
    <x v="0"/>
  </r>
  <r>
    <n v="832975518"/>
    <x v="534"/>
    <d v="2016-12-28T00:00:00"/>
    <x v="36"/>
    <x v="3"/>
    <x v="8"/>
    <x v="1"/>
    <x v="3"/>
    <n v="4821"/>
    <n v="421.89"/>
    <n v="364.69"/>
    <n v="1758170.49"/>
    <n v="2033931.69"/>
    <n v="275761.19999999995"/>
    <x v="18"/>
    <n v="4"/>
    <x v="6"/>
    <x v="0"/>
  </r>
  <r>
    <n v="359197413"/>
    <x v="535"/>
    <d v="2018-02-13T00:00:00"/>
    <x v="178"/>
    <x v="1"/>
    <x v="0"/>
    <x v="0"/>
    <x v="2"/>
    <n v="3352"/>
    <n v="255.28"/>
    <n v="159.41999999999999"/>
    <n v="534375.84"/>
    <n v="855698.56"/>
    <n v="321322.72000000009"/>
    <x v="14"/>
    <n v="5"/>
    <x v="0"/>
    <x v="0"/>
  </r>
  <r>
    <n v="349880063"/>
    <x v="536"/>
    <d v="2018-05-23T00:00:00"/>
    <x v="64"/>
    <x v="3"/>
    <x v="0"/>
    <x v="0"/>
    <x v="0"/>
    <n v="6141"/>
    <n v="255.28"/>
    <n v="159.41999999999999"/>
    <n v="978998.22"/>
    <n v="1567674.48"/>
    <n v="588676.26"/>
    <x v="10"/>
    <n v="5"/>
    <x v="0"/>
    <x v="0"/>
  </r>
  <r>
    <n v="380072295"/>
    <x v="537"/>
    <d v="2022-03-03T00:00:00"/>
    <x v="82"/>
    <x v="2"/>
    <x v="7"/>
    <x v="0"/>
    <x v="0"/>
    <n v="693"/>
    <n v="437.2"/>
    <n v="263.33"/>
    <n v="182487.69"/>
    <n v="302979.59999999998"/>
    <n v="120491.90999999997"/>
    <x v="13"/>
    <n v="7"/>
    <x v="2"/>
    <x v="1"/>
  </r>
  <r>
    <n v="545135438"/>
    <x v="538"/>
    <d v="2022-02-01T00:00:00"/>
    <x v="122"/>
    <x v="3"/>
    <x v="10"/>
    <x v="0"/>
    <x v="1"/>
    <n v="6545"/>
    <n v="668.27"/>
    <n v="502.54"/>
    <n v="3289124.3000000003"/>
    <n v="4373827.1499999994"/>
    <n v="1084702.8499999992"/>
    <x v="14"/>
    <n v="5"/>
    <x v="0"/>
    <x v="0"/>
  </r>
  <r>
    <n v="110743319"/>
    <x v="539"/>
    <d v="2020-04-26T00:00:00"/>
    <x v="30"/>
    <x v="3"/>
    <x v="0"/>
    <x v="1"/>
    <x v="1"/>
    <n v="264"/>
    <n v="255.28"/>
    <n v="159.41999999999999"/>
    <n v="42086.879999999997"/>
    <n v="67393.919999999998"/>
    <n v="25307.040000000001"/>
    <x v="14"/>
    <n v="3"/>
    <x v="5"/>
    <x v="0"/>
  </r>
  <r>
    <n v="662882268"/>
    <x v="540"/>
    <d v="2016-03-28T00:00:00"/>
    <x v="93"/>
    <x v="5"/>
    <x v="7"/>
    <x v="1"/>
    <x v="1"/>
    <n v="449"/>
    <n v="437.2"/>
    <n v="263.33"/>
    <n v="118235.17"/>
    <n v="196302.8"/>
    <n v="78067.62999999999"/>
    <x v="15"/>
    <n v="3"/>
    <x v="5"/>
    <x v="0"/>
  </r>
  <r>
    <n v="257851111"/>
    <x v="541"/>
    <d v="2022-11-06T00:00:00"/>
    <x v="28"/>
    <x v="5"/>
    <x v="8"/>
    <x v="1"/>
    <x v="1"/>
    <n v="2729"/>
    <n v="421.89"/>
    <n v="364.69"/>
    <n v="995239.01"/>
    <n v="1151337.81"/>
    <n v="156098.80000000005"/>
    <x v="17"/>
    <n v="5"/>
    <x v="0"/>
    <x v="0"/>
  </r>
  <r>
    <n v="172261178"/>
    <x v="542"/>
    <d v="2016-08-29T00:00:00"/>
    <x v="174"/>
    <x v="5"/>
    <x v="0"/>
    <x v="1"/>
    <x v="0"/>
    <n v="4765"/>
    <n v="255.28"/>
    <n v="159.41999999999999"/>
    <n v="759636.29999999993"/>
    <n v="1216409.2"/>
    <n v="456772.9"/>
    <x v="12"/>
    <n v="4"/>
    <x v="6"/>
    <x v="0"/>
  </r>
  <r>
    <n v="853036296"/>
    <x v="543"/>
    <d v="2019-05-16T00:00:00"/>
    <x v="179"/>
    <x v="1"/>
    <x v="4"/>
    <x v="1"/>
    <x v="2"/>
    <n v="1251"/>
    <n v="81.73"/>
    <n v="56.67"/>
    <n v="70894.17"/>
    <n v="102244.23000000001"/>
    <n v="31350.060000000012"/>
    <x v="17"/>
    <n v="2"/>
    <x v="1"/>
    <x v="0"/>
  </r>
  <r>
    <n v="308860719"/>
    <x v="544"/>
    <d v="2018-02-24T00:00:00"/>
    <x v="118"/>
    <x v="0"/>
    <x v="8"/>
    <x v="1"/>
    <x v="2"/>
    <n v="7605"/>
    <n v="421.89"/>
    <n v="364.69"/>
    <n v="2773467.45"/>
    <n v="3208473.4499999997"/>
    <n v="435005.99999999953"/>
    <x v="5"/>
    <n v="6"/>
    <x v="4"/>
    <x v="1"/>
  </r>
  <r>
    <n v="352939498"/>
    <x v="535"/>
    <d v="2018-02-11T00:00:00"/>
    <x v="158"/>
    <x v="6"/>
    <x v="5"/>
    <x v="1"/>
    <x v="3"/>
    <n v="1495"/>
    <n v="109.28"/>
    <n v="35.840000000000003"/>
    <n v="53580.800000000003"/>
    <n v="163373.6"/>
    <n v="109792.8"/>
    <x v="19"/>
    <n v="5"/>
    <x v="0"/>
    <x v="0"/>
  </r>
  <r>
    <n v="867477738"/>
    <x v="545"/>
    <d v="2019-04-28T00:00:00"/>
    <x v="146"/>
    <x v="5"/>
    <x v="5"/>
    <x v="0"/>
    <x v="0"/>
    <n v="4795"/>
    <n v="109.28"/>
    <n v="35.840000000000003"/>
    <n v="171852.80000000002"/>
    <n v="523997.6"/>
    <n v="352144.79999999993"/>
    <x v="1"/>
    <n v="7"/>
    <x v="2"/>
    <x v="1"/>
  </r>
  <r>
    <n v="866125905"/>
    <x v="136"/>
    <d v="2020-01-17T00:00:00"/>
    <x v="1"/>
    <x v="0"/>
    <x v="10"/>
    <x v="0"/>
    <x v="2"/>
    <n v="4757"/>
    <n v="668.27"/>
    <n v="502.54"/>
    <n v="2390582.7800000003"/>
    <n v="3178960.39"/>
    <n v="788377.60999999987"/>
    <x v="18"/>
    <n v="6"/>
    <x v="4"/>
    <x v="1"/>
  </r>
  <r>
    <n v="316596639"/>
    <x v="546"/>
    <d v="2016-11-27T00:00:00"/>
    <x v="1"/>
    <x v="0"/>
    <x v="9"/>
    <x v="1"/>
    <x v="1"/>
    <n v="6836"/>
    <n v="9.33"/>
    <n v="6.92"/>
    <n v="47305.120000000003"/>
    <n v="63779.88"/>
    <n v="16474.759999999995"/>
    <x v="8"/>
    <n v="2"/>
    <x v="1"/>
    <x v="0"/>
  </r>
  <r>
    <n v="918462455"/>
    <x v="547"/>
    <d v="2021-08-13T00:00:00"/>
    <x v="49"/>
    <x v="5"/>
    <x v="2"/>
    <x v="0"/>
    <x v="3"/>
    <n v="2305"/>
    <n v="47.45"/>
    <n v="31.79"/>
    <n v="73275.95"/>
    <n v="109372.25"/>
    <n v="36096.300000000003"/>
    <x v="15"/>
    <n v="7"/>
    <x v="2"/>
    <x v="1"/>
  </r>
  <r>
    <n v="826968657"/>
    <x v="413"/>
    <d v="2017-05-18T00:00:00"/>
    <x v="17"/>
    <x v="1"/>
    <x v="7"/>
    <x v="1"/>
    <x v="3"/>
    <n v="7258"/>
    <n v="437.2"/>
    <n v="263.33"/>
    <n v="1911249.14"/>
    <n v="3173197.6"/>
    <n v="1261948.4600000002"/>
    <x v="10"/>
    <n v="6"/>
    <x v="4"/>
    <x v="1"/>
  </r>
  <r>
    <n v="922363460"/>
    <x v="548"/>
    <d v="2019-11-20T00:00:00"/>
    <x v="34"/>
    <x v="1"/>
    <x v="5"/>
    <x v="0"/>
    <x v="3"/>
    <n v="6700"/>
    <n v="109.28"/>
    <n v="35.840000000000003"/>
    <n v="240128.00000000003"/>
    <n v="732176"/>
    <n v="492048"/>
    <x v="2"/>
    <n v="4"/>
    <x v="6"/>
    <x v="0"/>
  </r>
  <r>
    <n v="163558804"/>
    <x v="549"/>
    <d v="2018-05-25T00:00:00"/>
    <x v="41"/>
    <x v="0"/>
    <x v="10"/>
    <x v="0"/>
    <x v="0"/>
    <n v="9540"/>
    <n v="668.27"/>
    <n v="502.54"/>
    <n v="4794231.6000000006"/>
    <n v="6375295.7999999998"/>
    <n v="1581064.1999999993"/>
    <x v="3"/>
    <n v="2"/>
    <x v="1"/>
    <x v="0"/>
  </r>
  <r>
    <n v="407544982"/>
    <x v="550"/>
    <d v="2022-03-17T00:00:00"/>
    <x v="87"/>
    <x v="5"/>
    <x v="9"/>
    <x v="1"/>
    <x v="2"/>
    <n v="472"/>
    <n v="9.33"/>
    <n v="6.92"/>
    <n v="3266.24"/>
    <n v="4403.76"/>
    <n v="1137.5200000000004"/>
    <x v="20"/>
    <n v="1"/>
    <x v="3"/>
    <x v="0"/>
  </r>
  <r>
    <n v="174683320"/>
    <x v="225"/>
    <d v="2021-10-23T00:00:00"/>
    <x v="95"/>
    <x v="3"/>
    <x v="8"/>
    <x v="0"/>
    <x v="3"/>
    <n v="1531"/>
    <n v="421.89"/>
    <n v="364.69"/>
    <n v="558340.39"/>
    <n v="645913.59"/>
    <n v="87573.199999999953"/>
    <x v="6"/>
    <n v="5"/>
    <x v="0"/>
    <x v="0"/>
  </r>
  <r>
    <n v="755647647"/>
    <x v="551"/>
    <d v="2021-10-30T00:00:00"/>
    <x v="139"/>
    <x v="4"/>
    <x v="10"/>
    <x v="1"/>
    <x v="3"/>
    <n v="1786"/>
    <n v="668.27"/>
    <n v="502.54"/>
    <n v="897536.44000000006"/>
    <n v="1193530.22"/>
    <n v="295993.77999999991"/>
    <x v="11"/>
    <n v="3"/>
    <x v="5"/>
    <x v="0"/>
  </r>
  <r>
    <n v="361424291"/>
    <x v="552"/>
    <d v="2021-06-28T00:00:00"/>
    <x v="100"/>
    <x v="5"/>
    <x v="8"/>
    <x v="0"/>
    <x v="3"/>
    <n v="2334"/>
    <n v="421.89"/>
    <n v="364.69"/>
    <n v="851186.46"/>
    <n v="984691.26"/>
    <n v="133504.80000000005"/>
    <x v="2"/>
    <n v="2"/>
    <x v="1"/>
    <x v="0"/>
  </r>
  <r>
    <n v="873312079"/>
    <x v="553"/>
    <d v="2016-10-27T00:00:00"/>
    <x v="146"/>
    <x v="5"/>
    <x v="0"/>
    <x v="0"/>
    <x v="3"/>
    <n v="1306"/>
    <n v="255.28"/>
    <n v="159.41999999999999"/>
    <n v="208202.52"/>
    <n v="333395.68"/>
    <n v="125193.16"/>
    <x v="2"/>
    <n v="5"/>
    <x v="0"/>
    <x v="0"/>
  </r>
  <r>
    <n v="192922341"/>
    <x v="554"/>
    <d v="2020-04-21T00:00:00"/>
    <x v="16"/>
    <x v="1"/>
    <x v="2"/>
    <x v="1"/>
    <x v="1"/>
    <n v="8863"/>
    <n v="47.45"/>
    <n v="31.79"/>
    <n v="281754.77"/>
    <n v="420549.35000000003"/>
    <n v="138794.58000000002"/>
    <x v="15"/>
    <n v="4"/>
    <x v="6"/>
    <x v="0"/>
  </r>
  <r>
    <n v="335657060"/>
    <x v="93"/>
    <d v="2016-02-22T00:00:00"/>
    <x v="114"/>
    <x v="2"/>
    <x v="7"/>
    <x v="0"/>
    <x v="0"/>
    <n v="7238"/>
    <n v="437.2"/>
    <n v="263.33"/>
    <n v="1905982.5399999998"/>
    <n v="3164453.6"/>
    <n v="1258471.0600000003"/>
    <x v="16"/>
    <n v="6"/>
    <x v="4"/>
    <x v="1"/>
  </r>
  <r>
    <n v="562101590"/>
    <x v="555"/>
    <d v="2022-03-04T00:00:00"/>
    <x v="83"/>
    <x v="0"/>
    <x v="7"/>
    <x v="0"/>
    <x v="1"/>
    <n v="7207"/>
    <n v="437.2"/>
    <n v="263.33"/>
    <n v="1897819.3099999998"/>
    <n v="3150900.4"/>
    <n v="1253081.0900000001"/>
    <x v="18"/>
    <n v="6"/>
    <x v="4"/>
    <x v="1"/>
  </r>
  <r>
    <n v="768888747"/>
    <x v="112"/>
    <d v="2015-07-16T00:00:00"/>
    <x v="62"/>
    <x v="5"/>
    <x v="6"/>
    <x v="0"/>
    <x v="3"/>
    <n v="122"/>
    <n v="651.21"/>
    <n v="524.96"/>
    <n v="64045.120000000003"/>
    <n v="79447.62000000001"/>
    <n v="15402.500000000007"/>
    <x v="13"/>
    <n v="7"/>
    <x v="2"/>
    <x v="1"/>
  </r>
  <r>
    <n v="491752183"/>
    <x v="556"/>
    <d v="2015-02-02T00:00:00"/>
    <x v="10"/>
    <x v="3"/>
    <x v="10"/>
    <x v="1"/>
    <x v="3"/>
    <n v="9254"/>
    <n v="668.27"/>
    <n v="502.54"/>
    <n v="4650505.16"/>
    <n v="6184170.5800000001"/>
    <n v="1533665.42"/>
    <x v="7"/>
    <n v="7"/>
    <x v="2"/>
    <x v="1"/>
  </r>
  <r>
    <n v="722346198"/>
    <x v="557"/>
    <d v="2019-11-10T00:00:00"/>
    <x v="142"/>
    <x v="0"/>
    <x v="7"/>
    <x v="0"/>
    <x v="3"/>
    <n v="7147"/>
    <n v="437.2"/>
    <n v="263.33"/>
    <n v="1882019.5099999998"/>
    <n v="3124668.4"/>
    <n v="1242648.8900000001"/>
    <x v="6"/>
    <n v="6"/>
    <x v="4"/>
    <x v="1"/>
  </r>
  <r>
    <n v="228365695"/>
    <x v="480"/>
    <d v="2016-02-08T00:00:00"/>
    <x v="164"/>
    <x v="0"/>
    <x v="8"/>
    <x v="0"/>
    <x v="3"/>
    <n v="7339"/>
    <n v="421.89"/>
    <n v="364.69"/>
    <n v="2676459.91"/>
    <n v="3096250.71"/>
    <n v="419790.79999999981"/>
    <x v="16"/>
    <n v="6"/>
    <x v="4"/>
    <x v="1"/>
  </r>
  <r>
    <n v="421456849"/>
    <x v="558"/>
    <d v="2019-12-15T00:00:00"/>
    <x v="124"/>
    <x v="1"/>
    <x v="8"/>
    <x v="0"/>
    <x v="0"/>
    <n v="7302"/>
    <n v="421.89"/>
    <n v="364.69"/>
    <n v="2662966.38"/>
    <n v="3080640.78"/>
    <n v="417674.39999999991"/>
    <x v="7"/>
    <n v="6"/>
    <x v="4"/>
    <x v="1"/>
  </r>
  <r>
    <n v="424297845"/>
    <x v="559"/>
    <d v="2021-12-27T00:00:00"/>
    <x v="70"/>
    <x v="1"/>
    <x v="2"/>
    <x v="0"/>
    <x v="0"/>
    <n v="8016"/>
    <n v="47.45"/>
    <n v="31.79"/>
    <n v="254828.63999999998"/>
    <n v="380359.2"/>
    <n v="125530.56000000003"/>
    <x v="5"/>
    <n v="1"/>
    <x v="3"/>
    <x v="0"/>
  </r>
  <r>
    <n v="687482631"/>
    <x v="560"/>
    <d v="2022-11-11T00:00:00"/>
    <x v="99"/>
    <x v="5"/>
    <x v="6"/>
    <x v="1"/>
    <x v="0"/>
    <n v="243"/>
    <n v="651.21"/>
    <n v="524.96"/>
    <n v="127565.28000000001"/>
    <n v="158244.03"/>
    <n v="30678.749999999985"/>
    <x v="1"/>
    <n v="5"/>
    <x v="0"/>
    <x v="0"/>
  </r>
  <r>
    <n v="191690671"/>
    <x v="561"/>
    <d v="2016-04-26T00:00:00"/>
    <x v="60"/>
    <x v="4"/>
    <x v="7"/>
    <x v="1"/>
    <x v="3"/>
    <n v="4384"/>
    <n v="437.2"/>
    <n v="263.33"/>
    <n v="1154438.72"/>
    <n v="1916684.8"/>
    <n v="762246.08000000007"/>
    <x v="18"/>
    <n v="3"/>
    <x v="5"/>
    <x v="0"/>
  </r>
  <r>
    <n v="761970794"/>
    <x v="562"/>
    <d v="2016-11-27T00:00:00"/>
    <x v="172"/>
    <x v="4"/>
    <x v="3"/>
    <x v="0"/>
    <x v="1"/>
    <n v="2945"/>
    <n v="205.7"/>
    <n v="117.11"/>
    <n v="344888.95"/>
    <n v="605786.5"/>
    <n v="260897.55"/>
    <x v="14"/>
    <n v="3"/>
    <x v="5"/>
    <x v="0"/>
  </r>
  <r>
    <n v="243684327"/>
    <x v="563"/>
    <d v="2017-06-04T00:00:00"/>
    <x v="143"/>
    <x v="1"/>
    <x v="0"/>
    <x v="0"/>
    <x v="3"/>
    <n v="462"/>
    <n v="255.28"/>
    <n v="159.41999999999999"/>
    <n v="73652.039999999994"/>
    <n v="117939.36"/>
    <n v="44287.320000000007"/>
    <x v="10"/>
    <n v="2"/>
    <x v="1"/>
    <x v="0"/>
  </r>
  <r>
    <n v="152505099"/>
    <x v="564"/>
    <d v="2020-05-08T00:00:00"/>
    <x v="46"/>
    <x v="1"/>
    <x v="5"/>
    <x v="1"/>
    <x v="0"/>
    <n v="8503"/>
    <n v="109.28"/>
    <n v="35.840000000000003"/>
    <n v="304747.52000000002"/>
    <n v="929207.84"/>
    <n v="624460.31999999995"/>
    <x v="6"/>
    <n v="4"/>
    <x v="6"/>
    <x v="0"/>
  </r>
  <r>
    <n v="724419438"/>
    <x v="565"/>
    <d v="2020-06-05T00:00:00"/>
    <x v="36"/>
    <x v="3"/>
    <x v="3"/>
    <x v="0"/>
    <x v="0"/>
    <n v="665"/>
    <n v="205.7"/>
    <n v="117.11"/>
    <n v="77878.149999999994"/>
    <n v="136790.5"/>
    <n v="58912.350000000006"/>
    <x v="6"/>
    <n v="4"/>
    <x v="6"/>
    <x v="0"/>
  </r>
  <r>
    <n v="465726172"/>
    <x v="75"/>
    <d v="2022-07-07T00:00:00"/>
    <x v="162"/>
    <x v="2"/>
    <x v="10"/>
    <x v="1"/>
    <x v="0"/>
    <n v="7579"/>
    <n v="668.27"/>
    <n v="502.54"/>
    <n v="3808750.66"/>
    <n v="5064818.33"/>
    <n v="1256067.67"/>
    <x v="9"/>
    <n v="4"/>
    <x v="6"/>
    <x v="0"/>
  </r>
  <r>
    <n v="203036630"/>
    <x v="566"/>
    <d v="2015-06-27T00:00:00"/>
    <x v="178"/>
    <x v="1"/>
    <x v="0"/>
    <x v="0"/>
    <x v="2"/>
    <n v="1905"/>
    <n v="255.28"/>
    <n v="159.41999999999999"/>
    <n v="303695.09999999998"/>
    <n v="486308.4"/>
    <n v="182613.30000000005"/>
    <x v="11"/>
    <n v="3"/>
    <x v="5"/>
    <x v="0"/>
  </r>
  <r>
    <n v="833274638"/>
    <x v="567"/>
    <d v="2021-02-12T00:00:00"/>
    <x v="126"/>
    <x v="5"/>
    <x v="8"/>
    <x v="0"/>
    <x v="0"/>
    <n v="3337"/>
    <n v="421.89"/>
    <n v="364.69"/>
    <n v="1216970.53"/>
    <n v="1407846.93"/>
    <n v="190876.39999999991"/>
    <x v="7"/>
    <n v="4"/>
    <x v="6"/>
    <x v="0"/>
  </r>
  <r>
    <n v="173676526"/>
    <x v="311"/>
    <d v="2020-04-11T00:00:00"/>
    <x v="165"/>
    <x v="5"/>
    <x v="10"/>
    <x v="1"/>
    <x v="3"/>
    <n v="3598"/>
    <n v="668.27"/>
    <n v="502.54"/>
    <n v="1808138.9200000002"/>
    <n v="2404435.46"/>
    <n v="596296.5399999998"/>
    <x v="0"/>
    <n v="7"/>
    <x v="2"/>
    <x v="1"/>
  </r>
  <r>
    <n v="611791121"/>
    <x v="414"/>
    <d v="2016-01-27T00:00:00"/>
    <x v="67"/>
    <x v="1"/>
    <x v="1"/>
    <x v="1"/>
    <x v="1"/>
    <n v="1443"/>
    <n v="152.58000000000001"/>
    <n v="97.44"/>
    <n v="140605.91999999998"/>
    <n v="220172.94000000003"/>
    <n v="79567.020000000048"/>
    <x v="17"/>
    <n v="1"/>
    <x v="3"/>
    <x v="0"/>
  </r>
  <r>
    <n v="555479753"/>
    <x v="568"/>
    <d v="2019-02-24T00:00:00"/>
    <x v="100"/>
    <x v="5"/>
    <x v="7"/>
    <x v="1"/>
    <x v="1"/>
    <n v="7658"/>
    <n v="437.2"/>
    <n v="263.33"/>
    <n v="2016581.14"/>
    <n v="3348077.6"/>
    <n v="1331496.4600000002"/>
    <x v="18"/>
    <n v="1"/>
    <x v="3"/>
    <x v="0"/>
  </r>
  <r>
    <n v="282916247"/>
    <x v="569"/>
    <d v="2019-12-23T00:00:00"/>
    <x v="174"/>
    <x v="5"/>
    <x v="2"/>
    <x v="1"/>
    <x v="3"/>
    <n v="59"/>
    <n v="47.45"/>
    <n v="31.79"/>
    <n v="1875.61"/>
    <n v="2799.55"/>
    <n v="923.94000000000028"/>
    <x v="15"/>
    <n v="3"/>
    <x v="5"/>
    <x v="0"/>
  </r>
  <r>
    <n v="592586934"/>
    <x v="570"/>
    <d v="2015-01-28T00:00:00"/>
    <x v="29"/>
    <x v="4"/>
    <x v="3"/>
    <x v="0"/>
    <x v="1"/>
    <n v="8497"/>
    <n v="205.7"/>
    <n v="117.11"/>
    <n v="995083.67"/>
    <n v="1747832.9"/>
    <n v="752749.22999999986"/>
    <x v="7"/>
    <n v="2"/>
    <x v="1"/>
    <x v="0"/>
  </r>
  <r>
    <n v="553290641"/>
    <x v="571"/>
    <d v="2022-04-26T00:00:00"/>
    <x v="142"/>
    <x v="0"/>
    <x v="5"/>
    <x v="0"/>
    <x v="0"/>
    <n v="9851"/>
    <n v="109.28"/>
    <n v="35.840000000000003"/>
    <n v="353059.84000000003"/>
    <n v="1076517.28"/>
    <n v="723457.44"/>
    <x v="9"/>
    <n v="2"/>
    <x v="1"/>
    <x v="0"/>
  </r>
  <r>
    <n v="654138696"/>
    <x v="572"/>
    <d v="2017-02-12T00:00:00"/>
    <x v="144"/>
    <x v="2"/>
    <x v="5"/>
    <x v="0"/>
    <x v="1"/>
    <n v="3031"/>
    <n v="109.28"/>
    <n v="35.840000000000003"/>
    <n v="108631.04000000001"/>
    <n v="331227.68"/>
    <n v="222596.63999999998"/>
    <x v="0"/>
    <n v="1"/>
    <x v="3"/>
    <x v="0"/>
  </r>
  <r>
    <n v="554554927"/>
    <x v="573"/>
    <d v="2020-08-08T00:00:00"/>
    <x v="46"/>
    <x v="1"/>
    <x v="3"/>
    <x v="1"/>
    <x v="1"/>
    <n v="3981"/>
    <n v="205.7"/>
    <n v="117.11"/>
    <n v="466214.91"/>
    <n v="818891.7"/>
    <n v="352676.79"/>
    <x v="3"/>
    <n v="3"/>
    <x v="5"/>
    <x v="0"/>
  </r>
  <r>
    <n v="910233867"/>
    <x v="475"/>
    <d v="2022-06-10T00:00:00"/>
    <x v="98"/>
    <x v="4"/>
    <x v="8"/>
    <x v="1"/>
    <x v="1"/>
    <n v="7283"/>
    <n v="421.89"/>
    <n v="364.69"/>
    <n v="2656037.27"/>
    <n v="3072624.87"/>
    <n v="416587.60000000009"/>
    <x v="2"/>
    <n v="6"/>
    <x v="4"/>
    <x v="1"/>
  </r>
  <r>
    <n v="568995511"/>
    <x v="574"/>
    <d v="2015-09-14T00:00:00"/>
    <x v="180"/>
    <x v="0"/>
    <x v="8"/>
    <x v="0"/>
    <x v="1"/>
    <n v="7271"/>
    <n v="421.89"/>
    <n v="364.69"/>
    <n v="2651660.9899999998"/>
    <n v="3067562.19"/>
    <n v="415901.20000000019"/>
    <x v="17"/>
    <n v="6"/>
    <x v="4"/>
    <x v="1"/>
  </r>
  <r>
    <n v="752138459"/>
    <x v="575"/>
    <d v="2021-08-26T00:00:00"/>
    <x v="165"/>
    <x v="5"/>
    <x v="0"/>
    <x v="1"/>
    <x v="1"/>
    <n v="3339"/>
    <n v="255.28"/>
    <n v="159.41999999999999"/>
    <n v="532303.38"/>
    <n v="852379.92"/>
    <n v="320076.54000000004"/>
    <x v="17"/>
    <n v="2"/>
    <x v="1"/>
    <x v="0"/>
  </r>
  <r>
    <n v="101315677"/>
    <x v="548"/>
    <d v="2019-11-16T00:00:00"/>
    <x v="100"/>
    <x v="5"/>
    <x v="11"/>
    <x v="0"/>
    <x v="2"/>
    <n v="415"/>
    <n v="154.06"/>
    <n v="90.93"/>
    <n v="37735.950000000004"/>
    <n v="63934.9"/>
    <n v="26198.949999999997"/>
    <x v="16"/>
    <n v="4"/>
    <x v="6"/>
    <x v="0"/>
  </r>
  <r>
    <n v="851867711"/>
    <x v="576"/>
    <d v="2021-07-19T00:00:00"/>
    <x v="4"/>
    <x v="2"/>
    <x v="3"/>
    <x v="0"/>
    <x v="1"/>
    <n v="5441"/>
    <n v="205.7"/>
    <n v="117.11"/>
    <n v="637195.51"/>
    <n v="1119213.7"/>
    <n v="482018.18999999994"/>
    <x v="13"/>
    <n v="4"/>
    <x v="6"/>
    <x v="0"/>
  </r>
  <r>
    <n v="835093390"/>
    <x v="577"/>
    <d v="2018-08-16T00:00:00"/>
    <x v="145"/>
    <x v="1"/>
    <x v="4"/>
    <x v="1"/>
    <x v="3"/>
    <n v="1547"/>
    <n v="81.73"/>
    <n v="56.67"/>
    <n v="87668.49"/>
    <n v="126436.31000000001"/>
    <n v="38767.820000000007"/>
    <x v="18"/>
    <n v="5"/>
    <x v="0"/>
    <x v="0"/>
  </r>
  <r>
    <n v="202604043"/>
    <x v="578"/>
    <d v="2021-03-18T00:00:00"/>
    <x v="4"/>
    <x v="2"/>
    <x v="3"/>
    <x v="0"/>
    <x v="2"/>
    <n v="3893"/>
    <n v="205.7"/>
    <n v="117.11"/>
    <n v="455909.23"/>
    <n v="800790.1"/>
    <n v="344880.87"/>
    <x v="14"/>
    <n v="7"/>
    <x v="2"/>
    <x v="1"/>
  </r>
  <r>
    <n v="976323497"/>
    <x v="572"/>
    <d v="2017-02-15T00:00:00"/>
    <x v="157"/>
    <x v="1"/>
    <x v="2"/>
    <x v="0"/>
    <x v="0"/>
    <n v="4674"/>
    <n v="47.45"/>
    <n v="31.79"/>
    <n v="148586.46"/>
    <n v="221781.30000000002"/>
    <n v="73194.840000000026"/>
    <x v="16"/>
    <n v="1"/>
    <x v="3"/>
    <x v="0"/>
  </r>
  <r>
    <n v="298488080"/>
    <x v="579"/>
    <d v="2021-06-08T00:00:00"/>
    <x v="93"/>
    <x v="5"/>
    <x v="7"/>
    <x v="0"/>
    <x v="1"/>
    <n v="8111"/>
    <n v="437.2"/>
    <n v="263.33"/>
    <n v="2135869.63"/>
    <n v="3546129.1999999997"/>
    <n v="1410259.5699999998"/>
    <x v="9"/>
    <n v="2"/>
    <x v="1"/>
    <x v="0"/>
  </r>
  <r>
    <n v="781646621"/>
    <x v="580"/>
    <d v="2015-09-16T00:00:00"/>
    <x v="151"/>
    <x v="5"/>
    <x v="2"/>
    <x v="0"/>
    <x v="0"/>
    <n v="5460"/>
    <n v="47.45"/>
    <n v="31.79"/>
    <n v="173573.4"/>
    <n v="259077.00000000003"/>
    <n v="85503.600000000035"/>
    <x v="5"/>
    <n v="3"/>
    <x v="5"/>
    <x v="0"/>
  </r>
  <r>
    <n v="158660447"/>
    <x v="510"/>
    <d v="2018-12-19T00:00:00"/>
    <x v="106"/>
    <x v="6"/>
    <x v="9"/>
    <x v="0"/>
    <x v="0"/>
    <n v="7"/>
    <n v="9.33"/>
    <n v="6.92"/>
    <n v="48.44"/>
    <n v="65.31"/>
    <n v="16.870000000000005"/>
    <x v="20"/>
    <n v="7"/>
    <x v="2"/>
    <x v="1"/>
  </r>
  <r>
    <n v="732703387"/>
    <x v="581"/>
    <d v="2018-01-21T00:00:00"/>
    <x v="117"/>
    <x v="1"/>
    <x v="2"/>
    <x v="0"/>
    <x v="3"/>
    <n v="2069"/>
    <n v="47.45"/>
    <n v="31.79"/>
    <n v="65773.509999999995"/>
    <n v="98174.05"/>
    <n v="32400.540000000008"/>
    <x v="10"/>
    <n v="2"/>
    <x v="1"/>
    <x v="0"/>
  </r>
  <r>
    <n v="827261769"/>
    <x v="582"/>
    <d v="2021-05-05T00:00:00"/>
    <x v="56"/>
    <x v="5"/>
    <x v="2"/>
    <x v="1"/>
    <x v="3"/>
    <n v="3996"/>
    <n v="47.45"/>
    <n v="31.79"/>
    <n v="127032.84"/>
    <n v="189610.2"/>
    <n v="62577.360000000015"/>
    <x v="6"/>
    <n v="2"/>
    <x v="1"/>
    <x v="0"/>
  </r>
  <r>
    <n v="636134421"/>
    <x v="583"/>
    <d v="2022-02-23T00:00:00"/>
    <x v="118"/>
    <x v="0"/>
    <x v="2"/>
    <x v="0"/>
    <x v="1"/>
    <n v="5166"/>
    <n v="47.45"/>
    <n v="31.79"/>
    <n v="164227.13999999998"/>
    <n v="245126.7"/>
    <n v="80899.560000000027"/>
    <x v="7"/>
    <n v="2"/>
    <x v="1"/>
    <x v="0"/>
  </r>
  <r>
    <n v="873432672"/>
    <x v="584"/>
    <d v="2018-10-01T00:00:00"/>
    <x v="47"/>
    <x v="1"/>
    <x v="10"/>
    <x v="0"/>
    <x v="1"/>
    <n v="6992"/>
    <n v="668.27"/>
    <n v="502.54"/>
    <n v="3513759.68"/>
    <n v="4672543.84"/>
    <n v="1158784.1599999997"/>
    <x v="9"/>
    <n v="1"/>
    <x v="3"/>
    <x v="0"/>
  </r>
  <r>
    <n v="523580348"/>
    <x v="523"/>
    <d v="2021-07-10T00:00:00"/>
    <x v="70"/>
    <x v="1"/>
    <x v="5"/>
    <x v="0"/>
    <x v="1"/>
    <n v="7915"/>
    <n v="109.28"/>
    <n v="35.840000000000003"/>
    <n v="283673.60000000003"/>
    <n v="864951.2"/>
    <n v="581277.59999999986"/>
    <x v="4"/>
    <n v="5"/>
    <x v="0"/>
    <x v="0"/>
  </r>
  <r>
    <n v="348996007"/>
    <x v="585"/>
    <d v="2016-01-23T00:00:00"/>
    <x v="106"/>
    <x v="6"/>
    <x v="10"/>
    <x v="1"/>
    <x v="0"/>
    <n v="4529"/>
    <n v="668.27"/>
    <n v="502.54"/>
    <n v="2276003.66"/>
    <n v="3026594.83"/>
    <n v="750591.16999999993"/>
    <x v="1"/>
    <n v="6"/>
    <x v="4"/>
    <x v="1"/>
  </r>
  <r>
    <n v="565345561"/>
    <x v="586"/>
    <d v="2019-11-03T00:00:00"/>
    <x v="42"/>
    <x v="5"/>
    <x v="8"/>
    <x v="0"/>
    <x v="0"/>
    <n v="7170"/>
    <n v="421.89"/>
    <n v="364.69"/>
    <n v="2614827.2999999998"/>
    <n v="3024951.3"/>
    <n v="410124"/>
    <x v="7"/>
    <n v="6"/>
    <x v="4"/>
    <x v="1"/>
  </r>
  <r>
    <n v="800045716"/>
    <x v="587"/>
    <d v="2017-04-17T00:00:00"/>
    <x v="137"/>
    <x v="1"/>
    <x v="4"/>
    <x v="0"/>
    <x v="0"/>
    <n v="161"/>
    <n v="81.73"/>
    <n v="56.67"/>
    <n v="9123.8700000000008"/>
    <n v="13158.53"/>
    <n v="4034.66"/>
    <x v="6"/>
    <n v="7"/>
    <x v="2"/>
    <x v="1"/>
  </r>
  <r>
    <n v="602079379"/>
    <x v="588"/>
    <d v="2016-05-08T00:00:00"/>
    <x v="139"/>
    <x v="4"/>
    <x v="6"/>
    <x v="0"/>
    <x v="2"/>
    <n v="7523"/>
    <n v="651.21"/>
    <n v="524.96"/>
    <n v="3949274.08"/>
    <n v="4899052.83"/>
    <n v="949778.75"/>
    <x v="5"/>
    <n v="7"/>
    <x v="2"/>
    <x v="1"/>
  </r>
  <r>
    <n v="743769109"/>
    <x v="589"/>
    <d v="2016-05-13T00:00:00"/>
    <x v="84"/>
    <x v="1"/>
    <x v="11"/>
    <x v="0"/>
    <x v="0"/>
    <n v="6662"/>
    <n v="154.06"/>
    <n v="90.93"/>
    <n v="605775.66"/>
    <n v="1026347.72"/>
    <n v="420572.05999999994"/>
    <x v="11"/>
    <n v="2"/>
    <x v="1"/>
    <x v="0"/>
  </r>
  <r>
    <n v="181413733"/>
    <x v="590"/>
    <d v="2019-12-25T00:00:00"/>
    <x v="87"/>
    <x v="5"/>
    <x v="10"/>
    <x v="0"/>
    <x v="1"/>
    <n v="3210"/>
    <n v="668.27"/>
    <n v="502.54"/>
    <n v="1613153.4000000001"/>
    <n v="2145146.6999999997"/>
    <n v="531993.29999999958"/>
    <x v="11"/>
    <n v="7"/>
    <x v="2"/>
    <x v="1"/>
  </r>
  <r>
    <n v="191624581"/>
    <x v="591"/>
    <d v="2018-06-23T00:00:00"/>
    <x v="0"/>
    <x v="0"/>
    <x v="9"/>
    <x v="0"/>
    <x v="1"/>
    <n v="4827"/>
    <n v="9.33"/>
    <n v="6.92"/>
    <n v="33402.839999999997"/>
    <n v="45035.91"/>
    <n v="11633.070000000007"/>
    <x v="12"/>
    <n v="2"/>
    <x v="1"/>
    <x v="0"/>
  </r>
  <r>
    <n v="321325480"/>
    <x v="592"/>
    <d v="2020-10-04T00:00:00"/>
    <x v="52"/>
    <x v="3"/>
    <x v="9"/>
    <x v="1"/>
    <x v="2"/>
    <n v="6205"/>
    <n v="9.33"/>
    <n v="6.92"/>
    <n v="42938.6"/>
    <n v="57892.65"/>
    <n v="14954.050000000003"/>
    <x v="10"/>
    <n v="2"/>
    <x v="1"/>
    <x v="0"/>
  </r>
  <r>
    <n v="637752759"/>
    <x v="256"/>
    <d v="2020-06-06T00:00:00"/>
    <x v="100"/>
    <x v="5"/>
    <x v="6"/>
    <x v="0"/>
    <x v="3"/>
    <n v="4069"/>
    <n v="651.21"/>
    <n v="524.96"/>
    <n v="2136062.2400000002"/>
    <n v="2649773.4900000002"/>
    <n v="513711.25"/>
    <x v="8"/>
    <n v="1"/>
    <x v="3"/>
    <x v="0"/>
  </r>
  <r>
    <n v="378455245"/>
    <x v="593"/>
    <d v="2018-05-25T00:00:00"/>
    <x v="119"/>
    <x v="5"/>
    <x v="5"/>
    <x v="0"/>
    <x v="2"/>
    <n v="2172"/>
    <n v="109.28"/>
    <n v="35.840000000000003"/>
    <n v="77844.48000000001"/>
    <n v="237356.16"/>
    <n v="159511.67999999999"/>
    <x v="6"/>
    <n v="4"/>
    <x v="6"/>
    <x v="0"/>
  </r>
  <r>
    <n v="201294267"/>
    <x v="594"/>
    <d v="2019-01-24T00:00:00"/>
    <x v="46"/>
    <x v="1"/>
    <x v="1"/>
    <x v="1"/>
    <x v="2"/>
    <n v="6302"/>
    <n v="152.58000000000001"/>
    <n v="97.44"/>
    <n v="614066.88"/>
    <n v="961559.16"/>
    <n v="347492.28"/>
    <x v="4"/>
    <n v="3"/>
    <x v="5"/>
    <x v="0"/>
  </r>
  <r>
    <n v="834443652"/>
    <x v="595"/>
    <d v="2015-02-13T00:00:00"/>
    <x v="127"/>
    <x v="5"/>
    <x v="8"/>
    <x v="1"/>
    <x v="1"/>
    <n v="9275"/>
    <n v="421.89"/>
    <n v="364.69"/>
    <n v="3382499.75"/>
    <n v="3913029.75"/>
    <n v="530530"/>
    <x v="5"/>
    <n v="5"/>
    <x v="0"/>
    <x v="0"/>
  </r>
  <r>
    <n v="826389729"/>
    <x v="596"/>
    <d v="2019-05-09T00:00:00"/>
    <x v="176"/>
    <x v="2"/>
    <x v="3"/>
    <x v="0"/>
    <x v="0"/>
    <n v="5940"/>
    <n v="205.7"/>
    <n v="117.11"/>
    <n v="695633.4"/>
    <n v="1221858"/>
    <n v="526224.6"/>
    <x v="5"/>
    <n v="4"/>
    <x v="6"/>
    <x v="0"/>
  </r>
  <r>
    <n v="595931327"/>
    <x v="597"/>
    <d v="2020-11-15T00:00:00"/>
    <x v="89"/>
    <x v="5"/>
    <x v="11"/>
    <x v="1"/>
    <x v="0"/>
    <n v="8177"/>
    <n v="154.06"/>
    <n v="90.93"/>
    <n v="743534.6100000001"/>
    <n v="1259748.6200000001"/>
    <n v="516214.01"/>
    <x v="13"/>
    <n v="3"/>
    <x v="5"/>
    <x v="0"/>
  </r>
  <r>
    <n v="182179772"/>
    <x v="598"/>
    <d v="2020-05-09T00:00:00"/>
    <x v="168"/>
    <x v="6"/>
    <x v="4"/>
    <x v="1"/>
    <x v="3"/>
    <n v="9898"/>
    <n v="81.73"/>
    <n v="56.67"/>
    <n v="560919.66"/>
    <n v="808963.54"/>
    <n v="248043.88"/>
    <x v="4"/>
    <n v="5"/>
    <x v="0"/>
    <x v="0"/>
  </r>
  <r>
    <n v="594558894"/>
    <x v="599"/>
    <d v="2015-03-22T00:00:00"/>
    <x v="100"/>
    <x v="5"/>
    <x v="9"/>
    <x v="1"/>
    <x v="0"/>
    <n v="2044"/>
    <n v="9.33"/>
    <n v="6.92"/>
    <n v="14144.48"/>
    <n v="19070.52"/>
    <n v="4926.0400000000009"/>
    <x v="18"/>
    <n v="1"/>
    <x v="3"/>
    <x v="0"/>
  </r>
  <r>
    <n v="662805020"/>
    <x v="600"/>
    <d v="2022-11-05T00:00:00"/>
    <x v="165"/>
    <x v="5"/>
    <x v="8"/>
    <x v="0"/>
    <x v="0"/>
    <n v="7589"/>
    <n v="421.89"/>
    <n v="364.69"/>
    <n v="2767632.41"/>
    <n v="3201723.21"/>
    <n v="434090.79999999981"/>
    <x v="20"/>
    <n v="3"/>
    <x v="5"/>
    <x v="0"/>
  </r>
  <r>
    <n v="186966979"/>
    <x v="365"/>
    <d v="2016-04-13T00:00:00"/>
    <x v="54"/>
    <x v="2"/>
    <x v="10"/>
    <x v="1"/>
    <x v="2"/>
    <n v="6539"/>
    <n v="668.27"/>
    <n v="502.54"/>
    <n v="3286109.06"/>
    <n v="4369817.53"/>
    <n v="1083708.4700000002"/>
    <x v="4"/>
    <n v="2"/>
    <x v="1"/>
    <x v="0"/>
  </r>
  <r>
    <n v="387406098"/>
    <x v="601"/>
    <d v="2021-08-27T00:00:00"/>
    <x v="144"/>
    <x v="2"/>
    <x v="5"/>
    <x v="0"/>
    <x v="1"/>
    <n v="928"/>
    <n v="109.28"/>
    <n v="35.840000000000003"/>
    <n v="33259.520000000004"/>
    <n v="101411.84"/>
    <n v="68152.319999999992"/>
    <x v="14"/>
    <n v="1"/>
    <x v="3"/>
    <x v="0"/>
  </r>
  <r>
    <n v="754796206"/>
    <x v="602"/>
    <d v="2020-03-21T00:00:00"/>
    <x v="31"/>
    <x v="4"/>
    <x v="2"/>
    <x v="0"/>
    <x v="1"/>
    <n v="9826"/>
    <n v="47.45"/>
    <n v="31.79"/>
    <n v="312368.53999999998"/>
    <n v="466243.7"/>
    <n v="153875.16000000003"/>
    <x v="6"/>
    <n v="5"/>
    <x v="0"/>
    <x v="0"/>
  </r>
  <r>
    <n v="400123631"/>
    <x v="603"/>
    <d v="2021-10-11T00:00:00"/>
    <x v="95"/>
    <x v="3"/>
    <x v="2"/>
    <x v="1"/>
    <x v="1"/>
    <n v="4329"/>
    <n v="47.45"/>
    <n v="31.79"/>
    <n v="137618.91"/>
    <n v="205411.05000000002"/>
    <n v="67792.140000000014"/>
    <x v="1"/>
    <n v="1"/>
    <x v="3"/>
    <x v="0"/>
  </r>
  <r>
    <n v="474603641"/>
    <x v="604"/>
    <d v="2018-04-25T00:00:00"/>
    <x v="95"/>
    <x v="3"/>
    <x v="6"/>
    <x v="0"/>
    <x v="3"/>
    <n v="4619"/>
    <n v="651.21"/>
    <n v="524.96"/>
    <n v="2424790.2400000002"/>
    <n v="3007938.99"/>
    <n v="583148.75"/>
    <x v="13"/>
    <n v="6"/>
    <x v="4"/>
    <x v="1"/>
  </r>
  <r>
    <n v="170098245"/>
    <x v="605"/>
    <d v="2022-03-22T00:00:00"/>
    <x v="8"/>
    <x v="5"/>
    <x v="8"/>
    <x v="1"/>
    <x v="2"/>
    <n v="4705"/>
    <n v="421.89"/>
    <n v="364.69"/>
    <n v="1715866.45"/>
    <n v="1984992.45"/>
    <n v="269126"/>
    <x v="10"/>
    <n v="4"/>
    <x v="6"/>
    <x v="0"/>
  </r>
  <r>
    <n v="668280589"/>
    <x v="606"/>
    <d v="2019-02-13T00:00:00"/>
    <x v="74"/>
    <x v="1"/>
    <x v="8"/>
    <x v="0"/>
    <x v="2"/>
    <n v="7932"/>
    <n v="421.89"/>
    <n v="364.69"/>
    <n v="2892721.08"/>
    <n v="3346431.48"/>
    <n v="453710.39999999991"/>
    <x v="17"/>
    <n v="1"/>
    <x v="3"/>
    <x v="0"/>
  </r>
  <r>
    <n v="291470563"/>
    <x v="607"/>
    <d v="2015-05-26T00:00:00"/>
    <x v="90"/>
    <x v="5"/>
    <x v="4"/>
    <x v="1"/>
    <x v="1"/>
    <n v="1472"/>
    <n v="81.73"/>
    <n v="56.67"/>
    <n v="83418.240000000005"/>
    <n v="120306.56000000001"/>
    <n v="36888.320000000007"/>
    <x v="0"/>
    <n v="3"/>
    <x v="5"/>
    <x v="0"/>
  </r>
  <r>
    <n v="174837386"/>
    <x v="608"/>
    <d v="2020-11-02T00:00:00"/>
    <x v="180"/>
    <x v="0"/>
    <x v="8"/>
    <x v="1"/>
    <x v="0"/>
    <n v="7123"/>
    <n v="421.89"/>
    <n v="364.69"/>
    <n v="2597686.87"/>
    <n v="3005122.4699999997"/>
    <n v="407435.59999999963"/>
    <x v="19"/>
    <n v="6"/>
    <x v="4"/>
    <x v="1"/>
  </r>
  <r>
    <n v="683381211"/>
    <x v="400"/>
    <d v="2018-12-21T00:00:00"/>
    <x v="72"/>
    <x v="0"/>
    <x v="3"/>
    <x v="1"/>
    <x v="2"/>
    <n v="6542"/>
    <n v="205.7"/>
    <n v="117.11"/>
    <n v="766133.62"/>
    <n v="1345689.4"/>
    <n v="579555.77999999991"/>
    <x v="3"/>
    <n v="2"/>
    <x v="1"/>
    <x v="0"/>
  </r>
  <r>
    <n v="588137042"/>
    <x v="609"/>
    <d v="2017-03-02T00:00:00"/>
    <x v="171"/>
    <x v="5"/>
    <x v="6"/>
    <x v="0"/>
    <x v="2"/>
    <n v="1675"/>
    <n v="651.21"/>
    <n v="524.96"/>
    <n v="879308.00000000012"/>
    <n v="1090776.75"/>
    <n v="211468.74999999988"/>
    <x v="0"/>
    <n v="5"/>
    <x v="0"/>
    <x v="0"/>
  </r>
  <r>
    <n v="589970815"/>
    <x v="59"/>
    <d v="2019-06-19T00:00:00"/>
    <x v="76"/>
    <x v="5"/>
    <x v="4"/>
    <x v="1"/>
    <x v="1"/>
    <n v="4329"/>
    <n v="81.73"/>
    <n v="56.67"/>
    <n v="245324.43"/>
    <n v="353809.17000000004"/>
    <n v="108484.74000000005"/>
    <x v="6"/>
    <n v="2"/>
    <x v="1"/>
    <x v="0"/>
  </r>
  <r>
    <n v="432681357"/>
    <x v="610"/>
    <d v="2022-11-26T00:00:00"/>
    <x v="172"/>
    <x v="4"/>
    <x v="0"/>
    <x v="1"/>
    <x v="0"/>
    <n v="8884"/>
    <n v="255.28"/>
    <n v="159.41999999999999"/>
    <n v="1416287.2799999998"/>
    <n v="2267907.52"/>
    <n v="851620.24000000022"/>
    <x v="11"/>
    <n v="3"/>
    <x v="5"/>
    <x v="0"/>
  </r>
  <r>
    <n v="380379998"/>
    <x v="611"/>
    <d v="2017-07-21T00:00:00"/>
    <x v="120"/>
    <x v="1"/>
    <x v="10"/>
    <x v="0"/>
    <x v="1"/>
    <n v="1749"/>
    <n v="668.27"/>
    <n v="502.54"/>
    <n v="878942.46000000008"/>
    <n v="1168804.23"/>
    <n v="289861.7699999999"/>
    <x v="5"/>
    <n v="5"/>
    <x v="0"/>
    <x v="0"/>
  </r>
  <r>
    <n v="724398410"/>
    <x v="201"/>
    <d v="2021-11-18T00:00:00"/>
    <x v="31"/>
    <x v="4"/>
    <x v="10"/>
    <x v="0"/>
    <x v="3"/>
    <n v="4442"/>
    <n v="668.27"/>
    <n v="502.54"/>
    <n v="2232282.6800000002"/>
    <n v="2968455.34"/>
    <n v="736172.65999999968"/>
    <x v="10"/>
    <n v="6"/>
    <x v="4"/>
    <x v="1"/>
  </r>
  <r>
    <n v="648749387"/>
    <x v="612"/>
    <d v="2020-11-26T00:00:00"/>
    <x v="116"/>
    <x v="4"/>
    <x v="11"/>
    <x v="0"/>
    <x v="0"/>
    <n v="8215"/>
    <n v="154.06"/>
    <n v="90.93"/>
    <n v="746989.95000000007"/>
    <n v="1265602.8999999999"/>
    <n v="518612.94999999984"/>
    <x v="18"/>
    <n v="5"/>
    <x v="0"/>
    <x v="0"/>
  </r>
  <r>
    <n v="949205291"/>
    <x v="613"/>
    <d v="2021-09-16T00:00:00"/>
    <x v="164"/>
    <x v="0"/>
    <x v="9"/>
    <x v="0"/>
    <x v="2"/>
    <n v="9794"/>
    <n v="9.33"/>
    <n v="6.92"/>
    <n v="67774.48"/>
    <n v="91378.02"/>
    <n v="23603.540000000008"/>
    <x v="12"/>
    <n v="7"/>
    <x v="2"/>
    <x v="1"/>
  </r>
  <r>
    <n v="952025687"/>
    <x v="614"/>
    <d v="2021-05-07T00:00:00"/>
    <x v="77"/>
    <x v="4"/>
    <x v="10"/>
    <x v="1"/>
    <x v="1"/>
    <n v="4412"/>
    <n v="668.27"/>
    <n v="502.54"/>
    <n v="2217206.48"/>
    <n v="2948407.2399999998"/>
    <n v="731200.75999999978"/>
    <x v="2"/>
    <n v="6"/>
    <x v="4"/>
    <x v="1"/>
  </r>
  <r>
    <n v="559466159"/>
    <x v="615"/>
    <d v="2016-09-08T00:00:00"/>
    <x v="115"/>
    <x v="5"/>
    <x v="1"/>
    <x v="1"/>
    <x v="1"/>
    <n v="7324"/>
    <n v="152.58000000000001"/>
    <n v="97.44"/>
    <n v="713650.55999999994"/>
    <n v="1117495.9200000002"/>
    <n v="403845.36000000022"/>
    <x v="1"/>
    <n v="4"/>
    <x v="6"/>
    <x v="0"/>
  </r>
  <r>
    <n v="720931279"/>
    <x v="616"/>
    <d v="2020-11-01T00:00:00"/>
    <x v="128"/>
    <x v="1"/>
    <x v="1"/>
    <x v="1"/>
    <x v="2"/>
    <n v="8441"/>
    <n v="152.58000000000001"/>
    <n v="97.44"/>
    <n v="822491.04"/>
    <n v="1287927.78"/>
    <n v="465436.74"/>
    <x v="17"/>
    <n v="5"/>
    <x v="0"/>
    <x v="0"/>
  </r>
  <r>
    <n v="304913794"/>
    <x v="617"/>
    <d v="2019-11-04T00:00:00"/>
    <x v="18"/>
    <x v="6"/>
    <x v="6"/>
    <x v="1"/>
    <x v="3"/>
    <n v="9623"/>
    <n v="651.21"/>
    <n v="524.96"/>
    <n v="5051690.08"/>
    <n v="6266593.8300000001"/>
    <n v="1214903.75"/>
    <x v="0"/>
    <n v="2"/>
    <x v="1"/>
    <x v="0"/>
  </r>
  <r>
    <n v="531281936"/>
    <x v="526"/>
    <d v="2018-05-31T00:00:00"/>
    <x v="181"/>
    <x v="1"/>
    <x v="8"/>
    <x v="0"/>
    <x v="1"/>
    <n v="6986"/>
    <n v="421.89"/>
    <n v="364.69"/>
    <n v="2547724.34"/>
    <n v="2947323.54"/>
    <n v="399599.20000000019"/>
    <x v="10"/>
    <n v="6"/>
    <x v="4"/>
    <x v="1"/>
  </r>
  <r>
    <n v="526381862"/>
    <x v="618"/>
    <d v="2019-11-03T00:00:00"/>
    <x v="62"/>
    <x v="5"/>
    <x v="8"/>
    <x v="1"/>
    <x v="0"/>
    <n v="6945"/>
    <n v="421.89"/>
    <n v="364.69"/>
    <n v="2532772.0499999998"/>
    <n v="2930026.05"/>
    <n v="397254"/>
    <x v="6"/>
    <n v="6"/>
    <x v="4"/>
    <x v="1"/>
  </r>
  <r>
    <n v="159641492"/>
    <x v="619"/>
    <d v="2020-09-13T00:00:00"/>
    <x v="72"/>
    <x v="0"/>
    <x v="8"/>
    <x v="0"/>
    <x v="0"/>
    <n v="320"/>
    <n v="421.89"/>
    <n v="364.69"/>
    <n v="116700.8"/>
    <n v="135004.79999999999"/>
    <n v="18303.999999999985"/>
    <x v="11"/>
    <n v="4"/>
    <x v="6"/>
    <x v="0"/>
  </r>
  <r>
    <n v="552931869"/>
    <x v="620"/>
    <d v="2016-08-26T00:00:00"/>
    <x v="175"/>
    <x v="1"/>
    <x v="8"/>
    <x v="1"/>
    <x v="3"/>
    <n v="3682"/>
    <n v="421.89"/>
    <n v="364.69"/>
    <n v="1342788.58"/>
    <n v="1553398.98"/>
    <n v="210610.39999999991"/>
    <x v="20"/>
    <n v="2"/>
    <x v="1"/>
    <x v="0"/>
  </r>
  <r>
    <n v="422874772"/>
    <x v="621"/>
    <d v="2015-02-05T00:00:00"/>
    <x v="92"/>
    <x v="2"/>
    <x v="8"/>
    <x v="1"/>
    <x v="3"/>
    <n v="6897"/>
    <n v="421.89"/>
    <n v="364.69"/>
    <n v="2515266.9300000002"/>
    <n v="2909775.33"/>
    <n v="394508.39999999991"/>
    <x v="15"/>
    <n v="6"/>
    <x v="4"/>
    <x v="1"/>
  </r>
  <r>
    <n v="893783557"/>
    <x v="622"/>
    <d v="2020-08-10T00:00:00"/>
    <x v="165"/>
    <x v="5"/>
    <x v="1"/>
    <x v="0"/>
    <x v="2"/>
    <n v="9271"/>
    <n v="152.58000000000001"/>
    <n v="97.44"/>
    <n v="903366.24"/>
    <n v="1414569.1800000002"/>
    <n v="511202.94000000018"/>
    <x v="6"/>
    <n v="7"/>
    <x v="2"/>
    <x v="1"/>
  </r>
  <r>
    <n v="570716845"/>
    <x v="623"/>
    <d v="2022-01-11T00:00:00"/>
    <x v="131"/>
    <x v="3"/>
    <x v="7"/>
    <x v="1"/>
    <x v="2"/>
    <n v="6652"/>
    <n v="437.2"/>
    <n v="263.33"/>
    <n v="1751671.16"/>
    <n v="2908254.4"/>
    <n v="1156583.24"/>
    <x v="20"/>
    <n v="6"/>
    <x v="4"/>
    <x v="1"/>
  </r>
  <r>
    <n v="146384513"/>
    <x v="624"/>
    <d v="2021-11-05T00:00:00"/>
    <x v="61"/>
    <x v="3"/>
    <x v="1"/>
    <x v="1"/>
    <x v="0"/>
    <n v="7285"/>
    <n v="152.58000000000001"/>
    <n v="97.44"/>
    <n v="709850.4"/>
    <n v="1111545.3"/>
    <n v="401694.9"/>
    <x v="14"/>
    <n v="1"/>
    <x v="3"/>
    <x v="0"/>
  </r>
  <r>
    <n v="568033349"/>
    <x v="625"/>
    <d v="2015-03-27T00:00:00"/>
    <x v="8"/>
    <x v="5"/>
    <x v="5"/>
    <x v="0"/>
    <x v="1"/>
    <n v="2546"/>
    <n v="109.28"/>
    <n v="35.840000000000003"/>
    <n v="91248.640000000014"/>
    <n v="278226.88"/>
    <n v="186978.24"/>
    <x v="5"/>
    <n v="5"/>
    <x v="0"/>
    <x v="0"/>
  </r>
  <r>
    <n v="142375361"/>
    <x v="626"/>
    <d v="2018-02-20T00:00:00"/>
    <x v="80"/>
    <x v="1"/>
    <x v="9"/>
    <x v="0"/>
    <x v="2"/>
    <n v="888"/>
    <n v="9.33"/>
    <n v="6.92"/>
    <n v="6144.96"/>
    <n v="8285.0400000000009"/>
    <n v="2140.0800000000008"/>
    <x v="10"/>
    <n v="4"/>
    <x v="6"/>
    <x v="0"/>
  </r>
  <r>
    <n v="849146878"/>
    <x v="627"/>
    <d v="2016-10-23T00:00:00"/>
    <x v="82"/>
    <x v="2"/>
    <x v="2"/>
    <x v="0"/>
    <x v="1"/>
    <n v="286"/>
    <n v="47.45"/>
    <n v="31.79"/>
    <n v="9091.94"/>
    <n v="13570.7"/>
    <n v="4478.76"/>
    <x v="17"/>
    <n v="5"/>
    <x v="0"/>
    <x v="0"/>
  </r>
  <r>
    <n v="238396728"/>
    <x v="628"/>
    <d v="2019-10-23T00:00:00"/>
    <x v="1"/>
    <x v="0"/>
    <x v="4"/>
    <x v="0"/>
    <x v="3"/>
    <n v="5744"/>
    <n v="81.73"/>
    <n v="56.67"/>
    <n v="325512.48"/>
    <n v="469457.12"/>
    <n v="143944.64000000001"/>
    <x v="1"/>
    <n v="3"/>
    <x v="5"/>
    <x v="0"/>
  </r>
  <r>
    <n v="880486238"/>
    <x v="629"/>
    <d v="2021-09-11T00:00:00"/>
    <x v="135"/>
    <x v="3"/>
    <x v="1"/>
    <x v="0"/>
    <x v="3"/>
    <n v="4299"/>
    <n v="152.58000000000001"/>
    <n v="97.44"/>
    <n v="418894.56"/>
    <n v="655941.42000000004"/>
    <n v="237046.86000000004"/>
    <x v="8"/>
    <n v="1"/>
    <x v="3"/>
    <x v="0"/>
  </r>
  <r>
    <n v="916089236"/>
    <x v="630"/>
    <d v="2018-06-28T00:00:00"/>
    <x v="45"/>
    <x v="1"/>
    <x v="7"/>
    <x v="1"/>
    <x v="1"/>
    <n v="17"/>
    <n v="437.2"/>
    <n v="263.33"/>
    <n v="4476.6099999999997"/>
    <n v="7432.4"/>
    <n v="2955.79"/>
    <x v="6"/>
    <n v="3"/>
    <x v="5"/>
    <x v="0"/>
  </r>
  <r>
    <n v="806192052"/>
    <x v="631"/>
    <d v="2020-02-10T00:00:00"/>
    <x v="82"/>
    <x v="2"/>
    <x v="3"/>
    <x v="0"/>
    <x v="3"/>
    <n v="8998"/>
    <n v="205.7"/>
    <n v="117.11"/>
    <n v="1053755.78"/>
    <n v="1850888.5999999999"/>
    <n v="797132.81999999983"/>
    <x v="15"/>
    <n v="3"/>
    <x v="5"/>
    <x v="0"/>
  </r>
  <r>
    <n v="182093513"/>
    <x v="632"/>
    <d v="2018-04-22T00:00:00"/>
    <x v="12"/>
    <x v="2"/>
    <x v="3"/>
    <x v="0"/>
    <x v="0"/>
    <n v="4372"/>
    <n v="205.7"/>
    <n v="117.11"/>
    <n v="512004.92"/>
    <n v="899320.39999999991"/>
    <n v="387315.47999999992"/>
    <x v="2"/>
    <n v="1"/>
    <x v="3"/>
    <x v="0"/>
  </r>
  <r>
    <n v="615290009"/>
    <x v="633"/>
    <d v="2017-01-30T00:00:00"/>
    <x v="145"/>
    <x v="1"/>
    <x v="8"/>
    <x v="1"/>
    <x v="0"/>
    <n v="6842"/>
    <n v="421.89"/>
    <n v="364.69"/>
    <n v="2495208.98"/>
    <n v="2886571.38"/>
    <n v="391362.39999999991"/>
    <x v="19"/>
    <n v="6"/>
    <x v="4"/>
    <x v="1"/>
  </r>
  <r>
    <n v="298044335"/>
    <x v="634"/>
    <d v="2021-02-07T00:00:00"/>
    <x v="139"/>
    <x v="4"/>
    <x v="8"/>
    <x v="0"/>
    <x v="0"/>
    <n v="6797"/>
    <n v="421.89"/>
    <n v="364.69"/>
    <n v="2478797.9300000002"/>
    <n v="2867586.33"/>
    <n v="388788.39999999991"/>
    <x v="7"/>
    <n v="6"/>
    <x v="4"/>
    <x v="1"/>
  </r>
  <r>
    <n v="242265546"/>
    <x v="635"/>
    <d v="2021-12-23T00:00:00"/>
    <x v="34"/>
    <x v="1"/>
    <x v="9"/>
    <x v="1"/>
    <x v="2"/>
    <n v="614"/>
    <n v="9.33"/>
    <n v="6.92"/>
    <n v="4248.88"/>
    <n v="5728.62"/>
    <n v="1479.7399999999998"/>
    <x v="3"/>
    <n v="1"/>
    <x v="3"/>
    <x v="0"/>
  </r>
  <r>
    <n v="230599868"/>
    <x v="636"/>
    <d v="2020-08-06T00:00:00"/>
    <x v="102"/>
    <x v="5"/>
    <x v="6"/>
    <x v="1"/>
    <x v="0"/>
    <n v="8480"/>
    <n v="651.21"/>
    <n v="524.96"/>
    <n v="4451660.8000000007"/>
    <n v="5522260.8000000007"/>
    <n v="1070600"/>
    <x v="0"/>
    <n v="5"/>
    <x v="0"/>
    <x v="0"/>
  </r>
  <r>
    <n v="265914475"/>
    <x v="49"/>
    <d v="2015-01-28T00:00:00"/>
    <x v="84"/>
    <x v="1"/>
    <x v="7"/>
    <x v="0"/>
    <x v="0"/>
    <n v="8857"/>
    <n v="437.2"/>
    <n v="263.33"/>
    <n v="2332313.81"/>
    <n v="3872280.4"/>
    <n v="1539966.5899999999"/>
    <x v="19"/>
    <n v="1"/>
    <x v="3"/>
    <x v="0"/>
  </r>
  <r>
    <n v="851383197"/>
    <x v="637"/>
    <d v="2016-08-30T00:00:00"/>
    <x v="158"/>
    <x v="6"/>
    <x v="10"/>
    <x v="1"/>
    <x v="0"/>
    <n v="2062"/>
    <n v="668.27"/>
    <n v="502.54"/>
    <n v="1036237.4800000001"/>
    <n v="1377972.74"/>
    <n v="341735.25999999989"/>
    <x v="18"/>
    <n v="3"/>
    <x v="5"/>
    <x v="0"/>
  </r>
  <r>
    <n v="310492360"/>
    <x v="638"/>
    <d v="2015-09-21T00:00:00"/>
    <x v="147"/>
    <x v="0"/>
    <x v="4"/>
    <x v="1"/>
    <x v="2"/>
    <n v="444"/>
    <n v="81.73"/>
    <n v="56.67"/>
    <n v="25161.48"/>
    <n v="36288.120000000003"/>
    <n v="11126.640000000003"/>
    <x v="8"/>
    <n v="3"/>
    <x v="5"/>
    <x v="0"/>
  </r>
  <r>
    <n v="637040793"/>
    <x v="639"/>
    <d v="2015-08-14T00:00:00"/>
    <x v="150"/>
    <x v="1"/>
    <x v="1"/>
    <x v="0"/>
    <x v="2"/>
    <n v="3382"/>
    <n v="152.58000000000001"/>
    <n v="97.44"/>
    <n v="329542.08"/>
    <n v="516025.56000000006"/>
    <n v="186483.48000000004"/>
    <x v="15"/>
    <n v="7"/>
    <x v="2"/>
    <x v="1"/>
  </r>
  <r>
    <n v="745139825"/>
    <x v="640"/>
    <d v="2020-12-12T00:00:00"/>
    <x v="42"/>
    <x v="5"/>
    <x v="2"/>
    <x v="0"/>
    <x v="3"/>
    <n v="2288"/>
    <n v="47.45"/>
    <n v="31.79"/>
    <n v="72735.520000000004"/>
    <n v="108565.6"/>
    <n v="35830.080000000002"/>
    <x v="16"/>
    <n v="4"/>
    <x v="6"/>
    <x v="0"/>
  </r>
  <r>
    <n v="519213283"/>
    <x v="280"/>
    <d v="2016-12-10T00:00:00"/>
    <x v="173"/>
    <x v="5"/>
    <x v="10"/>
    <x v="0"/>
    <x v="0"/>
    <n v="5603"/>
    <n v="668.27"/>
    <n v="502.54"/>
    <n v="2815731.62"/>
    <n v="3744316.81"/>
    <n v="928585.19"/>
    <x v="11"/>
    <n v="3"/>
    <x v="5"/>
    <x v="0"/>
  </r>
  <r>
    <n v="363997495"/>
    <x v="641"/>
    <d v="2015-03-02T00:00:00"/>
    <x v="114"/>
    <x v="2"/>
    <x v="11"/>
    <x v="0"/>
    <x v="1"/>
    <n v="3802"/>
    <n v="154.06"/>
    <n v="90.93"/>
    <n v="345715.86000000004"/>
    <n v="585736.12"/>
    <n v="240020.25999999995"/>
    <x v="9"/>
    <n v="1"/>
    <x v="3"/>
    <x v="0"/>
  </r>
  <r>
    <n v="754541289"/>
    <x v="642"/>
    <d v="2018-12-15T00:00:00"/>
    <x v="175"/>
    <x v="1"/>
    <x v="4"/>
    <x v="1"/>
    <x v="2"/>
    <n v="4390"/>
    <n v="81.73"/>
    <n v="56.67"/>
    <n v="248781.30000000002"/>
    <n v="358794.7"/>
    <n v="110013.4"/>
    <x v="11"/>
    <n v="3"/>
    <x v="5"/>
    <x v="0"/>
  </r>
  <r>
    <n v="886205995"/>
    <x v="643"/>
    <d v="2017-06-12T00:00:00"/>
    <x v="147"/>
    <x v="0"/>
    <x v="10"/>
    <x v="0"/>
    <x v="3"/>
    <n v="6902"/>
    <n v="668.27"/>
    <n v="502.54"/>
    <n v="3468531.08"/>
    <n v="4612399.54"/>
    <n v="1143868.46"/>
    <x v="6"/>
    <n v="7"/>
    <x v="2"/>
    <x v="1"/>
  </r>
  <r>
    <n v="924665439"/>
    <x v="644"/>
    <d v="2019-05-02T00:00:00"/>
    <x v="126"/>
    <x v="5"/>
    <x v="0"/>
    <x v="0"/>
    <x v="1"/>
    <n v="7906"/>
    <n v="255.28"/>
    <n v="159.41999999999999"/>
    <n v="1260374.5199999998"/>
    <n v="2018243.68"/>
    <n v="757869.16000000015"/>
    <x v="2"/>
    <n v="5"/>
    <x v="0"/>
    <x v="0"/>
  </r>
  <r>
    <n v="655905950"/>
    <x v="43"/>
    <d v="2017-01-02T00:00:00"/>
    <x v="68"/>
    <x v="2"/>
    <x v="10"/>
    <x v="0"/>
    <x v="3"/>
    <n v="6001"/>
    <n v="668.27"/>
    <n v="502.54"/>
    <n v="3015742.54"/>
    <n v="4010288.27"/>
    <n v="994545.73"/>
    <x v="11"/>
    <n v="5"/>
    <x v="0"/>
    <x v="0"/>
  </r>
  <r>
    <n v="836226356"/>
    <x v="645"/>
    <d v="2022-01-09T00:00:00"/>
    <x v="35"/>
    <x v="5"/>
    <x v="2"/>
    <x v="1"/>
    <x v="3"/>
    <n v="6816"/>
    <n v="47.45"/>
    <n v="31.79"/>
    <n v="216680.63999999998"/>
    <n v="323419.2"/>
    <n v="106738.56000000003"/>
    <x v="0"/>
    <n v="1"/>
    <x v="3"/>
    <x v="0"/>
  </r>
  <r>
    <n v="942237985"/>
    <x v="646"/>
    <d v="2020-10-09T00:00:00"/>
    <x v="10"/>
    <x v="3"/>
    <x v="10"/>
    <x v="1"/>
    <x v="1"/>
    <n v="8013"/>
    <n v="668.27"/>
    <n v="502.54"/>
    <n v="4026853.02"/>
    <n v="5354847.51"/>
    <n v="1327994.4899999998"/>
    <x v="1"/>
    <n v="5"/>
    <x v="0"/>
    <x v="0"/>
  </r>
  <r>
    <n v="520864665"/>
    <x v="83"/>
    <d v="2020-08-06T00:00:00"/>
    <x v="54"/>
    <x v="2"/>
    <x v="3"/>
    <x v="0"/>
    <x v="3"/>
    <n v="4284"/>
    <n v="205.7"/>
    <n v="117.11"/>
    <n v="501699.24"/>
    <n v="881218.79999999993"/>
    <n v="379519.55999999994"/>
    <x v="2"/>
    <n v="5"/>
    <x v="0"/>
    <x v="0"/>
  </r>
  <r>
    <n v="539342725"/>
    <x v="647"/>
    <d v="2019-02-19T00:00:00"/>
    <x v="161"/>
    <x v="3"/>
    <x v="1"/>
    <x v="1"/>
    <x v="3"/>
    <n v="2353"/>
    <n v="152.58000000000001"/>
    <n v="97.44"/>
    <n v="229276.32"/>
    <n v="359020.74000000005"/>
    <n v="129744.42000000004"/>
    <x v="14"/>
    <n v="5"/>
    <x v="0"/>
    <x v="0"/>
  </r>
  <r>
    <n v="235220992"/>
    <x v="648"/>
    <d v="2015-03-22T00:00:00"/>
    <x v="39"/>
    <x v="2"/>
    <x v="0"/>
    <x v="1"/>
    <x v="0"/>
    <n v="5974"/>
    <n v="255.28"/>
    <n v="159.41999999999999"/>
    <n v="952375.08"/>
    <n v="1525042.72"/>
    <n v="572667.64"/>
    <x v="12"/>
    <n v="3"/>
    <x v="5"/>
    <x v="0"/>
  </r>
  <r>
    <n v="266360795"/>
    <x v="649"/>
    <d v="2019-04-05T00:00:00"/>
    <x v="176"/>
    <x v="2"/>
    <x v="3"/>
    <x v="0"/>
    <x v="1"/>
    <n v="933"/>
    <n v="205.7"/>
    <n v="117.11"/>
    <n v="109263.63"/>
    <n v="191918.09999999998"/>
    <n v="82654.469999999972"/>
    <x v="16"/>
    <n v="3"/>
    <x v="5"/>
    <x v="0"/>
  </r>
  <r>
    <n v="541613376"/>
    <x v="226"/>
    <d v="2020-10-11T00:00:00"/>
    <x v="42"/>
    <x v="5"/>
    <x v="10"/>
    <x v="0"/>
    <x v="1"/>
    <n v="4289"/>
    <n v="668.27"/>
    <n v="502.54"/>
    <n v="2155394.06"/>
    <n v="2866210.03"/>
    <n v="710815.96999999974"/>
    <x v="7"/>
    <n v="6"/>
    <x v="4"/>
    <x v="1"/>
  </r>
  <r>
    <n v="267432820"/>
    <x v="650"/>
    <d v="2022-04-07T00:00:00"/>
    <x v="141"/>
    <x v="5"/>
    <x v="3"/>
    <x v="0"/>
    <x v="0"/>
    <n v="8169"/>
    <n v="205.7"/>
    <n v="117.11"/>
    <n v="956671.59"/>
    <n v="1680363.2999999998"/>
    <n v="723691.70999999985"/>
    <x v="5"/>
    <n v="4"/>
    <x v="6"/>
    <x v="0"/>
  </r>
  <r>
    <n v="104650199"/>
    <x v="651"/>
    <d v="2018-09-09T00:00:00"/>
    <x v="48"/>
    <x v="5"/>
    <x v="3"/>
    <x v="1"/>
    <x v="3"/>
    <n v="7174"/>
    <n v="205.7"/>
    <n v="117.11"/>
    <n v="840147.14"/>
    <n v="1475691.7999999998"/>
    <n v="635544.6599999998"/>
    <x v="18"/>
    <n v="1"/>
    <x v="3"/>
    <x v="0"/>
  </r>
  <r>
    <n v="911699426"/>
    <x v="652"/>
    <d v="2022-09-15T00:00:00"/>
    <x v="110"/>
    <x v="0"/>
    <x v="7"/>
    <x v="0"/>
    <x v="2"/>
    <n v="975"/>
    <n v="437.2"/>
    <n v="263.33"/>
    <n v="256746.74999999997"/>
    <n v="426270"/>
    <n v="169523.25000000003"/>
    <x v="19"/>
    <n v="2"/>
    <x v="1"/>
    <x v="0"/>
  </r>
  <r>
    <n v="998004329"/>
    <x v="653"/>
    <d v="2016-12-26T00:00:00"/>
    <x v="135"/>
    <x v="3"/>
    <x v="0"/>
    <x v="1"/>
    <x v="2"/>
    <n v="514"/>
    <n v="255.28"/>
    <n v="159.41999999999999"/>
    <n v="81941.87999999999"/>
    <n v="131213.92000000001"/>
    <n v="49272.040000000023"/>
    <x v="10"/>
    <n v="3"/>
    <x v="5"/>
    <x v="0"/>
  </r>
  <r>
    <n v="993301236"/>
    <x v="229"/>
    <d v="2015-05-07T00:00:00"/>
    <x v="182"/>
    <x v="2"/>
    <x v="4"/>
    <x v="0"/>
    <x v="2"/>
    <n v="8764"/>
    <n v="81.73"/>
    <n v="56.67"/>
    <n v="496655.88"/>
    <n v="716281.72000000009"/>
    <n v="219625.84000000008"/>
    <x v="13"/>
    <n v="7"/>
    <x v="2"/>
    <x v="1"/>
  </r>
  <r>
    <n v="697638976"/>
    <x v="654"/>
    <d v="2015-04-04T00:00:00"/>
    <x v="70"/>
    <x v="1"/>
    <x v="11"/>
    <x v="1"/>
    <x v="2"/>
    <n v="5731"/>
    <n v="154.06"/>
    <n v="90.93"/>
    <n v="521119.83"/>
    <n v="882917.86"/>
    <n v="361798.02999999997"/>
    <x v="15"/>
    <n v="1"/>
    <x v="3"/>
    <x v="0"/>
  </r>
  <r>
    <n v="431378877"/>
    <x v="655"/>
    <d v="2021-12-03T00:00:00"/>
    <x v="161"/>
    <x v="3"/>
    <x v="7"/>
    <x v="0"/>
    <x v="1"/>
    <n v="3451"/>
    <n v="437.2"/>
    <n v="263.33"/>
    <n v="908751.83"/>
    <n v="1508777.2"/>
    <n v="600025.37"/>
    <x v="3"/>
    <n v="2"/>
    <x v="1"/>
    <x v="0"/>
  </r>
  <r>
    <n v="585194766"/>
    <x v="647"/>
    <d v="2019-02-09T00:00:00"/>
    <x v="6"/>
    <x v="4"/>
    <x v="11"/>
    <x v="1"/>
    <x v="1"/>
    <n v="990"/>
    <n v="154.06"/>
    <n v="90.93"/>
    <n v="90020.700000000012"/>
    <n v="152519.4"/>
    <n v="62498.699999999983"/>
    <x v="7"/>
    <n v="5"/>
    <x v="0"/>
    <x v="0"/>
  </r>
  <r>
    <n v="270072972"/>
    <x v="656"/>
    <d v="2020-07-15T00:00:00"/>
    <x v="83"/>
    <x v="0"/>
    <x v="4"/>
    <x v="1"/>
    <x v="1"/>
    <n v="9449"/>
    <n v="81.73"/>
    <n v="56.67"/>
    <n v="535474.82999999996"/>
    <n v="772266.77"/>
    <n v="236791.94000000006"/>
    <x v="1"/>
    <n v="3"/>
    <x v="5"/>
    <x v="0"/>
  </r>
  <r>
    <n v="467312324"/>
    <x v="657"/>
    <d v="2016-03-12T00:00:00"/>
    <x v="2"/>
    <x v="1"/>
    <x v="0"/>
    <x v="0"/>
    <x v="1"/>
    <n v="6956"/>
    <n v="255.28"/>
    <n v="159.41999999999999"/>
    <n v="1108925.52"/>
    <n v="1775727.68"/>
    <n v="666802.15999999992"/>
    <x v="17"/>
    <n v="4"/>
    <x v="6"/>
    <x v="0"/>
  </r>
  <r>
    <n v="878524148"/>
    <x v="57"/>
    <d v="2016-03-09T00:00:00"/>
    <x v="64"/>
    <x v="3"/>
    <x v="9"/>
    <x v="1"/>
    <x v="1"/>
    <n v="3673"/>
    <n v="9.33"/>
    <n v="6.92"/>
    <n v="25417.16"/>
    <n v="34269.090000000004"/>
    <n v="8851.9300000000039"/>
    <x v="5"/>
    <n v="3"/>
    <x v="5"/>
    <x v="0"/>
  </r>
  <r>
    <n v="375632274"/>
    <x v="354"/>
    <d v="2016-11-26T00:00:00"/>
    <x v="0"/>
    <x v="0"/>
    <x v="7"/>
    <x v="0"/>
    <x v="1"/>
    <n v="6792"/>
    <n v="437.2"/>
    <n v="263.33"/>
    <n v="1788537.3599999999"/>
    <n v="2969462.4"/>
    <n v="1180925.04"/>
    <x v="14"/>
    <n v="2"/>
    <x v="1"/>
    <x v="0"/>
  </r>
  <r>
    <n v="150873029"/>
    <x v="477"/>
    <d v="2016-03-22T00:00:00"/>
    <x v="151"/>
    <x v="5"/>
    <x v="9"/>
    <x v="1"/>
    <x v="0"/>
    <n v="5537"/>
    <n v="9.33"/>
    <n v="6.92"/>
    <n v="38316.04"/>
    <n v="51660.21"/>
    <n v="13344.169999999998"/>
    <x v="15"/>
    <n v="4"/>
    <x v="6"/>
    <x v="0"/>
  </r>
  <r>
    <n v="566795241"/>
    <x v="658"/>
    <d v="2016-11-19T00:00:00"/>
    <x v="33"/>
    <x v="5"/>
    <x v="11"/>
    <x v="1"/>
    <x v="1"/>
    <n v="6162"/>
    <n v="154.06"/>
    <n v="90.93"/>
    <n v="560310.66"/>
    <n v="949317.72"/>
    <n v="389007.05999999994"/>
    <x v="6"/>
    <n v="5"/>
    <x v="0"/>
    <x v="0"/>
  </r>
  <r>
    <n v="761171710"/>
    <x v="659"/>
    <d v="2022-01-26T00:00:00"/>
    <x v="170"/>
    <x v="5"/>
    <x v="7"/>
    <x v="0"/>
    <x v="3"/>
    <n v="6479"/>
    <n v="437.2"/>
    <n v="263.33"/>
    <n v="1706115.0699999998"/>
    <n v="2832618.8"/>
    <n v="1126503.73"/>
    <x v="12"/>
    <n v="6"/>
    <x v="4"/>
    <x v="1"/>
  </r>
  <r>
    <n v="622441852"/>
    <x v="660"/>
    <d v="2020-06-16T00:00:00"/>
    <x v="47"/>
    <x v="1"/>
    <x v="5"/>
    <x v="0"/>
    <x v="2"/>
    <n v="3231"/>
    <n v="109.28"/>
    <n v="35.840000000000003"/>
    <n v="115799.04000000001"/>
    <n v="353083.68"/>
    <n v="237284.63999999998"/>
    <x v="9"/>
    <n v="2"/>
    <x v="1"/>
    <x v="0"/>
  </r>
  <r>
    <n v="888826406"/>
    <x v="661"/>
    <d v="2022-07-12T00:00:00"/>
    <x v="64"/>
    <x v="3"/>
    <x v="2"/>
    <x v="1"/>
    <x v="3"/>
    <n v="2340"/>
    <n v="47.45"/>
    <n v="31.79"/>
    <n v="74388.599999999991"/>
    <n v="111033"/>
    <n v="36644.400000000009"/>
    <x v="10"/>
    <n v="4"/>
    <x v="6"/>
    <x v="0"/>
  </r>
  <r>
    <n v="349212729"/>
    <x v="662"/>
    <d v="2016-08-06T00:00:00"/>
    <x v="17"/>
    <x v="1"/>
    <x v="8"/>
    <x v="0"/>
    <x v="1"/>
    <n v="8662"/>
    <n v="421.89"/>
    <n v="364.69"/>
    <n v="3158944.78"/>
    <n v="3654411.1799999997"/>
    <n v="495466.39999999991"/>
    <x v="20"/>
    <n v="3"/>
    <x v="5"/>
    <x v="0"/>
  </r>
  <r>
    <n v="167712152"/>
    <x v="663"/>
    <d v="2016-01-22T00:00:00"/>
    <x v="176"/>
    <x v="2"/>
    <x v="8"/>
    <x v="1"/>
    <x v="2"/>
    <n v="8607"/>
    <n v="421.89"/>
    <n v="364.69"/>
    <n v="3138886.83"/>
    <n v="3631207.23"/>
    <n v="492320.39999999991"/>
    <x v="9"/>
    <n v="5"/>
    <x v="0"/>
    <x v="0"/>
  </r>
  <r>
    <n v="678748500"/>
    <x v="664"/>
    <d v="2018-03-14T00:00:00"/>
    <x v="122"/>
    <x v="3"/>
    <x v="9"/>
    <x v="1"/>
    <x v="0"/>
    <n v="5619"/>
    <n v="9.33"/>
    <n v="6.92"/>
    <n v="38883.480000000003"/>
    <n v="52425.27"/>
    <n v="13541.789999999994"/>
    <x v="1"/>
    <n v="3"/>
    <x v="5"/>
    <x v="0"/>
  </r>
  <r>
    <n v="937058103"/>
    <x v="665"/>
    <d v="2017-07-11T00:00:00"/>
    <x v="172"/>
    <x v="4"/>
    <x v="10"/>
    <x v="0"/>
    <x v="1"/>
    <n v="5171"/>
    <n v="668.27"/>
    <n v="502.54"/>
    <n v="2598634.3400000003"/>
    <n v="3455624.17"/>
    <n v="856989.82999999961"/>
    <x v="4"/>
    <n v="1"/>
    <x v="3"/>
    <x v="0"/>
  </r>
  <r>
    <n v="967689788"/>
    <x v="291"/>
    <d v="2018-08-02T00:00:00"/>
    <x v="10"/>
    <x v="3"/>
    <x v="5"/>
    <x v="0"/>
    <x v="0"/>
    <n v="9767"/>
    <n v="109.28"/>
    <n v="35.840000000000003"/>
    <n v="350049.28000000003"/>
    <n v="1067337.76"/>
    <n v="717288.48"/>
    <x v="1"/>
    <n v="4"/>
    <x v="6"/>
    <x v="0"/>
  </r>
  <r>
    <n v="416004884"/>
    <x v="666"/>
    <d v="2022-02-20T00:00:00"/>
    <x v="146"/>
    <x v="5"/>
    <x v="7"/>
    <x v="1"/>
    <x v="2"/>
    <n v="3945"/>
    <n v="437.2"/>
    <n v="263.33"/>
    <n v="1038836.85"/>
    <n v="1724754"/>
    <n v="685917.15"/>
    <x v="0"/>
    <n v="1"/>
    <x v="3"/>
    <x v="0"/>
  </r>
  <r>
    <n v="797677218"/>
    <x v="548"/>
    <d v="2019-11-18T00:00:00"/>
    <x v="23"/>
    <x v="4"/>
    <x v="0"/>
    <x v="1"/>
    <x v="1"/>
    <n v="9270"/>
    <n v="255.28"/>
    <n v="159.41999999999999"/>
    <n v="1477823.4"/>
    <n v="2366445.6"/>
    <n v="888622.20000000019"/>
    <x v="12"/>
    <n v="4"/>
    <x v="6"/>
    <x v="0"/>
  </r>
  <r>
    <n v="548693120"/>
    <x v="221"/>
    <d v="2019-10-04T00:00:00"/>
    <x v="183"/>
    <x v="0"/>
    <x v="1"/>
    <x v="0"/>
    <x v="1"/>
    <n v="9342"/>
    <n v="152.58000000000001"/>
    <n v="97.44"/>
    <n v="910284.48"/>
    <n v="1425402.36"/>
    <n v="515117.88000000012"/>
    <x v="14"/>
    <n v="1"/>
    <x v="3"/>
    <x v="0"/>
  </r>
  <r>
    <n v="875351417"/>
    <x v="667"/>
    <d v="2022-02-18T00:00:00"/>
    <x v="54"/>
    <x v="2"/>
    <x v="9"/>
    <x v="0"/>
    <x v="3"/>
    <n v="4791"/>
    <n v="9.33"/>
    <n v="6.92"/>
    <n v="33153.72"/>
    <n v="44700.03"/>
    <n v="11546.309999999998"/>
    <x v="1"/>
    <n v="5"/>
    <x v="0"/>
    <x v="0"/>
  </r>
  <r>
    <n v="804263436"/>
    <x v="631"/>
    <d v="2020-02-12T00:00:00"/>
    <x v="89"/>
    <x v="5"/>
    <x v="1"/>
    <x v="0"/>
    <x v="3"/>
    <n v="8278"/>
    <n v="152.58000000000001"/>
    <n v="97.44"/>
    <n v="806608.32"/>
    <n v="1263057.24"/>
    <n v="456448.92000000004"/>
    <x v="9"/>
    <n v="3"/>
    <x v="5"/>
    <x v="0"/>
  </r>
  <r>
    <n v="332353007"/>
    <x v="271"/>
    <d v="2022-10-22T00:00:00"/>
    <x v="112"/>
    <x v="1"/>
    <x v="7"/>
    <x v="0"/>
    <x v="3"/>
    <n v="9495"/>
    <n v="437.2"/>
    <n v="263.33"/>
    <n v="2500318.3499999996"/>
    <n v="4151214"/>
    <n v="1650895.6500000004"/>
    <x v="19"/>
    <n v="4"/>
    <x v="6"/>
    <x v="0"/>
  </r>
  <r>
    <n v="876856458"/>
    <x v="668"/>
    <d v="2019-08-16T00:00:00"/>
    <x v="150"/>
    <x v="1"/>
    <x v="8"/>
    <x v="1"/>
    <x v="3"/>
    <n v="166"/>
    <n v="421.89"/>
    <n v="364.69"/>
    <n v="60538.54"/>
    <n v="70033.739999999991"/>
    <n v="9495.1999999999898"/>
    <x v="7"/>
    <n v="4"/>
    <x v="6"/>
    <x v="0"/>
  </r>
  <r>
    <n v="325322616"/>
    <x v="669"/>
    <d v="2022-02-19T00:00:00"/>
    <x v="86"/>
    <x v="2"/>
    <x v="11"/>
    <x v="0"/>
    <x v="0"/>
    <n v="9046"/>
    <n v="154.06"/>
    <n v="90.93"/>
    <n v="822552.78"/>
    <n v="1393626.76"/>
    <n v="571073.98"/>
    <x v="14"/>
    <n v="2"/>
    <x v="1"/>
    <x v="0"/>
  </r>
  <r>
    <n v="685612809"/>
    <x v="670"/>
    <d v="2019-07-10T00:00:00"/>
    <x v="68"/>
    <x v="2"/>
    <x v="10"/>
    <x v="0"/>
    <x v="2"/>
    <n v="6921"/>
    <n v="668.27"/>
    <n v="502.54"/>
    <n v="3478079.3400000003"/>
    <n v="4625096.67"/>
    <n v="1147017.3299999996"/>
    <x v="17"/>
    <n v="1"/>
    <x v="3"/>
    <x v="0"/>
  </r>
  <r>
    <n v="435900866"/>
    <x v="671"/>
    <d v="2021-10-08T00:00:00"/>
    <x v="49"/>
    <x v="5"/>
    <x v="2"/>
    <x v="1"/>
    <x v="0"/>
    <n v="1608"/>
    <n v="47.45"/>
    <n v="31.79"/>
    <n v="51118.32"/>
    <n v="76299.600000000006"/>
    <n v="25181.280000000006"/>
    <x v="11"/>
    <n v="2"/>
    <x v="1"/>
    <x v="0"/>
  </r>
  <r>
    <n v="374673116"/>
    <x v="672"/>
    <d v="2016-06-29T00:00:00"/>
    <x v="162"/>
    <x v="2"/>
    <x v="0"/>
    <x v="0"/>
    <x v="1"/>
    <n v="2956"/>
    <n v="255.28"/>
    <n v="159.41999999999999"/>
    <n v="471245.51999999996"/>
    <n v="754607.68"/>
    <n v="283362.16000000009"/>
    <x v="1"/>
    <n v="3"/>
    <x v="5"/>
    <x v="0"/>
  </r>
  <r>
    <n v="470728385"/>
    <x v="255"/>
    <d v="2019-11-05T00:00:00"/>
    <x v="93"/>
    <x v="5"/>
    <x v="3"/>
    <x v="1"/>
    <x v="2"/>
    <n v="7845"/>
    <n v="205.7"/>
    <n v="117.11"/>
    <n v="918727.95"/>
    <n v="1613716.5"/>
    <n v="694988.55"/>
    <x v="4"/>
    <n v="1"/>
    <x v="3"/>
    <x v="0"/>
  </r>
  <r>
    <n v="133675563"/>
    <x v="673"/>
    <d v="2017-05-08T00:00:00"/>
    <x v="31"/>
    <x v="4"/>
    <x v="7"/>
    <x v="1"/>
    <x v="2"/>
    <n v="6424"/>
    <n v="437.2"/>
    <n v="263.33"/>
    <n v="1691631.92"/>
    <n v="2808572.8"/>
    <n v="1116940.8799999999"/>
    <x v="19"/>
    <n v="6"/>
    <x v="4"/>
    <x v="1"/>
  </r>
  <r>
    <n v="461445796"/>
    <x v="674"/>
    <d v="2016-03-02T00:00:00"/>
    <x v="109"/>
    <x v="1"/>
    <x v="4"/>
    <x v="0"/>
    <x v="2"/>
    <n v="920"/>
    <n v="81.73"/>
    <n v="56.67"/>
    <n v="52136.4"/>
    <n v="75191.600000000006"/>
    <n v="23055.200000000004"/>
    <x v="1"/>
    <n v="3"/>
    <x v="5"/>
    <x v="0"/>
  </r>
  <r>
    <n v="195268094"/>
    <x v="675"/>
    <d v="2020-01-14T00:00:00"/>
    <x v="99"/>
    <x v="5"/>
    <x v="4"/>
    <x v="0"/>
    <x v="2"/>
    <n v="3023"/>
    <n v="81.73"/>
    <n v="56.67"/>
    <n v="171313.41"/>
    <n v="247069.79"/>
    <n v="75756.38"/>
    <x v="15"/>
    <n v="4"/>
    <x v="6"/>
    <x v="0"/>
  </r>
  <r>
    <n v="664693725"/>
    <x v="676"/>
    <d v="2020-12-29T00:00:00"/>
    <x v="41"/>
    <x v="0"/>
    <x v="1"/>
    <x v="1"/>
    <x v="1"/>
    <n v="6499"/>
    <n v="152.58000000000001"/>
    <n v="97.44"/>
    <n v="633262.55999999994"/>
    <n v="991617.42"/>
    <n v="358354.8600000001"/>
    <x v="16"/>
    <n v="7"/>
    <x v="2"/>
    <x v="1"/>
  </r>
  <r>
    <n v="840084016"/>
    <x v="677"/>
    <d v="2020-03-22T00:00:00"/>
    <x v="113"/>
    <x v="5"/>
    <x v="1"/>
    <x v="0"/>
    <x v="1"/>
    <n v="8384"/>
    <n v="152.58000000000001"/>
    <n v="97.44"/>
    <n v="816936.95999999996"/>
    <n v="1279230.7200000002"/>
    <n v="462293.76000000024"/>
    <x v="2"/>
    <n v="1"/>
    <x v="3"/>
    <x v="0"/>
  </r>
  <r>
    <n v="662112796"/>
    <x v="678"/>
    <d v="2015-08-17T00:00:00"/>
    <x v="151"/>
    <x v="5"/>
    <x v="7"/>
    <x v="1"/>
    <x v="2"/>
    <n v="2745"/>
    <n v="437.2"/>
    <n v="263.33"/>
    <n v="722840.85"/>
    <n v="1200114"/>
    <n v="477273.15"/>
    <x v="10"/>
    <n v="3"/>
    <x v="5"/>
    <x v="0"/>
  </r>
  <r>
    <n v="591766393"/>
    <x v="679"/>
    <d v="2019-01-30T00:00:00"/>
    <x v="111"/>
    <x v="4"/>
    <x v="11"/>
    <x v="0"/>
    <x v="1"/>
    <n v="5681"/>
    <n v="154.06"/>
    <n v="90.93"/>
    <n v="516573.33"/>
    <n v="875214.86"/>
    <n v="358641.52999999997"/>
    <x v="20"/>
    <n v="7"/>
    <x v="2"/>
    <x v="1"/>
  </r>
  <r>
    <n v="260343635"/>
    <x v="680"/>
    <d v="2018-06-14T00:00:00"/>
    <x v="152"/>
    <x v="5"/>
    <x v="5"/>
    <x v="0"/>
    <x v="3"/>
    <n v="322"/>
    <n v="109.28"/>
    <n v="35.840000000000003"/>
    <n v="11540.480000000001"/>
    <n v="35188.160000000003"/>
    <n v="23647.68"/>
    <x v="11"/>
    <n v="1"/>
    <x v="3"/>
    <x v="0"/>
  </r>
  <r>
    <n v="719455850"/>
    <x v="4"/>
    <d v="2015-08-01T00:00:00"/>
    <x v="154"/>
    <x v="2"/>
    <x v="8"/>
    <x v="1"/>
    <x v="1"/>
    <n v="1829"/>
    <n v="421.89"/>
    <n v="364.69"/>
    <n v="667018.01"/>
    <n v="771636.80999999994"/>
    <n v="104618.79999999993"/>
    <x v="10"/>
    <n v="1"/>
    <x v="3"/>
    <x v="0"/>
  </r>
  <r>
    <n v="391026866"/>
    <x v="681"/>
    <d v="2017-01-04T00:00:00"/>
    <x v="130"/>
    <x v="1"/>
    <x v="7"/>
    <x v="1"/>
    <x v="1"/>
    <n v="2394"/>
    <n v="437.2"/>
    <n v="263.33"/>
    <n v="630412.02"/>
    <n v="1046656.7999999999"/>
    <n v="416244.77999999991"/>
    <x v="6"/>
    <n v="2"/>
    <x v="1"/>
    <x v="0"/>
  </r>
  <r>
    <n v="917293012"/>
    <x v="682"/>
    <d v="2021-01-03T00:00:00"/>
    <x v="38"/>
    <x v="2"/>
    <x v="4"/>
    <x v="1"/>
    <x v="2"/>
    <n v="6241"/>
    <n v="81.73"/>
    <n v="56.67"/>
    <n v="353677.47000000003"/>
    <n v="510076.93000000005"/>
    <n v="156399.46000000002"/>
    <x v="15"/>
    <n v="2"/>
    <x v="1"/>
    <x v="0"/>
  </r>
  <r>
    <n v="223259627"/>
    <x v="683"/>
    <d v="2016-05-24T00:00:00"/>
    <x v="122"/>
    <x v="3"/>
    <x v="7"/>
    <x v="1"/>
    <x v="1"/>
    <n v="6340"/>
    <n v="437.2"/>
    <n v="263.33"/>
    <n v="1669512.2"/>
    <n v="2771848"/>
    <n v="1102335.8"/>
    <x v="20"/>
    <n v="6"/>
    <x v="4"/>
    <x v="1"/>
  </r>
  <r>
    <n v="204418504"/>
    <x v="684"/>
    <d v="2015-08-27T00:00:00"/>
    <x v="145"/>
    <x v="1"/>
    <x v="11"/>
    <x v="1"/>
    <x v="1"/>
    <n v="833"/>
    <n v="154.06"/>
    <n v="90.93"/>
    <n v="75744.69"/>
    <n v="128331.98"/>
    <n v="52587.289999999994"/>
    <x v="18"/>
    <n v="5"/>
    <x v="0"/>
    <x v="0"/>
  </r>
  <r>
    <n v="801313006"/>
    <x v="685"/>
    <d v="2020-02-21T00:00:00"/>
    <x v="125"/>
    <x v="5"/>
    <x v="4"/>
    <x v="0"/>
    <x v="1"/>
    <n v="5180"/>
    <n v="81.73"/>
    <n v="56.67"/>
    <n v="293550.60000000003"/>
    <n v="423361.4"/>
    <n v="129810.79999999999"/>
    <x v="19"/>
    <n v="3"/>
    <x v="5"/>
    <x v="0"/>
  </r>
  <r>
    <n v="524972951"/>
    <x v="686"/>
    <d v="2020-12-26T00:00:00"/>
    <x v="179"/>
    <x v="1"/>
    <x v="8"/>
    <x v="1"/>
    <x v="2"/>
    <n v="17"/>
    <n v="421.89"/>
    <n v="364.69"/>
    <n v="6199.73"/>
    <n v="7172.13"/>
    <n v="972.40000000000055"/>
    <x v="13"/>
    <n v="2"/>
    <x v="1"/>
    <x v="0"/>
  </r>
  <r>
    <n v="469197165"/>
    <x v="687"/>
    <d v="2019-12-06T00:00:00"/>
    <x v="69"/>
    <x v="1"/>
    <x v="2"/>
    <x v="0"/>
    <x v="1"/>
    <n v="4723"/>
    <n v="47.45"/>
    <n v="31.79"/>
    <n v="150144.16999999998"/>
    <n v="224106.35"/>
    <n v="73962.180000000022"/>
    <x v="16"/>
    <n v="3"/>
    <x v="5"/>
    <x v="0"/>
  </r>
  <r>
    <n v="448096978"/>
    <x v="688"/>
    <d v="2021-08-21T00:00:00"/>
    <x v="97"/>
    <x v="3"/>
    <x v="6"/>
    <x v="1"/>
    <x v="2"/>
    <n v="708"/>
    <n v="651.21"/>
    <n v="524.96"/>
    <n v="371671.68000000005"/>
    <n v="461056.68000000005"/>
    <n v="89385"/>
    <x v="13"/>
    <n v="2"/>
    <x v="1"/>
    <x v="0"/>
  </r>
  <r>
    <n v="346096217"/>
    <x v="689"/>
    <d v="2015-04-21T00:00:00"/>
    <x v="172"/>
    <x v="4"/>
    <x v="5"/>
    <x v="0"/>
    <x v="3"/>
    <n v="6417"/>
    <n v="109.28"/>
    <n v="35.840000000000003"/>
    <n v="229985.28000000003"/>
    <n v="701249.76"/>
    <n v="471264.48"/>
    <x v="13"/>
    <n v="5"/>
    <x v="0"/>
    <x v="0"/>
  </r>
  <r>
    <n v="567931210"/>
    <x v="690"/>
    <d v="2020-06-02T00:00:00"/>
    <x v="25"/>
    <x v="0"/>
    <x v="9"/>
    <x v="0"/>
    <x v="3"/>
    <n v="2321"/>
    <n v="9.33"/>
    <n v="6.92"/>
    <n v="16061.32"/>
    <n v="21654.93"/>
    <n v="5593.6100000000006"/>
    <x v="8"/>
    <n v="4"/>
    <x v="6"/>
    <x v="0"/>
  </r>
  <r>
    <n v="688650786"/>
    <x v="137"/>
    <d v="2022-06-30T00:00:00"/>
    <x v="133"/>
    <x v="1"/>
    <x v="10"/>
    <x v="1"/>
    <x v="3"/>
    <n v="5926"/>
    <n v="668.27"/>
    <n v="502.54"/>
    <n v="2978052.04"/>
    <n v="3960168.02"/>
    <n v="982115.98"/>
    <x v="5"/>
    <n v="4"/>
    <x v="6"/>
    <x v="0"/>
  </r>
  <r>
    <n v="803616273"/>
    <x v="661"/>
    <d v="2022-07-05T00:00:00"/>
    <x v="159"/>
    <x v="4"/>
    <x v="0"/>
    <x v="0"/>
    <x v="0"/>
    <n v="6768"/>
    <n v="255.28"/>
    <n v="159.41999999999999"/>
    <n v="1078954.5599999998"/>
    <n v="1727735.04"/>
    <n v="648780.48000000021"/>
    <x v="8"/>
    <n v="4"/>
    <x v="6"/>
    <x v="0"/>
  </r>
  <r>
    <n v="178501498"/>
    <x v="494"/>
    <d v="2022-10-06T00:00:00"/>
    <x v="168"/>
    <x v="6"/>
    <x v="1"/>
    <x v="1"/>
    <x v="0"/>
    <n v="1415"/>
    <n v="152.58000000000001"/>
    <n v="97.44"/>
    <n v="137877.6"/>
    <n v="215900.7"/>
    <n v="78023.100000000006"/>
    <x v="20"/>
    <n v="1"/>
    <x v="3"/>
    <x v="0"/>
  </r>
  <r>
    <n v="631813704"/>
    <x v="530"/>
    <d v="2015-10-18T00:00:00"/>
    <x v="151"/>
    <x v="5"/>
    <x v="8"/>
    <x v="0"/>
    <x v="2"/>
    <n v="6570"/>
    <n v="421.89"/>
    <n v="364.69"/>
    <n v="2396013.2999999998"/>
    <n v="2771817.3"/>
    <n v="375804"/>
    <x v="7"/>
    <n v="6"/>
    <x v="4"/>
    <x v="1"/>
  </r>
  <r>
    <n v="422288978"/>
    <x v="40"/>
    <d v="2018-02-11T00:00:00"/>
    <x v="127"/>
    <x v="5"/>
    <x v="6"/>
    <x v="0"/>
    <x v="2"/>
    <n v="3548"/>
    <n v="651.21"/>
    <n v="524.96"/>
    <n v="1862558.08"/>
    <n v="2310493.08"/>
    <n v="447935"/>
    <x v="16"/>
    <n v="5"/>
    <x v="0"/>
    <x v="0"/>
  </r>
  <r>
    <n v="624101388"/>
    <x v="691"/>
    <d v="2021-07-10T00:00:00"/>
    <x v="182"/>
    <x v="2"/>
    <x v="11"/>
    <x v="1"/>
    <x v="1"/>
    <n v="4324"/>
    <n v="154.06"/>
    <n v="90.93"/>
    <n v="393181.32"/>
    <n v="666155.44000000006"/>
    <n v="272974.12000000005"/>
    <x v="16"/>
    <n v="4"/>
    <x v="6"/>
    <x v="0"/>
  </r>
  <r>
    <n v="381578195"/>
    <x v="692"/>
    <d v="2022-06-13T00:00:00"/>
    <x v="129"/>
    <x v="5"/>
    <x v="7"/>
    <x v="0"/>
    <x v="3"/>
    <n v="6322"/>
    <n v="437.2"/>
    <n v="263.33"/>
    <n v="1664772.26"/>
    <n v="2763978.4"/>
    <n v="1099206.1399999999"/>
    <x v="17"/>
    <n v="6"/>
    <x v="4"/>
    <x v="1"/>
  </r>
  <r>
    <n v="272182691"/>
    <x v="693"/>
    <d v="2018-03-31T00:00:00"/>
    <x v="51"/>
    <x v="0"/>
    <x v="8"/>
    <x v="0"/>
    <x v="2"/>
    <n v="3762"/>
    <n v="421.89"/>
    <n v="364.69"/>
    <n v="1371963.78"/>
    <n v="1587150.18"/>
    <n v="215186.39999999991"/>
    <x v="8"/>
    <n v="1"/>
    <x v="3"/>
    <x v="0"/>
  </r>
  <r>
    <n v="823236739"/>
    <x v="694"/>
    <d v="2016-06-24T00:00:00"/>
    <x v="136"/>
    <x v="1"/>
    <x v="6"/>
    <x v="0"/>
    <x v="0"/>
    <n v="2900"/>
    <n v="651.21"/>
    <n v="524.96"/>
    <n v="1522384"/>
    <n v="1888509"/>
    <n v="366125"/>
    <x v="5"/>
    <n v="5"/>
    <x v="0"/>
    <x v="0"/>
  </r>
  <r>
    <n v="162677323"/>
    <x v="695"/>
    <d v="2019-12-12T00:00:00"/>
    <x v="113"/>
    <x v="5"/>
    <x v="4"/>
    <x v="1"/>
    <x v="2"/>
    <n v="8690"/>
    <n v="81.73"/>
    <n v="56.67"/>
    <n v="492462.3"/>
    <n v="710233.70000000007"/>
    <n v="217771.40000000008"/>
    <x v="20"/>
    <n v="1"/>
    <x v="3"/>
    <x v="0"/>
  </r>
  <r>
    <n v="818678271"/>
    <x v="202"/>
    <d v="2019-06-16T00:00:00"/>
    <x v="121"/>
    <x v="0"/>
    <x v="10"/>
    <x v="0"/>
    <x v="0"/>
    <n v="3948"/>
    <n v="668.27"/>
    <n v="502.54"/>
    <n v="1984027.9200000002"/>
    <n v="2638329.96"/>
    <n v="654302.0399999998"/>
    <x v="14"/>
    <n v="3"/>
    <x v="5"/>
    <x v="0"/>
  </r>
  <r>
    <n v="439725911"/>
    <x v="696"/>
    <d v="2015-04-04T00:00:00"/>
    <x v="96"/>
    <x v="1"/>
    <x v="9"/>
    <x v="1"/>
    <x v="2"/>
    <n v="3524"/>
    <n v="9.33"/>
    <n v="6.92"/>
    <n v="24386.079999999998"/>
    <n v="32878.92"/>
    <n v="8492.84"/>
    <x v="14"/>
    <n v="2"/>
    <x v="1"/>
    <x v="0"/>
  </r>
  <r>
    <n v="344619071"/>
    <x v="697"/>
    <d v="2016-11-29T00:00:00"/>
    <x v="154"/>
    <x v="2"/>
    <x v="2"/>
    <x v="1"/>
    <x v="3"/>
    <n v="9296"/>
    <n v="47.45"/>
    <n v="31.79"/>
    <n v="295519.83999999997"/>
    <n v="441095.2"/>
    <n v="145575.36000000004"/>
    <x v="10"/>
    <n v="4"/>
    <x v="6"/>
    <x v="0"/>
  </r>
  <r>
    <n v="572469079"/>
    <x v="698"/>
    <d v="2017-01-22T00:00:00"/>
    <x v="119"/>
    <x v="5"/>
    <x v="0"/>
    <x v="1"/>
    <x v="0"/>
    <n v="5177"/>
    <n v="255.28"/>
    <n v="159.41999999999999"/>
    <n v="825317.34"/>
    <n v="1321584.56"/>
    <n v="496267.22000000009"/>
    <x v="17"/>
    <n v="5"/>
    <x v="0"/>
    <x v="0"/>
  </r>
  <r>
    <n v="332699763"/>
    <x v="500"/>
    <d v="2021-08-29T00:00:00"/>
    <x v="99"/>
    <x v="5"/>
    <x v="2"/>
    <x v="1"/>
    <x v="0"/>
    <n v="2108"/>
    <n v="47.45"/>
    <n v="31.79"/>
    <n v="67013.319999999992"/>
    <n v="100024.6"/>
    <n v="33011.280000000013"/>
    <x v="5"/>
    <n v="7"/>
    <x v="2"/>
    <x v="1"/>
  </r>
  <r>
    <n v="255047452"/>
    <x v="388"/>
    <d v="2020-10-05T00:00:00"/>
    <x v="88"/>
    <x v="1"/>
    <x v="1"/>
    <x v="0"/>
    <x v="3"/>
    <n v="3064"/>
    <n v="152.58000000000001"/>
    <n v="97.44"/>
    <n v="298556.15999999997"/>
    <n v="467505.12000000005"/>
    <n v="168948.96000000008"/>
    <x v="13"/>
    <n v="4"/>
    <x v="6"/>
    <x v="0"/>
  </r>
  <r>
    <n v="139560973"/>
    <x v="250"/>
    <d v="2018-08-23T00:00:00"/>
    <x v="111"/>
    <x v="4"/>
    <x v="7"/>
    <x v="0"/>
    <x v="3"/>
    <n v="8048"/>
    <n v="437.2"/>
    <n v="263.33"/>
    <n v="2119279.84"/>
    <n v="3518585.6"/>
    <n v="1399305.7600000002"/>
    <x v="6"/>
    <n v="3"/>
    <x v="5"/>
    <x v="0"/>
  </r>
  <r>
    <n v="306601655"/>
    <x v="699"/>
    <d v="2020-09-01T00:00:00"/>
    <x v="149"/>
    <x v="3"/>
    <x v="5"/>
    <x v="0"/>
    <x v="0"/>
    <n v="9098"/>
    <n v="109.28"/>
    <n v="35.840000000000003"/>
    <n v="326072.32000000001"/>
    <n v="994229.44000000006"/>
    <n v="668157.12000000011"/>
    <x v="14"/>
    <n v="5"/>
    <x v="0"/>
    <x v="0"/>
  </r>
  <r>
    <n v="246843326"/>
    <x v="700"/>
    <d v="2018-06-09T00:00:00"/>
    <x v="134"/>
    <x v="2"/>
    <x v="2"/>
    <x v="1"/>
    <x v="0"/>
    <n v="5280"/>
    <n v="47.45"/>
    <n v="31.79"/>
    <n v="167851.19999999998"/>
    <n v="250536.00000000003"/>
    <n v="82684.800000000047"/>
    <x v="11"/>
    <n v="3"/>
    <x v="5"/>
    <x v="0"/>
  </r>
  <r>
    <n v="871272313"/>
    <x v="701"/>
    <d v="2019-10-15T00:00:00"/>
    <x v="86"/>
    <x v="2"/>
    <x v="6"/>
    <x v="0"/>
    <x v="0"/>
    <n v="7694"/>
    <n v="651.21"/>
    <n v="524.96"/>
    <n v="4039042.24"/>
    <n v="5010409.74"/>
    <n v="971367.5"/>
    <x v="9"/>
    <n v="2"/>
    <x v="1"/>
    <x v="0"/>
  </r>
  <r>
    <n v="461187446"/>
    <x v="702"/>
    <d v="2016-08-17T00:00:00"/>
    <x v="1"/>
    <x v="0"/>
    <x v="9"/>
    <x v="0"/>
    <x v="0"/>
    <n v="4469"/>
    <n v="9.33"/>
    <n v="6.92"/>
    <n v="30925.48"/>
    <n v="41695.769999999997"/>
    <n v="10770.289999999997"/>
    <x v="16"/>
    <n v="1"/>
    <x v="3"/>
    <x v="0"/>
  </r>
  <r>
    <n v="518200051"/>
    <x v="703"/>
    <d v="2015-02-07T00:00:00"/>
    <x v="78"/>
    <x v="5"/>
    <x v="7"/>
    <x v="1"/>
    <x v="0"/>
    <n v="5766"/>
    <n v="437.2"/>
    <n v="263.33"/>
    <n v="1518360.7799999998"/>
    <n v="2520895.1999999997"/>
    <n v="1002534.4199999999"/>
    <x v="18"/>
    <n v="7"/>
    <x v="2"/>
    <x v="1"/>
  </r>
  <r>
    <n v="814233958"/>
    <x v="704"/>
    <d v="2019-07-01T00:00:00"/>
    <x v="115"/>
    <x v="5"/>
    <x v="2"/>
    <x v="1"/>
    <x v="0"/>
    <n v="8777"/>
    <n v="47.45"/>
    <n v="31.79"/>
    <n v="279020.83"/>
    <n v="416468.65"/>
    <n v="137447.82"/>
    <x v="6"/>
    <n v="7"/>
    <x v="2"/>
    <x v="1"/>
  </r>
  <r>
    <n v="741525495"/>
    <x v="705"/>
    <d v="2017-06-08T00:00:00"/>
    <x v="154"/>
    <x v="2"/>
    <x v="7"/>
    <x v="1"/>
    <x v="3"/>
    <n v="2727"/>
    <n v="437.2"/>
    <n v="263.33"/>
    <n v="718100.90999999992"/>
    <n v="1192244.3999999999"/>
    <n v="474143.49"/>
    <x v="6"/>
    <n v="3"/>
    <x v="5"/>
    <x v="0"/>
  </r>
  <r>
    <n v="662623488"/>
    <x v="706"/>
    <d v="2018-07-07T00:00:00"/>
    <x v="84"/>
    <x v="1"/>
    <x v="8"/>
    <x v="1"/>
    <x v="1"/>
    <n v="3870"/>
    <n v="421.89"/>
    <n v="364.69"/>
    <n v="1411350.3"/>
    <n v="1632714.3"/>
    <n v="221364"/>
    <x v="12"/>
    <n v="2"/>
    <x v="1"/>
    <x v="0"/>
  </r>
  <r>
    <n v="560389268"/>
    <x v="707"/>
    <d v="2016-01-27T00:00:00"/>
    <x v="46"/>
    <x v="1"/>
    <x v="11"/>
    <x v="1"/>
    <x v="0"/>
    <n v="492"/>
    <n v="154.06"/>
    <n v="90.93"/>
    <n v="44737.560000000005"/>
    <n v="75797.52"/>
    <n v="31059.96"/>
    <x v="8"/>
    <n v="5"/>
    <x v="0"/>
    <x v="0"/>
  </r>
  <r>
    <n v="585449254"/>
    <x v="98"/>
    <d v="2015-10-04T00:00:00"/>
    <x v="155"/>
    <x v="4"/>
    <x v="7"/>
    <x v="1"/>
    <x v="0"/>
    <n v="6299"/>
    <n v="437.2"/>
    <n v="263.33"/>
    <n v="1658715.67"/>
    <n v="2753922.8"/>
    <n v="1095207.1299999999"/>
    <x v="6"/>
    <n v="6"/>
    <x v="4"/>
    <x v="1"/>
  </r>
  <r>
    <n v="118931996"/>
    <x v="708"/>
    <d v="2015-08-06T00:00:00"/>
    <x v="168"/>
    <x v="6"/>
    <x v="11"/>
    <x v="0"/>
    <x v="2"/>
    <n v="3475"/>
    <n v="154.06"/>
    <n v="90.93"/>
    <n v="315981.75"/>
    <n v="535358.5"/>
    <n v="219376.75"/>
    <x v="7"/>
    <n v="3"/>
    <x v="5"/>
    <x v="0"/>
  </r>
  <r>
    <n v="996994102"/>
    <x v="91"/>
    <d v="2015-02-28T00:00:00"/>
    <x v="9"/>
    <x v="5"/>
    <x v="7"/>
    <x v="0"/>
    <x v="2"/>
    <n v="1565"/>
    <n v="437.2"/>
    <n v="263.33"/>
    <n v="412111.44999999995"/>
    <n v="684218"/>
    <n v="272106.55000000005"/>
    <x v="13"/>
    <n v="2"/>
    <x v="1"/>
    <x v="0"/>
  </r>
  <r>
    <n v="686294305"/>
    <x v="65"/>
    <d v="2018-12-31T00:00:00"/>
    <x v="65"/>
    <x v="2"/>
    <x v="4"/>
    <x v="0"/>
    <x v="1"/>
    <n v="8591"/>
    <n v="81.73"/>
    <n v="56.67"/>
    <n v="486851.97000000003"/>
    <n v="702142.43"/>
    <n v="215290.46000000002"/>
    <x v="9"/>
    <n v="1"/>
    <x v="3"/>
    <x v="0"/>
  </r>
  <r>
    <n v="421256434"/>
    <x v="88"/>
    <d v="2020-10-19T00:00:00"/>
    <x v="139"/>
    <x v="4"/>
    <x v="0"/>
    <x v="1"/>
    <x v="1"/>
    <n v="7995"/>
    <n v="255.28"/>
    <n v="159.41999999999999"/>
    <n v="1274562.8999999999"/>
    <n v="2040963.6"/>
    <n v="766400.70000000019"/>
    <x v="3"/>
    <n v="5"/>
    <x v="0"/>
    <x v="0"/>
  </r>
  <r>
    <n v="156616818"/>
    <x v="352"/>
    <d v="2015-01-21T00:00:00"/>
    <x v="167"/>
    <x v="2"/>
    <x v="9"/>
    <x v="0"/>
    <x v="2"/>
    <n v="5252"/>
    <n v="9.33"/>
    <n v="6.92"/>
    <n v="36343.839999999997"/>
    <n v="49001.16"/>
    <n v="12657.320000000007"/>
    <x v="2"/>
    <n v="4"/>
    <x v="6"/>
    <x v="0"/>
  </r>
  <r>
    <n v="817424285"/>
    <x v="709"/>
    <d v="2022-05-12T00:00:00"/>
    <x v="82"/>
    <x v="2"/>
    <x v="11"/>
    <x v="0"/>
    <x v="1"/>
    <n v="2866"/>
    <n v="154.06"/>
    <n v="90.93"/>
    <n v="260605.38000000003"/>
    <n v="441535.96"/>
    <n v="180930.58"/>
    <x v="3"/>
    <n v="1"/>
    <x v="3"/>
    <x v="0"/>
  </r>
  <r>
    <n v="249040162"/>
    <x v="358"/>
    <d v="2022-12-28T00:00:00"/>
    <x v="9"/>
    <x v="5"/>
    <x v="3"/>
    <x v="1"/>
    <x v="0"/>
    <n v="5373"/>
    <n v="205.7"/>
    <n v="117.11"/>
    <n v="629232.03"/>
    <n v="1105226.0999999999"/>
    <n v="475994.06999999983"/>
    <x v="6"/>
    <n v="2"/>
    <x v="1"/>
    <x v="0"/>
  </r>
  <r>
    <n v="867138278"/>
    <x v="710"/>
    <d v="2021-07-31T00:00:00"/>
    <x v="181"/>
    <x v="1"/>
    <x v="6"/>
    <x v="1"/>
    <x v="1"/>
    <n v="4341"/>
    <n v="651.21"/>
    <n v="524.96"/>
    <n v="2278851.3600000003"/>
    <n v="2826902.6100000003"/>
    <n v="548051.25"/>
    <x v="15"/>
    <n v="1"/>
    <x v="3"/>
    <x v="0"/>
  </r>
  <r>
    <n v="207704961"/>
    <x v="711"/>
    <d v="2015-02-11T00:00:00"/>
    <x v="171"/>
    <x v="5"/>
    <x v="2"/>
    <x v="1"/>
    <x v="2"/>
    <n v="3368"/>
    <n v="47.45"/>
    <n v="31.79"/>
    <n v="107068.72"/>
    <n v="159811.6"/>
    <n v="52742.880000000005"/>
    <x v="18"/>
    <n v="4"/>
    <x v="6"/>
    <x v="0"/>
  </r>
  <r>
    <n v="377039039"/>
    <x v="712"/>
    <d v="2018-06-07T00:00:00"/>
    <x v="180"/>
    <x v="0"/>
    <x v="11"/>
    <x v="1"/>
    <x v="3"/>
    <n v="3085"/>
    <n v="154.06"/>
    <n v="90.93"/>
    <n v="280519.05000000005"/>
    <n v="475275.10000000003"/>
    <n v="194756.05"/>
    <x v="5"/>
    <n v="4"/>
    <x v="6"/>
    <x v="0"/>
  </r>
  <r>
    <n v="401751840"/>
    <x v="713"/>
    <d v="2021-02-09T00:00:00"/>
    <x v="114"/>
    <x v="2"/>
    <x v="3"/>
    <x v="1"/>
    <x v="3"/>
    <n v="6152"/>
    <n v="205.7"/>
    <n v="117.11"/>
    <n v="720460.72"/>
    <n v="1265466.3999999999"/>
    <n v="545005.67999999993"/>
    <x v="15"/>
    <n v="4"/>
    <x v="6"/>
    <x v="0"/>
  </r>
  <r>
    <n v="278767192"/>
    <x v="714"/>
    <d v="2021-05-14T00:00:00"/>
    <x v="99"/>
    <x v="5"/>
    <x v="5"/>
    <x v="1"/>
    <x v="2"/>
    <n v="2262"/>
    <n v="109.28"/>
    <n v="35.840000000000003"/>
    <n v="81070.080000000002"/>
    <n v="247191.36000000002"/>
    <n v="166121.28000000003"/>
    <x v="9"/>
    <n v="5"/>
    <x v="0"/>
    <x v="0"/>
  </r>
  <r>
    <n v="525321424"/>
    <x v="715"/>
    <d v="2019-01-04T00:00:00"/>
    <x v="26"/>
    <x v="1"/>
    <x v="10"/>
    <x v="0"/>
    <x v="3"/>
    <n v="3138"/>
    <n v="668.27"/>
    <n v="502.54"/>
    <n v="1576970.52"/>
    <n v="2097031.26"/>
    <n v="520060.74"/>
    <x v="20"/>
    <n v="2"/>
    <x v="1"/>
    <x v="0"/>
  </r>
  <r>
    <n v="828963363"/>
    <x v="716"/>
    <d v="2021-08-08T00:00:00"/>
    <x v="29"/>
    <x v="4"/>
    <x v="11"/>
    <x v="0"/>
    <x v="3"/>
    <n v="7535"/>
    <n v="154.06"/>
    <n v="90.93"/>
    <n v="685157.55"/>
    <n v="1160842.1000000001"/>
    <n v="475684.55000000005"/>
    <x v="11"/>
    <n v="4"/>
    <x v="6"/>
    <x v="0"/>
  </r>
  <r>
    <n v="497554337"/>
    <x v="717"/>
    <d v="2018-06-27T00:00:00"/>
    <x v="88"/>
    <x v="1"/>
    <x v="5"/>
    <x v="0"/>
    <x v="3"/>
    <n v="6240"/>
    <n v="109.28"/>
    <n v="35.840000000000003"/>
    <n v="223641.60000000003"/>
    <n v="681907.19999999995"/>
    <n v="458265.59999999992"/>
    <x v="3"/>
    <n v="7"/>
    <x v="2"/>
    <x v="1"/>
  </r>
  <r>
    <n v="666044700"/>
    <x v="110"/>
    <d v="2015-07-12T00:00:00"/>
    <x v="51"/>
    <x v="0"/>
    <x v="7"/>
    <x v="1"/>
    <x v="1"/>
    <n v="6282"/>
    <n v="437.2"/>
    <n v="263.33"/>
    <n v="1654239.0599999998"/>
    <n v="2746490.4"/>
    <n v="1092251.3400000001"/>
    <x v="4"/>
    <n v="6"/>
    <x v="4"/>
    <x v="1"/>
  </r>
  <r>
    <n v="462591207"/>
    <x v="718"/>
    <d v="2018-01-31T00:00:00"/>
    <x v="24"/>
    <x v="3"/>
    <x v="1"/>
    <x v="1"/>
    <x v="2"/>
    <n v="9873"/>
    <n v="152.58000000000001"/>
    <n v="97.44"/>
    <n v="962025.12"/>
    <n v="1506422.34"/>
    <n v="544397.22000000009"/>
    <x v="17"/>
    <n v="1"/>
    <x v="3"/>
    <x v="0"/>
  </r>
  <r>
    <n v="626322257"/>
    <x v="719"/>
    <d v="2016-05-02T00:00:00"/>
    <x v="166"/>
    <x v="1"/>
    <x v="4"/>
    <x v="1"/>
    <x v="0"/>
    <n v="1529"/>
    <n v="81.73"/>
    <n v="56.67"/>
    <n v="86648.430000000008"/>
    <n v="124965.17000000001"/>
    <n v="38316.740000000005"/>
    <x v="3"/>
    <n v="5"/>
    <x v="0"/>
    <x v="0"/>
  </r>
  <r>
    <n v="789572656"/>
    <x v="720"/>
    <d v="2020-11-12T00:00:00"/>
    <x v="98"/>
    <x v="4"/>
    <x v="11"/>
    <x v="1"/>
    <x v="0"/>
    <n v="950"/>
    <n v="154.06"/>
    <n v="90.93"/>
    <n v="86383.5"/>
    <n v="146357"/>
    <n v="59973.5"/>
    <x v="11"/>
    <n v="1"/>
    <x v="3"/>
    <x v="0"/>
  </r>
  <r>
    <n v="611766231"/>
    <x v="713"/>
    <d v="2021-02-05T00:00:00"/>
    <x v="59"/>
    <x v="1"/>
    <x v="0"/>
    <x v="1"/>
    <x v="1"/>
    <n v="4077"/>
    <n v="255.28"/>
    <n v="159.41999999999999"/>
    <n v="649955.34"/>
    <n v="1040776.56"/>
    <n v="390821.22000000009"/>
    <x v="4"/>
    <n v="4"/>
    <x v="6"/>
    <x v="0"/>
  </r>
  <r>
    <n v="364715468"/>
    <x v="721"/>
    <d v="2020-02-26T00:00:00"/>
    <x v="157"/>
    <x v="1"/>
    <x v="7"/>
    <x v="1"/>
    <x v="0"/>
    <n v="6267"/>
    <n v="437.2"/>
    <n v="263.33"/>
    <n v="1650289.1099999999"/>
    <n v="2739932.4"/>
    <n v="1089643.29"/>
    <x v="12"/>
    <n v="6"/>
    <x v="4"/>
    <x v="1"/>
  </r>
  <r>
    <n v="540463674"/>
    <x v="530"/>
    <d v="2015-10-21T00:00:00"/>
    <x v="132"/>
    <x v="0"/>
    <x v="10"/>
    <x v="1"/>
    <x v="3"/>
    <n v="4066"/>
    <n v="668.27"/>
    <n v="502.54"/>
    <n v="2043327.6400000001"/>
    <n v="2717185.82"/>
    <n v="673858.1799999997"/>
    <x v="12"/>
    <n v="6"/>
    <x v="4"/>
    <x v="1"/>
  </r>
  <r>
    <n v="630931794"/>
    <x v="722"/>
    <d v="2019-03-06T00:00:00"/>
    <x v="26"/>
    <x v="1"/>
    <x v="0"/>
    <x v="1"/>
    <x v="3"/>
    <n v="5593"/>
    <n v="255.28"/>
    <n v="159.41999999999999"/>
    <n v="891636.05999999994"/>
    <n v="1427781.04"/>
    <n v="536144.9800000001"/>
    <x v="11"/>
    <n v="7"/>
    <x v="2"/>
    <x v="1"/>
  </r>
  <r>
    <n v="840854346"/>
    <x v="723"/>
    <d v="2017-03-04T00:00:00"/>
    <x v="38"/>
    <x v="2"/>
    <x v="8"/>
    <x v="0"/>
    <x v="1"/>
    <n v="6342"/>
    <n v="421.89"/>
    <n v="364.69"/>
    <n v="2312863.98"/>
    <n v="2675626.38"/>
    <n v="362762.39999999991"/>
    <x v="1"/>
    <n v="6"/>
    <x v="4"/>
    <x v="1"/>
  </r>
  <r>
    <n v="208590734"/>
    <x v="724"/>
    <d v="2018-07-31T00:00:00"/>
    <x v="167"/>
    <x v="2"/>
    <x v="5"/>
    <x v="0"/>
    <x v="1"/>
    <n v="5488"/>
    <n v="109.28"/>
    <n v="35.840000000000003"/>
    <n v="196689.92000000001"/>
    <n v="599728.64000000001"/>
    <n v="403038.71999999997"/>
    <x v="18"/>
    <n v="3"/>
    <x v="5"/>
    <x v="0"/>
  </r>
  <r>
    <n v="169843757"/>
    <x v="725"/>
    <d v="2015-02-04T00:00:00"/>
    <x v="87"/>
    <x v="5"/>
    <x v="4"/>
    <x v="1"/>
    <x v="0"/>
    <n v="9397"/>
    <n v="81.73"/>
    <n v="56.67"/>
    <n v="532527.99"/>
    <n v="768016.81"/>
    <n v="235488.82000000007"/>
    <x v="6"/>
    <n v="2"/>
    <x v="1"/>
    <x v="0"/>
  </r>
  <r>
    <n v="980849778"/>
    <x v="585"/>
    <d v="2016-01-11T00:00:00"/>
    <x v="36"/>
    <x v="3"/>
    <x v="6"/>
    <x v="0"/>
    <x v="0"/>
    <n v="4101"/>
    <n v="651.21"/>
    <n v="524.96"/>
    <n v="2152860.96"/>
    <n v="2670612.21"/>
    <n v="517751.25"/>
    <x v="17"/>
    <n v="6"/>
    <x v="4"/>
    <x v="1"/>
  </r>
  <r>
    <n v="745253551"/>
    <x v="726"/>
    <d v="2019-11-27T00:00:00"/>
    <x v="95"/>
    <x v="3"/>
    <x v="4"/>
    <x v="0"/>
    <x v="3"/>
    <n v="5942"/>
    <n v="81.73"/>
    <n v="56.67"/>
    <n v="336733.14"/>
    <n v="485639.66000000003"/>
    <n v="148906.52000000002"/>
    <x v="7"/>
    <n v="2"/>
    <x v="1"/>
    <x v="0"/>
  </r>
  <r>
    <n v="523570477"/>
    <x v="727"/>
    <d v="2018-07-03T00:00:00"/>
    <x v="99"/>
    <x v="5"/>
    <x v="3"/>
    <x v="0"/>
    <x v="1"/>
    <n v="4994"/>
    <n v="205.7"/>
    <n v="117.11"/>
    <n v="584847.34"/>
    <n v="1027265.7999999999"/>
    <n v="442418.45999999996"/>
    <x v="14"/>
    <n v="5"/>
    <x v="0"/>
    <x v="0"/>
  </r>
  <r>
    <n v="422256362"/>
    <x v="728"/>
    <d v="2015-05-21T00:00:00"/>
    <x v="50"/>
    <x v="2"/>
    <x v="1"/>
    <x v="0"/>
    <x v="3"/>
    <n v="3896"/>
    <n v="152.58000000000001"/>
    <n v="97.44"/>
    <n v="379626.23999999999"/>
    <n v="594451.68000000005"/>
    <n v="214825.44000000006"/>
    <x v="12"/>
    <n v="7"/>
    <x v="2"/>
    <x v="1"/>
  </r>
  <r>
    <n v="874172532"/>
    <x v="729"/>
    <d v="2016-09-09T00:00:00"/>
    <x v="145"/>
    <x v="1"/>
    <x v="10"/>
    <x v="1"/>
    <x v="0"/>
    <n v="5933"/>
    <n v="668.27"/>
    <n v="502.54"/>
    <n v="2981569.8200000003"/>
    <n v="3964845.9099999997"/>
    <n v="983276.08999999939"/>
    <x v="15"/>
    <n v="7"/>
    <x v="2"/>
    <x v="1"/>
  </r>
  <r>
    <n v="582492816"/>
    <x v="730"/>
    <d v="2015-08-19T00:00:00"/>
    <x v="160"/>
    <x v="4"/>
    <x v="10"/>
    <x v="1"/>
    <x v="1"/>
    <n v="1423"/>
    <n v="668.27"/>
    <n v="502.54"/>
    <n v="715114.42"/>
    <n v="950948.21"/>
    <n v="235833.78999999992"/>
    <x v="6"/>
    <n v="2"/>
    <x v="1"/>
    <x v="0"/>
  </r>
  <r>
    <n v="570703542"/>
    <x v="731"/>
    <d v="2022-09-20T00:00:00"/>
    <x v="128"/>
    <x v="1"/>
    <x v="4"/>
    <x v="1"/>
    <x v="1"/>
    <n v="2715"/>
    <n v="81.73"/>
    <n v="56.67"/>
    <n v="153859.05000000002"/>
    <n v="221896.95"/>
    <n v="68037.899999999994"/>
    <x v="6"/>
    <n v="1"/>
    <x v="3"/>
    <x v="0"/>
  </r>
  <r>
    <n v="132603538"/>
    <x v="732"/>
    <d v="2020-09-25T00:00:00"/>
    <x v="112"/>
    <x v="1"/>
    <x v="7"/>
    <x v="0"/>
    <x v="0"/>
    <n v="9188"/>
    <n v="437.2"/>
    <n v="263.33"/>
    <n v="2419476.04"/>
    <n v="4016993.6"/>
    <n v="1597517.56"/>
    <x v="8"/>
    <n v="7"/>
    <x v="2"/>
    <x v="1"/>
  </r>
  <r>
    <n v="882304131"/>
    <x v="733"/>
    <d v="2022-10-28T00:00:00"/>
    <x v="1"/>
    <x v="0"/>
    <x v="3"/>
    <x v="1"/>
    <x v="0"/>
    <n v="2254"/>
    <n v="205.7"/>
    <n v="117.11"/>
    <n v="263965.94"/>
    <n v="463647.8"/>
    <n v="199681.86"/>
    <x v="7"/>
    <n v="4"/>
    <x v="6"/>
    <x v="0"/>
  </r>
  <r>
    <n v="904229152"/>
    <x v="734"/>
    <d v="2018-02-21T00:00:00"/>
    <x v="149"/>
    <x v="3"/>
    <x v="0"/>
    <x v="0"/>
    <x v="0"/>
    <n v="355"/>
    <n v="255.28"/>
    <n v="159.41999999999999"/>
    <n v="56594.1"/>
    <n v="90624.4"/>
    <n v="34030.299999999996"/>
    <x v="7"/>
    <n v="2"/>
    <x v="1"/>
    <x v="0"/>
  </r>
  <r>
    <n v="603114926"/>
    <x v="735"/>
    <d v="2022-03-14T00:00:00"/>
    <x v="95"/>
    <x v="3"/>
    <x v="6"/>
    <x v="1"/>
    <x v="2"/>
    <n v="3964"/>
    <n v="651.21"/>
    <n v="524.96"/>
    <n v="2080941.4400000002"/>
    <n v="2581396.44"/>
    <n v="500454.99999999977"/>
    <x v="7"/>
    <n v="7"/>
    <x v="2"/>
    <x v="1"/>
  </r>
  <r>
    <n v="458658874"/>
    <x v="736"/>
    <d v="2020-01-16T00:00:00"/>
    <x v="170"/>
    <x v="5"/>
    <x v="8"/>
    <x v="1"/>
    <x v="0"/>
    <n v="6208"/>
    <n v="421.89"/>
    <n v="364.69"/>
    <n v="2263995.52"/>
    <n v="2619093.12"/>
    <n v="355097.60000000009"/>
    <x v="10"/>
    <n v="6"/>
    <x v="4"/>
    <x v="1"/>
  </r>
  <r>
    <n v="552276551"/>
    <x v="479"/>
    <d v="2021-08-19T00:00:00"/>
    <x v="2"/>
    <x v="1"/>
    <x v="8"/>
    <x v="1"/>
    <x v="2"/>
    <n v="9759"/>
    <n v="421.89"/>
    <n v="364.69"/>
    <n v="3559009.71"/>
    <n v="4117224.51"/>
    <n v="558214.79999999981"/>
    <x v="2"/>
    <n v="5"/>
    <x v="0"/>
    <x v="0"/>
  </r>
  <r>
    <n v="163587558"/>
    <x v="737"/>
    <d v="2016-03-30T00:00:00"/>
    <x v="136"/>
    <x v="1"/>
    <x v="1"/>
    <x v="1"/>
    <x v="0"/>
    <n v="8048"/>
    <n v="152.58000000000001"/>
    <n v="97.44"/>
    <n v="784197.12"/>
    <n v="1227963.8400000001"/>
    <n v="443766.72000000009"/>
    <x v="7"/>
    <n v="2"/>
    <x v="1"/>
    <x v="0"/>
  </r>
  <r>
    <n v="873929631"/>
    <x v="738"/>
    <d v="2020-02-23T00:00:00"/>
    <x v="83"/>
    <x v="0"/>
    <x v="2"/>
    <x v="1"/>
    <x v="0"/>
    <n v="4053"/>
    <n v="47.45"/>
    <n v="31.79"/>
    <n v="128844.87"/>
    <n v="192314.85"/>
    <n v="63469.98000000001"/>
    <x v="5"/>
    <n v="7"/>
    <x v="2"/>
    <x v="1"/>
  </r>
  <r>
    <n v="739601600"/>
    <x v="739"/>
    <d v="2021-01-30T00:00:00"/>
    <x v="42"/>
    <x v="5"/>
    <x v="3"/>
    <x v="0"/>
    <x v="2"/>
    <n v="3404"/>
    <n v="205.7"/>
    <n v="117.11"/>
    <n v="398642.44"/>
    <n v="700202.79999999993"/>
    <n v="301560.35999999993"/>
    <x v="13"/>
    <n v="2"/>
    <x v="1"/>
    <x v="0"/>
  </r>
  <r>
    <n v="137214791"/>
    <x v="740"/>
    <d v="2022-09-28T00:00:00"/>
    <x v="56"/>
    <x v="5"/>
    <x v="7"/>
    <x v="0"/>
    <x v="0"/>
    <n v="3761"/>
    <n v="437.2"/>
    <n v="263.33"/>
    <n v="990384.12999999989"/>
    <n v="1644309.2"/>
    <n v="653925.07000000007"/>
    <x v="11"/>
    <n v="7"/>
    <x v="2"/>
    <x v="1"/>
  </r>
  <r>
    <n v="413693034"/>
    <x v="508"/>
    <d v="2019-08-31T00:00:00"/>
    <x v="101"/>
    <x v="5"/>
    <x v="9"/>
    <x v="1"/>
    <x v="1"/>
    <n v="9817"/>
    <n v="9.33"/>
    <n v="6.92"/>
    <n v="67933.64"/>
    <n v="91592.61"/>
    <n v="23658.97"/>
    <x v="8"/>
    <n v="1"/>
    <x v="3"/>
    <x v="0"/>
  </r>
  <r>
    <n v="829356467"/>
    <x v="741"/>
    <d v="2020-09-01T00:00:00"/>
    <x v="26"/>
    <x v="1"/>
    <x v="10"/>
    <x v="0"/>
    <x v="2"/>
    <n v="3864"/>
    <n v="668.27"/>
    <n v="502.54"/>
    <n v="1941814.56"/>
    <n v="2582195.2799999998"/>
    <n v="640380.71999999974"/>
    <x v="11"/>
    <n v="6"/>
    <x v="4"/>
    <x v="1"/>
  </r>
  <r>
    <n v="342502486"/>
    <x v="742"/>
    <d v="2022-08-25T00:00:00"/>
    <x v="56"/>
    <x v="5"/>
    <x v="0"/>
    <x v="1"/>
    <x v="2"/>
    <n v="2952"/>
    <n v="255.28"/>
    <n v="159.41999999999999"/>
    <n v="470607.83999999997"/>
    <n v="753586.56"/>
    <n v="282978.72000000009"/>
    <x v="5"/>
    <n v="4"/>
    <x v="6"/>
    <x v="0"/>
  </r>
  <r>
    <n v="790243852"/>
    <x v="743"/>
    <d v="2015-02-03T00:00:00"/>
    <x v="51"/>
    <x v="0"/>
    <x v="7"/>
    <x v="1"/>
    <x v="2"/>
    <n v="9572"/>
    <n v="437.2"/>
    <n v="263.33"/>
    <n v="2520594.7599999998"/>
    <n v="4184878.4"/>
    <n v="1664283.6400000001"/>
    <x v="8"/>
    <n v="4"/>
    <x v="6"/>
    <x v="0"/>
  </r>
  <r>
    <n v="107670581"/>
    <x v="744"/>
    <d v="2019-04-18T00:00:00"/>
    <x v="12"/>
    <x v="2"/>
    <x v="4"/>
    <x v="0"/>
    <x v="0"/>
    <n v="972"/>
    <n v="81.73"/>
    <n v="56.67"/>
    <n v="55083.240000000005"/>
    <n v="79441.56"/>
    <n v="24358.319999999992"/>
    <x v="16"/>
    <n v="2"/>
    <x v="1"/>
    <x v="0"/>
  </r>
  <r>
    <n v="443269002"/>
    <x v="745"/>
    <d v="2019-02-09T00:00:00"/>
    <x v="155"/>
    <x v="4"/>
    <x v="10"/>
    <x v="0"/>
    <x v="3"/>
    <n v="2003"/>
    <n v="668.27"/>
    <n v="502.54"/>
    <n v="1006587.62"/>
    <n v="1338544.81"/>
    <n v="331957.19000000006"/>
    <x v="19"/>
    <n v="4"/>
    <x v="6"/>
    <x v="0"/>
  </r>
  <r>
    <n v="415837943"/>
    <x v="246"/>
    <d v="2020-01-11T00:00:00"/>
    <x v="175"/>
    <x v="1"/>
    <x v="0"/>
    <x v="1"/>
    <x v="0"/>
    <n v="4543"/>
    <n v="255.28"/>
    <n v="159.41999999999999"/>
    <n v="724245.05999999994"/>
    <n v="1159737.04"/>
    <n v="435491.9800000001"/>
    <x v="6"/>
    <n v="5"/>
    <x v="0"/>
    <x v="0"/>
  </r>
  <r>
    <n v="964488732"/>
    <x v="746"/>
    <d v="2016-05-09T00:00:00"/>
    <x v="160"/>
    <x v="4"/>
    <x v="2"/>
    <x v="1"/>
    <x v="2"/>
    <n v="2504"/>
    <n v="47.45"/>
    <n v="31.79"/>
    <n v="79602.16"/>
    <n v="118814.8"/>
    <n v="39212.639999999999"/>
    <x v="6"/>
    <n v="7"/>
    <x v="2"/>
    <x v="1"/>
  </r>
  <r>
    <n v="398645198"/>
    <x v="747"/>
    <d v="2018-06-06T00:00:00"/>
    <x v="112"/>
    <x v="1"/>
    <x v="0"/>
    <x v="1"/>
    <x v="3"/>
    <n v="6828"/>
    <n v="255.28"/>
    <n v="159.41999999999999"/>
    <n v="1088519.76"/>
    <n v="1743051.84"/>
    <n v="654532.08000000007"/>
    <x v="18"/>
    <n v="4"/>
    <x v="6"/>
    <x v="0"/>
  </r>
  <r>
    <n v="248043668"/>
    <x v="748"/>
    <d v="2022-09-06T00:00:00"/>
    <x v="78"/>
    <x v="5"/>
    <x v="9"/>
    <x v="0"/>
    <x v="1"/>
    <n v="488"/>
    <n v="9.33"/>
    <n v="6.92"/>
    <n v="3376.96"/>
    <n v="4553.04"/>
    <n v="1176.08"/>
    <x v="1"/>
    <n v="2"/>
    <x v="1"/>
    <x v="0"/>
  </r>
  <r>
    <n v="312732970"/>
    <x v="749"/>
    <d v="2018-07-23T00:00:00"/>
    <x v="158"/>
    <x v="6"/>
    <x v="7"/>
    <x v="0"/>
    <x v="1"/>
    <n v="3490"/>
    <n v="437.2"/>
    <n v="263.33"/>
    <n v="919021.7"/>
    <n v="1525828"/>
    <n v="606806.30000000005"/>
    <x v="11"/>
    <n v="5"/>
    <x v="0"/>
    <x v="0"/>
  </r>
  <r>
    <n v="646572291"/>
    <x v="750"/>
    <d v="2022-05-14T00:00:00"/>
    <x v="27"/>
    <x v="0"/>
    <x v="6"/>
    <x v="0"/>
    <x v="3"/>
    <n v="3964"/>
    <n v="651.21"/>
    <n v="524.96"/>
    <n v="2080941.4400000002"/>
    <n v="2581396.44"/>
    <n v="500454.99999999977"/>
    <x v="5"/>
    <n v="6"/>
    <x v="4"/>
    <x v="1"/>
  </r>
  <r>
    <n v="639741885"/>
    <x v="751"/>
    <d v="2016-04-04T00:00:00"/>
    <x v="95"/>
    <x v="3"/>
    <x v="10"/>
    <x v="1"/>
    <x v="1"/>
    <n v="2695"/>
    <n v="668.27"/>
    <n v="502.54"/>
    <n v="1354345.3"/>
    <n v="1800987.65"/>
    <n v="446642.34999999986"/>
    <x v="13"/>
    <n v="4"/>
    <x v="6"/>
    <x v="0"/>
  </r>
  <r>
    <n v="403721654"/>
    <x v="752"/>
    <d v="2015-06-29T00:00:00"/>
    <x v="79"/>
    <x v="5"/>
    <x v="6"/>
    <x v="0"/>
    <x v="1"/>
    <n v="9064"/>
    <n v="651.21"/>
    <n v="524.96"/>
    <n v="4758237.4400000004"/>
    <n v="5902567.4400000004"/>
    <n v="1144330"/>
    <x v="18"/>
    <n v="2"/>
    <x v="1"/>
    <x v="0"/>
  </r>
  <r>
    <n v="286312568"/>
    <x v="254"/>
    <d v="2017-07-18T00:00:00"/>
    <x v="85"/>
    <x v="2"/>
    <x v="5"/>
    <x v="1"/>
    <x v="3"/>
    <n v="5106"/>
    <n v="109.28"/>
    <n v="35.840000000000003"/>
    <n v="182999.04000000001"/>
    <n v="557983.68000000005"/>
    <n v="374984.64"/>
    <x v="9"/>
    <n v="2"/>
    <x v="1"/>
    <x v="0"/>
  </r>
  <r>
    <n v="889125955"/>
    <x v="48"/>
    <d v="2018-06-01T00:00:00"/>
    <x v="175"/>
    <x v="1"/>
    <x v="9"/>
    <x v="1"/>
    <x v="3"/>
    <n v="983"/>
    <n v="9.33"/>
    <n v="6.92"/>
    <n v="6802.36"/>
    <n v="9171.39"/>
    <n v="2369.0299999999997"/>
    <x v="8"/>
    <n v="7"/>
    <x v="2"/>
    <x v="1"/>
  </r>
  <r>
    <n v="184085643"/>
    <x v="753"/>
    <d v="2022-08-22T00:00:00"/>
    <x v="31"/>
    <x v="4"/>
    <x v="2"/>
    <x v="1"/>
    <x v="0"/>
    <n v="3887"/>
    <n v="47.45"/>
    <n v="31.79"/>
    <n v="123567.73"/>
    <n v="184438.15000000002"/>
    <n v="60870.420000000027"/>
    <x v="10"/>
    <n v="3"/>
    <x v="5"/>
    <x v="0"/>
  </r>
  <r>
    <n v="263427960"/>
    <x v="479"/>
    <d v="2021-08-21T00:00:00"/>
    <x v="16"/>
    <x v="1"/>
    <x v="9"/>
    <x v="1"/>
    <x v="3"/>
    <n v="3042"/>
    <n v="9.33"/>
    <n v="6.92"/>
    <n v="21050.639999999999"/>
    <n v="28381.86"/>
    <n v="7331.2200000000012"/>
    <x v="4"/>
    <n v="5"/>
    <x v="0"/>
    <x v="0"/>
  </r>
  <r>
    <n v="589701735"/>
    <x v="754"/>
    <d v="2020-08-05T00:00:00"/>
    <x v="4"/>
    <x v="2"/>
    <x v="2"/>
    <x v="1"/>
    <x v="3"/>
    <n v="4703"/>
    <n v="47.45"/>
    <n v="31.79"/>
    <n v="149508.37"/>
    <n v="223157.35"/>
    <n v="73648.98000000001"/>
    <x v="2"/>
    <n v="4"/>
    <x v="6"/>
    <x v="0"/>
  </r>
  <r>
    <n v="245768296"/>
    <x v="293"/>
    <d v="2017-05-17T00:00:00"/>
    <x v="85"/>
    <x v="2"/>
    <x v="11"/>
    <x v="1"/>
    <x v="1"/>
    <n v="7155"/>
    <n v="154.06"/>
    <n v="90.93"/>
    <n v="650604.15"/>
    <n v="1102299.3"/>
    <n v="451695.15"/>
    <x v="1"/>
    <n v="3"/>
    <x v="5"/>
    <x v="0"/>
  </r>
  <r>
    <n v="184801471"/>
    <x v="522"/>
    <d v="2021-12-01T00:00:00"/>
    <x v="29"/>
    <x v="4"/>
    <x v="2"/>
    <x v="1"/>
    <x v="2"/>
    <n v="5717"/>
    <n v="47.45"/>
    <n v="31.79"/>
    <n v="181743.43"/>
    <n v="271271.65000000002"/>
    <n v="89528.22000000003"/>
    <x v="16"/>
    <n v="1"/>
    <x v="3"/>
    <x v="0"/>
  </r>
  <r>
    <n v="980287587"/>
    <x v="755"/>
    <d v="2019-07-27T00:00:00"/>
    <x v="60"/>
    <x v="4"/>
    <x v="0"/>
    <x v="0"/>
    <x v="0"/>
    <n v="7736"/>
    <n v="255.28"/>
    <n v="159.41999999999999"/>
    <n v="1233273.1199999999"/>
    <n v="1974846.08"/>
    <n v="741572.9600000002"/>
    <x v="0"/>
    <n v="7"/>
    <x v="2"/>
    <x v="1"/>
  </r>
  <r>
    <n v="576025474"/>
    <x v="756"/>
    <d v="2018-03-28T00:00:00"/>
    <x v="149"/>
    <x v="3"/>
    <x v="0"/>
    <x v="0"/>
    <x v="1"/>
    <n v="7593"/>
    <n v="255.28"/>
    <n v="159.41999999999999"/>
    <n v="1210476.0599999998"/>
    <n v="1938341.04"/>
    <n v="727864.98000000021"/>
    <x v="1"/>
    <n v="3"/>
    <x v="5"/>
    <x v="0"/>
  </r>
  <r>
    <n v="136126458"/>
    <x v="757"/>
    <d v="2018-05-30T00:00:00"/>
    <x v="167"/>
    <x v="2"/>
    <x v="1"/>
    <x v="0"/>
    <x v="3"/>
    <n v="1699"/>
    <n v="152.58000000000001"/>
    <n v="97.44"/>
    <n v="165550.56"/>
    <n v="259233.42"/>
    <n v="93682.860000000015"/>
    <x v="18"/>
    <n v="4"/>
    <x v="6"/>
    <x v="0"/>
  </r>
  <r>
    <n v="895014369"/>
    <x v="758"/>
    <d v="2021-10-30T00:00:00"/>
    <x v="100"/>
    <x v="5"/>
    <x v="2"/>
    <x v="0"/>
    <x v="2"/>
    <n v="3496"/>
    <n v="47.45"/>
    <n v="31.79"/>
    <n v="111137.84"/>
    <n v="165885.20000000001"/>
    <n v="54747.360000000015"/>
    <x v="13"/>
    <n v="2"/>
    <x v="1"/>
    <x v="0"/>
  </r>
  <r>
    <n v="107425534"/>
    <x v="759"/>
    <d v="2019-01-27T00:00:00"/>
    <x v="108"/>
    <x v="2"/>
    <x v="2"/>
    <x v="0"/>
    <x v="1"/>
    <n v="8458"/>
    <n v="47.45"/>
    <n v="31.79"/>
    <n v="268879.82"/>
    <n v="401332.10000000003"/>
    <n v="132452.28000000003"/>
    <x v="3"/>
    <n v="4"/>
    <x v="6"/>
    <x v="0"/>
  </r>
  <r>
    <n v="498408782"/>
    <x v="760"/>
    <d v="2018-02-17T00:00:00"/>
    <x v="171"/>
    <x v="5"/>
    <x v="7"/>
    <x v="1"/>
    <x v="0"/>
    <n v="9089"/>
    <n v="437.2"/>
    <n v="263.33"/>
    <n v="2393406.3699999996"/>
    <n v="3973710.8"/>
    <n v="1580304.4300000002"/>
    <x v="17"/>
    <n v="4"/>
    <x v="6"/>
    <x v="0"/>
  </r>
  <r>
    <n v="813325440"/>
    <x v="761"/>
    <d v="2020-05-09T00:00:00"/>
    <x v="35"/>
    <x v="5"/>
    <x v="7"/>
    <x v="0"/>
    <x v="0"/>
    <n v="9927"/>
    <n v="437.2"/>
    <n v="263.33"/>
    <n v="2614076.9099999997"/>
    <n v="4340084.3999999994"/>
    <n v="1726007.4899999998"/>
    <x v="10"/>
    <n v="1"/>
    <x v="3"/>
    <x v="0"/>
  </r>
  <r>
    <n v="767752778"/>
    <x v="458"/>
    <d v="2020-06-16T00:00:00"/>
    <x v="139"/>
    <x v="4"/>
    <x v="6"/>
    <x v="1"/>
    <x v="3"/>
    <n v="3963"/>
    <n v="651.21"/>
    <n v="524.96"/>
    <n v="2080416.4800000002"/>
    <n v="2580745.23"/>
    <n v="500328.74999999977"/>
    <x v="20"/>
    <n v="6"/>
    <x v="4"/>
    <x v="1"/>
  </r>
  <r>
    <n v="597966802"/>
    <x v="658"/>
    <d v="2016-12-02T00:00:00"/>
    <x v="40"/>
    <x v="3"/>
    <x v="9"/>
    <x v="1"/>
    <x v="2"/>
    <n v="520"/>
    <n v="9.33"/>
    <n v="6.92"/>
    <n v="3598.4"/>
    <n v="4851.6000000000004"/>
    <n v="1253.2000000000003"/>
    <x v="1"/>
    <n v="5"/>
    <x v="0"/>
    <x v="0"/>
  </r>
  <r>
    <n v="609976661"/>
    <x v="762"/>
    <d v="2021-08-25T00:00:00"/>
    <x v="30"/>
    <x v="3"/>
    <x v="4"/>
    <x v="0"/>
    <x v="1"/>
    <n v="4504"/>
    <n v="81.73"/>
    <n v="56.67"/>
    <n v="255241.68000000002"/>
    <n v="368111.92000000004"/>
    <n v="112870.24000000002"/>
    <x v="5"/>
    <n v="3"/>
    <x v="5"/>
    <x v="0"/>
  </r>
  <r>
    <n v="730490243"/>
    <x v="763"/>
    <d v="2022-07-26T00:00:00"/>
    <x v="80"/>
    <x v="1"/>
    <x v="8"/>
    <x v="0"/>
    <x v="3"/>
    <n v="7151"/>
    <n v="421.89"/>
    <n v="364.69"/>
    <n v="2607898.19"/>
    <n v="3016935.39"/>
    <n v="409037.20000000019"/>
    <x v="1"/>
    <n v="2"/>
    <x v="1"/>
    <x v="0"/>
  </r>
  <r>
    <n v="956431376"/>
    <x v="74"/>
    <d v="2020-05-14T00:00:00"/>
    <x v="135"/>
    <x v="3"/>
    <x v="4"/>
    <x v="0"/>
    <x v="3"/>
    <n v="8153"/>
    <n v="81.73"/>
    <n v="56.67"/>
    <n v="462030.51"/>
    <n v="666344.69000000006"/>
    <n v="204314.18000000005"/>
    <x v="4"/>
    <n v="3"/>
    <x v="5"/>
    <x v="0"/>
  </r>
  <r>
    <n v="905036389"/>
    <x v="210"/>
    <d v="2016-11-15T00:00:00"/>
    <x v="75"/>
    <x v="1"/>
    <x v="3"/>
    <x v="0"/>
    <x v="2"/>
    <n v="9234"/>
    <n v="205.7"/>
    <n v="117.11"/>
    <n v="1081393.74"/>
    <n v="1899433.7999999998"/>
    <n v="818040.05999999982"/>
    <x v="1"/>
    <n v="2"/>
    <x v="1"/>
    <x v="0"/>
  </r>
  <r>
    <n v="263854110"/>
    <x v="764"/>
    <d v="2019-08-08T00:00:00"/>
    <x v="6"/>
    <x v="4"/>
    <x v="8"/>
    <x v="1"/>
    <x v="3"/>
    <n v="9149"/>
    <n v="421.89"/>
    <n v="364.69"/>
    <n v="3336548.81"/>
    <n v="3859871.61"/>
    <n v="523322.79999999981"/>
    <x v="12"/>
    <n v="7"/>
    <x v="2"/>
    <x v="1"/>
  </r>
  <r>
    <n v="140745866"/>
    <x v="765"/>
    <d v="2015-11-12T00:00:00"/>
    <x v="110"/>
    <x v="0"/>
    <x v="0"/>
    <x v="0"/>
    <x v="1"/>
    <n v="8684"/>
    <n v="255.28"/>
    <n v="159.41999999999999"/>
    <n v="1384403.2799999998"/>
    <n v="2216851.52"/>
    <n v="832448.24000000022"/>
    <x v="20"/>
    <n v="1"/>
    <x v="3"/>
    <x v="0"/>
  </r>
  <r>
    <n v="813885486"/>
    <x v="766"/>
    <d v="2021-07-02T00:00:00"/>
    <x v="90"/>
    <x v="5"/>
    <x v="5"/>
    <x v="0"/>
    <x v="1"/>
    <n v="5656"/>
    <n v="109.28"/>
    <n v="35.840000000000003"/>
    <n v="202711.04000000001"/>
    <n v="618087.68000000005"/>
    <n v="415376.64000000001"/>
    <x v="13"/>
    <n v="1"/>
    <x v="3"/>
    <x v="0"/>
  </r>
  <r>
    <n v="381759297"/>
    <x v="767"/>
    <d v="2020-03-09T00:00:00"/>
    <x v="26"/>
    <x v="1"/>
    <x v="5"/>
    <x v="0"/>
    <x v="1"/>
    <n v="9914"/>
    <n v="109.28"/>
    <n v="35.840000000000003"/>
    <n v="355317.76000000001"/>
    <n v="1083401.92"/>
    <n v="728084.15999999992"/>
    <x v="8"/>
    <n v="3"/>
    <x v="5"/>
    <x v="0"/>
  </r>
  <r>
    <n v="613166129"/>
    <x v="768"/>
    <d v="2021-09-13T00:00:00"/>
    <x v="153"/>
    <x v="1"/>
    <x v="7"/>
    <x v="1"/>
    <x v="0"/>
    <n v="8338"/>
    <n v="437.2"/>
    <n v="263.33"/>
    <n v="2195645.54"/>
    <n v="3645373.6"/>
    <n v="1449728.06"/>
    <x v="12"/>
    <n v="4"/>
    <x v="6"/>
    <x v="0"/>
  </r>
  <r>
    <n v="197217309"/>
    <x v="205"/>
    <d v="2020-05-27T00:00:00"/>
    <x v="125"/>
    <x v="5"/>
    <x v="1"/>
    <x v="1"/>
    <x v="3"/>
    <n v="9839"/>
    <n v="152.58000000000001"/>
    <n v="97.44"/>
    <n v="958712.16"/>
    <n v="1501234.62"/>
    <n v="542522.46000000008"/>
    <x v="8"/>
    <n v="5"/>
    <x v="0"/>
    <x v="0"/>
  </r>
  <r>
    <n v="593336665"/>
    <x v="581"/>
    <d v="2018-01-24T00:00:00"/>
    <x v="121"/>
    <x v="0"/>
    <x v="5"/>
    <x v="1"/>
    <x v="0"/>
    <n v="359"/>
    <n v="109.28"/>
    <n v="35.840000000000003"/>
    <n v="12866.560000000001"/>
    <n v="39231.519999999997"/>
    <n v="26364.959999999995"/>
    <x v="4"/>
    <n v="2"/>
    <x v="1"/>
    <x v="0"/>
  </r>
  <r>
    <n v="181260526"/>
    <x v="293"/>
    <d v="2017-05-09T00:00:00"/>
    <x v="67"/>
    <x v="1"/>
    <x v="6"/>
    <x v="1"/>
    <x v="0"/>
    <n v="7872"/>
    <n v="651.21"/>
    <n v="524.96"/>
    <n v="4132485.1200000001"/>
    <n v="5126325.12"/>
    <n v="993840"/>
    <x v="0"/>
    <n v="3"/>
    <x v="5"/>
    <x v="0"/>
  </r>
  <r>
    <n v="111037719"/>
    <x v="769"/>
    <d v="2020-10-24T00:00:00"/>
    <x v="115"/>
    <x v="5"/>
    <x v="1"/>
    <x v="0"/>
    <x v="2"/>
    <n v="7383"/>
    <n v="152.58000000000001"/>
    <n v="97.44"/>
    <n v="719399.52"/>
    <n v="1126498.1400000001"/>
    <n v="407098.62000000011"/>
    <x v="20"/>
    <n v="3"/>
    <x v="5"/>
    <x v="0"/>
  </r>
  <r>
    <n v="253029572"/>
    <x v="444"/>
    <d v="2018-09-06T00:00:00"/>
    <x v="176"/>
    <x v="2"/>
    <x v="6"/>
    <x v="0"/>
    <x v="0"/>
    <n v="5928"/>
    <n v="651.21"/>
    <n v="524.96"/>
    <n v="3111962.8800000004"/>
    <n v="3860372.8800000004"/>
    <n v="748410"/>
    <x v="9"/>
    <n v="4"/>
    <x v="6"/>
    <x v="0"/>
  </r>
  <r>
    <n v="547909915"/>
    <x v="770"/>
    <d v="2021-09-12T00:00:00"/>
    <x v="40"/>
    <x v="3"/>
    <x v="5"/>
    <x v="1"/>
    <x v="3"/>
    <n v="7574"/>
    <n v="109.28"/>
    <n v="35.840000000000003"/>
    <n v="271452.16000000003"/>
    <n v="827686.72"/>
    <n v="556234.55999999994"/>
    <x v="19"/>
    <n v="5"/>
    <x v="0"/>
    <x v="0"/>
  </r>
  <r>
    <n v="556665074"/>
    <x v="771"/>
    <d v="2016-07-08T00:00:00"/>
    <x v="68"/>
    <x v="2"/>
    <x v="11"/>
    <x v="0"/>
    <x v="0"/>
    <n v="8421"/>
    <n v="154.06"/>
    <n v="90.93"/>
    <n v="765721.53"/>
    <n v="1297339.26"/>
    <n v="531617.73"/>
    <x v="15"/>
    <n v="7"/>
    <x v="2"/>
    <x v="1"/>
  </r>
  <r>
    <n v="128766906"/>
    <x v="772"/>
    <d v="2021-02-28T00:00:00"/>
    <x v="166"/>
    <x v="1"/>
    <x v="10"/>
    <x v="1"/>
    <x v="1"/>
    <n v="3844"/>
    <n v="668.27"/>
    <n v="502.54"/>
    <n v="1931763.76"/>
    <n v="2568829.88"/>
    <n v="637066.11999999988"/>
    <x v="4"/>
    <n v="6"/>
    <x v="4"/>
    <x v="1"/>
  </r>
  <r>
    <n v="561307656"/>
    <x v="773"/>
    <d v="2018-04-17T00:00:00"/>
    <x v="11"/>
    <x v="3"/>
    <x v="5"/>
    <x v="1"/>
    <x v="2"/>
    <n v="2264"/>
    <n v="109.28"/>
    <n v="35.840000000000003"/>
    <n v="81141.760000000009"/>
    <n v="247409.92000000001"/>
    <n v="166268.16"/>
    <x v="2"/>
    <n v="3"/>
    <x v="5"/>
    <x v="0"/>
  </r>
  <r>
    <n v="132186830"/>
    <x v="774"/>
    <d v="2019-03-04T00:00:00"/>
    <x v="28"/>
    <x v="5"/>
    <x v="7"/>
    <x v="1"/>
    <x v="0"/>
    <n v="5875"/>
    <n v="437.2"/>
    <n v="263.33"/>
    <n v="1547063.75"/>
    <n v="2568550"/>
    <n v="1021486.25"/>
    <x v="17"/>
    <n v="6"/>
    <x v="4"/>
    <x v="1"/>
  </r>
  <r>
    <n v="446438729"/>
    <x v="775"/>
    <d v="2021-07-08T00:00:00"/>
    <x v="51"/>
    <x v="0"/>
    <x v="0"/>
    <x v="0"/>
    <x v="1"/>
    <n v="9996"/>
    <n v="255.28"/>
    <n v="159.41999999999999"/>
    <n v="1593562.3199999998"/>
    <n v="2551778.88"/>
    <n v="958216.56"/>
    <x v="10"/>
    <n v="6"/>
    <x v="4"/>
    <x v="1"/>
  </r>
  <r>
    <n v="264959609"/>
    <x v="776"/>
    <d v="2019-09-10T00:00:00"/>
    <x v="178"/>
    <x v="1"/>
    <x v="1"/>
    <x v="0"/>
    <x v="1"/>
    <n v="6291"/>
    <n v="152.58000000000001"/>
    <n v="97.44"/>
    <n v="612995.04"/>
    <n v="959880.78"/>
    <n v="346885.74"/>
    <x v="16"/>
    <n v="7"/>
    <x v="2"/>
    <x v="1"/>
  </r>
  <r>
    <n v="475176560"/>
    <x v="777"/>
    <d v="2022-08-02T00:00:00"/>
    <x v="84"/>
    <x v="1"/>
    <x v="9"/>
    <x v="0"/>
    <x v="2"/>
    <n v="4159"/>
    <n v="9.33"/>
    <n v="6.92"/>
    <n v="28780.28"/>
    <n v="38803.47"/>
    <n v="10023.190000000002"/>
    <x v="17"/>
    <n v="7"/>
    <x v="2"/>
    <x v="1"/>
  </r>
  <r>
    <n v="194922626"/>
    <x v="778"/>
    <d v="2020-02-05T00:00:00"/>
    <x v="96"/>
    <x v="1"/>
    <x v="0"/>
    <x v="1"/>
    <x v="3"/>
    <n v="791"/>
    <n v="255.28"/>
    <n v="159.41999999999999"/>
    <n v="126101.21999999999"/>
    <n v="201926.48"/>
    <n v="75825.260000000024"/>
    <x v="2"/>
    <n v="4"/>
    <x v="6"/>
    <x v="0"/>
  </r>
  <r>
    <n v="447684133"/>
    <x v="779"/>
    <d v="2016-07-05T00:00:00"/>
    <x v="181"/>
    <x v="1"/>
    <x v="1"/>
    <x v="1"/>
    <x v="0"/>
    <n v="8538"/>
    <n v="152.58000000000001"/>
    <n v="97.44"/>
    <n v="831942.72"/>
    <n v="1302728.04"/>
    <n v="470785.32000000007"/>
    <x v="17"/>
    <n v="7"/>
    <x v="2"/>
    <x v="1"/>
  </r>
  <r>
    <n v="187890946"/>
    <x v="458"/>
    <d v="2020-06-19T00:00:00"/>
    <x v="86"/>
    <x v="2"/>
    <x v="0"/>
    <x v="1"/>
    <x v="1"/>
    <n v="9961"/>
    <n v="255.28"/>
    <n v="159.41999999999999"/>
    <n v="1587982.6199999999"/>
    <n v="2542844.08"/>
    <n v="954861.4600000002"/>
    <x v="2"/>
    <n v="6"/>
    <x v="4"/>
    <x v="1"/>
  </r>
  <r>
    <n v="247761285"/>
    <x v="780"/>
    <d v="2022-07-02T00:00:00"/>
    <x v="50"/>
    <x v="2"/>
    <x v="2"/>
    <x v="0"/>
    <x v="0"/>
    <n v="6925"/>
    <n v="47.45"/>
    <n v="31.79"/>
    <n v="220145.75"/>
    <n v="328591.25"/>
    <n v="108445.5"/>
    <x v="3"/>
    <n v="3"/>
    <x v="5"/>
    <x v="0"/>
  </r>
  <r>
    <n v="393612086"/>
    <x v="781"/>
    <d v="2019-06-05T00:00:00"/>
    <x v="180"/>
    <x v="0"/>
    <x v="8"/>
    <x v="1"/>
    <x v="1"/>
    <n v="7418"/>
    <n v="421.89"/>
    <n v="364.69"/>
    <n v="2705270.42"/>
    <n v="3129580.02"/>
    <n v="424309.60000000009"/>
    <x v="17"/>
    <n v="1"/>
    <x v="3"/>
    <x v="0"/>
  </r>
  <r>
    <n v="469548642"/>
    <x v="782"/>
    <d v="2015-12-31T00:00:00"/>
    <x v="76"/>
    <x v="5"/>
    <x v="5"/>
    <x v="1"/>
    <x v="0"/>
    <n v="8732"/>
    <n v="109.28"/>
    <n v="35.840000000000003"/>
    <n v="312954.88"/>
    <n v="954232.96"/>
    <n v="641278.07999999996"/>
    <x v="6"/>
    <n v="3"/>
    <x v="5"/>
    <x v="0"/>
  </r>
  <r>
    <n v="950619781"/>
    <x v="783"/>
    <d v="2022-07-21T00:00:00"/>
    <x v="144"/>
    <x v="2"/>
    <x v="9"/>
    <x v="0"/>
    <x v="0"/>
    <n v="8373"/>
    <n v="9.33"/>
    <n v="6.92"/>
    <n v="57941.159999999996"/>
    <n v="78120.09"/>
    <n v="20178.93"/>
    <x v="7"/>
    <n v="3"/>
    <x v="5"/>
    <x v="0"/>
  </r>
  <r>
    <n v="612610375"/>
    <x v="519"/>
    <d v="2021-07-24T00:00:00"/>
    <x v="110"/>
    <x v="0"/>
    <x v="6"/>
    <x v="1"/>
    <x v="0"/>
    <n v="3878"/>
    <n v="651.21"/>
    <n v="524.96"/>
    <n v="2035794.8800000001"/>
    <n v="2525392.3800000004"/>
    <n v="489597.50000000023"/>
    <x v="5"/>
    <n v="6"/>
    <x v="4"/>
    <x v="1"/>
  </r>
  <r>
    <n v="879923617"/>
    <x v="784"/>
    <d v="2018-08-27T00:00:00"/>
    <x v="112"/>
    <x v="1"/>
    <x v="0"/>
    <x v="0"/>
    <x v="0"/>
    <n v="7807"/>
    <n v="255.28"/>
    <n v="159.41999999999999"/>
    <n v="1244591.94"/>
    <n v="1992970.96"/>
    <n v="748379.02"/>
    <x v="3"/>
    <n v="5"/>
    <x v="0"/>
    <x v="0"/>
  </r>
  <r>
    <n v="279816472"/>
    <x v="785"/>
    <d v="2018-03-25T00:00:00"/>
    <x v="74"/>
    <x v="1"/>
    <x v="1"/>
    <x v="1"/>
    <x v="3"/>
    <n v="2767"/>
    <n v="152.58000000000001"/>
    <n v="97.44"/>
    <n v="269616.48"/>
    <n v="422188.86000000004"/>
    <n v="152572.38000000006"/>
    <x v="19"/>
    <n v="5"/>
    <x v="0"/>
    <x v="0"/>
  </r>
  <r>
    <n v="888164222"/>
    <x v="512"/>
    <d v="2016-02-21T00:00:00"/>
    <x v="60"/>
    <x v="4"/>
    <x v="2"/>
    <x v="1"/>
    <x v="1"/>
    <n v="6385"/>
    <n v="47.45"/>
    <n v="31.79"/>
    <n v="202979.15"/>
    <n v="302968.25"/>
    <n v="99989.1"/>
    <x v="3"/>
    <n v="4"/>
    <x v="6"/>
    <x v="0"/>
  </r>
  <r>
    <n v="549187934"/>
    <x v="786"/>
    <d v="2015-06-01T00:00:00"/>
    <x v="150"/>
    <x v="1"/>
    <x v="7"/>
    <x v="0"/>
    <x v="3"/>
    <n v="5769"/>
    <n v="437.2"/>
    <n v="263.33"/>
    <n v="1519150.77"/>
    <n v="2522206.7999999998"/>
    <n v="1003056.0299999998"/>
    <x v="17"/>
    <n v="6"/>
    <x v="4"/>
    <x v="1"/>
  </r>
  <r>
    <n v="106982219"/>
    <x v="787"/>
    <d v="2018-12-07T00:00:00"/>
    <x v="94"/>
    <x v="5"/>
    <x v="10"/>
    <x v="0"/>
    <x v="0"/>
    <n v="7271"/>
    <n v="668.27"/>
    <n v="502.54"/>
    <n v="3653968.3400000003"/>
    <n v="4858991.17"/>
    <n v="1205022.8299999996"/>
    <x v="20"/>
    <n v="2"/>
    <x v="1"/>
    <x v="0"/>
  </r>
  <r>
    <n v="543808495"/>
    <x v="98"/>
    <d v="2015-10-24T00:00:00"/>
    <x v="160"/>
    <x v="4"/>
    <x v="6"/>
    <x v="0"/>
    <x v="0"/>
    <n v="3873"/>
    <n v="651.21"/>
    <n v="524.96"/>
    <n v="2033170.08"/>
    <n v="2522136.33"/>
    <n v="488966.25"/>
    <x v="9"/>
    <n v="6"/>
    <x v="4"/>
    <x v="1"/>
  </r>
  <r>
    <n v="593018233"/>
    <x v="788"/>
    <d v="2020-11-14T00:00:00"/>
    <x v="88"/>
    <x v="1"/>
    <x v="1"/>
    <x v="0"/>
    <x v="0"/>
    <n v="6128"/>
    <n v="152.58000000000001"/>
    <n v="97.44"/>
    <n v="597112.31999999995"/>
    <n v="935010.24000000011"/>
    <n v="337897.92000000016"/>
    <x v="16"/>
    <n v="4"/>
    <x v="6"/>
    <x v="0"/>
  </r>
  <r>
    <n v="349060380"/>
    <x v="789"/>
    <d v="2016-09-20T00:00:00"/>
    <x v="136"/>
    <x v="1"/>
    <x v="0"/>
    <x v="0"/>
    <x v="3"/>
    <n v="3578"/>
    <n v="255.28"/>
    <n v="159.41999999999999"/>
    <n v="570404.76"/>
    <n v="913391.84"/>
    <n v="342987.07999999996"/>
    <x v="13"/>
    <n v="5"/>
    <x v="0"/>
    <x v="0"/>
  </r>
  <r>
    <n v="127912890"/>
    <x v="790"/>
    <d v="2019-08-21T00:00:00"/>
    <x v="19"/>
    <x v="0"/>
    <x v="10"/>
    <x v="0"/>
    <x v="0"/>
    <n v="1122"/>
    <n v="668.27"/>
    <n v="502.54"/>
    <n v="563849.88"/>
    <n v="749798.94"/>
    <n v="185949.05999999994"/>
    <x v="20"/>
    <n v="7"/>
    <x v="2"/>
    <x v="1"/>
  </r>
  <r>
    <n v="278062093"/>
    <x v="791"/>
    <d v="2021-06-09T00:00:00"/>
    <x v="8"/>
    <x v="5"/>
    <x v="7"/>
    <x v="1"/>
    <x v="1"/>
    <n v="3607"/>
    <n v="437.2"/>
    <n v="263.33"/>
    <n v="949831.30999999994"/>
    <n v="1576980.4"/>
    <n v="627149.09"/>
    <x v="2"/>
    <n v="4"/>
    <x v="6"/>
    <x v="0"/>
  </r>
  <r>
    <n v="813730561"/>
    <x v="792"/>
    <d v="2019-10-07T00:00:00"/>
    <x v="85"/>
    <x v="2"/>
    <x v="0"/>
    <x v="1"/>
    <x v="1"/>
    <n v="9811"/>
    <n v="255.28"/>
    <n v="159.41999999999999"/>
    <n v="1564069.6199999999"/>
    <n v="2504552.08"/>
    <n v="940482.4600000002"/>
    <x v="19"/>
    <n v="6"/>
    <x v="4"/>
    <x v="1"/>
  </r>
  <r>
    <n v="979200112"/>
    <x v="793"/>
    <d v="2019-12-19T00:00:00"/>
    <x v="136"/>
    <x v="1"/>
    <x v="8"/>
    <x v="0"/>
    <x v="1"/>
    <n v="5928"/>
    <n v="421.89"/>
    <n v="364.69"/>
    <n v="2161882.3199999998"/>
    <n v="2500963.92"/>
    <n v="339081.60000000009"/>
    <x v="8"/>
    <n v="6"/>
    <x v="4"/>
    <x v="1"/>
  </r>
  <r>
    <n v="295840632"/>
    <x v="645"/>
    <d v="2022-01-09T00:00:00"/>
    <x v="82"/>
    <x v="2"/>
    <x v="9"/>
    <x v="1"/>
    <x v="2"/>
    <n v="4672"/>
    <n v="9.33"/>
    <n v="6.92"/>
    <n v="32330.239999999998"/>
    <n v="43589.760000000002"/>
    <n v="11259.520000000004"/>
    <x v="0"/>
    <n v="1"/>
    <x v="3"/>
    <x v="0"/>
  </r>
  <r>
    <n v="596105563"/>
    <x v="55"/>
    <d v="2022-02-01T00:00:00"/>
    <x v="36"/>
    <x v="3"/>
    <x v="0"/>
    <x v="0"/>
    <x v="0"/>
    <n v="9738"/>
    <n v="255.28"/>
    <n v="159.41999999999999"/>
    <n v="1552431.96"/>
    <n v="2485916.64"/>
    <n v="933484.68000000017"/>
    <x v="11"/>
    <n v="6"/>
    <x v="4"/>
    <x v="1"/>
  </r>
  <r>
    <n v="317154967"/>
    <x v="794"/>
    <d v="2018-12-25T00:00:00"/>
    <x v="123"/>
    <x v="3"/>
    <x v="11"/>
    <x v="0"/>
    <x v="1"/>
    <n v="2058"/>
    <n v="154.06"/>
    <n v="90.93"/>
    <n v="187133.94"/>
    <n v="317055.48"/>
    <n v="129921.53999999998"/>
    <x v="15"/>
    <n v="4"/>
    <x v="6"/>
    <x v="0"/>
  </r>
  <r>
    <n v="450797212"/>
    <x v="112"/>
    <d v="2015-08-01T00:00:00"/>
    <x v="27"/>
    <x v="0"/>
    <x v="8"/>
    <x v="1"/>
    <x v="3"/>
    <n v="9767"/>
    <n v="421.89"/>
    <n v="364.69"/>
    <n v="3561927.23"/>
    <n v="4120599.63"/>
    <n v="558672.39999999991"/>
    <x v="18"/>
    <n v="7"/>
    <x v="2"/>
    <x v="1"/>
  </r>
  <r>
    <n v="863890445"/>
    <x v="174"/>
    <d v="2022-12-30T00:00:00"/>
    <x v="69"/>
    <x v="1"/>
    <x v="10"/>
    <x v="1"/>
    <x v="1"/>
    <n v="3235"/>
    <n v="668.27"/>
    <n v="502.54"/>
    <n v="1625716.9000000001"/>
    <n v="2161853.4499999997"/>
    <n v="536136.54999999958"/>
    <x v="10"/>
    <n v="7"/>
    <x v="2"/>
    <x v="1"/>
  </r>
  <r>
    <n v="667420995"/>
    <x v="209"/>
    <d v="2022-01-26T00:00:00"/>
    <x v="96"/>
    <x v="1"/>
    <x v="4"/>
    <x v="0"/>
    <x v="1"/>
    <n v="3559"/>
    <n v="81.73"/>
    <n v="56.67"/>
    <n v="201688.53"/>
    <n v="290877.07"/>
    <n v="89188.540000000008"/>
    <x v="20"/>
    <n v="7"/>
    <x v="2"/>
    <x v="1"/>
  </r>
  <r>
    <n v="785500419"/>
    <x v="795"/>
    <d v="2019-06-24T00:00:00"/>
    <x v="30"/>
    <x v="3"/>
    <x v="8"/>
    <x v="1"/>
    <x v="0"/>
    <n v="5884"/>
    <n v="421.89"/>
    <n v="364.69"/>
    <n v="2145835.96"/>
    <n v="2482400.7599999998"/>
    <n v="336564.79999999981"/>
    <x v="19"/>
    <n v="6"/>
    <x v="4"/>
    <x v="1"/>
  </r>
  <r>
    <n v="191301858"/>
    <x v="796"/>
    <d v="2018-04-02T00:00:00"/>
    <x v="116"/>
    <x v="4"/>
    <x v="4"/>
    <x v="1"/>
    <x v="3"/>
    <n v="9326"/>
    <n v="81.73"/>
    <n v="56.67"/>
    <n v="528504.42000000004"/>
    <n v="762213.98"/>
    <n v="233709.55999999994"/>
    <x v="7"/>
    <n v="7"/>
    <x v="2"/>
    <x v="1"/>
  </r>
  <r>
    <n v="285187327"/>
    <x v="316"/>
    <d v="2015-10-26T00:00:00"/>
    <x v="15"/>
    <x v="3"/>
    <x v="3"/>
    <x v="0"/>
    <x v="2"/>
    <n v="2123"/>
    <n v="205.7"/>
    <n v="117.11"/>
    <n v="248624.53"/>
    <n v="436701.1"/>
    <n v="188076.56999999998"/>
    <x v="14"/>
    <n v="4"/>
    <x v="6"/>
    <x v="0"/>
  </r>
  <r>
    <n v="516580426"/>
    <x v="797"/>
    <d v="2019-11-07T00:00:00"/>
    <x v="72"/>
    <x v="0"/>
    <x v="8"/>
    <x v="1"/>
    <x v="0"/>
    <n v="6483"/>
    <n v="421.89"/>
    <n v="364.69"/>
    <n v="2364285.27"/>
    <n v="2735112.87"/>
    <n v="370827.60000000009"/>
    <x v="14"/>
    <n v="7"/>
    <x v="2"/>
    <x v="1"/>
  </r>
  <r>
    <n v="348029983"/>
    <x v="798"/>
    <d v="2021-02-14T00:00:00"/>
    <x v="48"/>
    <x v="5"/>
    <x v="8"/>
    <x v="1"/>
    <x v="2"/>
    <n v="8661"/>
    <n v="421.89"/>
    <n v="364.69"/>
    <n v="3158580.09"/>
    <n v="3653989.29"/>
    <n v="495409.20000000019"/>
    <x v="8"/>
    <n v="2"/>
    <x v="1"/>
    <x v="0"/>
  </r>
  <r>
    <n v="662397325"/>
    <x v="799"/>
    <d v="2021-07-15T00:00:00"/>
    <x v="72"/>
    <x v="0"/>
    <x v="6"/>
    <x v="1"/>
    <x v="2"/>
    <n v="6943"/>
    <n v="651.21"/>
    <n v="524.96"/>
    <n v="3644797.2800000003"/>
    <n v="4521351.03"/>
    <n v="876553.75"/>
    <x v="7"/>
    <n v="3"/>
    <x v="5"/>
    <x v="0"/>
  </r>
  <r>
    <n v="612856280"/>
    <x v="800"/>
    <d v="2016-02-29T00:00:00"/>
    <x v="56"/>
    <x v="5"/>
    <x v="1"/>
    <x v="1"/>
    <x v="2"/>
    <n v="6647"/>
    <n v="152.58000000000001"/>
    <n v="97.44"/>
    <n v="647683.67999999993"/>
    <n v="1014199.2600000001"/>
    <n v="366515.58000000019"/>
    <x v="20"/>
    <n v="5"/>
    <x v="0"/>
    <x v="0"/>
  </r>
  <r>
    <n v="772893178"/>
    <x v="801"/>
    <d v="2020-01-17T00:00:00"/>
    <x v="46"/>
    <x v="1"/>
    <x v="2"/>
    <x v="1"/>
    <x v="2"/>
    <n v="5122"/>
    <n v="47.45"/>
    <n v="31.79"/>
    <n v="162828.38"/>
    <n v="243038.90000000002"/>
    <n v="80210.520000000019"/>
    <x v="4"/>
    <n v="4"/>
    <x v="6"/>
    <x v="0"/>
  </r>
  <r>
    <n v="682162415"/>
    <x v="802"/>
    <d v="2016-01-28T00:00:00"/>
    <x v="179"/>
    <x v="1"/>
    <x v="8"/>
    <x v="1"/>
    <x v="1"/>
    <n v="5873"/>
    <n v="421.89"/>
    <n v="364.69"/>
    <n v="2141824.37"/>
    <n v="2477759.9699999997"/>
    <n v="335935.59999999963"/>
    <x v="10"/>
    <n v="6"/>
    <x v="4"/>
    <x v="1"/>
  </r>
  <r>
    <n v="317208611"/>
    <x v="803"/>
    <d v="2018-04-15T00:00:00"/>
    <x v="134"/>
    <x v="2"/>
    <x v="11"/>
    <x v="0"/>
    <x v="1"/>
    <n v="7932"/>
    <n v="154.06"/>
    <n v="90.93"/>
    <n v="721256.76"/>
    <n v="1222003.92"/>
    <n v="500747.15999999992"/>
    <x v="3"/>
    <n v="4"/>
    <x v="6"/>
    <x v="0"/>
  </r>
  <r>
    <n v="300022304"/>
    <x v="804"/>
    <d v="2021-05-20T00:00:00"/>
    <x v="126"/>
    <x v="5"/>
    <x v="0"/>
    <x v="1"/>
    <x v="2"/>
    <n v="2122"/>
    <n v="255.28"/>
    <n v="159.41999999999999"/>
    <n v="338289.24"/>
    <n v="541704.16"/>
    <n v="203414.92000000004"/>
    <x v="16"/>
    <n v="2"/>
    <x v="1"/>
    <x v="0"/>
  </r>
  <r>
    <n v="789484250"/>
    <x v="805"/>
    <d v="2021-07-25T00:00:00"/>
    <x v="2"/>
    <x v="1"/>
    <x v="1"/>
    <x v="0"/>
    <x v="0"/>
    <n v="4789"/>
    <n v="152.58000000000001"/>
    <n v="97.44"/>
    <n v="466640.16"/>
    <n v="730705.62000000011"/>
    <n v="264065.46000000014"/>
    <x v="18"/>
    <n v="1"/>
    <x v="3"/>
    <x v="0"/>
  </r>
  <r>
    <n v="910643279"/>
    <x v="806"/>
    <d v="2022-11-07T00:00:00"/>
    <x v="126"/>
    <x v="5"/>
    <x v="3"/>
    <x v="1"/>
    <x v="0"/>
    <n v="8438"/>
    <n v="205.7"/>
    <n v="117.11"/>
    <n v="988174.18"/>
    <n v="1735696.5999999999"/>
    <n v="747522.41999999981"/>
    <x v="13"/>
    <n v="4"/>
    <x v="6"/>
    <x v="0"/>
  </r>
  <r>
    <n v="813189399"/>
    <x v="807"/>
    <d v="2021-11-04T00:00:00"/>
    <x v="39"/>
    <x v="2"/>
    <x v="0"/>
    <x v="0"/>
    <x v="0"/>
    <n v="9669"/>
    <n v="255.28"/>
    <n v="159.41999999999999"/>
    <n v="1541431.98"/>
    <n v="2468302.3199999998"/>
    <n v="926870.33999999985"/>
    <x v="8"/>
    <n v="6"/>
    <x v="4"/>
    <x v="1"/>
  </r>
  <r>
    <n v="557141864"/>
    <x v="808"/>
    <d v="2022-02-08T00:00:00"/>
    <x v="161"/>
    <x v="3"/>
    <x v="0"/>
    <x v="1"/>
    <x v="0"/>
    <n v="9513"/>
    <n v="255.28"/>
    <n v="159.41999999999999"/>
    <n v="1516562.46"/>
    <n v="2428478.64"/>
    <n v="911916.18000000017"/>
    <x v="11"/>
    <n v="6"/>
    <x v="4"/>
    <x v="1"/>
  </r>
  <r>
    <n v="819478642"/>
    <x v="809"/>
    <d v="2021-08-28T00:00:00"/>
    <x v="168"/>
    <x v="6"/>
    <x v="5"/>
    <x v="0"/>
    <x v="1"/>
    <n v="796"/>
    <n v="109.28"/>
    <n v="35.840000000000003"/>
    <n v="28528.640000000003"/>
    <n v="86986.880000000005"/>
    <n v="58458.240000000005"/>
    <x v="14"/>
    <n v="2"/>
    <x v="1"/>
    <x v="0"/>
  </r>
  <r>
    <n v="674164283"/>
    <x v="546"/>
    <d v="2016-11-24T00:00:00"/>
    <x v="169"/>
    <x v="4"/>
    <x v="0"/>
    <x v="1"/>
    <x v="2"/>
    <n v="9048"/>
    <n v="255.28"/>
    <n v="159.41999999999999"/>
    <n v="1442432.16"/>
    <n v="2309773.44"/>
    <n v="867341.28"/>
    <x v="17"/>
    <n v="2"/>
    <x v="1"/>
    <x v="0"/>
  </r>
  <r>
    <n v="890478646"/>
    <x v="810"/>
    <d v="2022-07-05T00:00:00"/>
    <x v="93"/>
    <x v="5"/>
    <x v="3"/>
    <x v="1"/>
    <x v="2"/>
    <n v="1275"/>
    <n v="205.7"/>
    <n v="117.11"/>
    <n v="149315.25"/>
    <n v="262267.5"/>
    <n v="112952.25"/>
    <x v="2"/>
    <n v="3"/>
    <x v="5"/>
    <x v="0"/>
  </r>
  <r>
    <n v="474498927"/>
    <x v="434"/>
    <d v="2019-08-06T00:00:00"/>
    <x v="24"/>
    <x v="3"/>
    <x v="10"/>
    <x v="0"/>
    <x v="3"/>
    <n v="3632"/>
    <n v="668.27"/>
    <n v="502.54"/>
    <n v="1825225.28"/>
    <n v="2427156.64"/>
    <n v="601931.3600000001"/>
    <x v="11"/>
    <n v="6"/>
    <x v="4"/>
    <x v="1"/>
  </r>
  <r>
    <n v="216001355"/>
    <x v="811"/>
    <d v="2021-08-11T00:00:00"/>
    <x v="158"/>
    <x v="6"/>
    <x v="10"/>
    <x v="0"/>
    <x v="3"/>
    <n v="8456"/>
    <n v="668.27"/>
    <n v="502.54"/>
    <n v="4249478.24"/>
    <n v="5650891.1200000001"/>
    <n v="1401412.88"/>
    <x v="5"/>
    <n v="3"/>
    <x v="5"/>
    <x v="0"/>
  </r>
  <r>
    <n v="429994857"/>
    <x v="812"/>
    <d v="2016-01-11T00:00:00"/>
    <x v="169"/>
    <x v="4"/>
    <x v="2"/>
    <x v="0"/>
    <x v="0"/>
    <n v="3888"/>
    <n v="47.45"/>
    <n v="31.79"/>
    <n v="123599.51999999999"/>
    <n v="184485.6"/>
    <n v="60886.080000000016"/>
    <x v="6"/>
    <n v="7"/>
    <x v="2"/>
    <x v="1"/>
  </r>
  <r>
    <n v="515187394"/>
    <x v="292"/>
    <d v="2022-03-10T00:00:00"/>
    <x v="60"/>
    <x v="4"/>
    <x v="6"/>
    <x v="0"/>
    <x v="1"/>
    <n v="4253"/>
    <n v="651.21"/>
    <n v="524.96"/>
    <n v="2232654.8800000004"/>
    <n v="2769596.1300000004"/>
    <n v="536941.25"/>
    <x v="9"/>
    <n v="4"/>
    <x v="6"/>
    <x v="0"/>
  </r>
  <r>
    <n v="749752795"/>
    <x v="813"/>
    <d v="2020-01-29T00:00:00"/>
    <x v="56"/>
    <x v="5"/>
    <x v="6"/>
    <x v="0"/>
    <x v="2"/>
    <n v="7368"/>
    <n v="651.21"/>
    <n v="524.96"/>
    <n v="3867905.2800000003"/>
    <n v="4798115.28"/>
    <n v="930210"/>
    <x v="8"/>
    <n v="5"/>
    <x v="0"/>
    <x v="0"/>
  </r>
  <r>
    <n v="132177388"/>
    <x v="416"/>
    <d v="2022-10-12T00:00:00"/>
    <x v="127"/>
    <x v="5"/>
    <x v="2"/>
    <x v="1"/>
    <x v="0"/>
    <n v="3081"/>
    <n v="47.45"/>
    <n v="31.79"/>
    <n v="97944.989999999991"/>
    <n v="146193.45000000001"/>
    <n v="48248.460000000021"/>
    <x v="2"/>
    <n v="4"/>
    <x v="6"/>
    <x v="0"/>
  </r>
  <r>
    <n v="431260001"/>
    <x v="595"/>
    <d v="2015-02-20T00:00:00"/>
    <x v="92"/>
    <x v="2"/>
    <x v="0"/>
    <x v="0"/>
    <x v="2"/>
    <n v="8273"/>
    <n v="255.28"/>
    <n v="159.41999999999999"/>
    <n v="1318881.6599999999"/>
    <n v="2111931.44"/>
    <n v="793049.78"/>
    <x v="1"/>
    <n v="5"/>
    <x v="0"/>
    <x v="0"/>
  </r>
  <r>
    <n v="336111962"/>
    <x v="814"/>
    <d v="2020-06-11T00:00:00"/>
    <x v="166"/>
    <x v="1"/>
    <x v="4"/>
    <x v="1"/>
    <x v="0"/>
    <n v="1854"/>
    <n v="81.73"/>
    <n v="56.67"/>
    <n v="105066.18000000001"/>
    <n v="151527.42000000001"/>
    <n v="46461.240000000005"/>
    <x v="14"/>
    <n v="7"/>
    <x v="2"/>
    <x v="1"/>
  </r>
  <r>
    <n v="406157100"/>
    <x v="815"/>
    <d v="2017-06-30T00:00:00"/>
    <x v="62"/>
    <x v="5"/>
    <x v="4"/>
    <x v="0"/>
    <x v="0"/>
    <n v="9766"/>
    <n v="81.73"/>
    <n v="56.67"/>
    <n v="553439.22"/>
    <n v="798175.18"/>
    <n v="244735.96000000008"/>
    <x v="20"/>
    <n v="2"/>
    <x v="1"/>
    <x v="0"/>
  </r>
  <r>
    <n v="821131742"/>
    <x v="816"/>
    <d v="2015-12-22T00:00:00"/>
    <x v="46"/>
    <x v="1"/>
    <x v="10"/>
    <x v="1"/>
    <x v="3"/>
    <n v="9985"/>
    <n v="668.27"/>
    <n v="502.54"/>
    <n v="5017861.9000000004"/>
    <n v="6672675.9500000002"/>
    <n v="1654814.0499999998"/>
    <x v="2"/>
    <n v="3"/>
    <x v="5"/>
    <x v="0"/>
  </r>
  <r>
    <n v="931084716"/>
    <x v="218"/>
    <d v="2019-06-04T00:00:00"/>
    <x v="152"/>
    <x v="5"/>
    <x v="4"/>
    <x v="0"/>
    <x v="0"/>
    <n v="7513"/>
    <n v="81.73"/>
    <n v="56.67"/>
    <n v="425761.71"/>
    <n v="614037.49"/>
    <n v="188275.77999999997"/>
    <x v="5"/>
    <n v="2"/>
    <x v="1"/>
    <x v="0"/>
  </r>
  <r>
    <n v="606377351"/>
    <x v="179"/>
    <d v="2016-07-21T00:00:00"/>
    <x v="48"/>
    <x v="5"/>
    <x v="0"/>
    <x v="1"/>
    <x v="3"/>
    <n v="9388"/>
    <n v="255.28"/>
    <n v="159.41999999999999"/>
    <n v="1496634.96"/>
    <n v="2396568.64"/>
    <n v="899933.68000000017"/>
    <x v="6"/>
    <n v="3"/>
    <x v="5"/>
    <x v="0"/>
  </r>
  <r>
    <n v="687683475"/>
    <x v="366"/>
    <d v="2018-03-25T00:00:00"/>
    <x v="146"/>
    <x v="5"/>
    <x v="11"/>
    <x v="0"/>
    <x v="2"/>
    <n v="9677"/>
    <n v="154.06"/>
    <n v="90.93"/>
    <n v="879929.6100000001"/>
    <n v="1490838.62"/>
    <n v="610909.01"/>
    <x v="14"/>
    <n v="3"/>
    <x v="5"/>
    <x v="0"/>
  </r>
  <r>
    <n v="735989415"/>
    <x v="714"/>
    <d v="2021-04-29T00:00:00"/>
    <x v="36"/>
    <x v="3"/>
    <x v="7"/>
    <x v="1"/>
    <x v="1"/>
    <n v="4478"/>
    <n v="437.2"/>
    <n v="263.33"/>
    <n v="1179191.74"/>
    <n v="1957781.5999999999"/>
    <n v="778589.85999999987"/>
    <x v="0"/>
    <n v="5"/>
    <x v="0"/>
    <x v="0"/>
  </r>
  <r>
    <n v="382594001"/>
    <x v="127"/>
    <d v="2022-04-11T00:00:00"/>
    <x v="0"/>
    <x v="0"/>
    <x v="1"/>
    <x v="1"/>
    <x v="0"/>
    <n v="6922"/>
    <n v="152.58000000000001"/>
    <n v="97.44"/>
    <n v="674479.67999999993"/>
    <n v="1056158.76"/>
    <n v="381679.08000000007"/>
    <x v="4"/>
    <n v="7"/>
    <x v="2"/>
    <x v="1"/>
  </r>
  <r>
    <n v="679108560"/>
    <x v="817"/>
    <d v="2018-05-12T00:00:00"/>
    <x v="80"/>
    <x v="1"/>
    <x v="10"/>
    <x v="0"/>
    <x v="0"/>
    <n v="2169"/>
    <n v="668.27"/>
    <n v="502.54"/>
    <n v="1090009.26"/>
    <n v="1449477.63"/>
    <n v="359468.36999999988"/>
    <x v="4"/>
    <n v="5"/>
    <x v="0"/>
    <x v="0"/>
  </r>
  <r>
    <n v="947456920"/>
    <x v="542"/>
    <d v="2016-08-28T00:00:00"/>
    <x v="62"/>
    <x v="5"/>
    <x v="2"/>
    <x v="0"/>
    <x v="0"/>
    <n v="2412"/>
    <n v="47.45"/>
    <n v="31.79"/>
    <n v="76677.48"/>
    <n v="114449.40000000001"/>
    <n v="37771.920000000013"/>
    <x v="20"/>
    <n v="4"/>
    <x v="6"/>
    <x v="0"/>
  </r>
  <r>
    <n v="129875409"/>
    <x v="818"/>
    <d v="2021-04-21T00:00:00"/>
    <x v="117"/>
    <x v="1"/>
    <x v="4"/>
    <x v="1"/>
    <x v="2"/>
    <n v="1875"/>
    <n v="81.73"/>
    <n v="56.67"/>
    <n v="106256.25"/>
    <n v="153243.75"/>
    <n v="46987.5"/>
    <x v="17"/>
    <n v="1"/>
    <x v="3"/>
    <x v="0"/>
  </r>
  <r>
    <n v="838912856"/>
    <x v="819"/>
    <d v="2020-07-01T00:00:00"/>
    <x v="1"/>
    <x v="0"/>
    <x v="0"/>
    <x v="1"/>
    <x v="3"/>
    <n v="1811"/>
    <n v="255.28"/>
    <n v="159.41999999999999"/>
    <n v="288709.62"/>
    <n v="462312.08"/>
    <n v="173602.46000000002"/>
    <x v="3"/>
    <n v="7"/>
    <x v="2"/>
    <x v="1"/>
  </r>
  <r>
    <n v="602715384"/>
    <x v="820"/>
    <d v="2018-05-09T00:00:00"/>
    <x v="123"/>
    <x v="3"/>
    <x v="8"/>
    <x v="1"/>
    <x v="3"/>
    <n v="5731"/>
    <n v="421.89"/>
    <n v="364.69"/>
    <n v="2090038.39"/>
    <n v="2417851.59"/>
    <n v="327813.19999999995"/>
    <x v="13"/>
    <n v="6"/>
    <x v="4"/>
    <x v="1"/>
  </r>
  <r>
    <n v="657505834"/>
    <x v="821"/>
    <d v="2016-08-20T00:00:00"/>
    <x v="165"/>
    <x v="5"/>
    <x v="0"/>
    <x v="1"/>
    <x v="3"/>
    <n v="9442"/>
    <n v="255.28"/>
    <n v="159.41999999999999"/>
    <n v="1505243.64"/>
    <n v="2410353.7600000002"/>
    <n v="905110.12000000034"/>
    <x v="5"/>
    <n v="6"/>
    <x v="4"/>
    <x v="1"/>
  </r>
  <r>
    <n v="155914723"/>
    <x v="822"/>
    <d v="2015-03-17T00:00:00"/>
    <x v="143"/>
    <x v="1"/>
    <x v="9"/>
    <x v="1"/>
    <x v="3"/>
    <n v="7486"/>
    <n v="9.33"/>
    <n v="6.92"/>
    <n v="51803.12"/>
    <n v="69844.38"/>
    <n v="18041.260000000002"/>
    <x v="8"/>
    <n v="4"/>
    <x v="6"/>
    <x v="0"/>
  </r>
  <r>
    <n v="279703605"/>
    <x v="623"/>
    <d v="2022-01-17T00:00:00"/>
    <x v="112"/>
    <x v="1"/>
    <x v="0"/>
    <x v="1"/>
    <x v="1"/>
    <n v="9367"/>
    <n v="255.28"/>
    <n v="159.41999999999999"/>
    <n v="1493287.14"/>
    <n v="2391207.7600000002"/>
    <n v="897920.62000000034"/>
    <x v="19"/>
    <n v="6"/>
    <x v="4"/>
    <x v="1"/>
  </r>
  <r>
    <n v="313923013"/>
    <x v="349"/>
    <d v="2021-07-25T00:00:00"/>
    <x v="56"/>
    <x v="5"/>
    <x v="8"/>
    <x v="0"/>
    <x v="1"/>
    <n v="5650"/>
    <n v="421.89"/>
    <n v="364.69"/>
    <n v="2060498.5"/>
    <n v="2383678.5"/>
    <n v="323180"/>
    <x v="6"/>
    <n v="6"/>
    <x v="4"/>
    <x v="1"/>
  </r>
  <r>
    <n v="614245021"/>
    <x v="823"/>
    <d v="2019-03-14T00:00:00"/>
    <x v="12"/>
    <x v="2"/>
    <x v="7"/>
    <x v="1"/>
    <x v="2"/>
    <n v="7606"/>
    <n v="437.2"/>
    <n v="263.33"/>
    <n v="2002887.98"/>
    <n v="3325343.1999999997"/>
    <n v="1322455.2199999997"/>
    <x v="6"/>
    <n v="3"/>
    <x v="5"/>
    <x v="0"/>
  </r>
  <r>
    <n v="167232358"/>
    <x v="824"/>
    <d v="2018-10-04T00:00:00"/>
    <x v="183"/>
    <x v="0"/>
    <x v="9"/>
    <x v="0"/>
    <x v="2"/>
    <n v="6626"/>
    <n v="9.33"/>
    <n v="6.92"/>
    <n v="45851.92"/>
    <n v="61820.58"/>
    <n v="15968.660000000003"/>
    <x v="19"/>
    <n v="2"/>
    <x v="1"/>
    <x v="0"/>
  </r>
  <r>
    <n v="378479278"/>
    <x v="570"/>
    <d v="2015-02-04T00:00:00"/>
    <x v="0"/>
    <x v="0"/>
    <x v="1"/>
    <x v="0"/>
    <x v="1"/>
    <n v="9284"/>
    <n v="152.58000000000001"/>
    <n v="97.44"/>
    <n v="904632.96"/>
    <n v="1416552.7200000002"/>
    <n v="511919.76000000024"/>
    <x v="4"/>
    <n v="2"/>
    <x v="1"/>
    <x v="0"/>
  </r>
  <r>
    <n v="443347108"/>
    <x v="625"/>
    <d v="2015-03-28T00:00:00"/>
    <x v="175"/>
    <x v="1"/>
    <x v="3"/>
    <x v="1"/>
    <x v="0"/>
    <n v="5116"/>
    <n v="205.7"/>
    <n v="117.11"/>
    <n v="599134.76"/>
    <n v="1052361.2"/>
    <n v="453226.43999999994"/>
    <x v="7"/>
    <n v="5"/>
    <x v="0"/>
    <x v="0"/>
  </r>
  <r>
    <n v="527509677"/>
    <x v="825"/>
    <d v="2019-06-27T00:00:00"/>
    <x v="128"/>
    <x v="1"/>
    <x v="6"/>
    <x v="0"/>
    <x v="1"/>
    <n v="691"/>
    <n v="651.21"/>
    <n v="524.96"/>
    <n v="362747.36000000004"/>
    <n v="449986.11000000004"/>
    <n v="87238.75"/>
    <x v="7"/>
    <n v="3"/>
    <x v="5"/>
    <x v="0"/>
  </r>
  <r>
    <n v="416953313"/>
    <x v="826"/>
    <d v="2016-09-28T00:00:00"/>
    <x v="143"/>
    <x v="1"/>
    <x v="2"/>
    <x v="1"/>
    <x v="3"/>
    <n v="4606"/>
    <n v="47.45"/>
    <n v="31.79"/>
    <n v="146424.74"/>
    <n v="218554.7"/>
    <n v="72129.960000000021"/>
    <x v="7"/>
    <n v="2"/>
    <x v="1"/>
    <x v="0"/>
  </r>
  <r>
    <n v="867976844"/>
    <x v="320"/>
    <d v="2018-01-12T00:00:00"/>
    <x v="20"/>
    <x v="3"/>
    <x v="2"/>
    <x v="0"/>
    <x v="0"/>
    <n v="2491"/>
    <n v="47.45"/>
    <n v="31.79"/>
    <n v="79188.89"/>
    <n v="118197.95000000001"/>
    <n v="39009.060000000012"/>
    <x v="13"/>
    <n v="1"/>
    <x v="3"/>
    <x v="0"/>
  </r>
  <r>
    <n v="457191598"/>
    <x v="827"/>
    <d v="2022-09-06T00:00:00"/>
    <x v="173"/>
    <x v="5"/>
    <x v="11"/>
    <x v="1"/>
    <x v="0"/>
    <n v="2008"/>
    <n v="154.06"/>
    <n v="90.93"/>
    <n v="182587.44"/>
    <n v="309352.48"/>
    <n v="126765.03999999998"/>
    <x v="9"/>
    <n v="2"/>
    <x v="1"/>
    <x v="0"/>
  </r>
  <r>
    <n v="531521403"/>
    <x v="249"/>
    <d v="2016-08-30T00:00:00"/>
    <x v="60"/>
    <x v="4"/>
    <x v="9"/>
    <x v="1"/>
    <x v="3"/>
    <n v="7850"/>
    <n v="9.33"/>
    <n v="6.92"/>
    <n v="54322"/>
    <n v="73240.5"/>
    <n v="18918.5"/>
    <x v="12"/>
    <n v="5"/>
    <x v="0"/>
    <x v="0"/>
  </r>
  <r>
    <n v="258202588"/>
    <x v="828"/>
    <d v="2020-12-21T00:00:00"/>
    <x v="11"/>
    <x v="3"/>
    <x v="6"/>
    <x v="0"/>
    <x v="2"/>
    <n v="6738"/>
    <n v="651.21"/>
    <n v="524.96"/>
    <n v="3537180.4800000004"/>
    <n v="4387852.9800000004"/>
    <n v="850672.5"/>
    <x v="4"/>
    <n v="7"/>
    <x v="2"/>
    <x v="1"/>
  </r>
  <r>
    <n v="674783980"/>
    <x v="829"/>
    <d v="2015-07-17T00:00:00"/>
    <x v="170"/>
    <x v="5"/>
    <x v="1"/>
    <x v="0"/>
    <x v="0"/>
    <n v="2430"/>
    <n v="152.58000000000001"/>
    <n v="97.44"/>
    <n v="236779.19999999998"/>
    <n v="370769.4"/>
    <n v="133990.20000000004"/>
    <x v="17"/>
    <n v="3"/>
    <x v="5"/>
    <x v="0"/>
  </r>
  <r>
    <n v="639126908"/>
    <x v="830"/>
    <d v="2021-04-19T00:00:00"/>
    <x v="7"/>
    <x v="1"/>
    <x v="3"/>
    <x v="0"/>
    <x v="1"/>
    <n v="710"/>
    <n v="205.7"/>
    <n v="117.11"/>
    <n v="83148.100000000006"/>
    <n v="146047"/>
    <n v="62898.899999999994"/>
    <x v="18"/>
    <n v="2"/>
    <x v="1"/>
    <x v="0"/>
  </r>
  <r>
    <n v="879405200"/>
    <x v="831"/>
    <d v="2018-06-14T00:00:00"/>
    <x v="153"/>
    <x v="1"/>
    <x v="2"/>
    <x v="0"/>
    <x v="2"/>
    <n v="4396"/>
    <n v="47.45"/>
    <n v="31.79"/>
    <n v="139748.84"/>
    <n v="208590.2"/>
    <n v="68841.360000000015"/>
    <x v="12"/>
    <n v="7"/>
    <x v="2"/>
    <x v="1"/>
  </r>
  <r>
    <n v="844105184"/>
    <x v="832"/>
    <d v="2022-03-23T00:00:00"/>
    <x v="47"/>
    <x v="1"/>
    <x v="2"/>
    <x v="1"/>
    <x v="3"/>
    <n v="8337"/>
    <n v="47.45"/>
    <n v="31.79"/>
    <n v="265033.23"/>
    <n v="395590.65"/>
    <n v="130557.42000000004"/>
    <x v="0"/>
    <n v="4"/>
    <x v="6"/>
    <x v="0"/>
  </r>
  <r>
    <n v="414219605"/>
    <x v="673"/>
    <d v="2017-04-27T00:00:00"/>
    <x v="4"/>
    <x v="2"/>
    <x v="8"/>
    <x v="1"/>
    <x v="3"/>
    <n v="5641"/>
    <n v="421.89"/>
    <n v="364.69"/>
    <n v="2057216.29"/>
    <n v="2379881.4899999998"/>
    <n v="322665.19999999972"/>
    <x v="8"/>
    <n v="6"/>
    <x v="4"/>
    <x v="1"/>
  </r>
  <r>
    <n v="342278039"/>
    <x v="360"/>
    <d v="2016-05-28T00:00:00"/>
    <x v="132"/>
    <x v="0"/>
    <x v="6"/>
    <x v="0"/>
    <x v="1"/>
    <n v="6533"/>
    <n v="651.21"/>
    <n v="524.96"/>
    <n v="3429563.68"/>
    <n v="4254354.9300000006"/>
    <n v="824791.25000000047"/>
    <x v="3"/>
    <n v="3"/>
    <x v="5"/>
    <x v="0"/>
  </r>
  <r>
    <n v="924286067"/>
    <x v="144"/>
    <d v="2019-09-15T00:00:00"/>
    <x v="125"/>
    <x v="5"/>
    <x v="5"/>
    <x v="0"/>
    <x v="3"/>
    <n v="5642"/>
    <n v="109.28"/>
    <n v="35.840000000000003"/>
    <n v="202209.28000000003"/>
    <n v="616557.76"/>
    <n v="414348.48"/>
    <x v="0"/>
    <n v="1"/>
    <x v="3"/>
    <x v="0"/>
  </r>
  <r>
    <n v="627786099"/>
    <x v="833"/>
    <d v="2015-06-11T00:00:00"/>
    <x v="72"/>
    <x v="0"/>
    <x v="5"/>
    <x v="1"/>
    <x v="2"/>
    <n v="4712"/>
    <n v="109.28"/>
    <n v="35.840000000000003"/>
    <n v="168878.08000000002"/>
    <n v="514927.35999999999"/>
    <n v="346049.27999999997"/>
    <x v="20"/>
    <n v="1"/>
    <x v="3"/>
    <x v="0"/>
  </r>
  <r>
    <n v="152826964"/>
    <x v="834"/>
    <d v="2015-10-31T00:00:00"/>
    <x v="113"/>
    <x v="5"/>
    <x v="10"/>
    <x v="0"/>
    <x v="0"/>
    <n v="3750"/>
    <n v="668.27"/>
    <n v="502.54"/>
    <n v="1884525"/>
    <n v="2506012.5"/>
    <n v="621487.5"/>
    <x v="19"/>
    <n v="4"/>
    <x v="6"/>
    <x v="0"/>
  </r>
  <r>
    <n v="719769990"/>
    <x v="36"/>
    <d v="2022-03-03T00:00:00"/>
    <x v="58"/>
    <x v="5"/>
    <x v="10"/>
    <x v="0"/>
    <x v="0"/>
    <n v="4790"/>
    <n v="668.27"/>
    <n v="502.54"/>
    <n v="2407166.6"/>
    <n v="3201013.3"/>
    <n v="793846.69999999972"/>
    <x v="14"/>
    <n v="7"/>
    <x v="2"/>
    <x v="1"/>
  </r>
  <r>
    <n v="919289004"/>
    <x v="835"/>
    <d v="2019-10-09T00:00:00"/>
    <x v="35"/>
    <x v="5"/>
    <x v="1"/>
    <x v="0"/>
    <x v="3"/>
    <n v="6900"/>
    <n v="152.58000000000001"/>
    <n v="97.44"/>
    <n v="672336"/>
    <n v="1052802"/>
    <n v="380466"/>
    <x v="19"/>
    <n v="1"/>
    <x v="3"/>
    <x v="0"/>
  </r>
  <r>
    <n v="762370336"/>
    <x v="619"/>
    <d v="2020-09-29T00:00:00"/>
    <x v="169"/>
    <x v="4"/>
    <x v="0"/>
    <x v="0"/>
    <x v="0"/>
    <n v="1179"/>
    <n v="255.28"/>
    <n v="159.41999999999999"/>
    <n v="187956.18"/>
    <n v="300975.12"/>
    <n v="113018.94"/>
    <x v="15"/>
    <n v="4"/>
    <x v="6"/>
    <x v="0"/>
  </r>
  <r>
    <n v="330312812"/>
    <x v="836"/>
    <d v="2019-02-11T00:00:00"/>
    <x v="172"/>
    <x v="4"/>
    <x v="7"/>
    <x v="0"/>
    <x v="0"/>
    <n v="5756"/>
    <n v="437.2"/>
    <n v="263.33"/>
    <n v="1515727.48"/>
    <n v="2516523.1999999997"/>
    <n v="1000795.7199999997"/>
    <x v="13"/>
    <n v="4"/>
    <x v="6"/>
    <x v="0"/>
  </r>
  <r>
    <n v="224727761"/>
    <x v="837"/>
    <d v="2018-08-03T00:00:00"/>
    <x v="13"/>
    <x v="0"/>
    <x v="3"/>
    <x v="0"/>
    <x v="2"/>
    <n v="793"/>
    <n v="205.7"/>
    <n v="117.11"/>
    <n v="92868.23"/>
    <n v="163120.09999999998"/>
    <n v="70251.869999999981"/>
    <x v="9"/>
    <n v="5"/>
    <x v="0"/>
    <x v="0"/>
  </r>
  <r>
    <n v="217539012"/>
    <x v="617"/>
    <d v="2019-11-15T00:00:00"/>
    <x v="18"/>
    <x v="6"/>
    <x v="8"/>
    <x v="0"/>
    <x v="3"/>
    <n v="3483"/>
    <n v="421.89"/>
    <n v="364.69"/>
    <n v="1270215.27"/>
    <n v="1469442.8699999999"/>
    <n v="199227.59999999986"/>
    <x v="3"/>
    <n v="2"/>
    <x v="1"/>
    <x v="0"/>
  </r>
  <r>
    <n v="600982892"/>
    <x v="838"/>
    <d v="2016-07-04T00:00:00"/>
    <x v="111"/>
    <x v="4"/>
    <x v="0"/>
    <x v="0"/>
    <x v="3"/>
    <n v="3048"/>
    <n v="255.28"/>
    <n v="159.41999999999999"/>
    <n v="485912.16"/>
    <n v="778093.44000000006"/>
    <n v="292181.28000000009"/>
    <x v="7"/>
    <n v="7"/>
    <x v="2"/>
    <x v="1"/>
  </r>
  <r>
    <n v="837608230"/>
    <x v="839"/>
    <d v="2022-03-05T00:00:00"/>
    <x v="141"/>
    <x v="5"/>
    <x v="11"/>
    <x v="0"/>
    <x v="0"/>
    <n v="5744"/>
    <n v="154.06"/>
    <n v="90.93"/>
    <n v="522301.92000000004"/>
    <n v="884920.64"/>
    <n v="362618.72"/>
    <x v="3"/>
    <n v="3"/>
    <x v="5"/>
    <x v="0"/>
  </r>
  <r>
    <n v="910276353"/>
    <x v="840"/>
    <d v="2019-10-08T00:00:00"/>
    <x v="10"/>
    <x v="3"/>
    <x v="5"/>
    <x v="1"/>
    <x v="2"/>
    <n v="9856"/>
    <n v="109.28"/>
    <n v="35.840000000000003"/>
    <n v="353239.04000000004"/>
    <n v="1077063.6799999999"/>
    <n v="723824.6399999999"/>
    <x v="10"/>
    <n v="4"/>
    <x v="6"/>
    <x v="0"/>
  </r>
  <r>
    <n v="872161090"/>
    <x v="841"/>
    <d v="2019-04-13T00:00:00"/>
    <x v="9"/>
    <x v="5"/>
    <x v="1"/>
    <x v="1"/>
    <x v="2"/>
    <n v="703"/>
    <n v="152.58000000000001"/>
    <n v="97.44"/>
    <n v="68500.319999999992"/>
    <n v="107263.74"/>
    <n v="38763.420000000013"/>
    <x v="17"/>
    <n v="4"/>
    <x v="6"/>
    <x v="0"/>
  </r>
  <r>
    <n v="396748769"/>
    <x v="842"/>
    <d v="2022-12-15T00:00:00"/>
    <x v="114"/>
    <x v="2"/>
    <x v="2"/>
    <x v="1"/>
    <x v="3"/>
    <n v="5632"/>
    <n v="47.45"/>
    <n v="31.79"/>
    <n v="179041.28"/>
    <n v="267238.40000000002"/>
    <n v="88197.120000000024"/>
    <x v="16"/>
    <n v="2"/>
    <x v="1"/>
    <x v="0"/>
  </r>
  <r>
    <n v="127838218"/>
    <x v="843"/>
    <d v="2019-10-02T00:00:00"/>
    <x v="59"/>
    <x v="1"/>
    <x v="9"/>
    <x v="1"/>
    <x v="1"/>
    <n v="9024"/>
    <n v="9.33"/>
    <n v="6.92"/>
    <n v="62446.080000000002"/>
    <n v="84193.919999999998"/>
    <n v="21747.839999999997"/>
    <x v="10"/>
    <n v="5"/>
    <x v="0"/>
    <x v="0"/>
  </r>
  <r>
    <n v="329540765"/>
    <x v="844"/>
    <d v="2018-08-16T00:00:00"/>
    <x v="50"/>
    <x v="2"/>
    <x v="2"/>
    <x v="0"/>
    <x v="3"/>
    <n v="7290"/>
    <n v="47.45"/>
    <n v="31.79"/>
    <n v="231749.1"/>
    <n v="345910.5"/>
    <n v="114161.4"/>
    <x v="7"/>
    <n v="3"/>
    <x v="5"/>
    <x v="0"/>
  </r>
  <r>
    <n v="734201562"/>
    <x v="845"/>
    <d v="2019-01-19T00:00:00"/>
    <x v="83"/>
    <x v="0"/>
    <x v="7"/>
    <x v="1"/>
    <x v="0"/>
    <n v="5413"/>
    <n v="437.2"/>
    <n v="263.33"/>
    <n v="1425405.2899999998"/>
    <n v="2366563.6"/>
    <n v="941158.31000000029"/>
    <x v="1"/>
    <n v="6"/>
    <x v="4"/>
    <x v="1"/>
  </r>
  <r>
    <n v="402792966"/>
    <x v="846"/>
    <d v="2022-07-04T00:00:00"/>
    <x v="25"/>
    <x v="0"/>
    <x v="0"/>
    <x v="1"/>
    <x v="3"/>
    <n v="4244"/>
    <n v="255.28"/>
    <n v="159.41999999999999"/>
    <n v="676578.48"/>
    <n v="1083408.32"/>
    <n v="406829.84000000008"/>
    <x v="4"/>
    <n v="7"/>
    <x v="2"/>
    <x v="1"/>
  </r>
  <r>
    <n v="850562655"/>
    <x v="419"/>
    <d v="2018-08-22T00:00:00"/>
    <x v="37"/>
    <x v="1"/>
    <x v="0"/>
    <x v="1"/>
    <x v="0"/>
    <n v="9246"/>
    <n v="255.28"/>
    <n v="159.41999999999999"/>
    <n v="1473997.3199999998"/>
    <n v="2360318.88"/>
    <n v="886321.56"/>
    <x v="12"/>
    <n v="6"/>
    <x v="4"/>
    <x v="1"/>
  </r>
  <r>
    <n v="535645997"/>
    <x v="847"/>
    <d v="2016-06-01T00:00:00"/>
    <x v="173"/>
    <x v="5"/>
    <x v="2"/>
    <x v="0"/>
    <x v="0"/>
    <n v="8409"/>
    <n v="47.45"/>
    <n v="31.79"/>
    <n v="267322.11"/>
    <n v="399007.05000000005"/>
    <n v="131684.94000000006"/>
    <x v="6"/>
    <n v="2"/>
    <x v="1"/>
    <x v="0"/>
  </r>
  <r>
    <n v="963021457"/>
    <x v="338"/>
    <d v="2018-12-20T00:00:00"/>
    <x v="177"/>
    <x v="5"/>
    <x v="5"/>
    <x v="1"/>
    <x v="0"/>
    <n v="8304"/>
    <n v="109.28"/>
    <n v="35.840000000000003"/>
    <n v="297615.36000000004"/>
    <n v="907461.12"/>
    <n v="609845.76000000001"/>
    <x v="6"/>
    <n v="3"/>
    <x v="5"/>
    <x v="0"/>
  </r>
  <r>
    <n v="872240483"/>
    <x v="848"/>
    <d v="2018-05-20T00:00:00"/>
    <x v="98"/>
    <x v="4"/>
    <x v="6"/>
    <x v="0"/>
    <x v="2"/>
    <n v="4197"/>
    <n v="651.21"/>
    <n v="524.96"/>
    <n v="2203257.12"/>
    <n v="2733128.37"/>
    <n v="529871.25"/>
    <x v="17"/>
    <n v="5"/>
    <x v="0"/>
    <x v="0"/>
  </r>
  <r>
    <n v="569601905"/>
    <x v="849"/>
    <d v="2015-02-09T00:00:00"/>
    <x v="125"/>
    <x v="5"/>
    <x v="10"/>
    <x v="1"/>
    <x v="1"/>
    <n v="6716"/>
    <n v="668.27"/>
    <n v="502.54"/>
    <n v="3375058.64"/>
    <n v="4488101.32"/>
    <n v="1113042.6800000002"/>
    <x v="15"/>
    <n v="3"/>
    <x v="5"/>
    <x v="0"/>
  </r>
  <r>
    <n v="881717050"/>
    <x v="850"/>
    <d v="2022-11-27T00:00:00"/>
    <x v="45"/>
    <x v="1"/>
    <x v="1"/>
    <x v="0"/>
    <x v="0"/>
    <n v="8524"/>
    <n v="152.58000000000001"/>
    <n v="97.44"/>
    <n v="830578.55999999994"/>
    <n v="1300591.9200000002"/>
    <n v="470013.36000000022"/>
    <x v="8"/>
    <n v="2"/>
    <x v="1"/>
    <x v="0"/>
  </r>
  <r>
    <n v="905509746"/>
    <x v="851"/>
    <d v="2015-10-17T00:00:00"/>
    <x v="136"/>
    <x v="1"/>
    <x v="10"/>
    <x v="1"/>
    <x v="2"/>
    <n v="9311"/>
    <n v="668.27"/>
    <n v="502.54"/>
    <n v="4679149.9400000004"/>
    <n v="6222261.9699999997"/>
    <n v="1543112.0299999993"/>
    <x v="13"/>
    <n v="2"/>
    <x v="1"/>
    <x v="0"/>
  </r>
  <r>
    <n v="258216321"/>
    <x v="852"/>
    <d v="2018-06-10T00:00:00"/>
    <x v="141"/>
    <x v="5"/>
    <x v="6"/>
    <x v="0"/>
    <x v="3"/>
    <n v="802"/>
    <n v="651.21"/>
    <n v="524.96"/>
    <n v="421017.92000000004"/>
    <n v="522270.42000000004"/>
    <n v="101252.5"/>
    <x v="14"/>
    <n v="3"/>
    <x v="5"/>
    <x v="0"/>
  </r>
  <r>
    <n v="427385604"/>
    <x v="579"/>
    <d v="2021-05-21T00:00:00"/>
    <x v="154"/>
    <x v="2"/>
    <x v="8"/>
    <x v="1"/>
    <x v="3"/>
    <n v="1752"/>
    <n v="421.89"/>
    <n v="364.69"/>
    <n v="638936.88"/>
    <n v="739151.28"/>
    <n v="100214.40000000002"/>
    <x v="11"/>
    <n v="2"/>
    <x v="1"/>
    <x v="0"/>
  </r>
  <r>
    <n v="720878922"/>
    <x v="302"/>
    <d v="2020-06-29T00:00:00"/>
    <x v="80"/>
    <x v="1"/>
    <x v="0"/>
    <x v="0"/>
    <x v="3"/>
    <n v="2948"/>
    <n v="255.28"/>
    <n v="159.41999999999999"/>
    <n v="469970.16"/>
    <n v="752565.44000000006"/>
    <n v="282595.28000000009"/>
    <x v="5"/>
    <n v="1"/>
    <x v="3"/>
    <x v="0"/>
  </r>
  <r>
    <n v="725645959"/>
    <x v="410"/>
    <d v="2020-08-26T00:00:00"/>
    <x v="32"/>
    <x v="5"/>
    <x v="6"/>
    <x v="0"/>
    <x v="1"/>
    <n v="3620"/>
    <n v="651.21"/>
    <n v="524.96"/>
    <n v="1900355.2000000002"/>
    <n v="2357380.2000000002"/>
    <n v="457025"/>
    <x v="14"/>
    <n v="6"/>
    <x v="4"/>
    <x v="1"/>
  </r>
  <r>
    <n v="613845479"/>
    <x v="853"/>
    <d v="2017-05-16T00:00:00"/>
    <x v="154"/>
    <x v="2"/>
    <x v="9"/>
    <x v="1"/>
    <x v="3"/>
    <n v="9373"/>
    <n v="9.33"/>
    <n v="6.92"/>
    <n v="64861.159999999996"/>
    <n v="87450.09"/>
    <n v="22588.93"/>
    <x v="13"/>
    <n v="5"/>
    <x v="0"/>
    <x v="0"/>
  </r>
  <r>
    <n v="980603873"/>
    <x v="854"/>
    <d v="2021-06-24T00:00:00"/>
    <x v="182"/>
    <x v="2"/>
    <x v="3"/>
    <x v="1"/>
    <x v="3"/>
    <n v="1332"/>
    <n v="205.7"/>
    <n v="117.11"/>
    <n v="155990.51999999999"/>
    <n v="273992.39999999997"/>
    <n v="118001.87999999998"/>
    <x v="14"/>
    <n v="7"/>
    <x v="2"/>
    <x v="1"/>
  </r>
  <r>
    <n v="300911939"/>
    <x v="855"/>
    <d v="2015-04-05T00:00:00"/>
    <x v="118"/>
    <x v="0"/>
    <x v="7"/>
    <x v="0"/>
    <x v="1"/>
    <n v="5384"/>
    <n v="437.2"/>
    <n v="263.33"/>
    <n v="1417768.72"/>
    <n v="2353884.7999999998"/>
    <n v="936116.07999999984"/>
    <x v="6"/>
    <n v="6"/>
    <x v="4"/>
    <x v="1"/>
  </r>
  <r>
    <n v="950227534"/>
    <x v="856"/>
    <d v="2019-11-03T00:00:00"/>
    <x v="111"/>
    <x v="4"/>
    <x v="10"/>
    <x v="1"/>
    <x v="2"/>
    <n v="2298"/>
    <n v="668.27"/>
    <n v="502.54"/>
    <n v="1154836.9200000002"/>
    <n v="1535684.46"/>
    <n v="380847.5399999998"/>
    <x v="20"/>
    <n v="4"/>
    <x v="6"/>
    <x v="0"/>
  </r>
  <r>
    <n v="392252957"/>
    <x v="857"/>
    <d v="2015-01-23T00:00:00"/>
    <x v="130"/>
    <x v="1"/>
    <x v="3"/>
    <x v="1"/>
    <x v="0"/>
    <n v="5222"/>
    <n v="205.7"/>
    <n v="117.11"/>
    <n v="611548.42000000004"/>
    <n v="1074165.3999999999"/>
    <n v="462616.97999999986"/>
    <x v="15"/>
    <n v="7"/>
    <x v="2"/>
    <x v="1"/>
  </r>
  <r>
    <n v="682381713"/>
    <x v="858"/>
    <d v="2018-07-04T00:00:00"/>
    <x v="39"/>
    <x v="2"/>
    <x v="4"/>
    <x v="0"/>
    <x v="0"/>
    <n v="768"/>
    <n v="81.73"/>
    <n v="56.67"/>
    <n v="43522.559999999998"/>
    <n v="62768.639999999999"/>
    <n v="19246.080000000002"/>
    <x v="11"/>
    <n v="7"/>
    <x v="2"/>
    <x v="1"/>
  </r>
  <r>
    <n v="790975129"/>
    <x v="859"/>
    <d v="2021-06-09T00:00:00"/>
    <x v="35"/>
    <x v="5"/>
    <x v="5"/>
    <x v="0"/>
    <x v="3"/>
    <n v="5973"/>
    <n v="109.28"/>
    <n v="35.840000000000003"/>
    <n v="214072.32000000001"/>
    <n v="652729.44000000006"/>
    <n v="438657.12000000005"/>
    <x v="9"/>
    <n v="3"/>
    <x v="5"/>
    <x v="0"/>
  </r>
  <r>
    <n v="658707034"/>
    <x v="860"/>
    <d v="2017-03-16T00:00:00"/>
    <x v="115"/>
    <x v="5"/>
    <x v="7"/>
    <x v="1"/>
    <x v="2"/>
    <n v="4904"/>
    <n v="437.2"/>
    <n v="263.33"/>
    <n v="1291370.3199999998"/>
    <n v="2144028.7999999998"/>
    <n v="852658.48"/>
    <x v="16"/>
    <n v="2"/>
    <x v="1"/>
    <x v="0"/>
  </r>
  <r>
    <n v="746563756"/>
    <x v="756"/>
    <d v="2018-04-04T00:00:00"/>
    <x v="91"/>
    <x v="1"/>
    <x v="7"/>
    <x v="1"/>
    <x v="1"/>
    <n v="3661"/>
    <n v="437.2"/>
    <n v="263.33"/>
    <n v="964051.12999999989"/>
    <n v="1600589.2"/>
    <n v="636538.07000000007"/>
    <x v="9"/>
    <n v="3"/>
    <x v="5"/>
    <x v="0"/>
  </r>
  <r>
    <n v="685844123"/>
    <x v="861"/>
    <d v="2020-04-27T00:00:00"/>
    <x v="25"/>
    <x v="0"/>
    <x v="9"/>
    <x v="1"/>
    <x v="0"/>
    <n v="5372"/>
    <n v="9.33"/>
    <n v="6.92"/>
    <n v="37174.239999999998"/>
    <n v="50120.76"/>
    <n v="12946.520000000004"/>
    <x v="0"/>
    <n v="2"/>
    <x v="1"/>
    <x v="0"/>
  </r>
  <r>
    <n v="263537824"/>
    <x v="574"/>
    <d v="2015-09-27T00:00:00"/>
    <x v="81"/>
    <x v="5"/>
    <x v="8"/>
    <x v="1"/>
    <x v="0"/>
    <n v="5553"/>
    <n v="421.89"/>
    <n v="364.69"/>
    <n v="2025123.57"/>
    <n v="2342755.17"/>
    <n v="317631.59999999986"/>
    <x v="4"/>
    <n v="6"/>
    <x v="4"/>
    <x v="1"/>
  </r>
  <r>
    <n v="795433604"/>
    <x v="862"/>
    <d v="2018-12-06T00:00:00"/>
    <x v="83"/>
    <x v="0"/>
    <x v="1"/>
    <x v="0"/>
    <x v="2"/>
    <n v="5335"/>
    <n v="152.58000000000001"/>
    <n v="97.44"/>
    <n v="519842.39999999997"/>
    <n v="814014.3"/>
    <n v="294171.90000000008"/>
    <x v="6"/>
    <n v="3"/>
    <x v="5"/>
    <x v="0"/>
  </r>
  <r>
    <n v="129902875"/>
    <x v="39"/>
    <d v="2018-04-02T00:00:00"/>
    <x v="17"/>
    <x v="1"/>
    <x v="10"/>
    <x v="0"/>
    <x v="1"/>
    <n v="2"/>
    <n v="668.27"/>
    <n v="502.54"/>
    <n v="1005.08"/>
    <n v="1336.54"/>
    <n v="331.45999999999992"/>
    <x v="10"/>
    <n v="3"/>
    <x v="5"/>
    <x v="0"/>
  </r>
  <r>
    <n v="344116103"/>
    <x v="863"/>
    <d v="2021-10-03T00:00:00"/>
    <x v="111"/>
    <x v="4"/>
    <x v="6"/>
    <x v="1"/>
    <x v="0"/>
    <n v="457"/>
    <n v="651.21"/>
    <n v="524.96"/>
    <n v="239906.72000000003"/>
    <n v="297602.97000000003"/>
    <n v="57696.25"/>
    <x v="19"/>
    <n v="5"/>
    <x v="0"/>
    <x v="0"/>
  </r>
  <r>
    <n v="807052075"/>
    <x v="673"/>
    <d v="2017-04-27T00:00:00"/>
    <x v="171"/>
    <x v="5"/>
    <x v="6"/>
    <x v="1"/>
    <x v="1"/>
    <n v="3498"/>
    <n v="651.21"/>
    <n v="524.96"/>
    <n v="1836310.08"/>
    <n v="2277932.58"/>
    <n v="441622.5"/>
    <x v="8"/>
    <n v="6"/>
    <x v="4"/>
    <x v="1"/>
  </r>
  <r>
    <n v="713532245"/>
    <x v="695"/>
    <d v="2019-12-04T00:00:00"/>
    <x v="107"/>
    <x v="2"/>
    <x v="3"/>
    <x v="0"/>
    <x v="2"/>
    <n v="8902"/>
    <n v="205.7"/>
    <n v="117.11"/>
    <n v="1042513.22"/>
    <n v="1831141.4"/>
    <n v="788628.17999999993"/>
    <x v="17"/>
    <n v="1"/>
    <x v="3"/>
    <x v="0"/>
  </r>
  <r>
    <n v="595395314"/>
    <x v="757"/>
    <d v="2018-05-20T00:00:00"/>
    <x v="46"/>
    <x v="1"/>
    <x v="2"/>
    <x v="1"/>
    <x v="0"/>
    <n v="9559"/>
    <n v="47.45"/>
    <n v="31.79"/>
    <n v="303880.61"/>
    <n v="453574.55000000005"/>
    <n v="149693.94000000006"/>
    <x v="20"/>
    <n v="4"/>
    <x v="6"/>
    <x v="0"/>
  </r>
  <r>
    <n v="810322654"/>
    <x v="801"/>
    <d v="2020-01-06T00:00:00"/>
    <x v="19"/>
    <x v="0"/>
    <x v="3"/>
    <x v="1"/>
    <x v="2"/>
    <n v="1335"/>
    <n v="205.7"/>
    <n v="117.11"/>
    <n v="156341.85"/>
    <n v="274609.5"/>
    <n v="118267.65"/>
    <x v="13"/>
    <n v="4"/>
    <x v="6"/>
    <x v="0"/>
  </r>
  <r>
    <n v="272425591"/>
    <x v="864"/>
    <d v="2021-03-11T00:00:00"/>
    <x v="103"/>
    <x v="1"/>
    <x v="9"/>
    <x v="0"/>
    <x v="2"/>
    <n v="5641"/>
    <n v="9.33"/>
    <n v="6.92"/>
    <n v="39035.72"/>
    <n v="52630.53"/>
    <n v="13594.809999999998"/>
    <x v="5"/>
    <n v="4"/>
    <x v="6"/>
    <x v="0"/>
  </r>
  <r>
    <n v="666127955"/>
    <x v="865"/>
    <d v="2019-06-30T00:00:00"/>
    <x v="132"/>
    <x v="0"/>
    <x v="3"/>
    <x v="1"/>
    <x v="2"/>
    <n v="920"/>
    <n v="205.7"/>
    <n v="117.11"/>
    <n v="107741.2"/>
    <n v="189244"/>
    <n v="81502.8"/>
    <x v="14"/>
    <n v="3"/>
    <x v="5"/>
    <x v="0"/>
  </r>
  <r>
    <n v="596166074"/>
    <x v="687"/>
    <d v="2019-12-05T00:00:00"/>
    <x v="145"/>
    <x v="1"/>
    <x v="0"/>
    <x v="1"/>
    <x v="3"/>
    <n v="7644"/>
    <n v="255.28"/>
    <n v="159.41999999999999"/>
    <n v="1218606.48"/>
    <n v="1951360.32"/>
    <n v="732753.84000000008"/>
    <x v="7"/>
    <n v="3"/>
    <x v="5"/>
    <x v="0"/>
  </r>
  <r>
    <n v="537588775"/>
    <x v="866"/>
    <d v="2020-07-01T00:00:00"/>
    <x v="65"/>
    <x v="2"/>
    <x v="4"/>
    <x v="1"/>
    <x v="1"/>
    <n v="3320"/>
    <n v="81.73"/>
    <n v="56.67"/>
    <n v="188144.4"/>
    <n v="271343.60000000003"/>
    <n v="83199.200000000041"/>
    <x v="7"/>
    <n v="2"/>
    <x v="1"/>
    <x v="0"/>
  </r>
  <r>
    <n v="585757386"/>
    <x v="867"/>
    <d v="2022-03-03T00:00:00"/>
    <x v="152"/>
    <x v="5"/>
    <x v="3"/>
    <x v="1"/>
    <x v="2"/>
    <n v="7482"/>
    <n v="205.7"/>
    <n v="117.11"/>
    <n v="876217.02"/>
    <n v="1539047.4"/>
    <n v="662830.37999999989"/>
    <x v="11"/>
    <n v="1"/>
    <x v="3"/>
    <x v="0"/>
  </r>
  <r>
    <n v="906345736"/>
    <x v="868"/>
    <d v="2020-10-26T00:00:00"/>
    <x v="59"/>
    <x v="1"/>
    <x v="2"/>
    <x v="1"/>
    <x v="1"/>
    <n v="6699"/>
    <n v="47.45"/>
    <n v="31.79"/>
    <n v="212961.21"/>
    <n v="317867.55000000005"/>
    <n v="104906.34000000005"/>
    <x v="7"/>
    <n v="7"/>
    <x v="2"/>
    <x v="1"/>
  </r>
  <r>
    <n v="385340154"/>
    <x v="869"/>
    <d v="2020-02-27T00:00:00"/>
    <x v="145"/>
    <x v="1"/>
    <x v="7"/>
    <x v="1"/>
    <x v="0"/>
    <n v="9569"/>
    <n v="437.2"/>
    <n v="263.33"/>
    <n v="2519804.77"/>
    <n v="4183566.8"/>
    <n v="1663762.0299999998"/>
    <x v="6"/>
    <n v="3"/>
    <x v="5"/>
    <x v="0"/>
  </r>
  <r>
    <n v="679039466"/>
    <x v="870"/>
    <d v="2020-06-20T00:00:00"/>
    <x v="133"/>
    <x v="1"/>
    <x v="7"/>
    <x v="1"/>
    <x v="3"/>
    <n v="1723"/>
    <n v="437.2"/>
    <n v="263.33"/>
    <n v="453717.58999999997"/>
    <n v="753295.6"/>
    <n v="299578.01"/>
    <x v="3"/>
    <n v="3"/>
    <x v="5"/>
    <x v="0"/>
  </r>
  <r>
    <n v="364055001"/>
    <x v="871"/>
    <d v="2021-05-01T00:00:00"/>
    <x v="87"/>
    <x v="5"/>
    <x v="10"/>
    <x v="1"/>
    <x v="2"/>
    <n v="820"/>
    <n v="668.27"/>
    <n v="502.54"/>
    <n v="412082.8"/>
    <n v="547981.4"/>
    <n v="135898.60000000003"/>
    <x v="14"/>
    <n v="2"/>
    <x v="1"/>
    <x v="0"/>
  </r>
  <r>
    <n v="787310588"/>
    <x v="872"/>
    <d v="2021-04-08T00:00:00"/>
    <x v="176"/>
    <x v="2"/>
    <x v="0"/>
    <x v="0"/>
    <x v="3"/>
    <n v="1554"/>
    <n v="255.28"/>
    <n v="159.41999999999999"/>
    <n v="247738.68"/>
    <n v="396705.12"/>
    <n v="148966.44"/>
    <x v="17"/>
    <n v="2"/>
    <x v="1"/>
    <x v="0"/>
  </r>
  <r>
    <n v="216042554"/>
    <x v="873"/>
    <d v="2015-12-21T00:00:00"/>
    <x v="102"/>
    <x v="5"/>
    <x v="5"/>
    <x v="0"/>
    <x v="3"/>
    <n v="647"/>
    <n v="109.28"/>
    <n v="35.840000000000003"/>
    <n v="23188.480000000003"/>
    <n v="70704.160000000003"/>
    <n v="47515.68"/>
    <x v="6"/>
    <n v="7"/>
    <x v="2"/>
    <x v="1"/>
  </r>
  <r>
    <n v="587799727"/>
    <x v="874"/>
    <d v="2021-02-16T00:00:00"/>
    <x v="46"/>
    <x v="1"/>
    <x v="0"/>
    <x v="1"/>
    <x v="2"/>
    <n v="1856"/>
    <n v="255.28"/>
    <n v="159.41999999999999"/>
    <n v="295883.51999999996"/>
    <n v="473799.67999999999"/>
    <n v="177916.16000000003"/>
    <x v="6"/>
    <n v="1"/>
    <x v="3"/>
    <x v="0"/>
  </r>
  <r>
    <n v="760443437"/>
    <x v="875"/>
    <d v="2019-11-07T00:00:00"/>
    <x v="30"/>
    <x v="3"/>
    <x v="9"/>
    <x v="0"/>
    <x v="2"/>
    <n v="966"/>
    <n v="9.33"/>
    <n v="6.92"/>
    <n v="6684.72"/>
    <n v="9012.7800000000007"/>
    <n v="2328.0600000000004"/>
    <x v="12"/>
    <n v="7"/>
    <x v="2"/>
    <x v="1"/>
  </r>
  <r>
    <n v="562147510"/>
    <x v="876"/>
    <d v="2015-09-29T00:00:00"/>
    <x v="167"/>
    <x v="2"/>
    <x v="6"/>
    <x v="1"/>
    <x v="0"/>
    <n v="795"/>
    <n v="651.21"/>
    <n v="524.96"/>
    <n v="417343.2"/>
    <n v="517711.95"/>
    <n v="100368.75"/>
    <x v="1"/>
    <n v="2"/>
    <x v="1"/>
    <x v="0"/>
  </r>
  <r>
    <n v="341398274"/>
    <x v="877"/>
    <d v="2017-02-10T00:00:00"/>
    <x v="178"/>
    <x v="1"/>
    <x v="1"/>
    <x v="1"/>
    <x v="2"/>
    <n v="6191"/>
    <n v="152.58000000000001"/>
    <n v="97.44"/>
    <n v="603251.04"/>
    <n v="944622.78"/>
    <n v="341371.74"/>
    <x v="15"/>
    <n v="7"/>
    <x v="2"/>
    <x v="1"/>
  </r>
  <r>
    <n v="516994559"/>
    <x v="878"/>
    <d v="2015-06-24T00:00:00"/>
    <x v="137"/>
    <x v="1"/>
    <x v="9"/>
    <x v="1"/>
    <x v="3"/>
    <n v="9034"/>
    <n v="9.33"/>
    <n v="6.92"/>
    <n v="62515.28"/>
    <n v="84287.22"/>
    <n v="21771.940000000002"/>
    <x v="20"/>
    <n v="7"/>
    <x v="2"/>
    <x v="1"/>
  </r>
  <r>
    <n v="228047692"/>
    <x v="879"/>
    <d v="2017-01-28T00:00:00"/>
    <x v="160"/>
    <x v="4"/>
    <x v="2"/>
    <x v="1"/>
    <x v="1"/>
    <n v="3235"/>
    <n v="47.45"/>
    <n v="31.79"/>
    <n v="102840.65"/>
    <n v="153500.75"/>
    <n v="50660.100000000006"/>
    <x v="6"/>
    <n v="5"/>
    <x v="0"/>
    <x v="0"/>
  </r>
  <r>
    <n v="357120740"/>
    <x v="880"/>
    <d v="2019-04-06T00:00:00"/>
    <x v="142"/>
    <x v="0"/>
    <x v="0"/>
    <x v="1"/>
    <x v="2"/>
    <n v="8818"/>
    <n v="255.28"/>
    <n v="159.41999999999999"/>
    <n v="1405765.5599999998"/>
    <n v="2251059.04"/>
    <n v="845293.48000000021"/>
    <x v="5"/>
    <n v="6"/>
    <x v="4"/>
    <x v="1"/>
  </r>
  <r>
    <n v="621299874"/>
    <x v="881"/>
    <d v="2016-10-05T00:00:00"/>
    <x v="119"/>
    <x v="5"/>
    <x v="8"/>
    <x v="1"/>
    <x v="2"/>
    <n v="5294"/>
    <n v="421.89"/>
    <n v="364.69"/>
    <n v="1930668.86"/>
    <n v="2233485.66"/>
    <n v="302816.80000000005"/>
    <x v="14"/>
    <n v="6"/>
    <x v="4"/>
    <x v="1"/>
  </r>
  <r>
    <n v="540095460"/>
    <x v="882"/>
    <d v="2020-03-13T00:00:00"/>
    <x v="15"/>
    <x v="3"/>
    <x v="7"/>
    <x v="0"/>
    <x v="2"/>
    <n v="5104"/>
    <n v="437.2"/>
    <n v="263.33"/>
    <n v="1344036.3199999998"/>
    <n v="2231468.7999999998"/>
    <n v="887432.48"/>
    <x v="18"/>
    <n v="6"/>
    <x v="4"/>
    <x v="1"/>
  </r>
  <r>
    <n v="836457669"/>
    <x v="683"/>
    <d v="2016-05-28T00:00:00"/>
    <x v="64"/>
    <x v="3"/>
    <x v="8"/>
    <x v="1"/>
    <x v="1"/>
    <n v="5267"/>
    <n v="421.89"/>
    <n v="364.69"/>
    <n v="1920822.23"/>
    <n v="2222094.63"/>
    <n v="301272.39999999991"/>
    <x v="1"/>
    <n v="6"/>
    <x v="4"/>
    <x v="1"/>
  </r>
  <r>
    <n v="805937564"/>
    <x v="883"/>
    <d v="2017-01-05T00:00:00"/>
    <x v="85"/>
    <x v="2"/>
    <x v="7"/>
    <x v="1"/>
    <x v="1"/>
    <n v="3690"/>
    <n v="437.2"/>
    <n v="263.33"/>
    <n v="971687.7"/>
    <n v="1613268"/>
    <n v="641580.30000000005"/>
    <x v="14"/>
    <n v="7"/>
    <x v="2"/>
    <x v="1"/>
  </r>
  <r>
    <n v="688569676"/>
    <x v="884"/>
    <d v="2015-11-02T00:00:00"/>
    <x v="115"/>
    <x v="5"/>
    <x v="4"/>
    <x v="0"/>
    <x v="1"/>
    <n v="1924"/>
    <n v="81.73"/>
    <n v="56.67"/>
    <n v="109033.08"/>
    <n v="157248.52000000002"/>
    <n v="48215.440000000017"/>
    <x v="0"/>
    <n v="2"/>
    <x v="1"/>
    <x v="0"/>
  </r>
  <r>
    <n v="863823068"/>
    <x v="885"/>
    <d v="2022-03-25T00:00:00"/>
    <x v="3"/>
    <x v="2"/>
    <x v="10"/>
    <x v="0"/>
    <x v="0"/>
    <n v="3297"/>
    <n v="668.27"/>
    <n v="502.54"/>
    <n v="1656874.3800000001"/>
    <n v="2203286.19"/>
    <n v="546411.80999999982"/>
    <x v="2"/>
    <n v="6"/>
    <x v="4"/>
    <x v="1"/>
  </r>
  <r>
    <n v="989403665"/>
    <x v="886"/>
    <d v="2015-05-13T00:00:00"/>
    <x v="136"/>
    <x v="1"/>
    <x v="5"/>
    <x v="0"/>
    <x v="0"/>
    <n v="5386"/>
    <n v="109.28"/>
    <n v="35.840000000000003"/>
    <n v="193034.24000000002"/>
    <n v="588582.07999999996"/>
    <n v="395547.83999999997"/>
    <x v="9"/>
    <n v="3"/>
    <x v="5"/>
    <x v="0"/>
  </r>
  <r>
    <n v="881140697"/>
    <x v="887"/>
    <d v="2020-05-19T00:00:00"/>
    <x v="6"/>
    <x v="4"/>
    <x v="0"/>
    <x v="0"/>
    <x v="1"/>
    <n v="7968"/>
    <n v="255.28"/>
    <n v="159.41999999999999"/>
    <n v="1270258.5599999998"/>
    <n v="2034071.04"/>
    <n v="763812.48000000021"/>
    <x v="7"/>
    <n v="1"/>
    <x v="3"/>
    <x v="0"/>
  </r>
  <r>
    <n v="146545875"/>
    <x v="888"/>
    <d v="2021-12-07T00:00:00"/>
    <x v="150"/>
    <x v="1"/>
    <x v="7"/>
    <x v="1"/>
    <x v="0"/>
    <n v="5036"/>
    <n v="437.2"/>
    <n v="263.33"/>
    <n v="1326129.8799999999"/>
    <n v="2201739.1999999997"/>
    <n v="875609.31999999983"/>
    <x v="20"/>
    <n v="6"/>
    <x v="4"/>
    <x v="1"/>
  </r>
  <r>
    <n v="258436477"/>
    <x v="889"/>
    <d v="2017-03-13T00:00:00"/>
    <x v="106"/>
    <x v="6"/>
    <x v="9"/>
    <x v="0"/>
    <x v="0"/>
    <n v="5951"/>
    <n v="9.33"/>
    <n v="6.92"/>
    <n v="41180.92"/>
    <n v="55522.83"/>
    <n v="14341.910000000003"/>
    <x v="6"/>
    <n v="7"/>
    <x v="2"/>
    <x v="1"/>
  </r>
  <r>
    <n v="989405381"/>
    <x v="890"/>
    <d v="2016-06-14T00:00:00"/>
    <x v="111"/>
    <x v="4"/>
    <x v="9"/>
    <x v="1"/>
    <x v="1"/>
    <n v="5894"/>
    <n v="9.33"/>
    <n v="6.92"/>
    <n v="40786.480000000003"/>
    <n v="54991.02"/>
    <n v="14204.539999999994"/>
    <x v="5"/>
    <n v="2"/>
    <x v="1"/>
    <x v="0"/>
  </r>
  <r>
    <n v="962715899"/>
    <x v="610"/>
    <d v="2022-12-09T00:00:00"/>
    <x v="126"/>
    <x v="5"/>
    <x v="7"/>
    <x v="1"/>
    <x v="0"/>
    <n v="7883"/>
    <n v="437.2"/>
    <n v="263.33"/>
    <n v="2075830.39"/>
    <n v="3446447.6"/>
    <n v="1370617.2100000002"/>
    <x v="19"/>
    <n v="3"/>
    <x v="5"/>
    <x v="0"/>
  </r>
  <r>
    <n v="315711724"/>
    <x v="891"/>
    <d v="2018-03-28T00:00:00"/>
    <x v="66"/>
    <x v="5"/>
    <x v="7"/>
    <x v="0"/>
    <x v="3"/>
    <n v="4970"/>
    <n v="437.2"/>
    <n v="263.33"/>
    <n v="1308750.0999999999"/>
    <n v="2172884"/>
    <n v="864133.90000000014"/>
    <x v="12"/>
    <n v="6"/>
    <x v="4"/>
    <x v="1"/>
  </r>
  <r>
    <n v="100619590"/>
    <x v="107"/>
    <d v="2018-03-15T00:00:00"/>
    <x v="50"/>
    <x v="2"/>
    <x v="10"/>
    <x v="0"/>
    <x v="3"/>
    <n v="4427"/>
    <n v="668.27"/>
    <n v="502.54"/>
    <n v="2224744.58"/>
    <n v="2958431.29"/>
    <n v="733686.71"/>
    <x v="13"/>
    <n v="7"/>
    <x v="2"/>
    <x v="1"/>
  </r>
  <r>
    <n v="173122918"/>
    <x v="892"/>
    <d v="2015-06-22T00:00:00"/>
    <x v="153"/>
    <x v="1"/>
    <x v="5"/>
    <x v="1"/>
    <x v="0"/>
    <n v="9773"/>
    <n v="109.28"/>
    <n v="35.840000000000003"/>
    <n v="350264.32000000001"/>
    <n v="1067993.44"/>
    <n v="717729.11999999988"/>
    <x v="1"/>
    <n v="1"/>
    <x v="3"/>
    <x v="0"/>
  </r>
  <r>
    <n v="403788173"/>
    <x v="383"/>
    <d v="2021-11-21T00:00:00"/>
    <x v="129"/>
    <x v="5"/>
    <x v="10"/>
    <x v="1"/>
    <x v="1"/>
    <n v="8748"/>
    <n v="668.27"/>
    <n v="502.54"/>
    <n v="4396219.92"/>
    <n v="5846025.96"/>
    <n v="1449806.04"/>
    <x v="10"/>
    <n v="2"/>
    <x v="1"/>
    <x v="0"/>
  </r>
  <r>
    <n v="747351682"/>
    <x v="893"/>
    <d v="2017-07-03T00:00:00"/>
    <x v="146"/>
    <x v="5"/>
    <x v="9"/>
    <x v="0"/>
    <x v="0"/>
    <n v="6825"/>
    <n v="9.33"/>
    <n v="6.92"/>
    <n v="47229"/>
    <n v="63677.25"/>
    <n v="16448.25"/>
    <x v="1"/>
    <n v="1"/>
    <x v="3"/>
    <x v="0"/>
  </r>
  <r>
    <n v="328862273"/>
    <x v="33"/>
    <d v="2019-04-07T00:00:00"/>
    <x v="35"/>
    <x v="5"/>
    <x v="10"/>
    <x v="0"/>
    <x v="3"/>
    <n v="6510"/>
    <n v="668.27"/>
    <n v="502.54"/>
    <n v="3271535.4"/>
    <n v="4350437.7"/>
    <n v="1078902.3000000003"/>
    <x v="17"/>
    <n v="5"/>
    <x v="0"/>
    <x v="0"/>
  </r>
  <r>
    <n v="719872558"/>
    <x v="894"/>
    <d v="2015-02-11T00:00:00"/>
    <x v="1"/>
    <x v="0"/>
    <x v="8"/>
    <x v="1"/>
    <x v="1"/>
    <n v="5142"/>
    <n v="421.89"/>
    <n v="364.69"/>
    <n v="1875235.98"/>
    <n v="2169358.38"/>
    <n v="294122.39999999991"/>
    <x v="13"/>
    <n v="6"/>
    <x v="4"/>
    <x v="1"/>
  </r>
  <r>
    <n v="900488221"/>
    <x v="895"/>
    <d v="2020-12-29T00:00:00"/>
    <x v="77"/>
    <x v="4"/>
    <x v="6"/>
    <x v="1"/>
    <x v="0"/>
    <n v="3330"/>
    <n v="651.21"/>
    <n v="524.96"/>
    <n v="1748116.8"/>
    <n v="2168529.3000000003"/>
    <n v="420412.50000000023"/>
    <x v="11"/>
    <n v="6"/>
    <x v="4"/>
    <x v="1"/>
  </r>
  <r>
    <n v="756252324"/>
    <x v="20"/>
    <d v="2022-01-29T00:00:00"/>
    <x v="47"/>
    <x v="1"/>
    <x v="9"/>
    <x v="0"/>
    <x v="2"/>
    <n v="723"/>
    <n v="9.33"/>
    <n v="6.92"/>
    <n v="5003.16"/>
    <n v="6745.59"/>
    <n v="1742.4300000000003"/>
    <x v="12"/>
    <n v="2"/>
    <x v="1"/>
    <x v="0"/>
  </r>
  <r>
    <n v="296289527"/>
    <x v="527"/>
    <d v="2019-09-18T00:00:00"/>
    <x v="106"/>
    <x v="6"/>
    <x v="6"/>
    <x v="0"/>
    <x v="0"/>
    <n v="7510"/>
    <n v="651.21"/>
    <n v="524.96"/>
    <n v="3942449.6"/>
    <n v="4890587.1000000006"/>
    <n v="948137.50000000047"/>
    <x v="7"/>
    <n v="2"/>
    <x v="1"/>
    <x v="0"/>
  </r>
  <r>
    <n v="704205453"/>
    <x v="896"/>
    <d v="2021-10-17T00:00:00"/>
    <x v="76"/>
    <x v="5"/>
    <x v="1"/>
    <x v="0"/>
    <x v="0"/>
    <n v="8897"/>
    <n v="152.58000000000001"/>
    <n v="97.44"/>
    <n v="866923.67999999993"/>
    <n v="1357504.26"/>
    <n v="490580.58000000007"/>
    <x v="11"/>
    <n v="4"/>
    <x v="6"/>
    <x v="0"/>
  </r>
  <r>
    <n v="176923930"/>
    <x v="897"/>
    <d v="2022-08-30T00:00:00"/>
    <x v="68"/>
    <x v="2"/>
    <x v="3"/>
    <x v="1"/>
    <x v="0"/>
    <n v="4577"/>
    <n v="205.7"/>
    <n v="117.11"/>
    <n v="536012.47"/>
    <n v="941488.89999999991"/>
    <n v="405476.42999999993"/>
    <x v="8"/>
    <n v="4"/>
    <x v="6"/>
    <x v="0"/>
  </r>
  <r>
    <n v="131681287"/>
    <x v="898"/>
    <d v="2022-02-12T00:00:00"/>
    <x v="57"/>
    <x v="5"/>
    <x v="11"/>
    <x v="0"/>
    <x v="0"/>
    <n v="6274"/>
    <n v="154.06"/>
    <n v="90.93"/>
    <n v="570494.82000000007"/>
    <n v="966572.44000000006"/>
    <n v="396077.62"/>
    <x v="20"/>
    <n v="3"/>
    <x v="5"/>
    <x v="0"/>
  </r>
  <r>
    <n v="256026351"/>
    <x v="899"/>
    <d v="2018-10-22T00:00:00"/>
    <x v="95"/>
    <x v="3"/>
    <x v="9"/>
    <x v="0"/>
    <x v="1"/>
    <n v="2742"/>
    <n v="9.33"/>
    <n v="6.92"/>
    <n v="18974.64"/>
    <n v="25582.86"/>
    <n v="6608.2200000000012"/>
    <x v="12"/>
    <n v="4"/>
    <x v="6"/>
    <x v="0"/>
  </r>
  <r>
    <n v="757820451"/>
    <x v="900"/>
    <d v="2015-05-01T00:00:00"/>
    <x v="58"/>
    <x v="5"/>
    <x v="1"/>
    <x v="1"/>
    <x v="2"/>
    <n v="4767"/>
    <n v="152.58000000000001"/>
    <n v="97.44"/>
    <n v="464496.48"/>
    <n v="727348.8600000001"/>
    <n v="262852.38000000012"/>
    <x v="4"/>
    <n v="4"/>
    <x v="6"/>
    <x v="0"/>
  </r>
  <r>
    <n v="115237414"/>
    <x v="901"/>
    <d v="2018-09-02T00:00:00"/>
    <x v="149"/>
    <x v="3"/>
    <x v="11"/>
    <x v="1"/>
    <x v="3"/>
    <n v="167"/>
    <n v="154.06"/>
    <n v="90.93"/>
    <n v="15185.310000000001"/>
    <n v="25728.02"/>
    <n v="10542.71"/>
    <x v="1"/>
    <n v="7"/>
    <x v="2"/>
    <x v="1"/>
  </r>
  <r>
    <n v="926763570"/>
    <x v="902"/>
    <d v="2016-12-03T00:00:00"/>
    <x v="55"/>
    <x v="1"/>
    <x v="5"/>
    <x v="1"/>
    <x v="3"/>
    <n v="8790"/>
    <n v="109.28"/>
    <n v="35.840000000000003"/>
    <n v="315033.60000000003"/>
    <n v="960571.2"/>
    <n v="645537.59999999986"/>
    <x v="3"/>
    <n v="3"/>
    <x v="5"/>
    <x v="0"/>
  </r>
  <r>
    <n v="461197745"/>
    <x v="903"/>
    <d v="2015-10-27T00:00:00"/>
    <x v="111"/>
    <x v="4"/>
    <x v="9"/>
    <x v="0"/>
    <x v="3"/>
    <n v="7517"/>
    <n v="9.33"/>
    <n v="6.92"/>
    <n v="52017.64"/>
    <n v="70133.61"/>
    <n v="18115.97"/>
    <x v="0"/>
    <n v="3"/>
    <x v="5"/>
    <x v="0"/>
  </r>
  <r>
    <n v="107651269"/>
    <x v="904"/>
    <d v="2019-11-13T00:00:00"/>
    <x v="157"/>
    <x v="1"/>
    <x v="10"/>
    <x v="0"/>
    <x v="0"/>
    <n v="5258"/>
    <n v="668.27"/>
    <n v="502.54"/>
    <n v="2642355.3200000003"/>
    <n v="3513763.6599999997"/>
    <n v="871408.33999999939"/>
    <x v="19"/>
    <n v="1"/>
    <x v="3"/>
    <x v="0"/>
  </r>
  <r>
    <n v="425547969"/>
    <x v="905"/>
    <d v="2022-09-07T00:00:00"/>
    <x v="175"/>
    <x v="1"/>
    <x v="2"/>
    <x v="0"/>
    <x v="3"/>
    <n v="7955"/>
    <n v="47.45"/>
    <n v="31.79"/>
    <n v="252889.44999999998"/>
    <n v="377464.75"/>
    <n v="124575.30000000002"/>
    <x v="15"/>
    <n v="5"/>
    <x v="0"/>
    <x v="0"/>
  </r>
  <r>
    <n v="694624173"/>
    <x v="906"/>
    <d v="2018-08-03T00:00:00"/>
    <x v="25"/>
    <x v="0"/>
    <x v="10"/>
    <x v="1"/>
    <x v="1"/>
    <n v="3584"/>
    <n v="668.27"/>
    <n v="502.54"/>
    <n v="1801103.3600000001"/>
    <n v="2395079.6799999997"/>
    <n v="593976.3199999996"/>
    <x v="10"/>
    <n v="7"/>
    <x v="2"/>
    <x v="1"/>
  </r>
  <r>
    <n v="264928710"/>
    <x v="436"/>
    <d v="2016-02-07T00:00:00"/>
    <x v="22"/>
    <x v="1"/>
    <x v="5"/>
    <x v="1"/>
    <x v="2"/>
    <n v="7147"/>
    <n v="109.28"/>
    <n v="35.840000000000003"/>
    <n v="256148.48000000001"/>
    <n v="781024.16"/>
    <n v="524875.68000000005"/>
    <x v="1"/>
    <n v="7"/>
    <x v="2"/>
    <x v="1"/>
  </r>
  <r>
    <n v="806822907"/>
    <x v="907"/>
    <d v="2018-04-13T00:00:00"/>
    <x v="168"/>
    <x v="6"/>
    <x v="10"/>
    <x v="0"/>
    <x v="0"/>
    <n v="5683"/>
    <n v="668.27"/>
    <n v="502.54"/>
    <n v="2855934.8200000003"/>
    <n v="3797778.4099999997"/>
    <n v="941843.58999999939"/>
    <x v="20"/>
    <n v="2"/>
    <x v="1"/>
    <x v="0"/>
  </r>
  <r>
    <n v="460980594"/>
    <x v="326"/>
    <d v="2019-02-08T00:00:00"/>
    <x v="132"/>
    <x v="0"/>
    <x v="3"/>
    <x v="1"/>
    <x v="1"/>
    <n v="3257"/>
    <n v="205.7"/>
    <n v="117.11"/>
    <n v="381427.27"/>
    <n v="669964.89999999991"/>
    <n v="288537.62999999989"/>
    <x v="20"/>
    <n v="2"/>
    <x v="1"/>
    <x v="0"/>
  </r>
  <r>
    <n v="588388097"/>
    <x v="908"/>
    <d v="2017-08-13T00:00:00"/>
    <x v="129"/>
    <x v="5"/>
    <x v="11"/>
    <x v="0"/>
    <x v="3"/>
    <n v="5968"/>
    <n v="154.06"/>
    <n v="90.93"/>
    <n v="542670.24"/>
    <n v="919430.08"/>
    <n v="376759.83999999997"/>
    <x v="18"/>
    <n v="1"/>
    <x v="3"/>
    <x v="0"/>
  </r>
  <r>
    <n v="820344245"/>
    <x v="435"/>
    <d v="2018-11-07T00:00:00"/>
    <x v="35"/>
    <x v="5"/>
    <x v="2"/>
    <x v="1"/>
    <x v="2"/>
    <n v="6947"/>
    <n v="47.45"/>
    <n v="31.79"/>
    <n v="220845.13"/>
    <n v="329635.15000000002"/>
    <n v="108790.02000000002"/>
    <x v="17"/>
    <n v="1"/>
    <x v="3"/>
    <x v="0"/>
  </r>
  <r>
    <n v="538602435"/>
    <x v="909"/>
    <d v="2016-07-19T00:00:00"/>
    <x v="79"/>
    <x v="5"/>
    <x v="6"/>
    <x v="0"/>
    <x v="2"/>
    <n v="3284"/>
    <n v="651.21"/>
    <n v="524.96"/>
    <n v="1723968.6400000001"/>
    <n v="2138573.64"/>
    <n v="414605"/>
    <x v="11"/>
    <n v="6"/>
    <x v="4"/>
    <x v="1"/>
  </r>
  <r>
    <n v="474660289"/>
    <x v="910"/>
    <d v="2019-09-13T00:00:00"/>
    <x v="106"/>
    <x v="6"/>
    <x v="0"/>
    <x v="1"/>
    <x v="3"/>
    <n v="1382"/>
    <n v="255.28"/>
    <n v="159.41999999999999"/>
    <n v="220318.43999999997"/>
    <n v="352796.96"/>
    <n v="132478.52000000005"/>
    <x v="6"/>
    <n v="4"/>
    <x v="6"/>
    <x v="0"/>
  </r>
  <r>
    <n v="861180341"/>
    <x v="911"/>
    <d v="2022-01-28T00:00:00"/>
    <x v="175"/>
    <x v="1"/>
    <x v="2"/>
    <x v="1"/>
    <x v="2"/>
    <n v="1255"/>
    <n v="47.45"/>
    <n v="31.79"/>
    <n v="39896.449999999997"/>
    <n v="59549.75"/>
    <n v="19653.300000000003"/>
    <x v="4"/>
    <n v="4"/>
    <x v="6"/>
    <x v="0"/>
  </r>
  <r>
    <n v="580569350"/>
    <x v="912"/>
    <d v="2021-06-23T00:00:00"/>
    <x v="143"/>
    <x v="1"/>
    <x v="2"/>
    <x v="1"/>
    <x v="0"/>
    <n v="2227"/>
    <n v="47.45"/>
    <n v="31.79"/>
    <n v="70796.33"/>
    <n v="105671.15000000001"/>
    <n v="34874.820000000007"/>
    <x v="2"/>
    <n v="4"/>
    <x v="6"/>
    <x v="0"/>
  </r>
  <r>
    <n v="607071721"/>
    <x v="913"/>
    <d v="2015-02-15T00:00:00"/>
    <x v="60"/>
    <x v="4"/>
    <x v="7"/>
    <x v="0"/>
    <x v="3"/>
    <n v="4868"/>
    <n v="437.2"/>
    <n v="263.33"/>
    <n v="1281890.44"/>
    <n v="2128289.6"/>
    <n v="846399.16000000015"/>
    <x v="4"/>
    <n v="6"/>
    <x v="4"/>
    <x v="1"/>
  </r>
  <r>
    <n v="719712054"/>
    <x v="504"/>
    <d v="2021-10-14T00:00:00"/>
    <x v="72"/>
    <x v="0"/>
    <x v="2"/>
    <x v="1"/>
    <x v="1"/>
    <n v="7645"/>
    <n v="47.45"/>
    <n v="31.79"/>
    <n v="243034.55"/>
    <n v="362755.25"/>
    <n v="119720.70000000001"/>
    <x v="13"/>
    <n v="7"/>
    <x v="2"/>
    <x v="1"/>
  </r>
  <r>
    <n v="242583978"/>
    <x v="914"/>
    <d v="2019-02-10T00:00:00"/>
    <x v="13"/>
    <x v="0"/>
    <x v="7"/>
    <x v="0"/>
    <x v="2"/>
    <n v="4845"/>
    <n v="437.2"/>
    <n v="263.33"/>
    <n v="1275833.8499999999"/>
    <n v="2118234"/>
    <n v="842400.15000000014"/>
    <x v="6"/>
    <n v="6"/>
    <x v="4"/>
    <x v="1"/>
  </r>
  <r>
    <n v="698729026"/>
    <x v="915"/>
    <d v="2020-09-21T00:00:00"/>
    <x v="32"/>
    <x v="5"/>
    <x v="3"/>
    <x v="1"/>
    <x v="0"/>
    <n v="8301"/>
    <n v="205.7"/>
    <n v="117.11"/>
    <n v="972130.11"/>
    <n v="1707515.7"/>
    <n v="735385.59"/>
    <x v="13"/>
    <n v="4"/>
    <x v="6"/>
    <x v="0"/>
  </r>
  <r>
    <n v="931632745"/>
    <x v="916"/>
    <d v="2020-04-16T00:00:00"/>
    <x v="105"/>
    <x v="2"/>
    <x v="10"/>
    <x v="0"/>
    <x v="2"/>
    <n v="9687"/>
    <n v="668.27"/>
    <n v="502.54"/>
    <n v="4868104.9800000004"/>
    <n v="6473531.4900000002"/>
    <n v="1605426.5099999998"/>
    <x v="14"/>
    <n v="7"/>
    <x v="2"/>
    <x v="1"/>
  </r>
  <r>
    <n v="180923211"/>
    <x v="614"/>
    <d v="2021-04-30T00:00:00"/>
    <x v="64"/>
    <x v="3"/>
    <x v="0"/>
    <x v="0"/>
    <x v="0"/>
    <n v="8054"/>
    <n v="255.28"/>
    <n v="159.41999999999999"/>
    <n v="1283968.68"/>
    <n v="2056025.12"/>
    <n v="772056.44000000018"/>
    <x v="0"/>
    <n v="6"/>
    <x v="4"/>
    <x v="1"/>
  </r>
  <r>
    <n v="736396253"/>
    <x v="618"/>
    <d v="2019-11-20T00:00:00"/>
    <x v="50"/>
    <x v="2"/>
    <x v="8"/>
    <x v="1"/>
    <x v="3"/>
    <n v="4870"/>
    <n v="421.89"/>
    <n v="364.69"/>
    <n v="1776040.3"/>
    <n v="2054604.3"/>
    <n v="278564"/>
    <x v="14"/>
    <n v="6"/>
    <x v="4"/>
    <x v="1"/>
  </r>
  <r>
    <n v="527948272"/>
    <x v="511"/>
    <d v="2022-06-01T00:00:00"/>
    <x v="183"/>
    <x v="0"/>
    <x v="4"/>
    <x v="1"/>
    <x v="3"/>
    <n v="481"/>
    <n v="81.73"/>
    <n v="56.67"/>
    <n v="27258.27"/>
    <n v="39312.130000000005"/>
    <n v="12053.860000000004"/>
    <x v="4"/>
    <n v="2"/>
    <x v="1"/>
    <x v="0"/>
  </r>
  <r>
    <n v="559417665"/>
    <x v="403"/>
    <d v="2019-02-28T00:00:00"/>
    <x v="70"/>
    <x v="1"/>
    <x v="11"/>
    <x v="1"/>
    <x v="0"/>
    <n v="2973"/>
    <n v="154.06"/>
    <n v="90.93"/>
    <n v="270334.89"/>
    <n v="458020.38"/>
    <n v="187685.49"/>
    <x v="11"/>
    <n v="1"/>
    <x v="3"/>
    <x v="0"/>
  </r>
  <r>
    <n v="612495791"/>
    <x v="917"/>
    <d v="2019-10-23T00:00:00"/>
    <x v="160"/>
    <x v="4"/>
    <x v="3"/>
    <x v="0"/>
    <x v="2"/>
    <n v="9971"/>
    <n v="205.7"/>
    <n v="117.11"/>
    <n v="1167703.81"/>
    <n v="2051034.7"/>
    <n v="883330.8899999999"/>
    <x v="13"/>
    <n v="6"/>
    <x v="4"/>
    <x v="1"/>
  </r>
  <r>
    <n v="184976994"/>
    <x v="401"/>
    <d v="2015-08-23T00:00:00"/>
    <x v="80"/>
    <x v="1"/>
    <x v="10"/>
    <x v="0"/>
    <x v="1"/>
    <n v="7658"/>
    <n v="668.27"/>
    <n v="502.54"/>
    <n v="3848451.3200000003"/>
    <n v="5117611.66"/>
    <n v="1269160.3399999999"/>
    <x v="17"/>
    <n v="5"/>
    <x v="0"/>
    <x v="0"/>
  </r>
  <r>
    <n v="321352088"/>
    <x v="167"/>
    <d v="2021-04-30T00:00:00"/>
    <x v="151"/>
    <x v="5"/>
    <x v="4"/>
    <x v="1"/>
    <x v="0"/>
    <n v="4079"/>
    <n v="81.73"/>
    <n v="56.67"/>
    <n v="231156.93"/>
    <n v="333376.67000000004"/>
    <n v="102219.74000000005"/>
    <x v="10"/>
    <n v="7"/>
    <x v="2"/>
    <x v="1"/>
  </r>
  <r>
    <n v="102168405"/>
    <x v="918"/>
    <d v="2020-06-06T00:00:00"/>
    <x v="119"/>
    <x v="5"/>
    <x v="9"/>
    <x v="1"/>
    <x v="0"/>
    <n v="2756"/>
    <n v="9.33"/>
    <n v="6.92"/>
    <n v="19071.52"/>
    <n v="25713.48"/>
    <n v="6641.9599999999991"/>
    <x v="7"/>
    <n v="5"/>
    <x v="0"/>
    <x v="0"/>
  </r>
  <r>
    <n v="874349772"/>
    <x v="919"/>
    <d v="2019-12-13T00:00:00"/>
    <x v="88"/>
    <x v="1"/>
    <x v="2"/>
    <x v="0"/>
    <x v="0"/>
    <n v="8383"/>
    <n v="47.45"/>
    <n v="31.79"/>
    <n v="266495.57"/>
    <n v="397773.35000000003"/>
    <n v="131277.78000000003"/>
    <x v="8"/>
    <n v="7"/>
    <x v="2"/>
    <x v="1"/>
  </r>
  <r>
    <n v="754249465"/>
    <x v="920"/>
    <d v="2020-05-16T00:00:00"/>
    <x v="35"/>
    <x v="5"/>
    <x v="0"/>
    <x v="0"/>
    <x v="3"/>
    <n v="8033"/>
    <n v="255.28"/>
    <n v="159.41999999999999"/>
    <n v="1280620.8599999999"/>
    <n v="2050664.24"/>
    <n v="770043.38000000012"/>
    <x v="1"/>
    <n v="6"/>
    <x v="4"/>
    <x v="1"/>
  </r>
  <r>
    <n v="332065474"/>
    <x v="921"/>
    <d v="2018-10-19T00:00:00"/>
    <x v="123"/>
    <x v="3"/>
    <x v="11"/>
    <x v="1"/>
    <x v="3"/>
    <n v="4408"/>
    <n v="154.06"/>
    <n v="90.93"/>
    <n v="400819.44"/>
    <n v="679096.48"/>
    <n v="278277.03999999998"/>
    <x v="1"/>
    <n v="5"/>
    <x v="0"/>
    <x v="0"/>
  </r>
  <r>
    <n v="713009965"/>
    <x v="922"/>
    <d v="2016-11-17T00:00:00"/>
    <x v="175"/>
    <x v="1"/>
    <x v="10"/>
    <x v="0"/>
    <x v="3"/>
    <n v="4348"/>
    <n v="668.27"/>
    <n v="502.54"/>
    <n v="2185043.92"/>
    <n v="2905637.96"/>
    <n v="720594.04"/>
    <x v="17"/>
    <n v="2"/>
    <x v="1"/>
    <x v="0"/>
  </r>
  <r>
    <n v="976139819"/>
    <x v="923"/>
    <d v="2017-07-02T00:00:00"/>
    <x v="119"/>
    <x v="5"/>
    <x v="0"/>
    <x v="1"/>
    <x v="0"/>
    <n v="319"/>
    <n v="255.28"/>
    <n v="159.41999999999999"/>
    <n v="50854.979999999996"/>
    <n v="81434.320000000007"/>
    <n v="30579.340000000011"/>
    <x v="1"/>
    <n v="7"/>
    <x v="2"/>
    <x v="1"/>
  </r>
  <r>
    <n v="569941365"/>
    <x v="924"/>
    <d v="2016-11-03T00:00:00"/>
    <x v="175"/>
    <x v="1"/>
    <x v="0"/>
    <x v="0"/>
    <x v="0"/>
    <n v="7170"/>
    <n v="255.28"/>
    <n v="159.41999999999999"/>
    <n v="1143041.3999999999"/>
    <n v="1830357.6"/>
    <n v="687316.20000000019"/>
    <x v="20"/>
    <n v="1"/>
    <x v="3"/>
    <x v="0"/>
  </r>
  <r>
    <n v="141875827"/>
    <x v="287"/>
    <d v="2021-03-31T00:00:00"/>
    <x v="75"/>
    <x v="1"/>
    <x v="10"/>
    <x v="0"/>
    <x v="1"/>
    <n v="3065"/>
    <n v="668.27"/>
    <n v="502.54"/>
    <n v="1540285.1"/>
    <n v="2048247.55"/>
    <n v="507962.44999999995"/>
    <x v="14"/>
    <n v="6"/>
    <x v="4"/>
    <x v="1"/>
  </r>
  <r>
    <n v="845067346"/>
    <x v="925"/>
    <d v="2022-09-28T00:00:00"/>
    <x v="84"/>
    <x v="1"/>
    <x v="10"/>
    <x v="0"/>
    <x v="3"/>
    <n v="3062"/>
    <n v="668.27"/>
    <n v="502.54"/>
    <n v="1538777.48"/>
    <n v="2046242.74"/>
    <n v="507465.26"/>
    <x v="15"/>
    <n v="5"/>
    <x v="0"/>
    <x v="0"/>
  </r>
  <r>
    <n v="416795814"/>
    <x v="926"/>
    <d v="2019-07-10T00:00:00"/>
    <x v="93"/>
    <x v="5"/>
    <x v="0"/>
    <x v="1"/>
    <x v="1"/>
    <n v="7998"/>
    <n v="255.28"/>
    <n v="159.41999999999999"/>
    <n v="1275041.1599999999"/>
    <n v="2041729.44"/>
    <n v="766688.28"/>
    <x v="14"/>
    <n v="6"/>
    <x v="4"/>
    <x v="1"/>
  </r>
  <r>
    <n v="332528531"/>
    <x v="927"/>
    <d v="2018-07-25T00:00:00"/>
    <x v="28"/>
    <x v="5"/>
    <x v="2"/>
    <x v="0"/>
    <x v="2"/>
    <n v="1437"/>
    <n v="47.45"/>
    <n v="31.79"/>
    <n v="45682.229999999996"/>
    <n v="68185.650000000009"/>
    <n v="22503.420000000013"/>
    <x v="9"/>
    <n v="3"/>
    <x v="5"/>
    <x v="0"/>
  </r>
  <r>
    <n v="217920958"/>
    <x v="928"/>
    <d v="2021-05-08T00:00:00"/>
    <x v="112"/>
    <x v="1"/>
    <x v="0"/>
    <x v="0"/>
    <x v="3"/>
    <n v="6509"/>
    <n v="255.28"/>
    <n v="159.41999999999999"/>
    <n v="1037664.7799999999"/>
    <n v="1661617.52"/>
    <n v="623952.74000000011"/>
    <x v="17"/>
    <n v="4"/>
    <x v="6"/>
    <x v="0"/>
  </r>
  <r>
    <n v="905883538"/>
    <x v="929"/>
    <d v="2017-05-31T00:00:00"/>
    <x v="86"/>
    <x v="2"/>
    <x v="3"/>
    <x v="1"/>
    <x v="3"/>
    <n v="9925"/>
    <n v="205.7"/>
    <n v="117.11"/>
    <n v="1162316.75"/>
    <n v="2041572.5"/>
    <n v="879255.75"/>
    <x v="13"/>
    <n v="6"/>
    <x v="4"/>
    <x v="1"/>
  </r>
  <r>
    <n v="523836123"/>
    <x v="930"/>
    <d v="2019-02-11T00:00:00"/>
    <x v="117"/>
    <x v="1"/>
    <x v="5"/>
    <x v="0"/>
    <x v="1"/>
    <n v="3605"/>
    <n v="109.28"/>
    <n v="35.840000000000003"/>
    <n v="129203.20000000001"/>
    <n v="393954.4"/>
    <n v="264751.2"/>
    <x v="8"/>
    <n v="3"/>
    <x v="5"/>
    <x v="0"/>
  </r>
  <r>
    <n v="336707198"/>
    <x v="530"/>
    <d v="2015-10-28T00:00:00"/>
    <x v="167"/>
    <x v="2"/>
    <x v="0"/>
    <x v="0"/>
    <x v="2"/>
    <n v="7997"/>
    <n v="255.28"/>
    <n v="159.41999999999999"/>
    <n v="1274881.74"/>
    <n v="2041474.16"/>
    <n v="766592.41999999993"/>
    <x v="14"/>
    <n v="6"/>
    <x v="4"/>
    <x v="1"/>
  </r>
  <r>
    <n v="371361768"/>
    <x v="931"/>
    <d v="2022-01-15T00:00:00"/>
    <x v="106"/>
    <x v="6"/>
    <x v="10"/>
    <x v="1"/>
    <x v="1"/>
    <n v="3054"/>
    <n v="668.27"/>
    <n v="502.54"/>
    <n v="1534757.1600000001"/>
    <n v="2040896.5799999998"/>
    <n v="506139.41999999969"/>
    <x v="9"/>
    <n v="6"/>
    <x v="4"/>
    <x v="1"/>
  </r>
  <r>
    <n v="685329568"/>
    <x v="179"/>
    <d v="2016-08-09T00:00:00"/>
    <x v="30"/>
    <x v="3"/>
    <x v="4"/>
    <x v="0"/>
    <x v="0"/>
    <n v="3104"/>
    <n v="81.73"/>
    <n v="56.67"/>
    <n v="175903.68"/>
    <n v="253689.92"/>
    <n v="77786.24000000002"/>
    <x v="18"/>
    <n v="3"/>
    <x v="5"/>
    <x v="0"/>
  </r>
  <r>
    <n v="475992381"/>
    <x v="932"/>
    <d v="2021-05-18T00:00:00"/>
    <x v="34"/>
    <x v="1"/>
    <x v="5"/>
    <x v="0"/>
    <x v="3"/>
    <n v="5578"/>
    <n v="109.28"/>
    <n v="35.840000000000003"/>
    <n v="199915.52000000002"/>
    <n v="609563.84"/>
    <n v="409648.31999999995"/>
    <x v="13"/>
    <n v="5"/>
    <x v="0"/>
    <x v="0"/>
  </r>
  <r>
    <n v="678830468"/>
    <x v="774"/>
    <d v="2019-03-15T00:00:00"/>
    <x v="184"/>
    <x v="3"/>
    <x v="3"/>
    <x v="0"/>
    <x v="0"/>
    <n v="9876"/>
    <n v="205.7"/>
    <n v="117.11"/>
    <n v="1156578.3600000001"/>
    <n v="2031493.2"/>
    <n v="874914.83999999985"/>
    <x v="2"/>
    <n v="6"/>
    <x v="4"/>
    <x v="1"/>
  </r>
  <r>
    <n v="410514724"/>
    <x v="933"/>
    <d v="2017-03-11T00:00:00"/>
    <x v="70"/>
    <x v="1"/>
    <x v="6"/>
    <x v="1"/>
    <x v="1"/>
    <n v="9284"/>
    <n v="651.21"/>
    <n v="524.96"/>
    <n v="4873728.6400000006"/>
    <n v="6045833.6400000006"/>
    <n v="1172105"/>
    <x v="20"/>
    <n v="3"/>
    <x v="5"/>
    <x v="0"/>
  </r>
  <r>
    <n v="899784409"/>
    <x v="934"/>
    <d v="2020-01-19T00:00:00"/>
    <x v="53"/>
    <x v="5"/>
    <x v="2"/>
    <x v="1"/>
    <x v="0"/>
    <n v="5057"/>
    <n v="47.45"/>
    <n v="31.79"/>
    <n v="160762.03"/>
    <n v="239954.65000000002"/>
    <n v="79192.620000000024"/>
    <x v="5"/>
    <n v="7"/>
    <x v="2"/>
    <x v="1"/>
  </r>
  <r>
    <n v="884520709"/>
    <x v="935"/>
    <d v="2016-08-05T00:00:00"/>
    <x v="9"/>
    <x v="5"/>
    <x v="4"/>
    <x v="0"/>
    <x v="3"/>
    <n v="8189"/>
    <n v="81.73"/>
    <n v="56.67"/>
    <n v="464070.63"/>
    <n v="669286.97000000009"/>
    <n v="205216.34000000008"/>
    <x v="1"/>
    <n v="5"/>
    <x v="0"/>
    <x v="0"/>
  </r>
  <r>
    <n v="938209950"/>
    <x v="936"/>
    <d v="2022-03-18T00:00:00"/>
    <x v="145"/>
    <x v="1"/>
    <x v="4"/>
    <x v="1"/>
    <x v="1"/>
    <n v="6028"/>
    <n v="81.73"/>
    <n v="56.67"/>
    <n v="341606.76"/>
    <n v="492668.44"/>
    <n v="151061.68"/>
    <x v="13"/>
    <n v="1"/>
    <x v="3"/>
    <x v="0"/>
  </r>
  <r>
    <n v="804650962"/>
    <x v="937"/>
    <d v="2015-02-28T00:00:00"/>
    <x v="102"/>
    <x v="5"/>
    <x v="9"/>
    <x v="0"/>
    <x v="0"/>
    <n v="2956"/>
    <n v="9.33"/>
    <n v="6.92"/>
    <n v="20455.52"/>
    <n v="27579.48"/>
    <n v="7123.9599999999991"/>
    <x v="16"/>
    <n v="4"/>
    <x v="6"/>
    <x v="0"/>
  </r>
  <r>
    <n v="747955071"/>
    <x v="95"/>
    <d v="2016-10-18T00:00:00"/>
    <x v="67"/>
    <x v="1"/>
    <x v="5"/>
    <x v="1"/>
    <x v="3"/>
    <n v="5382"/>
    <n v="109.28"/>
    <n v="35.840000000000003"/>
    <n v="192890.88"/>
    <n v="588144.96"/>
    <n v="395254.07999999996"/>
    <x v="9"/>
    <n v="2"/>
    <x v="1"/>
    <x v="0"/>
  </r>
  <r>
    <n v="341730868"/>
    <x v="604"/>
    <d v="2018-05-07T00:00:00"/>
    <x v="173"/>
    <x v="5"/>
    <x v="7"/>
    <x v="0"/>
    <x v="3"/>
    <n v="4613"/>
    <n v="437.2"/>
    <n v="263.33"/>
    <n v="1214741.29"/>
    <n v="2016803.5999999999"/>
    <n v="802062.30999999982"/>
    <x v="19"/>
    <n v="6"/>
    <x v="4"/>
    <x v="1"/>
  </r>
  <r>
    <n v="923160398"/>
    <x v="938"/>
    <d v="2017-05-16T00:00:00"/>
    <x v="175"/>
    <x v="1"/>
    <x v="5"/>
    <x v="1"/>
    <x v="2"/>
    <n v="2531"/>
    <n v="109.28"/>
    <n v="35.840000000000003"/>
    <n v="90711.040000000008"/>
    <n v="276587.68"/>
    <n v="185876.63999999998"/>
    <x v="17"/>
    <n v="7"/>
    <x v="2"/>
    <x v="1"/>
  </r>
  <r>
    <n v="234846770"/>
    <x v="939"/>
    <d v="2021-05-29T00:00:00"/>
    <x v="62"/>
    <x v="5"/>
    <x v="9"/>
    <x v="0"/>
    <x v="1"/>
    <n v="5233"/>
    <n v="9.33"/>
    <n v="6.92"/>
    <n v="36212.36"/>
    <n v="48823.89"/>
    <n v="12611.529999999999"/>
    <x v="13"/>
    <n v="2"/>
    <x v="1"/>
    <x v="0"/>
  </r>
  <r>
    <n v="482966554"/>
    <x v="940"/>
    <d v="2018-10-30T00:00:00"/>
    <x v="6"/>
    <x v="4"/>
    <x v="6"/>
    <x v="1"/>
    <x v="2"/>
    <n v="9391"/>
    <n v="651.21"/>
    <n v="524.96"/>
    <n v="4929899.3600000003"/>
    <n v="6115513.1100000003"/>
    <n v="1185613.75"/>
    <x v="6"/>
    <n v="1"/>
    <x v="3"/>
    <x v="0"/>
  </r>
  <r>
    <n v="483193576"/>
    <x v="941"/>
    <d v="2018-08-07T00:00:00"/>
    <x v="114"/>
    <x v="2"/>
    <x v="9"/>
    <x v="0"/>
    <x v="2"/>
    <n v="6572"/>
    <n v="9.33"/>
    <n v="6.92"/>
    <n v="45478.239999999998"/>
    <n v="61316.76"/>
    <n v="15838.520000000004"/>
    <x v="7"/>
    <n v="1"/>
    <x v="3"/>
    <x v="0"/>
  </r>
  <r>
    <n v="471514165"/>
    <x v="942"/>
    <d v="2019-10-13T00:00:00"/>
    <x v="38"/>
    <x v="2"/>
    <x v="11"/>
    <x v="0"/>
    <x v="1"/>
    <n v="374"/>
    <n v="154.06"/>
    <n v="90.93"/>
    <n v="34007.82"/>
    <n v="57618.44"/>
    <n v="23610.620000000003"/>
    <x v="0"/>
    <n v="1"/>
    <x v="3"/>
    <x v="0"/>
  </r>
  <r>
    <n v="754227149"/>
    <x v="943"/>
    <d v="2020-11-07T00:00:00"/>
    <x v="55"/>
    <x v="1"/>
    <x v="6"/>
    <x v="0"/>
    <x v="3"/>
    <n v="1429"/>
    <n v="651.21"/>
    <n v="524.96"/>
    <n v="750167.84000000008"/>
    <n v="930579.09000000008"/>
    <n v="180411.25"/>
    <x v="14"/>
    <n v="2"/>
    <x v="1"/>
    <x v="0"/>
  </r>
  <r>
    <n v="357943856"/>
    <x v="944"/>
    <d v="2019-03-04T00:00:00"/>
    <x v="91"/>
    <x v="1"/>
    <x v="0"/>
    <x v="1"/>
    <x v="2"/>
    <n v="2396"/>
    <n v="255.28"/>
    <n v="159.41999999999999"/>
    <n v="381970.31999999995"/>
    <n v="611650.88"/>
    <n v="229680.56000000006"/>
    <x v="7"/>
    <n v="7"/>
    <x v="2"/>
    <x v="1"/>
  </r>
  <r>
    <n v="179588115"/>
    <x v="200"/>
    <d v="2019-08-09T00:00:00"/>
    <x v="93"/>
    <x v="5"/>
    <x v="4"/>
    <x v="1"/>
    <x v="3"/>
    <n v="2969"/>
    <n v="81.73"/>
    <n v="56.67"/>
    <n v="168253.23"/>
    <n v="242656.37000000002"/>
    <n v="74403.140000000014"/>
    <x v="3"/>
    <n v="2"/>
    <x v="1"/>
    <x v="0"/>
  </r>
  <r>
    <n v="116925704"/>
    <x v="222"/>
    <d v="2015-08-24T00:00:00"/>
    <x v="41"/>
    <x v="0"/>
    <x v="3"/>
    <x v="0"/>
    <x v="3"/>
    <n v="9769"/>
    <n v="205.7"/>
    <n v="117.11"/>
    <n v="1144047.5900000001"/>
    <n v="2009483.2999999998"/>
    <n v="865435.70999999973"/>
    <x v="19"/>
    <n v="6"/>
    <x v="4"/>
    <x v="1"/>
  </r>
  <r>
    <n v="815917098"/>
    <x v="945"/>
    <d v="2021-02-09T00:00:00"/>
    <x v="143"/>
    <x v="1"/>
    <x v="7"/>
    <x v="0"/>
    <x v="0"/>
    <n v="6856"/>
    <n v="437.2"/>
    <n v="263.33"/>
    <n v="1805390.48"/>
    <n v="2997443.1999999997"/>
    <n v="1192052.7199999997"/>
    <x v="10"/>
    <n v="4"/>
    <x v="6"/>
    <x v="0"/>
  </r>
  <r>
    <n v="914770448"/>
    <x v="946"/>
    <d v="2016-02-18T00:00:00"/>
    <x v="149"/>
    <x v="3"/>
    <x v="3"/>
    <x v="0"/>
    <x v="2"/>
    <n v="9759"/>
    <n v="205.7"/>
    <n v="117.11"/>
    <n v="1142876.49"/>
    <n v="2007426.2999999998"/>
    <n v="864549.80999999982"/>
    <x v="10"/>
    <n v="6"/>
    <x v="4"/>
    <x v="1"/>
  </r>
  <r>
    <n v="444854724"/>
    <x v="620"/>
    <d v="2016-08-26T00:00:00"/>
    <x v="106"/>
    <x v="6"/>
    <x v="4"/>
    <x v="1"/>
    <x v="2"/>
    <n v="1253"/>
    <n v="81.73"/>
    <n v="56.67"/>
    <n v="71007.510000000009"/>
    <n v="102407.69"/>
    <n v="31400.179999999993"/>
    <x v="20"/>
    <n v="2"/>
    <x v="1"/>
    <x v="0"/>
  </r>
  <r>
    <n v="170931661"/>
    <x v="947"/>
    <d v="2016-11-19T00:00:00"/>
    <x v="102"/>
    <x v="5"/>
    <x v="8"/>
    <x v="1"/>
    <x v="2"/>
    <n v="1332"/>
    <n v="421.89"/>
    <n v="364.69"/>
    <n v="485767.08"/>
    <n v="561957.48"/>
    <n v="76190.399999999965"/>
    <x v="0"/>
    <n v="7"/>
    <x v="2"/>
    <x v="1"/>
  </r>
  <r>
    <n v="673041617"/>
    <x v="326"/>
    <d v="2019-02-03T00:00:00"/>
    <x v="23"/>
    <x v="4"/>
    <x v="10"/>
    <x v="0"/>
    <x v="0"/>
    <n v="6826"/>
    <n v="668.27"/>
    <n v="502.54"/>
    <n v="3430338.04"/>
    <n v="4561611.0199999996"/>
    <n v="1131272.9799999995"/>
    <x v="8"/>
    <n v="2"/>
    <x v="1"/>
    <x v="0"/>
  </r>
  <r>
    <n v="640295922"/>
    <x v="231"/>
    <d v="2015-04-17T00:00:00"/>
    <x v="7"/>
    <x v="1"/>
    <x v="0"/>
    <x v="0"/>
    <x v="0"/>
    <n v="6647"/>
    <n v="255.28"/>
    <n v="159.41999999999999"/>
    <n v="1059664.74"/>
    <n v="1696846.16"/>
    <n v="637181.41999999993"/>
    <x v="19"/>
    <n v="3"/>
    <x v="5"/>
    <x v="0"/>
  </r>
  <r>
    <n v="632118403"/>
    <x v="948"/>
    <d v="2015-07-16T00:00:00"/>
    <x v="118"/>
    <x v="0"/>
    <x v="11"/>
    <x v="1"/>
    <x v="3"/>
    <n v="6737"/>
    <n v="154.06"/>
    <n v="90.93"/>
    <n v="612595.41"/>
    <n v="1037902.22"/>
    <n v="425306.80999999994"/>
    <x v="19"/>
    <n v="2"/>
    <x v="1"/>
    <x v="0"/>
  </r>
  <r>
    <n v="828245389"/>
    <x v="949"/>
    <d v="2018-08-04T00:00:00"/>
    <x v="129"/>
    <x v="5"/>
    <x v="6"/>
    <x v="0"/>
    <x v="2"/>
    <n v="5071"/>
    <n v="651.21"/>
    <n v="524.96"/>
    <n v="2662072.16"/>
    <n v="3302285.91"/>
    <n v="640213.75"/>
    <x v="0"/>
    <n v="7"/>
    <x v="2"/>
    <x v="1"/>
  </r>
  <r>
    <n v="578725707"/>
    <x v="763"/>
    <d v="2022-08-01T00:00:00"/>
    <x v="141"/>
    <x v="5"/>
    <x v="3"/>
    <x v="1"/>
    <x v="0"/>
    <n v="6652"/>
    <n v="205.7"/>
    <n v="117.11"/>
    <n v="779015.72"/>
    <n v="1368316.4"/>
    <n v="589300.67999999993"/>
    <x v="18"/>
    <n v="2"/>
    <x v="1"/>
    <x v="0"/>
  </r>
  <r>
    <n v="653920686"/>
    <x v="950"/>
    <d v="2022-01-15T00:00:00"/>
    <x v="179"/>
    <x v="1"/>
    <x v="1"/>
    <x v="0"/>
    <x v="1"/>
    <n v="8517"/>
    <n v="152.58000000000001"/>
    <n v="97.44"/>
    <n v="829896.48"/>
    <n v="1299523.8600000001"/>
    <n v="469627.38000000012"/>
    <x v="13"/>
    <n v="2"/>
    <x v="1"/>
    <x v="0"/>
  </r>
  <r>
    <n v="994504153"/>
    <x v="951"/>
    <d v="2017-01-17T00:00:00"/>
    <x v="133"/>
    <x v="1"/>
    <x v="9"/>
    <x v="0"/>
    <x v="0"/>
    <n v="4734"/>
    <n v="9.33"/>
    <n v="6.92"/>
    <n v="32759.279999999999"/>
    <n v="44168.22"/>
    <n v="11408.940000000002"/>
    <x v="5"/>
    <n v="2"/>
    <x v="1"/>
    <x v="0"/>
  </r>
  <r>
    <n v="261462438"/>
    <x v="904"/>
    <d v="2019-11-02T00:00:00"/>
    <x v="38"/>
    <x v="2"/>
    <x v="10"/>
    <x v="0"/>
    <x v="1"/>
    <n v="1400"/>
    <n v="668.27"/>
    <n v="502.54"/>
    <n v="703556"/>
    <n v="935578"/>
    <n v="232022"/>
    <x v="8"/>
    <n v="1"/>
    <x v="3"/>
    <x v="0"/>
  </r>
  <r>
    <n v="786094367"/>
    <x v="440"/>
    <d v="2022-04-22T00:00:00"/>
    <x v="93"/>
    <x v="5"/>
    <x v="10"/>
    <x v="0"/>
    <x v="0"/>
    <n v="1647"/>
    <n v="668.27"/>
    <n v="502.54"/>
    <n v="827683.38"/>
    <n v="1100640.69"/>
    <n v="272957.30999999994"/>
    <x v="5"/>
    <n v="5"/>
    <x v="0"/>
    <x v="0"/>
  </r>
  <r>
    <n v="920011270"/>
    <x v="952"/>
    <d v="2017-05-30T00:00:00"/>
    <x v="2"/>
    <x v="1"/>
    <x v="8"/>
    <x v="1"/>
    <x v="0"/>
    <n v="634"/>
    <n v="421.89"/>
    <n v="364.69"/>
    <n v="231213.46"/>
    <n v="267478.26"/>
    <n v="36264.800000000017"/>
    <x v="9"/>
    <n v="2"/>
    <x v="1"/>
    <x v="0"/>
  </r>
  <r>
    <n v="885136973"/>
    <x v="953"/>
    <d v="2020-12-20T00:00:00"/>
    <x v="18"/>
    <x v="6"/>
    <x v="11"/>
    <x v="1"/>
    <x v="1"/>
    <n v="555"/>
    <n v="154.06"/>
    <n v="90.93"/>
    <n v="50466.15"/>
    <n v="85503.3"/>
    <n v="35037.15"/>
    <x v="12"/>
    <n v="3"/>
    <x v="5"/>
    <x v="0"/>
  </r>
  <r>
    <n v="523707807"/>
    <x v="954"/>
    <d v="2019-12-13T00:00:00"/>
    <x v="7"/>
    <x v="1"/>
    <x v="11"/>
    <x v="0"/>
    <x v="0"/>
    <n v="5633"/>
    <n v="154.06"/>
    <n v="90.93"/>
    <n v="512208.69000000006"/>
    <n v="867819.98"/>
    <n v="355611.28999999992"/>
    <x v="14"/>
    <n v="1"/>
    <x v="3"/>
    <x v="0"/>
  </r>
  <r>
    <n v="648272597"/>
    <x v="575"/>
    <d v="2021-09-10T00:00:00"/>
    <x v="152"/>
    <x v="5"/>
    <x v="10"/>
    <x v="1"/>
    <x v="0"/>
    <n v="7122"/>
    <n v="668.27"/>
    <n v="502.54"/>
    <n v="3579089.8800000004"/>
    <n v="4759418.9399999995"/>
    <n v="1180329.0599999991"/>
    <x v="3"/>
    <n v="2"/>
    <x v="1"/>
    <x v="0"/>
  </r>
  <r>
    <n v="791692674"/>
    <x v="955"/>
    <d v="2019-10-22T00:00:00"/>
    <x v="45"/>
    <x v="1"/>
    <x v="9"/>
    <x v="0"/>
    <x v="2"/>
    <n v="8310"/>
    <n v="9.33"/>
    <n v="6.92"/>
    <n v="57505.2"/>
    <n v="77532.3"/>
    <n v="20027.100000000006"/>
    <x v="8"/>
    <n v="4"/>
    <x v="6"/>
    <x v="0"/>
  </r>
  <r>
    <n v="515510118"/>
    <x v="750"/>
    <d v="2022-05-20T00:00:00"/>
    <x v="27"/>
    <x v="0"/>
    <x v="3"/>
    <x v="1"/>
    <x v="2"/>
    <n v="9754"/>
    <n v="205.7"/>
    <n v="117.11"/>
    <n v="1142290.94"/>
    <n v="2006397.7999999998"/>
    <n v="864106.85999999987"/>
    <x v="2"/>
    <n v="6"/>
    <x v="4"/>
    <x v="1"/>
  </r>
  <r>
    <n v="968106496"/>
    <x v="379"/>
    <d v="2018-02-26T00:00:00"/>
    <x v="151"/>
    <x v="5"/>
    <x v="10"/>
    <x v="0"/>
    <x v="0"/>
    <n v="3080"/>
    <n v="668.27"/>
    <n v="502.54"/>
    <n v="1547823.2"/>
    <n v="2058271.5999999999"/>
    <n v="510448.39999999991"/>
    <x v="18"/>
    <n v="2"/>
    <x v="1"/>
    <x v="0"/>
  </r>
  <r>
    <n v="418385398"/>
    <x v="956"/>
    <d v="2019-12-06T00:00:00"/>
    <x v="161"/>
    <x v="3"/>
    <x v="9"/>
    <x v="1"/>
    <x v="0"/>
    <n v="8392"/>
    <n v="9.33"/>
    <n v="6.92"/>
    <n v="58072.639999999999"/>
    <n v="78297.36"/>
    <n v="20224.72"/>
    <x v="1"/>
    <n v="5"/>
    <x v="0"/>
    <x v="0"/>
  </r>
  <r>
    <n v="522089898"/>
    <x v="7"/>
    <d v="2019-10-22T00:00:00"/>
    <x v="177"/>
    <x v="5"/>
    <x v="9"/>
    <x v="0"/>
    <x v="1"/>
    <n v="6858"/>
    <n v="9.33"/>
    <n v="6.92"/>
    <n v="47457.36"/>
    <n v="63985.14"/>
    <n v="16527.78"/>
    <x v="7"/>
    <n v="1"/>
    <x v="3"/>
    <x v="0"/>
  </r>
  <r>
    <n v="263643825"/>
    <x v="957"/>
    <d v="2015-05-29T00:00:00"/>
    <x v="165"/>
    <x v="5"/>
    <x v="11"/>
    <x v="0"/>
    <x v="2"/>
    <n v="6921"/>
    <n v="154.06"/>
    <n v="90.93"/>
    <n v="629326.53"/>
    <n v="1066249.26"/>
    <n v="436922.73"/>
    <x v="4"/>
    <n v="4"/>
    <x v="6"/>
    <x v="0"/>
  </r>
  <r>
    <n v="947783505"/>
    <x v="221"/>
    <d v="2019-09-25T00:00:00"/>
    <x v="176"/>
    <x v="2"/>
    <x v="0"/>
    <x v="1"/>
    <x v="1"/>
    <n v="9056"/>
    <n v="255.28"/>
    <n v="159.41999999999999"/>
    <n v="1443707.5199999998"/>
    <n v="2311815.6800000002"/>
    <n v="868108.16000000038"/>
    <x v="16"/>
    <n v="1"/>
    <x v="3"/>
    <x v="0"/>
  </r>
  <r>
    <n v="349557769"/>
    <x v="958"/>
    <d v="2016-05-10T00:00:00"/>
    <x v="122"/>
    <x v="3"/>
    <x v="10"/>
    <x v="1"/>
    <x v="2"/>
    <n v="767"/>
    <n v="668.27"/>
    <n v="502.54"/>
    <n v="385448.18"/>
    <n v="512563.08999999997"/>
    <n v="127114.90999999997"/>
    <x v="1"/>
    <n v="2"/>
    <x v="1"/>
    <x v="0"/>
  </r>
  <r>
    <n v="364327943"/>
    <x v="959"/>
    <d v="2016-08-18T00:00:00"/>
    <x v="61"/>
    <x v="3"/>
    <x v="5"/>
    <x v="1"/>
    <x v="3"/>
    <n v="1589"/>
    <n v="109.28"/>
    <n v="35.840000000000003"/>
    <n v="56949.760000000002"/>
    <n v="173645.92"/>
    <n v="116696.16"/>
    <x v="13"/>
    <n v="7"/>
    <x v="2"/>
    <x v="1"/>
  </r>
  <r>
    <n v="257767856"/>
    <x v="960"/>
    <d v="2020-11-23T00:00:00"/>
    <x v="177"/>
    <x v="5"/>
    <x v="4"/>
    <x v="0"/>
    <x v="0"/>
    <n v="8092"/>
    <n v="81.73"/>
    <n v="56.67"/>
    <n v="458573.64"/>
    <n v="661359.16"/>
    <n v="202785.52000000002"/>
    <x v="8"/>
    <n v="3"/>
    <x v="5"/>
    <x v="0"/>
  </r>
  <r>
    <n v="715863835"/>
    <x v="350"/>
    <d v="2020-01-22T00:00:00"/>
    <x v="133"/>
    <x v="1"/>
    <x v="11"/>
    <x v="0"/>
    <x v="1"/>
    <n v="8872"/>
    <n v="154.06"/>
    <n v="90.93"/>
    <n v="806730.96000000008"/>
    <n v="1366820.32"/>
    <n v="560089.36"/>
    <x v="4"/>
    <n v="2"/>
    <x v="1"/>
    <x v="0"/>
  </r>
  <r>
    <n v="694914710"/>
    <x v="748"/>
    <d v="2022-09-02T00:00:00"/>
    <x v="120"/>
    <x v="1"/>
    <x v="7"/>
    <x v="1"/>
    <x v="1"/>
    <n v="9560"/>
    <n v="437.2"/>
    <n v="263.33"/>
    <n v="2517434.7999999998"/>
    <n v="4179632"/>
    <n v="1662197.2000000002"/>
    <x v="20"/>
    <n v="2"/>
    <x v="1"/>
    <x v="0"/>
  </r>
  <r>
    <n v="571531808"/>
    <x v="961"/>
    <d v="2018-01-12T00:00:00"/>
    <x v="146"/>
    <x v="5"/>
    <x v="0"/>
    <x v="1"/>
    <x v="0"/>
    <n v="7818"/>
    <n v="255.28"/>
    <n v="159.41999999999999"/>
    <n v="1246345.5599999998"/>
    <n v="1995779.04"/>
    <n v="749433.48000000021"/>
    <x v="7"/>
    <n v="4"/>
    <x v="6"/>
    <x v="0"/>
  </r>
  <r>
    <n v="792638957"/>
    <x v="198"/>
    <d v="2017-02-07T00:00:00"/>
    <x v="51"/>
    <x v="0"/>
    <x v="3"/>
    <x v="0"/>
    <x v="1"/>
    <n v="8336"/>
    <n v="205.7"/>
    <n v="117.11"/>
    <n v="976228.96"/>
    <n v="1714715.2"/>
    <n v="738486.24"/>
    <x v="5"/>
    <n v="2"/>
    <x v="1"/>
    <x v="0"/>
  </r>
  <r>
    <n v="537435138"/>
    <x v="962"/>
    <d v="2019-09-14T00:00:00"/>
    <x v="156"/>
    <x v="3"/>
    <x v="0"/>
    <x v="0"/>
    <x v="2"/>
    <n v="7855"/>
    <n v="255.28"/>
    <n v="159.41999999999999"/>
    <n v="1252244.0999999999"/>
    <n v="2005224.4"/>
    <n v="752980.3"/>
    <x v="1"/>
    <n v="6"/>
    <x v="4"/>
    <x v="1"/>
  </r>
  <r>
    <n v="807581222"/>
    <x v="818"/>
    <d v="2021-04-25T00:00:00"/>
    <x v="58"/>
    <x v="5"/>
    <x v="1"/>
    <x v="1"/>
    <x v="3"/>
    <n v="85"/>
    <n v="152.58000000000001"/>
    <n v="97.44"/>
    <n v="8282.4"/>
    <n v="12969.300000000001"/>
    <n v="4686.9000000000015"/>
    <x v="0"/>
    <n v="1"/>
    <x v="3"/>
    <x v="0"/>
  </r>
  <r>
    <n v="496826493"/>
    <x v="963"/>
    <d v="2020-11-04T00:00:00"/>
    <x v="178"/>
    <x v="1"/>
    <x v="9"/>
    <x v="0"/>
    <x v="2"/>
    <n v="855"/>
    <n v="9.33"/>
    <n v="6.92"/>
    <n v="5916.6"/>
    <n v="7977.15"/>
    <n v="2060.5499999999993"/>
    <x v="5"/>
    <n v="3"/>
    <x v="5"/>
    <x v="0"/>
  </r>
  <r>
    <n v="321382129"/>
    <x v="964"/>
    <d v="2020-02-20T00:00:00"/>
    <x v="41"/>
    <x v="0"/>
    <x v="1"/>
    <x v="0"/>
    <x v="1"/>
    <n v="2969"/>
    <n v="152.58000000000001"/>
    <n v="97.44"/>
    <n v="289299.36"/>
    <n v="453010.02"/>
    <n v="163710.66000000003"/>
    <x v="0"/>
    <n v="5"/>
    <x v="0"/>
    <x v="0"/>
  </r>
  <r>
    <n v="629734456"/>
    <x v="965"/>
    <d v="2017-02-05T00:00:00"/>
    <x v="30"/>
    <x v="3"/>
    <x v="9"/>
    <x v="0"/>
    <x v="0"/>
    <n v="1274"/>
    <n v="9.33"/>
    <n v="6.92"/>
    <n v="8816.08"/>
    <n v="11886.42"/>
    <n v="3070.34"/>
    <x v="9"/>
    <n v="7"/>
    <x v="2"/>
    <x v="1"/>
  </r>
  <r>
    <n v="708899104"/>
    <x v="966"/>
    <d v="2023-01-13T00:00:00"/>
    <x v="65"/>
    <x v="2"/>
    <x v="0"/>
    <x v="1"/>
    <x v="0"/>
    <n v="7853"/>
    <n v="255.28"/>
    <n v="159.41999999999999"/>
    <n v="1251925.26"/>
    <n v="2004713.84"/>
    <n v="752788.58000000007"/>
    <x v="18"/>
    <n v="6"/>
    <x v="4"/>
    <x v="1"/>
  </r>
  <r>
    <n v="393336999"/>
    <x v="967"/>
    <d v="2020-05-24T00:00:00"/>
    <x v="159"/>
    <x v="4"/>
    <x v="4"/>
    <x v="1"/>
    <x v="1"/>
    <n v="6014"/>
    <n v="81.73"/>
    <n v="56.67"/>
    <n v="340813.38"/>
    <n v="491524.22000000003"/>
    <n v="150710.84000000003"/>
    <x v="19"/>
    <n v="5"/>
    <x v="0"/>
    <x v="0"/>
  </r>
  <r>
    <n v="897122371"/>
    <x v="565"/>
    <d v="2020-06-22T00:00:00"/>
    <x v="156"/>
    <x v="3"/>
    <x v="9"/>
    <x v="1"/>
    <x v="1"/>
    <n v="7300"/>
    <n v="9.33"/>
    <n v="6.92"/>
    <n v="50516"/>
    <n v="68109"/>
    <n v="17593"/>
    <x v="14"/>
    <n v="4"/>
    <x v="6"/>
    <x v="0"/>
  </r>
  <r>
    <n v="525472486"/>
    <x v="968"/>
    <d v="2015-11-23T00:00:00"/>
    <x v="136"/>
    <x v="1"/>
    <x v="0"/>
    <x v="0"/>
    <x v="0"/>
    <n v="7840"/>
    <n v="255.28"/>
    <n v="159.41999999999999"/>
    <n v="1249852.7999999998"/>
    <n v="2001395.2"/>
    <n v="751542.40000000014"/>
    <x v="17"/>
    <n v="6"/>
    <x v="4"/>
    <x v="1"/>
  </r>
  <r>
    <n v="447342956"/>
    <x v="969"/>
    <d v="2019-08-27T00:00:00"/>
    <x v="24"/>
    <x v="3"/>
    <x v="0"/>
    <x v="0"/>
    <x v="0"/>
    <n v="7576"/>
    <n v="255.28"/>
    <n v="159.41999999999999"/>
    <n v="1207765.92"/>
    <n v="1934001.28"/>
    <n v="726235.3600000001"/>
    <x v="2"/>
    <n v="3"/>
    <x v="5"/>
    <x v="0"/>
  </r>
  <r>
    <n v="514188325"/>
    <x v="970"/>
    <d v="2021-11-27T00:00:00"/>
    <x v="163"/>
    <x v="2"/>
    <x v="11"/>
    <x v="0"/>
    <x v="0"/>
    <n v="8607"/>
    <n v="154.06"/>
    <n v="90.93"/>
    <n v="782634.51"/>
    <n v="1325994.42"/>
    <n v="543359.90999999992"/>
    <x v="16"/>
    <n v="4"/>
    <x v="6"/>
    <x v="0"/>
  </r>
  <r>
    <n v="972984683"/>
    <x v="971"/>
    <d v="2017-04-25T00:00:00"/>
    <x v="170"/>
    <x v="5"/>
    <x v="8"/>
    <x v="0"/>
    <x v="3"/>
    <n v="6644"/>
    <n v="421.89"/>
    <n v="364.69"/>
    <n v="2423000.36"/>
    <n v="2803037.1599999997"/>
    <n v="380036.79999999981"/>
    <x v="12"/>
    <n v="5"/>
    <x v="0"/>
    <x v="0"/>
  </r>
  <r>
    <n v="934718358"/>
    <x v="972"/>
    <d v="2015-12-22T00:00:00"/>
    <x v="143"/>
    <x v="1"/>
    <x v="11"/>
    <x v="0"/>
    <x v="3"/>
    <n v="2789"/>
    <n v="154.06"/>
    <n v="90.93"/>
    <n v="253603.77000000002"/>
    <n v="429673.34"/>
    <n v="176069.57"/>
    <x v="18"/>
    <n v="3"/>
    <x v="5"/>
    <x v="0"/>
  </r>
  <r>
    <n v="480688178"/>
    <x v="973"/>
    <d v="2019-11-19T00:00:00"/>
    <x v="104"/>
    <x v="5"/>
    <x v="1"/>
    <x v="1"/>
    <x v="0"/>
    <n v="5169"/>
    <n v="152.58000000000001"/>
    <n v="97.44"/>
    <n v="503667.36"/>
    <n v="788686.02"/>
    <n v="285018.66000000003"/>
    <x v="5"/>
    <n v="2"/>
    <x v="1"/>
    <x v="0"/>
  </r>
  <r>
    <n v="212505471"/>
    <x v="974"/>
    <d v="2022-10-03T00:00:00"/>
    <x v="161"/>
    <x v="3"/>
    <x v="10"/>
    <x v="0"/>
    <x v="1"/>
    <n v="3946"/>
    <n v="668.27"/>
    <n v="502.54"/>
    <n v="1983022.84"/>
    <n v="2636993.42"/>
    <n v="653970.57999999984"/>
    <x v="18"/>
    <n v="2"/>
    <x v="1"/>
    <x v="0"/>
  </r>
  <r>
    <n v="443125665"/>
    <x v="139"/>
    <d v="2019-06-22T00:00:00"/>
    <x v="70"/>
    <x v="1"/>
    <x v="3"/>
    <x v="1"/>
    <x v="0"/>
    <n v="9586"/>
    <n v="205.7"/>
    <n v="117.11"/>
    <n v="1122616.46"/>
    <n v="1971840.2"/>
    <n v="849223.74"/>
    <x v="5"/>
    <n v="6"/>
    <x v="4"/>
    <x v="1"/>
  </r>
  <r>
    <n v="741690289"/>
    <x v="975"/>
    <d v="2020-03-30T00:00:00"/>
    <x v="179"/>
    <x v="1"/>
    <x v="8"/>
    <x v="1"/>
    <x v="1"/>
    <n v="1494"/>
    <n v="421.89"/>
    <n v="364.69"/>
    <n v="544846.86"/>
    <n v="630303.66"/>
    <n v="85456.800000000047"/>
    <x v="5"/>
    <n v="1"/>
    <x v="3"/>
    <x v="0"/>
  </r>
  <r>
    <n v="393842971"/>
    <x v="976"/>
    <d v="2022-02-01T00:00:00"/>
    <x v="70"/>
    <x v="1"/>
    <x v="5"/>
    <x v="1"/>
    <x v="2"/>
    <n v="5742"/>
    <n v="109.28"/>
    <n v="35.840000000000003"/>
    <n v="205793.28000000003"/>
    <n v="627485.76"/>
    <n v="421692.48"/>
    <x v="18"/>
    <n v="3"/>
    <x v="5"/>
    <x v="0"/>
  </r>
  <r>
    <n v="641413438"/>
    <x v="977"/>
    <d v="2015-09-08T00:00:00"/>
    <x v="72"/>
    <x v="0"/>
    <x v="1"/>
    <x v="0"/>
    <x v="0"/>
    <n v="7345"/>
    <n v="152.58000000000001"/>
    <n v="97.44"/>
    <n v="715696.79999999993"/>
    <n v="1120700.1000000001"/>
    <n v="405003.30000000016"/>
    <x v="13"/>
    <n v="5"/>
    <x v="0"/>
    <x v="0"/>
  </r>
  <r>
    <n v="637575519"/>
    <x v="978"/>
    <d v="2015-03-04T00:00:00"/>
    <x v="76"/>
    <x v="5"/>
    <x v="7"/>
    <x v="1"/>
    <x v="0"/>
    <n v="1619"/>
    <n v="437.2"/>
    <n v="263.33"/>
    <n v="426331.26999999996"/>
    <n v="707826.79999999993"/>
    <n v="281495.52999999997"/>
    <x v="15"/>
    <n v="5"/>
    <x v="0"/>
    <x v="0"/>
  </r>
  <r>
    <n v="955815541"/>
    <x v="979"/>
    <d v="2022-08-02T00:00:00"/>
    <x v="44"/>
    <x v="2"/>
    <x v="7"/>
    <x v="1"/>
    <x v="0"/>
    <n v="5914"/>
    <n v="437.2"/>
    <n v="263.33"/>
    <n v="1557333.6199999999"/>
    <n v="2585600.7999999998"/>
    <n v="1028267.1799999999"/>
    <x v="4"/>
    <n v="1"/>
    <x v="3"/>
    <x v="0"/>
  </r>
  <r>
    <n v="439932334"/>
    <x v="980"/>
    <d v="2016-07-31T00:00:00"/>
    <x v="115"/>
    <x v="5"/>
    <x v="3"/>
    <x v="0"/>
    <x v="3"/>
    <n v="4609"/>
    <n v="205.7"/>
    <n v="117.11"/>
    <n v="539759.99"/>
    <n v="948071.29999999993"/>
    <n v="408311.30999999994"/>
    <x v="20"/>
    <n v="4"/>
    <x v="6"/>
    <x v="0"/>
  </r>
  <r>
    <n v="254037225"/>
    <x v="981"/>
    <d v="2022-12-31T00:00:00"/>
    <x v="33"/>
    <x v="5"/>
    <x v="0"/>
    <x v="1"/>
    <x v="3"/>
    <n v="4115"/>
    <n v="255.28"/>
    <n v="159.41999999999999"/>
    <n v="656013.29999999993"/>
    <n v="1050477.2"/>
    <n v="394463.9"/>
    <x v="15"/>
    <n v="1"/>
    <x v="3"/>
    <x v="0"/>
  </r>
  <r>
    <n v="582836139"/>
    <x v="462"/>
    <d v="2018-04-15T00:00:00"/>
    <x v="175"/>
    <x v="1"/>
    <x v="6"/>
    <x v="0"/>
    <x v="3"/>
    <n v="3020"/>
    <n v="651.21"/>
    <n v="524.96"/>
    <n v="1585379.2000000002"/>
    <n v="1966654.2000000002"/>
    <n v="381275"/>
    <x v="4"/>
    <n v="6"/>
    <x v="4"/>
    <x v="1"/>
  </r>
  <r>
    <n v="930219113"/>
    <x v="982"/>
    <d v="2022-03-08T00:00:00"/>
    <x v="125"/>
    <x v="5"/>
    <x v="6"/>
    <x v="0"/>
    <x v="0"/>
    <n v="1362"/>
    <n v="651.21"/>
    <n v="524.96"/>
    <n v="714995.52"/>
    <n v="886948.02"/>
    <n v="171952.5"/>
    <x v="8"/>
    <n v="4"/>
    <x v="6"/>
    <x v="0"/>
  </r>
  <r>
    <n v="478405082"/>
    <x v="983"/>
    <d v="2021-09-13T00:00:00"/>
    <x v="83"/>
    <x v="0"/>
    <x v="3"/>
    <x v="0"/>
    <x v="2"/>
    <n v="9550"/>
    <n v="205.7"/>
    <n v="117.11"/>
    <n v="1118400.5"/>
    <n v="1964435"/>
    <n v="846034.5"/>
    <x v="17"/>
    <n v="6"/>
    <x v="4"/>
    <x v="1"/>
  </r>
  <r>
    <n v="203501832"/>
    <x v="984"/>
    <d v="2022-12-22T00:00:00"/>
    <x v="61"/>
    <x v="3"/>
    <x v="6"/>
    <x v="1"/>
    <x v="3"/>
    <n v="9569"/>
    <n v="651.21"/>
    <n v="524.96"/>
    <n v="5023342.24"/>
    <n v="6231428.4900000002"/>
    <n v="1208086.25"/>
    <x v="0"/>
    <n v="5"/>
    <x v="0"/>
    <x v="0"/>
  </r>
  <r>
    <n v="440154635"/>
    <x v="725"/>
    <d v="2015-02-23T00:00:00"/>
    <x v="165"/>
    <x v="5"/>
    <x v="5"/>
    <x v="0"/>
    <x v="2"/>
    <n v="393"/>
    <n v="109.28"/>
    <n v="35.840000000000003"/>
    <n v="14085.12"/>
    <n v="42947.040000000001"/>
    <n v="28861.919999999998"/>
    <x v="18"/>
    <n v="2"/>
    <x v="1"/>
    <x v="0"/>
  </r>
  <r>
    <n v="695279920"/>
    <x v="985"/>
    <d v="2018-03-13T00:00:00"/>
    <x v="61"/>
    <x v="3"/>
    <x v="0"/>
    <x v="0"/>
    <x v="3"/>
    <n v="7634"/>
    <n v="255.28"/>
    <n v="159.41999999999999"/>
    <n v="1217012.2799999998"/>
    <n v="1948807.52"/>
    <n v="731795.24000000022"/>
    <x v="11"/>
    <n v="6"/>
    <x v="4"/>
    <x v="1"/>
  </r>
  <r>
    <n v="143414771"/>
    <x v="986"/>
    <d v="2020-06-06T00:00:00"/>
    <x v="143"/>
    <x v="1"/>
    <x v="10"/>
    <x v="1"/>
    <x v="3"/>
    <n v="8473"/>
    <n v="668.27"/>
    <n v="502.54"/>
    <n v="4258021.42"/>
    <n v="5662251.71"/>
    <n v="1404230.29"/>
    <x v="19"/>
    <n v="4"/>
    <x v="6"/>
    <x v="0"/>
  </r>
  <r>
    <n v="742932260"/>
    <x v="987"/>
    <d v="2019-01-14T00:00:00"/>
    <x v="44"/>
    <x v="2"/>
    <x v="11"/>
    <x v="1"/>
    <x v="0"/>
    <n v="9020"/>
    <n v="154.06"/>
    <n v="90.93"/>
    <n v="820188.60000000009"/>
    <n v="1389621.2"/>
    <n v="569432.59999999986"/>
    <x v="3"/>
    <n v="5"/>
    <x v="0"/>
    <x v="0"/>
  </r>
  <r>
    <n v="189403712"/>
    <x v="988"/>
    <d v="2017-03-26T00:00:00"/>
    <x v="114"/>
    <x v="2"/>
    <x v="0"/>
    <x v="1"/>
    <x v="2"/>
    <n v="7622"/>
    <n v="255.28"/>
    <n v="159.41999999999999"/>
    <n v="1215099.24"/>
    <n v="1945744.16"/>
    <n v="730644.91999999993"/>
    <x v="6"/>
    <n v="6"/>
    <x v="4"/>
    <x v="1"/>
  </r>
  <r>
    <n v="272361218"/>
    <x v="335"/>
    <d v="2022-07-01T00:00:00"/>
    <x v="74"/>
    <x v="1"/>
    <x v="1"/>
    <x v="1"/>
    <x v="1"/>
    <n v="6592"/>
    <n v="152.58000000000001"/>
    <n v="97.44"/>
    <n v="642324.47999999998"/>
    <n v="1005807.3600000001"/>
    <n v="363482.88000000012"/>
    <x v="8"/>
    <n v="7"/>
    <x v="2"/>
    <x v="1"/>
  </r>
  <r>
    <n v="307057845"/>
    <x v="989"/>
    <d v="2015-06-15T00:00:00"/>
    <x v="13"/>
    <x v="0"/>
    <x v="11"/>
    <x v="1"/>
    <x v="1"/>
    <n v="4095"/>
    <n v="154.06"/>
    <n v="90.93"/>
    <n v="372358.35000000003"/>
    <n v="630875.69999999995"/>
    <n v="258517.34999999992"/>
    <x v="12"/>
    <n v="4"/>
    <x v="6"/>
    <x v="0"/>
  </r>
  <r>
    <n v="325453507"/>
    <x v="990"/>
    <d v="2018-10-13T00:00:00"/>
    <x v="154"/>
    <x v="2"/>
    <x v="2"/>
    <x v="0"/>
    <x v="1"/>
    <n v="7780"/>
    <n v="47.45"/>
    <n v="31.79"/>
    <n v="247326.19999999998"/>
    <n v="369161"/>
    <n v="121834.80000000002"/>
    <x v="0"/>
    <n v="7"/>
    <x v="2"/>
    <x v="1"/>
  </r>
  <r>
    <n v="392892396"/>
    <x v="151"/>
    <d v="2015-05-02T00:00:00"/>
    <x v="33"/>
    <x v="5"/>
    <x v="7"/>
    <x v="1"/>
    <x v="1"/>
    <n v="4446"/>
    <n v="437.2"/>
    <n v="263.33"/>
    <n v="1170765.18"/>
    <n v="1943791.2"/>
    <n v="773026.02"/>
    <x v="9"/>
    <n v="6"/>
    <x v="4"/>
    <x v="1"/>
  </r>
  <r>
    <n v="146349751"/>
    <x v="991"/>
    <d v="2017-05-22T00:00:00"/>
    <x v="117"/>
    <x v="1"/>
    <x v="11"/>
    <x v="0"/>
    <x v="0"/>
    <n v="6999"/>
    <n v="154.06"/>
    <n v="90.93"/>
    <n v="636419.07000000007"/>
    <n v="1078265.94"/>
    <n v="441846.86999999988"/>
    <x v="9"/>
    <n v="1"/>
    <x v="3"/>
    <x v="0"/>
  </r>
  <r>
    <n v="716135489"/>
    <x v="992"/>
    <d v="2022-11-03T00:00:00"/>
    <x v="12"/>
    <x v="2"/>
    <x v="9"/>
    <x v="0"/>
    <x v="1"/>
    <n v="9260"/>
    <n v="9.33"/>
    <n v="6.92"/>
    <n v="64079.199999999997"/>
    <n v="86395.8"/>
    <n v="22316.600000000006"/>
    <x v="13"/>
    <n v="7"/>
    <x v="2"/>
    <x v="1"/>
  </r>
  <r>
    <n v="104190576"/>
    <x v="993"/>
    <d v="2017-03-01T00:00:00"/>
    <x v="178"/>
    <x v="1"/>
    <x v="8"/>
    <x v="1"/>
    <x v="1"/>
    <n v="1162"/>
    <n v="421.89"/>
    <n v="364.69"/>
    <n v="423769.77999999997"/>
    <n v="490236.18"/>
    <n v="66466.400000000023"/>
    <x v="5"/>
    <n v="3"/>
    <x v="5"/>
    <x v="0"/>
  </r>
  <r>
    <n v="669938838"/>
    <x v="398"/>
    <d v="2019-04-20T00:00:00"/>
    <x v="38"/>
    <x v="2"/>
    <x v="0"/>
    <x v="1"/>
    <x v="0"/>
    <n v="8645"/>
    <n v="255.28"/>
    <n v="159.41999999999999"/>
    <n v="1378185.9"/>
    <n v="2206895.6"/>
    <n v="828709.70000000019"/>
    <x v="19"/>
    <n v="4"/>
    <x v="6"/>
    <x v="0"/>
  </r>
  <r>
    <n v="793116605"/>
    <x v="994"/>
    <d v="2015-02-01T00:00:00"/>
    <x v="77"/>
    <x v="4"/>
    <x v="6"/>
    <x v="1"/>
    <x v="2"/>
    <n v="9683"/>
    <n v="651.21"/>
    <n v="524.96"/>
    <n v="5083187.6800000006"/>
    <n v="6305666.4300000006"/>
    <n v="1222478.75"/>
    <x v="0"/>
    <n v="1"/>
    <x v="3"/>
    <x v="0"/>
  </r>
  <r>
    <n v="723772704"/>
    <x v="995"/>
    <d v="2019-01-26T00:00:00"/>
    <x v="38"/>
    <x v="2"/>
    <x v="10"/>
    <x v="1"/>
    <x v="0"/>
    <n v="9282"/>
    <n v="668.27"/>
    <n v="502.54"/>
    <n v="4664576.28"/>
    <n v="6202882.1399999997"/>
    <n v="1538305.8599999994"/>
    <x v="12"/>
    <n v="2"/>
    <x v="1"/>
    <x v="0"/>
  </r>
  <r>
    <n v="332268464"/>
    <x v="996"/>
    <d v="2019-11-13T00:00:00"/>
    <x v="75"/>
    <x v="1"/>
    <x v="3"/>
    <x v="0"/>
    <x v="1"/>
    <n v="4477"/>
    <n v="205.7"/>
    <n v="117.11"/>
    <n v="524301.47"/>
    <n v="920918.89999999991"/>
    <n v="396617.42999999993"/>
    <x v="5"/>
    <n v="3"/>
    <x v="5"/>
    <x v="0"/>
  </r>
  <r>
    <n v="459277713"/>
    <x v="997"/>
    <d v="2019-11-30T00:00:00"/>
    <x v="130"/>
    <x v="1"/>
    <x v="8"/>
    <x v="0"/>
    <x v="0"/>
    <n v="9336"/>
    <n v="421.89"/>
    <n v="364.69"/>
    <n v="3404745.84"/>
    <n v="3938765.04"/>
    <n v="534019.20000000019"/>
    <x v="4"/>
    <n v="5"/>
    <x v="0"/>
    <x v="0"/>
  </r>
  <r>
    <n v="665786778"/>
    <x v="998"/>
    <d v="2022-08-05T00:00:00"/>
    <x v="179"/>
    <x v="1"/>
    <x v="9"/>
    <x v="1"/>
    <x v="2"/>
    <n v="9958"/>
    <n v="9.33"/>
    <n v="6.92"/>
    <n v="68909.36"/>
    <n v="92908.14"/>
    <n v="23998.78"/>
    <x v="10"/>
    <n v="7"/>
    <x v="2"/>
    <x v="1"/>
  </r>
  <r>
    <n v="583094489"/>
    <x v="999"/>
    <d v="2019-10-17T00:00:00"/>
    <x v="134"/>
    <x v="2"/>
    <x v="10"/>
    <x v="0"/>
    <x v="0"/>
    <n v="9472"/>
    <n v="668.27"/>
    <n v="502.54"/>
    <n v="4760058.88"/>
    <n v="6329853.4399999995"/>
    <n v="1569794.5599999996"/>
    <x v="5"/>
    <n v="4"/>
    <x v="6"/>
    <x v="0"/>
  </r>
  <r>
    <n v="362812173"/>
    <x v="603"/>
    <d v="2021-10-10T00:00:00"/>
    <x v="119"/>
    <x v="5"/>
    <x v="3"/>
    <x v="1"/>
    <x v="0"/>
    <n v="3039"/>
    <n v="205.7"/>
    <n v="117.11"/>
    <n v="355897.29"/>
    <n v="625122.29999999993"/>
    <n v="269225.00999999995"/>
    <x v="2"/>
    <n v="1"/>
    <x v="3"/>
    <x v="0"/>
  </r>
  <r>
    <n v="226863658"/>
    <x v="1000"/>
    <d v="2020-08-31T00:00:00"/>
    <x v="72"/>
    <x v="0"/>
    <x v="1"/>
    <x v="0"/>
    <x v="1"/>
    <n v="2853"/>
    <n v="152.58000000000001"/>
    <n v="97.44"/>
    <n v="277996.32"/>
    <n v="435310.74000000005"/>
    <n v="157314.42000000004"/>
    <x v="11"/>
    <n v="5"/>
    <x v="0"/>
    <x v="0"/>
  </r>
  <r>
    <n v="917485272"/>
    <x v="1001"/>
    <d v="2022-09-02T00:00:00"/>
    <x v="69"/>
    <x v="1"/>
    <x v="0"/>
    <x v="0"/>
    <x v="2"/>
    <n v="3136"/>
    <n v="255.28"/>
    <n v="159.41999999999999"/>
    <n v="499941.11999999994"/>
    <n v="800558.07999999996"/>
    <n v="300616.96000000002"/>
    <x v="6"/>
    <n v="4"/>
    <x v="6"/>
    <x v="0"/>
  </r>
  <r>
    <n v="547225844"/>
    <x v="1002"/>
    <d v="2020-04-30T00:00:00"/>
    <x v="143"/>
    <x v="1"/>
    <x v="4"/>
    <x v="1"/>
    <x v="2"/>
    <n v="5143"/>
    <n v="81.73"/>
    <n v="56.67"/>
    <n v="291453.81"/>
    <n v="420337.39"/>
    <n v="128883.58000000002"/>
    <x v="17"/>
    <n v="2"/>
    <x v="1"/>
    <x v="0"/>
  </r>
  <r>
    <n v="448946702"/>
    <x v="417"/>
    <d v="2022-02-16T00:00:00"/>
    <x v="141"/>
    <x v="5"/>
    <x v="10"/>
    <x v="1"/>
    <x v="0"/>
    <n v="2161"/>
    <n v="668.27"/>
    <n v="502.54"/>
    <n v="1085988.94"/>
    <n v="1444131.47"/>
    <n v="358142.53"/>
    <x v="20"/>
    <n v="7"/>
    <x v="2"/>
    <x v="1"/>
  </r>
  <r>
    <n v="225821673"/>
    <x v="1003"/>
    <d v="2016-06-24T00:00:00"/>
    <x v="21"/>
    <x v="5"/>
    <x v="7"/>
    <x v="0"/>
    <x v="3"/>
    <n v="4506"/>
    <n v="437.2"/>
    <n v="263.33"/>
    <n v="1186564.98"/>
    <n v="1970023.2"/>
    <n v="783458.22"/>
    <x v="11"/>
    <n v="2"/>
    <x v="1"/>
    <x v="0"/>
  </r>
  <r>
    <n v="901337087"/>
    <x v="1004"/>
    <d v="2018-09-14T00:00:00"/>
    <x v="50"/>
    <x v="2"/>
    <x v="2"/>
    <x v="0"/>
    <x v="2"/>
    <n v="4529"/>
    <n v="47.45"/>
    <n v="31.79"/>
    <n v="143976.91"/>
    <n v="214901.05000000002"/>
    <n v="70924.140000000014"/>
    <x v="7"/>
    <n v="4"/>
    <x v="6"/>
    <x v="0"/>
  </r>
  <r>
    <n v="869291770"/>
    <x v="465"/>
    <d v="2015-08-03T00:00:00"/>
    <x v="37"/>
    <x v="1"/>
    <x v="10"/>
    <x v="1"/>
    <x v="2"/>
    <n v="1607"/>
    <n v="668.27"/>
    <n v="502.54"/>
    <n v="807581.78"/>
    <n v="1073909.8899999999"/>
    <n v="266328.10999999987"/>
    <x v="4"/>
    <n v="7"/>
    <x v="2"/>
    <x v="1"/>
  </r>
  <r>
    <n v="843797051"/>
    <x v="1005"/>
    <d v="2015-11-04T00:00:00"/>
    <x v="41"/>
    <x v="0"/>
    <x v="0"/>
    <x v="1"/>
    <x v="2"/>
    <n v="7153"/>
    <n v="255.28"/>
    <n v="159.41999999999999"/>
    <n v="1140331.26"/>
    <n v="1826017.84"/>
    <n v="685686.58000000007"/>
    <x v="4"/>
    <n v="2"/>
    <x v="1"/>
    <x v="0"/>
  </r>
  <r>
    <n v="709276759"/>
    <x v="1006"/>
    <d v="2017-01-24T00:00:00"/>
    <x v="179"/>
    <x v="1"/>
    <x v="5"/>
    <x v="1"/>
    <x v="2"/>
    <n v="9610"/>
    <n v="109.28"/>
    <n v="35.840000000000003"/>
    <n v="344422.40000000002"/>
    <n v="1050180.8"/>
    <n v="705758.4"/>
    <x v="10"/>
    <n v="4"/>
    <x v="6"/>
    <x v="0"/>
  </r>
  <r>
    <n v="870467221"/>
    <x v="817"/>
    <d v="2018-05-11T00:00:00"/>
    <x v="162"/>
    <x v="2"/>
    <x v="9"/>
    <x v="0"/>
    <x v="0"/>
    <n v="9449"/>
    <n v="9.33"/>
    <n v="6.92"/>
    <n v="65387.08"/>
    <n v="88159.17"/>
    <n v="22772.089999999997"/>
    <x v="1"/>
    <n v="5"/>
    <x v="0"/>
    <x v="0"/>
  </r>
  <r>
    <n v="902417266"/>
    <x v="1007"/>
    <d v="2015-03-09T00:00:00"/>
    <x v="171"/>
    <x v="5"/>
    <x v="0"/>
    <x v="0"/>
    <x v="0"/>
    <n v="4178"/>
    <n v="255.28"/>
    <n v="159.41999999999999"/>
    <n v="666056.75999999989"/>
    <n v="1066559.8400000001"/>
    <n v="400503.08000000019"/>
    <x v="7"/>
    <n v="7"/>
    <x v="2"/>
    <x v="1"/>
  </r>
  <r>
    <n v="127332246"/>
    <x v="802"/>
    <d v="2016-02-01T00:00:00"/>
    <x v="81"/>
    <x v="5"/>
    <x v="3"/>
    <x v="0"/>
    <x v="0"/>
    <n v="9296"/>
    <n v="205.7"/>
    <n v="117.11"/>
    <n v="1088654.56"/>
    <n v="1912187.2"/>
    <n v="823532.6399999999"/>
    <x v="19"/>
    <n v="6"/>
    <x v="4"/>
    <x v="1"/>
  </r>
  <r>
    <n v="130353915"/>
    <x v="1008"/>
    <d v="2019-09-01T00:00:00"/>
    <x v="134"/>
    <x v="2"/>
    <x v="5"/>
    <x v="0"/>
    <x v="3"/>
    <n v="3475"/>
    <n v="109.28"/>
    <n v="35.840000000000003"/>
    <n v="124544.00000000001"/>
    <n v="379748"/>
    <n v="255204"/>
    <x v="2"/>
    <n v="1"/>
    <x v="3"/>
    <x v="0"/>
  </r>
  <r>
    <n v="696197879"/>
    <x v="1009"/>
    <d v="2022-03-28T00:00:00"/>
    <x v="175"/>
    <x v="1"/>
    <x v="3"/>
    <x v="0"/>
    <x v="3"/>
    <n v="9278"/>
    <n v="205.7"/>
    <n v="117.11"/>
    <n v="1086546.58"/>
    <n v="1908484.5999999999"/>
    <n v="821938.01999999979"/>
    <x v="16"/>
    <n v="6"/>
    <x v="4"/>
    <x v="1"/>
  </r>
  <r>
    <n v="469144809"/>
    <x v="1010"/>
    <d v="2019-08-10T00:00:00"/>
    <x v="84"/>
    <x v="1"/>
    <x v="3"/>
    <x v="1"/>
    <x v="0"/>
    <n v="9229"/>
    <n v="205.7"/>
    <n v="117.11"/>
    <n v="1080808.19"/>
    <n v="1898405.2999999998"/>
    <n v="817597.10999999987"/>
    <x v="9"/>
    <n v="6"/>
    <x v="4"/>
    <x v="1"/>
  </r>
  <r>
    <n v="872145211"/>
    <x v="183"/>
    <d v="2016-02-20T00:00:00"/>
    <x v="107"/>
    <x v="2"/>
    <x v="0"/>
    <x v="1"/>
    <x v="1"/>
    <n v="6004"/>
    <n v="255.28"/>
    <n v="159.41999999999999"/>
    <n v="957157.67999999993"/>
    <n v="1532701.12"/>
    <n v="575543.44000000018"/>
    <x v="15"/>
    <n v="1"/>
    <x v="3"/>
    <x v="0"/>
  </r>
  <r>
    <n v="542178142"/>
    <x v="1011"/>
    <d v="2019-03-06T00:00:00"/>
    <x v="81"/>
    <x v="5"/>
    <x v="6"/>
    <x v="0"/>
    <x v="1"/>
    <n v="1415"/>
    <n v="651.21"/>
    <n v="524.96"/>
    <n v="742818.4"/>
    <n v="921462.15"/>
    <n v="178643.75"/>
    <x v="19"/>
    <n v="1"/>
    <x v="3"/>
    <x v="0"/>
  </r>
  <r>
    <n v="877062451"/>
    <x v="1012"/>
    <d v="2020-10-12T00:00:00"/>
    <x v="120"/>
    <x v="1"/>
    <x v="2"/>
    <x v="0"/>
    <x v="1"/>
    <n v="1124"/>
    <n v="47.45"/>
    <n v="31.79"/>
    <n v="35731.96"/>
    <n v="53333.8"/>
    <n v="17601.840000000004"/>
    <x v="11"/>
    <n v="5"/>
    <x v="0"/>
    <x v="0"/>
  </r>
  <r>
    <n v="214346969"/>
    <x v="1013"/>
    <d v="2015-12-02T00:00:00"/>
    <x v="173"/>
    <x v="5"/>
    <x v="4"/>
    <x v="1"/>
    <x v="0"/>
    <n v="8886"/>
    <n v="81.73"/>
    <n v="56.67"/>
    <n v="503569.62"/>
    <n v="726252.78"/>
    <n v="222683.16000000003"/>
    <x v="1"/>
    <n v="3"/>
    <x v="5"/>
    <x v="0"/>
  </r>
  <r>
    <n v="111893022"/>
    <x v="1014"/>
    <d v="2016-11-13T00:00:00"/>
    <x v="47"/>
    <x v="1"/>
    <x v="0"/>
    <x v="0"/>
    <x v="2"/>
    <n v="486"/>
    <n v="255.28"/>
    <n v="159.41999999999999"/>
    <n v="77478.12"/>
    <n v="124066.08"/>
    <n v="46587.960000000006"/>
    <x v="19"/>
    <n v="5"/>
    <x v="0"/>
    <x v="0"/>
  </r>
  <r>
    <n v="397874438"/>
    <x v="940"/>
    <d v="2018-11-09T00:00:00"/>
    <x v="150"/>
    <x v="1"/>
    <x v="2"/>
    <x v="0"/>
    <x v="0"/>
    <n v="8743"/>
    <n v="47.45"/>
    <n v="31.79"/>
    <n v="277939.96999999997"/>
    <n v="414855.35000000003"/>
    <n v="136915.38000000006"/>
    <x v="12"/>
    <n v="1"/>
    <x v="3"/>
    <x v="0"/>
  </r>
  <r>
    <n v="520777547"/>
    <x v="1015"/>
    <d v="2022-03-08T00:00:00"/>
    <x v="17"/>
    <x v="1"/>
    <x v="5"/>
    <x v="1"/>
    <x v="1"/>
    <n v="8504"/>
    <n v="109.28"/>
    <n v="35.840000000000003"/>
    <n v="304783.36000000004"/>
    <n v="929317.12"/>
    <n v="624533.76000000001"/>
    <x v="0"/>
    <n v="3"/>
    <x v="5"/>
    <x v="0"/>
  </r>
  <r>
    <n v="899401175"/>
    <x v="1016"/>
    <d v="2015-08-04T00:00:00"/>
    <x v="82"/>
    <x v="2"/>
    <x v="9"/>
    <x v="1"/>
    <x v="1"/>
    <n v="1649"/>
    <n v="9.33"/>
    <n v="6.92"/>
    <n v="11411.08"/>
    <n v="15385.17"/>
    <n v="3974.09"/>
    <x v="12"/>
    <n v="5"/>
    <x v="0"/>
    <x v="0"/>
  </r>
  <r>
    <n v="672856652"/>
    <x v="630"/>
    <d v="2018-07-05T00:00:00"/>
    <x v="166"/>
    <x v="1"/>
    <x v="10"/>
    <x v="0"/>
    <x v="1"/>
    <n v="2091"/>
    <n v="668.27"/>
    <n v="502.54"/>
    <n v="1050811.1400000001"/>
    <n v="1397352.57"/>
    <n v="346541.42999999993"/>
    <x v="7"/>
    <n v="3"/>
    <x v="5"/>
    <x v="0"/>
  </r>
  <r>
    <n v="354667699"/>
    <x v="1017"/>
    <d v="2020-12-02T00:00:00"/>
    <x v="157"/>
    <x v="1"/>
    <x v="6"/>
    <x v="1"/>
    <x v="2"/>
    <n v="2908"/>
    <n v="651.21"/>
    <n v="524.96"/>
    <n v="1526583.6800000002"/>
    <n v="1893718.6800000002"/>
    <n v="367135"/>
    <x v="12"/>
    <n v="6"/>
    <x v="4"/>
    <x v="1"/>
  </r>
  <r>
    <n v="262270963"/>
    <x v="1018"/>
    <d v="2015-07-19T00:00:00"/>
    <x v="97"/>
    <x v="3"/>
    <x v="1"/>
    <x v="0"/>
    <x v="2"/>
    <n v="661"/>
    <n v="152.58000000000001"/>
    <n v="97.44"/>
    <n v="64407.839999999997"/>
    <n v="100855.38"/>
    <n v="36447.540000000008"/>
    <x v="18"/>
    <n v="1"/>
    <x v="3"/>
    <x v="0"/>
  </r>
  <r>
    <n v="420111453"/>
    <x v="1019"/>
    <d v="2017-01-03T00:00:00"/>
    <x v="89"/>
    <x v="5"/>
    <x v="3"/>
    <x v="0"/>
    <x v="2"/>
    <n v="9170"/>
    <n v="205.7"/>
    <n v="117.11"/>
    <n v="1073898.7"/>
    <n v="1886269"/>
    <n v="812370.3"/>
    <x v="20"/>
    <n v="6"/>
    <x v="4"/>
    <x v="1"/>
  </r>
  <r>
    <n v="108161103"/>
    <x v="816"/>
    <d v="2015-12-29T00:00:00"/>
    <x v="72"/>
    <x v="0"/>
    <x v="9"/>
    <x v="1"/>
    <x v="1"/>
    <n v="6129"/>
    <n v="9.33"/>
    <n v="6.92"/>
    <n v="42412.68"/>
    <n v="57183.57"/>
    <n v="14770.89"/>
    <x v="18"/>
    <n v="3"/>
    <x v="5"/>
    <x v="0"/>
  </r>
  <r>
    <n v="353383243"/>
    <x v="1020"/>
    <d v="2018-05-25T00:00:00"/>
    <x v="109"/>
    <x v="1"/>
    <x v="6"/>
    <x v="0"/>
    <x v="2"/>
    <n v="2809"/>
    <n v="651.21"/>
    <n v="524.96"/>
    <n v="1474612.6400000001"/>
    <n v="1829248.8900000001"/>
    <n v="354636.25"/>
    <x v="20"/>
    <n v="2"/>
    <x v="1"/>
    <x v="0"/>
  </r>
  <r>
    <n v="833340728"/>
    <x v="1021"/>
    <d v="2020-12-13T00:00:00"/>
    <x v="144"/>
    <x v="2"/>
    <x v="6"/>
    <x v="1"/>
    <x v="0"/>
    <n v="2895"/>
    <n v="651.21"/>
    <n v="524.96"/>
    <n v="1519759.2000000002"/>
    <n v="1885252.9500000002"/>
    <n v="365493.75"/>
    <x v="4"/>
    <n v="6"/>
    <x v="4"/>
    <x v="1"/>
  </r>
  <r>
    <n v="193313300"/>
    <x v="1022"/>
    <d v="2022-01-24T00:00:00"/>
    <x v="168"/>
    <x v="6"/>
    <x v="11"/>
    <x v="1"/>
    <x v="1"/>
    <n v="4556"/>
    <n v="154.06"/>
    <n v="90.93"/>
    <n v="414277.08"/>
    <n v="701897.36"/>
    <n v="287620.27999999997"/>
    <x v="3"/>
    <n v="5"/>
    <x v="0"/>
    <x v="0"/>
  </r>
  <r>
    <n v="470931375"/>
    <x v="1023"/>
    <d v="2020-12-02T00:00:00"/>
    <x v="92"/>
    <x v="2"/>
    <x v="2"/>
    <x v="0"/>
    <x v="0"/>
    <n v="7914"/>
    <n v="47.45"/>
    <n v="31.79"/>
    <n v="251586.06"/>
    <n v="375519.30000000005"/>
    <n v="123933.24000000005"/>
    <x v="20"/>
    <n v="7"/>
    <x v="2"/>
    <x v="1"/>
  </r>
  <r>
    <n v="959445750"/>
    <x v="1024"/>
    <d v="2022-10-22T00:00:00"/>
    <x v="158"/>
    <x v="6"/>
    <x v="1"/>
    <x v="1"/>
    <x v="0"/>
    <n v="173"/>
    <n v="152.58000000000001"/>
    <n v="97.44"/>
    <n v="16857.12"/>
    <n v="26396.340000000004"/>
    <n v="9539.2200000000048"/>
    <x v="11"/>
    <n v="3"/>
    <x v="5"/>
    <x v="0"/>
  </r>
  <r>
    <n v="151092755"/>
    <x v="1025"/>
    <d v="2016-11-07T00:00:00"/>
    <x v="162"/>
    <x v="2"/>
    <x v="5"/>
    <x v="0"/>
    <x v="1"/>
    <n v="559"/>
    <n v="109.28"/>
    <n v="35.840000000000003"/>
    <n v="20034.560000000001"/>
    <n v="61087.520000000004"/>
    <n v="41052.960000000006"/>
    <x v="15"/>
    <n v="3"/>
    <x v="5"/>
    <x v="0"/>
  </r>
  <r>
    <n v="208421218"/>
    <x v="981"/>
    <d v="2022-12-22T00:00:00"/>
    <x v="18"/>
    <x v="6"/>
    <x v="9"/>
    <x v="0"/>
    <x v="2"/>
    <n v="5325"/>
    <n v="9.33"/>
    <n v="6.92"/>
    <n v="36849"/>
    <n v="49682.25"/>
    <n v="12833.25"/>
    <x v="20"/>
    <n v="1"/>
    <x v="3"/>
    <x v="0"/>
  </r>
  <r>
    <n v="214292466"/>
    <x v="602"/>
    <d v="2020-03-23T00:00:00"/>
    <x v="37"/>
    <x v="1"/>
    <x v="1"/>
    <x v="0"/>
    <x v="2"/>
    <n v="2758"/>
    <n v="152.58000000000001"/>
    <n v="97.44"/>
    <n v="268739.52"/>
    <n v="420815.64"/>
    <n v="152076.12"/>
    <x v="11"/>
    <n v="5"/>
    <x v="0"/>
    <x v="0"/>
  </r>
  <r>
    <n v="221880328"/>
    <x v="1026"/>
    <d v="2018-03-14T00:00:00"/>
    <x v="167"/>
    <x v="2"/>
    <x v="0"/>
    <x v="0"/>
    <x v="2"/>
    <n v="8175"/>
    <n v="255.28"/>
    <n v="159.41999999999999"/>
    <n v="1303258.5"/>
    <n v="2086914"/>
    <n v="783655.5"/>
    <x v="19"/>
    <n v="1"/>
    <x v="3"/>
    <x v="0"/>
  </r>
  <r>
    <n v="804671132"/>
    <x v="1027"/>
    <d v="2021-05-22T00:00:00"/>
    <x v="116"/>
    <x v="4"/>
    <x v="2"/>
    <x v="0"/>
    <x v="3"/>
    <n v="8924"/>
    <n v="47.45"/>
    <n v="31.79"/>
    <n v="283693.96000000002"/>
    <n v="423443.80000000005"/>
    <n v="139749.84000000003"/>
    <x v="16"/>
    <n v="4"/>
    <x v="6"/>
    <x v="0"/>
  </r>
  <r>
    <n v="806463706"/>
    <x v="1028"/>
    <d v="2022-11-16T00:00:00"/>
    <x v="25"/>
    <x v="0"/>
    <x v="3"/>
    <x v="0"/>
    <x v="3"/>
    <n v="9387"/>
    <n v="205.7"/>
    <n v="117.11"/>
    <n v="1099311.57"/>
    <n v="1930905.9"/>
    <n v="831594.32999999984"/>
    <x v="17"/>
    <n v="1"/>
    <x v="3"/>
    <x v="0"/>
  </r>
  <r>
    <n v="491369378"/>
    <x v="1029"/>
    <d v="2019-03-28T00:00:00"/>
    <x v="40"/>
    <x v="3"/>
    <x v="11"/>
    <x v="1"/>
    <x v="0"/>
    <n v="5973"/>
    <n v="154.06"/>
    <n v="90.93"/>
    <n v="543124.89"/>
    <n v="920200.38"/>
    <n v="377075.49"/>
    <x v="1"/>
    <n v="4"/>
    <x v="6"/>
    <x v="0"/>
  </r>
  <r>
    <n v="193811976"/>
    <x v="149"/>
    <d v="2016-02-28T00:00:00"/>
    <x v="5"/>
    <x v="3"/>
    <x v="7"/>
    <x v="0"/>
    <x v="1"/>
    <n v="2126"/>
    <n v="437.2"/>
    <n v="263.33"/>
    <n v="559839.57999999996"/>
    <n v="929487.2"/>
    <n v="369647.62"/>
    <x v="11"/>
    <n v="4"/>
    <x v="6"/>
    <x v="0"/>
  </r>
  <r>
    <n v="768527829"/>
    <x v="1030"/>
    <d v="2021-01-19T00:00:00"/>
    <x v="52"/>
    <x v="3"/>
    <x v="11"/>
    <x v="1"/>
    <x v="2"/>
    <n v="3318"/>
    <n v="154.06"/>
    <n v="90.93"/>
    <n v="301705.74000000005"/>
    <n v="511171.08"/>
    <n v="209465.33999999997"/>
    <x v="2"/>
    <n v="3"/>
    <x v="5"/>
    <x v="0"/>
  </r>
  <r>
    <n v="103772151"/>
    <x v="1031"/>
    <d v="2016-06-20T00:00:00"/>
    <x v="15"/>
    <x v="3"/>
    <x v="0"/>
    <x v="0"/>
    <x v="0"/>
    <n v="7340"/>
    <n v="255.28"/>
    <n v="159.41999999999999"/>
    <n v="1170142.7999999998"/>
    <n v="1873755.2"/>
    <n v="703612.40000000014"/>
    <x v="17"/>
    <n v="6"/>
    <x v="4"/>
    <x v="1"/>
  </r>
  <r>
    <n v="655287110"/>
    <x v="513"/>
    <d v="2015-02-25T00:00:00"/>
    <x v="74"/>
    <x v="1"/>
    <x v="10"/>
    <x v="1"/>
    <x v="3"/>
    <n v="2873"/>
    <n v="668.27"/>
    <n v="502.54"/>
    <n v="1443797.4200000002"/>
    <n v="1919939.71"/>
    <n v="476142.2899999998"/>
    <x v="5"/>
    <n v="3"/>
    <x v="5"/>
    <x v="0"/>
  </r>
  <r>
    <n v="129623496"/>
    <x v="1032"/>
    <d v="2018-02-21T00:00:00"/>
    <x v="24"/>
    <x v="3"/>
    <x v="0"/>
    <x v="0"/>
    <x v="0"/>
    <n v="7328"/>
    <n v="255.28"/>
    <n v="159.41999999999999"/>
    <n v="1168229.76"/>
    <n v="1870691.84"/>
    <n v="702462.08000000007"/>
    <x v="12"/>
    <n v="6"/>
    <x v="4"/>
    <x v="1"/>
  </r>
  <r>
    <n v="295787847"/>
    <x v="703"/>
    <d v="2015-01-30T00:00:00"/>
    <x v="80"/>
    <x v="1"/>
    <x v="0"/>
    <x v="0"/>
    <x v="3"/>
    <n v="9052"/>
    <n v="255.28"/>
    <n v="159.41999999999999"/>
    <n v="1443069.8399999999"/>
    <n v="2310794.56"/>
    <n v="867724.7200000002"/>
    <x v="10"/>
    <n v="7"/>
    <x v="2"/>
    <x v="1"/>
  </r>
  <r>
    <n v="263852393"/>
    <x v="1033"/>
    <d v="2020-06-11T00:00:00"/>
    <x v="109"/>
    <x v="1"/>
    <x v="0"/>
    <x v="1"/>
    <x v="2"/>
    <n v="8641"/>
    <n v="255.28"/>
    <n v="159.41999999999999"/>
    <n v="1377548.22"/>
    <n v="2205874.48"/>
    <n v="828326.26"/>
    <x v="6"/>
    <n v="3"/>
    <x v="5"/>
    <x v="0"/>
  </r>
  <r>
    <n v="959170663"/>
    <x v="1034"/>
    <d v="2017-04-28T00:00:00"/>
    <x v="76"/>
    <x v="5"/>
    <x v="2"/>
    <x v="1"/>
    <x v="0"/>
    <n v="8769"/>
    <n v="47.45"/>
    <n v="31.79"/>
    <n v="278766.51"/>
    <n v="416089.05000000005"/>
    <n v="137322.54000000004"/>
    <x v="7"/>
    <n v="4"/>
    <x v="6"/>
    <x v="0"/>
  </r>
  <r>
    <n v="578666484"/>
    <x v="1035"/>
    <d v="2019-03-29T00:00:00"/>
    <x v="63"/>
    <x v="1"/>
    <x v="9"/>
    <x v="1"/>
    <x v="3"/>
    <n v="9127"/>
    <n v="9.33"/>
    <n v="6.92"/>
    <n v="63158.84"/>
    <n v="85154.91"/>
    <n v="21996.070000000007"/>
    <x v="8"/>
    <n v="7"/>
    <x v="2"/>
    <x v="1"/>
  </r>
  <r>
    <n v="517953717"/>
    <x v="1036"/>
    <d v="2015-11-20T00:00:00"/>
    <x v="113"/>
    <x v="5"/>
    <x v="6"/>
    <x v="1"/>
    <x v="0"/>
    <n v="2870"/>
    <n v="651.21"/>
    <n v="524.96"/>
    <n v="1506635.2000000002"/>
    <n v="1868972.7000000002"/>
    <n v="362337.5"/>
    <x v="2"/>
    <n v="6"/>
    <x v="4"/>
    <x v="1"/>
  </r>
  <r>
    <n v="529448592"/>
    <x v="1037"/>
    <d v="2020-09-10T00:00:00"/>
    <x v="111"/>
    <x v="4"/>
    <x v="10"/>
    <x v="1"/>
    <x v="2"/>
    <n v="4459"/>
    <n v="668.27"/>
    <n v="502.54"/>
    <n v="2240825.86"/>
    <n v="2979815.9299999997"/>
    <n v="738990.06999999983"/>
    <x v="16"/>
    <n v="2"/>
    <x v="1"/>
    <x v="0"/>
  </r>
  <r>
    <n v="756145036"/>
    <x v="854"/>
    <d v="2021-06-20T00:00:00"/>
    <x v="126"/>
    <x v="5"/>
    <x v="11"/>
    <x v="0"/>
    <x v="2"/>
    <n v="8974"/>
    <n v="154.06"/>
    <n v="90.93"/>
    <n v="816005.82000000007"/>
    <n v="1382534.44"/>
    <n v="566528.61999999988"/>
    <x v="1"/>
    <n v="7"/>
    <x v="2"/>
    <x v="1"/>
  </r>
  <r>
    <n v="597839343"/>
    <x v="1038"/>
    <d v="2018-07-08T00:00:00"/>
    <x v="103"/>
    <x v="1"/>
    <x v="4"/>
    <x v="1"/>
    <x v="1"/>
    <n v="2802"/>
    <n v="81.73"/>
    <n v="56.67"/>
    <n v="158789.34"/>
    <n v="229007.46000000002"/>
    <n v="70218.120000000024"/>
    <x v="18"/>
    <n v="1"/>
    <x v="3"/>
    <x v="0"/>
  </r>
  <r>
    <n v="853017842"/>
    <x v="1039"/>
    <d v="2022-09-27T00:00:00"/>
    <x v="98"/>
    <x v="4"/>
    <x v="6"/>
    <x v="1"/>
    <x v="0"/>
    <n v="5790"/>
    <n v="651.21"/>
    <n v="524.96"/>
    <n v="3039518.4000000004"/>
    <n v="3770505.9000000004"/>
    <n v="730987.5"/>
    <x v="19"/>
    <n v="7"/>
    <x v="2"/>
    <x v="1"/>
  </r>
  <r>
    <n v="590479362"/>
    <x v="620"/>
    <d v="2016-09-06T00:00:00"/>
    <x v="11"/>
    <x v="3"/>
    <x v="0"/>
    <x v="1"/>
    <x v="2"/>
    <n v="4820"/>
    <n v="255.28"/>
    <n v="159.41999999999999"/>
    <n v="768404.39999999991"/>
    <n v="1230449.6000000001"/>
    <n v="462045.20000000019"/>
    <x v="9"/>
    <n v="2"/>
    <x v="1"/>
    <x v="0"/>
  </r>
  <r>
    <n v="299335229"/>
    <x v="1040"/>
    <d v="2021-12-27T00:00:00"/>
    <x v="179"/>
    <x v="1"/>
    <x v="7"/>
    <x v="1"/>
    <x v="0"/>
    <n v="8801"/>
    <n v="437.2"/>
    <n v="263.33"/>
    <n v="2317567.33"/>
    <n v="3847797.1999999997"/>
    <n v="1530229.8699999996"/>
    <x v="4"/>
    <n v="7"/>
    <x v="2"/>
    <x v="1"/>
  </r>
  <r>
    <n v="539009273"/>
    <x v="691"/>
    <d v="2021-07-11T00:00:00"/>
    <x v="121"/>
    <x v="0"/>
    <x v="5"/>
    <x v="0"/>
    <x v="1"/>
    <n v="3677"/>
    <n v="109.28"/>
    <n v="35.840000000000003"/>
    <n v="131783.68000000002"/>
    <n v="401822.56"/>
    <n v="270038.88"/>
    <x v="20"/>
    <n v="4"/>
    <x v="6"/>
    <x v="0"/>
  </r>
  <r>
    <n v="589237821"/>
    <x v="1041"/>
    <d v="2016-01-30T00:00:00"/>
    <x v="20"/>
    <x v="3"/>
    <x v="4"/>
    <x v="0"/>
    <x v="3"/>
    <n v="7420"/>
    <n v="81.73"/>
    <n v="56.67"/>
    <n v="420491.4"/>
    <n v="606436.6"/>
    <n v="185945.19999999995"/>
    <x v="3"/>
    <n v="3"/>
    <x v="5"/>
    <x v="0"/>
  </r>
  <r>
    <n v="700069701"/>
    <x v="812"/>
    <d v="2016-01-29T00:00:00"/>
    <x v="166"/>
    <x v="1"/>
    <x v="11"/>
    <x v="1"/>
    <x v="2"/>
    <n v="5037"/>
    <n v="154.06"/>
    <n v="90.93"/>
    <n v="458014.41000000003"/>
    <n v="776000.22"/>
    <n v="317985.80999999994"/>
    <x v="15"/>
    <n v="7"/>
    <x v="2"/>
    <x v="1"/>
  </r>
  <r>
    <n v="741866242"/>
    <x v="1042"/>
    <d v="2022-08-16T00:00:00"/>
    <x v="67"/>
    <x v="1"/>
    <x v="10"/>
    <x v="0"/>
    <x v="3"/>
    <n v="3562"/>
    <n v="668.27"/>
    <n v="502.54"/>
    <n v="1790047.48"/>
    <n v="2380377.7399999998"/>
    <n v="590330.25999999978"/>
    <x v="15"/>
    <n v="4"/>
    <x v="6"/>
    <x v="0"/>
  </r>
  <r>
    <n v="655301272"/>
    <x v="1043"/>
    <d v="2021-03-16T00:00:00"/>
    <x v="0"/>
    <x v="0"/>
    <x v="3"/>
    <x v="1"/>
    <x v="2"/>
    <n v="7064"/>
    <n v="205.7"/>
    <n v="117.11"/>
    <n v="827265.04"/>
    <n v="1453064.7999999998"/>
    <n v="625799.75999999978"/>
    <x v="13"/>
    <n v="5"/>
    <x v="0"/>
    <x v="0"/>
  </r>
  <r>
    <n v="901361119"/>
    <x v="1044"/>
    <d v="2015-05-14T00:00:00"/>
    <x v="172"/>
    <x v="4"/>
    <x v="2"/>
    <x v="0"/>
    <x v="1"/>
    <n v="1640"/>
    <n v="47.45"/>
    <n v="31.79"/>
    <n v="52135.6"/>
    <n v="77818"/>
    <n v="25682.400000000001"/>
    <x v="16"/>
    <n v="2"/>
    <x v="1"/>
    <x v="0"/>
  </r>
  <r>
    <n v="211344611"/>
    <x v="72"/>
    <d v="2022-03-03T00:00:00"/>
    <x v="17"/>
    <x v="1"/>
    <x v="1"/>
    <x v="1"/>
    <x v="2"/>
    <n v="422"/>
    <n v="152.58000000000001"/>
    <n v="97.44"/>
    <n v="41119.68"/>
    <n v="64388.76"/>
    <n v="23269.08"/>
    <x v="17"/>
    <n v="2"/>
    <x v="1"/>
    <x v="0"/>
  </r>
  <r>
    <n v="536863076"/>
    <x v="1045"/>
    <d v="2018-03-18T00:00:00"/>
    <x v="10"/>
    <x v="3"/>
    <x v="2"/>
    <x v="0"/>
    <x v="2"/>
    <n v="8569"/>
    <n v="47.45"/>
    <n v="31.79"/>
    <n v="272408.51"/>
    <n v="406599.05000000005"/>
    <n v="134190.54000000004"/>
    <x v="19"/>
    <n v="5"/>
    <x v="0"/>
    <x v="0"/>
  </r>
  <r>
    <n v="299840342"/>
    <x v="788"/>
    <d v="2020-11-17T00:00:00"/>
    <x v="129"/>
    <x v="5"/>
    <x v="4"/>
    <x v="0"/>
    <x v="0"/>
    <n v="8275"/>
    <n v="81.73"/>
    <n v="56.67"/>
    <n v="468944.25"/>
    <n v="676315.75"/>
    <n v="207371.5"/>
    <x v="10"/>
    <n v="4"/>
    <x v="6"/>
    <x v="0"/>
  </r>
  <r>
    <n v="242512738"/>
    <x v="566"/>
    <d v="2015-06-25T00:00:00"/>
    <x v="0"/>
    <x v="0"/>
    <x v="5"/>
    <x v="1"/>
    <x v="3"/>
    <n v="3763"/>
    <n v="109.28"/>
    <n v="35.840000000000003"/>
    <n v="134865.92000000001"/>
    <n v="411220.64"/>
    <n v="276354.71999999997"/>
    <x v="6"/>
    <n v="3"/>
    <x v="5"/>
    <x v="0"/>
  </r>
  <r>
    <n v="498915612"/>
    <x v="1046"/>
    <d v="2016-03-11T00:00:00"/>
    <x v="14"/>
    <x v="0"/>
    <x v="3"/>
    <x v="0"/>
    <x v="1"/>
    <n v="9072"/>
    <n v="205.7"/>
    <n v="117.11"/>
    <n v="1062421.92"/>
    <n v="1866110.4"/>
    <n v="803688.48"/>
    <x v="2"/>
    <n v="6"/>
    <x v="4"/>
    <x v="1"/>
  </r>
  <r>
    <n v="837450730"/>
    <x v="727"/>
    <d v="2018-07-03T00:00:00"/>
    <x v="4"/>
    <x v="2"/>
    <x v="11"/>
    <x v="1"/>
    <x v="3"/>
    <n v="9136"/>
    <n v="154.06"/>
    <n v="90.93"/>
    <n v="830736.4800000001"/>
    <n v="1407492.16"/>
    <n v="576755.67999999982"/>
    <x v="14"/>
    <n v="5"/>
    <x v="0"/>
    <x v="0"/>
  </r>
  <r>
    <n v="625751483"/>
    <x v="1047"/>
    <d v="2015-10-16T00:00:00"/>
    <x v="46"/>
    <x v="1"/>
    <x v="4"/>
    <x v="1"/>
    <x v="3"/>
    <n v="2624"/>
    <n v="81.73"/>
    <n v="56.67"/>
    <n v="148702.08000000002"/>
    <n v="214459.52000000002"/>
    <n v="65757.440000000002"/>
    <x v="3"/>
    <n v="2"/>
    <x v="1"/>
    <x v="0"/>
  </r>
  <r>
    <n v="828237664"/>
    <x v="1048"/>
    <d v="2019-05-04T00:00:00"/>
    <x v="156"/>
    <x v="3"/>
    <x v="10"/>
    <x v="1"/>
    <x v="3"/>
    <n v="2785"/>
    <n v="668.27"/>
    <n v="502.54"/>
    <n v="1399573.9000000001"/>
    <n v="1861131.95"/>
    <n v="461558.04999999981"/>
    <x v="9"/>
    <n v="6"/>
    <x v="4"/>
    <x v="1"/>
  </r>
  <r>
    <n v="251448142"/>
    <x v="417"/>
    <d v="2022-02-17T00:00:00"/>
    <x v="31"/>
    <x v="4"/>
    <x v="9"/>
    <x v="0"/>
    <x v="0"/>
    <n v="7948"/>
    <n v="9.33"/>
    <n v="6.92"/>
    <n v="55000.159999999996"/>
    <n v="74154.84"/>
    <n v="19154.68"/>
    <x v="12"/>
    <n v="7"/>
    <x v="2"/>
    <x v="1"/>
  </r>
  <r>
    <n v="996754205"/>
    <x v="232"/>
    <d v="2022-10-08T00:00:00"/>
    <x v="63"/>
    <x v="1"/>
    <x v="0"/>
    <x v="1"/>
    <x v="2"/>
    <n v="574"/>
    <n v="255.28"/>
    <n v="159.41999999999999"/>
    <n v="91507.079999999987"/>
    <n v="146530.72"/>
    <n v="55023.640000000014"/>
    <x v="14"/>
    <n v="2"/>
    <x v="1"/>
    <x v="0"/>
  </r>
  <r>
    <n v="986159694"/>
    <x v="1049"/>
    <d v="2021-08-17T00:00:00"/>
    <x v="156"/>
    <x v="3"/>
    <x v="11"/>
    <x v="1"/>
    <x v="3"/>
    <n v="5423"/>
    <n v="154.06"/>
    <n v="90.93"/>
    <n v="493113.39"/>
    <n v="835467.38"/>
    <n v="342353.99"/>
    <x v="16"/>
    <n v="7"/>
    <x v="2"/>
    <x v="1"/>
  </r>
  <r>
    <n v="624400937"/>
    <x v="1050"/>
    <d v="2015-06-16T00:00:00"/>
    <x v="108"/>
    <x v="2"/>
    <x v="10"/>
    <x v="1"/>
    <x v="3"/>
    <n v="2968"/>
    <n v="668.27"/>
    <n v="502.54"/>
    <n v="1491538.72"/>
    <n v="1983425.3599999999"/>
    <n v="491886.6399999999"/>
    <x v="15"/>
    <n v="4"/>
    <x v="6"/>
    <x v="0"/>
  </r>
  <r>
    <n v="386526763"/>
    <x v="488"/>
    <d v="2018-07-10T00:00:00"/>
    <x v="121"/>
    <x v="0"/>
    <x v="4"/>
    <x v="1"/>
    <x v="0"/>
    <n v="713"/>
    <n v="81.73"/>
    <n v="56.67"/>
    <n v="40405.71"/>
    <n v="58273.490000000005"/>
    <n v="17867.780000000006"/>
    <x v="19"/>
    <n v="7"/>
    <x v="2"/>
    <x v="1"/>
  </r>
  <r>
    <n v="367898499"/>
    <x v="1051"/>
    <d v="2017-06-01T00:00:00"/>
    <x v="89"/>
    <x v="5"/>
    <x v="7"/>
    <x v="0"/>
    <x v="3"/>
    <n v="8196"/>
    <n v="437.2"/>
    <n v="263.33"/>
    <n v="2158252.6799999997"/>
    <n v="3583291.1999999997"/>
    <n v="1425038.52"/>
    <x v="5"/>
    <n v="4"/>
    <x v="6"/>
    <x v="0"/>
  </r>
  <r>
    <n v="694771802"/>
    <x v="1052"/>
    <d v="2019-04-04T00:00:00"/>
    <x v="59"/>
    <x v="1"/>
    <x v="0"/>
    <x v="1"/>
    <x v="3"/>
    <n v="7270"/>
    <n v="255.28"/>
    <n v="159.41999999999999"/>
    <n v="1158983.3999999999"/>
    <n v="1855885.6"/>
    <n v="696902.20000000019"/>
    <x v="15"/>
    <n v="6"/>
    <x v="4"/>
    <x v="1"/>
  </r>
  <r>
    <n v="371387517"/>
    <x v="628"/>
    <d v="2019-10-20T00:00:00"/>
    <x v="146"/>
    <x v="5"/>
    <x v="7"/>
    <x v="1"/>
    <x v="2"/>
    <n v="674"/>
    <n v="437.2"/>
    <n v="263.33"/>
    <n v="177484.41999999998"/>
    <n v="294672.8"/>
    <n v="117188.38"/>
    <x v="12"/>
    <n v="3"/>
    <x v="5"/>
    <x v="0"/>
  </r>
  <r>
    <n v="935789954"/>
    <x v="1053"/>
    <d v="2022-10-06T00:00:00"/>
    <x v="153"/>
    <x v="1"/>
    <x v="2"/>
    <x v="0"/>
    <x v="2"/>
    <n v="9898"/>
    <n v="47.45"/>
    <n v="31.79"/>
    <n v="314657.42"/>
    <n v="469660.10000000003"/>
    <n v="155002.68000000005"/>
    <x v="11"/>
    <n v="1"/>
    <x v="3"/>
    <x v="0"/>
  </r>
  <r>
    <n v="780899035"/>
    <x v="409"/>
    <d v="2020-07-04T00:00:00"/>
    <x v="150"/>
    <x v="1"/>
    <x v="7"/>
    <x v="1"/>
    <x v="3"/>
    <n v="4233"/>
    <n v="437.2"/>
    <n v="263.33"/>
    <n v="1114675.8899999999"/>
    <n v="1850667.5999999999"/>
    <n v="735991.71"/>
    <x v="9"/>
    <n v="6"/>
    <x v="4"/>
    <x v="1"/>
  </r>
  <r>
    <n v="122967326"/>
    <x v="411"/>
    <d v="2017-04-09T00:00:00"/>
    <x v="153"/>
    <x v="1"/>
    <x v="2"/>
    <x v="0"/>
    <x v="3"/>
    <n v="7619"/>
    <n v="47.45"/>
    <n v="31.79"/>
    <n v="242208.00999999998"/>
    <n v="361521.55000000005"/>
    <n v="119313.54000000007"/>
    <x v="19"/>
    <n v="5"/>
    <x v="0"/>
    <x v="0"/>
  </r>
  <r>
    <n v="159902417"/>
    <x v="292"/>
    <d v="2022-02-18T00:00:00"/>
    <x v="148"/>
    <x v="3"/>
    <x v="0"/>
    <x v="0"/>
    <x v="1"/>
    <n v="7533"/>
    <n v="255.28"/>
    <n v="159.41999999999999"/>
    <n v="1200910.8599999999"/>
    <n v="1923024.24"/>
    <n v="722113.38000000012"/>
    <x v="6"/>
    <n v="4"/>
    <x v="6"/>
    <x v="0"/>
  </r>
  <r>
    <n v="352362716"/>
    <x v="11"/>
    <d v="2019-05-31T00:00:00"/>
    <x v="168"/>
    <x v="6"/>
    <x v="8"/>
    <x v="1"/>
    <x v="1"/>
    <n v="813"/>
    <n v="421.89"/>
    <n v="364.69"/>
    <n v="296492.96999999997"/>
    <n v="342996.57"/>
    <n v="46503.600000000035"/>
    <x v="15"/>
    <n v="7"/>
    <x v="2"/>
    <x v="1"/>
  </r>
  <r>
    <n v="126808679"/>
    <x v="1054"/>
    <d v="2020-06-23T00:00:00"/>
    <x v="122"/>
    <x v="3"/>
    <x v="8"/>
    <x v="0"/>
    <x v="3"/>
    <n v="4361"/>
    <n v="421.89"/>
    <n v="364.69"/>
    <n v="1590413.09"/>
    <n v="1839862.29"/>
    <n v="249449.19999999995"/>
    <x v="11"/>
    <n v="6"/>
    <x v="4"/>
    <x v="1"/>
  </r>
  <r>
    <n v="305616748"/>
    <x v="1055"/>
    <d v="2022-06-27T00:00:00"/>
    <x v="26"/>
    <x v="1"/>
    <x v="3"/>
    <x v="1"/>
    <x v="0"/>
    <n v="7642"/>
    <n v="205.7"/>
    <n v="117.11"/>
    <n v="894954.62"/>
    <n v="1571959.4"/>
    <n v="677004.77999999991"/>
    <x v="9"/>
    <n v="1"/>
    <x v="3"/>
    <x v="0"/>
  </r>
  <r>
    <n v="243070638"/>
    <x v="1056"/>
    <d v="2021-05-21T00:00:00"/>
    <x v="84"/>
    <x v="1"/>
    <x v="6"/>
    <x v="1"/>
    <x v="0"/>
    <n v="8858"/>
    <n v="651.21"/>
    <n v="524.96"/>
    <n v="4650095.6800000006"/>
    <n v="5768418.1800000006"/>
    <n v="1118322.5"/>
    <x v="19"/>
    <n v="3"/>
    <x v="5"/>
    <x v="0"/>
  </r>
  <r>
    <n v="689370048"/>
    <x v="491"/>
    <d v="2018-01-14T00:00:00"/>
    <x v="87"/>
    <x v="5"/>
    <x v="4"/>
    <x v="1"/>
    <x v="0"/>
    <n v="8771"/>
    <n v="81.73"/>
    <n v="56.67"/>
    <n v="497052.57"/>
    <n v="716853.83000000007"/>
    <n v="219801.26000000007"/>
    <x v="5"/>
    <n v="7"/>
    <x v="2"/>
    <x v="1"/>
  </r>
  <r>
    <n v="783626306"/>
    <x v="1057"/>
    <d v="2017-02-05T00:00:00"/>
    <x v="122"/>
    <x v="3"/>
    <x v="2"/>
    <x v="1"/>
    <x v="3"/>
    <n v="1293"/>
    <n v="47.45"/>
    <n v="31.79"/>
    <n v="41104.47"/>
    <n v="61352.850000000006"/>
    <n v="20248.380000000005"/>
    <x v="17"/>
    <n v="5"/>
    <x v="0"/>
    <x v="0"/>
  </r>
  <r>
    <n v="635263240"/>
    <x v="1003"/>
    <d v="2016-06-24T00:00:00"/>
    <x v="15"/>
    <x v="3"/>
    <x v="2"/>
    <x v="1"/>
    <x v="1"/>
    <n v="7364"/>
    <n v="47.45"/>
    <n v="31.79"/>
    <n v="234101.56"/>
    <n v="349421.80000000005"/>
    <n v="115320.24000000005"/>
    <x v="11"/>
    <n v="2"/>
    <x v="1"/>
    <x v="0"/>
  </r>
  <r>
    <n v="874017179"/>
    <x v="1058"/>
    <d v="2016-10-01T00:00:00"/>
    <x v="23"/>
    <x v="4"/>
    <x v="4"/>
    <x v="1"/>
    <x v="2"/>
    <n v="9961"/>
    <n v="81.73"/>
    <n v="56.67"/>
    <n v="564489.87"/>
    <n v="814112.53"/>
    <n v="249622.66000000003"/>
    <x v="18"/>
    <n v="7"/>
    <x v="2"/>
    <x v="1"/>
  </r>
  <r>
    <n v="399936950"/>
    <x v="350"/>
    <d v="2020-01-24T00:00:00"/>
    <x v="64"/>
    <x v="3"/>
    <x v="6"/>
    <x v="0"/>
    <x v="3"/>
    <n v="9086"/>
    <n v="651.21"/>
    <n v="524.96"/>
    <n v="4769786.5600000005"/>
    <n v="5916894.0600000005"/>
    <n v="1147107.5"/>
    <x v="3"/>
    <n v="2"/>
    <x v="1"/>
    <x v="0"/>
  </r>
  <r>
    <n v="433383882"/>
    <x v="1059"/>
    <d v="2020-11-24T00:00:00"/>
    <x v="97"/>
    <x v="3"/>
    <x v="11"/>
    <x v="0"/>
    <x v="1"/>
    <n v="6776"/>
    <n v="154.06"/>
    <n v="90.93"/>
    <n v="616141.68000000005"/>
    <n v="1043910.56"/>
    <n v="427768.88"/>
    <x v="6"/>
    <n v="1"/>
    <x v="3"/>
    <x v="0"/>
  </r>
  <r>
    <n v="458816373"/>
    <x v="855"/>
    <d v="2015-04-08T00:00:00"/>
    <x v="124"/>
    <x v="1"/>
    <x v="6"/>
    <x v="1"/>
    <x v="2"/>
    <n v="2815"/>
    <n v="651.21"/>
    <n v="524.96"/>
    <n v="1477762.4000000001"/>
    <n v="1833156.1500000001"/>
    <n v="355393.75"/>
    <x v="13"/>
    <n v="6"/>
    <x v="4"/>
    <x v="1"/>
  </r>
  <r>
    <n v="505867040"/>
    <x v="1060"/>
    <d v="2022-05-05T00:00:00"/>
    <x v="17"/>
    <x v="1"/>
    <x v="5"/>
    <x v="1"/>
    <x v="2"/>
    <n v="6153"/>
    <n v="109.28"/>
    <n v="35.840000000000003"/>
    <n v="220523.52000000002"/>
    <n v="672399.84"/>
    <n v="451876.31999999995"/>
    <x v="6"/>
    <n v="3"/>
    <x v="5"/>
    <x v="0"/>
  </r>
  <r>
    <n v="637188422"/>
    <x v="1061"/>
    <d v="2018-03-28T00:00:00"/>
    <x v="181"/>
    <x v="1"/>
    <x v="7"/>
    <x v="0"/>
    <x v="1"/>
    <n v="7069"/>
    <n v="437.2"/>
    <n v="263.33"/>
    <n v="1861479.7699999998"/>
    <n v="3090566.8"/>
    <n v="1229087.03"/>
    <x v="7"/>
    <n v="2"/>
    <x v="1"/>
    <x v="0"/>
  </r>
  <r>
    <n v="560607278"/>
    <x v="1016"/>
    <d v="2015-08-10T00:00:00"/>
    <x v="40"/>
    <x v="3"/>
    <x v="11"/>
    <x v="0"/>
    <x v="0"/>
    <n v="5006"/>
    <n v="154.06"/>
    <n v="90.93"/>
    <n v="455195.58"/>
    <n v="771224.36"/>
    <n v="316028.77999999997"/>
    <x v="3"/>
    <n v="5"/>
    <x v="0"/>
    <x v="0"/>
  </r>
  <r>
    <n v="948047435"/>
    <x v="1062"/>
    <d v="2021-03-28T00:00:00"/>
    <x v="131"/>
    <x v="3"/>
    <x v="7"/>
    <x v="1"/>
    <x v="0"/>
    <n v="7159"/>
    <n v="437.2"/>
    <n v="263.33"/>
    <n v="1885179.47"/>
    <n v="3129914.8"/>
    <n v="1244735.3299999998"/>
    <x v="13"/>
    <n v="3"/>
    <x v="5"/>
    <x v="0"/>
  </r>
  <r>
    <n v="291745221"/>
    <x v="1063"/>
    <d v="2018-04-21T00:00:00"/>
    <x v="165"/>
    <x v="5"/>
    <x v="7"/>
    <x v="1"/>
    <x v="1"/>
    <n v="2749"/>
    <n v="437.2"/>
    <n v="263.33"/>
    <n v="723894.16999999993"/>
    <n v="1201862.8"/>
    <n v="477968.63000000012"/>
    <x v="20"/>
    <n v="3"/>
    <x v="5"/>
    <x v="0"/>
  </r>
  <r>
    <n v="750654447"/>
    <x v="1064"/>
    <d v="2016-04-27T00:00:00"/>
    <x v="19"/>
    <x v="0"/>
    <x v="7"/>
    <x v="1"/>
    <x v="1"/>
    <n v="4187"/>
    <n v="437.2"/>
    <n v="263.33"/>
    <n v="1102562.71"/>
    <n v="1830556.4"/>
    <n v="727993.69"/>
    <x v="12"/>
    <n v="6"/>
    <x v="4"/>
    <x v="1"/>
  </r>
  <r>
    <n v="516635358"/>
    <x v="1065"/>
    <d v="2020-01-26T00:00:00"/>
    <x v="117"/>
    <x v="1"/>
    <x v="10"/>
    <x v="0"/>
    <x v="3"/>
    <n v="2738"/>
    <n v="668.27"/>
    <n v="502.54"/>
    <n v="1375954.52"/>
    <n v="1829723.26"/>
    <n v="453768.74"/>
    <x v="6"/>
    <n v="6"/>
    <x v="4"/>
    <x v="1"/>
  </r>
  <r>
    <n v="551118266"/>
    <x v="909"/>
    <d v="2016-08-03T00:00:00"/>
    <x v="7"/>
    <x v="1"/>
    <x v="0"/>
    <x v="0"/>
    <x v="2"/>
    <n v="6997"/>
    <n v="255.28"/>
    <n v="159.41999999999999"/>
    <n v="1115461.74"/>
    <n v="1786194.16"/>
    <n v="670732.41999999993"/>
    <x v="14"/>
    <n v="6"/>
    <x v="4"/>
    <x v="1"/>
  </r>
  <r>
    <n v="484776723"/>
    <x v="1066"/>
    <d v="2020-09-05T00:00:00"/>
    <x v="100"/>
    <x v="5"/>
    <x v="2"/>
    <x v="0"/>
    <x v="3"/>
    <n v="5060"/>
    <n v="47.45"/>
    <n v="31.79"/>
    <n v="160857.4"/>
    <n v="240097"/>
    <n v="79239.600000000006"/>
    <x v="16"/>
    <n v="4"/>
    <x v="6"/>
    <x v="0"/>
  </r>
  <r>
    <n v="104245078"/>
    <x v="649"/>
    <d v="2019-04-01T00:00:00"/>
    <x v="140"/>
    <x v="1"/>
    <x v="9"/>
    <x v="1"/>
    <x v="0"/>
    <n v="7290"/>
    <n v="9.33"/>
    <n v="6.92"/>
    <n v="50446.8"/>
    <n v="68015.7"/>
    <n v="17568.899999999994"/>
    <x v="8"/>
    <n v="3"/>
    <x v="5"/>
    <x v="0"/>
  </r>
  <r>
    <n v="816463840"/>
    <x v="1067"/>
    <d v="2022-12-18T00:00:00"/>
    <x v="1"/>
    <x v="0"/>
    <x v="3"/>
    <x v="0"/>
    <x v="3"/>
    <n v="8649"/>
    <n v="205.7"/>
    <n v="117.11"/>
    <n v="1012884.39"/>
    <n v="1779099.2999999998"/>
    <n v="766214.9099999998"/>
    <x v="6"/>
    <n v="6"/>
    <x v="4"/>
    <x v="1"/>
  </r>
  <r>
    <n v="386319911"/>
    <x v="984"/>
    <d v="2022-12-23T00:00:00"/>
    <x v="130"/>
    <x v="1"/>
    <x v="11"/>
    <x v="0"/>
    <x v="1"/>
    <n v="9501"/>
    <n v="154.06"/>
    <n v="90.93"/>
    <n v="863925.93"/>
    <n v="1463724.06"/>
    <n v="599798.13"/>
    <x v="5"/>
    <n v="5"/>
    <x v="0"/>
    <x v="0"/>
  </r>
  <r>
    <n v="438086545"/>
    <x v="1068"/>
    <d v="2020-05-07T00:00:00"/>
    <x v="104"/>
    <x v="5"/>
    <x v="11"/>
    <x v="1"/>
    <x v="1"/>
    <n v="8399"/>
    <n v="154.06"/>
    <n v="90.93"/>
    <n v="763721.07000000007"/>
    <n v="1293949.94"/>
    <n v="530228.86999999988"/>
    <x v="13"/>
    <n v="7"/>
    <x v="2"/>
    <x v="1"/>
  </r>
  <r>
    <n v="740300261"/>
    <x v="1069"/>
    <d v="2016-03-30T00:00:00"/>
    <x v="88"/>
    <x v="1"/>
    <x v="0"/>
    <x v="0"/>
    <x v="0"/>
    <n v="153"/>
    <n v="255.28"/>
    <n v="159.41999999999999"/>
    <n v="24391.26"/>
    <n v="39057.840000000004"/>
    <n v="14666.580000000005"/>
    <x v="2"/>
    <n v="4"/>
    <x v="6"/>
    <x v="0"/>
  </r>
  <r>
    <n v="938322389"/>
    <x v="1070"/>
    <d v="2020-04-01T00:00:00"/>
    <x v="42"/>
    <x v="5"/>
    <x v="0"/>
    <x v="1"/>
    <x v="0"/>
    <n v="9301"/>
    <n v="255.28"/>
    <n v="159.41999999999999"/>
    <n v="1482765.42"/>
    <n v="2374359.2799999998"/>
    <n v="891593.85999999987"/>
    <x v="4"/>
    <n v="2"/>
    <x v="1"/>
    <x v="0"/>
  </r>
  <r>
    <n v="747826755"/>
    <x v="1071"/>
    <d v="2017-07-18T00:00:00"/>
    <x v="136"/>
    <x v="1"/>
    <x v="6"/>
    <x v="1"/>
    <x v="1"/>
    <n v="7410"/>
    <n v="651.21"/>
    <n v="524.96"/>
    <n v="3889953.6"/>
    <n v="4825466.1000000006"/>
    <n v="935512.50000000047"/>
    <x v="6"/>
    <n v="1"/>
    <x v="3"/>
    <x v="0"/>
  </r>
  <r>
    <n v="404799687"/>
    <x v="1072"/>
    <d v="2020-08-28T00:00:00"/>
    <x v="64"/>
    <x v="3"/>
    <x v="10"/>
    <x v="0"/>
    <x v="0"/>
    <n v="8078"/>
    <n v="668.27"/>
    <n v="502.54"/>
    <n v="4059518.12"/>
    <n v="5398285.0599999996"/>
    <n v="1338766.9399999995"/>
    <x v="19"/>
    <n v="3"/>
    <x v="5"/>
    <x v="0"/>
  </r>
  <r>
    <n v="215540015"/>
    <x v="1073"/>
    <d v="2020-12-28T00:00:00"/>
    <x v="179"/>
    <x v="1"/>
    <x v="4"/>
    <x v="1"/>
    <x v="0"/>
    <n v="1935"/>
    <n v="81.73"/>
    <n v="56.67"/>
    <n v="109656.45"/>
    <n v="158147.55000000002"/>
    <n v="48491.10000000002"/>
    <x v="5"/>
    <n v="1"/>
    <x v="3"/>
    <x v="0"/>
  </r>
  <r>
    <n v="106659066"/>
    <x v="1074"/>
    <d v="2020-07-26T00:00:00"/>
    <x v="118"/>
    <x v="0"/>
    <x v="4"/>
    <x v="1"/>
    <x v="2"/>
    <n v="1643"/>
    <n v="81.73"/>
    <n v="56.67"/>
    <n v="93108.81"/>
    <n v="134282.39000000001"/>
    <n v="41173.580000000016"/>
    <x v="15"/>
    <n v="2"/>
    <x v="1"/>
    <x v="0"/>
  </r>
  <r>
    <n v="975080668"/>
    <x v="1075"/>
    <d v="2017-07-25T00:00:00"/>
    <x v="109"/>
    <x v="1"/>
    <x v="11"/>
    <x v="1"/>
    <x v="1"/>
    <n v="6893"/>
    <n v="154.06"/>
    <n v="90.93"/>
    <n v="626780.49"/>
    <n v="1061935.58"/>
    <n v="435155.09000000008"/>
    <x v="17"/>
    <n v="7"/>
    <x v="2"/>
    <x v="1"/>
  </r>
  <r>
    <n v="638041150"/>
    <x v="1012"/>
    <d v="2020-10-19T00:00:00"/>
    <x v="7"/>
    <x v="1"/>
    <x v="0"/>
    <x v="0"/>
    <x v="2"/>
    <n v="9410"/>
    <n v="255.28"/>
    <n v="159.41999999999999"/>
    <n v="1500142.2"/>
    <n v="2402184.7999999998"/>
    <n v="902042.59999999986"/>
    <x v="20"/>
    <n v="5"/>
    <x v="0"/>
    <x v="0"/>
  </r>
  <r>
    <n v="583089339"/>
    <x v="96"/>
    <d v="2022-06-03T00:00:00"/>
    <x v="137"/>
    <x v="1"/>
    <x v="7"/>
    <x v="0"/>
    <x v="1"/>
    <n v="7948"/>
    <n v="437.2"/>
    <n v="263.33"/>
    <n v="2092946.8399999999"/>
    <n v="3474865.6"/>
    <n v="1381918.7600000002"/>
    <x v="10"/>
    <n v="7"/>
    <x v="2"/>
    <x v="1"/>
  </r>
  <r>
    <n v="118086564"/>
    <x v="800"/>
    <d v="2016-02-28T00:00:00"/>
    <x v="91"/>
    <x v="1"/>
    <x v="1"/>
    <x v="0"/>
    <x v="0"/>
    <n v="3293"/>
    <n v="152.58000000000001"/>
    <n v="97.44"/>
    <n v="320869.92"/>
    <n v="502445.94000000006"/>
    <n v="181576.02000000008"/>
    <x v="16"/>
    <n v="5"/>
    <x v="0"/>
    <x v="0"/>
  </r>
  <r>
    <n v="421206653"/>
    <x v="1076"/>
    <d v="2022-04-25T00:00:00"/>
    <x v="93"/>
    <x v="5"/>
    <x v="6"/>
    <x v="0"/>
    <x v="2"/>
    <n v="3264"/>
    <n v="651.21"/>
    <n v="524.96"/>
    <n v="1713469.4400000002"/>
    <n v="2125549.44"/>
    <n v="412079.99999999977"/>
    <x v="13"/>
    <n v="4"/>
    <x v="6"/>
    <x v="0"/>
  </r>
  <r>
    <n v="924594628"/>
    <x v="53"/>
    <d v="2022-04-27T00:00:00"/>
    <x v="10"/>
    <x v="3"/>
    <x v="0"/>
    <x v="1"/>
    <x v="0"/>
    <n v="6952"/>
    <n v="255.28"/>
    <n v="159.41999999999999"/>
    <n v="1108287.8399999999"/>
    <n v="1774706.56"/>
    <n v="666418.7200000002"/>
    <x v="14"/>
    <n v="6"/>
    <x v="4"/>
    <x v="1"/>
  </r>
  <r>
    <n v="296073234"/>
    <x v="1077"/>
    <d v="2015-05-04T00:00:00"/>
    <x v="84"/>
    <x v="1"/>
    <x v="0"/>
    <x v="1"/>
    <x v="1"/>
    <n v="3504"/>
    <n v="255.28"/>
    <n v="159.41999999999999"/>
    <n v="558607.67999999993"/>
    <n v="894501.12"/>
    <n v="335893.44000000006"/>
    <x v="5"/>
    <n v="1"/>
    <x v="3"/>
    <x v="0"/>
  </r>
  <r>
    <n v="325729882"/>
    <x v="227"/>
    <d v="2018-10-21T00:00:00"/>
    <x v="13"/>
    <x v="0"/>
    <x v="0"/>
    <x v="0"/>
    <x v="0"/>
    <n v="9565"/>
    <n v="255.28"/>
    <n v="159.41999999999999"/>
    <n v="1524852.2999999998"/>
    <n v="2441753.2000000002"/>
    <n v="916900.90000000037"/>
    <x v="8"/>
    <n v="2"/>
    <x v="1"/>
    <x v="0"/>
  </r>
  <r>
    <n v="239329707"/>
    <x v="832"/>
    <d v="2022-03-28T00:00:00"/>
    <x v="4"/>
    <x v="2"/>
    <x v="5"/>
    <x v="0"/>
    <x v="2"/>
    <n v="1834"/>
    <n v="109.28"/>
    <n v="35.840000000000003"/>
    <n v="65730.560000000012"/>
    <n v="200419.52"/>
    <n v="134688.95999999996"/>
    <x v="12"/>
    <n v="4"/>
    <x v="6"/>
    <x v="0"/>
  </r>
  <r>
    <n v="216609036"/>
    <x v="1078"/>
    <d v="2017-06-29T00:00:00"/>
    <x v="18"/>
    <x v="6"/>
    <x v="2"/>
    <x v="1"/>
    <x v="2"/>
    <n v="8282"/>
    <n v="47.45"/>
    <n v="31.79"/>
    <n v="263284.77999999997"/>
    <n v="392980.9"/>
    <n v="129696.12000000005"/>
    <x v="5"/>
    <n v="4"/>
    <x v="6"/>
    <x v="0"/>
  </r>
  <r>
    <n v="507616698"/>
    <x v="472"/>
    <d v="2021-12-16T00:00:00"/>
    <x v="3"/>
    <x v="2"/>
    <x v="9"/>
    <x v="1"/>
    <x v="3"/>
    <n v="3916"/>
    <n v="9.33"/>
    <n v="6.92"/>
    <n v="27098.720000000001"/>
    <n v="36536.28"/>
    <n v="9437.5599999999977"/>
    <x v="3"/>
    <n v="1"/>
    <x v="3"/>
    <x v="0"/>
  </r>
  <r>
    <n v="982714021"/>
    <x v="529"/>
    <d v="2015-05-22T00:00:00"/>
    <x v="180"/>
    <x v="0"/>
    <x v="11"/>
    <x v="0"/>
    <x v="2"/>
    <n v="5772"/>
    <n v="154.06"/>
    <n v="90.93"/>
    <n v="524847.96000000008"/>
    <n v="889234.32000000007"/>
    <n v="364386.36"/>
    <x v="14"/>
    <n v="1"/>
    <x v="3"/>
    <x v="0"/>
  </r>
  <r>
    <n v="682574832"/>
    <x v="1079"/>
    <d v="2016-07-28T00:00:00"/>
    <x v="141"/>
    <x v="5"/>
    <x v="5"/>
    <x v="1"/>
    <x v="3"/>
    <n v="7916"/>
    <n v="109.28"/>
    <n v="35.840000000000003"/>
    <n v="283709.44"/>
    <n v="865060.48"/>
    <n v="581351.04"/>
    <x v="13"/>
    <n v="7"/>
    <x v="2"/>
    <x v="1"/>
  </r>
  <r>
    <n v="968185460"/>
    <x v="594"/>
    <d v="2019-01-11T00:00:00"/>
    <x v="75"/>
    <x v="1"/>
    <x v="1"/>
    <x v="0"/>
    <x v="0"/>
    <n v="6448"/>
    <n v="152.58000000000001"/>
    <n v="97.44"/>
    <n v="628293.12"/>
    <n v="983835.84000000008"/>
    <n v="355542.72000000009"/>
    <x v="17"/>
    <n v="3"/>
    <x v="5"/>
    <x v="0"/>
  </r>
  <r>
    <n v="570844733"/>
    <x v="1080"/>
    <d v="2018-08-13T00:00:00"/>
    <x v="14"/>
    <x v="0"/>
    <x v="9"/>
    <x v="1"/>
    <x v="3"/>
    <n v="4497"/>
    <n v="9.33"/>
    <n v="6.92"/>
    <n v="31119.239999999998"/>
    <n v="41957.01"/>
    <n v="10837.770000000004"/>
    <x v="0"/>
    <n v="2"/>
    <x v="1"/>
    <x v="0"/>
  </r>
  <r>
    <n v="542163980"/>
    <x v="1081"/>
    <d v="2017-02-05T00:00:00"/>
    <x v="93"/>
    <x v="5"/>
    <x v="0"/>
    <x v="0"/>
    <x v="0"/>
    <n v="7224"/>
    <n v="255.28"/>
    <n v="159.41999999999999"/>
    <n v="1151650.0799999998"/>
    <n v="1844142.72"/>
    <n v="692492.64000000013"/>
    <x v="20"/>
    <n v="4"/>
    <x v="6"/>
    <x v="0"/>
  </r>
  <r>
    <n v="204067027"/>
    <x v="1082"/>
    <d v="2019-07-12T00:00:00"/>
    <x v="81"/>
    <x v="5"/>
    <x v="8"/>
    <x v="0"/>
    <x v="3"/>
    <n v="6823"/>
    <n v="421.89"/>
    <n v="364.69"/>
    <n v="2488279.87"/>
    <n v="2878555.4699999997"/>
    <n v="390275.59999999963"/>
    <x v="5"/>
    <n v="5"/>
    <x v="0"/>
    <x v="0"/>
  </r>
  <r>
    <n v="298790204"/>
    <x v="203"/>
    <d v="2019-03-14T00:00:00"/>
    <x v="28"/>
    <x v="5"/>
    <x v="5"/>
    <x v="1"/>
    <x v="3"/>
    <n v="7516"/>
    <n v="109.28"/>
    <n v="35.840000000000003"/>
    <n v="269373.44"/>
    <n v="821348.48"/>
    <n v="551975.04"/>
    <x v="11"/>
    <n v="1"/>
    <x v="3"/>
    <x v="0"/>
  </r>
  <r>
    <n v="738882339"/>
    <x v="595"/>
    <d v="2015-02-09T00:00:00"/>
    <x v="180"/>
    <x v="0"/>
    <x v="3"/>
    <x v="0"/>
    <x v="0"/>
    <n v="558"/>
    <n v="205.7"/>
    <n v="117.11"/>
    <n v="65347.38"/>
    <n v="114780.59999999999"/>
    <n v="49433.219999999994"/>
    <x v="11"/>
    <n v="5"/>
    <x v="0"/>
    <x v="0"/>
  </r>
  <r>
    <n v="157204759"/>
    <x v="1083"/>
    <d v="2021-09-18T00:00:00"/>
    <x v="83"/>
    <x v="0"/>
    <x v="7"/>
    <x v="0"/>
    <x v="0"/>
    <n v="9236"/>
    <n v="437.2"/>
    <n v="263.33"/>
    <n v="2432115.88"/>
    <n v="4037979.1999999997"/>
    <n v="1605863.3199999998"/>
    <x v="17"/>
    <n v="4"/>
    <x v="6"/>
    <x v="0"/>
  </r>
  <r>
    <n v="856931293"/>
    <x v="1084"/>
    <d v="2015-07-15T00:00:00"/>
    <x v="52"/>
    <x v="3"/>
    <x v="9"/>
    <x v="1"/>
    <x v="2"/>
    <n v="3867"/>
    <n v="9.33"/>
    <n v="6.92"/>
    <n v="26759.64"/>
    <n v="36079.11"/>
    <n v="9319.4700000000012"/>
    <x v="3"/>
    <n v="7"/>
    <x v="2"/>
    <x v="1"/>
  </r>
  <r>
    <n v="261548268"/>
    <x v="1085"/>
    <d v="2017-04-12T00:00:00"/>
    <x v="101"/>
    <x v="5"/>
    <x v="1"/>
    <x v="1"/>
    <x v="2"/>
    <n v="6800"/>
    <n v="152.58000000000001"/>
    <n v="97.44"/>
    <n v="662592"/>
    <n v="1037544.0000000001"/>
    <n v="374952.00000000012"/>
    <x v="8"/>
    <n v="5"/>
    <x v="0"/>
    <x v="0"/>
  </r>
  <r>
    <n v="364854514"/>
    <x v="1086"/>
    <d v="2020-09-25T00:00:00"/>
    <x v="109"/>
    <x v="1"/>
    <x v="0"/>
    <x v="1"/>
    <x v="0"/>
    <n v="7413"/>
    <n v="255.28"/>
    <n v="159.41999999999999"/>
    <n v="1181780.46"/>
    <n v="1892390.64"/>
    <n v="710610.17999999993"/>
    <x v="10"/>
    <n v="7"/>
    <x v="2"/>
    <x v="1"/>
  </r>
  <r>
    <n v="980961358"/>
    <x v="1087"/>
    <d v="2019-09-23T00:00:00"/>
    <x v="34"/>
    <x v="1"/>
    <x v="7"/>
    <x v="0"/>
    <x v="1"/>
    <n v="7120"/>
    <n v="437.2"/>
    <n v="263.33"/>
    <n v="1874909.5999999999"/>
    <n v="3112864"/>
    <n v="1237954.4000000001"/>
    <x v="3"/>
    <n v="5"/>
    <x v="0"/>
    <x v="0"/>
  </r>
  <r>
    <n v="194292628"/>
    <x v="39"/>
    <d v="2018-03-23T00:00:00"/>
    <x v="154"/>
    <x v="2"/>
    <x v="7"/>
    <x v="1"/>
    <x v="2"/>
    <n v="4361"/>
    <n v="437.2"/>
    <n v="263.33"/>
    <n v="1148382.1299999999"/>
    <n v="1906629.2"/>
    <n v="758247.07000000007"/>
    <x v="17"/>
    <n v="3"/>
    <x v="5"/>
    <x v="0"/>
  </r>
  <r>
    <n v="760280358"/>
    <x v="1088"/>
    <d v="2020-08-15T00:00:00"/>
    <x v="109"/>
    <x v="1"/>
    <x v="6"/>
    <x v="1"/>
    <x v="0"/>
    <n v="2708"/>
    <n v="651.21"/>
    <n v="524.96"/>
    <n v="1421591.6800000002"/>
    <n v="1763476.6800000002"/>
    <n v="341885"/>
    <x v="1"/>
    <n v="6"/>
    <x v="4"/>
    <x v="1"/>
  </r>
  <r>
    <n v="601886260"/>
    <x v="632"/>
    <d v="2018-04-11T00:00:00"/>
    <x v="181"/>
    <x v="1"/>
    <x v="9"/>
    <x v="1"/>
    <x v="1"/>
    <n v="374"/>
    <n v="9.33"/>
    <n v="6.92"/>
    <n v="2588.08"/>
    <n v="3489.42"/>
    <n v="901.34000000000015"/>
    <x v="17"/>
    <n v="1"/>
    <x v="3"/>
    <x v="0"/>
  </r>
  <r>
    <n v="566558778"/>
    <x v="1089"/>
    <d v="2018-09-25T00:00:00"/>
    <x v="118"/>
    <x v="0"/>
    <x v="7"/>
    <x v="0"/>
    <x v="1"/>
    <n v="6187"/>
    <n v="437.2"/>
    <n v="263.33"/>
    <n v="1629222.71"/>
    <n v="2704956.4"/>
    <n v="1075733.69"/>
    <x v="7"/>
    <n v="1"/>
    <x v="3"/>
    <x v="0"/>
  </r>
  <r>
    <n v="269276034"/>
    <x v="935"/>
    <d v="2016-08-09T00:00:00"/>
    <x v="66"/>
    <x v="5"/>
    <x v="4"/>
    <x v="1"/>
    <x v="0"/>
    <n v="3617"/>
    <n v="81.73"/>
    <n v="56.67"/>
    <n v="204975.39"/>
    <n v="295617.41000000003"/>
    <n v="90642.020000000019"/>
    <x v="14"/>
    <n v="5"/>
    <x v="0"/>
    <x v="0"/>
  </r>
  <r>
    <n v="396024358"/>
    <x v="1090"/>
    <d v="2021-08-15T00:00:00"/>
    <x v="97"/>
    <x v="3"/>
    <x v="6"/>
    <x v="1"/>
    <x v="2"/>
    <n v="1263"/>
    <n v="651.21"/>
    <n v="524.96"/>
    <n v="663024.4800000001"/>
    <n v="822478.2300000001"/>
    <n v="159453.75"/>
    <x v="3"/>
    <n v="4"/>
    <x v="6"/>
    <x v="0"/>
  </r>
  <r>
    <n v="764484775"/>
    <x v="1091"/>
    <d v="2015-09-09T00:00:00"/>
    <x v="169"/>
    <x v="4"/>
    <x v="0"/>
    <x v="1"/>
    <x v="0"/>
    <n v="6888"/>
    <n v="255.28"/>
    <n v="159.41999999999999"/>
    <n v="1098084.96"/>
    <n v="1758368.64"/>
    <n v="660283.67999999993"/>
    <x v="14"/>
    <n v="6"/>
    <x v="4"/>
    <x v="1"/>
  </r>
  <r>
    <n v="967122018"/>
    <x v="1092"/>
    <d v="2018-02-11T00:00:00"/>
    <x v="78"/>
    <x v="5"/>
    <x v="6"/>
    <x v="0"/>
    <x v="0"/>
    <n v="1752"/>
    <n v="651.21"/>
    <n v="524.96"/>
    <n v="919729.92"/>
    <n v="1140919.9200000002"/>
    <n v="221190.00000000012"/>
    <x v="12"/>
    <n v="3"/>
    <x v="5"/>
    <x v="0"/>
  </r>
  <r>
    <n v="435006511"/>
    <x v="1093"/>
    <d v="2018-04-07T00:00:00"/>
    <x v="9"/>
    <x v="5"/>
    <x v="4"/>
    <x v="0"/>
    <x v="2"/>
    <n v="6948"/>
    <n v="81.73"/>
    <n v="56.67"/>
    <n v="393743.16000000003"/>
    <n v="567860.04"/>
    <n v="174116.88"/>
    <x v="4"/>
    <n v="5"/>
    <x v="0"/>
    <x v="0"/>
  </r>
  <r>
    <n v="173992383"/>
    <x v="181"/>
    <d v="2015-07-22T00:00:00"/>
    <x v="61"/>
    <x v="3"/>
    <x v="11"/>
    <x v="0"/>
    <x v="1"/>
    <n v="7067"/>
    <n v="154.06"/>
    <n v="90.93"/>
    <n v="642602.31000000006"/>
    <n v="1088742.02"/>
    <n v="446139.70999999996"/>
    <x v="7"/>
    <n v="2"/>
    <x v="1"/>
    <x v="0"/>
  </r>
  <r>
    <n v="321628463"/>
    <x v="1094"/>
    <d v="2021-05-06T00:00:00"/>
    <x v="75"/>
    <x v="1"/>
    <x v="10"/>
    <x v="0"/>
    <x v="2"/>
    <n v="5864"/>
    <n v="668.27"/>
    <n v="502.54"/>
    <n v="2946894.56"/>
    <n v="3918735.28"/>
    <n v="971840.71999999974"/>
    <x v="16"/>
    <n v="2"/>
    <x v="1"/>
    <x v="0"/>
  </r>
  <r>
    <n v="635776078"/>
    <x v="567"/>
    <d v="2021-02-14T00:00:00"/>
    <x v="169"/>
    <x v="4"/>
    <x v="3"/>
    <x v="1"/>
    <x v="0"/>
    <n v="9125"/>
    <n v="205.7"/>
    <n v="117.11"/>
    <n v="1068628.75"/>
    <n v="1877012.5"/>
    <n v="808383.75"/>
    <x v="20"/>
    <n v="4"/>
    <x v="6"/>
    <x v="0"/>
  </r>
  <r>
    <n v="944609057"/>
    <x v="1095"/>
    <d v="2018-02-10T00:00:00"/>
    <x v="74"/>
    <x v="1"/>
    <x v="8"/>
    <x v="0"/>
    <x v="2"/>
    <n v="9666"/>
    <n v="421.89"/>
    <n v="364.69"/>
    <n v="3525093.54"/>
    <n v="4077988.7399999998"/>
    <n v="552895.19999999972"/>
    <x v="12"/>
    <n v="2"/>
    <x v="1"/>
    <x v="0"/>
  </r>
  <r>
    <n v="366407191"/>
    <x v="524"/>
    <d v="2015-05-30T00:00:00"/>
    <x v="28"/>
    <x v="5"/>
    <x v="0"/>
    <x v="0"/>
    <x v="0"/>
    <n v="6885"/>
    <n v="255.28"/>
    <n v="159.41999999999999"/>
    <n v="1097606.7"/>
    <n v="1757602.8"/>
    <n v="659996.10000000009"/>
    <x v="9"/>
    <n v="6"/>
    <x v="4"/>
    <x v="1"/>
  </r>
  <r>
    <n v="310588920"/>
    <x v="1096"/>
    <d v="2020-12-19T00:00:00"/>
    <x v="84"/>
    <x v="1"/>
    <x v="7"/>
    <x v="1"/>
    <x v="3"/>
    <n v="9018"/>
    <n v="437.2"/>
    <n v="263.33"/>
    <n v="2374709.94"/>
    <n v="3942669.6"/>
    <n v="1567959.6600000001"/>
    <x v="8"/>
    <n v="1"/>
    <x v="3"/>
    <x v="0"/>
  </r>
  <r>
    <n v="825065791"/>
    <x v="349"/>
    <d v="2021-08-04T00:00:00"/>
    <x v="69"/>
    <x v="1"/>
    <x v="8"/>
    <x v="1"/>
    <x v="1"/>
    <n v="4157"/>
    <n v="421.89"/>
    <n v="364.69"/>
    <n v="1516016.33"/>
    <n v="1753796.73"/>
    <n v="237780.39999999991"/>
    <x v="12"/>
    <n v="6"/>
    <x v="4"/>
    <x v="1"/>
  </r>
  <r>
    <n v="251208674"/>
    <x v="1097"/>
    <d v="2015-06-07T00:00:00"/>
    <x v="96"/>
    <x v="1"/>
    <x v="8"/>
    <x v="1"/>
    <x v="0"/>
    <n v="7084"/>
    <n v="421.89"/>
    <n v="364.69"/>
    <n v="2583463.96"/>
    <n v="2988668.76"/>
    <n v="405204.79999999981"/>
    <x v="8"/>
    <n v="2"/>
    <x v="1"/>
    <x v="0"/>
  </r>
  <r>
    <n v="417013394"/>
    <x v="1024"/>
    <d v="2022-11-06T00:00:00"/>
    <x v="151"/>
    <x v="5"/>
    <x v="4"/>
    <x v="0"/>
    <x v="3"/>
    <n v="2385"/>
    <n v="81.73"/>
    <n v="56.67"/>
    <n v="135157.95000000001"/>
    <n v="194926.05000000002"/>
    <n v="59768.100000000006"/>
    <x v="14"/>
    <n v="3"/>
    <x v="5"/>
    <x v="0"/>
  </r>
  <r>
    <n v="123108947"/>
    <x v="1098"/>
    <d v="2015-09-18T00:00:00"/>
    <x v="5"/>
    <x v="3"/>
    <x v="2"/>
    <x v="0"/>
    <x v="0"/>
    <n v="9528"/>
    <n v="47.45"/>
    <n v="31.79"/>
    <n v="302895.12"/>
    <n v="452103.60000000003"/>
    <n v="149208.48000000004"/>
    <x v="6"/>
    <n v="4"/>
    <x v="6"/>
    <x v="0"/>
  </r>
  <r>
    <n v="589856660"/>
    <x v="1099"/>
    <d v="2022-05-17T00:00:00"/>
    <x v="56"/>
    <x v="5"/>
    <x v="4"/>
    <x v="0"/>
    <x v="1"/>
    <n v="548"/>
    <n v="81.73"/>
    <n v="56.67"/>
    <n v="31055.16"/>
    <n v="44788.04"/>
    <n v="13732.880000000001"/>
    <x v="14"/>
    <n v="5"/>
    <x v="0"/>
    <x v="0"/>
  </r>
  <r>
    <n v="407930362"/>
    <x v="1100"/>
    <d v="2017-07-19T00:00:00"/>
    <x v="180"/>
    <x v="0"/>
    <x v="5"/>
    <x v="0"/>
    <x v="2"/>
    <n v="4514"/>
    <n v="109.28"/>
    <n v="35.840000000000003"/>
    <n v="161781.76000000001"/>
    <n v="493289.92"/>
    <n v="331508.15999999997"/>
    <x v="5"/>
    <n v="3"/>
    <x v="5"/>
    <x v="0"/>
  </r>
  <r>
    <n v="280477797"/>
    <x v="1101"/>
    <d v="2021-10-28T00:00:00"/>
    <x v="137"/>
    <x v="1"/>
    <x v="3"/>
    <x v="1"/>
    <x v="2"/>
    <n v="8468"/>
    <n v="205.7"/>
    <n v="117.11"/>
    <n v="991687.48"/>
    <n v="1741867.5999999999"/>
    <n v="750180.11999999988"/>
    <x v="8"/>
    <n v="6"/>
    <x v="4"/>
    <x v="1"/>
  </r>
  <r>
    <n v="912313544"/>
    <x v="1102"/>
    <d v="2021-05-03T00:00:00"/>
    <x v="11"/>
    <x v="3"/>
    <x v="3"/>
    <x v="1"/>
    <x v="3"/>
    <n v="2706"/>
    <n v="205.7"/>
    <n v="117.11"/>
    <n v="316899.65999999997"/>
    <n v="556624.19999999995"/>
    <n v="239724.53999999998"/>
    <x v="7"/>
    <n v="7"/>
    <x v="2"/>
    <x v="1"/>
  </r>
  <r>
    <n v="481533181"/>
    <x v="1103"/>
    <d v="2021-02-26T00:00:00"/>
    <x v="184"/>
    <x v="3"/>
    <x v="2"/>
    <x v="0"/>
    <x v="2"/>
    <n v="5224"/>
    <n v="47.45"/>
    <n v="31.79"/>
    <n v="166070.96"/>
    <n v="247878.80000000002"/>
    <n v="81807.840000000026"/>
    <x v="20"/>
    <n v="2"/>
    <x v="1"/>
    <x v="0"/>
  </r>
  <r>
    <n v="767899119"/>
    <x v="738"/>
    <d v="2020-02-29T00:00:00"/>
    <x v="146"/>
    <x v="5"/>
    <x v="4"/>
    <x v="0"/>
    <x v="2"/>
    <n v="7269"/>
    <n v="81.73"/>
    <n v="56.67"/>
    <n v="411934.23000000004"/>
    <n v="594095.37"/>
    <n v="182161.13999999996"/>
    <x v="2"/>
    <n v="7"/>
    <x v="2"/>
    <x v="1"/>
  </r>
  <r>
    <n v="263647687"/>
    <x v="975"/>
    <d v="2020-04-09T00:00:00"/>
    <x v="166"/>
    <x v="1"/>
    <x v="5"/>
    <x v="0"/>
    <x v="0"/>
    <n v="8064"/>
    <n v="109.28"/>
    <n v="35.840000000000003"/>
    <n v="289013.76000000001"/>
    <n v="881233.92000000004"/>
    <n v="592220.16000000003"/>
    <x v="3"/>
    <n v="1"/>
    <x v="3"/>
    <x v="0"/>
  </r>
  <r>
    <n v="231327712"/>
    <x v="25"/>
    <d v="2018-03-31T00:00:00"/>
    <x v="151"/>
    <x v="5"/>
    <x v="2"/>
    <x v="0"/>
    <x v="2"/>
    <n v="3865"/>
    <n v="47.45"/>
    <n v="31.79"/>
    <n v="122868.34999999999"/>
    <n v="183394.25"/>
    <n v="60525.900000000009"/>
    <x v="14"/>
    <n v="2"/>
    <x v="1"/>
    <x v="0"/>
  </r>
  <r>
    <n v="653800523"/>
    <x v="1104"/>
    <d v="2018-05-07T00:00:00"/>
    <x v="37"/>
    <x v="1"/>
    <x v="4"/>
    <x v="1"/>
    <x v="3"/>
    <n v="2958"/>
    <n v="81.73"/>
    <n v="56.67"/>
    <n v="167629.86000000002"/>
    <n v="241757.34000000003"/>
    <n v="74127.48000000001"/>
    <x v="14"/>
    <n v="4"/>
    <x v="6"/>
    <x v="0"/>
  </r>
  <r>
    <n v="425901591"/>
    <x v="585"/>
    <d v="2016-01-23T00:00:00"/>
    <x v="31"/>
    <x v="4"/>
    <x v="10"/>
    <x v="1"/>
    <x v="3"/>
    <n v="2600"/>
    <n v="668.27"/>
    <n v="502.54"/>
    <n v="1306604"/>
    <n v="1737502"/>
    <n v="430898"/>
    <x v="1"/>
    <n v="6"/>
    <x v="4"/>
    <x v="1"/>
  </r>
  <r>
    <n v="896132314"/>
    <x v="831"/>
    <d v="2018-06-09T00:00:00"/>
    <x v="66"/>
    <x v="5"/>
    <x v="3"/>
    <x v="1"/>
    <x v="0"/>
    <n v="4321"/>
    <n v="205.7"/>
    <n v="117.11"/>
    <n v="506032.31"/>
    <n v="888829.7"/>
    <n v="382797.38999999996"/>
    <x v="0"/>
    <n v="7"/>
    <x v="2"/>
    <x v="1"/>
  </r>
  <r>
    <n v="133276450"/>
    <x v="1105"/>
    <d v="2016-01-30T00:00:00"/>
    <x v="166"/>
    <x v="1"/>
    <x v="4"/>
    <x v="0"/>
    <x v="3"/>
    <n v="8318"/>
    <n v="81.73"/>
    <n v="56.67"/>
    <n v="471381.06"/>
    <n v="679830.14"/>
    <n v="208449.08000000002"/>
    <x v="11"/>
    <n v="3"/>
    <x v="5"/>
    <x v="0"/>
  </r>
  <r>
    <n v="459783685"/>
    <x v="1106"/>
    <d v="2021-08-03T00:00:00"/>
    <x v="134"/>
    <x v="2"/>
    <x v="5"/>
    <x v="1"/>
    <x v="3"/>
    <n v="9065"/>
    <n v="109.28"/>
    <n v="35.840000000000003"/>
    <n v="324889.60000000003"/>
    <n v="990623.2"/>
    <n v="665733.59999999986"/>
    <x v="10"/>
    <n v="4"/>
    <x v="6"/>
    <x v="0"/>
  </r>
  <r>
    <n v="410077846"/>
    <x v="1107"/>
    <d v="2019-11-07T00:00:00"/>
    <x v="76"/>
    <x v="5"/>
    <x v="5"/>
    <x v="0"/>
    <x v="0"/>
    <n v="2"/>
    <n v="109.28"/>
    <n v="35.840000000000003"/>
    <n v="71.680000000000007"/>
    <n v="218.56"/>
    <n v="146.88"/>
    <x v="4"/>
    <n v="3"/>
    <x v="5"/>
    <x v="0"/>
  </r>
  <r>
    <n v="403298938"/>
    <x v="1108"/>
    <d v="2015-10-05T00:00:00"/>
    <x v="44"/>
    <x v="2"/>
    <x v="7"/>
    <x v="0"/>
    <x v="1"/>
    <n v="3973"/>
    <n v="437.2"/>
    <n v="263.33"/>
    <n v="1046210.09"/>
    <n v="1736995.5999999999"/>
    <n v="690785.50999999989"/>
    <x v="19"/>
    <n v="6"/>
    <x v="4"/>
    <x v="1"/>
  </r>
  <r>
    <n v="871284759"/>
    <x v="1109"/>
    <d v="2016-04-08T00:00:00"/>
    <x v="118"/>
    <x v="0"/>
    <x v="11"/>
    <x v="0"/>
    <x v="0"/>
    <n v="1377"/>
    <n v="154.06"/>
    <n v="90.93"/>
    <n v="125210.61000000002"/>
    <n v="212140.62"/>
    <n v="86930.00999999998"/>
    <x v="10"/>
    <n v="7"/>
    <x v="2"/>
    <x v="1"/>
  </r>
  <r>
    <n v="152607667"/>
    <x v="991"/>
    <d v="2017-05-02T00:00:00"/>
    <x v="52"/>
    <x v="3"/>
    <x v="10"/>
    <x v="1"/>
    <x v="1"/>
    <n v="8855"/>
    <n v="668.27"/>
    <n v="502.54"/>
    <n v="4449991.7"/>
    <n v="5917530.8499999996"/>
    <n v="1467539.1499999994"/>
    <x v="6"/>
    <n v="1"/>
    <x v="3"/>
    <x v="0"/>
  </r>
  <r>
    <n v="198537814"/>
    <x v="1110"/>
    <d v="2021-12-09T00:00:00"/>
    <x v="103"/>
    <x v="1"/>
    <x v="8"/>
    <x v="0"/>
    <x v="1"/>
    <n v="606"/>
    <n v="421.89"/>
    <n v="364.69"/>
    <n v="221002.13999999998"/>
    <n v="255665.34"/>
    <n v="34663.200000000012"/>
    <x v="2"/>
    <n v="5"/>
    <x v="0"/>
    <x v="0"/>
  </r>
  <r>
    <n v="345061528"/>
    <x v="1111"/>
    <d v="2022-09-05T00:00:00"/>
    <x v="98"/>
    <x v="4"/>
    <x v="8"/>
    <x v="1"/>
    <x v="1"/>
    <n v="229"/>
    <n v="421.89"/>
    <n v="364.69"/>
    <n v="83514.009999999995"/>
    <n v="96612.81"/>
    <n v="13098.800000000003"/>
    <x v="20"/>
    <n v="5"/>
    <x v="0"/>
    <x v="0"/>
  </r>
  <r>
    <n v="898477637"/>
    <x v="590"/>
    <d v="2019-12-25T00:00:00"/>
    <x v="72"/>
    <x v="0"/>
    <x v="11"/>
    <x v="1"/>
    <x v="0"/>
    <n v="8354"/>
    <n v="154.06"/>
    <n v="90.93"/>
    <n v="759629.22000000009"/>
    <n v="1287017.24"/>
    <n v="527388.0199999999"/>
    <x v="11"/>
    <n v="7"/>
    <x v="2"/>
    <x v="1"/>
  </r>
  <r>
    <n v="835265910"/>
    <x v="1112"/>
    <d v="2022-08-30T00:00:00"/>
    <x v="16"/>
    <x v="1"/>
    <x v="10"/>
    <x v="1"/>
    <x v="0"/>
    <n v="2599"/>
    <n v="668.27"/>
    <n v="502.54"/>
    <n v="1306101.46"/>
    <n v="1736833.73"/>
    <n v="430732.27"/>
    <x v="11"/>
    <n v="6"/>
    <x v="4"/>
    <x v="1"/>
  </r>
  <r>
    <n v="302744853"/>
    <x v="227"/>
    <d v="2018-10-22T00:00:00"/>
    <x v="112"/>
    <x v="1"/>
    <x v="4"/>
    <x v="1"/>
    <x v="3"/>
    <n v="7785"/>
    <n v="81.73"/>
    <n v="56.67"/>
    <n v="441175.95"/>
    <n v="636268.05000000005"/>
    <n v="195092.10000000003"/>
    <x v="0"/>
    <n v="2"/>
    <x v="1"/>
    <x v="0"/>
  </r>
  <r>
    <n v="567756116"/>
    <x v="806"/>
    <d v="2022-11-22T00:00:00"/>
    <x v="93"/>
    <x v="5"/>
    <x v="2"/>
    <x v="0"/>
    <x v="2"/>
    <n v="506"/>
    <n v="47.45"/>
    <n v="31.79"/>
    <n v="16085.74"/>
    <n v="24009.7"/>
    <n v="7923.9600000000009"/>
    <x v="15"/>
    <n v="4"/>
    <x v="6"/>
    <x v="0"/>
  </r>
  <r>
    <n v="467980086"/>
    <x v="1113"/>
    <d v="2016-03-12T00:00:00"/>
    <x v="93"/>
    <x v="5"/>
    <x v="2"/>
    <x v="0"/>
    <x v="0"/>
    <n v="4562"/>
    <n v="47.45"/>
    <n v="31.79"/>
    <n v="145025.98000000001"/>
    <n v="216466.90000000002"/>
    <n v="71440.920000000013"/>
    <x v="4"/>
    <n v="5"/>
    <x v="0"/>
    <x v="0"/>
  </r>
  <r>
    <n v="211278092"/>
    <x v="374"/>
    <d v="2019-10-07T00:00:00"/>
    <x v="184"/>
    <x v="3"/>
    <x v="4"/>
    <x v="0"/>
    <x v="2"/>
    <n v="737"/>
    <n v="81.73"/>
    <n v="56.67"/>
    <n v="41765.79"/>
    <n v="60235.01"/>
    <n v="18469.22"/>
    <x v="7"/>
    <n v="7"/>
    <x v="2"/>
    <x v="1"/>
  </r>
  <r>
    <n v="975823962"/>
    <x v="107"/>
    <d v="2018-03-27T00:00:00"/>
    <x v="137"/>
    <x v="1"/>
    <x v="6"/>
    <x v="0"/>
    <x v="2"/>
    <n v="6850"/>
    <n v="651.21"/>
    <n v="524.96"/>
    <n v="3595976.0000000005"/>
    <n v="4460788.5"/>
    <n v="864812.49999999953"/>
    <x v="19"/>
    <n v="7"/>
    <x v="2"/>
    <x v="1"/>
  </r>
  <r>
    <n v="860104024"/>
    <x v="261"/>
    <d v="2020-01-02T00:00:00"/>
    <x v="103"/>
    <x v="1"/>
    <x v="7"/>
    <x v="1"/>
    <x v="0"/>
    <n v="2749"/>
    <n v="437.2"/>
    <n v="263.33"/>
    <n v="723894.16999999993"/>
    <n v="1201862.8"/>
    <n v="477968.63000000012"/>
    <x v="0"/>
    <n v="5"/>
    <x v="0"/>
    <x v="0"/>
  </r>
  <r>
    <n v="732917106"/>
    <x v="1114"/>
    <d v="2018-07-09T00:00:00"/>
    <x v="8"/>
    <x v="5"/>
    <x v="7"/>
    <x v="0"/>
    <x v="0"/>
    <n v="5313"/>
    <n v="437.2"/>
    <n v="263.33"/>
    <n v="1399072.2899999998"/>
    <n v="2322843.6"/>
    <n v="923771.31000000029"/>
    <x v="12"/>
    <n v="4"/>
    <x v="6"/>
    <x v="0"/>
  </r>
  <r>
    <n v="183374536"/>
    <x v="116"/>
    <d v="2022-08-03T00:00:00"/>
    <x v="58"/>
    <x v="5"/>
    <x v="3"/>
    <x v="0"/>
    <x v="2"/>
    <n v="3455"/>
    <n v="205.7"/>
    <n v="117.11"/>
    <n v="404615.05"/>
    <n v="710693.5"/>
    <n v="306078.45"/>
    <x v="18"/>
    <n v="4"/>
    <x v="6"/>
    <x v="0"/>
  </r>
  <r>
    <n v="670900142"/>
    <x v="883"/>
    <d v="2016-12-23T00:00:00"/>
    <x v="129"/>
    <x v="5"/>
    <x v="0"/>
    <x v="1"/>
    <x v="1"/>
    <n v="3116"/>
    <n v="255.28"/>
    <n v="159.41999999999999"/>
    <n v="496752.72"/>
    <n v="795452.48"/>
    <n v="298699.76"/>
    <x v="8"/>
    <n v="7"/>
    <x v="2"/>
    <x v="1"/>
  </r>
  <r>
    <n v="575230252"/>
    <x v="1115"/>
    <d v="2021-11-09T00:00:00"/>
    <x v="77"/>
    <x v="4"/>
    <x v="8"/>
    <x v="0"/>
    <x v="2"/>
    <n v="2269"/>
    <n v="421.89"/>
    <n v="364.69"/>
    <n v="827481.61"/>
    <n v="957268.40999999992"/>
    <n v="129786.79999999993"/>
    <x v="4"/>
    <n v="1"/>
    <x v="3"/>
    <x v="0"/>
  </r>
  <r>
    <n v="146413695"/>
    <x v="1116"/>
    <d v="2015-11-18T00:00:00"/>
    <x v="1"/>
    <x v="0"/>
    <x v="6"/>
    <x v="1"/>
    <x v="3"/>
    <n v="5921"/>
    <n v="651.21"/>
    <n v="524.96"/>
    <n v="3108288.16"/>
    <n v="3855814.41"/>
    <n v="747526.25"/>
    <x v="2"/>
    <n v="4"/>
    <x v="6"/>
    <x v="0"/>
  </r>
  <r>
    <n v="154811799"/>
    <x v="1117"/>
    <d v="2019-01-22T00:00:00"/>
    <x v="100"/>
    <x v="5"/>
    <x v="9"/>
    <x v="1"/>
    <x v="2"/>
    <n v="1106"/>
    <n v="9.33"/>
    <n v="6.92"/>
    <n v="7653.5199999999995"/>
    <n v="10318.98"/>
    <n v="2665.46"/>
    <x v="18"/>
    <n v="3"/>
    <x v="5"/>
    <x v="0"/>
  </r>
  <r>
    <n v="541098392"/>
    <x v="1118"/>
    <d v="2018-11-03T00:00:00"/>
    <x v="152"/>
    <x v="5"/>
    <x v="10"/>
    <x v="0"/>
    <x v="1"/>
    <n v="1893"/>
    <n v="668.27"/>
    <n v="502.54"/>
    <n v="951308.22000000009"/>
    <n v="1265035.1099999999"/>
    <n v="313726.88999999978"/>
    <x v="13"/>
    <n v="2"/>
    <x v="1"/>
    <x v="0"/>
  </r>
  <r>
    <n v="866259801"/>
    <x v="1119"/>
    <d v="2021-03-22T00:00:00"/>
    <x v="114"/>
    <x v="2"/>
    <x v="0"/>
    <x v="0"/>
    <x v="0"/>
    <n v="4380"/>
    <n v="255.28"/>
    <n v="159.41999999999999"/>
    <n v="698259.6"/>
    <n v="1118126.3999999999"/>
    <n v="419866.79999999993"/>
    <x v="4"/>
    <n v="7"/>
    <x v="2"/>
    <x v="1"/>
  </r>
  <r>
    <n v="761594855"/>
    <x v="253"/>
    <d v="2021-12-16T00:00:00"/>
    <x v="3"/>
    <x v="2"/>
    <x v="5"/>
    <x v="1"/>
    <x v="1"/>
    <n v="1697"/>
    <n v="109.28"/>
    <n v="35.840000000000003"/>
    <n v="60820.480000000003"/>
    <n v="185448.16"/>
    <n v="124627.68"/>
    <x v="7"/>
    <n v="3"/>
    <x v="5"/>
    <x v="0"/>
  </r>
  <r>
    <n v="378714883"/>
    <x v="1120"/>
    <d v="2020-11-24T00:00:00"/>
    <x v="26"/>
    <x v="1"/>
    <x v="7"/>
    <x v="1"/>
    <x v="0"/>
    <n v="9005"/>
    <n v="437.2"/>
    <n v="263.33"/>
    <n v="2371286.65"/>
    <n v="3936986"/>
    <n v="1565699.35"/>
    <x v="7"/>
    <n v="1"/>
    <x v="3"/>
    <x v="0"/>
  </r>
  <r>
    <n v="839543712"/>
    <x v="1121"/>
    <d v="2018-09-02T00:00:00"/>
    <x v="64"/>
    <x v="3"/>
    <x v="4"/>
    <x v="0"/>
    <x v="3"/>
    <n v="8496"/>
    <n v="81.73"/>
    <n v="56.67"/>
    <n v="481468.32"/>
    <n v="694378.08000000007"/>
    <n v="212909.76000000007"/>
    <x v="16"/>
    <n v="5"/>
    <x v="0"/>
    <x v="0"/>
  </r>
  <r>
    <n v="186317670"/>
    <x v="579"/>
    <d v="2021-05-24T00:00:00"/>
    <x v="3"/>
    <x v="2"/>
    <x v="2"/>
    <x v="0"/>
    <x v="0"/>
    <n v="4394"/>
    <n v="47.45"/>
    <n v="31.79"/>
    <n v="139685.26"/>
    <n v="208495.30000000002"/>
    <n v="68810.040000000008"/>
    <x v="0"/>
    <n v="2"/>
    <x v="1"/>
    <x v="0"/>
  </r>
  <r>
    <n v="131585586"/>
    <x v="18"/>
    <d v="2017-03-14T00:00:00"/>
    <x v="181"/>
    <x v="1"/>
    <x v="4"/>
    <x v="1"/>
    <x v="1"/>
    <n v="7954"/>
    <n v="81.73"/>
    <n v="56.67"/>
    <n v="450753.18"/>
    <n v="650080.42000000004"/>
    <n v="199327.24000000005"/>
    <x v="6"/>
    <n v="1"/>
    <x v="3"/>
    <x v="0"/>
  </r>
  <r>
    <n v="208208787"/>
    <x v="681"/>
    <d v="2017-01-11T00:00:00"/>
    <x v="61"/>
    <x v="3"/>
    <x v="9"/>
    <x v="1"/>
    <x v="1"/>
    <n v="2462"/>
    <n v="9.33"/>
    <n v="6.92"/>
    <n v="17037.04"/>
    <n v="22970.46"/>
    <n v="5933.4199999999983"/>
    <x v="7"/>
    <n v="2"/>
    <x v="1"/>
    <x v="0"/>
  </r>
  <r>
    <n v="919361102"/>
    <x v="1098"/>
    <d v="2015-09-19T00:00:00"/>
    <x v="114"/>
    <x v="2"/>
    <x v="0"/>
    <x v="1"/>
    <x v="0"/>
    <n v="8235"/>
    <n v="255.28"/>
    <n v="159.41999999999999"/>
    <n v="1312823.7"/>
    <n v="2102230.7999999998"/>
    <n v="789407.09999999986"/>
    <x v="17"/>
    <n v="4"/>
    <x v="6"/>
    <x v="0"/>
  </r>
  <r>
    <n v="886306846"/>
    <x v="792"/>
    <d v="2019-10-12T00:00:00"/>
    <x v="93"/>
    <x v="5"/>
    <x v="0"/>
    <x v="0"/>
    <x v="3"/>
    <n v="6746"/>
    <n v="255.28"/>
    <n v="159.41999999999999"/>
    <n v="1075447.3199999998"/>
    <n v="1722118.8800000001"/>
    <n v="646671.56000000029"/>
    <x v="9"/>
    <n v="6"/>
    <x v="4"/>
    <x v="1"/>
  </r>
  <r>
    <n v="309510886"/>
    <x v="1122"/>
    <d v="2015-10-30T00:00:00"/>
    <x v="116"/>
    <x v="4"/>
    <x v="2"/>
    <x v="1"/>
    <x v="2"/>
    <n v="4"/>
    <n v="47.45"/>
    <n v="31.79"/>
    <n v="127.16"/>
    <n v="189.8"/>
    <n v="62.640000000000015"/>
    <x v="15"/>
    <n v="7"/>
    <x v="2"/>
    <x v="1"/>
  </r>
  <r>
    <n v="796418511"/>
    <x v="1123"/>
    <d v="2017-02-22T00:00:00"/>
    <x v="136"/>
    <x v="1"/>
    <x v="8"/>
    <x v="0"/>
    <x v="2"/>
    <n v="6791"/>
    <n v="421.89"/>
    <n v="364.69"/>
    <n v="2476609.79"/>
    <n v="2865054.9899999998"/>
    <n v="388445.19999999972"/>
    <x v="20"/>
    <n v="7"/>
    <x v="2"/>
    <x v="1"/>
  </r>
  <r>
    <n v="807468354"/>
    <x v="1124"/>
    <d v="2018-09-10T00:00:00"/>
    <x v="21"/>
    <x v="5"/>
    <x v="0"/>
    <x v="1"/>
    <x v="1"/>
    <n v="6685"/>
    <n v="255.28"/>
    <n v="159.41999999999999"/>
    <n v="1065722.7"/>
    <n v="1706546.8"/>
    <n v="640824.10000000009"/>
    <x v="17"/>
    <n v="6"/>
    <x v="4"/>
    <x v="1"/>
  </r>
  <r>
    <n v="526018369"/>
    <x v="1125"/>
    <d v="2021-06-12T00:00:00"/>
    <x v="109"/>
    <x v="1"/>
    <x v="7"/>
    <x v="0"/>
    <x v="0"/>
    <n v="9379"/>
    <n v="437.2"/>
    <n v="263.33"/>
    <n v="2469772.0699999998"/>
    <n v="4100498.8"/>
    <n v="1630726.73"/>
    <x v="16"/>
    <n v="4"/>
    <x v="6"/>
    <x v="0"/>
  </r>
  <r>
    <n v="904169070"/>
    <x v="1054"/>
    <d v="2020-07-05T00:00:00"/>
    <x v="28"/>
    <x v="5"/>
    <x v="6"/>
    <x v="1"/>
    <x v="0"/>
    <n v="2575"/>
    <n v="651.21"/>
    <n v="524.96"/>
    <n v="1351772"/>
    <n v="1676865.75"/>
    <n v="325093.75"/>
    <x v="4"/>
    <n v="6"/>
    <x v="4"/>
    <x v="1"/>
  </r>
  <r>
    <n v="596469056"/>
    <x v="489"/>
    <d v="2020-07-15T00:00:00"/>
    <x v="51"/>
    <x v="0"/>
    <x v="11"/>
    <x v="1"/>
    <x v="3"/>
    <n v="7303"/>
    <n v="154.06"/>
    <n v="90.93"/>
    <n v="664061.79"/>
    <n v="1125100.18"/>
    <n v="461038.3899999999"/>
    <x v="4"/>
    <n v="2"/>
    <x v="1"/>
    <x v="0"/>
  </r>
  <r>
    <n v="535612094"/>
    <x v="1126"/>
    <d v="2021-03-15T00:00:00"/>
    <x v="97"/>
    <x v="3"/>
    <x v="9"/>
    <x v="0"/>
    <x v="3"/>
    <n v="8376"/>
    <n v="9.33"/>
    <n v="6.92"/>
    <n v="57961.919999999998"/>
    <n v="78148.08"/>
    <n v="20186.160000000003"/>
    <x v="3"/>
    <n v="5"/>
    <x v="0"/>
    <x v="0"/>
  </r>
  <r>
    <n v="251911199"/>
    <x v="1127"/>
    <d v="2017-06-04T00:00:00"/>
    <x v="18"/>
    <x v="6"/>
    <x v="1"/>
    <x v="1"/>
    <x v="2"/>
    <n v="4977"/>
    <n v="152.58000000000001"/>
    <n v="97.44"/>
    <n v="484958.88"/>
    <n v="759390.66"/>
    <n v="274431.78000000003"/>
    <x v="17"/>
    <n v="5"/>
    <x v="0"/>
    <x v="0"/>
  </r>
  <r>
    <n v="501665198"/>
    <x v="193"/>
    <d v="2020-10-24T00:00:00"/>
    <x v="183"/>
    <x v="0"/>
    <x v="6"/>
    <x v="1"/>
    <x v="2"/>
    <n v="2735"/>
    <n v="651.21"/>
    <n v="524.96"/>
    <n v="1435765.6"/>
    <n v="1781059.35"/>
    <n v="345293.75"/>
    <x v="15"/>
    <n v="1"/>
    <x v="3"/>
    <x v="0"/>
  </r>
  <r>
    <n v="761485421"/>
    <x v="645"/>
    <d v="2022-01-05T00:00:00"/>
    <x v="12"/>
    <x v="2"/>
    <x v="2"/>
    <x v="1"/>
    <x v="2"/>
    <n v="9313"/>
    <n v="47.45"/>
    <n v="31.79"/>
    <n v="296060.27"/>
    <n v="441901.85000000003"/>
    <n v="145841.58000000002"/>
    <x v="17"/>
    <n v="1"/>
    <x v="3"/>
    <x v="0"/>
  </r>
  <r>
    <n v="578295695"/>
    <x v="1128"/>
    <d v="2021-09-17T00:00:00"/>
    <x v="30"/>
    <x v="3"/>
    <x v="8"/>
    <x v="1"/>
    <x v="2"/>
    <n v="9402"/>
    <n v="421.89"/>
    <n v="364.69"/>
    <n v="3428815.38"/>
    <n v="3966609.78"/>
    <n v="537794.39999999991"/>
    <x v="5"/>
    <n v="5"/>
    <x v="0"/>
    <x v="0"/>
  </r>
  <r>
    <n v="294959151"/>
    <x v="1129"/>
    <d v="2017-03-01T00:00:00"/>
    <x v="36"/>
    <x v="3"/>
    <x v="7"/>
    <x v="0"/>
    <x v="1"/>
    <n v="3822"/>
    <n v="437.2"/>
    <n v="263.33"/>
    <n v="1006447.2599999999"/>
    <n v="1670978.4"/>
    <n v="664531.14"/>
    <x v="13"/>
    <n v="6"/>
    <x v="4"/>
    <x v="1"/>
  </r>
  <r>
    <n v="122144210"/>
    <x v="1130"/>
    <d v="2017-05-06T00:00:00"/>
    <x v="26"/>
    <x v="1"/>
    <x v="2"/>
    <x v="1"/>
    <x v="1"/>
    <n v="4041"/>
    <n v="47.45"/>
    <n v="31.79"/>
    <n v="128463.39"/>
    <n v="191745.45"/>
    <n v="63282.060000000012"/>
    <x v="16"/>
    <n v="4"/>
    <x v="6"/>
    <x v="0"/>
  </r>
  <r>
    <n v="644592607"/>
    <x v="1131"/>
    <d v="2016-07-09T00:00:00"/>
    <x v="153"/>
    <x v="1"/>
    <x v="6"/>
    <x v="1"/>
    <x v="3"/>
    <n v="8131"/>
    <n v="651.21"/>
    <n v="524.96"/>
    <n v="4268449.7600000007"/>
    <n v="5294988.5100000007"/>
    <n v="1026538.75"/>
    <x v="11"/>
    <n v="3"/>
    <x v="5"/>
    <x v="0"/>
  </r>
  <r>
    <n v="514851367"/>
    <x v="905"/>
    <d v="2022-09-06T00:00:00"/>
    <x v="168"/>
    <x v="6"/>
    <x v="3"/>
    <x v="1"/>
    <x v="3"/>
    <n v="4815"/>
    <n v="205.7"/>
    <n v="117.11"/>
    <n v="563884.65"/>
    <n v="990445.5"/>
    <n v="426560.85"/>
    <x v="14"/>
    <n v="5"/>
    <x v="0"/>
    <x v="0"/>
  </r>
  <r>
    <n v="981406819"/>
    <x v="641"/>
    <d v="2015-02-25T00:00:00"/>
    <x v="171"/>
    <x v="5"/>
    <x v="11"/>
    <x v="1"/>
    <x v="1"/>
    <n v="8942"/>
    <n v="154.06"/>
    <n v="90.93"/>
    <n v="813096.06"/>
    <n v="1377604.52"/>
    <n v="564508.46"/>
    <x v="19"/>
    <n v="1"/>
    <x v="3"/>
    <x v="0"/>
  </r>
  <r>
    <n v="663057792"/>
    <x v="887"/>
    <d v="2020-05-15T00:00:00"/>
    <x v="156"/>
    <x v="3"/>
    <x v="2"/>
    <x v="1"/>
    <x v="0"/>
    <n v="2390"/>
    <n v="47.45"/>
    <n v="31.79"/>
    <n v="75978.099999999991"/>
    <n v="113405.5"/>
    <n v="37427.400000000009"/>
    <x v="13"/>
    <n v="1"/>
    <x v="3"/>
    <x v="0"/>
  </r>
  <r>
    <n v="368061578"/>
    <x v="1132"/>
    <d v="2021-01-29T00:00:00"/>
    <x v="147"/>
    <x v="0"/>
    <x v="0"/>
    <x v="0"/>
    <x v="0"/>
    <n v="6455"/>
    <n v="255.28"/>
    <n v="159.41999999999999"/>
    <n v="1029056.1"/>
    <n v="1647832.4"/>
    <n v="618776.29999999993"/>
    <x v="0"/>
    <n v="6"/>
    <x v="4"/>
    <x v="1"/>
  </r>
  <r>
    <n v="438104569"/>
    <x v="1133"/>
    <d v="2020-11-12T00:00:00"/>
    <x v="118"/>
    <x v="0"/>
    <x v="7"/>
    <x v="1"/>
    <x v="3"/>
    <n v="3733"/>
    <n v="437.2"/>
    <n v="263.33"/>
    <n v="983010.8899999999"/>
    <n v="1632067.5999999999"/>
    <n v="649056.71"/>
    <x v="10"/>
    <n v="6"/>
    <x v="4"/>
    <x v="1"/>
  </r>
  <r>
    <n v="743962228"/>
    <x v="1134"/>
    <d v="2022-11-09T00:00:00"/>
    <x v="134"/>
    <x v="2"/>
    <x v="8"/>
    <x v="0"/>
    <x v="3"/>
    <n v="3811"/>
    <n v="421.89"/>
    <n v="364.69"/>
    <n v="1389833.59"/>
    <n v="1607822.79"/>
    <n v="217989.19999999995"/>
    <x v="13"/>
    <n v="6"/>
    <x v="4"/>
    <x v="1"/>
  </r>
  <r>
    <n v="577530944"/>
    <x v="1135"/>
    <d v="2020-05-01T00:00:00"/>
    <x v="2"/>
    <x v="1"/>
    <x v="4"/>
    <x v="0"/>
    <x v="1"/>
    <n v="3095"/>
    <n v="81.73"/>
    <n v="56.67"/>
    <n v="175393.65"/>
    <n v="252954.35"/>
    <n v="77560.700000000012"/>
    <x v="16"/>
    <n v="3"/>
    <x v="5"/>
    <x v="0"/>
  </r>
  <r>
    <n v="577579438"/>
    <x v="903"/>
    <d v="2015-11-01T00:00:00"/>
    <x v="106"/>
    <x v="6"/>
    <x v="3"/>
    <x v="1"/>
    <x v="0"/>
    <n v="7446"/>
    <n v="205.7"/>
    <n v="117.11"/>
    <n v="872001.05999999994"/>
    <n v="1531642.2"/>
    <n v="659641.14"/>
    <x v="12"/>
    <n v="3"/>
    <x v="5"/>
    <x v="0"/>
  </r>
  <r>
    <n v="182078921"/>
    <x v="1136"/>
    <d v="2016-02-02T00:00:00"/>
    <x v="43"/>
    <x v="1"/>
    <x v="9"/>
    <x v="1"/>
    <x v="3"/>
    <n v="54"/>
    <n v="9.33"/>
    <n v="6.92"/>
    <n v="373.68"/>
    <n v="503.82"/>
    <n v="130.13999999999999"/>
    <x v="9"/>
    <n v="2"/>
    <x v="1"/>
    <x v="0"/>
  </r>
  <r>
    <n v="302015721"/>
    <x v="490"/>
    <d v="2018-04-10T00:00:00"/>
    <x v="70"/>
    <x v="1"/>
    <x v="0"/>
    <x v="0"/>
    <x v="3"/>
    <n v="2018"/>
    <n v="255.28"/>
    <n v="159.41999999999999"/>
    <n v="321709.56"/>
    <n v="515155.04"/>
    <n v="193445.47999999998"/>
    <x v="15"/>
    <n v="4"/>
    <x v="6"/>
    <x v="0"/>
  </r>
  <r>
    <n v="118688666"/>
    <x v="1137"/>
    <d v="2016-06-21T00:00:00"/>
    <x v="123"/>
    <x v="3"/>
    <x v="9"/>
    <x v="0"/>
    <x v="2"/>
    <n v="1469"/>
    <n v="9.33"/>
    <n v="6.92"/>
    <n v="10165.48"/>
    <n v="13705.77"/>
    <n v="3540.2900000000009"/>
    <x v="8"/>
    <n v="4"/>
    <x v="6"/>
    <x v="0"/>
  </r>
  <r>
    <n v="233709084"/>
    <x v="1138"/>
    <d v="2018-10-03T00:00:00"/>
    <x v="69"/>
    <x v="1"/>
    <x v="5"/>
    <x v="1"/>
    <x v="0"/>
    <n v="8566"/>
    <n v="109.28"/>
    <n v="35.840000000000003"/>
    <n v="307005.44"/>
    <n v="936092.48"/>
    <n v="629087.04"/>
    <x v="8"/>
    <n v="5"/>
    <x v="0"/>
    <x v="0"/>
  </r>
  <r>
    <n v="419000804"/>
    <x v="1139"/>
    <d v="2019-07-08T00:00:00"/>
    <x v="173"/>
    <x v="5"/>
    <x v="11"/>
    <x v="0"/>
    <x v="0"/>
    <n v="504"/>
    <n v="154.06"/>
    <n v="90.93"/>
    <n v="45828.72"/>
    <n v="77646.240000000005"/>
    <n v="31817.520000000004"/>
    <x v="5"/>
    <n v="1"/>
    <x v="3"/>
    <x v="0"/>
  </r>
  <r>
    <n v="966800153"/>
    <x v="897"/>
    <d v="2022-09-01T00:00:00"/>
    <x v="22"/>
    <x v="1"/>
    <x v="8"/>
    <x v="1"/>
    <x v="0"/>
    <n v="6505"/>
    <n v="421.89"/>
    <n v="364.69"/>
    <n v="2372308.4500000002"/>
    <n v="2744394.4499999997"/>
    <n v="372085.99999999953"/>
    <x v="5"/>
    <n v="4"/>
    <x v="6"/>
    <x v="0"/>
  </r>
  <r>
    <n v="439655959"/>
    <x v="1140"/>
    <d v="2016-08-01T00:00:00"/>
    <x v="86"/>
    <x v="2"/>
    <x v="0"/>
    <x v="0"/>
    <x v="2"/>
    <n v="2823"/>
    <n v="255.28"/>
    <n v="159.41999999999999"/>
    <n v="450042.66"/>
    <n v="720655.44000000006"/>
    <n v="270612.78000000009"/>
    <x v="18"/>
    <n v="2"/>
    <x v="1"/>
    <x v="0"/>
  </r>
  <r>
    <n v="620429551"/>
    <x v="311"/>
    <d v="2020-04-26T00:00:00"/>
    <x v="72"/>
    <x v="0"/>
    <x v="7"/>
    <x v="1"/>
    <x v="3"/>
    <n v="7746"/>
    <n v="437.2"/>
    <n v="263.33"/>
    <n v="2039754.18"/>
    <n v="3386551.1999999997"/>
    <n v="1346797.0199999998"/>
    <x v="9"/>
    <n v="7"/>
    <x v="2"/>
    <x v="1"/>
  </r>
  <r>
    <n v="662294757"/>
    <x v="1141"/>
    <d v="2018-02-09T00:00:00"/>
    <x v="152"/>
    <x v="5"/>
    <x v="4"/>
    <x v="0"/>
    <x v="3"/>
    <n v="6591"/>
    <n v="81.73"/>
    <n v="56.67"/>
    <n v="373511.97000000003"/>
    <n v="538682.43000000005"/>
    <n v="165170.46000000002"/>
    <x v="17"/>
    <n v="3"/>
    <x v="5"/>
    <x v="0"/>
  </r>
  <r>
    <n v="238737905"/>
    <x v="1142"/>
    <d v="2016-09-07T00:00:00"/>
    <x v="9"/>
    <x v="5"/>
    <x v="6"/>
    <x v="1"/>
    <x v="3"/>
    <n v="6706"/>
    <n v="651.21"/>
    <n v="524.96"/>
    <n v="3520381.7600000002"/>
    <n v="4367014.2600000007"/>
    <n v="846632.50000000047"/>
    <x v="20"/>
    <n v="7"/>
    <x v="2"/>
    <x v="1"/>
  </r>
  <r>
    <n v="956594026"/>
    <x v="1143"/>
    <d v="2021-05-30T00:00:00"/>
    <x v="130"/>
    <x v="1"/>
    <x v="0"/>
    <x v="1"/>
    <x v="2"/>
    <n v="6285"/>
    <n v="255.28"/>
    <n v="159.41999999999999"/>
    <n v="1001954.7"/>
    <n v="1604434.8"/>
    <n v="602480.10000000009"/>
    <x v="7"/>
    <n v="6"/>
    <x v="4"/>
    <x v="1"/>
  </r>
  <r>
    <n v="190865838"/>
    <x v="1144"/>
    <d v="2015-04-05T00:00:00"/>
    <x v="183"/>
    <x v="0"/>
    <x v="10"/>
    <x v="1"/>
    <x v="0"/>
    <n v="298"/>
    <n v="668.27"/>
    <n v="502.54"/>
    <n v="149756.92000000001"/>
    <n v="199144.46"/>
    <n v="49387.539999999979"/>
    <x v="10"/>
    <n v="2"/>
    <x v="1"/>
    <x v="0"/>
  </r>
  <r>
    <n v="940682303"/>
    <x v="623"/>
    <d v="2022-01-17T00:00:00"/>
    <x v="80"/>
    <x v="1"/>
    <x v="3"/>
    <x v="0"/>
    <x v="2"/>
    <n v="7652"/>
    <n v="205.7"/>
    <n v="117.11"/>
    <n v="896125.72"/>
    <n v="1574016.4"/>
    <n v="677890.67999999993"/>
    <x v="19"/>
    <n v="6"/>
    <x v="4"/>
    <x v="1"/>
  </r>
  <r>
    <n v="170953977"/>
    <x v="1145"/>
    <d v="2016-05-31T00:00:00"/>
    <x v="176"/>
    <x v="2"/>
    <x v="0"/>
    <x v="1"/>
    <x v="2"/>
    <n v="7936"/>
    <n v="255.28"/>
    <n v="159.41999999999999"/>
    <n v="1265157.1199999999"/>
    <n v="2025902.0800000001"/>
    <n v="760744.9600000002"/>
    <x v="8"/>
    <n v="4"/>
    <x v="6"/>
    <x v="0"/>
  </r>
  <r>
    <n v="833519256"/>
    <x v="1146"/>
    <d v="2016-10-07T00:00:00"/>
    <x v="105"/>
    <x v="2"/>
    <x v="5"/>
    <x v="1"/>
    <x v="1"/>
    <n v="5725"/>
    <n v="109.28"/>
    <n v="35.840000000000003"/>
    <n v="205184.00000000003"/>
    <n v="625628"/>
    <n v="420444"/>
    <x v="12"/>
    <n v="1"/>
    <x v="3"/>
    <x v="0"/>
  </r>
  <r>
    <n v="998142945"/>
    <x v="728"/>
    <d v="2015-05-25T00:00:00"/>
    <x v="115"/>
    <x v="5"/>
    <x v="6"/>
    <x v="1"/>
    <x v="2"/>
    <n v="1533"/>
    <n v="651.21"/>
    <n v="524.96"/>
    <n v="804763.68"/>
    <n v="998304.93"/>
    <n v="193541.25"/>
    <x v="4"/>
    <n v="7"/>
    <x v="2"/>
    <x v="1"/>
  </r>
  <r>
    <n v="380498874"/>
    <x v="1147"/>
    <d v="2018-05-11T00:00:00"/>
    <x v="17"/>
    <x v="1"/>
    <x v="5"/>
    <x v="0"/>
    <x v="3"/>
    <n v="6927"/>
    <n v="109.28"/>
    <n v="35.840000000000003"/>
    <n v="248263.68000000002"/>
    <n v="756982.56"/>
    <n v="508718.88"/>
    <x v="3"/>
    <n v="2"/>
    <x v="1"/>
    <x v="0"/>
  </r>
  <r>
    <n v="116573369"/>
    <x v="207"/>
    <d v="2016-10-03T00:00:00"/>
    <x v="170"/>
    <x v="5"/>
    <x v="8"/>
    <x v="1"/>
    <x v="1"/>
    <n v="5505"/>
    <n v="421.89"/>
    <n v="364.69"/>
    <n v="2007618.45"/>
    <n v="2322504.4499999997"/>
    <n v="314885.99999999977"/>
    <x v="7"/>
    <n v="7"/>
    <x v="2"/>
    <x v="1"/>
  </r>
  <r>
    <n v="512665259"/>
    <x v="1148"/>
    <d v="2015-07-04T00:00:00"/>
    <x v="33"/>
    <x v="5"/>
    <x v="9"/>
    <x v="1"/>
    <x v="1"/>
    <n v="7898"/>
    <n v="9.33"/>
    <n v="6.92"/>
    <n v="54654.159999999996"/>
    <n v="73688.34"/>
    <n v="19034.18"/>
    <x v="15"/>
    <n v="1"/>
    <x v="3"/>
    <x v="0"/>
  </r>
  <r>
    <n v="595385873"/>
    <x v="94"/>
    <d v="2021-12-10T00:00:00"/>
    <x v="34"/>
    <x v="1"/>
    <x v="4"/>
    <x v="1"/>
    <x v="0"/>
    <n v="6765"/>
    <n v="81.73"/>
    <n v="56.67"/>
    <n v="383372.55"/>
    <n v="552903.45000000007"/>
    <n v="169530.90000000008"/>
    <x v="11"/>
    <n v="2"/>
    <x v="1"/>
    <x v="0"/>
  </r>
  <r>
    <n v="361659038"/>
    <x v="489"/>
    <d v="2020-07-19T00:00:00"/>
    <x v="34"/>
    <x v="1"/>
    <x v="3"/>
    <x v="0"/>
    <x v="2"/>
    <n v="1801"/>
    <n v="205.7"/>
    <n v="117.11"/>
    <n v="210915.11"/>
    <n v="370465.69999999995"/>
    <n v="159550.58999999997"/>
    <x v="15"/>
    <n v="2"/>
    <x v="1"/>
    <x v="0"/>
  </r>
  <r>
    <n v="328721082"/>
    <x v="653"/>
    <d v="2016-12-15T00:00:00"/>
    <x v="109"/>
    <x v="1"/>
    <x v="0"/>
    <x v="0"/>
    <x v="2"/>
    <n v="4728"/>
    <n v="255.28"/>
    <n v="159.41999999999999"/>
    <n v="753737.75999999989"/>
    <n v="1206963.8400000001"/>
    <n v="453226.08000000019"/>
    <x v="6"/>
    <n v="3"/>
    <x v="5"/>
    <x v="0"/>
  </r>
  <r>
    <n v="735189044"/>
    <x v="914"/>
    <d v="2019-02-15T00:00:00"/>
    <x v="10"/>
    <x v="3"/>
    <x v="3"/>
    <x v="1"/>
    <x v="2"/>
    <n v="7631"/>
    <n v="205.7"/>
    <n v="117.11"/>
    <n v="893666.41"/>
    <n v="1569696.7"/>
    <n v="676030.28999999992"/>
    <x v="0"/>
    <n v="6"/>
    <x v="4"/>
    <x v="1"/>
  </r>
  <r>
    <n v="135719621"/>
    <x v="1149"/>
    <d v="2021-10-31T00:00:00"/>
    <x v="86"/>
    <x v="2"/>
    <x v="8"/>
    <x v="0"/>
    <x v="3"/>
    <n v="1307"/>
    <n v="421.89"/>
    <n v="364.69"/>
    <n v="476649.83"/>
    <n v="551410.23"/>
    <n v="74760.399999999965"/>
    <x v="17"/>
    <n v="5"/>
    <x v="0"/>
    <x v="0"/>
  </r>
  <r>
    <n v="461691272"/>
    <x v="1150"/>
    <d v="2023-01-12T00:00:00"/>
    <x v="111"/>
    <x v="4"/>
    <x v="4"/>
    <x v="1"/>
    <x v="1"/>
    <n v="3562"/>
    <n v="81.73"/>
    <n v="56.67"/>
    <n v="201858.54"/>
    <n v="291122.26"/>
    <n v="89263.72"/>
    <x v="18"/>
    <n v="5"/>
    <x v="0"/>
    <x v="0"/>
  </r>
  <r>
    <n v="160522115"/>
    <x v="1151"/>
    <d v="2016-05-07T00:00:00"/>
    <x v="107"/>
    <x v="2"/>
    <x v="1"/>
    <x v="1"/>
    <x v="0"/>
    <n v="916"/>
    <n v="152.58000000000001"/>
    <n v="97.44"/>
    <n v="89255.039999999994"/>
    <n v="139763.28"/>
    <n v="50508.240000000005"/>
    <x v="6"/>
    <n v="5"/>
    <x v="0"/>
    <x v="0"/>
  </r>
  <r>
    <n v="189640176"/>
    <x v="807"/>
    <d v="2021-11-19T00:00:00"/>
    <x v="20"/>
    <x v="3"/>
    <x v="3"/>
    <x v="1"/>
    <x v="2"/>
    <n v="7597"/>
    <n v="205.7"/>
    <n v="117.11"/>
    <n v="889684.67"/>
    <n v="1562702.9"/>
    <n v="673018.22999999986"/>
    <x v="18"/>
    <n v="6"/>
    <x v="4"/>
    <x v="1"/>
  </r>
  <r>
    <n v="772269189"/>
    <x v="1152"/>
    <d v="2018-05-13T00:00:00"/>
    <x v="95"/>
    <x v="3"/>
    <x v="11"/>
    <x v="0"/>
    <x v="0"/>
    <n v="469"/>
    <n v="154.06"/>
    <n v="90.93"/>
    <n v="42646.170000000006"/>
    <n v="72254.14"/>
    <n v="29607.969999999994"/>
    <x v="1"/>
    <n v="7"/>
    <x v="2"/>
    <x v="1"/>
  </r>
  <r>
    <n v="933720576"/>
    <x v="959"/>
    <d v="2016-08-26T00:00:00"/>
    <x v="80"/>
    <x v="1"/>
    <x v="11"/>
    <x v="1"/>
    <x v="3"/>
    <n v="7523"/>
    <n v="154.06"/>
    <n v="90.93"/>
    <n v="684066.39"/>
    <n v="1158993.3800000001"/>
    <n v="474926.99000000011"/>
    <x v="10"/>
    <n v="7"/>
    <x v="2"/>
    <x v="1"/>
  </r>
  <r>
    <n v="765101468"/>
    <x v="756"/>
    <d v="2018-03-18T00:00:00"/>
    <x v="69"/>
    <x v="1"/>
    <x v="7"/>
    <x v="0"/>
    <x v="3"/>
    <n v="9382"/>
    <n v="437.2"/>
    <n v="263.33"/>
    <n v="2470562.06"/>
    <n v="4101810.4"/>
    <n v="1631248.3399999999"/>
    <x v="13"/>
    <n v="3"/>
    <x v="5"/>
    <x v="0"/>
  </r>
  <r>
    <n v="516460692"/>
    <x v="85"/>
    <d v="2020-09-23T00:00:00"/>
    <x v="96"/>
    <x v="1"/>
    <x v="10"/>
    <x v="1"/>
    <x v="0"/>
    <n v="1051"/>
    <n v="668.27"/>
    <n v="502.54"/>
    <n v="528169.54"/>
    <n v="702351.77"/>
    <n v="174182.22999999998"/>
    <x v="18"/>
    <n v="4"/>
    <x v="6"/>
    <x v="0"/>
  </r>
  <r>
    <n v="958159577"/>
    <x v="1153"/>
    <d v="2021-02-27T00:00:00"/>
    <x v="3"/>
    <x v="2"/>
    <x v="9"/>
    <x v="0"/>
    <x v="2"/>
    <n v="9566"/>
    <n v="9.33"/>
    <n v="6.92"/>
    <n v="66196.72"/>
    <n v="89250.78"/>
    <n v="23054.059999999998"/>
    <x v="13"/>
    <n v="2"/>
    <x v="1"/>
    <x v="0"/>
  </r>
  <r>
    <n v="230871951"/>
    <x v="1154"/>
    <d v="2019-08-02T00:00:00"/>
    <x v="162"/>
    <x v="2"/>
    <x v="10"/>
    <x v="1"/>
    <x v="3"/>
    <n v="8996"/>
    <n v="668.27"/>
    <n v="502.54"/>
    <n v="4520849.84"/>
    <n v="6011756.9199999999"/>
    <n v="1490907.08"/>
    <x v="5"/>
    <n v="5"/>
    <x v="0"/>
    <x v="0"/>
  </r>
  <r>
    <n v="652721202"/>
    <x v="1155"/>
    <d v="2022-08-23T00:00:00"/>
    <x v="162"/>
    <x v="2"/>
    <x v="7"/>
    <x v="1"/>
    <x v="1"/>
    <n v="3563"/>
    <n v="437.2"/>
    <n v="263.33"/>
    <n v="938244.78999999992"/>
    <n v="1557743.5999999999"/>
    <n v="619498.80999999994"/>
    <x v="3"/>
    <n v="6"/>
    <x v="4"/>
    <x v="1"/>
  </r>
  <r>
    <n v="783594977"/>
    <x v="24"/>
    <d v="2017-05-11T00:00:00"/>
    <x v="67"/>
    <x v="1"/>
    <x v="8"/>
    <x v="1"/>
    <x v="3"/>
    <n v="2022"/>
    <n v="421.89"/>
    <n v="364.69"/>
    <n v="737403.18"/>
    <n v="853061.58"/>
    <n v="115658.39999999991"/>
    <x v="19"/>
    <n v="2"/>
    <x v="1"/>
    <x v="0"/>
  </r>
  <r>
    <n v="946515786"/>
    <x v="63"/>
    <d v="2016-10-06T00:00:00"/>
    <x v="176"/>
    <x v="2"/>
    <x v="4"/>
    <x v="0"/>
    <x v="2"/>
    <n v="3910"/>
    <n v="81.73"/>
    <n v="56.67"/>
    <n v="221579.7"/>
    <n v="319564.3"/>
    <n v="97984.599999999977"/>
    <x v="1"/>
    <n v="4"/>
    <x v="6"/>
    <x v="0"/>
  </r>
  <r>
    <n v="406270396"/>
    <x v="1156"/>
    <d v="2016-04-16T00:00:00"/>
    <x v="179"/>
    <x v="1"/>
    <x v="1"/>
    <x v="0"/>
    <x v="2"/>
    <n v="3293"/>
    <n v="152.58000000000001"/>
    <n v="97.44"/>
    <n v="320869.92"/>
    <n v="502445.94000000006"/>
    <n v="181576.02000000008"/>
    <x v="2"/>
    <n v="7"/>
    <x v="2"/>
    <x v="1"/>
  </r>
  <r>
    <n v="805095136"/>
    <x v="911"/>
    <d v="2022-01-26T00:00:00"/>
    <x v="109"/>
    <x v="1"/>
    <x v="11"/>
    <x v="0"/>
    <x v="2"/>
    <n v="4396"/>
    <n v="154.06"/>
    <n v="90.93"/>
    <n v="399728.28"/>
    <n v="677247.76"/>
    <n v="277519.48"/>
    <x v="2"/>
    <n v="4"/>
    <x v="6"/>
    <x v="0"/>
  </r>
  <r>
    <n v="255538833"/>
    <x v="1157"/>
    <d v="2020-03-18T00:00:00"/>
    <x v="92"/>
    <x v="2"/>
    <x v="9"/>
    <x v="1"/>
    <x v="0"/>
    <n v="8474"/>
    <n v="9.33"/>
    <n v="6.92"/>
    <n v="58640.08"/>
    <n v="79062.42"/>
    <n v="20422.339999999997"/>
    <x v="0"/>
    <n v="4"/>
    <x v="6"/>
    <x v="0"/>
  </r>
  <r>
    <n v="990462815"/>
    <x v="696"/>
    <d v="2015-03-20T00:00:00"/>
    <x v="104"/>
    <x v="5"/>
    <x v="6"/>
    <x v="0"/>
    <x v="1"/>
    <n v="8812"/>
    <n v="651.21"/>
    <n v="524.96"/>
    <n v="4625947.5200000005"/>
    <n v="5738462.5200000005"/>
    <n v="1112515"/>
    <x v="11"/>
    <n v="2"/>
    <x v="1"/>
    <x v="0"/>
  </r>
  <r>
    <n v="813040912"/>
    <x v="1145"/>
    <d v="2016-06-02T00:00:00"/>
    <x v="31"/>
    <x v="4"/>
    <x v="0"/>
    <x v="1"/>
    <x v="0"/>
    <n v="5728"/>
    <n v="255.28"/>
    <n v="159.41999999999999"/>
    <n v="913157.75999999989"/>
    <n v="1462243.84"/>
    <n v="549086.08000000019"/>
    <x v="5"/>
    <n v="4"/>
    <x v="6"/>
    <x v="0"/>
  </r>
  <r>
    <n v="622383916"/>
    <x v="1158"/>
    <d v="2018-02-04T00:00:00"/>
    <x v="20"/>
    <x v="3"/>
    <x v="0"/>
    <x v="1"/>
    <x v="3"/>
    <n v="6086"/>
    <n v="255.28"/>
    <n v="159.41999999999999"/>
    <n v="970230.11999999988"/>
    <n v="1553634.08"/>
    <n v="583403.9600000002"/>
    <x v="4"/>
    <n v="6"/>
    <x v="4"/>
    <x v="1"/>
  </r>
  <r>
    <n v="985417258"/>
    <x v="1159"/>
    <d v="2021-10-10T00:00:00"/>
    <x v="140"/>
    <x v="1"/>
    <x v="3"/>
    <x v="0"/>
    <x v="0"/>
    <n v="5720"/>
    <n v="205.7"/>
    <n v="117.11"/>
    <n v="669869.19999999995"/>
    <n v="1176604"/>
    <n v="506734.80000000005"/>
    <x v="16"/>
    <n v="5"/>
    <x v="0"/>
    <x v="0"/>
  </r>
  <r>
    <n v="519578492"/>
    <x v="1021"/>
    <d v="2020-11-29T00:00:00"/>
    <x v="132"/>
    <x v="0"/>
    <x v="8"/>
    <x v="1"/>
    <x v="2"/>
    <n v="3677"/>
    <n v="421.89"/>
    <n v="364.69"/>
    <n v="1340965.1299999999"/>
    <n v="1551289.53"/>
    <n v="210324.40000000014"/>
    <x v="6"/>
    <n v="6"/>
    <x v="4"/>
    <x v="1"/>
  </r>
  <r>
    <n v="804308497"/>
    <x v="1160"/>
    <d v="2019-04-26T00:00:00"/>
    <x v="48"/>
    <x v="5"/>
    <x v="11"/>
    <x v="1"/>
    <x v="1"/>
    <n v="1613"/>
    <n v="154.06"/>
    <n v="90.93"/>
    <n v="146670.09"/>
    <n v="248498.78"/>
    <n v="101828.69"/>
    <x v="7"/>
    <n v="4"/>
    <x v="6"/>
    <x v="0"/>
  </r>
  <r>
    <n v="673702085"/>
    <x v="569"/>
    <d v="2019-12-06T00:00:00"/>
    <x v="110"/>
    <x v="0"/>
    <x v="7"/>
    <x v="0"/>
    <x v="3"/>
    <n v="2273"/>
    <n v="437.2"/>
    <n v="263.33"/>
    <n v="598549.09"/>
    <n v="993755.6"/>
    <n v="395206.51"/>
    <x v="17"/>
    <n v="3"/>
    <x v="5"/>
    <x v="0"/>
  </r>
  <r>
    <n v="526355254"/>
    <x v="427"/>
    <d v="2015-04-18T00:00:00"/>
    <x v="4"/>
    <x v="2"/>
    <x v="9"/>
    <x v="1"/>
    <x v="2"/>
    <n v="9071"/>
    <n v="9.33"/>
    <n v="6.92"/>
    <n v="62771.32"/>
    <n v="84632.430000000008"/>
    <n v="21861.110000000008"/>
    <x v="16"/>
    <n v="4"/>
    <x v="6"/>
    <x v="0"/>
  </r>
  <r>
    <n v="457629334"/>
    <x v="1053"/>
    <d v="2022-10-07T00:00:00"/>
    <x v="142"/>
    <x v="0"/>
    <x v="5"/>
    <x v="1"/>
    <x v="2"/>
    <n v="1544"/>
    <n v="109.28"/>
    <n v="35.840000000000003"/>
    <n v="55336.960000000006"/>
    <n v="168728.32000000001"/>
    <n v="113391.36"/>
    <x v="13"/>
    <n v="1"/>
    <x v="3"/>
    <x v="0"/>
  </r>
  <r>
    <n v="754804790"/>
    <x v="1161"/>
    <d v="2022-04-29T00:00:00"/>
    <x v="115"/>
    <x v="5"/>
    <x v="6"/>
    <x v="0"/>
    <x v="3"/>
    <n v="2366"/>
    <n v="651.21"/>
    <n v="524.96"/>
    <n v="1242055.3600000001"/>
    <n v="1540762.86"/>
    <n v="298707.5"/>
    <x v="2"/>
    <n v="6"/>
    <x v="4"/>
    <x v="1"/>
  </r>
  <r>
    <n v="839048039"/>
    <x v="57"/>
    <d v="2016-03-18T00:00:00"/>
    <x v="139"/>
    <x v="4"/>
    <x v="6"/>
    <x v="1"/>
    <x v="3"/>
    <n v="1815"/>
    <n v="651.21"/>
    <n v="524.96"/>
    <n v="952802.4"/>
    <n v="1181946.1500000001"/>
    <n v="229143.75000000012"/>
    <x v="19"/>
    <n v="3"/>
    <x v="5"/>
    <x v="0"/>
  </r>
  <r>
    <n v="168979442"/>
    <x v="1162"/>
    <d v="2022-10-27T00:00:00"/>
    <x v="46"/>
    <x v="1"/>
    <x v="8"/>
    <x v="0"/>
    <x v="3"/>
    <n v="3627"/>
    <n v="421.89"/>
    <n v="364.69"/>
    <n v="1322730.6299999999"/>
    <n v="1530195.03"/>
    <n v="207464.40000000014"/>
    <x v="8"/>
    <n v="6"/>
    <x v="4"/>
    <x v="1"/>
  </r>
  <r>
    <n v="387098824"/>
    <x v="1163"/>
    <d v="2019-12-25T00:00:00"/>
    <x v="140"/>
    <x v="1"/>
    <x v="4"/>
    <x v="1"/>
    <x v="3"/>
    <n v="9999"/>
    <n v="81.73"/>
    <n v="56.67"/>
    <n v="566643.33000000007"/>
    <n v="817218.27"/>
    <n v="250574.93999999994"/>
    <x v="17"/>
    <n v="1"/>
    <x v="3"/>
    <x v="0"/>
  </r>
  <r>
    <n v="552834880"/>
    <x v="1164"/>
    <d v="2017-03-22T00:00:00"/>
    <x v="171"/>
    <x v="5"/>
    <x v="8"/>
    <x v="0"/>
    <x v="2"/>
    <n v="4981"/>
    <n v="421.89"/>
    <n v="364.69"/>
    <n v="1816520.89"/>
    <n v="2101434.09"/>
    <n v="284913.19999999995"/>
    <x v="0"/>
    <n v="4"/>
    <x v="6"/>
    <x v="0"/>
  </r>
  <r>
    <n v="595922315"/>
    <x v="1072"/>
    <d v="2020-08-29T00:00:00"/>
    <x v="103"/>
    <x v="1"/>
    <x v="8"/>
    <x v="1"/>
    <x v="0"/>
    <n v="5510"/>
    <n v="421.89"/>
    <n v="364.69"/>
    <n v="2009441.9"/>
    <n v="2324613.9"/>
    <n v="315172"/>
    <x v="3"/>
    <n v="3"/>
    <x v="5"/>
    <x v="0"/>
  </r>
  <r>
    <n v="653909957"/>
    <x v="1165"/>
    <d v="2016-04-07T00:00:00"/>
    <x v="150"/>
    <x v="1"/>
    <x v="6"/>
    <x v="0"/>
    <x v="0"/>
    <n v="5342"/>
    <n v="651.21"/>
    <n v="524.96"/>
    <n v="2804336.3200000003"/>
    <n v="3478763.8200000003"/>
    <n v="674427.5"/>
    <x v="4"/>
    <n v="3"/>
    <x v="5"/>
    <x v="0"/>
  </r>
  <r>
    <n v="484659135"/>
    <x v="1166"/>
    <d v="2018-11-07T00:00:00"/>
    <x v="78"/>
    <x v="5"/>
    <x v="2"/>
    <x v="0"/>
    <x v="0"/>
    <n v="263"/>
    <n v="47.45"/>
    <n v="31.79"/>
    <n v="8360.77"/>
    <n v="12479.35"/>
    <n v="4118.58"/>
    <x v="5"/>
    <n v="3"/>
    <x v="5"/>
    <x v="0"/>
  </r>
  <r>
    <n v="816343677"/>
    <x v="438"/>
    <d v="2015-03-30T00:00:00"/>
    <x v="173"/>
    <x v="5"/>
    <x v="1"/>
    <x v="0"/>
    <x v="3"/>
    <n v="3090"/>
    <n v="152.58000000000001"/>
    <n v="97.44"/>
    <n v="301089.59999999998"/>
    <n v="471472.2"/>
    <n v="170382.60000000003"/>
    <x v="8"/>
    <n v="3"/>
    <x v="5"/>
    <x v="0"/>
  </r>
  <r>
    <n v="197449910"/>
    <x v="839"/>
    <d v="2022-02-27T00:00:00"/>
    <x v="108"/>
    <x v="2"/>
    <x v="4"/>
    <x v="0"/>
    <x v="0"/>
    <n v="8671"/>
    <n v="81.73"/>
    <n v="56.67"/>
    <n v="491385.57"/>
    <n v="708680.83000000007"/>
    <n v="217295.26000000007"/>
    <x v="12"/>
    <n v="3"/>
    <x v="5"/>
    <x v="0"/>
  </r>
  <r>
    <n v="846776664"/>
    <x v="1167"/>
    <d v="2020-04-01T00:00:00"/>
    <x v="68"/>
    <x v="2"/>
    <x v="1"/>
    <x v="1"/>
    <x v="2"/>
    <n v="8887"/>
    <n v="152.58000000000001"/>
    <n v="97.44"/>
    <n v="865949.28"/>
    <n v="1355978.4600000002"/>
    <n v="490029.18000000017"/>
    <x v="8"/>
    <n v="5"/>
    <x v="0"/>
    <x v="0"/>
  </r>
  <r>
    <n v="103435266"/>
    <x v="1168"/>
    <d v="2020-08-13T00:00:00"/>
    <x v="70"/>
    <x v="1"/>
    <x v="2"/>
    <x v="1"/>
    <x v="3"/>
    <n v="7648"/>
    <n v="47.45"/>
    <n v="31.79"/>
    <n v="243129.91999999998"/>
    <n v="362897.60000000003"/>
    <n v="119767.68000000005"/>
    <x v="17"/>
    <n v="2"/>
    <x v="1"/>
    <x v="0"/>
  </r>
  <r>
    <n v="776849544"/>
    <x v="1169"/>
    <d v="2018-10-13T00:00:00"/>
    <x v="118"/>
    <x v="0"/>
    <x v="9"/>
    <x v="0"/>
    <x v="3"/>
    <n v="5898"/>
    <n v="9.33"/>
    <n v="6.92"/>
    <n v="40814.159999999996"/>
    <n v="55028.340000000004"/>
    <n v="14214.180000000008"/>
    <x v="14"/>
    <n v="2"/>
    <x v="1"/>
    <x v="0"/>
  </r>
  <r>
    <n v="796755826"/>
    <x v="1170"/>
    <d v="2015-08-15T00:00:00"/>
    <x v="165"/>
    <x v="5"/>
    <x v="0"/>
    <x v="1"/>
    <x v="2"/>
    <n v="6609"/>
    <n v="255.28"/>
    <n v="159.41999999999999"/>
    <n v="1053606.78"/>
    <n v="1687145.52"/>
    <n v="633538.74"/>
    <x v="14"/>
    <n v="2"/>
    <x v="1"/>
    <x v="0"/>
  </r>
  <r>
    <n v="863202941"/>
    <x v="1171"/>
    <d v="2016-12-14T00:00:00"/>
    <x v="133"/>
    <x v="1"/>
    <x v="8"/>
    <x v="1"/>
    <x v="2"/>
    <n v="9787"/>
    <n v="421.89"/>
    <n v="364.69"/>
    <n v="3569221.03"/>
    <n v="4129037.4299999997"/>
    <n v="559816.39999999991"/>
    <x v="17"/>
    <n v="1"/>
    <x v="3"/>
    <x v="0"/>
  </r>
  <r>
    <n v="396552217"/>
    <x v="1172"/>
    <d v="2018-03-15T00:00:00"/>
    <x v="88"/>
    <x v="1"/>
    <x v="5"/>
    <x v="1"/>
    <x v="0"/>
    <n v="7468"/>
    <n v="109.28"/>
    <n v="35.840000000000003"/>
    <n v="267653.12000000005"/>
    <n v="816103.04"/>
    <n v="548449.91999999993"/>
    <x v="5"/>
    <n v="4"/>
    <x v="6"/>
    <x v="0"/>
  </r>
  <r>
    <n v="687477481"/>
    <x v="857"/>
    <d v="2015-01-20T00:00:00"/>
    <x v="44"/>
    <x v="2"/>
    <x v="2"/>
    <x v="1"/>
    <x v="1"/>
    <n v="8719"/>
    <n v="47.45"/>
    <n v="31.79"/>
    <n v="277177.01"/>
    <n v="413716.55000000005"/>
    <n v="136539.54000000004"/>
    <x v="19"/>
    <n v="7"/>
    <x v="2"/>
    <x v="1"/>
  </r>
  <r>
    <n v="846965062"/>
    <x v="647"/>
    <d v="2019-02-09T00:00:00"/>
    <x v="35"/>
    <x v="5"/>
    <x v="1"/>
    <x v="0"/>
    <x v="3"/>
    <n v="4638"/>
    <n v="152.58000000000001"/>
    <n v="97.44"/>
    <n v="451926.72"/>
    <n v="707666.04"/>
    <n v="255739.32000000007"/>
    <x v="7"/>
    <n v="5"/>
    <x v="0"/>
    <x v="0"/>
  </r>
  <r>
    <n v="956313788"/>
    <x v="1173"/>
    <d v="2018-07-16T00:00:00"/>
    <x v="123"/>
    <x v="3"/>
    <x v="4"/>
    <x v="0"/>
    <x v="0"/>
    <n v="3356"/>
    <n v="81.73"/>
    <n v="56.67"/>
    <n v="190184.52000000002"/>
    <n v="274285.88"/>
    <n v="84101.359999999986"/>
    <x v="2"/>
    <n v="2"/>
    <x v="1"/>
    <x v="0"/>
  </r>
  <r>
    <n v="717134988"/>
    <x v="1174"/>
    <d v="2021-04-12T00:00:00"/>
    <x v="83"/>
    <x v="0"/>
    <x v="5"/>
    <x v="1"/>
    <x v="3"/>
    <n v="5034"/>
    <n v="109.28"/>
    <n v="35.840000000000003"/>
    <n v="180418.56000000003"/>
    <n v="550115.52"/>
    <n v="369696.95999999996"/>
    <x v="7"/>
    <n v="7"/>
    <x v="2"/>
    <x v="1"/>
  </r>
  <r>
    <n v="801352488"/>
    <x v="1175"/>
    <d v="2015-05-16T00:00:00"/>
    <x v="140"/>
    <x v="1"/>
    <x v="7"/>
    <x v="1"/>
    <x v="0"/>
    <n v="6864"/>
    <n v="437.2"/>
    <n v="263.33"/>
    <n v="1807497.1199999999"/>
    <n v="3000940.8"/>
    <n v="1193443.68"/>
    <x v="20"/>
    <n v="3"/>
    <x v="5"/>
    <x v="0"/>
  </r>
  <r>
    <n v="606032741"/>
    <x v="396"/>
    <d v="2021-06-04T00:00:00"/>
    <x v="118"/>
    <x v="0"/>
    <x v="3"/>
    <x v="0"/>
    <x v="0"/>
    <n v="7410"/>
    <n v="205.7"/>
    <n v="117.11"/>
    <n v="867785.1"/>
    <n v="1524237"/>
    <n v="656451.9"/>
    <x v="0"/>
    <n v="6"/>
    <x v="4"/>
    <x v="1"/>
  </r>
  <r>
    <n v="479234206"/>
    <x v="1176"/>
    <d v="2021-10-21T00:00:00"/>
    <x v="34"/>
    <x v="1"/>
    <x v="9"/>
    <x v="0"/>
    <x v="3"/>
    <n v="4906"/>
    <n v="9.33"/>
    <n v="6.92"/>
    <n v="33949.519999999997"/>
    <n v="45772.98"/>
    <n v="11823.460000000006"/>
    <x v="1"/>
    <n v="4"/>
    <x v="6"/>
    <x v="0"/>
  </r>
  <r>
    <n v="418308579"/>
    <x v="974"/>
    <d v="2022-10-01T00:00:00"/>
    <x v="53"/>
    <x v="5"/>
    <x v="0"/>
    <x v="1"/>
    <x v="2"/>
    <n v="5659"/>
    <n v="255.28"/>
    <n v="159.41999999999999"/>
    <n v="902157.77999999991"/>
    <n v="1444629.52"/>
    <n v="542471.74000000011"/>
    <x v="14"/>
    <n v="2"/>
    <x v="1"/>
    <x v="0"/>
  </r>
  <r>
    <n v="471599566"/>
    <x v="49"/>
    <d v="2015-01-21T00:00:00"/>
    <x v="10"/>
    <x v="3"/>
    <x v="7"/>
    <x v="1"/>
    <x v="2"/>
    <n v="5647"/>
    <n v="437.2"/>
    <n v="263.33"/>
    <n v="1487024.51"/>
    <n v="2468868.4"/>
    <n v="981843.8899999999"/>
    <x v="16"/>
    <n v="1"/>
    <x v="3"/>
    <x v="0"/>
  </r>
  <r>
    <n v="312593495"/>
    <x v="624"/>
    <d v="2021-11-05T00:00:00"/>
    <x v="42"/>
    <x v="5"/>
    <x v="0"/>
    <x v="0"/>
    <x v="3"/>
    <n v="2217"/>
    <n v="255.28"/>
    <n v="159.41999999999999"/>
    <n v="353434.13999999996"/>
    <n v="565955.76"/>
    <n v="212521.62000000005"/>
    <x v="14"/>
    <n v="1"/>
    <x v="3"/>
    <x v="0"/>
  </r>
  <r>
    <n v="585089194"/>
    <x v="678"/>
    <d v="2015-08-16T00:00:00"/>
    <x v="125"/>
    <x v="5"/>
    <x v="1"/>
    <x v="1"/>
    <x v="0"/>
    <n v="9749"/>
    <n v="152.58000000000001"/>
    <n v="97.44"/>
    <n v="949942.55999999994"/>
    <n v="1487502.4200000002"/>
    <n v="537559.86000000022"/>
    <x v="12"/>
    <n v="3"/>
    <x v="5"/>
    <x v="0"/>
  </r>
  <r>
    <n v="653197991"/>
    <x v="1177"/>
    <d v="2021-11-10T00:00:00"/>
    <x v="122"/>
    <x v="3"/>
    <x v="1"/>
    <x v="0"/>
    <x v="1"/>
    <n v="4656"/>
    <n v="152.58000000000001"/>
    <n v="97.44"/>
    <n v="453680.64000000001"/>
    <n v="710412.4800000001"/>
    <n v="256731.84000000008"/>
    <x v="9"/>
    <n v="3"/>
    <x v="5"/>
    <x v="0"/>
  </r>
  <r>
    <n v="851343715"/>
    <x v="11"/>
    <d v="2019-05-20T00:00:00"/>
    <x v="90"/>
    <x v="5"/>
    <x v="3"/>
    <x v="0"/>
    <x v="1"/>
    <n v="379"/>
    <n v="205.7"/>
    <n v="117.11"/>
    <n v="44384.69"/>
    <n v="77960.3"/>
    <n v="33575.61"/>
    <x v="7"/>
    <n v="7"/>
    <x v="2"/>
    <x v="1"/>
  </r>
  <r>
    <n v="234262692"/>
    <x v="1178"/>
    <d v="2021-08-12T00:00:00"/>
    <x v="32"/>
    <x v="5"/>
    <x v="10"/>
    <x v="1"/>
    <x v="1"/>
    <n v="2391"/>
    <n v="668.27"/>
    <n v="502.54"/>
    <n v="1201573.1400000001"/>
    <n v="1597833.57"/>
    <n v="396260.42999999993"/>
    <x v="19"/>
    <n v="2"/>
    <x v="1"/>
    <x v="0"/>
  </r>
  <r>
    <n v="970934617"/>
    <x v="1179"/>
    <d v="2015-01-12T00:00:00"/>
    <x v="62"/>
    <x v="5"/>
    <x v="1"/>
    <x v="0"/>
    <x v="0"/>
    <n v="9984"/>
    <n v="152.58000000000001"/>
    <n v="97.44"/>
    <n v="972840.95999999996"/>
    <n v="1523358.7200000002"/>
    <n v="550517.76000000024"/>
    <x v="17"/>
    <n v="6"/>
    <x v="4"/>
    <x v="1"/>
  </r>
  <r>
    <n v="774928224"/>
    <x v="996"/>
    <d v="2019-11-10T00:00:00"/>
    <x v="184"/>
    <x v="3"/>
    <x v="11"/>
    <x v="1"/>
    <x v="1"/>
    <n v="7337"/>
    <n v="154.06"/>
    <n v="90.93"/>
    <n v="667153.41"/>
    <n v="1130338.22"/>
    <n v="463184.80999999994"/>
    <x v="13"/>
    <n v="3"/>
    <x v="5"/>
    <x v="0"/>
  </r>
  <r>
    <n v="393709933"/>
    <x v="889"/>
    <d v="2017-03-24T00:00:00"/>
    <x v="181"/>
    <x v="1"/>
    <x v="9"/>
    <x v="1"/>
    <x v="1"/>
    <n v="6373"/>
    <n v="9.33"/>
    <n v="6.92"/>
    <n v="44101.159999999996"/>
    <n v="59460.090000000004"/>
    <n v="15358.930000000008"/>
    <x v="10"/>
    <n v="7"/>
    <x v="2"/>
    <x v="1"/>
  </r>
  <r>
    <n v="619335210"/>
    <x v="1180"/>
    <d v="2015-10-10T00:00:00"/>
    <x v="93"/>
    <x v="5"/>
    <x v="10"/>
    <x v="0"/>
    <x v="1"/>
    <n v="3906"/>
    <n v="668.27"/>
    <n v="502.54"/>
    <n v="1962921.24"/>
    <n v="2610262.62"/>
    <n v="647341.38000000012"/>
    <x v="18"/>
    <n v="7"/>
    <x v="2"/>
    <x v="1"/>
  </r>
  <r>
    <n v="105799901"/>
    <x v="1181"/>
    <d v="2021-08-15T00:00:00"/>
    <x v="107"/>
    <x v="2"/>
    <x v="3"/>
    <x v="0"/>
    <x v="1"/>
    <n v="7397"/>
    <n v="205.7"/>
    <n v="117.11"/>
    <n v="866262.67"/>
    <n v="1521562.9"/>
    <n v="655300.22999999986"/>
    <x v="6"/>
    <n v="6"/>
    <x v="4"/>
    <x v="1"/>
  </r>
  <r>
    <n v="594991052"/>
    <x v="673"/>
    <d v="2017-04-26T00:00:00"/>
    <x v="34"/>
    <x v="1"/>
    <x v="1"/>
    <x v="1"/>
    <x v="0"/>
    <n v="9929"/>
    <n v="152.58000000000001"/>
    <n v="97.44"/>
    <n v="967481.76"/>
    <n v="1514966.82"/>
    <n v="547485.06000000006"/>
    <x v="13"/>
    <n v="6"/>
    <x v="4"/>
    <x v="1"/>
  </r>
  <r>
    <n v="549260890"/>
    <x v="1182"/>
    <d v="2018-03-19T00:00:00"/>
    <x v="144"/>
    <x v="2"/>
    <x v="3"/>
    <x v="1"/>
    <x v="3"/>
    <n v="7358"/>
    <n v="205.7"/>
    <n v="117.11"/>
    <n v="861695.38"/>
    <n v="1513540.5999999999"/>
    <n v="651845.21999999986"/>
    <x v="19"/>
    <n v="6"/>
    <x v="4"/>
    <x v="1"/>
  </r>
  <r>
    <n v="820936048"/>
    <x v="873"/>
    <d v="2016-01-06T00:00:00"/>
    <x v="65"/>
    <x v="2"/>
    <x v="9"/>
    <x v="0"/>
    <x v="3"/>
    <n v="2074"/>
    <n v="9.33"/>
    <n v="6.92"/>
    <n v="14352.08"/>
    <n v="19350.420000000002"/>
    <n v="4998.340000000002"/>
    <x v="3"/>
    <n v="7"/>
    <x v="2"/>
    <x v="1"/>
  </r>
  <r>
    <n v="631511580"/>
    <x v="1183"/>
    <d v="2019-12-25T00:00:00"/>
    <x v="81"/>
    <x v="5"/>
    <x v="1"/>
    <x v="0"/>
    <x v="0"/>
    <n v="7165"/>
    <n v="152.58000000000001"/>
    <n v="97.44"/>
    <n v="698157.6"/>
    <n v="1093235.7000000002"/>
    <n v="395078.10000000021"/>
    <x v="7"/>
    <n v="2"/>
    <x v="1"/>
    <x v="0"/>
  </r>
  <r>
    <n v="791411149"/>
    <x v="1184"/>
    <d v="2022-06-03T00:00:00"/>
    <x v="65"/>
    <x v="2"/>
    <x v="10"/>
    <x v="0"/>
    <x v="1"/>
    <n v="5001"/>
    <n v="668.27"/>
    <n v="502.54"/>
    <n v="2513202.54"/>
    <n v="3342018.27"/>
    <n v="828815.73"/>
    <x v="1"/>
    <n v="5"/>
    <x v="0"/>
    <x v="0"/>
  </r>
  <r>
    <n v="104008615"/>
    <x v="1132"/>
    <d v="2021-01-26T00:00:00"/>
    <x v="145"/>
    <x v="1"/>
    <x v="3"/>
    <x v="0"/>
    <x v="0"/>
    <n v="7315"/>
    <n v="205.7"/>
    <n v="117.11"/>
    <n v="856659.65"/>
    <n v="1504695.5"/>
    <n v="648035.85"/>
    <x v="11"/>
    <n v="6"/>
    <x v="4"/>
    <x v="1"/>
  </r>
  <r>
    <n v="192190206"/>
    <x v="1049"/>
    <d v="2021-08-18T00:00:00"/>
    <x v="172"/>
    <x v="4"/>
    <x v="10"/>
    <x v="0"/>
    <x v="1"/>
    <n v="2208"/>
    <n v="668.27"/>
    <n v="502.54"/>
    <n v="1109608.32"/>
    <n v="1475540.16"/>
    <n v="365931.83999999985"/>
    <x v="20"/>
    <n v="7"/>
    <x v="2"/>
    <x v="1"/>
  </r>
  <r>
    <n v="200354850"/>
    <x v="1185"/>
    <d v="2018-04-04T00:00:00"/>
    <x v="136"/>
    <x v="1"/>
    <x v="0"/>
    <x v="1"/>
    <x v="3"/>
    <n v="8307"/>
    <n v="255.28"/>
    <n v="159.41999999999999"/>
    <n v="1324301.94"/>
    <n v="2120610.96"/>
    <n v="796309.02"/>
    <x v="11"/>
    <n v="7"/>
    <x v="2"/>
    <x v="1"/>
  </r>
  <r>
    <n v="292413842"/>
    <x v="1186"/>
    <d v="2021-01-09T00:00:00"/>
    <x v="106"/>
    <x v="6"/>
    <x v="5"/>
    <x v="1"/>
    <x v="3"/>
    <n v="609"/>
    <n v="109.28"/>
    <n v="35.840000000000003"/>
    <n v="21826.560000000001"/>
    <n v="66551.520000000004"/>
    <n v="44724.960000000006"/>
    <x v="17"/>
    <n v="4"/>
    <x v="6"/>
    <x v="0"/>
  </r>
  <r>
    <n v="971576201"/>
    <x v="1187"/>
    <d v="2021-01-19T00:00:00"/>
    <x v="24"/>
    <x v="3"/>
    <x v="1"/>
    <x v="0"/>
    <x v="3"/>
    <n v="9843"/>
    <n v="152.58000000000001"/>
    <n v="97.44"/>
    <n v="959101.91999999993"/>
    <n v="1501844.9400000002"/>
    <n v="542743.02000000025"/>
    <x v="20"/>
    <n v="6"/>
    <x v="4"/>
    <x v="1"/>
  </r>
  <r>
    <n v="786222684"/>
    <x v="877"/>
    <d v="2017-01-24T00:00:00"/>
    <x v="31"/>
    <x v="4"/>
    <x v="3"/>
    <x v="0"/>
    <x v="2"/>
    <n v="9619"/>
    <n v="205.7"/>
    <n v="117.11"/>
    <n v="1126481.0900000001"/>
    <n v="1978628.2999999998"/>
    <n v="852147.20999999973"/>
    <x v="17"/>
    <n v="7"/>
    <x v="2"/>
    <x v="1"/>
  </r>
  <r>
    <n v="717757689"/>
    <x v="390"/>
    <d v="2017-07-26T00:00:00"/>
    <x v="23"/>
    <x v="4"/>
    <x v="7"/>
    <x v="0"/>
    <x v="1"/>
    <n v="9305"/>
    <n v="437.2"/>
    <n v="263.33"/>
    <n v="2450285.65"/>
    <n v="4068146"/>
    <n v="1617860.35"/>
    <x v="8"/>
    <n v="5"/>
    <x v="0"/>
    <x v="0"/>
  </r>
  <r>
    <n v="692757356"/>
    <x v="1188"/>
    <d v="2017-05-10T00:00:00"/>
    <x v="145"/>
    <x v="1"/>
    <x v="8"/>
    <x v="1"/>
    <x v="3"/>
    <n v="1151"/>
    <n v="421.89"/>
    <n v="364.69"/>
    <n v="419758.19"/>
    <n v="485595.38999999996"/>
    <n v="65837.199999999953"/>
    <x v="7"/>
    <n v="2"/>
    <x v="1"/>
    <x v="0"/>
  </r>
  <r>
    <n v="651895511"/>
    <x v="1189"/>
    <d v="2020-10-17T00:00:00"/>
    <x v="80"/>
    <x v="1"/>
    <x v="0"/>
    <x v="1"/>
    <x v="2"/>
    <n v="9223"/>
    <n v="255.28"/>
    <n v="159.41999999999999"/>
    <n v="1470330.66"/>
    <n v="2354447.44"/>
    <n v="884116.78"/>
    <x v="8"/>
    <n v="1"/>
    <x v="3"/>
    <x v="0"/>
  </r>
  <r>
    <n v="156158483"/>
    <x v="838"/>
    <d v="2016-07-06T00:00:00"/>
    <x v="117"/>
    <x v="1"/>
    <x v="5"/>
    <x v="1"/>
    <x v="1"/>
    <n v="9620"/>
    <n v="109.28"/>
    <n v="35.840000000000003"/>
    <n v="344780.80000000005"/>
    <n v="1051273.6000000001"/>
    <n v="706492.8"/>
    <x v="20"/>
    <n v="7"/>
    <x v="2"/>
    <x v="1"/>
  </r>
  <r>
    <n v="636845099"/>
    <x v="1190"/>
    <d v="2015-08-22T00:00:00"/>
    <x v="154"/>
    <x v="2"/>
    <x v="6"/>
    <x v="1"/>
    <x v="2"/>
    <n v="5472"/>
    <n v="651.21"/>
    <n v="524.96"/>
    <n v="2872581.12"/>
    <n v="3563421.12"/>
    <n v="690840"/>
    <x v="19"/>
    <n v="4"/>
    <x v="6"/>
    <x v="0"/>
  </r>
  <r>
    <n v="445566689"/>
    <x v="1191"/>
    <d v="2019-07-06T00:00:00"/>
    <x v="170"/>
    <x v="5"/>
    <x v="7"/>
    <x v="1"/>
    <x v="3"/>
    <n v="1940"/>
    <n v="437.2"/>
    <n v="263.33"/>
    <n v="510860.19999999995"/>
    <n v="848168"/>
    <n v="337307.80000000005"/>
    <x v="2"/>
    <n v="7"/>
    <x v="2"/>
    <x v="1"/>
  </r>
  <r>
    <n v="704247081"/>
    <x v="1192"/>
    <d v="2022-10-26T00:00:00"/>
    <x v="56"/>
    <x v="5"/>
    <x v="11"/>
    <x v="1"/>
    <x v="3"/>
    <n v="1216"/>
    <n v="154.06"/>
    <n v="90.93"/>
    <n v="110570.88"/>
    <n v="187336.95999999999"/>
    <n v="76766.079999999987"/>
    <x v="15"/>
    <n v="5"/>
    <x v="0"/>
    <x v="0"/>
  </r>
  <r>
    <n v="355122601"/>
    <x v="95"/>
    <d v="2016-10-02T00:00:00"/>
    <x v="104"/>
    <x v="5"/>
    <x v="2"/>
    <x v="0"/>
    <x v="2"/>
    <n v="7524"/>
    <n v="47.45"/>
    <n v="31.79"/>
    <n v="239187.96"/>
    <n v="357013.80000000005"/>
    <n v="117825.84000000005"/>
    <x v="8"/>
    <n v="2"/>
    <x v="1"/>
    <x v="0"/>
  </r>
  <r>
    <n v="210742080"/>
    <x v="1193"/>
    <d v="2015-04-08T00:00:00"/>
    <x v="160"/>
    <x v="4"/>
    <x v="3"/>
    <x v="0"/>
    <x v="0"/>
    <n v="2119"/>
    <n v="205.7"/>
    <n v="117.11"/>
    <n v="248156.09"/>
    <n v="435878.3"/>
    <n v="187722.21"/>
    <x v="20"/>
    <n v="7"/>
    <x v="2"/>
    <x v="1"/>
  </r>
  <r>
    <n v="703966844"/>
    <x v="1194"/>
    <d v="2019-11-30T00:00:00"/>
    <x v="70"/>
    <x v="1"/>
    <x v="1"/>
    <x v="1"/>
    <x v="1"/>
    <n v="8288"/>
    <n v="152.58000000000001"/>
    <n v="97.44"/>
    <n v="807582.71999999997"/>
    <n v="1264583.04"/>
    <n v="457000.32000000007"/>
    <x v="10"/>
    <n v="1"/>
    <x v="3"/>
    <x v="0"/>
  </r>
  <r>
    <n v="537970721"/>
    <x v="1195"/>
    <d v="2017-08-01T00:00:00"/>
    <x v="151"/>
    <x v="5"/>
    <x v="7"/>
    <x v="0"/>
    <x v="1"/>
    <n v="6346"/>
    <n v="437.2"/>
    <n v="263.33"/>
    <n v="1671092.18"/>
    <n v="2774471.1999999997"/>
    <n v="1103379.0199999998"/>
    <x v="0"/>
    <n v="3"/>
    <x v="5"/>
    <x v="0"/>
  </r>
  <r>
    <n v="347399985"/>
    <x v="455"/>
    <d v="2019-04-19T00:00:00"/>
    <x v="83"/>
    <x v="0"/>
    <x v="10"/>
    <x v="0"/>
    <x v="3"/>
    <n v="2231"/>
    <n v="668.27"/>
    <n v="502.54"/>
    <n v="1121166.74"/>
    <n v="1490910.3699999999"/>
    <n v="369743.62999999989"/>
    <x v="2"/>
    <n v="6"/>
    <x v="4"/>
    <x v="1"/>
  </r>
  <r>
    <n v="592573630"/>
    <x v="1196"/>
    <d v="2015-10-19T00:00:00"/>
    <x v="95"/>
    <x v="3"/>
    <x v="6"/>
    <x v="0"/>
    <x v="3"/>
    <n v="4560"/>
    <n v="651.21"/>
    <n v="524.96"/>
    <n v="2393817.6"/>
    <n v="2969517.6"/>
    <n v="575700"/>
    <x v="20"/>
    <n v="5"/>
    <x v="0"/>
    <x v="0"/>
  </r>
  <r>
    <n v="821082818"/>
    <x v="180"/>
    <d v="2022-04-15T00:00:00"/>
    <x v="83"/>
    <x v="0"/>
    <x v="1"/>
    <x v="0"/>
    <x v="2"/>
    <n v="5507"/>
    <n v="152.58000000000001"/>
    <n v="97.44"/>
    <n v="536602.07999999996"/>
    <n v="840258.06"/>
    <n v="303655.9800000001"/>
    <x v="7"/>
    <n v="4"/>
    <x v="6"/>
    <x v="0"/>
  </r>
  <r>
    <n v="406191432"/>
    <x v="991"/>
    <d v="2017-05-06T00:00:00"/>
    <x v="170"/>
    <x v="5"/>
    <x v="10"/>
    <x v="1"/>
    <x v="2"/>
    <n v="9926"/>
    <n v="668.27"/>
    <n v="502.54"/>
    <n v="4988212.04"/>
    <n v="6633248.0199999996"/>
    <n v="1645035.9799999995"/>
    <x v="8"/>
    <n v="1"/>
    <x v="3"/>
    <x v="0"/>
  </r>
  <r>
    <n v="652635800"/>
    <x v="1197"/>
    <d v="2016-11-26T00:00:00"/>
    <x v="94"/>
    <x v="5"/>
    <x v="6"/>
    <x v="0"/>
    <x v="3"/>
    <n v="8291"/>
    <n v="651.21"/>
    <n v="524.96"/>
    <n v="4352443.3600000003"/>
    <n v="5399182.1100000003"/>
    <n v="1046738.75"/>
    <x v="6"/>
    <n v="5"/>
    <x v="0"/>
    <x v="0"/>
  </r>
  <r>
    <n v="235464751"/>
    <x v="1198"/>
    <d v="2016-07-03T00:00:00"/>
    <x v="68"/>
    <x v="2"/>
    <x v="8"/>
    <x v="1"/>
    <x v="3"/>
    <n v="8107"/>
    <n v="421.89"/>
    <n v="364.69"/>
    <n v="2956541.83"/>
    <n v="3420262.23"/>
    <n v="463720.39999999991"/>
    <x v="16"/>
    <n v="5"/>
    <x v="0"/>
    <x v="0"/>
  </r>
  <r>
    <n v="150039613"/>
    <x v="289"/>
    <d v="2017-01-24T00:00:00"/>
    <x v="79"/>
    <x v="5"/>
    <x v="9"/>
    <x v="1"/>
    <x v="0"/>
    <n v="8910"/>
    <n v="9.33"/>
    <n v="6.92"/>
    <n v="61657.2"/>
    <n v="83130.3"/>
    <n v="21473.100000000006"/>
    <x v="6"/>
    <n v="1"/>
    <x v="3"/>
    <x v="0"/>
  </r>
  <r>
    <n v="562034213"/>
    <x v="1199"/>
    <d v="2016-12-11T00:00:00"/>
    <x v="135"/>
    <x v="3"/>
    <x v="7"/>
    <x v="1"/>
    <x v="0"/>
    <n v="7268"/>
    <n v="437.2"/>
    <n v="263.33"/>
    <n v="1913882.44"/>
    <n v="3177569.6"/>
    <n v="1263687.1600000001"/>
    <x v="20"/>
    <n v="4"/>
    <x v="6"/>
    <x v="0"/>
  </r>
  <r>
    <n v="357434880"/>
    <x v="111"/>
    <d v="2015-06-11T00:00:00"/>
    <x v="26"/>
    <x v="1"/>
    <x v="7"/>
    <x v="0"/>
    <x v="1"/>
    <n v="1779"/>
    <n v="437.2"/>
    <n v="263.33"/>
    <n v="468464.06999999995"/>
    <n v="777778.79999999993"/>
    <n v="309314.73"/>
    <x v="18"/>
    <n v="5"/>
    <x v="0"/>
    <x v="0"/>
  </r>
  <r>
    <n v="292540442"/>
    <x v="1200"/>
    <d v="2016-09-06T00:00:00"/>
    <x v="68"/>
    <x v="2"/>
    <x v="10"/>
    <x v="1"/>
    <x v="3"/>
    <n v="8073"/>
    <n v="668.27"/>
    <n v="502.54"/>
    <n v="4057005.4200000004"/>
    <n v="5394943.71"/>
    <n v="1337938.2899999996"/>
    <x v="7"/>
    <n v="1"/>
    <x v="3"/>
    <x v="0"/>
  </r>
  <r>
    <n v="919332349"/>
    <x v="618"/>
    <d v="2019-11-20T00:00:00"/>
    <x v="156"/>
    <x v="3"/>
    <x v="1"/>
    <x v="1"/>
    <x v="0"/>
    <n v="9726"/>
    <n v="152.58000000000001"/>
    <n v="97.44"/>
    <n v="947701.44"/>
    <n v="1483993.08"/>
    <n v="536291.64000000013"/>
    <x v="14"/>
    <n v="6"/>
    <x v="4"/>
    <x v="1"/>
  </r>
  <r>
    <n v="209584653"/>
    <x v="1201"/>
    <d v="2017-01-03T00:00:00"/>
    <x v="52"/>
    <x v="3"/>
    <x v="11"/>
    <x v="1"/>
    <x v="3"/>
    <n v="9611"/>
    <n v="154.06"/>
    <n v="90.93"/>
    <n v="873928.2300000001"/>
    <n v="1480670.66"/>
    <n v="606742.42999999982"/>
    <x v="3"/>
    <n v="6"/>
    <x v="4"/>
    <x v="1"/>
  </r>
  <r>
    <n v="103762280"/>
    <x v="1202"/>
    <d v="2021-11-30T00:00:00"/>
    <x v="130"/>
    <x v="1"/>
    <x v="11"/>
    <x v="0"/>
    <x v="0"/>
    <n v="4419"/>
    <n v="154.06"/>
    <n v="90.93"/>
    <n v="401819.67000000004"/>
    <n v="680791.14"/>
    <n v="278971.46999999997"/>
    <x v="14"/>
    <n v="5"/>
    <x v="0"/>
    <x v="0"/>
  </r>
  <r>
    <n v="295139396"/>
    <x v="285"/>
    <d v="2018-08-04T00:00:00"/>
    <x v="141"/>
    <x v="5"/>
    <x v="3"/>
    <x v="1"/>
    <x v="2"/>
    <n v="7161"/>
    <n v="205.7"/>
    <n v="117.11"/>
    <n v="838624.71"/>
    <n v="1473017.7"/>
    <n v="634392.99"/>
    <x v="9"/>
    <n v="6"/>
    <x v="4"/>
    <x v="1"/>
  </r>
  <r>
    <n v="155975663"/>
    <x v="1203"/>
    <d v="2019-08-26T00:00:00"/>
    <x v="50"/>
    <x v="2"/>
    <x v="10"/>
    <x v="0"/>
    <x v="1"/>
    <n v="5520"/>
    <n v="668.27"/>
    <n v="502.54"/>
    <n v="2774020.8000000003"/>
    <n v="3688850.4"/>
    <n v="914829.59999999963"/>
    <x v="20"/>
    <n v="5"/>
    <x v="0"/>
    <x v="0"/>
  </r>
  <r>
    <n v="949085986"/>
    <x v="592"/>
    <d v="2020-10-07T00:00:00"/>
    <x v="58"/>
    <x v="5"/>
    <x v="5"/>
    <x v="0"/>
    <x v="0"/>
    <n v="4489"/>
    <n v="109.28"/>
    <n v="35.840000000000003"/>
    <n v="160885.76000000001"/>
    <n v="490557.92"/>
    <n v="329672.15999999997"/>
    <x v="4"/>
    <n v="2"/>
    <x v="1"/>
    <x v="0"/>
  </r>
  <r>
    <n v="144743001"/>
    <x v="1204"/>
    <d v="2019-04-01T00:00:00"/>
    <x v="47"/>
    <x v="1"/>
    <x v="0"/>
    <x v="1"/>
    <x v="0"/>
    <n v="1525"/>
    <n v="255.28"/>
    <n v="159.41999999999999"/>
    <n v="243115.49999999997"/>
    <n v="389302"/>
    <n v="146186.50000000003"/>
    <x v="18"/>
    <n v="2"/>
    <x v="1"/>
    <x v="0"/>
  </r>
  <r>
    <n v="861745536"/>
    <x v="1205"/>
    <d v="2020-08-22T00:00:00"/>
    <x v="82"/>
    <x v="2"/>
    <x v="0"/>
    <x v="0"/>
    <x v="0"/>
    <n v="8509"/>
    <n v="255.28"/>
    <n v="159.41999999999999"/>
    <n v="1356504.7799999998"/>
    <n v="2172177.52"/>
    <n v="815672.74000000022"/>
    <x v="15"/>
    <n v="1"/>
    <x v="3"/>
    <x v="0"/>
  </r>
  <r>
    <n v="517097985"/>
    <x v="1206"/>
    <d v="2017-03-23T00:00:00"/>
    <x v="69"/>
    <x v="1"/>
    <x v="1"/>
    <x v="0"/>
    <x v="0"/>
    <n v="9640"/>
    <n v="152.58000000000001"/>
    <n v="97.44"/>
    <n v="939321.6"/>
    <n v="1470871.2000000002"/>
    <n v="531549.60000000021"/>
    <x v="8"/>
    <n v="6"/>
    <x v="4"/>
    <x v="1"/>
  </r>
  <r>
    <n v="786544978"/>
    <x v="595"/>
    <d v="2015-02-11T00:00:00"/>
    <x v="81"/>
    <x v="5"/>
    <x v="6"/>
    <x v="1"/>
    <x v="2"/>
    <n v="4993"/>
    <n v="651.21"/>
    <n v="524.96"/>
    <n v="2621125.2800000003"/>
    <n v="3251491.5300000003"/>
    <n v="630366.25"/>
    <x v="8"/>
    <n v="5"/>
    <x v="0"/>
    <x v="0"/>
  </r>
  <r>
    <n v="733502042"/>
    <x v="567"/>
    <d v="2021-02-10T00:00:00"/>
    <x v="73"/>
    <x v="5"/>
    <x v="8"/>
    <x v="0"/>
    <x v="1"/>
    <n v="8409"/>
    <n v="421.89"/>
    <n v="364.69"/>
    <n v="3066678.21"/>
    <n v="3547673.01"/>
    <n v="480994.79999999981"/>
    <x v="0"/>
    <n v="4"/>
    <x v="6"/>
    <x v="0"/>
  </r>
  <r>
    <n v="980124938"/>
    <x v="1207"/>
    <d v="2018-07-04T00:00:00"/>
    <x v="9"/>
    <x v="5"/>
    <x v="4"/>
    <x v="0"/>
    <x v="1"/>
    <n v="9605"/>
    <n v="81.73"/>
    <n v="56.67"/>
    <n v="544315.35"/>
    <n v="785016.65"/>
    <n v="240701.30000000005"/>
    <x v="8"/>
    <n v="5"/>
    <x v="0"/>
    <x v="0"/>
  </r>
  <r>
    <n v="324775445"/>
    <x v="222"/>
    <d v="2015-08-11T00:00:00"/>
    <x v="5"/>
    <x v="3"/>
    <x v="3"/>
    <x v="0"/>
    <x v="1"/>
    <n v="7126"/>
    <n v="205.7"/>
    <n v="117.11"/>
    <n v="834525.86"/>
    <n v="1465818.2"/>
    <n v="631292.34"/>
    <x v="11"/>
    <n v="6"/>
    <x v="4"/>
    <x v="1"/>
  </r>
  <r>
    <n v="124126040"/>
    <x v="1208"/>
    <d v="2018-06-26T00:00:00"/>
    <x v="155"/>
    <x v="4"/>
    <x v="5"/>
    <x v="1"/>
    <x v="3"/>
    <n v="509"/>
    <n v="109.28"/>
    <n v="35.840000000000003"/>
    <n v="18242.560000000001"/>
    <n v="55623.520000000004"/>
    <n v="37380.960000000006"/>
    <x v="16"/>
    <n v="7"/>
    <x v="2"/>
    <x v="1"/>
  </r>
  <r>
    <n v="323164403"/>
    <x v="1209"/>
    <d v="2020-06-14T00:00:00"/>
    <x v="81"/>
    <x v="5"/>
    <x v="2"/>
    <x v="0"/>
    <x v="3"/>
    <n v="383"/>
    <n v="47.45"/>
    <n v="31.79"/>
    <n v="12175.57"/>
    <n v="18173.350000000002"/>
    <n v="5997.7800000000025"/>
    <x v="16"/>
    <n v="5"/>
    <x v="0"/>
    <x v="0"/>
  </r>
  <r>
    <n v="725188910"/>
    <x v="1210"/>
    <d v="2019-01-09T00:00:00"/>
    <x v="15"/>
    <x v="3"/>
    <x v="3"/>
    <x v="0"/>
    <x v="2"/>
    <n v="8369"/>
    <n v="205.7"/>
    <n v="117.11"/>
    <n v="980093.59"/>
    <n v="1721503.2999999998"/>
    <n v="741409.70999999985"/>
    <x v="6"/>
    <n v="2"/>
    <x v="1"/>
    <x v="0"/>
  </r>
  <r>
    <n v="131810891"/>
    <x v="375"/>
    <d v="2015-11-07T00:00:00"/>
    <x v="102"/>
    <x v="5"/>
    <x v="2"/>
    <x v="0"/>
    <x v="0"/>
    <n v="4627"/>
    <n v="47.45"/>
    <n v="31.79"/>
    <n v="147092.32999999999"/>
    <n v="219551.15000000002"/>
    <n v="72458.820000000036"/>
    <x v="10"/>
    <n v="1"/>
    <x v="3"/>
    <x v="0"/>
  </r>
  <r>
    <n v="114954173"/>
    <x v="1211"/>
    <d v="2022-02-17T00:00:00"/>
    <x v="84"/>
    <x v="1"/>
    <x v="9"/>
    <x v="1"/>
    <x v="1"/>
    <n v="6349"/>
    <n v="9.33"/>
    <n v="6.92"/>
    <n v="43935.08"/>
    <n v="59236.17"/>
    <n v="15301.089999999997"/>
    <x v="1"/>
    <n v="4"/>
    <x v="6"/>
    <x v="0"/>
  </r>
  <r>
    <n v="966855084"/>
    <x v="838"/>
    <d v="2016-07-03T00:00:00"/>
    <x v="123"/>
    <x v="3"/>
    <x v="4"/>
    <x v="0"/>
    <x v="1"/>
    <n v="2760"/>
    <n v="81.73"/>
    <n v="56.67"/>
    <n v="156409.20000000001"/>
    <n v="225574.80000000002"/>
    <n v="69165.600000000006"/>
    <x v="5"/>
    <n v="7"/>
    <x v="2"/>
    <x v="1"/>
  </r>
  <r>
    <n v="747327220"/>
    <x v="1212"/>
    <d v="2018-09-08T00:00:00"/>
    <x v="179"/>
    <x v="1"/>
    <x v="1"/>
    <x v="0"/>
    <x v="3"/>
    <n v="9587"/>
    <n v="152.58000000000001"/>
    <n v="97.44"/>
    <n v="934157.28"/>
    <n v="1462784.4600000002"/>
    <n v="528627.18000000017"/>
    <x v="9"/>
    <n v="6"/>
    <x v="4"/>
    <x v="1"/>
  </r>
  <r>
    <n v="947437608"/>
    <x v="69"/>
    <d v="2017-03-13T00:00:00"/>
    <x v="60"/>
    <x v="4"/>
    <x v="0"/>
    <x v="0"/>
    <x v="2"/>
    <n v="6697"/>
    <n v="255.28"/>
    <n v="159.41999999999999"/>
    <n v="1067635.74"/>
    <n v="1709610.16"/>
    <n v="641974.41999999993"/>
    <x v="8"/>
    <n v="3"/>
    <x v="5"/>
    <x v="0"/>
  </r>
  <r>
    <n v="112154376"/>
    <x v="1213"/>
    <d v="2016-06-29T00:00:00"/>
    <x v="129"/>
    <x v="5"/>
    <x v="2"/>
    <x v="0"/>
    <x v="1"/>
    <n v="7827"/>
    <n v="47.45"/>
    <n v="31.79"/>
    <n v="248820.33"/>
    <n v="371391.15"/>
    <n v="122570.82000000004"/>
    <x v="9"/>
    <n v="3"/>
    <x v="5"/>
    <x v="0"/>
  </r>
  <r>
    <n v="217699086"/>
    <x v="715"/>
    <d v="2019-01-09T00:00:00"/>
    <x v="77"/>
    <x v="4"/>
    <x v="10"/>
    <x v="1"/>
    <x v="0"/>
    <n v="852"/>
    <n v="668.27"/>
    <n v="502.54"/>
    <n v="428164.08"/>
    <n v="569366.04"/>
    <n v="141201.96000000002"/>
    <x v="4"/>
    <n v="2"/>
    <x v="1"/>
    <x v="0"/>
  </r>
  <r>
    <n v="636757123"/>
    <x v="1214"/>
    <d v="2016-06-08T00:00:00"/>
    <x v="182"/>
    <x v="2"/>
    <x v="11"/>
    <x v="1"/>
    <x v="2"/>
    <n v="9438"/>
    <n v="154.06"/>
    <n v="90.93"/>
    <n v="858197.34000000008"/>
    <n v="1454018.28"/>
    <n v="595820.93999999994"/>
    <x v="13"/>
    <n v="6"/>
    <x v="4"/>
    <x v="1"/>
  </r>
  <r>
    <n v="946780145"/>
    <x v="1215"/>
    <d v="2016-06-20T00:00:00"/>
    <x v="73"/>
    <x v="5"/>
    <x v="3"/>
    <x v="0"/>
    <x v="1"/>
    <n v="2139"/>
    <n v="205.7"/>
    <n v="117.11"/>
    <n v="250498.29"/>
    <n v="439992.3"/>
    <n v="189494.00999999998"/>
    <x v="14"/>
    <n v="4"/>
    <x v="6"/>
    <x v="0"/>
  </r>
  <r>
    <n v="113524663"/>
    <x v="1216"/>
    <d v="2022-10-30T00:00:00"/>
    <x v="63"/>
    <x v="1"/>
    <x v="7"/>
    <x v="0"/>
    <x v="2"/>
    <n v="3325"/>
    <n v="437.2"/>
    <n v="263.33"/>
    <n v="875572.25"/>
    <n v="1453690"/>
    <n v="578117.75"/>
    <x v="6"/>
    <n v="6"/>
    <x v="4"/>
    <x v="1"/>
  </r>
  <r>
    <n v="982566821"/>
    <x v="1217"/>
    <d v="2021-04-28T00:00:00"/>
    <x v="117"/>
    <x v="1"/>
    <x v="6"/>
    <x v="0"/>
    <x v="0"/>
    <n v="2212"/>
    <n v="651.21"/>
    <n v="524.96"/>
    <n v="1161211.52"/>
    <n v="1440476.52"/>
    <n v="279265"/>
    <x v="12"/>
    <n v="6"/>
    <x v="4"/>
    <x v="1"/>
  </r>
  <r>
    <n v="251738250"/>
    <x v="1218"/>
    <d v="2021-08-08T00:00:00"/>
    <x v="111"/>
    <x v="4"/>
    <x v="11"/>
    <x v="1"/>
    <x v="2"/>
    <n v="3797"/>
    <n v="154.06"/>
    <n v="90.93"/>
    <n v="345261.21"/>
    <n v="584965.82000000007"/>
    <n v="239704.61000000004"/>
    <x v="0"/>
    <n v="1"/>
    <x v="3"/>
    <x v="0"/>
  </r>
  <r>
    <n v="382963502"/>
    <x v="1219"/>
    <d v="2020-11-10T00:00:00"/>
    <x v="76"/>
    <x v="5"/>
    <x v="8"/>
    <x v="0"/>
    <x v="0"/>
    <n v="6265"/>
    <n v="421.89"/>
    <n v="364.69"/>
    <n v="2284782.85"/>
    <n v="2643140.85"/>
    <n v="358358"/>
    <x v="4"/>
    <n v="1"/>
    <x v="3"/>
    <x v="0"/>
  </r>
  <r>
    <n v="238170993"/>
    <x v="686"/>
    <d v="2020-12-24T00:00:00"/>
    <x v="91"/>
    <x v="1"/>
    <x v="2"/>
    <x v="1"/>
    <x v="2"/>
    <n v="8944"/>
    <n v="47.45"/>
    <n v="31.79"/>
    <n v="284329.76"/>
    <n v="424392.80000000005"/>
    <n v="140063.04000000004"/>
    <x v="17"/>
    <n v="2"/>
    <x v="1"/>
    <x v="0"/>
  </r>
  <r>
    <n v="953347051"/>
    <x v="1220"/>
    <d v="2015-03-27T00:00:00"/>
    <x v="113"/>
    <x v="5"/>
    <x v="0"/>
    <x v="1"/>
    <x v="0"/>
    <n v="5433"/>
    <n v="255.28"/>
    <n v="159.41999999999999"/>
    <n v="866128.86"/>
    <n v="1386936.24"/>
    <n v="520807.38"/>
    <x v="9"/>
    <n v="5"/>
    <x v="0"/>
    <x v="0"/>
  </r>
  <r>
    <n v="134790503"/>
    <x v="554"/>
    <d v="2020-04-13T00:00:00"/>
    <x v="138"/>
    <x v="1"/>
    <x v="5"/>
    <x v="0"/>
    <x v="0"/>
    <n v="6360"/>
    <n v="109.28"/>
    <n v="35.840000000000003"/>
    <n v="227942.40000000002"/>
    <n v="695020.8"/>
    <n v="467078.40000000002"/>
    <x v="12"/>
    <n v="4"/>
    <x v="6"/>
    <x v="0"/>
  </r>
  <r>
    <n v="804132115"/>
    <x v="1221"/>
    <d v="2020-10-30T00:00:00"/>
    <x v="95"/>
    <x v="3"/>
    <x v="1"/>
    <x v="0"/>
    <x v="1"/>
    <n v="9417"/>
    <n v="152.58000000000001"/>
    <n v="97.44"/>
    <n v="917592.48"/>
    <n v="1436845.86"/>
    <n v="519253.38000000012"/>
    <x v="18"/>
    <n v="6"/>
    <x v="4"/>
    <x v="1"/>
  </r>
  <r>
    <n v="873237407"/>
    <x v="1222"/>
    <d v="2016-12-08T00:00:00"/>
    <x v="87"/>
    <x v="5"/>
    <x v="4"/>
    <x v="1"/>
    <x v="2"/>
    <n v="9209"/>
    <n v="81.73"/>
    <n v="56.67"/>
    <n v="521874.03"/>
    <n v="752651.57000000007"/>
    <n v="230777.54000000004"/>
    <x v="1"/>
    <n v="4"/>
    <x v="6"/>
    <x v="0"/>
  </r>
  <r>
    <n v="244401013"/>
    <x v="1148"/>
    <d v="2015-06-28T00:00:00"/>
    <x v="90"/>
    <x v="5"/>
    <x v="10"/>
    <x v="1"/>
    <x v="1"/>
    <n v="2546"/>
    <n v="668.27"/>
    <n v="502.54"/>
    <n v="1279466.8400000001"/>
    <n v="1701415.42"/>
    <n v="421948.57999999984"/>
    <x v="2"/>
    <n v="1"/>
    <x v="3"/>
    <x v="0"/>
  </r>
  <r>
    <n v="910152328"/>
    <x v="764"/>
    <d v="2019-08-10T00:00:00"/>
    <x v="106"/>
    <x v="6"/>
    <x v="3"/>
    <x v="0"/>
    <x v="1"/>
    <n v="3154"/>
    <n v="205.7"/>
    <n v="117.11"/>
    <n v="369364.94"/>
    <n v="648777.79999999993"/>
    <n v="279412.85999999993"/>
    <x v="2"/>
    <n v="7"/>
    <x v="2"/>
    <x v="1"/>
  </r>
  <r>
    <n v="378352677"/>
    <x v="266"/>
    <d v="2017-01-08T00:00:00"/>
    <x v="82"/>
    <x v="2"/>
    <x v="2"/>
    <x v="0"/>
    <x v="3"/>
    <n v="1820"/>
    <n v="47.45"/>
    <n v="31.79"/>
    <n v="57857.799999999996"/>
    <n v="86359"/>
    <n v="28501.200000000004"/>
    <x v="1"/>
    <n v="7"/>
    <x v="2"/>
    <x v="1"/>
  </r>
  <r>
    <n v="727175891"/>
    <x v="1223"/>
    <d v="2019-07-26T00:00:00"/>
    <x v="138"/>
    <x v="1"/>
    <x v="8"/>
    <x v="1"/>
    <x v="3"/>
    <n v="6360"/>
    <n v="421.89"/>
    <n v="364.69"/>
    <n v="2319428.4"/>
    <n v="2683220.4"/>
    <n v="363792"/>
    <x v="5"/>
    <n v="5"/>
    <x v="0"/>
    <x v="0"/>
  </r>
  <r>
    <n v="955108296"/>
    <x v="787"/>
    <d v="2018-12-17T00:00:00"/>
    <x v="113"/>
    <x v="5"/>
    <x v="10"/>
    <x v="1"/>
    <x v="0"/>
    <n v="6624"/>
    <n v="668.27"/>
    <n v="502.54"/>
    <n v="3328824.96"/>
    <n v="4426620.4799999995"/>
    <n v="1097795.5199999996"/>
    <x v="18"/>
    <n v="2"/>
    <x v="1"/>
    <x v="0"/>
  </r>
  <r>
    <n v="130948722"/>
    <x v="430"/>
    <d v="2018-11-15T00:00:00"/>
    <x v="57"/>
    <x v="5"/>
    <x v="5"/>
    <x v="1"/>
    <x v="2"/>
    <n v="9492"/>
    <n v="109.28"/>
    <n v="35.840000000000003"/>
    <n v="340193.28000000003"/>
    <n v="1037285.76"/>
    <n v="697092.48"/>
    <x v="2"/>
    <n v="5"/>
    <x v="0"/>
    <x v="0"/>
  </r>
  <r>
    <n v="441266143"/>
    <x v="524"/>
    <d v="2015-05-24T00:00:00"/>
    <x v="92"/>
    <x v="2"/>
    <x v="11"/>
    <x v="0"/>
    <x v="2"/>
    <n v="9312"/>
    <n v="154.06"/>
    <n v="90.93"/>
    <n v="846740.16"/>
    <n v="1434606.72"/>
    <n v="587866.55999999994"/>
    <x v="4"/>
    <n v="6"/>
    <x v="4"/>
    <x v="1"/>
  </r>
  <r>
    <n v="953111445"/>
    <x v="1224"/>
    <d v="2017-05-28T00:00:00"/>
    <x v="159"/>
    <x v="4"/>
    <x v="10"/>
    <x v="1"/>
    <x v="3"/>
    <n v="5712"/>
    <n v="668.27"/>
    <n v="502.54"/>
    <n v="2870508.48"/>
    <n v="3817158.2399999998"/>
    <n v="946649.75999999978"/>
    <x v="14"/>
    <n v="3"/>
    <x v="5"/>
    <x v="0"/>
  </r>
  <r>
    <n v="638593900"/>
    <x v="1219"/>
    <d v="2020-11-01T00:00:00"/>
    <x v="133"/>
    <x v="1"/>
    <x v="7"/>
    <x v="0"/>
    <x v="2"/>
    <n v="2981"/>
    <n v="437.2"/>
    <n v="263.33"/>
    <n v="784986.73"/>
    <n v="1303293.2"/>
    <n v="518306.47"/>
    <x v="0"/>
    <n v="1"/>
    <x v="3"/>
    <x v="0"/>
  </r>
  <r>
    <n v="169133937"/>
    <x v="1225"/>
    <d v="2019-12-28T00:00:00"/>
    <x v="164"/>
    <x v="0"/>
    <x v="1"/>
    <x v="0"/>
    <x v="3"/>
    <n v="9345"/>
    <n v="152.58000000000001"/>
    <n v="97.44"/>
    <n v="910576.79999999993"/>
    <n v="1425860.1"/>
    <n v="515283.30000000016"/>
    <x v="5"/>
    <n v="6"/>
    <x v="4"/>
    <x v="1"/>
  </r>
  <r>
    <n v="258605134"/>
    <x v="362"/>
    <d v="2016-06-13T00:00:00"/>
    <x v="129"/>
    <x v="5"/>
    <x v="0"/>
    <x v="0"/>
    <x v="3"/>
    <n v="5861"/>
    <n v="255.28"/>
    <n v="159.41999999999999"/>
    <n v="934360.61999999988"/>
    <n v="1496196.08"/>
    <n v="561835.4600000002"/>
    <x v="20"/>
    <n v="5"/>
    <x v="0"/>
    <x v="0"/>
  </r>
  <r>
    <n v="260623872"/>
    <x v="1226"/>
    <d v="2021-05-15T00:00:00"/>
    <x v="15"/>
    <x v="3"/>
    <x v="7"/>
    <x v="0"/>
    <x v="0"/>
    <n v="3250"/>
    <n v="437.2"/>
    <n v="263.33"/>
    <n v="855822.5"/>
    <n v="1420900"/>
    <n v="565077.5"/>
    <x v="1"/>
    <n v="6"/>
    <x v="4"/>
    <x v="1"/>
  </r>
  <r>
    <n v="444806230"/>
    <x v="1227"/>
    <d v="2019-02-17T00:00:00"/>
    <x v="2"/>
    <x v="1"/>
    <x v="3"/>
    <x v="0"/>
    <x v="3"/>
    <n v="6903"/>
    <n v="205.7"/>
    <n v="117.11"/>
    <n v="808410.33"/>
    <n v="1419947.0999999999"/>
    <n v="611536.7699999999"/>
    <x v="6"/>
    <n v="6"/>
    <x v="4"/>
    <x v="1"/>
  </r>
  <r>
    <n v="321345221"/>
    <x v="1228"/>
    <d v="2018-05-11T00:00:00"/>
    <x v="180"/>
    <x v="0"/>
    <x v="8"/>
    <x v="1"/>
    <x v="0"/>
    <n v="2047"/>
    <n v="421.89"/>
    <n v="364.69"/>
    <n v="746520.43"/>
    <n v="863608.83"/>
    <n v="117088.39999999991"/>
    <x v="17"/>
    <n v="3"/>
    <x v="5"/>
    <x v="0"/>
  </r>
  <r>
    <n v="675867593"/>
    <x v="974"/>
    <d v="2022-09-23T00:00:00"/>
    <x v="173"/>
    <x v="5"/>
    <x v="2"/>
    <x v="0"/>
    <x v="3"/>
    <n v="3095"/>
    <n v="47.45"/>
    <n v="31.79"/>
    <n v="98390.05"/>
    <n v="146857.75"/>
    <n v="48467.7"/>
    <x v="20"/>
    <n v="2"/>
    <x v="1"/>
    <x v="0"/>
  </r>
  <r>
    <n v="833473765"/>
    <x v="1229"/>
    <d v="2019-05-05T00:00:00"/>
    <x v="120"/>
    <x v="1"/>
    <x v="2"/>
    <x v="1"/>
    <x v="3"/>
    <n v="2264"/>
    <n v="47.45"/>
    <n v="31.79"/>
    <n v="71972.56"/>
    <n v="107426.8"/>
    <n v="35454.240000000005"/>
    <x v="5"/>
    <n v="7"/>
    <x v="2"/>
    <x v="1"/>
  </r>
  <r>
    <n v="636400067"/>
    <x v="1151"/>
    <d v="2016-05-27T00:00:00"/>
    <x v="30"/>
    <x v="3"/>
    <x v="10"/>
    <x v="0"/>
    <x v="2"/>
    <n v="3777"/>
    <n v="668.27"/>
    <n v="502.54"/>
    <n v="1898093.58"/>
    <n v="2524055.79"/>
    <n v="625962.21"/>
    <x v="9"/>
    <n v="5"/>
    <x v="0"/>
    <x v="0"/>
  </r>
  <r>
    <n v="897195327"/>
    <x v="1230"/>
    <d v="2021-03-18T00:00:00"/>
    <x v="57"/>
    <x v="5"/>
    <x v="7"/>
    <x v="1"/>
    <x v="2"/>
    <n v="8890"/>
    <n v="437.2"/>
    <n v="263.33"/>
    <n v="2341003.6999999997"/>
    <n v="3886708"/>
    <n v="1545704.3000000003"/>
    <x v="16"/>
    <n v="2"/>
    <x v="1"/>
    <x v="0"/>
  </r>
  <r>
    <n v="248720872"/>
    <x v="759"/>
    <d v="2019-01-20T00:00:00"/>
    <x v="24"/>
    <x v="3"/>
    <x v="6"/>
    <x v="0"/>
    <x v="0"/>
    <n v="888"/>
    <n v="651.21"/>
    <n v="524.96"/>
    <n v="466164.48000000004"/>
    <n v="578274.48"/>
    <n v="112109.99999999994"/>
    <x v="20"/>
    <n v="4"/>
    <x v="6"/>
    <x v="0"/>
  </r>
  <r>
    <n v="994150531"/>
    <x v="1231"/>
    <d v="2021-08-29T00:00:00"/>
    <x v="48"/>
    <x v="5"/>
    <x v="8"/>
    <x v="0"/>
    <x v="2"/>
    <n v="89"/>
    <n v="421.89"/>
    <n v="364.69"/>
    <n v="32457.41"/>
    <n v="37548.21"/>
    <n v="5090.7999999999993"/>
    <x v="16"/>
    <n v="5"/>
    <x v="0"/>
    <x v="0"/>
  </r>
  <r>
    <n v="556970632"/>
    <x v="214"/>
    <d v="2021-01-01T00:00:00"/>
    <x v="123"/>
    <x v="3"/>
    <x v="0"/>
    <x v="1"/>
    <x v="2"/>
    <n v="8842"/>
    <n v="255.28"/>
    <n v="159.41999999999999"/>
    <n v="1409591.64"/>
    <n v="2257185.7600000002"/>
    <n v="847594.12000000034"/>
    <x v="1"/>
    <n v="5"/>
    <x v="0"/>
    <x v="0"/>
  </r>
  <r>
    <n v="930980002"/>
    <x v="1232"/>
    <d v="2020-09-26T00:00:00"/>
    <x v="94"/>
    <x v="5"/>
    <x v="2"/>
    <x v="1"/>
    <x v="0"/>
    <n v="6526"/>
    <n v="47.45"/>
    <n v="31.79"/>
    <n v="207461.54"/>
    <n v="309658.7"/>
    <n v="102197.16"/>
    <x v="3"/>
    <n v="3"/>
    <x v="5"/>
    <x v="0"/>
  </r>
  <r>
    <n v="972452533"/>
    <x v="1091"/>
    <d v="2015-09-05T00:00:00"/>
    <x v="43"/>
    <x v="1"/>
    <x v="11"/>
    <x v="0"/>
    <x v="2"/>
    <n v="9169"/>
    <n v="154.06"/>
    <n v="90.93"/>
    <n v="833737.17"/>
    <n v="1412576.1400000001"/>
    <n v="578838.97000000009"/>
    <x v="1"/>
    <n v="6"/>
    <x v="4"/>
    <x v="1"/>
  </r>
  <r>
    <n v="739324367"/>
    <x v="1233"/>
    <d v="2018-04-21T00:00:00"/>
    <x v="172"/>
    <x v="4"/>
    <x v="9"/>
    <x v="0"/>
    <x v="0"/>
    <n v="1364"/>
    <n v="9.33"/>
    <n v="6.92"/>
    <n v="9438.8799999999992"/>
    <n v="12726.12"/>
    <n v="3287.2400000000016"/>
    <x v="2"/>
    <n v="7"/>
    <x v="2"/>
    <x v="1"/>
  </r>
  <r>
    <n v="462819516"/>
    <x v="1189"/>
    <d v="2020-10-15T00:00:00"/>
    <x v="10"/>
    <x v="3"/>
    <x v="5"/>
    <x v="0"/>
    <x v="0"/>
    <n v="7435"/>
    <n v="109.28"/>
    <n v="35.840000000000003"/>
    <n v="266470.40000000002"/>
    <n v="812496.8"/>
    <n v="546026.4"/>
    <x v="11"/>
    <n v="1"/>
    <x v="3"/>
    <x v="0"/>
  </r>
  <r>
    <n v="675824248"/>
    <x v="1234"/>
    <d v="2022-08-06T00:00:00"/>
    <x v="92"/>
    <x v="2"/>
    <x v="0"/>
    <x v="0"/>
    <x v="1"/>
    <n v="268"/>
    <n v="255.28"/>
    <n v="159.41999999999999"/>
    <n v="42724.56"/>
    <n v="68415.039999999994"/>
    <n v="25690.479999999996"/>
    <x v="17"/>
    <n v="4"/>
    <x v="6"/>
    <x v="0"/>
  </r>
  <r>
    <n v="573699891"/>
    <x v="1235"/>
    <d v="2016-04-10T00:00:00"/>
    <x v="104"/>
    <x v="5"/>
    <x v="0"/>
    <x v="1"/>
    <x v="2"/>
    <n v="9402"/>
    <n v="255.28"/>
    <n v="159.41999999999999"/>
    <n v="1498866.8399999999"/>
    <n v="2400142.56"/>
    <n v="901275.7200000002"/>
    <x v="17"/>
    <n v="5"/>
    <x v="0"/>
    <x v="0"/>
  </r>
  <r>
    <n v="322120273"/>
    <x v="1236"/>
    <d v="2020-12-21T00:00:00"/>
    <x v="94"/>
    <x v="5"/>
    <x v="6"/>
    <x v="1"/>
    <x v="1"/>
    <n v="1402"/>
    <n v="651.21"/>
    <n v="524.96"/>
    <n v="735993.92"/>
    <n v="912996.42"/>
    <n v="177002.5"/>
    <x v="2"/>
    <n v="2"/>
    <x v="1"/>
    <x v="0"/>
  </r>
  <r>
    <n v="976601159"/>
    <x v="480"/>
    <d v="2016-02-13T00:00:00"/>
    <x v="171"/>
    <x v="5"/>
    <x v="3"/>
    <x v="0"/>
    <x v="0"/>
    <n v="6840"/>
    <n v="205.7"/>
    <n v="117.11"/>
    <n v="801032.4"/>
    <n v="1406988"/>
    <n v="605955.6"/>
    <x v="1"/>
    <n v="6"/>
    <x v="4"/>
    <x v="1"/>
  </r>
  <r>
    <n v="384853065"/>
    <x v="1159"/>
    <d v="2021-10-17T00:00:00"/>
    <x v="159"/>
    <x v="4"/>
    <x v="4"/>
    <x v="0"/>
    <x v="2"/>
    <n v="5429"/>
    <n v="81.73"/>
    <n v="56.67"/>
    <n v="307661.43"/>
    <n v="443712.17000000004"/>
    <n v="136050.74000000005"/>
    <x v="19"/>
    <n v="5"/>
    <x v="0"/>
    <x v="0"/>
  </r>
  <r>
    <n v="932075631"/>
    <x v="1237"/>
    <d v="2015-10-06T00:00:00"/>
    <x v="27"/>
    <x v="0"/>
    <x v="4"/>
    <x v="1"/>
    <x v="0"/>
    <n v="747"/>
    <n v="81.73"/>
    <n v="56.67"/>
    <n v="42332.49"/>
    <n v="61052.310000000005"/>
    <n v="18719.820000000007"/>
    <x v="6"/>
    <n v="1"/>
    <x v="3"/>
    <x v="0"/>
  </r>
  <r>
    <n v="895663249"/>
    <x v="68"/>
    <d v="2018-07-24T00:00:00"/>
    <x v="61"/>
    <x v="3"/>
    <x v="9"/>
    <x v="0"/>
    <x v="3"/>
    <n v="5514"/>
    <n v="9.33"/>
    <n v="6.92"/>
    <n v="38156.879999999997"/>
    <n v="51445.62"/>
    <n v="13288.740000000005"/>
    <x v="15"/>
    <n v="4"/>
    <x v="6"/>
    <x v="0"/>
  </r>
  <r>
    <n v="342852246"/>
    <x v="1238"/>
    <d v="2021-08-06T00:00:00"/>
    <x v="90"/>
    <x v="5"/>
    <x v="11"/>
    <x v="1"/>
    <x v="1"/>
    <n v="6453"/>
    <n v="154.06"/>
    <n v="90.93"/>
    <n v="586771.29"/>
    <n v="994149.18"/>
    <n v="407377.89"/>
    <x v="11"/>
    <n v="2"/>
    <x v="1"/>
    <x v="0"/>
  </r>
  <r>
    <n v="311191451"/>
    <x v="878"/>
    <d v="2015-06-23T00:00:00"/>
    <x v="28"/>
    <x v="5"/>
    <x v="2"/>
    <x v="0"/>
    <x v="0"/>
    <n v="7321"/>
    <n v="47.45"/>
    <n v="31.79"/>
    <n v="232734.59"/>
    <n v="347381.45"/>
    <n v="114646.86000000002"/>
    <x v="16"/>
    <n v="7"/>
    <x v="2"/>
    <x v="1"/>
  </r>
  <r>
    <n v="558542191"/>
    <x v="1239"/>
    <d v="2020-12-01T00:00:00"/>
    <x v="14"/>
    <x v="0"/>
    <x v="8"/>
    <x v="0"/>
    <x v="2"/>
    <n v="3901"/>
    <n v="421.89"/>
    <n v="364.69"/>
    <n v="1422655.69"/>
    <n v="1645792.89"/>
    <n v="223137.19999999995"/>
    <x v="12"/>
    <n v="5"/>
    <x v="0"/>
    <x v="0"/>
  </r>
  <r>
    <n v="913078296"/>
    <x v="1240"/>
    <d v="2022-09-29T00:00:00"/>
    <x v="40"/>
    <x v="3"/>
    <x v="2"/>
    <x v="1"/>
    <x v="1"/>
    <n v="9013"/>
    <n v="47.45"/>
    <n v="31.79"/>
    <n v="286523.27"/>
    <n v="427666.85000000003"/>
    <n v="141143.58000000002"/>
    <x v="3"/>
    <n v="1"/>
    <x v="3"/>
    <x v="0"/>
  </r>
  <r>
    <n v="823286092"/>
    <x v="207"/>
    <d v="2016-09-29T00:00:00"/>
    <x v="31"/>
    <x v="4"/>
    <x v="10"/>
    <x v="0"/>
    <x v="2"/>
    <n v="7505"/>
    <n v="668.27"/>
    <n v="502.54"/>
    <n v="3771562.7"/>
    <n v="5015366.3499999996"/>
    <n v="1243803.6499999994"/>
    <x v="13"/>
    <n v="7"/>
    <x v="2"/>
    <x v="1"/>
  </r>
  <r>
    <n v="178000676"/>
    <x v="333"/>
    <d v="2016-06-19T00:00:00"/>
    <x v="141"/>
    <x v="5"/>
    <x v="7"/>
    <x v="1"/>
    <x v="3"/>
    <n v="3210"/>
    <n v="437.2"/>
    <n v="263.33"/>
    <n v="845289.29999999993"/>
    <n v="1403412"/>
    <n v="558122.70000000007"/>
    <x v="7"/>
    <n v="6"/>
    <x v="4"/>
    <x v="1"/>
  </r>
  <r>
    <n v="606224572"/>
    <x v="1241"/>
    <d v="2018-07-25T00:00:00"/>
    <x v="103"/>
    <x v="1"/>
    <x v="7"/>
    <x v="1"/>
    <x v="0"/>
    <n v="4177"/>
    <n v="437.2"/>
    <n v="263.33"/>
    <n v="1099929.4099999999"/>
    <n v="1826184.4"/>
    <n v="726254.99"/>
    <x v="3"/>
    <n v="7"/>
    <x v="2"/>
    <x v="1"/>
  </r>
  <r>
    <n v="627490413"/>
    <x v="1242"/>
    <d v="2015-12-22T00:00:00"/>
    <x v="36"/>
    <x v="3"/>
    <x v="5"/>
    <x v="1"/>
    <x v="0"/>
    <n v="7212"/>
    <n v="109.28"/>
    <n v="35.840000000000003"/>
    <n v="258478.08000000002"/>
    <n v="788127.36"/>
    <n v="529649.28"/>
    <x v="10"/>
    <n v="4"/>
    <x v="6"/>
    <x v="0"/>
  </r>
  <r>
    <n v="501498258"/>
    <x v="1243"/>
    <d v="2018-09-12T00:00:00"/>
    <x v="159"/>
    <x v="4"/>
    <x v="7"/>
    <x v="0"/>
    <x v="2"/>
    <n v="3334"/>
    <n v="437.2"/>
    <n v="263.33"/>
    <n v="877942.22"/>
    <n v="1457624.8"/>
    <n v="579682.58000000007"/>
    <x v="10"/>
    <n v="5"/>
    <x v="0"/>
    <x v="0"/>
  </r>
  <r>
    <n v="605722033"/>
    <x v="1244"/>
    <d v="2021-07-21T00:00:00"/>
    <x v="81"/>
    <x v="5"/>
    <x v="0"/>
    <x v="0"/>
    <x v="2"/>
    <n v="5465"/>
    <n v="255.28"/>
    <n v="159.41999999999999"/>
    <n v="871230.29999999993"/>
    <n v="1395105.2"/>
    <n v="523874.9"/>
    <x v="12"/>
    <n v="6"/>
    <x v="4"/>
    <x v="1"/>
  </r>
  <r>
    <n v="428247773"/>
    <x v="1245"/>
    <d v="2020-05-21T00:00:00"/>
    <x v="54"/>
    <x v="2"/>
    <x v="10"/>
    <x v="0"/>
    <x v="1"/>
    <n v="6888"/>
    <n v="668.27"/>
    <n v="502.54"/>
    <n v="3461495.52"/>
    <n v="4603043.76"/>
    <n v="1141548.2399999998"/>
    <x v="12"/>
    <n v="7"/>
    <x v="2"/>
    <x v="1"/>
  </r>
  <r>
    <n v="292024600"/>
    <x v="277"/>
    <d v="2018-06-09T00:00:00"/>
    <x v="152"/>
    <x v="5"/>
    <x v="1"/>
    <x v="1"/>
    <x v="0"/>
    <n v="5423"/>
    <n v="152.58000000000001"/>
    <n v="97.44"/>
    <n v="528417.12"/>
    <n v="827441.34000000008"/>
    <n v="299024.22000000009"/>
    <x v="18"/>
    <n v="7"/>
    <x v="2"/>
    <x v="1"/>
  </r>
  <r>
    <n v="533597218"/>
    <x v="914"/>
    <d v="2019-03-02T00:00:00"/>
    <x v="74"/>
    <x v="1"/>
    <x v="6"/>
    <x v="0"/>
    <x v="0"/>
    <n v="2130"/>
    <n v="651.21"/>
    <n v="524.96"/>
    <n v="1118164.8"/>
    <n v="1387077.3"/>
    <n v="268912.5"/>
    <x v="9"/>
    <n v="6"/>
    <x v="4"/>
    <x v="1"/>
  </r>
  <r>
    <n v="325314033"/>
    <x v="188"/>
    <d v="2020-01-07T00:00:00"/>
    <x v="88"/>
    <x v="1"/>
    <x v="5"/>
    <x v="0"/>
    <x v="3"/>
    <n v="6506"/>
    <n v="109.28"/>
    <n v="35.840000000000003"/>
    <n v="233175.04000000001"/>
    <n v="710975.68"/>
    <n v="477800.64"/>
    <x v="6"/>
    <n v="1"/>
    <x v="3"/>
    <x v="0"/>
  </r>
  <r>
    <n v="277736794"/>
    <x v="841"/>
    <d v="2019-04-28T00:00:00"/>
    <x v="52"/>
    <x v="3"/>
    <x v="9"/>
    <x v="0"/>
    <x v="1"/>
    <n v="7344"/>
    <n v="9.33"/>
    <n v="6.92"/>
    <n v="50820.479999999996"/>
    <n v="68519.520000000004"/>
    <n v="17699.040000000008"/>
    <x v="3"/>
    <n v="4"/>
    <x v="6"/>
    <x v="0"/>
  </r>
  <r>
    <n v="159805858"/>
    <x v="1246"/>
    <d v="2020-12-04T00:00:00"/>
    <x v="109"/>
    <x v="1"/>
    <x v="8"/>
    <x v="1"/>
    <x v="0"/>
    <n v="8959"/>
    <n v="421.89"/>
    <n v="364.69"/>
    <n v="3267257.71"/>
    <n v="3779712.51"/>
    <n v="512454.79999999981"/>
    <x v="4"/>
    <n v="4"/>
    <x v="6"/>
    <x v="0"/>
  </r>
  <r>
    <n v="263757550"/>
    <x v="1247"/>
    <d v="2016-05-15T00:00:00"/>
    <x v="144"/>
    <x v="2"/>
    <x v="2"/>
    <x v="0"/>
    <x v="2"/>
    <n v="575"/>
    <n v="47.45"/>
    <n v="31.79"/>
    <n v="18279.25"/>
    <n v="27283.75"/>
    <n v="9004.5"/>
    <x v="19"/>
    <n v="5"/>
    <x v="0"/>
    <x v="0"/>
  </r>
  <r>
    <n v="952140700"/>
    <x v="1062"/>
    <d v="2021-03-31T00:00:00"/>
    <x v="156"/>
    <x v="3"/>
    <x v="6"/>
    <x v="1"/>
    <x v="2"/>
    <n v="8447"/>
    <n v="651.21"/>
    <n v="524.96"/>
    <n v="4434337.12"/>
    <n v="5500770.8700000001"/>
    <n v="1066433.75"/>
    <x v="5"/>
    <n v="3"/>
    <x v="5"/>
    <x v="0"/>
  </r>
  <r>
    <n v="407816636"/>
    <x v="1248"/>
    <d v="2016-08-06T00:00:00"/>
    <x v="30"/>
    <x v="3"/>
    <x v="7"/>
    <x v="1"/>
    <x v="2"/>
    <n v="860"/>
    <n v="437.2"/>
    <n v="263.33"/>
    <n v="226463.8"/>
    <n v="375992"/>
    <n v="149528.20000000001"/>
    <x v="10"/>
    <n v="1"/>
    <x v="3"/>
    <x v="0"/>
  </r>
  <r>
    <n v="483959186"/>
    <x v="1249"/>
    <d v="2022-09-28T00:00:00"/>
    <x v="10"/>
    <x v="3"/>
    <x v="1"/>
    <x v="0"/>
    <x v="3"/>
    <n v="3133"/>
    <n v="152.58000000000001"/>
    <n v="97.44"/>
    <n v="305279.52"/>
    <n v="478033.14"/>
    <n v="172753.62"/>
    <x v="6"/>
    <n v="2"/>
    <x v="1"/>
    <x v="0"/>
  </r>
  <r>
    <n v="854054677"/>
    <x v="171"/>
    <d v="2021-02-07T00:00:00"/>
    <x v="92"/>
    <x v="2"/>
    <x v="4"/>
    <x v="0"/>
    <x v="1"/>
    <n v="2613"/>
    <n v="81.73"/>
    <n v="56.67"/>
    <n v="148078.71"/>
    <n v="213560.49000000002"/>
    <n v="65481.780000000028"/>
    <x v="2"/>
    <n v="1"/>
    <x v="3"/>
    <x v="0"/>
  </r>
  <r>
    <n v="361901938"/>
    <x v="681"/>
    <d v="2017-01-05T00:00:00"/>
    <x v="161"/>
    <x v="3"/>
    <x v="1"/>
    <x v="0"/>
    <x v="1"/>
    <n v="3681"/>
    <n v="152.58000000000001"/>
    <n v="97.44"/>
    <n v="358676.64"/>
    <n v="561646.9800000001"/>
    <n v="202970.34000000008"/>
    <x v="17"/>
    <n v="2"/>
    <x v="1"/>
    <x v="0"/>
  </r>
  <r>
    <n v="171612298"/>
    <x v="1250"/>
    <d v="2019-12-20T00:00:00"/>
    <x v="106"/>
    <x v="6"/>
    <x v="10"/>
    <x v="1"/>
    <x v="3"/>
    <n v="2747"/>
    <n v="668.27"/>
    <n v="502.54"/>
    <n v="1380477.3800000001"/>
    <n v="1835737.69"/>
    <n v="455260.30999999982"/>
    <x v="12"/>
    <n v="1"/>
    <x v="3"/>
    <x v="0"/>
  </r>
  <r>
    <n v="617609584"/>
    <x v="1251"/>
    <d v="2018-10-23T00:00:00"/>
    <x v="170"/>
    <x v="5"/>
    <x v="7"/>
    <x v="1"/>
    <x v="2"/>
    <n v="3255"/>
    <n v="437.2"/>
    <n v="263.33"/>
    <n v="857139.14999999991"/>
    <n v="1423086"/>
    <n v="565946.85000000009"/>
    <x v="17"/>
    <n v="7"/>
    <x v="2"/>
    <x v="1"/>
  </r>
  <r>
    <n v="754630124"/>
    <x v="1252"/>
    <d v="2022-11-28T00:00:00"/>
    <x v="132"/>
    <x v="0"/>
    <x v="6"/>
    <x v="0"/>
    <x v="0"/>
    <n v="678"/>
    <n v="651.21"/>
    <n v="524.96"/>
    <n v="355922.88"/>
    <n v="441520.38"/>
    <n v="85597.5"/>
    <x v="13"/>
    <n v="4"/>
    <x v="6"/>
    <x v="0"/>
  </r>
  <r>
    <n v="607722747"/>
    <x v="1253"/>
    <d v="2019-07-18T00:00:00"/>
    <x v="18"/>
    <x v="6"/>
    <x v="6"/>
    <x v="1"/>
    <x v="1"/>
    <n v="7521"/>
    <n v="651.21"/>
    <n v="524.96"/>
    <n v="3948224.16"/>
    <n v="4897750.41"/>
    <n v="949526.25"/>
    <x v="4"/>
    <n v="3"/>
    <x v="5"/>
    <x v="0"/>
  </r>
  <r>
    <n v="722248780"/>
    <x v="1254"/>
    <d v="2020-04-25T00:00:00"/>
    <x v="37"/>
    <x v="1"/>
    <x v="1"/>
    <x v="0"/>
    <x v="3"/>
    <n v="8319"/>
    <n v="152.58000000000001"/>
    <n v="97.44"/>
    <n v="810603.36"/>
    <n v="1269313.02"/>
    <n v="458709.66000000003"/>
    <x v="15"/>
    <n v="1"/>
    <x v="3"/>
    <x v="0"/>
  </r>
  <r>
    <n v="813882052"/>
    <x v="71"/>
    <d v="2016-10-29T00:00:00"/>
    <x v="110"/>
    <x v="0"/>
    <x v="5"/>
    <x v="0"/>
    <x v="1"/>
    <n v="4640"/>
    <n v="109.28"/>
    <n v="35.840000000000003"/>
    <n v="166297.60000000001"/>
    <n v="507059.20000000001"/>
    <n v="340761.59999999998"/>
    <x v="16"/>
    <n v="4"/>
    <x v="6"/>
    <x v="0"/>
  </r>
  <r>
    <n v="218608891"/>
    <x v="641"/>
    <d v="2015-02-17T00:00:00"/>
    <x v="146"/>
    <x v="5"/>
    <x v="4"/>
    <x v="0"/>
    <x v="3"/>
    <n v="84"/>
    <n v="81.73"/>
    <n v="56.67"/>
    <n v="4760.28"/>
    <n v="6865.3200000000006"/>
    <n v="2105.0400000000009"/>
    <x v="7"/>
    <n v="1"/>
    <x v="3"/>
    <x v="0"/>
  </r>
  <r>
    <n v="142728126"/>
    <x v="91"/>
    <d v="2015-03-17T00:00:00"/>
    <x v="28"/>
    <x v="5"/>
    <x v="9"/>
    <x v="1"/>
    <x v="1"/>
    <n v="5279"/>
    <n v="9.33"/>
    <n v="6.92"/>
    <n v="36530.68"/>
    <n v="49253.07"/>
    <n v="12722.39"/>
    <x v="9"/>
    <n v="2"/>
    <x v="1"/>
    <x v="0"/>
  </r>
  <r>
    <n v="512851083"/>
    <x v="560"/>
    <d v="2022-11-17T00:00:00"/>
    <x v="18"/>
    <x v="6"/>
    <x v="0"/>
    <x v="0"/>
    <x v="1"/>
    <n v="2887"/>
    <n v="255.28"/>
    <n v="159.41999999999999"/>
    <n v="460245.54"/>
    <n v="736993.36"/>
    <n v="276747.82"/>
    <x v="18"/>
    <n v="5"/>
    <x v="0"/>
    <x v="0"/>
  </r>
  <r>
    <n v="227695357"/>
    <x v="1255"/>
    <d v="2022-09-10T00:00:00"/>
    <x v="36"/>
    <x v="3"/>
    <x v="11"/>
    <x v="0"/>
    <x v="0"/>
    <n v="8971"/>
    <n v="154.06"/>
    <n v="90.93"/>
    <n v="815733.03"/>
    <n v="1382072.26"/>
    <n v="566339.23"/>
    <x v="9"/>
    <n v="6"/>
    <x v="4"/>
    <x v="1"/>
  </r>
  <r>
    <n v="399115979"/>
    <x v="833"/>
    <d v="2015-06-02T00:00:00"/>
    <x v="130"/>
    <x v="1"/>
    <x v="11"/>
    <x v="0"/>
    <x v="3"/>
    <n v="6142"/>
    <n v="154.06"/>
    <n v="90.93"/>
    <n v="558492.06000000006"/>
    <n v="946236.52"/>
    <n v="387744.45999999996"/>
    <x v="6"/>
    <n v="1"/>
    <x v="3"/>
    <x v="0"/>
  </r>
  <r>
    <n v="120043075"/>
    <x v="394"/>
    <d v="2019-09-03T00:00:00"/>
    <x v="149"/>
    <x v="3"/>
    <x v="4"/>
    <x v="0"/>
    <x v="2"/>
    <n v="2268"/>
    <n v="81.73"/>
    <n v="56.67"/>
    <n v="128527.56"/>
    <n v="185363.64"/>
    <n v="56836.080000000016"/>
    <x v="8"/>
    <n v="4"/>
    <x v="6"/>
    <x v="0"/>
  </r>
  <r>
    <n v="696544206"/>
    <x v="838"/>
    <d v="2016-07-10T00:00:00"/>
    <x v="54"/>
    <x v="2"/>
    <x v="6"/>
    <x v="1"/>
    <x v="2"/>
    <n v="1764"/>
    <n v="651.21"/>
    <n v="524.96"/>
    <n v="926029.44000000006"/>
    <n v="1148734.4400000002"/>
    <n v="222705.00000000012"/>
    <x v="1"/>
    <n v="7"/>
    <x v="2"/>
    <x v="1"/>
  </r>
  <r>
    <n v="606793200"/>
    <x v="1256"/>
    <d v="2021-10-06T00:00:00"/>
    <x v="95"/>
    <x v="3"/>
    <x v="7"/>
    <x v="1"/>
    <x v="0"/>
    <n v="2447"/>
    <n v="437.2"/>
    <n v="263.33"/>
    <n v="644368.51"/>
    <n v="1069828.3999999999"/>
    <n v="425459.8899999999"/>
    <x v="11"/>
    <n v="7"/>
    <x v="2"/>
    <x v="1"/>
  </r>
  <r>
    <n v="649276387"/>
    <x v="798"/>
    <d v="2021-02-20T00:00:00"/>
    <x v="177"/>
    <x v="5"/>
    <x v="2"/>
    <x v="0"/>
    <x v="0"/>
    <n v="4166"/>
    <n v="47.45"/>
    <n v="31.79"/>
    <n v="132437.13999999998"/>
    <n v="197676.7"/>
    <n v="65239.560000000027"/>
    <x v="12"/>
    <n v="2"/>
    <x v="1"/>
    <x v="0"/>
  </r>
  <r>
    <n v="792792594"/>
    <x v="211"/>
    <d v="2015-12-05T00:00:00"/>
    <x v="109"/>
    <x v="1"/>
    <x v="10"/>
    <x v="1"/>
    <x v="0"/>
    <n v="3801"/>
    <n v="668.27"/>
    <n v="502.54"/>
    <n v="1910154.54"/>
    <n v="2540094.27"/>
    <n v="629939.73"/>
    <x v="20"/>
    <n v="3"/>
    <x v="5"/>
    <x v="0"/>
  </r>
  <r>
    <n v="626453149"/>
    <x v="1257"/>
    <d v="2019-06-01T00:00:00"/>
    <x v="74"/>
    <x v="1"/>
    <x v="7"/>
    <x v="1"/>
    <x v="1"/>
    <n v="263"/>
    <n v="437.2"/>
    <n v="263.33"/>
    <n v="69255.789999999994"/>
    <n v="114983.59999999999"/>
    <n v="45727.81"/>
    <x v="7"/>
    <n v="5"/>
    <x v="0"/>
    <x v="0"/>
  </r>
  <r>
    <n v="709681880"/>
    <x v="1258"/>
    <d v="2022-12-01T00:00:00"/>
    <x v="100"/>
    <x v="5"/>
    <x v="4"/>
    <x v="1"/>
    <x v="0"/>
    <n v="9494"/>
    <n v="81.73"/>
    <n v="56.67"/>
    <n v="538024.98"/>
    <n v="775944.62"/>
    <n v="237919.64"/>
    <x v="9"/>
    <n v="4"/>
    <x v="6"/>
    <x v="0"/>
  </r>
  <r>
    <n v="322215116"/>
    <x v="620"/>
    <d v="2016-08-26T00:00:00"/>
    <x v="40"/>
    <x v="3"/>
    <x v="8"/>
    <x v="0"/>
    <x v="1"/>
    <n v="9468"/>
    <n v="421.89"/>
    <n v="364.69"/>
    <n v="3452884.92"/>
    <n v="3994454.52"/>
    <n v="541569.60000000009"/>
    <x v="20"/>
    <n v="2"/>
    <x v="1"/>
    <x v="0"/>
  </r>
  <r>
    <n v="614101684"/>
    <x v="1259"/>
    <d v="2019-08-15T00:00:00"/>
    <x v="72"/>
    <x v="0"/>
    <x v="10"/>
    <x v="1"/>
    <x v="1"/>
    <n v="5190"/>
    <n v="668.27"/>
    <n v="502.54"/>
    <n v="2608182.6"/>
    <n v="3468321.3"/>
    <n v="860138.69999999972"/>
    <x v="2"/>
    <n v="5"/>
    <x v="0"/>
    <x v="0"/>
  </r>
  <r>
    <n v="648495757"/>
    <x v="285"/>
    <d v="2018-07-23T00:00:00"/>
    <x v="148"/>
    <x v="3"/>
    <x v="7"/>
    <x v="0"/>
    <x v="2"/>
    <n v="3160"/>
    <n v="437.2"/>
    <n v="263.33"/>
    <n v="832122.79999999993"/>
    <n v="1381552"/>
    <n v="549429.20000000007"/>
    <x v="16"/>
    <n v="6"/>
    <x v="4"/>
    <x v="1"/>
  </r>
  <r>
    <n v="987692630"/>
    <x v="1260"/>
    <d v="2020-09-07T00:00:00"/>
    <x v="15"/>
    <x v="3"/>
    <x v="3"/>
    <x v="1"/>
    <x v="0"/>
    <n v="9053"/>
    <n v="205.7"/>
    <n v="117.11"/>
    <n v="1060196.83"/>
    <n v="1862202.0999999999"/>
    <n v="802005.26999999979"/>
    <x v="9"/>
    <n v="1"/>
    <x v="3"/>
    <x v="0"/>
  </r>
  <r>
    <n v="571057164"/>
    <x v="1261"/>
    <d v="2016-02-15T00:00:00"/>
    <x v="182"/>
    <x v="2"/>
    <x v="9"/>
    <x v="0"/>
    <x v="1"/>
    <n v="7360"/>
    <n v="9.33"/>
    <n v="6.92"/>
    <n v="50931.199999999997"/>
    <n v="68668.800000000003"/>
    <n v="17737.600000000006"/>
    <x v="8"/>
    <n v="3"/>
    <x v="5"/>
    <x v="0"/>
  </r>
  <r>
    <n v="737095344"/>
    <x v="1262"/>
    <d v="2019-08-15T00:00:00"/>
    <x v="96"/>
    <x v="1"/>
    <x v="1"/>
    <x v="1"/>
    <x v="2"/>
    <n v="1747"/>
    <n v="152.58000000000001"/>
    <n v="97.44"/>
    <n v="170227.68"/>
    <n v="266557.26"/>
    <n v="96329.580000000016"/>
    <x v="4"/>
    <n v="3"/>
    <x v="5"/>
    <x v="0"/>
  </r>
  <r>
    <n v="737418496"/>
    <x v="1263"/>
    <d v="2015-12-28T00:00:00"/>
    <x v="106"/>
    <x v="6"/>
    <x v="2"/>
    <x v="0"/>
    <x v="3"/>
    <n v="7375"/>
    <n v="47.45"/>
    <n v="31.79"/>
    <n v="234451.25"/>
    <n v="349943.75"/>
    <n v="115492.5"/>
    <x v="5"/>
    <n v="1"/>
    <x v="3"/>
    <x v="0"/>
  </r>
  <r>
    <n v="793950450"/>
    <x v="746"/>
    <d v="2016-05-16T00:00:00"/>
    <x v="28"/>
    <x v="5"/>
    <x v="5"/>
    <x v="0"/>
    <x v="0"/>
    <n v="6436"/>
    <n v="109.28"/>
    <n v="35.840000000000003"/>
    <n v="230666.24000000002"/>
    <n v="703326.08"/>
    <n v="472659.83999999997"/>
    <x v="7"/>
    <n v="7"/>
    <x v="2"/>
    <x v="1"/>
  </r>
  <r>
    <n v="135644090"/>
    <x v="1264"/>
    <d v="2015-03-19T00:00:00"/>
    <x v="110"/>
    <x v="0"/>
    <x v="11"/>
    <x v="0"/>
    <x v="3"/>
    <n v="8955"/>
    <n v="154.06"/>
    <n v="90.93"/>
    <n v="814278.15"/>
    <n v="1379607.3"/>
    <n v="565329.15"/>
    <x v="15"/>
    <n v="6"/>
    <x v="4"/>
    <x v="1"/>
  </r>
  <r>
    <n v="514898574"/>
    <x v="1265"/>
    <d v="2015-03-25T00:00:00"/>
    <x v="76"/>
    <x v="5"/>
    <x v="6"/>
    <x v="0"/>
    <x v="0"/>
    <n v="8785"/>
    <n v="651.21"/>
    <n v="524.96"/>
    <n v="4611773.6000000006"/>
    <n v="5720879.8500000006"/>
    <n v="1109106.25"/>
    <x v="18"/>
    <n v="4"/>
    <x v="6"/>
    <x v="0"/>
  </r>
  <r>
    <n v="524724900"/>
    <x v="1266"/>
    <d v="2020-09-06T00:00:00"/>
    <x v="3"/>
    <x v="2"/>
    <x v="9"/>
    <x v="1"/>
    <x v="3"/>
    <n v="6613"/>
    <n v="9.33"/>
    <n v="6.92"/>
    <n v="45761.96"/>
    <n v="61699.29"/>
    <n v="15937.330000000002"/>
    <x v="10"/>
    <n v="2"/>
    <x v="1"/>
    <x v="0"/>
  </r>
  <r>
    <n v="381580340"/>
    <x v="1267"/>
    <d v="2019-10-07T00:00:00"/>
    <x v="31"/>
    <x v="4"/>
    <x v="0"/>
    <x v="0"/>
    <x v="2"/>
    <n v="6957"/>
    <n v="255.28"/>
    <n v="159.41999999999999"/>
    <n v="1109084.94"/>
    <n v="1775982.96"/>
    <n v="666898.02"/>
    <x v="5"/>
    <n v="1"/>
    <x v="3"/>
    <x v="0"/>
  </r>
  <r>
    <n v="208951222"/>
    <x v="1268"/>
    <d v="2016-11-23T00:00:00"/>
    <x v="57"/>
    <x v="5"/>
    <x v="8"/>
    <x v="0"/>
    <x v="1"/>
    <n v="2165"/>
    <n v="421.89"/>
    <n v="364.69"/>
    <n v="789553.85"/>
    <n v="913391.85"/>
    <n v="123838"/>
    <x v="2"/>
    <n v="4"/>
    <x v="6"/>
    <x v="0"/>
  </r>
  <r>
    <n v="200636374"/>
    <x v="1269"/>
    <d v="2022-02-09T00:00:00"/>
    <x v="87"/>
    <x v="5"/>
    <x v="4"/>
    <x v="1"/>
    <x v="1"/>
    <n v="1617"/>
    <n v="81.73"/>
    <n v="56.67"/>
    <n v="91635.39"/>
    <n v="132157.41"/>
    <n v="40522.020000000004"/>
    <x v="16"/>
    <n v="1"/>
    <x v="3"/>
    <x v="0"/>
  </r>
  <r>
    <n v="170747125"/>
    <x v="1120"/>
    <d v="2020-11-26T00:00:00"/>
    <x v="39"/>
    <x v="2"/>
    <x v="1"/>
    <x v="0"/>
    <x v="3"/>
    <n v="6723"/>
    <n v="152.58000000000001"/>
    <n v="97.44"/>
    <n v="655089.12"/>
    <n v="1025795.3400000001"/>
    <n v="370706.22000000009"/>
    <x v="20"/>
    <n v="1"/>
    <x v="3"/>
    <x v="0"/>
  </r>
  <r>
    <n v="557477891"/>
    <x v="194"/>
    <d v="2017-03-15T00:00:00"/>
    <x v="72"/>
    <x v="0"/>
    <x v="11"/>
    <x v="0"/>
    <x v="1"/>
    <n v="8951"/>
    <n v="154.06"/>
    <n v="90.93"/>
    <n v="813914.43"/>
    <n v="1378991.06"/>
    <n v="565076.63"/>
    <x v="12"/>
    <n v="6"/>
    <x v="4"/>
    <x v="1"/>
  </r>
  <r>
    <n v="104253232"/>
    <x v="1270"/>
    <d v="2016-10-02T00:00:00"/>
    <x v="35"/>
    <x v="5"/>
    <x v="11"/>
    <x v="1"/>
    <x v="1"/>
    <n v="9703"/>
    <n v="154.06"/>
    <n v="90.93"/>
    <n v="882293.79"/>
    <n v="1494844.18"/>
    <n v="612550.3899999999"/>
    <x v="14"/>
    <n v="3"/>
    <x v="5"/>
    <x v="0"/>
  </r>
  <r>
    <n v="947433745"/>
    <x v="1271"/>
    <d v="2020-10-04T00:00:00"/>
    <x v="156"/>
    <x v="3"/>
    <x v="4"/>
    <x v="1"/>
    <x v="1"/>
    <n v="5554"/>
    <n v="81.73"/>
    <n v="56.67"/>
    <n v="314745.18"/>
    <n v="453928.42000000004"/>
    <n v="139183.24000000005"/>
    <x v="13"/>
    <n v="3"/>
    <x v="5"/>
    <x v="0"/>
  </r>
  <r>
    <n v="828610169"/>
    <x v="1272"/>
    <d v="2015-12-25T00:00:00"/>
    <x v="23"/>
    <x v="4"/>
    <x v="0"/>
    <x v="1"/>
    <x v="1"/>
    <n v="3018"/>
    <n v="255.28"/>
    <n v="159.41999999999999"/>
    <n v="481129.55999999994"/>
    <n v="770435.04"/>
    <n v="289305.4800000001"/>
    <x v="10"/>
    <n v="7"/>
    <x v="2"/>
    <x v="1"/>
  </r>
  <r>
    <n v="813456332"/>
    <x v="1273"/>
    <d v="2017-01-10T00:00:00"/>
    <x v="72"/>
    <x v="0"/>
    <x v="1"/>
    <x v="1"/>
    <x v="1"/>
    <n v="8660"/>
    <n v="152.58000000000001"/>
    <n v="97.44"/>
    <n v="843830.4"/>
    <n v="1321342.8"/>
    <n v="477512.4"/>
    <x v="16"/>
    <n v="7"/>
    <x v="2"/>
    <x v="1"/>
  </r>
  <r>
    <n v="687958562"/>
    <x v="1274"/>
    <d v="2015-04-12T00:00:00"/>
    <x v="25"/>
    <x v="0"/>
    <x v="11"/>
    <x v="0"/>
    <x v="2"/>
    <n v="1081"/>
    <n v="154.06"/>
    <n v="90.93"/>
    <n v="98295.33"/>
    <n v="166538.86000000002"/>
    <n v="68243.530000000013"/>
    <x v="20"/>
    <n v="4"/>
    <x v="6"/>
    <x v="0"/>
  </r>
  <r>
    <n v="308415687"/>
    <x v="158"/>
    <d v="2018-11-28T00:00:00"/>
    <x v="48"/>
    <x v="5"/>
    <x v="10"/>
    <x v="1"/>
    <x v="2"/>
    <n v="5910"/>
    <n v="668.27"/>
    <n v="502.54"/>
    <n v="2970011.4"/>
    <n v="3949475.6999999997"/>
    <n v="979464.29999999981"/>
    <x v="20"/>
    <n v="7"/>
    <x v="2"/>
    <x v="1"/>
  </r>
  <r>
    <n v="951439034"/>
    <x v="1275"/>
    <d v="2019-08-08T00:00:00"/>
    <x v="184"/>
    <x v="3"/>
    <x v="1"/>
    <x v="1"/>
    <x v="1"/>
    <n v="808"/>
    <n v="152.58000000000001"/>
    <n v="97.44"/>
    <n v="78731.520000000004"/>
    <n v="123284.64000000001"/>
    <n v="44553.12000000001"/>
    <x v="16"/>
    <n v="2"/>
    <x v="1"/>
    <x v="0"/>
  </r>
  <r>
    <n v="363952434"/>
    <x v="1276"/>
    <d v="2019-11-23T00:00:00"/>
    <x v="77"/>
    <x v="4"/>
    <x v="1"/>
    <x v="0"/>
    <x v="3"/>
    <n v="468"/>
    <n v="152.58000000000001"/>
    <n v="97.44"/>
    <n v="45601.919999999998"/>
    <n v="71407.44"/>
    <n v="25805.520000000004"/>
    <x v="16"/>
    <n v="4"/>
    <x v="6"/>
    <x v="0"/>
  </r>
  <r>
    <n v="413192212"/>
    <x v="896"/>
    <d v="2021-11-02T00:00:00"/>
    <x v="65"/>
    <x v="2"/>
    <x v="4"/>
    <x v="0"/>
    <x v="2"/>
    <n v="1612"/>
    <n v="81.73"/>
    <n v="56.67"/>
    <n v="91352.040000000008"/>
    <n v="131748.76"/>
    <n v="40396.720000000001"/>
    <x v="15"/>
    <n v="4"/>
    <x v="6"/>
    <x v="0"/>
  </r>
  <r>
    <n v="842687690"/>
    <x v="486"/>
    <d v="2021-04-22T00:00:00"/>
    <x v="26"/>
    <x v="1"/>
    <x v="11"/>
    <x v="1"/>
    <x v="3"/>
    <n v="8869"/>
    <n v="154.06"/>
    <n v="90.93"/>
    <n v="806458.17"/>
    <n v="1366358.1400000001"/>
    <n v="559899.97000000009"/>
    <x v="10"/>
    <n v="6"/>
    <x v="4"/>
    <x v="1"/>
  </r>
  <r>
    <n v="792358720"/>
    <x v="1260"/>
    <d v="2020-08-19T00:00:00"/>
    <x v="52"/>
    <x v="3"/>
    <x v="4"/>
    <x v="0"/>
    <x v="2"/>
    <n v="5408"/>
    <n v="81.73"/>
    <n v="56.67"/>
    <n v="306471.36"/>
    <n v="441995.84"/>
    <n v="135524.48000000004"/>
    <x v="17"/>
    <n v="1"/>
    <x v="3"/>
    <x v="0"/>
  </r>
  <r>
    <n v="708320605"/>
    <x v="1277"/>
    <d v="2016-09-29T00:00:00"/>
    <x v="46"/>
    <x v="1"/>
    <x v="9"/>
    <x v="1"/>
    <x v="2"/>
    <n v="6662"/>
    <n v="9.33"/>
    <n v="6.92"/>
    <n v="46101.04"/>
    <n v="62156.46"/>
    <n v="16055.419999999998"/>
    <x v="12"/>
    <n v="7"/>
    <x v="2"/>
    <x v="1"/>
  </r>
  <r>
    <n v="433079183"/>
    <x v="1278"/>
    <d v="2019-03-19T00:00:00"/>
    <x v="117"/>
    <x v="1"/>
    <x v="6"/>
    <x v="1"/>
    <x v="0"/>
    <n v="6609"/>
    <n v="651.21"/>
    <n v="524.96"/>
    <n v="3469460.64"/>
    <n v="4303846.8900000006"/>
    <n v="834386.25000000047"/>
    <x v="1"/>
    <n v="2"/>
    <x v="1"/>
    <x v="0"/>
  </r>
  <r>
    <n v="385433280"/>
    <x v="824"/>
    <d v="2018-09-25T00:00:00"/>
    <x v="3"/>
    <x v="2"/>
    <x v="5"/>
    <x v="1"/>
    <x v="1"/>
    <n v="7128"/>
    <n v="109.28"/>
    <n v="35.840000000000003"/>
    <n v="255467.52000000002"/>
    <n v="778947.84"/>
    <n v="523480.31999999995"/>
    <x v="5"/>
    <n v="2"/>
    <x v="1"/>
    <x v="0"/>
  </r>
  <r>
    <n v="604494225"/>
    <x v="205"/>
    <d v="2020-06-03T00:00:00"/>
    <x v="178"/>
    <x v="1"/>
    <x v="4"/>
    <x v="1"/>
    <x v="2"/>
    <n v="2129"/>
    <n v="81.73"/>
    <n v="56.67"/>
    <n v="120650.43000000001"/>
    <n v="174003.17"/>
    <n v="53352.740000000005"/>
    <x v="10"/>
    <n v="5"/>
    <x v="0"/>
    <x v="0"/>
  </r>
  <r>
    <n v="299685847"/>
    <x v="304"/>
    <d v="2017-04-20T00:00:00"/>
    <x v="118"/>
    <x v="0"/>
    <x v="9"/>
    <x v="0"/>
    <x v="0"/>
    <n v="2557"/>
    <n v="9.33"/>
    <n v="6.92"/>
    <n v="17694.439999999999"/>
    <n v="23856.81"/>
    <n v="6162.3700000000026"/>
    <x v="3"/>
    <n v="1"/>
    <x v="3"/>
    <x v="0"/>
  </r>
  <r>
    <n v="100744473"/>
    <x v="1279"/>
    <d v="2021-02-28T00:00:00"/>
    <x v="176"/>
    <x v="2"/>
    <x v="3"/>
    <x v="0"/>
    <x v="2"/>
    <n v="1383"/>
    <n v="205.7"/>
    <n v="117.11"/>
    <n v="161963.13"/>
    <n v="284483.09999999998"/>
    <n v="122519.96999999997"/>
    <x v="20"/>
    <n v="4"/>
    <x v="6"/>
    <x v="0"/>
  </r>
  <r>
    <n v="707718932"/>
    <x v="1280"/>
    <d v="2022-12-31T00:00:00"/>
    <x v="136"/>
    <x v="1"/>
    <x v="9"/>
    <x v="0"/>
    <x v="0"/>
    <n v="8614"/>
    <n v="9.33"/>
    <n v="6.92"/>
    <n v="59608.88"/>
    <n v="80368.62"/>
    <n v="20759.739999999998"/>
    <x v="6"/>
    <n v="5"/>
    <x v="0"/>
    <x v="0"/>
  </r>
  <r>
    <n v="640970551"/>
    <x v="869"/>
    <d v="2020-03-05T00:00:00"/>
    <x v="182"/>
    <x v="2"/>
    <x v="2"/>
    <x v="1"/>
    <x v="2"/>
    <n v="6285"/>
    <n v="47.45"/>
    <n v="31.79"/>
    <n v="199800.15"/>
    <n v="298223.25"/>
    <n v="98423.1"/>
    <x v="7"/>
    <n v="3"/>
    <x v="5"/>
    <x v="0"/>
  </r>
  <r>
    <n v="291173160"/>
    <x v="1281"/>
    <d v="2018-10-25T00:00:00"/>
    <x v="42"/>
    <x v="5"/>
    <x v="3"/>
    <x v="0"/>
    <x v="3"/>
    <n v="3463"/>
    <n v="205.7"/>
    <n v="117.11"/>
    <n v="405551.93"/>
    <n v="712339.1"/>
    <n v="306787.17"/>
    <x v="2"/>
    <n v="5"/>
    <x v="0"/>
    <x v="0"/>
  </r>
  <r>
    <n v="615195596"/>
    <x v="1282"/>
    <d v="2015-07-17T00:00:00"/>
    <x v="9"/>
    <x v="5"/>
    <x v="1"/>
    <x v="1"/>
    <x v="0"/>
    <n v="8903"/>
    <n v="152.58000000000001"/>
    <n v="97.44"/>
    <n v="867508.32"/>
    <n v="1358419.7400000002"/>
    <n v="490911.42000000027"/>
    <x v="0"/>
    <n v="6"/>
    <x v="4"/>
    <x v="1"/>
  </r>
  <r>
    <n v="656689155"/>
    <x v="1283"/>
    <d v="2021-07-14T00:00:00"/>
    <x v="133"/>
    <x v="1"/>
    <x v="10"/>
    <x v="1"/>
    <x v="1"/>
    <n v="7769"/>
    <n v="668.27"/>
    <n v="502.54"/>
    <n v="3904233.2600000002"/>
    <n v="5191789.63"/>
    <n v="1287556.3699999996"/>
    <x v="18"/>
    <n v="4"/>
    <x v="6"/>
    <x v="0"/>
  </r>
  <r>
    <n v="254912698"/>
    <x v="1284"/>
    <d v="2021-03-29T00:00:00"/>
    <x v="1"/>
    <x v="0"/>
    <x v="1"/>
    <x v="0"/>
    <x v="1"/>
    <n v="3187"/>
    <n v="152.58000000000001"/>
    <n v="97.44"/>
    <n v="310541.27999999997"/>
    <n v="486272.46"/>
    <n v="175731.18000000005"/>
    <x v="20"/>
    <n v="5"/>
    <x v="0"/>
    <x v="0"/>
  </r>
  <r>
    <n v="935907542"/>
    <x v="149"/>
    <d v="2016-03-16T00:00:00"/>
    <x v="136"/>
    <x v="1"/>
    <x v="2"/>
    <x v="1"/>
    <x v="0"/>
    <n v="4695"/>
    <n v="47.45"/>
    <n v="31.79"/>
    <n v="149254.04999999999"/>
    <n v="222777.75"/>
    <n v="73523.700000000012"/>
    <x v="18"/>
    <n v="4"/>
    <x v="6"/>
    <x v="0"/>
  </r>
  <r>
    <n v="291910016"/>
    <x v="1285"/>
    <d v="2016-08-27T00:00:00"/>
    <x v="15"/>
    <x v="3"/>
    <x v="8"/>
    <x v="1"/>
    <x v="1"/>
    <n v="1515"/>
    <n v="421.89"/>
    <n v="364.69"/>
    <n v="552505.35"/>
    <n v="639163.35"/>
    <n v="86658"/>
    <x v="8"/>
    <n v="1"/>
    <x v="3"/>
    <x v="0"/>
  </r>
  <r>
    <n v="485468947"/>
    <x v="1148"/>
    <d v="2015-07-04T00:00:00"/>
    <x v="129"/>
    <x v="5"/>
    <x v="9"/>
    <x v="0"/>
    <x v="1"/>
    <n v="9905"/>
    <n v="9.33"/>
    <n v="6.92"/>
    <n v="68542.600000000006"/>
    <n v="92413.65"/>
    <n v="23871.049999999988"/>
    <x v="15"/>
    <n v="1"/>
    <x v="3"/>
    <x v="0"/>
  </r>
  <r>
    <n v="599445664"/>
    <x v="362"/>
    <d v="2016-06-10T00:00:00"/>
    <x v="72"/>
    <x v="0"/>
    <x v="4"/>
    <x v="1"/>
    <x v="3"/>
    <n v="8148"/>
    <n v="81.73"/>
    <n v="56.67"/>
    <n v="461747.16000000003"/>
    <n v="665936.04"/>
    <n v="204188.88"/>
    <x v="5"/>
    <n v="5"/>
    <x v="0"/>
    <x v="0"/>
  </r>
  <r>
    <n v="687013995"/>
    <x v="647"/>
    <d v="2019-02-05T00:00:00"/>
    <x v="151"/>
    <x v="5"/>
    <x v="0"/>
    <x v="1"/>
    <x v="1"/>
    <n v="1563"/>
    <n v="255.28"/>
    <n v="159.41999999999999"/>
    <n v="249173.46"/>
    <n v="399002.64"/>
    <n v="149829.18000000002"/>
    <x v="13"/>
    <n v="5"/>
    <x v="0"/>
    <x v="0"/>
  </r>
  <r>
    <n v="627003753"/>
    <x v="1286"/>
    <d v="2022-02-21T00:00:00"/>
    <x v="179"/>
    <x v="1"/>
    <x v="8"/>
    <x v="1"/>
    <x v="0"/>
    <n v="3199"/>
    <n v="421.89"/>
    <n v="364.69"/>
    <n v="1166643.31"/>
    <n v="1349626.1099999999"/>
    <n v="182982.79999999981"/>
    <x v="17"/>
    <n v="6"/>
    <x v="4"/>
    <x v="1"/>
  </r>
  <r>
    <n v="447183310"/>
    <x v="250"/>
    <d v="2018-08-29T00:00:00"/>
    <x v="46"/>
    <x v="1"/>
    <x v="7"/>
    <x v="1"/>
    <x v="1"/>
    <n v="334"/>
    <n v="437.2"/>
    <n v="263.33"/>
    <n v="87952.22"/>
    <n v="146024.79999999999"/>
    <n v="58072.579999999987"/>
    <x v="5"/>
    <n v="3"/>
    <x v="5"/>
    <x v="0"/>
  </r>
  <r>
    <n v="127694451"/>
    <x v="94"/>
    <d v="2021-12-20T00:00:00"/>
    <x v="22"/>
    <x v="1"/>
    <x v="11"/>
    <x v="1"/>
    <x v="2"/>
    <n v="6481"/>
    <n v="154.06"/>
    <n v="90.93"/>
    <n v="589317.33000000007"/>
    <n v="998462.86"/>
    <n v="409145.52999999991"/>
    <x v="2"/>
    <n v="2"/>
    <x v="1"/>
    <x v="0"/>
  </r>
  <r>
    <n v="118747031"/>
    <x v="1019"/>
    <d v="2017-01-11T00:00:00"/>
    <x v="12"/>
    <x v="2"/>
    <x v="11"/>
    <x v="1"/>
    <x v="3"/>
    <n v="8740"/>
    <n v="154.06"/>
    <n v="90.93"/>
    <n v="794728.20000000007"/>
    <n v="1346484.4"/>
    <n v="551756.19999999984"/>
    <x v="14"/>
    <n v="6"/>
    <x v="4"/>
    <x v="1"/>
  </r>
  <r>
    <n v="311688840"/>
    <x v="711"/>
    <d v="2015-02-02T00:00:00"/>
    <x v="140"/>
    <x v="1"/>
    <x v="4"/>
    <x v="1"/>
    <x v="2"/>
    <n v="4509"/>
    <n v="81.73"/>
    <n v="56.67"/>
    <n v="255525.03"/>
    <n v="368520.57"/>
    <n v="112995.54000000001"/>
    <x v="12"/>
    <n v="4"/>
    <x v="6"/>
    <x v="0"/>
  </r>
  <r>
    <n v="794957244"/>
    <x v="1287"/>
    <d v="2015-11-27T00:00:00"/>
    <x v="61"/>
    <x v="3"/>
    <x v="10"/>
    <x v="1"/>
    <x v="0"/>
    <n v="4369"/>
    <n v="668.27"/>
    <n v="502.54"/>
    <n v="2195597.2600000002"/>
    <n v="2919671.63"/>
    <n v="724074.36999999965"/>
    <x v="11"/>
    <n v="2"/>
    <x v="1"/>
    <x v="0"/>
  </r>
  <r>
    <n v="892784059"/>
    <x v="1288"/>
    <d v="2020-03-25T00:00:00"/>
    <x v="24"/>
    <x v="3"/>
    <x v="11"/>
    <x v="1"/>
    <x v="3"/>
    <n v="3497"/>
    <n v="154.06"/>
    <n v="90.93"/>
    <n v="317982.21000000002"/>
    <n v="538747.82000000007"/>
    <n v="220765.61000000004"/>
    <x v="15"/>
    <n v="5"/>
    <x v="0"/>
    <x v="0"/>
  </r>
  <r>
    <n v="103832662"/>
    <x v="1289"/>
    <d v="2020-09-25T00:00:00"/>
    <x v="157"/>
    <x v="1"/>
    <x v="0"/>
    <x v="1"/>
    <x v="3"/>
    <n v="5247"/>
    <n v="255.28"/>
    <n v="159.41999999999999"/>
    <n v="836476.74"/>
    <n v="1339454.1599999999"/>
    <n v="502977.41999999993"/>
    <x v="0"/>
    <n v="6"/>
    <x v="4"/>
    <x v="1"/>
  </r>
  <r>
    <n v="215120732"/>
    <x v="13"/>
    <d v="2015-07-07T00:00:00"/>
    <x v="134"/>
    <x v="2"/>
    <x v="11"/>
    <x v="1"/>
    <x v="3"/>
    <n v="7860"/>
    <n v="154.06"/>
    <n v="90.93"/>
    <n v="714709.8"/>
    <n v="1210911.6000000001"/>
    <n v="496201.80000000005"/>
    <x v="6"/>
    <n v="1"/>
    <x v="3"/>
    <x v="0"/>
  </r>
  <r>
    <n v="881915748"/>
    <x v="981"/>
    <d v="2023-01-02T00:00:00"/>
    <x v="11"/>
    <x v="3"/>
    <x v="2"/>
    <x v="1"/>
    <x v="0"/>
    <n v="7323"/>
    <n v="47.45"/>
    <n v="31.79"/>
    <n v="232798.16999999998"/>
    <n v="347476.35000000003"/>
    <n v="114678.18000000005"/>
    <x v="9"/>
    <n v="1"/>
    <x v="3"/>
    <x v="0"/>
  </r>
  <r>
    <n v="447839486"/>
    <x v="1290"/>
    <d v="2016-06-17T00:00:00"/>
    <x v="127"/>
    <x v="5"/>
    <x v="2"/>
    <x v="1"/>
    <x v="3"/>
    <n v="4511"/>
    <n v="47.45"/>
    <n v="31.79"/>
    <n v="143404.69"/>
    <n v="214046.95"/>
    <n v="70642.260000000009"/>
    <x v="13"/>
    <n v="1"/>
    <x v="3"/>
    <x v="0"/>
  </r>
  <r>
    <n v="118397271"/>
    <x v="585"/>
    <d v="2016-01-19T00:00:00"/>
    <x v="95"/>
    <x v="3"/>
    <x v="0"/>
    <x v="0"/>
    <x v="1"/>
    <n v="5238"/>
    <n v="255.28"/>
    <n v="159.41999999999999"/>
    <n v="835041.96"/>
    <n v="1337156.6399999999"/>
    <n v="502114.67999999993"/>
    <x v="20"/>
    <n v="6"/>
    <x v="4"/>
    <x v="1"/>
  </r>
  <r>
    <n v="385080945"/>
    <x v="102"/>
    <d v="2015-11-27T00:00:00"/>
    <x v="88"/>
    <x v="1"/>
    <x v="7"/>
    <x v="1"/>
    <x v="0"/>
    <n v="2864"/>
    <n v="437.2"/>
    <n v="263.33"/>
    <n v="754177.12"/>
    <n v="1252140.8"/>
    <n v="497963.68000000005"/>
    <x v="9"/>
    <n v="5"/>
    <x v="0"/>
    <x v="0"/>
  </r>
  <r>
    <n v="961183822"/>
    <x v="39"/>
    <d v="2018-03-30T00:00:00"/>
    <x v="182"/>
    <x v="2"/>
    <x v="7"/>
    <x v="0"/>
    <x v="2"/>
    <n v="4507"/>
    <n v="437.2"/>
    <n v="263.33"/>
    <n v="1186828.3099999998"/>
    <n v="1970460.4"/>
    <n v="783632.09000000008"/>
    <x v="16"/>
    <n v="3"/>
    <x v="5"/>
    <x v="0"/>
  </r>
  <r>
    <n v="845985734"/>
    <x v="694"/>
    <d v="2016-06-28T00:00:00"/>
    <x v="122"/>
    <x v="3"/>
    <x v="3"/>
    <x v="1"/>
    <x v="0"/>
    <n v="4833"/>
    <n v="205.7"/>
    <n v="117.11"/>
    <n v="565992.63"/>
    <n v="994148.1"/>
    <n v="428155.47"/>
    <x v="12"/>
    <n v="5"/>
    <x v="0"/>
    <x v="0"/>
  </r>
  <r>
    <n v="317660510"/>
    <x v="1291"/>
    <d v="2022-06-11T00:00:00"/>
    <x v="114"/>
    <x v="2"/>
    <x v="7"/>
    <x v="1"/>
    <x v="1"/>
    <n v="1659"/>
    <n v="437.2"/>
    <n v="263.33"/>
    <n v="436864.47"/>
    <n v="725314.79999999993"/>
    <n v="288450.32999999996"/>
    <x v="11"/>
    <n v="3"/>
    <x v="5"/>
    <x v="0"/>
  </r>
  <r>
    <n v="174694478"/>
    <x v="1292"/>
    <d v="2015-05-31T00:00:00"/>
    <x v="104"/>
    <x v="5"/>
    <x v="11"/>
    <x v="0"/>
    <x v="2"/>
    <n v="4833"/>
    <n v="154.06"/>
    <n v="90.93"/>
    <n v="439464.69000000006"/>
    <n v="744571.98"/>
    <n v="305107.28999999992"/>
    <x v="18"/>
    <n v="1"/>
    <x v="3"/>
    <x v="0"/>
  </r>
  <r>
    <n v="385886466"/>
    <x v="356"/>
    <d v="2017-06-15T00:00:00"/>
    <x v="111"/>
    <x v="4"/>
    <x v="5"/>
    <x v="1"/>
    <x v="0"/>
    <n v="1235"/>
    <n v="109.28"/>
    <n v="35.840000000000003"/>
    <n v="44262.400000000001"/>
    <n v="134960.79999999999"/>
    <n v="90698.4"/>
    <x v="5"/>
    <n v="4"/>
    <x v="6"/>
    <x v="0"/>
  </r>
  <r>
    <n v="540347802"/>
    <x v="1293"/>
    <d v="2021-07-13T00:00:00"/>
    <x v="82"/>
    <x v="2"/>
    <x v="7"/>
    <x v="1"/>
    <x v="1"/>
    <n v="9777"/>
    <n v="437.2"/>
    <n v="263.33"/>
    <n v="2574577.4099999997"/>
    <n v="4274504.3999999994"/>
    <n v="1699926.9899999998"/>
    <x v="16"/>
    <n v="7"/>
    <x v="2"/>
    <x v="1"/>
  </r>
  <r>
    <n v="297502315"/>
    <x v="918"/>
    <d v="2020-06-13T00:00:00"/>
    <x v="90"/>
    <x v="5"/>
    <x v="5"/>
    <x v="0"/>
    <x v="3"/>
    <n v="6401"/>
    <n v="109.28"/>
    <n v="35.840000000000003"/>
    <n v="229411.84000000003"/>
    <n v="699501.28"/>
    <n v="470089.44"/>
    <x v="4"/>
    <n v="5"/>
    <x v="0"/>
    <x v="0"/>
  </r>
  <r>
    <n v="737086331"/>
    <x v="1294"/>
    <d v="2019-05-17T00:00:00"/>
    <x v="48"/>
    <x v="5"/>
    <x v="2"/>
    <x v="1"/>
    <x v="0"/>
    <n v="9080"/>
    <n v="47.45"/>
    <n v="31.79"/>
    <n v="288653.2"/>
    <n v="430846"/>
    <n v="142192.79999999999"/>
    <x v="19"/>
    <n v="3"/>
    <x v="5"/>
    <x v="0"/>
  </r>
  <r>
    <n v="309148681"/>
    <x v="449"/>
    <d v="2020-04-28T00:00:00"/>
    <x v="130"/>
    <x v="1"/>
    <x v="10"/>
    <x v="1"/>
    <x v="0"/>
    <n v="2819"/>
    <n v="668.27"/>
    <n v="502.54"/>
    <n v="1416660.26"/>
    <n v="1883853.13"/>
    <n v="467192.86999999988"/>
    <x v="8"/>
    <n v="4"/>
    <x v="6"/>
    <x v="0"/>
  </r>
  <r>
    <n v="684050691"/>
    <x v="1295"/>
    <d v="2016-01-16T00:00:00"/>
    <x v="13"/>
    <x v="0"/>
    <x v="6"/>
    <x v="1"/>
    <x v="2"/>
    <n v="4655"/>
    <n v="651.21"/>
    <n v="524.96"/>
    <n v="2443688.8000000003"/>
    <n v="3031382.5500000003"/>
    <n v="587693.75"/>
    <x v="16"/>
    <n v="4"/>
    <x v="6"/>
    <x v="0"/>
  </r>
  <r>
    <n v="861982858"/>
    <x v="519"/>
    <d v="2021-08-01T00:00:00"/>
    <x v="91"/>
    <x v="1"/>
    <x v="1"/>
    <x v="1"/>
    <x v="0"/>
    <n v="8738"/>
    <n v="152.58000000000001"/>
    <n v="97.44"/>
    <n v="851430.72"/>
    <n v="1333244.04"/>
    <n v="481813.32000000007"/>
    <x v="4"/>
    <n v="6"/>
    <x v="4"/>
    <x v="1"/>
  </r>
  <r>
    <n v="525381505"/>
    <x v="249"/>
    <d v="2016-09-05T00:00:00"/>
    <x v="31"/>
    <x v="4"/>
    <x v="11"/>
    <x v="1"/>
    <x v="3"/>
    <n v="917"/>
    <n v="154.06"/>
    <n v="90.93"/>
    <n v="83382.810000000012"/>
    <n v="141273.01999999999"/>
    <n v="57890.209999999977"/>
    <x v="3"/>
    <n v="5"/>
    <x v="0"/>
    <x v="0"/>
  </r>
  <r>
    <n v="681308400"/>
    <x v="1067"/>
    <d v="2023-01-01T00:00:00"/>
    <x v="142"/>
    <x v="0"/>
    <x v="8"/>
    <x v="0"/>
    <x v="0"/>
    <n v="3151"/>
    <n v="421.89"/>
    <n v="364.69"/>
    <n v="1149138.19"/>
    <n v="1329375.3899999999"/>
    <n v="180237.19999999995"/>
    <x v="4"/>
    <n v="6"/>
    <x v="4"/>
    <x v="1"/>
  </r>
  <r>
    <n v="630219399"/>
    <x v="1296"/>
    <d v="2018-03-08T00:00:00"/>
    <x v="70"/>
    <x v="1"/>
    <x v="0"/>
    <x v="1"/>
    <x v="2"/>
    <n v="4780"/>
    <n v="255.28"/>
    <n v="159.41999999999999"/>
    <n v="762027.6"/>
    <n v="1220238.3999999999"/>
    <n v="458210.79999999993"/>
    <x v="4"/>
    <n v="3"/>
    <x v="5"/>
    <x v="0"/>
  </r>
  <r>
    <n v="585677134"/>
    <x v="1297"/>
    <d v="2020-05-01T00:00:00"/>
    <x v="103"/>
    <x v="1"/>
    <x v="1"/>
    <x v="0"/>
    <x v="3"/>
    <n v="3734"/>
    <n v="152.58000000000001"/>
    <n v="97.44"/>
    <n v="363840.95999999996"/>
    <n v="569733.72000000009"/>
    <n v="205892.76000000013"/>
    <x v="14"/>
    <n v="1"/>
    <x v="3"/>
    <x v="0"/>
  </r>
  <r>
    <n v="692704999"/>
    <x v="1298"/>
    <d v="2017-01-12T00:00:00"/>
    <x v="138"/>
    <x v="1"/>
    <x v="10"/>
    <x v="0"/>
    <x v="1"/>
    <n v="5657"/>
    <n v="668.27"/>
    <n v="502.54"/>
    <n v="2842868.7800000003"/>
    <n v="3780403.3899999997"/>
    <n v="937534.6099999994"/>
    <x v="18"/>
    <n v="5"/>
    <x v="0"/>
    <x v="0"/>
  </r>
  <r>
    <n v="710072839"/>
    <x v="1299"/>
    <d v="2016-03-20T00:00:00"/>
    <x v="54"/>
    <x v="2"/>
    <x v="0"/>
    <x v="1"/>
    <x v="2"/>
    <n v="5187"/>
    <n v="255.28"/>
    <n v="159.41999999999999"/>
    <n v="826911.53999999992"/>
    <n v="1324137.3600000001"/>
    <n v="497225.82000000018"/>
    <x v="7"/>
    <n v="6"/>
    <x v="4"/>
    <x v="1"/>
  </r>
  <r>
    <n v="631978929"/>
    <x v="318"/>
    <d v="2020-09-29T00:00:00"/>
    <x v="116"/>
    <x v="4"/>
    <x v="7"/>
    <x v="1"/>
    <x v="0"/>
    <n v="5464"/>
    <n v="437.2"/>
    <n v="263.33"/>
    <n v="1438835.1199999999"/>
    <n v="2388860.7999999998"/>
    <n v="950025.67999999993"/>
    <x v="6"/>
    <n v="1"/>
    <x v="3"/>
    <x v="0"/>
  </r>
  <r>
    <n v="500260150"/>
    <x v="588"/>
    <d v="2016-05-14T00:00:00"/>
    <x v="3"/>
    <x v="2"/>
    <x v="5"/>
    <x v="0"/>
    <x v="1"/>
    <n v="6950"/>
    <n v="109.28"/>
    <n v="35.840000000000003"/>
    <n v="249088.00000000003"/>
    <n v="759496"/>
    <n v="510408"/>
    <x v="2"/>
    <n v="7"/>
    <x v="2"/>
    <x v="1"/>
  </r>
  <r>
    <n v="592181813"/>
    <x v="1300"/>
    <d v="2019-09-11T00:00:00"/>
    <x v="19"/>
    <x v="0"/>
    <x v="7"/>
    <x v="0"/>
    <x v="0"/>
    <n v="8613"/>
    <n v="437.2"/>
    <n v="263.33"/>
    <n v="2268061.29"/>
    <n v="3765603.6"/>
    <n v="1497542.31"/>
    <x v="4"/>
    <n v="2"/>
    <x v="1"/>
    <x v="0"/>
  </r>
  <r>
    <n v="201542747"/>
    <x v="112"/>
    <d v="2015-07-23T00:00:00"/>
    <x v="168"/>
    <x v="6"/>
    <x v="8"/>
    <x v="0"/>
    <x v="1"/>
    <n v="9832"/>
    <n v="421.89"/>
    <n v="364.69"/>
    <n v="3585632.08"/>
    <n v="4148022.48"/>
    <n v="562390.39999999991"/>
    <x v="12"/>
    <n v="7"/>
    <x v="2"/>
    <x v="1"/>
  </r>
  <r>
    <n v="942454278"/>
    <x v="798"/>
    <d v="2021-02-24T00:00:00"/>
    <x v="128"/>
    <x v="1"/>
    <x v="7"/>
    <x v="0"/>
    <x v="0"/>
    <n v="2019"/>
    <n v="437.2"/>
    <n v="263.33"/>
    <n v="531663.27"/>
    <n v="882706.79999999993"/>
    <n v="351043.52999999991"/>
    <x v="4"/>
    <n v="2"/>
    <x v="1"/>
    <x v="0"/>
  </r>
  <r>
    <n v="899340236"/>
    <x v="1301"/>
    <d v="2017-02-26T00:00:00"/>
    <x v="10"/>
    <x v="3"/>
    <x v="2"/>
    <x v="0"/>
    <x v="3"/>
    <n v="3616"/>
    <n v="47.45"/>
    <n v="31.79"/>
    <n v="114952.64"/>
    <n v="171579.2"/>
    <n v="56626.560000000012"/>
    <x v="16"/>
    <n v="5"/>
    <x v="0"/>
    <x v="0"/>
  </r>
  <r>
    <n v="476936948"/>
    <x v="1302"/>
    <d v="2019-07-24T00:00:00"/>
    <x v="144"/>
    <x v="2"/>
    <x v="3"/>
    <x v="0"/>
    <x v="1"/>
    <n v="5096"/>
    <n v="205.7"/>
    <n v="117.11"/>
    <n v="596792.55999999994"/>
    <n v="1048247.2"/>
    <n v="451454.64"/>
    <x v="10"/>
    <n v="5"/>
    <x v="0"/>
    <x v="0"/>
  </r>
  <r>
    <n v="150293242"/>
    <x v="1303"/>
    <d v="2015-06-08T00:00:00"/>
    <x v="109"/>
    <x v="1"/>
    <x v="6"/>
    <x v="1"/>
    <x v="3"/>
    <n v="3965"/>
    <n v="651.21"/>
    <n v="524.96"/>
    <n v="2081466.4000000001"/>
    <n v="2582047.6500000004"/>
    <n v="500581.25000000023"/>
    <x v="18"/>
    <n v="2"/>
    <x v="1"/>
    <x v="0"/>
  </r>
  <r>
    <n v="647140061"/>
    <x v="1162"/>
    <d v="2022-10-31T00:00:00"/>
    <x v="95"/>
    <x v="3"/>
    <x v="10"/>
    <x v="0"/>
    <x v="3"/>
    <n v="1980"/>
    <n v="668.27"/>
    <n v="502.54"/>
    <n v="995029.20000000007"/>
    <n v="1323174.5999999999"/>
    <n v="328145.39999999979"/>
    <x v="16"/>
    <n v="6"/>
    <x v="4"/>
    <x v="1"/>
  </r>
  <r>
    <n v="236042392"/>
    <x v="1304"/>
    <d v="2019-12-30T00:00:00"/>
    <x v="145"/>
    <x v="1"/>
    <x v="6"/>
    <x v="1"/>
    <x v="3"/>
    <n v="9044"/>
    <n v="651.21"/>
    <n v="524.96"/>
    <n v="4747738.24"/>
    <n v="5889543.2400000002"/>
    <n v="1141805"/>
    <x v="12"/>
    <n v="4"/>
    <x v="6"/>
    <x v="0"/>
  </r>
  <r>
    <n v="600095403"/>
    <x v="1305"/>
    <d v="2015-12-09T00:00:00"/>
    <x v="149"/>
    <x v="3"/>
    <x v="10"/>
    <x v="1"/>
    <x v="3"/>
    <n v="420"/>
    <n v="668.27"/>
    <n v="502.54"/>
    <n v="211066.80000000002"/>
    <n v="280673.39999999997"/>
    <n v="69606.599999999948"/>
    <x v="3"/>
    <n v="7"/>
    <x v="2"/>
    <x v="1"/>
  </r>
  <r>
    <n v="963228309"/>
    <x v="1306"/>
    <d v="2022-12-01T00:00:00"/>
    <x v="56"/>
    <x v="5"/>
    <x v="2"/>
    <x v="0"/>
    <x v="1"/>
    <n v="9516"/>
    <n v="47.45"/>
    <n v="31.79"/>
    <n v="302513.64"/>
    <n v="451534.2"/>
    <n v="149020.56"/>
    <x v="6"/>
    <n v="3"/>
    <x v="5"/>
    <x v="0"/>
  </r>
  <r>
    <n v="514811885"/>
    <x v="1307"/>
    <d v="2018-12-28T00:00:00"/>
    <x v="62"/>
    <x v="5"/>
    <x v="8"/>
    <x v="1"/>
    <x v="2"/>
    <n v="3132"/>
    <n v="421.89"/>
    <n v="364.69"/>
    <n v="1142209.08"/>
    <n v="1321359.48"/>
    <n v="179150.39999999991"/>
    <x v="2"/>
    <n v="6"/>
    <x v="4"/>
    <x v="1"/>
  </r>
  <r>
    <n v="902466189"/>
    <x v="455"/>
    <d v="2019-04-12T00:00:00"/>
    <x v="8"/>
    <x v="5"/>
    <x v="1"/>
    <x v="0"/>
    <x v="1"/>
    <n v="8655"/>
    <n v="152.58000000000001"/>
    <n v="97.44"/>
    <n v="843343.2"/>
    <n v="1320579.9000000001"/>
    <n v="477236.70000000019"/>
    <x v="0"/>
    <n v="6"/>
    <x v="4"/>
    <x v="1"/>
  </r>
  <r>
    <n v="314782178"/>
    <x v="1308"/>
    <d v="2020-06-26T00:00:00"/>
    <x v="138"/>
    <x v="1"/>
    <x v="0"/>
    <x v="1"/>
    <x v="2"/>
    <n v="9896"/>
    <n v="255.28"/>
    <n v="159.41999999999999"/>
    <n v="1577620.3199999998"/>
    <n v="2526250.88"/>
    <n v="948630.56"/>
    <x v="12"/>
    <n v="1"/>
    <x v="3"/>
    <x v="0"/>
  </r>
  <r>
    <n v="193472945"/>
    <x v="662"/>
    <d v="2016-08-02T00:00:00"/>
    <x v="45"/>
    <x v="1"/>
    <x v="7"/>
    <x v="1"/>
    <x v="0"/>
    <n v="1799"/>
    <n v="437.2"/>
    <n v="263.33"/>
    <n v="473730.67"/>
    <n v="786522.79999999993"/>
    <n v="312792.12999999995"/>
    <x v="0"/>
    <n v="3"/>
    <x v="5"/>
    <x v="0"/>
  </r>
  <r>
    <n v="857425248"/>
    <x v="1309"/>
    <d v="2020-11-16T00:00:00"/>
    <x v="57"/>
    <x v="5"/>
    <x v="1"/>
    <x v="0"/>
    <x v="3"/>
    <n v="40"/>
    <n v="152.58000000000001"/>
    <n v="97.44"/>
    <n v="3897.6"/>
    <n v="6103.2000000000007"/>
    <n v="2205.6000000000008"/>
    <x v="1"/>
    <n v="1"/>
    <x v="3"/>
    <x v="0"/>
  </r>
  <r>
    <n v="334812915"/>
    <x v="1310"/>
    <d v="2015-08-27T00:00:00"/>
    <x v="57"/>
    <x v="5"/>
    <x v="5"/>
    <x v="0"/>
    <x v="1"/>
    <n v="7437"/>
    <n v="109.28"/>
    <n v="35.840000000000003"/>
    <n v="266542.08000000002"/>
    <n v="812715.36"/>
    <n v="546173.28"/>
    <x v="5"/>
    <n v="4"/>
    <x v="6"/>
    <x v="0"/>
  </r>
  <r>
    <n v="774122273"/>
    <x v="669"/>
    <d v="2022-02-13T00:00:00"/>
    <x v="155"/>
    <x v="4"/>
    <x v="6"/>
    <x v="1"/>
    <x v="3"/>
    <n v="8838"/>
    <n v="651.21"/>
    <n v="524.96"/>
    <n v="4639596.4800000004"/>
    <n v="5755393.9800000004"/>
    <n v="1115797.5"/>
    <x v="10"/>
    <n v="2"/>
    <x v="1"/>
    <x v="0"/>
  </r>
  <r>
    <n v="794152152"/>
    <x v="1311"/>
    <d v="2016-07-18T00:00:00"/>
    <x v="161"/>
    <x v="3"/>
    <x v="6"/>
    <x v="1"/>
    <x v="2"/>
    <n v="6124"/>
    <n v="651.21"/>
    <n v="524.96"/>
    <n v="3214855.04"/>
    <n v="3988010.04"/>
    <n v="773155"/>
    <x v="9"/>
    <n v="1"/>
    <x v="3"/>
    <x v="0"/>
  </r>
  <r>
    <n v="434013879"/>
    <x v="1249"/>
    <d v="2022-10-02T00:00:00"/>
    <x v="55"/>
    <x v="1"/>
    <x v="7"/>
    <x v="1"/>
    <x v="3"/>
    <n v="3206"/>
    <n v="437.2"/>
    <n v="263.33"/>
    <n v="844235.98"/>
    <n v="1401663.2"/>
    <n v="557427.22"/>
    <x v="8"/>
    <n v="2"/>
    <x v="1"/>
    <x v="0"/>
  </r>
  <r>
    <n v="703131282"/>
    <x v="1312"/>
    <d v="2021-06-26T00:00:00"/>
    <x v="162"/>
    <x v="2"/>
    <x v="0"/>
    <x v="0"/>
    <x v="2"/>
    <n v="1026"/>
    <n v="255.28"/>
    <n v="159.41999999999999"/>
    <n v="163564.91999999998"/>
    <n v="261917.28"/>
    <n v="98352.360000000015"/>
    <x v="8"/>
    <n v="1"/>
    <x v="3"/>
    <x v="0"/>
  </r>
  <r>
    <n v="431240689"/>
    <x v="1313"/>
    <d v="2015-09-01T00:00:00"/>
    <x v="137"/>
    <x v="1"/>
    <x v="3"/>
    <x v="0"/>
    <x v="2"/>
    <n v="2558"/>
    <n v="205.7"/>
    <n v="117.11"/>
    <n v="299567.38"/>
    <n v="526180.6"/>
    <n v="226613.21999999997"/>
    <x v="0"/>
    <n v="3"/>
    <x v="5"/>
    <x v="0"/>
  </r>
  <r>
    <n v="318390929"/>
    <x v="73"/>
    <d v="2017-07-28T00:00:00"/>
    <x v="76"/>
    <x v="5"/>
    <x v="2"/>
    <x v="0"/>
    <x v="0"/>
    <n v="7806"/>
    <n v="47.45"/>
    <n v="31.79"/>
    <n v="248152.74"/>
    <n v="370394.7"/>
    <n v="122241.96000000002"/>
    <x v="4"/>
    <n v="4"/>
    <x v="6"/>
    <x v="0"/>
  </r>
  <r>
    <n v="684943330"/>
    <x v="565"/>
    <d v="2020-06-09T00:00:00"/>
    <x v="154"/>
    <x v="2"/>
    <x v="11"/>
    <x v="0"/>
    <x v="1"/>
    <n v="8807"/>
    <n v="154.06"/>
    <n v="90.93"/>
    <n v="800820.51"/>
    <n v="1356806.42"/>
    <n v="555985.90999999992"/>
    <x v="8"/>
    <n v="4"/>
    <x v="6"/>
    <x v="0"/>
  </r>
  <r>
    <n v="121571719"/>
    <x v="1313"/>
    <d v="2015-09-05T00:00:00"/>
    <x v="56"/>
    <x v="5"/>
    <x v="8"/>
    <x v="1"/>
    <x v="0"/>
    <n v="4628"/>
    <n v="421.89"/>
    <n v="364.69"/>
    <n v="1687785.32"/>
    <n v="1952506.92"/>
    <n v="264721.59999999986"/>
    <x v="20"/>
    <n v="3"/>
    <x v="5"/>
    <x v="0"/>
  </r>
  <r>
    <n v="439262425"/>
    <x v="545"/>
    <d v="2019-04-25T00:00:00"/>
    <x v="182"/>
    <x v="2"/>
    <x v="11"/>
    <x v="1"/>
    <x v="0"/>
    <n v="6368"/>
    <n v="154.06"/>
    <n v="90.93"/>
    <n v="579042.24"/>
    <n v="981054.08"/>
    <n v="402011.83999999997"/>
    <x v="12"/>
    <n v="7"/>
    <x v="2"/>
    <x v="1"/>
  </r>
  <r>
    <n v="819314277"/>
    <x v="282"/>
    <d v="2021-06-04T00:00:00"/>
    <x v="89"/>
    <x v="5"/>
    <x v="5"/>
    <x v="0"/>
    <x v="3"/>
    <n v="2156"/>
    <n v="109.28"/>
    <n v="35.840000000000003"/>
    <n v="77271.040000000008"/>
    <n v="235607.67999999999"/>
    <n v="158336.63999999998"/>
    <x v="17"/>
    <n v="3"/>
    <x v="5"/>
    <x v="0"/>
  </r>
  <r>
    <n v="863480603"/>
    <x v="1314"/>
    <d v="2015-12-18T00:00:00"/>
    <x v="105"/>
    <x v="2"/>
    <x v="10"/>
    <x v="1"/>
    <x v="1"/>
    <n v="1954"/>
    <n v="668.27"/>
    <n v="502.54"/>
    <n v="981963.16"/>
    <n v="1305799.58"/>
    <n v="323836.42000000004"/>
    <x v="2"/>
    <n v="6"/>
    <x v="4"/>
    <x v="1"/>
  </r>
  <r>
    <n v="643259227"/>
    <x v="1315"/>
    <d v="2020-05-04T00:00:00"/>
    <x v="37"/>
    <x v="1"/>
    <x v="8"/>
    <x v="1"/>
    <x v="2"/>
    <n v="3555"/>
    <n v="421.89"/>
    <n v="364.69"/>
    <n v="1296472.95"/>
    <n v="1499818.95"/>
    <n v="203346"/>
    <x v="7"/>
    <n v="7"/>
    <x v="2"/>
    <x v="1"/>
  </r>
  <r>
    <n v="151312482"/>
    <x v="406"/>
    <d v="2017-06-23T00:00:00"/>
    <x v="2"/>
    <x v="1"/>
    <x v="7"/>
    <x v="0"/>
    <x v="3"/>
    <n v="5581"/>
    <n v="437.2"/>
    <n v="263.33"/>
    <n v="1469644.73"/>
    <n v="2440013.1999999997"/>
    <n v="970368.46999999974"/>
    <x v="3"/>
    <n v="2"/>
    <x v="1"/>
    <x v="0"/>
  </r>
  <r>
    <n v="750047194"/>
    <x v="636"/>
    <d v="2020-08-01T00:00:00"/>
    <x v="16"/>
    <x v="1"/>
    <x v="9"/>
    <x v="0"/>
    <x v="0"/>
    <n v="4487"/>
    <n v="9.33"/>
    <n v="6.92"/>
    <n v="31050.04"/>
    <n v="41863.71"/>
    <n v="10813.669999999998"/>
    <x v="6"/>
    <n v="5"/>
    <x v="0"/>
    <x v="0"/>
  </r>
  <r>
    <n v="622324693"/>
    <x v="1316"/>
    <d v="2016-10-14T00:00:00"/>
    <x v="85"/>
    <x v="2"/>
    <x v="3"/>
    <x v="0"/>
    <x v="1"/>
    <n v="8561"/>
    <n v="205.7"/>
    <n v="117.11"/>
    <n v="1002578.71"/>
    <n v="1760997.7"/>
    <n v="758418.99"/>
    <x v="10"/>
    <n v="7"/>
    <x v="2"/>
    <x v="1"/>
  </r>
  <r>
    <n v="721318805"/>
    <x v="1317"/>
    <d v="2015-12-06T00:00:00"/>
    <x v="37"/>
    <x v="1"/>
    <x v="9"/>
    <x v="1"/>
    <x v="2"/>
    <n v="3118"/>
    <n v="9.33"/>
    <n v="6.92"/>
    <n v="21576.560000000001"/>
    <n v="29090.94"/>
    <n v="7514.3799999999974"/>
    <x v="5"/>
    <n v="7"/>
    <x v="2"/>
    <x v="1"/>
  </r>
  <r>
    <n v="720515859"/>
    <x v="1318"/>
    <d v="2020-04-06T00:00:00"/>
    <x v="8"/>
    <x v="5"/>
    <x v="0"/>
    <x v="1"/>
    <x v="3"/>
    <n v="5509"/>
    <n v="255.28"/>
    <n v="159.41999999999999"/>
    <n v="878244.77999999991"/>
    <n v="1406337.52"/>
    <n v="528092.74000000011"/>
    <x v="10"/>
    <n v="3"/>
    <x v="5"/>
    <x v="0"/>
  </r>
  <r>
    <n v="363714683"/>
    <x v="301"/>
    <d v="2020-10-02T00:00:00"/>
    <x v="151"/>
    <x v="5"/>
    <x v="4"/>
    <x v="0"/>
    <x v="0"/>
    <n v="112"/>
    <n v="81.73"/>
    <n v="56.67"/>
    <n v="6347.04"/>
    <n v="9153.76"/>
    <n v="2806.7200000000003"/>
    <x v="11"/>
    <n v="2"/>
    <x v="1"/>
    <x v="0"/>
  </r>
  <r>
    <n v="815026605"/>
    <x v="1319"/>
    <d v="2022-06-03T00:00:00"/>
    <x v="131"/>
    <x v="3"/>
    <x v="9"/>
    <x v="1"/>
    <x v="0"/>
    <n v="3339"/>
    <n v="9.33"/>
    <n v="6.92"/>
    <n v="23105.88"/>
    <n v="31152.87"/>
    <n v="8046.989999999998"/>
    <x v="7"/>
    <n v="4"/>
    <x v="6"/>
    <x v="0"/>
  </r>
  <r>
    <n v="608875453"/>
    <x v="1320"/>
    <d v="2022-08-06T00:00:00"/>
    <x v="149"/>
    <x v="3"/>
    <x v="0"/>
    <x v="0"/>
    <x v="2"/>
    <n v="8632"/>
    <n v="255.28"/>
    <n v="159.41999999999999"/>
    <n v="1376113.44"/>
    <n v="2203576.96"/>
    <n v="827463.52"/>
    <x v="20"/>
    <n v="3"/>
    <x v="5"/>
    <x v="0"/>
  </r>
  <r>
    <n v="599997556"/>
    <x v="1321"/>
    <d v="2020-02-25T00:00:00"/>
    <x v="166"/>
    <x v="1"/>
    <x v="2"/>
    <x v="1"/>
    <x v="3"/>
    <n v="1465"/>
    <n v="47.45"/>
    <n v="31.79"/>
    <n v="46572.35"/>
    <n v="69514.25"/>
    <n v="22941.9"/>
    <x v="10"/>
    <n v="4"/>
    <x v="6"/>
    <x v="0"/>
  </r>
  <r>
    <n v="813441741"/>
    <x v="1043"/>
    <d v="2021-03-17T00:00:00"/>
    <x v="170"/>
    <x v="5"/>
    <x v="3"/>
    <x v="1"/>
    <x v="0"/>
    <n v="4342"/>
    <n v="205.7"/>
    <n v="117.11"/>
    <n v="508491.62"/>
    <n v="893149.39999999991"/>
    <n v="384657.77999999991"/>
    <x v="8"/>
    <n v="5"/>
    <x v="0"/>
    <x v="0"/>
  </r>
  <r>
    <n v="894569337"/>
    <x v="1322"/>
    <d v="2020-07-31T00:00:00"/>
    <x v="105"/>
    <x v="2"/>
    <x v="3"/>
    <x v="0"/>
    <x v="2"/>
    <n v="1801"/>
    <n v="205.7"/>
    <n v="117.11"/>
    <n v="210915.11"/>
    <n v="370465.69999999995"/>
    <n v="159550.58999999997"/>
    <x v="8"/>
    <n v="7"/>
    <x v="2"/>
    <x v="1"/>
  </r>
  <r>
    <n v="559054172"/>
    <x v="740"/>
    <d v="2022-10-04T00:00:00"/>
    <x v="50"/>
    <x v="2"/>
    <x v="0"/>
    <x v="1"/>
    <x v="0"/>
    <n v="5408"/>
    <n v="255.28"/>
    <n v="159.41999999999999"/>
    <n v="862143.36"/>
    <n v="1380554.24"/>
    <n v="518410.88"/>
    <x v="16"/>
    <n v="7"/>
    <x v="2"/>
    <x v="1"/>
  </r>
  <r>
    <n v="942882573"/>
    <x v="1323"/>
    <d v="2016-05-23T00:00:00"/>
    <x v="52"/>
    <x v="3"/>
    <x v="9"/>
    <x v="0"/>
    <x v="2"/>
    <n v="8761"/>
    <n v="9.33"/>
    <n v="6.92"/>
    <n v="60626.12"/>
    <n v="81740.13"/>
    <n v="21114.010000000002"/>
    <x v="6"/>
    <n v="7"/>
    <x v="2"/>
    <x v="1"/>
  </r>
  <r>
    <n v="552353370"/>
    <x v="46"/>
    <d v="2018-10-31T00:00:00"/>
    <x v="129"/>
    <x v="5"/>
    <x v="5"/>
    <x v="0"/>
    <x v="0"/>
    <n v="2491"/>
    <n v="109.28"/>
    <n v="35.840000000000003"/>
    <n v="89277.440000000002"/>
    <n v="272216.48"/>
    <n v="182939.03999999998"/>
    <x v="19"/>
    <n v="1"/>
    <x v="3"/>
    <x v="0"/>
  </r>
  <r>
    <n v="276850593"/>
    <x v="168"/>
    <d v="2021-08-26T00:00:00"/>
    <x v="84"/>
    <x v="1"/>
    <x v="0"/>
    <x v="1"/>
    <x v="2"/>
    <n v="5097"/>
    <n v="255.28"/>
    <n v="159.41999999999999"/>
    <n v="812563.74"/>
    <n v="1301162.1599999999"/>
    <n v="488598.41999999993"/>
    <x v="8"/>
    <n v="6"/>
    <x v="4"/>
    <x v="1"/>
  </r>
  <r>
    <n v="824979960"/>
    <x v="1324"/>
    <d v="2015-09-29T00:00:00"/>
    <x v="132"/>
    <x v="0"/>
    <x v="9"/>
    <x v="1"/>
    <x v="3"/>
    <n v="8758"/>
    <n v="9.33"/>
    <n v="6.92"/>
    <n v="60605.36"/>
    <n v="81712.14"/>
    <n v="21106.78"/>
    <x v="14"/>
    <n v="5"/>
    <x v="0"/>
    <x v="0"/>
  </r>
  <r>
    <n v="202295911"/>
    <x v="1325"/>
    <d v="2016-10-17T00:00:00"/>
    <x v="5"/>
    <x v="3"/>
    <x v="7"/>
    <x v="0"/>
    <x v="3"/>
    <n v="2710"/>
    <n v="437.2"/>
    <n v="263.33"/>
    <n v="713624.29999999993"/>
    <n v="1184812"/>
    <n v="471187.70000000007"/>
    <x v="1"/>
    <n v="1"/>
    <x v="3"/>
    <x v="0"/>
  </r>
  <r>
    <n v="733574569"/>
    <x v="1274"/>
    <d v="2015-04-11T00:00:00"/>
    <x v="76"/>
    <x v="5"/>
    <x v="0"/>
    <x v="1"/>
    <x v="3"/>
    <n v="9871"/>
    <n v="255.28"/>
    <n v="159.41999999999999"/>
    <n v="1573634.8199999998"/>
    <n v="2519868.88"/>
    <n v="946234.06"/>
    <x v="16"/>
    <n v="4"/>
    <x v="6"/>
    <x v="0"/>
  </r>
  <r>
    <n v="826677262"/>
    <x v="387"/>
    <d v="2016-12-02T00:00:00"/>
    <x v="22"/>
    <x v="1"/>
    <x v="2"/>
    <x v="0"/>
    <x v="0"/>
    <n v="1027"/>
    <n v="47.45"/>
    <n v="31.79"/>
    <n v="32648.329999999998"/>
    <n v="48731.15"/>
    <n v="16082.820000000003"/>
    <x v="13"/>
    <n v="1"/>
    <x v="3"/>
    <x v="0"/>
  </r>
  <r>
    <n v="759777820"/>
    <x v="1326"/>
    <d v="2017-03-01T00:00:00"/>
    <x v="169"/>
    <x v="4"/>
    <x v="9"/>
    <x v="0"/>
    <x v="2"/>
    <n v="3996"/>
    <n v="9.33"/>
    <n v="6.92"/>
    <n v="27652.32"/>
    <n v="37282.68"/>
    <n v="9630.36"/>
    <x v="6"/>
    <n v="2"/>
    <x v="1"/>
    <x v="0"/>
  </r>
  <r>
    <n v="431362569"/>
    <x v="1327"/>
    <d v="2020-07-14T00:00:00"/>
    <x v="32"/>
    <x v="5"/>
    <x v="2"/>
    <x v="0"/>
    <x v="3"/>
    <n v="8625"/>
    <n v="47.45"/>
    <n v="31.79"/>
    <n v="274188.75"/>
    <n v="409256.25"/>
    <n v="135067.5"/>
    <x v="16"/>
    <n v="7"/>
    <x v="2"/>
    <x v="1"/>
  </r>
  <r>
    <n v="710230338"/>
    <x v="1328"/>
    <d v="2021-11-28T00:00:00"/>
    <x v="110"/>
    <x v="0"/>
    <x v="0"/>
    <x v="1"/>
    <x v="2"/>
    <n v="1795"/>
    <n v="255.28"/>
    <n v="159.41999999999999"/>
    <n v="286158.89999999997"/>
    <n v="458227.6"/>
    <n v="172068.7"/>
    <x v="2"/>
    <n v="1"/>
    <x v="3"/>
    <x v="0"/>
  </r>
  <r>
    <n v="285492455"/>
    <x v="898"/>
    <d v="2022-02-22T00:00:00"/>
    <x v="147"/>
    <x v="0"/>
    <x v="6"/>
    <x v="1"/>
    <x v="1"/>
    <n v="2417"/>
    <n v="651.21"/>
    <n v="524.96"/>
    <n v="1268828.32"/>
    <n v="1573974.57"/>
    <n v="305146.25"/>
    <x v="18"/>
    <n v="3"/>
    <x v="5"/>
    <x v="0"/>
  </r>
  <r>
    <n v="616572749"/>
    <x v="114"/>
    <d v="2018-06-27T00:00:00"/>
    <x v="125"/>
    <x v="5"/>
    <x v="0"/>
    <x v="0"/>
    <x v="3"/>
    <n v="6433"/>
    <n v="255.28"/>
    <n v="159.41999999999999"/>
    <n v="1025548.8599999999"/>
    <n v="1642216.24"/>
    <n v="616667.38000000012"/>
    <x v="15"/>
    <n v="5"/>
    <x v="0"/>
    <x v="0"/>
  </r>
  <r>
    <n v="983207547"/>
    <x v="1329"/>
    <d v="2022-07-16T00:00:00"/>
    <x v="1"/>
    <x v="0"/>
    <x v="4"/>
    <x v="1"/>
    <x v="0"/>
    <n v="1817"/>
    <n v="81.73"/>
    <n v="56.67"/>
    <n v="102969.39"/>
    <n v="148503.41"/>
    <n v="45534.020000000004"/>
    <x v="20"/>
    <n v="3"/>
    <x v="5"/>
    <x v="0"/>
  </r>
  <r>
    <n v="735445678"/>
    <x v="805"/>
    <d v="2021-07-19T00:00:00"/>
    <x v="75"/>
    <x v="1"/>
    <x v="2"/>
    <x v="1"/>
    <x v="3"/>
    <n v="3574"/>
    <n v="47.45"/>
    <n v="31.79"/>
    <n v="113617.45999999999"/>
    <n v="169586.30000000002"/>
    <n v="55968.840000000026"/>
    <x v="1"/>
    <n v="1"/>
    <x v="3"/>
    <x v="0"/>
  </r>
  <r>
    <n v="643648469"/>
    <x v="1330"/>
    <d v="2016-07-26T00:00:00"/>
    <x v="15"/>
    <x v="3"/>
    <x v="6"/>
    <x v="1"/>
    <x v="0"/>
    <n v="8740"/>
    <n v="651.21"/>
    <n v="524.96"/>
    <n v="4588150.4000000004"/>
    <n v="5691575.4000000004"/>
    <n v="1103425"/>
    <x v="4"/>
    <n v="1"/>
    <x v="3"/>
    <x v="0"/>
  </r>
  <r>
    <n v="648489749"/>
    <x v="1020"/>
    <d v="2018-05-17T00:00:00"/>
    <x v="149"/>
    <x v="3"/>
    <x v="2"/>
    <x v="0"/>
    <x v="2"/>
    <n v="1382"/>
    <n v="47.45"/>
    <n v="31.79"/>
    <n v="43933.78"/>
    <n v="65575.900000000009"/>
    <n v="21642.12000000001"/>
    <x v="17"/>
    <n v="2"/>
    <x v="1"/>
    <x v="0"/>
  </r>
  <r>
    <n v="310955846"/>
    <x v="1331"/>
    <d v="2022-01-25T00:00:00"/>
    <x v="58"/>
    <x v="5"/>
    <x v="4"/>
    <x v="0"/>
    <x v="1"/>
    <n v="7600"/>
    <n v="81.73"/>
    <n v="56.67"/>
    <n v="430692"/>
    <n v="621148"/>
    <n v="190456"/>
    <x v="13"/>
    <n v="5"/>
    <x v="0"/>
    <x v="0"/>
  </r>
  <r>
    <n v="162345588"/>
    <x v="1332"/>
    <d v="2019-06-22T00:00:00"/>
    <x v="165"/>
    <x v="5"/>
    <x v="0"/>
    <x v="0"/>
    <x v="1"/>
    <n v="522"/>
    <n v="255.28"/>
    <n v="159.41999999999999"/>
    <n v="83217.239999999991"/>
    <n v="133256.16"/>
    <n v="50038.920000000013"/>
    <x v="0"/>
    <n v="7"/>
    <x v="2"/>
    <x v="1"/>
  </r>
  <r>
    <n v="354270303"/>
    <x v="769"/>
    <d v="2020-11-03T00:00:00"/>
    <x v="46"/>
    <x v="1"/>
    <x v="11"/>
    <x v="1"/>
    <x v="2"/>
    <n v="5310"/>
    <n v="154.06"/>
    <n v="90.93"/>
    <n v="482838.30000000005"/>
    <n v="818058.6"/>
    <n v="335220.29999999993"/>
    <x v="18"/>
    <n v="3"/>
    <x v="5"/>
    <x v="0"/>
  </r>
  <r>
    <n v="208653819"/>
    <x v="1333"/>
    <d v="2016-04-15T00:00:00"/>
    <x v="155"/>
    <x v="4"/>
    <x v="0"/>
    <x v="1"/>
    <x v="1"/>
    <n v="4157"/>
    <n v="255.28"/>
    <n v="159.41999999999999"/>
    <n v="662708.93999999994"/>
    <n v="1061198.96"/>
    <n v="398490.02"/>
    <x v="12"/>
    <n v="1"/>
    <x v="3"/>
    <x v="0"/>
  </r>
  <r>
    <n v="467732465"/>
    <x v="1055"/>
    <d v="2022-06-20T00:00:00"/>
    <x v="154"/>
    <x v="2"/>
    <x v="0"/>
    <x v="0"/>
    <x v="1"/>
    <n v="1285"/>
    <n v="255.28"/>
    <n v="159.41999999999999"/>
    <n v="204854.69999999998"/>
    <n v="328034.8"/>
    <n v="123180.1"/>
    <x v="1"/>
    <n v="1"/>
    <x v="3"/>
    <x v="0"/>
  </r>
  <r>
    <n v="144055068"/>
    <x v="1273"/>
    <d v="2017-01-15T00:00:00"/>
    <x v="169"/>
    <x v="4"/>
    <x v="8"/>
    <x v="1"/>
    <x v="0"/>
    <n v="7951"/>
    <n v="421.89"/>
    <n v="364.69"/>
    <n v="2899650.19"/>
    <n v="3354447.3899999997"/>
    <n v="454797.19999999972"/>
    <x v="1"/>
    <n v="7"/>
    <x v="2"/>
    <x v="1"/>
  </r>
  <r>
    <n v="570482957"/>
    <x v="1334"/>
    <d v="2019-05-10T00:00:00"/>
    <x v="48"/>
    <x v="5"/>
    <x v="11"/>
    <x v="0"/>
    <x v="2"/>
    <n v="7439"/>
    <n v="154.06"/>
    <n v="90.93"/>
    <n v="676428.27"/>
    <n v="1146052.3400000001"/>
    <n v="469624.07000000007"/>
    <x v="3"/>
    <n v="2"/>
    <x v="1"/>
    <x v="0"/>
  </r>
  <r>
    <n v="450189960"/>
    <x v="551"/>
    <d v="2021-10-31T00:00:00"/>
    <x v="36"/>
    <x v="3"/>
    <x v="10"/>
    <x v="0"/>
    <x v="0"/>
    <n v="68"/>
    <n v="668.27"/>
    <n v="502.54"/>
    <n v="34172.720000000001"/>
    <n v="45442.36"/>
    <n v="11269.64"/>
    <x v="13"/>
    <n v="3"/>
    <x v="5"/>
    <x v="0"/>
  </r>
  <r>
    <n v="806662404"/>
    <x v="305"/>
    <d v="2022-12-25T00:00:00"/>
    <x v="130"/>
    <x v="1"/>
    <x v="3"/>
    <x v="1"/>
    <x v="3"/>
    <n v="8186"/>
    <n v="205.7"/>
    <n v="117.11"/>
    <n v="958662.46"/>
    <n v="1683860.2"/>
    <n v="725197.74"/>
    <x v="9"/>
    <n v="7"/>
    <x v="2"/>
    <x v="1"/>
  </r>
  <r>
    <n v="933699119"/>
    <x v="1335"/>
    <d v="2019-11-25T00:00:00"/>
    <x v="59"/>
    <x v="1"/>
    <x v="4"/>
    <x v="1"/>
    <x v="1"/>
    <n v="1173"/>
    <n v="81.73"/>
    <n v="56.67"/>
    <n v="66473.91"/>
    <n v="95869.290000000008"/>
    <n v="29395.380000000005"/>
    <x v="10"/>
    <n v="3"/>
    <x v="5"/>
    <x v="0"/>
  </r>
  <r>
    <n v="853883445"/>
    <x v="558"/>
    <d v="2019-12-16T00:00:00"/>
    <x v="44"/>
    <x v="2"/>
    <x v="10"/>
    <x v="0"/>
    <x v="3"/>
    <n v="1941"/>
    <n v="668.27"/>
    <n v="502.54"/>
    <n v="975430.14"/>
    <n v="1297112.07"/>
    <n v="321681.93000000005"/>
    <x v="16"/>
    <n v="6"/>
    <x v="4"/>
    <x v="1"/>
  </r>
  <r>
    <n v="203625857"/>
    <x v="772"/>
    <d v="2021-02-23T00:00:00"/>
    <x v="58"/>
    <x v="5"/>
    <x v="3"/>
    <x v="1"/>
    <x v="1"/>
    <n v="6271"/>
    <n v="205.7"/>
    <n v="117.11"/>
    <n v="734396.80999999994"/>
    <n v="1289944.7"/>
    <n v="555547.89"/>
    <x v="20"/>
    <n v="6"/>
    <x v="4"/>
    <x v="1"/>
  </r>
  <r>
    <n v="680870664"/>
    <x v="992"/>
    <d v="2022-11-16T00:00:00"/>
    <x v="173"/>
    <x v="5"/>
    <x v="3"/>
    <x v="0"/>
    <x v="3"/>
    <n v="3615"/>
    <n v="205.7"/>
    <n v="117.11"/>
    <n v="423352.65"/>
    <n v="743605.5"/>
    <n v="320252.84999999998"/>
    <x v="3"/>
    <n v="7"/>
    <x v="2"/>
    <x v="1"/>
  </r>
  <r>
    <n v="984402740"/>
    <x v="14"/>
    <d v="2022-12-02T00:00:00"/>
    <x v="83"/>
    <x v="0"/>
    <x v="8"/>
    <x v="1"/>
    <x v="2"/>
    <n v="5501"/>
    <n v="421.89"/>
    <n v="364.69"/>
    <n v="2006159.69"/>
    <n v="2320816.89"/>
    <n v="314657.20000000019"/>
    <x v="13"/>
    <n v="1"/>
    <x v="3"/>
    <x v="0"/>
  </r>
  <r>
    <n v="832180726"/>
    <x v="63"/>
    <d v="2016-10-08T00:00:00"/>
    <x v="183"/>
    <x v="0"/>
    <x v="6"/>
    <x v="0"/>
    <x v="1"/>
    <n v="9625"/>
    <n v="651.21"/>
    <n v="524.96"/>
    <n v="5052740"/>
    <n v="6267896.25"/>
    <n v="1215156.25"/>
    <x v="19"/>
    <n v="4"/>
    <x v="6"/>
    <x v="0"/>
  </r>
  <r>
    <n v="998012912"/>
    <x v="1179"/>
    <d v="2015-01-28T00:00:00"/>
    <x v="114"/>
    <x v="2"/>
    <x v="8"/>
    <x v="1"/>
    <x v="1"/>
    <n v="3054"/>
    <n v="421.89"/>
    <n v="364.69"/>
    <n v="1113763.26"/>
    <n v="1288452.06"/>
    <n v="174688.80000000005"/>
    <x v="14"/>
    <n v="6"/>
    <x v="4"/>
    <x v="1"/>
  </r>
  <r>
    <n v="343482244"/>
    <x v="421"/>
    <d v="2017-01-23T00:00:00"/>
    <x v="60"/>
    <x v="4"/>
    <x v="7"/>
    <x v="0"/>
    <x v="0"/>
    <n v="2884"/>
    <n v="437.2"/>
    <n v="263.33"/>
    <n v="759443.72"/>
    <n v="1260884.8"/>
    <n v="501441.08000000007"/>
    <x v="9"/>
    <n v="1"/>
    <x v="3"/>
    <x v="0"/>
  </r>
  <r>
    <n v="633198153"/>
    <x v="917"/>
    <d v="2019-11-08T00:00:00"/>
    <x v="49"/>
    <x v="5"/>
    <x v="3"/>
    <x v="1"/>
    <x v="3"/>
    <n v="6260"/>
    <n v="205.7"/>
    <n v="117.11"/>
    <n v="733108.6"/>
    <n v="1287682"/>
    <n v="554573.4"/>
    <x v="18"/>
    <n v="6"/>
    <x v="4"/>
    <x v="1"/>
  </r>
  <r>
    <n v="483915841"/>
    <x v="742"/>
    <d v="2022-09-08T00:00:00"/>
    <x v="115"/>
    <x v="5"/>
    <x v="2"/>
    <x v="1"/>
    <x v="1"/>
    <n v="306"/>
    <n v="47.45"/>
    <n v="31.79"/>
    <n v="9727.74"/>
    <n v="14519.7"/>
    <n v="4791.9600000000009"/>
    <x v="9"/>
    <n v="4"/>
    <x v="6"/>
    <x v="0"/>
  </r>
  <r>
    <n v="594280803"/>
    <x v="1336"/>
    <d v="2018-01-12T00:00:00"/>
    <x v="14"/>
    <x v="0"/>
    <x v="10"/>
    <x v="1"/>
    <x v="0"/>
    <n v="9751"/>
    <n v="668.27"/>
    <n v="502.54"/>
    <n v="4900267.54"/>
    <n v="6516300.7699999996"/>
    <n v="1616033.2299999995"/>
    <x v="5"/>
    <n v="5"/>
    <x v="0"/>
    <x v="0"/>
  </r>
  <r>
    <n v="947622144"/>
    <x v="1337"/>
    <d v="2019-08-25T00:00:00"/>
    <x v="100"/>
    <x v="5"/>
    <x v="4"/>
    <x v="0"/>
    <x v="3"/>
    <n v="1305"/>
    <n v="81.73"/>
    <n v="56.67"/>
    <n v="73954.350000000006"/>
    <n v="106657.65000000001"/>
    <n v="32703.300000000003"/>
    <x v="14"/>
    <n v="3"/>
    <x v="5"/>
    <x v="0"/>
  </r>
  <r>
    <n v="781488692"/>
    <x v="180"/>
    <d v="2022-04-14T00:00:00"/>
    <x v="19"/>
    <x v="0"/>
    <x v="10"/>
    <x v="0"/>
    <x v="0"/>
    <n v="8725"/>
    <n v="668.27"/>
    <n v="502.54"/>
    <n v="4384661.5"/>
    <n v="5830655.75"/>
    <n v="1445994.25"/>
    <x v="5"/>
    <n v="4"/>
    <x v="6"/>
    <x v="0"/>
  </r>
  <r>
    <n v="753741776"/>
    <x v="1338"/>
    <d v="2019-07-21T00:00:00"/>
    <x v="132"/>
    <x v="0"/>
    <x v="11"/>
    <x v="1"/>
    <x v="1"/>
    <n v="7796"/>
    <n v="154.06"/>
    <n v="90.93"/>
    <n v="708890.28"/>
    <n v="1201051.76"/>
    <n v="492161.48"/>
    <x v="20"/>
    <n v="4"/>
    <x v="6"/>
    <x v="0"/>
  </r>
  <r>
    <n v="692555224"/>
    <x v="1339"/>
    <d v="2015-01-16T00:00:00"/>
    <x v="2"/>
    <x v="1"/>
    <x v="8"/>
    <x v="0"/>
    <x v="0"/>
    <n v="1336"/>
    <n v="421.89"/>
    <n v="364.69"/>
    <n v="487225.84"/>
    <n v="563645.04"/>
    <n v="76419.200000000012"/>
    <x v="5"/>
    <n v="5"/>
    <x v="0"/>
    <x v="0"/>
  </r>
  <r>
    <n v="946415364"/>
    <x v="703"/>
    <d v="2015-01-31T00:00:00"/>
    <x v="164"/>
    <x v="0"/>
    <x v="4"/>
    <x v="0"/>
    <x v="0"/>
    <n v="4193"/>
    <n v="81.73"/>
    <n v="56.67"/>
    <n v="237617.31"/>
    <n v="342693.89"/>
    <n v="105076.58000000002"/>
    <x v="2"/>
    <n v="7"/>
    <x v="2"/>
    <x v="1"/>
  </r>
  <r>
    <n v="134121024"/>
    <x v="578"/>
    <d v="2021-03-14T00:00:00"/>
    <x v="22"/>
    <x v="1"/>
    <x v="11"/>
    <x v="0"/>
    <x v="2"/>
    <n v="8246"/>
    <n v="154.06"/>
    <n v="90.93"/>
    <n v="749808.78"/>
    <n v="1270378.76"/>
    <n v="520569.98"/>
    <x v="1"/>
    <n v="7"/>
    <x v="2"/>
    <x v="1"/>
  </r>
  <r>
    <n v="557239282"/>
    <x v="983"/>
    <d v="2021-09-25T00:00:00"/>
    <x v="184"/>
    <x v="3"/>
    <x v="11"/>
    <x v="1"/>
    <x v="0"/>
    <n v="8341"/>
    <n v="154.06"/>
    <n v="90.93"/>
    <n v="758447.13"/>
    <n v="1285014.46"/>
    <n v="526567.32999999996"/>
    <x v="1"/>
    <n v="6"/>
    <x v="4"/>
    <x v="1"/>
  </r>
  <r>
    <n v="937826716"/>
    <x v="835"/>
    <d v="2019-10-05T00:00:00"/>
    <x v="110"/>
    <x v="0"/>
    <x v="2"/>
    <x v="0"/>
    <x v="0"/>
    <n v="2621"/>
    <n v="47.45"/>
    <n v="31.79"/>
    <n v="83321.59"/>
    <n v="124366.45000000001"/>
    <n v="41044.860000000015"/>
    <x v="10"/>
    <n v="1"/>
    <x v="3"/>
    <x v="0"/>
  </r>
  <r>
    <n v="592986905"/>
    <x v="745"/>
    <d v="2019-01-29T00:00:00"/>
    <x v="35"/>
    <x v="5"/>
    <x v="6"/>
    <x v="0"/>
    <x v="0"/>
    <n v="6858"/>
    <n v="651.21"/>
    <n v="524.96"/>
    <n v="3600175.68"/>
    <n v="4465998.1800000006"/>
    <n v="865822.50000000047"/>
    <x v="8"/>
    <n v="4"/>
    <x v="6"/>
    <x v="0"/>
  </r>
  <r>
    <n v="660312926"/>
    <x v="883"/>
    <d v="2017-01-05T00:00:00"/>
    <x v="22"/>
    <x v="1"/>
    <x v="5"/>
    <x v="1"/>
    <x v="1"/>
    <n v="123"/>
    <n v="109.28"/>
    <n v="35.840000000000003"/>
    <n v="4408.3200000000006"/>
    <n v="13441.44"/>
    <n v="9033.119999999999"/>
    <x v="14"/>
    <n v="7"/>
    <x v="2"/>
    <x v="1"/>
  </r>
  <r>
    <n v="560166108"/>
    <x v="722"/>
    <d v="2019-03-15T00:00:00"/>
    <x v="92"/>
    <x v="2"/>
    <x v="2"/>
    <x v="0"/>
    <x v="3"/>
    <n v="4454"/>
    <n v="47.45"/>
    <n v="31.79"/>
    <n v="141592.66"/>
    <n v="211342.30000000002"/>
    <n v="69749.640000000014"/>
    <x v="10"/>
    <n v="7"/>
    <x v="2"/>
    <x v="1"/>
  </r>
  <r>
    <n v="683220279"/>
    <x v="1340"/>
    <d v="2017-01-03T00:00:00"/>
    <x v="116"/>
    <x v="4"/>
    <x v="3"/>
    <x v="1"/>
    <x v="2"/>
    <n v="8918"/>
    <n v="205.7"/>
    <n v="117.11"/>
    <n v="1044386.98"/>
    <n v="1834432.5999999999"/>
    <n v="790045.61999999988"/>
    <x v="0"/>
    <n v="3"/>
    <x v="5"/>
    <x v="0"/>
  </r>
  <r>
    <n v="140461766"/>
    <x v="1241"/>
    <d v="2018-07-24T00:00:00"/>
    <x v="67"/>
    <x v="1"/>
    <x v="7"/>
    <x v="0"/>
    <x v="1"/>
    <n v="4613"/>
    <n v="437.2"/>
    <n v="263.33"/>
    <n v="1214741.29"/>
    <n v="2016803.5999999999"/>
    <n v="802062.30999999982"/>
    <x v="19"/>
    <n v="7"/>
    <x v="2"/>
    <x v="1"/>
  </r>
  <r>
    <n v="763961207"/>
    <x v="1065"/>
    <d v="2020-02-08T00:00:00"/>
    <x v="156"/>
    <x v="3"/>
    <x v="6"/>
    <x v="1"/>
    <x v="0"/>
    <n v="1953"/>
    <n v="651.21"/>
    <n v="524.96"/>
    <n v="1025246.8800000001"/>
    <n v="1271813.1300000001"/>
    <n v="246566.25"/>
    <x v="1"/>
    <n v="6"/>
    <x v="4"/>
    <x v="1"/>
  </r>
  <r>
    <n v="603014504"/>
    <x v="1105"/>
    <d v="2016-02-17T00:00:00"/>
    <x v="147"/>
    <x v="0"/>
    <x v="8"/>
    <x v="0"/>
    <x v="0"/>
    <n v="4247"/>
    <n v="421.89"/>
    <n v="364.69"/>
    <n v="1548838.43"/>
    <n v="1791766.8299999998"/>
    <n v="242928.39999999991"/>
    <x v="9"/>
    <n v="3"/>
    <x v="5"/>
    <x v="0"/>
  </r>
  <r>
    <n v="181860911"/>
    <x v="1140"/>
    <d v="2016-07-25T00:00:00"/>
    <x v="79"/>
    <x v="5"/>
    <x v="11"/>
    <x v="0"/>
    <x v="3"/>
    <n v="5540"/>
    <n v="154.06"/>
    <n v="90.93"/>
    <n v="503752.2"/>
    <n v="853492.4"/>
    <n v="349740.2"/>
    <x v="2"/>
    <n v="2"/>
    <x v="1"/>
    <x v="0"/>
  </r>
  <r>
    <n v="765991961"/>
    <x v="1341"/>
    <d v="2018-11-24T00:00:00"/>
    <x v="41"/>
    <x v="0"/>
    <x v="7"/>
    <x v="1"/>
    <x v="1"/>
    <n v="2898"/>
    <n v="437.2"/>
    <n v="263.33"/>
    <n v="763130.34"/>
    <n v="1267005.5999999999"/>
    <n v="503875.25999999989"/>
    <x v="5"/>
    <n v="6"/>
    <x v="4"/>
    <x v="1"/>
  </r>
  <r>
    <n v="845875442"/>
    <x v="1342"/>
    <d v="2022-03-25T00:00:00"/>
    <x v="81"/>
    <x v="5"/>
    <x v="8"/>
    <x v="0"/>
    <x v="3"/>
    <n v="2195"/>
    <n v="421.89"/>
    <n v="364.69"/>
    <n v="800494.55"/>
    <n v="926048.54999999993"/>
    <n v="125553.99999999988"/>
    <x v="3"/>
    <n v="2"/>
    <x v="1"/>
    <x v="0"/>
  </r>
  <r>
    <n v="635751616"/>
    <x v="1343"/>
    <d v="2015-11-20T00:00:00"/>
    <x v="158"/>
    <x v="6"/>
    <x v="10"/>
    <x v="1"/>
    <x v="3"/>
    <n v="1886"/>
    <n v="668.27"/>
    <n v="502.54"/>
    <n v="947790.44000000006"/>
    <n v="1260357.22"/>
    <n v="312566.77999999991"/>
    <x v="18"/>
    <n v="6"/>
    <x v="4"/>
    <x v="1"/>
  </r>
  <r>
    <n v="586873614"/>
    <x v="1231"/>
    <d v="2021-08-31T00:00:00"/>
    <x v="52"/>
    <x v="3"/>
    <x v="1"/>
    <x v="0"/>
    <x v="3"/>
    <n v="7799"/>
    <n v="152.58000000000001"/>
    <n v="97.44"/>
    <n v="759934.55999999994"/>
    <n v="1189971.4200000002"/>
    <n v="430036.86000000022"/>
    <x v="12"/>
    <n v="5"/>
    <x v="0"/>
    <x v="0"/>
  </r>
  <r>
    <n v="850621449"/>
    <x v="157"/>
    <d v="2017-04-30T00:00:00"/>
    <x v="12"/>
    <x v="2"/>
    <x v="8"/>
    <x v="0"/>
    <x v="2"/>
    <n v="6644"/>
    <n v="421.89"/>
    <n v="364.69"/>
    <n v="2423000.36"/>
    <n v="2803037.1599999997"/>
    <n v="380036.79999999981"/>
    <x v="5"/>
    <n v="7"/>
    <x v="2"/>
    <x v="1"/>
  </r>
  <r>
    <n v="111496055"/>
    <x v="1344"/>
    <d v="2021-05-16T00:00:00"/>
    <x v="45"/>
    <x v="1"/>
    <x v="9"/>
    <x v="0"/>
    <x v="0"/>
    <n v="3015"/>
    <n v="9.33"/>
    <n v="6.92"/>
    <n v="20863.8"/>
    <n v="28129.95"/>
    <n v="7266.1500000000015"/>
    <x v="14"/>
    <n v="3"/>
    <x v="5"/>
    <x v="0"/>
  </r>
  <r>
    <n v="433608758"/>
    <x v="1345"/>
    <d v="2016-12-18T00:00:00"/>
    <x v="162"/>
    <x v="2"/>
    <x v="11"/>
    <x v="1"/>
    <x v="2"/>
    <n v="3322"/>
    <n v="154.06"/>
    <n v="90.93"/>
    <n v="302069.46000000002"/>
    <n v="511787.32"/>
    <n v="209717.86"/>
    <x v="15"/>
    <n v="2"/>
    <x v="1"/>
    <x v="0"/>
  </r>
  <r>
    <n v="351383388"/>
    <x v="207"/>
    <d v="2016-09-29T00:00:00"/>
    <x v="154"/>
    <x v="2"/>
    <x v="5"/>
    <x v="0"/>
    <x v="3"/>
    <n v="1008"/>
    <n v="109.28"/>
    <n v="35.840000000000003"/>
    <n v="36126.720000000001"/>
    <n v="110154.24000000001"/>
    <n v="74027.520000000004"/>
    <x v="13"/>
    <n v="7"/>
    <x v="2"/>
    <x v="1"/>
  </r>
  <r>
    <n v="719556272"/>
    <x v="411"/>
    <d v="2017-04-14T00:00:00"/>
    <x v="41"/>
    <x v="0"/>
    <x v="8"/>
    <x v="1"/>
    <x v="3"/>
    <n v="1546"/>
    <n v="421.89"/>
    <n v="364.69"/>
    <n v="563810.74"/>
    <n v="652241.93999999994"/>
    <n v="88431.199999999953"/>
    <x v="9"/>
    <n v="5"/>
    <x v="0"/>
    <x v="0"/>
  </r>
  <r>
    <n v="445952498"/>
    <x v="1346"/>
    <d v="2015-06-26T00:00:00"/>
    <x v="91"/>
    <x v="1"/>
    <x v="3"/>
    <x v="1"/>
    <x v="1"/>
    <n v="6109"/>
    <n v="205.7"/>
    <n v="117.11"/>
    <n v="715424.99"/>
    <n v="1256621.3"/>
    <n v="541196.31000000006"/>
    <x v="18"/>
    <n v="6"/>
    <x v="4"/>
    <x v="1"/>
  </r>
  <r>
    <n v="727604615"/>
    <x v="1347"/>
    <d v="2019-06-26T00:00:00"/>
    <x v="32"/>
    <x v="5"/>
    <x v="0"/>
    <x v="1"/>
    <x v="0"/>
    <n v="3229"/>
    <n v="255.28"/>
    <n v="159.41999999999999"/>
    <n v="514767.17999999993"/>
    <n v="824299.12"/>
    <n v="309531.94000000006"/>
    <x v="18"/>
    <n v="4"/>
    <x v="6"/>
    <x v="0"/>
  </r>
  <r>
    <n v="628515231"/>
    <x v="517"/>
    <d v="2016-01-15T00:00:00"/>
    <x v="150"/>
    <x v="1"/>
    <x v="11"/>
    <x v="0"/>
    <x v="2"/>
    <n v="479"/>
    <n v="154.06"/>
    <n v="90.93"/>
    <n v="43555.47"/>
    <n v="73794.740000000005"/>
    <n v="30239.270000000004"/>
    <x v="9"/>
    <n v="5"/>
    <x v="0"/>
    <x v="0"/>
  </r>
  <r>
    <n v="601894414"/>
    <x v="1015"/>
    <d v="2022-03-19T00:00:00"/>
    <x v="150"/>
    <x v="1"/>
    <x v="6"/>
    <x v="1"/>
    <x v="0"/>
    <n v="2787"/>
    <n v="651.21"/>
    <n v="524.96"/>
    <n v="1463063.52"/>
    <n v="1814922.27"/>
    <n v="351858.75"/>
    <x v="3"/>
    <n v="3"/>
    <x v="5"/>
    <x v="0"/>
  </r>
  <r>
    <n v="954040992"/>
    <x v="1348"/>
    <d v="2021-07-28T00:00:00"/>
    <x v="7"/>
    <x v="1"/>
    <x v="1"/>
    <x v="1"/>
    <x v="2"/>
    <n v="785"/>
    <n v="152.58000000000001"/>
    <n v="97.44"/>
    <n v="76490.399999999994"/>
    <n v="119775.3"/>
    <n v="43284.900000000009"/>
    <x v="1"/>
    <n v="3"/>
    <x v="5"/>
    <x v="0"/>
  </r>
  <r>
    <n v="711566293"/>
    <x v="590"/>
    <d v="2020-01-10T00:00:00"/>
    <x v="24"/>
    <x v="3"/>
    <x v="7"/>
    <x v="1"/>
    <x v="0"/>
    <n v="7133"/>
    <n v="437.2"/>
    <n v="263.33"/>
    <n v="1878332.89"/>
    <n v="3118547.6"/>
    <n v="1240214.7100000002"/>
    <x v="15"/>
    <n v="7"/>
    <x v="2"/>
    <x v="1"/>
  </r>
  <r>
    <n v="771394145"/>
    <x v="474"/>
    <d v="2016-04-05T00:00:00"/>
    <x v="23"/>
    <x v="4"/>
    <x v="2"/>
    <x v="1"/>
    <x v="0"/>
    <n v="1524"/>
    <n v="47.45"/>
    <n v="31.79"/>
    <n v="48447.96"/>
    <n v="72313.8"/>
    <n v="23865.840000000004"/>
    <x v="7"/>
    <n v="1"/>
    <x v="3"/>
    <x v="0"/>
  </r>
  <r>
    <n v="750760877"/>
    <x v="1349"/>
    <d v="2022-07-26T00:00:00"/>
    <x v="161"/>
    <x v="3"/>
    <x v="11"/>
    <x v="1"/>
    <x v="0"/>
    <n v="5682"/>
    <n v="154.06"/>
    <n v="90.93"/>
    <n v="516664.26000000007"/>
    <n v="875368.92"/>
    <n v="358704.66"/>
    <x v="6"/>
    <n v="1"/>
    <x v="3"/>
    <x v="0"/>
  </r>
  <r>
    <n v="337215316"/>
    <x v="1325"/>
    <d v="2016-10-14T00:00:00"/>
    <x v="90"/>
    <x v="5"/>
    <x v="0"/>
    <x v="1"/>
    <x v="2"/>
    <n v="8360"/>
    <n v="255.28"/>
    <n v="159.41999999999999"/>
    <n v="1332751.2"/>
    <n v="2134140.7999999998"/>
    <n v="801389.59999999986"/>
    <x v="12"/>
    <n v="1"/>
    <x v="3"/>
    <x v="0"/>
  </r>
  <r>
    <n v="638618791"/>
    <x v="571"/>
    <d v="2022-04-07T00:00:00"/>
    <x v="132"/>
    <x v="0"/>
    <x v="0"/>
    <x v="1"/>
    <x v="2"/>
    <n v="347"/>
    <n v="255.28"/>
    <n v="159.41999999999999"/>
    <n v="55318.74"/>
    <n v="88582.16"/>
    <n v="33263.420000000006"/>
    <x v="17"/>
    <n v="2"/>
    <x v="1"/>
    <x v="0"/>
  </r>
  <r>
    <n v="926064479"/>
    <x v="723"/>
    <d v="2017-03-11T00:00:00"/>
    <x v="16"/>
    <x v="1"/>
    <x v="6"/>
    <x v="0"/>
    <x v="2"/>
    <n v="1913"/>
    <n v="651.21"/>
    <n v="524.96"/>
    <n v="1004248.4800000001"/>
    <n v="1245764.73"/>
    <n v="241516.24999999988"/>
    <x v="9"/>
    <n v="6"/>
    <x v="4"/>
    <x v="1"/>
  </r>
  <r>
    <n v="519280660"/>
    <x v="1350"/>
    <d v="2022-02-23T00:00:00"/>
    <x v="182"/>
    <x v="2"/>
    <x v="10"/>
    <x v="1"/>
    <x v="1"/>
    <n v="5542"/>
    <n v="668.27"/>
    <n v="502.54"/>
    <n v="2785076.68"/>
    <n v="3703552.34"/>
    <n v="918475.65999999968"/>
    <x v="8"/>
    <n v="5"/>
    <x v="0"/>
    <x v="0"/>
  </r>
  <r>
    <n v="865824210"/>
    <x v="1228"/>
    <d v="2018-05-17T00:00:00"/>
    <x v="2"/>
    <x v="1"/>
    <x v="6"/>
    <x v="0"/>
    <x v="0"/>
    <n v="5479"/>
    <n v="651.21"/>
    <n v="524.96"/>
    <n v="2876255.8400000003"/>
    <n v="3567979.5900000003"/>
    <n v="691723.75"/>
    <x v="7"/>
    <n v="3"/>
    <x v="5"/>
    <x v="0"/>
  </r>
  <r>
    <n v="761887109"/>
    <x v="826"/>
    <d v="2016-10-08T00:00:00"/>
    <x v="45"/>
    <x v="1"/>
    <x v="5"/>
    <x v="1"/>
    <x v="0"/>
    <n v="8181"/>
    <n v="109.28"/>
    <n v="35.840000000000003"/>
    <n v="293207.04000000004"/>
    <n v="894019.68"/>
    <n v="600812.64"/>
    <x v="14"/>
    <n v="2"/>
    <x v="1"/>
    <x v="0"/>
  </r>
  <r>
    <n v="766893184"/>
    <x v="1351"/>
    <d v="2016-12-27T00:00:00"/>
    <x v="165"/>
    <x v="5"/>
    <x v="8"/>
    <x v="1"/>
    <x v="0"/>
    <n v="9590"/>
    <n v="421.89"/>
    <n v="364.69"/>
    <n v="3497377.1"/>
    <n v="4045925.1"/>
    <n v="548548"/>
    <x v="9"/>
    <n v="2"/>
    <x v="1"/>
    <x v="0"/>
  </r>
  <r>
    <n v="160578763"/>
    <x v="1352"/>
    <d v="2015-10-15T00:00:00"/>
    <x v="179"/>
    <x v="1"/>
    <x v="6"/>
    <x v="0"/>
    <x v="2"/>
    <n v="7679"/>
    <n v="651.21"/>
    <n v="524.96"/>
    <n v="4031167.8400000003"/>
    <n v="5000641.59"/>
    <n v="969473.74999999953"/>
    <x v="14"/>
    <n v="7"/>
    <x v="2"/>
    <x v="1"/>
  </r>
  <r>
    <n v="992992675"/>
    <x v="1353"/>
    <d v="2021-03-12T00:00:00"/>
    <x v="70"/>
    <x v="1"/>
    <x v="11"/>
    <x v="1"/>
    <x v="0"/>
    <n v="7454"/>
    <n v="154.06"/>
    <n v="90.93"/>
    <n v="677792.22000000009"/>
    <n v="1148363.24"/>
    <n v="470571.0199999999"/>
    <x v="13"/>
    <n v="1"/>
    <x v="3"/>
    <x v="0"/>
  </r>
  <r>
    <n v="434496247"/>
    <x v="1354"/>
    <d v="2017-07-06T00:00:00"/>
    <x v="93"/>
    <x v="5"/>
    <x v="10"/>
    <x v="0"/>
    <x v="0"/>
    <n v="5950"/>
    <n v="668.27"/>
    <n v="502.54"/>
    <n v="2990113"/>
    <n v="3976206.5"/>
    <n v="986093.5"/>
    <x v="17"/>
    <n v="2"/>
    <x v="1"/>
    <x v="0"/>
  </r>
  <r>
    <n v="225763309"/>
    <x v="1272"/>
    <d v="2015-12-18T00:00:00"/>
    <x v="170"/>
    <x v="5"/>
    <x v="3"/>
    <x v="0"/>
    <x v="2"/>
    <n v="7235"/>
    <n v="205.7"/>
    <n v="117.11"/>
    <n v="847290.85"/>
    <n v="1488239.5"/>
    <n v="640948.65"/>
    <x v="8"/>
    <n v="7"/>
    <x v="2"/>
    <x v="1"/>
  </r>
  <r>
    <n v="827780187"/>
    <x v="452"/>
    <d v="2021-07-13T00:00:00"/>
    <x v="81"/>
    <x v="5"/>
    <x v="0"/>
    <x v="1"/>
    <x v="1"/>
    <n v="7407"/>
    <n v="255.28"/>
    <n v="159.41999999999999"/>
    <n v="1180823.94"/>
    <n v="1890858.96"/>
    <n v="710035.02"/>
    <x v="17"/>
    <n v="7"/>
    <x v="2"/>
    <x v="1"/>
  </r>
  <r>
    <n v="971845710"/>
    <x v="626"/>
    <d v="2018-02-09T00:00:00"/>
    <x v="83"/>
    <x v="0"/>
    <x v="1"/>
    <x v="0"/>
    <x v="1"/>
    <n v="9597"/>
    <n v="152.58000000000001"/>
    <n v="97.44"/>
    <n v="935131.67999999993"/>
    <n v="1464310.26"/>
    <n v="529178.58000000007"/>
    <x v="6"/>
    <n v="4"/>
    <x v="6"/>
    <x v="0"/>
  </r>
  <r>
    <n v="433793723"/>
    <x v="487"/>
    <d v="2015-07-13T00:00:00"/>
    <x v="121"/>
    <x v="0"/>
    <x v="11"/>
    <x v="0"/>
    <x v="1"/>
    <n v="8057"/>
    <n v="154.06"/>
    <n v="90.93"/>
    <n v="732623.01"/>
    <n v="1241261.42"/>
    <n v="508638.40999999992"/>
    <x v="16"/>
    <n v="6"/>
    <x v="4"/>
    <x v="1"/>
  </r>
  <r>
    <n v="562880504"/>
    <x v="1011"/>
    <d v="2019-03-06T00:00:00"/>
    <x v="118"/>
    <x v="0"/>
    <x v="6"/>
    <x v="0"/>
    <x v="3"/>
    <n v="7704"/>
    <n v="651.21"/>
    <n v="524.96"/>
    <n v="4044291.8400000003"/>
    <n v="5016921.84"/>
    <n v="972629.99999999953"/>
    <x v="19"/>
    <n v="1"/>
    <x v="3"/>
    <x v="0"/>
  </r>
  <r>
    <n v="974009931"/>
    <x v="635"/>
    <d v="2021-12-23T00:00:00"/>
    <x v="89"/>
    <x v="5"/>
    <x v="8"/>
    <x v="1"/>
    <x v="3"/>
    <n v="38"/>
    <n v="421.89"/>
    <n v="364.69"/>
    <n v="13858.22"/>
    <n v="16031.82"/>
    <n v="2173.6000000000004"/>
    <x v="3"/>
    <n v="1"/>
    <x v="3"/>
    <x v="0"/>
  </r>
  <r>
    <n v="155508315"/>
    <x v="1355"/>
    <d v="2018-11-18T00:00:00"/>
    <x v="176"/>
    <x v="2"/>
    <x v="9"/>
    <x v="1"/>
    <x v="1"/>
    <n v="7221"/>
    <n v="9.33"/>
    <n v="6.92"/>
    <n v="49969.32"/>
    <n v="67371.930000000008"/>
    <n v="17402.610000000008"/>
    <x v="1"/>
    <n v="7"/>
    <x v="2"/>
    <x v="1"/>
  </r>
  <r>
    <n v="340236985"/>
    <x v="549"/>
    <d v="2018-05-12T00:00:00"/>
    <x v="48"/>
    <x v="5"/>
    <x v="10"/>
    <x v="0"/>
    <x v="0"/>
    <n v="2540"/>
    <n v="668.27"/>
    <n v="502.54"/>
    <n v="1276451.6000000001"/>
    <n v="1697405.8"/>
    <n v="420954.19999999995"/>
    <x v="13"/>
    <n v="2"/>
    <x v="1"/>
    <x v="0"/>
  </r>
  <r>
    <n v="275062739"/>
    <x v="1356"/>
    <d v="2019-05-21T00:00:00"/>
    <x v="104"/>
    <x v="5"/>
    <x v="3"/>
    <x v="1"/>
    <x v="3"/>
    <n v="6032"/>
    <n v="205.7"/>
    <n v="117.11"/>
    <n v="706407.52"/>
    <n v="1240782.3999999999"/>
    <n v="534374.87999999989"/>
    <x v="3"/>
    <n v="6"/>
    <x v="4"/>
    <x v="1"/>
  </r>
  <r>
    <n v="852392995"/>
    <x v="474"/>
    <d v="2016-04-05T00:00:00"/>
    <x v="117"/>
    <x v="1"/>
    <x v="7"/>
    <x v="0"/>
    <x v="0"/>
    <n v="884"/>
    <n v="437.2"/>
    <n v="263.33"/>
    <n v="232783.71999999997"/>
    <n v="386484.8"/>
    <n v="153701.08000000002"/>
    <x v="7"/>
    <n v="1"/>
    <x v="3"/>
    <x v="0"/>
  </r>
  <r>
    <n v="597105491"/>
    <x v="1357"/>
    <d v="2020-09-27T00:00:00"/>
    <x v="136"/>
    <x v="1"/>
    <x v="1"/>
    <x v="1"/>
    <x v="0"/>
    <n v="5639"/>
    <n v="152.58000000000001"/>
    <n v="97.44"/>
    <n v="549464.16"/>
    <n v="860398.62000000011"/>
    <n v="310934.46000000008"/>
    <x v="9"/>
    <n v="7"/>
    <x v="2"/>
    <x v="1"/>
  </r>
  <r>
    <n v="891808593"/>
    <x v="1358"/>
    <d v="2020-06-15T00:00:00"/>
    <x v="150"/>
    <x v="1"/>
    <x v="0"/>
    <x v="1"/>
    <x v="3"/>
    <n v="4835"/>
    <n v="255.28"/>
    <n v="159.41999999999999"/>
    <n v="770795.7"/>
    <n v="1234278.8"/>
    <n v="463483.10000000009"/>
    <x v="19"/>
    <n v="6"/>
    <x v="4"/>
    <x v="1"/>
  </r>
  <r>
    <n v="384356105"/>
    <x v="1359"/>
    <d v="2018-05-15T00:00:00"/>
    <x v="73"/>
    <x v="5"/>
    <x v="9"/>
    <x v="1"/>
    <x v="3"/>
    <n v="8368"/>
    <n v="9.33"/>
    <n v="6.92"/>
    <n v="57906.559999999998"/>
    <n v="78073.440000000002"/>
    <n v="20166.880000000005"/>
    <x v="15"/>
    <n v="4"/>
    <x v="6"/>
    <x v="0"/>
  </r>
  <r>
    <n v="716054379"/>
    <x v="1360"/>
    <d v="2016-03-19T00:00:00"/>
    <x v="175"/>
    <x v="1"/>
    <x v="9"/>
    <x v="1"/>
    <x v="2"/>
    <n v="5258"/>
    <n v="9.33"/>
    <n v="6.92"/>
    <n v="36385.360000000001"/>
    <n v="49057.14"/>
    <n v="12671.779999999999"/>
    <x v="4"/>
    <n v="5"/>
    <x v="0"/>
    <x v="0"/>
  </r>
  <r>
    <n v="749762237"/>
    <x v="630"/>
    <d v="2018-07-02T00:00:00"/>
    <x v="94"/>
    <x v="5"/>
    <x v="10"/>
    <x v="0"/>
    <x v="2"/>
    <n v="162"/>
    <n v="668.27"/>
    <n v="502.54"/>
    <n v="81411.48000000001"/>
    <n v="108259.73999999999"/>
    <n v="26848.25999999998"/>
    <x v="8"/>
    <n v="3"/>
    <x v="5"/>
    <x v="0"/>
  </r>
  <r>
    <n v="580841004"/>
    <x v="1361"/>
    <d v="2022-04-21T00:00:00"/>
    <x v="155"/>
    <x v="4"/>
    <x v="2"/>
    <x v="1"/>
    <x v="3"/>
    <n v="2616"/>
    <n v="47.45"/>
    <n v="31.79"/>
    <n v="83162.64"/>
    <n v="124129.20000000001"/>
    <n v="40966.560000000012"/>
    <x v="14"/>
    <n v="7"/>
    <x v="2"/>
    <x v="1"/>
  </r>
  <r>
    <n v="374964511"/>
    <x v="1362"/>
    <d v="2016-12-08T00:00:00"/>
    <x v="39"/>
    <x v="2"/>
    <x v="9"/>
    <x v="0"/>
    <x v="0"/>
    <n v="9186"/>
    <n v="9.33"/>
    <n v="6.92"/>
    <n v="63567.12"/>
    <n v="85705.38"/>
    <n v="22138.260000000002"/>
    <x v="3"/>
    <n v="1"/>
    <x v="3"/>
    <x v="0"/>
  </r>
  <r>
    <n v="818119084"/>
    <x v="1363"/>
    <d v="2021-01-10T00:00:00"/>
    <x v="28"/>
    <x v="5"/>
    <x v="2"/>
    <x v="0"/>
    <x v="2"/>
    <n v="8472"/>
    <n v="47.45"/>
    <n v="31.79"/>
    <n v="269324.88"/>
    <n v="401996.4"/>
    <n v="132671.52000000002"/>
    <x v="17"/>
    <n v="5"/>
    <x v="0"/>
    <x v="0"/>
  </r>
  <r>
    <n v="866603553"/>
    <x v="1364"/>
    <d v="2021-12-24T00:00:00"/>
    <x v="98"/>
    <x v="4"/>
    <x v="3"/>
    <x v="1"/>
    <x v="0"/>
    <n v="6104"/>
    <n v="205.7"/>
    <n v="117.11"/>
    <n v="714839.44"/>
    <n v="1255592.8"/>
    <n v="540753.3600000001"/>
    <x v="17"/>
    <n v="3"/>
    <x v="5"/>
    <x v="0"/>
  </r>
  <r>
    <n v="897029244"/>
    <x v="1365"/>
    <d v="2017-06-12T00:00:00"/>
    <x v="158"/>
    <x v="6"/>
    <x v="10"/>
    <x v="0"/>
    <x v="0"/>
    <n v="9742"/>
    <n v="668.27"/>
    <n v="502.54"/>
    <n v="4895744.6800000006"/>
    <n v="6510286.3399999999"/>
    <n v="1614541.6599999992"/>
    <x v="11"/>
    <n v="5"/>
    <x v="0"/>
    <x v="0"/>
  </r>
  <r>
    <n v="456319987"/>
    <x v="502"/>
    <d v="2018-10-19T00:00:00"/>
    <x v="72"/>
    <x v="0"/>
    <x v="2"/>
    <x v="0"/>
    <x v="0"/>
    <n v="4080"/>
    <n v="47.45"/>
    <n v="31.79"/>
    <n v="129703.2"/>
    <n v="193596"/>
    <n v="63892.800000000003"/>
    <x v="17"/>
    <n v="3"/>
    <x v="5"/>
    <x v="0"/>
  </r>
  <r>
    <n v="935664641"/>
    <x v="168"/>
    <d v="2021-08-31T00:00:00"/>
    <x v="35"/>
    <x v="5"/>
    <x v="7"/>
    <x v="0"/>
    <x v="0"/>
    <n v="2815"/>
    <n v="437.2"/>
    <n v="263.33"/>
    <n v="741273.95"/>
    <n v="1230718"/>
    <n v="489444.05000000005"/>
    <x v="20"/>
    <n v="6"/>
    <x v="4"/>
    <x v="1"/>
  </r>
  <r>
    <n v="168131864"/>
    <x v="1091"/>
    <d v="2015-08-23T00:00:00"/>
    <x v="97"/>
    <x v="3"/>
    <x v="7"/>
    <x v="0"/>
    <x v="2"/>
    <n v="2810"/>
    <n v="437.2"/>
    <n v="263.33"/>
    <n v="739957.29999999993"/>
    <n v="1228532"/>
    <n v="488574.70000000007"/>
    <x v="6"/>
    <n v="6"/>
    <x v="4"/>
    <x v="1"/>
  </r>
  <r>
    <n v="481308305"/>
    <x v="1366"/>
    <d v="2018-09-18T00:00:00"/>
    <x v="43"/>
    <x v="1"/>
    <x v="0"/>
    <x v="1"/>
    <x v="1"/>
    <n v="8678"/>
    <n v="255.28"/>
    <n v="159.41999999999999"/>
    <n v="1383446.7599999998"/>
    <n v="2215319.84"/>
    <n v="831873.08000000007"/>
    <x v="12"/>
    <n v="5"/>
    <x v="0"/>
    <x v="0"/>
  </r>
  <r>
    <n v="881547534"/>
    <x v="1367"/>
    <d v="2018-11-29T00:00:00"/>
    <x v="76"/>
    <x v="5"/>
    <x v="6"/>
    <x v="0"/>
    <x v="3"/>
    <n v="8360"/>
    <n v="651.21"/>
    <n v="524.96"/>
    <n v="4388665.6000000006"/>
    <n v="5444115.6000000006"/>
    <n v="1055450"/>
    <x v="7"/>
    <n v="3"/>
    <x v="5"/>
    <x v="0"/>
  </r>
  <r>
    <n v="949958455"/>
    <x v="1368"/>
    <d v="2020-12-14T00:00:00"/>
    <x v="36"/>
    <x v="3"/>
    <x v="0"/>
    <x v="1"/>
    <x v="1"/>
    <n v="2672"/>
    <n v="255.28"/>
    <n v="159.41999999999999"/>
    <n v="425970.24"/>
    <n v="682108.16"/>
    <n v="256137.92000000004"/>
    <x v="3"/>
    <n v="5"/>
    <x v="0"/>
    <x v="0"/>
  </r>
  <r>
    <n v="205339896"/>
    <x v="1369"/>
    <d v="2019-12-02T00:00:00"/>
    <x v="132"/>
    <x v="0"/>
    <x v="6"/>
    <x v="0"/>
    <x v="1"/>
    <n v="3493"/>
    <n v="651.21"/>
    <n v="524.96"/>
    <n v="1833685.28"/>
    <n v="2274676.5300000003"/>
    <n v="440991.25000000023"/>
    <x v="4"/>
    <n v="7"/>
    <x v="2"/>
    <x v="1"/>
  </r>
  <r>
    <n v="486803185"/>
    <x v="145"/>
    <d v="2016-06-20T00:00:00"/>
    <x v="99"/>
    <x v="5"/>
    <x v="2"/>
    <x v="0"/>
    <x v="3"/>
    <n v="4735"/>
    <n v="47.45"/>
    <n v="31.79"/>
    <n v="150525.65"/>
    <n v="224675.75"/>
    <n v="74150.100000000006"/>
    <x v="4"/>
    <n v="7"/>
    <x v="2"/>
    <x v="1"/>
  </r>
  <r>
    <n v="550293433"/>
    <x v="487"/>
    <d v="2015-07-07T00:00:00"/>
    <x v="101"/>
    <x v="5"/>
    <x v="8"/>
    <x v="0"/>
    <x v="1"/>
    <n v="2910"/>
    <n v="421.89"/>
    <n v="364.69"/>
    <n v="1061247.8999999999"/>
    <n v="1227699.8999999999"/>
    <n v="166452"/>
    <x v="11"/>
    <n v="6"/>
    <x v="4"/>
    <x v="1"/>
  </r>
  <r>
    <n v="585983121"/>
    <x v="1370"/>
    <d v="2022-12-30T00:00:00"/>
    <x v="65"/>
    <x v="2"/>
    <x v="1"/>
    <x v="0"/>
    <x v="3"/>
    <n v="4282"/>
    <n v="152.58000000000001"/>
    <n v="97.44"/>
    <n v="417238.08"/>
    <n v="653347.56000000006"/>
    <n v="236109.48000000004"/>
    <x v="4"/>
    <n v="4"/>
    <x v="6"/>
    <x v="0"/>
  </r>
  <r>
    <n v="833484923"/>
    <x v="922"/>
    <d v="2016-11-24T00:00:00"/>
    <x v="102"/>
    <x v="5"/>
    <x v="5"/>
    <x v="1"/>
    <x v="2"/>
    <n v="5566"/>
    <n v="109.28"/>
    <n v="35.840000000000003"/>
    <n v="199485.44000000003"/>
    <n v="608252.48"/>
    <n v="408767.03999999992"/>
    <x v="16"/>
    <n v="2"/>
    <x v="1"/>
    <x v="0"/>
  </r>
  <r>
    <n v="266638886"/>
    <x v="1371"/>
    <d v="2018-06-05T00:00:00"/>
    <x v="175"/>
    <x v="1"/>
    <x v="10"/>
    <x v="0"/>
    <x v="1"/>
    <n v="3227"/>
    <n v="668.27"/>
    <n v="502.54"/>
    <n v="1621696.58"/>
    <n v="2156507.29"/>
    <n v="534810.71"/>
    <x v="1"/>
    <n v="2"/>
    <x v="1"/>
    <x v="0"/>
  </r>
  <r>
    <n v="176118838"/>
    <x v="6"/>
    <d v="2021-04-01T00:00:00"/>
    <x v="163"/>
    <x v="2"/>
    <x v="2"/>
    <x v="1"/>
    <x v="0"/>
    <n v="6333"/>
    <n v="47.45"/>
    <n v="31.79"/>
    <n v="201326.07"/>
    <n v="300500.85000000003"/>
    <n v="99174.780000000028"/>
    <x v="13"/>
    <n v="7"/>
    <x v="2"/>
    <x v="1"/>
  </r>
  <r>
    <n v="572911107"/>
    <x v="737"/>
    <d v="2016-04-09T00:00:00"/>
    <x v="12"/>
    <x v="2"/>
    <x v="7"/>
    <x v="0"/>
    <x v="0"/>
    <n v="5983"/>
    <n v="437.2"/>
    <n v="263.33"/>
    <n v="1575503.39"/>
    <n v="2615767.6"/>
    <n v="1040264.2100000002"/>
    <x v="14"/>
    <n v="2"/>
    <x v="1"/>
    <x v="0"/>
  </r>
  <r>
    <n v="638314521"/>
    <x v="915"/>
    <d v="2020-09-23T00:00:00"/>
    <x v="124"/>
    <x v="1"/>
    <x v="8"/>
    <x v="0"/>
    <x v="3"/>
    <n v="306"/>
    <n v="421.89"/>
    <n v="364.69"/>
    <n v="111595.14"/>
    <n v="129098.34"/>
    <n v="17503.199999999997"/>
    <x v="0"/>
    <n v="4"/>
    <x v="6"/>
    <x v="0"/>
  </r>
  <r>
    <n v="973940408"/>
    <x v="1372"/>
    <d v="2015-06-24T00:00:00"/>
    <x v="5"/>
    <x v="3"/>
    <x v="4"/>
    <x v="0"/>
    <x v="3"/>
    <n v="9465"/>
    <n v="81.73"/>
    <n v="56.67"/>
    <n v="536381.55000000005"/>
    <n v="773574.45000000007"/>
    <n v="237192.90000000002"/>
    <x v="15"/>
    <n v="5"/>
    <x v="0"/>
    <x v="0"/>
  </r>
  <r>
    <n v="451712596"/>
    <x v="1373"/>
    <d v="2019-09-06T00:00:00"/>
    <x v="32"/>
    <x v="5"/>
    <x v="11"/>
    <x v="0"/>
    <x v="3"/>
    <n v="650"/>
    <n v="154.06"/>
    <n v="90.93"/>
    <n v="59104.500000000007"/>
    <n v="100139"/>
    <n v="41034.499999999993"/>
    <x v="1"/>
    <n v="5"/>
    <x v="0"/>
    <x v="0"/>
  </r>
  <r>
    <n v="263867413"/>
    <x v="355"/>
    <d v="2020-11-17T00:00:00"/>
    <x v="53"/>
    <x v="5"/>
    <x v="7"/>
    <x v="0"/>
    <x v="1"/>
    <n v="3086"/>
    <n v="437.2"/>
    <n v="263.33"/>
    <n v="812636.38"/>
    <n v="1349199.2"/>
    <n v="536562.81999999995"/>
    <x v="16"/>
    <n v="7"/>
    <x v="2"/>
    <x v="1"/>
  </r>
  <r>
    <n v="866542184"/>
    <x v="1374"/>
    <d v="2021-05-22T00:00:00"/>
    <x v="142"/>
    <x v="0"/>
    <x v="11"/>
    <x v="0"/>
    <x v="1"/>
    <n v="7944"/>
    <n v="154.06"/>
    <n v="90.93"/>
    <n v="722347.92"/>
    <n v="1223852.6400000001"/>
    <n v="501504.72000000009"/>
    <x v="5"/>
    <n v="6"/>
    <x v="4"/>
    <x v="1"/>
  </r>
  <r>
    <n v="161832749"/>
    <x v="872"/>
    <d v="2021-04-10T00:00:00"/>
    <x v="85"/>
    <x v="2"/>
    <x v="1"/>
    <x v="1"/>
    <x v="0"/>
    <n v="8762"/>
    <n v="152.58000000000001"/>
    <n v="97.44"/>
    <n v="853769.28"/>
    <n v="1336905.9600000002"/>
    <n v="483136.68000000017"/>
    <x v="13"/>
    <n v="2"/>
    <x v="1"/>
    <x v="0"/>
  </r>
  <r>
    <n v="283678424"/>
    <x v="1375"/>
    <d v="2015-05-30T00:00:00"/>
    <x v="82"/>
    <x v="2"/>
    <x v="8"/>
    <x v="0"/>
    <x v="2"/>
    <n v="5604"/>
    <n v="421.89"/>
    <n v="364.69"/>
    <n v="2043722.76"/>
    <n v="2364271.56"/>
    <n v="320548.80000000005"/>
    <x v="11"/>
    <n v="3"/>
    <x v="5"/>
    <x v="0"/>
  </r>
  <r>
    <n v="811977040"/>
    <x v="153"/>
    <d v="2015-05-06T00:00:00"/>
    <x v="37"/>
    <x v="1"/>
    <x v="7"/>
    <x v="0"/>
    <x v="0"/>
    <n v="905"/>
    <n v="437.2"/>
    <n v="263.33"/>
    <n v="238313.65"/>
    <n v="395666"/>
    <n v="157352.35"/>
    <x v="9"/>
    <n v="3"/>
    <x v="5"/>
    <x v="0"/>
  </r>
  <r>
    <n v="590527427"/>
    <x v="1376"/>
    <d v="2022-05-26T00:00:00"/>
    <x v="33"/>
    <x v="5"/>
    <x v="7"/>
    <x v="1"/>
    <x v="0"/>
    <n v="9043"/>
    <n v="437.2"/>
    <n v="263.33"/>
    <n v="2381293.19"/>
    <n v="3953599.6"/>
    <n v="1572306.4100000001"/>
    <x v="20"/>
    <n v="1"/>
    <x v="3"/>
    <x v="0"/>
  </r>
  <r>
    <n v="783440911"/>
    <x v="1247"/>
    <d v="2016-05-17T00:00:00"/>
    <x v="38"/>
    <x v="2"/>
    <x v="4"/>
    <x v="1"/>
    <x v="1"/>
    <n v="6430"/>
    <n v="81.73"/>
    <n v="56.67"/>
    <n v="364388.10000000003"/>
    <n v="525523.9"/>
    <n v="161135.79999999999"/>
    <x v="14"/>
    <n v="5"/>
    <x v="0"/>
    <x v="0"/>
  </r>
  <r>
    <n v="825141322"/>
    <x v="1005"/>
    <d v="2015-10-24T00:00:00"/>
    <x v="102"/>
    <x v="5"/>
    <x v="4"/>
    <x v="0"/>
    <x v="1"/>
    <n v="6509"/>
    <n v="81.73"/>
    <n v="56.67"/>
    <n v="368865.03"/>
    <n v="531980.57000000007"/>
    <n v="163115.54000000004"/>
    <x v="13"/>
    <n v="2"/>
    <x v="1"/>
    <x v="0"/>
  </r>
  <r>
    <n v="670364987"/>
    <x v="1377"/>
    <d v="2015-04-02T00:00:00"/>
    <x v="129"/>
    <x v="5"/>
    <x v="9"/>
    <x v="1"/>
    <x v="0"/>
    <n v="4752"/>
    <n v="9.33"/>
    <n v="6.92"/>
    <n v="32883.839999999997"/>
    <n v="44336.160000000003"/>
    <n v="11452.320000000007"/>
    <x v="0"/>
    <n v="5"/>
    <x v="0"/>
    <x v="0"/>
  </r>
  <r>
    <n v="344160735"/>
    <x v="1378"/>
    <d v="2022-10-16T00:00:00"/>
    <x v="59"/>
    <x v="1"/>
    <x v="8"/>
    <x v="0"/>
    <x v="0"/>
    <n v="3664"/>
    <n v="421.89"/>
    <n v="364.69"/>
    <n v="1336224.1599999999"/>
    <n v="1545804.96"/>
    <n v="209580.80000000005"/>
    <x v="5"/>
    <n v="7"/>
    <x v="2"/>
    <x v="1"/>
  </r>
  <r>
    <n v="391889894"/>
    <x v="990"/>
    <d v="2018-10-21T00:00:00"/>
    <x v="21"/>
    <x v="5"/>
    <x v="3"/>
    <x v="0"/>
    <x v="0"/>
    <n v="7783"/>
    <n v="205.7"/>
    <n v="117.11"/>
    <n v="911467.13"/>
    <n v="1600963.0999999999"/>
    <n v="689495.96999999986"/>
    <x v="1"/>
    <n v="7"/>
    <x v="2"/>
    <x v="1"/>
  </r>
  <r>
    <n v="908140885"/>
    <x v="1009"/>
    <d v="2022-03-20T00:00:00"/>
    <x v="77"/>
    <x v="4"/>
    <x v="11"/>
    <x v="0"/>
    <x v="3"/>
    <n v="7924"/>
    <n v="154.06"/>
    <n v="90.93"/>
    <n v="720529.32000000007"/>
    <n v="1220771.44"/>
    <n v="500242.11999999988"/>
    <x v="6"/>
    <n v="6"/>
    <x v="4"/>
    <x v="1"/>
  </r>
  <r>
    <n v="992156255"/>
    <x v="138"/>
    <d v="2022-01-06T00:00:00"/>
    <x v="42"/>
    <x v="5"/>
    <x v="10"/>
    <x v="1"/>
    <x v="0"/>
    <n v="9939"/>
    <n v="668.27"/>
    <n v="502.54"/>
    <n v="4994745.0600000005"/>
    <n v="6641935.5300000003"/>
    <n v="1647190.4699999997"/>
    <x v="16"/>
    <n v="2"/>
    <x v="1"/>
    <x v="0"/>
  </r>
  <r>
    <n v="286978614"/>
    <x v="1379"/>
    <d v="2016-05-13T00:00:00"/>
    <x v="77"/>
    <x v="4"/>
    <x v="3"/>
    <x v="0"/>
    <x v="3"/>
    <n v="2204"/>
    <n v="205.7"/>
    <n v="117.11"/>
    <n v="258110.44"/>
    <n v="453362.8"/>
    <n v="195252.36"/>
    <x v="19"/>
    <n v="3"/>
    <x v="5"/>
    <x v="0"/>
  </r>
  <r>
    <n v="140304696"/>
    <x v="865"/>
    <d v="2019-06-19T00:00:00"/>
    <x v="142"/>
    <x v="0"/>
    <x v="4"/>
    <x v="1"/>
    <x v="2"/>
    <n v="8132"/>
    <n v="81.73"/>
    <n v="56.67"/>
    <n v="460840.44"/>
    <n v="664628.36"/>
    <n v="203787.91999999998"/>
    <x v="5"/>
    <n v="3"/>
    <x v="5"/>
    <x v="0"/>
  </r>
  <r>
    <n v="549058330"/>
    <x v="304"/>
    <d v="2017-04-05T00:00:00"/>
    <x v="63"/>
    <x v="1"/>
    <x v="10"/>
    <x v="0"/>
    <x v="3"/>
    <n v="7416"/>
    <n v="668.27"/>
    <n v="502.54"/>
    <n v="3726836.64"/>
    <n v="4955890.32"/>
    <n v="1229053.6800000002"/>
    <x v="17"/>
    <n v="1"/>
    <x v="3"/>
    <x v="0"/>
  </r>
  <r>
    <n v="230475842"/>
    <x v="256"/>
    <d v="2020-06-02T00:00:00"/>
    <x v="61"/>
    <x v="3"/>
    <x v="5"/>
    <x v="1"/>
    <x v="2"/>
    <n v="1778"/>
    <n v="109.28"/>
    <n v="35.840000000000003"/>
    <n v="63723.520000000004"/>
    <n v="194299.84"/>
    <n v="130576.31999999999"/>
    <x v="6"/>
    <n v="1"/>
    <x v="3"/>
    <x v="0"/>
  </r>
  <r>
    <n v="672106063"/>
    <x v="1380"/>
    <d v="2021-03-17T00:00:00"/>
    <x v="78"/>
    <x v="5"/>
    <x v="9"/>
    <x v="1"/>
    <x v="2"/>
    <n v="9975"/>
    <n v="9.33"/>
    <n v="6.92"/>
    <n v="69027"/>
    <n v="93066.75"/>
    <n v="24039.75"/>
    <x v="19"/>
    <n v="1"/>
    <x v="3"/>
    <x v="0"/>
  </r>
  <r>
    <n v="281810319"/>
    <x v="770"/>
    <d v="2021-09-17T00:00:00"/>
    <x v="57"/>
    <x v="5"/>
    <x v="9"/>
    <x v="0"/>
    <x v="0"/>
    <n v="2791"/>
    <n v="9.33"/>
    <n v="6.92"/>
    <n v="19313.72"/>
    <n v="26040.03"/>
    <n v="6726.3099999999977"/>
    <x v="9"/>
    <n v="5"/>
    <x v="0"/>
    <x v="0"/>
  </r>
  <r>
    <n v="237762439"/>
    <x v="1362"/>
    <d v="2016-11-29T00:00:00"/>
    <x v="167"/>
    <x v="2"/>
    <x v="0"/>
    <x v="1"/>
    <x v="3"/>
    <n v="8044"/>
    <n v="255.28"/>
    <n v="159.41999999999999"/>
    <n v="1282374.48"/>
    <n v="2053472.32"/>
    <n v="771097.84000000008"/>
    <x v="7"/>
    <n v="1"/>
    <x v="3"/>
    <x v="0"/>
  </r>
  <r>
    <n v="438448750"/>
    <x v="1005"/>
    <d v="2015-11-03T00:00:00"/>
    <x v="156"/>
    <x v="3"/>
    <x v="4"/>
    <x v="1"/>
    <x v="3"/>
    <n v="5583"/>
    <n v="81.73"/>
    <n v="56.67"/>
    <n v="316388.61"/>
    <n v="456298.59"/>
    <n v="139909.98000000004"/>
    <x v="1"/>
    <n v="2"/>
    <x v="1"/>
    <x v="0"/>
  </r>
  <r>
    <n v="852668082"/>
    <x v="157"/>
    <d v="2017-04-28T00:00:00"/>
    <x v="162"/>
    <x v="2"/>
    <x v="3"/>
    <x v="0"/>
    <x v="0"/>
    <n v="2289"/>
    <n v="205.7"/>
    <n v="117.11"/>
    <n v="268064.78999999998"/>
    <n v="470847.3"/>
    <n v="202782.51"/>
    <x v="8"/>
    <n v="7"/>
    <x v="2"/>
    <x v="1"/>
  </r>
  <r>
    <n v="258774220"/>
    <x v="1381"/>
    <d v="2022-04-11T00:00:00"/>
    <x v="18"/>
    <x v="6"/>
    <x v="3"/>
    <x v="1"/>
    <x v="0"/>
    <n v="5897"/>
    <n v="205.7"/>
    <n v="117.11"/>
    <n v="690597.67"/>
    <n v="1213012.8999999999"/>
    <n v="522415.22999999986"/>
    <x v="16"/>
    <n v="6"/>
    <x v="4"/>
    <x v="1"/>
  </r>
  <r>
    <n v="748463618"/>
    <x v="1382"/>
    <d v="2020-05-15T00:00:00"/>
    <x v="102"/>
    <x v="5"/>
    <x v="9"/>
    <x v="1"/>
    <x v="3"/>
    <n v="5872"/>
    <n v="9.33"/>
    <n v="6.92"/>
    <n v="40634.239999999998"/>
    <n v="54785.760000000002"/>
    <n v="14151.520000000004"/>
    <x v="4"/>
    <n v="4"/>
    <x v="6"/>
    <x v="0"/>
  </r>
  <r>
    <n v="969199979"/>
    <x v="973"/>
    <d v="2019-11-15T00:00:00"/>
    <x v="137"/>
    <x v="1"/>
    <x v="8"/>
    <x v="0"/>
    <x v="3"/>
    <n v="6666"/>
    <n v="421.89"/>
    <n v="364.69"/>
    <n v="2431023.54"/>
    <n v="2812318.7399999998"/>
    <n v="381295.19999999972"/>
    <x v="11"/>
    <n v="2"/>
    <x v="1"/>
    <x v="0"/>
  </r>
  <r>
    <n v="181789672"/>
    <x v="1383"/>
    <d v="2021-05-04T00:00:00"/>
    <x v="164"/>
    <x v="0"/>
    <x v="2"/>
    <x v="1"/>
    <x v="1"/>
    <n v="4459"/>
    <n v="47.45"/>
    <n v="31.79"/>
    <n v="141751.60999999999"/>
    <n v="211579.55000000002"/>
    <n v="69827.940000000031"/>
    <x v="13"/>
    <n v="5"/>
    <x v="0"/>
    <x v="0"/>
  </r>
  <r>
    <n v="176630818"/>
    <x v="1384"/>
    <d v="2016-09-05T00:00:00"/>
    <x v="121"/>
    <x v="0"/>
    <x v="11"/>
    <x v="1"/>
    <x v="3"/>
    <n v="7839"/>
    <n v="154.06"/>
    <n v="90.93"/>
    <n v="712800.27"/>
    <n v="1207676.3400000001"/>
    <n v="494876.07000000007"/>
    <x v="16"/>
    <n v="6"/>
    <x v="4"/>
    <x v="1"/>
  </r>
  <r>
    <n v="534286868"/>
    <x v="1055"/>
    <d v="2022-06-21T00:00:00"/>
    <x v="106"/>
    <x v="6"/>
    <x v="8"/>
    <x v="0"/>
    <x v="1"/>
    <n v="6212"/>
    <n v="421.89"/>
    <n v="364.69"/>
    <n v="2265454.2799999998"/>
    <n v="2620780.6799999997"/>
    <n v="355326.39999999991"/>
    <x v="4"/>
    <n v="1"/>
    <x v="3"/>
    <x v="0"/>
  </r>
  <r>
    <n v="275854527"/>
    <x v="392"/>
    <d v="2019-07-06T00:00:00"/>
    <x v="29"/>
    <x v="4"/>
    <x v="4"/>
    <x v="0"/>
    <x v="0"/>
    <n v="340"/>
    <n v="81.73"/>
    <n v="56.67"/>
    <n v="19267.8"/>
    <n v="27788.2"/>
    <n v="8520.4000000000015"/>
    <x v="19"/>
    <n v="4"/>
    <x v="6"/>
    <x v="0"/>
  </r>
  <r>
    <n v="712595832"/>
    <x v="1144"/>
    <d v="2015-03-25T00:00:00"/>
    <x v="67"/>
    <x v="1"/>
    <x v="2"/>
    <x v="0"/>
    <x v="3"/>
    <n v="1797"/>
    <n v="47.45"/>
    <n v="31.79"/>
    <n v="57126.63"/>
    <n v="85267.650000000009"/>
    <n v="28141.020000000011"/>
    <x v="6"/>
    <n v="2"/>
    <x v="1"/>
    <x v="0"/>
  </r>
  <r>
    <n v="196122109"/>
    <x v="1385"/>
    <d v="2021-07-21T00:00:00"/>
    <x v="19"/>
    <x v="0"/>
    <x v="4"/>
    <x v="0"/>
    <x v="3"/>
    <n v="5745"/>
    <n v="81.73"/>
    <n v="56.67"/>
    <n v="325569.15000000002"/>
    <n v="469538.85000000003"/>
    <n v="143969.70000000001"/>
    <x v="9"/>
    <n v="3"/>
    <x v="5"/>
    <x v="0"/>
  </r>
  <r>
    <n v="748357188"/>
    <x v="335"/>
    <d v="2022-07-13T00:00:00"/>
    <x v="138"/>
    <x v="1"/>
    <x v="0"/>
    <x v="1"/>
    <x v="1"/>
    <n v="4377"/>
    <n v="255.28"/>
    <n v="159.41999999999999"/>
    <n v="697781.34"/>
    <n v="1117360.56"/>
    <n v="419579.22000000009"/>
    <x v="3"/>
    <n v="7"/>
    <x v="2"/>
    <x v="1"/>
  </r>
  <r>
    <n v="411537396"/>
    <x v="954"/>
    <d v="2019-12-07T00:00:00"/>
    <x v="158"/>
    <x v="6"/>
    <x v="7"/>
    <x v="0"/>
    <x v="1"/>
    <n v="1916"/>
    <n v="437.2"/>
    <n v="263.33"/>
    <n v="504540.27999999997"/>
    <n v="837675.2"/>
    <n v="333134.92"/>
    <x v="10"/>
    <n v="1"/>
    <x v="3"/>
    <x v="0"/>
  </r>
  <r>
    <n v="898211562"/>
    <x v="403"/>
    <d v="2019-03-18T00:00:00"/>
    <x v="22"/>
    <x v="1"/>
    <x v="9"/>
    <x v="1"/>
    <x v="2"/>
    <n v="9616"/>
    <n v="9.33"/>
    <n v="6.92"/>
    <n v="66542.720000000001"/>
    <n v="89717.28"/>
    <n v="23174.559999999998"/>
    <x v="9"/>
    <n v="1"/>
    <x v="3"/>
    <x v="0"/>
  </r>
  <r>
    <n v="841241014"/>
    <x v="1386"/>
    <d v="2015-11-13T00:00:00"/>
    <x v="116"/>
    <x v="4"/>
    <x v="9"/>
    <x v="1"/>
    <x v="0"/>
    <n v="765"/>
    <n v="9.33"/>
    <n v="6.92"/>
    <n v="5293.8"/>
    <n v="7137.45"/>
    <n v="1843.6499999999996"/>
    <x v="6"/>
    <n v="4"/>
    <x v="6"/>
    <x v="0"/>
  </r>
  <r>
    <n v="743799579"/>
    <x v="896"/>
    <d v="2021-10-31T00:00:00"/>
    <x v="33"/>
    <x v="5"/>
    <x v="0"/>
    <x v="0"/>
    <x v="2"/>
    <n v="5679"/>
    <n v="255.28"/>
    <n v="159.41999999999999"/>
    <n v="905346.17999999993"/>
    <n v="1449735.12"/>
    <n v="544388.94000000018"/>
    <x v="3"/>
    <n v="4"/>
    <x v="6"/>
    <x v="0"/>
  </r>
  <r>
    <n v="729373586"/>
    <x v="727"/>
    <d v="2018-06-27T00:00:00"/>
    <x v="143"/>
    <x v="1"/>
    <x v="6"/>
    <x v="1"/>
    <x v="1"/>
    <n v="6707"/>
    <n v="651.21"/>
    <n v="524.96"/>
    <n v="3520906.72"/>
    <n v="4367665.4700000007"/>
    <n v="846758.75000000047"/>
    <x v="10"/>
    <n v="5"/>
    <x v="0"/>
    <x v="0"/>
  </r>
  <r>
    <n v="991761863"/>
    <x v="559"/>
    <d v="2021-12-21T00:00:00"/>
    <x v="91"/>
    <x v="1"/>
    <x v="9"/>
    <x v="1"/>
    <x v="0"/>
    <n v="3229"/>
    <n v="9.33"/>
    <n v="6.92"/>
    <n v="22344.68"/>
    <n v="30126.57"/>
    <n v="7781.8899999999994"/>
    <x v="6"/>
    <n v="1"/>
    <x v="3"/>
    <x v="0"/>
  </r>
  <r>
    <n v="445075738"/>
    <x v="1069"/>
    <d v="2016-03-26T00:00:00"/>
    <x v="49"/>
    <x v="5"/>
    <x v="7"/>
    <x v="0"/>
    <x v="2"/>
    <n v="6656"/>
    <n v="437.2"/>
    <n v="263.33"/>
    <n v="1752724.48"/>
    <n v="2910003.1999999997"/>
    <n v="1157278.7199999997"/>
    <x v="16"/>
    <n v="4"/>
    <x v="6"/>
    <x v="0"/>
  </r>
  <r>
    <n v="773739039"/>
    <x v="969"/>
    <d v="2019-08-25T00:00:00"/>
    <x v="20"/>
    <x v="3"/>
    <x v="5"/>
    <x v="0"/>
    <x v="2"/>
    <n v="5431"/>
    <n v="109.28"/>
    <n v="35.840000000000003"/>
    <n v="194647.04000000001"/>
    <n v="593499.68000000005"/>
    <n v="398852.64"/>
    <x v="12"/>
    <n v="3"/>
    <x v="5"/>
    <x v="0"/>
  </r>
  <r>
    <n v="344468438"/>
    <x v="1387"/>
    <d v="2022-08-09T00:00:00"/>
    <x v="115"/>
    <x v="5"/>
    <x v="0"/>
    <x v="0"/>
    <x v="1"/>
    <n v="4721"/>
    <n v="255.28"/>
    <n v="159.41999999999999"/>
    <n v="752621.82"/>
    <n v="1205176.8800000001"/>
    <n v="452555.06000000017"/>
    <x v="20"/>
    <n v="6"/>
    <x v="4"/>
    <x v="1"/>
  </r>
  <r>
    <n v="346371734"/>
    <x v="174"/>
    <d v="2022-12-25T00:00:00"/>
    <x v="10"/>
    <x v="3"/>
    <x v="3"/>
    <x v="0"/>
    <x v="1"/>
    <n v="7948"/>
    <n v="205.7"/>
    <n v="117.11"/>
    <n v="930790.28"/>
    <n v="1634903.5999999999"/>
    <n v="704113.31999999983"/>
    <x v="5"/>
    <n v="7"/>
    <x v="2"/>
    <x v="1"/>
  </r>
  <r>
    <n v="160751283"/>
    <x v="1149"/>
    <d v="2021-11-09T00:00:00"/>
    <x v="69"/>
    <x v="1"/>
    <x v="4"/>
    <x v="1"/>
    <x v="1"/>
    <n v="8732"/>
    <n v="81.73"/>
    <n v="56.67"/>
    <n v="494842.44"/>
    <n v="713666.36"/>
    <n v="218823.91999999998"/>
    <x v="12"/>
    <n v="5"/>
    <x v="0"/>
    <x v="0"/>
  </r>
  <r>
    <n v="941933286"/>
    <x v="845"/>
    <d v="2019-01-08T00:00:00"/>
    <x v="63"/>
    <x v="1"/>
    <x v="1"/>
    <x v="0"/>
    <x v="0"/>
    <n v="7846"/>
    <n v="152.58000000000001"/>
    <n v="97.44"/>
    <n v="764514.24"/>
    <n v="1197142.6800000002"/>
    <n v="432628.44000000018"/>
    <x v="11"/>
    <n v="6"/>
    <x v="4"/>
    <x v="1"/>
  </r>
  <r>
    <n v="224005925"/>
    <x v="326"/>
    <d v="2019-02-19T00:00:00"/>
    <x v="147"/>
    <x v="0"/>
    <x v="1"/>
    <x v="0"/>
    <x v="0"/>
    <n v="7186"/>
    <n v="152.58000000000001"/>
    <n v="97.44"/>
    <n v="700203.84"/>
    <n v="1096439.8800000001"/>
    <n v="396236.04000000015"/>
    <x v="9"/>
    <n v="2"/>
    <x v="1"/>
    <x v="0"/>
  </r>
  <r>
    <n v="670026814"/>
    <x v="458"/>
    <d v="2020-06-26T00:00:00"/>
    <x v="68"/>
    <x v="2"/>
    <x v="0"/>
    <x v="0"/>
    <x v="0"/>
    <n v="4679"/>
    <n v="255.28"/>
    <n v="159.41999999999999"/>
    <n v="745926.17999999993"/>
    <n v="1194455.1200000001"/>
    <n v="448528.94000000018"/>
    <x v="18"/>
    <n v="6"/>
    <x v="4"/>
    <x v="1"/>
  </r>
  <r>
    <n v="241392648"/>
    <x v="993"/>
    <d v="2017-03-03T00:00:00"/>
    <x v="136"/>
    <x v="1"/>
    <x v="10"/>
    <x v="0"/>
    <x v="3"/>
    <n v="2304"/>
    <n v="668.27"/>
    <n v="502.54"/>
    <n v="1157852.1600000001"/>
    <n v="1539694.08"/>
    <n v="381841.91999999993"/>
    <x v="16"/>
    <n v="3"/>
    <x v="5"/>
    <x v="0"/>
  </r>
  <r>
    <n v="149609172"/>
    <x v="303"/>
    <d v="2016-02-06T00:00:00"/>
    <x v="83"/>
    <x v="0"/>
    <x v="9"/>
    <x v="0"/>
    <x v="1"/>
    <n v="1533"/>
    <n v="9.33"/>
    <n v="6.92"/>
    <n v="10608.36"/>
    <n v="14302.89"/>
    <n v="3694.5299999999988"/>
    <x v="14"/>
    <n v="2"/>
    <x v="1"/>
    <x v="0"/>
  </r>
  <r>
    <n v="685750567"/>
    <x v="195"/>
    <d v="2015-03-02T00:00:00"/>
    <x v="149"/>
    <x v="3"/>
    <x v="11"/>
    <x v="0"/>
    <x v="3"/>
    <n v="7687"/>
    <n v="154.06"/>
    <n v="90.93"/>
    <n v="698978.91"/>
    <n v="1184259.22"/>
    <n v="485280.30999999994"/>
    <x v="16"/>
    <n v="6"/>
    <x v="4"/>
    <x v="1"/>
  </r>
  <r>
    <n v="551270186"/>
    <x v="1093"/>
    <d v="2018-04-04T00:00:00"/>
    <x v="121"/>
    <x v="0"/>
    <x v="0"/>
    <x v="0"/>
    <x v="0"/>
    <n v="1953"/>
    <n v="255.28"/>
    <n v="159.41999999999999"/>
    <n v="311347.25999999995"/>
    <n v="498561.84"/>
    <n v="187214.58000000007"/>
    <x v="10"/>
    <n v="5"/>
    <x v="0"/>
    <x v="0"/>
  </r>
  <r>
    <n v="940124833"/>
    <x v="1388"/>
    <d v="2016-05-10T00:00:00"/>
    <x v="122"/>
    <x v="3"/>
    <x v="5"/>
    <x v="0"/>
    <x v="0"/>
    <n v="2685"/>
    <n v="109.28"/>
    <n v="35.840000000000003"/>
    <n v="96230.400000000009"/>
    <n v="293416.8"/>
    <n v="197186.39999999997"/>
    <x v="4"/>
    <n v="1"/>
    <x v="3"/>
    <x v="0"/>
  </r>
  <r>
    <n v="901789844"/>
    <x v="1144"/>
    <d v="2015-04-11T00:00:00"/>
    <x v="84"/>
    <x v="1"/>
    <x v="8"/>
    <x v="0"/>
    <x v="3"/>
    <n v="8509"/>
    <n v="421.89"/>
    <n v="364.69"/>
    <n v="3103147.21"/>
    <n v="3589862.01"/>
    <n v="486714.79999999981"/>
    <x v="14"/>
    <n v="2"/>
    <x v="1"/>
    <x v="0"/>
  </r>
  <r>
    <n v="784751546"/>
    <x v="830"/>
    <d v="2021-04-10T00:00:00"/>
    <x v="111"/>
    <x v="4"/>
    <x v="8"/>
    <x v="0"/>
    <x v="2"/>
    <n v="4276"/>
    <n v="421.89"/>
    <n v="364.69"/>
    <n v="1559414.44"/>
    <n v="1804001.64"/>
    <n v="244587.19999999995"/>
    <x v="12"/>
    <n v="2"/>
    <x v="1"/>
    <x v="0"/>
  </r>
  <r>
    <n v="107808768"/>
    <x v="1081"/>
    <d v="2017-02-16T00:00:00"/>
    <x v="32"/>
    <x v="5"/>
    <x v="4"/>
    <x v="0"/>
    <x v="0"/>
    <n v="1865"/>
    <n v="81.73"/>
    <n v="56.67"/>
    <n v="105689.55"/>
    <n v="152426.45000000001"/>
    <n v="46736.900000000009"/>
    <x v="9"/>
    <n v="4"/>
    <x v="6"/>
    <x v="0"/>
  </r>
  <r>
    <n v="905132520"/>
    <x v="888"/>
    <d v="2021-11-30T00:00:00"/>
    <x v="147"/>
    <x v="0"/>
    <x v="11"/>
    <x v="0"/>
    <x v="3"/>
    <n v="7681"/>
    <n v="154.06"/>
    <n v="90.93"/>
    <n v="698433.33000000007"/>
    <n v="1183334.8600000001"/>
    <n v="484901.53"/>
    <x v="11"/>
    <n v="6"/>
    <x v="4"/>
    <x v="1"/>
  </r>
  <r>
    <n v="900967586"/>
    <x v="685"/>
    <d v="2020-02-11T00:00:00"/>
    <x v="76"/>
    <x v="5"/>
    <x v="9"/>
    <x v="0"/>
    <x v="2"/>
    <n v="5185"/>
    <n v="9.33"/>
    <n v="6.92"/>
    <n v="35880.199999999997"/>
    <n v="48376.05"/>
    <n v="12495.850000000006"/>
    <x v="0"/>
    <n v="3"/>
    <x v="5"/>
    <x v="0"/>
  </r>
  <r>
    <n v="410229337"/>
    <x v="1362"/>
    <d v="2016-12-11T00:00:00"/>
    <x v="74"/>
    <x v="1"/>
    <x v="6"/>
    <x v="0"/>
    <x v="0"/>
    <n v="4832"/>
    <n v="651.21"/>
    <n v="524.96"/>
    <n v="2536606.7200000002"/>
    <n v="3146646.72"/>
    <n v="610040"/>
    <x v="18"/>
    <n v="1"/>
    <x v="3"/>
    <x v="0"/>
  </r>
  <r>
    <n v="837906920"/>
    <x v="1389"/>
    <d v="2017-04-10T00:00:00"/>
    <x v="37"/>
    <x v="1"/>
    <x v="2"/>
    <x v="0"/>
    <x v="2"/>
    <n v="4133"/>
    <n v="47.45"/>
    <n v="31.79"/>
    <n v="131388.07"/>
    <n v="196110.85"/>
    <n v="64722.78"/>
    <x v="0"/>
    <n v="2"/>
    <x v="1"/>
    <x v="0"/>
  </r>
  <r>
    <n v="410803115"/>
    <x v="441"/>
    <d v="2017-07-29T00:00:00"/>
    <x v="60"/>
    <x v="4"/>
    <x v="0"/>
    <x v="1"/>
    <x v="2"/>
    <n v="4626"/>
    <n v="255.28"/>
    <n v="159.41999999999999"/>
    <n v="737476.91999999993"/>
    <n v="1180925.28"/>
    <n v="443448.3600000001"/>
    <x v="9"/>
    <n v="6"/>
    <x v="4"/>
    <x v="1"/>
  </r>
  <r>
    <n v="400267398"/>
    <x v="1338"/>
    <d v="2019-07-24T00:00:00"/>
    <x v="16"/>
    <x v="1"/>
    <x v="1"/>
    <x v="1"/>
    <x v="0"/>
    <n v="6873"/>
    <n v="152.58000000000001"/>
    <n v="97.44"/>
    <n v="669705.12"/>
    <n v="1048682.3400000001"/>
    <n v="378977.22000000009"/>
    <x v="2"/>
    <n v="4"/>
    <x v="6"/>
    <x v="0"/>
  </r>
  <r>
    <n v="836610448"/>
    <x v="992"/>
    <d v="2022-11-04T00:00:00"/>
    <x v="87"/>
    <x v="5"/>
    <x v="11"/>
    <x v="1"/>
    <x v="0"/>
    <n v="478"/>
    <n v="154.06"/>
    <n v="90.93"/>
    <n v="43464.54"/>
    <n v="73640.680000000008"/>
    <n v="30176.140000000007"/>
    <x v="8"/>
    <n v="7"/>
    <x v="2"/>
    <x v="1"/>
  </r>
  <r>
    <n v="294689643"/>
    <x v="535"/>
    <d v="2018-02-07T00:00:00"/>
    <x v="48"/>
    <x v="5"/>
    <x v="3"/>
    <x v="0"/>
    <x v="3"/>
    <n v="4069"/>
    <n v="205.7"/>
    <n v="117.11"/>
    <n v="476520.59"/>
    <n v="836993.29999999993"/>
    <n v="360472.7099999999"/>
    <x v="10"/>
    <n v="5"/>
    <x v="0"/>
    <x v="0"/>
  </r>
  <r>
    <n v="276116311"/>
    <x v="391"/>
    <d v="2015-04-06T00:00:00"/>
    <x v="170"/>
    <x v="5"/>
    <x v="2"/>
    <x v="0"/>
    <x v="0"/>
    <n v="7807"/>
    <n v="47.45"/>
    <n v="31.79"/>
    <n v="248184.53"/>
    <n v="370442.15"/>
    <n v="122257.62000000002"/>
    <x v="11"/>
    <n v="5"/>
    <x v="0"/>
    <x v="0"/>
  </r>
  <r>
    <n v="552814280"/>
    <x v="1390"/>
    <d v="2021-03-28T00:00:00"/>
    <x v="64"/>
    <x v="3"/>
    <x v="8"/>
    <x v="1"/>
    <x v="0"/>
    <n v="8885"/>
    <n v="421.89"/>
    <n v="364.69"/>
    <n v="3240270.65"/>
    <n v="3748492.65"/>
    <n v="508222"/>
    <x v="17"/>
    <n v="5"/>
    <x v="0"/>
    <x v="0"/>
  </r>
  <r>
    <n v="172676599"/>
    <x v="988"/>
    <d v="2017-04-10T00:00:00"/>
    <x v="41"/>
    <x v="0"/>
    <x v="1"/>
    <x v="1"/>
    <x v="1"/>
    <n v="7698"/>
    <n v="152.58000000000001"/>
    <n v="97.44"/>
    <n v="750093.12"/>
    <n v="1174560.8400000001"/>
    <n v="424467.72000000009"/>
    <x v="19"/>
    <n v="6"/>
    <x v="4"/>
    <x v="1"/>
  </r>
  <r>
    <n v="151751935"/>
    <x v="772"/>
    <d v="2021-02-25T00:00:00"/>
    <x v="104"/>
    <x v="5"/>
    <x v="3"/>
    <x v="0"/>
    <x v="1"/>
    <n v="5625"/>
    <n v="205.7"/>
    <n v="117.11"/>
    <n v="658743.75"/>
    <n v="1157062.5"/>
    <n v="498318.75"/>
    <x v="10"/>
    <n v="6"/>
    <x v="4"/>
    <x v="1"/>
  </r>
  <r>
    <n v="578461778"/>
    <x v="496"/>
    <d v="2019-01-17T00:00:00"/>
    <x v="72"/>
    <x v="0"/>
    <x v="2"/>
    <x v="0"/>
    <x v="1"/>
    <n v="8550"/>
    <n v="47.45"/>
    <n v="31.79"/>
    <n v="271804.5"/>
    <n v="405697.5"/>
    <n v="133893"/>
    <x v="2"/>
    <n v="5"/>
    <x v="0"/>
    <x v="0"/>
  </r>
  <r>
    <n v="711733233"/>
    <x v="187"/>
    <d v="2020-02-09T00:00:00"/>
    <x v="151"/>
    <x v="5"/>
    <x v="11"/>
    <x v="1"/>
    <x v="2"/>
    <n v="6535"/>
    <n v="154.06"/>
    <n v="90.93"/>
    <n v="594227.55000000005"/>
    <n v="1006782.1"/>
    <n v="412554.54999999993"/>
    <x v="2"/>
    <n v="1"/>
    <x v="3"/>
    <x v="0"/>
  </r>
  <r>
    <n v="604582631"/>
    <x v="1391"/>
    <d v="2019-10-05T00:00:00"/>
    <x v="82"/>
    <x v="2"/>
    <x v="0"/>
    <x v="1"/>
    <x v="2"/>
    <n v="8291"/>
    <n v="255.28"/>
    <n v="159.41999999999999"/>
    <n v="1321751.22"/>
    <n v="2116526.48"/>
    <n v="794775.26"/>
    <x v="7"/>
    <n v="5"/>
    <x v="0"/>
    <x v="0"/>
  </r>
  <r>
    <n v="900808799"/>
    <x v="815"/>
    <d v="2017-07-03T00:00:00"/>
    <x v="137"/>
    <x v="1"/>
    <x v="7"/>
    <x v="0"/>
    <x v="1"/>
    <n v="8196"/>
    <n v="437.2"/>
    <n v="263.33"/>
    <n v="2158252.6799999997"/>
    <n v="3583291.1999999997"/>
    <n v="1425038.52"/>
    <x v="2"/>
    <n v="2"/>
    <x v="1"/>
    <x v="0"/>
  </r>
  <r>
    <n v="964523065"/>
    <x v="1392"/>
    <d v="2016-04-05T00:00:00"/>
    <x v="86"/>
    <x v="2"/>
    <x v="0"/>
    <x v="0"/>
    <x v="2"/>
    <n v="2664"/>
    <n v="255.28"/>
    <n v="159.41999999999999"/>
    <n v="424694.87999999995"/>
    <n v="680065.92"/>
    <n v="255371.0400000001"/>
    <x v="14"/>
    <n v="5"/>
    <x v="0"/>
    <x v="0"/>
  </r>
  <r>
    <n v="230149257"/>
    <x v="1044"/>
    <d v="2015-05-11T00:00:00"/>
    <x v="104"/>
    <x v="5"/>
    <x v="10"/>
    <x v="0"/>
    <x v="3"/>
    <n v="5134"/>
    <n v="668.27"/>
    <n v="502.54"/>
    <n v="2580040.3600000003"/>
    <n v="3430898.1799999997"/>
    <n v="850857.81999999937"/>
    <x v="0"/>
    <n v="2"/>
    <x v="1"/>
    <x v="0"/>
  </r>
  <r>
    <n v="452423703"/>
    <x v="395"/>
    <d v="2019-09-23T00:00:00"/>
    <x v="31"/>
    <x v="4"/>
    <x v="7"/>
    <x v="1"/>
    <x v="1"/>
    <n v="1082"/>
    <n v="437.2"/>
    <n v="263.33"/>
    <n v="284923.06"/>
    <n v="473050.39999999997"/>
    <n v="188127.33999999997"/>
    <x v="13"/>
    <n v="4"/>
    <x v="6"/>
    <x v="0"/>
  </r>
  <r>
    <n v="756395232"/>
    <x v="711"/>
    <d v="2015-01-25T00:00:00"/>
    <x v="2"/>
    <x v="1"/>
    <x v="8"/>
    <x v="0"/>
    <x v="3"/>
    <n v="3013"/>
    <n v="421.89"/>
    <n v="364.69"/>
    <n v="1098810.97"/>
    <n v="1271154.57"/>
    <n v="172343.60000000009"/>
    <x v="11"/>
    <n v="4"/>
    <x v="6"/>
    <x v="0"/>
  </r>
  <r>
    <n v="787425172"/>
    <x v="1393"/>
    <d v="2016-08-01T00:00:00"/>
    <x v="28"/>
    <x v="5"/>
    <x v="11"/>
    <x v="0"/>
    <x v="2"/>
    <n v="5462"/>
    <n v="154.06"/>
    <n v="90.93"/>
    <n v="496659.66000000003"/>
    <n v="841475.72"/>
    <n v="344816.05999999994"/>
    <x v="11"/>
    <n v="5"/>
    <x v="0"/>
    <x v="0"/>
  </r>
  <r>
    <n v="261187350"/>
    <x v="88"/>
    <d v="2020-10-07T00:00:00"/>
    <x v="143"/>
    <x v="1"/>
    <x v="5"/>
    <x v="0"/>
    <x v="1"/>
    <n v="9996"/>
    <n v="109.28"/>
    <n v="35.840000000000003"/>
    <n v="358256.64000000001"/>
    <n v="1092362.8800000001"/>
    <n v="734106.24000000011"/>
    <x v="8"/>
    <n v="5"/>
    <x v="0"/>
    <x v="0"/>
  </r>
  <r>
    <n v="313668096"/>
    <x v="1394"/>
    <d v="2018-04-18T00:00:00"/>
    <x v="148"/>
    <x v="3"/>
    <x v="7"/>
    <x v="0"/>
    <x v="2"/>
    <n v="215"/>
    <n v="437.2"/>
    <n v="263.33"/>
    <n v="56615.95"/>
    <n v="93998"/>
    <n v="37382.050000000003"/>
    <x v="17"/>
    <n v="1"/>
    <x v="3"/>
    <x v="0"/>
  </r>
  <r>
    <n v="351166236"/>
    <x v="1336"/>
    <d v="2018-01-16T00:00:00"/>
    <x v="1"/>
    <x v="0"/>
    <x v="8"/>
    <x v="1"/>
    <x v="1"/>
    <n v="6748"/>
    <n v="421.89"/>
    <n v="364.69"/>
    <n v="2460928.12"/>
    <n v="2846913.7199999997"/>
    <n v="385985.59999999963"/>
    <x v="12"/>
    <n v="5"/>
    <x v="0"/>
    <x v="0"/>
  </r>
  <r>
    <n v="300293099"/>
    <x v="1395"/>
    <d v="2019-05-26T00:00:00"/>
    <x v="85"/>
    <x v="2"/>
    <x v="7"/>
    <x v="1"/>
    <x v="1"/>
    <n v="2256"/>
    <n v="437.2"/>
    <n v="263.33"/>
    <n v="594072.48"/>
    <n v="986323.2"/>
    <n v="392250.72"/>
    <x v="11"/>
    <n v="4"/>
    <x v="6"/>
    <x v="0"/>
  </r>
  <r>
    <n v="157972514"/>
    <x v="1396"/>
    <d v="2021-03-18T00:00:00"/>
    <x v="182"/>
    <x v="2"/>
    <x v="10"/>
    <x v="0"/>
    <x v="3"/>
    <n v="6432"/>
    <n v="668.27"/>
    <n v="502.54"/>
    <n v="3232337.2800000003"/>
    <n v="4298312.6399999997"/>
    <n v="1065975.3599999994"/>
    <x v="2"/>
    <n v="5"/>
    <x v="0"/>
    <x v="0"/>
  </r>
  <r>
    <n v="930730235"/>
    <x v="1397"/>
    <d v="2021-04-02T00:00:00"/>
    <x v="172"/>
    <x v="4"/>
    <x v="7"/>
    <x v="1"/>
    <x v="2"/>
    <n v="2614"/>
    <n v="437.2"/>
    <n v="263.33"/>
    <n v="688344.62"/>
    <n v="1142840.8"/>
    <n v="454496.18000000005"/>
    <x v="0"/>
    <n v="6"/>
    <x v="4"/>
    <x v="1"/>
  </r>
  <r>
    <n v="838246810"/>
    <x v="1398"/>
    <d v="2019-08-30T00:00:00"/>
    <x v="49"/>
    <x v="5"/>
    <x v="4"/>
    <x v="1"/>
    <x v="3"/>
    <n v="4714"/>
    <n v="81.73"/>
    <n v="56.67"/>
    <n v="267142.38"/>
    <n v="385275.22000000003"/>
    <n v="118132.84000000003"/>
    <x v="3"/>
    <n v="2"/>
    <x v="1"/>
    <x v="0"/>
  </r>
  <r>
    <n v="656251847"/>
    <x v="1399"/>
    <d v="2019-07-11T00:00:00"/>
    <x v="52"/>
    <x v="3"/>
    <x v="10"/>
    <x v="1"/>
    <x v="0"/>
    <n v="8360"/>
    <n v="668.27"/>
    <n v="502.54"/>
    <n v="4201234.4000000004"/>
    <n v="5586737.2000000002"/>
    <n v="1385502.7999999998"/>
    <x v="6"/>
    <n v="3"/>
    <x v="5"/>
    <x v="0"/>
  </r>
  <r>
    <n v="173629748"/>
    <x v="893"/>
    <d v="2017-07-06T00:00:00"/>
    <x v="4"/>
    <x v="2"/>
    <x v="10"/>
    <x v="1"/>
    <x v="1"/>
    <n v="9756"/>
    <n v="668.27"/>
    <n v="502.54"/>
    <n v="4902780.24"/>
    <n v="6519642.1200000001"/>
    <n v="1616861.88"/>
    <x v="3"/>
    <n v="1"/>
    <x v="3"/>
    <x v="0"/>
  </r>
  <r>
    <n v="188866841"/>
    <x v="1400"/>
    <d v="2018-06-06T00:00:00"/>
    <x v="47"/>
    <x v="1"/>
    <x v="5"/>
    <x v="1"/>
    <x v="2"/>
    <n v="8750"/>
    <n v="109.28"/>
    <n v="35.840000000000003"/>
    <n v="313600.00000000006"/>
    <n v="956200"/>
    <n v="642600"/>
    <x v="9"/>
    <n v="3"/>
    <x v="5"/>
    <x v="0"/>
  </r>
  <r>
    <n v="670761954"/>
    <x v="1401"/>
    <d v="2019-03-19T00:00:00"/>
    <x v="116"/>
    <x v="4"/>
    <x v="2"/>
    <x v="1"/>
    <x v="2"/>
    <n v="2223"/>
    <n v="47.45"/>
    <n v="31.79"/>
    <n v="70669.17"/>
    <n v="105481.35"/>
    <n v="34812.180000000008"/>
    <x v="14"/>
    <n v="5"/>
    <x v="0"/>
    <x v="0"/>
  </r>
  <r>
    <n v="308426415"/>
    <x v="1333"/>
    <d v="2016-04-19T00:00:00"/>
    <x v="56"/>
    <x v="5"/>
    <x v="3"/>
    <x v="1"/>
    <x v="0"/>
    <n v="9085"/>
    <n v="205.7"/>
    <n v="117.11"/>
    <n v="1063944.3500000001"/>
    <n v="1868784.5"/>
    <n v="804840.14999999991"/>
    <x v="4"/>
    <n v="1"/>
    <x v="3"/>
    <x v="0"/>
  </r>
  <r>
    <n v="561284053"/>
    <x v="1196"/>
    <d v="2015-10-25T00:00:00"/>
    <x v="38"/>
    <x v="2"/>
    <x v="3"/>
    <x v="0"/>
    <x v="1"/>
    <n v="5279"/>
    <n v="205.7"/>
    <n v="117.11"/>
    <n v="618223.68999999994"/>
    <n v="1085890.3"/>
    <n v="467666.6100000001"/>
    <x v="19"/>
    <n v="5"/>
    <x v="0"/>
    <x v="0"/>
  </r>
  <r>
    <n v="709071195"/>
    <x v="330"/>
    <d v="2020-06-25T00:00:00"/>
    <x v="88"/>
    <x v="1"/>
    <x v="10"/>
    <x v="0"/>
    <x v="1"/>
    <n v="8778"/>
    <n v="668.27"/>
    <n v="502.54"/>
    <n v="4411296.12"/>
    <n v="5866074.0599999996"/>
    <n v="1454777.9399999995"/>
    <x v="5"/>
    <n v="4"/>
    <x v="6"/>
    <x v="0"/>
  </r>
  <r>
    <n v="101836669"/>
    <x v="1040"/>
    <d v="2021-12-16T00:00:00"/>
    <x v="126"/>
    <x v="5"/>
    <x v="10"/>
    <x v="0"/>
    <x v="0"/>
    <n v="4588"/>
    <n v="668.27"/>
    <n v="502.54"/>
    <n v="2305653.52"/>
    <n v="3066022.76"/>
    <n v="760369.23999999976"/>
    <x v="13"/>
    <n v="7"/>
    <x v="2"/>
    <x v="1"/>
  </r>
  <r>
    <n v="409941804"/>
    <x v="1402"/>
    <d v="2019-05-09T00:00:00"/>
    <x v="36"/>
    <x v="3"/>
    <x v="4"/>
    <x v="0"/>
    <x v="0"/>
    <n v="9744"/>
    <n v="81.73"/>
    <n v="56.67"/>
    <n v="552192.48"/>
    <n v="796377.12"/>
    <n v="244184.64"/>
    <x v="1"/>
    <n v="4"/>
    <x v="6"/>
    <x v="0"/>
  </r>
  <r>
    <n v="674060428"/>
    <x v="682"/>
    <d v="2020-12-31T00:00:00"/>
    <x v="153"/>
    <x v="1"/>
    <x v="3"/>
    <x v="0"/>
    <x v="2"/>
    <n v="8315"/>
    <n v="205.7"/>
    <n v="117.11"/>
    <n v="973769.65"/>
    <n v="1710395.5"/>
    <n v="736625.85"/>
    <x v="19"/>
    <n v="2"/>
    <x v="1"/>
    <x v="0"/>
  </r>
  <r>
    <n v="455178868"/>
    <x v="1403"/>
    <d v="2015-11-27T00:00:00"/>
    <x v="123"/>
    <x v="3"/>
    <x v="6"/>
    <x v="1"/>
    <x v="1"/>
    <n v="6397"/>
    <n v="651.21"/>
    <n v="524.96"/>
    <n v="3358169.12"/>
    <n v="4165790.37"/>
    <n v="807621.25"/>
    <x v="7"/>
    <n v="4"/>
    <x v="6"/>
    <x v="0"/>
  </r>
  <r>
    <n v="284595954"/>
    <x v="141"/>
    <d v="2016-10-30T00:00:00"/>
    <x v="46"/>
    <x v="1"/>
    <x v="7"/>
    <x v="1"/>
    <x v="1"/>
    <n v="7122"/>
    <n v="437.2"/>
    <n v="263.33"/>
    <n v="1875436.2599999998"/>
    <n v="3113738.4"/>
    <n v="1238302.1400000001"/>
    <x v="11"/>
    <n v="4"/>
    <x v="6"/>
    <x v="0"/>
  </r>
  <r>
    <n v="363699233"/>
    <x v="454"/>
    <d v="2022-03-13T00:00:00"/>
    <x v="152"/>
    <x v="5"/>
    <x v="3"/>
    <x v="0"/>
    <x v="0"/>
    <n v="5540"/>
    <n v="205.7"/>
    <n v="117.11"/>
    <n v="648789.4"/>
    <n v="1139578"/>
    <n v="490788.6"/>
    <x v="4"/>
    <n v="6"/>
    <x v="4"/>
    <x v="1"/>
  </r>
  <r>
    <n v="765083873"/>
    <x v="1013"/>
    <d v="2015-11-27T00:00:00"/>
    <x v="148"/>
    <x v="3"/>
    <x v="5"/>
    <x v="0"/>
    <x v="2"/>
    <n v="4175"/>
    <n v="109.28"/>
    <n v="35.840000000000003"/>
    <n v="149632"/>
    <n v="456244"/>
    <n v="306612"/>
    <x v="16"/>
    <n v="3"/>
    <x v="5"/>
    <x v="0"/>
  </r>
  <r>
    <n v="580314862"/>
    <x v="1151"/>
    <d v="2016-05-12T00:00:00"/>
    <x v="128"/>
    <x v="1"/>
    <x v="0"/>
    <x v="1"/>
    <x v="1"/>
    <n v="6918"/>
    <n v="255.28"/>
    <n v="159.41999999999999"/>
    <n v="1102867.5599999998"/>
    <n v="1766027.04"/>
    <n v="663159.48000000021"/>
    <x v="0"/>
    <n v="5"/>
    <x v="0"/>
    <x v="0"/>
  </r>
  <r>
    <n v="572164809"/>
    <x v="1404"/>
    <d v="2021-12-19T00:00:00"/>
    <x v="110"/>
    <x v="0"/>
    <x v="8"/>
    <x v="1"/>
    <x v="1"/>
    <n v="5137"/>
    <n v="421.89"/>
    <n v="364.69"/>
    <n v="1873412.53"/>
    <n v="2167248.9299999997"/>
    <n v="293836.39999999967"/>
    <x v="20"/>
    <n v="4"/>
    <x v="6"/>
    <x v="0"/>
  </r>
  <r>
    <n v="273495042"/>
    <x v="1405"/>
    <d v="2022-04-15T00:00:00"/>
    <x v="3"/>
    <x v="2"/>
    <x v="2"/>
    <x v="0"/>
    <x v="1"/>
    <n v="2115"/>
    <n v="47.45"/>
    <n v="31.79"/>
    <n v="67235.849999999991"/>
    <n v="100356.75"/>
    <n v="33120.900000000009"/>
    <x v="13"/>
    <n v="1"/>
    <x v="3"/>
    <x v="0"/>
  </r>
  <r>
    <n v="187479388"/>
    <x v="561"/>
    <d v="2016-04-11T00:00:00"/>
    <x v="95"/>
    <x v="3"/>
    <x v="8"/>
    <x v="1"/>
    <x v="3"/>
    <n v="8172"/>
    <n v="421.89"/>
    <n v="364.69"/>
    <n v="2980246.68"/>
    <n v="3447685.08"/>
    <n v="467438.39999999991"/>
    <x v="8"/>
    <n v="3"/>
    <x v="5"/>
    <x v="0"/>
  </r>
  <r>
    <n v="437604176"/>
    <x v="1406"/>
    <d v="2019-03-09T00:00:00"/>
    <x v="34"/>
    <x v="1"/>
    <x v="1"/>
    <x v="0"/>
    <x v="2"/>
    <n v="5655"/>
    <n v="152.58000000000001"/>
    <n v="97.44"/>
    <n v="551023.19999999995"/>
    <n v="862839.9"/>
    <n v="311816.70000000007"/>
    <x v="19"/>
    <n v="4"/>
    <x v="6"/>
    <x v="0"/>
  </r>
  <r>
    <n v="317668235"/>
    <x v="1407"/>
    <d v="2021-10-12T00:00:00"/>
    <x v="106"/>
    <x v="6"/>
    <x v="2"/>
    <x v="1"/>
    <x v="0"/>
    <n v="3945"/>
    <n v="47.45"/>
    <n v="31.79"/>
    <n v="125411.55"/>
    <n v="187190.25"/>
    <n v="61778.7"/>
    <x v="14"/>
    <n v="5"/>
    <x v="0"/>
    <x v="0"/>
  </r>
  <r>
    <n v="541782891"/>
    <x v="588"/>
    <d v="2016-05-04T00:00:00"/>
    <x v="135"/>
    <x v="3"/>
    <x v="7"/>
    <x v="1"/>
    <x v="3"/>
    <n v="4452"/>
    <n v="437.2"/>
    <n v="263.33"/>
    <n v="1172345.1599999999"/>
    <n v="1946414.4"/>
    <n v="774069.24"/>
    <x v="11"/>
    <n v="7"/>
    <x v="2"/>
    <x v="1"/>
  </r>
  <r>
    <n v="994371974"/>
    <x v="1257"/>
    <d v="2019-06-14T00:00:00"/>
    <x v="14"/>
    <x v="0"/>
    <x v="6"/>
    <x v="0"/>
    <x v="0"/>
    <n v="5619"/>
    <n v="651.21"/>
    <n v="524.96"/>
    <n v="2949750.24"/>
    <n v="3659148.99"/>
    <n v="709398.75"/>
    <x v="9"/>
    <n v="5"/>
    <x v="0"/>
    <x v="0"/>
  </r>
  <r>
    <n v="280171811"/>
    <x v="1011"/>
    <d v="2019-03-04T00:00:00"/>
    <x v="35"/>
    <x v="5"/>
    <x v="3"/>
    <x v="0"/>
    <x v="2"/>
    <n v="7920"/>
    <n v="205.7"/>
    <n v="117.11"/>
    <n v="927511.2"/>
    <n v="1629144"/>
    <n v="701632.8"/>
    <x v="1"/>
    <n v="1"/>
    <x v="3"/>
    <x v="0"/>
  </r>
  <r>
    <n v="567904603"/>
    <x v="618"/>
    <d v="2019-11-18T00:00:00"/>
    <x v="139"/>
    <x v="4"/>
    <x v="0"/>
    <x v="0"/>
    <x v="2"/>
    <n v="4447"/>
    <n v="255.28"/>
    <n v="159.41999999999999"/>
    <n v="708940.74"/>
    <n v="1135230.1599999999"/>
    <n v="426289.41999999993"/>
    <x v="19"/>
    <n v="6"/>
    <x v="4"/>
    <x v="1"/>
  </r>
  <r>
    <n v="471911561"/>
    <x v="1276"/>
    <d v="2019-11-22T00:00:00"/>
    <x v="94"/>
    <x v="5"/>
    <x v="6"/>
    <x v="0"/>
    <x v="1"/>
    <n v="7973"/>
    <n v="651.21"/>
    <n v="524.96"/>
    <n v="4185506.08"/>
    <n v="5192097.33"/>
    <n v="1006591.25"/>
    <x v="7"/>
    <n v="4"/>
    <x v="6"/>
    <x v="0"/>
  </r>
  <r>
    <n v="738886630"/>
    <x v="1408"/>
    <d v="2018-02-24T00:00:00"/>
    <x v="182"/>
    <x v="2"/>
    <x v="1"/>
    <x v="0"/>
    <x v="3"/>
    <n v="1828"/>
    <n v="152.58000000000001"/>
    <n v="97.44"/>
    <n v="178120.32000000001"/>
    <n v="278916.24000000005"/>
    <n v="100795.92000000004"/>
    <x v="0"/>
    <n v="7"/>
    <x v="2"/>
    <x v="1"/>
  </r>
  <r>
    <n v="361142766"/>
    <x v="1409"/>
    <d v="2015-08-24T00:00:00"/>
    <x v="168"/>
    <x v="6"/>
    <x v="2"/>
    <x v="0"/>
    <x v="0"/>
    <n v="9025"/>
    <n v="47.45"/>
    <n v="31.79"/>
    <n v="286904.75"/>
    <n v="428236.25"/>
    <n v="141331.5"/>
    <x v="12"/>
    <n v="4"/>
    <x v="6"/>
    <x v="0"/>
  </r>
  <r>
    <n v="994978797"/>
    <x v="862"/>
    <d v="2018-12-24T00:00:00"/>
    <x v="138"/>
    <x v="1"/>
    <x v="2"/>
    <x v="1"/>
    <x v="3"/>
    <n v="5192"/>
    <n v="47.45"/>
    <n v="31.79"/>
    <n v="165053.68"/>
    <n v="246360.40000000002"/>
    <n v="81306.72000000003"/>
    <x v="15"/>
    <n v="3"/>
    <x v="5"/>
    <x v="0"/>
  </r>
  <r>
    <n v="317006051"/>
    <x v="1410"/>
    <d v="2017-05-09T00:00:00"/>
    <x v="137"/>
    <x v="1"/>
    <x v="2"/>
    <x v="1"/>
    <x v="3"/>
    <n v="7990"/>
    <n v="47.45"/>
    <n v="31.79"/>
    <n v="254002.1"/>
    <n v="379125.5"/>
    <n v="125123.4"/>
    <x v="16"/>
    <n v="7"/>
    <x v="2"/>
    <x v="1"/>
  </r>
  <r>
    <n v="574148356"/>
    <x v="1411"/>
    <d v="2022-03-20T00:00:00"/>
    <x v="87"/>
    <x v="5"/>
    <x v="1"/>
    <x v="0"/>
    <x v="0"/>
    <n v="2112"/>
    <n v="152.58000000000001"/>
    <n v="97.44"/>
    <n v="205793.28"/>
    <n v="322248.96000000002"/>
    <n v="116455.68000000002"/>
    <x v="13"/>
    <n v="3"/>
    <x v="5"/>
    <x v="0"/>
  </r>
  <r>
    <n v="933642041"/>
    <x v="516"/>
    <d v="2020-04-20T00:00:00"/>
    <x v="26"/>
    <x v="1"/>
    <x v="4"/>
    <x v="0"/>
    <x v="3"/>
    <n v="4282"/>
    <n v="81.73"/>
    <n v="56.67"/>
    <n v="242660.94"/>
    <n v="349967.86000000004"/>
    <n v="107306.92000000004"/>
    <x v="6"/>
    <n v="7"/>
    <x v="2"/>
    <x v="1"/>
  </r>
  <r>
    <n v="633035933"/>
    <x v="1412"/>
    <d v="2016-12-04T00:00:00"/>
    <x v="86"/>
    <x v="2"/>
    <x v="0"/>
    <x v="0"/>
    <x v="0"/>
    <n v="8255"/>
    <n v="255.28"/>
    <n v="159.41999999999999"/>
    <n v="1316012.0999999999"/>
    <n v="2107336.4"/>
    <n v="791324.3"/>
    <x v="13"/>
    <n v="3"/>
    <x v="5"/>
    <x v="0"/>
  </r>
  <r>
    <n v="330191361"/>
    <x v="1413"/>
    <d v="2022-11-26T00:00:00"/>
    <x v="39"/>
    <x v="2"/>
    <x v="1"/>
    <x v="0"/>
    <x v="1"/>
    <n v="9816"/>
    <n v="152.58000000000001"/>
    <n v="97.44"/>
    <n v="956471.03999999992"/>
    <n v="1497725.28"/>
    <n v="541254.24000000011"/>
    <x v="18"/>
    <n v="7"/>
    <x v="2"/>
    <x v="1"/>
  </r>
  <r>
    <n v="753282153"/>
    <x v="1414"/>
    <d v="2016-01-23T00:00:00"/>
    <x v="39"/>
    <x v="2"/>
    <x v="5"/>
    <x v="0"/>
    <x v="0"/>
    <n v="1784"/>
    <n v="109.28"/>
    <n v="35.840000000000003"/>
    <n v="63938.560000000005"/>
    <n v="194955.51999999999"/>
    <n v="131016.95999999999"/>
    <x v="16"/>
    <n v="4"/>
    <x v="6"/>
    <x v="0"/>
  </r>
  <r>
    <n v="450794637"/>
    <x v="20"/>
    <d v="2022-01-19T00:00:00"/>
    <x v="165"/>
    <x v="5"/>
    <x v="9"/>
    <x v="1"/>
    <x v="1"/>
    <n v="9006"/>
    <n v="9.33"/>
    <n v="6.92"/>
    <n v="62321.52"/>
    <n v="84025.98"/>
    <n v="21704.46"/>
    <x v="6"/>
    <n v="2"/>
    <x v="1"/>
    <x v="0"/>
  </r>
  <r>
    <n v="741527640"/>
    <x v="1401"/>
    <d v="2019-03-12T00:00:00"/>
    <x v="36"/>
    <x v="3"/>
    <x v="3"/>
    <x v="1"/>
    <x v="0"/>
    <n v="3362"/>
    <n v="205.7"/>
    <n v="117.11"/>
    <n v="393723.82"/>
    <n v="691563.39999999991"/>
    <n v="297839.5799999999"/>
    <x v="12"/>
    <n v="5"/>
    <x v="0"/>
    <x v="0"/>
  </r>
  <r>
    <n v="764592492"/>
    <x v="1415"/>
    <d v="2016-06-25T00:00:00"/>
    <x v="138"/>
    <x v="1"/>
    <x v="6"/>
    <x v="1"/>
    <x v="0"/>
    <n v="8764"/>
    <n v="651.21"/>
    <n v="524.96"/>
    <n v="4600749.4400000004"/>
    <n v="5707204.4400000004"/>
    <n v="1106455"/>
    <x v="19"/>
    <n v="4"/>
    <x v="6"/>
    <x v="0"/>
  </r>
  <r>
    <n v="629413020"/>
    <x v="1416"/>
    <d v="2015-10-15T00:00:00"/>
    <x v="0"/>
    <x v="0"/>
    <x v="5"/>
    <x v="1"/>
    <x v="3"/>
    <n v="6154"/>
    <n v="109.28"/>
    <n v="35.840000000000003"/>
    <n v="220559.36000000002"/>
    <n v="672509.12"/>
    <n v="451949.76"/>
    <x v="11"/>
    <n v="1"/>
    <x v="3"/>
    <x v="0"/>
  </r>
  <r>
    <n v="965725553"/>
    <x v="1417"/>
    <d v="2015-10-10T00:00:00"/>
    <x v="6"/>
    <x v="4"/>
    <x v="9"/>
    <x v="1"/>
    <x v="1"/>
    <n v="8506"/>
    <n v="9.33"/>
    <n v="6.92"/>
    <n v="58861.52"/>
    <n v="79360.98"/>
    <n v="20499.46"/>
    <x v="3"/>
    <n v="3"/>
    <x v="5"/>
    <x v="0"/>
  </r>
  <r>
    <n v="726223170"/>
    <x v="110"/>
    <d v="2015-07-14T00:00:00"/>
    <x v="37"/>
    <x v="1"/>
    <x v="0"/>
    <x v="1"/>
    <x v="1"/>
    <n v="4429"/>
    <n v="255.28"/>
    <n v="159.41999999999999"/>
    <n v="706071.17999999993"/>
    <n v="1130635.1200000001"/>
    <n v="424563.94000000018"/>
    <x v="3"/>
    <n v="6"/>
    <x v="4"/>
    <x v="1"/>
  </r>
  <r>
    <n v="973334443"/>
    <x v="1418"/>
    <d v="2022-09-03T00:00:00"/>
    <x v="53"/>
    <x v="5"/>
    <x v="1"/>
    <x v="1"/>
    <x v="3"/>
    <n v="146"/>
    <n v="152.58000000000001"/>
    <n v="97.44"/>
    <n v="14226.24"/>
    <n v="22276.68"/>
    <n v="8050.4400000000005"/>
    <x v="6"/>
    <n v="5"/>
    <x v="0"/>
    <x v="0"/>
  </r>
  <r>
    <n v="551653850"/>
    <x v="300"/>
    <d v="2020-11-17T00:00:00"/>
    <x v="159"/>
    <x v="4"/>
    <x v="3"/>
    <x v="0"/>
    <x v="1"/>
    <n v="5488"/>
    <n v="205.7"/>
    <n v="117.11"/>
    <n v="642699.68000000005"/>
    <n v="1128881.5999999999"/>
    <n v="486181.91999999981"/>
    <x v="11"/>
    <n v="6"/>
    <x v="4"/>
    <x v="1"/>
  </r>
  <r>
    <n v="931559789"/>
    <x v="1419"/>
    <d v="2019-06-30T00:00:00"/>
    <x v="112"/>
    <x v="1"/>
    <x v="5"/>
    <x v="1"/>
    <x v="1"/>
    <n v="8098"/>
    <n v="109.28"/>
    <n v="35.840000000000003"/>
    <n v="290232.32000000001"/>
    <n v="884949.44000000006"/>
    <n v="594717.12000000011"/>
    <x v="8"/>
    <n v="2"/>
    <x v="1"/>
    <x v="0"/>
  </r>
  <r>
    <n v="682314765"/>
    <x v="1420"/>
    <d v="2015-12-01T00:00:00"/>
    <x v="145"/>
    <x v="1"/>
    <x v="2"/>
    <x v="1"/>
    <x v="2"/>
    <n v="956"/>
    <n v="47.45"/>
    <n v="31.79"/>
    <n v="30391.239999999998"/>
    <n v="45362.200000000004"/>
    <n v="14970.960000000006"/>
    <x v="8"/>
    <n v="4"/>
    <x v="6"/>
    <x v="0"/>
  </r>
  <r>
    <n v="309542214"/>
    <x v="1421"/>
    <d v="2015-07-26T00:00:00"/>
    <x v="25"/>
    <x v="0"/>
    <x v="6"/>
    <x v="1"/>
    <x v="1"/>
    <n v="9275"/>
    <n v="651.21"/>
    <n v="524.96"/>
    <n v="4869004"/>
    <n v="6039972.75"/>
    <n v="1170968.75"/>
    <x v="13"/>
    <n v="3"/>
    <x v="5"/>
    <x v="0"/>
  </r>
  <r>
    <n v="485165965"/>
    <x v="1422"/>
    <d v="2016-11-22T00:00:00"/>
    <x v="130"/>
    <x v="1"/>
    <x v="1"/>
    <x v="0"/>
    <x v="1"/>
    <n v="245"/>
    <n v="152.58000000000001"/>
    <n v="97.44"/>
    <n v="23872.799999999999"/>
    <n v="37382.100000000006"/>
    <n v="13509.300000000007"/>
    <x v="12"/>
    <n v="5"/>
    <x v="0"/>
    <x v="0"/>
  </r>
  <r>
    <n v="601422345"/>
    <x v="1423"/>
    <d v="2022-03-24T00:00:00"/>
    <x v="59"/>
    <x v="1"/>
    <x v="2"/>
    <x v="0"/>
    <x v="1"/>
    <n v="3092"/>
    <n v="47.45"/>
    <n v="31.79"/>
    <n v="98294.68"/>
    <n v="146715.40000000002"/>
    <n v="48420.72000000003"/>
    <x v="18"/>
    <n v="5"/>
    <x v="0"/>
    <x v="0"/>
  </r>
  <r>
    <n v="120860183"/>
    <x v="1424"/>
    <d v="2019-06-03T00:00:00"/>
    <x v="64"/>
    <x v="3"/>
    <x v="9"/>
    <x v="0"/>
    <x v="2"/>
    <n v="4069"/>
    <n v="9.33"/>
    <n v="6.92"/>
    <n v="28157.48"/>
    <n v="37963.769999999997"/>
    <n v="9806.2899999999972"/>
    <x v="7"/>
    <n v="7"/>
    <x v="2"/>
    <x v="1"/>
  </r>
  <r>
    <n v="826340806"/>
    <x v="1377"/>
    <d v="2015-04-13T00:00:00"/>
    <x v="30"/>
    <x v="3"/>
    <x v="9"/>
    <x v="1"/>
    <x v="1"/>
    <n v="1462"/>
    <n v="9.33"/>
    <n v="6.92"/>
    <n v="10117.039999999999"/>
    <n v="13640.460000000001"/>
    <n v="3523.4200000000019"/>
    <x v="3"/>
    <n v="5"/>
    <x v="0"/>
    <x v="0"/>
  </r>
  <r>
    <n v="971038043"/>
    <x v="553"/>
    <d v="2016-10-16T00:00:00"/>
    <x v="119"/>
    <x v="5"/>
    <x v="6"/>
    <x v="0"/>
    <x v="2"/>
    <n v="590"/>
    <n v="651.21"/>
    <n v="524.96"/>
    <n v="309726.40000000002"/>
    <n v="384213.9"/>
    <n v="74487.5"/>
    <x v="17"/>
    <n v="5"/>
    <x v="0"/>
    <x v="0"/>
  </r>
  <r>
    <n v="228438222"/>
    <x v="1425"/>
    <d v="2020-09-15T00:00:00"/>
    <x v="25"/>
    <x v="0"/>
    <x v="0"/>
    <x v="1"/>
    <x v="3"/>
    <n v="8801"/>
    <n v="255.28"/>
    <n v="159.41999999999999"/>
    <n v="1403055.42"/>
    <n v="2246719.2799999998"/>
    <n v="843663.85999999987"/>
    <x v="19"/>
    <n v="7"/>
    <x v="2"/>
    <x v="1"/>
  </r>
  <r>
    <n v="142340171"/>
    <x v="815"/>
    <d v="2017-07-06T00:00:00"/>
    <x v="29"/>
    <x v="4"/>
    <x v="6"/>
    <x v="1"/>
    <x v="2"/>
    <n v="475"/>
    <n v="651.21"/>
    <n v="524.96"/>
    <n v="249356.00000000003"/>
    <n v="309324.75"/>
    <n v="59968.749999999971"/>
    <x v="19"/>
    <n v="2"/>
    <x v="1"/>
    <x v="0"/>
  </r>
  <r>
    <n v="976855218"/>
    <x v="66"/>
    <d v="2016-08-13T00:00:00"/>
    <x v="15"/>
    <x v="3"/>
    <x v="10"/>
    <x v="1"/>
    <x v="1"/>
    <n v="2022"/>
    <n v="668.27"/>
    <n v="502.54"/>
    <n v="1016135.88"/>
    <n v="1351241.94"/>
    <n v="335106.05999999994"/>
    <x v="19"/>
    <n v="4"/>
    <x v="6"/>
    <x v="0"/>
  </r>
  <r>
    <n v="274756753"/>
    <x v="1426"/>
    <d v="2018-09-12T00:00:00"/>
    <x v="107"/>
    <x v="2"/>
    <x v="3"/>
    <x v="0"/>
    <x v="3"/>
    <n v="5484"/>
    <n v="205.7"/>
    <n v="117.11"/>
    <n v="642231.24"/>
    <n v="1128058.8"/>
    <n v="485827.56000000006"/>
    <x v="12"/>
    <n v="6"/>
    <x v="4"/>
    <x v="1"/>
  </r>
  <r>
    <n v="965732419"/>
    <x v="1427"/>
    <d v="2020-09-05T00:00:00"/>
    <x v="61"/>
    <x v="3"/>
    <x v="9"/>
    <x v="1"/>
    <x v="2"/>
    <n v="538"/>
    <n v="9.33"/>
    <n v="6.92"/>
    <n v="3722.96"/>
    <n v="5019.54"/>
    <n v="1296.58"/>
    <x v="11"/>
    <n v="3"/>
    <x v="5"/>
    <x v="0"/>
  </r>
  <r>
    <n v="999879729"/>
    <x v="1428"/>
    <d v="2020-04-18T00:00:00"/>
    <x v="120"/>
    <x v="1"/>
    <x v="10"/>
    <x v="1"/>
    <x v="0"/>
    <n v="5486"/>
    <n v="668.27"/>
    <n v="502.54"/>
    <n v="2756934.44"/>
    <n v="3666129.2199999997"/>
    <n v="909194.7799999998"/>
    <x v="14"/>
    <n v="2"/>
    <x v="1"/>
    <x v="0"/>
  </r>
  <r>
    <n v="114210450"/>
    <x v="1429"/>
    <d v="2021-04-26T00:00:00"/>
    <x v="100"/>
    <x v="5"/>
    <x v="1"/>
    <x v="0"/>
    <x v="0"/>
    <n v="6265"/>
    <n v="152.58000000000001"/>
    <n v="97.44"/>
    <n v="610461.6"/>
    <n v="955913.70000000007"/>
    <n v="345452.10000000009"/>
    <x v="12"/>
    <n v="4"/>
    <x v="6"/>
    <x v="0"/>
  </r>
  <r>
    <n v="768676316"/>
    <x v="1430"/>
    <d v="2018-01-16T00:00:00"/>
    <x v="112"/>
    <x v="1"/>
    <x v="11"/>
    <x v="1"/>
    <x v="2"/>
    <n v="7259"/>
    <n v="154.06"/>
    <n v="90.93"/>
    <n v="660060.87"/>
    <n v="1118321.54"/>
    <n v="458260.67000000004"/>
    <x v="20"/>
    <n v="6"/>
    <x v="4"/>
    <x v="1"/>
  </r>
  <r>
    <n v="366429936"/>
    <x v="877"/>
    <d v="2017-01-27T00:00:00"/>
    <x v="13"/>
    <x v="0"/>
    <x v="2"/>
    <x v="0"/>
    <x v="0"/>
    <n v="3616"/>
    <n v="47.45"/>
    <n v="31.79"/>
    <n v="114952.64"/>
    <n v="171579.2"/>
    <n v="56626.560000000012"/>
    <x v="8"/>
    <n v="7"/>
    <x v="2"/>
    <x v="1"/>
  </r>
  <r>
    <n v="246603858"/>
    <x v="1431"/>
    <d v="2020-03-06T00:00:00"/>
    <x v="69"/>
    <x v="1"/>
    <x v="7"/>
    <x v="1"/>
    <x v="3"/>
    <n v="4417"/>
    <n v="437.2"/>
    <n v="263.33"/>
    <n v="1163128.6099999999"/>
    <n v="1931112.4"/>
    <n v="767983.79"/>
    <x v="6"/>
    <n v="4"/>
    <x v="6"/>
    <x v="0"/>
  </r>
  <r>
    <n v="291531503"/>
    <x v="1107"/>
    <d v="2019-10-31T00:00:00"/>
    <x v="150"/>
    <x v="1"/>
    <x v="2"/>
    <x v="0"/>
    <x v="2"/>
    <n v="9505"/>
    <n v="47.45"/>
    <n v="31.79"/>
    <n v="302163.95"/>
    <n v="451012.25"/>
    <n v="148848.29999999999"/>
    <x v="7"/>
    <n v="3"/>
    <x v="5"/>
    <x v="0"/>
  </r>
  <r>
    <n v="498136699"/>
    <x v="1432"/>
    <d v="2019-03-03T00:00:00"/>
    <x v="147"/>
    <x v="0"/>
    <x v="1"/>
    <x v="1"/>
    <x v="2"/>
    <n v="8574"/>
    <n v="152.58000000000001"/>
    <n v="97.44"/>
    <n v="835450.55999999994"/>
    <n v="1308220.9200000002"/>
    <n v="472770.36000000022"/>
    <x v="12"/>
    <n v="3"/>
    <x v="5"/>
    <x v="0"/>
  </r>
  <r>
    <n v="483655774"/>
    <x v="1433"/>
    <d v="2017-08-03T00:00:00"/>
    <x v="109"/>
    <x v="1"/>
    <x v="3"/>
    <x v="1"/>
    <x v="3"/>
    <n v="3346"/>
    <n v="205.7"/>
    <n v="117.11"/>
    <n v="391850.06"/>
    <n v="688272.2"/>
    <n v="296422.13999999996"/>
    <x v="19"/>
    <n v="2"/>
    <x v="1"/>
    <x v="0"/>
  </r>
  <r>
    <n v="835637557"/>
    <x v="1434"/>
    <d v="2016-07-20T00:00:00"/>
    <x v="165"/>
    <x v="5"/>
    <x v="7"/>
    <x v="1"/>
    <x v="2"/>
    <n v="2578"/>
    <n v="437.2"/>
    <n v="263.33"/>
    <n v="678864.74"/>
    <n v="1127101.5999999999"/>
    <n v="448236.85999999987"/>
    <x v="11"/>
    <n v="7"/>
    <x v="2"/>
    <x v="1"/>
  </r>
  <r>
    <n v="861943376"/>
    <x v="1386"/>
    <d v="2015-11-20T00:00:00"/>
    <x v="14"/>
    <x v="0"/>
    <x v="9"/>
    <x v="1"/>
    <x v="1"/>
    <n v="7054"/>
    <n v="9.33"/>
    <n v="6.92"/>
    <n v="48813.68"/>
    <n v="65813.820000000007"/>
    <n v="17000.140000000007"/>
    <x v="7"/>
    <n v="4"/>
    <x v="6"/>
    <x v="0"/>
  </r>
  <r>
    <n v="144282948"/>
    <x v="1435"/>
    <d v="2019-07-27T00:00:00"/>
    <x v="43"/>
    <x v="1"/>
    <x v="3"/>
    <x v="0"/>
    <x v="3"/>
    <n v="5386"/>
    <n v="205.7"/>
    <n v="117.11"/>
    <n v="630754.46"/>
    <n v="1107900.2"/>
    <n v="477145.74"/>
    <x v="1"/>
    <n v="6"/>
    <x v="4"/>
    <x v="1"/>
  </r>
  <r>
    <n v="169531762"/>
    <x v="1436"/>
    <d v="2016-04-18T00:00:00"/>
    <x v="154"/>
    <x v="2"/>
    <x v="11"/>
    <x v="0"/>
    <x v="3"/>
    <n v="7071"/>
    <n v="154.06"/>
    <n v="90.93"/>
    <n v="642966.03"/>
    <n v="1089358.26"/>
    <n v="446392.23"/>
    <x v="19"/>
    <n v="6"/>
    <x v="4"/>
    <x v="1"/>
  </r>
  <r>
    <n v="320105826"/>
    <x v="1437"/>
    <d v="2017-02-09T00:00:00"/>
    <x v="93"/>
    <x v="5"/>
    <x v="0"/>
    <x v="1"/>
    <x v="3"/>
    <n v="5282"/>
    <n v="255.28"/>
    <n v="159.41999999999999"/>
    <n v="842056.44"/>
    <n v="1348388.96"/>
    <n v="506332.52"/>
    <x v="19"/>
    <n v="2"/>
    <x v="1"/>
    <x v="0"/>
  </r>
  <r>
    <n v="278571069"/>
    <x v="1146"/>
    <d v="2016-10-17T00:00:00"/>
    <x v="115"/>
    <x v="5"/>
    <x v="0"/>
    <x v="0"/>
    <x v="2"/>
    <n v="4225"/>
    <n v="255.28"/>
    <n v="159.41999999999999"/>
    <n v="673549.5"/>
    <n v="1078558"/>
    <n v="405008.5"/>
    <x v="9"/>
    <n v="1"/>
    <x v="3"/>
    <x v="0"/>
  </r>
  <r>
    <n v="205354487"/>
    <x v="1438"/>
    <d v="2020-03-03T00:00:00"/>
    <x v="7"/>
    <x v="1"/>
    <x v="7"/>
    <x v="1"/>
    <x v="3"/>
    <n v="7811"/>
    <n v="437.2"/>
    <n v="263.33"/>
    <n v="2056870.63"/>
    <n v="3414969.1999999997"/>
    <n v="1358098.5699999998"/>
    <x v="18"/>
    <n v="3"/>
    <x v="5"/>
    <x v="0"/>
  </r>
  <r>
    <n v="280192410"/>
    <x v="1439"/>
    <d v="2021-07-31T00:00:00"/>
    <x v="43"/>
    <x v="1"/>
    <x v="3"/>
    <x v="0"/>
    <x v="3"/>
    <n v="4016"/>
    <n v="205.7"/>
    <n v="117.11"/>
    <n v="470313.76"/>
    <n v="826091.2"/>
    <n v="355777.43999999994"/>
    <x v="4"/>
    <n v="5"/>
    <x v="0"/>
    <x v="0"/>
  </r>
  <r>
    <n v="753133666"/>
    <x v="459"/>
    <d v="2019-01-30T00:00:00"/>
    <x v="116"/>
    <x v="4"/>
    <x v="10"/>
    <x v="0"/>
    <x v="2"/>
    <n v="7843"/>
    <n v="668.27"/>
    <n v="502.54"/>
    <n v="3941421.22"/>
    <n v="5241241.6099999994"/>
    <n v="1299820.3899999992"/>
    <x v="19"/>
    <n v="1"/>
    <x v="3"/>
    <x v="0"/>
  </r>
  <r>
    <n v="358442533"/>
    <x v="1440"/>
    <d v="2021-10-05T00:00:00"/>
    <x v="176"/>
    <x v="2"/>
    <x v="5"/>
    <x v="0"/>
    <x v="1"/>
    <n v="9966"/>
    <n v="109.28"/>
    <n v="35.840000000000003"/>
    <n v="357181.44000000006"/>
    <n v="1089084.48"/>
    <n v="731903.03999999992"/>
    <x v="3"/>
    <n v="6"/>
    <x v="4"/>
    <x v="1"/>
  </r>
  <r>
    <n v="645083987"/>
    <x v="1441"/>
    <d v="2015-12-19T00:00:00"/>
    <x v="107"/>
    <x v="2"/>
    <x v="1"/>
    <x v="0"/>
    <x v="2"/>
    <n v="3542"/>
    <n v="152.58000000000001"/>
    <n v="97.44"/>
    <n v="345132.48"/>
    <n v="540438.3600000001"/>
    <n v="195305.88000000012"/>
    <x v="11"/>
    <n v="3"/>
    <x v="5"/>
    <x v="0"/>
  </r>
  <r>
    <n v="465753209"/>
    <x v="1442"/>
    <d v="2021-04-03T00:00:00"/>
    <x v="145"/>
    <x v="1"/>
    <x v="11"/>
    <x v="1"/>
    <x v="1"/>
    <n v="5579"/>
    <n v="154.06"/>
    <n v="90.93"/>
    <n v="507298.47000000003"/>
    <n v="859500.74"/>
    <n v="352202.26999999996"/>
    <x v="18"/>
    <n v="7"/>
    <x v="2"/>
    <x v="1"/>
  </r>
  <r>
    <n v="587846076"/>
    <x v="1443"/>
    <d v="2021-05-15T00:00:00"/>
    <x v="133"/>
    <x v="1"/>
    <x v="4"/>
    <x v="0"/>
    <x v="1"/>
    <n v="5572"/>
    <n v="81.73"/>
    <n v="56.67"/>
    <n v="315765.24"/>
    <n v="455399.56"/>
    <n v="139634.32"/>
    <x v="15"/>
    <n v="1"/>
    <x v="3"/>
    <x v="0"/>
  </r>
  <r>
    <n v="262973916"/>
    <x v="685"/>
    <d v="2020-02-11T00:00:00"/>
    <x v="68"/>
    <x v="2"/>
    <x v="4"/>
    <x v="0"/>
    <x v="1"/>
    <n v="8680"/>
    <n v="81.73"/>
    <n v="56.67"/>
    <n v="491895.60000000003"/>
    <n v="709416.4"/>
    <n v="217520.8"/>
    <x v="0"/>
    <n v="3"/>
    <x v="5"/>
    <x v="0"/>
  </r>
  <r>
    <n v="613060557"/>
    <x v="176"/>
    <d v="2018-03-18T00:00:00"/>
    <x v="38"/>
    <x v="2"/>
    <x v="5"/>
    <x v="0"/>
    <x v="1"/>
    <n v="7097"/>
    <n v="109.28"/>
    <n v="35.840000000000003"/>
    <n v="254356.48000000001"/>
    <n v="775560.16"/>
    <n v="521203.68000000005"/>
    <x v="10"/>
    <n v="2"/>
    <x v="1"/>
    <x v="0"/>
  </r>
  <r>
    <n v="580342328"/>
    <x v="1128"/>
    <d v="2021-09-14T00:00:00"/>
    <x v="96"/>
    <x v="1"/>
    <x v="3"/>
    <x v="1"/>
    <x v="3"/>
    <n v="5046"/>
    <n v="205.7"/>
    <n v="117.11"/>
    <n v="590937.05999999994"/>
    <n v="1037962.2"/>
    <n v="447025.14"/>
    <x v="13"/>
    <n v="5"/>
    <x v="0"/>
    <x v="0"/>
  </r>
  <r>
    <n v="217188823"/>
    <x v="1444"/>
    <d v="2022-09-17T00:00:00"/>
    <x v="82"/>
    <x v="2"/>
    <x v="5"/>
    <x v="1"/>
    <x v="3"/>
    <n v="9854"/>
    <n v="109.28"/>
    <n v="35.840000000000003"/>
    <n v="353167.36000000004"/>
    <n v="1076845.1200000001"/>
    <n v="723677.76"/>
    <x v="5"/>
    <n v="6"/>
    <x v="4"/>
    <x v="1"/>
  </r>
  <r>
    <n v="876922976"/>
    <x v="1445"/>
    <d v="2022-01-11T00:00:00"/>
    <x v="121"/>
    <x v="0"/>
    <x v="5"/>
    <x v="0"/>
    <x v="3"/>
    <n v="9851"/>
    <n v="109.28"/>
    <n v="35.840000000000003"/>
    <n v="353059.84000000003"/>
    <n v="1076517.28"/>
    <n v="723457.44"/>
    <x v="11"/>
    <n v="6"/>
    <x v="4"/>
    <x v="1"/>
  </r>
  <r>
    <n v="362409198"/>
    <x v="1373"/>
    <d v="2019-08-24T00:00:00"/>
    <x v="110"/>
    <x v="0"/>
    <x v="7"/>
    <x v="1"/>
    <x v="3"/>
    <n v="3790"/>
    <n v="437.2"/>
    <n v="263.33"/>
    <n v="998020.7"/>
    <n v="1656988"/>
    <n v="658967.30000000005"/>
    <x v="6"/>
    <n v="5"/>
    <x v="0"/>
    <x v="0"/>
  </r>
  <r>
    <n v="877084767"/>
    <x v="861"/>
    <d v="2020-04-23T00:00:00"/>
    <x v="37"/>
    <x v="1"/>
    <x v="8"/>
    <x v="0"/>
    <x v="1"/>
    <n v="7728"/>
    <n v="421.89"/>
    <n v="364.69"/>
    <n v="2818324.32"/>
    <n v="3260365.92"/>
    <n v="442041.60000000009"/>
    <x v="17"/>
    <n v="2"/>
    <x v="1"/>
    <x v="0"/>
  </r>
  <r>
    <n v="722161662"/>
    <x v="1446"/>
    <d v="2017-06-28T00:00:00"/>
    <x v="119"/>
    <x v="5"/>
    <x v="8"/>
    <x v="1"/>
    <x v="2"/>
    <n v="2539"/>
    <n v="421.89"/>
    <n v="364.69"/>
    <n v="925947.91"/>
    <n v="1071178.71"/>
    <n v="145230.79999999993"/>
    <x v="14"/>
    <n v="6"/>
    <x v="4"/>
    <x v="1"/>
  </r>
  <r>
    <n v="469740045"/>
    <x v="259"/>
    <d v="2016-12-16T00:00:00"/>
    <x v="146"/>
    <x v="5"/>
    <x v="6"/>
    <x v="0"/>
    <x v="1"/>
    <n v="5373"/>
    <n v="651.21"/>
    <n v="524.96"/>
    <n v="2820610.08"/>
    <n v="3498951.33"/>
    <n v="678341.25"/>
    <x v="12"/>
    <n v="1"/>
    <x v="3"/>
    <x v="0"/>
  </r>
  <r>
    <n v="146254909"/>
    <x v="1373"/>
    <d v="2019-08-30T00:00:00"/>
    <x v="64"/>
    <x v="3"/>
    <x v="11"/>
    <x v="1"/>
    <x v="0"/>
    <n v="8932"/>
    <n v="154.06"/>
    <n v="90.93"/>
    <n v="812186.76"/>
    <n v="1376063.92"/>
    <n v="563877.15999999992"/>
    <x v="5"/>
    <n v="5"/>
    <x v="0"/>
    <x v="0"/>
  </r>
  <r>
    <n v="709105527"/>
    <x v="74"/>
    <d v="2020-05-06T00:00:00"/>
    <x v="91"/>
    <x v="1"/>
    <x v="5"/>
    <x v="0"/>
    <x v="1"/>
    <n v="8938"/>
    <n v="109.28"/>
    <n v="35.840000000000003"/>
    <n v="320337.92000000004"/>
    <n v="976744.64"/>
    <n v="656406.72"/>
    <x v="5"/>
    <n v="3"/>
    <x v="5"/>
    <x v="0"/>
  </r>
  <r>
    <n v="655328738"/>
    <x v="1032"/>
    <d v="2018-02-21T00:00:00"/>
    <x v="75"/>
    <x v="1"/>
    <x v="3"/>
    <x v="1"/>
    <x v="1"/>
    <n v="5191"/>
    <n v="205.7"/>
    <n v="117.11"/>
    <n v="607918.01"/>
    <n v="1067788.7"/>
    <n v="459870.68999999994"/>
    <x v="12"/>
    <n v="6"/>
    <x v="4"/>
    <x v="1"/>
  </r>
  <r>
    <n v="614321839"/>
    <x v="1447"/>
    <d v="2016-06-07T00:00:00"/>
    <x v="46"/>
    <x v="1"/>
    <x v="8"/>
    <x v="0"/>
    <x v="3"/>
    <n v="339"/>
    <n v="421.89"/>
    <n v="364.69"/>
    <n v="123629.91"/>
    <n v="143020.71"/>
    <n v="19390.799999999988"/>
    <x v="4"/>
    <n v="1"/>
    <x v="3"/>
    <x v="0"/>
  </r>
  <r>
    <n v="217722690"/>
    <x v="825"/>
    <d v="2019-06-24T00:00:00"/>
    <x v="68"/>
    <x v="2"/>
    <x v="11"/>
    <x v="1"/>
    <x v="1"/>
    <n v="7837"/>
    <n v="154.06"/>
    <n v="90.93"/>
    <n v="712618.41"/>
    <n v="1207368.22"/>
    <n v="494749.80999999994"/>
    <x v="8"/>
    <n v="3"/>
    <x v="5"/>
    <x v="0"/>
  </r>
  <r>
    <n v="329529607"/>
    <x v="1448"/>
    <d v="2021-01-30T00:00:00"/>
    <x v="67"/>
    <x v="1"/>
    <x v="7"/>
    <x v="0"/>
    <x v="2"/>
    <n v="3988"/>
    <n v="437.2"/>
    <n v="263.33"/>
    <n v="1050160.04"/>
    <n v="1743553.5999999999"/>
    <n v="693393.55999999982"/>
    <x v="10"/>
    <n v="1"/>
    <x v="3"/>
    <x v="0"/>
  </r>
  <r>
    <n v="806041419"/>
    <x v="334"/>
    <d v="2019-05-05T00:00:00"/>
    <x v="173"/>
    <x v="5"/>
    <x v="7"/>
    <x v="0"/>
    <x v="1"/>
    <n v="4423"/>
    <n v="437.2"/>
    <n v="263.33"/>
    <n v="1164708.5899999999"/>
    <n v="1933735.5999999999"/>
    <n v="769027.01"/>
    <x v="8"/>
    <n v="2"/>
    <x v="1"/>
    <x v="0"/>
  </r>
  <r>
    <n v="223869454"/>
    <x v="464"/>
    <d v="2022-06-15T00:00:00"/>
    <x v="143"/>
    <x v="1"/>
    <x v="9"/>
    <x v="0"/>
    <x v="2"/>
    <n v="6801"/>
    <n v="9.33"/>
    <n v="6.92"/>
    <n v="47062.92"/>
    <n v="63453.33"/>
    <n v="16390.410000000003"/>
    <x v="19"/>
    <n v="1"/>
    <x v="3"/>
    <x v="0"/>
  </r>
  <r>
    <n v="829937541"/>
    <x v="690"/>
    <d v="2020-06-09T00:00:00"/>
    <x v="113"/>
    <x v="5"/>
    <x v="4"/>
    <x v="1"/>
    <x v="0"/>
    <n v="5816"/>
    <n v="81.73"/>
    <n v="56.67"/>
    <n v="329592.72000000003"/>
    <n v="475341.68000000005"/>
    <n v="145748.96000000002"/>
    <x v="10"/>
    <n v="4"/>
    <x v="6"/>
    <x v="0"/>
  </r>
  <r>
    <n v="891482007"/>
    <x v="229"/>
    <d v="2015-05-09T00:00:00"/>
    <x v="4"/>
    <x v="2"/>
    <x v="2"/>
    <x v="0"/>
    <x v="2"/>
    <n v="8191"/>
    <n v="47.45"/>
    <n v="31.79"/>
    <n v="260391.88999999998"/>
    <n v="388662.95"/>
    <n v="128271.06000000003"/>
    <x v="0"/>
    <n v="7"/>
    <x v="2"/>
    <x v="1"/>
  </r>
  <r>
    <n v="546051681"/>
    <x v="1449"/>
    <d v="2020-07-19T00:00:00"/>
    <x v="126"/>
    <x v="5"/>
    <x v="7"/>
    <x v="0"/>
    <x v="2"/>
    <n v="7682"/>
    <n v="437.2"/>
    <n v="263.33"/>
    <n v="2022901.0599999998"/>
    <n v="3358570.4"/>
    <n v="1335669.3400000001"/>
    <x v="19"/>
    <n v="5"/>
    <x v="0"/>
    <x v="0"/>
  </r>
  <r>
    <n v="451507890"/>
    <x v="1450"/>
    <d v="2019-06-16T00:00:00"/>
    <x v="82"/>
    <x v="2"/>
    <x v="0"/>
    <x v="1"/>
    <x v="1"/>
    <n v="73"/>
    <n v="255.28"/>
    <n v="159.41999999999999"/>
    <n v="11637.66"/>
    <n v="18635.439999999999"/>
    <n v="6997.7799999999988"/>
    <x v="12"/>
    <n v="3"/>
    <x v="5"/>
    <x v="0"/>
  </r>
  <r>
    <n v="436024463"/>
    <x v="1130"/>
    <d v="2017-05-06T00:00:00"/>
    <x v="28"/>
    <x v="5"/>
    <x v="7"/>
    <x v="1"/>
    <x v="3"/>
    <n v="8183"/>
    <n v="437.2"/>
    <n v="263.33"/>
    <n v="2154829.3899999997"/>
    <n v="3577607.6"/>
    <n v="1422778.2100000004"/>
    <x v="16"/>
    <n v="4"/>
    <x v="6"/>
    <x v="0"/>
  </r>
  <r>
    <n v="848087728"/>
    <x v="1197"/>
    <d v="2016-12-05T00:00:00"/>
    <x v="1"/>
    <x v="0"/>
    <x v="7"/>
    <x v="0"/>
    <x v="0"/>
    <n v="6860"/>
    <n v="437.2"/>
    <n v="263.33"/>
    <n v="1806443.7999999998"/>
    <n v="2999192"/>
    <n v="1192748.2000000002"/>
    <x v="20"/>
    <n v="5"/>
    <x v="0"/>
    <x v="0"/>
  </r>
  <r>
    <n v="306496512"/>
    <x v="1034"/>
    <d v="2017-04-25T00:00:00"/>
    <x v="79"/>
    <x v="5"/>
    <x v="10"/>
    <x v="0"/>
    <x v="2"/>
    <n v="7984"/>
    <n v="668.27"/>
    <n v="502.54"/>
    <n v="4012279.3600000003"/>
    <n v="5335467.68"/>
    <n v="1323188.3199999994"/>
    <x v="8"/>
    <n v="4"/>
    <x v="6"/>
    <x v="0"/>
  </r>
  <r>
    <n v="810593879"/>
    <x v="1451"/>
    <d v="2016-03-28T00:00:00"/>
    <x v="142"/>
    <x v="0"/>
    <x v="10"/>
    <x v="1"/>
    <x v="2"/>
    <n v="1597"/>
    <n v="668.27"/>
    <n v="502.54"/>
    <n v="802556.38"/>
    <n v="1067227.19"/>
    <n v="264670.80999999994"/>
    <x v="16"/>
    <n v="6"/>
    <x v="4"/>
    <x v="1"/>
  </r>
  <r>
    <n v="189108455"/>
    <x v="887"/>
    <d v="2020-05-16T00:00:00"/>
    <x v="2"/>
    <x v="1"/>
    <x v="6"/>
    <x v="1"/>
    <x v="3"/>
    <n v="249"/>
    <n v="651.21"/>
    <n v="524.96"/>
    <n v="130715.04000000001"/>
    <n v="162151.29"/>
    <n v="31436.25"/>
    <x v="8"/>
    <n v="1"/>
    <x v="3"/>
    <x v="0"/>
  </r>
  <r>
    <n v="452471768"/>
    <x v="1452"/>
    <d v="2015-01-30T00:00:00"/>
    <x v="133"/>
    <x v="1"/>
    <x v="9"/>
    <x v="1"/>
    <x v="2"/>
    <n v="5306"/>
    <n v="9.33"/>
    <n v="6.92"/>
    <n v="36717.519999999997"/>
    <n v="49504.98"/>
    <n v="12787.460000000006"/>
    <x v="19"/>
    <n v="3"/>
    <x v="5"/>
    <x v="0"/>
  </r>
  <r>
    <n v="541100537"/>
    <x v="1453"/>
    <d v="2022-07-29T00:00:00"/>
    <x v="3"/>
    <x v="2"/>
    <x v="8"/>
    <x v="1"/>
    <x v="0"/>
    <n v="2528"/>
    <n v="421.89"/>
    <n v="364.69"/>
    <n v="921936.32"/>
    <n v="1066537.92"/>
    <n v="144601.59999999998"/>
    <x v="0"/>
    <n v="6"/>
    <x v="4"/>
    <x v="1"/>
  </r>
  <r>
    <n v="173557221"/>
    <x v="1334"/>
    <d v="2019-05-12T00:00:00"/>
    <x v="107"/>
    <x v="2"/>
    <x v="7"/>
    <x v="0"/>
    <x v="1"/>
    <n v="8293"/>
    <n v="437.2"/>
    <n v="263.33"/>
    <n v="2183795.69"/>
    <n v="3625699.6"/>
    <n v="1441903.9100000001"/>
    <x v="15"/>
    <n v="2"/>
    <x v="1"/>
    <x v="0"/>
  </r>
  <r>
    <n v="342314517"/>
    <x v="84"/>
    <d v="2021-12-28T00:00:00"/>
    <x v="146"/>
    <x v="5"/>
    <x v="6"/>
    <x v="1"/>
    <x v="3"/>
    <n v="7327"/>
    <n v="651.21"/>
    <n v="524.96"/>
    <n v="3846381.9200000004"/>
    <n v="4771415.67"/>
    <n v="925033.74999999953"/>
    <x v="2"/>
    <n v="3"/>
    <x v="5"/>
    <x v="0"/>
  </r>
  <r>
    <n v="857759130"/>
    <x v="637"/>
    <d v="2016-08-13T00:00:00"/>
    <x v="44"/>
    <x v="2"/>
    <x v="11"/>
    <x v="1"/>
    <x v="0"/>
    <n v="8843"/>
    <n v="154.06"/>
    <n v="90.93"/>
    <n v="804093.99000000011"/>
    <n v="1362352.58"/>
    <n v="558258.59"/>
    <x v="11"/>
    <n v="3"/>
    <x v="5"/>
    <x v="0"/>
  </r>
  <r>
    <n v="986966502"/>
    <x v="882"/>
    <d v="2020-03-09T00:00:00"/>
    <x v="21"/>
    <x v="5"/>
    <x v="0"/>
    <x v="1"/>
    <x v="0"/>
    <n v="4175"/>
    <n v="255.28"/>
    <n v="159.41999999999999"/>
    <n v="665578.5"/>
    <n v="1065794"/>
    <n v="400215.5"/>
    <x v="19"/>
    <n v="6"/>
    <x v="4"/>
    <x v="1"/>
  </r>
  <r>
    <n v="129317939"/>
    <x v="659"/>
    <d v="2022-01-28T00:00:00"/>
    <x v="122"/>
    <x v="3"/>
    <x v="11"/>
    <x v="1"/>
    <x v="3"/>
    <n v="6907"/>
    <n v="154.06"/>
    <n v="90.93"/>
    <n v="628053.51"/>
    <n v="1064092.42"/>
    <n v="436038.90999999992"/>
    <x v="2"/>
    <n v="6"/>
    <x v="4"/>
    <x v="1"/>
  </r>
  <r>
    <n v="248767650"/>
    <x v="369"/>
    <d v="2015-06-15T00:00:00"/>
    <x v="146"/>
    <x v="5"/>
    <x v="6"/>
    <x v="1"/>
    <x v="2"/>
    <n v="4731"/>
    <n v="651.21"/>
    <n v="524.96"/>
    <n v="2483585.7600000002"/>
    <n v="3080874.5100000002"/>
    <n v="597288.75"/>
    <x v="9"/>
    <n v="1"/>
    <x v="3"/>
    <x v="0"/>
  </r>
  <r>
    <n v="517074811"/>
    <x v="334"/>
    <d v="2019-05-11T00:00:00"/>
    <x v="58"/>
    <x v="5"/>
    <x v="4"/>
    <x v="0"/>
    <x v="1"/>
    <n v="2782"/>
    <n v="81.73"/>
    <n v="56.67"/>
    <n v="157655.94"/>
    <n v="227372.86000000002"/>
    <n v="69716.920000000013"/>
    <x v="12"/>
    <n v="2"/>
    <x v="1"/>
    <x v="0"/>
  </r>
  <r>
    <n v="441688430"/>
    <x v="1059"/>
    <d v="2020-11-27T00:00:00"/>
    <x v="134"/>
    <x v="2"/>
    <x v="9"/>
    <x v="0"/>
    <x v="1"/>
    <n v="4277"/>
    <n v="9.33"/>
    <n v="6.92"/>
    <n v="29596.84"/>
    <n v="39904.410000000003"/>
    <n v="10307.570000000003"/>
    <x v="13"/>
    <n v="1"/>
    <x v="3"/>
    <x v="0"/>
  </r>
  <r>
    <n v="905469834"/>
    <x v="1454"/>
    <d v="2022-05-21T00:00:00"/>
    <x v="60"/>
    <x v="4"/>
    <x v="5"/>
    <x v="1"/>
    <x v="0"/>
    <n v="7500"/>
    <n v="109.28"/>
    <n v="35.840000000000003"/>
    <n v="268800"/>
    <n v="819600"/>
    <n v="550800"/>
    <x v="20"/>
    <n v="3"/>
    <x v="5"/>
    <x v="0"/>
  </r>
  <r>
    <n v="161592853"/>
    <x v="48"/>
    <d v="2018-06-13T00:00:00"/>
    <x v="62"/>
    <x v="5"/>
    <x v="10"/>
    <x v="1"/>
    <x v="0"/>
    <n v="7771"/>
    <n v="668.27"/>
    <n v="502.54"/>
    <n v="3905238.3400000003"/>
    <n v="5193126.17"/>
    <n v="1287887.8299999996"/>
    <x v="3"/>
    <n v="7"/>
    <x v="2"/>
    <x v="1"/>
  </r>
  <r>
    <n v="583543813"/>
    <x v="778"/>
    <d v="2020-02-11T00:00:00"/>
    <x v="20"/>
    <x v="3"/>
    <x v="9"/>
    <x v="0"/>
    <x v="1"/>
    <n v="2437"/>
    <n v="9.33"/>
    <n v="6.92"/>
    <n v="16864.04"/>
    <n v="22737.21"/>
    <n v="5873.1699999999983"/>
    <x v="15"/>
    <n v="4"/>
    <x v="6"/>
    <x v="0"/>
  </r>
  <r>
    <n v="115121543"/>
    <x v="3"/>
    <d v="2022-05-18T00:00:00"/>
    <x v="78"/>
    <x v="5"/>
    <x v="1"/>
    <x v="0"/>
    <x v="2"/>
    <n v="5878"/>
    <n v="152.58000000000001"/>
    <n v="97.44"/>
    <n v="572752.31999999995"/>
    <n v="896865.24000000011"/>
    <n v="324112.92000000016"/>
    <x v="8"/>
    <n v="5"/>
    <x v="0"/>
    <x v="0"/>
  </r>
  <r>
    <n v="820437371"/>
    <x v="1455"/>
    <d v="2017-05-31T00:00:00"/>
    <x v="145"/>
    <x v="1"/>
    <x v="8"/>
    <x v="0"/>
    <x v="3"/>
    <n v="4505"/>
    <n v="421.89"/>
    <n v="364.69"/>
    <n v="1642928.45"/>
    <n v="1900614.45"/>
    <n v="257686"/>
    <x v="11"/>
    <n v="7"/>
    <x v="2"/>
    <x v="1"/>
  </r>
  <r>
    <n v="333915126"/>
    <x v="765"/>
    <d v="2015-11-06T00:00:00"/>
    <x v="100"/>
    <x v="5"/>
    <x v="6"/>
    <x v="1"/>
    <x v="3"/>
    <n v="1761"/>
    <n v="651.21"/>
    <n v="524.96"/>
    <n v="924454.56"/>
    <n v="1146780.81"/>
    <n v="222326.25"/>
    <x v="13"/>
    <n v="1"/>
    <x v="3"/>
    <x v="0"/>
  </r>
  <r>
    <n v="410291135"/>
    <x v="431"/>
    <d v="2020-02-16T00:00:00"/>
    <x v="47"/>
    <x v="1"/>
    <x v="4"/>
    <x v="1"/>
    <x v="2"/>
    <n v="3119"/>
    <n v="81.73"/>
    <n v="56.67"/>
    <n v="176753.73"/>
    <n v="254915.87000000002"/>
    <n v="78162.140000000014"/>
    <x v="20"/>
    <n v="4"/>
    <x v="6"/>
    <x v="0"/>
  </r>
  <r>
    <n v="450652587"/>
    <x v="1201"/>
    <d v="2017-01-01T00:00:00"/>
    <x v="156"/>
    <x v="3"/>
    <x v="1"/>
    <x v="0"/>
    <x v="1"/>
    <n v="6970"/>
    <n v="152.58000000000001"/>
    <n v="97.44"/>
    <n v="679156.79999999993"/>
    <n v="1063482.6000000001"/>
    <n v="384325.80000000016"/>
    <x v="4"/>
    <n v="6"/>
    <x v="4"/>
    <x v="1"/>
  </r>
  <r>
    <n v="172245728"/>
    <x v="224"/>
    <d v="2018-01-17T00:00:00"/>
    <x v="81"/>
    <x v="5"/>
    <x v="6"/>
    <x v="0"/>
    <x v="0"/>
    <n v="194"/>
    <n v="651.21"/>
    <n v="524.96"/>
    <n v="101842.24000000001"/>
    <n v="126334.74"/>
    <n v="24492.5"/>
    <x v="17"/>
    <n v="1"/>
    <x v="3"/>
    <x v="0"/>
  </r>
  <r>
    <n v="118859469"/>
    <x v="282"/>
    <d v="2021-06-15T00:00:00"/>
    <x v="166"/>
    <x v="1"/>
    <x v="1"/>
    <x v="1"/>
    <x v="2"/>
    <n v="2013"/>
    <n v="152.58000000000001"/>
    <n v="97.44"/>
    <n v="196146.72"/>
    <n v="307143.54000000004"/>
    <n v="110996.82000000004"/>
    <x v="2"/>
    <n v="3"/>
    <x v="5"/>
    <x v="0"/>
  </r>
  <r>
    <n v="250441777"/>
    <x v="1456"/>
    <d v="2020-10-13T00:00:00"/>
    <x v="40"/>
    <x v="3"/>
    <x v="5"/>
    <x v="0"/>
    <x v="3"/>
    <n v="142"/>
    <n v="109.28"/>
    <n v="35.840000000000003"/>
    <n v="5089.2800000000007"/>
    <n v="15517.76"/>
    <n v="10428.48"/>
    <x v="18"/>
    <n v="3"/>
    <x v="5"/>
    <x v="0"/>
  </r>
  <r>
    <n v="873291480"/>
    <x v="1457"/>
    <d v="2022-11-03T00:00:00"/>
    <x v="156"/>
    <x v="3"/>
    <x v="0"/>
    <x v="0"/>
    <x v="2"/>
    <n v="5210"/>
    <n v="255.28"/>
    <n v="159.41999999999999"/>
    <n v="830578.2"/>
    <n v="1330008.8"/>
    <n v="499430.60000000009"/>
    <x v="20"/>
    <n v="1"/>
    <x v="3"/>
    <x v="0"/>
  </r>
  <r>
    <n v="114019906"/>
    <x v="1458"/>
    <d v="2018-09-15T00:00:00"/>
    <x v="134"/>
    <x v="2"/>
    <x v="2"/>
    <x v="0"/>
    <x v="2"/>
    <n v="9879"/>
    <n v="47.45"/>
    <n v="31.79"/>
    <n v="314053.40999999997"/>
    <n v="468758.55000000005"/>
    <n v="154705.14000000007"/>
    <x v="6"/>
    <n v="5"/>
    <x v="0"/>
    <x v="0"/>
  </r>
  <r>
    <n v="669550883"/>
    <x v="1459"/>
    <d v="2015-08-02T00:00:00"/>
    <x v="153"/>
    <x v="1"/>
    <x v="7"/>
    <x v="1"/>
    <x v="3"/>
    <n v="3840"/>
    <n v="437.2"/>
    <n v="263.33"/>
    <n v="1011187.2"/>
    <n v="1678848"/>
    <n v="667660.80000000005"/>
    <x v="11"/>
    <n v="4"/>
    <x v="6"/>
    <x v="0"/>
  </r>
  <r>
    <n v="282171666"/>
    <x v="1460"/>
    <d v="2022-10-11T00:00:00"/>
    <x v="182"/>
    <x v="2"/>
    <x v="5"/>
    <x v="0"/>
    <x v="1"/>
    <n v="9721"/>
    <n v="109.28"/>
    <n v="35.840000000000003"/>
    <n v="348400.64000000001"/>
    <n v="1062310.8800000001"/>
    <n v="713910.24000000011"/>
    <x v="11"/>
    <n v="6"/>
    <x v="4"/>
    <x v="1"/>
  </r>
  <r>
    <n v="664278304"/>
    <x v="1461"/>
    <d v="2020-05-20T00:00:00"/>
    <x v="174"/>
    <x v="5"/>
    <x v="2"/>
    <x v="1"/>
    <x v="2"/>
    <n v="3567"/>
    <n v="47.45"/>
    <n v="31.79"/>
    <n v="113394.93"/>
    <n v="169254.15000000002"/>
    <n v="55859.22000000003"/>
    <x v="8"/>
    <n v="5"/>
    <x v="0"/>
    <x v="0"/>
  </r>
  <r>
    <n v="898884904"/>
    <x v="1462"/>
    <d v="2021-02-19T00:00:00"/>
    <x v="50"/>
    <x v="2"/>
    <x v="3"/>
    <x v="1"/>
    <x v="0"/>
    <n v="8873"/>
    <n v="205.7"/>
    <n v="117.11"/>
    <n v="1039117.03"/>
    <n v="1825176.0999999999"/>
    <n v="786059.06999999983"/>
    <x v="12"/>
    <n v="1"/>
    <x v="3"/>
    <x v="0"/>
  </r>
  <r>
    <n v="439114367"/>
    <x v="1463"/>
    <d v="2020-07-04T00:00:00"/>
    <x v="140"/>
    <x v="1"/>
    <x v="4"/>
    <x v="0"/>
    <x v="0"/>
    <n v="2554"/>
    <n v="81.73"/>
    <n v="56.67"/>
    <n v="144735.18"/>
    <n v="208738.42"/>
    <n v="64003.24000000002"/>
    <x v="3"/>
    <n v="3"/>
    <x v="5"/>
    <x v="0"/>
  </r>
  <r>
    <n v="983453023"/>
    <x v="828"/>
    <d v="2020-12-07T00:00:00"/>
    <x v="11"/>
    <x v="3"/>
    <x v="4"/>
    <x v="1"/>
    <x v="2"/>
    <n v="4459"/>
    <n v="81.73"/>
    <n v="56.67"/>
    <n v="252691.53"/>
    <n v="364434.07"/>
    <n v="111742.54000000001"/>
    <x v="6"/>
    <n v="7"/>
    <x v="2"/>
    <x v="1"/>
  </r>
  <r>
    <n v="700699698"/>
    <x v="1276"/>
    <d v="2019-11-28T00:00:00"/>
    <x v="165"/>
    <x v="5"/>
    <x v="7"/>
    <x v="0"/>
    <x v="3"/>
    <n v="1467"/>
    <n v="437.2"/>
    <n v="263.33"/>
    <n v="386305.11"/>
    <n v="641372.4"/>
    <n v="255067.29000000004"/>
    <x v="1"/>
    <n v="4"/>
    <x v="6"/>
    <x v="0"/>
  </r>
  <r>
    <n v="979965722"/>
    <x v="1464"/>
    <d v="2022-03-04T00:00:00"/>
    <x v="180"/>
    <x v="0"/>
    <x v="3"/>
    <x v="1"/>
    <x v="0"/>
    <n v="2489"/>
    <n v="205.7"/>
    <n v="117.11"/>
    <n v="291486.78999999998"/>
    <n v="511987.3"/>
    <n v="220500.51"/>
    <x v="9"/>
    <n v="5"/>
    <x v="0"/>
    <x v="0"/>
  </r>
  <r>
    <n v="580674922"/>
    <x v="1465"/>
    <d v="2016-07-22T00:00:00"/>
    <x v="27"/>
    <x v="0"/>
    <x v="6"/>
    <x v="0"/>
    <x v="1"/>
    <n v="3468"/>
    <n v="651.21"/>
    <n v="524.96"/>
    <n v="1820561.28"/>
    <n v="2258396.2800000003"/>
    <n v="437835.00000000023"/>
    <x v="14"/>
    <n v="1"/>
    <x v="3"/>
    <x v="0"/>
  </r>
  <r>
    <n v="582563626"/>
    <x v="1466"/>
    <d v="2021-02-09T00:00:00"/>
    <x v="124"/>
    <x v="1"/>
    <x v="10"/>
    <x v="0"/>
    <x v="0"/>
    <n v="2378"/>
    <n v="668.27"/>
    <n v="502.54"/>
    <n v="1195040.1200000001"/>
    <n v="1589146.06"/>
    <n v="394105.93999999994"/>
    <x v="16"/>
    <n v="7"/>
    <x v="2"/>
    <x v="1"/>
  </r>
  <r>
    <n v="335680663"/>
    <x v="844"/>
    <d v="2018-08-11T00:00:00"/>
    <x v="148"/>
    <x v="3"/>
    <x v="1"/>
    <x v="1"/>
    <x v="1"/>
    <n v="4223"/>
    <n v="152.58000000000001"/>
    <n v="97.44"/>
    <n v="411489.12"/>
    <n v="644345.34000000008"/>
    <n v="232856.22000000009"/>
    <x v="11"/>
    <n v="3"/>
    <x v="5"/>
    <x v="0"/>
  </r>
  <r>
    <n v="610387361"/>
    <x v="1186"/>
    <d v="2021-01-25T00:00:00"/>
    <x v="174"/>
    <x v="5"/>
    <x v="11"/>
    <x v="0"/>
    <x v="2"/>
    <n v="6039"/>
    <n v="154.06"/>
    <n v="90.93"/>
    <n v="549126.27"/>
    <n v="930368.34"/>
    <n v="381242.06999999995"/>
    <x v="14"/>
    <n v="4"/>
    <x v="6"/>
    <x v="0"/>
  </r>
  <r>
    <n v="447357547"/>
    <x v="383"/>
    <d v="2021-11-27T00:00:00"/>
    <x v="169"/>
    <x v="4"/>
    <x v="5"/>
    <x v="0"/>
    <x v="1"/>
    <n v="1894"/>
    <n v="109.28"/>
    <n v="35.840000000000003"/>
    <n v="67880.960000000006"/>
    <n v="206976.32"/>
    <n v="139095.35999999999"/>
    <x v="14"/>
    <n v="2"/>
    <x v="1"/>
    <x v="0"/>
  </r>
  <r>
    <n v="307577550"/>
    <x v="1467"/>
    <d v="2018-08-14T00:00:00"/>
    <x v="1"/>
    <x v="0"/>
    <x v="4"/>
    <x v="0"/>
    <x v="3"/>
    <n v="7887"/>
    <n v="81.73"/>
    <n v="56.67"/>
    <n v="446956.29000000004"/>
    <n v="644604.51"/>
    <n v="197648.21999999997"/>
    <x v="9"/>
    <n v="2"/>
    <x v="1"/>
    <x v="0"/>
  </r>
  <r>
    <n v="626011979"/>
    <x v="1468"/>
    <d v="2021-01-22T00:00:00"/>
    <x v="55"/>
    <x v="1"/>
    <x v="5"/>
    <x v="1"/>
    <x v="2"/>
    <n v="9711"/>
    <n v="109.28"/>
    <n v="35.840000000000003"/>
    <n v="348042.24000000005"/>
    <n v="1061218.08"/>
    <n v="713175.84000000008"/>
    <x v="18"/>
    <n v="6"/>
    <x v="4"/>
    <x v="1"/>
  </r>
  <r>
    <n v="943274819"/>
    <x v="1469"/>
    <d v="2019-02-17T00:00:00"/>
    <x v="69"/>
    <x v="1"/>
    <x v="1"/>
    <x v="0"/>
    <x v="0"/>
    <n v="4836"/>
    <n v="152.58000000000001"/>
    <n v="97.44"/>
    <n v="471219.83999999997"/>
    <n v="737876.88"/>
    <n v="266657.04000000004"/>
    <x v="16"/>
    <n v="5"/>
    <x v="0"/>
    <x v="0"/>
  </r>
  <r>
    <n v="824331510"/>
    <x v="1470"/>
    <d v="2015-03-14T00:00:00"/>
    <x v="76"/>
    <x v="5"/>
    <x v="11"/>
    <x v="0"/>
    <x v="2"/>
    <n v="6867"/>
    <n v="154.06"/>
    <n v="90.93"/>
    <n v="624416.31000000006"/>
    <n v="1057930.02"/>
    <n v="433513.70999999996"/>
    <x v="5"/>
    <n v="6"/>
    <x v="4"/>
    <x v="1"/>
  </r>
  <r>
    <n v="804683148"/>
    <x v="983"/>
    <d v="2021-09-23T00:00:00"/>
    <x v="113"/>
    <x v="5"/>
    <x v="8"/>
    <x v="0"/>
    <x v="0"/>
    <n v="2480"/>
    <n v="421.89"/>
    <n v="364.69"/>
    <n v="904431.2"/>
    <n v="1046287.2"/>
    <n v="141856"/>
    <x v="10"/>
    <n v="6"/>
    <x v="4"/>
    <x v="1"/>
  </r>
  <r>
    <n v="313821303"/>
    <x v="1471"/>
    <d v="2022-12-11T00:00:00"/>
    <x v="112"/>
    <x v="1"/>
    <x v="6"/>
    <x v="0"/>
    <x v="3"/>
    <n v="5552"/>
    <n v="651.21"/>
    <n v="524.96"/>
    <n v="2914577.9200000004"/>
    <n v="3615517.9200000004"/>
    <n v="700940"/>
    <x v="0"/>
    <n v="1"/>
    <x v="3"/>
    <x v="0"/>
  </r>
  <r>
    <n v="431753098"/>
    <x v="1472"/>
    <d v="2015-09-10T00:00:00"/>
    <x v="150"/>
    <x v="1"/>
    <x v="2"/>
    <x v="0"/>
    <x v="0"/>
    <n v="4191"/>
    <n v="47.45"/>
    <n v="31.79"/>
    <n v="133231.88999999998"/>
    <n v="198862.95"/>
    <n v="65631.060000000027"/>
    <x v="7"/>
    <n v="3"/>
    <x v="5"/>
    <x v="0"/>
  </r>
  <r>
    <n v="368589007"/>
    <x v="1385"/>
    <d v="2021-07-21T00:00:00"/>
    <x v="176"/>
    <x v="2"/>
    <x v="0"/>
    <x v="0"/>
    <x v="0"/>
    <n v="2533"/>
    <n v="255.28"/>
    <n v="159.41999999999999"/>
    <n v="403810.86"/>
    <n v="646624.24"/>
    <n v="242813.38"/>
    <x v="9"/>
    <n v="3"/>
    <x v="5"/>
    <x v="0"/>
  </r>
  <r>
    <n v="247815358"/>
    <x v="1404"/>
    <d v="2021-12-13T00:00:00"/>
    <x v="35"/>
    <x v="5"/>
    <x v="11"/>
    <x v="1"/>
    <x v="0"/>
    <n v="2926"/>
    <n v="154.06"/>
    <n v="90.93"/>
    <n v="266061.18"/>
    <n v="450779.56"/>
    <n v="184718.38"/>
    <x v="13"/>
    <n v="4"/>
    <x v="6"/>
    <x v="0"/>
  </r>
  <r>
    <n v="263230979"/>
    <x v="1427"/>
    <d v="2020-09-17T00:00:00"/>
    <x v="116"/>
    <x v="4"/>
    <x v="5"/>
    <x v="0"/>
    <x v="2"/>
    <n v="4751"/>
    <n v="109.28"/>
    <n v="35.840000000000003"/>
    <n v="170275.84000000003"/>
    <n v="519189.28"/>
    <n v="348913.44"/>
    <x v="4"/>
    <n v="3"/>
    <x v="5"/>
    <x v="0"/>
  </r>
  <r>
    <n v="228947198"/>
    <x v="1473"/>
    <d v="2022-06-16T00:00:00"/>
    <x v="142"/>
    <x v="0"/>
    <x v="1"/>
    <x v="1"/>
    <x v="1"/>
    <n v="9418"/>
    <n v="152.58000000000001"/>
    <n v="97.44"/>
    <n v="917689.91999999993"/>
    <n v="1436998.4400000002"/>
    <n v="519308.52000000025"/>
    <x v="12"/>
    <n v="7"/>
    <x v="2"/>
    <x v="1"/>
  </r>
  <r>
    <n v="929387843"/>
    <x v="1474"/>
    <d v="2018-05-24T00:00:00"/>
    <x v="129"/>
    <x v="5"/>
    <x v="11"/>
    <x v="1"/>
    <x v="1"/>
    <n v="5371"/>
    <n v="154.06"/>
    <n v="90.93"/>
    <n v="488385.03"/>
    <n v="827456.26"/>
    <n v="339071.23"/>
    <x v="12"/>
    <n v="7"/>
    <x v="2"/>
    <x v="1"/>
  </r>
  <r>
    <n v="969289243"/>
    <x v="138"/>
    <d v="2022-01-05T00:00:00"/>
    <x v="7"/>
    <x v="1"/>
    <x v="10"/>
    <x v="0"/>
    <x v="1"/>
    <n v="3082"/>
    <n v="668.27"/>
    <n v="502.54"/>
    <n v="1548828.28"/>
    <n v="2059608.14"/>
    <n v="510779.85999999987"/>
    <x v="7"/>
    <n v="2"/>
    <x v="1"/>
    <x v="0"/>
  </r>
  <r>
    <n v="930145299"/>
    <x v="1212"/>
    <d v="2018-09-03T00:00:00"/>
    <x v="21"/>
    <x v="5"/>
    <x v="5"/>
    <x v="0"/>
    <x v="1"/>
    <n v="9519"/>
    <n v="109.28"/>
    <n v="35.840000000000003"/>
    <n v="341160.96000000002"/>
    <n v="1040236.3200000001"/>
    <n v="699075.3600000001"/>
    <x v="19"/>
    <n v="6"/>
    <x v="4"/>
    <x v="1"/>
  </r>
  <r>
    <n v="587982118"/>
    <x v="1475"/>
    <d v="2021-11-12T00:00:00"/>
    <x v="4"/>
    <x v="2"/>
    <x v="5"/>
    <x v="0"/>
    <x v="1"/>
    <n v="5830"/>
    <n v="109.28"/>
    <n v="35.840000000000003"/>
    <n v="208947.20000000001"/>
    <n v="637102.4"/>
    <n v="428155.2"/>
    <x v="15"/>
    <n v="7"/>
    <x v="2"/>
    <x v="1"/>
  </r>
  <r>
    <n v="427808749"/>
    <x v="744"/>
    <d v="2019-04-20T00:00:00"/>
    <x v="156"/>
    <x v="3"/>
    <x v="3"/>
    <x v="0"/>
    <x v="1"/>
    <n v="6971"/>
    <n v="205.7"/>
    <n v="117.11"/>
    <n v="816373.80999999994"/>
    <n v="1433934.7"/>
    <n v="617560.89"/>
    <x v="12"/>
    <n v="2"/>
    <x v="1"/>
    <x v="0"/>
  </r>
  <r>
    <n v="129166448"/>
    <x v="837"/>
    <d v="2018-07-29T00:00:00"/>
    <x v="121"/>
    <x v="0"/>
    <x v="10"/>
    <x v="1"/>
    <x v="3"/>
    <n v="2077"/>
    <n v="668.27"/>
    <n v="502.54"/>
    <n v="1043775.5800000001"/>
    <n v="1387996.79"/>
    <n v="344221.20999999996"/>
    <x v="19"/>
    <n v="5"/>
    <x v="0"/>
    <x v="0"/>
  </r>
  <r>
    <n v="202546107"/>
    <x v="1476"/>
    <d v="2020-10-25T00:00:00"/>
    <x v="113"/>
    <x v="5"/>
    <x v="11"/>
    <x v="1"/>
    <x v="1"/>
    <n v="6749"/>
    <n v="154.06"/>
    <n v="90.93"/>
    <n v="613686.57000000007"/>
    <n v="1039750.9400000001"/>
    <n v="426064.37"/>
    <x v="6"/>
    <n v="6"/>
    <x v="4"/>
    <x v="1"/>
  </r>
  <r>
    <n v="670534932"/>
    <x v="1477"/>
    <d v="2019-06-19T00:00:00"/>
    <x v="113"/>
    <x v="5"/>
    <x v="3"/>
    <x v="0"/>
    <x v="0"/>
    <n v="5042"/>
    <n v="205.7"/>
    <n v="117.11"/>
    <n v="590468.62"/>
    <n v="1037139.3999999999"/>
    <n v="446670.77999999991"/>
    <x v="14"/>
    <n v="6"/>
    <x v="4"/>
    <x v="1"/>
  </r>
  <r>
    <n v="916976726"/>
    <x v="1478"/>
    <d v="2015-02-08T00:00:00"/>
    <x v="105"/>
    <x v="2"/>
    <x v="8"/>
    <x v="0"/>
    <x v="1"/>
    <n v="2645"/>
    <n v="421.89"/>
    <n v="364.69"/>
    <n v="964605.05"/>
    <n v="1115899.05"/>
    <n v="151294"/>
    <x v="16"/>
    <n v="5"/>
    <x v="0"/>
    <x v="0"/>
  </r>
  <r>
    <n v="355534589"/>
    <x v="913"/>
    <d v="2015-02-04T00:00:00"/>
    <x v="137"/>
    <x v="1"/>
    <x v="5"/>
    <x v="0"/>
    <x v="3"/>
    <n v="9440"/>
    <n v="109.28"/>
    <n v="35.840000000000003"/>
    <n v="338329.60000000003"/>
    <n v="1031603.2"/>
    <n v="693273.59999999986"/>
    <x v="13"/>
    <n v="6"/>
    <x v="4"/>
    <x v="1"/>
  </r>
  <r>
    <n v="290317428"/>
    <x v="1479"/>
    <d v="2016-03-07T00:00:00"/>
    <x v="138"/>
    <x v="1"/>
    <x v="8"/>
    <x v="0"/>
    <x v="0"/>
    <n v="233"/>
    <n v="421.89"/>
    <n v="364.69"/>
    <n v="84972.77"/>
    <n v="98300.37"/>
    <n v="13327.599999999991"/>
    <x v="4"/>
    <n v="7"/>
    <x v="2"/>
    <x v="1"/>
  </r>
  <r>
    <n v="404074418"/>
    <x v="1480"/>
    <d v="2016-06-28T00:00:00"/>
    <x v="65"/>
    <x v="2"/>
    <x v="6"/>
    <x v="0"/>
    <x v="3"/>
    <n v="3455"/>
    <n v="651.21"/>
    <n v="524.96"/>
    <n v="1813736.8"/>
    <n v="2249930.5500000003"/>
    <n v="436193.75000000023"/>
    <x v="8"/>
    <n v="4"/>
    <x v="6"/>
    <x v="0"/>
  </r>
  <r>
    <n v="850016772"/>
    <x v="1293"/>
    <d v="2021-07-09T00:00:00"/>
    <x v="168"/>
    <x v="6"/>
    <x v="1"/>
    <x v="1"/>
    <x v="3"/>
    <n v="7707"/>
    <n v="152.58000000000001"/>
    <n v="97.44"/>
    <n v="750970.08"/>
    <n v="1175934.06"/>
    <n v="424963.9800000001"/>
    <x v="8"/>
    <n v="7"/>
    <x v="2"/>
    <x v="1"/>
  </r>
  <r>
    <n v="135526072"/>
    <x v="1264"/>
    <d v="2015-03-13T00:00:00"/>
    <x v="151"/>
    <x v="5"/>
    <x v="0"/>
    <x v="1"/>
    <x v="0"/>
    <n v="4031"/>
    <n v="255.28"/>
    <n v="159.41999999999999"/>
    <n v="642622.0199999999"/>
    <n v="1029033.68"/>
    <n v="386411.66000000015"/>
    <x v="2"/>
    <n v="6"/>
    <x v="4"/>
    <x v="1"/>
  </r>
  <r>
    <n v="653939139"/>
    <x v="461"/>
    <d v="2020-09-30T00:00:00"/>
    <x v="6"/>
    <x v="4"/>
    <x v="0"/>
    <x v="1"/>
    <x v="3"/>
    <n v="3978"/>
    <n v="255.28"/>
    <n v="159.41999999999999"/>
    <n v="634172.75999999989"/>
    <n v="1015503.84"/>
    <n v="381331.08000000007"/>
    <x v="14"/>
    <n v="6"/>
    <x v="4"/>
    <x v="1"/>
  </r>
  <r>
    <n v="436999070"/>
    <x v="1481"/>
    <d v="2020-09-30T00:00:00"/>
    <x v="24"/>
    <x v="3"/>
    <x v="1"/>
    <x v="1"/>
    <x v="0"/>
    <n v="6591"/>
    <n v="152.58000000000001"/>
    <n v="97.44"/>
    <n v="642227.04"/>
    <n v="1005654.78"/>
    <n v="363427.74"/>
    <x v="13"/>
    <n v="6"/>
    <x v="4"/>
    <x v="1"/>
  </r>
  <r>
    <n v="480053889"/>
    <x v="1482"/>
    <d v="2017-01-13T00:00:00"/>
    <x v="64"/>
    <x v="3"/>
    <x v="9"/>
    <x v="0"/>
    <x v="0"/>
    <n v="7469"/>
    <n v="9.33"/>
    <n v="6.92"/>
    <n v="51685.479999999996"/>
    <n v="69685.77"/>
    <n v="18000.290000000008"/>
    <x v="14"/>
    <n v="1"/>
    <x v="3"/>
    <x v="0"/>
  </r>
  <r>
    <n v="131876122"/>
    <x v="1048"/>
    <d v="2019-04-19T00:00:00"/>
    <x v="154"/>
    <x v="2"/>
    <x v="0"/>
    <x v="1"/>
    <x v="1"/>
    <n v="3930"/>
    <n v="255.28"/>
    <n v="159.41999999999999"/>
    <n v="626520.6"/>
    <n v="1003250.4"/>
    <n v="376729.80000000005"/>
    <x v="0"/>
    <n v="6"/>
    <x v="4"/>
    <x v="1"/>
  </r>
  <r>
    <n v="738672912"/>
    <x v="1483"/>
    <d v="2019-09-16T00:00:00"/>
    <x v="90"/>
    <x v="5"/>
    <x v="4"/>
    <x v="0"/>
    <x v="1"/>
    <n v="8584"/>
    <n v="81.73"/>
    <n v="56.67"/>
    <n v="486455.28"/>
    <n v="701570.32000000007"/>
    <n v="215115.04000000004"/>
    <x v="1"/>
    <n v="1"/>
    <x v="3"/>
    <x v="0"/>
  </r>
  <r>
    <n v="105030000"/>
    <x v="1215"/>
    <d v="2016-06-21T00:00:00"/>
    <x v="47"/>
    <x v="1"/>
    <x v="5"/>
    <x v="1"/>
    <x v="1"/>
    <n v="9566"/>
    <n v="109.28"/>
    <n v="35.840000000000003"/>
    <n v="342845.44000000006"/>
    <n v="1045372.48"/>
    <n v="702527.03999999992"/>
    <x v="15"/>
    <n v="4"/>
    <x v="6"/>
    <x v="0"/>
  </r>
  <r>
    <n v="960213077"/>
    <x v="1484"/>
    <d v="2015-09-19T00:00:00"/>
    <x v="45"/>
    <x v="1"/>
    <x v="2"/>
    <x v="0"/>
    <x v="3"/>
    <n v="7242"/>
    <n v="47.45"/>
    <n v="31.79"/>
    <n v="230223.18"/>
    <n v="343632.9"/>
    <n v="113409.72000000003"/>
    <x v="15"/>
    <n v="1"/>
    <x v="3"/>
    <x v="0"/>
  </r>
  <r>
    <n v="615208470"/>
    <x v="389"/>
    <d v="2020-09-05T00:00:00"/>
    <x v="31"/>
    <x v="4"/>
    <x v="3"/>
    <x v="0"/>
    <x v="0"/>
    <n v="2713"/>
    <n v="205.7"/>
    <n v="117.11"/>
    <n v="317719.43"/>
    <n v="558064.1"/>
    <n v="240344.66999999998"/>
    <x v="3"/>
    <n v="3"/>
    <x v="5"/>
    <x v="0"/>
  </r>
  <r>
    <n v="951315009"/>
    <x v="1485"/>
    <d v="2019-06-11T00:00:00"/>
    <x v="168"/>
    <x v="6"/>
    <x v="7"/>
    <x v="1"/>
    <x v="3"/>
    <n v="4106"/>
    <n v="437.2"/>
    <n v="263.33"/>
    <n v="1081232.98"/>
    <n v="1795143.2"/>
    <n v="713910.22"/>
    <x v="12"/>
    <n v="5"/>
    <x v="0"/>
    <x v="0"/>
  </r>
  <r>
    <n v="138820683"/>
    <x v="1486"/>
    <d v="2022-07-10T00:00:00"/>
    <x v="63"/>
    <x v="1"/>
    <x v="5"/>
    <x v="1"/>
    <x v="2"/>
    <n v="8980"/>
    <n v="109.28"/>
    <n v="35.840000000000003"/>
    <n v="321843.20000000001"/>
    <n v="981334.4"/>
    <n v="659491.19999999995"/>
    <x v="6"/>
    <n v="6"/>
    <x v="4"/>
    <x v="1"/>
  </r>
  <r>
    <n v="743619334"/>
    <x v="48"/>
    <d v="2018-06-09T00:00:00"/>
    <x v="112"/>
    <x v="1"/>
    <x v="7"/>
    <x v="1"/>
    <x v="2"/>
    <n v="2341"/>
    <n v="437.2"/>
    <n v="263.33"/>
    <n v="616455.52999999991"/>
    <n v="1023485.2"/>
    <n v="407029.67000000004"/>
    <x v="2"/>
    <n v="7"/>
    <x v="2"/>
    <x v="1"/>
  </r>
  <r>
    <n v="263977277"/>
    <x v="217"/>
    <d v="2016-12-23T00:00:00"/>
    <x v="143"/>
    <x v="1"/>
    <x v="6"/>
    <x v="1"/>
    <x v="3"/>
    <n v="5597"/>
    <n v="651.21"/>
    <n v="524.96"/>
    <n v="2938201.12"/>
    <n v="3644822.37"/>
    <n v="706621.25"/>
    <x v="7"/>
    <n v="4"/>
    <x v="6"/>
    <x v="0"/>
  </r>
  <r>
    <n v="593766677"/>
    <x v="597"/>
    <d v="2020-11-21T00:00:00"/>
    <x v="160"/>
    <x v="4"/>
    <x v="11"/>
    <x v="1"/>
    <x v="3"/>
    <n v="7609"/>
    <n v="154.06"/>
    <n v="90.93"/>
    <n v="691886.37"/>
    <n v="1172242.54"/>
    <n v="480356.17000000004"/>
    <x v="20"/>
    <n v="3"/>
    <x v="5"/>
    <x v="0"/>
  </r>
  <r>
    <n v="815848863"/>
    <x v="1302"/>
    <d v="2019-07-19T00:00:00"/>
    <x v="53"/>
    <x v="5"/>
    <x v="6"/>
    <x v="1"/>
    <x v="1"/>
    <n v="6663"/>
    <n v="651.21"/>
    <n v="524.96"/>
    <n v="3497808.4800000004"/>
    <n v="4339012.2300000004"/>
    <n v="841203.75"/>
    <x v="5"/>
    <n v="5"/>
    <x v="0"/>
    <x v="0"/>
  </r>
  <r>
    <n v="983397662"/>
    <x v="1487"/>
    <d v="2020-07-07T00:00:00"/>
    <x v="28"/>
    <x v="5"/>
    <x v="3"/>
    <x v="0"/>
    <x v="3"/>
    <n v="8076"/>
    <n v="205.7"/>
    <n v="117.11"/>
    <n v="945780.36"/>
    <n v="1661233.2"/>
    <n v="715452.84"/>
    <x v="7"/>
    <n v="1"/>
    <x v="3"/>
    <x v="0"/>
  </r>
  <r>
    <n v="769899404"/>
    <x v="253"/>
    <d v="2021-12-27T00:00:00"/>
    <x v="101"/>
    <x v="5"/>
    <x v="10"/>
    <x v="1"/>
    <x v="3"/>
    <n v="9197"/>
    <n v="668.27"/>
    <n v="502.54"/>
    <n v="4621860.38"/>
    <n v="6146079.1899999995"/>
    <n v="1524218.8099999996"/>
    <x v="15"/>
    <n v="3"/>
    <x v="5"/>
    <x v="0"/>
  </r>
  <r>
    <n v="819152915"/>
    <x v="714"/>
    <d v="2021-05-05T00:00:00"/>
    <x v="26"/>
    <x v="1"/>
    <x v="6"/>
    <x v="1"/>
    <x v="3"/>
    <n v="4406"/>
    <n v="651.21"/>
    <n v="524.96"/>
    <n v="2312973.7600000002"/>
    <n v="2869231.2600000002"/>
    <n v="556257.5"/>
    <x v="10"/>
    <n v="5"/>
    <x v="0"/>
    <x v="0"/>
  </r>
  <r>
    <n v="803102576"/>
    <x v="1244"/>
    <d v="2021-07-22T00:00:00"/>
    <x v="146"/>
    <x v="5"/>
    <x v="3"/>
    <x v="1"/>
    <x v="1"/>
    <n v="4754"/>
    <n v="205.7"/>
    <n v="117.11"/>
    <n v="556740.93999999994"/>
    <n v="977897.79999999993"/>
    <n v="421156.86"/>
    <x v="10"/>
    <n v="6"/>
    <x v="4"/>
    <x v="1"/>
  </r>
  <r>
    <n v="132673060"/>
    <x v="1488"/>
    <d v="2016-10-23T00:00:00"/>
    <x v="94"/>
    <x v="5"/>
    <x v="3"/>
    <x v="1"/>
    <x v="0"/>
    <n v="9762"/>
    <n v="205.7"/>
    <n v="117.11"/>
    <n v="1143227.82"/>
    <n v="2008043.4"/>
    <n v="864815.57999999984"/>
    <x v="8"/>
    <n v="2"/>
    <x v="1"/>
    <x v="0"/>
  </r>
  <r>
    <n v="586099851"/>
    <x v="1489"/>
    <d v="2020-01-18T00:00:00"/>
    <x v="32"/>
    <x v="5"/>
    <x v="3"/>
    <x v="0"/>
    <x v="3"/>
    <n v="8825"/>
    <n v="205.7"/>
    <n v="117.11"/>
    <n v="1033495.75"/>
    <n v="1815302.5"/>
    <n v="781806.75"/>
    <x v="3"/>
    <n v="3"/>
    <x v="5"/>
    <x v="0"/>
  </r>
  <r>
    <n v="980598723"/>
    <x v="1409"/>
    <d v="2015-09-02T00:00:00"/>
    <x v="181"/>
    <x v="1"/>
    <x v="4"/>
    <x v="1"/>
    <x v="1"/>
    <n v="9808"/>
    <n v="81.73"/>
    <n v="56.67"/>
    <n v="555819.36"/>
    <n v="801607.84000000008"/>
    <n v="245788.4800000001"/>
    <x v="18"/>
    <n v="4"/>
    <x v="6"/>
    <x v="0"/>
  </r>
  <r>
    <n v="961531007"/>
    <x v="1490"/>
    <d v="2017-04-18T00:00:00"/>
    <x v="12"/>
    <x v="2"/>
    <x v="9"/>
    <x v="1"/>
    <x v="2"/>
    <n v="7247"/>
    <n v="9.33"/>
    <n v="6.92"/>
    <n v="50149.24"/>
    <n v="67614.509999999995"/>
    <n v="17465.269999999997"/>
    <x v="16"/>
    <n v="7"/>
    <x v="2"/>
    <x v="1"/>
  </r>
  <r>
    <n v="244570529"/>
    <x v="1491"/>
    <d v="2021-07-01T00:00:00"/>
    <x v="97"/>
    <x v="3"/>
    <x v="7"/>
    <x v="1"/>
    <x v="0"/>
    <n v="2709"/>
    <n v="437.2"/>
    <n v="263.33"/>
    <n v="713360.97"/>
    <n v="1184374.8"/>
    <n v="471013.83000000007"/>
    <x v="1"/>
    <n v="4"/>
    <x v="6"/>
    <x v="0"/>
  </r>
  <r>
    <n v="865703618"/>
    <x v="1492"/>
    <d v="2016-06-24T00:00:00"/>
    <x v="129"/>
    <x v="5"/>
    <x v="1"/>
    <x v="0"/>
    <x v="0"/>
    <n v="9793"/>
    <n v="152.58000000000001"/>
    <n v="97.44"/>
    <n v="954229.91999999993"/>
    <n v="1494215.9400000002"/>
    <n v="539986.02000000025"/>
    <x v="10"/>
    <n v="7"/>
    <x v="2"/>
    <x v="1"/>
  </r>
  <r>
    <n v="431229102"/>
    <x v="423"/>
    <d v="2017-07-06T00:00:00"/>
    <x v="86"/>
    <x v="2"/>
    <x v="0"/>
    <x v="0"/>
    <x v="0"/>
    <n v="9129"/>
    <n v="255.28"/>
    <n v="159.41999999999999"/>
    <n v="1455345.18"/>
    <n v="2330451.12"/>
    <n v="875105.94000000018"/>
    <x v="0"/>
    <n v="5"/>
    <x v="0"/>
    <x v="0"/>
  </r>
  <r>
    <n v="667758309"/>
    <x v="1493"/>
    <d v="2016-02-05T00:00:00"/>
    <x v="118"/>
    <x v="0"/>
    <x v="3"/>
    <x v="1"/>
    <x v="3"/>
    <n v="3378"/>
    <n v="205.7"/>
    <n v="117.11"/>
    <n v="395597.58"/>
    <n v="694854.6"/>
    <n v="299257.01999999996"/>
    <x v="20"/>
    <n v="2"/>
    <x v="1"/>
    <x v="0"/>
  </r>
  <r>
    <n v="672215068"/>
    <x v="1306"/>
    <d v="2022-12-20T00:00:00"/>
    <x v="105"/>
    <x v="2"/>
    <x v="10"/>
    <x v="0"/>
    <x v="3"/>
    <n v="2232"/>
    <n v="668.27"/>
    <n v="502.54"/>
    <n v="1121669.28"/>
    <n v="1491578.64"/>
    <n v="369909.35999999987"/>
    <x v="18"/>
    <n v="3"/>
    <x v="5"/>
    <x v="0"/>
  </r>
  <r>
    <n v="961835706"/>
    <x v="1340"/>
    <d v="2016-12-29T00:00:00"/>
    <x v="151"/>
    <x v="5"/>
    <x v="7"/>
    <x v="0"/>
    <x v="3"/>
    <n v="7414"/>
    <n v="437.2"/>
    <n v="263.33"/>
    <n v="1952328.6199999999"/>
    <n v="3241400.8"/>
    <n v="1289072.18"/>
    <x v="6"/>
    <n v="3"/>
    <x v="5"/>
    <x v="0"/>
  </r>
  <r>
    <n v="324169051"/>
    <x v="365"/>
    <d v="2016-03-31T00:00:00"/>
    <x v="176"/>
    <x v="2"/>
    <x v="2"/>
    <x v="1"/>
    <x v="1"/>
    <n v="7681"/>
    <n v="47.45"/>
    <n v="31.79"/>
    <n v="244178.99"/>
    <n v="364463.45"/>
    <n v="120284.46000000002"/>
    <x v="17"/>
    <n v="2"/>
    <x v="1"/>
    <x v="0"/>
  </r>
  <r>
    <n v="767076432"/>
    <x v="593"/>
    <d v="2018-05-31T00:00:00"/>
    <x v="78"/>
    <x v="5"/>
    <x v="0"/>
    <x v="1"/>
    <x v="0"/>
    <n v="3817"/>
    <n v="255.28"/>
    <n v="159.41999999999999"/>
    <n v="608506.1399999999"/>
    <n v="974403.76"/>
    <n v="365897.62000000011"/>
    <x v="5"/>
    <n v="4"/>
    <x v="6"/>
    <x v="0"/>
  </r>
  <r>
    <n v="251823222"/>
    <x v="1494"/>
    <d v="2022-09-14T00:00:00"/>
    <x v="140"/>
    <x v="1"/>
    <x v="5"/>
    <x v="0"/>
    <x v="2"/>
    <n v="8942"/>
    <n v="109.28"/>
    <n v="35.840000000000003"/>
    <n v="320481.28000000003"/>
    <n v="977181.76"/>
    <n v="656700.48"/>
    <x v="12"/>
    <n v="6"/>
    <x v="4"/>
    <x v="1"/>
  </r>
  <r>
    <n v="227621114"/>
    <x v="640"/>
    <d v="2020-12-12T00:00:00"/>
    <x v="141"/>
    <x v="5"/>
    <x v="11"/>
    <x v="1"/>
    <x v="1"/>
    <n v="7001"/>
    <n v="154.06"/>
    <n v="90.93"/>
    <n v="636600.93000000005"/>
    <n v="1078574.06"/>
    <n v="441973.13"/>
    <x v="16"/>
    <n v="4"/>
    <x v="6"/>
    <x v="0"/>
  </r>
  <r>
    <n v="912543570"/>
    <x v="1153"/>
    <d v="2021-03-06T00:00:00"/>
    <x v="21"/>
    <x v="5"/>
    <x v="4"/>
    <x v="1"/>
    <x v="3"/>
    <n v="776"/>
    <n v="81.73"/>
    <n v="56.67"/>
    <n v="43975.92"/>
    <n v="63422.48"/>
    <n v="19446.560000000005"/>
    <x v="12"/>
    <n v="2"/>
    <x v="1"/>
    <x v="0"/>
  </r>
  <r>
    <n v="594539582"/>
    <x v="1108"/>
    <d v="2015-09-26T00:00:00"/>
    <x v="114"/>
    <x v="2"/>
    <x v="11"/>
    <x v="1"/>
    <x v="0"/>
    <n v="6329"/>
    <n v="154.06"/>
    <n v="90.93"/>
    <n v="575495.97000000009"/>
    <n v="975045.74"/>
    <n v="399549.7699999999"/>
    <x v="5"/>
    <n v="6"/>
    <x v="4"/>
    <x v="1"/>
  </r>
  <r>
    <n v="787245357"/>
    <x v="1495"/>
    <d v="2019-11-08T00:00:00"/>
    <x v="160"/>
    <x v="4"/>
    <x v="1"/>
    <x v="1"/>
    <x v="2"/>
    <n v="2250"/>
    <n v="152.58000000000001"/>
    <n v="97.44"/>
    <n v="219240"/>
    <n v="343305"/>
    <n v="124065"/>
    <x v="9"/>
    <n v="5"/>
    <x v="0"/>
    <x v="0"/>
  </r>
  <r>
    <n v="716184842"/>
    <x v="1496"/>
    <d v="2021-02-15T00:00:00"/>
    <x v="132"/>
    <x v="0"/>
    <x v="8"/>
    <x v="1"/>
    <x v="3"/>
    <n v="3865"/>
    <n v="421.89"/>
    <n v="364.69"/>
    <n v="1409526.85"/>
    <n v="1630604.8499999999"/>
    <n v="221077.99999999977"/>
    <x v="7"/>
    <n v="7"/>
    <x v="2"/>
    <x v="1"/>
  </r>
  <r>
    <n v="649477660"/>
    <x v="1285"/>
    <d v="2016-08-23T00:00:00"/>
    <x v="158"/>
    <x v="6"/>
    <x v="7"/>
    <x v="1"/>
    <x v="2"/>
    <n v="3727"/>
    <n v="437.2"/>
    <n v="263.33"/>
    <n v="981430.90999999992"/>
    <n v="1629444.4"/>
    <n v="648013.49"/>
    <x v="6"/>
    <n v="1"/>
    <x v="3"/>
    <x v="0"/>
  </r>
  <r>
    <n v="457485139"/>
    <x v="1497"/>
    <d v="2018-05-17T00:00:00"/>
    <x v="76"/>
    <x v="5"/>
    <x v="6"/>
    <x v="1"/>
    <x v="0"/>
    <n v="8874"/>
    <n v="651.21"/>
    <n v="524.96"/>
    <n v="4658495.04"/>
    <n v="5778837.54"/>
    <n v="1120342.5"/>
    <x v="11"/>
    <n v="1"/>
    <x v="3"/>
    <x v="0"/>
  </r>
  <r>
    <n v="980881106"/>
    <x v="903"/>
    <d v="2015-11-04T00:00:00"/>
    <x v="146"/>
    <x v="5"/>
    <x v="2"/>
    <x v="1"/>
    <x v="0"/>
    <n v="3372"/>
    <n v="47.45"/>
    <n v="31.79"/>
    <n v="107195.87999999999"/>
    <n v="160001.40000000002"/>
    <n v="52805.520000000033"/>
    <x v="1"/>
    <n v="3"/>
    <x v="5"/>
    <x v="0"/>
  </r>
  <r>
    <n v="880651891"/>
    <x v="560"/>
    <d v="2022-11-02T00:00:00"/>
    <x v="111"/>
    <x v="4"/>
    <x v="2"/>
    <x v="1"/>
    <x v="1"/>
    <n v="3319"/>
    <n v="47.45"/>
    <n v="31.79"/>
    <n v="105511.01"/>
    <n v="157486.55000000002"/>
    <n v="51975.540000000023"/>
    <x v="8"/>
    <n v="5"/>
    <x v="0"/>
    <x v="0"/>
  </r>
  <r>
    <n v="688096320"/>
    <x v="922"/>
    <d v="2016-11-22T00:00:00"/>
    <x v="66"/>
    <x v="5"/>
    <x v="0"/>
    <x v="1"/>
    <x v="1"/>
    <n v="1847"/>
    <n v="255.28"/>
    <n v="159.41999999999999"/>
    <n v="294448.74"/>
    <n v="471502.16"/>
    <n v="177053.41999999998"/>
    <x v="5"/>
    <n v="2"/>
    <x v="1"/>
    <x v="0"/>
  </r>
  <r>
    <n v="984202754"/>
    <x v="888"/>
    <d v="2021-12-14T00:00:00"/>
    <x v="177"/>
    <x v="5"/>
    <x v="11"/>
    <x v="0"/>
    <x v="3"/>
    <n v="6321"/>
    <n v="154.06"/>
    <n v="90.93"/>
    <n v="574768.53"/>
    <n v="973813.26"/>
    <n v="399044.73"/>
    <x v="3"/>
    <n v="6"/>
    <x v="4"/>
    <x v="1"/>
  </r>
  <r>
    <n v="702763926"/>
    <x v="1498"/>
    <d v="2020-03-23T00:00:00"/>
    <x v="29"/>
    <x v="4"/>
    <x v="9"/>
    <x v="1"/>
    <x v="3"/>
    <n v="2318"/>
    <n v="9.33"/>
    <n v="6.92"/>
    <n v="16040.56"/>
    <n v="21626.94"/>
    <n v="5586.3799999999992"/>
    <x v="2"/>
    <n v="2"/>
    <x v="1"/>
    <x v="0"/>
  </r>
  <r>
    <n v="974147260"/>
    <x v="579"/>
    <d v="2021-05-28T00:00:00"/>
    <x v="175"/>
    <x v="1"/>
    <x v="5"/>
    <x v="1"/>
    <x v="2"/>
    <n v="677"/>
    <n v="109.28"/>
    <n v="35.840000000000003"/>
    <n v="24263.680000000004"/>
    <n v="73982.559999999998"/>
    <n v="49718.87999999999"/>
    <x v="20"/>
    <n v="2"/>
    <x v="1"/>
    <x v="0"/>
  </r>
  <r>
    <n v="381524550"/>
    <x v="1499"/>
    <d v="2021-03-06T00:00:00"/>
    <x v="171"/>
    <x v="5"/>
    <x v="7"/>
    <x v="1"/>
    <x v="3"/>
    <n v="448"/>
    <n v="437.2"/>
    <n v="263.33"/>
    <n v="117971.84"/>
    <n v="195865.60000000001"/>
    <n v="77893.760000000009"/>
    <x v="3"/>
    <n v="3"/>
    <x v="5"/>
    <x v="0"/>
  </r>
  <r>
    <n v="257757127"/>
    <x v="1293"/>
    <d v="2021-07-12T00:00:00"/>
    <x v="33"/>
    <x v="5"/>
    <x v="9"/>
    <x v="0"/>
    <x v="2"/>
    <n v="4917"/>
    <n v="9.33"/>
    <n v="6.92"/>
    <n v="34025.64"/>
    <n v="45875.61"/>
    <n v="11849.970000000001"/>
    <x v="7"/>
    <n v="7"/>
    <x v="2"/>
    <x v="1"/>
  </r>
  <r>
    <n v="206018817"/>
    <x v="1500"/>
    <d v="2017-06-13T00:00:00"/>
    <x v="78"/>
    <x v="5"/>
    <x v="0"/>
    <x v="0"/>
    <x v="1"/>
    <n v="4401"/>
    <n v="255.28"/>
    <n v="159.41999999999999"/>
    <n v="701607.41999999993"/>
    <n v="1123487.28"/>
    <n v="421879.8600000001"/>
    <x v="18"/>
    <n v="3"/>
    <x v="5"/>
    <x v="0"/>
  </r>
  <r>
    <n v="865948665"/>
    <x v="1501"/>
    <d v="2016-09-28T00:00:00"/>
    <x v="141"/>
    <x v="5"/>
    <x v="8"/>
    <x v="0"/>
    <x v="1"/>
    <n v="2308"/>
    <n v="421.89"/>
    <n v="364.69"/>
    <n v="841704.52"/>
    <n v="973722.12"/>
    <n v="132017.59999999998"/>
    <x v="14"/>
    <n v="6"/>
    <x v="4"/>
    <x v="1"/>
  </r>
  <r>
    <n v="882887351"/>
    <x v="548"/>
    <d v="2019-11-22T00:00:00"/>
    <x v="5"/>
    <x v="3"/>
    <x v="2"/>
    <x v="1"/>
    <x v="2"/>
    <n v="4842"/>
    <n v="47.45"/>
    <n v="31.79"/>
    <n v="153927.18"/>
    <n v="229752.90000000002"/>
    <n v="75825.72000000003"/>
    <x v="4"/>
    <n v="4"/>
    <x v="6"/>
    <x v="0"/>
  </r>
  <r>
    <n v="719404351"/>
    <x v="515"/>
    <d v="2022-01-02T00:00:00"/>
    <x v="43"/>
    <x v="1"/>
    <x v="6"/>
    <x v="0"/>
    <x v="3"/>
    <n v="6589"/>
    <n v="651.21"/>
    <n v="524.96"/>
    <n v="3458961.4400000004"/>
    <n v="4290822.6900000004"/>
    <n v="831861.25"/>
    <x v="10"/>
    <n v="2"/>
    <x v="1"/>
    <x v="0"/>
  </r>
  <r>
    <n v="643770778"/>
    <x v="1016"/>
    <d v="2015-08-04T00:00:00"/>
    <x v="178"/>
    <x v="1"/>
    <x v="4"/>
    <x v="1"/>
    <x v="2"/>
    <n v="4934"/>
    <n v="81.73"/>
    <n v="56.67"/>
    <n v="279609.78000000003"/>
    <n v="403255.82"/>
    <n v="123646.03999999998"/>
    <x v="12"/>
    <n v="5"/>
    <x v="0"/>
    <x v="0"/>
  </r>
  <r>
    <n v="160722959"/>
    <x v="32"/>
    <d v="2020-02-29T00:00:00"/>
    <x v="5"/>
    <x v="3"/>
    <x v="5"/>
    <x v="0"/>
    <x v="1"/>
    <n v="350"/>
    <n v="109.28"/>
    <n v="35.840000000000003"/>
    <n v="12544.000000000002"/>
    <n v="38248"/>
    <n v="25704"/>
    <x v="10"/>
    <n v="1"/>
    <x v="3"/>
    <x v="0"/>
  </r>
  <r>
    <n v="571082055"/>
    <x v="1010"/>
    <d v="2019-07-21T00:00:00"/>
    <x v="68"/>
    <x v="2"/>
    <x v="3"/>
    <x v="1"/>
    <x v="1"/>
    <n v="4726"/>
    <n v="205.7"/>
    <n v="117.11"/>
    <n v="553461.86"/>
    <n v="972138.2"/>
    <n v="418676.33999999997"/>
    <x v="6"/>
    <n v="6"/>
    <x v="4"/>
    <x v="1"/>
  </r>
  <r>
    <n v="411619794"/>
    <x v="913"/>
    <d v="2015-02-15T00:00:00"/>
    <x v="184"/>
    <x v="3"/>
    <x v="11"/>
    <x v="1"/>
    <x v="1"/>
    <n v="6299"/>
    <n v="154.06"/>
    <n v="90.93"/>
    <n v="572768.07000000007"/>
    <n v="970423.94000000006"/>
    <n v="397655.87"/>
    <x v="4"/>
    <n v="6"/>
    <x v="4"/>
    <x v="1"/>
  </r>
  <r>
    <n v="574247491"/>
    <x v="1502"/>
    <d v="2020-12-11T00:00:00"/>
    <x v="2"/>
    <x v="1"/>
    <x v="10"/>
    <x v="1"/>
    <x v="3"/>
    <n v="1448"/>
    <n v="668.27"/>
    <n v="502.54"/>
    <n v="727677.92"/>
    <n v="967654.96"/>
    <n v="239977.03999999992"/>
    <x v="0"/>
    <n v="6"/>
    <x v="4"/>
    <x v="1"/>
  </r>
  <r>
    <n v="660053288"/>
    <x v="1503"/>
    <d v="2022-12-13T00:00:00"/>
    <x v="79"/>
    <x v="5"/>
    <x v="11"/>
    <x v="1"/>
    <x v="3"/>
    <n v="3291"/>
    <n v="154.06"/>
    <n v="90.93"/>
    <n v="299250.63"/>
    <n v="507011.46"/>
    <n v="207760.83000000002"/>
    <x v="1"/>
    <n v="2"/>
    <x v="1"/>
    <x v="0"/>
  </r>
  <r>
    <n v="821916663"/>
    <x v="1504"/>
    <d v="2021-07-24T00:00:00"/>
    <x v="91"/>
    <x v="1"/>
    <x v="7"/>
    <x v="0"/>
    <x v="2"/>
    <n v="2260"/>
    <n v="437.2"/>
    <n v="263.33"/>
    <n v="595125.79999999993"/>
    <n v="988072"/>
    <n v="392946.20000000007"/>
    <x v="13"/>
    <n v="2"/>
    <x v="1"/>
    <x v="0"/>
  </r>
  <r>
    <n v="431346261"/>
    <x v="1406"/>
    <d v="2019-03-12T00:00:00"/>
    <x v="142"/>
    <x v="0"/>
    <x v="4"/>
    <x v="0"/>
    <x v="0"/>
    <n v="3799"/>
    <n v="81.73"/>
    <n v="56.67"/>
    <n v="215289.33000000002"/>
    <n v="310492.27"/>
    <n v="95202.94"/>
    <x v="15"/>
    <n v="4"/>
    <x v="6"/>
    <x v="0"/>
  </r>
  <r>
    <n v="111797749"/>
    <x v="1067"/>
    <d v="2023-01-04T00:00:00"/>
    <x v="27"/>
    <x v="0"/>
    <x v="8"/>
    <x v="1"/>
    <x v="2"/>
    <n v="2293"/>
    <n v="421.89"/>
    <n v="364.69"/>
    <n v="836234.17"/>
    <n v="967393.77"/>
    <n v="131159.59999999998"/>
    <x v="14"/>
    <n v="6"/>
    <x v="4"/>
    <x v="1"/>
  </r>
  <r>
    <n v="723061597"/>
    <x v="1505"/>
    <d v="2020-12-20T00:00:00"/>
    <x v="105"/>
    <x v="2"/>
    <x v="5"/>
    <x v="0"/>
    <x v="2"/>
    <n v="8849"/>
    <n v="109.28"/>
    <n v="35.840000000000003"/>
    <n v="317148.16000000003"/>
    <n v="967018.72"/>
    <n v="649870.55999999994"/>
    <x v="6"/>
    <n v="6"/>
    <x v="4"/>
    <x v="1"/>
  </r>
  <r>
    <n v="765833175"/>
    <x v="323"/>
    <d v="2020-09-12T00:00:00"/>
    <x v="176"/>
    <x v="2"/>
    <x v="3"/>
    <x v="1"/>
    <x v="3"/>
    <n v="5910"/>
    <n v="205.7"/>
    <n v="117.11"/>
    <n v="692120.1"/>
    <n v="1215687"/>
    <n v="523566.9"/>
    <x v="7"/>
    <n v="5"/>
    <x v="0"/>
    <x v="0"/>
  </r>
  <r>
    <n v="579814469"/>
    <x v="1384"/>
    <d v="2016-09-05T00:00:00"/>
    <x v="123"/>
    <x v="3"/>
    <x v="5"/>
    <x v="1"/>
    <x v="0"/>
    <n v="8841"/>
    <n v="109.28"/>
    <n v="35.840000000000003"/>
    <n v="316861.44"/>
    <n v="966144.48"/>
    <n v="649283.04"/>
    <x v="16"/>
    <n v="6"/>
    <x v="4"/>
    <x v="1"/>
  </r>
  <r>
    <n v="195259082"/>
    <x v="840"/>
    <d v="2019-10-06T00:00:00"/>
    <x v="137"/>
    <x v="1"/>
    <x v="10"/>
    <x v="0"/>
    <x v="2"/>
    <n v="356"/>
    <n v="668.27"/>
    <n v="502.54"/>
    <n v="178904.24000000002"/>
    <n v="237904.12"/>
    <n v="58999.879999999976"/>
    <x v="20"/>
    <n v="4"/>
    <x v="6"/>
    <x v="0"/>
  </r>
  <r>
    <n v="236423909"/>
    <x v="658"/>
    <d v="2016-11-21T00:00:00"/>
    <x v="106"/>
    <x v="6"/>
    <x v="4"/>
    <x v="1"/>
    <x v="3"/>
    <n v="1943"/>
    <n v="81.73"/>
    <n v="56.67"/>
    <n v="110109.81"/>
    <n v="158801.39000000001"/>
    <n v="48691.580000000016"/>
    <x v="11"/>
    <n v="5"/>
    <x v="0"/>
    <x v="0"/>
  </r>
  <r>
    <n v="730184257"/>
    <x v="383"/>
    <d v="2021-11-12T00:00:00"/>
    <x v="49"/>
    <x v="5"/>
    <x v="8"/>
    <x v="1"/>
    <x v="3"/>
    <n v="6603"/>
    <n v="421.89"/>
    <n v="364.69"/>
    <n v="2408048.0699999998"/>
    <n v="2785739.67"/>
    <n v="377691.60000000009"/>
    <x v="11"/>
    <n v="2"/>
    <x v="1"/>
    <x v="0"/>
  </r>
  <r>
    <n v="387998759"/>
    <x v="1506"/>
    <d v="2017-02-08T00:00:00"/>
    <x v="177"/>
    <x v="5"/>
    <x v="1"/>
    <x v="0"/>
    <x v="3"/>
    <n v="6310"/>
    <n v="152.58000000000001"/>
    <n v="97.44"/>
    <n v="614846.4"/>
    <n v="962779.8"/>
    <n v="347933.4"/>
    <x v="12"/>
    <n v="6"/>
    <x v="4"/>
    <x v="1"/>
  </r>
  <r>
    <n v="885739076"/>
    <x v="455"/>
    <d v="2019-04-17T00:00:00"/>
    <x v="184"/>
    <x v="3"/>
    <x v="5"/>
    <x v="0"/>
    <x v="3"/>
    <n v="8730"/>
    <n v="109.28"/>
    <n v="35.840000000000003"/>
    <n v="312883.20000000001"/>
    <n v="954014.4"/>
    <n v="641131.19999999995"/>
    <x v="12"/>
    <n v="6"/>
    <x v="4"/>
    <x v="1"/>
  </r>
  <r>
    <n v="719714200"/>
    <x v="743"/>
    <d v="2015-02-18T00:00:00"/>
    <x v="104"/>
    <x v="5"/>
    <x v="1"/>
    <x v="1"/>
    <x v="3"/>
    <n v="8280"/>
    <n v="152.58000000000001"/>
    <n v="97.44"/>
    <n v="806803.2"/>
    <n v="1263362.4000000001"/>
    <n v="456559.20000000019"/>
    <x v="18"/>
    <n v="4"/>
    <x v="6"/>
    <x v="0"/>
  </r>
  <r>
    <n v="315014779"/>
    <x v="885"/>
    <d v="2022-03-19T00:00:00"/>
    <x v="104"/>
    <x v="5"/>
    <x v="5"/>
    <x v="0"/>
    <x v="3"/>
    <n v="8728"/>
    <n v="109.28"/>
    <n v="35.840000000000003"/>
    <n v="312811.52000000002"/>
    <n v="953795.84"/>
    <n v="640984.31999999995"/>
    <x v="5"/>
    <n v="6"/>
    <x v="4"/>
    <x v="1"/>
  </r>
  <r>
    <n v="398333632"/>
    <x v="1286"/>
    <d v="2022-03-03T00:00:00"/>
    <x v="145"/>
    <x v="1"/>
    <x v="3"/>
    <x v="1"/>
    <x v="1"/>
    <n v="4629"/>
    <n v="205.7"/>
    <n v="117.11"/>
    <n v="542102.18999999994"/>
    <n v="952185.29999999993"/>
    <n v="410083.11"/>
    <x v="10"/>
    <n v="6"/>
    <x v="4"/>
    <x v="1"/>
  </r>
  <r>
    <n v="509361636"/>
    <x v="165"/>
    <d v="2020-04-23T00:00:00"/>
    <x v="53"/>
    <x v="5"/>
    <x v="10"/>
    <x v="0"/>
    <x v="0"/>
    <n v="282"/>
    <n v="668.27"/>
    <n v="502.54"/>
    <n v="141716.28"/>
    <n v="188452.13999999998"/>
    <n v="46735.859999999986"/>
    <x v="2"/>
    <n v="5"/>
    <x v="0"/>
    <x v="0"/>
  </r>
  <r>
    <n v="203907811"/>
    <x v="1507"/>
    <d v="2016-09-24T00:00:00"/>
    <x v="21"/>
    <x v="5"/>
    <x v="0"/>
    <x v="1"/>
    <x v="2"/>
    <n v="9707"/>
    <n v="255.28"/>
    <n v="159.41999999999999"/>
    <n v="1547489.94"/>
    <n v="2478002.96"/>
    <n v="930513.02"/>
    <x v="16"/>
    <n v="4"/>
    <x v="6"/>
    <x v="0"/>
  </r>
  <r>
    <n v="832690131"/>
    <x v="1508"/>
    <d v="2016-09-21T00:00:00"/>
    <x v="11"/>
    <x v="3"/>
    <x v="4"/>
    <x v="1"/>
    <x v="0"/>
    <n v="369"/>
    <n v="81.73"/>
    <n v="56.67"/>
    <n v="20911.23"/>
    <n v="30158.370000000003"/>
    <n v="9247.1400000000031"/>
    <x v="9"/>
    <n v="3"/>
    <x v="5"/>
    <x v="0"/>
  </r>
  <r>
    <n v="297319924"/>
    <x v="372"/>
    <d v="2021-10-11T00:00:00"/>
    <x v="86"/>
    <x v="2"/>
    <x v="0"/>
    <x v="1"/>
    <x v="1"/>
    <n v="2428"/>
    <n v="255.28"/>
    <n v="159.41999999999999"/>
    <n v="387071.75999999995"/>
    <n v="619819.84"/>
    <n v="232748.08000000002"/>
    <x v="15"/>
    <n v="3"/>
    <x v="5"/>
    <x v="0"/>
  </r>
  <r>
    <n v="169721019"/>
    <x v="1194"/>
    <d v="2019-12-01T00:00:00"/>
    <x v="101"/>
    <x v="5"/>
    <x v="3"/>
    <x v="1"/>
    <x v="3"/>
    <n v="3076"/>
    <n v="205.7"/>
    <n v="117.11"/>
    <n v="360230.36"/>
    <n v="632733.19999999995"/>
    <n v="272502.83999999997"/>
    <x v="2"/>
    <n v="1"/>
    <x v="3"/>
    <x v="0"/>
  </r>
  <r>
    <n v="742129743"/>
    <x v="130"/>
    <d v="2019-06-28T00:00:00"/>
    <x v="159"/>
    <x v="4"/>
    <x v="6"/>
    <x v="1"/>
    <x v="2"/>
    <n v="1537"/>
    <n v="651.21"/>
    <n v="524.96"/>
    <n v="806863.52"/>
    <n v="1000909.77"/>
    <n v="194046.25"/>
    <x v="17"/>
    <n v="3"/>
    <x v="5"/>
    <x v="0"/>
  </r>
  <r>
    <n v="577094924"/>
    <x v="1509"/>
    <d v="2019-04-29T00:00:00"/>
    <x v="160"/>
    <x v="4"/>
    <x v="5"/>
    <x v="1"/>
    <x v="1"/>
    <n v="4067"/>
    <n v="109.28"/>
    <n v="35.840000000000003"/>
    <n v="145761.28000000003"/>
    <n v="444441.76"/>
    <n v="298680.48"/>
    <x v="7"/>
    <n v="7"/>
    <x v="2"/>
    <x v="1"/>
  </r>
  <r>
    <n v="492100226"/>
    <x v="1510"/>
    <d v="2018-12-04T00:00:00"/>
    <x v="142"/>
    <x v="0"/>
    <x v="8"/>
    <x v="0"/>
    <x v="1"/>
    <n v="2247"/>
    <n v="421.89"/>
    <n v="364.69"/>
    <n v="819458.43"/>
    <n v="947986.83"/>
    <n v="128528.39999999991"/>
    <x v="20"/>
    <n v="6"/>
    <x v="4"/>
    <x v="1"/>
  </r>
  <r>
    <n v="736452472"/>
    <x v="713"/>
    <d v="2021-01-31T00:00:00"/>
    <x v="48"/>
    <x v="5"/>
    <x v="5"/>
    <x v="0"/>
    <x v="0"/>
    <n v="1507"/>
    <n v="109.28"/>
    <n v="35.840000000000003"/>
    <n v="54010.880000000005"/>
    <n v="164684.96"/>
    <n v="110674.07999999999"/>
    <x v="20"/>
    <n v="4"/>
    <x v="6"/>
    <x v="0"/>
  </r>
  <r>
    <n v="787504994"/>
    <x v="1511"/>
    <d v="2020-04-27T00:00:00"/>
    <x v="13"/>
    <x v="0"/>
    <x v="9"/>
    <x v="1"/>
    <x v="0"/>
    <n v="9083"/>
    <n v="9.33"/>
    <n v="6.92"/>
    <n v="62854.36"/>
    <n v="84744.39"/>
    <n v="21890.03"/>
    <x v="4"/>
    <n v="7"/>
    <x v="2"/>
    <x v="1"/>
  </r>
  <r>
    <n v="454434287"/>
    <x v="592"/>
    <d v="2020-10-09T00:00:00"/>
    <x v="10"/>
    <x v="3"/>
    <x v="9"/>
    <x v="0"/>
    <x v="1"/>
    <n v="6059"/>
    <n v="9.33"/>
    <n v="6.92"/>
    <n v="41928.28"/>
    <n v="56530.47"/>
    <n v="14602.190000000002"/>
    <x v="3"/>
    <n v="2"/>
    <x v="1"/>
    <x v="0"/>
  </r>
  <r>
    <n v="901351678"/>
    <x v="1512"/>
    <d v="2020-12-19T00:00:00"/>
    <x v="170"/>
    <x v="5"/>
    <x v="10"/>
    <x v="0"/>
    <x v="1"/>
    <n v="8846"/>
    <n v="668.27"/>
    <n v="502.54"/>
    <n v="4445468.84"/>
    <n v="5911516.4199999999"/>
    <n v="1466047.58"/>
    <x v="14"/>
    <n v="2"/>
    <x v="1"/>
    <x v="0"/>
  </r>
  <r>
    <n v="662680995"/>
    <x v="1513"/>
    <d v="2022-09-10T00:00:00"/>
    <x v="38"/>
    <x v="2"/>
    <x v="2"/>
    <x v="0"/>
    <x v="2"/>
    <n v="888"/>
    <n v="47.45"/>
    <n v="31.79"/>
    <n v="28229.52"/>
    <n v="42135.600000000006"/>
    <n v="13906.080000000005"/>
    <x v="2"/>
    <n v="7"/>
    <x v="2"/>
    <x v="1"/>
  </r>
  <r>
    <n v="593158566"/>
    <x v="1514"/>
    <d v="2020-05-31T00:00:00"/>
    <x v="88"/>
    <x v="1"/>
    <x v="5"/>
    <x v="0"/>
    <x v="1"/>
    <n v="7656"/>
    <n v="109.28"/>
    <n v="35.840000000000003"/>
    <n v="274391.04000000004"/>
    <n v="836647.68"/>
    <n v="562256.64000000001"/>
    <x v="1"/>
    <n v="7"/>
    <x v="2"/>
    <x v="1"/>
  </r>
  <r>
    <n v="717833220"/>
    <x v="490"/>
    <d v="2018-04-05T00:00:00"/>
    <x v="70"/>
    <x v="1"/>
    <x v="11"/>
    <x v="1"/>
    <x v="1"/>
    <n v="1657"/>
    <n v="154.06"/>
    <n v="90.93"/>
    <n v="150671.01"/>
    <n v="255277.42"/>
    <n v="104606.41"/>
    <x v="1"/>
    <n v="4"/>
    <x v="6"/>
    <x v="0"/>
  </r>
  <r>
    <n v="682066285"/>
    <x v="1424"/>
    <d v="2019-06-14T00:00:00"/>
    <x v="45"/>
    <x v="1"/>
    <x v="11"/>
    <x v="0"/>
    <x v="3"/>
    <n v="7426"/>
    <n v="154.06"/>
    <n v="90.93"/>
    <n v="675246.18"/>
    <n v="1144049.56"/>
    <n v="468803.38"/>
    <x v="15"/>
    <n v="7"/>
    <x v="2"/>
    <x v="1"/>
  </r>
  <r>
    <n v="201531589"/>
    <x v="1364"/>
    <d v="2021-12-29T00:00:00"/>
    <x v="174"/>
    <x v="5"/>
    <x v="5"/>
    <x v="0"/>
    <x v="0"/>
    <n v="6530"/>
    <n v="109.28"/>
    <n v="35.840000000000003"/>
    <n v="234035.20000000001"/>
    <n v="713598.4"/>
    <n v="479563.2"/>
    <x v="5"/>
    <n v="3"/>
    <x v="5"/>
    <x v="0"/>
  </r>
  <r>
    <n v="412215459"/>
    <x v="745"/>
    <d v="2019-02-11T00:00:00"/>
    <x v="137"/>
    <x v="1"/>
    <x v="3"/>
    <x v="0"/>
    <x v="3"/>
    <n v="2569"/>
    <n v="205.7"/>
    <n v="117.11"/>
    <n v="300855.59000000003"/>
    <n v="528443.29999999993"/>
    <n v="227587.7099999999"/>
    <x v="14"/>
    <n v="4"/>
    <x v="6"/>
    <x v="0"/>
  </r>
  <r>
    <n v="720416724"/>
    <x v="1515"/>
    <d v="2017-02-04T00:00:00"/>
    <x v="54"/>
    <x v="2"/>
    <x v="7"/>
    <x v="1"/>
    <x v="2"/>
    <n v="6173"/>
    <n v="437.2"/>
    <n v="263.33"/>
    <n v="1625536.0899999999"/>
    <n v="2698835.6"/>
    <n v="1073299.5100000002"/>
    <x v="0"/>
    <n v="7"/>
    <x v="2"/>
    <x v="1"/>
  </r>
  <r>
    <n v="152746713"/>
    <x v="166"/>
    <d v="2022-05-09T00:00:00"/>
    <x v="7"/>
    <x v="1"/>
    <x v="6"/>
    <x v="1"/>
    <x v="1"/>
    <n v="2"/>
    <n v="651.21"/>
    <n v="524.96"/>
    <n v="1049.92"/>
    <n v="1302.42"/>
    <n v="252.5"/>
    <x v="5"/>
    <n v="1"/>
    <x v="3"/>
    <x v="0"/>
  </r>
  <r>
    <n v="506129252"/>
    <x v="1516"/>
    <d v="2018-05-01T00:00:00"/>
    <x v="93"/>
    <x v="5"/>
    <x v="6"/>
    <x v="1"/>
    <x v="0"/>
    <n v="3748"/>
    <n v="651.21"/>
    <n v="524.96"/>
    <n v="1967550.08"/>
    <n v="2440735.08"/>
    <n v="473185"/>
    <x v="12"/>
    <n v="5"/>
    <x v="0"/>
    <x v="0"/>
  </r>
  <r>
    <n v="497800672"/>
    <x v="1517"/>
    <d v="2019-08-25T00:00:00"/>
    <x v="131"/>
    <x v="3"/>
    <x v="8"/>
    <x v="0"/>
    <x v="3"/>
    <n v="9136"/>
    <n v="421.89"/>
    <n v="364.69"/>
    <n v="3331807.84"/>
    <n v="3854387.04"/>
    <n v="522579.20000000019"/>
    <x v="13"/>
    <n v="3"/>
    <x v="5"/>
    <x v="0"/>
  </r>
  <r>
    <n v="715309798"/>
    <x v="1518"/>
    <d v="2019-01-08T00:00:00"/>
    <x v="138"/>
    <x v="1"/>
    <x v="3"/>
    <x v="0"/>
    <x v="0"/>
    <n v="4920"/>
    <n v="205.7"/>
    <n v="117.11"/>
    <n v="576181.19999999995"/>
    <n v="1012044"/>
    <n v="435862.80000000005"/>
    <x v="17"/>
    <n v="7"/>
    <x v="2"/>
    <x v="1"/>
  </r>
  <r>
    <n v="466517961"/>
    <x v="1519"/>
    <d v="2022-08-06T00:00:00"/>
    <x v="153"/>
    <x v="1"/>
    <x v="9"/>
    <x v="0"/>
    <x v="2"/>
    <n v="1886"/>
    <n v="9.33"/>
    <n v="6.92"/>
    <n v="13051.119999999999"/>
    <n v="17596.38"/>
    <n v="4545.260000000002"/>
    <x v="8"/>
    <n v="1"/>
    <x v="3"/>
    <x v="0"/>
  </r>
  <r>
    <n v="509356057"/>
    <x v="1520"/>
    <d v="2018-04-16T00:00:00"/>
    <x v="91"/>
    <x v="1"/>
    <x v="5"/>
    <x v="0"/>
    <x v="3"/>
    <n v="8631"/>
    <n v="109.28"/>
    <n v="35.840000000000003"/>
    <n v="309335.04000000004"/>
    <n v="943195.68"/>
    <n v="633860.64"/>
    <x v="17"/>
    <n v="6"/>
    <x v="4"/>
    <x v="1"/>
  </r>
  <r>
    <n v="203039205"/>
    <x v="336"/>
    <d v="2019-06-06T00:00:00"/>
    <x v="97"/>
    <x v="3"/>
    <x v="9"/>
    <x v="0"/>
    <x v="2"/>
    <n v="2667"/>
    <n v="9.33"/>
    <n v="6.92"/>
    <n v="18455.64"/>
    <n v="24883.11"/>
    <n v="6427.4700000000012"/>
    <x v="19"/>
    <n v="2"/>
    <x v="1"/>
    <x v="0"/>
  </r>
  <r>
    <n v="955637443"/>
    <x v="1521"/>
    <d v="2016-06-22T00:00:00"/>
    <x v="57"/>
    <x v="5"/>
    <x v="7"/>
    <x v="0"/>
    <x v="1"/>
    <n v="3210"/>
    <n v="437.2"/>
    <n v="263.33"/>
    <n v="845289.29999999993"/>
    <n v="1403412"/>
    <n v="558122.70000000007"/>
    <x v="17"/>
    <n v="1"/>
    <x v="3"/>
    <x v="0"/>
  </r>
  <r>
    <n v="976505029"/>
    <x v="1522"/>
    <d v="2019-06-21T00:00:00"/>
    <x v="35"/>
    <x v="5"/>
    <x v="2"/>
    <x v="0"/>
    <x v="2"/>
    <n v="8393"/>
    <n v="47.45"/>
    <n v="31.79"/>
    <n v="266813.46999999997"/>
    <n v="398247.85000000003"/>
    <n v="131434.38000000006"/>
    <x v="10"/>
    <n v="7"/>
    <x v="2"/>
    <x v="1"/>
  </r>
  <r>
    <n v="357930982"/>
    <x v="802"/>
    <d v="2016-01-29T00:00:00"/>
    <x v="120"/>
    <x v="1"/>
    <x v="5"/>
    <x v="1"/>
    <x v="1"/>
    <n v="8586"/>
    <n v="109.28"/>
    <n v="35.840000000000003"/>
    <n v="307722.24000000005"/>
    <n v="938278.08"/>
    <n v="630555.83999999985"/>
    <x v="2"/>
    <n v="6"/>
    <x v="4"/>
    <x v="1"/>
  </r>
  <r>
    <n v="681056058"/>
    <x v="479"/>
    <d v="2021-08-24T00:00:00"/>
    <x v="99"/>
    <x v="5"/>
    <x v="8"/>
    <x v="1"/>
    <x v="0"/>
    <n v="8477"/>
    <n v="421.89"/>
    <n v="364.69"/>
    <n v="3091477.13"/>
    <n v="3576361.53"/>
    <n v="484884.39999999991"/>
    <x v="14"/>
    <n v="5"/>
    <x v="0"/>
    <x v="0"/>
  </r>
  <r>
    <n v="565984141"/>
    <x v="673"/>
    <d v="2017-05-03T00:00:00"/>
    <x v="56"/>
    <x v="5"/>
    <x v="1"/>
    <x v="0"/>
    <x v="1"/>
    <n v="6140"/>
    <n v="152.58000000000001"/>
    <n v="97.44"/>
    <n v="598281.6"/>
    <n v="936841.20000000007"/>
    <n v="338559.60000000009"/>
    <x v="12"/>
    <n v="6"/>
    <x v="4"/>
    <x v="1"/>
  </r>
  <r>
    <n v="135832917"/>
    <x v="105"/>
    <d v="2022-08-25T00:00:00"/>
    <x v="171"/>
    <x v="5"/>
    <x v="5"/>
    <x v="1"/>
    <x v="3"/>
    <n v="4834"/>
    <n v="109.28"/>
    <n v="35.840000000000003"/>
    <n v="173250.56000000003"/>
    <n v="528259.52"/>
    <n v="355008.95999999996"/>
    <x v="2"/>
    <n v="5"/>
    <x v="0"/>
    <x v="0"/>
  </r>
  <r>
    <n v="445654666"/>
    <x v="1266"/>
    <d v="2020-09-03T00:00:00"/>
    <x v="102"/>
    <x v="5"/>
    <x v="9"/>
    <x v="1"/>
    <x v="0"/>
    <n v="7974"/>
    <n v="9.33"/>
    <n v="6.92"/>
    <n v="55180.08"/>
    <n v="74397.42"/>
    <n v="19217.339999999997"/>
    <x v="16"/>
    <n v="2"/>
    <x v="1"/>
    <x v="0"/>
  </r>
  <r>
    <n v="384976232"/>
    <x v="513"/>
    <d v="2015-03-01T00:00:00"/>
    <x v="128"/>
    <x v="1"/>
    <x v="6"/>
    <x v="0"/>
    <x v="2"/>
    <n v="1877"/>
    <n v="651.21"/>
    <n v="524.96"/>
    <n v="985349.92"/>
    <n v="1222321.1700000002"/>
    <n v="236971.25000000012"/>
    <x v="12"/>
    <n v="3"/>
    <x v="5"/>
    <x v="0"/>
  </r>
  <r>
    <n v="485096442"/>
    <x v="1523"/>
    <d v="2020-10-31T00:00:00"/>
    <x v="139"/>
    <x v="4"/>
    <x v="0"/>
    <x v="1"/>
    <x v="1"/>
    <n v="9672"/>
    <n v="255.28"/>
    <n v="159.41999999999999"/>
    <n v="1541910.24"/>
    <n v="2469068.16"/>
    <n v="927157.92000000016"/>
    <x v="19"/>
    <n v="4"/>
    <x v="6"/>
    <x v="0"/>
  </r>
  <r>
    <n v="897626626"/>
    <x v="1524"/>
    <d v="2016-07-25T00:00:00"/>
    <x v="15"/>
    <x v="3"/>
    <x v="2"/>
    <x v="1"/>
    <x v="3"/>
    <n v="6521"/>
    <n v="47.45"/>
    <n v="31.79"/>
    <n v="207302.59"/>
    <n v="309421.45"/>
    <n v="102118.86000000002"/>
    <x v="0"/>
    <n v="2"/>
    <x v="1"/>
    <x v="0"/>
  </r>
  <r>
    <n v="944490611"/>
    <x v="1525"/>
    <d v="2021-12-16T00:00:00"/>
    <x v="54"/>
    <x v="2"/>
    <x v="5"/>
    <x v="0"/>
    <x v="3"/>
    <n v="4615"/>
    <n v="109.28"/>
    <n v="35.840000000000003"/>
    <n v="165401.60000000001"/>
    <n v="504327.2"/>
    <n v="338925.6"/>
    <x v="14"/>
    <n v="7"/>
    <x v="2"/>
    <x v="1"/>
  </r>
  <r>
    <n v="467924726"/>
    <x v="1526"/>
    <d v="2015-09-24T00:00:00"/>
    <x v="112"/>
    <x v="1"/>
    <x v="6"/>
    <x v="1"/>
    <x v="1"/>
    <n v="8179"/>
    <n v="651.21"/>
    <n v="524.96"/>
    <n v="4293647.84"/>
    <n v="5326246.59"/>
    <n v="1032598.75"/>
    <x v="0"/>
    <n v="5"/>
    <x v="0"/>
    <x v="0"/>
  </r>
  <r>
    <n v="772330129"/>
    <x v="226"/>
    <d v="2020-10-12T00:00:00"/>
    <x v="77"/>
    <x v="4"/>
    <x v="5"/>
    <x v="1"/>
    <x v="1"/>
    <n v="8503"/>
    <n v="109.28"/>
    <n v="35.840000000000003"/>
    <n v="304747.52000000002"/>
    <n v="929207.84"/>
    <n v="624460.31999999995"/>
    <x v="16"/>
    <n v="6"/>
    <x v="4"/>
    <x v="1"/>
  </r>
  <r>
    <n v="815011155"/>
    <x v="173"/>
    <d v="2015-06-02T00:00:00"/>
    <x v="61"/>
    <x v="3"/>
    <x v="10"/>
    <x v="0"/>
    <x v="0"/>
    <n v="8767"/>
    <n v="668.27"/>
    <n v="502.54"/>
    <n v="4405768.1800000006"/>
    <n v="5858723.0899999999"/>
    <n v="1452954.9099999992"/>
    <x v="10"/>
    <n v="4"/>
    <x v="6"/>
    <x v="0"/>
  </r>
  <r>
    <n v="977806651"/>
    <x v="1527"/>
    <d v="2015-09-06T00:00:00"/>
    <x v="40"/>
    <x v="3"/>
    <x v="0"/>
    <x v="1"/>
    <x v="0"/>
    <n v="3572"/>
    <n v="255.28"/>
    <n v="159.41999999999999"/>
    <n v="569448.24"/>
    <n v="911860.16"/>
    <n v="342411.92000000004"/>
    <x v="6"/>
    <n v="6"/>
    <x v="4"/>
    <x v="1"/>
  </r>
  <r>
    <n v="283026540"/>
    <x v="1260"/>
    <d v="2020-08-30T00:00:00"/>
    <x v="122"/>
    <x v="3"/>
    <x v="8"/>
    <x v="0"/>
    <x v="3"/>
    <n v="2697"/>
    <n v="421.89"/>
    <n v="364.69"/>
    <n v="983568.93"/>
    <n v="1137837.33"/>
    <n v="154268.40000000002"/>
    <x v="2"/>
    <n v="1"/>
    <x v="3"/>
    <x v="0"/>
  </r>
  <r>
    <n v="247960412"/>
    <x v="1528"/>
    <d v="2020-09-17T00:00:00"/>
    <x v="8"/>
    <x v="5"/>
    <x v="11"/>
    <x v="1"/>
    <x v="0"/>
    <n v="5851"/>
    <n v="154.06"/>
    <n v="90.93"/>
    <n v="532031.43000000005"/>
    <n v="901405.06"/>
    <n v="369373.63"/>
    <x v="10"/>
    <n v="6"/>
    <x v="4"/>
    <x v="1"/>
  </r>
  <r>
    <n v="141111505"/>
    <x v="675"/>
    <d v="2020-01-04T00:00:00"/>
    <x v="64"/>
    <x v="3"/>
    <x v="9"/>
    <x v="1"/>
    <x v="1"/>
    <n v="6885"/>
    <n v="9.33"/>
    <n v="6.92"/>
    <n v="47644.2"/>
    <n v="64237.05"/>
    <n v="16592.850000000006"/>
    <x v="16"/>
    <n v="4"/>
    <x v="6"/>
    <x v="0"/>
  </r>
  <r>
    <n v="937744319"/>
    <x v="324"/>
    <d v="2020-07-20T00:00:00"/>
    <x v="94"/>
    <x v="5"/>
    <x v="5"/>
    <x v="1"/>
    <x v="0"/>
    <n v="8238"/>
    <n v="109.28"/>
    <n v="35.840000000000003"/>
    <n v="295249.92000000004"/>
    <n v="900248.64"/>
    <n v="604998.72"/>
    <x v="17"/>
    <n v="6"/>
    <x v="4"/>
    <x v="1"/>
  </r>
  <r>
    <n v="983406674"/>
    <x v="1529"/>
    <d v="2020-10-12T00:00:00"/>
    <x v="97"/>
    <x v="3"/>
    <x v="0"/>
    <x v="0"/>
    <x v="0"/>
    <n v="743"/>
    <n v="255.28"/>
    <n v="159.41999999999999"/>
    <n v="118449.06"/>
    <n v="189673.04"/>
    <n v="71223.98000000001"/>
    <x v="4"/>
    <n v="7"/>
    <x v="2"/>
    <x v="1"/>
  </r>
  <r>
    <n v="298169219"/>
    <x v="1190"/>
    <d v="2015-08-17T00:00:00"/>
    <x v="159"/>
    <x v="4"/>
    <x v="1"/>
    <x v="0"/>
    <x v="1"/>
    <n v="3753"/>
    <n v="152.58000000000001"/>
    <n v="97.44"/>
    <n v="365692.32"/>
    <n v="572632.74"/>
    <n v="206940.41999999998"/>
    <x v="12"/>
    <n v="4"/>
    <x v="6"/>
    <x v="0"/>
  </r>
  <r>
    <n v="929052674"/>
    <x v="1530"/>
    <d v="2021-09-12T00:00:00"/>
    <x v="164"/>
    <x v="0"/>
    <x v="5"/>
    <x v="0"/>
    <x v="3"/>
    <n v="6187"/>
    <n v="109.28"/>
    <n v="35.840000000000003"/>
    <n v="221742.08000000002"/>
    <n v="676115.36"/>
    <n v="454373.27999999997"/>
    <x v="18"/>
    <n v="1"/>
    <x v="3"/>
    <x v="0"/>
  </r>
  <r>
    <n v="742380797"/>
    <x v="443"/>
    <d v="2019-12-09T00:00:00"/>
    <x v="171"/>
    <x v="5"/>
    <x v="11"/>
    <x v="1"/>
    <x v="3"/>
    <n v="5830"/>
    <n v="154.06"/>
    <n v="90.93"/>
    <n v="530121.9"/>
    <n v="898169.8"/>
    <n v="368047.9"/>
    <x v="19"/>
    <n v="6"/>
    <x v="4"/>
    <x v="1"/>
  </r>
  <r>
    <n v="122190129"/>
    <x v="529"/>
    <d v="2015-05-07T00:00:00"/>
    <x v="73"/>
    <x v="5"/>
    <x v="7"/>
    <x v="0"/>
    <x v="0"/>
    <n v="7629"/>
    <n v="437.2"/>
    <n v="263.33"/>
    <n v="2008944.5699999998"/>
    <n v="3335398.8"/>
    <n v="1326454.23"/>
    <x v="11"/>
    <n v="1"/>
    <x v="3"/>
    <x v="0"/>
  </r>
  <r>
    <n v="673578917"/>
    <x v="426"/>
    <d v="2022-07-18T00:00:00"/>
    <x v="131"/>
    <x v="3"/>
    <x v="11"/>
    <x v="0"/>
    <x v="3"/>
    <n v="5825"/>
    <n v="154.06"/>
    <n v="90.93"/>
    <n v="529667.25"/>
    <n v="897399.5"/>
    <n v="367732.25"/>
    <x v="17"/>
    <n v="6"/>
    <x v="4"/>
    <x v="1"/>
  </r>
  <r>
    <n v="446019017"/>
    <x v="201"/>
    <d v="2021-11-07T00:00:00"/>
    <x v="67"/>
    <x v="1"/>
    <x v="11"/>
    <x v="0"/>
    <x v="1"/>
    <n v="5794"/>
    <n v="154.06"/>
    <n v="90.93"/>
    <n v="526848.42000000004"/>
    <n v="892623.64"/>
    <n v="365775.22"/>
    <x v="6"/>
    <n v="6"/>
    <x v="4"/>
    <x v="1"/>
  </r>
  <r>
    <n v="584805095"/>
    <x v="1063"/>
    <d v="2018-04-19T00:00:00"/>
    <x v="83"/>
    <x v="0"/>
    <x v="0"/>
    <x v="1"/>
    <x v="0"/>
    <n v="5678"/>
    <n v="255.28"/>
    <n v="159.41999999999999"/>
    <n v="905186.75999999989"/>
    <n v="1449479.84"/>
    <n v="544293.08000000019"/>
    <x v="7"/>
    <n v="3"/>
    <x v="5"/>
    <x v="0"/>
  </r>
  <r>
    <n v="652501904"/>
    <x v="1531"/>
    <d v="2020-02-25T00:00:00"/>
    <x v="47"/>
    <x v="1"/>
    <x v="3"/>
    <x v="0"/>
    <x v="0"/>
    <n v="8668"/>
    <n v="205.7"/>
    <n v="117.11"/>
    <n v="1015109.48"/>
    <n v="1783007.5999999999"/>
    <n v="767898.11999999988"/>
    <x v="13"/>
    <n v="5"/>
    <x v="0"/>
    <x v="0"/>
  </r>
  <r>
    <n v="172598922"/>
    <x v="1532"/>
    <d v="2017-04-25T00:00:00"/>
    <x v="174"/>
    <x v="5"/>
    <x v="1"/>
    <x v="0"/>
    <x v="0"/>
    <n v="4711"/>
    <n v="152.58000000000001"/>
    <n v="97.44"/>
    <n v="459039.83999999997"/>
    <n v="718804.38"/>
    <n v="259764.54000000004"/>
    <x v="18"/>
    <n v="3"/>
    <x v="5"/>
    <x v="0"/>
  </r>
  <r>
    <n v="702957475"/>
    <x v="145"/>
    <d v="2016-06-19T00:00:00"/>
    <x v="184"/>
    <x v="3"/>
    <x v="5"/>
    <x v="0"/>
    <x v="2"/>
    <n v="9593"/>
    <n v="109.28"/>
    <n v="35.840000000000003"/>
    <n v="343813.12000000005"/>
    <n v="1048323.04"/>
    <n v="704509.91999999993"/>
    <x v="1"/>
    <n v="7"/>
    <x v="2"/>
    <x v="1"/>
  </r>
  <r>
    <n v="271751391"/>
    <x v="67"/>
    <d v="2016-06-30T00:00:00"/>
    <x v="10"/>
    <x v="3"/>
    <x v="10"/>
    <x v="0"/>
    <x v="3"/>
    <n v="6130"/>
    <n v="668.27"/>
    <n v="502.54"/>
    <n v="3080570.2"/>
    <n v="4096495.1"/>
    <n v="1015924.8999999999"/>
    <x v="18"/>
    <n v="5"/>
    <x v="0"/>
    <x v="0"/>
  </r>
  <r>
    <n v="127467000"/>
    <x v="645"/>
    <d v="2022-01-10T00:00:00"/>
    <x v="41"/>
    <x v="0"/>
    <x v="3"/>
    <x v="0"/>
    <x v="2"/>
    <n v="9173"/>
    <n v="205.7"/>
    <n v="117.11"/>
    <n v="1074250.03"/>
    <n v="1886886.0999999999"/>
    <n v="812636.06999999983"/>
    <x v="5"/>
    <n v="1"/>
    <x v="3"/>
    <x v="0"/>
  </r>
  <r>
    <n v="688903129"/>
    <x v="1533"/>
    <d v="2017-06-17T00:00:00"/>
    <x v="17"/>
    <x v="1"/>
    <x v="10"/>
    <x v="0"/>
    <x v="0"/>
    <n v="600"/>
    <n v="668.27"/>
    <n v="502.54"/>
    <n v="301524"/>
    <n v="400962"/>
    <n v="99438"/>
    <x v="3"/>
    <n v="3"/>
    <x v="5"/>
    <x v="0"/>
  </r>
  <r>
    <n v="195171105"/>
    <x v="463"/>
    <d v="2018-08-12T00:00:00"/>
    <x v="43"/>
    <x v="1"/>
    <x v="4"/>
    <x v="0"/>
    <x v="0"/>
    <n v="4322"/>
    <n v="81.73"/>
    <n v="56.67"/>
    <n v="244927.74000000002"/>
    <n v="353237.06"/>
    <n v="108309.31999999998"/>
    <x v="14"/>
    <n v="3"/>
    <x v="5"/>
    <x v="0"/>
  </r>
  <r>
    <n v="555694758"/>
    <x v="1534"/>
    <d v="2020-07-26T00:00:00"/>
    <x v="82"/>
    <x v="2"/>
    <x v="8"/>
    <x v="0"/>
    <x v="2"/>
    <n v="1283"/>
    <n v="421.89"/>
    <n v="364.69"/>
    <n v="467897.27"/>
    <n v="541284.87"/>
    <n v="73387.599999999977"/>
    <x v="18"/>
    <n v="1"/>
    <x v="3"/>
    <x v="0"/>
  </r>
  <r>
    <n v="600210416"/>
    <x v="1535"/>
    <d v="2015-10-25T00:00:00"/>
    <x v="168"/>
    <x v="6"/>
    <x v="6"/>
    <x v="0"/>
    <x v="1"/>
    <n v="4455"/>
    <n v="651.21"/>
    <n v="524.96"/>
    <n v="2338696.8000000003"/>
    <n v="2901140.5500000003"/>
    <n v="562443.75"/>
    <x v="11"/>
    <n v="4"/>
    <x v="6"/>
    <x v="0"/>
  </r>
  <r>
    <n v="587212646"/>
    <x v="1536"/>
    <d v="2021-03-28T00:00:00"/>
    <x v="144"/>
    <x v="2"/>
    <x v="5"/>
    <x v="1"/>
    <x v="2"/>
    <n v="8126"/>
    <n v="109.28"/>
    <n v="35.840000000000003"/>
    <n v="291235.84000000003"/>
    <n v="888009.28"/>
    <n v="596773.43999999994"/>
    <x v="7"/>
    <n v="6"/>
    <x v="4"/>
    <x v="1"/>
  </r>
  <r>
    <n v="361725556"/>
    <x v="1311"/>
    <d v="2016-07-09T00:00:00"/>
    <x v="46"/>
    <x v="1"/>
    <x v="11"/>
    <x v="1"/>
    <x v="2"/>
    <n v="1485"/>
    <n v="154.06"/>
    <n v="90.93"/>
    <n v="135031.05000000002"/>
    <n v="228779.1"/>
    <n v="93748.049999999988"/>
    <x v="10"/>
    <n v="1"/>
    <x v="3"/>
    <x v="0"/>
  </r>
  <r>
    <n v="789760196"/>
    <x v="1351"/>
    <d v="2016-12-26T00:00:00"/>
    <x v="96"/>
    <x v="1"/>
    <x v="4"/>
    <x v="0"/>
    <x v="1"/>
    <n v="6447"/>
    <n v="81.73"/>
    <n v="56.67"/>
    <n v="365351.49"/>
    <n v="526913.31000000006"/>
    <n v="161561.82000000007"/>
    <x v="18"/>
    <n v="2"/>
    <x v="1"/>
    <x v="0"/>
  </r>
  <r>
    <n v="523857152"/>
    <x v="1537"/>
    <d v="2019-09-07T00:00:00"/>
    <x v="125"/>
    <x v="5"/>
    <x v="7"/>
    <x v="0"/>
    <x v="3"/>
    <n v="9827"/>
    <n v="437.2"/>
    <n v="263.33"/>
    <n v="2587743.9099999997"/>
    <n v="4296364.3999999994"/>
    <n v="1708620.4899999998"/>
    <x v="17"/>
    <n v="4"/>
    <x v="6"/>
    <x v="0"/>
  </r>
  <r>
    <n v="545315253"/>
    <x v="1538"/>
    <d v="2020-11-10T00:00:00"/>
    <x v="169"/>
    <x v="4"/>
    <x v="7"/>
    <x v="1"/>
    <x v="3"/>
    <n v="9756"/>
    <n v="437.2"/>
    <n v="263.33"/>
    <n v="2569047.48"/>
    <n v="4265323.2"/>
    <n v="1696275.7200000002"/>
    <x v="19"/>
    <n v="7"/>
    <x v="2"/>
    <x v="1"/>
  </r>
  <r>
    <n v="555745828"/>
    <x v="1539"/>
    <d v="2019-12-08T00:00:00"/>
    <x v="38"/>
    <x v="2"/>
    <x v="7"/>
    <x v="1"/>
    <x v="2"/>
    <n v="6395"/>
    <n v="437.2"/>
    <n v="263.33"/>
    <n v="1683995.3499999999"/>
    <n v="2795894"/>
    <n v="1111898.6500000001"/>
    <x v="5"/>
    <n v="7"/>
    <x v="2"/>
    <x v="1"/>
  </r>
  <r>
    <n v="327072703"/>
    <x v="1540"/>
    <d v="2019-11-20T00:00:00"/>
    <x v="150"/>
    <x v="1"/>
    <x v="7"/>
    <x v="0"/>
    <x v="1"/>
    <n v="6936"/>
    <n v="437.2"/>
    <n v="263.33"/>
    <n v="1826456.88"/>
    <n v="3032419.1999999997"/>
    <n v="1205962.3199999998"/>
    <x v="15"/>
    <n v="5"/>
    <x v="0"/>
    <x v="0"/>
  </r>
  <r>
    <n v="151532208"/>
    <x v="1541"/>
    <d v="2022-07-14T00:00:00"/>
    <x v="164"/>
    <x v="0"/>
    <x v="10"/>
    <x v="1"/>
    <x v="2"/>
    <n v="603"/>
    <n v="668.27"/>
    <n v="502.54"/>
    <n v="303031.62"/>
    <n v="402966.81"/>
    <n v="99935.19"/>
    <x v="19"/>
    <n v="2"/>
    <x v="1"/>
    <x v="0"/>
  </r>
  <r>
    <n v="391673171"/>
    <x v="39"/>
    <d v="2018-04-08T00:00:00"/>
    <x v="65"/>
    <x v="2"/>
    <x v="9"/>
    <x v="1"/>
    <x v="3"/>
    <n v="3650"/>
    <n v="9.33"/>
    <n v="6.92"/>
    <n v="25258"/>
    <n v="34054.5"/>
    <n v="8796.5"/>
    <x v="14"/>
    <n v="3"/>
    <x v="5"/>
    <x v="0"/>
  </r>
  <r>
    <n v="130356919"/>
    <x v="1542"/>
    <d v="2019-09-25T00:00:00"/>
    <x v="37"/>
    <x v="1"/>
    <x v="11"/>
    <x v="0"/>
    <x v="3"/>
    <n v="4364"/>
    <n v="154.06"/>
    <n v="90.93"/>
    <n v="396818.52"/>
    <n v="672317.84"/>
    <n v="275499.31999999995"/>
    <x v="5"/>
    <n v="3"/>
    <x v="5"/>
    <x v="0"/>
  </r>
  <r>
    <n v="320757281"/>
    <x v="1211"/>
    <d v="2022-02-22T00:00:00"/>
    <x v="182"/>
    <x v="2"/>
    <x v="4"/>
    <x v="1"/>
    <x v="2"/>
    <n v="8062"/>
    <n v="81.73"/>
    <n v="56.67"/>
    <n v="456873.54000000004"/>
    <n v="658907.26"/>
    <n v="202033.71999999997"/>
    <x v="15"/>
    <n v="4"/>
    <x v="6"/>
    <x v="0"/>
  </r>
  <r>
    <n v="636360585"/>
    <x v="428"/>
    <d v="2019-02-07T00:00:00"/>
    <x v="74"/>
    <x v="1"/>
    <x v="3"/>
    <x v="1"/>
    <x v="3"/>
    <n v="2093"/>
    <n v="205.7"/>
    <n v="117.11"/>
    <n v="245111.23"/>
    <n v="430530.1"/>
    <n v="185418.86999999997"/>
    <x v="17"/>
    <n v="2"/>
    <x v="1"/>
    <x v="0"/>
  </r>
  <r>
    <n v="820965659"/>
    <x v="1543"/>
    <d v="2018-08-19T00:00:00"/>
    <x v="108"/>
    <x v="2"/>
    <x v="7"/>
    <x v="0"/>
    <x v="1"/>
    <n v="837"/>
    <n v="437.2"/>
    <n v="263.33"/>
    <n v="220407.21"/>
    <n v="365936.39999999997"/>
    <n v="145529.18999999997"/>
    <x v="8"/>
    <n v="2"/>
    <x v="1"/>
    <x v="0"/>
  </r>
  <r>
    <n v="238683831"/>
    <x v="1544"/>
    <d v="2015-03-08T00:00:00"/>
    <x v="11"/>
    <x v="3"/>
    <x v="3"/>
    <x v="0"/>
    <x v="3"/>
    <n v="705"/>
    <n v="205.7"/>
    <n v="117.11"/>
    <n v="82562.55"/>
    <n v="145018.5"/>
    <n v="62455.95"/>
    <x v="13"/>
    <n v="3"/>
    <x v="5"/>
    <x v="0"/>
  </r>
  <r>
    <n v="123938930"/>
    <x v="83"/>
    <d v="2020-07-30T00:00:00"/>
    <x v="153"/>
    <x v="1"/>
    <x v="2"/>
    <x v="0"/>
    <x v="0"/>
    <n v="5138"/>
    <n v="47.45"/>
    <n v="31.79"/>
    <n v="163337.01999999999"/>
    <n v="243798.1"/>
    <n v="80461.080000000016"/>
    <x v="0"/>
    <n v="5"/>
    <x v="0"/>
    <x v="0"/>
  </r>
  <r>
    <n v="128071677"/>
    <x v="1545"/>
    <d v="2015-11-14T00:00:00"/>
    <x v="108"/>
    <x v="2"/>
    <x v="5"/>
    <x v="1"/>
    <x v="3"/>
    <n v="8110"/>
    <n v="109.28"/>
    <n v="35.840000000000003"/>
    <n v="290662.40000000002"/>
    <n v="886260.8"/>
    <n v="595598.4"/>
    <x v="9"/>
    <n v="6"/>
    <x v="4"/>
    <x v="1"/>
  </r>
  <r>
    <n v="465031802"/>
    <x v="1546"/>
    <d v="2021-12-09T00:00:00"/>
    <x v="60"/>
    <x v="4"/>
    <x v="8"/>
    <x v="1"/>
    <x v="0"/>
    <n v="2099"/>
    <n v="421.89"/>
    <n v="364.69"/>
    <n v="765484.30999999994"/>
    <n v="885547.11"/>
    <n v="120062.80000000005"/>
    <x v="8"/>
    <n v="6"/>
    <x v="4"/>
    <x v="1"/>
  </r>
  <r>
    <n v="233851563"/>
    <x v="1547"/>
    <d v="2022-01-08T00:00:00"/>
    <x v="142"/>
    <x v="0"/>
    <x v="8"/>
    <x v="1"/>
    <x v="3"/>
    <n v="729"/>
    <n v="421.89"/>
    <n v="364.69"/>
    <n v="265859.01"/>
    <n v="307557.81"/>
    <n v="41698.799999999988"/>
    <x v="0"/>
    <n v="7"/>
    <x v="2"/>
    <x v="1"/>
  </r>
  <r>
    <n v="889742648"/>
    <x v="1548"/>
    <d v="2020-12-22T00:00:00"/>
    <x v="127"/>
    <x v="5"/>
    <x v="6"/>
    <x v="1"/>
    <x v="2"/>
    <n v="3476"/>
    <n v="651.21"/>
    <n v="524.96"/>
    <n v="1824760.9600000002"/>
    <n v="2263605.96"/>
    <n v="438844.99999999977"/>
    <x v="8"/>
    <n v="4"/>
    <x v="6"/>
    <x v="0"/>
  </r>
  <r>
    <n v="161607444"/>
    <x v="1549"/>
    <d v="2020-09-11T00:00:00"/>
    <x v="179"/>
    <x v="1"/>
    <x v="8"/>
    <x v="1"/>
    <x v="2"/>
    <n v="2089"/>
    <n v="421.89"/>
    <n v="364.69"/>
    <n v="761837.41"/>
    <n v="881328.21"/>
    <n v="119490.79999999993"/>
    <x v="18"/>
    <n v="6"/>
    <x v="4"/>
    <x v="1"/>
  </r>
  <r>
    <n v="207307565"/>
    <x v="1307"/>
    <d v="2019-01-02T00:00:00"/>
    <x v="29"/>
    <x v="4"/>
    <x v="1"/>
    <x v="1"/>
    <x v="0"/>
    <n v="5770"/>
    <n v="152.58000000000001"/>
    <n v="97.44"/>
    <n v="562228.79999999993"/>
    <n v="880386.60000000009"/>
    <n v="318157.80000000016"/>
    <x v="14"/>
    <n v="6"/>
    <x v="4"/>
    <x v="1"/>
  </r>
  <r>
    <n v="368985116"/>
    <x v="1550"/>
    <d v="2020-09-07T00:00:00"/>
    <x v="154"/>
    <x v="2"/>
    <x v="2"/>
    <x v="0"/>
    <x v="1"/>
    <n v="9750"/>
    <n v="47.45"/>
    <n v="31.79"/>
    <n v="309952.5"/>
    <n v="462637.5"/>
    <n v="152685"/>
    <x v="1"/>
    <n v="1"/>
    <x v="3"/>
    <x v="0"/>
  </r>
  <r>
    <n v="171293437"/>
    <x v="1551"/>
    <d v="2022-08-15T00:00:00"/>
    <x v="173"/>
    <x v="5"/>
    <x v="11"/>
    <x v="0"/>
    <x v="3"/>
    <n v="8389"/>
    <n v="154.06"/>
    <n v="90.93"/>
    <n v="762811.77"/>
    <n v="1292409.3400000001"/>
    <n v="529597.57000000007"/>
    <x v="2"/>
    <n v="2"/>
    <x v="1"/>
    <x v="0"/>
  </r>
  <r>
    <n v="765015637"/>
    <x v="408"/>
    <d v="2022-10-24T00:00:00"/>
    <x v="132"/>
    <x v="0"/>
    <x v="0"/>
    <x v="1"/>
    <x v="3"/>
    <n v="3982"/>
    <n v="255.28"/>
    <n v="159.41999999999999"/>
    <n v="634810.43999999994"/>
    <n v="1016524.96"/>
    <n v="381714.52"/>
    <x v="15"/>
    <n v="3"/>
    <x v="5"/>
    <x v="0"/>
  </r>
  <r>
    <n v="937700545"/>
    <x v="1552"/>
    <d v="2022-04-10T00:00:00"/>
    <x v="127"/>
    <x v="5"/>
    <x v="11"/>
    <x v="0"/>
    <x v="0"/>
    <n v="5284"/>
    <n v="154.06"/>
    <n v="90.93"/>
    <n v="480474.12000000005"/>
    <n v="814053.04"/>
    <n v="333578.92"/>
    <x v="13"/>
    <n v="3"/>
    <x v="5"/>
    <x v="0"/>
  </r>
  <r>
    <n v="897209489"/>
    <x v="1553"/>
    <d v="2018-11-15T00:00:00"/>
    <x v="169"/>
    <x v="4"/>
    <x v="4"/>
    <x v="1"/>
    <x v="3"/>
    <n v="3081"/>
    <n v="81.73"/>
    <n v="56.67"/>
    <n v="174600.27000000002"/>
    <n v="251810.13"/>
    <n v="77209.859999999986"/>
    <x v="18"/>
    <n v="5"/>
    <x v="0"/>
    <x v="0"/>
  </r>
  <r>
    <n v="921716296"/>
    <x v="1554"/>
    <d v="2020-05-04T00:00:00"/>
    <x v="72"/>
    <x v="0"/>
    <x v="2"/>
    <x v="0"/>
    <x v="3"/>
    <n v="5189"/>
    <n v="47.45"/>
    <n v="31.79"/>
    <n v="164958.31"/>
    <n v="246218.05000000002"/>
    <n v="81259.74000000002"/>
    <x v="14"/>
    <n v="4"/>
    <x v="6"/>
    <x v="0"/>
  </r>
  <r>
    <n v="728255212"/>
    <x v="1555"/>
    <d v="2017-04-21T00:00:00"/>
    <x v="33"/>
    <x v="5"/>
    <x v="1"/>
    <x v="1"/>
    <x v="3"/>
    <n v="5755"/>
    <n v="152.58000000000001"/>
    <n v="97.44"/>
    <n v="560767.19999999995"/>
    <n v="878097.9"/>
    <n v="317330.70000000007"/>
    <x v="18"/>
    <n v="6"/>
    <x v="4"/>
    <x v="1"/>
  </r>
  <r>
    <n v="829981315"/>
    <x v="1556"/>
    <d v="2018-09-29T00:00:00"/>
    <x v="182"/>
    <x v="2"/>
    <x v="2"/>
    <x v="1"/>
    <x v="2"/>
    <n v="8770"/>
    <n v="47.45"/>
    <n v="31.79"/>
    <n v="278798.3"/>
    <n v="416136.5"/>
    <n v="137338.20000000001"/>
    <x v="18"/>
    <n v="7"/>
    <x v="2"/>
    <x v="1"/>
  </r>
  <r>
    <n v="271649682"/>
    <x v="1557"/>
    <d v="2015-10-31T00:00:00"/>
    <x v="177"/>
    <x v="5"/>
    <x v="4"/>
    <x v="0"/>
    <x v="0"/>
    <n v="6032"/>
    <n v="81.73"/>
    <n v="56.67"/>
    <n v="341833.44"/>
    <n v="492995.36000000004"/>
    <n v="151161.92000000004"/>
    <x v="7"/>
    <n v="5"/>
    <x v="0"/>
    <x v="0"/>
  </r>
  <r>
    <n v="694136226"/>
    <x v="1558"/>
    <d v="2017-05-20T00:00:00"/>
    <x v="102"/>
    <x v="5"/>
    <x v="9"/>
    <x v="0"/>
    <x v="0"/>
    <n v="9189"/>
    <n v="9.33"/>
    <n v="6.92"/>
    <n v="63587.88"/>
    <n v="85733.37"/>
    <n v="22145.489999999998"/>
    <x v="13"/>
    <n v="2"/>
    <x v="1"/>
    <x v="0"/>
  </r>
  <r>
    <n v="477177274"/>
    <x v="83"/>
    <d v="2020-08-06T00:00:00"/>
    <x v="54"/>
    <x v="2"/>
    <x v="4"/>
    <x v="0"/>
    <x v="2"/>
    <n v="6214"/>
    <n v="81.73"/>
    <n v="56.67"/>
    <n v="352147.38"/>
    <n v="507870.22000000003"/>
    <n v="155722.84000000003"/>
    <x v="2"/>
    <n v="5"/>
    <x v="0"/>
    <x v="0"/>
  </r>
  <r>
    <n v="770821654"/>
    <x v="1559"/>
    <d v="2018-08-05T00:00:00"/>
    <x v="109"/>
    <x v="1"/>
    <x v="6"/>
    <x v="1"/>
    <x v="1"/>
    <n v="2112"/>
    <n v="651.21"/>
    <n v="524.96"/>
    <n v="1108715.52"/>
    <n v="1375355.52"/>
    <n v="266640"/>
    <x v="20"/>
    <n v="4"/>
    <x v="6"/>
    <x v="0"/>
  </r>
  <r>
    <n v="545430696"/>
    <x v="1560"/>
    <d v="2018-12-03T00:00:00"/>
    <x v="102"/>
    <x v="5"/>
    <x v="9"/>
    <x v="0"/>
    <x v="0"/>
    <n v="3918"/>
    <n v="9.33"/>
    <n v="6.92"/>
    <n v="27112.560000000001"/>
    <n v="36554.94"/>
    <n v="9442.380000000001"/>
    <x v="8"/>
    <n v="3"/>
    <x v="5"/>
    <x v="0"/>
  </r>
  <r>
    <n v="641678225"/>
    <x v="1071"/>
    <d v="2017-08-01T00:00:00"/>
    <x v="6"/>
    <x v="4"/>
    <x v="5"/>
    <x v="0"/>
    <x v="0"/>
    <n v="5701"/>
    <n v="109.28"/>
    <n v="35.840000000000003"/>
    <n v="204323.84000000003"/>
    <n v="623005.28"/>
    <n v="418681.44"/>
    <x v="4"/>
    <n v="1"/>
    <x v="3"/>
    <x v="0"/>
  </r>
  <r>
    <n v="620550572"/>
    <x v="279"/>
    <d v="2020-05-23T00:00:00"/>
    <x v="56"/>
    <x v="5"/>
    <x v="7"/>
    <x v="0"/>
    <x v="1"/>
    <n v="3559"/>
    <n v="437.2"/>
    <n v="263.33"/>
    <n v="937191.47"/>
    <n v="1555994.8"/>
    <n v="618803.33000000007"/>
    <x v="14"/>
    <n v="2"/>
    <x v="1"/>
    <x v="0"/>
  </r>
  <r>
    <n v="938648116"/>
    <x v="1561"/>
    <d v="2020-07-13T00:00:00"/>
    <x v="174"/>
    <x v="5"/>
    <x v="11"/>
    <x v="0"/>
    <x v="3"/>
    <n v="5691"/>
    <n v="154.06"/>
    <n v="90.93"/>
    <n v="517482.63000000006"/>
    <n v="876755.46"/>
    <n v="359272.8299999999"/>
    <x v="16"/>
    <n v="6"/>
    <x v="4"/>
    <x v="1"/>
  </r>
  <r>
    <n v="562419593"/>
    <x v="1501"/>
    <d v="2016-09-21T00:00:00"/>
    <x v="20"/>
    <x v="3"/>
    <x v="10"/>
    <x v="1"/>
    <x v="3"/>
    <n v="1311"/>
    <n v="668.27"/>
    <n v="502.54"/>
    <n v="658829.94000000006"/>
    <n v="876101.97"/>
    <n v="217272.02999999991"/>
    <x v="12"/>
    <n v="6"/>
    <x v="4"/>
    <x v="1"/>
  </r>
  <r>
    <n v="117467296"/>
    <x v="685"/>
    <d v="2020-02-21T00:00:00"/>
    <x v="95"/>
    <x v="3"/>
    <x v="6"/>
    <x v="0"/>
    <x v="2"/>
    <n v="38"/>
    <n v="651.21"/>
    <n v="524.96"/>
    <n v="19948.480000000003"/>
    <n v="24745.980000000003"/>
    <n v="4797.5"/>
    <x v="19"/>
    <n v="3"/>
    <x v="5"/>
    <x v="0"/>
  </r>
  <r>
    <n v="692952191"/>
    <x v="1096"/>
    <d v="2021-01-02T00:00:00"/>
    <x v="140"/>
    <x v="1"/>
    <x v="7"/>
    <x v="0"/>
    <x v="0"/>
    <n v="8807"/>
    <n v="437.2"/>
    <n v="263.33"/>
    <n v="2319147.31"/>
    <n v="3850420.4"/>
    <n v="1531273.0899999999"/>
    <x v="15"/>
    <n v="1"/>
    <x v="3"/>
    <x v="0"/>
  </r>
  <r>
    <n v="910681045"/>
    <x v="468"/>
    <d v="2020-12-20T00:00:00"/>
    <x v="139"/>
    <x v="4"/>
    <x v="7"/>
    <x v="1"/>
    <x v="0"/>
    <n v="9613"/>
    <n v="437.2"/>
    <n v="263.33"/>
    <n v="2531391.29"/>
    <n v="4202803.5999999996"/>
    <n v="1671412.3099999996"/>
    <x v="13"/>
    <n v="3"/>
    <x v="5"/>
    <x v="0"/>
  </r>
  <r>
    <n v="303515183"/>
    <x v="498"/>
    <d v="2020-03-19T00:00:00"/>
    <x v="83"/>
    <x v="0"/>
    <x v="11"/>
    <x v="0"/>
    <x v="3"/>
    <n v="5742"/>
    <n v="154.06"/>
    <n v="90.93"/>
    <n v="522120.06000000006"/>
    <n v="884612.52"/>
    <n v="362492.45999999996"/>
    <x v="14"/>
    <n v="7"/>
    <x v="2"/>
    <x v="1"/>
  </r>
  <r>
    <n v="611298453"/>
    <x v="808"/>
    <d v="2022-02-08T00:00:00"/>
    <x v="21"/>
    <x v="5"/>
    <x v="11"/>
    <x v="0"/>
    <x v="3"/>
    <n v="5652"/>
    <n v="154.06"/>
    <n v="90.93"/>
    <n v="513936.36000000004"/>
    <n v="870747.12"/>
    <n v="356810.75999999995"/>
    <x v="11"/>
    <n v="6"/>
    <x v="4"/>
    <x v="1"/>
  </r>
  <r>
    <n v="820441234"/>
    <x v="1562"/>
    <d v="2018-04-15T00:00:00"/>
    <x v="4"/>
    <x v="2"/>
    <x v="1"/>
    <x v="0"/>
    <x v="1"/>
    <n v="5648"/>
    <n v="152.58000000000001"/>
    <n v="97.44"/>
    <n v="550341.12"/>
    <n v="861771.84000000008"/>
    <n v="311430.72000000009"/>
    <x v="7"/>
    <n v="6"/>
    <x v="4"/>
    <x v="1"/>
  </r>
  <r>
    <n v="403337991"/>
    <x v="405"/>
    <d v="2016-11-03T00:00:00"/>
    <x v="175"/>
    <x v="1"/>
    <x v="11"/>
    <x v="1"/>
    <x v="2"/>
    <n v="5529"/>
    <n v="154.06"/>
    <n v="90.93"/>
    <n v="502751.97000000003"/>
    <n v="851797.74"/>
    <n v="349045.76999999996"/>
    <x v="15"/>
    <n v="6"/>
    <x v="4"/>
    <x v="1"/>
  </r>
  <r>
    <n v="294068658"/>
    <x v="1563"/>
    <d v="2016-07-03T00:00:00"/>
    <x v="154"/>
    <x v="2"/>
    <x v="9"/>
    <x v="1"/>
    <x v="1"/>
    <n v="306"/>
    <n v="9.33"/>
    <n v="6.92"/>
    <n v="2117.52"/>
    <n v="2854.98"/>
    <n v="737.46"/>
    <x v="12"/>
    <n v="3"/>
    <x v="5"/>
    <x v="0"/>
  </r>
  <r>
    <n v="466286647"/>
    <x v="1564"/>
    <d v="2021-10-26T00:00:00"/>
    <x v="33"/>
    <x v="5"/>
    <x v="4"/>
    <x v="1"/>
    <x v="1"/>
    <n v="3436"/>
    <n v="81.73"/>
    <n v="56.67"/>
    <n v="194718.12"/>
    <n v="280824.28000000003"/>
    <n v="86106.160000000033"/>
    <x v="5"/>
    <n v="2"/>
    <x v="1"/>
    <x v="0"/>
  </r>
  <r>
    <n v="737340390"/>
    <x v="904"/>
    <d v="2019-11-15T00:00:00"/>
    <x v="52"/>
    <x v="3"/>
    <x v="8"/>
    <x v="1"/>
    <x v="1"/>
    <n v="4262"/>
    <n v="421.89"/>
    <n v="364.69"/>
    <n v="1554308.78"/>
    <n v="1798095.18"/>
    <n v="243786.39999999991"/>
    <x v="14"/>
    <n v="1"/>
    <x v="3"/>
    <x v="0"/>
  </r>
  <r>
    <n v="682278716"/>
    <x v="1565"/>
    <d v="2018-12-12T00:00:00"/>
    <x v="141"/>
    <x v="5"/>
    <x v="6"/>
    <x v="1"/>
    <x v="1"/>
    <n v="289"/>
    <n v="651.21"/>
    <n v="524.96"/>
    <n v="151713.44"/>
    <n v="188199.69"/>
    <n v="36486.25"/>
    <x v="2"/>
    <n v="4"/>
    <x v="6"/>
    <x v="0"/>
  </r>
  <r>
    <n v="396462953"/>
    <x v="1566"/>
    <d v="2016-01-26T00:00:00"/>
    <x v="143"/>
    <x v="1"/>
    <x v="4"/>
    <x v="1"/>
    <x v="2"/>
    <n v="1053"/>
    <n v="81.73"/>
    <n v="56.67"/>
    <n v="59673.51"/>
    <n v="86061.69"/>
    <n v="26388.18"/>
    <x v="8"/>
    <n v="4"/>
    <x v="6"/>
    <x v="0"/>
  </r>
  <r>
    <n v="945566928"/>
    <x v="112"/>
    <d v="2015-07-13T00:00:00"/>
    <x v="167"/>
    <x v="2"/>
    <x v="8"/>
    <x v="0"/>
    <x v="3"/>
    <n v="3121"/>
    <n v="421.89"/>
    <n v="364.69"/>
    <n v="1138197.49"/>
    <n v="1316718.69"/>
    <n v="178521.19999999995"/>
    <x v="6"/>
    <n v="7"/>
    <x v="2"/>
    <x v="1"/>
  </r>
  <r>
    <n v="315576970"/>
    <x v="1567"/>
    <d v="2020-09-11T00:00:00"/>
    <x v="54"/>
    <x v="2"/>
    <x v="7"/>
    <x v="0"/>
    <x v="1"/>
    <n v="5093"/>
    <n v="437.2"/>
    <n v="263.33"/>
    <n v="1341139.69"/>
    <n v="2226659.6"/>
    <n v="885519.91000000015"/>
    <x v="12"/>
    <n v="1"/>
    <x v="3"/>
    <x v="0"/>
  </r>
  <r>
    <n v="162791907"/>
    <x v="1568"/>
    <d v="2021-09-16T00:00:00"/>
    <x v="63"/>
    <x v="1"/>
    <x v="2"/>
    <x v="1"/>
    <x v="0"/>
    <n v="2598"/>
    <n v="47.45"/>
    <n v="31.79"/>
    <n v="82590.42"/>
    <n v="123275.1"/>
    <n v="40684.680000000008"/>
    <x v="3"/>
    <n v="1"/>
    <x v="3"/>
    <x v="0"/>
  </r>
  <r>
    <n v="743900430"/>
    <x v="1091"/>
    <d v="2015-08-23T00:00:00"/>
    <x v="29"/>
    <x v="4"/>
    <x v="11"/>
    <x v="0"/>
    <x v="2"/>
    <n v="5523"/>
    <n v="154.06"/>
    <n v="90.93"/>
    <n v="502206.39"/>
    <n v="850873.38"/>
    <n v="348666.99"/>
    <x v="6"/>
    <n v="6"/>
    <x v="4"/>
    <x v="1"/>
  </r>
  <r>
    <n v="165594279"/>
    <x v="1024"/>
    <d v="2022-11-06T00:00:00"/>
    <x v="167"/>
    <x v="2"/>
    <x v="8"/>
    <x v="0"/>
    <x v="2"/>
    <n v="1882"/>
    <n v="421.89"/>
    <n v="364.69"/>
    <n v="686346.58"/>
    <n v="793996.98"/>
    <n v="107650.40000000002"/>
    <x v="14"/>
    <n v="3"/>
    <x v="5"/>
    <x v="0"/>
  </r>
  <r>
    <n v="835341870"/>
    <x v="1081"/>
    <d v="2017-02-08T00:00:00"/>
    <x v="34"/>
    <x v="1"/>
    <x v="7"/>
    <x v="0"/>
    <x v="0"/>
    <n v="5077"/>
    <n v="437.2"/>
    <n v="263.33"/>
    <n v="1336926.4099999999"/>
    <n v="2219664.4"/>
    <n v="882737.99"/>
    <x v="2"/>
    <n v="4"/>
    <x v="6"/>
    <x v="0"/>
  </r>
  <r>
    <n v="310614669"/>
    <x v="1138"/>
    <d v="2018-10-18T00:00:00"/>
    <x v="165"/>
    <x v="5"/>
    <x v="5"/>
    <x v="1"/>
    <x v="1"/>
    <n v="6638"/>
    <n v="109.28"/>
    <n v="35.840000000000003"/>
    <n v="237905.92000000001"/>
    <n v="725400.64"/>
    <n v="487494.72"/>
    <x v="18"/>
    <n v="5"/>
    <x v="0"/>
    <x v="0"/>
  </r>
  <r>
    <n v="149274003"/>
    <x v="1569"/>
    <d v="2019-05-03T00:00:00"/>
    <x v="91"/>
    <x v="1"/>
    <x v="10"/>
    <x v="1"/>
    <x v="1"/>
    <n v="2350"/>
    <n v="668.27"/>
    <n v="502.54"/>
    <n v="1180969"/>
    <n v="1570434.5"/>
    <n v="389465.5"/>
    <x v="13"/>
    <n v="1"/>
    <x v="3"/>
    <x v="0"/>
  </r>
  <r>
    <n v="179493701"/>
    <x v="27"/>
    <d v="2020-02-04T00:00:00"/>
    <x v="20"/>
    <x v="3"/>
    <x v="2"/>
    <x v="1"/>
    <x v="3"/>
    <n v="5030"/>
    <n v="47.45"/>
    <n v="31.79"/>
    <n v="159903.69999999998"/>
    <n v="238673.5"/>
    <n v="78769.800000000017"/>
    <x v="14"/>
    <n v="5"/>
    <x v="0"/>
    <x v="0"/>
  </r>
  <r>
    <n v="749760091"/>
    <x v="1353"/>
    <d v="2021-03-27T00:00:00"/>
    <x v="115"/>
    <x v="5"/>
    <x v="5"/>
    <x v="0"/>
    <x v="0"/>
    <n v="9527"/>
    <n v="109.28"/>
    <n v="35.840000000000003"/>
    <n v="341447.68000000005"/>
    <n v="1041110.56"/>
    <n v="699662.88"/>
    <x v="15"/>
    <n v="1"/>
    <x v="3"/>
    <x v="0"/>
  </r>
  <r>
    <n v="478872001"/>
    <x v="245"/>
    <d v="2015-11-26T00:00:00"/>
    <x v="98"/>
    <x v="4"/>
    <x v="0"/>
    <x v="1"/>
    <x v="1"/>
    <n v="7721"/>
    <n v="255.28"/>
    <n v="159.41999999999999"/>
    <n v="1230881.8199999998"/>
    <n v="1971016.8800000001"/>
    <n v="740135.06000000029"/>
    <x v="12"/>
    <n v="7"/>
    <x v="2"/>
    <x v="1"/>
  </r>
  <r>
    <n v="183910119"/>
    <x v="64"/>
    <d v="2018-06-16T00:00:00"/>
    <x v="67"/>
    <x v="1"/>
    <x v="7"/>
    <x v="0"/>
    <x v="1"/>
    <n v="1946"/>
    <n v="437.2"/>
    <n v="263.33"/>
    <n v="512440.18"/>
    <n v="850791.2"/>
    <n v="338351.01999999996"/>
    <x v="5"/>
    <n v="6"/>
    <x v="4"/>
    <x v="1"/>
  </r>
  <r>
    <n v="340390193"/>
    <x v="358"/>
    <d v="2023-01-14T00:00:00"/>
    <x v="65"/>
    <x v="2"/>
    <x v="2"/>
    <x v="0"/>
    <x v="1"/>
    <n v="7877"/>
    <n v="47.45"/>
    <n v="31.79"/>
    <n v="250409.83"/>
    <n v="373763.65"/>
    <n v="123353.82000000004"/>
    <x v="14"/>
    <n v="2"/>
    <x v="1"/>
    <x v="0"/>
  </r>
  <r>
    <n v="311956632"/>
    <x v="1570"/>
    <d v="2017-01-15T00:00:00"/>
    <x v="22"/>
    <x v="1"/>
    <x v="7"/>
    <x v="1"/>
    <x v="1"/>
    <n v="3755"/>
    <n v="437.2"/>
    <n v="263.33"/>
    <n v="988804.14999999991"/>
    <n v="1641686"/>
    <n v="652881.85000000009"/>
    <x v="12"/>
    <n v="3"/>
    <x v="5"/>
    <x v="0"/>
  </r>
  <r>
    <n v="374824607"/>
    <x v="1571"/>
    <d v="2021-12-24T00:00:00"/>
    <x v="115"/>
    <x v="5"/>
    <x v="5"/>
    <x v="0"/>
    <x v="1"/>
    <n v="7785"/>
    <n v="109.28"/>
    <n v="35.840000000000003"/>
    <n v="279014.40000000002"/>
    <n v="850744.8"/>
    <n v="571730.4"/>
    <x v="0"/>
    <n v="6"/>
    <x v="4"/>
    <x v="1"/>
  </r>
  <r>
    <n v="686948335"/>
    <x v="865"/>
    <d v="2019-06-17T00:00:00"/>
    <x v="38"/>
    <x v="2"/>
    <x v="8"/>
    <x v="0"/>
    <x v="2"/>
    <n v="2133"/>
    <n v="421.89"/>
    <n v="364.69"/>
    <n v="777883.77"/>
    <n v="899891.37"/>
    <n v="122007.59999999998"/>
    <x v="8"/>
    <n v="3"/>
    <x v="5"/>
    <x v="0"/>
  </r>
  <r>
    <n v="901408755"/>
    <x v="630"/>
    <d v="2018-07-15T00:00:00"/>
    <x v="57"/>
    <x v="5"/>
    <x v="10"/>
    <x v="1"/>
    <x v="1"/>
    <n v="5737"/>
    <n v="668.27"/>
    <n v="502.54"/>
    <n v="2883071.98"/>
    <n v="3833864.9899999998"/>
    <n v="950793.00999999978"/>
    <x v="14"/>
    <n v="3"/>
    <x v="5"/>
    <x v="0"/>
  </r>
  <r>
    <n v="675056493"/>
    <x v="874"/>
    <d v="2021-02-21T00:00:00"/>
    <x v="126"/>
    <x v="5"/>
    <x v="8"/>
    <x v="0"/>
    <x v="1"/>
    <n v="3072"/>
    <n v="421.89"/>
    <n v="364.69"/>
    <n v="1120327.6799999999"/>
    <n v="1296046.0800000001"/>
    <n v="175718.40000000014"/>
    <x v="0"/>
    <n v="1"/>
    <x v="3"/>
    <x v="0"/>
  </r>
  <r>
    <n v="989190375"/>
    <x v="1572"/>
    <d v="2017-01-12T00:00:00"/>
    <x v="28"/>
    <x v="5"/>
    <x v="2"/>
    <x v="1"/>
    <x v="1"/>
    <n v="2269"/>
    <n v="47.45"/>
    <n v="31.79"/>
    <n v="72131.509999999995"/>
    <n v="107664.05"/>
    <n v="35532.540000000008"/>
    <x v="5"/>
    <n v="4"/>
    <x v="6"/>
    <x v="0"/>
  </r>
  <r>
    <n v="645421731"/>
    <x v="473"/>
    <d v="2016-08-08T00:00:00"/>
    <x v="162"/>
    <x v="2"/>
    <x v="10"/>
    <x v="1"/>
    <x v="2"/>
    <n v="3488"/>
    <n v="668.27"/>
    <n v="502.54"/>
    <n v="1752859.52"/>
    <n v="2330925.7599999998"/>
    <n v="578066.23999999976"/>
    <x v="5"/>
    <n v="1"/>
    <x v="3"/>
    <x v="0"/>
  </r>
  <r>
    <n v="315674388"/>
    <x v="1573"/>
    <d v="2018-04-07T00:00:00"/>
    <x v="144"/>
    <x v="2"/>
    <x v="8"/>
    <x v="0"/>
    <x v="3"/>
    <n v="3921"/>
    <n v="421.89"/>
    <n v="364.69"/>
    <n v="1429949.49"/>
    <n v="1654230.69"/>
    <n v="224281.19999999995"/>
    <x v="6"/>
    <n v="5"/>
    <x v="0"/>
    <x v="0"/>
  </r>
  <r>
    <n v="292184674"/>
    <x v="230"/>
    <d v="2015-07-19T00:00:00"/>
    <x v="149"/>
    <x v="3"/>
    <x v="3"/>
    <x v="1"/>
    <x v="1"/>
    <n v="2793"/>
    <n v="205.7"/>
    <n v="117.11"/>
    <n v="327088.23"/>
    <n v="574520.1"/>
    <n v="247431.87"/>
    <x v="11"/>
    <n v="4"/>
    <x v="6"/>
    <x v="0"/>
  </r>
  <r>
    <n v="937501418"/>
    <x v="1574"/>
    <d v="2015-08-20T00:00:00"/>
    <x v="40"/>
    <x v="3"/>
    <x v="0"/>
    <x v="1"/>
    <x v="0"/>
    <n v="6358"/>
    <n v="255.28"/>
    <n v="159.41999999999999"/>
    <n v="1013592.3599999999"/>
    <n v="1623070.24"/>
    <n v="609477.88000000012"/>
    <x v="20"/>
    <n v="1"/>
    <x v="3"/>
    <x v="0"/>
  </r>
  <r>
    <n v="434485948"/>
    <x v="740"/>
    <d v="2022-10-11T00:00:00"/>
    <x v="46"/>
    <x v="1"/>
    <x v="4"/>
    <x v="0"/>
    <x v="2"/>
    <n v="2902"/>
    <n v="81.73"/>
    <n v="56.67"/>
    <n v="164456.34"/>
    <n v="237180.46000000002"/>
    <n v="72724.120000000024"/>
    <x v="19"/>
    <n v="7"/>
    <x v="2"/>
    <x v="1"/>
  </r>
  <r>
    <n v="455040681"/>
    <x v="1575"/>
    <d v="2020-02-12T00:00:00"/>
    <x v="181"/>
    <x v="1"/>
    <x v="11"/>
    <x v="1"/>
    <x v="2"/>
    <n v="5504"/>
    <n v="154.06"/>
    <n v="90.93"/>
    <n v="500478.72000000003"/>
    <n v="847946.23999999999"/>
    <n v="347467.51999999996"/>
    <x v="12"/>
    <n v="6"/>
    <x v="4"/>
    <x v="1"/>
  </r>
  <r>
    <n v="316466176"/>
    <x v="1371"/>
    <d v="2018-05-31T00:00:00"/>
    <x v="22"/>
    <x v="1"/>
    <x v="0"/>
    <x v="1"/>
    <x v="3"/>
    <n v="8229"/>
    <n v="255.28"/>
    <n v="159.41999999999999"/>
    <n v="1311867.18"/>
    <n v="2100699.12"/>
    <n v="788831.94000000018"/>
    <x v="16"/>
    <n v="2"/>
    <x v="1"/>
    <x v="0"/>
  </r>
  <r>
    <n v="615522181"/>
    <x v="410"/>
    <d v="2020-08-20T00:00:00"/>
    <x v="92"/>
    <x v="2"/>
    <x v="1"/>
    <x v="0"/>
    <x v="1"/>
    <n v="5547"/>
    <n v="152.58000000000001"/>
    <n v="97.44"/>
    <n v="540499.67999999993"/>
    <n v="846361.26000000013"/>
    <n v="305861.58000000019"/>
    <x v="10"/>
    <n v="6"/>
    <x v="4"/>
    <x v="1"/>
  </r>
  <r>
    <n v="307265985"/>
    <x v="1099"/>
    <d v="2022-05-09T00:00:00"/>
    <x v="180"/>
    <x v="0"/>
    <x v="10"/>
    <x v="0"/>
    <x v="1"/>
    <n v="5688"/>
    <n v="668.27"/>
    <n v="502.54"/>
    <n v="2858447.52"/>
    <n v="3801119.76"/>
    <n v="942672.23999999976"/>
    <x v="20"/>
    <n v="5"/>
    <x v="0"/>
    <x v="0"/>
  </r>
  <r>
    <n v="316446864"/>
    <x v="65"/>
    <d v="2018-12-28T00:00:00"/>
    <x v="25"/>
    <x v="0"/>
    <x v="3"/>
    <x v="1"/>
    <x v="0"/>
    <n v="2514"/>
    <n v="205.7"/>
    <n v="117.11"/>
    <n v="294414.53999999998"/>
    <n v="517129.8"/>
    <n v="222715.26"/>
    <x v="14"/>
    <n v="1"/>
    <x v="3"/>
    <x v="0"/>
  </r>
  <r>
    <n v="101025998"/>
    <x v="1576"/>
    <d v="2018-07-30T00:00:00"/>
    <x v="109"/>
    <x v="1"/>
    <x v="10"/>
    <x v="0"/>
    <x v="0"/>
    <n v="4693"/>
    <n v="668.27"/>
    <n v="502.54"/>
    <n v="2358420.2200000002"/>
    <n v="3136191.11"/>
    <n v="777770.88999999966"/>
    <x v="10"/>
    <n v="3"/>
    <x v="5"/>
    <x v="0"/>
  </r>
  <r>
    <n v="586052215"/>
    <x v="355"/>
    <d v="2020-11-09T00:00:00"/>
    <x v="172"/>
    <x v="4"/>
    <x v="11"/>
    <x v="1"/>
    <x v="3"/>
    <n v="4729"/>
    <n v="154.06"/>
    <n v="90.93"/>
    <n v="430007.97000000003"/>
    <n v="728549.74"/>
    <n v="298541.76999999996"/>
    <x v="6"/>
    <n v="7"/>
    <x v="2"/>
    <x v="1"/>
  </r>
  <r>
    <n v="516886842"/>
    <x v="1577"/>
    <d v="2018-09-14T00:00:00"/>
    <x v="159"/>
    <x v="4"/>
    <x v="2"/>
    <x v="1"/>
    <x v="0"/>
    <n v="7158"/>
    <n v="47.45"/>
    <n v="31.79"/>
    <n v="227552.82"/>
    <n v="339647.10000000003"/>
    <n v="112094.28000000003"/>
    <x v="14"/>
    <n v="1"/>
    <x v="3"/>
    <x v="0"/>
  </r>
  <r>
    <n v="509203708"/>
    <x v="1578"/>
    <d v="2018-06-21T00:00:00"/>
    <x v="121"/>
    <x v="0"/>
    <x v="11"/>
    <x v="0"/>
    <x v="0"/>
    <n v="3548"/>
    <n v="154.06"/>
    <n v="90.93"/>
    <n v="322619.64"/>
    <n v="546604.88"/>
    <n v="223985.24"/>
    <x v="3"/>
    <n v="1"/>
    <x v="3"/>
    <x v="0"/>
  </r>
  <r>
    <n v="791446769"/>
    <x v="1579"/>
    <d v="2016-10-14T00:00:00"/>
    <x v="12"/>
    <x v="2"/>
    <x v="1"/>
    <x v="1"/>
    <x v="2"/>
    <n v="5541"/>
    <n v="152.58000000000001"/>
    <n v="97.44"/>
    <n v="539915.04"/>
    <n v="845445.78"/>
    <n v="305530.74"/>
    <x v="0"/>
    <n v="6"/>
    <x v="4"/>
    <x v="1"/>
  </r>
  <r>
    <n v="792541968"/>
    <x v="1211"/>
    <d v="2022-02-22T00:00:00"/>
    <x v="50"/>
    <x v="2"/>
    <x v="3"/>
    <x v="1"/>
    <x v="2"/>
    <n v="9635"/>
    <n v="205.7"/>
    <n v="117.11"/>
    <n v="1128354.8500000001"/>
    <n v="1981919.5"/>
    <n v="853564.64999999991"/>
    <x v="15"/>
    <n v="4"/>
    <x v="6"/>
    <x v="0"/>
  </r>
  <r>
    <n v="416473519"/>
    <x v="1580"/>
    <d v="2015-06-26T00:00:00"/>
    <x v="73"/>
    <x v="5"/>
    <x v="10"/>
    <x v="0"/>
    <x v="3"/>
    <n v="2624"/>
    <n v="668.27"/>
    <n v="502.54"/>
    <n v="1318664.96"/>
    <n v="1753540.48"/>
    <n v="434875.52"/>
    <x v="15"/>
    <n v="7"/>
    <x v="2"/>
    <x v="1"/>
  </r>
  <r>
    <n v="246573817"/>
    <x v="1581"/>
    <d v="2021-05-22T00:00:00"/>
    <x v="19"/>
    <x v="0"/>
    <x v="1"/>
    <x v="1"/>
    <x v="2"/>
    <n v="5527"/>
    <n v="152.58000000000001"/>
    <n v="97.44"/>
    <n v="538550.88"/>
    <n v="843309.66"/>
    <n v="304758.78000000003"/>
    <x v="1"/>
    <n v="6"/>
    <x v="4"/>
    <x v="1"/>
  </r>
  <r>
    <n v="490935933"/>
    <x v="1582"/>
    <d v="2020-02-29T00:00:00"/>
    <x v="180"/>
    <x v="0"/>
    <x v="5"/>
    <x v="1"/>
    <x v="1"/>
    <n v="7707"/>
    <n v="109.28"/>
    <n v="35.840000000000003"/>
    <n v="276218.88"/>
    <n v="842220.96"/>
    <n v="566002.07999999996"/>
    <x v="9"/>
    <n v="6"/>
    <x v="4"/>
    <x v="1"/>
  </r>
  <r>
    <n v="991341292"/>
    <x v="1421"/>
    <d v="2015-07-27T00:00:00"/>
    <x v="107"/>
    <x v="2"/>
    <x v="2"/>
    <x v="1"/>
    <x v="2"/>
    <n v="8773"/>
    <n v="47.45"/>
    <n v="31.79"/>
    <n v="278893.67"/>
    <n v="416278.85000000003"/>
    <n v="137385.18000000005"/>
    <x v="8"/>
    <n v="3"/>
    <x v="5"/>
    <x v="0"/>
  </r>
  <r>
    <n v="259151017"/>
    <x v="84"/>
    <d v="2021-12-31T00:00:00"/>
    <x v="49"/>
    <x v="5"/>
    <x v="3"/>
    <x v="0"/>
    <x v="3"/>
    <n v="7400"/>
    <n v="205.7"/>
    <n v="117.11"/>
    <n v="866614"/>
    <n v="1522180"/>
    <n v="655566"/>
    <x v="19"/>
    <n v="3"/>
    <x v="5"/>
    <x v="0"/>
  </r>
  <r>
    <n v="745083606"/>
    <x v="876"/>
    <d v="2015-09-29T00:00:00"/>
    <x v="71"/>
    <x v="2"/>
    <x v="10"/>
    <x v="1"/>
    <x v="1"/>
    <n v="5651"/>
    <n v="668.27"/>
    <n v="502.54"/>
    <n v="2839853.54"/>
    <n v="3776393.77"/>
    <n v="936540.23"/>
    <x v="1"/>
    <n v="2"/>
    <x v="1"/>
    <x v="0"/>
  </r>
  <r>
    <n v="547625386"/>
    <x v="1583"/>
    <d v="2015-10-13T00:00:00"/>
    <x v="34"/>
    <x v="1"/>
    <x v="4"/>
    <x v="1"/>
    <x v="3"/>
    <n v="3376"/>
    <n v="81.73"/>
    <n v="56.67"/>
    <n v="191317.92"/>
    <n v="275920.48000000004"/>
    <n v="84602.560000000027"/>
    <x v="14"/>
    <n v="5"/>
    <x v="0"/>
    <x v="0"/>
  </r>
  <r>
    <n v="535575187"/>
    <x v="336"/>
    <d v="2019-06-09T00:00:00"/>
    <x v="156"/>
    <x v="3"/>
    <x v="2"/>
    <x v="1"/>
    <x v="1"/>
    <n v="7454"/>
    <n v="47.45"/>
    <n v="31.79"/>
    <n v="236962.66"/>
    <n v="353692.30000000005"/>
    <n v="116729.64000000004"/>
    <x v="15"/>
    <n v="2"/>
    <x v="1"/>
    <x v="0"/>
  </r>
  <r>
    <n v="127691018"/>
    <x v="1555"/>
    <d v="2017-04-14T00:00:00"/>
    <x v="156"/>
    <x v="3"/>
    <x v="11"/>
    <x v="1"/>
    <x v="2"/>
    <n v="5465"/>
    <n v="154.06"/>
    <n v="90.93"/>
    <n v="496932.45"/>
    <n v="841937.9"/>
    <n v="345005.45"/>
    <x v="2"/>
    <n v="6"/>
    <x v="4"/>
    <x v="1"/>
  </r>
  <r>
    <n v="394456660"/>
    <x v="147"/>
    <d v="2016-02-13T00:00:00"/>
    <x v="26"/>
    <x v="1"/>
    <x v="9"/>
    <x v="0"/>
    <x v="3"/>
    <n v="7346"/>
    <n v="9.33"/>
    <n v="6.92"/>
    <n v="50834.32"/>
    <n v="68538.180000000008"/>
    <n v="17703.860000000008"/>
    <x v="2"/>
    <n v="7"/>
    <x v="2"/>
    <x v="1"/>
  </r>
  <r>
    <n v="104548490"/>
    <x v="1584"/>
    <d v="2018-01-13T00:00:00"/>
    <x v="109"/>
    <x v="1"/>
    <x v="0"/>
    <x v="0"/>
    <x v="0"/>
    <n v="7076"/>
    <n v="255.28"/>
    <n v="159.41999999999999"/>
    <n v="1128055.92"/>
    <n v="1806361.28"/>
    <n v="678305.3600000001"/>
    <x v="10"/>
    <n v="1"/>
    <x v="3"/>
    <x v="0"/>
  </r>
  <r>
    <n v="578368651"/>
    <x v="1585"/>
    <d v="2022-06-30T00:00:00"/>
    <x v="81"/>
    <x v="5"/>
    <x v="11"/>
    <x v="0"/>
    <x v="0"/>
    <n v="991"/>
    <n v="154.06"/>
    <n v="90.93"/>
    <n v="90111.63"/>
    <n v="152673.46"/>
    <n v="62561.829999999987"/>
    <x v="19"/>
    <n v="2"/>
    <x v="1"/>
    <x v="0"/>
  </r>
  <r>
    <n v="786278474"/>
    <x v="1586"/>
    <d v="2020-02-19T00:00:00"/>
    <x v="85"/>
    <x v="2"/>
    <x v="2"/>
    <x v="1"/>
    <x v="3"/>
    <n v="6128"/>
    <n v="47.45"/>
    <n v="31.79"/>
    <n v="194809.12"/>
    <n v="290773.60000000003"/>
    <n v="95964.48000000004"/>
    <x v="10"/>
    <n v="5"/>
    <x v="0"/>
    <x v="0"/>
  </r>
  <r>
    <n v="668951785"/>
    <x v="229"/>
    <d v="2015-05-21T00:00:00"/>
    <x v="38"/>
    <x v="2"/>
    <x v="6"/>
    <x v="0"/>
    <x v="3"/>
    <n v="6554"/>
    <n v="651.21"/>
    <n v="524.96"/>
    <n v="3440587.8400000003"/>
    <n v="4268030.34"/>
    <n v="827442.49999999953"/>
    <x v="14"/>
    <n v="7"/>
    <x v="2"/>
    <x v="1"/>
  </r>
  <r>
    <n v="687374913"/>
    <x v="1587"/>
    <d v="2022-01-14T00:00:00"/>
    <x v="137"/>
    <x v="1"/>
    <x v="3"/>
    <x v="0"/>
    <x v="0"/>
    <n v="8367"/>
    <n v="205.7"/>
    <n v="117.11"/>
    <n v="979859.37"/>
    <n v="1721091.9"/>
    <n v="741232.52999999991"/>
    <x v="13"/>
    <n v="1"/>
    <x v="3"/>
    <x v="0"/>
  </r>
  <r>
    <n v="472846686"/>
    <x v="790"/>
    <d v="2019-08-20T00:00:00"/>
    <x v="132"/>
    <x v="0"/>
    <x v="8"/>
    <x v="0"/>
    <x v="2"/>
    <n v="4697"/>
    <n v="421.89"/>
    <n v="364.69"/>
    <n v="1712948.93"/>
    <n v="1981617.3299999998"/>
    <n v="268668.39999999991"/>
    <x v="16"/>
    <n v="7"/>
    <x v="2"/>
    <x v="1"/>
  </r>
  <r>
    <n v="176978433"/>
    <x v="1588"/>
    <d v="2018-05-03T00:00:00"/>
    <x v="10"/>
    <x v="3"/>
    <x v="5"/>
    <x v="0"/>
    <x v="1"/>
    <n v="706"/>
    <n v="109.28"/>
    <n v="35.840000000000003"/>
    <n v="25303.040000000001"/>
    <n v="77151.680000000008"/>
    <n v="51848.640000000007"/>
    <x v="20"/>
    <n v="1"/>
    <x v="3"/>
    <x v="0"/>
  </r>
  <r>
    <n v="921693980"/>
    <x v="1589"/>
    <d v="2020-10-25T00:00:00"/>
    <x v="137"/>
    <x v="1"/>
    <x v="11"/>
    <x v="0"/>
    <x v="0"/>
    <n v="8586"/>
    <n v="154.06"/>
    <n v="90.93"/>
    <n v="780724.9800000001"/>
    <n v="1322759.1599999999"/>
    <n v="542034.17999999982"/>
    <x v="9"/>
    <n v="7"/>
    <x v="2"/>
    <x v="1"/>
  </r>
  <r>
    <n v="749229657"/>
    <x v="1590"/>
    <d v="2022-09-20T00:00:00"/>
    <x v="66"/>
    <x v="5"/>
    <x v="7"/>
    <x v="0"/>
    <x v="0"/>
    <n v="2560"/>
    <n v="437.2"/>
    <n v="263.33"/>
    <n v="674124.79999999993"/>
    <n v="1119232"/>
    <n v="445107.20000000007"/>
    <x v="18"/>
    <n v="3"/>
    <x v="5"/>
    <x v="0"/>
  </r>
  <r>
    <n v="472134292"/>
    <x v="1591"/>
    <d v="2018-08-14T00:00:00"/>
    <x v="83"/>
    <x v="0"/>
    <x v="8"/>
    <x v="1"/>
    <x v="0"/>
    <n v="3884"/>
    <n v="421.89"/>
    <n v="364.69"/>
    <n v="1416455.96"/>
    <n v="1638620.76"/>
    <n v="222164.80000000005"/>
    <x v="10"/>
    <n v="4"/>
    <x v="6"/>
    <x v="0"/>
  </r>
  <r>
    <n v="523269212"/>
    <x v="1340"/>
    <d v="2017-01-04T00:00:00"/>
    <x v="4"/>
    <x v="2"/>
    <x v="7"/>
    <x v="0"/>
    <x v="0"/>
    <n v="5843"/>
    <n v="437.2"/>
    <n v="263.33"/>
    <n v="1538637.19"/>
    <n v="2554559.6"/>
    <n v="1015922.4100000001"/>
    <x v="5"/>
    <n v="3"/>
    <x v="5"/>
    <x v="0"/>
  </r>
  <r>
    <n v="505808246"/>
    <x v="1592"/>
    <d v="2015-04-01T00:00:00"/>
    <x v="9"/>
    <x v="5"/>
    <x v="9"/>
    <x v="0"/>
    <x v="3"/>
    <n v="8755"/>
    <n v="9.33"/>
    <n v="6.92"/>
    <n v="60584.6"/>
    <n v="81684.149999999994"/>
    <n v="21099.549999999996"/>
    <x v="2"/>
    <n v="4"/>
    <x v="6"/>
    <x v="0"/>
  </r>
  <r>
    <n v="543237721"/>
    <x v="1592"/>
    <d v="2015-03-30T00:00:00"/>
    <x v="116"/>
    <x v="4"/>
    <x v="6"/>
    <x v="0"/>
    <x v="3"/>
    <n v="4969"/>
    <n v="651.21"/>
    <n v="524.96"/>
    <n v="2608526.2400000002"/>
    <n v="3235862.49"/>
    <n v="627336.25"/>
    <x v="12"/>
    <n v="4"/>
    <x v="6"/>
    <x v="0"/>
  </r>
  <r>
    <n v="608451879"/>
    <x v="1593"/>
    <d v="2018-02-02T00:00:00"/>
    <x v="124"/>
    <x v="1"/>
    <x v="0"/>
    <x v="0"/>
    <x v="1"/>
    <n v="3287"/>
    <n v="255.28"/>
    <n v="159.41999999999999"/>
    <n v="524013.54"/>
    <n v="839105.36"/>
    <n v="315091.82"/>
    <x v="0"/>
    <n v="6"/>
    <x v="4"/>
    <x v="1"/>
  </r>
  <r>
    <n v="731959664"/>
    <x v="415"/>
    <d v="2015-03-27T00:00:00"/>
    <x v="21"/>
    <x v="5"/>
    <x v="8"/>
    <x v="1"/>
    <x v="2"/>
    <n v="1985"/>
    <n v="421.89"/>
    <n v="364.69"/>
    <n v="723909.65"/>
    <n v="837451.65"/>
    <n v="113542"/>
    <x v="0"/>
    <n v="6"/>
    <x v="4"/>
    <x v="1"/>
  </r>
  <r>
    <n v="574419581"/>
    <x v="712"/>
    <d v="2018-06-05T00:00:00"/>
    <x v="110"/>
    <x v="0"/>
    <x v="6"/>
    <x v="0"/>
    <x v="2"/>
    <n v="2374"/>
    <n v="651.21"/>
    <n v="524.96"/>
    <n v="1246255.04"/>
    <n v="1545972.54"/>
    <n v="299717.5"/>
    <x v="8"/>
    <n v="4"/>
    <x v="6"/>
    <x v="0"/>
  </r>
  <r>
    <n v="322524106"/>
    <x v="607"/>
    <d v="2015-05-22T00:00:00"/>
    <x v="2"/>
    <x v="1"/>
    <x v="3"/>
    <x v="1"/>
    <x v="1"/>
    <n v="905"/>
    <n v="205.7"/>
    <n v="117.11"/>
    <n v="105984.55"/>
    <n v="186158.5"/>
    <n v="80173.95"/>
    <x v="17"/>
    <n v="3"/>
    <x v="5"/>
    <x v="0"/>
  </r>
  <r>
    <n v="897638213"/>
    <x v="1458"/>
    <d v="2018-09-20T00:00:00"/>
    <x v="74"/>
    <x v="1"/>
    <x v="3"/>
    <x v="1"/>
    <x v="0"/>
    <n v="9950"/>
    <n v="205.7"/>
    <n v="117.11"/>
    <n v="1165244.5"/>
    <n v="2046715"/>
    <n v="881470.5"/>
    <x v="0"/>
    <n v="5"/>
    <x v="0"/>
    <x v="0"/>
  </r>
  <r>
    <n v="595123231"/>
    <x v="1594"/>
    <d v="2019-06-01T00:00:00"/>
    <x v="135"/>
    <x v="3"/>
    <x v="4"/>
    <x v="1"/>
    <x v="0"/>
    <n v="9044"/>
    <n v="81.73"/>
    <n v="56.67"/>
    <n v="512523.48000000004"/>
    <n v="739166.12"/>
    <n v="226642.63999999996"/>
    <x v="3"/>
    <n v="3"/>
    <x v="5"/>
    <x v="0"/>
  </r>
  <r>
    <n v="480652987"/>
    <x v="1595"/>
    <d v="2017-04-10T00:00:00"/>
    <x v="138"/>
    <x v="1"/>
    <x v="0"/>
    <x v="1"/>
    <x v="2"/>
    <n v="4755"/>
    <n v="255.28"/>
    <n v="159.41999999999999"/>
    <n v="758042.1"/>
    <n v="1213856.3999999999"/>
    <n v="455814.29999999993"/>
    <x v="14"/>
    <n v="4"/>
    <x v="6"/>
    <x v="0"/>
  </r>
  <r>
    <n v="340213811"/>
    <x v="1596"/>
    <d v="2022-07-07T00:00:00"/>
    <x v="181"/>
    <x v="1"/>
    <x v="6"/>
    <x v="0"/>
    <x v="1"/>
    <n v="5682"/>
    <n v="651.21"/>
    <n v="524.96"/>
    <n v="2982822.72"/>
    <n v="3700175.22"/>
    <n v="717352.5"/>
    <x v="3"/>
    <n v="1"/>
    <x v="3"/>
    <x v="0"/>
  </r>
  <r>
    <n v="930104529"/>
    <x v="1209"/>
    <d v="2020-06-12T00:00:00"/>
    <x v="12"/>
    <x v="2"/>
    <x v="3"/>
    <x v="0"/>
    <x v="1"/>
    <n v="7454"/>
    <n v="205.7"/>
    <n v="117.11"/>
    <n v="872937.94"/>
    <n v="1533287.7999999998"/>
    <n v="660349.85999999987"/>
    <x v="5"/>
    <n v="5"/>
    <x v="0"/>
    <x v="0"/>
  </r>
  <r>
    <n v="826936471"/>
    <x v="1597"/>
    <d v="2019-03-21T00:00:00"/>
    <x v="128"/>
    <x v="1"/>
    <x v="0"/>
    <x v="0"/>
    <x v="3"/>
    <n v="7733"/>
    <n v="255.28"/>
    <n v="159.41999999999999"/>
    <n v="1232794.8599999999"/>
    <n v="1974080.24"/>
    <n v="741285.38000000012"/>
    <x v="6"/>
    <n v="3"/>
    <x v="5"/>
    <x v="0"/>
  </r>
  <r>
    <n v="477633464"/>
    <x v="957"/>
    <d v="2015-05-15T00:00:00"/>
    <x v="91"/>
    <x v="1"/>
    <x v="7"/>
    <x v="0"/>
    <x v="3"/>
    <n v="1211"/>
    <n v="437.2"/>
    <n v="263.33"/>
    <n v="318892.63"/>
    <n v="529449.19999999995"/>
    <n v="210556.56999999995"/>
    <x v="6"/>
    <n v="4"/>
    <x v="6"/>
    <x v="0"/>
  </r>
  <r>
    <n v="849431836"/>
    <x v="1598"/>
    <d v="2018-12-01T00:00:00"/>
    <x v="69"/>
    <x v="1"/>
    <x v="8"/>
    <x v="0"/>
    <x v="2"/>
    <n v="4611"/>
    <n v="421.89"/>
    <n v="364.69"/>
    <n v="1681585.59"/>
    <n v="1945334.79"/>
    <n v="263749.19999999995"/>
    <x v="0"/>
    <n v="7"/>
    <x v="2"/>
    <x v="1"/>
  </r>
  <r>
    <n v="971899354"/>
    <x v="1477"/>
    <d v="2019-06-22T00:00:00"/>
    <x v="133"/>
    <x v="1"/>
    <x v="1"/>
    <x v="0"/>
    <x v="1"/>
    <n v="5471"/>
    <n v="152.58000000000001"/>
    <n v="97.44"/>
    <n v="533094.24"/>
    <n v="834765.18"/>
    <n v="301670.94000000006"/>
    <x v="9"/>
    <n v="6"/>
    <x v="4"/>
    <x v="1"/>
  </r>
  <r>
    <n v="326840531"/>
    <x v="974"/>
    <d v="2022-09-21T00:00:00"/>
    <x v="126"/>
    <x v="5"/>
    <x v="1"/>
    <x v="0"/>
    <x v="2"/>
    <n v="8231"/>
    <n v="152.58000000000001"/>
    <n v="97.44"/>
    <n v="802028.64"/>
    <n v="1255885.9800000002"/>
    <n v="453857.3400000002"/>
    <x v="7"/>
    <n v="2"/>
    <x v="1"/>
    <x v="0"/>
  </r>
  <r>
    <n v="569313085"/>
    <x v="1599"/>
    <d v="2020-07-17T00:00:00"/>
    <x v="51"/>
    <x v="0"/>
    <x v="10"/>
    <x v="1"/>
    <x v="0"/>
    <n v="1248"/>
    <n v="668.27"/>
    <n v="502.54"/>
    <n v="627169.92000000004"/>
    <n v="834000.96"/>
    <n v="206831.03999999992"/>
    <x v="0"/>
    <n v="6"/>
    <x v="4"/>
    <x v="1"/>
  </r>
  <r>
    <n v="303303182"/>
    <x v="1600"/>
    <d v="2020-11-07T00:00:00"/>
    <x v="58"/>
    <x v="5"/>
    <x v="10"/>
    <x v="1"/>
    <x v="0"/>
    <n v="3006"/>
    <n v="668.27"/>
    <n v="502.54"/>
    <n v="1510635.24"/>
    <n v="2008819.6199999999"/>
    <n v="498184.37999999989"/>
    <x v="16"/>
    <n v="4"/>
    <x v="6"/>
    <x v="0"/>
  </r>
  <r>
    <n v="100090873"/>
    <x v="1251"/>
    <d v="2018-10-29T00:00:00"/>
    <x v="129"/>
    <x v="5"/>
    <x v="4"/>
    <x v="0"/>
    <x v="2"/>
    <n v="7968"/>
    <n v="81.73"/>
    <n v="56.67"/>
    <n v="451546.56"/>
    <n v="651224.64"/>
    <n v="199678.08000000002"/>
    <x v="7"/>
    <n v="7"/>
    <x v="2"/>
    <x v="1"/>
  </r>
  <r>
    <n v="869198644"/>
    <x v="895"/>
    <d v="2021-01-11T00:00:00"/>
    <x v="93"/>
    <x v="5"/>
    <x v="3"/>
    <x v="0"/>
    <x v="3"/>
    <n v="4049"/>
    <n v="205.7"/>
    <n v="117.11"/>
    <n v="474178.39"/>
    <n v="832879.29999999993"/>
    <n v="358700.90999999992"/>
    <x v="19"/>
    <n v="6"/>
    <x v="4"/>
    <x v="1"/>
  </r>
  <r>
    <n v="856335628"/>
    <x v="1601"/>
    <d v="2017-07-08T00:00:00"/>
    <x v="44"/>
    <x v="2"/>
    <x v="8"/>
    <x v="0"/>
    <x v="0"/>
    <n v="7597"/>
    <n v="421.89"/>
    <n v="364.69"/>
    <n v="2770549.93"/>
    <n v="3205098.33"/>
    <n v="434548.39999999991"/>
    <x v="11"/>
    <n v="3"/>
    <x v="5"/>
    <x v="0"/>
  </r>
  <r>
    <n v="754952847"/>
    <x v="1602"/>
    <d v="2021-02-23T00:00:00"/>
    <x v="20"/>
    <x v="3"/>
    <x v="3"/>
    <x v="1"/>
    <x v="3"/>
    <n v="6179"/>
    <n v="205.7"/>
    <n v="117.11"/>
    <n v="723622.69"/>
    <n v="1271020.2999999998"/>
    <n v="547397.60999999987"/>
    <x v="10"/>
    <n v="4"/>
    <x v="6"/>
    <x v="0"/>
  </r>
  <r>
    <n v="643860900"/>
    <x v="846"/>
    <d v="2022-07-05T00:00:00"/>
    <x v="183"/>
    <x v="0"/>
    <x v="8"/>
    <x v="0"/>
    <x v="1"/>
    <n v="1603"/>
    <n v="421.89"/>
    <n v="364.69"/>
    <n v="584598.06999999995"/>
    <n v="676289.66999999993"/>
    <n v="91691.599999999977"/>
    <x v="19"/>
    <n v="7"/>
    <x v="2"/>
    <x v="1"/>
  </r>
  <r>
    <n v="843421113"/>
    <x v="1603"/>
    <d v="2022-12-06T00:00:00"/>
    <x v="126"/>
    <x v="5"/>
    <x v="5"/>
    <x v="1"/>
    <x v="1"/>
    <n v="5905"/>
    <n v="109.28"/>
    <n v="35.840000000000003"/>
    <n v="211635.20000000001"/>
    <n v="645298.4"/>
    <n v="433663.2"/>
    <x v="15"/>
    <n v="4"/>
    <x v="6"/>
    <x v="0"/>
  </r>
  <r>
    <n v="844307315"/>
    <x v="404"/>
    <d v="2020-07-26T00:00:00"/>
    <x v="140"/>
    <x v="1"/>
    <x v="0"/>
    <x v="0"/>
    <x v="3"/>
    <n v="8152"/>
    <n v="255.28"/>
    <n v="159.41999999999999"/>
    <n v="1299591.8399999999"/>
    <n v="2081042.56"/>
    <n v="781450.7200000002"/>
    <x v="14"/>
    <n v="3"/>
    <x v="5"/>
    <x v="0"/>
  </r>
  <r>
    <n v="468320834"/>
    <x v="1604"/>
    <d v="2016-11-17T00:00:00"/>
    <x v="16"/>
    <x v="1"/>
    <x v="11"/>
    <x v="1"/>
    <x v="0"/>
    <n v="5397"/>
    <n v="154.06"/>
    <n v="90.93"/>
    <n v="490749.21"/>
    <n v="831461.82000000007"/>
    <n v="340712.61000000004"/>
    <x v="8"/>
    <n v="6"/>
    <x v="4"/>
    <x v="1"/>
  </r>
  <r>
    <n v="364315497"/>
    <x v="1605"/>
    <d v="2018-02-12T00:00:00"/>
    <x v="118"/>
    <x v="0"/>
    <x v="1"/>
    <x v="1"/>
    <x v="3"/>
    <n v="7906"/>
    <n v="152.58000000000001"/>
    <n v="97.44"/>
    <n v="770360.64"/>
    <n v="1206297.4800000002"/>
    <n v="435936.8400000002"/>
    <x v="6"/>
    <n v="7"/>
    <x v="2"/>
    <x v="1"/>
  </r>
  <r>
    <n v="566347634"/>
    <x v="1606"/>
    <d v="2020-03-02T00:00:00"/>
    <x v="131"/>
    <x v="3"/>
    <x v="9"/>
    <x v="1"/>
    <x v="1"/>
    <n v="3705"/>
    <n v="9.33"/>
    <n v="6.92"/>
    <n v="25638.6"/>
    <n v="34567.65"/>
    <n v="8929.0500000000029"/>
    <x v="0"/>
    <n v="2"/>
    <x v="1"/>
    <x v="0"/>
  </r>
  <r>
    <n v="849994885"/>
    <x v="1607"/>
    <d v="2018-03-04T00:00:00"/>
    <x v="77"/>
    <x v="4"/>
    <x v="10"/>
    <x v="0"/>
    <x v="3"/>
    <n v="1230"/>
    <n v="668.27"/>
    <n v="502.54"/>
    <n v="618124.20000000007"/>
    <n v="821972.1"/>
    <n v="203847.89999999991"/>
    <x v="7"/>
    <n v="6"/>
    <x v="4"/>
    <x v="1"/>
  </r>
  <r>
    <n v="264087140"/>
    <x v="130"/>
    <d v="2019-07-05T00:00:00"/>
    <x v="29"/>
    <x v="4"/>
    <x v="10"/>
    <x v="1"/>
    <x v="0"/>
    <n v="8108"/>
    <n v="668.27"/>
    <n v="502.54"/>
    <n v="4074594.3200000003"/>
    <n v="5418333.1600000001"/>
    <n v="1343738.8399999999"/>
    <x v="16"/>
    <n v="3"/>
    <x v="5"/>
    <x v="0"/>
  </r>
  <r>
    <n v="414579665"/>
    <x v="815"/>
    <d v="2017-06-30T00:00:00"/>
    <x v="43"/>
    <x v="1"/>
    <x v="1"/>
    <x v="0"/>
    <x v="3"/>
    <n v="2191"/>
    <n v="152.58000000000001"/>
    <n v="97.44"/>
    <n v="213491.04"/>
    <n v="334302.78000000003"/>
    <n v="120811.74000000002"/>
    <x v="20"/>
    <n v="2"/>
    <x v="1"/>
    <x v="0"/>
  </r>
  <r>
    <n v="569864976"/>
    <x v="1608"/>
    <d v="2015-10-19T00:00:00"/>
    <x v="37"/>
    <x v="1"/>
    <x v="3"/>
    <x v="1"/>
    <x v="0"/>
    <n v="4565"/>
    <n v="205.7"/>
    <n v="117.11"/>
    <n v="534607.15"/>
    <n v="939020.5"/>
    <n v="404413.35"/>
    <x v="6"/>
    <n v="7"/>
    <x v="2"/>
    <x v="1"/>
  </r>
  <r>
    <n v="783116900"/>
    <x v="347"/>
    <d v="2017-03-04T00:00:00"/>
    <x v="140"/>
    <x v="1"/>
    <x v="5"/>
    <x v="0"/>
    <x v="2"/>
    <n v="548"/>
    <n v="109.28"/>
    <n v="35.840000000000003"/>
    <n v="19640.320000000003"/>
    <n v="59885.440000000002"/>
    <n v="40245.119999999995"/>
    <x v="0"/>
    <n v="7"/>
    <x v="2"/>
    <x v="1"/>
  </r>
  <r>
    <n v="727821767"/>
    <x v="1113"/>
    <d v="2016-02-28T00:00:00"/>
    <x v="175"/>
    <x v="1"/>
    <x v="7"/>
    <x v="0"/>
    <x v="2"/>
    <n v="7489"/>
    <n v="437.2"/>
    <n v="263.33"/>
    <n v="1972078.3699999999"/>
    <n v="3274190.8"/>
    <n v="1302112.43"/>
    <x v="17"/>
    <n v="5"/>
    <x v="0"/>
    <x v="0"/>
  </r>
  <r>
    <n v="147778403"/>
    <x v="1609"/>
    <d v="2020-04-16T00:00:00"/>
    <x v="163"/>
    <x v="2"/>
    <x v="5"/>
    <x v="1"/>
    <x v="1"/>
    <n v="9768"/>
    <n v="109.28"/>
    <n v="35.840000000000003"/>
    <n v="350085.12000000005"/>
    <n v="1067447.04"/>
    <n v="717361.91999999993"/>
    <x v="3"/>
    <n v="1"/>
    <x v="3"/>
    <x v="0"/>
  </r>
  <r>
    <n v="207098138"/>
    <x v="1338"/>
    <d v="2019-07-18T00:00:00"/>
    <x v="107"/>
    <x v="2"/>
    <x v="6"/>
    <x v="0"/>
    <x v="1"/>
    <n v="3796"/>
    <n v="651.21"/>
    <n v="524.96"/>
    <n v="1992748.1600000001"/>
    <n v="2471993.16"/>
    <n v="479245"/>
    <x v="5"/>
    <n v="4"/>
    <x v="6"/>
    <x v="0"/>
  </r>
  <r>
    <n v="340204799"/>
    <x v="1610"/>
    <d v="2022-03-27T00:00:00"/>
    <x v="116"/>
    <x v="4"/>
    <x v="8"/>
    <x v="0"/>
    <x v="2"/>
    <n v="3015"/>
    <n v="421.89"/>
    <n v="364.69"/>
    <n v="1099540.3500000001"/>
    <n v="1271998.3499999999"/>
    <n v="172457.99999999977"/>
    <x v="0"/>
    <n v="1"/>
    <x v="3"/>
    <x v="0"/>
  </r>
  <r>
    <n v="501834714"/>
    <x v="1611"/>
    <d v="2016-05-13T00:00:00"/>
    <x v="105"/>
    <x v="2"/>
    <x v="2"/>
    <x v="1"/>
    <x v="1"/>
    <n v="2899"/>
    <n v="47.45"/>
    <n v="31.79"/>
    <n v="92159.209999999992"/>
    <n v="137557.55000000002"/>
    <n v="45398.340000000026"/>
    <x v="16"/>
    <n v="3"/>
    <x v="5"/>
    <x v="0"/>
  </r>
  <r>
    <n v="717036712"/>
    <x v="960"/>
    <d v="2020-12-09T00:00:00"/>
    <x v="149"/>
    <x v="3"/>
    <x v="10"/>
    <x v="1"/>
    <x v="0"/>
    <n v="5952"/>
    <n v="668.27"/>
    <n v="502.54"/>
    <n v="2991118.08"/>
    <n v="3977543.04"/>
    <n v="986424.96"/>
    <x v="9"/>
    <n v="3"/>
    <x v="5"/>
    <x v="0"/>
  </r>
  <r>
    <n v="631172120"/>
    <x v="1612"/>
    <d v="2020-03-24T00:00:00"/>
    <x v="178"/>
    <x v="1"/>
    <x v="8"/>
    <x v="1"/>
    <x v="1"/>
    <n v="6711"/>
    <n v="421.89"/>
    <n v="364.69"/>
    <n v="2447434.59"/>
    <n v="2831303.79"/>
    <n v="383869.20000000019"/>
    <x v="16"/>
    <n v="7"/>
    <x v="2"/>
    <x v="1"/>
  </r>
  <r>
    <n v="859914767"/>
    <x v="360"/>
    <d v="2016-05-29T00:00:00"/>
    <x v="46"/>
    <x v="1"/>
    <x v="6"/>
    <x v="1"/>
    <x v="0"/>
    <n v="6744"/>
    <n v="651.21"/>
    <n v="524.96"/>
    <n v="3540330.24"/>
    <n v="4391760.24"/>
    <n v="851430"/>
    <x v="14"/>
    <n v="3"/>
    <x v="5"/>
    <x v="0"/>
  </r>
  <r>
    <n v="739250981"/>
    <x v="1294"/>
    <d v="2019-05-16T00:00:00"/>
    <x v="118"/>
    <x v="0"/>
    <x v="2"/>
    <x v="1"/>
    <x v="2"/>
    <n v="9648"/>
    <n v="47.45"/>
    <n v="31.79"/>
    <n v="306709.92"/>
    <n v="457797.60000000003"/>
    <n v="151087.68000000005"/>
    <x v="4"/>
    <n v="3"/>
    <x v="5"/>
    <x v="0"/>
  </r>
  <r>
    <n v="575479590"/>
    <x v="567"/>
    <d v="2021-02-16T00:00:00"/>
    <x v="175"/>
    <x v="1"/>
    <x v="1"/>
    <x v="0"/>
    <x v="2"/>
    <n v="6054"/>
    <n v="152.58000000000001"/>
    <n v="97.44"/>
    <n v="589901.76"/>
    <n v="923719.32000000007"/>
    <n v="333817.56000000006"/>
    <x v="10"/>
    <n v="4"/>
    <x v="6"/>
    <x v="0"/>
  </r>
  <r>
    <n v="771699702"/>
    <x v="1481"/>
    <d v="2020-10-11T00:00:00"/>
    <x v="54"/>
    <x v="2"/>
    <x v="8"/>
    <x v="0"/>
    <x v="2"/>
    <n v="1946"/>
    <n v="421.89"/>
    <n v="364.69"/>
    <n v="709686.74"/>
    <n v="820997.94"/>
    <n v="111311.19999999995"/>
    <x v="4"/>
    <n v="6"/>
    <x v="4"/>
    <x v="1"/>
  </r>
  <r>
    <n v="795371806"/>
    <x v="35"/>
    <d v="2020-02-27T00:00:00"/>
    <x v="132"/>
    <x v="0"/>
    <x v="5"/>
    <x v="1"/>
    <x v="3"/>
    <n v="7047"/>
    <n v="109.28"/>
    <n v="35.840000000000003"/>
    <n v="252564.48000000001"/>
    <n v="770096.16"/>
    <n v="517531.68000000005"/>
    <x v="11"/>
    <n v="1"/>
    <x v="3"/>
    <x v="0"/>
  </r>
  <r>
    <n v="793195569"/>
    <x v="1613"/>
    <d v="2020-01-15T00:00:00"/>
    <x v="168"/>
    <x v="6"/>
    <x v="4"/>
    <x v="1"/>
    <x v="2"/>
    <n v="3050"/>
    <n v="81.73"/>
    <n v="56.67"/>
    <n v="172843.5"/>
    <n v="249276.5"/>
    <n v="76433"/>
    <x v="3"/>
    <n v="7"/>
    <x v="2"/>
    <x v="1"/>
  </r>
  <r>
    <n v="876232039"/>
    <x v="1267"/>
    <d v="2019-10-19T00:00:00"/>
    <x v="0"/>
    <x v="0"/>
    <x v="4"/>
    <x v="1"/>
    <x v="3"/>
    <n v="5387"/>
    <n v="81.73"/>
    <n v="56.67"/>
    <n v="305281.29000000004"/>
    <n v="440279.51"/>
    <n v="134998.21999999997"/>
    <x v="15"/>
    <n v="1"/>
    <x v="3"/>
    <x v="0"/>
  </r>
  <r>
    <n v="352342545"/>
    <x v="1614"/>
    <d v="2017-03-07T00:00:00"/>
    <x v="130"/>
    <x v="1"/>
    <x v="1"/>
    <x v="1"/>
    <x v="0"/>
    <n v="4844"/>
    <n v="152.58000000000001"/>
    <n v="97.44"/>
    <n v="471999.36"/>
    <n v="739097.52"/>
    <n v="267098.16000000003"/>
    <x v="19"/>
    <n v="7"/>
    <x v="2"/>
    <x v="1"/>
  </r>
  <r>
    <n v="399700915"/>
    <x v="1615"/>
    <d v="2020-01-26T00:00:00"/>
    <x v="1"/>
    <x v="0"/>
    <x v="10"/>
    <x v="1"/>
    <x v="1"/>
    <n v="9238"/>
    <n v="668.27"/>
    <n v="502.54"/>
    <n v="4642464.5200000005"/>
    <n v="6173478.2599999998"/>
    <n v="1531013.7399999993"/>
    <x v="14"/>
    <n v="3"/>
    <x v="5"/>
    <x v="0"/>
  </r>
  <r>
    <n v="916793477"/>
    <x v="209"/>
    <d v="2022-02-06T00:00:00"/>
    <x v="44"/>
    <x v="2"/>
    <x v="0"/>
    <x v="0"/>
    <x v="1"/>
    <n v="8418"/>
    <n v="255.28"/>
    <n v="159.41999999999999"/>
    <n v="1341997.5599999998"/>
    <n v="2148947.04"/>
    <n v="806949.48000000021"/>
    <x v="9"/>
    <n v="7"/>
    <x v="2"/>
    <x v="1"/>
  </r>
  <r>
    <n v="972419059"/>
    <x v="573"/>
    <d v="2020-07-28T00:00:00"/>
    <x v="47"/>
    <x v="1"/>
    <x v="3"/>
    <x v="0"/>
    <x v="3"/>
    <n v="9264"/>
    <n v="205.7"/>
    <n v="117.11"/>
    <n v="1084907.04"/>
    <n v="1905604.7999999998"/>
    <n v="820697.75999999978"/>
    <x v="0"/>
    <n v="3"/>
    <x v="5"/>
    <x v="0"/>
  </r>
  <r>
    <n v="983644855"/>
    <x v="802"/>
    <d v="2016-01-17T00:00:00"/>
    <x v="81"/>
    <x v="5"/>
    <x v="10"/>
    <x v="0"/>
    <x v="1"/>
    <n v="1226"/>
    <n v="668.27"/>
    <n v="502.54"/>
    <n v="616114.04"/>
    <n v="819299.02"/>
    <n v="203184.97999999998"/>
    <x v="6"/>
    <n v="6"/>
    <x v="4"/>
    <x v="1"/>
  </r>
  <r>
    <n v="826027095"/>
    <x v="186"/>
    <d v="2015-04-13T00:00:00"/>
    <x v="54"/>
    <x v="2"/>
    <x v="8"/>
    <x v="1"/>
    <x v="0"/>
    <n v="8628"/>
    <n v="421.89"/>
    <n v="364.69"/>
    <n v="3146545.32"/>
    <n v="3640066.92"/>
    <n v="493521.60000000009"/>
    <x v="8"/>
    <n v="3"/>
    <x v="5"/>
    <x v="0"/>
  </r>
  <r>
    <n v="463169705"/>
    <x v="1616"/>
    <d v="2015-12-12T00:00:00"/>
    <x v="99"/>
    <x v="5"/>
    <x v="8"/>
    <x v="1"/>
    <x v="0"/>
    <n v="1063"/>
    <n v="421.89"/>
    <n v="364.69"/>
    <n v="387665.47"/>
    <n v="448469.07"/>
    <n v="60803.600000000035"/>
    <x v="12"/>
    <n v="2"/>
    <x v="1"/>
    <x v="0"/>
  </r>
  <r>
    <n v="217165648"/>
    <x v="277"/>
    <d v="2018-06-03T00:00:00"/>
    <x v="130"/>
    <x v="1"/>
    <x v="8"/>
    <x v="1"/>
    <x v="0"/>
    <n v="2996"/>
    <n v="421.89"/>
    <n v="364.69"/>
    <n v="1092611.24"/>
    <n v="1263982.44"/>
    <n v="171371.19999999995"/>
    <x v="1"/>
    <n v="7"/>
    <x v="2"/>
    <x v="1"/>
  </r>
  <r>
    <n v="858376252"/>
    <x v="1617"/>
    <d v="2017-05-14T00:00:00"/>
    <x v="131"/>
    <x v="3"/>
    <x v="1"/>
    <x v="0"/>
    <x v="1"/>
    <n v="1463"/>
    <n v="152.58000000000001"/>
    <n v="97.44"/>
    <n v="142554.72"/>
    <n v="223224.54"/>
    <n v="80669.820000000007"/>
    <x v="16"/>
    <n v="5"/>
    <x v="0"/>
    <x v="0"/>
  </r>
  <r>
    <n v="527475345"/>
    <x v="668"/>
    <d v="2019-08-21T00:00:00"/>
    <x v="184"/>
    <x v="3"/>
    <x v="11"/>
    <x v="0"/>
    <x v="1"/>
    <n v="531"/>
    <n v="154.06"/>
    <n v="90.93"/>
    <n v="48283.83"/>
    <n v="81805.86"/>
    <n v="33522.03"/>
    <x v="2"/>
    <n v="4"/>
    <x v="6"/>
    <x v="0"/>
  </r>
  <r>
    <n v="987459170"/>
    <x v="426"/>
    <d v="2022-07-19T00:00:00"/>
    <x v="67"/>
    <x v="1"/>
    <x v="4"/>
    <x v="0"/>
    <x v="0"/>
    <n v="9967"/>
    <n v="81.73"/>
    <n v="56.67"/>
    <n v="564829.89"/>
    <n v="814602.91"/>
    <n v="249773.02000000002"/>
    <x v="11"/>
    <n v="6"/>
    <x v="4"/>
    <x v="1"/>
  </r>
  <r>
    <n v="663596808"/>
    <x v="981"/>
    <d v="2022-12-20T00:00:00"/>
    <x v="111"/>
    <x v="4"/>
    <x v="0"/>
    <x v="1"/>
    <x v="2"/>
    <n v="1897"/>
    <n v="255.28"/>
    <n v="159.41999999999999"/>
    <n v="302419.74"/>
    <n v="484266.16"/>
    <n v="181846.41999999998"/>
    <x v="7"/>
    <n v="1"/>
    <x v="3"/>
    <x v="0"/>
  </r>
  <r>
    <n v="913529336"/>
    <x v="1464"/>
    <d v="2022-02-25T00:00:00"/>
    <x v="32"/>
    <x v="5"/>
    <x v="0"/>
    <x v="1"/>
    <x v="1"/>
    <n v="2486"/>
    <n v="255.28"/>
    <n v="159.41999999999999"/>
    <n v="396318.12"/>
    <n v="634626.07999999996"/>
    <n v="238307.95999999996"/>
    <x v="1"/>
    <n v="5"/>
    <x v="0"/>
    <x v="0"/>
  </r>
  <r>
    <n v="628625524"/>
    <x v="1124"/>
    <d v="2018-09-13T00:00:00"/>
    <x v="9"/>
    <x v="5"/>
    <x v="0"/>
    <x v="1"/>
    <x v="2"/>
    <n v="3117"/>
    <n v="255.28"/>
    <n v="159.41999999999999"/>
    <n v="496912.13999999996"/>
    <n v="795707.76"/>
    <n v="298795.62000000005"/>
    <x v="8"/>
    <n v="6"/>
    <x v="4"/>
    <x v="1"/>
  </r>
  <r>
    <n v="822665536"/>
    <x v="1618"/>
    <d v="2019-10-05T00:00:00"/>
    <x v="90"/>
    <x v="5"/>
    <x v="3"/>
    <x v="1"/>
    <x v="0"/>
    <n v="3868"/>
    <n v="205.7"/>
    <n v="117.11"/>
    <n v="452981.48"/>
    <n v="795647.6"/>
    <n v="342666.12"/>
    <x v="5"/>
    <n v="6"/>
    <x v="4"/>
    <x v="1"/>
  </r>
  <r>
    <n v="764837539"/>
    <x v="1619"/>
    <d v="2016-09-25T00:00:00"/>
    <x v="103"/>
    <x v="1"/>
    <x v="0"/>
    <x v="0"/>
    <x v="2"/>
    <n v="1279"/>
    <n v="255.28"/>
    <n v="159.41999999999999"/>
    <n v="203898.18"/>
    <n v="326503.12"/>
    <n v="122604.94"/>
    <x v="15"/>
    <n v="2"/>
    <x v="1"/>
    <x v="0"/>
  </r>
  <r>
    <n v="574273240"/>
    <x v="1620"/>
    <d v="2018-10-03T00:00:00"/>
    <x v="173"/>
    <x v="5"/>
    <x v="9"/>
    <x v="0"/>
    <x v="1"/>
    <n v="9068"/>
    <n v="9.33"/>
    <n v="6.92"/>
    <n v="62750.559999999998"/>
    <n v="84604.44"/>
    <n v="21853.880000000005"/>
    <x v="2"/>
    <n v="4"/>
    <x v="6"/>
    <x v="0"/>
  </r>
  <r>
    <n v="568238055"/>
    <x v="1580"/>
    <d v="2015-06-21T00:00:00"/>
    <x v="164"/>
    <x v="0"/>
    <x v="3"/>
    <x v="1"/>
    <x v="1"/>
    <n v="3123"/>
    <n v="205.7"/>
    <n v="117.11"/>
    <n v="365734.52999999997"/>
    <n v="642401.1"/>
    <n v="276666.57"/>
    <x v="1"/>
    <n v="7"/>
    <x v="2"/>
    <x v="1"/>
  </r>
  <r>
    <n v="870218312"/>
    <x v="1621"/>
    <d v="2017-03-20T00:00:00"/>
    <x v="69"/>
    <x v="1"/>
    <x v="9"/>
    <x v="1"/>
    <x v="3"/>
    <n v="5792"/>
    <n v="9.33"/>
    <n v="6.92"/>
    <n v="40080.639999999999"/>
    <n v="54039.360000000001"/>
    <n v="13958.720000000001"/>
    <x v="6"/>
    <n v="7"/>
    <x v="2"/>
    <x v="1"/>
  </r>
  <r>
    <n v="174218118"/>
    <x v="1622"/>
    <d v="2016-05-02T00:00:00"/>
    <x v="145"/>
    <x v="1"/>
    <x v="3"/>
    <x v="1"/>
    <x v="0"/>
    <n v="3867"/>
    <n v="205.7"/>
    <n v="117.11"/>
    <n v="452864.37"/>
    <n v="795441.89999999991"/>
    <n v="342577.52999999991"/>
    <x v="17"/>
    <n v="6"/>
    <x v="4"/>
    <x v="1"/>
  </r>
  <r>
    <n v="993732964"/>
    <x v="1623"/>
    <d v="2015-05-05T00:00:00"/>
    <x v="98"/>
    <x v="4"/>
    <x v="5"/>
    <x v="0"/>
    <x v="1"/>
    <n v="6522"/>
    <n v="109.28"/>
    <n v="35.840000000000003"/>
    <n v="233748.48000000001"/>
    <n v="712724.16"/>
    <n v="478975.68000000005"/>
    <x v="1"/>
    <n v="2"/>
    <x v="1"/>
    <x v="0"/>
  </r>
  <r>
    <n v="513802516"/>
    <x v="1624"/>
    <d v="2017-07-10T00:00:00"/>
    <x v="130"/>
    <x v="1"/>
    <x v="6"/>
    <x v="0"/>
    <x v="2"/>
    <n v="4437"/>
    <n v="651.21"/>
    <n v="524.96"/>
    <n v="2329247.52"/>
    <n v="2889418.77"/>
    <n v="560171.25"/>
    <x v="7"/>
    <n v="7"/>
    <x v="2"/>
    <x v="1"/>
  </r>
  <r>
    <n v="638957822"/>
    <x v="1533"/>
    <d v="2017-06-05T00:00:00"/>
    <x v="150"/>
    <x v="1"/>
    <x v="2"/>
    <x v="0"/>
    <x v="0"/>
    <n v="673"/>
    <n v="47.45"/>
    <n v="31.79"/>
    <n v="21394.67"/>
    <n v="31933.850000000002"/>
    <n v="10539.180000000004"/>
    <x v="8"/>
    <n v="3"/>
    <x v="5"/>
    <x v="0"/>
  </r>
  <r>
    <n v="944247710"/>
    <x v="338"/>
    <d v="2018-12-26T00:00:00"/>
    <x v="17"/>
    <x v="1"/>
    <x v="0"/>
    <x v="0"/>
    <x v="3"/>
    <n v="2736"/>
    <n v="255.28"/>
    <n v="159.41999999999999"/>
    <n v="436173.11999999994"/>
    <n v="698446.08"/>
    <n v="262272.96000000002"/>
    <x v="5"/>
    <n v="3"/>
    <x v="5"/>
    <x v="0"/>
  </r>
  <r>
    <n v="625033509"/>
    <x v="1126"/>
    <d v="2021-03-04T00:00:00"/>
    <x v="5"/>
    <x v="3"/>
    <x v="5"/>
    <x v="0"/>
    <x v="2"/>
    <n v="160"/>
    <n v="109.28"/>
    <n v="35.840000000000003"/>
    <n v="5734.4000000000005"/>
    <n v="17484.8"/>
    <n v="11750.399999999998"/>
    <x v="0"/>
    <n v="5"/>
    <x v="0"/>
    <x v="0"/>
  </r>
  <r>
    <n v="746989047"/>
    <x v="1149"/>
    <d v="2021-11-12T00:00:00"/>
    <x v="171"/>
    <x v="5"/>
    <x v="10"/>
    <x v="1"/>
    <x v="3"/>
    <n v="9514"/>
    <n v="668.27"/>
    <n v="502.54"/>
    <n v="4781165.5600000005"/>
    <n v="6357920.7800000003"/>
    <n v="1576755.2199999997"/>
    <x v="1"/>
    <n v="5"/>
    <x v="0"/>
    <x v="0"/>
  </r>
  <r>
    <n v="196100652"/>
    <x v="1625"/>
    <d v="2016-05-11T00:00:00"/>
    <x v="49"/>
    <x v="5"/>
    <x v="1"/>
    <x v="0"/>
    <x v="1"/>
    <n v="9395"/>
    <n v="152.58000000000001"/>
    <n v="97.44"/>
    <n v="915448.79999999993"/>
    <n v="1433489.1"/>
    <n v="518040.30000000016"/>
    <x v="3"/>
    <n v="7"/>
    <x v="2"/>
    <x v="1"/>
  </r>
  <r>
    <n v="628667151"/>
    <x v="776"/>
    <d v="2019-09-10T00:00:00"/>
    <x v="66"/>
    <x v="5"/>
    <x v="6"/>
    <x v="0"/>
    <x v="0"/>
    <n v="5435"/>
    <n v="651.21"/>
    <n v="524.96"/>
    <n v="2853157.6"/>
    <n v="3539326.35"/>
    <n v="686168.75"/>
    <x v="16"/>
    <n v="7"/>
    <x v="2"/>
    <x v="1"/>
  </r>
  <r>
    <n v="968094909"/>
    <x v="1626"/>
    <d v="2015-12-18T00:00:00"/>
    <x v="41"/>
    <x v="0"/>
    <x v="4"/>
    <x v="0"/>
    <x v="3"/>
    <n v="9652"/>
    <n v="81.73"/>
    <n v="56.67"/>
    <n v="546978.84"/>
    <n v="788857.96000000008"/>
    <n v="241879.12000000011"/>
    <x v="0"/>
    <n v="6"/>
    <x v="4"/>
    <x v="1"/>
  </r>
  <r>
    <n v="249039304"/>
    <x v="891"/>
    <d v="2018-03-31T00:00:00"/>
    <x v="63"/>
    <x v="1"/>
    <x v="11"/>
    <x v="1"/>
    <x v="2"/>
    <n v="5119"/>
    <n v="154.06"/>
    <n v="90.93"/>
    <n v="465470.67000000004"/>
    <n v="788633.14"/>
    <n v="323162.46999999997"/>
    <x v="1"/>
    <n v="6"/>
    <x v="4"/>
    <x v="1"/>
  </r>
  <r>
    <n v="284435451"/>
    <x v="1627"/>
    <d v="2019-07-06T00:00:00"/>
    <x v="26"/>
    <x v="1"/>
    <x v="4"/>
    <x v="1"/>
    <x v="1"/>
    <n v="9625"/>
    <n v="81.73"/>
    <n v="56.67"/>
    <n v="545448.75"/>
    <n v="786651.25"/>
    <n v="241202.5"/>
    <x v="5"/>
    <n v="6"/>
    <x v="4"/>
    <x v="1"/>
  </r>
  <r>
    <n v="980396163"/>
    <x v="1103"/>
    <d v="2021-02-25T00:00:00"/>
    <x v="173"/>
    <x v="5"/>
    <x v="7"/>
    <x v="0"/>
    <x v="3"/>
    <n v="9866"/>
    <n v="437.2"/>
    <n v="263.33"/>
    <n v="2598013.7799999998"/>
    <n v="4313415.2"/>
    <n v="1715401.4200000004"/>
    <x v="16"/>
    <n v="2"/>
    <x v="1"/>
    <x v="0"/>
  </r>
  <r>
    <n v="431467282"/>
    <x v="1628"/>
    <d v="2019-04-04T00:00:00"/>
    <x v="113"/>
    <x v="5"/>
    <x v="4"/>
    <x v="0"/>
    <x v="1"/>
    <n v="9612"/>
    <n v="81.73"/>
    <n v="56.67"/>
    <n v="544712.04"/>
    <n v="785588.76"/>
    <n v="240876.71999999997"/>
    <x v="10"/>
    <n v="6"/>
    <x v="4"/>
    <x v="1"/>
  </r>
  <r>
    <n v="388728320"/>
    <x v="1428"/>
    <d v="2020-04-17T00:00:00"/>
    <x v="7"/>
    <x v="1"/>
    <x v="1"/>
    <x v="1"/>
    <x v="1"/>
    <n v="2203"/>
    <n v="152.58000000000001"/>
    <n v="97.44"/>
    <n v="214660.32"/>
    <n v="336133.74000000005"/>
    <n v="121473.42000000004"/>
    <x v="3"/>
    <n v="2"/>
    <x v="1"/>
    <x v="0"/>
  </r>
  <r>
    <n v="588096272"/>
    <x v="1629"/>
    <d v="2018-12-23T00:00:00"/>
    <x v="44"/>
    <x v="2"/>
    <x v="5"/>
    <x v="0"/>
    <x v="2"/>
    <n v="9611"/>
    <n v="109.28"/>
    <n v="35.840000000000003"/>
    <n v="344458.24000000005"/>
    <n v="1050290.08"/>
    <n v="705831.84000000008"/>
    <x v="20"/>
    <n v="4"/>
    <x v="6"/>
    <x v="0"/>
  </r>
  <r>
    <n v="452559745"/>
    <x v="1630"/>
    <d v="2018-03-30T00:00:00"/>
    <x v="166"/>
    <x v="1"/>
    <x v="11"/>
    <x v="1"/>
    <x v="2"/>
    <n v="1340"/>
    <n v="154.06"/>
    <n v="90.93"/>
    <n v="121846.20000000001"/>
    <n v="206440.4"/>
    <n v="84594.199999999983"/>
    <x v="10"/>
    <n v="7"/>
    <x v="2"/>
    <x v="1"/>
  </r>
  <r>
    <n v="921230065"/>
    <x v="1109"/>
    <d v="2016-04-12T00:00:00"/>
    <x v="74"/>
    <x v="1"/>
    <x v="0"/>
    <x v="1"/>
    <x v="0"/>
    <n v="1303"/>
    <n v="255.28"/>
    <n v="159.41999999999999"/>
    <n v="207724.25999999998"/>
    <n v="332629.84000000003"/>
    <n v="124905.58000000005"/>
    <x v="19"/>
    <n v="7"/>
    <x v="2"/>
    <x v="1"/>
  </r>
  <r>
    <n v="303531062"/>
    <x v="259"/>
    <d v="2016-12-17T00:00:00"/>
    <x v="30"/>
    <x v="3"/>
    <x v="9"/>
    <x v="1"/>
    <x v="3"/>
    <n v="441"/>
    <n v="9.33"/>
    <n v="6.92"/>
    <n v="3051.72"/>
    <n v="4114.53"/>
    <n v="1062.81"/>
    <x v="10"/>
    <n v="1"/>
    <x v="3"/>
    <x v="0"/>
  </r>
  <r>
    <n v="499593245"/>
    <x v="1631"/>
    <d v="2019-03-11T00:00:00"/>
    <x v="56"/>
    <x v="5"/>
    <x v="4"/>
    <x v="0"/>
    <x v="3"/>
    <n v="9598"/>
    <n v="81.73"/>
    <n v="56.67"/>
    <n v="543918.66"/>
    <n v="784444.54"/>
    <n v="240525.88"/>
    <x v="19"/>
    <n v="6"/>
    <x v="4"/>
    <x v="1"/>
  </r>
  <r>
    <n v="198282897"/>
    <x v="901"/>
    <d v="2018-09-06T00:00:00"/>
    <x v="87"/>
    <x v="5"/>
    <x v="7"/>
    <x v="0"/>
    <x v="2"/>
    <n v="5170"/>
    <n v="437.2"/>
    <n v="263.33"/>
    <n v="1361416.0999999999"/>
    <n v="2260324"/>
    <n v="898907.90000000014"/>
    <x v="14"/>
    <n v="7"/>
    <x v="2"/>
    <x v="1"/>
  </r>
  <r>
    <n v="831143891"/>
    <x v="1632"/>
    <d v="2016-05-18T00:00:00"/>
    <x v="84"/>
    <x v="1"/>
    <x v="9"/>
    <x v="0"/>
    <x v="0"/>
    <n v="2802"/>
    <n v="9.33"/>
    <n v="6.92"/>
    <n v="19389.84"/>
    <n v="26142.66"/>
    <n v="6752.82"/>
    <x v="16"/>
    <n v="1"/>
    <x v="3"/>
    <x v="0"/>
  </r>
  <r>
    <n v="618455874"/>
    <x v="1363"/>
    <d v="2021-01-10T00:00:00"/>
    <x v="24"/>
    <x v="3"/>
    <x v="6"/>
    <x v="1"/>
    <x v="2"/>
    <n v="3692"/>
    <n v="651.21"/>
    <n v="524.96"/>
    <n v="1938152.32"/>
    <n v="2404267.3200000003"/>
    <n v="466115.00000000023"/>
    <x v="17"/>
    <n v="5"/>
    <x v="0"/>
    <x v="0"/>
  </r>
  <r>
    <n v="471205174"/>
    <x v="857"/>
    <d v="2015-01-16T00:00:00"/>
    <x v="101"/>
    <x v="5"/>
    <x v="10"/>
    <x v="0"/>
    <x v="2"/>
    <n v="8937"/>
    <n v="668.27"/>
    <n v="502.54"/>
    <n v="4491199.9800000004"/>
    <n v="5972328.9900000002"/>
    <n v="1481129.0099999998"/>
    <x v="10"/>
    <n v="7"/>
    <x v="2"/>
    <x v="1"/>
  </r>
  <r>
    <n v="470690619"/>
    <x v="1633"/>
    <d v="2021-09-29T00:00:00"/>
    <x v="132"/>
    <x v="0"/>
    <x v="0"/>
    <x v="0"/>
    <x v="2"/>
    <n v="6669"/>
    <n v="255.28"/>
    <n v="159.41999999999999"/>
    <n v="1063171.98"/>
    <n v="1702462.32"/>
    <n v="639290.34000000008"/>
    <x v="9"/>
    <n v="3"/>
    <x v="5"/>
    <x v="0"/>
  </r>
  <r>
    <n v="318523538"/>
    <x v="1634"/>
    <d v="2015-10-28T00:00:00"/>
    <x v="22"/>
    <x v="1"/>
    <x v="3"/>
    <x v="0"/>
    <x v="0"/>
    <n v="7048"/>
    <n v="205.7"/>
    <n v="117.11"/>
    <n v="825391.28"/>
    <n v="1449773.5999999999"/>
    <n v="624382.31999999983"/>
    <x v="9"/>
    <n v="3"/>
    <x v="5"/>
    <x v="0"/>
  </r>
  <r>
    <n v="686627757"/>
    <x v="1635"/>
    <d v="2016-07-23T00:00:00"/>
    <x v="1"/>
    <x v="0"/>
    <x v="10"/>
    <x v="1"/>
    <x v="3"/>
    <n v="7267"/>
    <n v="668.27"/>
    <n v="502.54"/>
    <n v="3651958.18"/>
    <n v="4856318.09"/>
    <n v="1204359.9099999997"/>
    <x v="16"/>
    <n v="4"/>
    <x v="6"/>
    <x v="0"/>
  </r>
  <r>
    <n v="967239606"/>
    <x v="1525"/>
    <d v="2021-12-07T00:00:00"/>
    <x v="100"/>
    <x v="5"/>
    <x v="6"/>
    <x v="0"/>
    <x v="3"/>
    <n v="6548"/>
    <n v="651.21"/>
    <n v="524.96"/>
    <n v="3437438.08"/>
    <n v="4264123.08"/>
    <n v="826685"/>
    <x v="16"/>
    <n v="7"/>
    <x v="2"/>
    <x v="1"/>
  </r>
  <r>
    <n v="622907912"/>
    <x v="1636"/>
    <d v="2020-03-26T00:00:00"/>
    <x v="142"/>
    <x v="0"/>
    <x v="2"/>
    <x v="1"/>
    <x v="3"/>
    <n v="1148"/>
    <n v="47.45"/>
    <n v="31.79"/>
    <n v="36494.92"/>
    <n v="54472.600000000006"/>
    <n v="17977.680000000008"/>
    <x v="17"/>
    <n v="2"/>
    <x v="1"/>
    <x v="0"/>
  </r>
  <r>
    <n v="536494004"/>
    <x v="1637"/>
    <d v="2019-10-07T00:00:00"/>
    <x v="27"/>
    <x v="0"/>
    <x v="10"/>
    <x v="1"/>
    <x v="2"/>
    <n v="9353"/>
    <n v="668.27"/>
    <n v="502.54"/>
    <n v="4700256.62"/>
    <n v="6250329.3099999996"/>
    <n v="1550072.6899999995"/>
    <x v="11"/>
    <n v="5"/>
    <x v="0"/>
    <x v="0"/>
  </r>
  <r>
    <n v="595496594"/>
    <x v="1476"/>
    <d v="2020-11-07T00:00:00"/>
    <x v="17"/>
    <x v="1"/>
    <x v="4"/>
    <x v="1"/>
    <x v="3"/>
    <n v="9530"/>
    <n v="81.73"/>
    <n v="56.67"/>
    <n v="540065.1"/>
    <n v="778886.9"/>
    <n v="238821.80000000005"/>
    <x v="1"/>
    <n v="6"/>
    <x v="4"/>
    <x v="1"/>
  </r>
  <r>
    <n v="970427358"/>
    <x v="600"/>
    <d v="2022-11-15T00:00:00"/>
    <x v="96"/>
    <x v="1"/>
    <x v="8"/>
    <x v="1"/>
    <x v="3"/>
    <n v="9875"/>
    <n v="421.89"/>
    <n v="364.69"/>
    <n v="3601313.75"/>
    <n v="4166163.75"/>
    <n v="564850"/>
    <x v="18"/>
    <n v="3"/>
    <x v="5"/>
    <x v="0"/>
  </r>
  <r>
    <n v="908059775"/>
    <x v="1638"/>
    <d v="2015-08-08T00:00:00"/>
    <x v="144"/>
    <x v="2"/>
    <x v="9"/>
    <x v="1"/>
    <x v="2"/>
    <n v="3921"/>
    <n v="9.33"/>
    <n v="6.92"/>
    <n v="27133.32"/>
    <n v="36582.93"/>
    <n v="9449.61"/>
    <x v="19"/>
    <n v="4"/>
    <x v="6"/>
    <x v="0"/>
  </r>
  <r>
    <n v="838180291"/>
    <x v="18"/>
    <d v="2017-03-24T00:00:00"/>
    <x v="1"/>
    <x v="0"/>
    <x v="11"/>
    <x v="0"/>
    <x v="3"/>
    <n v="5029"/>
    <n v="154.06"/>
    <n v="90.93"/>
    <n v="457286.97000000003"/>
    <n v="774767.74"/>
    <n v="317480.76999999996"/>
    <x v="12"/>
    <n v="1"/>
    <x v="3"/>
    <x v="0"/>
  </r>
  <r>
    <n v="195212733"/>
    <x v="1639"/>
    <d v="2019-08-02T00:00:00"/>
    <x v="22"/>
    <x v="1"/>
    <x v="3"/>
    <x v="1"/>
    <x v="3"/>
    <n v="6641"/>
    <n v="205.7"/>
    <n v="117.11"/>
    <n v="777727.51"/>
    <n v="1366053.7"/>
    <n v="588326.18999999994"/>
    <x v="4"/>
    <n v="4"/>
    <x v="6"/>
    <x v="0"/>
  </r>
  <r>
    <n v="733893430"/>
    <x v="1640"/>
    <d v="2021-01-15T00:00:00"/>
    <x v="126"/>
    <x v="5"/>
    <x v="11"/>
    <x v="0"/>
    <x v="1"/>
    <n v="4229"/>
    <n v="154.06"/>
    <n v="90.93"/>
    <n v="384542.97000000003"/>
    <n v="651519.74"/>
    <n v="266976.76999999996"/>
    <x v="17"/>
    <n v="3"/>
    <x v="5"/>
    <x v="0"/>
  </r>
  <r>
    <n v="679271209"/>
    <x v="1641"/>
    <d v="2019-06-03T00:00:00"/>
    <x v="1"/>
    <x v="0"/>
    <x v="7"/>
    <x v="0"/>
    <x v="2"/>
    <n v="300"/>
    <n v="437.2"/>
    <n v="263.33"/>
    <n v="78999"/>
    <n v="131160"/>
    <n v="52161"/>
    <x v="1"/>
    <n v="1"/>
    <x v="3"/>
    <x v="0"/>
  </r>
  <r>
    <n v="576707398"/>
    <x v="501"/>
    <d v="2022-04-01T00:00:00"/>
    <x v="171"/>
    <x v="5"/>
    <x v="9"/>
    <x v="0"/>
    <x v="2"/>
    <n v="9390"/>
    <n v="9.33"/>
    <n v="6.92"/>
    <n v="64978.8"/>
    <n v="87608.7"/>
    <n v="22629.899999999994"/>
    <x v="16"/>
    <n v="3"/>
    <x v="5"/>
    <x v="0"/>
  </r>
  <r>
    <n v="937875640"/>
    <x v="807"/>
    <d v="2021-11-03T00:00:00"/>
    <x v="46"/>
    <x v="1"/>
    <x v="5"/>
    <x v="0"/>
    <x v="1"/>
    <n v="7098"/>
    <n v="109.28"/>
    <n v="35.840000000000003"/>
    <n v="254392.32000000004"/>
    <n v="775669.44000000006"/>
    <n v="521277.12"/>
    <x v="13"/>
    <n v="6"/>
    <x v="4"/>
    <x v="1"/>
  </r>
  <r>
    <n v="510762822"/>
    <x v="1642"/>
    <d v="2021-11-21T00:00:00"/>
    <x v="166"/>
    <x v="1"/>
    <x v="2"/>
    <x v="1"/>
    <x v="2"/>
    <n v="4924"/>
    <n v="47.45"/>
    <n v="31.79"/>
    <n v="156533.96"/>
    <n v="233643.80000000002"/>
    <n v="77109.840000000026"/>
    <x v="3"/>
    <n v="4"/>
    <x v="6"/>
    <x v="0"/>
  </r>
  <r>
    <n v="189667212"/>
    <x v="1643"/>
    <d v="2020-08-06T00:00:00"/>
    <x v="63"/>
    <x v="1"/>
    <x v="1"/>
    <x v="1"/>
    <x v="3"/>
    <n v="5598"/>
    <n v="152.58000000000001"/>
    <n v="97.44"/>
    <n v="545469.12"/>
    <n v="854142.84000000008"/>
    <n v="308673.72000000009"/>
    <x v="16"/>
    <n v="2"/>
    <x v="1"/>
    <x v="0"/>
  </r>
  <r>
    <n v="905200326"/>
    <x v="1644"/>
    <d v="2018-11-25T00:00:00"/>
    <x v="72"/>
    <x v="0"/>
    <x v="10"/>
    <x v="1"/>
    <x v="2"/>
    <n v="7747"/>
    <n v="668.27"/>
    <n v="502.54"/>
    <n v="3893177.3800000004"/>
    <n v="5177087.6899999995"/>
    <n v="1283910.3099999991"/>
    <x v="14"/>
    <n v="3"/>
    <x v="5"/>
    <x v="0"/>
  </r>
  <r>
    <n v="854285991"/>
    <x v="1645"/>
    <d v="2017-06-10T00:00:00"/>
    <x v="110"/>
    <x v="0"/>
    <x v="9"/>
    <x v="0"/>
    <x v="2"/>
    <n v="1064"/>
    <n v="9.33"/>
    <n v="6.92"/>
    <n v="7362.88"/>
    <n v="9927.1200000000008"/>
    <n v="2564.2400000000007"/>
    <x v="0"/>
    <n v="7"/>
    <x v="2"/>
    <x v="1"/>
  </r>
  <r>
    <n v="554160535"/>
    <x v="265"/>
    <d v="2020-08-04T00:00:00"/>
    <x v="44"/>
    <x v="2"/>
    <x v="10"/>
    <x v="1"/>
    <x v="1"/>
    <n v="7272"/>
    <n v="668.27"/>
    <n v="502.54"/>
    <n v="3654470.8800000004"/>
    <n v="4859659.4399999995"/>
    <n v="1205188.5599999991"/>
    <x v="9"/>
    <n v="2"/>
    <x v="1"/>
    <x v="0"/>
  </r>
  <r>
    <n v="592372786"/>
    <x v="1646"/>
    <d v="2020-06-05T00:00:00"/>
    <x v="38"/>
    <x v="2"/>
    <x v="8"/>
    <x v="1"/>
    <x v="1"/>
    <n v="5126"/>
    <n v="421.89"/>
    <n v="364.69"/>
    <n v="1869400.94"/>
    <n v="2162608.14"/>
    <n v="293207.20000000019"/>
    <x v="8"/>
    <n v="7"/>
    <x v="2"/>
    <x v="1"/>
  </r>
  <r>
    <n v="713357150"/>
    <x v="1647"/>
    <d v="2020-05-14T00:00:00"/>
    <x v="103"/>
    <x v="1"/>
    <x v="5"/>
    <x v="1"/>
    <x v="3"/>
    <n v="7088"/>
    <n v="109.28"/>
    <n v="35.840000000000003"/>
    <n v="254033.92000000001"/>
    <n v="774576.64000000001"/>
    <n v="520542.71999999997"/>
    <x v="8"/>
    <n v="6"/>
    <x v="4"/>
    <x v="1"/>
  </r>
  <r>
    <n v="785568225"/>
    <x v="238"/>
    <d v="2016-06-09T00:00:00"/>
    <x v="184"/>
    <x v="3"/>
    <x v="1"/>
    <x v="0"/>
    <x v="3"/>
    <n v="5950"/>
    <n v="152.58000000000001"/>
    <n v="97.44"/>
    <n v="579768"/>
    <n v="907851.00000000012"/>
    <n v="328083.00000000012"/>
    <x v="9"/>
    <n v="4"/>
    <x v="6"/>
    <x v="0"/>
  </r>
  <r>
    <n v="217211568"/>
    <x v="660"/>
    <d v="2020-06-04T00:00:00"/>
    <x v="58"/>
    <x v="5"/>
    <x v="10"/>
    <x v="1"/>
    <x v="1"/>
    <n v="6585"/>
    <n v="668.27"/>
    <n v="502.54"/>
    <n v="3309225.9"/>
    <n v="4400557.95"/>
    <n v="1091332.0500000003"/>
    <x v="16"/>
    <n v="2"/>
    <x v="1"/>
    <x v="0"/>
  </r>
  <r>
    <n v="340512931"/>
    <x v="1648"/>
    <d v="2020-03-19T00:00:00"/>
    <x v="113"/>
    <x v="5"/>
    <x v="6"/>
    <x v="0"/>
    <x v="1"/>
    <n v="4198"/>
    <n v="651.21"/>
    <n v="524.96"/>
    <n v="2203782.08"/>
    <n v="2733779.58"/>
    <n v="529997.5"/>
    <x v="0"/>
    <n v="5"/>
    <x v="0"/>
    <x v="0"/>
  </r>
  <r>
    <n v="744583642"/>
    <x v="1649"/>
    <d v="2022-09-02T00:00:00"/>
    <x v="130"/>
    <x v="1"/>
    <x v="5"/>
    <x v="0"/>
    <x v="3"/>
    <n v="7701"/>
    <n v="109.28"/>
    <n v="35.840000000000003"/>
    <n v="276003.84000000003"/>
    <n v="841565.28"/>
    <n v="565561.43999999994"/>
    <x v="15"/>
    <n v="7"/>
    <x v="2"/>
    <x v="1"/>
  </r>
  <r>
    <n v="188847529"/>
    <x v="1650"/>
    <d v="2018-12-08T00:00:00"/>
    <x v="90"/>
    <x v="5"/>
    <x v="1"/>
    <x v="1"/>
    <x v="1"/>
    <n v="3035"/>
    <n v="152.58000000000001"/>
    <n v="97.44"/>
    <n v="295730.39999999997"/>
    <n v="463080.30000000005"/>
    <n v="167349.90000000008"/>
    <x v="8"/>
    <n v="1"/>
    <x v="3"/>
    <x v="0"/>
  </r>
  <r>
    <n v="653040921"/>
    <x v="1651"/>
    <d v="2022-09-24T00:00:00"/>
    <x v="184"/>
    <x v="3"/>
    <x v="9"/>
    <x v="1"/>
    <x v="2"/>
    <n v="8175"/>
    <n v="9.33"/>
    <n v="6.92"/>
    <n v="56571"/>
    <n v="76272.75"/>
    <n v="19701.75"/>
    <x v="6"/>
    <n v="5"/>
    <x v="0"/>
    <x v="0"/>
  </r>
  <r>
    <n v="323405587"/>
    <x v="1545"/>
    <d v="2015-11-06T00:00:00"/>
    <x v="86"/>
    <x v="2"/>
    <x v="7"/>
    <x v="0"/>
    <x v="2"/>
    <n v="1755"/>
    <n v="437.2"/>
    <n v="263.33"/>
    <n v="462144.14999999997"/>
    <n v="767286"/>
    <n v="305141.85000000003"/>
    <x v="2"/>
    <n v="6"/>
    <x v="4"/>
    <x v="1"/>
  </r>
  <r>
    <n v="761724030"/>
    <x v="30"/>
    <d v="2015-06-27T00:00:00"/>
    <x v="124"/>
    <x v="1"/>
    <x v="2"/>
    <x v="0"/>
    <x v="3"/>
    <n v="9923"/>
    <n v="47.45"/>
    <n v="31.79"/>
    <n v="315452.17"/>
    <n v="470846.35000000003"/>
    <n v="155394.18000000005"/>
    <x v="6"/>
    <n v="5"/>
    <x v="0"/>
    <x v="0"/>
  </r>
  <r>
    <n v="217248904"/>
    <x v="279"/>
    <d v="2020-05-07T00:00:00"/>
    <x v="150"/>
    <x v="1"/>
    <x v="6"/>
    <x v="0"/>
    <x v="1"/>
    <n v="7633"/>
    <n v="651.21"/>
    <n v="524.96"/>
    <n v="4007019.68"/>
    <n v="4970685.9300000006"/>
    <n v="963666.25000000047"/>
    <x v="17"/>
    <n v="2"/>
    <x v="1"/>
    <x v="0"/>
  </r>
  <r>
    <n v="314773595"/>
    <x v="277"/>
    <d v="2018-05-24T00:00:00"/>
    <x v="72"/>
    <x v="0"/>
    <x v="8"/>
    <x v="0"/>
    <x v="0"/>
    <n v="7357"/>
    <n v="421.89"/>
    <n v="364.69"/>
    <n v="2683024.33"/>
    <n v="3103844.73"/>
    <n v="420820.39999999991"/>
    <x v="13"/>
    <n v="7"/>
    <x v="2"/>
    <x v="1"/>
  </r>
  <r>
    <n v="685596930"/>
    <x v="1247"/>
    <d v="2016-05-01T00:00:00"/>
    <x v="26"/>
    <x v="1"/>
    <x v="5"/>
    <x v="0"/>
    <x v="2"/>
    <n v="2222"/>
    <n v="109.28"/>
    <n v="35.840000000000003"/>
    <n v="79636.48000000001"/>
    <n v="242820.16"/>
    <n v="163183.67999999999"/>
    <x v="17"/>
    <n v="5"/>
    <x v="0"/>
    <x v="0"/>
  </r>
  <r>
    <n v="581330239"/>
    <x v="1652"/>
    <d v="2019-12-30T00:00:00"/>
    <x v="164"/>
    <x v="0"/>
    <x v="6"/>
    <x v="0"/>
    <x v="3"/>
    <n v="7391"/>
    <n v="651.21"/>
    <n v="524.96"/>
    <n v="3879979.3600000003"/>
    <n v="4813093.1100000003"/>
    <n v="933113.75"/>
    <x v="10"/>
    <n v="3"/>
    <x v="5"/>
    <x v="0"/>
  </r>
  <r>
    <n v="995451295"/>
    <x v="1653"/>
    <d v="2017-02-17T00:00:00"/>
    <x v="38"/>
    <x v="2"/>
    <x v="1"/>
    <x v="0"/>
    <x v="0"/>
    <n v="5014"/>
    <n v="152.58000000000001"/>
    <n v="97.44"/>
    <n v="488564.16"/>
    <n v="765036.12000000011"/>
    <n v="276471.96000000014"/>
    <x v="2"/>
    <n v="6"/>
    <x v="4"/>
    <x v="1"/>
  </r>
  <r>
    <n v="819344747"/>
    <x v="1654"/>
    <d v="2018-06-11T00:00:00"/>
    <x v="108"/>
    <x v="2"/>
    <x v="6"/>
    <x v="0"/>
    <x v="0"/>
    <n v="1173"/>
    <n v="651.21"/>
    <n v="524.96"/>
    <n v="615778.08000000007"/>
    <n v="763869.33000000007"/>
    <n v="148091.25"/>
    <x v="16"/>
    <n v="6"/>
    <x v="4"/>
    <x v="1"/>
  </r>
  <r>
    <n v="888790786"/>
    <x v="629"/>
    <d v="2021-09-20T00:00:00"/>
    <x v="44"/>
    <x v="2"/>
    <x v="10"/>
    <x v="1"/>
    <x v="0"/>
    <n v="1799"/>
    <n v="668.27"/>
    <n v="502.54"/>
    <n v="904069.46000000008"/>
    <n v="1202217.73"/>
    <n v="298148.2699999999"/>
    <x v="1"/>
    <n v="1"/>
    <x v="3"/>
    <x v="0"/>
  </r>
  <r>
    <n v="456527268"/>
    <x v="1512"/>
    <d v="2020-12-16T00:00:00"/>
    <x v="45"/>
    <x v="1"/>
    <x v="6"/>
    <x v="1"/>
    <x v="2"/>
    <n v="5419"/>
    <n v="651.21"/>
    <n v="524.96"/>
    <n v="2844758.24"/>
    <n v="3528906.99"/>
    <n v="684148.75"/>
    <x v="4"/>
    <n v="2"/>
    <x v="1"/>
    <x v="0"/>
  </r>
  <r>
    <n v="461917865"/>
    <x v="1655"/>
    <d v="2016-02-21T00:00:00"/>
    <x v="26"/>
    <x v="1"/>
    <x v="0"/>
    <x v="1"/>
    <x v="1"/>
    <n v="616"/>
    <n v="255.28"/>
    <n v="159.41999999999999"/>
    <n v="98202.719999999987"/>
    <n v="157252.48000000001"/>
    <n v="59049.760000000024"/>
    <x v="0"/>
    <n v="1"/>
    <x v="3"/>
    <x v="0"/>
  </r>
  <r>
    <n v="128448903"/>
    <x v="1438"/>
    <d v="2020-02-29T00:00:00"/>
    <x v="172"/>
    <x v="4"/>
    <x v="7"/>
    <x v="0"/>
    <x v="2"/>
    <n v="9740"/>
    <n v="437.2"/>
    <n v="263.33"/>
    <n v="2564834.1999999997"/>
    <n v="4258328"/>
    <n v="1693493.8000000003"/>
    <x v="3"/>
    <n v="3"/>
    <x v="5"/>
    <x v="0"/>
  </r>
  <r>
    <n v="549919211"/>
    <x v="1083"/>
    <d v="2021-10-05T00:00:00"/>
    <x v="183"/>
    <x v="0"/>
    <x v="5"/>
    <x v="1"/>
    <x v="0"/>
    <n v="2170"/>
    <n v="109.28"/>
    <n v="35.840000000000003"/>
    <n v="77772.800000000003"/>
    <n v="237137.6"/>
    <n v="159364.79999999999"/>
    <x v="15"/>
    <n v="4"/>
    <x v="6"/>
    <x v="0"/>
  </r>
  <r>
    <n v="640440118"/>
    <x v="500"/>
    <d v="2021-08-24T00:00:00"/>
    <x v="3"/>
    <x v="2"/>
    <x v="9"/>
    <x v="0"/>
    <x v="2"/>
    <n v="9318"/>
    <n v="9.33"/>
    <n v="6.92"/>
    <n v="64480.56"/>
    <n v="86936.94"/>
    <n v="22456.380000000005"/>
    <x v="17"/>
    <n v="7"/>
    <x v="2"/>
    <x v="1"/>
  </r>
  <r>
    <n v="915761363"/>
    <x v="1656"/>
    <d v="2022-11-30T00:00:00"/>
    <x v="167"/>
    <x v="2"/>
    <x v="0"/>
    <x v="0"/>
    <x v="1"/>
    <n v="2992"/>
    <n v="255.28"/>
    <n v="159.41999999999999"/>
    <n v="476984.63999999996"/>
    <n v="763797.76"/>
    <n v="286813.12000000005"/>
    <x v="12"/>
    <n v="6"/>
    <x v="4"/>
    <x v="1"/>
  </r>
  <r>
    <n v="786641538"/>
    <x v="1657"/>
    <d v="2020-05-16T00:00:00"/>
    <x v="126"/>
    <x v="5"/>
    <x v="0"/>
    <x v="0"/>
    <x v="1"/>
    <n v="3567"/>
    <n v="255.28"/>
    <n v="159.41999999999999"/>
    <n v="568651.1399999999"/>
    <n v="910583.76"/>
    <n v="341932.62000000011"/>
    <x v="20"/>
    <n v="3"/>
    <x v="5"/>
    <x v="0"/>
  </r>
  <r>
    <n v="822107207"/>
    <x v="1658"/>
    <d v="2015-09-18T00:00:00"/>
    <x v="156"/>
    <x v="3"/>
    <x v="3"/>
    <x v="1"/>
    <x v="3"/>
    <n v="8647"/>
    <n v="205.7"/>
    <n v="117.11"/>
    <n v="1012650.17"/>
    <n v="1778687.9"/>
    <n v="766037.72999999986"/>
    <x v="13"/>
    <n v="1"/>
    <x v="3"/>
    <x v="0"/>
  </r>
  <r>
    <n v="486193788"/>
    <x v="1482"/>
    <d v="2017-01-07T00:00:00"/>
    <x v="11"/>
    <x v="3"/>
    <x v="3"/>
    <x v="1"/>
    <x v="3"/>
    <n v="4401"/>
    <n v="205.7"/>
    <n v="117.11"/>
    <n v="515401.11"/>
    <n v="905285.7"/>
    <n v="389884.58999999997"/>
    <x v="10"/>
    <n v="1"/>
    <x v="3"/>
    <x v="0"/>
  </r>
  <r>
    <n v="844575107"/>
    <x v="386"/>
    <d v="2018-06-25T00:00:00"/>
    <x v="43"/>
    <x v="1"/>
    <x v="8"/>
    <x v="0"/>
    <x v="3"/>
    <n v="7397"/>
    <n v="421.89"/>
    <n v="364.69"/>
    <n v="2697611.93"/>
    <n v="3120720.33"/>
    <n v="423108.39999999991"/>
    <x v="13"/>
    <n v="4"/>
    <x v="6"/>
    <x v="0"/>
  </r>
  <r>
    <n v="783237493"/>
    <x v="1659"/>
    <d v="2015-02-05T00:00:00"/>
    <x v="44"/>
    <x v="2"/>
    <x v="6"/>
    <x v="0"/>
    <x v="0"/>
    <n v="6234"/>
    <n v="651.21"/>
    <n v="524.96"/>
    <n v="3272600.64"/>
    <n v="4059643.14"/>
    <n v="787042.5"/>
    <x v="2"/>
    <n v="5"/>
    <x v="0"/>
    <x v="0"/>
  </r>
  <r>
    <n v="158479773"/>
    <x v="1303"/>
    <d v="2015-05-28T00:00:00"/>
    <x v="63"/>
    <x v="1"/>
    <x v="0"/>
    <x v="1"/>
    <x v="2"/>
    <n v="6542"/>
    <n v="255.28"/>
    <n v="159.41999999999999"/>
    <n v="1042925.6399999999"/>
    <n v="1670041.76"/>
    <n v="627116.12000000011"/>
    <x v="16"/>
    <n v="2"/>
    <x v="1"/>
    <x v="0"/>
  </r>
  <r>
    <n v="246913278"/>
    <x v="1469"/>
    <d v="2019-02-19T00:00:00"/>
    <x v="5"/>
    <x v="3"/>
    <x v="7"/>
    <x v="0"/>
    <x v="3"/>
    <n v="5981"/>
    <n v="437.2"/>
    <n v="263.33"/>
    <n v="1574976.73"/>
    <n v="2614893.1999999997"/>
    <n v="1039916.4699999997"/>
    <x v="12"/>
    <n v="5"/>
    <x v="0"/>
    <x v="0"/>
  </r>
  <r>
    <n v="595461833"/>
    <x v="1660"/>
    <d v="2022-10-21T00:00:00"/>
    <x v="18"/>
    <x v="6"/>
    <x v="7"/>
    <x v="0"/>
    <x v="3"/>
    <n v="9244"/>
    <n v="437.2"/>
    <n v="263.33"/>
    <n v="2434222.52"/>
    <n v="4041476.8"/>
    <n v="1607254.2799999998"/>
    <x v="12"/>
    <n v="1"/>
    <x v="3"/>
    <x v="0"/>
  </r>
  <r>
    <n v="495450627"/>
    <x v="300"/>
    <d v="2020-12-04T00:00:00"/>
    <x v="45"/>
    <x v="1"/>
    <x v="3"/>
    <x v="1"/>
    <x v="2"/>
    <n v="3705"/>
    <n v="205.7"/>
    <n v="117.11"/>
    <n v="433892.55"/>
    <n v="762118.5"/>
    <n v="328225.95"/>
    <x v="18"/>
    <n v="6"/>
    <x v="4"/>
    <x v="1"/>
  </r>
  <r>
    <n v="612161910"/>
    <x v="950"/>
    <d v="2022-01-17T00:00:00"/>
    <x v="129"/>
    <x v="5"/>
    <x v="4"/>
    <x v="1"/>
    <x v="0"/>
    <n v="1168"/>
    <n v="81.73"/>
    <n v="56.67"/>
    <n v="66190.559999999998"/>
    <n v="95460.64"/>
    <n v="29270.080000000002"/>
    <x v="0"/>
    <n v="2"/>
    <x v="1"/>
    <x v="0"/>
  </r>
  <r>
    <n v="660437381"/>
    <x v="101"/>
    <d v="2021-10-15T00:00:00"/>
    <x v="78"/>
    <x v="5"/>
    <x v="5"/>
    <x v="1"/>
    <x v="0"/>
    <n v="6952"/>
    <n v="109.28"/>
    <n v="35.840000000000003"/>
    <n v="249159.68000000002"/>
    <n v="759714.56"/>
    <n v="510554.88"/>
    <x v="18"/>
    <n v="6"/>
    <x v="4"/>
    <x v="1"/>
  </r>
  <r>
    <n v="690220630"/>
    <x v="1661"/>
    <d v="2016-11-07T00:00:00"/>
    <x v="59"/>
    <x v="1"/>
    <x v="10"/>
    <x v="0"/>
    <x v="1"/>
    <n v="477"/>
    <n v="668.27"/>
    <n v="502.54"/>
    <n v="239711.58000000002"/>
    <n v="318764.78999999998"/>
    <n v="79053.209999999963"/>
    <x v="11"/>
    <n v="5"/>
    <x v="0"/>
    <x v="0"/>
  </r>
  <r>
    <n v="704139363"/>
    <x v="1071"/>
    <d v="2017-07-29T00:00:00"/>
    <x v="136"/>
    <x v="1"/>
    <x v="2"/>
    <x v="1"/>
    <x v="0"/>
    <n v="9340"/>
    <n v="47.45"/>
    <n v="31.79"/>
    <n v="296918.59999999998"/>
    <n v="443183"/>
    <n v="146264.40000000002"/>
    <x v="10"/>
    <n v="1"/>
    <x v="3"/>
    <x v="0"/>
  </r>
  <r>
    <n v="636278617"/>
    <x v="40"/>
    <d v="2018-02-22T00:00:00"/>
    <x v="138"/>
    <x v="1"/>
    <x v="9"/>
    <x v="0"/>
    <x v="3"/>
    <n v="7837"/>
    <n v="9.33"/>
    <n v="6.92"/>
    <n v="54232.04"/>
    <n v="73119.210000000006"/>
    <n v="18887.170000000006"/>
    <x v="18"/>
    <n v="5"/>
    <x v="0"/>
    <x v="0"/>
  </r>
  <r>
    <n v="525749719"/>
    <x v="1232"/>
    <d v="2020-09-27T00:00:00"/>
    <x v="153"/>
    <x v="1"/>
    <x v="1"/>
    <x v="0"/>
    <x v="2"/>
    <n v="9880"/>
    <n v="152.58000000000001"/>
    <n v="97.44"/>
    <n v="962707.2"/>
    <n v="1507490.4000000001"/>
    <n v="544783.20000000019"/>
    <x v="14"/>
    <n v="3"/>
    <x v="5"/>
    <x v="0"/>
  </r>
  <r>
    <n v="481976497"/>
    <x v="141"/>
    <d v="2016-11-08T00:00:00"/>
    <x v="179"/>
    <x v="1"/>
    <x v="9"/>
    <x v="0"/>
    <x v="3"/>
    <n v="6411"/>
    <n v="9.33"/>
    <n v="6.92"/>
    <n v="44364.12"/>
    <n v="59814.63"/>
    <n v="15450.509999999995"/>
    <x v="10"/>
    <n v="4"/>
    <x v="6"/>
    <x v="0"/>
  </r>
  <r>
    <n v="234695279"/>
    <x v="154"/>
    <d v="2015-11-28T00:00:00"/>
    <x v="176"/>
    <x v="2"/>
    <x v="8"/>
    <x v="1"/>
    <x v="1"/>
    <n v="403"/>
    <n v="421.89"/>
    <n v="364.69"/>
    <n v="146970.07"/>
    <n v="170021.66999999998"/>
    <n v="23051.599999999977"/>
    <x v="7"/>
    <n v="5"/>
    <x v="0"/>
    <x v="0"/>
  </r>
  <r>
    <n v="483954894"/>
    <x v="1662"/>
    <d v="2021-10-02T00:00:00"/>
    <x v="170"/>
    <x v="5"/>
    <x v="3"/>
    <x v="0"/>
    <x v="0"/>
    <n v="1863"/>
    <n v="205.7"/>
    <n v="117.11"/>
    <n v="218175.93"/>
    <n v="383219.1"/>
    <n v="165043.16999999998"/>
    <x v="14"/>
    <n v="2"/>
    <x v="1"/>
    <x v="0"/>
  </r>
  <r>
    <n v="650116670"/>
    <x v="1169"/>
    <d v="2018-10-08T00:00:00"/>
    <x v="15"/>
    <x v="3"/>
    <x v="2"/>
    <x v="0"/>
    <x v="3"/>
    <n v="2824"/>
    <n v="47.45"/>
    <n v="31.79"/>
    <n v="89774.959999999992"/>
    <n v="133998.80000000002"/>
    <n v="44223.840000000026"/>
    <x v="2"/>
    <n v="2"/>
    <x v="1"/>
    <x v="0"/>
  </r>
  <r>
    <n v="223854434"/>
    <x v="1663"/>
    <d v="2017-08-06T00:00:00"/>
    <x v="85"/>
    <x v="2"/>
    <x v="3"/>
    <x v="1"/>
    <x v="0"/>
    <n v="2356"/>
    <n v="205.7"/>
    <n v="117.11"/>
    <n v="275911.15999999997"/>
    <n v="484629.19999999995"/>
    <n v="208718.03999999998"/>
    <x v="16"/>
    <n v="5"/>
    <x v="0"/>
    <x v="0"/>
  </r>
  <r>
    <n v="962686717"/>
    <x v="1654"/>
    <d v="2018-06-07T00:00:00"/>
    <x v="10"/>
    <x v="3"/>
    <x v="4"/>
    <x v="0"/>
    <x v="0"/>
    <n v="9247"/>
    <n v="81.73"/>
    <n v="56.67"/>
    <n v="524027.49"/>
    <n v="755757.31"/>
    <n v="231729.82000000007"/>
    <x v="8"/>
    <n v="6"/>
    <x v="4"/>
    <x v="1"/>
  </r>
  <r>
    <n v="408315742"/>
    <x v="364"/>
    <d v="2017-04-23T00:00:00"/>
    <x v="183"/>
    <x v="0"/>
    <x v="11"/>
    <x v="0"/>
    <x v="2"/>
    <n v="8556"/>
    <n v="154.06"/>
    <n v="90.93"/>
    <n v="777997.08000000007"/>
    <n v="1318137.3600000001"/>
    <n v="540140.28"/>
    <x v="17"/>
    <n v="5"/>
    <x v="0"/>
    <x v="0"/>
  </r>
  <r>
    <n v="801949441"/>
    <x v="1511"/>
    <d v="2020-04-13T00:00:00"/>
    <x v="0"/>
    <x v="0"/>
    <x v="0"/>
    <x v="0"/>
    <x v="0"/>
    <n v="3516"/>
    <n v="255.28"/>
    <n v="159.41999999999999"/>
    <n v="560520.72"/>
    <n v="897564.48"/>
    <n v="337043.76"/>
    <x v="6"/>
    <n v="7"/>
    <x v="2"/>
    <x v="1"/>
  </r>
  <r>
    <n v="620922648"/>
    <x v="1133"/>
    <d v="2020-11-01T00:00:00"/>
    <x v="169"/>
    <x v="4"/>
    <x v="3"/>
    <x v="0"/>
    <x v="3"/>
    <n v="3665"/>
    <n v="205.7"/>
    <n v="117.11"/>
    <n v="429208.15"/>
    <n v="753890.5"/>
    <n v="324682.34999999998"/>
    <x v="6"/>
    <n v="6"/>
    <x v="4"/>
    <x v="1"/>
  </r>
  <r>
    <n v="601642072"/>
    <x v="1664"/>
    <d v="2022-10-30T00:00:00"/>
    <x v="78"/>
    <x v="5"/>
    <x v="11"/>
    <x v="1"/>
    <x v="3"/>
    <n v="8114"/>
    <n v="154.06"/>
    <n v="90.93"/>
    <n v="737806.02"/>
    <n v="1250042.8400000001"/>
    <n v="512236.82000000007"/>
    <x v="16"/>
    <n v="5"/>
    <x v="0"/>
    <x v="0"/>
  </r>
  <r>
    <n v="662486159"/>
    <x v="1452"/>
    <d v="2015-01-15T00:00:00"/>
    <x v="146"/>
    <x v="5"/>
    <x v="9"/>
    <x v="1"/>
    <x v="0"/>
    <n v="3231"/>
    <n v="9.33"/>
    <n v="6.92"/>
    <n v="22358.52"/>
    <n v="30145.23"/>
    <n v="7786.7099999999991"/>
    <x v="6"/>
    <n v="3"/>
    <x v="5"/>
    <x v="0"/>
  </r>
  <r>
    <n v="334373033"/>
    <x v="1648"/>
    <d v="2020-03-26T00:00:00"/>
    <x v="119"/>
    <x v="5"/>
    <x v="8"/>
    <x v="0"/>
    <x v="3"/>
    <n v="7266"/>
    <n v="421.89"/>
    <n v="364.69"/>
    <n v="2649837.54"/>
    <n v="3065452.7399999998"/>
    <n v="415615.19999999972"/>
    <x v="2"/>
    <n v="5"/>
    <x v="0"/>
    <x v="0"/>
  </r>
  <r>
    <n v="570476520"/>
    <x v="196"/>
    <d v="2023-01-05T00:00:00"/>
    <x v="120"/>
    <x v="1"/>
    <x v="10"/>
    <x v="0"/>
    <x v="2"/>
    <n v="5534"/>
    <n v="668.27"/>
    <n v="502.54"/>
    <n v="2781056.3600000003"/>
    <n v="3698206.1799999997"/>
    <n v="917149.81999999937"/>
    <x v="19"/>
    <n v="2"/>
    <x v="1"/>
    <x v="0"/>
  </r>
  <r>
    <n v="843242156"/>
    <x v="409"/>
    <d v="2020-06-14T00:00:00"/>
    <x v="148"/>
    <x v="3"/>
    <x v="0"/>
    <x v="1"/>
    <x v="0"/>
    <n v="2948"/>
    <n v="255.28"/>
    <n v="159.41999999999999"/>
    <n v="469970.16"/>
    <n v="752565.44000000006"/>
    <n v="282595.28000000009"/>
    <x v="6"/>
    <n v="6"/>
    <x v="4"/>
    <x v="1"/>
  </r>
  <r>
    <n v="599591147"/>
    <x v="1665"/>
    <d v="2021-10-26T00:00:00"/>
    <x v="135"/>
    <x v="3"/>
    <x v="0"/>
    <x v="1"/>
    <x v="1"/>
    <n v="1200"/>
    <n v="255.28"/>
    <n v="159.41999999999999"/>
    <n v="191303.99999999997"/>
    <n v="306336"/>
    <n v="115032.00000000003"/>
    <x v="14"/>
    <n v="5"/>
    <x v="0"/>
    <x v="0"/>
  </r>
  <r>
    <n v="400512444"/>
    <x v="628"/>
    <d v="2019-10-14T00:00:00"/>
    <x v="24"/>
    <x v="3"/>
    <x v="8"/>
    <x v="1"/>
    <x v="2"/>
    <n v="9387"/>
    <n v="421.89"/>
    <n v="364.69"/>
    <n v="3423345.03"/>
    <n v="3960281.4299999997"/>
    <n v="536936.39999999991"/>
    <x v="8"/>
    <n v="3"/>
    <x v="5"/>
    <x v="0"/>
  </r>
  <r>
    <n v="781470668"/>
    <x v="1617"/>
    <d v="2017-05-08T00:00:00"/>
    <x v="42"/>
    <x v="5"/>
    <x v="1"/>
    <x v="0"/>
    <x v="3"/>
    <n v="3391"/>
    <n v="152.58000000000001"/>
    <n v="97.44"/>
    <n v="330419.03999999998"/>
    <n v="517398.78"/>
    <n v="186979.74000000005"/>
    <x v="11"/>
    <n v="5"/>
    <x v="0"/>
    <x v="0"/>
  </r>
  <r>
    <n v="797202146"/>
    <x v="999"/>
    <d v="2019-10-25T00:00:00"/>
    <x v="63"/>
    <x v="1"/>
    <x v="2"/>
    <x v="0"/>
    <x v="0"/>
    <n v="8685"/>
    <n v="47.45"/>
    <n v="31.79"/>
    <n v="276096.14999999997"/>
    <n v="412103.25"/>
    <n v="136007.10000000003"/>
    <x v="4"/>
    <n v="4"/>
    <x v="6"/>
    <x v="0"/>
  </r>
  <r>
    <n v="472755706"/>
    <x v="757"/>
    <d v="2018-05-17T00:00:00"/>
    <x v="163"/>
    <x v="2"/>
    <x v="1"/>
    <x v="0"/>
    <x v="0"/>
    <n v="7774"/>
    <n v="152.58000000000001"/>
    <n v="97.44"/>
    <n v="757498.55999999994"/>
    <n v="1186156.9200000002"/>
    <n v="428658.36000000022"/>
    <x v="5"/>
    <n v="4"/>
    <x v="6"/>
    <x v="0"/>
  </r>
  <r>
    <n v="353492677"/>
    <x v="1666"/>
    <d v="2016-04-19T00:00:00"/>
    <x v="112"/>
    <x v="1"/>
    <x v="9"/>
    <x v="1"/>
    <x v="1"/>
    <n v="5193"/>
    <n v="9.33"/>
    <n v="6.92"/>
    <n v="35935.56"/>
    <n v="48450.69"/>
    <n v="12515.130000000005"/>
    <x v="17"/>
    <n v="7"/>
    <x v="2"/>
    <x v="1"/>
  </r>
  <r>
    <n v="155086886"/>
    <x v="1667"/>
    <d v="2018-02-18T00:00:00"/>
    <x v="47"/>
    <x v="1"/>
    <x v="7"/>
    <x v="1"/>
    <x v="0"/>
    <n v="2511"/>
    <n v="437.2"/>
    <n v="263.33"/>
    <n v="661221.63"/>
    <n v="1097809.2"/>
    <n v="436587.56999999995"/>
    <x v="9"/>
    <n v="7"/>
    <x v="2"/>
    <x v="1"/>
  </r>
  <r>
    <n v="861097943"/>
    <x v="1214"/>
    <d v="2016-06-05T00:00:00"/>
    <x v="164"/>
    <x v="0"/>
    <x v="5"/>
    <x v="0"/>
    <x v="2"/>
    <n v="6872"/>
    <n v="109.28"/>
    <n v="35.840000000000003"/>
    <n v="246292.48000000001"/>
    <n v="750972.16"/>
    <n v="504679.68000000005"/>
    <x v="6"/>
    <n v="6"/>
    <x v="4"/>
    <x v="1"/>
  </r>
  <r>
    <n v="535104835"/>
    <x v="1668"/>
    <d v="2018-07-23T00:00:00"/>
    <x v="62"/>
    <x v="5"/>
    <x v="2"/>
    <x v="0"/>
    <x v="1"/>
    <n v="8267"/>
    <n v="47.45"/>
    <n v="31.79"/>
    <n v="262807.93"/>
    <n v="392269.15"/>
    <n v="129461.22000000003"/>
    <x v="2"/>
    <n v="2"/>
    <x v="1"/>
    <x v="0"/>
  </r>
  <r>
    <n v="559183347"/>
    <x v="1520"/>
    <d v="2018-04-28T00:00:00"/>
    <x v="67"/>
    <x v="1"/>
    <x v="3"/>
    <x v="1"/>
    <x v="2"/>
    <n v="3633"/>
    <n v="205.7"/>
    <n v="117.11"/>
    <n v="425460.63"/>
    <n v="747308.1"/>
    <n v="321847.46999999997"/>
    <x v="1"/>
    <n v="6"/>
    <x v="4"/>
    <x v="1"/>
  </r>
  <r>
    <n v="744450175"/>
    <x v="1669"/>
    <d v="2015-08-30T00:00:00"/>
    <x v="129"/>
    <x v="5"/>
    <x v="2"/>
    <x v="0"/>
    <x v="2"/>
    <n v="8205"/>
    <n v="47.45"/>
    <n v="31.79"/>
    <n v="260836.94999999998"/>
    <n v="389327.25"/>
    <n v="128490.30000000002"/>
    <x v="9"/>
    <n v="7"/>
    <x v="2"/>
    <x v="1"/>
  </r>
  <r>
    <n v="146375501"/>
    <x v="1504"/>
    <d v="2021-07-25T00:00:00"/>
    <x v="89"/>
    <x v="5"/>
    <x v="2"/>
    <x v="1"/>
    <x v="3"/>
    <n v="4618"/>
    <n v="47.45"/>
    <n v="31.79"/>
    <n v="146806.22"/>
    <n v="219124.1"/>
    <n v="72317.88"/>
    <x v="8"/>
    <n v="2"/>
    <x v="1"/>
    <x v="0"/>
  </r>
  <r>
    <n v="139763534"/>
    <x v="1670"/>
    <d v="2021-07-23T00:00:00"/>
    <x v="13"/>
    <x v="0"/>
    <x v="4"/>
    <x v="1"/>
    <x v="1"/>
    <n v="7990"/>
    <n v="81.73"/>
    <n v="56.67"/>
    <n v="452793.3"/>
    <n v="653022.70000000007"/>
    <n v="200229.40000000008"/>
    <x v="17"/>
    <n v="3"/>
    <x v="5"/>
    <x v="0"/>
  </r>
  <r>
    <n v="932475602"/>
    <x v="628"/>
    <d v="2019-10-28T00:00:00"/>
    <x v="175"/>
    <x v="1"/>
    <x v="2"/>
    <x v="1"/>
    <x v="2"/>
    <n v="9107"/>
    <n v="47.45"/>
    <n v="31.79"/>
    <n v="289511.52999999997"/>
    <n v="432127.15"/>
    <n v="142615.62000000005"/>
    <x v="15"/>
    <n v="3"/>
    <x v="5"/>
    <x v="0"/>
  </r>
  <r>
    <n v="102685534"/>
    <x v="1671"/>
    <d v="2019-08-24T00:00:00"/>
    <x v="174"/>
    <x v="5"/>
    <x v="9"/>
    <x v="0"/>
    <x v="2"/>
    <n v="5786"/>
    <n v="9.33"/>
    <n v="6.92"/>
    <n v="40039.120000000003"/>
    <n v="53983.38"/>
    <n v="13944.259999999995"/>
    <x v="17"/>
    <n v="4"/>
    <x v="6"/>
    <x v="0"/>
  </r>
  <r>
    <n v="248879659"/>
    <x v="438"/>
    <d v="2015-03-28T00:00:00"/>
    <x v="126"/>
    <x v="5"/>
    <x v="8"/>
    <x v="1"/>
    <x v="3"/>
    <n v="7877"/>
    <n v="421.89"/>
    <n v="364.69"/>
    <n v="2872663.13"/>
    <n v="3323227.53"/>
    <n v="450564.39999999991"/>
    <x v="11"/>
    <n v="3"/>
    <x v="5"/>
    <x v="0"/>
  </r>
  <r>
    <n v="439856803"/>
    <x v="598"/>
    <d v="2020-05-03T00:00:00"/>
    <x v="11"/>
    <x v="3"/>
    <x v="2"/>
    <x v="1"/>
    <x v="3"/>
    <n v="2257"/>
    <n v="47.45"/>
    <n v="31.79"/>
    <n v="71750.03"/>
    <n v="107094.65000000001"/>
    <n v="35344.62000000001"/>
    <x v="16"/>
    <n v="5"/>
    <x v="0"/>
    <x v="0"/>
  </r>
  <r>
    <n v="264728295"/>
    <x v="158"/>
    <d v="2018-12-09T00:00:00"/>
    <x v="48"/>
    <x v="5"/>
    <x v="9"/>
    <x v="0"/>
    <x v="3"/>
    <n v="7840"/>
    <n v="9.33"/>
    <n v="6.92"/>
    <n v="54252.800000000003"/>
    <n v="73147.199999999997"/>
    <n v="18894.399999999994"/>
    <x v="9"/>
    <n v="7"/>
    <x v="2"/>
    <x v="1"/>
  </r>
  <r>
    <n v="282917964"/>
    <x v="570"/>
    <d v="2015-01-26T00:00:00"/>
    <x v="63"/>
    <x v="1"/>
    <x v="6"/>
    <x v="1"/>
    <x v="2"/>
    <n v="567"/>
    <n v="651.21"/>
    <n v="524.96"/>
    <n v="297652.32"/>
    <n v="369236.07"/>
    <n v="71583.75"/>
    <x v="0"/>
    <n v="2"/>
    <x v="1"/>
    <x v="0"/>
  </r>
  <r>
    <n v="265191352"/>
    <x v="1212"/>
    <d v="2018-09-03T00:00:00"/>
    <x v="70"/>
    <x v="1"/>
    <x v="1"/>
    <x v="1"/>
    <x v="0"/>
    <n v="4869"/>
    <n v="152.58000000000001"/>
    <n v="97.44"/>
    <n v="474435.36"/>
    <n v="742912.02"/>
    <n v="268476.66000000003"/>
    <x v="19"/>
    <n v="6"/>
    <x v="4"/>
    <x v="1"/>
  </r>
  <r>
    <n v="788509643"/>
    <x v="512"/>
    <d v="2016-02-15T00:00:00"/>
    <x v="151"/>
    <x v="5"/>
    <x v="9"/>
    <x v="0"/>
    <x v="3"/>
    <n v="6381"/>
    <n v="9.33"/>
    <n v="6.92"/>
    <n v="44156.52"/>
    <n v="59534.73"/>
    <n v="15378.210000000006"/>
    <x v="12"/>
    <n v="4"/>
    <x v="6"/>
    <x v="0"/>
  </r>
  <r>
    <n v="496321809"/>
    <x v="1672"/>
    <d v="2018-02-23T00:00:00"/>
    <x v="62"/>
    <x v="5"/>
    <x v="7"/>
    <x v="0"/>
    <x v="2"/>
    <n v="1507"/>
    <n v="437.2"/>
    <n v="263.33"/>
    <n v="396838.31"/>
    <n v="658860.4"/>
    <n v="262022.09000000003"/>
    <x v="14"/>
    <n v="1"/>
    <x v="3"/>
    <x v="0"/>
  </r>
  <r>
    <n v="638272464"/>
    <x v="1673"/>
    <d v="2021-08-10T00:00:00"/>
    <x v="104"/>
    <x v="5"/>
    <x v="10"/>
    <x v="0"/>
    <x v="0"/>
    <n v="7861"/>
    <n v="668.27"/>
    <n v="502.54"/>
    <n v="3950466.94"/>
    <n v="5253270.47"/>
    <n v="1302803.5299999998"/>
    <x v="14"/>
    <n v="5"/>
    <x v="0"/>
    <x v="0"/>
  </r>
  <r>
    <n v="775347936"/>
    <x v="1674"/>
    <d v="2019-07-09T00:00:00"/>
    <x v="157"/>
    <x v="1"/>
    <x v="0"/>
    <x v="1"/>
    <x v="1"/>
    <n v="1539"/>
    <n v="255.28"/>
    <n v="159.41999999999999"/>
    <n v="245347.37999999998"/>
    <n v="392875.92"/>
    <n v="147528.54"/>
    <x v="10"/>
    <n v="4"/>
    <x v="6"/>
    <x v="0"/>
  </r>
  <r>
    <n v="610886037"/>
    <x v="1129"/>
    <d v="2017-03-09T00:00:00"/>
    <x v="51"/>
    <x v="0"/>
    <x v="3"/>
    <x v="0"/>
    <x v="2"/>
    <n v="3608"/>
    <n v="205.7"/>
    <n v="117.11"/>
    <n v="422532.88"/>
    <n v="742165.6"/>
    <n v="319632.71999999997"/>
    <x v="10"/>
    <n v="6"/>
    <x v="4"/>
    <x v="1"/>
  </r>
  <r>
    <n v="980381143"/>
    <x v="1675"/>
    <d v="2022-09-25T00:00:00"/>
    <x v="17"/>
    <x v="1"/>
    <x v="0"/>
    <x v="1"/>
    <x v="1"/>
    <n v="5421"/>
    <n v="255.28"/>
    <n v="159.41999999999999"/>
    <n v="864215.82"/>
    <n v="1383872.8800000001"/>
    <n v="519657.06000000017"/>
    <x v="5"/>
    <n v="7"/>
    <x v="2"/>
    <x v="1"/>
  </r>
  <r>
    <n v="521874034"/>
    <x v="1676"/>
    <d v="2022-01-07T00:00:00"/>
    <x v="153"/>
    <x v="1"/>
    <x v="7"/>
    <x v="1"/>
    <x v="0"/>
    <n v="2979"/>
    <n v="437.2"/>
    <n v="263.33"/>
    <n v="784460.07"/>
    <n v="1302418.8"/>
    <n v="517958.7300000001"/>
    <x v="6"/>
    <n v="4"/>
    <x v="6"/>
    <x v="0"/>
  </r>
  <r>
    <n v="805562055"/>
    <x v="1061"/>
    <d v="2018-04-01T00:00:00"/>
    <x v="119"/>
    <x v="5"/>
    <x v="11"/>
    <x v="1"/>
    <x v="1"/>
    <n v="2568"/>
    <n v="154.06"/>
    <n v="90.93"/>
    <n v="233508.24000000002"/>
    <n v="395626.08"/>
    <n v="162117.84"/>
    <x v="10"/>
    <n v="2"/>
    <x v="1"/>
    <x v="0"/>
  </r>
  <r>
    <n v="764811360"/>
    <x v="1289"/>
    <d v="2020-10-01T00:00:00"/>
    <x v="181"/>
    <x v="1"/>
    <x v="3"/>
    <x v="0"/>
    <x v="1"/>
    <n v="3532"/>
    <n v="205.7"/>
    <n v="117.11"/>
    <n v="413632.52"/>
    <n v="726532.39999999991"/>
    <n v="312899.87999999989"/>
    <x v="10"/>
    <n v="6"/>
    <x v="4"/>
    <x v="1"/>
  </r>
  <r>
    <n v="170031297"/>
    <x v="716"/>
    <d v="2021-08-22T00:00:00"/>
    <x v="98"/>
    <x v="4"/>
    <x v="1"/>
    <x v="0"/>
    <x v="1"/>
    <n v="4894"/>
    <n v="152.58000000000001"/>
    <n v="97.44"/>
    <n v="476871.36"/>
    <n v="746726.52"/>
    <n v="269855.16000000003"/>
    <x v="3"/>
    <n v="4"/>
    <x v="6"/>
    <x v="0"/>
  </r>
  <r>
    <n v="186847674"/>
    <x v="587"/>
    <d v="2017-04-24T00:00:00"/>
    <x v="128"/>
    <x v="1"/>
    <x v="7"/>
    <x v="0"/>
    <x v="0"/>
    <n v="1234"/>
    <n v="437.2"/>
    <n v="263.33"/>
    <n v="324949.21999999997"/>
    <n v="539504.79999999993"/>
    <n v="214555.57999999996"/>
    <x v="7"/>
    <n v="7"/>
    <x v="2"/>
    <x v="1"/>
  </r>
  <r>
    <n v="376933038"/>
    <x v="1677"/>
    <d v="2018-10-11T00:00:00"/>
    <x v="119"/>
    <x v="5"/>
    <x v="8"/>
    <x v="1"/>
    <x v="1"/>
    <n v="1717"/>
    <n v="421.89"/>
    <n v="364.69"/>
    <n v="626172.73"/>
    <n v="724385.13"/>
    <n v="98212.400000000023"/>
    <x v="10"/>
    <n v="6"/>
    <x v="4"/>
    <x v="1"/>
  </r>
  <r>
    <n v="157075583"/>
    <x v="1678"/>
    <d v="2015-10-01T00:00:00"/>
    <x v="52"/>
    <x v="3"/>
    <x v="0"/>
    <x v="1"/>
    <x v="0"/>
    <n v="1011"/>
    <n v="255.28"/>
    <n v="159.41999999999999"/>
    <n v="161173.62"/>
    <n v="258088.08"/>
    <n v="96914.459999999992"/>
    <x v="5"/>
    <n v="4"/>
    <x v="6"/>
    <x v="0"/>
  </r>
  <r>
    <n v="392217338"/>
    <x v="1299"/>
    <d v="2016-03-15T00:00:00"/>
    <x v="91"/>
    <x v="1"/>
    <x v="1"/>
    <x v="1"/>
    <x v="2"/>
    <n v="4681"/>
    <n v="152.58000000000001"/>
    <n v="97.44"/>
    <n v="456116.64"/>
    <n v="714226.9800000001"/>
    <n v="258110.34000000008"/>
    <x v="11"/>
    <n v="6"/>
    <x v="4"/>
    <x v="1"/>
  </r>
  <r>
    <n v="786318385"/>
    <x v="1679"/>
    <d v="2017-07-18T00:00:00"/>
    <x v="59"/>
    <x v="1"/>
    <x v="2"/>
    <x v="1"/>
    <x v="0"/>
    <n v="7939"/>
    <n v="47.45"/>
    <n v="31.79"/>
    <n v="252380.81"/>
    <n v="376705.55000000005"/>
    <n v="124324.74000000005"/>
    <x v="5"/>
    <n v="2"/>
    <x v="1"/>
    <x v="0"/>
  </r>
  <r>
    <n v="765575253"/>
    <x v="1680"/>
    <d v="2015-05-08T00:00:00"/>
    <x v="167"/>
    <x v="2"/>
    <x v="7"/>
    <x v="1"/>
    <x v="1"/>
    <n v="9585"/>
    <n v="437.2"/>
    <n v="263.33"/>
    <n v="2524018.0499999998"/>
    <n v="4190562"/>
    <n v="1666543.9500000002"/>
    <x v="16"/>
    <n v="3"/>
    <x v="5"/>
    <x v="0"/>
  </r>
  <r>
    <n v="531216704"/>
    <x v="1345"/>
    <d v="2016-11-30T00:00:00"/>
    <x v="148"/>
    <x v="3"/>
    <x v="11"/>
    <x v="1"/>
    <x v="2"/>
    <n v="7682"/>
    <n v="154.06"/>
    <n v="90.93"/>
    <n v="698524.26"/>
    <n v="1183488.92"/>
    <n v="484964.65999999992"/>
    <x v="6"/>
    <n v="2"/>
    <x v="1"/>
    <x v="0"/>
  </r>
  <r>
    <n v="178604066"/>
    <x v="1180"/>
    <d v="2015-09-26T00:00:00"/>
    <x v="16"/>
    <x v="1"/>
    <x v="10"/>
    <x v="0"/>
    <x v="1"/>
    <n v="1767"/>
    <n v="668.27"/>
    <n v="502.54"/>
    <n v="887988.18"/>
    <n v="1180833.0900000001"/>
    <n v="292844.91000000003"/>
    <x v="0"/>
    <n v="7"/>
    <x v="2"/>
    <x v="1"/>
  </r>
  <r>
    <n v="773411166"/>
    <x v="1676"/>
    <d v="2022-01-14T00:00:00"/>
    <x v="81"/>
    <x v="5"/>
    <x v="4"/>
    <x v="1"/>
    <x v="0"/>
    <n v="8406"/>
    <n v="81.73"/>
    <n v="56.67"/>
    <n v="476368.02"/>
    <n v="687022.38"/>
    <n v="210654.36"/>
    <x v="7"/>
    <n v="4"/>
    <x v="6"/>
    <x v="0"/>
  </r>
  <r>
    <n v="301624333"/>
    <x v="51"/>
    <d v="2018-04-16T00:00:00"/>
    <x v="41"/>
    <x v="0"/>
    <x v="7"/>
    <x v="0"/>
    <x v="3"/>
    <n v="6198"/>
    <n v="437.2"/>
    <n v="263.33"/>
    <n v="1632119.3399999999"/>
    <n v="2709765.6"/>
    <n v="1077646.2600000002"/>
    <x v="11"/>
    <n v="5"/>
    <x v="0"/>
    <x v="0"/>
  </r>
  <r>
    <n v="419542396"/>
    <x v="1195"/>
    <d v="2017-08-16T00:00:00"/>
    <x v="30"/>
    <x v="3"/>
    <x v="10"/>
    <x v="0"/>
    <x v="1"/>
    <n v="773"/>
    <n v="668.27"/>
    <n v="502.54"/>
    <n v="388463.42000000004"/>
    <n v="516572.70999999996"/>
    <n v="128109.28999999992"/>
    <x v="9"/>
    <n v="3"/>
    <x v="5"/>
    <x v="0"/>
  </r>
  <r>
    <n v="603776681"/>
    <x v="215"/>
    <d v="2017-08-05T00:00:00"/>
    <x v="129"/>
    <x v="5"/>
    <x v="3"/>
    <x v="1"/>
    <x v="1"/>
    <n v="9792"/>
    <n v="205.7"/>
    <n v="117.11"/>
    <n v="1146741.1199999999"/>
    <n v="2014214.4"/>
    <n v="867473.28"/>
    <x v="19"/>
    <n v="4"/>
    <x v="6"/>
    <x v="0"/>
  </r>
  <r>
    <n v="401251018"/>
    <x v="1681"/>
    <d v="2016-10-10T00:00:00"/>
    <x v="95"/>
    <x v="3"/>
    <x v="6"/>
    <x v="0"/>
    <x v="2"/>
    <n v="7948"/>
    <n v="651.21"/>
    <n v="524.96"/>
    <n v="4172382.08"/>
    <n v="5175817.08"/>
    <n v="1003435"/>
    <x v="8"/>
    <n v="3"/>
    <x v="5"/>
    <x v="0"/>
  </r>
  <r>
    <n v="779201734"/>
    <x v="1390"/>
    <d v="2021-03-29T00:00:00"/>
    <x v="125"/>
    <x v="5"/>
    <x v="8"/>
    <x v="0"/>
    <x v="1"/>
    <n v="1963"/>
    <n v="421.89"/>
    <n v="364.69"/>
    <n v="715886.47"/>
    <n v="828170.07"/>
    <n v="112283.59999999998"/>
    <x v="11"/>
    <n v="5"/>
    <x v="0"/>
    <x v="0"/>
  </r>
  <r>
    <n v="139201343"/>
    <x v="1384"/>
    <d v="2016-09-16T00:00:00"/>
    <x v="143"/>
    <x v="1"/>
    <x v="7"/>
    <x v="1"/>
    <x v="3"/>
    <n v="1625"/>
    <n v="437.2"/>
    <n v="263.33"/>
    <n v="427911.25"/>
    <n v="710450"/>
    <n v="282538.75"/>
    <x v="18"/>
    <n v="6"/>
    <x v="4"/>
    <x v="1"/>
  </r>
  <r>
    <n v="747040116"/>
    <x v="1035"/>
    <d v="2019-04-05T00:00:00"/>
    <x v="102"/>
    <x v="5"/>
    <x v="6"/>
    <x v="0"/>
    <x v="3"/>
    <n v="4626"/>
    <n v="651.21"/>
    <n v="524.96"/>
    <n v="2428464.96"/>
    <n v="3012497.46"/>
    <n v="584032.5"/>
    <x v="10"/>
    <n v="7"/>
    <x v="2"/>
    <x v="1"/>
  </r>
  <r>
    <n v="295211923"/>
    <x v="772"/>
    <d v="2021-02-27T00:00:00"/>
    <x v="87"/>
    <x v="5"/>
    <x v="4"/>
    <x v="0"/>
    <x v="2"/>
    <n v="8623"/>
    <n v="81.73"/>
    <n v="56.67"/>
    <n v="488665.41000000003"/>
    <n v="704757.79"/>
    <n v="216092.38"/>
    <x v="1"/>
    <n v="6"/>
    <x v="4"/>
    <x v="1"/>
  </r>
  <r>
    <n v="651432454"/>
    <x v="1682"/>
    <d v="2019-01-19T00:00:00"/>
    <x v="177"/>
    <x v="5"/>
    <x v="6"/>
    <x v="0"/>
    <x v="0"/>
    <n v="2194"/>
    <n v="651.21"/>
    <n v="524.96"/>
    <n v="1151762.24"/>
    <n v="1428754.74"/>
    <n v="276992.5"/>
    <x v="0"/>
    <n v="7"/>
    <x v="2"/>
    <x v="1"/>
  </r>
  <r>
    <n v="651247489"/>
    <x v="680"/>
    <d v="2018-06-14T00:00:00"/>
    <x v="17"/>
    <x v="1"/>
    <x v="11"/>
    <x v="1"/>
    <x v="1"/>
    <n v="7459"/>
    <n v="154.06"/>
    <n v="90.93"/>
    <n v="678246.87"/>
    <n v="1149133.54"/>
    <n v="470886.67000000004"/>
    <x v="11"/>
    <n v="1"/>
    <x v="3"/>
    <x v="0"/>
  </r>
  <r>
    <n v="984095466"/>
    <x v="1048"/>
    <d v="2019-05-01T00:00:00"/>
    <x v="29"/>
    <x v="4"/>
    <x v="11"/>
    <x v="0"/>
    <x v="3"/>
    <n v="4572"/>
    <n v="154.06"/>
    <n v="90.93"/>
    <n v="415731.96"/>
    <n v="704362.32000000007"/>
    <n v="288630.36000000004"/>
    <x v="14"/>
    <n v="6"/>
    <x v="4"/>
    <x v="1"/>
  </r>
  <r>
    <n v="491671931"/>
    <x v="1683"/>
    <d v="2017-03-11T00:00:00"/>
    <x v="62"/>
    <x v="5"/>
    <x v="6"/>
    <x v="1"/>
    <x v="2"/>
    <n v="5505"/>
    <n v="651.21"/>
    <n v="524.96"/>
    <n v="2889904.8000000003"/>
    <n v="3584911.0500000003"/>
    <n v="695006.25"/>
    <x v="6"/>
    <n v="5"/>
    <x v="0"/>
    <x v="0"/>
  </r>
  <r>
    <n v="171441495"/>
    <x v="1684"/>
    <d v="2021-06-02T00:00:00"/>
    <x v="61"/>
    <x v="3"/>
    <x v="0"/>
    <x v="0"/>
    <x v="3"/>
    <n v="2203"/>
    <n v="255.28"/>
    <n v="159.41999999999999"/>
    <n v="351202.25999999995"/>
    <n v="562381.84"/>
    <n v="211179.58000000002"/>
    <x v="11"/>
    <n v="7"/>
    <x v="2"/>
    <x v="1"/>
  </r>
  <r>
    <n v="600876891"/>
    <x v="1685"/>
    <d v="2016-11-14T00:00:00"/>
    <x v="4"/>
    <x v="2"/>
    <x v="7"/>
    <x v="0"/>
    <x v="2"/>
    <n v="1680"/>
    <n v="437.2"/>
    <n v="263.33"/>
    <n v="442394.39999999997"/>
    <n v="734496"/>
    <n v="292101.60000000003"/>
    <x v="18"/>
    <n v="2"/>
    <x v="1"/>
    <x v="0"/>
  </r>
  <r>
    <n v="300339448"/>
    <x v="1686"/>
    <d v="2019-08-21T00:00:00"/>
    <x v="134"/>
    <x v="2"/>
    <x v="5"/>
    <x v="0"/>
    <x v="0"/>
    <n v="5972"/>
    <n v="109.28"/>
    <n v="35.840000000000003"/>
    <n v="214036.48000000001"/>
    <n v="652620.16"/>
    <n v="438583.68000000005"/>
    <x v="18"/>
    <n v="4"/>
    <x v="6"/>
    <x v="0"/>
  </r>
  <r>
    <n v="560502994"/>
    <x v="1687"/>
    <d v="2017-01-25T00:00:00"/>
    <x v="76"/>
    <x v="5"/>
    <x v="0"/>
    <x v="1"/>
    <x v="0"/>
    <n v="4146"/>
    <n v="255.28"/>
    <n v="159.41999999999999"/>
    <n v="660955.31999999995"/>
    <n v="1058390.8799999999"/>
    <n v="397435.55999999994"/>
    <x v="3"/>
    <n v="7"/>
    <x v="2"/>
    <x v="1"/>
  </r>
  <r>
    <n v="492353856"/>
    <x v="1597"/>
    <d v="2019-04-08T00:00:00"/>
    <x v="88"/>
    <x v="1"/>
    <x v="10"/>
    <x v="0"/>
    <x v="2"/>
    <n v="7302"/>
    <n v="668.27"/>
    <n v="502.54"/>
    <n v="3669547.08"/>
    <n v="4879707.54"/>
    <n v="1210160.46"/>
    <x v="15"/>
    <n v="3"/>
    <x v="5"/>
    <x v="0"/>
  </r>
  <r>
    <n v="177190864"/>
    <x v="884"/>
    <d v="2015-11-03T00:00:00"/>
    <x v="180"/>
    <x v="0"/>
    <x v="1"/>
    <x v="1"/>
    <x v="2"/>
    <n v="3569"/>
    <n v="152.58000000000001"/>
    <n v="97.44"/>
    <n v="347763.36"/>
    <n v="544558.02"/>
    <n v="196794.66000000003"/>
    <x v="5"/>
    <n v="2"/>
    <x v="1"/>
    <x v="0"/>
  </r>
  <r>
    <n v="216625344"/>
    <x v="1688"/>
    <d v="2016-11-18T00:00:00"/>
    <x v="73"/>
    <x v="5"/>
    <x v="9"/>
    <x v="1"/>
    <x v="2"/>
    <n v="3108"/>
    <n v="9.33"/>
    <n v="6.92"/>
    <n v="21507.360000000001"/>
    <n v="28997.64"/>
    <n v="7490.2799999999988"/>
    <x v="4"/>
    <n v="4"/>
    <x v="6"/>
    <x v="0"/>
  </r>
  <r>
    <n v="176700770"/>
    <x v="1689"/>
    <d v="2015-05-16T00:00:00"/>
    <x v="62"/>
    <x v="5"/>
    <x v="4"/>
    <x v="0"/>
    <x v="1"/>
    <n v="8539"/>
    <n v="81.73"/>
    <n v="56.67"/>
    <n v="483905.13"/>
    <n v="697892.47000000009"/>
    <n v="213987.34000000008"/>
    <x v="1"/>
    <n v="6"/>
    <x v="4"/>
    <x v="1"/>
  </r>
  <r>
    <n v="967294538"/>
    <x v="1423"/>
    <d v="2022-03-21T00:00:00"/>
    <x v="110"/>
    <x v="0"/>
    <x v="8"/>
    <x v="0"/>
    <x v="2"/>
    <n v="2804"/>
    <n v="421.89"/>
    <n v="364.69"/>
    <n v="1022590.76"/>
    <n v="1182979.56"/>
    <n v="160388.80000000005"/>
    <x v="3"/>
    <n v="5"/>
    <x v="0"/>
    <x v="0"/>
  </r>
  <r>
    <n v="533314406"/>
    <x v="416"/>
    <d v="2022-09-30T00:00:00"/>
    <x v="175"/>
    <x v="1"/>
    <x v="10"/>
    <x v="0"/>
    <x v="1"/>
    <n v="8439"/>
    <n v="668.27"/>
    <n v="502.54"/>
    <n v="4240935.0600000005"/>
    <n v="5639530.5300000003"/>
    <n v="1398595.4699999997"/>
    <x v="6"/>
    <n v="4"/>
    <x v="6"/>
    <x v="0"/>
  </r>
  <r>
    <n v="863502061"/>
    <x v="798"/>
    <d v="2021-02-15T00:00:00"/>
    <x v="60"/>
    <x v="4"/>
    <x v="8"/>
    <x v="0"/>
    <x v="1"/>
    <n v="8304"/>
    <n v="421.89"/>
    <n v="364.69"/>
    <n v="3028385.76"/>
    <n v="3503374.56"/>
    <n v="474988.80000000028"/>
    <x v="0"/>
    <n v="2"/>
    <x v="1"/>
    <x v="0"/>
  </r>
  <r>
    <n v="211031329"/>
    <x v="1461"/>
    <d v="2020-06-04T00:00:00"/>
    <x v="66"/>
    <x v="5"/>
    <x v="6"/>
    <x v="0"/>
    <x v="1"/>
    <n v="7715"/>
    <n v="651.21"/>
    <n v="524.96"/>
    <n v="4050066.4000000004"/>
    <n v="5024085.1500000004"/>
    <n v="974018.75"/>
    <x v="18"/>
    <n v="5"/>
    <x v="0"/>
    <x v="0"/>
  </r>
  <r>
    <n v="949388539"/>
    <x v="1277"/>
    <d v="2016-09-23T00:00:00"/>
    <x v="63"/>
    <x v="1"/>
    <x v="1"/>
    <x v="0"/>
    <x v="0"/>
    <n v="4021"/>
    <n v="152.58000000000001"/>
    <n v="97.44"/>
    <n v="391806.24"/>
    <n v="613524.18000000005"/>
    <n v="221717.94000000006"/>
    <x v="8"/>
    <n v="7"/>
    <x v="2"/>
    <x v="1"/>
  </r>
  <r>
    <n v="122372519"/>
    <x v="812"/>
    <d v="2016-01-31T00:00:00"/>
    <x v="74"/>
    <x v="1"/>
    <x v="2"/>
    <x v="1"/>
    <x v="2"/>
    <n v="1603"/>
    <n v="47.45"/>
    <n v="31.79"/>
    <n v="50959.369999999995"/>
    <n v="76062.350000000006"/>
    <n v="25102.98000000001"/>
    <x v="9"/>
    <n v="7"/>
    <x v="2"/>
    <x v="1"/>
  </r>
  <r>
    <n v="694094598"/>
    <x v="600"/>
    <d v="2022-11-01T00:00:00"/>
    <x v="101"/>
    <x v="5"/>
    <x v="1"/>
    <x v="1"/>
    <x v="2"/>
    <n v="6871"/>
    <n v="152.58000000000001"/>
    <n v="97.44"/>
    <n v="669510.24"/>
    <n v="1048377.18"/>
    <n v="378866.94000000006"/>
    <x v="0"/>
    <n v="3"/>
    <x v="5"/>
    <x v="0"/>
  </r>
  <r>
    <n v="298978602"/>
    <x v="1690"/>
    <d v="2018-02-06T00:00:00"/>
    <x v="181"/>
    <x v="1"/>
    <x v="5"/>
    <x v="1"/>
    <x v="0"/>
    <n v="3267"/>
    <n v="109.28"/>
    <n v="35.840000000000003"/>
    <n v="117089.28000000001"/>
    <n v="357017.76"/>
    <n v="239928.47999999998"/>
    <x v="9"/>
    <n v="2"/>
    <x v="1"/>
    <x v="0"/>
  </r>
  <r>
    <n v="691760861"/>
    <x v="1691"/>
    <d v="2016-12-29T00:00:00"/>
    <x v="153"/>
    <x v="1"/>
    <x v="5"/>
    <x v="1"/>
    <x v="1"/>
    <n v="6266"/>
    <n v="109.28"/>
    <n v="35.840000000000003"/>
    <n v="224573.44000000003"/>
    <n v="684748.48"/>
    <n v="460175.03999999992"/>
    <x v="17"/>
    <n v="2"/>
    <x v="1"/>
    <x v="0"/>
  </r>
  <r>
    <n v="997490203"/>
    <x v="903"/>
    <d v="2015-10-28T00:00:00"/>
    <x v="51"/>
    <x v="0"/>
    <x v="10"/>
    <x v="0"/>
    <x v="0"/>
    <n v="8372"/>
    <n v="668.27"/>
    <n v="502.54"/>
    <n v="4207264.88"/>
    <n v="5594756.4399999995"/>
    <n v="1387491.5599999996"/>
    <x v="5"/>
    <n v="3"/>
    <x v="5"/>
    <x v="0"/>
  </r>
  <r>
    <n v="861527955"/>
    <x v="1692"/>
    <d v="2015-04-08T00:00:00"/>
    <x v="111"/>
    <x v="4"/>
    <x v="6"/>
    <x v="0"/>
    <x v="0"/>
    <n v="4122"/>
    <n v="651.21"/>
    <n v="524.96"/>
    <n v="2163885.12"/>
    <n v="2684287.62"/>
    <n v="520402.5"/>
    <x v="6"/>
    <n v="2"/>
    <x v="1"/>
    <x v="0"/>
  </r>
  <r>
    <n v="899547946"/>
    <x v="406"/>
    <d v="2017-06-12T00:00:00"/>
    <x v="41"/>
    <x v="0"/>
    <x v="1"/>
    <x v="1"/>
    <x v="0"/>
    <n v="5082"/>
    <n v="152.58000000000001"/>
    <n v="97.44"/>
    <n v="495190.08"/>
    <n v="775411.56"/>
    <n v="280221.48000000004"/>
    <x v="0"/>
    <n v="2"/>
    <x v="1"/>
    <x v="0"/>
  </r>
  <r>
    <n v="447536504"/>
    <x v="1693"/>
    <d v="2022-04-22T00:00:00"/>
    <x v="70"/>
    <x v="1"/>
    <x v="8"/>
    <x v="1"/>
    <x v="3"/>
    <n v="4852"/>
    <n v="421.89"/>
    <n v="364.69"/>
    <n v="1769475.88"/>
    <n v="2047010.28"/>
    <n v="277534.40000000014"/>
    <x v="7"/>
    <n v="4"/>
    <x v="6"/>
    <x v="0"/>
  </r>
  <r>
    <n v="711792457"/>
    <x v="1694"/>
    <d v="2016-12-20T00:00:00"/>
    <x v="54"/>
    <x v="2"/>
    <x v="9"/>
    <x v="0"/>
    <x v="1"/>
    <n v="4060"/>
    <n v="9.33"/>
    <n v="6.92"/>
    <n v="28095.200000000001"/>
    <n v="37879.800000000003"/>
    <n v="9784.6000000000022"/>
    <x v="16"/>
    <n v="7"/>
    <x v="2"/>
    <x v="1"/>
  </r>
  <r>
    <n v="718927133"/>
    <x v="1695"/>
    <d v="2016-03-13T00:00:00"/>
    <x v="180"/>
    <x v="0"/>
    <x v="6"/>
    <x v="1"/>
    <x v="0"/>
    <n v="5370"/>
    <n v="651.21"/>
    <n v="524.96"/>
    <n v="2819035.2"/>
    <n v="3496997.7"/>
    <n v="677962.5"/>
    <x v="2"/>
    <n v="1"/>
    <x v="3"/>
    <x v="0"/>
  </r>
  <r>
    <n v="465864360"/>
    <x v="907"/>
    <d v="2018-04-23T00:00:00"/>
    <x v="101"/>
    <x v="5"/>
    <x v="5"/>
    <x v="1"/>
    <x v="2"/>
    <n v="8471"/>
    <n v="109.28"/>
    <n v="35.840000000000003"/>
    <n v="303600.64000000001"/>
    <n v="925710.88"/>
    <n v="622110.24"/>
    <x v="18"/>
    <n v="2"/>
    <x v="1"/>
    <x v="0"/>
  </r>
  <r>
    <n v="469840466"/>
    <x v="1640"/>
    <d v="2021-01-22T00:00:00"/>
    <x v="75"/>
    <x v="1"/>
    <x v="11"/>
    <x v="1"/>
    <x v="3"/>
    <n v="5090"/>
    <n v="154.06"/>
    <n v="90.93"/>
    <n v="462833.7"/>
    <n v="784165.4"/>
    <n v="321331.7"/>
    <x v="16"/>
    <n v="3"/>
    <x v="5"/>
    <x v="0"/>
  </r>
  <r>
    <n v="418404281"/>
    <x v="268"/>
    <d v="2021-03-05T00:00:00"/>
    <x v="96"/>
    <x v="1"/>
    <x v="1"/>
    <x v="1"/>
    <x v="0"/>
    <n v="3979"/>
    <n v="152.58000000000001"/>
    <n v="97.44"/>
    <n v="387713.76"/>
    <n v="607115.82000000007"/>
    <n v="219402.06000000006"/>
    <x v="11"/>
    <n v="2"/>
    <x v="1"/>
    <x v="0"/>
  </r>
  <r>
    <n v="519417130"/>
    <x v="943"/>
    <d v="2020-11-08T00:00:00"/>
    <x v="30"/>
    <x v="3"/>
    <x v="7"/>
    <x v="1"/>
    <x v="1"/>
    <n v="5926"/>
    <n v="437.2"/>
    <n v="263.33"/>
    <n v="1560493.5799999998"/>
    <n v="2590847.1999999997"/>
    <n v="1030353.6199999999"/>
    <x v="15"/>
    <n v="2"/>
    <x v="1"/>
    <x v="0"/>
  </r>
  <r>
    <n v="151052844"/>
    <x v="579"/>
    <d v="2021-05-27T00:00:00"/>
    <x v="14"/>
    <x v="0"/>
    <x v="5"/>
    <x v="0"/>
    <x v="0"/>
    <n v="8748"/>
    <n v="109.28"/>
    <n v="35.840000000000003"/>
    <n v="313528.32000000001"/>
    <n v="955981.44000000006"/>
    <n v="642453.12000000011"/>
    <x v="16"/>
    <n v="2"/>
    <x v="1"/>
    <x v="0"/>
  </r>
  <r>
    <n v="767490565"/>
    <x v="802"/>
    <d v="2016-02-01T00:00:00"/>
    <x v="59"/>
    <x v="1"/>
    <x v="5"/>
    <x v="0"/>
    <x v="3"/>
    <n v="6368"/>
    <n v="109.28"/>
    <n v="35.840000000000003"/>
    <n v="228229.12000000002"/>
    <n v="695895.04000000004"/>
    <n v="467665.92000000004"/>
    <x v="19"/>
    <n v="6"/>
    <x v="4"/>
    <x v="1"/>
  </r>
  <r>
    <n v="370450675"/>
    <x v="1696"/>
    <d v="2020-12-01T00:00:00"/>
    <x v="141"/>
    <x v="5"/>
    <x v="4"/>
    <x v="0"/>
    <x v="0"/>
    <n v="3442"/>
    <n v="81.73"/>
    <n v="56.67"/>
    <n v="195058.14"/>
    <n v="281314.66000000003"/>
    <n v="86256.520000000019"/>
    <x v="0"/>
    <n v="3"/>
    <x v="5"/>
    <x v="0"/>
  </r>
  <r>
    <n v="794524657"/>
    <x v="1697"/>
    <d v="2021-08-04T00:00:00"/>
    <x v="172"/>
    <x v="4"/>
    <x v="5"/>
    <x v="0"/>
    <x v="2"/>
    <n v="6357"/>
    <n v="109.28"/>
    <n v="35.840000000000003"/>
    <n v="227834.88000000003"/>
    <n v="694692.96"/>
    <n v="466858.07999999996"/>
    <x v="13"/>
    <n v="6"/>
    <x v="4"/>
    <x v="1"/>
  </r>
  <r>
    <n v="913502299"/>
    <x v="1698"/>
    <d v="2016-12-27T00:00:00"/>
    <x v="83"/>
    <x v="0"/>
    <x v="11"/>
    <x v="1"/>
    <x v="2"/>
    <n v="4485"/>
    <n v="154.06"/>
    <n v="90.93"/>
    <n v="407821.05000000005"/>
    <n v="690959.1"/>
    <n v="283138.04999999993"/>
    <x v="3"/>
    <n v="6"/>
    <x v="4"/>
    <x v="1"/>
  </r>
  <r>
    <n v="526533353"/>
    <x v="1699"/>
    <d v="2016-12-22T00:00:00"/>
    <x v="178"/>
    <x v="1"/>
    <x v="9"/>
    <x v="0"/>
    <x v="0"/>
    <n v="1775"/>
    <n v="9.33"/>
    <n v="6.92"/>
    <n v="12283"/>
    <n v="16560.75"/>
    <n v="4277.75"/>
    <x v="18"/>
    <n v="5"/>
    <x v="0"/>
    <x v="0"/>
  </r>
  <r>
    <n v="821056640"/>
    <x v="997"/>
    <d v="2019-11-28T00:00:00"/>
    <x v="180"/>
    <x v="0"/>
    <x v="2"/>
    <x v="0"/>
    <x v="3"/>
    <n v="7760"/>
    <n v="47.45"/>
    <n v="31.79"/>
    <n v="246690.4"/>
    <n v="368212"/>
    <n v="121521.60000000001"/>
    <x v="2"/>
    <n v="5"/>
    <x v="0"/>
    <x v="0"/>
  </r>
  <r>
    <n v="355294692"/>
    <x v="1112"/>
    <d v="2022-08-28T00:00:00"/>
    <x v="68"/>
    <x v="2"/>
    <x v="4"/>
    <x v="0"/>
    <x v="3"/>
    <n v="8450"/>
    <n v="81.73"/>
    <n v="56.67"/>
    <n v="478861.5"/>
    <n v="690618.5"/>
    <n v="211757"/>
    <x v="6"/>
    <n v="6"/>
    <x v="4"/>
    <x v="1"/>
  </r>
  <r>
    <n v="890546023"/>
    <x v="1700"/>
    <d v="2021-04-20T00:00:00"/>
    <x v="161"/>
    <x v="3"/>
    <x v="3"/>
    <x v="0"/>
    <x v="3"/>
    <n v="1213"/>
    <n v="205.7"/>
    <n v="117.11"/>
    <n v="142054.43"/>
    <n v="249514.09999999998"/>
    <n v="107459.66999999998"/>
    <x v="18"/>
    <n v="3"/>
    <x v="5"/>
    <x v="0"/>
  </r>
  <r>
    <n v="167172276"/>
    <x v="1701"/>
    <d v="2019-01-26T00:00:00"/>
    <x v="68"/>
    <x v="2"/>
    <x v="10"/>
    <x v="1"/>
    <x v="2"/>
    <n v="8846"/>
    <n v="668.27"/>
    <n v="502.54"/>
    <n v="4445468.84"/>
    <n v="5911516.4199999999"/>
    <n v="1466047.58"/>
    <x v="11"/>
    <n v="3"/>
    <x v="5"/>
    <x v="0"/>
  </r>
  <r>
    <n v="223347175"/>
    <x v="1702"/>
    <d v="2019-05-20T00:00:00"/>
    <x v="0"/>
    <x v="0"/>
    <x v="1"/>
    <x v="0"/>
    <x v="3"/>
    <n v="2247"/>
    <n v="152.58000000000001"/>
    <n v="97.44"/>
    <n v="218947.68"/>
    <n v="342847.26"/>
    <n v="123899.58000000002"/>
    <x v="5"/>
    <n v="1"/>
    <x v="3"/>
    <x v="0"/>
  </r>
  <r>
    <n v="310682046"/>
    <x v="1703"/>
    <d v="2015-07-14T00:00:00"/>
    <x v="44"/>
    <x v="2"/>
    <x v="5"/>
    <x v="0"/>
    <x v="2"/>
    <n v="6576"/>
    <n v="109.28"/>
    <n v="35.840000000000003"/>
    <n v="235683.84000000003"/>
    <n v="718625.28000000003"/>
    <n v="482941.44"/>
    <x v="5"/>
    <n v="2"/>
    <x v="1"/>
    <x v="0"/>
  </r>
  <r>
    <n v="651100718"/>
    <x v="1643"/>
    <d v="2020-08-12T00:00:00"/>
    <x v="90"/>
    <x v="5"/>
    <x v="1"/>
    <x v="1"/>
    <x v="0"/>
    <n v="4026"/>
    <n v="152.58000000000001"/>
    <n v="97.44"/>
    <n v="392293.44"/>
    <n v="614287.08000000007"/>
    <n v="221993.64000000007"/>
    <x v="4"/>
    <n v="2"/>
    <x v="1"/>
    <x v="0"/>
  </r>
  <r>
    <n v="186839520"/>
    <x v="875"/>
    <d v="2019-11-08T00:00:00"/>
    <x v="24"/>
    <x v="3"/>
    <x v="0"/>
    <x v="0"/>
    <x v="1"/>
    <n v="8821"/>
    <n v="255.28"/>
    <n v="159.41999999999999"/>
    <n v="1406243.8199999998"/>
    <n v="2251824.88"/>
    <n v="845581.06"/>
    <x v="10"/>
    <n v="7"/>
    <x v="2"/>
    <x v="1"/>
  </r>
  <r>
    <n v="630447280"/>
    <x v="1418"/>
    <d v="2022-09-20T00:00:00"/>
    <x v="48"/>
    <x v="5"/>
    <x v="10"/>
    <x v="0"/>
    <x v="2"/>
    <n v="2215"/>
    <n v="668.27"/>
    <n v="502.54"/>
    <n v="1113126.1000000001"/>
    <n v="1480218.05"/>
    <n v="367091.94999999995"/>
    <x v="14"/>
    <n v="5"/>
    <x v="0"/>
    <x v="0"/>
  </r>
  <r>
    <n v="614785325"/>
    <x v="1249"/>
    <d v="2022-09-30T00:00:00"/>
    <x v="62"/>
    <x v="5"/>
    <x v="6"/>
    <x v="1"/>
    <x v="0"/>
    <n v="7494"/>
    <n v="651.21"/>
    <n v="524.96"/>
    <n v="3934050.24"/>
    <n v="4880167.74"/>
    <n v="946117.5"/>
    <x v="11"/>
    <n v="2"/>
    <x v="1"/>
    <x v="0"/>
  </r>
  <r>
    <n v="643027484"/>
    <x v="804"/>
    <d v="2021-05-30T00:00:00"/>
    <x v="128"/>
    <x v="1"/>
    <x v="8"/>
    <x v="0"/>
    <x v="3"/>
    <n v="4977"/>
    <n v="421.89"/>
    <n v="364.69"/>
    <n v="1815062.13"/>
    <n v="2099746.5299999998"/>
    <n v="284684.39999999991"/>
    <x v="15"/>
    <n v="2"/>
    <x v="1"/>
    <x v="0"/>
  </r>
  <r>
    <n v="838660085"/>
    <x v="1306"/>
    <d v="2022-12-08T00:00:00"/>
    <x v="131"/>
    <x v="3"/>
    <x v="4"/>
    <x v="1"/>
    <x v="3"/>
    <n v="7011"/>
    <n v="81.73"/>
    <n v="56.67"/>
    <n v="397313.37"/>
    <n v="573009.03"/>
    <n v="175695.66000000003"/>
    <x v="7"/>
    <n v="3"/>
    <x v="5"/>
    <x v="0"/>
  </r>
  <r>
    <n v="495481956"/>
    <x v="1266"/>
    <d v="2020-09-12T00:00:00"/>
    <x v="155"/>
    <x v="4"/>
    <x v="4"/>
    <x v="0"/>
    <x v="2"/>
    <n v="2976"/>
    <n v="81.73"/>
    <n v="56.67"/>
    <n v="168649.92"/>
    <n v="243228.48"/>
    <n v="74578.559999999998"/>
    <x v="14"/>
    <n v="2"/>
    <x v="1"/>
    <x v="0"/>
  </r>
  <r>
    <n v="327604424"/>
    <x v="1509"/>
    <d v="2019-04-22T00:00:00"/>
    <x v="112"/>
    <x v="1"/>
    <x v="2"/>
    <x v="0"/>
    <x v="2"/>
    <n v="4284"/>
    <n v="47.45"/>
    <n v="31.79"/>
    <n v="136188.35999999999"/>
    <n v="203275.80000000002"/>
    <n v="67087.440000000031"/>
    <x v="6"/>
    <n v="7"/>
    <x v="2"/>
    <x v="1"/>
  </r>
  <r>
    <n v="219451320"/>
    <x v="1038"/>
    <d v="2018-07-02T00:00:00"/>
    <x v="67"/>
    <x v="1"/>
    <x v="8"/>
    <x v="1"/>
    <x v="0"/>
    <n v="9377"/>
    <n v="421.89"/>
    <n v="364.69"/>
    <n v="3419698.13"/>
    <n v="3956062.53"/>
    <n v="536364.39999999991"/>
    <x v="1"/>
    <n v="1"/>
    <x v="3"/>
    <x v="0"/>
  </r>
  <r>
    <n v="575758969"/>
    <x v="1704"/>
    <d v="2021-04-03T00:00:00"/>
    <x v="181"/>
    <x v="1"/>
    <x v="4"/>
    <x v="0"/>
    <x v="3"/>
    <n v="8729"/>
    <n v="81.73"/>
    <n v="56.67"/>
    <n v="494672.43"/>
    <n v="713421.17"/>
    <n v="218748.74000000005"/>
    <x v="15"/>
    <n v="1"/>
    <x v="3"/>
    <x v="0"/>
  </r>
  <r>
    <n v="802094066"/>
    <x v="1134"/>
    <d v="2022-11-18T00:00:00"/>
    <x v="159"/>
    <x v="4"/>
    <x v="5"/>
    <x v="0"/>
    <x v="0"/>
    <n v="6313"/>
    <n v="109.28"/>
    <n v="35.840000000000003"/>
    <n v="226257.92000000001"/>
    <n v="689884.64"/>
    <n v="463626.72"/>
    <x v="2"/>
    <n v="6"/>
    <x v="4"/>
    <x v="1"/>
  </r>
  <r>
    <n v="602264344"/>
    <x v="400"/>
    <d v="2018-12-12T00:00:00"/>
    <x v="84"/>
    <x v="1"/>
    <x v="6"/>
    <x v="1"/>
    <x v="3"/>
    <n v="2258"/>
    <n v="651.21"/>
    <n v="524.96"/>
    <n v="1185359.6800000002"/>
    <n v="1470432.1800000002"/>
    <n v="285072.5"/>
    <x v="7"/>
    <n v="2"/>
    <x v="1"/>
    <x v="0"/>
  </r>
  <r>
    <n v="533497226"/>
    <x v="1705"/>
    <d v="2019-08-30T00:00:00"/>
    <x v="106"/>
    <x v="6"/>
    <x v="1"/>
    <x v="0"/>
    <x v="3"/>
    <n v="2539"/>
    <n v="152.58000000000001"/>
    <n v="97.44"/>
    <n v="247400.16"/>
    <n v="387400.62000000005"/>
    <n v="140000.46000000005"/>
    <x v="9"/>
    <n v="5"/>
    <x v="0"/>
    <x v="0"/>
  </r>
  <r>
    <n v="551261174"/>
    <x v="1163"/>
    <d v="2019-12-27T00:00:00"/>
    <x v="50"/>
    <x v="2"/>
    <x v="7"/>
    <x v="0"/>
    <x v="0"/>
    <n v="9287"/>
    <n v="437.2"/>
    <n v="263.33"/>
    <n v="2445545.71"/>
    <n v="4060276.4"/>
    <n v="1614730.69"/>
    <x v="13"/>
    <n v="1"/>
    <x v="3"/>
    <x v="0"/>
  </r>
  <r>
    <n v="511855018"/>
    <x v="1066"/>
    <d v="2020-08-30T00:00:00"/>
    <x v="176"/>
    <x v="2"/>
    <x v="4"/>
    <x v="1"/>
    <x v="0"/>
    <n v="8129"/>
    <n v="81.73"/>
    <n v="56.67"/>
    <n v="460670.43"/>
    <n v="664383.17000000004"/>
    <n v="203712.74000000005"/>
    <x v="11"/>
    <n v="4"/>
    <x v="6"/>
    <x v="0"/>
  </r>
  <r>
    <n v="791890084"/>
    <x v="1706"/>
    <d v="2018-11-26T00:00:00"/>
    <x v="45"/>
    <x v="1"/>
    <x v="3"/>
    <x v="1"/>
    <x v="3"/>
    <n v="6728"/>
    <n v="205.7"/>
    <n v="117.11"/>
    <n v="787916.08"/>
    <n v="1383949.5999999999"/>
    <n v="596033.5199999999"/>
    <x v="13"/>
    <n v="4"/>
    <x v="6"/>
    <x v="0"/>
  </r>
  <r>
    <n v="938290202"/>
    <x v="1313"/>
    <d v="2015-09-01T00:00:00"/>
    <x v="32"/>
    <x v="5"/>
    <x v="1"/>
    <x v="1"/>
    <x v="2"/>
    <n v="9777"/>
    <n v="152.58000000000001"/>
    <n v="97.44"/>
    <n v="952670.88"/>
    <n v="1491774.6600000001"/>
    <n v="539103.78000000014"/>
    <x v="0"/>
    <n v="3"/>
    <x v="5"/>
    <x v="0"/>
  </r>
  <r>
    <n v="118291699"/>
    <x v="1370"/>
    <d v="2022-12-21T00:00:00"/>
    <x v="155"/>
    <x v="4"/>
    <x v="8"/>
    <x v="1"/>
    <x v="0"/>
    <n v="3997"/>
    <n v="421.89"/>
    <n v="364.69"/>
    <n v="1457665.93"/>
    <n v="1686294.3299999998"/>
    <n v="228628.39999999991"/>
    <x v="0"/>
    <n v="4"/>
    <x v="6"/>
    <x v="0"/>
  </r>
  <r>
    <n v="269443404"/>
    <x v="1707"/>
    <d v="2016-11-09T00:00:00"/>
    <x v="167"/>
    <x v="2"/>
    <x v="7"/>
    <x v="0"/>
    <x v="0"/>
    <n v="3146"/>
    <n v="437.2"/>
    <n v="263.33"/>
    <n v="828436.17999999993"/>
    <n v="1375431.2"/>
    <n v="546995.02"/>
    <x v="20"/>
    <n v="7"/>
    <x v="2"/>
    <x v="1"/>
  </r>
  <r>
    <n v="249606645"/>
    <x v="1487"/>
    <d v="2020-07-18T00:00:00"/>
    <x v="80"/>
    <x v="1"/>
    <x v="9"/>
    <x v="1"/>
    <x v="1"/>
    <n v="3008"/>
    <n v="9.33"/>
    <n v="6.92"/>
    <n v="20815.36"/>
    <n v="28064.639999999999"/>
    <n v="7249.2799999999988"/>
    <x v="15"/>
    <n v="1"/>
    <x v="3"/>
    <x v="0"/>
  </r>
  <r>
    <n v="786955249"/>
    <x v="598"/>
    <d v="2020-05-15T00:00:00"/>
    <x v="31"/>
    <x v="4"/>
    <x v="5"/>
    <x v="1"/>
    <x v="2"/>
    <n v="6401"/>
    <n v="109.28"/>
    <n v="35.840000000000003"/>
    <n v="229411.84000000003"/>
    <n v="699501.28"/>
    <n v="470089.44"/>
    <x v="9"/>
    <n v="5"/>
    <x v="0"/>
    <x v="0"/>
  </r>
  <r>
    <n v="429975545"/>
    <x v="1393"/>
    <d v="2016-08-04T00:00:00"/>
    <x v="15"/>
    <x v="3"/>
    <x v="0"/>
    <x v="0"/>
    <x v="2"/>
    <n v="8174"/>
    <n v="255.28"/>
    <n v="159.41999999999999"/>
    <n v="1303099.0799999998"/>
    <n v="2086658.72"/>
    <n v="783559.64000000013"/>
    <x v="0"/>
    <n v="5"/>
    <x v="0"/>
    <x v="0"/>
  </r>
  <r>
    <n v="497466361"/>
    <x v="186"/>
    <d v="2015-04-13T00:00:00"/>
    <x v="45"/>
    <x v="1"/>
    <x v="10"/>
    <x v="1"/>
    <x v="1"/>
    <n v="206"/>
    <n v="668.27"/>
    <n v="502.54"/>
    <n v="103523.24"/>
    <n v="137663.62"/>
    <n v="34140.37999999999"/>
    <x v="8"/>
    <n v="3"/>
    <x v="5"/>
    <x v="0"/>
  </r>
  <r>
    <n v="128539025"/>
    <x v="1708"/>
    <d v="2018-08-17T00:00:00"/>
    <x v="123"/>
    <x v="3"/>
    <x v="3"/>
    <x v="0"/>
    <x v="1"/>
    <n v="6409"/>
    <n v="205.7"/>
    <n v="117.11"/>
    <n v="750557.99"/>
    <n v="1318331.2999999998"/>
    <n v="567773.30999999982"/>
    <x v="10"/>
    <n v="7"/>
    <x v="2"/>
    <x v="1"/>
  </r>
  <r>
    <n v="332617366"/>
    <x v="75"/>
    <d v="2022-06-18T00:00:00"/>
    <x v="12"/>
    <x v="2"/>
    <x v="5"/>
    <x v="0"/>
    <x v="0"/>
    <n v="7725"/>
    <n v="109.28"/>
    <n v="35.840000000000003"/>
    <n v="276864"/>
    <n v="844188"/>
    <n v="567324"/>
    <x v="17"/>
    <n v="4"/>
    <x v="6"/>
    <x v="0"/>
  </r>
  <r>
    <n v="839437711"/>
    <x v="1709"/>
    <d v="2019-01-01T00:00:00"/>
    <x v="153"/>
    <x v="1"/>
    <x v="5"/>
    <x v="1"/>
    <x v="2"/>
    <n v="7128"/>
    <n v="109.28"/>
    <n v="35.840000000000003"/>
    <n v="255467.52000000002"/>
    <n v="778947.84"/>
    <n v="523480.31999999995"/>
    <x v="16"/>
    <n v="7"/>
    <x v="2"/>
    <x v="1"/>
  </r>
  <r>
    <n v="549048888"/>
    <x v="1166"/>
    <d v="2018-11-08T00:00:00"/>
    <x v="34"/>
    <x v="1"/>
    <x v="6"/>
    <x v="0"/>
    <x v="3"/>
    <n v="4622"/>
    <n v="651.21"/>
    <n v="524.96"/>
    <n v="2426365.12"/>
    <n v="3009892.62"/>
    <n v="583527.5"/>
    <x v="7"/>
    <n v="3"/>
    <x v="5"/>
    <x v="0"/>
  </r>
  <r>
    <n v="681812226"/>
    <x v="1368"/>
    <d v="2020-12-04T00:00:00"/>
    <x v="172"/>
    <x v="4"/>
    <x v="5"/>
    <x v="0"/>
    <x v="2"/>
    <n v="2244"/>
    <n v="109.28"/>
    <n v="35.840000000000003"/>
    <n v="80424.960000000006"/>
    <n v="245224.32000000001"/>
    <n v="164799.35999999999"/>
    <x v="5"/>
    <n v="5"/>
    <x v="0"/>
    <x v="0"/>
  </r>
  <r>
    <n v="728401553"/>
    <x v="1694"/>
    <d v="2016-12-18T00:00:00"/>
    <x v="9"/>
    <x v="5"/>
    <x v="0"/>
    <x v="1"/>
    <x v="1"/>
    <n v="9061"/>
    <n v="255.28"/>
    <n v="159.41999999999999"/>
    <n v="1444504.6199999999"/>
    <n v="2313092.08"/>
    <n v="868587.4600000002"/>
    <x v="5"/>
    <n v="7"/>
    <x v="2"/>
    <x v="1"/>
  </r>
  <r>
    <n v="699803197"/>
    <x v="759"/>
    <d v="2019-01-14T00:00:00"/>
    <x v="180"/>
    <x v="0"/>
    <x v="2"/>
    <x v="1"/>
    <x v="3"/>
    <n v="6172"/>
    <n v="47.45"/>
    <n v="31.79"/>
    <n v="196207.88"/>
    <n v="292861.40000000002"/>
    <n v="96653.520000000019"/>
    <x v="13"/>
    <n v="4"/>
    <x v="6"/>
    <x v="0"/>
  </r>
  <r>
    <n v="677315986"/>
    <x v="1710"/>
    <d v="2018-10-25T00:00:00"/>
    <x v="9"/>
    <x v="5"/>
    <x v="4"/>
    <x v="0"/>
    <x v="3"/>
    <n v="1706"/>
    <n v="81.73"/>
    <n v="56.67"/>
    <n v="96679.02"/>
    <n v="139431.38"/>
    <n v="42752.36"/>
    <x v="6"/>
    <n v="3"/>
    <x v="5"/>
    <x v="0"/>
  </r>
  <r>
    <n v="362551248"/>
    <x v="1516"/>
    <d v="2018-05-09T00:00:00"/>
    <x v="122"/>
    <x v="3"/>
    <x v="4"/>
    <x v="1"/>
    <x v="3"/>
    <n v="5826"/>
    <n v="81.73"/>
    <n v="56.67"/>
    <n v="330159.42"/>
    <n v="476158.98000000004"/>
    <n v="145999.56000000006"/>
    <x v="15"/>
    <n v="5"/>
    <x v="0"/>
    <x v="0"/>
  </r>
  <r>
    <n v="427432811"/>
    <x v="1711"/>
    <d v="2015-12-24T00:00:00"/>
    <x v="43"/>
    <x v="1"/>
    <x v="1"/>
    <x v="0"/>
    <x v="3"/>
    <n v="5722"/>
    <n v="152.58000000000001"/>
    <n v="97.44"/>
    <n v="557551.67999999993"/>
    <n v="873062.76000000013"/>
    <n v="315511.08000000019"/>
    <x v="9"/>
    <n v="4"/>
    <x v="6"/>
    <x v="0"/>
  </r>
  <r>
    <n v="264197003"/>
    <x v="1676"/>
    <d v="2022-01-22T00:00:00"/>
    <x v="83"/>
    <x v="0"/>
    <x v="1"/>
    <x v="0"/>
    <x v="0"/>
    <n v="619"/>
    <n v="152.58000000000001"/>
    <n v="97.44"/>
    <n v="60315.360000000001"/>
    <n v="94447.02"/>
    <n v="34131.660000000003"/>
    <x v="19"/>
    <n v="4"/>
    <x v="6"/>
    <x v="0"/>
  </r>
  <r>
    <n v="235392653"/>
    <x v="197"/>
    <d v="2018-07-10T00:00:00"/>
    <x v="127"/>
    <x v="5"/>
    <x v="11"/>
    <x v="0"/>
    <x v="1"/>
    <n v="6772"/>
    <n v="154.06"/>
    <n v="90.93"/>
    <n v="615777.96000000008"/>
    <n v="1043294.3200000001"/>
    <n v="427516.36"/>
    <x v="7"/>
    <n v="1"/>
    <x v="3"/>
    <x v="0"/>
  </r>
  <r>
    <n v="323881089"/>
    <x v="1541"/>
    <d v="2022-07-04T00:00:00"/>
    <x v="30"/>
    <x v="3"/>
    <x v="10"/>
    <x v="1"/>
    <x v="3"/>
    <n v="2467"/>
    <n v="668.27"/>
    <n v="502.54"/>
    <n v="1239766.18"/>
    <n v="1648622.0899999999"/>
    <n v="408855.90999999992"/>
    <x v="0"/>
    <n v="2"/>
    <x v="1"/>
    <x v="0"/>
  </r>
  <r>
    <n v="231369769"/>
    <x v="524"/>
    <d v="2015-05-29T00:00:00"/>
    <x v="150"/>
    <x v="1"/>
    <x v="5"/>
    <x v="0"/>
    <x v="0"/>
    <n v="6311"/>
    <n v="109.28"/>
    <n v="35.840000000000003"/>
    <n v="226186.24000000002"/>
    <n v="689666.08"/>
    <n v="463479.83999999997"/>
    <x v="18"/>
    <n v="6"/>
    <x v="4"/>
    <x v="1"/>
  </r>
  <r>
    <n v="685744130"/>
    <x v="344"/>
    <d v="2020-10-20T00:00:00"/>
    <x v="79"/>
    <x v="5"/>
    <x v="10"/>
    <x v="0"/>
    <x v="3"/>
    <n v="5782"/>
    <n v="668.27"/>
    <n v="502.54"/>
    <n v="2905686.2800000003"/>
    <n v="3863937.1399999997"/>
    <n v="958250.8599999994"/>
    <x v="6"/>
    <n v="1"/>
    <x v="3"/>
    <x v="0"/>
  </r>
  <r>
    <n v="376403892"/>
    <x v="1712"/>
    <d v="2019-03-14T00:00:00"/>
    <x v="127"/>
    <x v="5"/>
    <x v="0"/>
    <x v="1"/>
    <x v="0"/>
    <n v="5131"/>
    <n v="255.28"/>
    <n v="159.41999999999999"/>
    <n v="817984.0199999999"/>
    <n v="1309841.68"/>
    <n v="491857.66000000003"/>
    <x v="5"/>
    <n v="4"/>
    <x v="6"/>
    <x v="0"/>
  </r>
  <r>
    <n v="818926751"/>
    <x v="1317"/>
    <d v="2015-12-02T00:00:00"/>
    <x v="83"/>
    <x v="0"/>
    <x v="11"/>
    <x v="0"/>
    <x v="1"/>
    <n v="7479"/>
    <n v="154.06"/>
    <n v="90.93"/>
    <n v="680065.47000000009"/>
    <n v="1152214.74"/>
    <n v="472149.2699999999"/>
    <x v="11"/>
    <n v="7"/>
    <x v="2"/>
    <x v="1"/>
  </r>
  <r>
    <n v="891313779"/>
    <x v="1713"/>
    <d v="2022-09-27T00:00:00"/>
    <x v="183"/>
    <x v="0"/>
    <x v="4"/>
    <x v="0"/>
    <x v="3"/>
    <n v="8409"/>
    <n v="81.73"/>
    <n v="56.67"/>
    <n v="476538.03"/>
    <n v="687267.57000000007"/>
    <n v="210729.54000000004"/>
    <x v="20"/>
    <n v="6"/>
    <x v="4"/>
    <x v="1"/>
  </r>
  <r>
    <n v="417569577"/>
    <x v="836"/>
    <d v="2019-02-19T00:00:00"/>
    <x v="61"/>
    <x v="3"/>
    <x v="10"/>
    <x v="1"/>
    <x v="1"/>
    <n v="6972"/>
    <n v="668.27"/>
    <n v="502.54"/>
    <n v="3503708.8800000004"/>
    <n v="4659178.4399999995"/>
    <n v="1155469.5599999991"/>
    <x v="10"/>
    <n v="4"/>
    <x v="6"/>
    <x v="0"/>
  </r>
  <r>
    <n v="453474700"/>
    <x v="1714"/>
    <d v="2022-03-12T00:00:00"/>
    <x v="40"/>
    <x v="3"/>
    <x v="5"/>
    <x v="0"/>
    <x v="1"/>
    <n v="2096"/>
    <n v="109.28"/>
    <n v="35.840000000000003"/>
    <n v="75120.640000000014"/>
    <n v="229050.88"/>
    <n v="153930.23999999999"/>
    <x v="19"/>
    <n v="4"/>
    <x v="6"/>
    <x v="0"/>
  </r>
  <r>
    <n v="277429091"/>
    <x v="926"/>
    <d v="2019-06-27T00:00:00"/>
    <x v="111"/>
    <x v="4"/>
    <x v="5"/>
    <x v="0"/>
    <x v="0"/>
    <n v="6288"/>
    <n v="109.28"/>
    <n v="35.840000000000003"/>
    <n v="225361.92000000001"/>
    <n v="687152.64000000001"/>
    <n v="461790.71999999997"/>
    <x v="8"/>
    <n v="6"/>
    <x v="4"/>
    <x v="1"/>
  </r>
  <r>
    <n v="575259006"/>
    <x v="1715"/>
    <d v="2019-09-24T00:00:00"/>
    <x v="119"/>
    <x v="5"/>
    <x v="10"/>
    <x v="0"/>
    <x v="2"/>
    <n v="778"/>
    <n v="668.27"/>
    <n v="502.54"/>
    <n v="390976.12"/>
    <n v="519914.06"/>
    <n v="128937.94"/>
    <x v="19"/>
    <n v="7"/>
    <x v="2"/>
    <x v="1"/>
  </r>
  <r>
    <n v="612798345"/>
    <x v="263"/>
    <d v="2022-04-05T00:00:00"/>
    <x v="121"/>
    <x v="0"/>
    <x v="3"/>
    <x v="0"/>
    <x v="1"/>
    <n v="9503"/>
    <n v="205.7"/>
    <n v="117.11"/>
    <n v="1112896.33"/>
    <n v="1954767.0999999999"/>
    <n v="841870.76999999979"/>
    <x v="19"/>
    <n v="7"/>
    <x v="2"/>
    <x v="1"/>
  </r>
  <r>
    <n v="719730079"/>
    <x v="539"/>
    <d v="2020-04-28T00:00:00"/>
    <x v="59"/>
    <x v="1"/>
    <x v="5"/>
    <x v="1"/>
    <x v="3"/>
    <n v="2979"/>
    <n v="109.28"/>
    <n v="35.840000000000003"/>
    <n v="106767.36000000002"/>
    <n v="325545.12"/>
    <n v="218777.75999999998"/>
    <x v="18"/>
    <n v="3"/>
    <x v="5"/>
    <x v="0"/>
  </r>
  <r>
    <n v="409112679"/>
    <x v="880"/>
    <d v="2019-04-08T00:00:00"/>
    <x v="26"/>
    <x v="1"/>
    <x v="11"/>
    <x v="0"/>
    <x v="3"/>
    <n v="4388"/>
    <n v="154.06"/>
    <n v="90.93"/>
    <n v="399000.84"/>
    <n v="676015.28"/>
    <n v="277014.44"/>
    <x v="16"/>
    <n v="6"/>
    <x v="4"/>
    <x v="1"/>
  </r>
  <r>
    <n v="918528544"/>
    <x v="100"/>
    <d v="2019-05-20T00:00:00"/>
    <x v="92"/>
    <x v="2"/>
    <x v="5"/>
    <x v="1"/>
    <x v="3"/>
    <n v="1863"/>
    <n v="109.28"/>
    <n v="35.840000000000003"/>
    <n v="66769.920000000013"/>
    <n v="203588.64"/>
    <n v="136818.72"/>
    <x v="6"/>
    <n v="7"/>
    <x v="2"/>
    <x v="1"/>
  </r>
  <r>
    <n v="624555432"/>
    <x v="1280"/>
    <d v="2023-01-13T00:00:00"/>
    <x v="11"/>
    <x v="3"/>
    <x v="0"/>
    <x v="1"/>
    <x v="3"/>
    <n v="8686"/>
    <n v="255.28"/>
    <n v="159.41999999999999"/>
    <n v="1384722.1199999999"/>
    <n v="2217362.08"/>
    <n v="832639.9600000002"/>
    <x v="1"/>
    <n v="5"/>
    <x v="0"/>
    <x v="0"/>
  </r>
  <r>
    <n v="750108563"/>
    <x v="1716"/>
    <d v="2019-03-21T00:00:00"/>
    <x v="78"/>
    <x v="5"/>
    <x v="0"/>
    <x v="1"/>
    <x v="1"/>
    <n v="2648"/>
    <n v="255.28"/>
    <n v="159.41999999999999"/>
    <n v="422144.16"/>
    <n v="675981.44000000006"/>
    <n v="253837.28000000009"/>
    <x v="10"/>
    <n v="6"/>
    <x v="4"/>
    <x v="1"/>
  </r>
  <r>
    <n v="837608659"/>
    <x v="861"/>
    <d v="2020-05-04T00:00:00"/>
    <x v="17"/>
    <x v="1"/>
    <x v="10"/>
    <x v="0"/>
    <x v="3"/>
    <n v="5871"/>
    <n v="668.27"/>
    <n v="502.54"/>
    <n v="2950412.3400000003"/>
    <n v="3923413.17"/>
    <n v="973000.82999999961"/>
    <x v="2"/>
    <n v="2"/>
    <x v="1"/>
    <x v="0"/>
  </r>
  <r>
    <n v="930670154"/>
    <x v="347"/>
    <d v="2017-03-19T00:00:00"/>
    <x v="91"/>
    <x v="1"/>
    <x v="8"/>
    <x v="0"/>
    <x v="2"/>
    <n v="4835"/>
    <n v="421.89"/>
    <n v="364.69"/>
    <n v="1763276.15"/>
    <n v="2039838.15"/>
    <n v="276562"/>
    <x v="9"/>
    <n v="7"/>
    <x v="2"/>
    <x v="1"/>
  </r>
  <r>
    <n v="705965840"/>
    <x v="1717"/>
    <d v="2018-10-03T00:00:00"/>
    <x v="164"/>
    <x v="0"/>
    <x v="5"/>
    <x v="0"/>
    <x v="2"/>
    <n v="9835"/>
    <n v="109.28"/>
    <n v="35.840000000000003"/>
    <n v="352486.40000000002"/>
    <n v="1074768.8"/>
    <n v="722282.4"/>
    <x v="5"/>
    <n v="3"/>
    <x v="5"/>
    <x v="0"/>
  </r>
  <r>
    <n v="132294547"/>
    <x v="1652"/>
    <d v="2019-12-20T00:00:00"/>
    <x v="97"/>
    <x v="3"/>
    <x v="8"/>
    <x v="1"/>
    <x v="3"/>
    <n v="7751"/>
    <n v="421.89"/>
    <n v="364.69"/>
    <n v="2826712.19"/>
    <n v="3270069.3899999997"/>
    <n v="443357.19999999972"/>
    <x v="17"/>
    <n v="3"/>
    <x v="5"/>
    <x v="0"/>
  </r>
  <r>
    <n v="598767602"/>
    <x v="1389"/>
    <d v="2017-04-08T00:00:00"/>
    <x v="165"/>
    <x v="5"/>
    <x v="10"/>
    <x v="1"/>
    <x v="1"/>
    <n v="7494"/>
    <n v="668.27"/>
    <n v="502.54"/>
    <n v="3766034.7600000002"/>
    <n v="5008015.38"/>
    <n v="1241980.6199999996"/>
    <x v="13"/>
    <n v="2"/>
    <x v="1"/>
    <x v="0"/>
  </r>
  <r>
    <n v="864808833"/>
    <x v="207"/>
    <d v="2016-10-11T00:00:00"/>
    <x v="50"/>
    <x v="2"/>
    <x v="3"/>
    <x v="1"/>
    <x v="1"/>
    <n v="5007"/>
    <n v="205.7"/>
    <n v="117.11"/>
    <n v="586369.77"/>
    <n v="1029939.8999999999"/>
    <n v="443570.12999999989"/>
    <x v="19"/>
    <n v="7"/>
    <x v="2"/>
    <x v="1"/>
  </r>
  <r>
    <n v="210154569"/>
    <x v="403"/>
    <d v="2019-03-12T00:00:00"/>
    <x v="29"/>
    <x v="4"/>
    <x v="8"/>
    <x v="1"/>
    <x v="2"/>
    <n v="8262"/>
    <n v="421.89"/>
    <n v="364.69"/>
    <n v="3013068.78"/>
    <n v="3485655.1799999997"/>
    <n v="472586.39999999991"/>
    <x v="4"/>
    <n v="1"/>
    <x v="3"/>
    <x v="0"/>
  </r>
  <r>
    <n v="649543750"/>
    <x v="1656"/>
    <d v="2022-11-22T00:00:00"/>
    <x v="139"/>
    <x v="4"/>
    <x v="3"/>
    <x v="0"/>
    <x v="2"/>
    <n v="3285"/>
    <n v="205.7"/>
    <n v="117.11"/>
    <n v="384706.35"/>
    <n v="675724.5"/>
    <n v="291018.15000000002"/>
    <x v="11"/>
    <n v="6"/>
    <x v="4"/>
    <x v="1"/>
  </r>
  <r>
    <n v="359267365"/>
    <x v="1271"/>
    <d v="2020-10-08T00:00:00"/>
    <x v="158"/>
    <x v="6"/>
    <x v="9"/>
    <x v="1"/>
    <x v="0"/>
    <n v="4052"/>
    <n v="9.33"/>
    <n v="6.92"/>
    <n v="28039.84"/>
    <n v="37805.160000000003"/>
    <n v="9765.3200000000033"/>
    <x v="7"/>
    <n v="3"/>
    <x v="5"/>
    <x v="0"/>
  </r>
  <r>
    <n v="974069583"/>
    <x v="1718"/>
    <d v="2021-06-07T00:00:00"/>
    <x v="142"/>
    <x v="0"/>
    <x v="5"/>
    <x v="0"/>
    <x v="0"/>
    <n v="7690"/>
    <n v="109.28"/>
    <n v="35.840000000000003"/>
    <n v="275609.60000000003"/>
    <n v="840363.2"/>
    <n v="564753.59999999986"/>
    <x v="20"/>
    <n v="5"/>
    <x v="0"/>
    <x v="0"/>
  </r>
  <r>
    <n v="290246617"/>
    <x v="1719"/>
    <d v="2019-02-19T00:00:00"/>
    <x v="116"/>
    <x v="4"/>
    <x v="8"/>
    <x v="1"/>
    <x v="1"/>
    <n v="9279"/>
    <n v="421.89"/>
    <n v="364.69"/>
    <n v="3383958.51"/>
    <n v="3914717.31"/>
    <n v="530758.80000000028"/>
    <x v="16"/>
    <n v="7"/>
    <x v="2"/>
    <x v="1"/>
  </r>
  <r>
    <n v="639097297"/>
    <x v="1720"/>
    <d v="2020-08-24T00:00:00"/>
    <x v="20"/>
    <x v="3"/>
    <x v="3"/>
    <x v="0"/>
    <x v="3"/>
    <n v="1947"/>
    <n v="205.7"/>
    <n v="117.11"/>
    <n v="228013.17"/>
    <n v="400497.89999999997"/>
    <n v="172484.72999999995"/>
    <x v="18"/>
    <n v="2"/>
    <x v="1"/>
    <x v="0"/>
  </r>
  <r>
    <n v="372232949"/>
    <x v="1721"/>
    <d v="2019-03-25T00:00:00"/>
    <x v="23"/>
    <x v="4"/>
    <x v="10"/>
    <x v="0"/>
    <x v="1"/>
    <n v="856"/>
    <n v="668.27"/>
    <n v="502.54"/>
    <n v="430174.24"/>
    <n v="572039.12"/>
    <n v="141864.88"/>
    <x v="5"/>
    <n v="1"/>
    <x v="3"/>
    <x v="0"/>
  </r>
  <r>
    <n v="300813233"/>
    <x v="1722"/>
    <d v="2018-09-25T00:00:00"/>
    <x v="118"/>
    <x v="0"/>
    <x v="5"/>
    <x v="1"/>
    <x v="3"/>
    <n v="6175"/>
    <n v="109.28"/>
    <n v="35.840000000000003"/>
    <n v="221312.00000000003"/>
    <n v="674804"/>
    <n v="453492"/>
    <x v="20"/>
    <n v="6"/>
    <x v="4"/>
    <x v="1"/>
  </r>
  <r>
    <n v="299366986"/>
    <x v="954"/>
    <d v="2019-11-27T00:00:00"/>
    <x v="119"/>
    <x v="5"/>
    <x v="0"/>
    <x v="1"/>
    <x v="0"/>
    <n v="8199"/>
    <n v="255.28"/>
    <n v="159.41999999999999"/>
    <n v="1307084.5799999998"/>
    <n v="2093040.72"/>
    <n v="785956.14000000013"/>
    <x v="17"/>
    <n v="1"/>
    <x v="3"/>
    <x v="0"/>
  </r>
  <r>
    <n v="248150527"/>
    <x v="1723"/>
    <d v="2018-09-07T00:00:00"/>
    <x v="73"/>
    <x v="5"/>
    <x v="1"/>
    <x v="0"/>
    <x v="3"/>
    <n v="2110"/>
    <n v="152.58000000000001"/>
    <n v="97.44"/>
    <n v="205598.4"/>
    <n v="321943.80000000005"/>
    <n v="116345.40000000005"/>
    <x v="7"/>
    <n v="4"/>
    <x v="6"/>
    <x v="0"/>
  </r>
  <r>
    <n v="890789353"/>
    <x v="361"/>
    <d v="2022-05-19T00:00:00"/>
    <x v="0"/>
    <x v="0"/>
    <x v="9"/>
    <x v="0"/>
    <x v="3"/>
    <n v="3220"/>
    <n v="9.33"/>
    <n v="6.92"/>
    <n v="22282.400000000001"/>
    <n v="30042.6"/>
    <n v="7760.1999999999971"/>
    <x v="5"/>
    <n v="4"/>
    <x v="6"/>
    <x v="0"/>
  </r>
  <r>
    <n v="930457293"/>
    <x v="392"/>
    <d v="2019-07-06T00:00:00"/>
    <x v="26"/>
    <x v="1"/>
    <x v="3"/>
    <x v="1"/>
    <x v="3"/>
    <n v="1845"/>
    <n v="205.7"/>
    <n v="117.11"/>
    <n v="216067.95"/>
    <n v="379516.5"/>
    <n v="163448.54999999999"/>
    <x v="19"/>
    <n v="4"/>
    <x v="6"/>
    <x v="0"/>
  </r>
  <r>
    <n v="490640676"/>
    <x v="1724"/>
    <d v="2018-10-26T00:00:00"/>
    <x v="94"/>
    <x v="5"/>
    <x v="3"/>
    <x v="0"/>
    <x v="0"/>
    <n v="334"/>
    <n v="205.7"/>
    <n v="117.11"/>
    <n v="39114.74"/>
    <n v="68703.8"/>
    <n v="29589.060000000005"/>
    <x v="13"/>
    <n v="1"/>
    <x v="3"/>
    <x v="0"/>
  </r>
  <r>
    <n v="665138328"/>
    <x v="1725"/>
    <d v="2022-01-31T00:00:00"/>
    <x v="62"/>
    <x v="5"/>
    <x v="9"/>
    <x v="0"/>
    <x v="3"/>
    <n v="8067"/>
    <n v="9.33"/>
    <n v="6.92"/>
    <n v="55823.64"/>
    <n v="75265.11"/>
    <n v="19441.47"/>
    <x v="1"/>
    <n v="1"/>
    <x v="3"/>
    <x v="0"/>
  </r>
  <r>
    <n v="353191840"/>
    <x v="795"/>
    <d v="2019-06-17T00:00:00"/>
    <x v="22"/>
    <x v="1"/>
    <x v="5"/>
    <x v="1"/>
    <x v="3"/>
    <n v="6169"/>
    <n v="109.28"/>
    <n v="35.840000000000003"/>
    <n v="221096.96000000002"/>
    <n v="674148.32000000007"/>
    <n v="453051.36000000004"/>
    <x v="16"/>
    <n v="6"/>
    <x v="4"/>
    <x v="1"/>
  </r>
  <r>
    <n v="383834254"/>
    <x v="1328"/>
    <d v="2021-11-19T00:00:00"/>
    <x v="13"/>
    <x v="0"/>
    <x v="7"/>
    <x v="1"/>
    <x v="0"/>
    <n v="3940"/>
    <n v="437.2"/>
    <n v="263.33"/>
    <n v="1037520.2"/>
    <n v="1722568"/>
    <n v="685047.8"/>
    <x v="13"/>
    <n v="1"/>
    <x v="3"/>
    <x v="0"/>
  </r>
  <r>
    <n v="217192685"/>
    <x v="1726"/>
    <d v="2015-02-22T00:00:00"/>
    <x v="119"/>
    <x v="5"/>
    <x v="7"/>
    <x v="1"/>
    <x v="1"/>
    <n v="997"/>
    <n v="437.2"/>
    <n v="263.33"/>
    <n v="262540.01"/>
    <n v="435888.39999999997"/>
    <n v="173348.38999999996"/>
    <x v="5"/>
    <n v="7"/>
    <x v="2"/>
    <x v="1"/>
  </r>
  <r>
    <n v="343185698"/>
    <x v="1712"/>
    <d v="2019-03-25T00:00:00"/>
    <x v="22"/>
    <x v="1"/>
    <x v="6"/>
    <x v="1"/>
    <x v="3"/>
    <n v="5129"/>
    <n v="651.21"/>
    <n v="524.96"/>
    <n v="2692519.8400000003"/>
    <n v="3340056.0900000003"/>
    <n v="647536.25"/>
    <x v="14"/>
    <n v="4"/>
    <x v="6"/>
    <x v="0"/>
  </r>
  <r>
    <n v="857174623"/>
    <x v="1727"/>
    <d v="2018-08-16T00:00:00"/>
    <x v="110"/>
    <x v="0"/>
    <x v="11"/>
    <x v="0"/>
    <x v="2"/>
    <n v="5874"/>
    <n v="154.06"/>
    <n v="90.93"/>
    <n v="534122.82000000007"/>
    <n v="904948.44000000006"/>
    <n v="370825.62"/>
    <x v="5"/>
    <n v="4"/>
    <x v="6"/>
    <x v="0"/>
  </r>
  <r>
    <n v="543349730"/>
    <x v="621"/>
    <d v="2015-01-20T00:00:00"/>
    <x v="62"/>
    <x v="5"/>
    <x v="4"/>
    <x v="0"/>
    <x v="2"/>
    <n v="8115"/>
    <n v="81.73"/>
    <n v="56.67"/>
    <n v="459877.05"/>
    <n v="663238.95000000007"/>
    <n v="203361.90000000008"/>
    <x v="11"/>
    <n v="6"/>
    <x v="4"/>
    <x v="1"/>
  </r>
  <r>
    <n v="632148015"/>
    <x v="1728"/>
    <d v="2018-03-15T00:00:00"/>
    <x v="66"/>
    <x v="5"/>
    <x v="9"/>
    <x v="1"/>
    <x v="2"/>
    <n v="5500"/>
    <n v="9.33"/>
    <n v="6.92"/>
    <n v="38060"/>
    <n v="51315"/>
    <n v="13255"/>
    <x v="9"/>
    <n v="4"/>
    <x v="6"/>
    <x v="0"/>
  </r>
  <r>
    <n v="435417640"/>
    <x v="834"/>
    <d v="2015-11-05T00:00:00"/>
    <x v="134"/>
    <x v="2"/>
    <x v="10"/>
    <x v="0"/>
    <x v="0"/>
    <n v="8610"/>
    <n v="668.27"/>
    <n v="502.54"/>
    <n v="4326869.4000000004"/>
    <n v="5753804.7000000002"/>
    <n v="1426935.2999999998"/>
    <x v="9"/>
    <n v="4"/>
    <x v="6"/>
    <x v="0"/>
  </r>
  <r>
    <n v="811253488"/>
    <x v="1729"/>
    <d v="2020-09-24T00:00:00"/>
    <x v="77"/>
    <x v="4"/>
    <x v="6"/>
    <x v="1"/>
    <x v="2"/>
    <n v="6790"/>
    <n v="651.21"/>
    <n v="524.96"/>
    <n v="3564478.4000000004"/>
    <n v="4421715.9000000004"/>
    <n v="857237.5"/>
    <x v="16"/>
    <n v="2"/>
    <x v="1"/>
    <x v="0"/>
  </r>
  <r>
    <n v="406579387"/>
    <x v="134"/>
    <d v="2015-01-08T00:00:00"/>
    <x v="118"/>
    <x v="0"/>
    <x v="8"/>
    <x v="0"/>
    <x v="2"/>
    <n v="4730"/>
    <n v="421.89"/>
    <n v="364.69"/>
    <n v="1724983.7"/>
    <n v="1995539.7"/>
    <n v="270556"/>
    <x v="11"/>
    <n v="1"/>
    <x v="3"/>
    <x v="0"/>
  </r>
  <r>
    <n v="188631665"/>
    <x v="1126"/>
    <d v="2021-03-06T00:00:00"/>
    <x v="149"/>
    <x v="3"/>
    <x v="5"/>
    <x v="0"/>
    <x v="3"/>
    <n v="9156"/>
    <n v="109.28"/>
    <n v="35.840000000000003"/>
    <n v="328151.04000000004"/>
    <n v="1000567.68"/>
    <n v="672416.64"/>
    <x v="7"/>
    <n v="5"/>
    <x v="0"/>
    <x v="0"/>
  </r>
  <r>
    <n v="185478246"/>
    <x v="1582"/>
    <d v="2020-02-25T00:00:00"/>
    <x v="94"/>
    <x v="5"/>
    <x v="5"/>
    <x v="1"/>
    <x v="3"/>
    <n v="5989"/>
    <n v="109.28"/>
    <n v="35.840000000000003"/>
    <n v="214645.76000000001"/>
    <n v="654477.92000000004"/>
    <n v="439832.16000000003"/>
    <x v="3"/>
    <n v="6"/>
    <x v="4"/>
    <x v="1"/>
  </r>
  <r>
    <n v="483423173"/>
    <x v="1730"/>
    <d v="2020-04-02T00:00:00"/>
    <x v="60"/>
    <x v="4"/>
    <x v="11"/>
    <x v="0"/>
    <x v="1"/>
    <n v="4514"/>
    <n v="154.06"/>
    <n v="90.93"/>
    <n v="410458.02"/>
    <n v="695426.84"/>
    <n v="284968.81999999995"/>
    <x v="5"/>
    <n v="4"/>
    <x v="6"/>
    <x v="0"/>
  </r>
  <r>
    <n v="582197558"/>
    <x v="1731"/>
    <d v="2022-10-18T00:00:00"/>
    <x v="149"/>
    <x v="3"/>
    <x v="3"/>
    <x v="1"/>
    <x v="0"/>
    <n v="4050"/>
    <n v="205.7"/>
    <n v="117.11"/>
    <n v="474295.5"/>
    <n v="833085"/>
    <n v="358789.5"/>
    <x v="1"/>
    <n v="2"/>
    <x v="1"/>
    <x v="0"/>
  </r>
  <r>
    <n v="939768636"/>
    <x v="1518"/>
    <d v="2019-01-24T00:00:00"/>
    <x v="87"/>
    <x v="5"/>
    <x v="1"/>
    <x v="0"/>
    <x v="3"/>
    <n v="7278"/>
    <n v="152.58000000000001"/>
    <n v="97.44"/>
    <n v="709168.32"/>
    <n v="1110477.24"/>
    <n v="401308.92000000004"/>
    <x v="14"/>
    <n v="7"/>
    <x v="2"/>
    <x v="1"/>
  </r>
  <r>
    <n v="174935233"/>
    <x v="1732"/>
    <d v="2016-08-14T00:00:00"/>
    <x v="181"/>
    <x v="1"/>
    <x v="7"/>
    <x v="0"/>
    <x v="0"/>
    <n v="6078"/>
    <n v="437.2"/>
    <n v="263.33"/>
    <n v="1600519.74"/>
    <n v="2657301.6"/>
    <n v="1056781.8600000001"/>
    <x v="15"/>
    <n v="2"/>
    <x v="1"/>
    <x v="0"/>
  </r>
  <r>
    <n v="651681792"/>
    <x v="1733"/>
    <d v="2020-05-09T00:00:00"/>
    <x v="44"/>
    <x v="2"/>
    <x v="5"/>
    <x v="1"/>
    <x v="0"/>
    <n v="5979"/>
    <n v="109.28"/>
    <n v="35.840000000000003"/>
    <n v="214287.36000000002"/>
    <n v="653385.12"/>
    <n v="439097.76"/>
    <x v="1"/>
    <n v="6"/>
    <x v="4"/>
    <x v="1"/>
  </r>
  <r>
    <n v="839326560"/>
    <x v="1546"/>
    <d v="2021-12-19T00:00:00"/>
    <x v="53"/>
    <x v="5"/>
    <x v="11"/>
    <x v="1"/>
    <x v="1"/>
    <n v="4236"/>
    <n v="154.06"/>
    <n v="90.93"/>
    <n v="385179.48000000004"/>
    <n v="652598.16"/>
    <n v="267418.68"/>
    <x v="4"/>
    <n v="6"/>
    <x v="4"/>
    <x v="1"/>
  </r>
  <r>
    <n v="438683927"/>
    <x v="1734"/>
    <d v="2021-06-30T00:00:00"/>
    <x v="179"/>
    <x v="1"/>
    <x v="4"/>
    <x v="0"/>
    <x v="2"/>
    <n v="5177"/>
    <n v="81.73"/>
    <n v="56.67"/>
    <n v="293380.59000000003"/>
    <n v="423116.21"/>
    <n v="129735.62"/>
    <x v="3"/>
    <n v="7"/>
    <x v="2"/>
    <x v="1"/>
  </r>
  <r>
    <n v="861021554"/>
    <x v="786"/>
    <d v="2015-06-01T00:00:00"/>
    <x v="104"/>
    <x v="5"/>
    <x v="1"/>
    <x v="1"/>
    <x v="1"/>
    <n v="4266"/>
    <n v="152.58000000000001"/>
    <n v="97.44"/>
    <n v="415679.04"/>
    <n v="650906.28"/>
    <n v="235227.24000000005"/>
    <x v="17"/>
    <n v="6"/>
    <x v="4"/>
    <x v="1"/>
  </r>
  <r>
    <n v="894535005"/>
    <x v="1729"/>
    <d v="2020-09-17T00:00:00"/>
    <x v="101"/>
    <x v="5"/>
    <x v="0"/>
    <x v="1"/>
    <x v="0"/>
    <n v="1641"/>
    <n v="255.28"/>
    <n v="159.41999999999999"/>
    <n v="261608.21999999997"/>
    <n v="418914.48"/>
    <n v="157306.26"/>
    <x v="17"/>
    <n v="2"/>
    <x v="1"/>
    <x v="0"/>
  </r>
  <r>
    <n v="727550113"/>
    <x v="1617"/>
    <d v="2017-05-09T00:00:00"/>
    <x v="127"/>
    <x v="5"/>
    <x v="9"/>
    <x v="0"/>
    <x v="2"/>
    <n v="7101"/>
    <n v="9.33"/>
    <n v="6.92"/>
    <n v="49138.92"/>
    <n v="66252.33"/>
    <n v="17113.410000000003"/>
    <x v="13"/>
    <n v="5"/>
    <x v="0"/>
    <x v="0"/>
  </r>
  <r>
    <n v="738502538"/>
    <x v="1402"/>
    <d v="2019-05-06T00:00:00"/>
    <x v="29"/>
    <x v="4"/>
    <x v="6"/>
    <x v="0"/>
    <x v="1"/>
    <n v="8167"/>
    <n v="651.21"/>
    <n v="524.96"/>
    <n v="4287348.32"/>
    <n v="5318432.07"/>
    <n v="1031083.75"/>
    <x v="12"/>
    <n v="4"/>
    <x v="6"/>
    <x v="0"/>
  </r>
  <r>
    <n v="108691108"/>
    <x v="1735"/>
    <d v="2018-04-20T00:00:00"/>
    <x v="172"/>
    <x v="4"/>
    <x v="6"/>
    <x v="1"/>
    <x v="1"/>
    <n v="2969"/>
    <n v="651.21"/>
    <n v="524.96"/>
    <n v="1558606.2400000002"/>
    <n v="1933442.4900000002"/>
    <n v="374836.25"/>
    <x v="7"/>
    <n v="4"/>
    <x v="6"/>
    <x v="0"/>
  </r>
  <r>
    <n v="339727151"/>
    <x v="1167"/>
    <d v="2020-04-03T00:00:00"/>
    <x v="132"/>
    <x v="0"/>
    <x v="7"/>
    <x v="0"/>
    <x v="1"/>
    <n v="1668"/>
    <n v="437.2"/>
    <n v="263.33"/>
    <n v="439234.44"/>
    <n v="729249.6"/>
    <n v="290015.15999999997"/>
    <x v="5"/>
    <n v="5"/>
    <x v="0"/>
    <x v="0"/>
  </r>
  <r>
    <n v="303534495"/>
    <x v="1736"/>
    <d v="2021-08-20T00:00:00"/>
    <x v="128"/>
    <x v="1"/>
    <x v="9"/>
    <x v="1"/>
    <x v="3"/>
    <n v="1457"/>
    <n v="9.33"/>
    <n v="6.92"/>
    <n v="10082.44"/>
    <n v="13593.81"/>
    <n v="3511.369999999999"/>
    <x v="5"/>
    <n v="5"/>
    <x v="0"/>
    <x v="0"/>
  </r>
  <r>
    <n v="292349469"/>
    <x v="1737"/>
    <d v="2022-05-12T00:00:00"/>
    <x v="173"/>
    <x v="5"/>
    <x v="6"/>
    <x v="0"/>
    <x v="2"/>
    <n v="1559"/>
    <n v="651.21"/>
    <n v="524.96"/>
    <n v="818412.64"/>
    <n v="1015236.39"/>
    <n v="196823.75"/>
    <x v="12"/>
    <n v="7"/>
    <x v="2"/>
    <x v="1"/>
  </r>
  <r>
    <n v="668720901"/>
    <x v="1126"/>
    <d v="2021-03-05T00:00:00"/>
    <x v="5"/>
    <x v="3"/>
    <x v="7"/>
    <x v="1"/>
    <x v="3"/>
    <n v="8230"/>
    <n v="437.2"/>
    <n v="263.33"/>
    <n v="2167205.9"/>
    <n v="3598156"/>
    <n v="1430950.1"/>
    <x v="5"/>
    <n v="5"/>
    <x v="0"/>
    <x v="0"/>
  </r>
  <r>
    <n v="678777682"/>
    <x v="1255"/>
    <d v="2022-08-29T00:00:00"/>
    <x v="180"/>
    <x v="0"/>
    <x v="1"/>
    <x v="1"/>
    <x v="3"/>
    <n v="4255"/>
    <n v="152.58000000000001"/>
    <n v="97.44"/>
    <n v="414607.2"/>
    <n v="649227.9"/>
    <n v="234620.7"/>
    <x v="16"/>
    <n v="6"/>
    <x v="4"/>
    <x v="1"/>
  </r>
  <r>
    <n v="769032084"/>
    <x v="195"/>
    <d v="2015-03-07T00:00:00"/>
    <x v="20"/>
    <x v="3"/>
    <x v="0"/>
    <x v="0"/>
    <x v="1"/>
    <n v="2538"/>
    <n v="255.28"/>
    <n v="159.41999999999999"/>
    <n v="404607.95999999996"/>
    <n v="647900.64"/>
    <n v="243292.68000000005"/>
    <x v="1"/>
    <n v="6"/>
    <x v="4"/>
    <x v="1"/>
  </r>
  <r>
    <n v="253349721"/>
    <x v="1351"/>
    <d v="2016-12-14T00:00:00"/>
    <x v="174"/>
    <x v="5"/>
    <x v="1"/>
    <x v="0"/>
    <x v="1"/>
    <n v="667"/>
    <n v="152.58000000000001"/>
    <n v="97.44"/>
    <n v="64992.479999999996"/>
    <n v="101770.86000000002"/>
    <n v="36778.380000000019"/>
    <x v="7"/>
    <n v="2"/>
    <x v="1"/>
    <x v="0"/>
  </r>
  <r>
    <n v="461685264"/>
    <x v="1457"/>
    <d v="2022-11-12T00:00:00"/>
    <x v="65"/>
    <x v="2"/>
    <x v="9"/>
    <x v="1"/>
    <x v="2"/>
    <n v="1784"/>
    <n v="9.33"/>
    <n v="6.92"/>
    <n v="12345.28"/>
    <n v="16644.72"/>
    <n v="4299.4400000000005"/>
    <x v="15"/>
    <n v="1"/>
    <x v="3"/>
    <x v="0"/>
  </r>
  <r>
    <n v="775008904"/>
    <x v="370"/>
    <d v="2019-12-11T00:00:00"/>
    <x v="80"/>
    <x v="1"/>
    <x v="0"/>
    <x v="0"/>
    <x v="0"/>
    <n v="1212"/>
    <n v="255.28"/>
    <n v="159.41999999999999"/>
    <n v="193217.03999999998"/>
    <n v="309399.36"/>
    <n v="116182.32"/>
    <x v="4"/>
    <n v="2"/>
    <x v="1"/>
    <x v="0"/>
  </r>
  <r>
    <n v="627744472"/>
    <x v="890"/>
    <d v="2016-06-23T00:00:00"/>
    <x v="27"/>
    <x v="0"/>
    <x v="9"/>
    <x v="0"/>
    <x v="1"/>
    <n v="2394"/>
    <n v="9.33"/>
    <n v="6.92"/>
    <n v="16566.48"/>
    <n v="22336.02"/>
    <n v="5769.5400000000009"/>
    <x v="19"/>
    <n v="2"/>
    <x v="1"/>
    <x v="0"/>
  </r>
  <r>
    <n v="874628293"/>
    <x v="1085"/>
    <d v="2017-04-25T00:00:00"/>
    <x v="44"/>
    <x v="2"/>
    <x v="2"/>
    <x v="0"/>
    <x v="3"/>
    <n v="803"/>
    <n v="47.45"/>
    <n v="31.79"/>
    <n v="25527.37"/>
    <n v="38102.350000000006"/>
    <n v="12574.980000000007"/>
    <x v="14"/>
    <n v="5"/>
    <x v="0"/>
    <x v="0"/>
  </r>
  <r>
    <n v="640709197"/>
    <x v="143"/>
    <d v="2020-08-03T00:00:00"/>
    <x v="99"/>
    <x v="5"/>
    <x v="0"/>
    <x v="0"/>
    <x v="0"/>
    <n v="8944"/>
    <n v="255.28"/>
    <n v="159.41999999999999"/>
    <n v="1425852.48"/>
    <n v="2283224.3199999998"/>
    <n v="857371.83999999985"/>
    <x v="3"/>
    <n v="5"/>
    <x v="0"/>
    <x v="0"/>
  </r>
  <r>
    <n v="471348512"/>
    <x v="444"/>
    <d v="2018-09-03T00:00:00"/>
    <x v="137"/>
    <x v="1"/>
    <x v="9"/>
    <x v="0"/>
    <x v="0"/>
    <n v="1354"/>
    <n v="9.33"/>
    <n v="6.92"/>
    <n v="9369.68"/>
    <n v="12632.82"/>
    <n v="3263.1399999999994"/>
    <x v="14"/>
    <n v="4"/>
    <x v="6"/>
    <x v="0"/>
  </r>
  <r>
    <n v="982220065"/>
    <x v="1738"/>
    <d v="2022-06-18T00:00:00"/>
    <x v="23"/>
    <x v="4"/>
    <x v="10"/>
    <x v="1"/>
    <x v="3"/>
    <n v="9599"/>
    <n v="668.27"/>
    <n v="502.54"/>
    <n v="4823881.46"/>
    <n v="6414723.7299999995"/>
    <n v="1590842.2699999996"/>
    <x v="3"/>
    <n v="3"/>
    <x v="5"/>
    <x v="0"/>
  </r>
  <r>
    <n v="609310185"/>
    <x v="1649"/>
    <d v="2022-08-26T00:00:00"/>
    <x v="8"/>
    <x v="5"/>
    <x v="1"/>
    <x v="1"/>
    <x v="1"/>
    <n v="7279"/>
    <n v="152.58000000000001"/>
    <n v="97.44"/>
    <n v="709265.76"/>
    <n v="1110629.82"/>
    <n v="401364.06000000006"/>
    <x v="10"/>
    <n v="7"/>
    <x v="2"/>
    <x v="1"/>
  </r>
  <r>
    <n v="558917701"/>
    <x v="401"/>
    <d v="2015-08-30T00:00:00"/>
    <x v="101"/>
    <x v="5"/>
    <x v="6"/>
    <x v="1"/>
    <x v="2"/>
    <n v="5023"/>
    <n v="651.21"/>
    <n v="524.96"/>
    <n v="2636874.08"/>
    <n v="3271027.83"/>
    <n v="634153.75"/>
    <x v="16"/>
    <n v="5"/>
    <x v="0"/>
    <x v="0"/>
  </r>
  <r>
    <n v="757653939"/>
    <x v="1739"/>
    <d v="2021-11-03T00:00:00"/>
    <x v="146"/>
    <x v="5"/>
    <x v="2"/>
    <x v="0"/>
    <x v="0"/>
    <n v="5492"/>
    <n v="47.45"/>
    <n v="31.79"/>
    <n v="174590.68"/>
    <n v="260595.40000000002"/>
    <n v="86004.72000000003"/>
    <x v="3"/>
    <n v="7"/>
    <x v="2"/>
    <x v="1"/>
  </r>
  <r>
    <n v="302442729"/>
    <x v="1740"/>
    <d v="2020-12-31T00:00:00"/>
    <x v="84"/>
    <x v="1"/>
    <x v="0"/>
    <x v="1"/>
    <x v="1"/>
    <n v="8379"/>
    <n v="255.28"/>
    <n v="159.41999999999999"/>
    <n v="1335780.18"/>
    <n v="2138991.12"/>
    <n v="803210.94000000018"/>
    <x v="7"/>
    <n v="3"/>
    <x v="5"/>
    <x v="0"/>
  </r>
  <r>
    <n v="610520398"/>
    <x v="854"/>
    <d v="2021-06-23T00:00:00"/>
    <x v="114"/>
    <x v="2"/>
    <x v="1"/>
    <x v="0"/>
    <x v="2"/>
    <n v="5408"/>
    <n v="152.58000000000001"/>
    <n v="97.44"/>
    <n v="526955.52000000002"/>
    <n v="825152.64"/>
    <n v="298197.12"/>
    <x v="3"/>
    <n v="7"/>
    <x v="2"/>
    <x v="1"/>
  </r>
  <r>
    <n v="469435775"/>
    <x v="1475"/>
    <d v="2021-11-08T00:00:00"/>
    <x v="89"/>
    <x v="5"/>
    <x v="2"/>
    <x v="0"/>
    <x v="3"/>
    <n v="5333"/>
    <n v="47.45"/>
    <n v="31.79"/>
    <n v="169536.07"/>
    <n v="253050.85"/>
    <n v="83514.78"/>
    <x v="4"/>
    <n v="7"/>
    <x v="2"/>
    <x v="1"/>
  </r>
  <r>
    <n v="987050187"/>
    <x v="1511"/>
    <d v="2020-05-01T00:00:00"/>
    <x v="136"/>
    <x v="1"/>
    <x v="11"/>
    <x v="0"/>
    <x v="1"/>
    <n v="8940"/>
    <n v="154.06"/>
    <n v="90.93"/>
    <n v="812914.20000000007"/>
    <n v="1377296.4"/>
    <n v="564382.19999999984"/>
    <x v="15"/>
    <n v="7"/>
    <x v="2"/>
    <x v="1"/>
  </r>
  <r>
    <n v="641537463"/>
    <x v="765"/>
    <d v="2015-11-12T00:00:00"/>
    <x v="17"/>
    <x v="1"/>
    <x v="6"/>
    <x v="0"/>
    <x v="3"/>
    <n v="4047"/>
    <n v="651.21"/>
    <n v="524.96"/>
    <n v="2124513.12"/>
    <n v="2635446.87"/>
    <n v="510933.75"/>
    <x v="20"/>
    <n v="1"/>
    <x v="3"/>
    <x v="0"/>
  </r>
  <r>
    <n v="231383931"/>
    <x v="1741"/>
    <d v="2021-06-03T00:00:00"/>
    <x v="25"/>
    <x v="0"/>
    <x v="7"/>
    <x v="1"/>
    <x v="1"/>
    <n v="502"/>
    <n v="437.2"/>
    <n v="263.33"/>
    <n v="132191.66"/>
    <n v="219474.4"/>
    <n v="87282.739999999991"/>
    <x v="11"/>
    <n v="1"/>
    <x v="3"/>
    <x v="0"/>
  </r>
  <r>
    <n v="625388419"/>
    <x v="1742"/>
    <d v="2015-07-16T00:00:00"/>
    <x v="165"/>
    <x v="5"/>
    <x v="4"/>
    <x v="0"/>
    <x v="3"/>
    <n v="5186"/>
    <n v="81.73"/>
    <n v="56.67"/>
    <n v="293890.62"/>
    <n v="423851.78"/>
    <n v="129961.16000000003"/>
    <x v="1"/>
    <n v="4"/>
    <x v="6"/>
    <x v="0"/>
  </r>
  <r>
    <n v="512662255"/>
    <x v="1743"/>
    <d v="2015-05-16T00:00:00"/>
    <x v="2"/>
    <x v="1"/>
    <x v="10"/>
    <x v="1"/>
    <x v="2"/>
    <n v="7009"/>
    <n v="668.27"/>
    <n v="502.54"/>
    <n v="3522302.8600000003"/>
    <n v="4683904.43"/>
    <n v="1161601.5699999994"/>
    <x v="6"/>
    <n v="5"/>
    <x v="0"/>
    <x v="0"/>
  </r>
  <r>
    <n v="767849338"/>
    <x v="1555"/>
    <d v="2017-04-20T00:00:00"/>
    <x v="53"/>
    <x v="5"/>
    <x v="0"/>
    <x v="1"/>
    <x v="0"/>
    <n v="2537"/>
    <n v="255.28"/>
    <n v="159.41999999999999"/>
    <n v="404448.54"/>
    <n v="647645.36"/>
    <n v="243196.82"/>
    <x v="15"/>
    <n v="6"/>
    <x v="4"/>
    <x v="1"/>
  </r>
  <r>
    <n v="625025784"/>
    <x v="705"/>
    <d v="2017-06-24T00:00:00"/>
    <x v="115"/>
    <x v="5"/>
    <x v="0"/>
    <x v="0"/>
    <x v="3"/>
    <n v="7874"/>
    <n v="255.28"/>
    <n v="159.41999999999999"/>
    <n v="1255273.0799999998"/>
    <n v="2010074.72"/>
    <n v="754801.64000000013"/>
    <x v="3"/>
    <n v="3"/>
    <x v="5"/>
    <x v="0"/>
  </r>
  <r>
    <n v="379900634"/>
    <x v="1744"/>
    <d v="2022-11-18T00:00:00"/>
    <x v="145"/>
    <x v="1"/>
    <x v="5"/>
    <x v="1"/>
    <x v="2"/>
    <n v="9895"/>
    <n v="109.28"/>
    <n v="35.840000000000003"/>
    <n v="354636.80000000005"/>
    <n v="1081325.6000000001"/>
    <n v="726688.8"/>
    <x v="12"/>
    <n v="1"/>
    <x v="3"/>
    <x v="0"/>
  </r>
  <r>
    <n v="487615144"/>
    <x v="1189"/>
    <d v="2020-10-28T00:00:00"/>
    <x v="105"/>
    <x v="2"/>
    <x v="3"/>
    <x v="0"/>
    <x v="1"/>
    <n v="5012"/>
    <n v="205.7"/>
    <n v="117.11"/>
    <n v="586955.31999999995"/>
    <n v="1030968.3999999999"/>
    <n v="444013.07999999996"/>
    <x v="19"/>
    <n v="1"/>
    <x v="3"/>
    <x v="0"/>
  </r>
  <r>
    <n v="888843142"/>
    <x v="1745"/>
    <d v="2020-01-29T00:00:00"/>
    <x v="68"/>
    <x v="2"/>
    <x v="4"/>
    <x v="1"/>
    <x v="2"/>
    <n v="7293"/>
    <n v="81.73"/>
    <n v="56.67"/>
    <n v="413294.31"/>
    <n v="596056.89"/>
    <n v="182762.58000000002"/>
    <x v="1"/>
    <n v="3"/>
    <x v="5"/>
    <x v="0"/>
  </r>
  <r>
    <n v="244570958"/>
    <x v="1746"/>
    <d v="2019-08-23T00:00:00"/>
    <x v="73"/>
    <x v="5"/>
    <x v="4"/>
    <x v="1"/>
    <x v="3"/>
    <n v="2836"/>
    <n v="81.73"/>
    <n v="56.67"/>
    <n v="160716.12"/>
    <n v="231786.28"/>
    <n v="71070.16"/>
    <x v="11"/>
    <n v="2"/>
    <x v="1"/>
    <x v="0"/>
  </r>
  <r>
    <n v="886097419"/>
    <x v="1747"/>
    <d v="2020-04-27T00:00:00"/>
    <x v="31"/>
    <x v="4"/>
    <x v="4"/>
    <x v="1"/>
    <x v="2"/>
    <n v="4772"/>
    <n v="81.73"/>
    <n v="56.67"/>
    <n v="270429.24"/>
    <n v="390015.56"/>
    <n v="119586.32"/>
    <x v="20"/>
    <n v="5"/>
    <x v="0"/>
    <x v="0"/>
  </r>
  <r>
    <n v="265033853"/>
    <x v="859"/>
    <d v="2021-06-07T00:00:00"/>
    <x v="31"/>
    <x v="4"/>
    <x v="1"/>
    <x v="1"/>
    <x v="0"/>
    <n v="8261"/>
    <n v="152.58000000000001"/>
    <n v="97.44"/>
    <n v="804951.84"/>
    <n v="1260463.3800000001"/>
    <n v="455511.54000000015"/>
    <x v="15"/>
    <n v="3"/>
    <x v="5"/>
    <x v="0"/>
  </r>
  <r>
    <n v="403304088"/>
    <x v="1748"/>
    <d v="2021-07-21T00:00:00"/>
    <x v="99"/>
    <x v="5"/>
    <x v="10"/>
    <x v="0"/>
    <x v="0"/>
    <n v="5497"/>
    <n v="668.27"/>
    <n v="502.54"/>
    <n v="2762462.38"/>
    <n v="3673480.19"/>
    <n v="911017.81"/>
    <x v="7"/>
    <n v="2"/>
    <x v="1"/>
    <x v="0"/>
  </r>
  <r>
    <n v="243144452"/>
    <x v="1749"/>
    <d v="2018-06-19T00:00:00"/>
    <x v="178"/>
    <x v="1"/>
    <x v="3"/>
    <x v="0"/>
    <x v="3"/>
    <n v="701"/>
    <n v="205.7"/>
    <n v="117.11"/>
    <n v="82094.11"/>
    <n v="144195.69999999998"/>
    <n v="62101.589999999982"/>
    <x v="8"/>
    <n v="4"/>
    <x v="6"/>
    <x v="0"/>
  </r>
  <r>
    <n v="597103774"/>
    <x v="1670"/>
    <d v="2021-08-04T00:00:00"/>
    <x v="48"/>
    <x v="5"/>
    <x v="11"/>
    <x v="0"/>
    <x v="3"/>
    <n v="5131"/>
    <n v="154.06"/>
    <n v="90.93"/>
    <n v="466561.83"/>
    <n v="790481.86"/>
    <n v="323920.02999999997"/>
    <x v="1"/>
    <n v="3"/>
    <x v="5"/>
    <x v="0"/>
  </r>
  <r>
    <n v="998043382"/>
    <x v="780"/>
    <d v="2022-06-30T00:00:00"/>
    <x v="84"/>
    <x v="1"/>
    <x v="7"/>
    <x v="0"/>
    <x v="3"/>
    <n v="2070"/>
    <n v="437.2"/>
    <n v="263.33"/>
    <n v="545093.1"/>
    <n v="905004"/>
    <n v="359910.9"/>
    <x v="4"/>
    <n v="3"/>
    <x v="5"/>
    <x v="0"/>
  </r>
  <r>
    <n v="149137103"/>
    <x v="1566"/>
    <d v="2016-01-29T00:00:00"/>
    <x v="183"/>
    <x v="0"/>
    <x v="5"/>
    <x v="1"/>
    <x v="0"/>
    <n v="1838"/>
    <n v="109.28"/>
    <n v="35.840000000000003"/>
    <n v="65873.920000000013"/>
    <n v="200856.64"/>
    <n v="134982.72"/>
    <x v="7"/>
    <n v="4"/>
    <x v="6"/>
    <x v="0"/>
  </r>
  <r>
    <n v="873871266"/>
    <x v="601"/>
    <d v="2021-08-15T00:00:00"/>
    <x v="87"/>
    <x v="5"/>
    <x v="1"/>
    <x v="1"/>
    <x v="1"/>
    <n v="6782"/>
    <n v="152.58000000000001"/>
    <n v="97.44"/>
    <n v="660838.07999999996"/>
    <n v="1034797.56"/>
    <n v="373959.4800000001"/>
    <x v="0"/>
    <n v="1"/>
    <x v="3"/>
    <x v="0"/>
  </r>
  <r>
    <n v="184894168"/>
    <x v="1750"/>
    <d v="2020-04-30T00:00:00"/>
    <x v="114"/>
    <x v="2"/>
    <x v="3"/>
    <x v="1"/>
    <x v="3"/>
    <n v="3148"/>
    <n v="205.7"/>
    <n v="117.11"/>
    <n v="368662.27999999997"/>
    <n v="647543.6"/>
    <n v="278881.32"/>
    <x v="15"/>
    <n v="6"/>
    <x v="4"/>
    <x v="1"/>
  </r>
  <r>
    <n v="948679578"/>
    <x v="1751"/>
    <d v="2020-06-06T00:00:00"/>
    <x v="147"/>
    <x v="0"/>
    <x v="1"/>
    <x v="0"/>
    <x v="3"/>
    <n v="4224"/>
    <n v="152.58000000000001"/>
    <n v="97.44"/>
    <n v="411586.56"/>
    <n v="644497.92000000004"/>
    <n v="232911.36000000004"/>
    <x v="9"/>
    <n v="6"/>
    <x v="4"/>
    <x v="1"/>
  </r>
  <r>
    <n v="913074433"/>
    <x v="618"/>
    <d v="2019-11-19T00:00:00"/>
    <x v="69"/>
    <x v="1"/>
    <x v="4"/>
    <x v="1"/>
    <x v="3"/>
    <n v="7870"/>
    <n v="81.73"/>
    <n v="56.67"/>
    <n v="445992.9"/>
    <n v="643215.1"/>
    <n v="197222.19999999995"/>
    <x v="3"/>
    <n v="6"/>
    <x v="4"/>
    <x v="1"/>
  </r>
  <r>
    <n v="589876401"/>
    <x v="1752"/>
    <d v="2021-12-19T00:00:00"/>
    <x v="36"/>
    <x v="3"/>
    <x v="2"/>
    <x v="0"/>
    <x v="2"/>
    <n v="6390"/>
    <n v="47.45"/>
    <n v="31.79"/>
    <n v="203138.1"/>
    <n v="303205.5"/>
    <n v="100067.4"/>
    <x v="8"/>
    <n v="2"/>
    <x v="1"/>
    <x v="0"/>
  </r>
  <r>
    <n v="212140262"/>
    <x v="1753"/>
    <d v="2018-10-01T00:00:00"/>
    <x v="30"/>
    <x v="3"/>
    <x v="5"/>
    <x v="1"/>
    <x v="0"/>
    <n v="5872"/>
    <n v="109.28"/>
    <n v="35.840000000000003"/>
    <n v="210452.48000000001"/>
    <n v="641692.16000000003"/>
    <n v="431239.68000000005"/>
    <x v="16"/>
    <n v="6"/>
    <x v="4"/>
    <x v="1"/>
  </r>
  <r>
    <n v="943334901"/>
    <x v="1754"/>
    <d v="2018-10-16T00:00:00"/>
    <x v="32"/>
    <x v="5"/>
    <x v="8"/>
    <x v="1"/>
    <x v="0"/>
    <n v="2615"/>
    <n v="421.89"/>
    <n v="364.69"/>
    <n v="953664.35"/>
    <n v="1103242.3499999999"/>
    <n v="149577.99999999988"/>
    <x v="10"/>
    <n v="4"/>
    <x v="6"/>
    <x v="0"/>
  </r>
  <r>
    <n v="447419345"/>
    <x v="1755"/>
    <d v="2018-09-04T00:00:00"/>
    <x v="167"/>
    <x v="2"/>
    <x v="2"/>
    <x v="1"/>
    <x v="3"/>
    <n v="182"/>
    <n v="47.45"/>
    <n v="31.79"/>
    <n v="5785.78"/>
    <n v="8635.9"/>
    <n v="2850.12"/>
    <x v="1"/>
    <n v="2"/>
    <x v="1"/>
    <x v="0"/>
  </r>
  <r>
    <n v="544284856"/>
    <x v="1756"/>
    <d v="2018-10-18T00:00:00"/>
    <x v="117"/>
    <x v="1"/>
    <x v="10"/>
    <x v="1"/>
    <x v="0"/>
    <n v="4839"/>
    <n v="668.27"/>
    <n v="502.54"/>
    <n v="2431791.06"/>
    <n v="3233758.53"/>
    <n v="801967.46999999974"/>
    <x v="13"/>
    <n v="7"/>
    <x v="2"/>
    <x v="1"/>
  </r>
  <r>
    <n v="190230262"/>
    <x v="551"/>
    <d v="2021-11-12T00:00:00"/>
    <x v="82"/>
    <x v="2"/>
    <x v="0"/>
    <x v="0"/>
    <x v="2"/>
    <n v="2217"/>
    <n v="255.28"/>
    <n v="159.41999999999999"/>
    <n v="353434.13999999996"/>
    <n v="565955.76"/>
    <n v="212521.62000000005"/>
    <x v="19"/>
    <n v="3"/>
    <x v="5"/>
    <x v="0"/>
  </r>
  <r>
    <n v="661866891"/>
    <x v="1280"/>
    <d v="2023-01-07T00:00:00"/>
    <x v="1"/>
    <x v="0"/>
    <x v="1"/>
    <x v="0"/>
    <x v="2"/>
    <n v="9976"/>
    <n v="152.58000000000001"/>
    <n v="97.44"/>
    <n v="972061.44"/>
    <n v="1522138.08"/>
    <n v="550076.64000000013"/>
    <x v="7"/>
    <n v="5"/>
    <x v="0"/>
    <x v="0"/>
  </r>
  <r>
    <n v="606118571"/>
    <x v="1757"/>
    <d v="2018-11-09T00:00:00"/>
    <x v="179"/>
    <x v="1"/>
    <x v="11"/>
    <x v="1"/>
    <x v="3"/>
    <n v="2809"/>
    <n v="154.06"/>
    <n v="90.93"/>
    <n v="255422.37000000002"/>
    <n v="432754.54"/>
    <n v="177332.16999999995"/>
    <x v="11"/>
    <n v="2"/>
    <x v="1"/>
    <x v="0"/>
  </r>
  <r>
    <n v="990221631"/>
    <x v="1758"/>
    <d v="2021-11-16T00:00:00"/>
    <x v="27"/>
    <x v="0"/>
    <x v="7"/>
    <x v="1"/>
    <x v="3"/>
    <n v="7440"/>
    <n v="437.2"/>
    <n v="263.33"/>
    <n v="1959175.2"/>
    <n v="3252768"/>
    <n v="1293592.8"/>
    <x v="15"/>
    <n v="4"/>
    <x v="6"/>
    <x v="0"/>
  </r>
  <r>
    <n v="151724898"/>
    <x v="511"/>
    <d v="2022-05-19T00:00:00"/>
    <x v="158"/>
    <x v="6"/>
    <x v="6"/>
    <x v="0"/>
    <x v="2"/>
    <n v="7624"/>
    <n v="651.21"/>
    <n v="524.96"/>
    <n v="4002295.0400000005"/>
    <n v="4964825.04"/>
    <n v="962529.99999999953"/>
    <x v="17"/>
    <n v="2"/>
    <x v="1"/>
    <x v="0"/>
  </r>
  <r>
    <n v="548489701"/>
    <x v="1759"/>
    <d v="2020-06-12T00:00:00"/>
    <x v="147"/>
    <x v="0"/>
    <x v="4"/>
    <x v="1"/>
    <x v="0"/>
    <n v="9146"/>
    <n v="81.73"/>
    <n v="56.67"/>
    <n v="518303.82"/>
    <n v="747502.58000000007"/>
    <n v="229198.76000000007"/>
    <x v="6"/>
    <n v="4"/>
    <x v="6"/>
    <x v="0"/>
  </r>
  <r>
    <n v="831722819"/>
    <x v="608"/>
    <d v="2020-10-28T00:00:00"/>
    <x v="83"/>
    <x v="0"/>
    <x v="11"/>
    <x v="1"/>
    <x v="1"/>
    <n v="4120"/>
    <n v="154.06"/>
    <n v="90.93"/>
    <n v="374631.60000000003"/>
    <n v="634727.19999999995"/>
    <n v="260095.59999999992"/>
    <x v="12"/>
    <n v="6"/>
    <x v="4"/>
    <x v="1"/>
  </r>
  <r>
    <n v="380811727"/>
    <x v="1624"/>
    <d v="2017-07-17T00:00:00"/>
    <x v="36"/>
    <x v="3"/>
    <x v="5"/>
    <x v="0"/>
    <x v="3"/>
    <n v="9507"/>
    <n v="109.28"/>
    <n v="35.840000000000003"/>
    <n v="340730.88"/>
    <n v="1038924.96"/>
    <n v="698194.08"/>
    <x v="4"/>
    <n v="7"/>
    <x v="2"/>
    <x v="1"/>
  </r>
  <r>
    <n v="583654105"/>
    <x v="1192"/>
    <d v="2022-10-10T00:00:00"/>
    <x v="74"/>
    <x v="1"/>
    <x v="1"/>
    <x v="0"/>
    <x v="1"/>
    <n v="5075"/>
    <n v="152.58000000000001"/>
    <n v="97.44"/>
    <n v="494508"/>
    <n v="774343.50000000012"/>
    <n v="279835.50000000012"/>
    <x v="11"/>
    <n v="5"/>
    <x v="0"/>
    <x v="0"/>
  </r>
  <r>
    <n v="856328332"/>
    <x v="1760"/>
    <d v="2022-10-26T00:00:00"/>
    <x v="149"/>
    <x v="3"/>
    <x v="3"/>
    <x v="0"/>
    <x v="2"/>
    <n v="5438"/>
    <n v="205.7"/>
    <n v="117.11"/>
    <n v="636844.18000000005"/>
    <n v="1118596.5999999999"/>
    <n v="481752.41999999981"/>
    <x v="6"/>
    <n v="2"/>
    <x v="1"/>
    <x v="0"/>
  </r>
  <r>
    <n v="408258235"/>
    <x v="200"/>
    <d v="2019-08-10T00:00:00"/>
    <x v="116"/>
    <x v="4"/>
    <x v="0"/>
    <x v="1"/>
    <x v="1"/>
    <n v="1539"/>
    <n v="255.28"/>
    <n v="159.41999999999999"/>
    <n v="245347.37999999998"/>
    <n v="392875.92"/>
    <n v="147528.54"/>
    <x v="14"/>
    <n v="2"/>
    <x v="1"/>
    <x v="0"/>
  </r>
  <r>
    <n v="554825723"/>
    <x v="1761"/>
    <d v="2018-08-23T00:00:00"/>
    <x v="28"/>
    <x v="5"/>
    <x v="11"/>
    <x v="1"/>
    <x v="3"/>
    <n v="4116"/>
    <n v="154.06"/>
    <n v="90.93"/>
    <n v="374267.88"/>
    <n v="634110.96"/>
    <n v="259843.07999999996"/>
    <x v="15"/>
    <n v="6"/>
    <x v="4"/>
    <x v="1"/>
  </r>
  <r>
    <n v="839142882"/>
    <x v="1297"/>
    <d v="2020-04-21T00:00:00"/>
    <x v="20"/>
    <x v="3"/>
    <x v="8"/>
    <x v="0"/>
    <x v="3"/>
    <n v="9881"/>
    <n v="421.89"/>
    <n v="364.69"/>
    <n v="3603501.89"/>
    <n v="4168695.09"/>
    <n v="565193.19999999972"/>
    <x v="7"/>
    <n v="1"/>
    <x v="3"/>
    <x v="0"/>
  </r>
  <r>
    <n v="938507783"/>
    <x v="1740"/>
    <d v="2020-12-25T00:00:00"/>
    <x v="31"/>
    <x v="4"/>
    <x v="6"/>
    <x v="0"/>
    <x v="2"/>
    <n v="4164"/>
    <n v="651.21"/>
    <n v="524.96"/>
    <n v="2185933.44"/>
    <n v="2711638.44"/>
    <n v="525705"/>
    <x v="17"/>
    <n v="3"/>
    <x v="5"/>
    <x v="0"/>
  </r>
  <r>
    <n v="557948672"/>
    <x v="1762"/>
    <d v="2022-09-05T00:00:00"/>
    <x v="90"/>
    <x v="5"/>
    <x v="10"/>
    <x v="1"/>
    <x v="2"/>
    <n v="8266"/>
    <n v="668.27"/>
    <n v="502.54"/>
    <n v="4153995.64"/>
    <n v="5523919.8200000003"/>
    <n v="1369924.1800000002"/>
    <x v="1"/>
    <n v="1"/>
    <x v="3"/>
    <x v="0"/>
  </r>
  <r>
    <n v="636312091"/>
    <x v="194"/>
    <d v="2017-03-16T00:00:00"/>
    <x v="36"/>
    <x v="3"/>
    <x v="4"/>
    <x v="1"/>
    <x v="2"/>
    <n v="7743"/>
    <n v="81.73"/>
    <n v="56.67"/>
    <n v="438795.81"/>
    <n v="632835.39"/>
    <n v="194039.58000000002"/>
    <x v="10"/>
    <n v="6"/>
    <x v="4"/>
    <x v="1"/>
  </r>
  <r>
    <n v="271316230"/>
    <x v="1061"/>
    <d v="2018-03-25T00:00:00"/>
    <x v="61"/>
    <x v="3"/>
    <x v="8"/>
    <x v="1"/>
    <x v="3"/>
    <n v="7356"/>
    <n v="421.89"/>
    <n v="364.69"/>
    <n v="2682659.64"/>
    <n v="3103422.84"/>
    <n v="420763.19999999972"/>
    <x v="8"/>
    <n v="2"/>
    <x v="1"/>
    <x v="0"/>
  </r>
  <r>
    <n v="148153054"/>
    <x v="748"/>
    <d v="2022-09-09T00:00:00"/>
    <x v="154"/>
    <x v="2"/>
    <x v="1"/>
    <x v="1"/>
    <x v="3"/>
    <n v="636"/>
    <n v="152.58000000000001"/>
    <n v="97.44"/>
    <n v="61971.839999999997"/>
    <n v="97040.88"/>
    <n v="35069.040000000008"/>
    <x v="3"/>
    <n v="2"/>
    <x v="1"/>
    <x v="0"/>
  </r>
  <r>
    <n v="910886180"/>
    <x v="728"/>
    <d v="2015-05-23T00:00:00"/>
    <x v="179"/>
    <x v="1"/>
    <x v="2"/>
    <x v="0"/>
    <x v="0"/>
    <n v="317"/>
    <n v="47.45"/>
    <n v="31.79"/>
    <n v="10077.43"/>
    <n v="15041.650000000001"/>
    <n v="4964.2200000000012"/>
    <x v="2"/>
    <n v="7"/>
    <x v="2"/>
    <x v="1"/>
  </r>
  <r>
    <n v="336210238"/>
    <x v="1460"/>
    <d v="2022-10-15T00:00:00"/>
    <x v="58"/>
    <x v="5"/>
    <x v="10"/>
    <x v="1"/>
    <x v="3"/>
    <n v="936"/>
    <n v="668.27"/>
    <n v="502.54"/>
    <n v="470377.44"/>
    <n v="625500.72"/>
    <n v="155123.27999999997"/>
    <x v="5"/>
    <n v="6"/>
    <x v="4"/>
    <x v="1"/>
  </r>
  <r>
    <n v="933299148"/>
    <x v="450"/>
    <d v="2015-11-21T00:00:00"/>
    <x v="165"/>
    <x v="5"/>
    <x v="9"/>
    <x v="1"/>
    <x v="2"/>
    <n v="2813"/>
    <n v="9.33"/>
    <n v="6.92"/>
    <n v="19465.96"/>
    <n v="26245.29"/>
    <n v="6779.3300000000017"/>
    <x v="10"/>
    <n v="1"/>
    <x v="3"/>
    <x v="0"/>
  </r>
  <r>
    <n v="538389146"/>
    <x v="140"/>
    <d v="2022-09-16T00:00:00"/>
    <x v="82"/>
    <x v="2"/>
    <x v="4"/>
    <x v="1"/>
    <x v="0"/>
    <n v="167"/>
    <n v="81.73"/>
    <n v="56.67"/>
    <n v="9463.89"/>
    <n v="13648.91"/>
    <n v="4185.0200000000004"/>
    <x v="12"/>
    <n v="1"/>
    <x v="3"/>
    <x v="0"/>
  </r>
  <r>
    <n v="820195758"/>
    <x v="1763"/>
    <d v="2021-11-17T00:00:00"/>
    <x v="166"/>
    <x v="1"/>
    <x v="1"/>
    <x v="1"/>
    <x v="2"/>
    <n v="3006"/>
    <n v="152.58000000000001"/>
    <n v="97.44"/>
    <n v="292904.64"/>
    <n v="458655.48000000004"/>
    <n v="165750.84000000003"/>
    <x v="10"/>
    <n v="5"/>
    <x v="0"/>
    <x v="0"/>
  </r>
  <r>
    <n v="552205312"/>
    <x v="1652"/>
    <d v="2020-01-07T00:00:00"/>
    <x v="52"/>
    <x v="3"/>
    <x v="3"/>
    <x v="0"/>
    <x v="3"/>
    <n v="8678"/>
    <n v="205.7"/>
    <n v="117.11"/>
    <n v="1016280.58"/>
    <n v="1785064.5999999999"/>
    <n v="768784.0199999999"/>
    <x v="18"/>
    <n v="3"/>
    <x v="5"/>
    <x v="0"/>
  </r>
  <r>
    <n v="378216636"/>
    <x v="1764"/>
    <d v="2016-07-09T00:00:00"/>
    <x v="117"/>
    <x v="1"/>
    <x v="5"/>
    <x v="0"/>
    <x v="3"/>
    <n v="1562"/>
    <n v="109.28"/>
    <n v="35.840000000000003"/>
    <n v="55982.080000000002"/>
    <n v="170695.36000000002"/>
    <n v="114713.28000000001"/>
    <x v="12"/>
    <n v="2"/>
    <x v="1"/>
    <x v="0"/>
  </r>
  <r>
    <n v="562341058"/>
    <x v="1461"/>
    <d v="2020-06-01T00:00:00"/>
    <x v="149"/>
    <x v="3"/>
    <x v="2"/>
    <x v="0"/>
    <x v="3"/>
    <n v="8070"/>
    <n v="47.45"/>
    <n v="31.79"/>
    <n v="256545.3"/>
    <n v="382921.5"/>
    <n v="126376.20000000001"/>
    <x v="3"/>
    <n v="5"/>
    <x v="0"/>
    <x v="0"/>
  </r>
  <r>
    <n v="588528859"/>
    <x v="983"/>
    <d v="2021-09-29T00:00:00"/>
    <x v="137"/>
    <x v="1"/>
    <x v="4"/>
    <x v="0"/>
    <x v="2"/>
    <n v="7623"/>
    <n v="81.73"/>
    <n v="56.67"/>
    <n v="431995.41000000003"/>
    <n v="623027.79"/>
    <n v="191032.38"/>
    <x v="14"/>
    <n v="6"/>
    <x v="4"/>
    <x v="1"/>
  </r>
  <r>
    <n v="262937009"/>
    <x v="213"/>
    <d v="2018-05-11T00:00:00"/>
    <x v="176"/>
    <x v="2"/>
    <x v="9"/>
    <x v="0"/>
    <x v="2"/>
    <n v="7759"/>
    <n v="9.33"/>
    <n v="6.92"/>
    <n v="53692.28"/>
    <n v="72391.47"/>
    <n v="18699.190000000002"/>
    <x v="12"/>
    <n v="1"/>
    <x v="3"/>
    <x v="0"/>
  </r>
  <r>
    <n v="659193694"/>
    <x v="1765"/>
    <d v="2015-06-06T00:00:00"/>
    <x v="70"/>
    <x v="1"/>
    <x v="6"/>
    <x v="0"/>
    <x v="0"/>
    <n v="8918"/>
    <n v="651.21"/>
    <n v="524.96"/>
    <n v="4681593.28"/>
    <n v="5807490.7800000003"/>
    <n v="1125897.5"/>
    <x v="0"/>
    <n v="7"/>
    <x v="2"/>
    <x v="1"/>
  </r>
  <r>
    <n v="473133790"/>
    <x v="134"/>
    <d v="2015-01-08T00:00:00"/>
    <x v="40"/>
    <x v="3"/>
    <x v="0"/>
    <x v="0"/>
    <x v="2"/>
    <n v="9657"/>
    <n v="255.28"/>
    <n v="159.41999999999999"/>
    <n v="1539518.94"/>
    <n v="2465238.96"/>
    <n v="925720.02"/>
    <x v="11"/>
    <n v="1"/>
    <x v="3"/>
    <x v="0"/>
  </r>
  <r>
    <n v="320431125"/>
    <x v="648"/>
    <d v="2015-03-31T00:00:00"/>
    <x v="175"/>
    <x v="1"/>
    <x v="2"/>
    <x v="0"/>
    <x v="3"/>
    <n v="1545"/>
    <n v="47.45"/>
    <n v="31.79"/>
    <n v="49115.549999999996"/>
    <n v="73310.25"/>
    <n v="24194.700000000004"/>
    <x v="18"/>
    <n v="3"/>
    <x v="5"/>
    <x v="0"/>
  </r>
  <r>
    <n v="437072026"/>
    <x v="691"/>
    <d v="2021-07-22T00:00:00"/>
    <x v="102"/>
    <x v="5"/>
    <x v="5"/>
    <x v="0"/>
    <x v="0"/>
    <n v="8180"/>
    <n v="109.28"/>
    <n v="35.840000000000003"/>
    <n v="293171.20000000001"/>
    <n v="893910.4"/>
    <n v="600739.19999999995"/>
    <x v="9"/>
    <n v="4"/>
    <x v="6"/>
    <x v="0"/>
  </r>
  <r>
    <n v="229355323"/>
    <x v="1525"/>
    <d v="2021-12-16T00:00:00"/>
    <x v="80"/>
    <x v="1"/>
    <x v="11"/>
    <x v="1"/>
    <x v="2"/>
    <n v="192"/>
    <n v="154.06"/>
    <n v="90.93"/>
    <n v="17458.560000000001"/>
    <n v="29579.52"/>
    <n v="12120.96"/>
    <x v="14"/>
    <n v="7"/>
    <x v="2"/>
    <x v="1"/>
  </r>
  <r>
    <n v="523892343"/>
    <x v="1766"/>
    <d v="2022-05-12T00:00:00"/>
    <x v="108"/>
    <x v="2"/>
    <x v="0"/>
    <x v="1"/>
    <x v="1"/>
    <n v="241"/>
    <n v="255.28"/>
    <n v="159.41999999999999"/>
    <n v="38420.219999999994"/>
    <n v="61522.48"/>
    <n v="23102.260000000009"/>
    <x v="4"/>
    <n v="3"/>
    <x v="5"/>
    <x v="0"/>
  </r>
  <r>
    <n v="417606914"/>
    <x v="1767"/>
    <d v="2019-01-24T00:00:00"/>
    <x v="177"/>
    <x v="5"/>
    <x v="6"/>
    <x v="1"/>
    <x v="3"/>
    <n v="8021"/>
    <n v="651.21"/>
    <n v="524.96"/>
    <n v="4210704.16"/>
    <n v="5223355.41"/>
    <n v="1012651.25"/>
    <x v="0"/>
    <n v="5"/>
    <x v="0"/>
    <x v="0"/>
  </r>
  <r>
    <n v="427735364"/>
    <x v="1068"/>
    <d v="2020-05-09T00:00:00"/>
    <x v="172"/>
    <x v="4"/>
    <x v="1"/>
    <x v="0"/>
    <x v="3"/>
    <n v="5254"/>
    <n v="152.58000000000001"/>
    <n v="97.44"/>
    <n v="511949.76"/>
    <n v="801655.32000000007"/>
    <n v="289705.56000000006"/>
    <x v="0"/>
    <n v="7"/>
    <x v="2"/>
    <x v="1"/>
  </r>
  <r>
    <n v="241826522"/>
    <x v="1768"/>
    <d v="2020-11-06T00:00:00"/>
    <x v="25"/>
    <x v="0"/>
    <x v="5"/>
    <x v="1"/>
    <x v="2"/>
    <n v="697"/>
    <n v="109.28"/>
    <n v="35.840000000000003"/>
    <n v="24980.480000000003"/>
    <n v="76168.160000000003"/>
    <n v="51187.68"/>
    <x v="17"/>
    <n v="3"/>
    <x v="5"/>
    <x v="0"/>
  </r>
  <r>
    <n v="967741715"/>
    <x v="592"/>
    <d v="2020-10-12T00:00:00"/>
    <x v="142"/>
    <x v="0"/>
    <x v="7"/>
    <x v="1"/>
    <x v="3"/>
    <n v="5134"/>
    <n v="437.2"/>
    <n v="263.33"/>
    <n v="1351936.22"/>
    <n v="2244584.7999999998"/>
    <n v="892648.57999999984"/>
    <x v="18"/>
    <n v="2"/>
    <x v="1"/>
    <x v="0"/>
  </r>
  <r>
    <n v="457291162"/>
    <x v="1282"/>
    <d v="2015-07-21T00:00:00"/>
    <x v="155"/>
    <x v="4"/>
    <x v="8"/>
    <x v="0"/>
    <x v="2"/>
    <n v="1472"/>
    <n v="421.89"/>
    <n v="364.69"/>
    <n v="536823.68000000005"/>
    <n v="621022.07999999996"/>
    <n v="84198.399999999907"/>
    <x v="20"/>
    <n v="6"/>
    <x v="4"/>
    <x v="1"/>
  </r>
  <r>
    <n v="488052022"/>
    <x v="800"/>
    <d v="2016-03-10T00:00:00"/>
    <x v="79"/>
    <x v="5"/>
    <x v="5"/>
    <x v="0"/>
    <x v="0"/>
    <n v="4294"/>
    <n v="109.28"/>
    <n v="35.840000000000003"/>
    <n v="153896.96000000002"/>
    <n v="469248.32"/>
    <n v="315351.36"/>
    <x v="18"/>
    <n v="5"/>
    <x v="0"/>
    <x v="0"/>
  </r>
  <r>
    <n v="949732291"/>
    <x v="1601"/>
    <d v="2017-07-10T00:00:00"/>
    <x v="136"/>
    <x v="1"/>
    <x v="2"/>
    <x v="1"/>
    <x v="2"/>
    <n v="5745"/>
    <n v="47.45"/>
    <n v="31.79"/>
    <n v="182633.55"/>
    <n v="272600.25"/>
    <n v="89966.700000000012"/>
    <x v="8"/>
    <n v="3"/>
    <x v="5"/>
    <x v="0"/>
  </r>
  <r>
    <n v="257806909"/>
    <x v="290"/>
    <d v="2020-01-03T00:00:00"/>
    <x v="77"/>
    <x v="4"/>
    <x v="1"/>
    <x v="0"/>
    <x v="1"/>
    <n v="9648"/>
    <n v="152.58000000000001"/>
    <n v="97.44"/>
    <n v="940101.12"/>
    <n v="1472091.84"/>
    <n v="531990.72000000009"/>
    <x v="15"/>
    <n v="7"/>
    <x v="2"/>
    <x v="1"/>
  </r>
  <r>
    <n v="701475179"/>
    <x v="1212"/>
    <d v="2018-09-04T00:00:00"/>
    <x v="78"/>
    <x v="5"/>
    <x v="6"/>
    <x v="0"/>
    <x v="0"/>
    <n v="949"/>
    <n v="651.21"/>
    <n v="524.96"/>
    <n v="498187.04000000004"/>
    <n v="617998.29"/>
    <n v="119811.25"/>
    <x v="3"/>
    <n v="6"/>
    <x v="4"/>
    <x v="1"/>
  </r>
  <r>
    <n v="871147000"/>
    <x v="1769"/>
    <d v="2018-08-22T00:00:00"/>
    <x v="46"/>
    <x v="1"/>
    <x v="10"/>
    <x v="0"/>
    <x v="1"/>
    <n v="611"/>
    <n v="668.27"/>
    <n v="502.54"/>
    <n v="307051.94"/>
    <n v="408312.97"/>
    <n v="101261.02999999997"/>
    <x v="20"/>
    <n v="7"/>
    <x v="2"/>
    <x v="1"/>
  </r>
  <r>
    <n v="806197631"/>
    <x v="20"/>
    <d v="2022-02-03T00:00:00"/>
    <x v="88"/>
    <x v="1"/>
    <x v="0"/>
    <x v="0"/>
    <x v="0"/>
    <n v="649"/>
    <n v="255.28"/>
    <n v="159.41999999999999"/>
    <n v="103463.57999999999"/>
    <n v="165676.72"/>
    <n v="62213.140000000014"/>
    <x v="19"/>
    <n v="2"/>
    <x v="1"/>
    <x v="0"/>
  </r>
  <r>
    <n v="447212922"/>
    <x v="19"/>
    <d v="2019-04-28T00:00:00"/>
    <x v="25"/>
    <x v="0"/>
    <x v="3"/>
    <x v="0"/>
    <x v="2"/>
    <n v="9097"/>
    <n v="205.7"/>
    <n v="117.11"/>
    <n v="1065349.67"/>
    <n v="1871252.9"/>
    <n v="805903.23"/>
    <x v="10"/>
    <n v="2"/>
    <x v="1"/>
    <x v="0"/>
  </r>
  <r>
    <n v="634866702"/>
    <x v="331"/>
    <d v="2019-03-04T00:00:00"/>
    <x v="13"/>
    <x v="0"/>
    <x v="4"/>
    <x v="1"/>
    <x v="0"/>
    <n v="20"/>
    <n v="81.73"/>
    <n v="56.67"/>
    <n v="1133.4000000000001"/>
    <n v="1634.6000000000001"/>
    <n v="501.20000000000005"/>
    <x v="20"/>
    <n v="5"/>
    <x v="0"/>
    <x v="0"/>
  </r>
  <r>
    <n v="789696252"/>
    <x v="1134"/>
    <d v="2022-11-18T00:00:00"/>
    <x v="54"/>
    <x v="2"/>
    <x v="4"/>
    <x v="1"/>
    <x v="3"/>
    <n v="7525"/>
    <n v="81.73"/>
    <n v="56.67"/>
    <n v="426441.75"/>
    <n v="615018.25"/>
    <n v="188576.5"/>
    <x v="2"/>
    <n v="6"/>
    <x v="4"/>
    <x v="1"/>
  </r>
  <r>
    <n v="184942662"/>
    <x v="530"/>
    <d v="2015-10-14T00:00:00"/>
    <x v="135"/>
    <x v="3"/>
    <x v="4"/>
    <x v="0"/>
    <x v="1"/>
    <n v="7498"/>
    <n v="81.73"/>
    <n v="56.67"/>
    <n v="424911.66000000003"/>
    <n v="612811.54"/>
    <n v="187899.88"/>
    <x v="13"/>
    <n v="6"/>
    <x v="4"/>
    <x v="1"/>
  </r>
  <r>
    <n v="889084756"/>
    <x v="1770"/>
    <d v="2022-01-30T00:00:00"/>
    <x v="31"/>
    <x v="4"/>
    <x v="7"/>
    <x v="1"/>
    <x v="3"/>
    <n v="8792"/>
    <n v="437.2"/>
    <n v="263.33"/>
    <n v="2315197.36"/>
    <n v="3843862.4"/>
    <n v="1528665.04"/>
    <x v="9"/>
    <n v="7"/>
    <x v="2"/>
    <x v="1"/>
  </r>
  <r>
    <n v="926280772"/>
    <x v="1771"/>
    <d v="2015-07-21T00:00:00"/>
    <x v="117"/>
    <x v="1"/>
    <x v="2"/>
    <x v="1"/>
    <x v="3"/>
    <n v="5919"/>
    <n v="47.45"/>
    <n v="31.79"/>
    <n v="188165.01"/>
    <n v="280856.55"/>
    <n v="92691.539999999979"/>
    <x v="19"/>
    <n v="7"/>
    <x v="2"/>
    <x v="1"/>
  </r>
  <r>
    <n v="918171918"/>
    <x v="566"/>
    <d v="2015-06-27T00:00:00"/>
    <x v="85"/>
    <x v="2"/>
    <x v="6"/>
    <x v="0"/>
    <x v="3"/>
    <n v="6329"/>
    <n v="651.21"/>
    <n v="524.96"/>
    <n v="3322471.8400000003"/>
    <n v="4121508.0900000003"/>
    <n v="799036.25"/>
    <x v="11"/>
    <n v="3"/>
    <x v="5"/>
    <x v="0"/>
  </r>
  <r>
    <n v="777307021"/>
    <x v="1764"/>
    <d v="2016-07-16T00:00:00"/>
    <x v="155"/>
    <x v="4"/>
    <x v="2"/>
    <x v="0"/>
    <x v="3"/>
    <n v="1276"/>
    <n v="47.45"/>
    <n v="31.79"/>
    <n v="40564.04"/>
    <n v="60546.200000000004"/>
    <n v="19982.160000000003"/>
    <x v="14"/>
    <n v="2"/>
    <x v="1"/>
    <x v="0"/>
  </r>
  <r>
    <n v="936547410"/>
    <x v="1363"/>
    <d v="2021-01-22T00:00:00"/>
    <x v="137"/>
    <x v="1"/>
    <x v="11"/>
    <x v="1"/>
    <x v="2"/>
    <n v="4046"/>
    <n v="154.06"/>
    <n v="90.93"/>
    <n v="367902.78"/>
    <n v="623326.76"/>
    <n v="255423.97999999998"/>
    <x v="1"/>
    <n v="5"/>
    <x v="0"/>
    <x v="0"/>
  </r>
  <r>
    <n v="785890948"/>
    <x v="1772"/>
    <d v="2016-08-27T00:00:00"/>
    <x v="57"/>
    <x v="5"/>
    <x v="8"/>
    <x v="1"/>
    <x v="1"/>
    <n v="1451"/>
    <n v="421.89"/>
    <n v="364.69"/>
    <n v="529165.18999999994"/>
    <n v="612162.39"/>
    <n v="82997.20000000007"/>
    <x v="9"/>
    <n v="6"/>
    <x v="4"/>
    <x v="1"/>
  </r>
  <r>
    <n v="354593455"/>
    <x v="1470"/>
    <d v="2015-03-21T00:00:00"/>
    <x v="66"/>
    <x v="5"/>
    <x v="6"/>
    <x v="0"/>
    <x v="3"/>
    <n v="938"/>
    <n v="651.21"/>
    <n v="524.96"/>
    <n v="492412.48000000004"/>
    <n v="610834.98"/>
    <n v="118422.49999999994"/>
    <x v="1"/>
    <n v="6"/>
    <x v="4"/>
    <x v="1"/>
  </r>
  <r>
    <n v="498201072"/>
    <x v="617"/>
    <d v="2019-11-03T00:00:00"/>
    <x v="47"/>
    <x v="1"/>
    <x v="7"/>
    <x v="0"/>
    <x v="3"/>
    <n v="7623"/>
    <n v="437.2"/>
    <n v="263.33"/>
    <n v="2007364.5899999999"/>
    <n v="3332775.6"/>
    <n v="1325411.0100000002"/>
    <x v="8"/>
    <n v="2"/>
    <x v="1"/>
    <x v="0"/>
  </r>
  <r>
    <n v="842725884"/>
    <x v="1773"/>
    <d v="2015-08-10T00:00:00"/>
    <x v="88"/>
    <x v="1"/>
    <x v="1"/>
    <x v="1"/>
    <x v="3"/>
    <n v="171"/>
    <n v="152.58000000000001"/>
    <n v="97.44"/>
    <n v="16662.239999999998"/>
    <n v="26091.180000000004"/>
    <n v="9428.940000000006"/>
    <x v="1"/>
    <n v="1"/>
    <x v="3"/>
    <x v="0"/>
  </r>
  <r>
    <n v="206350123"/>
    <x v="126"/>
    <d v="2015-09-15T00:00:00"/>
    <x v="162"/>
    <x v="2"/>
    <x v="9"/>
    <x v="1"/>
    <x v="1"/>
    <n v="2442"/>
    <n v="9.33"/>
    <n v="6.92"/>
    <n v="16898.64"/>
    <n v="22783.86"/>
    <n v="5885.2200000000012"/>
    <x v="7"/>
    <n v="1"/>
    <x v="3"/>
    <x v="0"/>
  </r>
  <r>
    <n v="793810117"/>
    <x v="141"/>
    <d v="2016-11-12T00:00:00"/>
    <x v="165"/>
    <x v="5"/>
    <x v="1"/>
    <x v="0"/>
    <x v="1"/>
    <n v="4909"/>
    <n v="152.58000000000001"/>
    <n v="97.44"/>
    <n v="478332.95999999996"/>
    <n v="749015.22000000009"/>
    <n v="270682.26000000013"/>
    <x v="19"/>
    <n v="4"/>
    <x v="6"/>
    <x v="0"/>
  </r>
  <r>
    <n v="380154693"/>
    <x v="1056"/>
    <d v="2021-05-19T00:00:00"/>
    <x v="129"/>
    <x v="5"/>
    <x v="11"/>
    <x v="1"/>
    <x v="3"/>
    <n v="5076"/>
    <n v="154.06"/>
    <n v="90.93"/>
    <n v="461560.68000000005"/>
    <n v="782008.56"/>
    <n v="320447.88"/>
    <x v="1"/>
    <n v="3"/>
    <x v="5"/>
    <x v="0"/>
  </r>
  <r>
    <n v="860745179"/>
    <x v="173"/>
    <d v="2015-06-01T00:00:00"/>
    <x v="148"/>
    <x v="3"/>
    <x v="5"/>
    <x v="1"/>
    <x v="0"/>
    <n v="2481"/>
    <n v="109.28"/>
    <n v="35.840000000000003"/>
    <n v="88919.040000000008"/>
    <n v="271123.68"/>
    <n v="182204.63999999998"/>
    <x v="12"/>
    <n v="4"/>
    <x v="6"/>
    <x v="0"/>
  </r>
  <r>
    <n v="601255404"/>
    <x v="1774"/>
    <d v="2020-02-04T00:00:00"/>
    <x v="113"/>
    <x v="5"/>
    <x v="10"/>
    <x v="0"/>
    <x v="2"/>
    <n v="3690"/>
    <n v="668.27"/>
    <n v="502.54"/>
    <n v="1854372.6"/>
    <n v="2465916.2999999998"/>
    <n v="611543.69999999972"/>
    <x v="5"/>
    <n v="2"/>
    <x v="1"/>
    <x v="0"/>
  </r>
  <r>
    <n v="287671697"/>
    <x v="211"/>
    <d v="2015-12-08T00:00:00"/>
    <x v="50"/>
    <x v="2"/>
    <x v="7"/>
    <x v="1"/>
    <x v="2"/>
    <n v="7303"/>
    <n v="437.2"/>
    <n v="263.33"/>
    <n v="1923098.99"/>
    <n v="3192871.6"/>
    <n v="1269772.6100000001"/>
    <x v="2"/>
    <n v="3"/>
    <x v="5"/>
    <x v="0"/>
  </r>
  <r>
    <n v="676292884"/>
    <x v="211"/>
    <d v="2015-11-30T00:00:00"/>
    <x v="54"/>
    <x v="2"/>
    <x v="6"/>
    <x v="0"/>
    <x v="0"/>
    <n v="8948"/>
    <n v="651.21"/>
    <n v="524.96"/>
    <n v="4697342.08"/>
    <n v="5827027.0800000001"/>
    <n v="1129685"/>
    <x v="8"/>
    <n v="3"/>
    <x v="5"/>
    <x v="0"/>
  </r>
  <r>
    <n v="343730294"/>
    <x v="991"/>
    <d v="2017-05-12T00:00:00"/>
    <x v="69"/>
    <x v="1"/>
    <x v="6"/>
    <x v="0"/>
    <x v="2"/>
    <n v="6287"/>
    <n v="651.21"/>
    <n v="524.96"/>
    <n v="3300423.52"/>
    <n v="4094157.27"/>
    <n v="793733.75"/>
    <x v="12"/>
    <n v="1"/>
    <x v="3"/>
    <x v="0"/>
  </r>
  <r>
    <n v="636907756"/>
    <x v="1775"/>
    <d v="2015-03-06T00:00:00"/>
    <x v="178"/>
    <x v="1"/>
    <x v="11"/>
    <x v="0"/>
    <x v="1"/>
    <n v="4013"/>
    <n v="154.06"/>
    <n v="90.93"/>
    <n v="364902.09"/>
    <n v="618242.78"/>
    <n v="253340.69"/>
    <x v="7"/>
    <n v="4"/>
    <x v="6"/>
    <x v="0"/>
  </r>
  <r>
    <n v="287758386"/>
    <x v="93"/>
    <d v="2016-03-02T00:00:00"/>
    <x v="36"/>
    <x v="3"/>
    <x v="3"/>
    <x v="0"/>
    <x v="3"/>
    <n v="2956"/>
    <n v="205.7"/>
    <n v="117.11"/>
    <n v="346177.16"/>
    <n v="608049.19999999995"/>
    <n v="261872.03999999998"/>
    <x v="14"/>
    <n v="6"/>
    <x v="4"/>
    <x v="1"/>
  </r>
  <r>
    <n v="739740645"/>
    <x v="575"/>
    <d v="2021-08-25T00:00:00"/>
    <x v="101"/>
    <x v="5"/>
    <x v="1"/>
    <x v="0"/>
    <x v="2"/>
    <n v="4551"/>
    <n v="152.58000000000001"/>
    <n v="97.44"/>
    <n v="443449.44"/>
    <n v="694391.58000000007"/>
    <n v="250942.14000000007"/>
    <x v="6"/>
    <n v="2"/>
    <x v="1"/>
    <x v="0"/>
  </r>
  <r>
    <n v="819992768"/>
    <x v="226"/>
    <d v="2020-10-17T00:00:00"/>
    <x v="11"/>
    <x v="3"/>
    <x v="3"/>
    <x v="0"/>
    <x v="3"/>
    <n v="2937"/>
    <n v="205.7"/>
    <n v="117.11"/>
    <n v="343952.07"/>
    <n v="604140.9"/>
    <n v="260188.83000000002"/>
    <x v="1"/>
    <n v="6"/>
    <x v="4"/>
    <x v="1"/>
  </r>
  <r>
    <n v="566432178"/>
    <x v="729"/>
    <d v="2016-08-23T00:00:00"/>
    <x v="162"/>
    <x v="2"/>
    <x v="11"/>
    <x v="0"/>
    <x v="3"/>
    <n v="8724"/>
    <n v="154.06"/>
    <n v="90.93"/>
    <n v="793273.32000000007"/>
    <n v="1344019.44"/>
    <n v="550746.11999999988"/>
    <x v="17"/>
    <n v="7"/>
    <x v="2"/>
    <x v="1"/>
  </r>
  <r>
    <n v="553104817"/>
    <x v="1367"/>
    <d v="2018-12-08T00:00:00"/>
    <x v="152"/>
    <x v="5"/>
    <x v="0"/>
    <x v="0"/>
    <x v="3"/>
    <n v="1000"/>
    <n v="255.28"/>
    <n v="159.41999999999999"/>
    <n v="159420"/>
    <n v="255280"/>
    <n v="95860"/>
    <x v="3"/>
    <n v="3"/>
    <x v="5"/>
    <x v="0"/>
  </r>
  <r>
    <n v="823622977"/>
    <x v="496"/>
    <d v="2019-01-25T00:00:00"/>
    <x v="118"/>
    <x v="0"/>
    <x v="5"/>
    <x v="1"/>
    <x v="1"/>
    <n v="7197"/>
    <n v="109.28"/>
    <n v="35.840000000000003"/>
    <n v="257940.48000000001"/>
    <n v="786488.16"/>
    <n v="528547.68000000005"/>
    <x v="9"/>
    <n v="5"/>
    <x v="0"/>
    <x v="0"/>
  </r>
  <r>
    <n v="276784074"/>
    <x v="415"/>
    <d v="2015-04-05T00:00:00"/>
    <x v="145"/>
    <x v="1"/>
    <x v="5"/>
    <x v="0"/>
    <x v="1"/>
    <n v="5413"/>
    <n v="109.28"/>
    <n v="35.840000000000003"/>
    <n v="194001.92000000001"/>
    <n v="591532.64"/>
    <n v="397530.72"/>
    <x v="4"/>
    <n v="6"/>
    <x v="4"/>
    <x v="1"/>
  </r>
  <r>
    <n v="642953670"/>
    <x v="884"/>
    <d v="2015-11-08T00:00:00"/>
    <x v="59"/>
    <x v="1"/>
    <x v="2"/>
    <x v="1"/>
    <x v="0"/>
    <n v="3134"/>
    <n v="47.45"/>
    <n v="31.79"/>
    <n v="99629.86"/>
    <n v="148708.30000000002"/>
    <n v="49078.440000000017"/>
    <x v="10"/>
    <n v="2"/>
    <x v="1"/>
    <x v="0"/>
  </r>
  <r>
    <n v="930926358"/>
    <x v="100"/>
    <d v="2019-06-01T00:00:00"/>
    <x v="82"/>
    <x v="2"/>
    <x v="2"/>
    <x v="0"/>
    <x v="0"/>
    <n v="651"/>
    <n v="47.45"/>
    <n v="31.79"/>
    <n v="20695.29"/>
    <n v="30889.95"/>
    <n v="10194.66"/>
    <x v="2"/>
    <n v="7"/>
    <x v="2"/>
    <x v="1"/>
  </r>
  <r>
    <n v="281064879"/>
    <x v="1776"/>
    <d v="2021-10-01T00:00:00"/>
    <x v="49"/>
    <x v="5"/>
    <x v="11"/>
    <x v="1"/>
    <x v="2"/>
    <n v="2199"/>
    <n v="154.06"/>
    <n v="90.93"/>
    <n v="199955.07"/>
    <n v="338777.94"/>
    <n v="138822.87"/>
    <x v="12"/>
    <n v="1"/>
    <x v="3"/>
    <x v="0"/>
  </r>
  <r>
    <n v="499810397"/>
    <x v="1777"/>
    <d v="2015-11-22T00:00:00"/>
    <x v="36"/>
    <x v="3"/>
    <x v="1"/>
    <x v="0"/>
    <x v="0"/>
    <n v="3858"/>
    <n v="152.58000000000001"/>
    <n v="97.44"/>
    <n v="375923.52"/>
    <n v="588653.64"/>
    <n v="212730.12"/>
    <x v="7"/>
    <n v="6"/>
    <x v="4"/>
    <x v="1"/>
  </r>
  <r>
    <n v="303331506"/>
    <x v="1599"/>
    <d v="2020-07-26T00:00:00"/>
    <x v="39"/>
    <x v="2"/>
    <x v="8"/>
    <x v="0"/>
    <x v="0"/>
    <n v="1388"/>
    <n v="421.89"/>
    <n v="364.69"/>
    <n v="506189.72"/>
    <n v="585583.31999999995"/>
    <n v="79393.599999999977"/>
    <x v="4"/>
    <n v="6"/>
    <x v="4"/>
    <x v="1"/>
  </r>
  <r>
    <n v="309651219"/>
    <x v="886"/>
    <d v="2015-05-09T00:00:00"/>
    <x v="31"/>
    <x v="4"/>
    <x v="1"/>
    <x v="1"/>
    <x v="3"/>
    <n v="1532"/>
    <n v="152.58000000000001"/>
    <n v="97.44"/>
    <n v="149278.07999999999"/>
    <n v="233752.56000000003"/>
    <n v="84474.48000000004"/>
    <x v="3"/>
    <n v="3"/>
    <x v="5"/>
    <x v="0"/>
  </r>
  <r>
    <n v="383833825"/>
    <x v="1778"/>
    <d v="2017-04-12T00:00:00"/>
    <x v="85"/>
    <x v="2"/>
    <x v="1"/>
    <x v="1"/>
    <x v="2"/>
    <n v="3813"/>
    <n v="152.58000000000001"/>
    <n v="97.44"/>
    <n v="371538.72"/>
    <n v="581787.54"/>
    <n v="210248.82000000007"/>
    <x v="13"/>
    <n v="6"/>
    <x v="4"/>
    <x v="1"/>
  </r>
  <r>
    <n v="203544747"/>
    <x v="1031"/>
    <d v="2016-07-04T00:00:00"/>
    <x v="68"/>
    <x v="2"/>
    <x v="0"/>
    <x v="0"/>
    <x v="2"/>
    <n v="2269"/>
    <n v="255.28"/>
    <n v="159.41999999999999"/>
    <n v="361723.98"/>
    <n v="579230.31999999995"/>
    <n v="217506.33999999997"/>
    <x v="19"/>
    <n v="6"/>
    <x v="4"/>
    <x v="1"/>
  </r>
  <r>
    <n v="449487864"/>
    <x v="1779"/>
    <d v="2022-01-15T00:00:00"/>
    <x v="110"/>
    <x v="0"/>
    <x v="10"/>
    <x v="1"/>
    <x v="1"/>
    <n v="2303"/>
    <n v="668.27"/>
    <n v="502.54"/>
    <n v="1157349.6200000001"/>
    <n v="1539025.81"/>
    <n v="381676.18999999994"/>
    <x v="3"/>
    <n v="3"/>
    <x v="5"/>
    <x v="0"/>
  </r>
  <r>
    <n v="742404401"/>
    <x v="124"/>
    <d v="2020-06-01T00:00:00"/>
    <x v="98"/>
    <x v="4"/>
    <x v="0"/>
    <x v="0"/>
    <x v="2"/>
    <n v="2815"/>
    <n v="255.28"/>
    <n v="159.41999999999999"/>
    <n v="448767.3"/>
    <n v="718613.2"/>
    <n v="269845.89999999997"/>
    <x v="2"/>
    <n v="2"/>
    <x v="1"/>
    <x v="0"/>
  </r>
  <r>
    <n v="129127395"/>
    <x v="1332"/>
    <d v="2019-06-29T00:00:00"/>
    <x v="69"/>
    <x v="1"/>
    <x v="6"/>
    <x v="0"/>
    <x v="2"/>
    <n v="520"/>
    <n v="651.21"/>
    <n v="524.96"/>
    <n v="272979.20000000001"/>
    <n v="338629.2"/>
    <n v="65650"/>
    <x v="2"/>
    <n v="7"/>
    <x v="2"/>
    <x v="1"/>
  </r>
  <r>
    <n v="392518174"/>
    <x v="523"/>
    <d v="2021-06-26T00:00:00"/>
    <x v="70"/>
    <x v="1"/>
    <x v="11"/>
    <x v="1"/>
    <x v="0"/>
    <n v="3705"/>
    <n v="154.06"/>
    <n v="90.93"/>
    <n v="336895.65"/>
    <n v="570792.30000000005"/>
    <n v="233896.65000000002"/>
    <x v="6"/>
    <n v="5"/>
    <x v="0"/>
    <x v="0"/>
  </r>
  <r>
    <n v="705193793"/>
    <x v="1780"/>
    <d v="2016-04-06T00:00:00"/>
    <x v="119"/>
    <x v="5"/>
    <x v="8"/>
    <x v="1"/>
    <x v="0"/>
    <n v="1369"/>
    <n v="421.89"/>
    <n v="364.69"/>
    <n v="499260.61"/>
    <n v="577567.41"/>
    <n v="78306.800000000047"/>
    <x v="12"/>
    <n v="6"/>
    <x v="4"/>
    <x v="1"/>
  </r>
  <r>
    <n v="682310903"/>
    <x v="1312"/>
    <d v="2021-07-04T00:00:00"/>
    <x v="27"/>
    <x v="0"/>
    <x v="4"/>
    <x v="1"/>
    <x v="2"/>
    <n v="9813"/>
    <n v="81.73"/>
    <n v="56.67"/>
    <n v="556102.71"/>
    <n v="802016.49"/>
    <n v="245913.78000000003"/>
    <x v="2"/>
    <n v="1"/>
    <x v="3"/>
    <x v="0"/>
  </r>
  <r>
    <n v="125998008"/>
    <x v="556"/>
    <d v="2015-01-29T00:00:00"/>
    <x v="76"/>
    <x v="5"/>
    <x v="6"/>
    <x v="0"/>
    <x v="1"/>
    <n v="4465"/>
    <n v="651.21"/>
    <n v="524.96"/>
    <n v="2343946.4000000004"/>
    <n v="2907652.6500000004"/>
    <n v="563706.25"/>
    <x v="13"/>
    <n v="7"/>
    <x v="2"/>
    <x v="1"/>
  </r>
  <r>
    <n v="977368056"/>
    <x v="287"/>
    <d v="2021-04-02T00:00:00"/>
    <x v="169"/>
    <x v="4"/>
    <x v="1"/>
    <x v="1"/>
    <x v="0"/>
    <n v="3782"/>
    <n v="152.58000000000001"/>
    <n v="97.44"/>
    <n v="368518.08"/>
    <n v="577057.56000000006"/>
    <n v="208539.48000000004"/>
    <x v="18"/>
    <n v="6"/>
    <x v="4"/>
    <x v="1"/>
  </r>
  <r>
    <n v="281510341"/>
    <x v="331"/>
    <d v="2019-02-27T00:00:00"/>
    <x v="44"/>
    <x v="2"/>
    <x v="8"/>
    <x v="0"/>
    <x v="0"/>
    <n v="4020"/>
    <n v="421.89"/>
    <n v="364.69"/>
    <n v="1466053.8"/>
    <n v="1695997.8"/>
    <n v="229944"/>
    <x v="8"/>
    <n v="5"/>
    <x v="0"/>
    <x v="0"/>
  </r>
  <r>
    <n v="382495725"/>
    <x v="1781"/>
    <d v="2021-11-30T00:00:00"/>
    <x v="97"/>
    <x v="3"/>
    <x v="5"/>
    <x v="1"/>
    <x v="2"/>
    <n v="7840"/>
    <n v="109.28"/>
    <n v="35.840000000000003"/>
    <n v="280985.60000000003"/>
    <n v="856755.19999999995"/>
    <n v="575769.59999999986"/>
    <x v="15"/>
    <n v="4"/>
    <x v="6"/>
    <x v="0"/>
  </r>
  <r>
    <n v="508928191"/>
    <x v="1119"/>
    <d v="2021-03-24T00:00:00"/>
    <x v="36"/>
    <x v="3"/>
    <x v="0"/>
    <x v="0"/>
    <x v="2"/>
    <n v="2016"/>
    <n v="255.28"/>
    <n v="159.41999999999999"/>
    <n v="321390.71999999997"/>
    <n v="514644.47999999998"/>
    <n v="193253.76000000001"/>
    <x v="3"/>
    <n v="7"/>
    <x v="2"/>
    <x v="1"/>
  </r>
  <r>
    <n v="306169068"/>
    <x v="1782"/>
    <d v="2015-11-20T00:00:00"/>
    <x v="85"/>
    <x v="2"/>
    <x v="1"/>
    <x v="0"/>
    <x v="0"/>
    <n v="1086"/>
    <n v="152.58000000000001"/>
    <n v="97.44"/>
    <n v="105819.84"/>
    <n v="165701.88"/>
    <n v="59882.040000000008"/>
    <x v="13"/>
    <n v="1"/>
    <x v="3"/>
    <x v="0"/>
  </r>
  <r>
    <n v="389892184"/>
    <x v="1783"/>
    <d v="2020-11-30T00:00:00"/>
    <x v="1"/>
    <x v="0"/>
    <x v="9"/>
    <x v="0"/>
    <x v="0"/>
    <n v="6616"/>
    <n v="9.33"/>
    <n v="6.92"/>
    <n v="45782.720000000001"/>
    <n v="61727.28"/>
    <n v="15944.559999999998"/>
    <x v="14"/>
    <n v="4"/>
    <x v="6"/>
    <x v="0"/>
  </r>
  <r>
    <n v="996083867"/>
    <x v="788"/>
    <d v="2020-11-11T00:00:00"/>
    <x v="123"/>
    <x v="3"/>
    <x v="1"/>
    <x v="1"/>
    <x v="3"/>
    <n v="2206"/>
    <n v="152.58000000000001"/>
    <n v="97.44"/>
    <n v="214952.63999999998"/>
    <n v="336591.48000000004"/>
    <n v="121638.84000000005"/>
    <x v="0"/>
    <n v="4"/>
    <x v="6"/>
    <x v="0"/>
  </r>
  <r>
    <n v="631042945"/>
    <x v="1165"/>
    <d v="2016-03-28T00:00:00"/>
    <x v="111"/>
    <x v="4"/>
    <x v="11"/>
    <x v="1"/>
    <x v="1"/>
    <n v="8485"/>
    <n v="154.06"/>
    <n v="90.93"/>
    <n v="771541.05"/>
    <n v="1307199.1000000001"/>
    <n v="535658.05000000005"/>
    <x v="8"/>
    <n v="3"/>
    <x v="5"/>
    <x v="0"/>
  </r>
  <r>
    <n v="121380746"/>
    <x v="1362"/>
    <d v="2016-12-07T00:00:00"/>
    <x v="84"/>
    <x v="1"/>
    <x v="9"/>
    <x v="0"/>
    <x v="1"/>
    <n v="8115"/>
    <n v="9.33"/>
    <n v="6.92"/>
    <n v="56155.8"/>
    <n v="75712.95"/>
    <n v="19557.149999999994"/>
    <x v="19"/>
    <n v="1"/>
    <x v="3"/>
    <x v="0"/>
  </r>
  <r>
    <n v="364021098"/>
    <x v="518"/>
    <d v="2019-08-26T00:00:00"/>
    <x v="148"/>
    <x v="3"/>
    <x v="0"/>
    <x v="1"/>
    <x v="0"/>
    <n v="787"/>
    <n v="255.28"/>
    <n v="159.41999999999999"/>
    <n v="125463.54"/>
    <n v="200905.36000000002"/>
    <n v="75441.820000000022"/>
    <x v="9"/>
    <n v="1"/>
    <x v="3"/>
    <x v="0"/>
  </r>
  <r>
    <n v="976200330"/>
    <x v="395"/>
    <d v="2019-10-07T00:00:00"/>
    <x v="58"/>
    <x v="5"/>
    <x v="0"/>
    <x v="0"/>
    <x v="0"/>
    <n v="8226"/>
    <n v="255.28"/>
    <n v="159.41999999999999"/>
    <n v="1311388.92"/>
    <n v="2099933.2799999998"/>
    <n v="788544.35999999987"/>
    <x v="14"/>
    <n v="4"/>
    <x v="6"/>
    <x v="0"/>
  </r>
  <r>
    <n v="745467269"/>
    <x v="549"/>
    <d v="2018-05-24T00:00:00"/>
    <x v="63"/>
    <x v="1"/>
    <x v="5"/>
    <x v="1"/>
    <x v="0"/>
    <n v="9186"/>
    <n v="109.28"/>
    <n v="35.840000000000003"/>
    <n v="329226.24000000005"/>
    <n v="1003846.08"/>
    <n v="674619.83999999985"/>
    <x v="19"/>
    <n v="2"/>
    <x v="1"/>
    <x v="0"/>
  </r>
  <r>
    <n v="779683244"/>
    <x v="1784"/>
    <d v="2019-09-04T00:00:00"/>
    <x v="73"/>
    <x v="5"/>
    <x v="9"/>
    <x v="1"/>
    <x v="0"/>
    <n v="4453"/>
    <n v="9.33"/>
    <n v="6.92"/>
    <n v="30814.76"/>
    <n v="41546.49"/>
    <n v="10731.73"/>
    <x v="20"/>
    <n v="7"/>
    <x v="2"/>
    <x v="1"/>
  </r>
  <r>
    <n v="457022082"/>
    <x v="1785"/>
    <d v="2018-09-02T00:00:00"/>
    <x v="11"/>
    <x v="3"/>
    <x v="1"/>
    <x v="0"/>
    <x v="1"/>
    <n v="1845"/>
    <n v="152.58000000000001"/>
    <n v="97.44"/>
    <n v="179776.8"/>
    <n v="281510.10000000003"/>
    <n v="101733.30000000005"/>
    <x v="14"/>
    <n v="3"/>
    <x v="5"/>
    <x v="0"/>
  </r>
  <r>
    <n v="575970113"/>
    <x v="1637"/>
    <d v="2019-10-08T00:00:00"/>
    <x v="33"/>
    <x v="5"/>
    <x v="8"/>
    <x v="1"/>
    <x v="0"/>
    <n v="1211"/>
    <n v="421.89"/>
    <n v="364.69"/>
    <n v="441639.59"/>
    <n v="510908.79"/>
    <n v="69269.199999999953"/>
    <x v="13"/>
    <n v="5"/>
    <x v="0"/>
    <x v="0"/>
  </r>
  <r>
    <n v="205326163"/>
    <x v="1786"/>
    <d v="2020-06-20T00:00:00"/>
    <x v="176"/>
    <x v="2"/>
    <x v="11"/>
    <x v="0"/>
    <x v="3"/>
    <n v="9429"/>
    <n v="154.06"/>
    <n v="90.93"/>
    <n v="857378.97000000009"/>
    <n v="1452631.74"/>
    <n v="595252.7699999999"/>
    <x v="14"/>
    <n v="2"/>
    <x v="1"/>
    <x v="0"/>
  </r>
  <r>
    <n v="306256616"/>
    <x v="300"/>
    <d v="2020-11-15T00:00:00"/>
    <x v="138"/>
    <x v="1"/>
    <x v="4"/>
    <x v="1"/>
    <x v="2"/>
    <n v="6993"/>
    <n v="81.73"/>
    <n v="56.67"/>
    <n v="396293.31"/>
    <n v="571537.89"/>
    <n v="175244.58000000002"/>
    <x v="6"/>
    <n v="6"/>
    <x v="4"/>
    <x v="1"/>
  </r>
  <r>
    <n v="922020137"/>
    <x v="1377"/>
    <d v="2015-04-13T00:00:00"/>
    <x v="86"/>
    <x v="2"/>
    <x v="0"/>
    <x v="1"/>
    <x v="1"/>
    <n v="5103"/>
    <n v="255.28"/>
    <n v="159.41999999999999"/>
    <n v="813520.25999999989"/>
    <n v="1302693.8400000001"/>
    <n v="489173.58000000019"/>
    <x v="3"/>
    <n v="5"/>
    <x v="0"/>
    <x v="0"/>
  </r>
  <r>
    <n v="948518216"/>
    <x v="1787"/>
    <d v="2020-04-21T00:00:00"/>
    <x v="17"/>
    <x v="1"/>
    <x v="8"/>
    <x v="1"/>
    <x v="3"/>
    <n v="6473"/>
    <n v="421.89"/>
    <n v="364.69"/>
    <n v="2360638.37"/>
    <n v="2730893.9699999997"/>
    <n v="370255.59999999963"/>
    <x v="1"/>
    <n v="2"/>
    <x v="1"/>
    <x v="0"/>
  </r>
  <r>
    <n v="163744628"/>
    <x v="1788"/>
    <d v="2017-05-04T00:00:00"/>
    <x v="43"/>
    <x v="1"/>
    <x v="6"/>
    <x v="1"/>
    <x v="2"/>
    <n v="4529"/>
    <n v="651.21"/>
    <n v="524.96"/>
    <n v="2377543.8400000003"/>
    <n v="2949330.0900000003"/>
    <n v="571786.25"/>
    <x v="3"/>
    <n v="1"/>
    <x v="3"/>
    <x v="0"/>
  </r>
  <r>
    <n v="238060700"/>
    <x v="632"/>
    <d v="2018-04-28T00:00:00"/>
    <x v="148"/>
    <x v="3"/>
    <x v="9"/>
    <x v="1"/>
    <x v="2"/>
    <n v="6306"/>
    <n v="9.33"/>
    <n v="6.92"/>
    <n v="43637.52"/>
    <n v="58834.98"/>
    <n v="15197.460000000006"/>
    <x v="15"/>
    <n v="1"/>
    <x v="3"/>
    <x v="0"/>
  </r>
  <r>
    <n v="741964948"/>
    <x v="772"/>
    <d v="2021-02-20T00:00:00"/>
    <x v="67"/>
    <x v="1"/>
    <x v="3"/>
    <x v="1"/>
    <x v="1"/>
    <n v="2771"/>
    <n v="205.7"/>
    <n v="117.11"/>
    <n v="324511.81"/>
    <n v="569994.69999999995"/>
    <n v="245482.88999999996"/>
    <x v="5"/>
    <n v="6"/>
    <x v="4"/>
    <x v="1"/>
  </r>
  <r>
    <n v="706260240"/>
    <x v="855"/>
    <d v="2015-04-15T00:00:00"/>
    <x v="85"/>
    <x v="2"/>
    <x v="4"/>
    <x v="0"/>
    <x v="0"/>
    <n v="6954"/>
    <n v="81.73"/>
    <n v="56.67"/>
    <n v="394083.18"/>
    <n v="568350.42000000004"/>
    <n v="174267.24000000005"/>
    <x v="12"/>
    <n v="6"/>
    <x v="4"/>
    <x v="1"/>
  </r>
  <r>
    <n v="873847663"/>
    <x v="1789"/>
    <d v="2019-02-22T00:00:00"/>
    <x v="168"/>
    <x v="6"/>
    <x v="7"/>
    <x v="0"/>
    <x v="0"/>
    <n v="9797"/>
    <n v="437.2"/>
    <n v="263.33"/>
    <n v="2579844.0099999998"/>
    <n v="4283248.3999999994"/>
    <n v="1703404.3899999997"/>
    <x v="20"/>
    <n v="2"/>
    <x v="1"/>
    <x v="0"/>
  </r>
  <r>
    <n v="444385659"/>
    <x v="1277"/>
    <d v="2016-09-24T00:00:00"/>
    <x v="111"/>
    <x v="4"/>
    <x v="10"/>
    <x v="0"/>
    <x v="0"/>
    <n v="2447"/>
    <n v="668.27"/>
    <n v="502.54"/>
    <n v="1229715.3800000001"/>
    <n v="1635256.69"/>
    <n v="405541.30999999982"/>
    <x v="0"/>
    <n v="7"/>
    <x v="2"/>
    <x v="1"/>
  </r>
  <r>
    <n v="380507457"/>
    <x v="1790"/>
    <d v="2020-05-27T00:00:00"/>
    <x v="162"/>
    <x v="2"/>
    <x v="9"/>
    <x v="0"/>
    <x v="0"/>
    <n v="9467"/>
    <n v="9.33"/>
    <n v="6.92"/>
    <n v="65511.64"/>
    <n v="88327.11"/>
    <n v="22815.47"/>
    <x v="5"/>
    <n v="3"/>
    <x v="5"/>
    <x v="0"/>
  </r>
  <r>
    <n v="524449384"/>
    <x v="1791"/>
    <d v="2016-12-28T00:00:00"/>
    <x v="129"/>
    <x v="5"/>
    <x v="2"/>
    <x v="1"/>
    <x v="0"/>
    <n v="5082"/>
    <n v="47.45"/>
    <n v="31.79"/>
    <n v="161556.78"/>
    <n v="241140.90000000002"/>
    <n v="79584.120000000024"/>
    <x v="0"/>
    <n v="4"/>
    <x v="6"/>
    <x v="0"/>
  </r>
  <r>
    <n v="788760268"/>
    <x v="213"/>
    <d v="2018-05-04T00:00:00"/>
    <x v="4"/>
    <x v="2"/>
    <x v="5"/>
    <x v="1"/>
    <x v="2"/>
    <n v="546"/>
    <n v="109.28"/>
    <n v="35.840000000000003"/>
    <n v="19568.640000000003"/>
    <n v="59666.879999999997"/>
    <n v="40098.239999999991"/>
    <x v="13"/>
    <n v="1"/>
    <x v="3"/>
    <x v="0"/>
  </r>
  <r>
    <n v="706301438"/>
    <x v="778"/>
    <d v="2020-01-27T00:00:00"/>
    <x v="137"/>
    <x v="1"/>
    <x v="10"/>
    <x v="1"/>
    <x v="0"/>
    <n v="9146"/>
    <n v="668.27"/>
    <n v="502.54"/>
    <n v="4596230.84"/>
    <n v="6111997.4199999999"/>
    <n v="1515766.58"/>
    <x v="13"/>
    <n v="4"/>
    <x v="6"/>
    <x v="0"/>
  </r>
  <r>
    <n v="780246722"/>
    <x v="1792"/>
    <d v="2015-02-12T00:00:00"/>
    <x v="85"/>
    <x v="2"/>
    <x v="1"/>
    <x v="0"/>
    <x v="1"/>
    <n v="1199"/>
    <n v="152.58000000000001"/>
    <n v="97.44"/>
    <n v="116830.56"/>
    <n v="182943.42"/>
    <n v="66112.860000000015"/>
    <x v="19"/>
    <n v="2"/>
    <x v="1"/>
    <x v="0"/>
  </r>
  <r>
    <n v="234082448"/>
    <x v="785"/>
    <d v="2018-03-10T00:00:00"/>
    <x v="26"/>
    <x v="1"/>
    <x v="5"/>
    <x v="0"/>
    <x v="1"/>
    <n v="9053"/>
    <n v="109.28"/>
    <n v="35.840000000000003"/>
    <n v="324459.52000000002"/>
    <n v="989311.84"/>
    <n v="664852.31999999995"/>
    <x v="6"/>
    <n v="5"/>
    <x v="0"/>
    <x v="0"/>
  </r>
  <r>
    <n v="628159463"/>
    <x v="1793"/>
    <d v="2018-11-13T00:00:00"/>
    <x v="14"/>
    <x v="0"/>
    <x v="5"/>
    <x v="1"/>
    <x v="0"/>
    <n v="5199"/>
    <n v="109.28"/>
    <n v="35.840000000000003"/>
    <n v="186332.16"/>
    <n v="568146.72"/>
    <n v="381814.55999999994"/>
    <x v="11"/>
    <n v="6"/>
    <x v="4"/>
    <x v="1"/>
  </r>
  <r>
    <n v="525328290"/>
    <x v="1546"/>
    <d v="2021-12-22T00:00:00"/>
    <x v="35"/>
    <x v="5"/>
    <x v="5"/>
    <x v="0"/>
    <x v="3"/>
    <n v="5170"/>
    <n v="109.28"/>
    <n v="35.840000000000003"/>
    <n v="185292.80000000002"/>
    <n v="564977.6"/>
    <n v="379684.79999999993"/>
    <x v="14"/>
    <n v="6"/>
    <x v="4"/>
    <x v="1"/>
  </r>
  <r>
    <n v="764483058"/>
    <x v="1794"/>
    <d v="2018-07-14T00:00:00"/>
    <x v="117"/>
    <x v="1"/>
    <x v="8"/>
    <x v="1"/>
    <x v="1"/>
    <n v="6380"/>
    <n v="421.89"/>
    <n v="364.69"/>
    <n v="2326722.2000000002"/>
    <n v="2691658.1999999997"/>
    <n v="364935.99999999953"/>
    <x v="7"/>
    <n v="5"/>
    <x v="0"/>
    <x v="0"/>
  </r>
  <r>
    <n v="828993833"/>
    <x v="1708"/>
    <d v="2018-08-14T00:00:00"/>
    <x v="128"/>
    <x v="1"/>
    <x v="0"/>
    <x v="1"/>
    <x v="0"/>
    <n v="6552"/>
    <n v="255.28"/>
    <n v="159.41999999999999"/>
    <n v="1044519.84"/>
    <n v="1672594.56"/>
    <n v="628074.72000000009"/>
    <x v="16"/>
    <n v="7"/>
    <x v="2"/>
    <x v="1"/>
  </r>
  <r>
    <n v="145514190"/>
    <x v="1795"/>
    <d v="2018-12-06T00:00:00"/>
    <x v="82"/>
    <x v="2"/>
    <x v="8"/>
    <x v="0"/>
    <x v="3"/>
    <n v="9737"/>
    <n v="421.89"/>
    <n v="364.69"/>
    <n v="3550986.53"/>
    <n v="4107942.9299999997"/>
    <n v="556956.39999999991"/>
    <x v="13"/>
    <n v="7"/>
    <x v="2"/>
    <x v="1"/>
  </r>
  <r>
    <n v="566241204"/>
    <x v="1796"/>
    <d v="2022-05-14T00:00:00"/>
    <x v="173"/>
    <x v="5"/>
    <x v="0"/>
    <x v="1"/>
    <x v="2"/>
    <n v="2210"/>
    <n v="255.28"/>
    <n v="159.41999999999999"/>
    <n v="352318.19999999995"/>
    <n v="564168.80000000005"/>
    <n v="211850.60000000009"/>
    <x v="9"/>
    <n v="6"/>
    <x v="4"/>
    <x v="1"/>
  </r>
  <r>
    <n v="586341464"/>
    <x v="908"/>
    <d v="2017-08-09T00:00:00"/>
    <x v="115"/>
    <x v="5"/>
    <x v="10"/>
    <x v="0"/>
    <x v="2"/>
    <n v="324"/>
    <n v="668.27"/>
    <n v="502.54"/>
    <n v="162822.96000000002"/>
    <n v="216519.47999999998"/>
    <n v="53696.51999999996"/>
    <x v="19"/>
    <n v="1"/>
    <x v="3"/>
    <x v="0"/>
  </r>
  <r>
    <n v="762308537"/>
    <x v="254"/>
    <d v="2017-07-07T00:00:00"/>
    <x v="116"/>
    <x v="4"/>
    <x v="2"/>
    <x v="1"/>
    <x v="1"/>
    <n v="2891"/>
    <n v="47.45"/>
    <n v="31.79"/>
    <n v="91904.89"/>
    <n v="137177.95000000001"/>
    <n v="45273.060000000012"/>
    <x v="20"/>
    <n v="2"/>
    <x v="1"/>
    <x v="0"/>
  </r>
  <r>
    <n v="993605506"/>
    <x v="1797"/>
    <d v="2020-11-21T00:00:00"/>
    <x v="161"/>
    <x v="3"/>
    <x v="3"/>
    <x v="0"/>
    <x v="3"/>
    <n v="8804"/>
    <n v="205.7"/>
    <n v="117.11"/>
    <n v="1031036.44"/>
    <n v="1810982.7999999998"/>
    <n v="779946.35999999987"/>
    <x v="13"/>
    <n v="2"/>
    <x v="1"/>
    <x v="0"/>
  </r>
  <r>
    <n v="756843698"/>
    <x v="1732"/>
    <d v="2016-08-05T00:00:00"/>
    <x v="11"/>
    <x v="3"/>
    <x v="9"/>
    <x v="0"/>
    <x v="3"/>
    <n v="5724"/>
    <n v="9.33"/>
    <n v="6.92"/>
    <n v="39610.080000000002"/>
    <n v="53404.92"/>
    <n v="13794.839999999997"/>
    <x v="20"/>
    <n v="2"/>
    <x v="1"/>
    <x v="0"/>
  </r>
  <r>
    <n v="498946940"/>
    <x v="816"/>
    <d v="2015-12-18T00:00:00"/>
    <x v="7"/>
    <x v="1"/>
    <x v="8"/>
    <x v="1"/>
    <x v="1"/>
    <n v="8342"/>
    <n v="421.89"/>
    <n v="364.69"/>
    <n v="3042243.98"/>
    <n v="3519406.38"/>
    <n v="477162.39999999991"/>
    <x v="16"/>
    <n v="3"/>
    <x v="5"/>
    <x v="0"/>
  </r>
  <r>
    <n v="287151563"/>
    <x v="1591"/>
    <d v="2018-08-17T00:00:00"/>
    <x v="37"/>
    <x v="1"/>
    <x v="4"/>
    <x v="1"/>
    <x v="0"/>
    <n v="3383"/>
    <n v="81.73"/>
    <n v="56.67"/>
    <n v="191714.61000000002"/>
    <n v="276492.59000000003"/>
    <n v="84777.98000000001"/>
    <x v="4"/>
    <n v="4"/>
    <x v="6"/>
    <x v="0"/>
  </r>
  <r>
    <n v="259006392"/>
    <x v="1798"/>
    <d v="2019-06-01T00:00:00"/>
    <x v="157"/>
    <x v="1"/>
    <x v="6"/>
    <x v="0"/>
    <x v="1"/>
    <n v="4602"/>
    <n v="651.21"/>
    <n v="524.96"/>
    <n v="2415865.9200000004"/>
    <n v="2996868.4200000004"/>
    <n v="581002.5"/>
    <x v="20"/>
    <n v="3"/>
    <x v="5"/>
    <x v="0"/>
  </r>
  <r>
    <n v="172372758"/>
    <x v="1799"/>
    <d v="2018-05-03T00:00:00"/>
    <x v="162"/>
    <x v="2"/>
    <x v="5"/>
    <x v="0"/>
    <x v="3"/>
    <n v="7784"/>
    <n v="109.28"/>
    <n v="35.840000000000003"/>
    <n v="278978.56"/>
    <n v="850635.52"/>
    <n v="571656.95999999996"/>
    <x v="14"/>
    <n v="7"/>
    <x v="2"/>
    <x v="1"/>
  </r>
  <r>
    <n v="755424487"/>
    <x v="779"/>
    <d v="2016-07-19T00:00:00"/>
    <x v="83"/>
    <x v="0"/>
    <x v="7"/>
    <x v="0"/>
    <x v="1"/>
    <n v="5748"/>
    <n v="437.2"/>
    <n v="263.33"/>
    <n v="1513620.8399999999"/>
    <n v="2513025.6"/>
    <n v="999404.76000000024"/>
    <x v="19"/>
    <n v="7"/>
    <x v="2"/>
    <x v="1"/>
  </r>
  <r>
    <n v="556647908"/>
    <x v="1271"/>
    <d v="2020-10-11T00:00:00"/>
    <x v="140"/>
    <x v="1"/>
    <x v="11"/>
    <x v="0"/>
    <x v="1"/>
    <n v="3341"/>
    <n v="154.06"/>
    <n v="90.93"/>
    <n v="303797.13"/>
    <n v="514714.46"/>
    <n v="210917.33000000002"/>
    <x v="12"/>
    <n v="3"/>
    <x v="5"/>
    <x v="0"/>
  </r>
  <r>
    <n v="894841849"/>
    <x v="1583"/>
    <d v="2015-09-29T00:00:00"/>
    <x v="57"/>
    <x v="5"/>
    <x v="5"/>
    <x v="0"/>
    <x v="0"/>
    <n v="2443"/>
    <n v="109.28"/>
    <n v="35.840000000000003"/>
    <n v="87557.12000000001"/>
    <n v="266971.03999999998"/>
    <n v="179413.91999999998"/>
    <x v="13"/>
    <n v="5"/>
    <x v="0"/>
    <x v="0"/>
  </r>
  <r>
    <n v="909117639"/>
    <x v="779"/>
    <d v="2016-07-18T00:00:00"/>
    <x v="72"/>
    <x v="0"/>
    <x v="1"/>
    <x v="0"/>
    <x v="2"/>
    <n v="6967"/>
    <n v="152.58000000000001"/>
    <n v="97.44"/>
    <n v="678864.48"/>
    <n v="1063024.8600000001"/>
    <n v="384160.38000000012"/>
    <x v="4"/>
    <n v="7"/>
    <x v="2"/>
    <x v="1"/>
  </r>
  <r>
    <n v="154685199"/>
    <x v="1800"/>
    <d v="2018-12-15T00:00:00"/>
    <x v="135"/>
    <x v="3"/>
    <x v="11"/>
    <x v="1"/>
    <x v="2"/>
    <n v="3643"/>
    <n v="154.06"/>
    <n v="90.93"/>
    <n v="331257.99000000005"/>
    <n v="561240.57999999996"/>
    <n v="229982.58999999991"/>
    <x v="5"/>
    <n v="6"/>
    <x v="4"/>
    <x v="1"/>
  </r>
  <r>
    <n v="923922574"/>
    <x v="1801"/>
    <d v="2021-04-17T00:00:00"/>
    <x v="143"/>
    <x v="1"/>
    <x v="11"/>
    <x v="1"/>
    <x v="0"/>
    <n v="8076"/>
    <n v="154.06"/>
    <n v="90.93"/>
    <n v="734350.68"/>
    <n v="1244188.56"/>
    <n v="509837.88"/>
    <x v="7"/>
    <n v="5"/>
    <x v="0"/>
    <x v="0"/>
  </r>
  <r>
    <n v="454236876"/>
    <x v="762"/>
    <d v="2021-08-27T00:00:00"/>
    <x v="149"/>
    <x v="3"/>
    <x v="11"/>
    <x v="1"/>
    <x v="0"/>
    <n v="7641"/>
    <n v="154.06"/>
    <n v="90.93"/>
    <n v="694796.13"/>
    <n v="1177172.46"/>
    <n v="482376.32999999996"/>
    <x v="16"/>
    <n v="3"/>
    <x v="5"/>
    <x v="0"/>
  </r>
  <r>
    <n v="520203340"/>
    <x v="510"/>
    <d v="2018-12-11T00:00:00"/>
    <x v="40"/>
    <x v="3"/>
    <x v="1"/>
    <x v="0"/>
    <x v="2"/>
    <n v="8583"/>
    <n v="152.58000000000001"/>
    <n v="97.44"/>
    <n v="836327.52"/>
    <n v="1309594.1400000001"/>
    <n v="473266.62000000011"/>
    <x v="17"/>
    <n v="7"/>
    <x v="2"/>
    <x v="1"/>
  </r>
  <r>
    <n v="989660298"/>
    <x v="192"/>
    <d v="2019-10-02T00:00:00"/>
    <x v="147"/>
    <x v="0"/>
    <x v="8"/>
    <x v="0"/>
    <x v="3"/>
    <n v="1330"/>
    <n v="421.89"/>
    <n v="364.69"/>
    <n v="485037.7"/>
    <n v="561113.69999999995"/>
    <n v="76075.999999999942"/>
    <x v="14"/>
    <n v="6"/>
    <x v="4"/>
    <x v="1"/>
  </r>
  <r>
    <n v="742100560"/>
    <x v="1570"/>
    <d v="2017-01-19T00:00:00"/>
    <x v="46"/>
    <x v="1"/>
    <x v="1"/>
    <x v="1"/>
    <x v="1"/>
    <n v="2902"/>
    <n v="152.58000000000001"/>
    <n v="97.44"/>
    <n v="282770.88"/>
    <n v="442787.16000000003"/>
    <n v="160016.28000000003"/>
    <x v="4"/>
    <n v="3"/>
    <x v="5"/>
    <x v="0"/>
  </r>
  <r>
    <n v="990316474"/>
    <x v="1703"/>
    <d v="2015-07-10T00:00:00"/>
    <x v="151"/>
    <x v="5"/>
    <x v="9"/>
    <x v="0"/>
    <x v="3"/>
    <n v="5507"/>
    <n v="9.33"/>
    <n v="6.92"/>
    <n v="38108.44"/>
    <n v="51380.31"/>
    <n v="13271.869999999995"/>
    <x v="11"/>
    <n v="2"/>
    <x v="1"/>
    <x v="0"/>
  </r>
  <r>
    <n v="158754861"/>
    <x v="1290"/>
    <d v="2016-06-17T00:00:00"/>
    <x v="40"/>
    <x v="3"/>
    <x v="2"/>
    <x v="1"/>
    <x v="0"/>
    <n v="7946"/>
    <n v="47.45"/>
    <n v="31.79"/>
    <n v="252603.34"/>
    <n v="377037.7"/>
    <n v="124434.36000000002"/>
    <x v="13"/>
    <n v="1"/>
    <x v="3"/>
    <x v="0"/>
  </r>
  <r>
    <n v="719339549"/>
    <x v="424"/>
    <d v="2016-09-18T00:00:00"/>
    <x v="171"/>
    <x v="5"/>
    <x v="10"/>
    <x v="1"/>
    <x v="1"/>
    <n v="7413"/>
    <n v="668.27"/>
    <n v="502.54"/>
    <n v="3725329.02"/>
    <n v="4953885.51"/>
    <n v="1228556.4899999998"/>
    <x v="2"/>
    <n v="1"/>
    <x v="3"/>
    <x v="0"/>
  </r>
  <r>
    <n v="264306867"/>
    <x v="273"/>
    <d v="2018-02-16T00:00:00"/>
    <x v="24"/>
    <x v="3"/>
    <x v="3"/>
    <x v="0"/>
    <x v="2"/>
    <n v="3130"/>
    <n v="205.7"/>
    <n v="117.11"/>
    <n v="366554.3"/>
    <n v="643841"/>
    <n v="277286.7"/>
    <x v="13"/>
    <n v="1"/>
    <x v="3"/>
    <x v="0"/>
  </r>
  <r>
    <n v="956205642"/>
    <x v="1748"/>
    <d v="2021-07-28T00:00:00"/>
    <x v="71"/>
    <x v="2"/>
    <x v="1"/>
    <x v="1"/>
    <x v="1"/>
    <n v="1353"/>
    <n v="152.58000000000001"/>
    <n v="97.44"/>
    <n v="131836.32"/>
    <n v="206440.74000000002"/>
    <n v="74604.420000000013"/>
    <x v="4"/>
    <n v="2"/>
    <x v="1"/>
    <x v="0"/>
  </r>
  <r>
    <n v="977897202"/>
    <x v="1589"/>
    <d v="2020-10-16T00:00:00"/>
    <x v="82"/>
    <x v="2"/>
    <x v="11"/>
    <x v="1"/>
    <x v="2"/>
    <n v="368"/>
    <n v="154.06"/>
    <n v="90.93"/>
    <n v="33462.240000000005"/>
    <n v="56694.080000000002"/>
    <n v="23231.839999999997"/>
    <x v="10"/>
    <n v="7"/>
    <x v="2"/>
    <x v="1"/>
  </r>
  <r>
    <n v="382555377"/>
    <x v="582"/>
    <d v="2021-05-10T00:00:00"/>
    <x v="65"/>
    <x v="2"/>
    <x v="0"/>
    <x v="0"/>
    <x v="2"/>
    <n v="5492"/>
    <n v="255.28"/>
    <n v="159.41999999999999"/>
    <n v="875534.6399999999"/>
    <n v="1401997.76"/>
    <n v="526463.12000000011"/>
    <x v="0"/>
    <n v="2"/>
    <x v="1"/>
    <x v="0"/>
  </r>
  <r>
    <n v="643666493"/>
    <x v="1687"/>
    <d v="2017-01-22T00:00:00"/>
    <x v="114"/>
    <x v="2"/>
    <x v="9"/>
    <x v="1"/>
    <x v="2"/>
    <n v="4074"/>
    <n v="9.33"/>
    <n v="6.92"/>
    <n v="28192.079999999998"/>
    <n v="38010.42"/>
    <n v="9818.34"/>
    <x v="1"/>
    <n v="7"/>
    <x v="2"/>
    <x v="1"/>
  </r>
  <r>
    <n v="605029380"/>
    <x v="273"/>
    <d v="2018-02-21T00:00:00"/>
    <x v="181"/>
    <x v="1"/>
    <x v="9"/>
    <x v="1"/>
    <x v="3"/>
    <n v="493"/>
    <n v="9.33"/>
    <n v="6.92"/>
    <n v="3411.56"/>
    <n v="4599.6899999999996"/>
    <n v="1188.1299999999997"/>
    <x v="16"/>
    <n v="1"/>
    <x v="3"/>
    <x v="0"/>
  </r>
  <r>
    <n v="530755364"/>
    <x v="1802"/>
    <d v="2022-09-27T00:00:00"/>
    <x v="108"/>
    <x v="2"/>
    <x v="9"/>
    <x v="0"/>
    <x v="2"/>
    <n v="1162"/>
    <n v="9.33"/>
    <n v="6.92"/>
    <n v="8041.04"/>
    <n v="10841.460000000001"/>
    <n v="2800.420000000001"/>
    <x v="8"/>
    <n v="4"/>
    <x v="6"/>
    <x v="0"/>
  </r>
  <r>
    <n v="755268275"/>
    <x v="155"/>
    <d v="2020-03-29T00:00:00"/>
    <x v="169"/>
    <x v="4"/>
    <x v="11"/>
    <x v="1"/>
    <x v="0"/>
    <n v="9521"/>
    <n v="154.06"/>
    <n v="90.93"/>
    <n v="865744.53"/>
    <n v="1466805.26"/>
    <n v="601060.73"/>
    <x v="12"/>
    <n v="3"/>
    <x v="5"/>
    <x v="0"/>
  </r>
  <r>
    <n v="333304440"/>
    <x v="643"/>
    <d v="2017-06-13T00:00:00"/>
    <x v="88"/>
    <x v="1"/>
    <x v="8"/>
    <x v="0"/>
    <x v="2"/>
    <n v="1046"/>
    <n v="421.89"/>
    <n v="364.69"/>
    <n v="381465.74"/>
    <n v="441296.94"/>
    <n v="59831.200000000012"/>
    <x v="17"/>
    <n v="7"/>
    <x v="2"/>
    <x v="1"/>
  </r>
  <r>
    <n v="189912688"/>
    <x v="987"/>
    <d v="2018-12-29T00:00:00"/>
    <x v="54"/>
    <x v="2"/>
    <x v="1"/>
    <x v="1"/>
    <x v="0"/>
    <n v="8240"/>
    <n v="152.58000000000001"/>
    <n v="97.44"/>
    <n v="802905.59999999998"/>
    <n v="1257259.2000000002"/>
    <n v="454353.60000000021"/>
    <x v="6"/>
    <n v="5"/>
    <x v="0"/>
    <x v="0"/>
  </r>
  <r>
    <n v="265085780"/>
    <x v="723"/>
    <d v="2017-03-01T00:00:00"/>
    <x v="10"/>
    <x v="3"/>
    <x v="11"/>
    <x v="0"/>
    <x v="1"/>
    <n v="3628"/>
    <n v="154.06"/>
    <n v="90.93"/>
    <n v="329894.04000000004"/>
    <n v="558929.68000000005"/>
    <n v="229035.64"/>
    <x v="12"/>
    <n v="6"/>
    <x v="4"/>
    <x v="1"/>
  </r>
  <r>
    <n v="290603244"/>
    <x v="1030"/>
    <d v="2021-01-08T00:00:00"/>
    <x v="114"/>
    <x v="2"/>
    <x v="2"/>
    <x v="0"/>
    <x v="1"/>
    <n v="4813"/>
    <n v="47.45"/>
    <n v="31.79"/>
    <n v="153005.26999999999"/>
    <n v="228376.85"/>
    <n v="75371.580000000016"/>
    <x v="17"/>
    <n v="3"/>
    <x v="5"/>
    <x v="0"/>
  </r>
  <r>
    <n v="486345708"/>
    <x v="1803"/>
    <d v="2018-09-21T00:00:00"/>
    <x v="63"/>
    <x v="1"/>
    <x v="7"/>
    <x v="1"/>
    <x v="3"/>
    <n v="9357"/>
    <n v="437.2"/>
    <n v="263.33"/>
    <n v="2463978.81"/>
    <n v="4090880.4"/>
    <n v="1626901.5899999999"/>
    <x v="14"/>
    <n v="1"/>
    <x v="3"/>
    <x v="0"/>
  </r>
  <r>
    <n v="863980567"/>
    <x v="1804"/>
    <d v="2019-06-30T00:00:00"/>
    <x v="83"/>
    <x v="0"/>
    <x v="4"/>
    <x v="1"/>
    <x v="0"/>
    <n v="9904"/>
    <n v="81.73"/>
    <n v="56.67"/>
    <n v="561259.68000000005"/>
    <n v="809453.92"/>
    <n v="248194.24"/>
    <x v="18"/>
    <n v="1"/>
    <x v="3"/>
    <x v="0"/>
  </r>
  <r>
    <n v="450119149"/>
    <x v="1805"/>
    <d v="2016-05-22T00:00:00"/>
    <x v="177"/>
    <x v="5"/>
    <x v="4"/>
    <x v="1"/>
    <x v="1"/>
    <n v="9114"/>
    <n v="81.73"/>
    <n v="56.67"/>
    <n v="516490.38"/>
    <n v="744887.22000000009"/>
    <n v="228396.84000000008"/>
    <x v="20"/>
    <n v="4"/>
    <x v="6"/>
    <x v="0"/>
  </r>
  <r>
    <n v="141685283"/>
    <x v="1769"/>
    <d v="2018-08-22T00:00:00"/>
    <x v="173"/>
    <x v="5"/>
    <x v="1"/>
    <x v="0"/>
    <x v="3"/>
    <n v="6679"/>
    <n v="152.58000000000001"/>
    <n v="97.44"/>
    <n v="650801.76"/>
    <n v="1019081.8200000001"/>
    <n v="368280.06000000006"/>
    <x v="20"/>
    <n v="7"/>
    <x v="2"/>
    <x v="1"/>
  </r>
  <r>
    <n v="455915296"/>
    <x v="1170"/>
    <d v="2015-08-08T00:00:00"/>
    <x v="146"/>
    <x v="5"/>
    <x v="6"/>
    <x v="0"/>
    <x v="2"/>
    <n v="4322"/>
    <n v="651.21"/>
    <n v="524.96"/>
    <n v="2268877.12"/>
    <n v="2814529.62"/>
    <n v="545652.5"/>
    <x v="12"/>
    <n v="2"/>
    <x v="1"/>
    <x v="0"/>
  </r>
  <r>
    <n v="628671872"/>
    <x v="1341"/>
    <d v="2018-11-26T00:00:00"/>
    <x v="28"/>
    <x v="5"/>
    <x v="4"/>
    <x v="0"/>
    <x v="1"/>
    <n v="6832"/>
    <n v="81.73"/>
    <n v="56.67"/>
    <n v="387169.44"/>
    <n v="558379.36"/>
    <n v="171209.91999999998"/>
    <x v="16"/>
    <n v="6"/>
    <x v="4"/>
    <x v="1"/>
  </r>
  <r>
    <n v="768731677"/>
    <x v="1806"/>
    <d v="2018-07-01T00:00:00"/>
    <x v="93"/>
    <x v="5"/>
    <x v="1"/>
    <x v="0"/>
    <x v="1"/>
    <n v="3641"/>
    <n v="152.58000000000001"/>
    <n v="97.44"/>
    <n v="354779.04"/>
    <n v="555543.78"/>
    <n v="200764.74000000005"/>
    <x v="4"/>
    <n v="6"/>
    <x v="4"/>
    <x v="1"/>
  </r>
  <r>
    <n v="561639392"/>
    <x v="1620"/>
    <d v="2018-09-22T00:00:00"/>
    <x v="135"/>
    <x v="3"/>
    <x v="11"/>
    <x v="1"/>
    <x v="0"/>
    <n v="432"/>
    <n v="154.06"/>
    <n v="90.93"/>
    <n v="39281.760000000002"/>
    <n v="66553.919999999998"/>
    <n v="27272.159999999996"/>
    <x v="17"/>
    <n v="4"/>
    <x v="6"/>
    <x v="0"/>
  </r>
  <r>
    <n v="495138204"/>
    <x v="383"/>
    <d v="2021-11-21T00:00:00"/>
    <x v="85"/>
    <x v="2"/>
    <x v="8"/>
    <x v="1"/>
    <x v="2"/>
    <n v="1252"/>
    <n v="421.89"/>
    <n v="364.69"/>
    <n v="456591.88"/>
    <n v="528206.28"/>
    <n v="71614.400000000023"/>
    <x v="10"/>
    <n v="2"/>
    <x v="1"/>
    <x v="0"/>
  </r>
  <r>
    <n v="192170035"/>
    <x v="1807"/>
    <d v="2015-05-26T00:00:00"/>
    <x v="101"/>
    <x v="5"/>
    <x v="0"/>
    <x v="0"/>
    <x v="3"/>
    <n v="6239"/>
    <n v="255.28"/>
    <n v="159.41999999999999"/>
    <n v="994621.37999999989"/>
    <n v="1592691.92"/>
    <n v="598070.54"/>
    <x v="16"/>
    <n v="7"/>
    <x v="2"/>
    <x v="1"/>
  </r>
  <r>
    <n v="527259910"/>
    <x v="736"/>
    <d v="2020-01-17T00:00:00"/>
    <x v="80"/>
    <x v="1"/>
    <x v="4"/>
    <x v="0"/>
    <x v="3"/>
    <n v="6779"/>
    <n v="81.73"/>
    <n v="56.67"/>
    <n v="384165.93"/>
    <n v="554047.67000000004"/>
    <n v="169881.74000000005"/>
    <x v="2"/>
    <n v="6"/>
    <x v="4"/>
    <x v="1"/>
  </r>
  <r>
    <n v="903590571"/>
    <x v="905"/>
    <d v="2022-08-28T00:00:00"/>
    <x v="11"/>
    <x v="3"/>
    <x v="5"/>
    <x v="1"/>
    <x v="2"/>
    <n v="1385"/>
    <n v="109.28"/>
    <n v="35.840000000000003"/>
    <n v="49638.400000000001"/>
    <n v="151352.79999999999"/>
    <n v="101714.4"/>
    <x v="16"/>
    <n v="5"/>
    <x v="0"/>
    <x v="0"/>
  </r>
  <r>
    <n v="857139432"/>
    <x v="1808"/>
    <d v="2022-06-14T00:00:00"/>
    <x v="20"/>
    <x v="3"/>
    <x v="8"/>
    <x v="0"/>
    <x v="2"/>
    <n v="5460"/>
    <n v="421.89"/>
    <n v="364.69"/>
    <n v="1991207.4"/>
    <n v="2303519.4"/>
    <n v="312312"/>
    <x v="9"/>
    <n v="2"/>
    <x v="1"/>
    <x v="0"/>
  </r>
  <r>
    <n v="252541625"/>
    <x v="1365"/>
    <d v="2017-06-11T00:00:00"/>
    <x v="124"/>
    <x v="1"/>
    <x v="0"/>
    <x v="1"/>
    <x v="1"/>
    <n v="1534"/>
    <n v="255.28"/>
    <n v="159.41999999999999"/>
    <n v="244550.27999999997"/>
    <n v="391599.52"/>
    <n v="147049.24000000005"/>
    <x v="17"/>
    <n v="5"/>
    <x v="0"/>
    <x v="0"/>
  </r>
  <r>
    <n v="760158479"/>
    <x v="1809"/>
    <d v="2015-09-29T00:00:00"/>
    <x v="32"/>
    <x v="5"/>
    <x v="10"/>
    <x v="1"/>
    <x v="3"/>
    <n v="6641"/>
    <n v="668.27"/>
    <n v="502.54"/>
    <n v="3337368.14"/>
    <n v="4437981.07"/>
    <n v="1100612.9300000002"/>
    <x v="5"/>
    <n v="2"/>
    <x v="1"/>
    <x v="0"/>
  </r>
  <r>
    <n v="520663821"/>
    <x v="1810"/>
    <d v="2016-10-15T00:00:00"/>
    <x v="159"/>
    <x v="4"/>
    <x v="7"/>
    <x v="1"/>
    <x v="1"/>
    <n v="4850"/>
    <n v="437.2"/>
    <n v="263.33"/>
    <n v="1277150.5"/>
    <n v="2120420"/>
    <n v="843269.5"/>
    <x v="13"/>
    <n v="2"/>
    <x v="1"/>
    <x v="0"/>
  </r>
  <r>
    <n v="895043981"/>
    <x v="1596"/>
    <d v="2022-06-28T00:00:00"/>
    <x v="94"/>
    <x v="5"/>
    <x v="1"/>
    <x v="1"/>
    <x v="3"/>
    <n v="2259"/>
    <n v="152.58000000000001"/>
    <n v="97.44"/>
    <n v="220116.96"/>
    <n v="344678.22000000003"/>
    <n v="124561.26000000004"/>
    <x v="7"/>
    <n v="1"/>
    <x v="3"/>
    <x v="0"/>
  </r>
  <r>
    <n v="614597785"/>
    <x v="803"/>
    <d v="2018-04-08T00:00:00"/>
    <x v="26"/>
    <x v="1"/>
    <x v="7"/>
    <x v="1"/>
    <x v="1"/>
    <n v="1997"/>
    <n v="437.2"/>
    <n v="263.33"/>
    <n v="525870.01"/>
    <n v="873088.4"/>
    <n v="347218.39"/>
    <x v="20"/>
    <n v="4"/>
    <x v="6"/>
    <x v="0"/>
  </r>
  <r>
    <n v="730936563"/>
    <x v="1811"/>
    <d v="2016-05-01T00:00:00"/>
    <x v="107"/>
    <x v="2"/>
    <x v="6"/>
    <x v="0"/>
    <x v="2"/>
    <n v="9227"/>
    <n v="651.21"/>
    <n v="524.96"/>
    <n v="4843805.92"/>
    <n v="6008714.6699999999"/>
    <n v="1164908.75"/>
    <x v="20"/>
    <n v="4"/>
    <x v="6"/>
    <x v="0"/>
  </r>
  <r>
    <n v="448354041"/>
    <x v="1812"/>
    <d v="2020-03-18T00:00:00"/>
    <x v="65"/>
    <x v="2"/>
    <x v="4"/>
    <x v="1"/>
    <x v="3"/>
    <n v="6779"/>
    <n v="81.73"/>
    <n v="56.67"/>
    <n v="384165.93"/>
    <n v="554047.67000000004"/>
    <n v="169881.74000000005"/>
    <x v="13"/>
    <n v="6"/>
    <x v="4"/>
    <x v="1"/>
  </r>
  <r>
    <n v="861976850"/>
    <x v="191"/>
    <d v="2021-05-20T00:00:00"/>
    <x v="133"/>
    <x v="1"/>
    <x v="4"/>
    <x v="1"/>
    <x v="3"/>
    <n v="6960"/>
    <n v="81.73"/>
    <n v="56.67"/>
    <n v="394423.2"/>
    <n v="568840.80000000005"/>
    <n v="174417.60000000003"/>
    <x v="11"/>
    <n v="1"/>
    <x v="3"/>
    <x v="0"/>
  </r>
  <r>
    <n v="631463515"/>
    <x v="1813"/>
    <d v="2020-08-22T00:00:00"/>
    <x v="2"/>
    <x v="1"/>
    <x v="5"/>
    <x v="1"/>
    <x v="2"/>
    <n v="2942"/>
    <n v="109.28"/>
    <n v="35.840000000000003"/>
    <n v="105441.28000000001"/>
    <n v="321501.76"/>
    <n v="216060.47999999998"/>
    <x v="6"/>
    <n v="5"/>
    <x v="0"/>
    <x v="0"/>
  </r>
  <r>
    <n v="307305467"/>
    <x v="1814"/>
    <d v="2019-08-06T00:00:00"/>
    <x v="124"/>
    <x v="1"/>
    <x v="9"/>
    <x v="0"/>
    <x v="0"/>
    <n v="7371"/>
    <n v="9.33"/>
    <n v="6.92"/>
    <n v="51007.32"/>
    <n v="68771.430000000008"/>
    <n v="17764.110000000008"/>
    <x v="7"/>
    <n v="1"/>
    <x v="3"/>
    <x v="0"/>
  </r>
  <r>
    <n v="392676532"/>
    <x v="805"/>
    <d v="2021-07-12T00:00:00"/>
    <x v="88"/>
    <x v="1"/>
    <x v="3"/>
    <x v="1"/>
    <x v="3"/>
    <n v="567"/>
    <n v="205.7"/>
    <n v="117.11"/>
    <n v="66401.37"/>
    <n v="116631.9"/>
    <n v="50230.53"/>
    <x v="5"/>
    <n v="1"/>
    <x v="3"/>
    <x v="0"/>
  </r>
  <r>
    <n v="111063039"/>
    <x v="660"/>
    <d v="2020-06-05T00:00:00"/>
    <x v="34"/>
    <x v="1"/>
    <x v="0"/>
    <x v="0"/>
    <x v="2"/>
    <n v="4876"/>
    <n v="255.28"/>
    <n v="159.41999999999999"/>
    <n v="777331.91999999993"/>
    <n v="1244745.28"/>
    <n v="467413.3600000001"/>
    <x v="20"/>
    <n v="2"/>
    <x v="1"/>
    <x v="0"/>
  </r>
  <r>
    <n v="556263816"/>
    <x v="1815"/>
    <d v="2021-12-13T00:00:00"/>
    <x v="130"/>
    <x v="1"/>
    <x v="2"/>
    <x v="0"/>
    <x v="0"/>
    <n v="9679"/>
    <n v="47.45"/>
    <n v="31.79"/>
    <n v="307695.40999999997"/>
    <n v="459268.55000000005"/>
    <n v="151573.14000000007"/>
    <x v="7"/>
    <n v="7"/>
    <x v="2"/>
    <x v="1"/>
  </r>
  <r>
    <n v="642390191"/>
    <x v="593"/>
    <d v="2018-06-12T00:00:00"/>
    <x v="135"/>
    <x v="3"/>
    <x v="11"/>
    <x v="0"/>
    <x v="1"/>
    <n v="6388"/>
    <n v="154.06"/>
    <n v="90.93"/>
    <n v="580860.84000000008"/>
    <n v="984135.28"/>
    <n v="403274.43999999994"/>
    <x v="15"/>
    <n v="4"/>
    <x v="6"/>
    <x v="0"/>
  </r>
  <r>
    <n v="253865993"/>
    <x v="856"/>
    <d v="2019-11-10T00:00:00"/>
    <x v="21"/>
    <x v="5"/>
    <x v="0"/>
    <x v="0"/>
    <x v="0"/>
    <n v="3444"/>
    <n v="255.28"/>
    <n v="159.41999999999999"/>
    <n v="549042.48"/>
    <n v="879184.32"/>
    <n v="330141.83999999997"/>
    <x v="3"/>
    <n v="4"/>
    <x v="6"/>
    <x v="0"/>
  </r>
  <r>
    <n v="695427548"/>
    <x v="1309"/>
    <d v="2020-11-16T00:00:00"/>
    <x v="134"/>
    <x v="2"/>
    <x v="11"/>
    <x v="1"/>
    <x v="0"/>
    <n v="1320"/>
    <n v="154.06"/>
    <n v="90.93"/>
    <n v="120027.6"/>
    <n v="203359.2"/>
    <n v="83331.600000000006"/>
    <x v="1"/>
    <n v="1"/>
    <x v="3"/>
    <x v="0"/>
  </r>
  <r>
    <n v="642123687"/>
    <x v="939"/>
    <d v="2021-06-14T00:00:00"/>
    <x v="137"/>
    <x v="1"/>
    <x v="2"/>
    <x v="0"/>
    <x v="0"/>
    <n v="7523"/>
    <n v="47.45"/>
    <n v="31.79"/>
    <n v="239156.16999999998"/>
    <n v="356966.35000000003"/>
    <n v="117810.18000000005"/>
    <x v="18"/>
    <n v="2"/>
    <x v="1"/>
    <x v="0"/>
  </r>
  <r>
    <n v="189315736"/>
    <x v="335"/>
    <d v="2022-07-16T00:00:00"/>
    <x v="105"/>
    <x v="2"/>
    <x v="2"/>
    <x v="0"/>
    <x v="0"/>
    <n v="1588"/>
    <n v="47.45"/>
    <n v="31.79"/>
    <n v="50482.52"/>
    <n v="75350.600000000006"/>
    <n v="24868.080000000009"/>
    <x v="18"/>
    <n v="7"/>
    <x v="2"/>
    <x v="1"/>
  </r>
  <r>
    <n v="810026109"/>
    <x v="98"/>
    <d v="2015-10-15T00:00:00"/>
    <x v="182"/>
    <x v="2"/>
    <x v="11"/>
    <x v="1"/>
    <x v="2"/>
    <n v="3581"/>
    <n v="154.06"/>
    <n v="90.93"/>
    <n v="325620.33"/>
    <n v="551688.86"/>
    <n v="226068.52999999997"/>
    <x v="10"/>
    <n v="6"/>
    <x v="4"/>
    <x v="1"/>
  </r>
  <r>
    <n v="168195378"/>
    <x v="1816"/>
    <d v="2021-12-30T00:00:00"/>
    <x v="177"/>
    <x v="5"/>
    <x v="5"/>
    <x v="1"/>
    <x v="2"/>
    <n v="1605"/>
    <n v="109.28"/>
    <n v="35.840000000000003"/>
    <n v="57523.200000000004"/>
    <n v="175394.4"/>
    <n v="117871.19999999998"/>
    <x v="5"/>
    <n v="4"/>
    <x v="6"/>
    <x v="0"/>
  </r>
  <r>
    <n v="242168128"/>
    <x v="166"/>
    <d v="2022-05-10T00:00:00"/>
    <x v="2"/>
    <x v="1"/>
    <x v="2"/>
    <x v="0"/>
    <x v="0"/>
    <n v="1785"/>
    <n v="47.45"/>
    <n v="31.79"/>
    <n v="56745.15"/>
    <n v="84698.25"/>
    <n v="27953.1"/>
    <x v="7"/>
    <n v="1"/>
    <x v="3"/>
    <x v="0"/>
  </r>
  <r>
    <n v="101207101"/>
    <x v="1817"/>
    <d v="2016-04-21T00:00:00"/>
    <x v="86"/>
    <x v="2"/>
    <x v="9"/>
    <x v="1"/>
    <x v="1"/>
    <n v="8285"/>
    <n v="9.33"/>
    <n v="6.92"/>
    <n v="57332.2"/>
    <n v="77299.05"/>
    <n v="19966.850000000006"/>
    <x v="20"/>
    <n v="1"/>
    <x v="3"/>
    <x v="0"/>
  </r>
  <r>
    <n v="247152316"/>
    <x v="1716"/>
    <d v="2019-03-17T00:00:00"/>
    <x v="20"/>
    <x v="3"/>
    <x v="4"/>
    <x v="1"/>
    <x v="0"/>
    <n v="6717"/>
    <n v="81.73"/>
    <n v="56.67"/>
    <n v="380652.39"/>
    <n v="548980.41"/>
    <n v="168328.02000000002"/>
    <x v="7"/>
    <n v="6"/>
    <x v="4"/>
    <x v="1"/>
  </r>
  <r>
    <n v="497506701"/>
    <x v="521"/>
    <d v="2015-05-07T00:00:00"/>
    <x v="143"/>
    <x v="1"/>
    <x v="0"/>
    <x v="0"/>
    <x v="3"/>
    <n v="2144"/>
    <n v="255.28"/>
    <n v="159.41999999999999"/>
    <n v="341796.48"/>
    <n v="547320.31999999995"/>
    <n v="205523.83999999997"/>
    <x v="15"/>
    <n v="6"/>
    <x v="4"/>
    <x v="1"/>
  </r>
  <r>
    <n v="509522140"/>
    <x v="1669"/>
    <d v="2015-08-19T00:00:00"/>
    <x v="104"/>
    <x v="5"/>
    <x v="9"/>
    <x v="1"/>
    <x v="2"/>
    <n v="7779"/>
    <n v="9.33"/>
    <n v="6.92"/>
    <n v="53830.68"/>
    <n v="72578.070000000007"/>
    <n v="18747.390000000007"/>
    <x v="20"/>
    <n v="7"/>
    <x v="2"/>
    <x v="1"/>
  </r>
  <r>
    <n v="631189286"/>
    <x v="972"/>
    <d v="2015-12-12T00:00:00"/>
    <x v="31"/>
    <x v="4"/>
    <x v="4"/>
    <x v="1"/>
    <x v="0"/>
    <n v="1791"/>
    <n v="81.73"/>
    <n v="56.67"/>
    <n v="101495.97"/>
    <n v="146378.43"/>
    <n v="44882.459999999992"/>
    <x v="20"/>
    <n v="3"/>
    <x v="5"/>
    <x v="0"/>
  </r>
  <r>
    <n v="775666797"/>
    <x v="1688"/>
    <d v="2016-11-20T00:00:00"/>
    <x v="97"/>
    <x v="3"/>
    <x v="9"/>
    <x v="0"/>
    <x v="1"/>
    <n v="5897"/>
    <n v="9.33"/>
    <n v="6.92"/>
    <n v="40807.24"/>
    <n v="55019.01"/>
    <n v="14211.770000000004"/>
    <x v="3"/>
    <n v="4"/>
    <x v="6"/>
    <x v="0"/>
  </r>
  <r>
    <n v="391440999"/>
    <x v="1466"/>
    <d v="2021-02-21T00:00:00"/>
    <x v="30"/>
    <x v="3"/>
    <x v="2"/>
    <x v="1"/>
    <x v="2"/>
    <n v="4945"/>
    <n v="47.45"/>
    <n v="31.79"/>
    <n v="157201.54999999999"/>
    <n v="234640.25"/>
    <n v="77438.700000000012"/>
    <x v="9"/>
    <n v="7"/>
    <x v="2"/>
    <x v="1"/>
  </r>
  <r>
    <n v="827541148"/>
    <x v="1818"/>
    <d v="2021-06-25T00:00:00"/>
    <x v="81"/>
    <x v="5"/>
    <x v="4"/>
    <x v="1"/>
    <x v="2"/>
    <n v="6670"/>
    <n v="81.73"/>
    <n v="56.67"/>
    <n v="377988.9"/>
    <n v="545139.1"/>
    <n v="167150.19999999995"/>
    <x v="2"/>
    <n v="6"/>
    <x v="4"/>
    <x v="1"/>
  </r>
  <r>
    <n v="232387292"/>
    <x v="1819"/>
    <d v="2016-04-18T00:00:00"/>
    <x v="57"/>
    <x v="5"/>
    <x v="0"/>
    <x v="1"/>
    <x v="3"/>
    <n v="7419"/>
    <n v="255.28"/>
    <n v="159.41999999999999"/>
    <n v="1182736.98"/>
    <n v="1893922.32"/>
    <n v="711185.34000000008"/>
    <x v="7"/>
    <n v="7"/>
    <x v="2"/>
    <x v="1"/>
  </r>
  <r>
    <n v="606094539"/>
    <x v="785"/>
    <d v="2018-03-28T00:00:00"/>
    <x v="173"/>
    <x v="5"/>
    <x v="9"/>
    <x v="1"/>
    <x v="2"/>
    <n v="5698"/>
    <n v="9.33"/>
    <n v="6.92"/>
    <n v="39430.159999999996"/>
    <n v="53162.340000000004"/>
    <n v="13732.180000000008"/>
    <x v="15"/>
    <n v="5"/>
    <x v="0"/>
    <x v="0"/>
  </r>
  <r>
    <n v="748168790"/>
    <x v="1164"/>
    <d v="2017-03-17T00:00:00"/>
    <x v="100"/>
    <x v="5"/>
    <x v="0"/>
    <x v="1"/>
    <x v="0"/>
    <n v="8626"/>
    <n v="255.28"/>
    <n v="159.41999999999999"/>
    <n v="1375156.92"/>
    <n v="2202045.2799999998"/>
    <n v="826888.35999999987"/>
    <x v="6"/>
    <n v="4"/>
    <x v="6"/>
    <x v="0"/>
  </r>
  <r>
    <n v="906508815"/>
    <x v="31"/>
    <d v="2018-02-02T00:00:00"/>
    <x v="157"/>
    <x v="1"/>
    <x v="5"/>
    <x v="0"/>
    <x v="3"/>
    <n v="4958"/>
    <n v="109.28"/>
    <n v="35.840000000000003"/>
    <n v="177694.72000000003"/>
    <n v="541810.24"/>
    <n v="364115.51999999996"/>
    <x v="18"/>
    <n v="6"/>
    <x v="4"/>
    <x v="1"/>
  </r>
  <r>
    <n v="957926118"/>
    <x v="542"/>
    <d v="2016-08-24T00:00:00"/>
    <x v="137"/>
    <x v="1"/>
    <x v="1"/>
    <x v="0"/>
    <x v="2"/>
    <n v="480"/>
    <n v="152.58000000000001"/>
    <n v="97.44"/>
    <n v="46771.199999999997"/>
    <n v="73238.400000000009"/>
    <n v="26467.200000000012"/>
    <x v="0"/>
    <n v="4"/>
    <x v="6"/>
    <x v="0"/>
  </r>
  <r>
    <n v="836644351"/>
    <x v="340"/>
    <d v="2016-02-12T00:00:00"/>
    <x v="95"/>
    <x v="3"/>
    <x v="0"/>
    <x v="1"/>
    <x v="2"/>
    <n v="510"/>
    <n v="255.28"/>
    <n v="159.41999999999999"/>
    <n v="81304.2"/>
    <n v="130192.8"/>
    <n v="48888.600000000006"/>
    <x v="20"/>
    <n v="2"/>
    <x v="1"/>
    <x v="0"/>
  </r>
  <r>
    <n v="838895261"/>
    <x v="544"/>
    <d v="2018-03-07T00:00:00"/>
    <x v="124"/>
    <x v="1"/>
    <x v="4"/>
    <x v="1"/>
    <x v="2"/>
    <n v="6605"/>
    <n v="81.73"/>
    <n v="56.67"/>
    <n v="374305.35000000003"/>
    <n v="539826.65"/>
    <n v="165521.29999999999"/>
    <x v="14"/>
    <n v="6"/>
    <x v="4"/>
    <x v="1"/>
  </r>
  <r>
    <n v="646691596"/>
    <x v="1820"/>
    <d v="2016-11-28T00:00:00"/>
    <x v="16"/>
    <x v="1"/>
    <x v="2"/>
    <x v="0"/>
    <x v="3"/>
    <n v="9269"/>
    <n v="47.45"/>
    <n v="31.79"/>
    <n v="294661.51"/>
    <n v="439814.05000000005"/>
    <n v="145152.54000000004"/>
    <x v="1"/>
    <n v="1"/>
    <x v="3"/>
    <x v="0"/>
  </r>
  <r>
    <n v="360930764"/>
    <x v="1817"/>
    <d v="2016-04-30T00:00:00"/>
    <x v="100"/>
    <x v="5"/>
    <x v="7"/>
    <x v="1"/>
    <x v="0"/>
    <n v="6289"/>
    <n v="437.2"/>
    <n v="263.33"/>
    <n v="1656082.3699999999"/>
    <n v="2749550.8"/>
    <n v="1093468.43"/>
    <x v="15"/>
    <n v="1"/>
    <x v="3"/>
    <x v="0"/>
  </r>
  <r>
    <n v="138025033"/>
    <x v="1435"/>
    <d v="2019-07-19T00:00:00"/>
    <x v="140"/>
    <x v="1"/>
    <x v="1"/>
    <x v="0"/>
    <x v="2"/>
    <n v="3529"/>
    <n v="152.58000000000001"/>
    <n v="97.44"/>
    <n v="343865.76"/>
    <n v="538454.82000000007"/>
    <n v="194589.06000000006"/>
    <x v="0"/>
    <n v="6"/>
    <x v="4"/>
    <x v="1"/>
  </r>
  <r>
    <n v="517459332"/>
    <x v="1821"/>
    <d v="2016-05-01T00:00:00"/>
    <x v="18"/>
    <x v="6"/>
    <x v="11"/>
    <x v="0"/>
    <x v="1"/>
    <n v="6570"/>
    <n v="154.06"/>
    <n v="90.93"/>
    <n v="597410.10000000009"/>
    <n v="1012174.2000000001"/>
    <n v="414764.1"/>
    <x v="11"/>
    <n v="4"/>
    <x v="6"/>
    <x v="0"/>
  </r>
  <r>
    <n v="483551919"/>
    <x v="1822"/>
    <d v="2019-08-28T00:00:00"/>
    <x v="125"/>
    <x v="5"/>
    <x v="3"/>
    <x v="0"/>
    <x v="3"/>
    <n v="2613"/>
    <n v="205.7"/>
    <n v="117.11"/>
    <n v="306008.43"/>
    <n v="537494.1"/>
    <n v="231485.66999999998"/>
    <x v="14"/>
    <n v="6"/>
    <x v="4"/>
    <x v="1"/>
  </r>
  <r>
    <n v="494526231"/>
    <x v="68"/>
    <d v="2018-07-26T00:00:00"/>
    <x v="27"/>
    <x v="0"/>
    <x v="6"/>
    <x v="0"/>
    <x v="0"/>
    <n v="156"/>
    <n v="651.21"/>
    <n v="524.96"/>
    <n v="81893.760000000009"/>
    <n v="101588.76000000001"/>
    <n v="19695"/>
    <x v="9"/>
    <n v="4"/>
    <x v="6"/>
    <x v="0"/>
  </r>
  <r>
    <n v="810610187"/>
    <x v="1823"/>
    <d v="2015-08-01T00:00:00"/>
    <x v="32"/>
    <x v="5"/>
    <x v="2"/>
    <x v="1"/>
    <x v="2"/>
    <n v="6423"/>
    <n v="47.45"/>
    <n v="31.79"/>
    <n v="204187.16999999998"/>
    <n v="304771.35000000003"/>
    <n v="100584.18000000005"/>
    <x v="6"/>
    <n v="5"/>
    <x v="0"/>
    <x v="0"/>
  </r>
  <r>
    <n v="436272084"/>
    <x v="1824"/>
    <d v="2015-06-26T00:00:00"/>
    <x v="106"/>
    <x v="6"/>
    <x v="3"/>
    <x v="0"/>
    <x v="2"/>
    <n v="1460"/>
    <n v="205.7"/>
    <n v="117.11"/>
    <n v="170980.6"/>
    <n v="300322"/>
    <n v="129341.4"/>
    <x v="13"/>
    <n v="1"/>
    <x v="3"/>
    <x v="0"/>
  </r>
  <r>
    <n v="915310752"/>
    <x v="1373"/>
    <d v="2019-09-07T00:00:00"/>
    <x v="174"/>
    <x v="5"/>
    <x v="11"/>
    <x v="0"/>
    <x v="2"/>
    <n v="9647"/>
    <n v="154.06"/>
    <n v="90.93"/>
    <n v="877201.71000000008"/>
    <n v="1486216.82"/>
    <n v="609015.11"/>
    <x v="4"/>
    <n v="5"/>
    <x v="0"/>
    <x v="0"/>
  </r>
  <r>
    <n v="711837518"/>
    <x v="1825"/>
    <d v="2022-08-14T00:00:00"/>
    <x v="122"/>
    <x v="3"/>
    <x v="10"/>
    <x v="1"/>
    <x v="0"/>
    <n v="7395"/>
    <n v="668.27"/>
    <n v="502.54"/>
    <n v="3716283.3000000003"/>
    <n v="4941856.6499999994"/>
    <n v="1225573.3499999992"/>
    <x v="11"/>
    <n v="4"/>
    <x v="6"/>
    <x v="0"/>
  </r>
  <r>
    <n v="160276210"/>
    <x v="1159"/>
    <d v="2021-10-12T00:00:00"/>
    <x v="32"/>
    <x v="5"/>
    <x v="6"/>
    <x v="0"/>
    <x v="0"/>
    <n v="8147"/>
    <n v="651.21"/>
    <n v="524.96"/>
    <n v="4276849.12"/>
    <n v="5305407.87"/>
    <n v="1028558.75"/>
    <x v="12"/>
    <n v="5"/>
    <x v="0"/>
    <x v="0"/>
  </r>
  <r>
    <n v="115363156"/>
    <x v="1826"/>
    <d v="2015-12-06T00:00:00"/>
    <x v="67"/>
    <x v="1"/>
    <x v="6"/>
    <x v="1"/>
    <x v="3"/>
    <n v="7376"/>
    <n v="651.21"/>
    <n v="524.96"/>
    <n v="3872104.9600000004"/>
    <n v="4803324.96"/>
    <n v="931219.99999999953"/>
    <x v="17"/>
    <n v="5"/>
    <x v="0"/>
    <x v="0"/>
  </r>
  <r>
    <n v="602147185"/>
    <x v="448"/>
    <d v="2021-09-28T00:00:00"/>
    <x v="77"/>
    <x v="4"/>
    <x v="1"/>
    <x v="1"/>
    <x v="3"/>
    <n v="7588"/>
    <n v="152.58000000000001"/>
    <n v="97.44"/>
    <n v="739374.72"/>
    <n v="1157777.04"/>
    <n v="418402.32000000007"/>
    <x v="2"/>
    <n v="3"/>
    <x v="5"/>
    <x v="0"/>
  </r>
  <r>
    <n v="365989625"/>
    <x v="1734"/>
    <d v="2021-06-24T00:00:00"/>
    <x v="101"/>
    <x v="5"/>
    <x v="9"/>
    <x v="0"/>
    <x v="1"/>
    <n v="3318"/>
    <n v="9.33"/>
    <n v="6.92"/>
    <n v="22960.560000000001"/>
    <n v="30956.94"/>
    <n v="7996.3799999999974"/>
    <x v="12"/>
    <n v="7"/>
    <x v="2"/>
    <x v="1"/>
  </r>
  <r>
    <n v="922564303"/>
    <x v="1827"/>
    <d v="2017-04-03T00:00:00"/>
    <x v="166"/>
    <x v="1"/>
    <x v="10"/>
    <x v="1"/>
    <x v="2"/>
    <n v="6134"/>
    <n v="668.27"/>
    <n v="502.54"/>
    <n v="3082580.3600000003"/>
    <n v="4099168.1799999997"/>
    <n v="1016587.8199999994"/>
    <x v="3"/>
    <n v="5"/>
    <x v="0"/>
    <x v="0"/>
  </r>
  <r>
    <n v="707857549"/>
    <x v="1828"/>
    <d v="2017-01-03T00:00:00"/>
    <x v="151"/>
    <x v="5"/>
    <x v="10"/>
    <x v="0"/>
    <x v="0"/>
    <n v="9634"/>
    <n v="668.27"/>
    <n v="502.54"/>
    <n v="4841470.3600000003"/>
    <n v="6438113.1799999997"/>
    <n v="1596642.8199999994"/>
    <x v="1"/>
    <n v="2"/>
    <x v="1"/>
    <x v="0"/>
  </r>
  <r>
    <n v="928168189"/>
    <x v="1499"/>
    <d v="2021-02-26T00:00:00"/>
    <x v="17"/>
    <x v="1"/>
    <x v="3"/>
    <x v="1"/>
    <x v="3"/>
    <n v="4448"/>
    <n v="205.7"/>
    <n v="117.11"/>
    <n v="520905.27999999997"/>
    <n v="914953.6"/>
    <n v="394048.32"/>
    <x v="16"/>
    <n v="3"/>
    <x v="5"/>
    <x v="0"/>
  </r>
  <r>
    <n v="208238399"/>
    <x v="1829"/>
    <d v="2015-09-11T00:00:00"/>
    <x v="120"/>
    <x v="1"/>
    <x v="7"/>
    <x v="1"/>
    <x v="2"/>
    <n v="1224"/>
    <n v="437.2"/>
    <n v="263.33"/>
    <n v="322315.92"/>
    <n v="535132.79999999993"/>
    <n v="212816.87999999995"/>
    <x v="2"/>
    <n v="6"/>
    <x v="4"/>
    <x v="1"/>
  </r>
  <r>
    <n v="650599467"/>
    <x v="1830"/>
    <d v="2016-02-26T00:00:00"/>
    <x v="156"/>
    <x v="3"/>
    <x v="5"/>
    <x v="1"/>
    <x v="3"/>
    <n v="5695"/>
    <n v="109.28"/>
    <n v="35.840000000000003"/>
    <n v="204108.80000000002"/>
    <n v="622349.6"/>
    <n v="418240.79999999993"/>
    <x v="15"/>
    <n v="7"/>
    <x v="2"/>
    <x v="1"/>
  </r>
  <r>
    <n v="666880261"/>
    <x v="1099"/>
    <d v="2022-05-17T00:00:00"/>
    <x v="111"/>
    <x v="4"/>
    <x v="0"/>
    <x v="0"/>
    <x v="0"/>
    <n v="3544"/>
    <n v="255.28"/>
    <n v="159.41999999999999"/>
    <n v="564984.48"/>
    <n v="904712.32"/>
    <n v="339727.83999999997"/>
    <x v="14"/>
    <n v="5"/>
    <x v="0"/>
    <x v="0"/>
  </r>
  <r>
    <n v="346498763"/>
    <x v="1831"/>
    <d v="2021-03-19T00:00:00"/>
    <x v="55"/>
    <x v="1"/>
    <x v="11"/>
    <x v="0"/>
    <x v="2"/>
    <n v="5539"/>
    <n v="154.06"/>
    <n v="90.93"/>
    <n v="503661.27"/>
    <n v="853338.34"/>
    <n v="349677.06999999995"/>
    <x v="6"/>
    <n v="4"/>
    <x v="6"/>
    <x v="0"/>
  </r>
  <r>
    <n v="797316300"/>
    <x v="1345"/>
    <d v="2016-12-16T00:00:00"/>
    <x v="70"/>
    <x v="1"/>
    <x v="2"/>
    <x v="1"/>
    <x v="3"/>
    <n v="2466"/>
    <n v="47.45"/>
    <n v="31.79"/>
    <n v="78394.14"/>
    <n v="117011.70000000001"/>
    <n v="38617.560000000012"/>
    <x v="3"/>
    <n v="2"/>
    <x v="1"/>
    <x v="0"/>
  </r>
  <r>
    <n v="774012839"/>
    <x v="1832"/>
    <d v="2015-10-01T00:00:00"/>
    <x v="111"/>
    <x v="4"/>
    <x v="4"/>
    <x v="0"/>
    <x v="1"/>
    <n v="6454"/>
    <n v="81.73"/>
    <n v="56.67"/>
    <n v="365748.18"/>
    <n v="527485.42000000004"/>
    <n v="161737.24000000005"/>
    <x v="8"/>
    <n v="6"/>
    <x v="4"/>
    <x v="1"/>
  </r>
  <r>
    <n v="245556294"/>
    <x v="1473"/>
    <d v="2022-06-23T00:00:00"/>
    <x v="175"/>
    <x v="1"/>
    <x v="4"/>
    <x v="0"/>
    <x v="1"/>
    <n v="4419"/>
    <n v="81.73"/>
    <n v="56.67"/>
    <n v="250424.73"/>
    <n v="361164.87"/>
    <n v="110740.13999999998"/>
    <x v="14"/>
    <n v="7"/>
    <x v="2"/>
    <x v="1"/>
  </r>
  <r>
    <n v="910263907"/>
    <x v="1390"/>
    <d v="2021-04-16T00:00:00"/>
    <x v="125"/>
    <x v="5"/>
    <x v="1"/>
    <x v="1"/>
    <x v="0"/>
    <n v="6173"/>
    <n v="152.58000000000001"/>
    <n v="97.44"/>
    <n v="601497.12"/>
    <n v="941876.34000000008"/>
    <n v="340379.22000000009"/>
    <x v="9"/>
    <n v="5"/>
    <x v="0"/>
    <x v="0"/>
  </r>
  <r>
    <n v="280740869"/>
    <x v="1833"/>
    <d v="2020-08-03T00:00:00"/>
    <x v="40"/>
    <x v="3"/>
    <x v="8"/>
    <x v="0"/>
    <x v="3"/>
    <n v="6317"/>
    <n v="421.89"/>
    <n v="364.69"/>
    <n v="2303746.73"/>
    <n v="2665079.13"/>
    <n v="361332.39999999991"/>
    <x v="4"/>
    <n v="7"/>
    <x v="2"/>
    <x v="1"/>
  </r>
  <r>
    <n v="999298226"/>
    <x v="270"/>
    <d v="2022-05-12T00:00:00"/>
    <x v="149"/>
    <x v="3"/>
    <x v="11"/>
    <x v="0"/>
    <x v="2"/>
    <n v="3407"/>
    <n v="154.06"/>
    <n v="90.93"/>
    <n v="309798.51"/>
    <n v="524882.42000000004"/>
    <n v="215083.91000000003"/>
    <x v="10"/>
    <n v="6"/>
    <x v="4"/>
    <x v="1"/>
  </r>
  <r>
    <n v="597010648"/>
    <x v="1248"/>
    <d v="2016-08-13T00:00:00"/>
    <x v="122"/>
    <x v="3"/>
    <x v="5"/>
    <x v="1"/>
    <x v="2"/>
    <n v="7572"/>
    <n v="109.28"/>
    <n v="35.840000000000003"/>
    <n v="271380.48000000004"/>
    <n v="827468.16"/>
    <n v="556087.67999999993"/>
    <x v="15"/>
    <n v="1"/>
    <x v="3"/>
    <x v="0"/>
  </r>
  <r>
    <n v="172588622"/>
    <x v="335"/>
    <d v="2022-07-06T00:00:00"/>
    <x v="132"/>
    <x v="0"/>
    <x v="5"/>
    <x v="1"/>
    <x v="2"/>
    <n v="1663"/>
    <n v="109.28"/>
    <n v="35.840000000000003"/>
    <n v="59601.920000000006"/>
    <n v="181732.64"/>
    <n v="122130.72"/>
    <x v="20"/>
    <n v="7"/>
    <x v="2"/>
    <x v="1"/>
  </r>
  <r>
    <n v="213506257"/>
    <x v="1834"/>
    <d v="2022-02-08T00:00:00"/>
    <x v="110"/>
    <x v="0"/>
    <x v="9"/>
    <x v="1"/>
    <x v="2"/>
    <n v="101"/>
    <n v="9.33"/>
    <n v="6.92"/>
    <n v="698.92"/>
    <n v="942.33"/>
    <n v="243.41000000000008"/>
    <x v="16"/>
    <n v="7"/>
    <x v="2"/>
    <x v="1"/>
  </r>
  <r>
    <n v="676100623"/>
    <x v="160"/>
    <d v="2022-08-30T00:00:00"/>
    <x v="129"/>
    <x v="5"/>
    <x v="0"/>
    <x v="0"/>
    <x v="3"/>
    <n v="2054"/>
    <n v="255.28"/>
    <n v="159.41999999999999"/>
    <n v="327448.68"/>
    <n v="524345.12"/>
    <n v="196896.44"/>
    <x v="3"/>
    <n v="6"/>
    <x v="4"/>
    <x v="1"/>
  </r>
  <r>
    <n v="174368321"/>
    <x v="1246"/>
    <d v="2020-11-25T00:00:00"/>
    <x v="54"/>
    <x v="2"/>
    <x v="4"/>
    <x v="0"/>
    <x v="1"/>
    <n v="8316"/>
    <n v="81.73"/>
    <n v="56.67"/>
    <n v="471267.72000000003"/>
    <n v="679666.68"/>
    <n v="208398.96000000002"/>
    <x v="0"/>
    <n v="4"/>
    <x v="6"/>
    <x v="0"/>
  </r>
  <r>
    <n v="186597907"/>
    <x v="80"/>
    <d v="2015-11-10T00:00:00"/>
    <x v="80"/>
    <x v="1"/>
    <x v="6"/>
    <x v="0"/>
    <x v="0"/>
    <n v="7322"/>
    <n v="651.21"/>
    <n v="524.96"/>
    <n v="3843757.12"/>
    <n v="4768159.62"/>
    <n v="924402.5"/>
    <x v="16"/>
    <n v="7"/>
    <x v="2"/>
    <x v="1"/>
  </r>
  <r>
    <n v="848737466"/>
    <x v="1835"/>
    <d v="2016-05-18T00:00:00"/>
    <x v="96"/>
    <x v="1"/>
    <x v="11"/>
    <x v="0"/>
    <x v="2"/>
    <n v="9132"/>
    <n v="154.06"/>
    <n v="90.93"/>
    <n v="830372.76"/>
    <n v="1406875.92"/>
    <n v="576503.15999999992"/>
    <x v="11"/>
    <n v="7"/>
    <x v="2"/>
    <x v="1"/>
  </r>
  <r>
    <n v="582710826"/>
    <x v="170"/>
    <d v="2015-02-20T00:00:00"/>
    <x v="14"/>
    <x v="0"/>
    <x v="10"/>
    <x v="0"/>
    <x v="1"/>
    <n v="5937"/>
    <n v="668.27"/>
    <n v="502.54"/>
    <n v="2983579.98"/>
    <n v="3967518.9899999998"/>
    <n v="983939.00999999978"/>
    <x v="11"/>
    <n v="2"/>
    <x v="1"/>
    <x v="0"/>
  </r>
  <r>
    <n v="130754315"/>
    <x v="875"/>
    <d v="2019-11-13T00:00:00"/>
    <x v="181"/>
    <x v="1"/>
    <x v="6"/>
    <x v="0"/>
    <x v="3"/>
    <n v="1962"/>
    <n v="651.21"/>
    <n v="524.96"/>
    <n v="1029971.52"/>
    <n v="1277674.02"/>
    <n v="247702.5"/>
    <x v="3"/>
    <n v="7"/>
    <x v="2"/>
    <x v="1"/>
  </r>
  <r>
    <n v="305416762"/>
    <x v="1836"/>
    <d v="2021-06-07T00:00:00"/>
    <x v="27"/>
    <x v="0"/>
    <x v="2"/>
    <x v="0"/>
    <x v="2"/>
    <n v="8462"/>
    <n v="47.45"/>
    <n v="31.79"/>
    <n v="269006.98"/>
    <n v="401521.9"/>
    <n v="132514.92000000004"/>
    <x v="11"/>
    <n v="5"/>
    <x v="0"/>
    <x v="0"/>
  </r>
  <r>
    <n v="639559495"/>
    <x v="1016"/>
    <d v="2015-07-27T00:00:00"/>
    <x v="0"/>
    <x v="0"/>
    <x v="2"/>
    <x v="1"/>
    <x v="2"/>
    <n v="8722"/>
    <n v="47.45"/>
    <n v="31.79"/>
    <n v="277272.38"/>
    <n v="413858.9"/>
    <n v="136586.52000000002"/>
    <x v="11"/>
    <n v="5"/>
    <x v="0"/>
    <x v="0"/>
  </r>
  <r>
    <n v="736356341"/>
    <x v="373"/>
    <d v="2016-01-05T00:00:00"/>
    <x v="49"/>
    <x v="5"/>
    <x v="4"/>
    <x v="0"/>
    <x v="2"/>
    <n v="3060"/>
    <n v="81.73"/>
    <n v="56.67"/>
    <n v="173410.2"/>
    <n v="250093.80000000002"/>
    <n v="76683.600000000006"/>
    <x v="16"/>
    <n v="7"/>
    <x v="2"/>
    <x v="1"/>
  </r>
  <r>
    <n v="719293630"/>
    <x v="1837"/>
    <d v="2021-02-17T00:00:00"/>
    <x v="59"/>
    <x v="1"/>
    <x v="6"/>
    <x v="1"/>
    <x v="0"/>
    <n v="3824"/>
    <n v="651.21"/>
    <n v="524.96"/>
    <n v="2007447.04"/>
    <n v="2490227.04"/>
    <n v="482780"/>
    <x v="4"/>
    <n v="2"/>
    <x v="1"/>
    <x v="0"/>
  </r>
  <r>
    <n v="782170188"/>
    <x v="1838"/>
    <d v="2021-09-25T00:00:00"/>
    <x v="41"/>
    <x v="0"/>
    <x v="4"/>
    <x v="0"/>
    <x v="2"/>
    <n v="395"/>
    <n v="81.73"/>
    <n v="56.67"/>
    <n v="22384.65"/>
    <n v="32283.350000000002"/>
    <n v="9898.7000000000007"/>
    <x v="19"/>
    <n v="4"/>
    <x v="6"/>
    <x v="0"/>
  </r>
  <r>
    <n v="739097344"/>
    <x v="1241"/>
    <d v="2018-07-16T00:00:00"/>
    <x v="171"/>
    <x v="5"/>
    <x v="11"/>
    <x v="1"/>
    <x v="0"/>
    <n v="4183"/>
    <n v="154.06"/>
    <n v="90.93"/>
    <n v="380360.19"/>
    <n v="644432.98"/>
    <n v="264072.78999999998"/>
    <x v="7"/>
    <n v="7"/>
    <x v="2"/>
    <x v="1"/>
  </r>
  <r>
    <n v="183654773"/>
    <x v="380"/>
    <d v="2019-01-11T00:00:00"/>
    <x v="24"/>
    <x v="3"/>
    <x v="4"/>
    <x v="1"/>
    <x v="1"/>
    <n v="6383"/>
    <n v="81.73"/>
    <n v="56.67"/>
    <n v="361724.61"/>
    <n v="521682.59"/>
    <n v="159957.98000000004"/>
    <x v="2"/>
    <n v="6"/>
    <x v="4"/>
    <x v="1"/>
  </r>
  <r>
    <n v="393111264"/>
    <x v="1673"/>
    <d v="2021-08-02T00:00:00"/>
    <x v="53"/>
    <x v="5"/>
    <x v="1"/>
    <x v="0"/>
    <x v="0"/>
    <n v="9214"/>
    <n v="152.58000000000001"/>
    <n v="97.44"/>
    <n v="897812.16"/>
    <n v="1405872.12"/>
    <n v="508059.96000000008"/>
    <x v="20"/>
    <n v="5"/>
    <x v="0"/>
    <x v="0"/>
  </r>
  <r>
    <n v="969983184"/>
    <x v="972"/>
    <d v="2015-12-21T00:00:00"/>
    <x v="177"/>
    <x v="5"/>
    <x v="8"/>
    <x v="0"/>
    <x v="1"/>
    <n v="8434"/>
    <n v="421.89"/>
    <n v="364.69"/>
    <n v="3075795.46"/>
    <n v="3558220.26"/>
    <n v="482424.79999999981"/>
    <x v="15"/>
    <n v="3"/>
    <x v="5"/>
    <x v="0"/>
  </r>
  <r>
    <n v="500476014"/>
    <x v="1839"/>
    <d v="2020-07-29T00:00:00"/>
    <x v="158"/>
    <x v="6"/>
    <x v="1"/>
    <x v="1"/>
    <x v="0"/>
    <n v="829"/>
    <n v="152.58000000000001"/>
    <n v="97.44"/>
    <n v="80777.759999999995"/>
    <n v="126488.82"/>
    <n v="45711.060000000012"/>
    <x v="3"/>
    <n v="7"/>
    <x v="2"/>
    <x v="1"/>
  </r>
  <r>
    <n v="950263583"/>
    <x v="1251"/>
    <d v="2018-10-28T00:00:00"/>
    <x v="79"/>
    <x v="5"/>
    <x v="9"/>
    <x v="1"/>
    <x v="3"/>
    <n v="2966"/>
    <n v="9.33"/>
    <n v="6.92"/>
    <n v="20524.72"/>
    <n v="27672.78"/>
    <n v="7148.0599999999977"/>
    <x v="5"/>
    <n v="7"/>
    <x v="2"/>
    <x v="1"/>
  </r>
  <r>
    <n v="305332219"/>
    <x v="68"/>
    <d v="2018-07-12T00:00:00"/>
    <x v="49"/>
    <x v="5"/>
    <x v="1"/>
    <x v="1"/>
    <x v="2"/>
    <n v="3444"/>
    <n v="152.58000000000001"/>
    <n v="97.44"/>
    <n v="335583.36"/>
    <n v="525485.52"/>
    <n v="189902.16000000003"/>
    <x v="5"/>
    <n v="4"/>
    <x v="6"/>
    <x v="0"/>
  </r>
  <r>
    <n v="221980750"/>
    <x v="80"/>
    <d v="2015-11-14T00:00:00"/>
    <x v="121"/>
    <x v="0"/>
    <x v="0"/>
    <x v="0"/>
    <x v="1"/>
    <n v="7892"/>
    <n v="255.28"/>
    <n v="159.41999999999999"/>
    <n v="1258142.6399999999"/>
    <n v="2014669.76"/>
    <n v="756527.12000000011"/>
    <x v="2"/>
    <n v="7"/>
    <x v="2"/>
    <x v="1"/>
  </r>
  <r>
    <n v="176820504"/>
    <x v="694"/>
    <d v="2016-06-21T00:00:00"/>
    <x v="54"/>
    <x v="2"/>
    <x v="8"/>
    <x v="0"/>
    <x v="3"/>
    <n v="3971"/>
    <n v="421.89"/>
    <n v="364.69"/>
    <n v="1448183.99"/>
    <n v="1675325.19"/>
    <n v="227141.19999999995"/>
    <x v="13"/>
    <n v="5"/>
    <x v="0"/>
    <x v="0"/>
  </r>
  <r>
    <n v="616775310"/>
    <x v="1840"/>
    <d v="2021-05-11T00:00:00"/>
    <x v="109"/>
    <x v="1"/>
    <x v="6"/>
    <x v="1"/>
    <x v="1"/>
    <n v="6375"/>
    <n v="651.21"/>
    <n v="524.96"/>
    <n v="3346620"/>
    <n v="4151463.75"/>
    <n v="804843.75"/>
    <x v="13"/>
    <n v="5"/>
    <x v="0"/>
    <x v="0"/>
  </r>
  <r>
    <n v="709081494"/>
    <x v="1841"/>
    <d v="2021-09-08T00:00:00"/>
    <x v="79"/>
    <x v="5"/>
    <x v="5"/>
    <x v="0"/>
    <x v="2"/>
    <n v="1826"/>
    <n v="109.28"/>
    <n v="35.840000000000003"/>
    <n v="65443.840000000004"/>
    <n v="199545.28"/>
    <n v="134101.44"/>
    <x v="5"/>
    <n v="3"/>
    <x v="5"/>
    <x v="0"/>
  </r>
  <r>
    <n v="591287887"/>
    <x v="232"/>
    <d v="2022-09-22T00:00:00"/>
    <x v="43"/>
    <x v="1"/>
    <x v="9"/>
    <x v="1"/>
    <x v="2"/>
    <n v="4080"/>
    <n v="9.33"/>
    <n v="6.92"/>
    <n v="28233.599999999999"/>
    <n v="38066.400000000001"/>
    <n v="9832.8000000000029"/>
    <x v="17"/>
    <n v="2"/>
    <x v="1"/>
    <x v="0"/>
  </r>
  <r>
    <n v="921255815"/>
    <x v="1585"/>
    <d v="2022-06-17T00:00:00"/>
    <x v="42"/>
    <x v="5"/>
    <x v="4"/>
    <x v="1"/>
    <x v="3"/>
    <n v="8923"/>
    <n v="81.73"/>
    <n v="56.67"/>
    <n v="505666.41000000003"/>
    <n v="729276.79"/>
    <n v="223610.38"/>
    <x v="11"/>
    <n v="2"/>
    <x v="1"/>
    <x v="0"/>
  </r>
  <r>
    <n v="306134307"/>
    <x v="618"/>
    <d v="2019-11-03T00:00:00"/>
    <x v="24"/>
    <x v="3"/>
    <x v="6"/>
    <x v="1"/>
    <x v="0"/>
    <n v="799"/>
    <n v="651.21"/>
    <n v="524.96"/>
    <n v="419443.04000000004"/>
    <n v="520316.79000000004"/>
    <n v="100873.75"/>
    <x v="6"/>
    <n v="6"/>
    <x v="4"/>
    <x v="1"/>
  </r>
  <r>
    <n v="957484090"/>
    <x v="923"/>
    <d v="2017-07-09T00:00:00"/>
    <x v="54"/>
    <x v="2"/>
    <x v="10"/>
    <x v="0"/>
    <x v="2"/>
    <n v="9674"/>
    <n v="668.27"/>
    <n v="502.54"/>
    <n v="4861571.96"/>
    <n v="6464843.9799999995"/>
    <n v="1603272.0199999996"/>
    <x v="9"/>
    <n v="7"/>
    <x v="2"/>
    <x v="1"/>
  </r>
  <r>
    <n v="531029593"/>
    <x v="1842"/>
    <d v="2015-01-26T00:00:00"/>
    <x v="168"/>
    <x v="6"/>
    <x v="6"/>
    <x v="0"/>
    <x v="1"/>
    <n v="2312"/>
    <n v="651.21"/>
    <n v="524.96"/>
    <n v="1213707.52"/>
    <n v="1505597.52"/>
    <n v="291890"/>
    <x v="18"/>
    <n v="2"/>
    <x v="1"/>
    <x v="0"/>
  </r>
  <r>
    <n v="286906945"/>
    <x v="1843"/>
    <d v="2016-07-26T00:00:00"/>
    <x v="15"/>
    <x v="3"/>
    <x v="11"/>
    <x v="1"/>
    <x v="1"/>
    <n v="996"/>
    <n v="154.06"/>
    <n v="90.93"/>
    <n v="90566.280000000013"/>
    <n v="153443.76"/>
    <n v="62877.479999999996"/>
    <x v="15"/>
    <n v="4"/>
    <x v="6"/>
    <x v="0"/>
  </r>
  <r>
    <n v="334539973"/>
    <x v="1844"/>
    <d v="2022-04-24T00:00:00"/>
    <x v="138"/>
    <x v="1"/>
    <x v="5"/>
    <x v="0"/>
    <x v="0"/>
    <n v="6667"/>
    <n v="109.28"/>
    <n v="35.840000000000003"/>
    <n v="238945.28000000003"/>
    <n v="728569.76"/>
    <n v="489624.48"/>
    <x v="0"/>
    <n v="1"/>
    <x v="3"/>
    <x v="0"/>
  </r>
  <r>
    <n v="863760411"/>
    <x v="1255"/>
    <d v="2022-08-26T00:00:00"/>
    <x v="62"/>
    <x v="5"/>
    <x v="5"/>
    <x v="1"/>
    <x v="3"/>
    <n v="4755"/>
    <n v="109.28"/>
    <n v="35.840000000000003"/>
    <n v="170419.20000000001"/>
    <n v="519626.4"/>
    <n v="349207.2"/>
    <x v="0"/>
    <n v="6"/>
    <x v="4"/>
    <x v="1"/>
  </r>
  <r>
    <n v="294330871"/>
    <x v="1783"/>
    <d v="2020-11-17T00:00:00"/>
    <x v="106"/>
    <x v="6"/>
    <x v="2"/>
    <x v="1"/>
    <x v="1"/>
    <n v="7900"/>
    <n v="47.45"/>
    <n v="31.79"/>
    <n v="251141"/>
    <n v="374855"/>
    <n v="123714"/>
    <x v="8"/>
    <n v="4"/>
    <x v="6"/>
    <x v="0"/>
  </r>
  <r>
    <n v="326898896"/>
    <x v="1845"/>
    <d v="2021-04-08T00:00:00"/>
    <x v="118"/>
    <x v="0"/>
    <x v="0"/>
    <x v="1"/>
    <x v="3"/>
    <n v="5503"/>
    <n v="255.28"/>
    <n v="159.41999999999999"/>
    <n v="877288.25999999989"/>
    <n v="1404805.84"/>
    <n v="527517.58000000019"/>
    <x v="3"/>
    <n v="1"/>
    <x v="3"/>
    <x v="0"/>
  </r>
  <r>
    <n v="892042911"/>
    <x v="871"/>
    <d v="2021-04-23T00:00:00"/>
    <x v="75"/>
    <x v="1"/>
    <x v="7"/>
    <x v="1"/>
    <x v="3"/>
    <n v="4175"/>
    <n v="437.2"/>
    <n v="263.33"/>
    <n v="1099402.75"/>
    <n v="1825310"/>
    <n v="725907.25"/>
    <x v="20"/>
    <n v="2"/>
    <x v="1"/>
    <x v="0"/>
  </r>
  <r>
    <n v="200749242"/>
    <x v="632"/>
    <d v="2018-04-20T00:00:00"/>
    <x v="177"/>
    <x v="5"/>
    <x v="6"/>
    <x v="1"/>
    <x v="3"/>
    <n v="5017"/>
    <n v="651.21"/>
    <n v="524.96"/>
    <n v="2633724.3200000003"/>
    <n v="3267120.5700000003"/>
    <n v="633396.25"/>
    <x v="12"/>
    <n v="1"/>
    <x v="3"/>
    <x v="0"/>
  </r>
  <r>
    <n v="134316718"/>
    <x v="1499"/>
    <d v="2021-02-20T00:00:00"/>
    <x v="177"/>
    <x v="5"/>
    <x v="5"/>
    <x v="1"/>
    <x v="2"/>
    <n v="6157"/>
    <n v="109.28"/>
    <n v="35.840000000000003"/>
    <n v="220666.88000000003"/>
    <n v="672836.96"/>
    <n v="452170.07999999996"/>
    <x v="11"/>
    <n v="3"/>
    <x v="5"/>
    <x v="0"/>
  </r>
  <r>
    <n v="725374734"/>
    <x v="343"/>
    <d v="2015-12-26T00:00:00"/>
    <x v="6"/>
    <x v="4"/>
    <x v="1"/>
    <x v="0"/>
    <x v="1"/>
    <n v="3358"/>
    <n v="152.58000000000001"/>
    <n v="97.44"/>
    <n v="327203.52"/>
    <n v="512363.64"/>
    <n v="185160.12"/>
    <x v="5"/>
    <n v="6"/>
    <x v="4"/>
    <x v="1"/>
  </r>
  <r>
    <n v="752792918"/>
    <x v="74"/>
    <d v="2020-05-08T00:00:00"/>
    <x v="91"/>
    <x v="1"/>
    <x v="9"/>
    <x v="1"/>
    <x v="0"/>
    <n v="7008"/>
    <n v="9.33"/>
    <n v="6.92"/>
    <n v="48495.360000000001"/>
    <n v="65384.639999999999"/>
    <n v="16889.28"/>
    <x v="16"/>
    <n v="3"/>
    <x v="5"/>
    <x v="0"/>
  </r>
  <r>
    <n v="601861798"/>
    <x v="1846"/>
    <d v="2021-06-27T00:00:00"/>
    <x v="174"/>
    <x v="5"/>
    <x v="1"/>
    <x v="1"/>
    <x v="2"/>
    <n v="3136"/>
    <n v="152.58000000000001"/>
    <n v="97.44"/>
    <n v="305571.83999999997"/>
    <n v="478490.88000000006"/>
    <n v="172919.0400000001"/>
    <x v="15"/>
    <n v="2"/>
    <x v="1"/>
    <x v="0"/>
  </r>
  <r>
    <n v="374881684"/>
    <x v="1435"/>
    <d v="2019-07-16T00:00:00"/>
    <x v="127"/>
    <x v="5"/>
    <x v="5"/>
    <x v="1"/>
    <x v="2"/>
    <n v="4676"/>
    <n v="109.28"/>
    <n v="35.840000000000003"/>
    <n v="167587.84000000003"/>
    <n v="510993.28"/>
    <n v="343405.44"/>
    <x v="11"/>
    <n v="6"/>
    <x v="4"/>
    <x v="1"/>
  </r>
  <r>
    <n v="502038991"/>
    <x v="526"/>
    <d v="2018-05-27T00:00:00"/>
    <x v="149"/>
    <x v="3"/>
    <x v="1"/>
    <x v="0"/>
    <x v="0"/>
    <n v="3349"/>
    <n v="152.58000000000001"/>
    <n v="97.44"/>
    <n v="326326.56"/>
    <n v="510990.42000000004"/>
    <n v="184663.86000000004"/>
    <x v="7"/>
    <n v="6"/>
    <x v="4"/>
    <x v="1"/>
  </r>
  <r>
    <n v="169914996"/>
    <x v="1847"/>
    <d v="2020-09-26T00:00:00"/>
    <x v="99"/>
    <x v="5"/>
    <x v="0"/>
    <x v="0"/>
    <x v="2"/>
    <n v="478"/>
    <n v="255.28"/>
    <n v="159.41999999999999"/>
    <n v="76202.759999999995"/>
    <n v="122023.84"/>
    <n v="45821.08"/>
    <x v="8"/>
    <n v="1"/>
    <x v="3"/>
    <x v="0"/>
  </r>
  <r>
    <n v="893557822"/>
    <x v="1101"/>
    <d v="2021-11-01T00:00:00"/>
    <x v="142"/>
    <x v="0"/>
    <x v="3"/>
    <x v="1"/>
    <x v="3"/>
    <n v="2471"/>
    <n v="205.7"/>
    <n v="117.11"/>
    <n v="289378.81"/>
    <n v="508284.69999999995"/>
    <n v="218905.88999999996"/>
    <x v="16"/>
    <n v="6"/>
    <x v="4"/>
    <x v="1"/>
  </r>
  <r>
    <n v="156842124"/>
    <x v="1671"/>
    <d v="2019-09-03T00:00:00"/>
    <x v="18"/>
    <x v="6"/>
    <x v="4"/>
    <x v="1"/>
    <x v="0"/>
    <n v="1925"/>
    <n v="81.73"/>
    <n v="56.67"/>
    <n v="109089.75"/>
    <n v="157330.25"/>
    <n v="48240.5"/>
    <x v="10"/>
    <n v="4"/>
    <x v="6"/>
    <x v="0"/>
  </r>
  <r>
    <n v="724169671"/>
    <x v="1848"/>
    <d v="2022-12-30T00:00:00"/>
    <x v="135"/>
    <x v="3"/>
    <x v="11"/>
    <x v="1"/>
    <x v="2"/>
    <n v="6753"/>
    <n v="154.06"/>
    <n v="90.93"/>
    <n v="614050.29"/>
    <n v="1040367.18"/>
    <n v="426316.89"/>
    <x v="16"/>
    <n v="3"/>
    <x v="5"/>
    <x v="0"/>
  </r>
  <r>
    <n v="296534144"/>
    <x v="1849"/>
    <d v="2021-10-07T00:00:00"/>
    <x v="152"/>
    <x v="5"/>
    <x v="5"/>
    <x v="1"/>
    <x v="1"/>
    <n v="9898"/>
    <n v="109.28"/>
    <n v="35.840000000000003"/>
    <n v="354744.32000000001"/>
    <n v="1081653.44"/>
    <n v="726909.11999999988"/>
    <x v="6"/>
    <n v="3"/>
    <x v="5"/>
    <x v="0"/>
  </r>
  <r>
    <n v="962169587"/>
    <x v="1716"/>
    <d v="2019-03-30T00:00:00"/>
    <x v="86"/>
    <x v="2"/>
    <x v="4"/>
    <x v="1"/>
    <x v="0"/>
    <n v="6217"/>
    <n v="81.73"/>
    <n v="56.67"/>
    <n v="352317.39"/>
    <n v="508115.41000000003"/>
    <n v="155798.02000000002"/>
    <x v="9"/>
    <n v="6"/>
    <x v="4"/>
    <x v="1"/>
  </r>
  <r>
    <n v="845631682"/>
    <x v="771"/>
    <d v="2016-06-29T00:00:00"/>
    <x v="58"/>
    <x v="5"/>
    <x v="0"/>
    <x v="0"/>
    <x v="0"/>
    <n v="61"/>
    <n v="255.28"/>
    <n v="159.41999999999999"/>
    <n v="9724.619999999999"/>
    <n v="15572.08"/>
    <n v="5847.4600000000009"/>
    <x v="20"/>
    <n v="7"/>
    <x v="2"/>
    <x v="1"/>
  </r>
  <r>
    <n v="592774903"/>
    <x v="701"/>
    <d v="2019-10-07T00:00:00"/>
    <x v="77"/>
    <x v="4"/>
    <x v="10"/>
    <x v="1"/>
    <x v="0"/>
    <n v="4122"/>
    <n v="668.27"/>
    <n v="502.54"/>
    <n v="2071469.8800000001"/>
    <n v="2754608.94"/>
    <n v="683139.05999999982"/>
    <x v="2"/>
    <n v="2"/>
    <x v="1"/>
    <x v="0"/>
  </r>
  <r>
    <n v="485775363"/>
    <x v="1811"/>
    <d v="2016-04-26T00:00:00"/>
    <x v="38"/>
    <x v="2"/>
    <x v="4"/>
    <x v="1"/>
    <x v="2"/>
    <n v="580"/>
    <n v="81.73"/>
    <n v="56.67"/>
    <n v="32868.6"/>
    <n v="47403.4"/>
    <n v="14534.800000000003"/>
    <x v="8"/>
    <n v="4"/>
    <x v="6"/>
    <x v="0"/>
  </r>
  <r>
    <n v="760619390"/>
    <x v="275"/>
    <d v="2020-03-11T00:00:00"/>
    <x v="7"/>
    <x v="1"/>
    <x v="11"/>
    <x v="0"/>
    <x v="1"/>
    <n v="3035"/>
    <n v="154.06"/>
    <n v="90.93"/>
    <n v="275972.55000000005"/>
    <n v="467572.10000000003"/>
    <n v="191599.55"/>
    <x v="16"/>
    <n v="1"/>
    <x v="3"/>
    <x v="0"/>
  </r>
  <r>
    <n v="823605811"/>
    <x v="947"/>
    <d v="2016-11-22T00:00:00"/>
    <x v="12"/>
    <x v="2"/>
    <x v="10"/>
    <x v="1"/>
    <x v="0"/>
    <n v="2117"/>
    <n v="668.27"/>
    <n v="502.54"/>
    <n v="1063877.18"/>
    <n v="1414727.5899999999"/>
    <n v="350850.40999999992"/>
    <x v="16"/>
    <n v="7"/>
    <x v="2"/>
    <x v="1"/>
  </r>
  <r>
    <n v="601345956"/>
    <x v="1850"/>
    <d v="2016-09-27T00:00:00"/>
    <x v="173"/>
    <x v="5"/>
    <x v="0"/>
    <x v="1"/>
    <x v="3"/>
    <n v="486"/>
    <n v="255.28"/>
    <n v="159.41999999999999"/>
    <n v="77478.12"/>
    <n v="124066.08"/>
    <n v="46587.960000000006"/>
    <x v="13"/>
    <n v="5"/>
    <x v="0"/>
    <x v="0"/>
  </r>
  <r>
    <n v="990763652"/>
    <x v="661"/>
    <d v="2022-07-09T00:00:00"/>
    <x v="73"/>
    <x v="5"/>
    <x v="2"/>
    <x v="1"/>
    <x v="2"/>
    <n v="7836"/>
    <n v="47.45"/>
    <n v="31.79"/>
    <n v="249106.44"/>
    <n v="371818.2"/>
    <n v="122711.76000000001"/>
    <x v="16"/>
    <n v="4"/>
    <x v="6"/>
    <x v="0"/>
  </r>
  <r>
    <n v="709095227"/>
    <x v="1851"/>
    <d v="2019-03-04T00:00:00"/>
    <x v="44"/>
    <x v="2"/>
    <x v="5"/>
    <x v="0"/>
    <x v="0"/>
    <n v="5890"/>
    <n v="109.28"/>
    <n v="35.840000000000003"/>
    <n v="211097.60000000001"/>
    <n v="643659.19999999995"/>
    <n v="432561.6"/>
    <x v="3"/>
    <n v="5"/>
    <x v="0"/>
    <x v="0"/>
  </r>
  <r>
    <n v="343889510"/>
    <x v="418"/>
    <d v="2018-03-12T00:00:00"/>
    <x v="67"/>
    <x v="1"/>
    <x v="2"/>
    <x v="0"/>
    <x v="0"/>
    <n v="3403"/>
    <n v="47.45"/>
    <n v="31.79"/>
    <n v="108181.37"/>
    <n v="161472.35"/>
    <n v="53290.98000000001"/>
    <x v="9"/>
    <n v="1"/>
    <x v="3"/>
    <x v="0"/>
  </r>
  <r>
    <n v="103007829"/>
    <x v="1852"/>
    <d v="2021-09-26T00:00:00"/>
    <x v="94"/>
    <x v="5"/>
    <x v="8"/>
    <x v="1"/>
    <x v="0"/>
    <n v="1160"/>
    <n v="421.89"/>
    <n v="364.69"/>
    <n v="423040.4"/>
    <n v="489392.39999999997"/>
    <n v="66351.999999999942"/>
    <x v="15"/>
    <n v="2"/>
    <x v="1"/>
    <x v="0"/>
  </r>
  <r>
    <n v="264624011"/>
    <x v="1853"/>
    <d v="2016-05-14T00:00:00"/>
    <x v="0"/>
    <x v="0"/>
    <x v="1"/>
    <x v="1"/>
    <x v="3"/>
    <n v="6980"/>
    <n v="152.58000000000001"/>
    <n v="97.44"/>
    <n v="680131.2"/>
    <n v="1065008.4000000001"/>
    <n v="384877.20000000019"/>
    <x v="16"/>
    <n v="4"/>
    <x v="6"/>
    <x v="0"/>
  </r>
  <r>
    <n v="727224385"/>
    <x v="1854"/>
    <d v="2017-01-29T00:00:00"/>
    <x v="27"/>
    <x v="0"/>
    <x v="2"/>
    <x v="0"/>
    <x v="1"/>
    <n v="711"/>
    <n v="47.45"/>
    <n v="31.79"/>
    <n v="22602.69"/>
    <n v="33736.950000000004"/>
    <n v="11134.260000000006"/>
    <x v="2"/>
    <n v="1"/>
    <x v="3"/>
    <x v="0"/>
  </r>
  <r>
    <n v="559607779"/>
    <x v="513"/>
    <d v="2015-03-07T00:00:00"/>
    <x v="110"/>
    <x v="0"/>
    <x v="1"/>
    <x v="1"/>
    <x v="3"/>
    <n v="9233"/>
    <n v="152.58000000000001"/>
    <n v="97.44"/>
    <n v="899663.52"/>
    <n v="1408771.1400000001"/>
    <n v="509107.62000000011"/>
    <x v="3"/>
    <n v="3"/>
    <x v="5"/>
    <x v="0"/>
  </r>
  <r>
    <n v="250885522"/>
    <x v="759"/>
    <d v="2019-01-19T00:00:00"/>
    <x v="182"/>
    <x v="2"/>
    <x v="6"/>
    <x v="0"/>
    <x v="2"/>
    <n v="1456"/>
    <n v="651.21"/>
    <n v="524.96"/>
    <n v="764341.76000000001"/>
    <n v="948161.76"/>
    <n v="183820"/>
    <x v="16"/>
    <n v="4"/>
    <x v="6"/>
    <x v="0"/>
  </r>
  <r>
    <n v="360481441"/>
    <x v="1855"/>
    <d v="2022-06-21T00:00:00"/>
    <x v="1"/>
    <x v="0"/>
    <x v="10"/>
    <x v="1"/>
    <x v="1"/>
    <n v="3324"/>
    <n v="668.27"/>
    <n v="502.54"/>
    <n v="1670442.96"/>
    <n v="2221329.48"/>
    <n v="550886.52"/>
    <x v="15"/>
    <n v="4"/>
    <x v="6"/>
    <x v="0"/>
  </r>
  <r>
    <n v="557192933"/>
    <x v="1856"/>
    <d v="2021-07-24T00:00:00"/>
    <x v="11"/>
    <x v="3"/>
    <x v="5"/>
    <x v="0"/>
    <x v="3"/>
    <n v="4626"/>
    <n v="109.28"/>
    <n v="35.840000000000003"/>
    <n v="165795.84000000003"/>
    <n v="505529.28"/>
    <n v="339733.44"/>
    <x v="9"/>
    <n v="6"/>
    <x v="4"/>
    <x v="1"/>
  </r>
  <r>
    <n v="823885619"/>
    <x v="1857"/>
    <d v="2021-08-17T00:00:00"/>
    <x v="99"/>
    <x v="5"/>
    <x v="5"/>
    <x v="1"/>
    <x v="1"/>
    <n v="4918"/>
    <n v="109.28"/>
    <n v="35.840000000000003"/>
    <n v="176261.12000000002"/>
    <n v="537439.04"/>
    <n v="361177.92000000004"/>
    <x v="14"/>
    <n v="5"/>
    <x v="0"/>
    <x v="0"/>
  </r>
  <r>
    <n v="398104035"/>
    <x v="499"/>
    <d v="2020-07-11T00:00:00"/>
    <x v="84"/>
    <x v="1"/>
    <x v="0"/>
    <x v="1"/>
    <x v="2"/>
    <n v="6686"/>
    <n v="255.28"/>
    <n v="159.41999999999999"/>
    <n v="1065882.1199999999"/>
    <n v="1706802.08"/>
    <n v="640919.9600000002"/>
    <x v="19"/>
    <n v="4"/>
    <x v="6"/>
    <x v="0"/>
  </r>
  <r>
    <n v="631460940"/>
    <x v="1169"/>
    <d v="2018-10-07T00:00:00"/>
    <x v="47"/>
    <x v="1"/>
    <x v="8"/>
    <x v="1"/>
    <x v="0"/>
    <n v="2180"/>
    <n v="421.89"/>
    <n v="364.69"/>
    <n v="795024.2"/>
    <n v="919720.2"/>
    <n v="124696"/>
    <x v="10"/>
    <n v="2"/>
    <x v="1"/>
    <x v="0"/>
  </r>
  <r>
    <n v="130289971"/>
    <x v="1858"/>
    <d v="2015-02-26T00:00:00"/>
    <x v="100"/>
    <x v="5"/>
    <x v="5"/>
    <x v="0"/>
    <x v="0"/>
    <n v="4553"/>
    <n v="109.28"/>
    <n v="35.840000000000003"/>
    <n v="163179.52000000002"/>
    <n v="497551.84"/>
    <n v="334372.32"/>
    <x v="10"/>
    <n v="6"/>
    <x v="4"/>
    <x v="1"/>
  </r>
  <r>
    <n v="489848029"/>
    <x v="1737"/>
    <d v="2022-05-08T00:00:00"/>
    <x v="124"/>
    <x v="1"/>
    <x v="1"/>
    <x v="1"/>
    <x v="0"/>
    <n v="5772"/>
    <n v="152.58000000000001"/>
    <n v="97.44"/>
    <n v="562423.67999999993"/>
    <n v="880691.76000000013"/>
    <n v="318268.08000000019"/>
    <x v="5"/>
    <n v="7"/>
    <x v="2"/>
    <x v="1"/>
  </r>
  <r>
    <n v="797788369"/>
    <x v="1859"/>
    <d v="2016-12-01T00:00:00"/>
    <x v="166"/>
    <x v="1"/>
    <x v="6"/>
    <x v="0"/>
    <x v="2"/>
    <n v="2162"/>
    <n v="651.21"/>
    <n v="524.96"/>
    <n v="1134963.52"/>
    <n v="1407916.02"/>
    <n v="272952.5"/>
    <x v="13"/>
    <n v="7"/>
    <x v="2"/>
    <x v="1"/>
  </r>
  <r>
    <n v="430687510"/>
    <x v="1450"/>
    <d v="2019-06-25T00:00:00"/>
    <x v="140"/>
    <x v="1"/>
    <x v="4"/>
    <x v="0"/>
    <x v="1"/>
    <n v="8860"/>
    <n v="81.73"/>
    <n v="56.67"/>
    <n v="502096.2"/>
    <n v="724127.8"/>
    <n v="222031.60000000003"/>
    <x v="18"/>
    <n v="3"/>
    <x v="5"/>
    <x v="0"/>
  </r>
  <r>
    <n v="130781781"/>
    <x v="95"/>
    <d v="2016-10-06T00:00:00"/>
    <x v="149"/>
    <x v="3"/>
    <x v="8"/>
    <x v="1"/>
    <x v="0"/>
    <n v="90"/>
    <n v="421.89"/>
    <n v="364.69"/>
    <n v="32822.1"/>
    <n v="37970.1"/>
    <n v="5148"/>
    <x v="16"/>
    <n v="2"/>
    <x v="1"/>
    <x v="0"/>
  </r>
  <r>
    <n v="710620009"/>
    <x v="1860"/>
    <d v="2022-09-26T00:00:00"/>
    <x v="6"/>
    <x v="4"/>
    <x v="11"/>
    <x v="1"/>
    <x v="3"/>
    <n v="7107"/>
    <n v="154.06"/>
    <n v="90.93"/>
    <n v="646239.51"/>
    <n v="1094904.42"/>
    <n v="448664.90999999992"/>
    <x v="18"/>
    <n v="2"/>
    <x v="1"/>
    <x v="0"/>
  </r>
  <r>
    <n v="803063523"/>
    <x v="1861"/>
    <d v="2022-06-29T00:00:00"/>
    <x v="62"/>
    <x v="5"/>
    <x v="1"/>
    <x v="0"/>
    <x v="0"/>
    <n v="3197"/>
    <n v="152.58000000000001"/>
    <n v="97.44"/>
    <n v="311515.68"/>
    <n v="487798.26000000007"/>
    <n v="176282.58000000007"/>
    <x v="19"/>
    <n v="1"/>
    <x v="3"/>
    <x v="0"/>
  </r>
  <r>
    <n v="911286151"/>
    <x v="1702"/>
    <d v="2019-06-02T00:00:00"/>
    <x v="50"/>
    <x v="2"/>
    <x v="9"/>
    <x v="0"/>
    <x v="2"/>
    <n v="8678"/>
    <n v="9.33"/>
    <n v="6.92"/>
    <n v="60051.76"/>
    <n v="80965.740000000005"/>
    <n v="20913.980000000003"/>
    <x v="18"/>
    <n v="1"/>
    <x v="3"/>
    <x v="0"/>
  </r>
  <r>
    <n v="412483680"/>
    <x v="310"/>
    <d v="2017-03-23T00:00:00"/>
    <x v="93"/>
    <x v="5"/>
    <x v="0"/>
    <x v="0"/>
    <x v="3"/>
    <n v="1942"/>
    <n v="255.28"/>
    <n v="159.41999999999999"/>
    <n v="309593.63999999996"/>
    <n v="495753.76"/>
    <n v="186160.12000000005"/>
    <x v="10"/>
    <n v="6"/>
    <x v="4"/>
    <x v="1"/>
  </r>
  <r>
    <n v="943598830"/>
    <x v="1750"/>
    <d v="2020-04-30T00:00:00"/>
    <x v="159"/>
    <x v="4"/>
    <x v="10"/>
    <x v="1"/>
    <x v="2"/>
    <n v="718"/>
    <n v="668.27"/>
    <n v="502.54"/>
    <n v="360823.72000000003"/>
    <n v="479817.86"/>
    <n v="118994.13999999996"/>
    <x v="15"/>
    <n v="6"/>
    <x v="4"/>
    <x v="1"/>
  </r>
  <r>
    <n v="667054498"/>
    <x v="1862"/>
    <d v="2015-02-15T00:00:00"/>
    <x v="74"/>
    <x v="1"/>
    <x v="4"/>
    <x v="0"/>
    <x v="3"/>
    <n v="5104"/>
    <n v="81.73"/>
    <n v="56.67"/>
    <n v="289243.68"/>
    <n v="417149.92000000004"/>
    <n v="127906.24000000005"/>
    <x v="13"/>
    <n v="3"/>
    <x v="5"/>
    <x v="0"/>
  </r>
  <r>
    <n v="566342914"/>
    <x v="1863"/>
    <d v="2022-12-26T00:00:00"/>
    <x v="40"/>
    <x v="3"/>
    <x v="3"/>
    <x v="1"/>
    <x v="0"/>
    <n v="2308"/>
    <n v="205.7"/>
    <n v="117.11"/>
    <n v="270289.88"/>
    <n v="474755.6"/>
    <n v="204465.71999999997"/>
    <x v="19"/>
    <n v="6"/>
    <x v="4"/>
    <x v="1"/>
  </r>
  <r>
    <n v="822044980"/>
    <x v="1864"/>
    <d v="2022-10-18T00:00:00"/>
    <x v="106"/>
    <x v="6"/>
    <x v="4"/>
    <x v="0"/>
    <x v="1"/>
    <n v="232"/>
    <n v="81.73"/>
    <n v="56.67"/>
    <n v="13147.44"/>
    <n v="18961.36"/>
    <n v="5813.92"/>
    <x v="14"/>
    <n v="5"/>
    <x v="0"/>
    <x v="0"/>
  </r>
  <r>
    <n v="229092681"/>
    <x v="1865"/>
    <d v="2019-05-10T00:00:00"/>
    <x v="10"/>
    <x v="3"/>
    <x v="9"/>
    <x v="1"/>
    <x v="1"/>
    <n v="2470"/>
    <n v="9.33"/>
    <n v="6.92"/>
    <n v="17092.400000000001"/>
    <n v="23045.1"/>
    <n v="5952.6999999999971"/>
    <x v="8"/>
    <n v="7"/>
    <x v="2"/>
    <x v="1"/>
  </r>
  <r>
    <n v="642886292"/>
    <x v="703"/>
    <d v="2015-01-21T00:00:00"/>
    <x v="86"/>
    <x v="2"/>
    <x v="1"/>
    <x v="0"/>
    <x v="1"/>
    <n v="3195"/>
    <n v="152.58000000000001"/>
    <n v="97.44"/>
    <n v="311320.8"/>
    <n v="487493.10000000003"/>
    <n v="176172.30000000005"/>
    <x v="11"/>
    <n v="7"/>
    <x v="2"/>
    <x v="1"/>
  </r>
  <r>
    <n v="429099643"/>
    <x v="418"/>
    <d v="2018-03-01T00:00:00"/>
    <x v="90"/>
    <x v="5"/>
    <x v="1"/>
    <x v="1"/>
    <x v="3"/>
    <n v="8975"/>
    <n v="152.58000000000001"/>
    <n v="97.44"/>
    <n v="874524"/>
    <n v="1369405.5"/>
    <n v="494881.5"/>
    <x v="20"/>
    <n v="1"/>
    <x v="3"/>
    <x v="0"/>
  </r>
  <r>
    <n v="141846215"/>
    <x v="324"/>
    <d v="2020-07-28T00:00:00"/>
    <x v="178"/>
    <x v="1"/>
    <x v="5"/>
    <x v="0"/>
    <x v="3"/>
    <n v="4302"/>
    <n v="109.28"/>
    <n v="35.840000000000003"/>
    <n v="154183.68000000002"/>
    <n v="470122.56"/>
    <n v="315938.88"/>
    <x v="20"/>
    <n v="6"/>
    <x v="4"/>
    <x v="1"/>
  </r>
  <r>
    <n v="933043372"/>
    <x v="1866"/>
    <d v="2018-03-28T00:00:00"/>
    <x v="152"/>
    <x v="5"/>
    <x v="7"/>
    <x v="1"/>
    <x v="2"/>
    <n v="7123"/>
    <n v="437.2"/>
    <n v="263.33"/>
    <n v="1875699.5899999999"/>
    <n v="3114175.6"/>
    <n v="1238476.0100000002"/>
    <x v="6"/>
    <n v="2"/>
    <x v="1"/>
    <x v="0"/>
  </r>
  <r>
    <n v="184120833"/>
    <x v="482"/>
    <d v="2018-11-11T00:00:00"/>
    <x v="103"/>
    <x v="1"/>
    <x v="5"/>
    <x v="1"/>
    <x v="3"/>
    <n v="4301"/>
    <n v="109.28"/>
    <n v="35.840000000000003"/>
    <n v="154147.84000000003"/>
    <n v="470013.28"/>
    <n v="315865.44"/>
    <x v="4"/>
    <n v="6"/>
    <x v="4"/>
    <x v="1"/>
  </r>
  <r>
    <n v="872564494"/>
    <x v="1223"/>
    <d v="2019-07-23T00:00:00"/>
    <x v="158"/>
    <x v="6"/>
    <x v="9"/>
    <x v="1"/>
    <x v="1"/>
    <n v="79"/>
    <n v="9.33"/>
    <n v="6.92"/>
    <n v="546.67999999999995"/>
    <n v="737.07"/>
    <n v="190.3900000000001"/>
    <x v="13"/>
    <n v="5"/>
    <x v="0"/>
    <x v="0"/>
  </r>
  <r>
    <n v="666921460"/>
    <x v="1458"/>
    <d v="2018-09-20T00:00:00"/>
    <x v="103"/>
    <x v="1"/>
    <x v="3"/>
    <x v="0"/>
    <x v="3"/>
    <n v="5735"/>
    <n v="205.7"/>
    <n v="117.11"/>
    <n v="671625.85"/>
    <n v="1179689.5"/>
    <n v="508063.65"/>
    <x v="0"/>
    <n v="5"/>
    <x v="0"/>
    <x v="0"/>
  </r>
  <r>
    <n v="504303634"/>
    <x v="726"/>
    <d v="2019-11-20T00:00:00"/>
    <x v="155"/>
    <x v="4"/>
    <x v="6"/>
    <x v="0"/>
    <x v="1"/>
    <n v="3507"/>
    <n v="651.21"/>
    <n v="524.96"/>
    <n v="1841034.7200000002"/>
    <n v="2283793.4700000002"/>
    <n v="442758.75"/>
    <x v="6"/>
    <n v="2"/>
    <x v="1"/>
    <x v="0"/>
  </r>
  <r>
    <n v="142572343"/>
    <x v="1867"/>
    <d v="2019-01-31T00:00:00"/>
    <x v="119"/>
    <x v="5"/>
    <x v="5"/>
    <x v="1"/>
    <x v="3"/>
    <n v="9179"/>
    <n v="109.28"/>
    <n v="35.840000000000003"/>
    <n v="328975.36000000004"/>
    <n v="1003081.12"/>
    <n v="674105.76"/>
    <x v="18"/>
    <n v="5"/>
    <x v="0"/>
    <x v="0"/>
  </r>
  <r>
    <n v="309901416"/>
    <x v="932"/>
    <d v="2021-05-21T00:00:00"/>
    <x v="168"/>
    <x v="6"/>
    <x v="0"/>
    <x v="1"/>
    <x v="1"/>
    <n v="5570"/>
    <n v="255.28"/>
    <n v="159.41999999999999"/>
    <n v="887969.39999999991"/>
    <n v="1421909.6"/>
    <n v="533940.20000000019"/>
    <x v="5"/>
    <n v="5"/>
    <x v="0"/>
    <x v="0"/>
  </r>
  <r>
    <n v="454777181"/>
    <x v="22"/>
    <d v="2016-10-13T00:00:00"/>
    <x v="31"/>
    <x v="4"/>
    <x v="4"/>
    <x v="1"/>
    <x v="3"/>
    <n v="7529"/>
    <n v="81.73"/>
    <n v="56.67"/>
    <n v="426668.43"/>
    <n v="615345.17000000004"/>
    <n v="188676.74000000005"/>
    <x v="4"/>
    <n v="3"/>
    <x v="5"/>
    <x v="0"/>
  </r>
  <r>
    <n v="995998466"/>
    <x v="1868"/>
    <d v="2021-08-12T00:00:00"/>
    <x v="169"/>
    <x v="4"/>
    <x v="3"/>
    <x v="0"/>
    <x v="3"/>
    <n v="6934"/>
    <n v="205.7"/>
    <n v="117.11"/>
    <n v="812040.74"/>
    <n v="1426323.7999999998"/>
    <n v="614283.05999999982"/>
    <x v="12"/>
    <n v="7"/>
    <x v="2"/>
    <x v="1"/>
  </r>
  <r>
    <n v="173340928"/>
    <x v="1800"/>
    <d v="2018-12-12T00:00:00"/>
    <x v="111"/>
    <x v="4"/>
    <x v="5"/>
    <x v="0"/>
    <x v="0"/>
    <n v="4287"/>
    <n v="109.28"/>
    <n v="35.840000000000003"/>
    <n v="153646.08000000002"/>
    <n v="468483.36"/>
    <n v="314837.27999999997"/>
    <x v="13"/>
    <n v="6"/>
    <x v="4"/>
    <x v="1"/>
  </r>
  <r>
    <n v="794235408"/>
    <x v="82"/>
    <d v="2018-06-22T00:00:00"/>
    <x v="40"/>
    <x v="3"/>
    <x v="11"/>
    <x v="0"/>
    <x v="3"/>
    <n v="762"/>
    <n v="154.06"/>
    <n v="90.93"/>
    <n v="69288.66"/>
    <n v="117393.72"/>
    <n v="48105.06"/>
    <x v="16"/>
    <n v="3"/>
    <x v="5"/>
    <x v="0"/>
  </r>
  <r>
    <n v="974988830"/>
    <x v="793"/>
    <d v="2019-12-17T00:00:00"/>
    <x v="83"/>
    <x v="0"/>
    <x v="2"/>
    <x v="0"/>
    <x v="3"/>
    <n v="9716"/>
    <n v="47.45"/>
    <n v="31.79"/>
    <n v="308871.64"/>
    <n v="461024.2"/>
    <n v="152152.56"/>
    <x v="11"/>
    <n v="6"/>
    <x v="4"/>
    <x v="1"/>
  </r>
  <r>
    <n v="861252868"/>
    <x v="1869"/>
    <d v="2018-03-23T00:00:00"/>
    <x v="16"/>
    <x v="1"/>
    <x v="6"/>
    <x v="0"/>
    <x v="2"/>
    <n v="2717"/>
    <n v="651.21"/>
    <n v="524.96"/>
    <n v="1426316.32"/>
    <n v="1769337.57"/>
    <n v="343021.25"/>
    <x v="12"/>
    <n v="1"/>
    <x v="3"/>
    <x v="0"/>
  </r>
  <r>
    <n v="427121675"/>
    <x v="1870"/>
    <d v="2019-11-28T00:00:00"/>
    <x v="111"/>
    <x v="4"/>
    <x v="11"/>
    <x v="1"/>
    <x v="2"/>
    <n v="3650"/>
    <n v="154.06"/>
    <n v="90.93"/>
    <n v="331894.5"/>
    <n v="562319"/>
    <n v="230424.5"/>
    <x v="14"/>
    <n v="7"/>
    <x v="2"/>
    <x v="1"/>
  </r>
  <r>
    <n v="778691470"/>
    <x v="1241"/>
    <d v="2018-07-16T00:00:00"/>
    <x v="21"/>
    <x v="5"/>
    <x v="4"/>
    <x v="1"/>
    <x v="2"/>
    <n v="965"/>
    <n v="81.73"/>
    <n v="56.67"/>
    <n v="54686.55"/>
    <n v="78869.45"/>
    <n v="24182.899999999994"/>
    <x v="7"/>
    <n v="7"/>
    <x v="2"/>
    <x v="1"/>
  </r>
  <r>
    <n v="126948583"/>
    <x v="1500"/>
    <d v="2017-06-01T00:00:00"/>
    <x v="166"/>
    <x v="1"/>
    <x v="0"/>
    <x v="0"/>
    <x v="1"/>
    <n v="5762"/>
    <n v="255.28"/>
    <n v="159.41999999999999"/>
    <n v="918578.03999999992"/>
    <n v="1470923.36"/>
    <n v="552345.32000000018"/>
    <x v="7"/>
    <n v="3"/>
    <x v="5"/>
    <x v="0"/>
  </r>
  <r>
    <n v="792178905"/>
    <x v="353"/>
    <d v="2017-06-12T00:00:00"/>
    <x v="55"/>
    <x v="1"/>
    <x v="3"/>
    <x v="0"/>
    <x v="2"/>
    <n v="2197"/>
    <n v="205.7"/>
    <n v="117.11"/>
    <n v="257290.67"/>
    <n v="451922.89999999997"/>
    <n v="194632.22999999995"/>
    <x v="16"/>
    <n v="6"/>
    <x v="4"/>
    <x v="1"/>
  </r>
  <r>
    <n v="259032571"/>
    <x v="952"/>
    <d v="2017-05-23T00:00:00"/>
    <x v="45"/>
    <x v="1"/>
    <x v="11"/>
    <x v="0"/>
    <x v="2"/>
    <n v="2349"/>
    <n v="154.06"/>
    <n v="90.93"/>
    <n v="213594.57"/>
    <n v="361886.94"/>
    <n v="148292.37"/>
    <x v="1"/>
    <n v="2"/>
    <x v="1"/>
    <x v="0"/>
  </r>
  <r>
    <n v="516394603"/>
    <x v="1258"/>
    <d v="2022-11-21T00:00:00"/>
    <x v="151"/>
    <x v="5"/>
    <x v="5"/>
    <x v="0"/>
    <x v="0"/>
    <n v="1493"/>
    <n v="109.28"/>
    <n v="35.840000000000003"/>
    <n v="53509.120000000003"/>
    <n v="163155.04"/>
    <n v="109645.92000000001"/>
    <x v="12"/>
    <n v="4"/>
    <x v="6"/>
    <x v="0"/>
  </r>
  <r>
    <n v="517514264"/>
    <x v="1871"/>
    <d v="2018-08-21T00:00:00"/>
    <x v="178"/>
    <x v="1"/>
    <x v="8"/>
    <x v="1"/>
    <x v="2"/>
    <n v="2826"/>
    <n v="421.89"/>
    <n v="364.69"/>
    <n v="1030613.94"/>
    <n v="1192261.1399999999"/>
    <n v="161647.19999999995"/>
    <x v="14"/>
    <n v="5"/>
    <x v="0"/>
    <x v="0"/>
  </r>
  <r>
    <n v="624940383"/>
    <x v="57"/>
    <d v="2016-03-23T00:00:00"/>
    <x v="140"/>
    <x v="1"/>
    <x v="7"/>
    <x v="1"/>
    <x v="3"/>
    <n v="2602"/>
    <n v="437.2"/>
    <n v="263.33"/>
    <n v="685184.65999999992"/>
    <n v="1137594.3999999999"/>
    <n v="452409.74"/>
    <x v="9"/>
    <n v="3"/>
    <x v="5"/>
    <x v="0"/>
  </r>
  <r>
    <n v="821534287"/>
    <x v="383"/>
    <d v="2021-11-12T00:00:00"/>
    <x v="60"/>
    <x v="4"/>
    <x v="9"/>
    <x v="1"/>
    <x v="2"/>
    <n v="9107"/>
    <n v="9.33"/>
    <n v="6.92"/>
    <n v="63020.44"/>
    <n v="84968.31"/>
    <n v="21947.869999999995"/>
    <x v="11"/>
    <n v="2"/>
    <x v="1"/>
    <x v="0"/>
  </r>
  <r>
    <n v="260469806"/>
    <x v="1060"/>
    <d v="2022-05-19T00:00:00"/>
    <x v="89"/>
    <x v="5"/>
    <x v="9"/>
    <x v="0"/>
    <x v="0"/>
    <n v="7659"/>
    <n v="9.33"/>
    <n v="6.92"/>
    <n v="53000.28"/>
    <n v="71458.47"/>
    <n v="18458.190000000002"/>
    <x v="4"/>
    <n v="3"/>
    <x v="5"/>
    <x v="0"/>
  </r>
  <r>
    <n v="415233266"/>
    <x v="1495"/>
    <d v="2019-10-24T00:00:00"/>
    <x v="62"/>
    <x v="5"/>
    <x v="11"/>
    <x v="0"/>
    <x v="3"/>
    <n v="5606"/>
    <n v="154.06"/>
    <n v="90.93"/>
    <n v="509753.58"/>
    <n v="863660.36"/>
    <n v="353906.77999999997"/>
    <x v="0"/>
    <n v="5"/>
    <x v="0"/>
    <x v="0"/>
  </r>
  <r>
    <n v="843994033"/>
    <x v="1753"/>
    <d v="2018-09-27T00:00:00"/>
    <x v="155"/>
    <x v="4"/>
    <x v="4"/>
    <x v="0"/>
    <x v="0"/>
    <n v="5445"/>
    <n v="81.73"/>
    <n v="56.67"/>
    <n v="308568.15000000002"/>
    <n v="445019.85000000003"/>
    <n v="136451.70000000001"/>
    <x v="8"/>
    <n v="6"/>
    <x v="4"/>
    <x v="1"/>
  </r>
  <r>
    <n v="567751824"/>
    <x v="1872"/>
    <d v="2021-11-02T00:00:00"/>
    <x v="84"/>
    <x v="1"/>
    <x v="7"/>
    <x v="0"/>
    <x v="1"/>
    <n v="9236"/>
    <n v="437.2"/>
    <n v="263.33"/>
    <n v="2432115.88"/>
    <n v="4037979.1999999997"/>
    <n v="1605863.3199999998"/>
    <x v="10"/>
    <n v="4"/>
    <x v="6"/>
    <x v="0"/>
  </r>
  <r>
    <n v="264042079"/>
    <x v="1428"/>
    <d v="2020-04-19T00:00:00"/>
    <x v="102"/>
    <x v="5"/>
    <x v="7"/>
    <x v="0"/>
    <x v="2"/>
    <n v="4774"/>
    <n v="437.2"/>
    <n v="263.33"/>
    <n v="1257137.42"/>
    <n v="2087192.8"/>
    <n v="830055.38000000012"/>
    <x v="15"/>
    <n v="2"/>
    <x v="1"/>
    <x v="0"/>
  </r>
  <r>
    <n v="973230588"/>
    <x v="1873"/>
    <d v="2018-04-27T00:00:00"/>
    <x v="68"/>
    <x v="2"/>
    <x v="1"/>
    <x v="0"/>
    <x v="3"/>
    <n v="9413"/>
    <n v="152.58000000000001"/>
    <n v="97.44"/>
    <n v="917202.72"/>
    <n v="1436235.54"/>
    <n v="519032.82000000007"/>
    <x v="8"/>
    <n v="7"/>
    <x v="2"/>
    <x v="1"/>
  </r>
  <r>
    <n v="920366179"/>
    <x v="760"/>
    <d v="2018-02-16T00:00:00"/>
    <x v="102"/>
    <x v="5"/>
    <x v="11"/>
    <x v="0"/>
    <x v="1"/>
    <n v="5660"/>
    <n v="154.06"/>
    <n v="90.93"/>
    <n v="514663.80000000005"/>
    <n v="871979.6"/>
    <n v="357315.79999999993"/>
    <x v="6"/>
    <n v="4"/>
    <x v="6"/>
    <x v="0"/>
  </r>
  <r>
    <n v="650810182"/>
    <x v="838"/>
    <d v="2016-07-06T00:00:00"/>
    <x v="134"/>
    <x v="2"/>
    <x v="11"/>
    <x v="1"/>
    <x v="0"/>
    <n v="8050"/>
    <n v="154.06"/>
    <n v="90.93"/>
    <n v="731986.5"/>
    <n v="1240183"/>
    <n v="508196.5"/>
    <x v="20"/>
    <n v="7"/>
    <x v="2"/>
    <x v="1"/>
  </r>
  <r>
    <n v="780236423"/>
    <x v="245"/>
    <d v="2015-11-18T00:00:00"/>
    <x v="35"/>
    <x v="5"/>
    <x v="5"/>
    <x v="1"/>
    <x v="3"/>
    <n v="8151"/>
    <n v="109.28"/>
    <n v="35.840000000000003"/>
    <n v="292131.84000000003"/>
    <n v="890741.28"/>
    <n v="598609.43999999994"/>
    <x v="11"/>
    <n v="7"/>
    <x v="2"/>
    <x v="1"/>
  </r>
  <r>
    <n v="644631230"/>
    <x v="1765"/>
    <d v="2015-06-21T00:00:00"/>
    <x v="42"/>
    <x v="5"/>
    <x v="9"/>
    <x v="1"/>
    <x v="1"/>
    <n v="9561"/>
    <n v="9.33"/>
    <n v="6.92"/>
    <n v="66162.12"/>
    <n v="89204.13"/>
    <n v="23042.010000000009"/>
    <x v="9"/>
    <n v="7"/>
    <x v="2"/>
    <x v="1"/>
  </r>
  <r>
    <n v="439204919"/>
    <x v="172"/>
    <d v="2017-02-24T00:00:00"/>
    <x v="128"/>
    <x v="1"/>
    <x v="2"/>
    <x v="0"/>
    <x v="2"/>
    <n v="9350"/>
    <n v="47.45"/>
    <n v="31.79"/>
    <n v="297236.5"/>
    <n v="443657.5"/>
    <n v="146421"/>
    <x v="2"/>
    <n v="6"/>
    <x v="4"/>
    <x v="1"/>
  </r>
  <r>
    <n v="423834359"/>
    <x v="20"/>
    <d v="2022-02-05T00:00:00"/>
    <x v="156"/>
    <x v="3"/>
    <x v="0"/>
    <x v="1"/>
    <x v="3"/>
    <n v="860"/>
    <n v="255.28"/>
    <n v="159.41999999999999"/>
    <n v="137101.19999999998"/>
    <n v="219540.8"/>
    <n v="82439.600000000006"/>
    <x v="14"/>
    <n v="2"/>
    <x v="1"/>
    <x v="0"/>
  </r>
  <r>
    <n v="262177836"/>
    <x v="828"/>
    <d v="2020-12-10T00:00:00"/>
    <x v="130"/>
    <x v="1"/>
    <x v="9"/>
    <x v="1"/>
    <x v="3"/>
    <n v="3103"/>
    <n v="9.33"/>
    <n v="6.92"/>
    <n v="21472.76"/>
    <n v="28950.99"/>
    <n v="7478.2300000000032"/>
    <x v="13"/>
    <n v="7"/>
    <x v="2"/>
    <x v="1"/>
  </r>
  <r>
    <n v="582560193"/>
    <x v="1874"/>
    <d v="2016-06-01T00:00:00"/>
    <x v="157"/>
    <x v="1"/>
    <x v="10"/>
    <x v="0"/>
    <x v="2"/>
    <n v="1362"/>
    <n v="668.27"/>
    <n v="502.54"/>
    <n v="684459.48"/>
    <n v="910183.74"/>
    <n v="225724.26"/>
    <x v="5"/>
    <n v="3"/>
    <x v="5"/>
    <x v="0"/>
  </r>
  <r>
    <n v="172530257"/>
    <x v="611"/>
    <d v="2017-07-26T00:00:00"/>
    <x v="19"/>
    <x v="0"/>
    <x v="10"/>
    <x v="0"/>
    <x v="3"/>
    <n v="4392"/>
    <n v="668.27"/>
    <n v="502.54"/>
    <n v="2207155.6800000002"/>
    <n v="2935041.84"/>
    <n v="727886.15999999968"/>
    <x v="10"/>
    <n v="5"/>
    <x v="0"/>
    <x v="0"/>
  </r>
  <r>
    <n v="139949357"/>
    <x v="858"/>
    <d v="2018-07-22T00:00:00"/>
    <x v="109"/>
    <x v="1"/>
    <x v="11"/>
    <x v="0"/>
    <x v="3"/>
    <n v="2980"/>
    <n v="154.06"/>
    <n v="90.93"/>
    <n v="270971.40000000002"/>
    <n v="459098.8"/>
    <n v="188127.39999999997"/>
    <x v="9"/>
    <n v="7"/>
    <x v="2"/>
    <x v="1"/>
  </r>
  <r>
    <n v="645956456"/>
    <x v="1875"/>
    <d v="2016-02-22T00:00:00"/>
    <x v="75"/>
    <x v="1"/>
    <x v="0"/>
    <x v="1"/>
    <x v="3"/>
    <n v="1725"/>
    <n v="255.28"/>
    <n v="159.41999999999999"/>
    <n v="274999.5"/>
    <n v="440358"/>
    <n v="165358.5"/>
    <x v="17"/>
    <n v="6"/>
    <x v="4"/>
    <x v="1"/>
  </r>
  <r>
    <n v="214077889"/>
    <x v="299"/>
    <d v="2019-01-03T00:00:00"/>
    <x v="159"/>
    <x v="4"/>
    <x v="2"/>
    <x v="1"/>
    <x v="2"/>
    <n v="9260"/>
    <n v="47.45"/>
    <n v="31.79"/>
    <n v="294375.39999999997"/>
    <n v="439387"/>
    <n v="145011.60000000003"/>
    <x v="10"/>
    <n v="6"/>
    <x v="4"/>
    <x v="1"/>
  </r>
  <r>
    <n v="940201652"/>
    <x v="253"/>
    <d v="2021-12-23T00:00:00"/>
    <x v="132"/>
    <x v="0"/>
    <x v="3"/>
    <x v="1"/>
    <x v="1"/>
    <n v="5417"/>
    <n v="205.7"/>
    <n v="117.11"/>
    <n v="634384.87"/>
    <n v="1114276.8999999999"/>
    <n v="479892.02999999991"/>
    <x v="4"/>
    <n v="3"/>
    <x v="5"/>
    <x v="0"/>
  </r>
  <r>
    <n v="952280175"/>
    <x v="1163"/>
    <d v="2020-01-12T00:00:00"/>
    <x v="159"/>
    <x v="4"/>
    <x v="4"/>
    <x v="1"/>
    <x v="0"/>
    <n v="9720"/>
    <n v="81.73"/>
    <n v="56.67"/>
    <n v="550832.4"/>
    <n v="794415.60000000009"/>
    <n v="243583.20000000007"/>
    <x v="18"/>
    <n v="1"/>
    <x v="3"/>
    <x v="0"/>
  </r>
  <r>
    <n v="735801875"/>
    <x v="1876"/>
    <d v="2018-11-01T00:00:00"/>
    <x v="77"/>
    <x v="4"/>
    <x v="2"/>
    <x v="0"/>
    <x v="0"/>
    <n v="8981"/>
    <n v="47.45"/>
    <n v="31.79"/>
    <n v="285505.99"/>
    <n v="426148.45"/>
    <n v="140642.46000000002"/>
    <x v="16"/>
    <n v="2"/>
    <x v="1"/>
    <x v="0"/>
  </r>
  <r>
    <n v="470503079"/>
    <x v="131"/>
    <d v="2015-03-16T00:00:00"/>
    <x v="120"/>
    <x v="1"/>
    <x v="5"/>
    <x v="1"/>
    <x v="3"/>
    <n v="1172"/>
    <n v="109.28"/>
    <n v="35.840000000000003"/>
    <n v="42004.480000000003"/>
    <n v="128076.16"/>
    <n v="86071.679999999993"/>
    <x v="5"/>
    <n v="1"/>
    <x v="3"/>
    <x v="0"/>
  </r>
  <r>
    <n v="406432616"/>
    <x v="1406"/>
    <d v="2019-03-07T00:00:00"/>
    <x v="54"/>
    <x v="2"/>
    <x v="2"/>
    <x v="0"/>
    <x v="3"/>
    <n v="1298"/>
    <n v="47.45"/>
    <n v="31.79"/>
    <n v="41263.42"/>
    <n v="61590.100000000006"/>
    <n v="20326.680000000008"/>
    <x v="1"/>
    <n v="4"/>
    <x v="6"/>
    <x v="0"/>
  </r>
  <r>
    <n v="413951814"/>
    <x v="728"/>
    <d v="2015-05-13T00:00:00"/>
    <x v="16"/>
    <x v="1"/>
    <x v="2"/>
    <x v="1"/>
    <x v="1"/>
    <n v="6395"/>
    <n v="47.45"/>
    <n v="31.79"/>
    <n v="203297.05"/>
    <n v="303442.75"/>
    <n v="100145.70000000001"/>
    <x v="11"/>
    <n v="7"/>
    <x v="2"/>
    <x v="1"/>
  </r>
  <r>
    <n v="433734500"/>
    <x v="905"/>
    <d v="2022-08-25T00:00:00"/>
    <x v="145"/>
    <x v="1"/>
    <x v="6"/>
    <x v="1"/>
    <x v="2"/>
    <n v="532"/>
    <n v="651.21"/>
    <n v="524.96"/>
    <n v="279278.72000000003"/>
    <n v="346443.72000000003"/>
    <n v="67165"/>
    <x v="0"/>
    <n v="5"/>
    <x v="0"/>
    <x v="0"/>
  </r>
  <r>
    <n v="926767003"/>
    <x v="547"/>
    <d v="2021-08-03T00:00:00"/>
    <x v="18"/>
    <x v="6"/>
    <x v="5"/>
    <x v="1"/>
    <x v="3"/>
    <n v="9806"/>
    <n v="109.28"/>
    <n v="35.840000000000003"/>
    <n v="351447.04000000004"/>
    <n v="1071599.68"/>
    <n v="720152.6399999999"/>
    <x v="16"/>
    <n v="7"/>
    <x v="2"/>
    <x v="1"/>
  </r>
  <r>
    <n v="434275662"/>
    <x v="1599"/>
    <d v="2020-07-18T00:00:00"/>
    <x v="7"/>
    <x v="1"/>
    <x v="6"/>
    <x v="1"/>
    <x v="3"/>
    <n v="674"/>
    <n v="651.21"/>
    <n v="524.96"/>
    <n v="353823.04000000004"/>
    <n v="438915.54000000004"/>
    <n v="85092.5"/>
    <x v="5"/>
    <n v="6"/>
    <x v="4"/>
    <x v="1"/>
  </r>
  <r>
    <n v="578089272"/>
    <x v="1877"/>
    <d v="2022-05-08T00:00:00"/>
    <x v="56"/>
    <x v="5"/>
    <x v="10"/>
    <x v="0"/>
    <x v="1"/>
    <n v="8317"/>
    <n v="668.27"/>
    <n v="502.54"/>
    <n v="4179625.18"/>
    <n v="5558001.5899999999"/>
    <n v="1378376.4099999997"/>
    <x v="17"/>
    <n v="5"/>
    <x v="0"/>
    <x v="0"/>
  </r>
  <r>
    <n v="109914195"/>
    <x v="1157"/>
    <d v="2020-04-01T00:00:00"/>
    <x v="75"/>
    <x v="1"/>
    <x v="5"/>
    <x v="1"/>
    <x v="0"/>
    <n v="4908"/>
    <n v="109.28"/>
    <n v="35.840000000000003"/>
    <n v="175902.72000000003"/>
    <n v="536346.24"/>
    <n v="360443.51999999996"/>
    <x v="18"/>
    <n v="4"/>
    <x v="6"/>
    <x v="0"/>
  </r>
  <r>
    <n v="862059247"/>
    <x v="754"/>
    <d v="2020-08-06T00:00:00"/>
    <x v="11"/>
    <x v="3"/>
    <x v="5"/>
    <x v="0"/>
    <x v="3"/>
    <n v="1343"/>
    <n v="109.28"/>
    <n v="35.840000000000003"/>
    <n v="48133.120000000003"/>
    <n v="146763.04"/>
    <n v="98629.920000000013"/>
    <x v="1"/>
    <n v="4"/>
    <x v="6"/>
    <x v="0"/>
  </r>
  <r>
    <n v="947073256"/>
    <x v="1878"/>
    <d v="2022-06-21T00:00:00"/>
    <x v="178"/>
    <x v="1"/>
    <x v="1"/>
    <x v="0"/>
    <x v="1"/>
    <n v="8878"/>
    <n v="152.58000000000001"/>
    <n v="97.44"/>
    <n v="865072.32"/>
    <n v="1354605.2400000002"/>
    <n v="489532.92000000027"/>
    <x v="9"/>
    <n v="2"/>
    <x v="1"/>
    <x v="0"/>
  </r>
  <r>
    <n v="797817552"/>
    <x v="100"/>
    <d v="2019-05-21T00:00:00"/>
    <x v="23"/>
    <x v="4"/>
    <x v="2"/>
    <x v="1"/>
    <x v="0"/>
    <n v="798"/>
    <n v="47.45"/>
    <n v="31.79"/>
    <n v="25368.42"/>
    <n v="37865.100000000006"/>
    <n v="12496.680000000008"/>
    <x v="17"/>
    <n v="7"/>
    <x v="2"/>
    <x v="1"/>
  </r>
  <r>
    <n v="917465960"/>
    <x v="1879"/>
    <d v="2021-03-31T00:00:00"/>
    <x v="1"/>
    <x v="0"/>
    <x v="3"/>
    <x v="1"/>
    <x v="1"/>
    <n v="7421"/>
    <n v="205.7"/>
    <n v="117.11"/>
    <n v="869073.30999999994"/>
    <n v="1526499.7"/>
    <n v="657426.39"/>
    <x v="20"/>
    <n v="7"/>
    <x v="2"/>
    <x v="1"/>
  </r>
  <r>
    <n v="709815776"/>
    <x v="1880"/>
    <d v="2015-08-20T00:00:00"/>
    <x v="11"/>
    <x v="3"/>
    <x v="2"/>
    <x v="1"/>
    <x v="1"/>
    <n v="9117"/>
    <n v="47.45"/>
    <n v="31.79"/>
    <n v="289829.43"/>
    <n v="432601.65"/>
    <n v="142772.22000000003"/>
    <x v="8"/>
    <n v="6"/>
    <x v="4"/>
    <x v="1"/>
  </r>
  <r>
    <n v="727732932"/>
    <x v="298"/>
    <d v="2020-08-19T00:00:00"/>
    <x v="60"/>
    <x v="4"/>
    <x v="11"/>
    <x v="1"/>
    <x v="2"/>
    <n v="1201"/>
    <n v="154.06"/>
    <n v="90.93"/>
    <n v="109206.93000000001"/>
    <n v="185026.06"/>
    <n v="75819.12999999999"/>
    <x v="6"/>
    <n v="2"/>
    <x v="1"/>
    <x v="0"/>
  </r>
  <r>
    <n v="426261651"/>
    <x v="1881"/>
    <d v="2016-03-27T00:00:00"/>
    <x v="40"/>
    <x v="3"/>
    <x v="0"/>
    <x v="1"/>
    <x v="3"/>
    <n v="9150"/>
    <n v="255.28"/>
    <n v="159.41999999999999"/>
    <n v="1458693"/>
    <n v="2335812"/>
    <n v="877119"/>
    <x v="15"/>
    <n v="2"/>
    <x v="1"/>
    <x v="0"/>
  </r>
  <r>
    <n v="409514796"/>
    <x v="1467"/>
    <d v="2018-07-30T00:00:00"/>
    <x v="7"/>
    <x v="1"/>
    <x v="4"/>
    <x v="0"/>
    <x v="2"/>
    <n v="3383"/>
    <n v="81.73"/>
    <n v="56.67"/>
    <n v="191714.61000000002"/>
    <n v="276492.59000000003"/>
    <n v="84777.98000000001"/>
    <x v="0"/>
    <n v="2"/>
    <x v="1"/>
    <x v="0"/>
  </r>
  <r>
    <n v="182228696"/>
    <x v="1878"/>
    <d v="2022-06-16T00:00:00"/>
    <x v="69"/>
    <x v="1"/>
    <x v="6"/>
    <x v="0"/>
    <x v="2"/>
    <n v="4375"/>
    <n v="651.21"/>
    <n v="524.96"/>
    <n v="2296700"/>
    <n v="2849043.75"/>
    <n v="552343.75"/>
    <x v="19"/>
    <n v="2"/>
    <x v="1"/>
    <x v="0"/>
  </r>
  <r>
    <n v="219452178"/>
    <x v="1882"/>
    <d v="2021-04-13T00:00:00"/>
    <x v="21"/>
    <x v="5"/>
    <x v="9"/>
    <x v="1"/>
    <x v="1"/>
    <n v="9631"/>
    <n v="9.33"/>
    <n v="6.92"/>
    <n v="66646.52"/>
    <n v="89857.23"/>
    <n v="23210.709999999992"/>
    <x v="4"/>
    <n v="1"/>
    <x v="3"/>
    <x v="0"/>
  </r>
  <r>
    <n v="616546571"/>
    <x v="1596"/>
    <d v="2022-06-30T00:00:00"/>
    <x v="62"/>
    <x v="5"/>
    <x v="3"/>
    <x v="1"/>
    <x v="0"/>
    <n v="8686"/>
    <n v="205.7"/>
    <n v="117.11"/>
    <n v="1017217.46"/>
    <n v="1786710.2"/>
    <n v="769492.74"/>
    <x v="20"/>
    <n v="1"/>
    <x v="3"/>
    <x v="0"/>
  </r>
  <r>
    <n v="639185702"/>
    <x v="1883"/>
    <d v="2019-12-15T00:00:00"/>
    <x v="170"/>
    <x v="5"/>
    <x v="4"/>
    <x v="1"/>
    <x v="3"/>
    <n v="8108"/>
    <n v="81.73"/>
    <n v="56.67"/>
    <n v="459480.36"/>
    <n v="662666.84000000008"/>
    <n v="203186.4800000001"/>
    <x v="8"/>
    <n v="2"/>
    <x v="1"/>
    <x v="0"/>
  </r>
  <r>
    <n v="973355901"/>
    <x v="1884"/>
    <d v="2019-06-18T00:00:00"/>
    <x v="126"/>
    <x v="5"/>
    <x v="4"/>
    <x v="0"/>
    <x v="0"/>
    <n v="6496"/>
    <n v="81.73"/>
    <n v="56.67"/>
    <n v="368128.32"/>
    <n v="530918.08000000007"/>
    <n v="162789.76000000007"/>
    <x v="1"/>
    <n v="2"/>
    <x v="1"/>
    <x v="0"/>
  </r>
  <r>
    <n v="575355994"/>
    <x v="1469"/>
    <d v="2019-02-17T00:00:00"/>
    <x v="20"/>
    <x v="3"/>
    <x v="4"/>
    <x v="0"/>
    <x v="1"/>
    <n v="9479"/>
    <n v="81.73"/>
    <n v="56.67"/>
    <n v="537174.93000000005"/>
    <n v="774718.67"/>
    <n v="237543.74"/>
    <x v="16"/>
    <n v="5"/>
    <x v="0"/>
    <x v="0"/>
  </r>
  <r>
    <n v="721797311"/>
    <x v="1418"/>
    <d v="2022-09-14T00:00:00"/>
    <x v="144"/>
    <x v="2"/>
    <x v="6"/>
    <x v="0"/>
    <x v="3"/>
    <n v="4719"/>
    <n v="651.21"/>
    <n v="524.96"/>
    <n v="2477286.2400000002"/>
    <n v="3073059.99"/>
    <n v="595773.75"/>
    <x v="10"/>
    <n v="5"/>
    <x v="0"/>
    <x v="0"/>
  </r>
  <r>
    <n v="959603679"/>
    <x v="737"/>
    <d v="2016-04-05T00:00:00"/>
    <x v="90"/>
    <x v="5"/>
    <x v="7"/>
    <x v="1"/>
    <x v="3"/>
    <n v="6908"/>
    <n v="437.2"/>
    <n v="263.33"/>
    <n v="1819083.64"/>
    <n v="3020177.6"/>
    <n v="1201093.9600000002"/>
    <x v="1"/>
    <n v="2"/>
    <x v="1"/>
    <x v="0"/>
  </r>
  <r>
    <n v="456011426"/>
    <x v="1762"/>
    <d v="2022-09-01T00:00:00"/>
    <x v="39"/>
    <x v="2"/>
    <x v="4"/>
    <x v="0"/>
    <x v="3"/>
    <n v="2769"/>
    <n v="81.73"/>
    <n v="56.67"/>
    <n v="156919.23000000001"/>
    <n v="226310.37000000002"/>
    <n v="69391.140000000014"/>
    <x v="20"/>
    <n v="1"/>
    <x v="3"/>
    <x v="0"/>
  </r>
  <r>
    <n v="248569381"/>
    <x v="1885"/>
    <d v="2017-07-15T00:00:00"/>
    <x v="147"/>
    <x v="0"/>
    <x v="5"/>
    <x v="0"/>
    <x v="0"/>
    <n v="6058"/>
    <n v="109.28"/>
    <n v="35.840000000000003"/>
    <n v="217118.72000000003"/>
    <n v="662018.24"/>
    <n v="444899.51999999996"/>
    <x v="0"/>
    <n v="7"/>
    <x v="2"/>
    <x v="1"/>
  </r>
  <r>
    <n v="995138871"/>
    <x v="147"/>
    <d v="2016-02-01T00:00:00"/>
    <x v="177"/>
    <x v="5"/>
    <x v="7"/>
    <x v="1"/>
    <x v="0"/>
    <n v="2561"/>
    <n v="437.2"/>
    <n v="263.33"/>
    <n v="674388.13"/>
    <n v="1119669.2"/>
    <n v="445281.06999999995"/>
    <x v="6"/>
    <n v="7"/>
    <x v="2"/>
    <x v="1"/>
  </r>
  <r>
    <n v="723893725"/>
    <x v="1886"/>
    <d v="2019-02-17T00:00:00"/>
    <x v="7"/>
    <x v="1"/>
    <x v="10"/>
    <x v="0"/>
    <x v="1"/>
    <n v="5095"/>
    <n v="668.27"/>
    <n v="502.54"/>
    <n v="2560441.3000000003"/>
    <n v="3404835.65"/>
    <n v="844394.34999999963"/>
    <x v="13"/>
    <n v="3"/>
    <x v="5"/>
    <x v="0"/>
  </r>
  <r>
    <n v="683320271"/>
    <x v="1887"/>
    <d v="2016-07-09T00:00:00"/>
    <x v="76"/>
    <x v="5"/>
    <x v="10"/>
    <x v="0"/>
    <x v="1"/>
    <n v="8508"/>
    <n v="668.27"/>
    <n v="502.54"/>
    <n v="4275610.32"/>
    <n v="5685641.1600000001"/>
    <n v="1410030.8399999999"/>
    <x v="16"/>
    <n v="4"/>
    <x v="6"/>
    <x v="0"/>
  </r>
  <r>
    <n v="367381799"/>
    <x v="1460"/>
    <d v="2022-10-14T00:00:00"/>
    <x v="36"/>
    <x v="3"/>
    <x v="4"/>
    <x v="0"/>
    <x v="2"/>
    <n v="5293"/>
    <n v="81.73"/>
    <n v="56.67"/>
    <n v="299954.31"/>
    <n v="432596.89"/>
    <n v="132642.58000000002"/>
    <x v="0"/>
    <n v="6"/>
    <x v="4"/>
    <x v="1"/>
  </r>
  <r>
    <n v="115166175"/>
    <x v="1888"/>
    <d v="2017-01-10T00:00:00"/>
    <x v="40"/>
    <x v="3"/>
    <x v="2"/>
    <x v="0"/>
    <x v="2"/>
    <n v="9085"/>
    <n v="47.45"/>
    <n v="31.79"/>
    <n v="288812.14999999997"/>
    <n v="431083.25"/>
    <n v="142271.10000000003"/>
    <x v="20"/>
    <n v="6"/>
    <x v="4"/>
    <x v="1"/>
  </r>
  <r>
    <n v="136624276"/>
    <x v="1875"/>
    <d v="2016-03-10T00:00:00"/>
    <x v="69"/>
    <x v="1"/>
    <x v="2"/>
    <x v="1"/>
    <x v="2"/>
    <n v="9014"/>
    <n v="47.45"/>
    <n v="31.79"/>
    <n v="286555.06"/>
    <n v="427714.30000000005"/>
    <n v="141159.24000000005"/>
    <x v="15"/>
    <n v="6"/>
    <x v="4"/>
    <x v="1"/>
  </r>
  <r>
    <n v="108407437"/>
    <x v="937"/>
    <d v="2015-03-08T00:00:00"/>
    <x v="179"/>
    <x v="1"/>
    <x v="0"/>
    <x v="1"/>
    <x v="1"/>
    <n v="9025"/>
    <n v="255.28"/>
    <n v="159.41999999999999"/>
    <n v="1438765.5"/>
    <n v="2303902"/>
    <n v="865136.5"/>
    <x v="3"/>
    <n v="4"/>
    <x v="6"/>
    <x v="0"/>
  </r>
  <r>
    <n v="359424865"/>
    <x v="782"/>
    <d v="2016-01-19T00:00:00"/>
    <x v="162"/>
    <x v="2"/>
    <x v="7"/>
    <x v="1"/>
    <x v="2"/>
    <n v="660"/>
    <n v="437.2"/>
    <n v="263.33"/>
    <n v="173797.8"/>
    <n v="288552"/>
    <n v="114754.20000000001"/>
    <x v="18"/>
    <n v="3"/>
    <x v="5"/>
    <x v="0"/>
  </r>
  <r>
    <n v="358594453"/>
    <x v="1828"/>
    <d v="2017-01-05T00:00:00"/>
    <x v="128"/>
    <x v="1"/>
    <x v="1"/>
    <x v="1"/>
    <x v="2"/>
    <n v="4922"/>
    <n v="152.58000000000001"/>
    <n v="97.44"/>
    <n v="479599.68"/>
    <n v="750998.76"/>
    <n v="271399.08"/>
    <x v="19"/>
    <n v="2"/>
    <x v="1"/>
    <x v="0"/>
  </r>
  <r>
    <n v="809571206"/>
    <x v="888"/>
    <d v="2021-11-30T00:00:00"/>
    <x v="168"/>
    <x v="6"/>
    <x v="2"/>
    <x v="0"/>
    <x v="2"/>
    <n v="8965"/>
    <n v="47.45"/>
    <n v="31.79"/>
    <n v="284997.34999999998"/>
    <n v="425389.25"/>
    <n v="140391.90000000002"/>
    <x v="11"/>
    <n v="6"/>
    <x v="4"/>
    <x v="1"/>
  </r>
  <r>
    <n v="784397923"/>
    <x v="781"/>
    <d v="2019-06-13T00:00:00"/>
    <x v="103"/>
    <x v="1"/>
    <x v="1"/>
    <x v="1"/>
    <x v="1"/>
    <n v="9631"/>
    <n v="152.58000000000001"/>
    <n v="97.44"/>
    <n v="938444.64"/>
    <n v="1469497.9800000002"/>
    <n v="531053.3400000002"/>
    <x v="20"/>
    <n v="1"/>
    <x v="3"/>
    <x v="0"/>
  </r>
  <r>
    <n v="403316962"/>
    <x v="1392"/>
    <d v="2016-04-08T00:00:00"/>
    <x v="139"/>
    <x v="4"/>
    <x v="2"/>
    <x v="0"/>
    <x v="3"/>
    <n v="9307"/>
    <n v="47.45"/>
    <n v="31.79"/>
    <n v="295869.52999999997"/>
    <n v="441617.15"/>
    <n v="145747.62000000005"/>
    <x v="9"/>
    <n v="5"/>
    <x v="0"/>
    <x v="0"/>
  </r>
  <r>
    <n v="854958474"/>
    <x v="1889"/>
    <d v="2021-01-20T00:00:00"/>
    <x v="144"/>
    <x v="2"/>
    <x v="9"/>
    <x v="0"/>
    <x v="2"/>
    <n v="66"/>
    <n v="9.33"/>
    <n v="6.92"/>
    <n v="456.71999999999997"/>
    <n v="615.78"/>
    <n v="159.06"/>
    <x v="20"/>
    <n v="7"/>
    <x v="2"/>
    <x v="1"/>
  </r>
  <r>
    <n v="111246287"/>
    <x v="1365"/>
    <d v="2017-06-11T00:00:00"/>
    <x v="88"/>
    <x v="1"/>
    <x v="8"/>
    <x v="1"/>
    <x v="0"/>
    <n v="9103"/>
    <n v="421.89"/>
    <n v="364.69"/>
    <n v="3319773.07"/>
    <n v="3840464.67"/>
    <n v="520691.60000000009"/>
    <x v="17"/>
    <n v="5"/>
    <x v="0"/>
    <x v="0"/>
  </r>
  <r>
    <n v="264416730"/>
    <x v="233"/>
    <d v="2022-09-11T00:00:00"/>
    <x v="152"/>
    <x v="5"/>
    <x v="11"/>
    <x v="0"/>
    <x v="1"/>
    <n v="5641"/>
    <n v="154.06"/>
    <n v="90.93"/>
    <n v="512936.13000000006"/>
    <n v="869052.46"/>
    <n v="356116.3299999999"/>
    <x v="14"/>
    <n v="3"/>
    <x v="5"/>
    <x v="0"/>
  </r>
  <r>
    <n v="777018630"/>
    <x v="800"/>
    <d v="2016-03-04T00:00:00"/>
    <x v="75"/>
    <x v="1"/>
    <x v="11"/>
    <x v="0"/>
    <x v="2"/>
    <n v="5935"/>
    <n v="154.06"/>
    <n v="90.93"/>
    <n v="539669.55000000005"/>
    <n v="914346.1"/>
    <n v="374676.54999999993"/>
    <x v="1"/>
    <n v="5"/>
    <x v="0"/>
    <x v="0"/>
  </r>
  <r>
    <n v="983683907"/>
    <x v="172"/>
    <d v="2017-02-18T00:00:00"/>
    <x v="38"/>
    <x v="2"/>
    <x v="1"/>
    <x v="0"/>
    <x v="0"/>
    <n v="2783"/>
    <n v="152.58000000000001"/>
    <n v="97.44"/>
    <n v="271175.52"/>
    <n v="424630.14"/>
    <n v="153454.62"/>
    <x v="5"/>
    <n v="6"/>
    <x v="4"/>
    <x v="1"/>
  </r>
  <r>
    <n v="182274615"/>
    <x v="663"/>
    <d v="2016-01-11T00:00:00"/>
    <x v="99"/>
    <x v="5"/>
    <x v="10"/>
    <x v="0"/>
    <x v="3"/>
    <n v="7964"/>
    <n v="668.27"/>
    <n v="502.54"/>
    <n v="4002228.56"/>
    <n v="5322102.28"/>
    <n v="1319873.7200000002"/>
    <x v="20"/>
    <n v="5"/>
    <x v="0"/>
    <x v="0"/>
  </r>
  <r>
    <n v="601588857"/>
    <x v="776"/>
    <d v="2019-09-15T00:00:00"/>
    <x v="124"/>
    <x v="1"/>
    <x v="5"/>
    <x v="1"/>
    <x v="3"/>
    <n v="2366"/>
    <n v="109.28"/>
    <n v="35.840000000000003"/>
    <n v="84797.440000000002"/>
    <n v="258556.48"/>
    <n v="173759.04"/>
    <x v="1"/>
    <n v="7"/>
    <x v="2"/>
    <x v="1"/>
  </r>
  <r>
    <n v="833654868"/>
    <x v="570"/>
    <d v="2015-02-06T00:00:00"/>
    <x v="98"/>
    <x v="4"/>
    <x v="4"/>
    <x v="1"/>
    <x v="1"/>
    <n v="5856"/>
    <n v="81.73"/>
    <n v="56.67"/>
    <n v="331859.52"/>
    <n v="478610.88"/>
    <n v="146751.35999999999"/>
    <x v="3"/>
    <n v="2"/>
    <x v="1"/>
    <x v="0"/>
  </r>
  <r>
    <n v="962800014"/>
    <x v="1052"/>
    <d v="2019-03-25T00:00:00"/>
    <x v="98"/>
    <x v="4"/>
    <x v="1"/>
    <x v="0"/>
    <x v="2"/>
    <n v="2774"/>
    <n v="152.58000000000001"/>
    <n v="97.44"/>
    <n v="270298.56"/>
    <n v="423256.92000000004"/>
    <n v="152958.36000000004"/>
    <x v="16"/>
    <n v="6"/>
    <x v="4"/>
    <x v="1"/>
  </r>
  <r>
    <n v="452558457"/>
    <x v="855"/>
    <d v="2015-04-08T00:00:00"/>
    <x v="27"/>
    <x v="0"/>
    <x v="7"/>
    <x v="1"/>
    <x v="3"/>
    <n v="959"/>
    <n v="437.2"/>
    <n v="263.33"/>
    <n v="252533.46999999997"/>
    <n v="419274.8"/>
    <n v="166741.33000000002"/>
    <x v="13"/>
    <n v="6"/>
    <x v="4"/>
    <x v="1"/>
  </r>
  <r>
    <n v="687828958"/>
    <x v="1653"/>
    <d v="2017-02-10T00:00:00"/>
    <x v="164"/>
    <x v="0"/>
    <x v="1"/>
    <x v="1"/>
    <x v="2"/>
    <n v="2728"/>
    <n v="152.58000000000001"/>
    <n v="97.44"/>
    <n v="265816.32000000001"/>
    <n v="416238.24000000005"/>
    <n v="150421.92000000004"/>
    <x v="0"/>
    <n v="6"/>
    <x v="4"/>
    <x v="1"/>
  </r>
  <r>
    <n v="826350677"/>
    <x v="311"/>
    <d v="2020-04-19T00:00:00"/>
    <x v="139"/>
    <x v="4"/>
    <x v="2"/>
    <x v="0"/>
    <x v="1"/>
    <n v="4383"/>
    <n v="47.45"/>
    <n v="31.79"/>
    <n v="139335.57"/>
    <n v="207973.35"/>
    <n v="68637.78"/>
    <x v="1"/>
    <n v="7"/>
    <x v="2"/>
    <x v="1"/>
  </r>
  <r>
    <n v="723577868"/>
    <x v="353"/>
    <d v="2017-06-21T00:00:00"/>
    <x v="146"/>
    <x v="5"/>
    <x v="0"/>
    <x v="0"/>
    <x v="3"/>
    <n v="1626"/>
    <n v="255.28"/>
    <n v="159.41999999999999"/>
    <n v="259216.91999999998"/>
    <n v="415085.28"/>
    <n v="155868.36000000004"/>
    <x v="14"/>
    <n v="6"/>
    <x v="4"/>
    <x v="1"/>
  </r>
  <r>
    <n v="905947482"/>
    <x v="1890"/>
    <d v="2015-12-16T00:00:00"/>
    <x v="103"/>
    <x v="1"/>
    <x v="3"/>
    <x v="0"/>
    <x v="1"/>
    <n v="8847"/>
    <n v="205.7"/>
    <n v="117.11"/>
    <n v="1036072.17"/>
    <n v="1819827.9"/>
    <n v="783755.72999999986"/>
    <x v="19"/>
    <n v="1"/>
    <x v="3"/>
    <x v="0"/>
  </r>
  <r>
    <n v="359893071"/>
    <x v="1106"/>
    <d v="2021-07-31T00:00:00"/>
    <x v="138"/>
    <x v="1"/>
    <x v="11"/>
    <x v="0"/>
    <x v="3"/>
    <n v="9212"/>
    <n v="154.06"/>
    <n v="90.93"/>
    <n v="837647.16"/>
    <n v="1419200.72"/>
    <n v="581553.55999999994"/>
    <x v="16"/>
    <n v="4"/>
    <x v="6"/>
    <x v="0"/>
  </r>
  <r>
    <n v="108231055"/>
    <x v="16"/>
    <d v="2018-08-14T00:00:00"/>
    <x v="177"/>
    <x v="5"/>
    <x v="8"/>
    <x v="0"/>
    <x v="2"/>
    <n v="6829"/>
    <n v="421.89"/>
    <n v="364.69"/>
    <n v="2490468.0099999998"/>
    <n v="2881086.81"/>
    <n v="390618.80000000028"/>
    <x v="6"/>
    <n v="1"/>
    <x v="3"/>
    <x v="0"/>
  </r>
  <r>
    <n v="977572762"/>
    <x v="1741"/>
    <d v="2021-06-02T00:00:00"/>
    <x v="73"/>
    <x v="5"/>
    <x v="7"/>
    <x v="0"/>
    <x v="0"/>
    <n v="4359"/>
    <n v="437.2"/>
    <n v="263.33"/>
    <n v="1147855.47"/>
    <n v="1905754.8"/>
    <n v="757899.33000000007"/>
    <x v="17"/>
    <n v="1"/>
    <x v="3"/>
    <x v="0"/>
  </r>
  <r>
    <n v="264842021"/>
    <x v="1116"/>
    <d v="2015-11-23T00:00:00"/>
    <x v="52"/>
    <x v="3"/>
    <x v="1"/>
    <x v="0"/>
    <x v="3"/>
    <n v="1494"/>
    <n v="152.58000000000001"/>
    <n v="97.44"/>
    <n v="145575.35999999999"/>
    <n v="227954.52000000002"/>
    <n v="82379.160000000033"/>
    <x v="14"/>
    <n v="4"/>
    <x v="6"/>
    <x v="0"/>
  </r>
  <r>
    <n v="287275159"/>
    <x v="1643"/>
    <d v="2020-08-12T00:00:00"/>
    <x v="25"/>
    <x v="0"/>
    <x v="1"/>
    <x v="1"/>
    <x v="3"/>
    <n v="9958"/>
    <n v="152.58000000000001"/>
    <n v="97.44"/>
    <n v="970307.52"/>
    <n v="1519391.6400000001"/>
    <n v="549084.12000000011"/>
    <x v="4"/>
    <n v="2"/>
    <x v="1"/>
    <x v="0"/>
  </r>
  <r>
    <n v="732421004"/>
    <x v="1540"/>
    <d v="2019-11-22T00:00:00"/>
    <x v="151"/>
    <x v="5"/>
    <x v="4"/>
    <x v="0"/>
    <x v="0"/>
    <n v="8506"/>
    <n v="81.73"/>
    <n v="56.67"/>
    <n v="482035.02"/>
    <n v="695195.38"/>
    <n v="213160.36"/>
    <x v="9"/>
    <n v="5"/>
    <x v="0"/>
    <x v="0"/>
  </r>
  <r>
    <n v="169483268"/>
    <x v="226"/>
    <d v="2020-10-04T00:00:00"/>
    <x v="93"/>
    <x v="5"/>
    <x v="1"/>
    <x v="0"/>
    <x v="2"/>
    <n v="2720"/>
    <n v="152.58000000000001"/>
    <n v="97.44"/>
    <n v="265036.79999999999"/>
    <n v="415017.60000000003"/>
    <n v="149980.80000000005"/>
    <x v="6"/>
    <n v="6"/>
    <x v="4"/>
    <x v="1"/>
  </r>
  <r>
    <n v="192608630"/>
    <x v="1891"/>
    <d v="2020-04-22T00:00:00"/>
    <x v="71"/>
    <x v="2"/>
    <x v="7"/>
    <x v="1"/>
    <x v="3"/>
    <n v="6029"/>
    <n v="437.2"/>
    <n v="263.33"/>
    <n v="1587616.5699999998"/>
    <n v="2635878.7999999998"/>
    <n v="1048262.23"/>
    <x v="7"/>
    <n v="2"/>
    <x v="1"/>
    <x v="0"/>
  </r>
  <r>
    <n v="284310567"/>
    <x v="179"/>
    <d v="2016-08-06T00:00:00"/>
    <x v="75"/>
    <x v="1"/>
    <x v="7"/>
    <x v="1"/>
    <x v="0"/>
    <n v="2670"/>
    <n v="437.2"/>
    <n v="263.33"/>
    <n v="703091.1"/>
    <n v="1167324"/>
    <n v="464232.9"/>
    <x v="3"/>
    <n v="3"/>
    <x v="5"/>
    <x v="0"/>
  </r>
  <r>
    <n v="252045524"/>
    <x v="1892"/>
    <d v="2016-10-31T00:00:00"/>
    <x v="142"/>
    <x v="0"/>
    <x v="8"/>
    <x v="1"/>
    <x v="3"/>
    <n v="4726"/>
    <n v="421.89"/>
    <n v="364.69"/>
    <n v="1723524.94"/>
    <n v="1993852.14"/>
    <n v="270327.19999999995"/>
    <x v="14"/>
    <n v="4"/>
    <x v="6"/>
    <x v="0"/>
  </r>
  <r>
    <n v="584924829"/>
    <x v="1050"/>
    <d v="2015-06-11T00:00:00"/>
    <x v="172"/>
    <x v="4"/>
    <x v="1"/>
    <x v="1"/>
    <x v="0"/>
    <n v="1110"/>
    <n v="152.58000000000001"/>
    <n v="97.44"/>
    <n v="108158.39999999999"/>
    <n v="169363.80000000002"/>
    <n v="61205.400000000023"/>
    <x v="1"/>
    <n v="4"/>
    <x v="6"/>
    <x v="0"/>
  </r>
  <r>
    <n v="942372310"/>
    <x v="431"/>
    <d v="2020-02-16T00:00:00"/>
    <x v="7"/>
    <x v="1"/>
    <x v="11"/>
    <x v="1"/>
    <x v="0"/>
    <n v="7763"/>
    <n v="154.06"/>
    <n v="90.93"/>
    <n v="705889.59000000008"/>
    <n v="1195967.78"/>
    <n v="490078.18999999994"/>
    <x v="20"/>
    <n v="4"/>
    <x v="6"/>
    <x v="0"/>
  </r>
  <r>
    <n v="604124295"/>
    <x v="654"/>
    <d v="2015-03-18T00:00:00"/>
    <x v="136"/>
    <x v="1"/>
    <x v="8"/>
    <x v="0"/>
    <x v="1"/>
    <n v="2659"/>
    <n v="421.89"/>
    <n v="364.69"/>
    <n v="969710.71"/>
    <n v="1121805.51"/>
    <n v="152094.80000000005"/>
    <x v="17"/>
    <n v="1"/>
    <x v="3"/>
    <x v="0"/>
  </r>
  <r>
    <n v="243340575"/>
    <x v="1772"/>
    <d v="2016-08-25T00:00:00"/>
    <x v="26"/>
    <x v="1"/>
    <x v="2"/>
    <x v="1"/>
    <x v="1"/>
    <n v="8739"/>
    <n v="47.45"/>
    <n v="31.79"/>
    <n v="277812.81"/>
    <n v="414665.55000000005"/>
    <n v="136852.74000000005"/>
    <x v="15"/>
    <n v="6"/>
    <x v="4"/>
    <x v="1"/>
  </r>
  <r>
    <n v="261049592"/>
    <x v="1499"/>
    <d v="2021-02-27T00:00:00"/>
    <x v="11"/>
    <x v="3"/>
    <x v="3"/>
    <x v="0"/>
    <x v="2"/>
    <n v="9230"/>
    <n v="205.7"/>
    <n v="117.11"/>
    <n v="1080925.3"/>
    <n v="1898611"/>
    <n v="817685.7"/>
    <x v="20"/>
    <n v="3"/>
    <x v="5"/>
    <x v="0"/>
  </r>
  <r>
    <n v="967258059"/>
    <x v="1893"/>
    <d v="2018-08-20T00:00:00"/>
    <x v="16"/>
    <x v="1"/>
    <x v="4"/>
    <x v="0"/>
    <x v="0"/>
    <n v="2009"/>
    <n v="81.73"/>
    <n v="56.67"/>
    <n v="113850.03"/>
    <n v="164195.57"/>
    <n v="50345.540000000008"/>
    <x v="18"/>
    <n v="2"/>
    <x v="1"/>
    <x v="0"/>
  </r>
  <r>
    <n v="599841344"/>
    <x v="1894"/>
    <d v="2015-06-08T00:00:00"/>
    <x v="58"/>
    <x v="5"/>
    <x v="7"/>
    <x v="1"/>
    <x v="2"/>
    <n v="5238"/>
    <n v="437.2"/>
    <n v="263.33"/>
    <n v="1379322.5399999998"/>
    <n v="2290053.6"/>
    <n v="910731.06000000029"/>
    <x v="2"/>
    <n v="2"/>
    <x v="1"/>
    <x v="0"/>
  </r>
  <r>
    <n v="590098273"/>
    <x v="154"/>
    <d v="2015-11-26T00:00:00"/>
    <x v="35"/>
    <x v="5"/>
    <x v="9"/>
    <x v="1"/>
    <x v="0"/>
    <n v="2047"/>
    <n v="9.33"/>
    <n v="6.92"/>
    <n v="14165.24"/>
    <n v="19098.509999999998"/>
    <n v="4933.2699999999986"/>
    <x v="0"/>
    <n v="5"/>
    <x v="0"/>
    <x v="0"/>
  </r>
  <r>
    <n v="529226291"/>
    <x v="544"/>
    <d v="2018-03-03T00:00:00"/>
    <x v="94"/>
    <x v="5"/>
    <x v="2"/>
    <x v="1"/>
    <x v="3"/>
    <n v="8675"/>
    <n v="47.45"/>
    <n v="31.79"/>
    <n v="275778.25"/>
    <n v="411628.75"/>
    <n v="135850.5"/>
    <x v="1"/>
    <n v="6"/>
    <x v="4"/>
    <x v="1"/>
  </r>
  <r>
    <n v="520390880"/>
    <x v="912"/>
    <d v="2021-06-24T00:00:00"/>
    <x v="75"/>
    <x v="1"/>
    <x v="3"/>
    <x v="1"/>
    <x v="0"/>
    <n v="4080"/>
    <n v="205.7"/>
    <n v="117.11"/>
    <n v="477808.8"/>
    <n v="839256"/>
    <n v="361447.2"/>
    <x v="1"/>
    <n v="4"/>
    <x v="6"/>
    <x v="0"/>
  </r>
  <r>
    <n v="524586713"/>
    <x v="362"/>
    <d v="2016-06-19T00:00:00"/>
    <x v="149"/>
    <x v="3"/>
    <x v="7"/>
    <x v="1"/>
    <x v="1"/>
    <n v="5721"/>
    <n v="437.2"/>
    <n v="263.33"/>
    <n v="1506510.93"/>
    <n v="2501221.1999999997"/>
    <n v="994710.26999999979"/>
    <x v="19"/>
    <n v="5"/>
    <x v="0"/>
    <x v="0"/>
  </r>
  <r>
    <n v="114776504"/>
    <x v="1649"/>
    <d v="2022-08-22T00:00:00"/>
    <x v="113"/>
    <x v="5"/>
    <x v="4"/>
    <x v="1"/>
    <x v="3"/>
    <n v="3773"/>
    <n v="81.73"/>
    <n v="56.67"/>
    <n v="213815.91"/>
    <n v="308367.29000000004"/>
    <n v="94551.380000000034"/>
    <x v="7"/>
    <n v="7"/>
    <x v="2"/>
    <x v="1"/>
  </r>
  <r>
    <n v="864437186"/>
    <x v="1134"/>
    <d v="2022-11-22T00:00:00"/>
    <x v="14"/>
    <x v="0"/>
    <x v="4"/>
    <x v="1"/>
    <x v="2"/>
    <n v="5028"/>
    <n v="81.73"/>
    <n v="56.67"/>
    <n v="284936.76"/>
    <n v="410938.44"/>
    <n v="126001.68"/>
    <x v="3"/>
    <n v="6"/>
    <x v="4"/>
    <x v="1"/>
  </r>
  <r>
    <n v="754895770"/>
    <x v="1123"/>
    <d v="2017-03-04T00:00:00"/>
    <x v="15"/>
    <x v="3"/>
    <x v="3"/>
    <x v="0"/>
    <x v="0"/>
    <n v="9289"/>
    <n v="205.7"/>
    <n v="117.11"/>
    <n v="1087834.79"/>
    <n v="1910747.2999999998"/>
    <n v="822912.50999999978"/>
    <x v="18"/>
    <n v="7"/>
    <x v="2"/>
    <x v="1"/>
  </r>
  <r>
    <n v="631485402"/>
    <x v="1195"/>
    <d v="2017-07-29T00:00:00"/>
    <x v="31"/>
    <x v="4"/>
    <x v="2"/>
    <x v="0"/>
    <x v="2"/>
    <n v="9418"/>
    <n v="47.45"/>
    <n v="31.79"/>
    <n v="299398.21999999997"/>
    <n v="446884.10000000003"/>
    <n v="147485.88000000006"/>
    <x v="11"/>
    <n v="3"/>
    <x v="5"/>
    <x v="0"/>
  </r>
  <r>
    <n v="447389304"/>
    <x v="1107"/>
    <d v="2019-11-01T00:00:00"/>
    <x v="30"/>
    <x v="3"/>
    <x v="4"/>
    <x v="0"/>
    <x v="2"/>
    <n v="1292"/>
    <n v="81.73"/>
    <n v="56.67"/>
    <n v="73217.64"/>
    <n v="105595.16"/>
    <n v="32377.520000000004"/>
    <x v="16"/>
    <n v="3"/>
    <x v="5"/>
    <x v="0"/>
  </r>
  <r>
    <n v="916718804"/>
    <x v="1895"/>
    <d v="2022-03-15T00:00:00"/>
    <x v="81"/>
    <x v="5"/>
    <x v="10"/>
    <x v="0"/>
    <x v="0"/>
    <n v="6321"/>
    <n v="668.27"/>
    <n v="502.54"/>
    <n v="3176555.3400000003"/>
    <n v="4224134.67"/>
    <n v="1047579.3299999996"/>
    <x v="14"/>
    <n v="5"/>
    <x v="0"/>
    <x v="0"/>
  </r>
  <r>
    <n v="123897731"/>
    <x v="1896"/>
    <d v="2015-10-08T00:00:00"/>
    <x v="77"/>
    <x v="4"/>
    <x v="1"/>
    <x v="1"/>
    <x v="0"/>
    <n v="2947"/>
    <n v="152.58000000000001"/>
    <n v="97.44"/>
    <n v="287155.68"/>
    <n v="449653.26"/>
    <n v="162497.58000000002"/>
    <x v="13"/>
    <n v="7"/>
    <x v="2"/>
    <x v="1"/>
  </r>
  <r>
    <n v="273662412"/>
    <x v="385"/>
    <d v="2022-07-22T00:00:00"/>
    <x v="17"/>
    <x v="1"/>
    <x v="8"/>
    <x v="0"/>
    <x v="1"/>
    <n v="1644"/>
    <n v="421.89"/>
    <n v="364.69"/>
    <n v="599550.36"/>
    <n v="693587.16"/>
    <n v="94036.800000000047"/>
    <x v="17"/>
    <n v="3"/>
    <x v="5"/>
    <x v="0"/>
  </r>
  <r>
    <n v="941061675"/>
    <x v="69"/>
    <d v="2017-03-25T00:00:00"/>
    <x v="109"/>
    <x v="1"/>
    <x v="11"/>
    <x v="1"/>
    <x v="0"/>
    <n v="9917"/>
    <n v="154.06"/>
    <n v="90.93"/>
    <n v="901752.81"/>
    <n v="1527813.02"/>
    <n v="626060.21"/>
    <x v="3"/>
    <n v="3"/>
    <x v="5"/>
    <x v="0"/>
  </r>
  <r>
    <n v="734189975"/>
    <x v="1793"/>
    <d v="2018-11-21T00:00:00"/>
    <x v="145"/>
    <x v="1"/>
    <x v="3"/>
    <x v="0"/>
    <x v="3"/>
    <n v="1984"/>
    <n v="205.7"/>
    <n v="117.11"/>
    <n v="232346.23999999999"/>
    <n v="408108.79999999999"/>
    <n v="175762.56"/>
    <x v="12"/>
    <n v="6"/>
    <x v="4"/>
    <x v="1"/>
  </r>
  <r>
    <n v="680521762"/>
    <x v="39"/>
    <d v="2018-03-28T00:00:00"/>
    <x v="39"/>
    <x v="2"/>
    <x v="8"/>
    <x v="1"/>
    <x v="2"/>
    <n v="367"/>
    <n v="421.89"/>
    <n v="364.69"/>
    <n v="133841.23000000001"/>
    <n v="154833.63"/>
    <n v="20992.399999999994"/>
    <x v="5"/>
    <n v="3"/>
    <x v="5"/>
    <x v="0"/>
  </r>
  <r>
    <n v="604242742"/>
    <x v="1897"/>
    <d v="2017-05-30T00:00:00"/>
    <x v="113"/>
    <x v="5"/>
    <x v="9"/>
    <x v="0"/>
    <x v="0"/>
    <n v="7710"/>
    <n v="9.33"/>
    <n v="6.92"/>
    <n v="53353.2"/>
    <n v="71934.3"/>
    <n v="18581.100000000006"/>
    <x v="10"/>
    <n v="4"/>
    <x v="6"/>
    <x v="0"/>
  </r>
  <r>
    <n v="948918616"/>
    <x v="819"/>
    <d v="2020-06-16T00:00:00"/>
    <x v="147"/>
    <x v="0"/>
    <x v="7"/>
    <x v="1"/>
    <x v="0"/>
    <n v="4960"/>
    <n v="437.2"/>
    <n v="263.33"/>
    <n v="1306116.7999999998"/>
    <n v="2168512"/>
    <n v="862395.20000000019"/>
    <x v="17"/>
    <n v="7"/>
    <x v="2"/>
    <x v="1"/>
  </r>
  <r>
    <n v="291160714"/>
    <x v="165"/>
    <d v="2020-04-26T00:00:00"/>
    <x v="175"/>
    <x v="1"/>
    <x v="7"/>
    <x v="0"/>
    <x v="3"/>
    <n v="9780"/>
    <n v="437.2"/>
    <n v="263.33"/>
    <n v="2575367.4"/>
    <n v="4275816"/>
    <n v="1700448.6"/>
    <x v="19"/>
    <n v="5"/>
    <x v="0"/>
    <x v="0"/>
  </r>
  <r>
    <n v="877892863"/>
    <x v="1564"/>
    <d v="2021-10-25T00:00:00"/>
    <x v="29"/>
    <x v="4"/>
    <x v="9"/>
    <x v="0"/>
    <x v="1"/>
    <n v="6862"/>
    <n v="9.33"/>
    <n v="6.92"/>
    <n v="47485.04"/>
    <n v="64022.46"/>
    <n v="16537.419999999998"/>
    <x v="0"/>
    <n v="2"/>
    <x v="1"/>
    <x v="0"/>
  </r>
  <r>
    <n v="976351392"/>
    <x v="444"/>
    <d v="2018-08-30T00:00:00"/>
    <x v="48"/>
    <x v="5"/>
    <x v="11"/>
    <x v="0"/>
    <x v="0"/>
    <n v="2928"/>
    <n v="154.06"/>
    <n v="90.93"/>
    <n v="266243.04000000004"/>
    <n v="451087.68"/>
    <n v="184844.63999999996"/>
    <x v="1"/>
    <n v="4"/>
    <x v="6"/>
    <x v="0"/>
  </r>
  <r>
    <n v="724085128"/>
    <x v="89"/>
    <d v="2018-01-29T00:00:00"/>
    <x v="178"/>
    <x v="1"/>
    <x v="9"/>
    <x v="1"/>
    <x v="0"/>
    <n v="1735"/>
    <n v="9.33"/>
    <n v="6.92"/>
    <n v="12006.2"/>
    <n v="16187.55"/>
    <n v="4181.3499999999985"/>
    <x v="7"/>
    <n v="7"/>
    <x v="2"/>
    <x v="1"/>
  </r>
  <r>
    <n v="778955399"/>
    <x v="1898"/>
    <d v="2020-01-21T00:00:00"/>
    <x v="48"/>
    <x v="5"/>
    <x v="5"/>
    <x v="1"/>
    <x v="3"/>
    <n v="9068"/>
    <n v="109.28"/>
    <n v="35.840000000000003"/>
    <n v="324997.12000000005"/>
    <n v="990951.04"/>
    <n v="665953.91999999993"/>
    <x v="7"/>
    <n v="1"/>
    <x v="3"/>
    <x v="0"/>
  </r>
  <r>
    <n v="808192336"/>
    <x v="313"/>
    <d v="2021-11-14T00:00:00"/>
    <x v="85"/>
    <x v="2"/>
    <x v="7"/>
    <x v="0"/>
    <x v="2"/>
    <n v="927"/>
    <n v="437.2"/>
    <n v="263.33"/>
    <n v="244106.90999999997"/>
    <n v="405284.39999999997"/>
    <n v="161177.49"/>
    <x v="6"/>
    <n v="6"/>
    <x v="4"/>
    <x v="1"/>
  </r>
  <r>
    <n v="743113362"/>
    <x v="1899"/>
    <d v="2016-09-29T00:00:00"/>
    <x v="73"/>
    <x v="5"/>
    <x v="0"/>
    <x v="0"/>
    <x v="3"/>
    <n v="2612"/>
    <n v="255.28"/>
    <n v="159.41999999999999"/>
    <n v="416405.04"/>
    <n v="666791.36"/>
    <n v="250386.32"/>
    <x v="7"/>
    <n v="3"/>
    <x v="5"/>
    <x v="0"/>
  </r>
  <r>
    <n v="519686210"/>
    <x v="1900"/>
    <d v="2019-09-18T00:00:00"/>
    <x v="167"/>
    <x v="2"/>
    <x v="1"/>
    <x v="1"/>
    <x v="2"/>
    <n v="5553"/>
    <n v="152.58000000000001"/>
    <n v="97.44"/>
    <n v="541084.31999999995"/>
    <n v="847276.74000000011"/>
    <n v="306192.42000000016"/>
    <x v="11"/>
    <n v="7"/>
    <x v="2"/>
    <x v="1"/>
  </r>
  <r>
    <n v="960127675"/>
    <x v="1901"/>
    <d v="2018-06-09T00:00:00"/>
    <x v="4"/>
    <x v="2"/>
    <x v="3"/>
    <x v="1"/>
    <x v="3"/>
    <n v="1970"/>
    <n v="205.7"/>
    <n v="117.11"/>
    <n v="230706.7"/>
    <n v="405229"/>
    <n v="174522.3"/>
    <x v="1"/>
    <n v="6"/>
    <x v="4"/>
    <x v="1"/>
  </r>
  <r>
    <n v="307376277"/>
    <x v="702"/>
    <d v="2016-08-16T00:00:00"/>
    <x v="58"/>
    <x v="5"/>
    <x v="9"/>
    <x v="1"/>
    <x v="1"/>
    <n v="8326"/>
    <n v="9.33"/>
    <n v="6.92"/>
    <n v="57615.92"/>
    <n v="77681.58"/>
    <n v="20065.660000000003"/>
    <x v="7"/>
    <n v="1"/>
    <x v="3"/>
    <x v="0"/>
  </r>
  <r>
    <n v="358624064"/>
    <x v="1880"/>
    <d v="2015-08-29T00:00:00"/>
    <x v="63"/>
    <x v="1"/>
    <x v="5"/>
    <x v="1"/>
    <x v="3"/>
    <n v="3685"/>
    <n v="109.28"/>
    <n v="35.840000000000003"/>
    <n v="132070.40000000002"/>
    <n v="402696.8"/>
    <n v="270626.39999999997"/>
    <x v="1"/>
    <n v="6"/>
    <x v="4"/>
    <x v="1"/>
  </r>
  <r>
    <n v="588846862"/>
    <x v="1240"/>
    <d v="2022-10-03T00:00:00"/>
    <x v="139"/>
    <x v="4"/>
    <x v="7"/>
    <x v="1"/>
    <x v="1"/>
    <n v="1727"/>
    <n v="437.2"/>
    <n v="263.33"/>
    <n v="454770.91"/>
    <n v="755044.4"/>
    <n v="300273.49000000005"/>
    <x v="9"/>
    <n v="1"/>
    <x v="3"/>
    <x v="0"/>
  </r>
  <r>
    <n v="121317231"/>
    <x v="1902"/>
    <d v="2021-01-14T00:00:00"/>
    <x v="171"/>
    <x v="5"/>
    <x v="4"/>
    <x v="1"/>
    <x v="1"/>
    <n v="9319"/>
    <n v="81.73"/>
    <n v="56.67"/>
    <n v="528107.73"/>
    <n v="761641.87"/>
    <n v="233534.14"/>
    <x v="9"/>
    <n v="4"/>
    <x v="6"/>
    <x v="0"/>
  </r>
  <r>
    <n v="945738589"/>
    <x v="430"/>
    <d v="2018-11-06T00:00:00"/>
    <x v="19"/>
    <x v="0"/>
    <x v="1"/>
    <x v="0"/>
    <x v="1"/>
    <n v="3920"/>
    <n v="152.58000000000001"/>
    <n v="97.44"/>
    <n v="381964.79999999999"/>
    <n v="598113.60000000009"/>
    <n v="216148.8000000001"/>
    <x v="13"/>
    <n v="5"/>
    <x v="0"/>
    <x v="0"/>
  </r>
  <r>
    <n v="373097264"/>
    <x v="1903"/>
    <d v="2017-07-20T00:00:00"/>
    <x v="15"/>
    <x v="3"/>
    <x v="5"/>
    <x v="1"/>
    <x v="3"/>
    <n v="6626"/>
    <n v="109.28"/>
    <n v="35.840000000000003"/>
    <n v="237475.84000000003"/>
    <n v="724089.28"/>
    <n v="486613.44"/>
    <x v="9"/>
    <n v="4"/>
    <x v="6"/>
    <x v="0"/>
  </r>
  <r>
    <n v="284692084"/>
    <x v="522"/>
    <d v="2021-12-06T00:00:00"/>
    <x v="13"/>
    <x v="0"/>
    <x v="11"/>
    <x v="1"/>
    <x v="0"/>
    <n v="5569"/>
    <n v="154.06"/>
    <n v="90.93"/>
    <n v="506389.17000000004"/>
    <n v="857960.14"/>
    <n v="351570.97"/>
    <x v="1"/>
    <n v="1"/>
    <x v="3"/>
    <x v="0"/>
  </r>
  <r>
    <n v="382134377"/>
    <x v="1271"/>
    <d v="2020-10-20T00:00:00"/>
    <x v="114"/>
    <x v="2"/>
    <x v="9"/>
    <x v="0"/>
    <x v="1"/>
    <n v="909"/>
    <n v="9.33"/>
    <n v="6.92"/>
    <n v="6290.28"/>
    <n v="8480.9699999999993"/>
    <n v="2190.6899999999996"/>
    <x v="18"/>
    <n v="3"/>
    <x v="5"/>
    <x v="0"/>
  </r>
  <r>
    <n v="437347972"/>
    <x v="1199"/>
    <d v="2016-12-13T00:00:00"/>
    <x v="152"/>
    <x v="5"/>
    <x v="6"/>
    <x v="0"/>
    <x v="1"/>
    <n v="9839"/>
    <n v="651.21"/>
    <n v="524.96"/>
    <n v="5165081.4400000004"/>
    <n v="6407255.1900000004"/>
    <n v="1242173.75"/>
    <x v="10"/>
    <n v="4"/>
    <x v="6"/>
    <x v="0"/>
  </r>
  <r>
    <n v="742569196"/>
    <x v="1904"/>
    <d v="2018-10-21T00:00:00"/>
    <x v="34"/>
    <x v="1"/>
    <x v="11"/>
    <x v="0"/>
    <x v="0"/>
    <n v="1581"/>
    <n v="154.06"/>
    <n v="90.93"/>
    <n v="143760.33000000002"/>
    <n v="243568.86000000002"/>
    <n v="99808.53"/>
    <x v="9"/>
    <n v="7"/>
    <x v="2"/>
    <x v="1"/>
  </r>
  <r>
    <n v="760346877"/>
    <x v="1393"/>
    <d v="2016-08-02T00:00:00"/>
    <x v="75"/>
    <x v="1"/>
    <x v="10"/>
    <x v="0"/>
    <x v="0"/>
    <n v="2392"/>
    <n v="668.27"/>
    <n v="502.54"/>
    <n v="1202075.68"/>
    <n v="1598501.8399999999"/>
    <n v="396426.15999999992"/>
    <x v="13"/>
    <n v="5"/>
    <x v="0"/>
    <x v="0"/>
  </r>
  <r>
    <n v="473542344"/>
    <x v="1905"/>
    <d v="2021-02-08T00:00:00"/>
    <x v="27"/>
    <x v="0"/>
    <x v="1"/>
    <x v="0"/>
    <x v="3"/>
    <n v="558"/>
    <n v="152.58000000000001"/>
    <n v="97.44"/>
    <n v="54371.519999999997"/>
    <n v="85139.640000000014"/>
    <n v="30768.120000000017"/>
    <x v="11"/>
    <n v="5"/>
    <x v="0"/>
    <x v="0"/>
  </r>
  <r>
    <n v="835329425"/>
    <x v="463"/>
    <d v="2018-07-28T00:00:00"/>
    <x v="58"/>
    <x v="5"/>
    <x v="11"/>
    <x v="0"/>
    <x v="0"/>
    <n v="1395"/>
    <n v="154.06"/>
    <n v="90.93"/>
    <n v="126847.35"/>
    <n v="214913.7"/>
    <n v="88066.35"/>
    <x v="11"/>
    <n v="3"/>
    <x v="5"/>
    <x v="0"/>
  </r>
  <r>
    <n v="619194447"/>
    <x v="1336"/>
    <d v="2018-01-24T00:00:00"/>
    <x v="95"/>
    <x v="3"/>
    <x v="11"/>
    <x v="0"/>
    <x v="2"/>
    <n v="2252"/>
    <n v="154.06"/>
    <n v="90.93"/>
    <n v="204774.36000000002"/>
    <n v="346943.12"/>
    <n v="142168.75999999998"/>
    <x v="15"/>
    <n v="5"/>
    <x v="0"/>
    <x v="0"/>
  </r>
  <r>
    <n v="468936240"/>
    <x v="1003"/>
    <d v="2016-07-05T00:00:00"/>
    <x v="33"/>
    <x v="5"/>
    <x v="11"/>
    <x v="0"/>
    <x v="0"/>
    <n v="7509"/>
    <n v="154.06"/>
    <n v="90.93"/>
    <n v="682793.37"/>
    <n v="1156836.54"/>
    <n v="474043.17000000004"/>
    <x v="1"/>
    <n v="2"/>
    <x v="1"/>
    <x v="0"/>
  </r>
  <r>
    <n v="648666131"/>
    <x v="1367"/>
    <d v="2018-12-01T00:00:00"/>
    <x v="172"/>
    <x v="4"/>
    <x v="6"/>
    <x v="1"/>
    <x v="2"/>
    <n v="3578"/>
    <n v="651.21"/>
    <n v="524.96"/>
    <n v="1878306.8800000001"/>
    <n v="2330029.3800000004"/>
    <n v="451722.50000000023"/>
    <x v="20"/>
    <n v="3"/>
    <x v="5"/>
    <x v="0"/>
  </r>
  <r>
    <n v="592807948"/>
    <x v="1755"/>
    <d v="2018-09-04T00:00:00"/>
    <x v="123"/>
    <x v="3"/>
    <x v="10"/>
    <x v="1"/>
    <x v="1"/>
    <n v="3900"/>
    <n v="668.27"/>
    <n v="502.54"/>
    <n v="1959906"/>
    <n v="2606253"/>
    <n v="646347"/>
    <x v="1"/>
    <n v="2"/>
    <x v="1"/>
    <x v="0"/>
  </r>
  <r>
    <n v="256098020"/>
    <x v="1906"/>
    <d v="2018-08-20T00:00:00"/>
    <x v="174"/>
    <x v="5"/>
    <x v="0"/>
    <x v="1"/>
    <x v="0"/>
    <n v="3950"/>
    <n v="255.28"/>
    <n v="159.41999999999999"/>
    <n v="629709"/>
    <n v="1008356"/>
    <n v="378647"/>
    <x v="15"/>
    <n v="3"/>
    <x v="5"/>
    <x v="0"/>
  </r>
  <r>
    <n v="563585174"/>
    <x v="1907"/>
    <d v="2022-12-01T00:00:00"/>
    <x v="162"/>
    <x v="2"/>
    <x v="10"/>
    <x v="0"/>
    <x v="1"/>
    <n v="6232"/>
    <n v="668.27"/>
    <n v="502.54"/>
    <n v="3131829.2800000003"/>
    <n v="4164658.6399999997"/>
    <n v="1032829.3599999994"/>
    <x v="14"/>
    <n v="7"/>
    <x v="2"/>
    <x v="1"/>
  </r>
  <r>
    <n v="260630738"/>
    <x v="1116"/>
    <d v="2015-11-24T00:00:00"/>
    <x v="124"/>
    <x v="1"/>
    <x v="7"/>
    <x v="0"/>
    <x v="0"/>
    <n v="5282"/>
    <n v="437.2"/>
    <n v="263.33"/>
    <n v="1390909.0599999998"/>
    <n v="2309290.4"/>
    <n v="918381.34000000008"/>
    <x v="15"/>
    <n v="4"/>
    <x v="6"/>
    <x v="0"/>
  </r>
  <r>
    <n v="862908542"/>
    <x v="1908"/>
    <d v="2016-06-16T00:00:00"/>
    <x v="39"/>
    <x v="2"/>
    <x v="10"/>
    <x v="1"/>
    <x v="3"/>
    <n v="2668"/>
    <n v="668.27"/>
    <n v="502.54"/>
    <n v="1340776.72"/>
    <n v="1782944.3599999999"/>
    <n v="442167.6399999999"/>
    <x v="20"/>
    <n v="1"/>
    <x v="3"/>
    <x v="0"/>
  </r>
  <r>
    <n v="806404912"/>
    <x v="1909"/>
    <d v="2015-10-13T00:00:00"/>
    <x v="105"/>
    <x v="2"/>
    <x v="4"/>
    <x v="1"/>
    <x v="1"/>
    <n v="1988"/>
    <n v="81.73"/>
    <n v="56.67"/>
    <n v="112659.96"/>
    <n v="162479.24000000002"/>
    <n v="49819.280000000013"/>
    <x v="2"/>
    <n v="3"/>
    <x v="5"/>
    <x v="0"/>
  </r>
  <r>
    <n v="397418677"/>
    <x v="25"/>
    <d v="2018-03-27T00:00:00"/>
    <x v="90"/>
    <x v="5"/>
    <x v="10"/>
    <x v="1"/>
    <x v="1"/>
    <n v="3873"/>
    <n v="668.27"/>
    <n v="502.54"/>
    <n v="1946337.4200000002"/>
    <n v="2588209.71"/>
    <n v="641872.2899999998"/>
    <x v="1"/>
    <n v="2"/>
    <x v="1"/>
    <x v="0"/>
  </r>
  <r>
    <n v="462561166"/>
    <x v="1910"/>
    <d v="2019-04-22T00:00:00"/>
    <x v="130"/>
    <x v="1"/>
    <x v="8"/>
    <x v="0"/>
    <x v="3"/>
    <n v="983"/>
    <n v="421.89"/>
    <n v="364.69"/>
    <n v="358490.27"/>
    <n v="414717.87"/>
    <n v="56227.599999999977"/>
    <x v="18"/>
    <n v="2"/>
    <x v="1"/>
    <x v="0"/>
  </r>
  <r>
    <n v="627629888"/>
    <x v="772"/>
    <d v="2021-02-24T00:00:00"/>
    <x v="139"/>
    <x v="4"/>
    <x v="2"/>
    <x v="1"/>
    <x v="3"/>
    <n v="8486"/>
    <n v="47.45"/>
    <n v="31.79"/>
    <n v="269769.94"/>
    <n v="402660.7"/>
    <n v="132890.76"/>
    <x v="12"/>
    <n v="6"/>
    <x v="4"/>
    <x v="1"/>
  </r>
  <r>
    <n v="723240125"/>
    <x v="1911"/>
    <d v="2016-11-06T00:00:00"/>
    <x v="94"/>
    <x v="5"/>
    <x v="7"/>
    <x v="1"/>
    <x v="3"/>
    <n v="1680"/>
    <n v="437.2"/>
    <n v="263.33"/>
    <n v="442394.39999999997"/>
    <n v="734496"/>
    <n v="292101.60000000003"/>
    <x v="9"/>
    <n v="7"/>
    <x v="2"/>
    <x v="1"/>
  </r>
  <r>
    <n v="223561751"/>
    <x v="753"/>
    <d v="2022-08-31T00:00:00"/>
    <x v="176"/>
    <x v="2"/>
    <x v="5"/>
    <x v="1"/>
    <x v="3"/>
    <n v="5745"/>
    <n v="109.28"/>
    <n v="35.840000000000003"/>
    <n v="205900.80000000002"/>
    <n v="627813.6"/>
    <n v="421912.79999999993"/>
    <x v="9"/>
    <n v="3"/>
    <x v="5"/>
    <x v="0"/>
  </r>
  <r>
    <n v="607582414"/>
    <x v="590"/>
    <d v="2020-01-11T00:00:00"/>
    <x v="106"/>
    <x v="6"/>
    <x v="8"/>
    <x v="1"/>
    <x v="0"/>
    <n v="5993"/>
    <n v="421.89"/>
    <n v="364.69"/>
    <n v="2185587.17"/>
    <n v="2528386.77"/>
    <n v="342799.60000000009"/>
    <x v="18"/>
    <n v="7"/>
    <x v="2"/>
    <x v="1"/>
  </r>
  <r>
    <n v="353475940"/>
    <x v="1912"/>
    <d v="2018-10-15T00:00:00"/>
    <x v="59"/>
    <x v="1"/>
    <x v="4"/>
    <x v="1"/>
    <x v="3"/>
    <n v="240"/>
    <n v="81.73"/>
    <n v="56.67"/>
    <n v="13600.800000000001"/>
    <n v="19615.2"/>
    <n v="6014.4"/>
    <x v="2"/>
    <n v="2"/>
    <x v="1"/>
    <x v="0"/>
  </r>
  <r>
    <n v="259728658"/>
    <x v="1572"/>
    <d v="2017-01-21T00:00:00"/>
    <x v="160"/>
    <x v="4"/>
    <x v="3"/>
    <x v="1"/>
    <x v="3"/>
    <n v="8336"/>
    <n v="205.7"/>
    <n v="117.11"/>
    <n v="976228.96"/>
    <n v="1714715.2"/>
    <n v="738486.24"/>
    <x v="19"/>
    <n v="4"/>
    <x v="6"/>
    <x v="0"/>
  </r>
  <r>
    <n v="459894835"/>
    <x v="419"/>
    <d v="2018-09-01T00:00:00"/>
    <x v="183"/>
    <x v="0"/>
    <x v="3"/>
    <x v="1"/>
    <x v="1"/>
    <n v="1957"/>
    <n v="205.7"/>
    <n v="117.11"/>
    <n v="229184.27"/>
    <n v="402554.89999999997"/>
    <n v="173370.62999999998"/>
    <x v="9"/>
    <n v="6"/>
    <x v="4"/>
    <x v="1"/>
  </r>
  <r>
    <n v="948819482"/>
    <x v="1034"/>
    <d v="2017-05-11T00:00:00"/>
    <x v="60"/>
    <x v="4"/>
    <x v="11"/>
    <x v="0"/>
    <x v="2"/>
    <n v="5624"/>
    <n v="154.06"/>
    <n v="90.93"/>
    <n v="511390.32000000007"/>
    <n v="866433.44000000006"/>
    <n v="355043.12"/>
    <x v="9"/>
    <n v="4"/>
    <x v="6"/>
    <x v="0"/>
  </r>
  <r>
    <n v="980192744"/>
    <x v="356"/>
    <d v="2017-06-20T00:00:00"/>
    <x v="90"/>
    <x v="5"/>
    <x v="0"/>
    <x v="1"/>
    <x v="0"/>
    <n v="9670"/>
    <n v="255.28"/>
    <n v="159.41999999999999"/>
    <n v="1541591.4"/>
    <n v="2468557.6"/>
    <n v="926966.20000000019"/>
    <x v="10"/>
    <n v="4"/>
    <x v="6"/>
    <x v="0"/>
  </r>
  <r>
    <n v="738030469"/>
    <x v="1913"/>
    <d v="2019-05-13T00:00:00"/>
    <x v="155"/>
    <x v="4"/>
    <x v="2"/>
    <x v="1"/>
    <x v="0"/>
    <n v="8471"/>
    <n v="47.45"/>
    <n v="31.79"/>
    <n v="269293.08999999997"/>
    <n v="401948.95"/>
    <n v="132655.86000000004"/>
    <x v="19"/>
    <n v="6"/>
    <x v="4"/>
    <x v="1"/>
  </r>
  <r>
    <n v="865276610"/>
    <x v="36"/>
    <d v="2022-02-20T00:00:00"/>
    <x v="21"/>
    <x v="5"/>
    <x v="1"/>
    <x v="0"/>
    <x v="1"/>
    <n v="3432"/>
    <n v="152.58000000000001"/>
    <n v="97.44"/>
    <n v="334414.08000000002"/>
    <n v="523654.56000000006"/>
    <n v="189240.48000000004"/>
    <x v="5"/>
    <n v="7"/>
    <x v="2"/>
    <x v="1"/>
  </r>
  <r>
    <n v="839397370"/>
    <x v="1914"/>
    <d v="2018-12-31T00:00:00"/>
    <x v="5"/>
    <x v="3"/>
    <x v="6"/>
    <x v="0"/>
    <x v="2"/>
    <n v="5190"/>
    <n v="651.21"/>
    <n v="524.96"/>
    <n v="2724542.4000000004"/>
    <n v="3379779.9000000004"/>
    <n v="655237.5"/>
    <x v="3"/>
    <n v="5"/>
    <x v="0"/>
    <x v="0"/>
  </r>
  <r>
    <n v="678302609"/>
    <x v="1453"/>
    <d v="2022-07-25T00:00:00"/>
    <x v="4"/>
    <x v="2"/>
    <x v="5"/>
    <x v="0"/>
    <x v="2"/>
    <n v="3670"/>
    <n v="109.28"/>
    <n v="35.840000000000003"/>
    <n v="131532.80000000002"/>
    <n v="401057.6"/>
    <n v="269524.79999999993"/>
    <x v="17"/>
    <n v="6"/>
    <x v="4"/>
    <x v="1"/>
  </r>
  <r>
    <n v="104165685"/>
    <x v="1915"/>
    <d v="2020-02-22T00:00:00"/>
    <x v="96"/>
    <x v="1"/>
    <x v="10"/>
    <x v="0"/>
    <x v="2"/>
    <n v="3796"/>
    <n v="668.27"/>
    <n v="502.54"/>
    <n v="1907641.84"/>
    <n v="2536752.92"/>
    <n v="629111.07999999984"/>
    <x v="11"/>
    <n v="3"/>
    <x v="5"/>
    <x v="0"/>
  </r>
  <r>
    <n v="387098395"/>
    <x v="1177"/>
    <d v="2021-10-22T00:00:00"/>
    <x v="58"/>
    <x v="5"/>
    <x v="9"/>
    <x v="1"/>
    <x v="0"/>
    <n v="9872"/>
    <n v="9.33"/>
    <n v="6.92"/>
    <n v="68314.240000000005"/>
    <n v="92105.76"/>
    <n v="23791.51999999999"/>
    <x v="17"/>
    <n v="3"/>
    <x v="5"/>
    <x v="0"/>
  </r>
  <r>
    <n v="532441079"/>
    <x v="7"/>
    <d v="2019-11-04T00:00:00"/>
    <x v="118"/>
    <x v="0"/>
    <x v="5"/>
    <x v="1"/>
    <x v="2"/>
    <n v="2"/>
    <n v="109.28"/>
    <n v="35.840000000000003"/>
    <n v="71.680000000000007"/>
    <n v="218.56"/>
    <n v="146.88"/>
    <x v="9"/>
    <n v="1"/>
    <x v="3"/>
    <x v="0"/>
  </r>
  <r>
    <n v="762117564"/>
    <x v="1126"/>
    <d v="2021-03-17T00:00:00"/>
    <x v="67"/>
    <x v="1"/>
    <x v="4"/>
    <x v="0"/>
    <x v="0"/>
    <n v="6378"/>
    <n v="81.73"/>
    <n v="56.67"/>
    <n v="361441.26"/>
    <n v="521273.94"/>
    <n v="159832.68"/>
    <x v="15"/>
    <n v="5"/>
    <x v="0"/>
    <x v="0"/>
  </r>
  <r>
    <n v="918364179"/>
    <x v="1916"/>
    <d v="2019-03-27T00:00:00"/>
    <x v="43"/>
    <x v="1"/>
    <x v="1"/>
    <x v="1"/>
    <x v="3"/>
    <n v="3223"/>
    <n v="152.58000000000001"/>
    <n v="97.44"/>
    <n v="314049.12"/>
    <n v="491765.34"/>
    <n v="177716.22000000003"/>
    <x v="3"/>
    <n v="7"/>
    <x v="2"/>
    <x v="1"/>
  </r>
  <r>
    <n v="913729751"/>
    <x v="167"/>
    <d v="2021-04-29T00:00:00"/>
    <x v="178"/>
    <x v="1"/>
    <x v="8"/>
    <x v="0"/>
    <x v="0"/>
    <n v="1793"/>
    <n v="421.89"/>
    <n v="364.69"/>
    <n v="653889.17000000004"/>
    <n v="756448.77"/>
    <n v="102559.59999999998"/>
    <x v="12"/>
    <n v="7"/>
    <x v="2"/>
    <x v="1"/>
  </r>
  <r>
    <n v="281075608"/>
    <x v="568"/>
    <d v="2019-02-17T00:00:00"/>
    <x v="173"/>
    <x v="5"/>
    <x v="10"/>
    <x v="1"/>
    <x v="3"/>
    <n v="5373"/>
    <n v="668.27"/>
    <n v="502.54"/>
    <n v="2700147.42"/>
    <n v="3590614.71"/>
    <n v="890467.29"/>
    <x v="2"/>
    <n v="1"/>
    <x v="3"/>
    <x v="0"/>
  </r>
  <r>
    <n v="423575580"/>
    <x v="1616"/>
    <d v="2015-12-02T00:00:00"/>
    <x v="73"/>
    <x v="5"/>
    <x v="11"/>
    <x v="1"/>
    <x v="3"/>
    <n v="4282"/>
    <n v="154.06"/>
    <n v="90.93"/>
    <n v="389362.26"/>
    <n v="659684.92000000004"/>
    <n v="270322.66000000003"/>
    <x v="6"/>
    <n v="2"/>
    <x v="1"/>
    <x v="0"/>
  </r>
  <r>
    <n v="208689868"/>
    <x v="1555"/>
    <d v="2017-04-17T00:00:00"/>
    <x v="118"/>
    <x v="0"/>
    <x v="4"/>
    <x v="0"/>
    <x v="2"/>
    <n v="4824"/>
    <n v="81.73"/>
    <n v="56.67"/>
    <n v="273376.08"/>
    <n v="394265.52"/>
    <n v="120889.44"/>
    <x v="19"/>
    <n v="6"/>
    <x v="4"/>
    <x v="1"/>
  </r>
  <r>
    <n v="898295676"/>
    <x v="1917"/>
    <d v="2015-07-04T00:00:00"/>
    <x v="27"/>
    <x v="0"/>
    <x v="2"/>
    <x v="1"/>
    <x v="3"/>
    <n v="4508"/>
    <n v="47.45"/>
    <n v="31.79"/>
    <n v="143309.32"/>
    <n v="213904.6"/>
    <n v="70595.28"/>
    <x v="4"/>
    <n v="5"/>
    <x v="0"/>
    <x v="0"/>
  </r>
  <r>
    <n v="338425958"/>
    <x v="237"/>
    <d v="2020-03-13T00:00:00"/>
    <x v="129"/>
    <x v="5"/>
    <x v="6"/>
    <x v="1"/>
    <x v="3"/>
    <n v="6616"/>
    <n v="651.21"/>
    <n v="524.96"/>
    <n v="3473135.3600000003"/>
    <n v="4308405.3600000003"/>
    <n v="835270"/>
    <x v="20"/>
    <n v="2"/>
    <x v="1"/>
    <x v="0"/>
  </r>
  <r>
    <n v="569530665"/>
    <x v="1645"/>
    <d v="2017-06-07T00:00:00"/>
    <x v="180"/>
    <x v="0"/>
    <x v="9"/>
    <x v="0"/>
    <x v="0"/>
    <n v="5635"/>
    <n v="9.33"/>
    <n v="6.92"/>
    <n v="38994.199999999997"/>
    <n v="52574.55"/>
    <n v="13580.350000000006"/>
    <x v="11"/>
    <n v="7"/>
    <x v="2"/>
    <x v="1"/>
  </r>
  <r>
    <n v="196346127"/>
    <x v="578"/>
    <d v="2021-03-01T00:00:00"/>
    <x v="96"/>
    <x v="1"/>
    <x v="1"/>
    <x v="0"/>
    <x v="3"/>
    <n v="2037"/>
    <n v="152.58000000000001"/>
    <n v="97.44"/>
    <n v="198485.28"/>
    <n v="310805.46000000002"/>
    <n v="112320.18000000002"/>
    <x v="6"/>
    <n v="7"/>
    <x v="2"/>
    <x v="1"/>
  </r>
  <r>
    <n v="593921172"/>
    <x v="1918"/>
    <d v="2016-01-17T00:00:00"/>
    <x v="54"/>
    <x v="2"/>
    <x v="10"/>
    <x v="0"/>
    <x v="0"/>
    <n v="3328"/>
    <n v="668.27"/>
    <n v="502.54"/>
    <n v="1672453.1200000001"/>
    <n v="2224002.56"/>
    <n v="551549.43999999994"/>
    <x v="0"/>
    <n v="1"/>
    <x v="3"/>
    <x v="0"/>
  </r>
  <r>
    <n v="957617127"/>
    <x v="1919"/>
    <d v="2022-05-10T00:00:00"/>
    <x v="97"/>
    <x v="3"/>
    <x v="7"/>
    <x v="0"/>
    <x v="2"/>
    <n v="9043"/>
    <n v="437.2"/>
    <n v="263.33"/>
    <n v="2381293.19"/>
    <n v="3953599.6"/>
    <n v="1572306.4100000001"/>
    <x v="18"/>
    <n v="3"/>
    <x v="5"/>
    <x v="0"/>
  </r>
  <r>
    <n v="553107821"/>
    <x v="1920"/>
    <d v="2018-12-31T00:00:00"/>
    <x v="88"/>
    <x v="1"/>
    <x v="4"/>
    <x v="0"/>
    <x v="0"/>
    <n v="5751"/>
    <n v="81.73"/>
    <n v="56.67"/>
    <n v="325909.17"/>
    <n v="470029.23000000004"/>
    <n v="144120.06000000006"/>
    <x v="20"/>
    <n v="5"/>
    <x v="0"/>
    <x v="0"/>
  </r>
  <r>
    <n v="966379582"/>
    <x v="693"/>
    <d v="2018-04-13T00:00:00"/>
    <x v="98"/>
    <x v="4"/>
    <x v="3"/>
    <x v="1"/>
    <x v="2"/>
    <n v="2048"/>
    <n v="205.7"/>
    <n v="117.11"/>
    <n v="239841.28"/>
    <n v="421273.59999999998"/>
    <n v="181432.31999999998"/>
    <x v="14"/>
    <n v="1"/>
    <x v="3"/>
    <x v="0"/>
  </r>
  <r>
    <n v="253731238"/>
    <x v="165"/>
    <d v="2020-04-23T00:00:00"/>
    <x v="86"/>
    <x v="2"/>
    <x v="0"/>
    <x v="0"/>
    <x v="3"/>
    <n v="3567"/>
    <n v="255.28"/>
    <n v="159.41999999999999"/>
    <n v="568651.1399999999"/>
    <n v="910583.76"/>
    <n v="341932.62000000011"/>
    <x v="2"/>
    <n v="5"/>
    <x v="0"/>
    <x v="0"/>
  </r>
  <r>
    <n v="591774117"/>
    <x v="549"/>
    <d v="2018-05-22T00:00:00"/>
    <x v="46"/>
    <x v="1"/>
    <x v="3"/>
    <x v="0"/>
    <x v="0"/>
    <n v="7967"/>
    <n v="205.7"/>
    <n v="117.11"/>
    <n v="933015.37"/>
    <n v="1638811.9"/>
    <n v="705796.52999999991"/>
    <x v="1"/>
    <n v="2"/>
    <x v="1"/>
    <x v="0"/>
  </r>
  <r>
    <n v="627432048"/>
    <x v="1097"/>
    <d v="2015-06-14T00:00:00"/>
    <x v="88"/>
    <x v="1"/>
    <x v="4"/>
    <x v="0"/>
    <x v="1"/>
    <n v="9941"/>
    <n v="81.73"/>
    <n v="56.67"/>
    <n v="563356.47"/>
    <n v="812477.93"/>
    <n v="249121.46000000008"/>
    <x v="10"/>
    <n v="2"/>
    <x v="1"/>
    <x v="0"/>
  </r>
  <r>
    <n v="427941358"/>
    <x v="805"/>
    <d v="2021-07-14T00:00:00"/>
    <x v="126"/>
    <x v="5"/>
    <x v="9"/>
    <x v="0"/>
    <x v="1"/>
    <n v="6212"/>
    <n v="9.33"/>
    <n v="6.92"/>
    <n v="42987.040000000001"/>
    <n v="57957.96"/>
    <n v="14970.919999999998"/>
    <x v="16"/>
    <n v="1"/>
    <x v="3"/>
    <x v="0"/>
  </r>
  <r>
    <n v="130850875"/>
    <x v="1921"/>
    <d v="2021-01-28T00:00:00"/>
    <x v="40"/>
    <x v="3"/>
    <x v="0"/>
    <x v="0"/>
    <x v="2"/>
    <n v="537"/>
    <n v="255.28"/>
    <n v="159.41999999999999"/>
    <n v="85608.54"/>
    <n v="137085.36000000002"/>
    <n v="51476.820000000022"/>
    <x v="13"/>
    <n v="7"/>
    <x v="2"/>
    <x v="1"/>
  </r>
  <r>
    <n v="394021928"/>
    <x v="1041"/>
    <d v="2016-01-21T00:00:00"/>
    <x v="167"/>
    <x v="2"/>
    <x v="8"/>
    <x v="1"/>
    <x v="1"/>
    <n v="8699"/>
    <n v="421.89"/>
    <n v="364.69"/>
    <n v="3172438.31"/>
    <n v="3670021.11"/>
    <n v="497582.79999999981"/>
    <x v="7"/>
    <n v="3"/>
    <x v="5"/>
    <x v="0"/>
  </r>
  <r>
    <n v="145628345"/>
    <x v="335"/>
    <d v="2022-07-16T00:00:00"/>
    <x v="105"/>
    <x v="2"/>
    <x v="8"/>
    <x v="0"/>
    <x v="1"/>
    <n v="3518"/>
    <n v="421.89"/>
    <n v="364.69"/>
    <n v="1282979.42"/>
    <n v="1484209.02"/>
    <n v="201229.60000000009"/>
    <x v="18"/>
    <n v="7"/>
    <x v="2"/>
    <x v="1"/>
  </r>
  <r>
    <n v="731913316"/>
    <x v="1179"/>
    <d v="2015-01-14T00:00:00"/>
    <x v="119"/>
    <x v="5"/>
    <x v="2"/>
    <x v="1"/>
    <x v="0"/>
    <n v="8270"/>
    <n v="47.45"/>
    <n v="31.79"/>
    <n v="262903.3"/>
    <n v="392411.5"/>
    <n v="129508.20000000001"/>
    <x v="13"/>
    <n v="6"/>
    <x v="4"/>
    <x v="1"/>
  </r>
  <r>
    <n v="866349494"/>
    <x v="775"/>
    <d v="2021-07-06T00:00:00"/>
    <x v="147"/>
    <x v="0"/>
    <x v="8"/>
    <x v="0"/>
    <x v="1"/>
    <n v="922"/>
    <n v="421.89"/>
    <n v="364.69"/>
    <n v="336244.18"/>
    <n v="388982.58"/>
    <n v="52738.400000000023"/>
    <x v="20"/>
    <n v="6"/>
    <x v="4"/>
    <x v="1"/>
  </r>
  <r>
    <n v="617485558"/>
    <x v="1922"/>
    <d v="2018-09-05T00:00:00"/>
    <x v="64"/>
    <x v="3"/>
    <x v="4"/>
    <x v="1"/>
    <x v="1"/>
    <n v="6554"/>
    <n v="81.73"/>
    <n v="56.67"/>
    <n v="371415.18"/>
    <n v="535658.42000000004"/>
    <n v="164243.24000000005"/>
    <x v="2"/>
    <n v="4"/>
    <x v="6"/>
    <x v="0"/>
  </r>
  <r>
    <n v="260821712"/>
    <x v="844"/>
    <d v="2018-08-20T00:00:00"/>
    <x v="56"/>
    <x v="5"/>
    <x v="8"/>
    <x v="1"/>
    <x v="1"/>
    <n v="1795"/>
    <n v="421.89"/>
    <n v="364.69"/>
    <n v="654618.55000000005"/>
    <n v="757292.54999999993"/>
    <n v="102673.99999999988"/>
    <x v="10"/>
    <n v="3"/>
    <x v="5"/>
    <x v="0"/>
  </r>
  <r>
    <n v="938149869"/>
    <x v="1923"/>
    <d v="2016-02-28T00:00:00"/>
    <x v="58"/>
    <x v="5"/>
    <x v="2"/>
    <x v="1"/>
    <x v="1"/>
    <n v="8249"/>
    <n v="47.45"/>
    <n v="31.79"/>
    <n v="262235.71000000002"/>
    <n v="391415.05000000005"/>
    <n v="129179.34000000003"/>
    <x v="1"/>
    <n v="7"/>
    <x v="2"/>
    <x v="1"/>
  </r>
  <r>
    <n v="649518859"/>
    <x v="865"/>
    <d v="2019-06-24T00:00:00"/>
    <x v="102"/>
    <x v="5"/>
    <x v="9"/>
    <x v="0"/>
    <x v="2"/>
    <n v="5919"/>
    <n v="9.33"/>
    <n v="6.92"/>
    <n v="40959.480000000003"/>
    <n v="55224.27"/>
    <n v="14264.789999999994"/>
    <x v="10"/>
    <n v="3"/>
    <x v="5"/>
    <x v="0"/>
  </r>
  <r>
    <n v="928296935"/>
    <x v="1561"/>
    <d v="2020-07-10T00:00:00"/>
    <x v="3"/>
    <x v="2"/>
    <x v="1"/>
    <x v="1"/>
    <x v="0"/>
    <n v="2547"/>
    <n v="152.58000000000001"/>
    <n v="97.44"/>
    <n v="248179.68"/>
    <n v="388621.26"/>
    <n v="140441.58000000002"/>
    <x v="0"/>
    <n v="6"/>
    <x v="4"/>
    <x v="1"/>
  </r>
  <r>
    <n v="326137149"/>
    <x v="1924"/>
    <d v="2021-12-17T00:00:00"/>
    <x v="95"/>
    <x v="3"/>
    <x v="5"/>
    <x v="0"/>
    <x v="0"/>
    <n v="85"/>
    <n v="109.28"/>
    <n v="35.840000000000003"/>
    <n v="3046.4"/>
    <n v="9288.7999999999993"/>
    <n v="6242.4"/>
    <x v="1"/>
    <n v="5"/>
    <x v="0"/>
    <x v="0"/>
  </r>
  <r>
    <n v="693046605"/>
    <x v="1925"/>
    <d v="2018-06-27T00:00:00"/>
    <x v="108"/>
    <x v="2"/>
    <x v="2"/>
    <x v="0"/>
    <x v="2"/>
    <n v="6746"/>
    <n v="47.45"/>
    <n v="31.79"/>
    <n v="214455.34"/>
    <n v="320097.7"/>
    <n v="105642.36000000002"/>
    <x v="5"/>
    <n v="3"/>
    <x v="5"/>
    <x v="0"/>
  </r>
  <r>
    <n v="897317206"/>
    <x v="1409"/>
    <d v="2015-09-01T00:00:00"/>
    <x v="138"/>
    <x v="1"/>
    <x v="2"/>
    <x v="0"/>
    <x v="3"/>
    <n v="4957"/>
    <n v="47.45"/>
    <n v="31.79"/>
    <n v="157583.03"/>
    <n v="235209.65000000002"/>
    <n v="77626.620000000024"/>
    <x v="15"/>
    <n v="4"/>
    <x v="6"/>
    <x v="0"/>
  </r>
  <r>
    <n v="640560281"/>
    <x v="65"/>
    <d v="2018-12-19T00:00:00"/>
    <x v="85"/>
    <x v="2"/>
    <x v="8"/>
    <x v="1"/>
    <x v="2"/>
    <n v="4877"/>
    <n v="421.89"/>
    <n v="364.69"/>
    <n v="1778593.13"/>
    <n v="2057557.53"/>
    <n v="278964.40000000014"/>
    <x v="16"/>
    <n v="1"/>
    <x v="3"/>
    <x v="0"/>
  </r>
  <r>
    <n v="594699656"/>
    <x v="1820"/>
    <d v="2016-11-19T00:00:00"/>
    <x v="26"/>
    <x v="1"/>
    <x v="4"/>
    <x v="1"/>
    <x v="2"/>
    <n v="3699"/>
    <n v="81.73"/>
    <n v="56.67"/>
    <n v="209622.33000000002"/>
    <n v="302319.27"/>
    <n v="92696.94"/>
    <x v="8"/>
    <n v="1"/>
    <x v="3"/>
    <x v="0"/>
  </r>
  <r>
    <n v="151971662"/>
    <x v="1159"/>
    <d v="2021-10-20T00:00:00"/>
    <x v="134"/>
    <x v="2"/>
    <x v="4"/>
    <x v="1"/>
    <x v="0"/>
    <n v="647"/>
    <n v="81.73"/>
    <n v="56.67"/>
    <n v="36665.49"/>
    <n v="52879.310000000005"/>
    <n v="16213.820000000007"/>
    <x v="15"/>
    <n v="5"/>
    <x v="0"/>
    <x v="0"/>
  </r>
  <r>
    <n v="574925124"/>
    <x v="77"/>
    <d v="2017-06-29T00:00:00"/>
    <x v="67"/>
    <x v="1"/>
    <x v="7"/>
    <x v="1"/>
    <x v="0"/>
    <n v="1975"/>
    <n v="437.2"/>
    <n v="263.33"/>
    <n v="520076.74999999994"/>
    <n v="863470"/>
    <n v="343393.25000000006"/>
    <x v="6"/>
    <n v="3"/>
    <x v="5"/>
    <x v="0"/>
  </r>
  <r>
    <n v="946421372"/>
    <x v="1592"/>
    <d v="2015-03-28T00:00:00"/>
    <x v="67"/>
    <x v="1"/>
    <x v="2"/>
    <x v="1"/>
    <x v="0"/>
    <n v="5971"/>
    <n v="47.45"/>
    <n v="31.79"/>
    <n v="189818.09"/>
    <n v="283323.95"/>
    <n v="93505.860000000015"/>
    <x v="16"/>
    <n v="4"/>
    <x v="6"/>
    <x v="0"/>
  </r>
  <r>
    <n v="419634234"/>
    <x v="1337"/>
    <d v="2019-08-19T00:00:00"/>
    <x v="154"/>
    <x v="2"/>
    <x v="3"/>
    <x v="1"/>
    <x v="2"/>
    <n v="7950"/>
    <n v="205.7"/>
    <n v="117.11"/>
    <n v="931024.5"/>
    <n v="1635315"/>
    <n v="704290.5"/>
    <x v="10"/>
    <n v="3"/>
    <x v="5"/>
    <x v="0"/>
  </r>
  <r>
    <n v="468050038"/>
    <x v="1166"/>
    <d v="2018-11-10T00:00:00"/>
    <x v="29"/>
    <x v="4"/>
    <x v="7"/>
    <x v="1"/>
    <x v="3"/>
    <n v="5262"/>
    <n v="437.2"/>
    <n v="263.33"/>
    <n v="1385642.46"/>
    <n v="2300546.4"/>
    <n v="914903.94"/>
    <x v="20"/>
    <n v="3"/>
    <x v="5"/>
    <x v="0"/>
  </r>
  <r>
    <n v="835467612"/>
    <x v="1926"/>
    <d v="2022-11-02T00:00:00"/>
    <x v="78"/>
    <x v="5"/>
    <x v="11"/>
    <x v="0"/>
    <x v="2"/>
    <n v="2287"/>
    <n v="154.06"/>
    <n v="90.93"/>
    <n v="207956.91"/>
    <n v="352335.22000000003"/>
    <n v="144378.31000000003"/>
    <x v="3"/>
    <n v="7"/>
    <x v="2"/>
    <x v="1"/>
  </r>
  <r>
    <n v="885998284"/>
    <x v="1927"/>
    <d v="2017-03-13T00:00:00"/>
    <x v="96"/>
    <x v="1"/>
    <x v="5"/>
    <x v="1"/>
    <x v="1"/>
    <n v="5436"/>
    <n v="109.28"/>
    <n v="35.840000000000003"/>
    <n v="194826.24000000002"/>
    <n v="594046.07999999996"/>
    <n v="399219.83999999997"/>
    <x v="18"/>
    <n v="2"/>
    <x v="1"/>
    <x v="0"/>
  </r>
  <r>
    <n v="954065883"/>
    <x v="1434"/>
    <d v="2016-08-02T00:00:00"/>
    <x v="112"/>
    <x v="1"/>
    <x v="10"/>
    <x v="1"/>
    <x v="2"/>
    <n v="8151"/>
    <n v="668.27"/>
    <n v="502.54"/>
    <n v="4096203.54"/>
    <n v="5447068.7699999996"/>
    <n v="1350865.2299999995"/>
    <x v="19"/>
    <n v="7"/>
    <x v="2"/>
    <x v="1"/>
  </r>
  <r>
    <n v="994406735"/>
    <x v="1580"/>
    <d v="2015-06-14T00:00:00"/>
    <x v="84"/>
    <x v="1"/>
    <x v="2"/>
    <x v="0"/>
    <x v="0"/>
    <n v="5906"/>
    <n v="47.45"/>
    <n v="31.79"/>
    <n v="187751.74"/>
    <n v="280239.7"/>
    <n v="92487.960000000021"/>
    <x v="5"/>
    <n v="7"/>
    <x v="2"/>
    <x v="1"/>
  </r>
  <r>
    <n v="132069671"/>
    <x v="1885"/>
    <d v="2017-07-21T00:00:00"/>
    <x v="16"/>
    <x v="1"/>
    <x v="4"/>
    <x v="0"/>
    <x v="0"/>
    <n v="1205"/>
    <n v="81.73"/>
    <n v="56.67"/>
    <n v="68287.350000000006"/>
    <n v="98484.650000000009"/>
    <n v="30197.300000000003"/>
    <x v="10"/>
    <n v="7"/>
    <x v="2"/>
    <x v="1"/>
  </r>
  <r>
    <n v="712416017"/>
    <x v="446"/>
    <d v="2020-06-28T00:00:00"/>
    <x v="126"/>
    <x v="5"/>
    <x v="6"/>
    <x v="1"/>
    <x v="3"/>
    <n v="8586"/>
    <n v="651.21"/>
    <n v="524.96"/>
    <n v="4507306.5600000005"/>
    <n v="5591289.0600000005"/>
    <n v="1083982.5"/>
    <x v="19"/>
    <n v="5"/>
    <x v="0"/>
    <x v="0"/>
  </r>
  <r>
    <n v="651119601"/>
    <x v="1127"/>
    <d v="2017-06-13T00:00:00"/>
    <x v="152"/>
    <x v="5"/>
    <x v="11"/>
    <x v="1"/>
    <x v="0"/>
    <n v="1000"/>
    <n v="154.06"/>
    <n v="90.93"/>
    <n v="90930"/>
    <n v="154060"/>
    <n v="63130"/>
    <x v="12"/>
    <n v="5"/>
    <x v="0"/>
    <x v="0"/>
  </r>
  <r>
    <n v="184166753"/>
    <x v="1309"/>
    <d v="2020-11-22T00:00:00"/>
    <x v="125"/>
    <x v="5"/>
    <x v="0"/>
    <x v="0"/>
    <x v="2"/>
    <n v="7890"/>
    <n v="255.28"/>
    <n v="159.41999999999999"/>
    <n v="1257823.7999999998"/>
    <n v="2014159.2"/>
    <n v="756335.40000000014"/>
    <x v="18"/>
    <n v="1"/>
    <x v="3"/>
    <x v="0"/>
  </r>
  <r>
    <n v="517856299"/>
    <x v="907"/>
    <d v="2018-04-17T00:00:00"/>
    <x v="66"/>
    <x v="5"/>
    <x v="3"/>
    <x v="0"/>
    <x v="3"/>
    <n v="4042"/>
    <n v="205.7"/>
    <n v="117.11"/>
    <n v="473358.62"/>
    <n v="831439.39999999991"/>
    <n v="358080.77999999991"/>
    <x v="1"/>
    <n v="2"/>
    <x v="1"/>
    <x v="0"/>
  </r>
  <r>
    <n v="678799569"/>
    <x v="639"/>
    <d v="2015-08-07T00:00:00"/>
    <x v="52"/>
    <x v="3"/>
    <x v="0"/>
    <x v="1"/>
    <x v="3"/>
    <n v="732"/>
    <n v="255.28"/>
    <n v="159.41999999999999"/>
    <n v="116695.43999999999"/>
    <n v="186864.96"/>
    <n v="70169.52"/>
    <x v="10"/>
    <n v="7"/>
    <x v="2"/>
    <x v="1"/>
  </r>
  <r>
    <n v="663920390"/>
    <x v="1703"/>
    <d v="2015-07-17T00:00:00"/>
    <x v="58"/>
    <x v="5"/>
    <x v="8"/>
    <x v="0"/>
    <x v="1"/>
    <n v="7652"/>
    <n v="421.89"/>
    <n v="364.69"/>
    <n v="2790607.88"/>
    <n v="3228302.28"/>
    <n v="437694.39999999991"/>
    <x v="20"/>
    <n v="2"/>
    <x v="1"/>
    <x v="0"/>
  </r>
  <r>
    <n v="899727332"/>
    <x v="1928"/>
    <d v="2022-06-19T00:00:00"/>
    <x v="89"/>
    <x v="5"/>
    <x v="2"/>
    <x v="0"/>
    <x v="2"/>
    <n v="8166"/>
    <n v="47.45"/>
    <n v="31.79"/>
    <n v="259597.13999999998"/>
    <n v="387476.7"/>
    <n v="127879.56000000003"/>
    <x v="6"/>
    <n v="6"/>
    <x v="4"/>
    <x v="1"/>
  </r>
  <r>
    <n v="490689170"/>
    <x v="1929"/>
    <d v="2022-09-30T00:00:00"/>
    <x v="92"/>
    <x v="2"/>
    <x v="4"/>
    <x v="1"/>
    <x v="1"/>
    <n v="4684"/>
    <n v="81.73"/>
    <n v="56.67"/>
    <n v="265442.28000000003"/>
    <n v="382823.32"/>
    <n v="117381.03999999998"/>
    <x v="0"/>
    <n v="6"/>
    <x v="4"/>
    <x v="1"/>
  </r>
  <r>
    <n v="138273942"/>
    <x v="104"/>
    <d v="2022-09-07T00:00:00"/>
    <x v="11"/>
    <x v="3"/>
    <x v="1"/>
    <x v="1"/>
    <x v="1"/>
    <n v="7187"/>
    <n v="152.58000000000001"/>
    <n v="97.44"/>
    <n v="700301.28"/>
    <n v="1096592.4600000002"/>
    <n v="396291.18000000017"/>
    <x v="3"/>
    <n v="7"/>
    <x v="2"/>
    <x v="1"/>
  </r>
  <r>
    <n v="345593249"/>
    <x v="36"/>
    <d v="2022-02-23T00:00:00"/>
    <x v="170"/>
    <x v="5"/>
    <x v="7"/>
    <x v="1"/>
    <x v="2"/>
    <n v="7577"/>
    <n v="437.2"/>
    <n v="263.33"/>
    <n v="1995251.41"/>
    <n v="3312664.4"/>
    <n v="1317412.99"/>
    <x v="20"/>
    <n v="7"/>
    <x v="2"/>
    <x v="1"/>
  </r>
  <r>
    <n v="966396749"/>
    <x v="148"/>
    <d v="2022-05-28T00:00:00"/>
    <x v="0"/>
    <x v="0"/>
    <x v="7"/>
    <x v="1"/>
    <x v="3"/>
    <n v="7128"/>
    <n v="437.2"/>
    <n v="263.33"/>
    <n v="1877016.24"/>
    <n v="3116361.6"/>
    <n v="1239345.3600000001"/>
    <x v="20"/>
    <n v="3"/>
    <x v="5"/>
    <x v="0"/>
  </r>
  <r>
    <n v="748350751"/>
    <x v="1108"/>
    <d v="2015-09-22T00:00:00"/>
    <x v="104"/>
    <x v="5"/>
    <x v="11"/>
    <x v="1"/>
    <x v="1"/>
    <n v="2472"/>
    <n v="154.06"/>
    <n v="90.93"/>
    <n v="224778.96000000002"/>
    <n v="380836.32"/>
    <n v="156057.35999999999"/>
    <x v="11"/>
    <n v="6"/>
    <x v="4"/>
    <x v="1"/>
  </r>
  <r>
    <n v="243964135"/>
    <x v="431"/>
    <d v="2020-02-27T00:00:00"/>
    <x v="162"/>
    <x v="2"/>
    <x v="3"/>
    <x v="0"/>
    <x v="0"/>
    <n v="3264"/>
    <n v="205.7"/>
    <n v="117.11"/>
    <n v="382247.04"/>
    <n v="671404.79999999993"/>
    <n v="289157.75999999995"/>
    <x v="9"/>
    <n v="4"/>
    <x v="6"/>
    <x v="0"/>
  </r>
  <r>
    <n v="849263179"/>
    <x v="977"/>
    <d v="2015-09-11T00:00:00"/>
    <x v="11"/>
    <x v="3"/>
    <x v="5"/>
    <x v="0"/>
    <x v="1"/>
    <n v="4702"/>
    <n v="109.28"/>
    <n v="35.840000000000003"/>
    <n v="168519.68000000002"/>
    <n v="513834.56"/>
    <n v="345314.88"/>
    <x v="5"/>
    <n v="5"/>
    <x v="0"/>
    <x v="0"/>
  </r>
  <r>
    <n v="365116727"/>
    <x v="342"/>
    <d v="2016-09-16T00:00:00"/>
    <x v="146"/>
    <x v="5"/>
    <x v="10"/>
    <x v="1"/>
    <x v="0"/>
    <n v="5008"/>
    <n v="668.27"/>
    <n v="502.54"/>
    <n v="2516720.3200000003"/>
    <n v="3346696.1599999997"/>
    <n v="829975.83999999939"/>
    <x v="3"/>
    <n v="2"/>
    <x v="1"/>
    <x v="0"/>
  </r>
  <r>
    <n v="841573607"/>
    <x v="836"/>
    <d v="2019-02-11T00:00:00"/>
    <x v="149"/>
    <x v="3"/>
    <x v="8"/>
    <x v="0"/>
    <x v="3"/>
    <n v="9187"/>
    <n v="421.89"/>
    <n v="364.69"/>
    <n v="3350407.03"/>
    <n v="3875903.4299999997"/>
    <n v="525496.39999999991"/>
    <x v="13"/>
    <n v="4"/>
    <x v="6"/>
    <x v="0"/>
  </r>
  <r>
    <n v="348995149"/>
    <x v="1930"/>
    <d v="2021-09-12T00:00:00"/>
    <x v="135"/>
    <x v="3"/>
    <x v="2"/>
    <x v="1"/>
    <x v="1"/>
    <n v="4275"/>
    <n v="47.45"/>
    <n v="31.79"/>
    <n v="135902.25"/>
    <n v="202848.75"/>
    <n v="66946.5"/>
    <x v="16"/>
    <n v="5"/>
    <x v="0"/>
    <x v="0"/>
  </r>
  <r>
    <n v="628055179"/>
    <x v="958"/>
    <d v="2016-05-03T00:00:00"/>
    <x v="22"/>
    <x v="1"/>
    <x v="6"/>
    <x v="1"/>
    <x v="0"/>
    <n v="4339"/>
    <n v="651.21"/>
    <n v="524.96"/>
    <n v="2277801.44"/>
    <n v="2825600.19"/>
    <n v="547798.75"/>
    <x v="5"/>
    <n v="2"/>
    <x v="1"/>
    <x v="0"/>
  </r>
  <r>
    <n v="339740025"/>
    <x v="1199"/>
    <d v="2016-12-08T00:00:00"/>
    <x v="9"/>
    <x v="5"/>
    <x v="6"/>
    <x v="1"/>
    <x v="1"/>
    <n v="5478"/>
    <n v="651.21"/>
    <n v="524.96"/>
    <n v="2875730.8800000004"/>
    <n v="3567328.3800000004"/>
    <n v="691597.5"/>
    <x v="5"/>
    <n v="4"/>
    <x v="6"/>
    <x v="0"/>
  </r>
  <r>
    <n v="915348517"/>
    <x v="284"/>
    <d v="2015-10-20T00:00:00"/>
    <x v="64"/>
    <x v="3"/>
    <x v="6"/>
    <x v="0"/>
    <x v="2"/>
    <n v="822"/>
    <n v="651.21"/>
    <n v="524.96"/>
    <n v="431517.12000000005"/>
    <n v="535294.62"/>
    <n v="103777.49999999994"/>
    <x v="1"/>
    <n v="2"/>
    <x v="1"/>
    <x v="0"/>
  </r>
  <r>
    <n v="706491982"/>
    <x v="1931"/>
    <d v="2016-03-31T00:00:00"/>
    <x v="50"/>
    <x v="2"/>
    <x v="4"/>
    <x v="0"/>
    <x v="1"/>
    <n v="5532"/>
    <n v="81.73"/>
    <n v="56.67"/>
    <n v="313498.44"/>
    <n v="452130.36000000004"/>
    <n v="138631.92000000004"/>
    <x v="12"/>
    <n v="7"/>
    <x v="2"/>
    <x v="1"/>
  </r>
  <r>
    <n v="835094249"/>
    <x v="1840"/>
    <d v="2021-05-16T00:00:00"/>
    <x v="1"/>
    <x v="0"/>
    <x v="11"/>
    <x v="1"/>
    <x v="1"/>
    <n v="1801"/>
    <n v="154.06"/>
    <n v="90.93"/>
    <n v="163764.93000000002"/>
    <n v="277462.06"/>
    <n v="113697.12999999998"/>
    <x v="16"/>
    <n v="5"/>
    <x v="0"/>
    <x v="0"/>
  </r>
  <r>
    <n v="243391644"/>
    <x v="1055"/>
    <d v="2022-06-10T00:00:00"/>
    <x v="47"/>
    <x v="1"/>
    <x v="4"/>
    <x v="0"/>
    <x v="1"/>
    <n v="3851"/>
    <n v="81.73"/>
    <n v="56.67"/>
    <n v="218236.17"/>
    <n v="314742.23000000004"/>
    <n v="96506.060000000027"/>
    <x v="13"/>
    <n v="1"/>
    <x v="3"/>
    <x v="0"/>
  </r>
  <r>
    <n v="643932998"/>
    <x v="446"/>
    <d v="2020-06-25T00:00:00"/>
    <x v="6"/>
    <x v="4"/>
    <x v="10"/>
    <x v="1"/>
    <x v="3"/>
    <n v="2938"/>
    <n v="668.27"/>
    <n v="502.54"/>
    <n v="1476462.52"/>
    <n v="1963377.26"/>
    <n v="486914.74"/>
    <x v="2"/>
    <n v="5"/>
    <x v="0"/>
    <x v="0"/>
  </r>
  <r>
    <n v="669579637"/>
    <x v="1932"/>
    <d v="2017-06-21T00:00:00"/>
    <x v="44"/>
    <x v="2"/>
    <x v="11"/>
    <x v="1"/>
    <x v="3"/>
    <n v="2349"/>
    <n v="154.06"/>
    <n v="90.93"/>
    <n v="213594.57"/>
    <n v="361886.94"/>
    <n v="148292.37"/>
    <x v="7"/>
    <n v="2"/>
    <x v="1"/>
    <x v="0"/>
  </r>
  <r>
    <n v="823505389"/>
    <x v="648"/>
    <d v="2015-03-30T00:00:00"/>
    <x v="67"/>
    <x v="1"/>
    <x v="5"/>
    <x v="0"/>
    <x v="3"/>
    <n v="2400"/>
    <n v="109.28"/>
    <n v="35.840000000000003"/>
    <n v="86016.000000000015"/>
    <n v="262272"/>
    <n v="176256"/>
    <x v="15"/>
    <n v="3"/>
    <x v="5"/>
    <x v="0"/>
  </r>
  <r>
    <n v="329196584"/>
    <x v="1933"/>
    <d v="2021-09-03T00:00:00"/>
    <x v="0"/>
    <x v="0"/>
    <x v="8"/>
    <x v="1"/>
    <x v="3"/>
    <n v="5439"/>
    <n v="421.89"/>
    <n v="364.69"/>
    <n v="1983548.91"/>
    <n v="2294659.71"/>
    <n v="311110.80000000005"/>
    <x v="4"/>
    <n v="4"/>
    <x v="6"/>
    <x v="0"/>
  </r>
  <r>
    <n v="280452048"/>
    <x v="1022"/>
    <d v="2022-01-22T00:00:00"/>
    <x v="182"/>
    <x v="2"/>
    <x v="8"/>
    <x v="0"/>
    <x v="2"/>
    <n v="848"/>
    <n v="421.89"/>
    <n v="364.69"/>
    <n v="309257.12"/>
    <n v="357762.72"/>
    <n v="48505.599999999977"/>
    <x v="4"/>
    <n v="5"/>
    <x v="0"/>
    <x v="0"/>
  </r>
  <r>
    <n v="491383111"/>
    <x v="1934"/>
    <d v="2018-09-11T00:00:00"/>
    <x v="72"/>
    <x v="0"/>
    <x v="6"/>
    <x v="1"/>
    <x v="3"/>
    <n v="37"/>
    <n v="651.21"/>
    <n v="524.96"/>
    <n v="19423.52"/>
    <n v="24094.77"/>
    <n v="4671.25"/>
    <x v="2"/>
    <n v="3"/>
    <x v="5"/>
    <x v="0"/>
  </r>
  <r>
    <n v="846413600"/>
    <x v="1935"/>
    <d v="2022-01-14T00:00:00"/>
    <x v="143"/>
    <x v="1"/>
    <x v="1"/>
    <x v="0"/>
    <x v="2"/>
    <n v="1448"/>
    <n v="152.58000000000001"/>
    <n v="97.44"/>
    <n v="141093.12"/>
    <n v="220935.84000000003"/>
    <n v="79842.72000000003"/>
    <x v="4"/>
    <n v="4"/>
    <x v="6"/>
    <x v="0"/>
  </r>
  <r>
    <n v="850279843"/>
    <x v="1428"/>
    <d v="2020-04-12T00:00:00"/>
    <x v="88"/>
    <x v="1"/>
    <x v="9"/>
    <x v="1"/>
    <x v="1"/>
    <n v="5556"/>
    <n v="9.33"/>
    <n v="6.92"/>
    <n v="38447.519999999997"/>
    <n v="51837.48"/>
    <n v="13389.960000000006"/>
    <x v="10"/>
    <n v="2"/>
    <x v="1"/>
    <x v="0"/>
  </r>
  <r>
    <n v="978030669"/>
    <x v="1175"/>
    <d v="2015-05-22T00:00:00"/>
    <x v="177"/>
    <x v="5"/>
    <x v="9"/>
    <x v="1"/>
    <x v="0"/>
    <n v="9864"/>
    <n v="9.33"/>
    <n v="6.92"/>
    <n v="68258.880000000005"/>
    <n v="92031.12"/>
    <n v="23772.239999999991"/>
    <x v="19"/>
    <n v="3"/>
    <x v="5"/>
    <x v="0"/>
  </r>
  <r>
    <n v="425027406"/>
    <x v="824"/>
    <d v="2018-10-02T00:00:00"/>
    <x v="85"/>
    <x v="2"/>
    <x v="2"/>
    <x v="1"/>
    <x v="3"/>
    <n v="3909"/>
    <n v="47.45"/>
    <n v="31.79"/>
    <n v="124267.11"/>
    <n v="185482.05000000002"/>
    <n v="61214.940000000017"/>
    <x v="1"/>
    <n v="2"/>
    <x v="1"/>
    <x v="0"/>
  </r>
  <r>
    <n v="320843112"/>
    <x v="1435"/>
    <d v="2019-07-28T00:00:00"/>
    <x v="76"/>
    <x v="5"/>
    <x v="5"/>
    <x v="0"/>
    <x v="2"/>
    <n v="3462"/>
    <n v="109.28"/>
    <n v="35.840000000000003"/>
    <n v="124078.08000000002"/>
    <n v="378327.36"/>
    <n v="254249.27999999997"/>
    <x v="4"/>
    <n v="6"/>
    <x v="4"/>
    <x v="1"/>
  </r>
  <r>
    <n v="840747058"/>
    <x v="1863"/>
    <d v="2022-12-26T00:00:00"/>
    <x v="96"/>
    <x v="1"/>
    <x v="4"/>
    <x v="0"/>
    <x v="1"/>
    <n v="4593"/>
    <n v="81.73"/>
    <n v="56.67"/>
    <n v="260285.31"/>
    <n v="375385.89"/>
    <n v="115100.58000000002"/>
    <x v="19"/>
    <n v="6"/>
    <x v="4"/>
    <x v="1"/>
  </r>
  <r>
    <n v="289793860"/>
    <x v="1322"/>
    <d v="2020-08-15T00:00:00"/>
    <x v="13"/>
    <x v="0"/>
    <x v="2"/>
    <x v="0"/>
    <x v="3"/>
    <n v="5298"/>
    <n v="47.45"/>
    <n v="31.79"/>
    <n v="168423.41999999998"/>
    <n v="251390.1"/>
    <n v="82966.680000000022"/>
    <x v="18"/>
    <n v="7"/>
    <x v="2"/>
    <x v="1"/>
  </r>
  <r>
    <n v="723637521"/>
    <x v="1222"/>
    <d v="2016-12-12T00:00:00"/>
    <x v="66"/>
    <x v="5"/>
    <x v="9"/>
    <x v="1"/>
    <x v="3"/>
    <n v="9278"/>
    <n v="9.33"/>
    <n v="6.92"/>
    <n v="64203.76"/>
    <n v="86563.74"/>
    <n v="22359.980000000003"/>
    <x v="14"/>
    <n v="4"/>
    <x v="6"/>
    <x v="0"/>
  </r>
  <r>
    <n v="208221232"/>
    <x v="1936"/>
    <d v="2021-12-28T00:00:00"/>
    <x v="127"/>
    <x v="5"/>
    <x v="3"/>
    <x v="1"/>
    <x v="3"/>
    <n v="6145"/>
    <n v="205.7"/>
    <n v="117.11"/>
    <n v="719640.95"/>
    <n v="1264026.5"/>
    <n v="544385.55000000005"/>
    <x v="14"/>
    <n v="5"/>
    <x v="0"/>
    <x v="0"/>
  </r>
  <r>
    <n v="610781323"/>
    <x v="1415"/>
    <d v="2016-06-29T00:00:00"/>
    <x v="1"/>
    <x v="0"/>
    <x v="11"/>
    <x v="0"/>
    <x v="1"/>
    <n v="2621"/>
    <n v="154.06"/>
    <n v="90.93"/>
    <n v="238327.53000000003"/>
    <n v="403791.26"/>
    <n v="165463.72999999998"/>
    <x v="18"/>
    <n v="4"/>
    <x v="6"/>
    <x v="0"/>
  </r>
  <r>
    <n v="268866622"/>
    <x v="1923"/>
    <d v="2016-02-23T00:00:00"/>
    <x v="82"/>
    <x v="2"/>
    <x v="2"/>
    <x v="1"/>
    <x v="3"/>
    <n v="2463"/>
    <n v="47.45"/>
    <n v="31.79"/>
    <n v="78298.77"/>
    <n v="116869.35"/>
    <n v="38570.58"/>
    <x v="16"/>
    <n v="7"/>
    <x v="2"/>
    <x v="1"/>
  </r>
  <r>
    <n v="740338456"/>
    <x v="828"/>
    <d v="2020-12-23T00:00:00"/>
    <x v="15"/>
    <x v="3"/>
    <x v="6"/>
    <x v="1"/>
    <x v="3"/>
    <n v="1456"/>
    <n v="651.21"/>
    <n v="524.96"/>
    <n v="764341.76000000001"/>
    <n v="948161.76"/>
    <n v="183820"/>
    <x v="3"/>
    <n v="7"/>
    <x v="2"/>
    <x v="1"/>
  </r>
  <r>
    <n v="953370654"/>
    <x v="1937"/>
    <d v="2019-09-15T00:00:00"/>
    <x v="60"/>
    <x v="4"/>
    <x v="10"/>
    <x v="1"/>
    <x v="1"/>
    <n v="2417"/>
    <n v="668.27"/>
    <n v="502.54"/>
    <n v="1214639.18"/>
    <n v="1615208.5899999999"/>
    <n v="400569.40999999992"/>
    <x v="19"/>
    <n v="5"/>
    <x v="0"/>
    <x v="0"/>
  </r>
  <r>
    <n v="884147775"/>
    <x v="1440"/>
    <d v="2021-09-26T00:00:00"/>
    <x v="43"/>
    <x v="1"/>
    <x v="2"/>
    <x v="0"/>
    <x v="3"/>
    <n v="7829"/>
    <n v="47.45"/>
    <n v="31.79"/>
    <n v="248883.91"/>
    <n v="371486.05000000005"/>
    <n v="122602.14000000004"/>
    <x v="7"/>
    <n v="6"/>
    <x v="4"/>
    <x v="1"/>
  </r>
  <r>
    <n v="268373954"/>
    <x v="1895"/>
    <d v="2022-03-14T00:00:00"/>
    <x v="16"/>
    <x v="1"/>
    <x v="6"/>
    <x v="0"/>
    <x v="3"/>
    <n v="6672"/>
    <n v="651.21"/>
    <n v="524.96"/>
    <n v="3502533.12"/>
    <n v="4344873.12"/>
    <n v="842340"/>
    <x v="3"/>
    <n v="5"/>
    <x v="0"/>
    <x v="0"/>
  </r>
  <r>
    <n v="858102881"/>
    <x v="929"/>
    <d v="2017-06-03T00:00:00"/>
    <x v="39"/>
    <x v="2"/>
    <x v="6"/>
    <x v="0"/>
    <x v="0"/>
    <n v="566"/>
    <n v="651.21"/>
    <n v="524.96"/>
    <n v="297127.36000000004"/>
    <n v="368584.86000000004"/>
    <n v="71457.5"/>
    <x v="5"/>
    <n v="6"/>
    <x v="4"/>
    <x v="1"/>
  </r>
  <r>
    <n v="945517146"/>
    <x v="1938"/>
    <d v="2019-02-12T00:00:00"/>
    <x v="48"/>
    <x v="5"/>
    <x v="1"/>
    <x v="1"/>
    <x v="1"/>
    <n v="8390"/>
    <n v="152.58000000000001"/>
    <n v="97.44"/>
    <n v="817521.6"/>
    <n v="1280146.2000000002"/>
    <n v="462624.60000000021"/>
    <x v="4"/>
    <n v="1"/>
    <x v="3"/>
    <x v="0"/>
  </r>
  <r>
    <n v="649896085"/>
    <x v="1939"/>
    <d v="2017-05-03T00:00:00"/>
    <x v="78"/>
    <x v="5"/>
    <x v="10"/>
    <x v="1"/>
    <x v="3"/>
    <n v="7548"/>
    <n v="668.27"/>
    <n v="502.54"/>
    <n v="3793171.92"/>
    <n v="5044101.96"/>
    <n v="1250930.04"/>
    <x v="8"/>
    <n v="5"/>
    <x v="0"/>
    <x v="0"/>
  </r>
  <r>
    <n v="541440856"/>
    <x v="1940"/>
    <d v="2016-09-07T00:00:00"/>
    <x v="32"/>
    <x v="5"/>
    <x v="4"/>
    <x v="0"/>
    <x v="0"/>
    <n v="3236"/>
    <n v="81.73"/>
    <n v="56.67"/>
    <n v="183384.12"/>
    <n v="264478.28000000003"/>
    <n v="81094.160000000033"/>
    <x v="0"/>
    <n v="4"/>
    <x v="6"/>
    <x v="0"/>
  </r>
  <r>
    <n v="940512788"/>
    <x v="315"/>
    <d v="2020-01-07T00:00:00"/>
    <x v="159"/>
    <x v="4"/>
    <x v="4"/>
    <x v="1"/>
    <x v="0"/>
    <n v="7489"/>
    <n v="81.73"/>
    <n v="56.67"/>
    <n v="424401.63"/>
    <n v="612075.97"/>
    <n v="187674.33999999997"/>
    <x v="7"/>
    <n v="1"/>
    <x v="3"/>
    <x v="0"/>
  </r>
  <r>
    <n v="437785708"/>
    <x v="1941"/>
    <d v="2017-01-23T00:00:00"/>
    <x v="119"/>
    <x v="5"/>
    <x v="1"/>
    <x v="1"/>
    <x v="3"/>
    <n v="9375"/>
    <n v="152.58000000000001"/>
    <n v="97.44"/>
    <n v="913500"/>
    <n v="1430437.5000000002"/>
    <n v="516937.50000000023"/>
    <x v="8"/>
    <n v="3"/>
    <x v="5"/>
    <x v="0"/>
  </r>
  <r>
    <n v="844245946"/>
    <x v="1942"/>
    <d v="2021-12-13T00:00:00"/>
    <x v="92"/>
    <x v="2"/>
    <x v="9"/>
    <x v="0"/>
    <x v="0"/>
    <n v="9991"/>
    <n v="9.33"/>
    <n v="6.92"/>
    <n v="69137.72"/>
    <n v="93216.03"/>
    <n v="24078.309999999998"/>
    <x v="2"/>
    <n v="2"/>
    <x v="1"/>
    <x v="0"/>
  </r>
  <r>
    <n v="441192328"/>
    <x v="916"/>
    <d v="2020-04-02T00:00:00"/>
    <x v="148"/>
    <x v="3"/>
    <x v="10"/>
    <x v="1"/>
    <x v="1"/>
    <n v="7469"/>
    <n v="668.27"/>
    <n v="502.54"/>
    <n v="3753471.2600000002"/>
    <n v="4991308.63"/>
    <n v="1237837.3699999996"/>
    <x v="13"/>
    <n v="7"/>
    <x v="2"/>
    <x v="1"/>
  </r>
  <r>
    <n v="730236184"/>
    <x v="911"/>
    <d v="2022-02-03T00:00:00"/>
    <x v="134"/>
    <x v="2"/>
    <x v="2"/>
    <x v="0"/>
    <x v="2"/>
    <n v="1969"/>
    <n v="47.45"/>
    <n v="31.79"/>
    <n v="62594.509999999995"/>
    <n v="93429.05"/>
    <n v="30834.540000000008"/>
    <x v="9"/>
    <n v="4"/>
    <x v="6"/>
    <x v="0"/>
  </r>
  <r>
    <n v="583301341"/>
    <x v="1943"/>
    <d v="2017-04-23T00:00:00"/>
    <x v="162"/>
    <x v="2"/>
    <x v="1"/>
    <x v="1"/>
    <x v="2"/>
    <n v="684"/>
    <n v="152.58000000000001"/>
    <n v="97.44"/>
    <n v="66648.959999999992"/>
    <n v="104364.72000000002"/>
    <n v="37715.760000000024"/>
    <x v="13"/>
    <n v="3"/>
    <x v="5"/>
    <x v="0"/>
  </r>
  <r>
    <n v="292624127"/>
    <x v="1488"/>
    <d v="2016-10-24T00:00:00"/>
    <x v="125"/>
    <x v="5"/>
    <x v="2"/>
    <x v="0"/>
    <x v="2"/>
    <n v="2837"/>
    <n v="47.45"/>
    <n v="31.79"/>
    <n v="90188.23"/>
    <n v="134615.65"/>
    <n v="44427.42"/>
    <x v="0"/>
    <n v="2"/>
    <x v="1"/>
    <x v="0"/>
  </r>
  <r>
    <n v="220753371"/>
    <x v="1944"/>
    <d v="2021-05-11T00:00:00"/>
    <x v="118"/>
    <x v="0"/>
    <x v="2"/>
    <x v="0"/>
    <x v="1"/>
    <n v="4683"/>
    <n v="47.45"/>
    <n v="31.79"/>
    <n v="148872.57"/>
    <n v="222208.35"/>
    <n v="73335.78"/>
    <x v="15"/>
    <n v="4"/>
    <x v="6"/>
    <x v="0"/>
  </r>
  <r>
    <n v="350550401"/>
    <x v="1318"/>
    <d v="2020-04-12T00:00:00"/>
    <x v="70"/>
    <x v="1"/>
    <x v="7"/>
    <x v="0"/>
    <x v="3"/>
    <n v="4508"/>
    <n v="437.2"/>
    <n v="263.33"/>
    <n v="1187091.6399999999"/>
    <n v="1970897.5999999999"/>
    <n v="783805.96"/>
    <x v="14"/>
    <n v="3"/>
    <x v="5"/>
    <x v="0"/>
  </r>
  <r>
    <n v="863138997"/>
    <x v="1945"/>
    <d v="2022-11-13T00:00:00"/>
    <x v="120"/>
    <x v="1"/>
    <x v="8"/>
    <x v="0"/>
    <x v="1"/>
    <n v="865"/>
    <n v="421.89"/>
    <n v="364.69"/>
    <n v="315456.84999999998"/>
    <n v="364934.85"/>
    <n v="49478"/>
    <x v="6"/>
    <n v="6"/>
    <x v="4"/>
    <x v="1"/>
  </r>
  <r>
    <n v="148155629"/>
    <x v="1655"/>
    <d v="2016-02-20T00:00:00"/>
    <x v="57"/>
    <x v="5"/>
    <x v="3"/>
    <x v="1"/>
    <x v="0"/>
    <n v="1398"/>
    <n v="205.7"/>
    <n v="117.11"/>
    <n v="163719.78"/>
    <n v="287568.59999999998"/>
    <n v="123848.81999999998"/>
    <x v="8"/>
    <n v="1"/>
    <x v="3"/>
    <x v="0"/>
  </r>
  <r>
    <n v="133248984"/>
    <x v="403"/>
    <d v="2019-03-09T00:00:00"/>
    <x v="147"/>
    <x v="0"/>
    <x v="8"/>
    <x v="1"/>
    <x v="1"/>
    <n v="190"/>
    <n v="421.89"/>
    <n v="364.69"/>
    <n v="69291.100000000006"/>
    <n v="80159.099999999991"/>
    <n v="10867.999999999985"/>
    <x v="10"/>
    <n v="1"/>
    <x v="3"/>
    <x v="0"/>
  </r>
  <r>
    <n v="508014953"/>
    <x v="683"/>
    <d v="2016-05-15T00:00:00"/>
    <x v="161"/>
    <x v="3"/>
    <x v="3"/>
    <x v="1"/>
    <x v="3"/>
    <n v="1769"/>
    <n v="205.7"/>
    <n v="117.11"/>
    <n v="207167.59"/>
    <n v="363883.3"/>
    <n v="156715.71"/>
    <x v="6"/>
    <n v="6"/>
    <x v="4"/>
    <x v="1"/>
  </r>
  <r>
    <n v="696613729"/>
    <x v="895"/>
    <d v="2020-12-27T00:00:00"/>
    <x v="41"/>
    <x v="0"/>
    <x v="11"/>
    <x v="0"/>
    <x v="0"/>
    <n v="2337"/>
    <n v="154.06"/>
    <n v="90.93"/>
    <n v="212503.41"/>
    <n v="360038.22000000003"/>
    <n v="147534.81000000003"/>
    <x v="6"/>
    <n v="6"/>
    <x v="4"/>
    <x v="1"/>
  </r>
  <r>
    <n v="965688645"/>
    <x v="21"/>
    <d v="2022-06-07T00:00:00"/>
    <x v="98"/>
    <x v="4"/>
    <x v="2"/>
    <x v="1"/>
    <x v="0"/>
    <n v="7585"/>
    <n v="47.45"/>
    <n v="31.79"/>
    <n v="241127.15"/>
    <n v="359908.25"/>
    <n v="118781.1"/>
    <x v="3"/>
    <n v="6"/>
    <x v="4"/>
    <x v="1"/>
  </r>
  <r>
    <n v="431804168"/>
    <x v="879"/>
    <d v="2017-01-28T00:00:00"/>
    <x v="18"/>
    <x v="6"/>
    <x v="10"/>
    <x v="1"/>
    <x v="3"/>
    <n v="9304"/>
    <n v="668.27"/>
    <n v="502.54"/>
    <n v="4675632.16"/>
    <n v="6217584.0800000001"/>
    <n v="1541951.92"/>
    <x v="6"/>
    <n v="5"/>
    <x v="0"/>
    <x v="0"/>
  </r>
  <r>
    <n v="994783532"/>
    <x v="723"/>
    <d v="2017-03-08T00:00:00"/>
    <x v="25"/>
    <x v="0"/>
    <x v="2"/>
    <x v="0"/>
    <x v="1"/>
    <n v="7408"/>
    <n v="47.45"/>
    <n v="31.79"/>
    <n v="235500.32"/>
    <n v="351509.60000000003"/>
    <n v="116009.28000000003"/>
    <x v="14"/>
    <n v="6"/>
    <x v="4"/>
    <x v="1"/>
  </r>
  <r>
    <n v="270580661"/>
    <x v="714"/>
    <d v="2021-05-13T00:00:00"/>
    <x v="115"/>
    <x v="5"/>
    <x v="9"/>
    <x v="1"/>
    <x v="3"/>
    <n v="9685"/>
    <n v="9.33"/>
    <n v="6.92"/>
    <n v="67020.2"/>
    <n v="90361.05"/>
    <n v="23340.850000000006"/>
    <x v="18"/>
    <n v="5"/>
    <x v="0"/>
    <x v="0"/>
  </r>
  <r>
    <n v="293178594"/>
    <x v="1946"/>
    <d v="2022-06-01T00:00:00"/>
    <x v="46"/>
    <x v="1"/>
    <x v="4"/>
    <x v="0"/>
    <x v="1"/>
    <n v="6916"/>
    <n v="81.73"/>
    <n v="56.67"/>
    <n v="391929.72000000003"/>
    <n v="565244.68000000005"/>
    <n v="173314.96000000002"/>
    <x v="8"/>
    <n v="5"/>
    <x v="0"/>
    <x v="0"/>
  </r>
  <r>
    <n v="469543921"/>
    <x v="1756"/>
    <d v="2018-10-21T00:00:00"/>
    <x v="42"/>
    <x v="5"/>
    <x v="10"/>
    <x v="1"/>
    <x v="1"/>
    <n v="7336"/>
    <n v="668.27"/>
    <n v="502.54"/>
    <n v="3686633.44"/>
    <n v="4902428.72"/>
    <n v="1215795.2799999998"/>
    <x v="5"/>
    <n v="7"/>
    <x v="2"/>
    <x v="1"/>
  </r>
  <r>
    <n v="726287972"/>
    <x v="1947"/>
    <d v="2022-10-24T00:00:00"/>
    <x v="182"/>
    <x v="2"/>
    <x v="5"/>
    <x v="0"/>
    <x v="0"/>
    <n v="3606"/>
    <n v="109.28"/>
    <n v="35.840000000000003"/>
    <n v="129239.04000000001"/>
    <n v="394063.68"/>
    <n v="264824.64"/>
    <x v="2"/>
    <n v="2"/>
    <x v="1"/>
    <x v="0"/>
  </r>
  <r>
    <n v="160334575"/>
    <x v="1948"/>
    <d v="2020-04-24T00:00:00"/>
    <x v="33"/>
    <x v="5"/>
    <x v="4"/>
    <x v="1"/>
    <x v="1"/>
    <n v="5418"/>
    <n v="81.73"/>
    <n v="56.67"/>
    <n v="307038.06"/>
    <n v="442813.14"/>
    <n v="135775.08000000002"/>
    <x v="4"/>
    <n v="4"/>
    <x v="6"/>
    <x v="0"/>
  </r>
  <r>
    <n v="188920056"/>
    <x v="805"/>
    <d v="2021-07-13T00:00:00"/>
    <x v="66"/>
    <x v="5"/>
    <x v="11"/>
    <x v="0"/>
    <x v="1"/>
    <n v="4498"/>
    <n v="154.06"/>
    <n v="90.93"/>
    <n v="409003.14"/>
    <n v="692961.88"/>
    <n v="283958.74"/>
    <x v="7"/>
    <n v="1"/>
    <x v="3"/>
    <x v="0"/>
  </r>
  <r>
    <n v="403665006"/>
    <x v="802"/>
    <d v="2016-01-20T00:00:00"/>
    <x v="153"/>
    <x v="1"/>
    <x v="1"/>
    <x v="1"/>
    <x v="1"/>
    <n v="2300"/>
    <n v="152.58000000000001"/>
    <n v="97.44"/>
    <n v="224112"/>
    <n v="350934"/>
    <n v="126822"/>
    <x v="13"/>
    <n v="6"/>
    <x v="4"/>
    <x v="1"/>
  </r>
  <r>
    <n v="400215470"/>
    <x v="1175"/>
    <d v="2015-05-17T00:00:00"/>
    <x v="155"/>
    <x v="4"/>
    <x v="6"/>
    <x v="1"/>
    <x v="1"/>
    <n v="1506"/>
    <n v="651.21"/>
    <n v="524.96"/>
    <n v="790589.76"/>
    <n v="980722.26"/>
    <n v="190132.5"/>
    <x v="12"/>
    <n v="3"/>
    <x v="5"/>
    <x v="0"/>
  </r>
  <r>
    <n v="168960559"/>
    <x v="1949"/>
    <d v="2019-07-25T00:00:00"/>
    <x v="178"/>
    <x v="1"/>
    <x v="0"/>
    <x v="0"/>
    <x v="3"/>
    <n v="8039"/>
    <n v="255.28"/>
    <n v="159.41999999999999"/>
    <n v="1281577.3799999999"/>
    <n v="2052195.92"/>
    <n v="770618.54"/>
    <x v="12"/>
    <n v="7"/>
    <x v="2"/>
    <x v="1"/>
  </r>
  <r>
    <n v="604314839"/>
    <x v="1950"/>
    <d v="2021-10-21T00:00:00"/>
    <x v="148"/>
    <x v="3"/>
    <x v="6"/>
    <x v="1"/>
    <x v="0"/>
    <n v="9045"/>
    <n v="651.21"/>
    <n v="524.96"/>
    <n v="4748263.2"/>
    <n v="5890194.4500000002"/>
    <n v="1141931.25"/>
    <x v="0"/>
    <n v="5"/>
    <x v="0"/>
    <x v="0"/>
  </r>
  <r>
    <n v="775077140"/>
    <x v="552"/>
    <d v="2021-06-17T00:00:00"/>
    <x v="105"/>
    <x v="2"/>
    <x v="1"/>
    <x v="1"/>
    <x v="2"/>
    <n v="1404"/>
    <n v="152.58000000000001"/>
    <n v="97.44"/>
    <n v="136805.76000000001"/>
    <n v="214222.32"/>
    <n v="77416.56"/>
    <x v="17"/>
    <n v="2"/>
    <x v="1"/>
    <x v="0"/>
  </r>
  <r>
    <n v="270358788"/>
    <x v="1951"/>
    <d v="2018-12-20T00:00:00"/>
    <x v="120"/>
    <x v="1"/>
    <x v="2"/>
    <x v="1"/>
    <x v="0"/>
    <n v="4028"/>
    <n v="47.45"/>
    <n v="31.79"/>
    <n v="128050.12"/>
    <n v="191128.6"/>
    <n v="63078.48000000001"/>
    <x v="16"/>
    <n v="2"/>
    <x v="1"/>
    <x v="0"/>
  </r>
  <r>
    <n v="549583613"/>
    <x v="244"/>
    <d v="2018-06-05T00:00:00"/>
    <x v="28"/>
    <x v="5"/>
    <x v="5"/>
    <x v="0"/>
    <x v="1"/>
    <n v="2859"/>
    <n v="109.28"/>
    <n v="35.840000000000003"/>
    <n v="102466.56000000001"/>
    <n v="312431.52"/>
    <n v="209964.96000000002"/>
    <x v="4"/>
    <n v="1"/>
    <x v="3"/>
    <x v="0"/>
  </r>
  <r>
    <n v="892487943"/>
    <x v="783"/>
    <d v="2022-07-19T00:00:00"/>
    <x v="24"/>
    <x v="3"/>
    <x v="0"/>
    <x v="1"/>
    <x v="3"/>
    <n v="5870"/>
    <n v="255.28"/>
    <n v="159.41999999999999"/>
    <n v="935795.39999999991"/>
    <n v="1498493.6"/>
    <n v="562698.20000000019"/>
    <x v="0"/>
    <n v="3"/>
    <x v="5"/>
    <x v="0"/>
  </r>
  <r>
    <n v="649120604"/>
    <x v="1079"/>
    <d v="2016-08-03T00:00:00"/>
    <x v="165"/>
    <x v="5"/>
    <x v="6"/>
    <x v="0"/>
    <x v="2"/>
    <n v="8067"/>
    <n v="651.21"/>
    <n v="524.96"/>
    <n v="4234852.32"/>
    <n v="5253311.07"/>
    <n v="1018458.75"/>
    <x v="20"/>
    <n v="7"/>
    <x v="2"/>
    <x v="1"/>
  </r>
  <r>
    <n v="589842927"/>
    <x v="1415"/>
    <d v="2016-06-23T00:00:00"/>
    <x v="138"/>
    <x v="1"/>
    <x v="4"/>
    <x v="1"/>
    <x v="0"/>
    <n v="6485"/>
    <n v="81.73"/>
    <n v="56.67"/>
    <n v="367504.95"/>
    <n v="530019.05000000005"/>
    <n v="162514.10000000003"/>
    <x v="1"/>
    <n v="4"/>
    <x v="6"/>
    <x v="0"/>
  </r>
  <r>
    <n v="408460366"/>
    <x v="1777"/>
    <d v="2015-11-16T00:00:00"/>
    <x v="139"/>
    <x v="4"/>
    <x v="0"/>
    <x v="0"/>
    <x v="2"/>
    <n v="1354"/>
    <n v="255.28"/>
    <n v="159.41999999999999"/>
    <n v="215854.68"/>
    <n v="345649.12"/>
    <n v="129794.44"/>
    <x v="17"/>
    <n v="6"/>
    <x v="4"/>
    <x v="1"/>
  </r>
  <r>
    <n v="406564366"/>
    <x v="1080"/>
    <d v="2018-08-18T00:00:00"/>
    <x v="120"/>
    <x v="1"/>
    <x v="11"/>
    <x v="0"/>
    <x v="0"/>
    <n v="286"/>
    <n v="154.06"/>
    <n v="90.93"/>
    <n v="26005.980000000003"/>
    <n v="44061.16"/>
    <n v="18055.18"/>
    <x v="12"/>
    <n v="2"/>
    <x v="1"/>
    <x v="0"/>
  </r>
  <r>
    <n v="374848639"/>
    <x v="1952"/>
    <d v="2020-08-28T00:00:00"/>
    <x v="130"/>
    <x v="1"/>
    <x v="5"/>
    <x v="0"/>
    <x v="3"/>
    <n v="4897"/>
    <n v="109.28"/>
    <n v="35.840000000000003"/>
    <n v="175508.48000000001"/>
    <n v="535144.16"/>
    <n v="359635.68000000005"/>
    <x v="10"/>
    <n v="7"/>
    <x v="2"/>
    <x v="1"/>
  </r>
  <r>
    <n v="711792886"/>
    <x v="1953"/>
    <d v="2021-08-02T00:00:00"/>
    <x v="49"/>
    <x v="5"/>
    <x v="4"/>
    <x v="0"/>
    <x v="2"/>
    <n v="4187"/>
    <n v="81.73"/>
    <n v="56.67"/>
    <n v="237277.29"/>
    <n v="342203.51"/>
    <n v="104926.22"/>
    <x v="1"/>
    <n v="1"/>
    <x v="3"/>
    <x v="0"/>
  </r>
  <r>
    <n v="947507131"/>
    <x v="1954"/>
    <d v="2019-09-16T00:00:00"/>
    <x v="67"/>
    <x v="1"/>
    <x v="2"/>
    <x v="1"/>
    <x v="2"/>
    <n v="7271"/>
    <n v="47.45"/>
    <n v="31.79"/>
    <n v="231145.09"/>
    <n v="345008.95"/>
    <n v="113863.86000000002"/>
    <x v="16"/>
    <n v="6"/>
    <x v="4"/>
    <x v="1"/>
  </r>
  <r>
    <n v="299669110"/>
    <x v="1526"/>
    <d v="2015-10-08T00:00:00"/>
    <x v="127"/>
    <x v="5"/>
    <x v="4"/>
    <x v="0"/>
    <x v="2"/>
    <n v="7604"/>
    <n v="81.73"/>
    <n v="56.67"/>
    <n v="430918.68"/>
    <n v="621474.92000000004"/>
    <n v="190556.24000000005"/>
    <x v="18"/>
    <n v="5"/>
    <x v="0"/>
    <x v="0"/>
  </r>
  <r>
    <n v="205386245"/>
    <x v="535"/>
    <d v="2018-02-11T00:00:00"/>
    <x v="72"/>
    <x v="0"/>
    <x v="0"/>
    <x v="1"/>
    <x v="3"/>
    <n v="7209"/>
    <n v="255.28"/>
    <n v="159.41999999999999"/>
    <n v="1149258.7799999998"/>
    <n v="1840313.52"/>
    <n v="691054.74000000022"/>
    <x v="19"/>
    <n v="5"/>
    <x v="0"/>
    <x v="0"/>
  </r>
  <r>
    <n v="889333665"/>
    <x v="1458"/>
    <d v="2018-09-27T00:00:00"/>
    <x v="83"/>
    <x v="0"/>
    <x v="7"/>
    <x v="1"/>
    <x v="0"/>
    <n v="2449"/>
    <n v="437.2"/>
    <n v="263.33"/>
    <n v="644895.16999999993"/>
    <n v="1070702.8"/>
    <n v="425807.63000000012"/>
    <x v="2"/>
    <n v="5"/>
    <x v="0"/>
    <x v="0"/>
  </r>
  <r>
    <n v="751465547"/>
    <x v="1777"/>
    <d v="2015-11-24T00:00:00"/>
    <x v="110"/>
    <x v="0"/>
    <x v="4"/>
    <x v="1"/>
    <x v="3"/>
    <n v="4209"/>
    <n v="81.73"/>
    <n v="56.67"/>
    <n v="238524.03"/>
    <n v="344001.57"/>
    <n v="105477.54000000001"/>
    <x v="20"/>
    <n v="6"/>
    <x v="4"/>
    <x v="1"/>
  </r>
  <r>
    <n v="824927175"/>
    <x v="1955"/>
    <d v="2019-03-17T00:00:00"/>
    <x v="139"/>
    <x v="4"/>
    <x v="3"/>
    <x v="1"/>
    <x v="1"/>
    <n v="3138"/>
    <n v="205.7"/>
    <n v="117.11"/>
    <n v="367491.18"/>
    <n v="645486.6"/>
    <n v="277995.42"/>
    <x v="14"/>
    <n v="3"/>
    <x v="5"/>
    <x v="0"/>
  </r>
  <r>
    <n v="393858420"/>
    <x v="699"/>
    <d v="2020-08-15T00:00:00"/>
    <x v="150"/>
    <x v="1"/>
    <x v="9"/>
    <x v="1"/>
    <x v="2"/>
    <n v="314"/>
    <n v="9.33"/>
    <n v="6.92"/>
    <n v="2172.88"/>
    <n v="2929.62"/>
    <n v="756.73999999999978"/>
    <x v="6"/>
    <n v="5"/>
    <x v="0"/>
    <x v="0"/>
  </r>
  <r>
    <n v="475590264"/>
    <x v="1956"/>
    <d v="2022-01-20T00:00:00"/>
    <x v="18"/>
    <x v="6"/>
    <x v="4"/>
    <x v="0"/>
    <x v="0"/>
    <n v="6583"/>
    <n v="81.73"/>
    <n v="56.67"/>
    <n v="373058.61"/>
    <n v="538028.59000000008"/>
    <n v="164969.9800000001"/>
    <x v="6"/>
    <n v="3"/>
    <x v="5"/>
    <x v="0"/>
  </r>
  <r>
    <n v="808788001"/>
    <x v="353"/>
    <d v="2017-06-14T00:00:00"/>
    <x v="176"/>
    <x v="2"/>
    <x v="2"/>
    <x v="1"/>
    <x v="1"/>
    <n v="7197"/>
    <n v="47.45"/>
    <n v="31.79"/>
    <n v="228792.63"/>
    <n v="341497.65"/>
    <n v="112705.02000000002"/>
    <x v="12"/>
    <n v="6"/>
    <x v="4"/>
    <x v="1"/>
  </r>
  <r>
    <n v="435463559"/>
    <x v="255"/>
    <d v="2019-10-27T00:00:00"/>
    <x v="84"/>
    <x v="1"/>
    <x v="2"/>
    <x v="0"/>
    <x v="1"/>
    <n v="2199"/>
    <n v="47.45"/>
    <n v="31.79"/>
    <n v="69906.209999999992"/>
    <n v="104342.55"/>
    <n v="34436.340000000011"/>
    <x v="0"/>
    <n v="1"/>
    <x v="3"/>
    <x v="0"/>
  </r>
  <r>
    <n v="293390166"/>
    <x v="937"/>
    <d v="2015-03-04T00:00:00"/>
    <x v="183"/>
    <x v="0"/>
    <x v="2"/>
    <x v="1"/>
    <x v="1"/>
    <n v="9525"/>
    <n v="47.45"/>
    <n v="31.79"/>
    <n v="302799.75"/>
    <n v="451961.25"/>
    <n v="149161.5"/>
    <x v="2"/>
    <n v="4"/>
    <x v="6"/>
    <x v="0"/>
  </r>
  <r>
    <n v="623687684"/>
    <x v="246"/>
    <d v="2020-01-26T00:00:00"/>
    <x v="101"/>
    <x v="5"/>
    <x v="2"/>
    <x v="1"/>
    <x v="3"/>
    <n v="1900"/>
    <n v="47.45"/>
    <n v="31.79"/>
    <n v="60401"/>
    <n v="90155"/>
    <n v="29754"/>
    <x v="19"/>
    <n v="5"/>
    <x v="0"/>
    <x v="0"/>
  </r>
  <r>
    <n v="692029941"/>
    <x v="1957"/>
    <d v="2022-05-14T00:00:00"/>
    <x v="65"/>
    <x v="2"/>
    <x v="6"/>
    <x v="1"/>
    <x v="2"/>
    <n v="5893"/>
    <n v="651.21"/>
    <n v="524.96"/>
    <n v="3093589.2800000003"/>
    <n v="3837580.5300000003"/>
    <n v="743991.25"/>
    <x v="19"/>
    <n v="4"/>
    <x v="6"/>
    <x v="0"/>
  </r>
  <r>
    <n v="284403264"/>
    <x v="280"/>
    <d v="2016-12-27T00:00:00"/>
    <x v="133"/>
    <x v="1"/>
    <x v="11"/>
    <x v="1"/>
    <x v="1"/>
    <n v="101"/>
    <n v="154.06"/>
    <n v="90.93"/>
    <n v="9183.93"/>
    <n v="15560.06"/>
    <n v="6376.1299999999992"/>
    <x v="18"/>
    <n v="3"/>
    <x v="5"/>
    <x v="0"/>
  </r>
  <r>
    <n v="157106482"/>
    <x v="596"/>
    <d v="2019-05-06T00:00:00"/>
    <x v="149"/>
    <x v="3"/>
    <x v="3"/>
    <x v="1"/>
    <x v="2"/>
    <n v="154"/>
    <n v="205.7"/>
    <n v="117.11"/>
    <n v="18034.939999999999"/>
    <n v="31677.8"/>
    <n v="13642.86"/>
    <x v="13"/>
    <n v="4"/>
    <x v="6"/>
    <x v="0"/>
  </r>
  <r>
    <n v="686750924"/>
    <x v="564"/>
    <d v="2020-05-15T00:00:00"/>
    <x v="38"/>
    <x v="2"/>
    <x v="4"/>
    <x v="1"/>
    <x v="3"/>
    <n v="3714"/>
    <n v="81.73"/>
    <n v="56.67"/>
    <n v="210472.38"/>
    <n v="303545.22000000003"/>
    <n v="93072.840000000026"/>
    <x v="7"/>
    <n v="4"/>
    <x v="6"/>
    <x v="0"/>
  </r>
  <r>
    <n v="520260417"/>
    <x v="1465"/>
    <d v="2016-07-22T00:00:00"/>
    <x v="64"/>
    <x v="3"/>
    <x v="1"/>
    <x v="1"/>
    <x v="2"/>
    <n v="5474"/>
    <n v="152.58000000000001"/>
    <n v="97.44"/>
    <n v="533386.55999999994"/>
    <n v="835222.92"/>
    <n v="301836.3600000001"/>
    <x v="14"/>
    <n v="1"/>
    <x v="3"/>
    <x v="0"/>
  </r>
  <r>
    <n v="624871289"/>
    <x v="1233"/>
    <d v="2018-04-18T00:00:00"/>
    <x v="110"/>
    <x v="0"/>
    <x v="10"/>
    <x v="0"/>
    <x v="3"/>
    <n v="2155"/>
    <n v="668.27"/>
    <n v="502.54"/>
    <n v="1082973.7"/>
    <n v="1440121.8499999999"/>
    <n v="357148.14999999991"/>
    <x v="20"/>
    <n v="7"/>
    <x v="2"/>
    <x v="1"/>
  </r>
  <r>
    <n v="238132369"/>
    <x v="718"/>
    <d v="2018-02-19T00:00:00"/>
    <x v="172"/>
    <x v="4"/>
    <x v="3"/>
    <x v="0"/>
    <x v="1"/>
    <n v="7515"/>
    <n v="205.7"/>
    <n v="117.11"/>
    <n v="880081.65"/>
    <n v="1545835.5"/>
    <n v="665753.85"/>
    <x v="9"/>
    <n v="1"/>
    <x v="3"/>
    <x v="0"/>
  </r>
  <r>
    <n v="917904984"/>
    <x v="1076"/>
    <d v="2022-05-08T00:00:00"/>
    <x v="179"/>
    <x v="1"/>
    <x v="4"/>
    <x v="0"/>
    <x v="2"/>
    <n v="7338"/>
    <n v="81.73"/>
    <n v="56.67"/>
    <n v="415844.46"/>
    <n v="599734.74"/>
    <n v="183890.27999999997"/>
    <x v="3"/>
    <n v="4"/>
    <x v="6"/>
    <x v="0"/>
  </r>
  <r>
    <n v="692362964"/>
    <x v="1958"/>
    <d v="2017-05-13T00:00:00"/>
    <x v="29"/>
    <x v="4"/>
    <x v="3"/>
    <x v="1"/>
    <x v="3"/>
    <n v="4442"/>
    <n v="205.7"/>
    <n v="117.11"/>
    <n v="520202.62"/>
    <n v="913719.39999999991"/>
    <n v="393516.77999999991"/>
    <x v="15"/>
    <n v="1"/>
    <x v="3"/>
    <x v="0"/>
  </r>
  <r>
    <n v="809992635"/>
    <x v="1037"/>
    <d v="2020-09-03T00:00:00"/>
    <x v="161"/>
    <x v="3"/>
    <x v="0"/>
    <x v="0"/>
    <x v="3"/>
    <n v="3675"/>
    <n v="255.28"/>
    <n v="159.41999999999999"/>
    <n v="585868.5"/>
    <n v="938154"/>
    <n v="352285.5"/>
    <x v="17"/>
    <n v="2"/>
    <x v="1"/>
    <x v="0"/>
  </r>
  <r>
    <n v="789592826"/>
    <x v="1142"/>
    <d v="2016-09-17T00:00:00"/>
    <x v="105"/>
    <x v="2"/>
    <x v="0"/>
    <x v="1"/>
    <x v="1"/>
    <n v="6919"/>
    <n v="255.28"/>
    <n v="159.41999999999999"/>
    <n v="1103026.98"/>
    <n v="1766282.32"/>
    <n v="663255.34000000008"/>
    <x v="18"/>
    <n v="7"/>
    <x v="2"/>
    <x v="1"/>
  </r>
  <r>
    <n v="670274865"/>
    <x v="1589"/>
    <d v="2020-10-14T00:00:00"/>
    <x v="37"/>
    <x v="1"/>
    <x v="11"/>
    <x v="0"/>
    <x v="1"/>
    <n v="8082"/>
    <n v="154.06"/>
    <n v="90.93"/>
    <n v="734896.26"/>
    <n v="1245112.92"/>
    <n v="510216.65999999992"/>
    <x v="20"/>
    <n v="7"/>
    <x v="2"/>
    <x v="1"/>
  </r>
  <r>
    <n v="561462581"/>
    <x v="246"/>
    <d v="2020-01-23T00:00:00"/>
    <x v="6"/>
    <x v="4"/>
    <x v="8"/>
    <x v="1"/>
    <x v="0"/>
    <n v="8109"/>
    <n v="421.89"/>
    <n v="364.69"/>
    <n v="2957271.21"/>
    <n v="3421106.01"/>
    <n v="463834.79999999981"/>
    <x v="2"/>
    <n v="5"/>
    <x v="0"/>
    <x v="0"/>
  </r>
  <r>
    <n v="192892301"/>
    <x v="854"/>
    <d v="2021-06-09T00:00:00"/>
    <x v="0"/>
    <x v="0"/>
    <x v="4"/>
    <x v="1"/>
    <x v="0"/>
    <n v="9973"/>
    <n v="81.73"/>
    <n v="56.67"/>
    <n v="565169.91"/>
    <n v="815093.29"/>
    <n v="249923.38"/>
    <x v="11"/>
    <n v="7"/>
    <x v="2"/>
    <x v="1"/>
  </r>
  <r>
    <n v="264612853"/>
    <x v="1523"/>
    <d v="2020-10-26T00:00:00"/>
    <x v="172"/>
    <x v="4"/>
    <x v="3"/>
    <x v="1"/>
    <x v="2"/>
    <n v="3678"/>
    <n v="205.7"/>
    <n v="117.11"/>
    <n v="430730.58"/>
    <n v="756564.6"/>
    <n v="325834.01999999996"/>
    <x v="12"/>
    <n v="4"/>
    <x v="6"/>
    <x v="0"/>
  </r>
  <r>
    <n v="196985566"/>
    <x v="854"/>
    <d v="2021-06-09T00:00:00"/>
    <x v="142"/>
    <x v="0"/>
    <x v="2"/>
    <x v="1"/>
    <x v="2"/>
    <n v="1261"/>
    <n v="47.45"/>
    <n v="31.79"/>
    <n v="40087.19"/>
    <n v="59834.450000000004"/>
    <n v="19747.260000000002"/>
    <x v="11"/>
    <n v="7"/>
    <x v="2"/>
    <x v="1"/>
  </r>
  <r>
    <n v="380684268"/>
    <x v="1478"/>
    <d v="2015-02-14T00:00:00"/>
    <x v="34"/>
    <x v="1"/>
    <x v="7"/>
    <x v="1"/>
    <x v="0"/>
    <n v="1789"/>
    <n v="437.2"/>
    <n v="263.33"/>
    <n v="471097.37"/>
    <n v="782150.79999999993"/>
    <n v="311053.42999999993"/>
    <x v="4"/>
    <n v="5"/>
    <x v="0"/>
    <x v="0"/>
  </r>
  <r>
    <n v="826695287"/>
    <x v="1455"/>
    <d v="2017-06-03T00:00:00"/>
    <x v="131"/>
    <x v="3"/>
    <x v="5"/>
    <x v="1"/>
    <x v="2"/>
    <n v="6361"/>
    <n v="109.28"/>
    <n v="35.840000000000003"/>
    <n v="227978.24000000002"/>
    <n v="695130.08"/>
    <n v="467151.83999999997"/>
    <x v="0"/>
    <n v="7"/>
    <x v="2"/>
    <x v="1"/>
  </r>
  <r>
    <n v="716317451"/>
    <x v="1345"/>
    <d v="2016-12-09T00:00:00"/>
    <x v="38"/>
    <x v="2"/>
    <x v="10"/>
    <x v="1"/>
    <x v="3"/>
    <n v="3107"/>
    <n v="668.27"/>
    <n v="502.54"/>
    <n v="1561391.78"/>
    <n v="2076314.89"/>
    <n v="514923.10999999987"/>
    <x v="20"/>
    <n v="2"/>
    <x v="1"/>
    <x v="0"/>
  </r>
  <r>
    <n v="651162087"/>
    <x v="1278"/>
    <d v="2019-03-11T00:00:00"/>
    <x v="92"/>
    <x v="2"/>
    <x v="4"/>
    <x v="0"/>
    <x v="1"/>
    <n v="2187"/>
    <n v="81.73"/>
    <n v="56.67"/>
    <n v="123937.29000000001"/>
    <n v="178743.51"/>
    <n v="54806.22"/>
    <x v="0"/>
    <n v="2"/>
    <x v="1"/>
    <x v="0"/>
  </r>
  <r>
    <n v="403153026"/>
    <x v="827"/>
    <d v="2022-09-05T00:00:00"/>
    <x v="42"/>
    <x v="5"/>
    <x v="11"/>
    <x v="0"/>
    <x v="3"/>
    <n v="794"/>
    <n v="154.06"/>
    <n v="90.93"/>
    <n v="72198.42"/>
    <n v="122323.64"/>
    <n v="50125.22"/>
    <x v="18"/>
    <n v="2"/>
    <x v="1"/>
    <x v="0"/>
  </r>
  <r>
    <n v="264526593"/>
    <x v="1904"/>
    <d v="2018-10-16T00:00:00"/>
    <x v="179"/>
    <x v="1"/>
    <x v="4"/>
    <x v="1"/>
    <x v="3"/>
    <n v="8152"/>
    <n v="81.73"/>
    <n v="56.67"/>
    <n v="461973.84"/>
    <n v="666262.96000000008"/>
    <n v="204289.12000000005"/>
    <x v="19"/>
    <n v="7"/>
    <x v="2"/>
    <x v="1"/>
  </r>
  <r>
    <n v="103281629"/>
    <x v="917"/>
    <d v="2019-11-05T00:00:00"/>
    <x v="141"/>
    <x v="5"/>
    <x v="11"/>
    <x v="1"/>
    <x v="2"/>
    <n v="2184"/>
    <n v="154.06"/>
    <n v="90.93"/>
    <n v="198591.12000000002"/>
    <n v="336467.04"/>
    <n v="137875.91999999995"/>
    <x v="3"/>
    <n v="6"/>
    <x v="4"/>
    <x v="1"/>
  </r>
  <r>
    <n v="485929429"/>
    <x v="1788"/>
    <d v="2017-04-27T00:00:00"/>
    <x v="67"/>
    <x v="1"/>
    <x v="4"/>
    <x v="1"/>
    <x v="1"/>
    <n v="6171"/>
    <n v="81.73"/>
    <n v="56.67"/>
    <n v="349710.57"/>
    <n v="504355.83"/>
    <n v="154645.26"/>
    <x v="20"/>
    <n v="1"/>
    <x v="3"/>
    <x v="0"/>
  </r>
  <r>
    <n v="881993854"/>
    <x v="1959"/>
    <d v="2019-02-14T00:00:00"/>
    <x v="18"/>
    <x v="6"/>
    <x v="11"/>
    <x v="0"/>
    <x v="2"/>
    <n v="436"/>
    <n v="154.06"/>
    <n v="90.93"/>
    <n v="39645.480000000003"/>
    <n v="67170.16"/>
    <n v="27524.68"/>
    <x v="12"/>
    <n v="7"/>
    <x v="2"/>
    <x v="1"/>
  </r>
  <r>
    <n v="559511220"/>
    <x v="709"/>
    <d v="2022-04-29T00:00:00"/>
    <x v="42"/>
    <x v="5"/>
    <x v="9"/>
    <x v="0"/>
    <x v="2"/>
    <n v="658"/>
    <n v="9.33"/>
    <n v="6.92"/>
    <n v="4553.3599999999997"/>
    <n v="6139.14"/>
    <n v="1585.7800000000007"/>
    <x v="13"/>
    <n v="1"/>
    <x v="3"/>
    <x v="0"/>
  </r>
  <r>
    <n v="162280356"/>
    <x v="1960"/>
    <d v="2015-12-30T00:00:00"/>
    <x v="147"/>
    <x v="0"/>
    <x v="1"/>
    <x v="1"/>
    <x v="0"/>
    <n v="1219"/>
    <n v="152.58000000000001"/>
    <n v="97.44"/>
    <n v="118779.36"/>
    <n v="185995.02000000002"/>
    <n v="67215.660000000018"/>
    <x v="6"/>
    <n v="2"/>
    <x v="1"/>
    <x v="0"/>
  </r>
  <r>
    <n v="854412591"/>
    <x v="319"/>
    <d v="2015-07-09T00:00:00"/>
    <x v="161"/>
    <x v="3"/>
    <x v="3"/>
    <x v="0"/>
    <x v="2"/>
    <n v="8527"/>
    <n v="205.7"/>
    <n v="117.11"/>
    <n v="998596.97"/>
    <n v="1754003.9"/>
    <n v="755406.92999999993"/>
    <x v="7"/>
    <n v="3"/>
    <x v="5"/>
    <x v="0"/>
  </r>
  <r>
    <n v="270331752"/>
    <x v="1961"/>
    <d v="2018-03-29T00:00:00"/>
    <x v="85"/>
    <x v="2"/>
    <x v="9"/>
    <x v="1"/>
    <x v="1"/>
    <n v="6028"/>
    <n v="9.33"/>
    <n v="6.92"/>
    <n v="41713.760000000002"/>
    <n v="56241.24"/>
    <n v="14527.479999999996"/>
    <x v="1"/>
    <n v="4"/>
    <x v="6"/>
    <x v="0"/>
  </r>
  <r>
    <n v="164774167"/>
    <x v="1962"/>
    <d v="2022-12-27T00:00:00"/>
    <x v="110"/>
    <x v="0"/>
    <x v="7"/>
    <x v="0"/>
    <x v="0"/>
    <n v="9193"/>
    <n v="437.2"/>
    <n v="263.33"/>
    <n v="2420792.69"/>
    <n v="4019179.6"/>
    <n v="1598386.9100000001"/>
    <x v="8"/>
    <n v="4"/>
    <x v="6"/>
    <x v="0"/>
  </r>
  <r>
    <n v="562788665"/>
    <x v="572"/>
    <d v="2017-02-25T00:00:00"/>
    <x v="48"/>
    <x v="5"/>
    <x v="0"/>
    <x v="0"/>
    <x v="0"/>
    <n v="527"/>
    <n v="255.28"/>
    <n v="159.41999999999999"/>
    <n v="84014.34"/>
    <n v="134532.56"/>
    <n v="50518.22"/>
    <x v="15"/>
    <n v="1"/>
    <x v="3"/>
    <x v="0"/>
  </r>
  <r>
    <n v="209736573"/>
    <x v="1121"/>
    <d v="2018-08-27T00:00:00"/>
    <x v="70"/>
    <x v="1"/>
    <x v="6"/>
    <x v="1"/>
    <x v="1"/>
    <n v="4568"/>
    <n v="651.21"/>
    <n v="524.96"/>
    <n v="2398017.2800000003"/>
    <n v="2974727.2800000003"/>
    <n v="576710"/>
    <x v="11"/>
    <n v="5"/>
    <x v="0"/>
    <x v="0"/>
  </r>
  <r>
    <n v="621291720"/>
    <x v="133"/>
    <d v="2019-04-08T00:00:00"/>
    <x v="110"/>
    <x v="0"/>
    <x v="11"/>
    <x v="1"/>
    <x v="3"/>
    <n v="2881"/>
    <n v="154.06"/>
    <n v="90.93"/>
    <n v="261969.33000000002"/>
    <n v="443846.86"/>
    <n v="181877.52999999997"/>
    <x v="20"/>
    <n v="5"/>
    <x v="0"/>
    <x v="0"/>
  </r>
  <r>
    <n v="233440434"/>
    <x v="1963"/>
    <d v="2016-01-19T00:00:00"/>
    <x v="45"/>
    <x v="1"/>
    <x v="6"/>
    <x v="1"/>
    <x v="0"/>
    <n v="9067"/>
    <n v="651.21"/>
    <n v="524.96"/>
    <n v="4759812.32"/>
    <n v="5904521.0700000003"/>
    <n v="1144708.75"/>
    <x v="1"/>
    <n v="2"/>
    <x v="1"/>
    <x v="0"/>
  </r>
  <r>
    <n v="252481544"/>
    <x v="834"/>
    <d v="2015-10-27T00:00:00"/>
    <x v="6"/>
    <x v="4"/>
    <x v="6"/>
    <x v="0"/>
    <x v="3"/>
    <n v="3754"/>
    <n v="651.21"/>
    <n v="524.96"/>
    <n v="1970699.84"/>
    <n v="2444642.3400000003"/>
    <n v="473942.50000000023"/>
    <x v="10"/>
    <n v="4"/>
    <x v="6"/>
    <x v="0"/>
  </r>
  <r>
    <n v="872081267"/>
    <x v="623"/>
    <d v="2022-01-03T00:00:00"/>
    <x v="170"/>
    <x v="5"/>
    <x v="2"/>
    <x v="0"/>
    <x v="3"/>
    <n v="7081"/>
    <n v="47.45"/>
    <n v="31.79"/>
    <n v="225104.99"/>
    <n v="335993.45"/>
    <n v="110888.46000000002"/>
    <x v="17"/>
    <n v="6"/>
    <x v="4"/>
    <x v="1"/>
  </r>
  <r>
    <n v="742405259"/>
    <x v="1964"/>
    <d v="2016-10-10T00:00:00"/>
    <x v="30"/>
    <x v="3"/>
    <x v="5"/>
    <x v="0"/>
    <x v="0"/>
    <n v="3069"/>
    <n v="109.28"/>
    <n v="35.840000000000003"/>
    <n v="109992.96000000001"/>
    <n v="335380.32"/>
    <n v="225387.36"/>
    <x v="19"/>
    <n v="6"/>
    <x v="4"/>
    <x v="1"/>
  </r>
  <r>
    <n v="118635022"/>
    <x v="1965"/>
    <d v="2017-02-28T00:00:00"/>
    <x v="30"/>
    <x v="3"/>
    <x v="9"/>
    <x v="0"/>
    <x v="2"/>
    <n v="5594"/>
    <n v="9.33"/>
    <n v="6.92"/>
    <n v="38710.480000000003"/>
    <n v="52192.02"/>
    <n v="13481.539999999994"/>
    <x v="8"/>
    <n v="4"/>
    <x v="6"/>
    <x v="0"/>
  </r>
  <r>
    <n v="384483993"/>
    <x v="1056"/>
    <d v="2021-05-15T00:00:00"/>
    <x v="16"/>
    <x v="1"/>
    <x v="11"/>
    <x v="1"/>
    <x v="2"/>
    <n v="6212"/>
    <n v="154.06"/>
    <n v="90.93"/>
    <n v="564857.16"/>
    <n v="957020.72"/>
    <n v="392163.55999999994"/>
    <x v="20"/>
    <n v="3"/>
    <x v="5"/>
    <x v="0"/>
  </r>
  <r>
    <n v="493406999"/>
    <x v="1096"/>
    <d v="2020-12-27T00:00:00"/>
    <x v="9"/>
    <x v="5"/>
    <x v="3"/>
    <x v="1"/>
    <x v="1"/>
    <n v="8950"/>
    <n v="205.7"/>
    <n v="117.11"/>
    <n v="1048134.5"/>
    <n v="1841015"/>
    <n v="792880.5"/>
    <x v="2"/>
    <n v="1"/>
    <x v="3"/>
    <x v="0"/>
  </r>
  <r>
    <n v="379467189"/>
    <x v="1966"/>
    <d v="2017-05-06T00:00:00"/>
    <x v="171"/>
    <x v="5"/>
    <x v="3"/>
    <x v="1"/>
    <x v="1"/>
    <n v="1629"/>
    <n v="205.7"/>
    <n v="117.11"/>
    <n v="190772.19"/>
    <n v="335085.3"/>
    <n v="144313.10999999999"/>
    <x v="5"/>
    <n v="6"/>
    <x v="4"/>
    <x v="1"/>
  </r>
  <r>
    <n v="973482930"/>
    <x v="1483"/>
    <d v="2019-09-16T00:00:00"/>
    <x v="146"/>
    <x v="5"/>
    <x v="2"/>
    <x v="0"/>
    <x v="3"/>
    <n v="4087"/>
    <n v="47.45"/>
    <n v="31.79"/>
    <n v="129925.73"/>
    <n v="193928.15000000002"/>
    <n v="64002.420000000027"/>
    <x v="1"/>
    <n v="1"/>
    <x v="3"/>
    <x v="0"/>
  </r>
  <r>
    <n v="311921012"/>
    <x v="1967"/>
    <d v="2022-08-30T00:00:00"/>
    <x v="153"/>
    <x v="1"/>
    <x v="2"/>
    <x v="0"/>
    <x v="3"/>
    <n v="3214"/>
    <n v="47.45"/>
    <n v="31.79"/>
    <n v="102173.06"/>
    <n v="152504.30000000002"/>
    <n v="50331.24000000002"/>
    <x v="4"/>
    <n v="1"/>
    <x v="3"/>
    <x v="0"/>
  </r>
  <r>
    <n v="128003442"/>
    <x v="925"/>
    <d v="2022-09-13T00:00:00"/>
    <x v="37"/>
    <x v="1"/>
    <x v="0"/>
    <x v="0"/>
    <x v="2"/>
    <n v="7918"/>
    <n v="255.28"/>
    <n v="159.41999999999999"/>
    <n v="1262287.5599999998"/>
    <n v="2021307.04"/>
    <n v="759019.48000000021"/>
    <x v="13"/>
    <n v="5"/>
    <x v="0"/>
    <x v="0"/>
  </r>
  <r>
    <n v="850567805"/>
    <x v="1968"/>
    <d v="2022-06-05T00:00:00"/>
    <x v="95"/>
    <x v="3"/>
    <x v="8"/>
    <x v="1"/>
    <x v="2"/>
    <n v="770"/>
    <n v="421.89"/>
    <n v="364.69"/>
    <n v="280811.3"/>
    <n v="324855.3"/>
    <n v="44044"/>
    <x v="6"/>
    <n v="6"/>
    <x v="4"/>
    <x v="1"/>
  </r>
  <r>
    <n v="351109158"/>
    <x v="1759"/>
    <d v="2020-06-18T00:00:00"/>
    <x v="1"/>
    <x v="0"/>
    <x v="8"/>
    <x v="0"/>
    <x v="3"/>
    <n v="9857"/>
    <n v="421.89"/>
    <n v="364.69"/>
    <n v="3594749.33"/>
    <n v="4158569.73"/>
    <n v="563820.39999999991"/>
    <x v="5"/>
    <n v="4"/>
    <x v="6"/>
    <x v="0"/>
  </r>
  <r>
    <n v="287917602"/>
    <x v="640"/>
    <d v="2020-12-07T00:00:00"/>
    <x v="145"/>
    <x v="1"/>
    <x v="4"/>
    <x v="0"/>
    <x v="2"/>
    <n v="71"/>
    <n v="81.73"/>
    <n v="56.67"/>
    <n v="4023.57"/>
    <n v="5802.83"/>
    <n v="1779.2599999999998"/>
    <x v="13"/>
    <n v="4"/>
    <x v="6"/>
    <x v="0"/>
  </r>
  <r>
    <n v="661940705"/>
    <x v="1969"/>
    <d v="2018-02-21T00:00:00"/>
    <x v="164"/>
    <x v="0"/>
    <x v="8"/>
    <x v="1"/>
    <x v="3"/>
    <n v="1819"/>
    <n v="421.89"/>
    <n v="364.69"/>
    <n v="663371.11"/>
    <n v="767417.91"/>
    <n v="104046.80000000005"/>
    <x v="10"/>
    <n v="5"/>
    <x v="0"/>
    <x v="0"/>
  </r>
  <r>
    <n v="513852298"/>
    <x v="1970"/>
    <d v="2020-06-03T00:00:00"/>
    <x v="118"/>
    <x v="0"/>
    <x v="0"/>
    <x v="1"/>
    <x v="2"/>
    <n v="9169"/>
    <n v="255.28"/>
    <n v="159.41999999999999"/>
    <n v="1461721.98"/>
    <n v="2340662.3199999998"/>
    <n v="878940.33999999985"/>
    <x v="19"/>
    <n v="1"/>
    <x v="3"/>
    <x v="0"/>
  </r>
  <r>
    <n v="476453721"/>
    <x v="1971"/>
    <d v="2017-08-01T00:00:00"/>
    <x v="46"/>
    <x v="1"/>
    <x v="1"/>
    <x v="1"/>
    <x v="1"/>
    <n v="2099"/>
    <n v="152.58000000000001"/>
    <n v="97.44"/>
    <n v="204526.56"/>
    <n v="320265.42000000004"/>
    <n v="115738.86000000004"/>
    <x v="20"/>
    <n v="6"/>
    <x v="4"/>
    <x v="1"/>
  </r>
  <r>
    <n v="565598762"/>
    <x v="73"/>
    <d v="2017-07-22T00:00:00"/>
    <x v="146"/>
    <x v="5"/>
    <x v="11"/>
    <x v="0"/>
    <x v="3"/>
    <n v="2097"/>
    <n v="154.06"/>
    <n v="90.93"/>
    <n v="190680.21000000002"/>
    <n v="323063.82"/>
    <n v="132383.60999999999"/>
    <x v="16"/>
    <n v="4"/>
    <x v="6"/>
    <x v="0"/>
  </r>
  <r>
    <n v="548343789"/>
    <x v="400"/>
    <d v="2018-12-16T00:00:00"/>
    <x v="88"/>
    <x v="1"/>
    <x v="1"/>
    <x v="1"/>
    <x v="2"/>
    <n v="5967"/>
    <n v="152.58000000000001"/>
    <n v="97.44"/>
    <n v="581424.48"/>
    <n v="910444.8600000001"/>
    <n v="329020.38000000012"/>
    <x v="10"/>
    <n v="2"/>
    <x v="1"/>
    <x v="0"/>
  </r>
  <r>
    <n v="474797618"/>
    <x v="331"/>
    <d v="2019-02-25T00:00:00"/>
    <x v="38"/>
    <x v="2"/>
    <x v="11"/>
    <x v="1"/>
    <x v="2"/>
    <n v="2021"/>
    <n v="154.06"/>
    <n v="90.93"/>
    <n v="183769.53000000003"/>
    <n v="311355.26"/>
    <n v="127585.72999999998"/>
    <x v="11"/>
    <n v="5"/>
    <x v="0"/>
    <x v="0"/>
  </r>
  <r>
    <n v="187196576"/>
    <x v="1972"/>
    <d v="2019-12-12T00:00:00"/>
    <x v="23"/>
    <x v="4"/>
    <x v="5"/>
    <x v="1"/>
    <x v="1"/>
    <n v="4482"/>
    <n v="109.28"/>
    <n v="35.840000000000003"/>
    <n v="160634.88"/>
    <n v="489792.96"/>
    <n v="329158.08"/>
    <x v="14"/>
    <n v="7"/>
    <x v="2"/>
    <x v="1"/>
  </r>
  <r>
    <n v="498089492"/>
    <x v="57"/>
    <d v="2016-03-07T00:00:00"/>
    <x v="88"/>
    <x v="1"/>
    <x v="8"/>
    <x v="0"/>
    <x v="2"/>
    <n v="4604"/>
    <n v="421.89"/>
    <n v="364.69"/>
    <n v="1679032.76"/>
    <n v="1942381.5599999998"/>
    <n v="263348.79999999981"/>
    <x v="8"/>
    <n v="3"/>
    <x v="5"/>
    <x v="0"/>
  </r>
  <r>
    <n v="157653653"/>
    <x v="1973"/>
    <d v="2015-06-04T00:00:00"/>
    <x v="144"/>
    <x v="2"/>
    <x v="11"/>
    <x v="1"/>
    <x v="3"/>
    <n v="2074"/>
    <n v="154.06"/>
    <n v="90.93"/>
    <n v="188588.82"/>
    <n v="319520.44"/>
    <n v="130931.62"/>
    <x v="10"/>
    <n v="6"/>
    <x v="4"/>
    <x v="1"/>
  </r>
  <r>
    <n v="217115008"/>
    <x v="1775"/>
    <d v="2015-03-09T00:00:00"/>
    <x v="163"/>
    <x v="2"/>
    <x v="3"/>
    <x v="0"/>
    <x v="0"/>
    <n v="8011"/>
    <n v="205.7"/>
    <n v="117.11"/>
    <n v="938168.21"/>
    <n v="1647862.7"/>
    <n v="709694.49"/>
    <x v="12"/>
    <n v="4"/>
    <x v="6"/>
    <x v="0"/>
  </r>
  <r>
    <n v="251907765"/>
    <x v="1007"/>
    <d v="2015-03-13T00:00:00"/>
    <x v="124"/>
    <x v="1"/>
    <x v="1"/>
    <x v="1"/>
    <x v="1"/>
    <n v="3961"/>
    <n v="152.58000000000001"/>
    <n v="97.44"/>
    <n v="385959.83999999997"/>
    <n v="604369.38"/>
    <n v="218409.54000000004"/>
    <x v="10"/>
    <n v="7"/>
    <x v="2"/>
    <x v="1"/>
  </r>
  <r>
    <n v="338514792"/>
    <x v="1324"/>
    <d v="2015-09-23T00:00:00"/>
    <x v="105"/>
    <x v="2"/>
    <x v="9"/>
    <x v="1"/>
    <x v="3"/>
    <n v="2904"/>
    <n v="9.33"/>
    <n v="6.92"/>
    <n v="20095.68"/>
    <n v="27094.32"/>
    <n v="6998.6399999999994"/>
    <x v="10"/>
    <n v="5"/>
    <x v="0"/>
    <x v="0"/>
  </r>
  <r>
    <n v="291047418"/>
    <x v="1674"/>
    <d v="2019-07-12T00:00:00"/>
    <x v="106"/>
    <x v="6"/>
    <x v="2"/>
    <x v="0"/>
    <x v="3"/>
    <n v="6253"/>
    <n v="47.45"/>
    <n v="31.79"/>
    <n v="198782.87"/>
    <n v="296704.85000000003"/>
    <n v="97921.98000000004"/>
    <x v="4"/>
    <n v="4"/>
    <x v="6"/>
    <x v="0"/>
  </r>
  <r>
    <n v="893929469"/>
    <x v="583"/>
    <d v="2022-03-05T00:00:00"/>
    <x v="163"/>
    <x v="2"/>
    <x v="10"/>
    <x v="0"/>
    <x v="0"/>
    <n v="2450"/>
    <n v="668.27"/>
    <n v="502.54"/>
    <n v="1231223"/>
    <n v="1637261.5"/>
    <n v="406038.5"/>
    <x v="14"/>
    <n v="2"/>
    <x v="1"/>
    <x v="0"/>
  </r>
  <r>
    <n v="751897275"/>
    <x v="80"/>
    <d v="2015-11-08T00:00:00"/>
    <x v="51"/>
    <x v="0"/>
    <x v="5"/>
    <x v="0"/>
    <x v="3"/>
    <n v="1967"/>
    <n v="109.28"/>
    <n v="35.840000000000003"/>
    <n v="70497.280000000013"/>
    <n v="214953.76"/>
    <n v="144456.47999999998"/>
    <x v="5"/>
    <n v="7"/>
    <x v="2"/>
    <x v="1"/>
  </r>
  <r>
    <n v="339999663"/>
    <x v="1894"/>
    <d v="2015-05-28T00:00:00"/>
    <x v="84"/>
    <x v="1"/>
    <x v="1"/>
    <x v="0"/>
    <x v="2"/>
    <n v="2311"/>
    <n v="152.58000000000001"/>
    <n v="97.44"/>
    <n v="225183.84"/>
    <n v="352612.38"/>
    <n v="127428.54000000001"/>
    <x v="17"/>
    <n v="2"/>
    <x v="1"/>
    <x v="0"/>
  </r>
  <r>
    <n v="653597962"/>
    <x v="1974"/>
    <d v="2017-06-11T00:00:00"/>
    <x v="56"/>
    <x v="5"/>
    <x v="7"/>
    <x v="0"/>
    <x v="3"/>
    <n v="3016"/>
    <n v="437.2"/>
    <n v="263.33"/>
    <n v="794203.27999999991"/>
    <n v="1318595.2"/>
    <n v="524391.92000000004"/>
    <x v="9"/>
    <n v="7"/>
    <x v="2"/>
    <x v="1"/>
  </r>
  <r>
    <n v="958366000"/>
    <x v="1487"/>
    <d v="2020-07-14T00:00:00"/>
    <x v="63"/>
    <x v="1"/>
    <x v="3"/>
    <x v="1"/>
    <x v="0"/>
    <n v="651"/>
    <n v="205.7"/>
    <n v="117.11"/>
    <n v="76238.61"/>
    <n v="133910.69999999998"/>
    <n v="57672.089999999982"/>
    <x v="4"/>
    <n v="1"/>
    <x v="3"/>
    <x v="0"/>
  </r>
  <r>
    <n v="140290105"/>
    <x v="1975"/>
    <d v="2015-04-05T00:00:00"/>
    <x v="48"/>
    <x v="5"/>
    <x v="5"/>
    <x v="1"/>
    <x v="3"/>
    <n v="3814"/>
    <n v="109.28"/>
    <n v="35.840000000000003"/>
    <n v="136693.76000000001"/>
    <n v="416793.92"/>
    <n v="280100.15999999997"/>
    <x v="14"/>
    <n v="3"/>
    <x v="5"/>
    <x v="0"/>
  </r>
  <r>
    <n v="755669105"/>
    <x v="949"/>
    <d v="2018-08-04T00:00:00"/>
    <x v="174"/>
    <x v="5"/>
    <x v="6"/>
    <x v="1"/>
    <x v="0"/>
    <n v="8136"/>
    <n v="651.21"/>
    <n v="524.96"/>
    <n v="4271074.5600000005"/>
    <n v="5298244.5600000005"/>
    <n v="1027170"/>
    <x v="0"/>
    <n v="7"/>
    <x v="2"/>
    <x v="1"/>
  </r>
  <r>
    <n v="481114327"/>
    <x v="1976"/>
    <d v="2015-11-21T00:00:00"/>
    <x v="91"/>
    <x v="1"/>
    <x v="3"/>
    <x v="0"/>
    <x v="0"/>
    <n v="1276"/>
    <n v="205.7"/>
    <n v="117.11"/>
    <n v="149432.35999999999"/>
    <n v="262473.2"/>
    <n v="113040.84000000003"/>
    <x v="3"/>
    <n v="3"/>
    <x v="5"/>
    <x v="0"/>
  </r>
  <r>
    <n v="663549602"/>
    <x v="1163"/>
    <d v="2020-01-06T00:00:00"/>
    <x v="141"/>
    <x v="5"/>
    <x v="10"/>
    <x v="0"/>
    <x v="0"/>
    <n v="7927"/>
    <n v="668.27"/>
    <n v="502.54"/>
    <n v="3983634.58"/>
    <n v="5297376.29"/>
    <n v="1313741.71"/>
    <x v="1"/>
    <n v="1"/>
    <x v="3"/>
    <x v="0"/>
  </r>
  <r>
    <n v="470211255"/>
    <x v="1643"/>
    <d v="2020-08-15T00:00:00"/>
    <x v="79"/>
    <x v="5"/>
    <x v="7"/>
    <x v="1"/>
    <x v="2"/>
    <n v="4814"/>
    <n v="437.2"/>
    <n v="263.33"/>
    <n v="1267670.6199999999"/>
    <n v="2104680.7999999998"/>
    <n v="837010.17999999993"/>
    <x v="14"/>
    <n v="2"/>
    <x v="1"/>
    <x v="0"/>
  </r>
  <r>
    <n v="487364089"/>
    <x v="1751"/>
    <d v="2020-06-02T00:00:00"/>
    <x v="108"/>
    <x v="2"/>
    <x v="7"/>
    <x v="0"/>
    <x v="0"/>
    <n v="719"/>
    <n v="437.2"/>
    <n v="263.33"/>
    <n v="189334.27"/>
    <n v="314346.8"/>
    <n v="125012.53"/>
    <x v="3"/>
    <n v="6"/>
    <x v="4"/>
    <x v="1"/>
  </r>
  <r>
    <n v="926721513"/>
    <x v="164"/>
    <d v="2015-10-04T00:00:00"/>
    <x v="104"/>
    <x v="5"/>
    <x v="2"/>
    <x v="0"/>
    <x v="2"/>
    <n v="6344"/>
    <n v="47.45"/>
    <n v="31.79"/>
    <n v="201675.75999999998"/>
    <n v="301022.80000000005"/>
    <n v="99347.040000000066"/>
    <x v="2"/>
    <n v="1"/>
    <x v="3"/>
    <x v="0"/>
  </r>
  <r>
    <n v="262605273"/>
    <x v="1977"/>
    <d v="2019-11-26T00:00:00"/>
    <x v="12"/>
    <x v="2"/>
    <x v="10"/>
    <x v="1"/>
    <x v="2"/>
    <n v="9591"/>
    <n v="668.27"/>
    <n v="502.54"/>
    <n v="4819861.1400000006"/>
    <n v="6409377.5699999994"/>
    <n v="1589516.4299999988"/>
    <x v="4"/>
    <n v="1"/>
    <x v="3"/>
    <x v="0"/>
  </r>
  <r>
    <n v="194785726"/>
    <x v="227"/>
    <d v="2018-10-28T00:00:00"/>
    <x v="80"/>
    <x v="1"/>
    <x v="3"/>
    <x v="1"/>
    <x v="2"/>
    <n v="280"/>
    <n v="205.7"/>
    <n v="117.11"/>
    <n v="32790.800000000003"/>
    <n v="57596"/>
    <n v="24805.199999999997"/>
    <x v="10"/>
    <n v="2"/>
    <x v="1"/>
    <x v="0"/>
  </r>
  <r>
    <n v="242061698"/>
    <x v="436"/>
    <d v="2016-02-10T00:00:00"/>
    <x v="113"/>
    <x v="5"/>
    <x v="5"/>
    <x v="0"/>
    <x v="3"/>
    <n v="290"/>
    <n v="109.28"/>
    <n v="35.840000000000003"/>
    <n v="10393.6"/>
    <n v="31691.200000000001"/>
    <n v="21297.599999999999"/>
    <x v="3"/>
    <n v="7"/>
    <x v="2"/>
    <x v="1"/>
  </r>
  <r>
    <n v="443544518"/>
    <x v="1625"/>
    <d v="2016-04-28T00:00:00"/>
    <x v="175"/>
    <x v="1"/>
    <x v="2"/>
    <x v="0"/>
    <x v="1"/>
    <n v="3534"/>
    <n v="47.45"/>
    <n v="31.79"/>
    <n v="112345.86"/>
    <n v="167688.30000000002"/>
    <n v="55342.440000000017"/>
    <x v="13"/>
    <n v="7"/>
    <x v="2"/>
    <x v="1"/>
  </r>
  <r>
    <n v="432031619"/>
    <x v="1978"/>
    <d v="2021-06-22T00:00:00"/>
    <x v="96"/>
    <x v="1"/>
    <x v="2"/>
    <x v="0"/>
    <x v="3"/>
    <n v="6612"/>
    <n v="47.45"/>
    <n v="31.79"/>
    <n v="210195.47999999998"/>
    <n v="313739.40000000002"/>
    <n v="103543.92000000004"/>
    <x v="3"/>
    <n v="6"/>
    <x v="4"/>
    <x v="1"/>
  </r>
  <r>
    <n v="467138516"/>
    <x v="1275"/>
    <d v="2019-08-02T00:00:00"/>
    <x v="46"/>
    <x v="1"/>
    <x v="5"/>
    <x v="0"/>
    <x v="3"/>
    <n v="5523"/>
    <n v="109.28"/>
    <n v="35.840000000000003"/>
    <n v="197944.32000000001"/>
    <n v="603553.44000000006"/>
    <n v="405609.12000000005"/>
    <x v="11"/>
    <n v="2"/>
    <x v="1"/>
    <x v="0"/>
  </r>
  <r>
    <n v="719034850"/>
    <x v="397"/>
    <d v="2016-12-30T00:00:00"/>
    <x v="3"/>
    <x v="2"/>
    <x v="5"/>
    <x v="1"/>
    <x v="0"/>
    <n v="7246"/>
    <n v="109.28"/>
    <n v="35.840000000000003"/>
    <n v="259696.64000000001"/>
    <n v="791842.88"/>
    <n v="532146.24"/>
    <x v="1"/>
    <n v="5"/>
    <x v="0"/>
    <x v="0"/>
  </r>
  <r>
    <n v="184708344"/>
    <x v="1859"/>
    <d v="2016-12-07T00:00:00"/>
    <x v="7"/>
    <x v="1"/>
    <x v="11"/>
    <x v="0"/>
    <x v="3"/>
    <n v="8159"/>
    <n v="154.06"/>
    <n v="90.93"/>
    <n v="741897.87000000011"/>
    <n v="1256975.54"/>
    <n v="515077.66999999993"/>
    <x v="20"/>
    <n v="7"/>
    <x v="2"/>
    <x v="1"/>
  </r>
  <r>
    <n v="154832828"/>
    <x v="1686"/>
    <d v="2019-08-02T00:00:00"/>
    <x v="92"/>
    <x v="2"/>
    <x v="10"/>
    <x v="1"/>
    <x v="1"/>
    <n v="7329"/>
    <n v="668.27"/>
    <n v="502.54"/>
    <n v="3683115.66"/>
    <n v="4897750.83"/>
    <n v="1214635.17"/>
    <x v="6"/>
    <n v="4"/>
    <x v="6"/>
    <x v="0"/>
  </r>
  <r>
    <n v="640394628"/>
    <x v="1979"/>
    <d v="2015-11-05T00:00:00"/>
    <x v="7"/>
    <x v="1"/>
    <x v="6"/>
    <x v="1"/>
    <x v="3"/>
    <n v="5856"/>
    <n v="651.21"/>
    <n v="524.96"/>
    <n v="3074165.7600000002"/>
    <n v="3813485.7600000002"/>
    <n v="739320"/>
    <x v="3"/>
    <n v="1"/>
    <x v="3"/>
    <x v="0"/>
  </r>
  <r>
    <n v="822692573"/>
    <x v="706"/>
    <d v="2018-07-01T00:00:00"/>
    <x v="29"/>
    <x v="4"/>
    <x v="5"/>
    <x v="0"/>
    <x v="2"/>
    <n v="1869"/>
    <n v="109.28"/>
    <n v="35.840000000000003"/>
    <n v="66984.960000000006"/>
    <n v="204244.32"/>
    <n v="137259.35999999999"/>
    <x v="8"/>
    <n v="2"/>
    <x v="1"/>
    <x v="0"/>
  </r>
  <r>
    <n v="790411221"/>
    <x v="524"/>
    <d v="2015-05-27T00:00:00"/>
    <x v="152"/>
    <x v="5"/>
    <x v="1"/>
    <x v="0"/>
    <x v="2"/>
    <n v="2000"/>
    <n v="152.58000000000001"/>
    <n v="97.44"/>
    <n v="194880"/>
    <n v="305160"/>
    <n v="110280"/>
    <x v="14"/>
    <n v="6"/>
    <x v="4"/>
    <x v="1"/>
  </r>
  <r>
    <n v="954254710"/>
    <x v="1980"/>
    <d v="2022-01-05T00:00:00"/>
    <x v="142"/>
    <x v="0"/>
    <x v="0"/>
    <x v="0"/>
    <x v="1"/>
    <n v="4029"/>
    <n v="255.28"/>
    <n v="159.41999999999999"/>
    <n v="642303.17999999993"/>
    <n v="1028523.12"/>
    <n v="386219.94000000006"/>
    <x v="8"/>
    <n v="5"/>
    <x v="0"/>
    <x v="0"/>
  </r>
  <r>
    <n v="967679059"/>
    <x v="722"/>
    <d v="2019-03-07T00:00:00"/>
    <x v="175"/>
    <x v="1"/>
    <x v="11"/>
    <x v="0"/>
    <x v="1"/>
    <n v="6592"/>
    <n v="154.06"/>
    <n v="90.93"/>
    <n v="599410.56000000006"/>
    <n v="1015563.52"/>
    <n v="416152.95999999996"/>
    <x v="13"/>
    <n v="7"/>
    <x v="2"/>
    <x v="1"/>
  </r>
  <r>
    <n v="806159865"/>
    <x v="429"/>
    <d v="2015-07-14T00:00:00"/>
    <x v="163"/>
    <x v="2"/>
    <x v="2"/>
    <x v="0"/>
    <x v="0"/>
    <n v="9474"/>
    <n v="47.45"/>
    <n v="31.79"/>
    <n v="301178.46000000002"/>
    <n v="449541.30000000005"/>
    <n v="148362.84000000003"/>
    <x v="12"/>
    <n v="5"/>
    <x v="0"/>
    <x v="0"/>
  </r>
  <r>
    <n v="894637572"/>
    <x v="555"/>
    <d v="2022-03-03T00:00:00"/>
    <x v="13"/>
    <x v="0"/>
    <x v="1"/>
    <x v="1"/>
    <x v="1"/>
    <n v="1993"/>
    <n v="152.58000000000001"/>
    <n v="97.44"/>
    <n v="194197.91999999998"/>
    <n v="304091.94"/>
    <n v="109894.02000000002"/>
    <x v="15"/>
    <n v="6"/>
    <x v="4"/>
    <x v="1"/>
  </r>
  <r>
    <n v="860048663"/>
    <x v="1223"/>
    <d v="2019-07-21T00:00:00"/>
    <x v="58"/>
    <x v="5"/>
    <x v="10"/>
    <x v="1"/>
    <x v="3"/>
    <n v="6366"/>
    <n v="668.27"/>
    <n v="502.54"/>
    <n v="3199169.64"/>
    <n v="4254206.82"/>
    <n v="1055037.1800000002"/>
    <x v="17"/>
    <n v="5"/>
    <x v="0"/>
    <x v="0"/>
  </r>
  <r>
    <n v="802116811"/>
    <x v="1981"/>
    <d v="2020-08-07T00:00:00"/>
    <x v="42"/>
    <x v="5"/>
    <x v="10"/>
    <x v="0"/>
    <x v="0"/>
    <n v="3044"/>
    <n v="668.27"/>
    <n v="502.54"/>
    <n v="1529731.76"/>
    <n v="2034213.88"/>
    <n v="504482.11999999988"/>
    <x v="3"/>
    <n v="2"/>
    <x v="1"/>
    <x v="0"/>
  </r>
  <r>
    <n v="922561728"/>
    <x v="1407"/>
    <d v="2021-10-03T00:00:00"/>
    <x v="87"/>
    <x v="5"/>
    <x v="6"/>
    <x v="1"/>
    <x v="0"/>
    <n v="5372"/>
    <n v="651.21"/>
    <n v="524.96"/>
    <n v="2820085.12"/>
    <n v="3498300.12"/>
    <n v="678215"/>
    <x v="16"/>
    <n v="5"/>
    <x v="0"/>
    <x v="0"/>
  </r>
  <r>
    <n v="585494744"/>
    <x v="479"/>
    <d v="2021-08-14T00:00:00"/>
    <x v="49"/>
    <x v="5"/>
    <x v="3"/>
    <x v="1"/>
    <x v="1"/>
    <n v="9761"/>
    <n v="205.7"/>
    <n v="117.11"/>
    <n v="1143110.71"/>
    <n v="2007837.7"/>
    <n v="864726.99"/>
    <x v="7"/>
    <n v="5"/>
    <x v="0"/>
    <x v="0"/>
  </r>
  <r>
    <n v="125339686"/>
    <x v="1679"/>
    <d v="2017-07-14T00:00:00"/>
    <x v="136"/>
    <x v="1"/>
    <x v="1"/>
    <x v="0"/>
    <x v="2"/>
    <n v="9653"/>
    <n v="152.58000000000001"/>
    <n v="97.44"/>
    <n v="940588.32"/>
    <n v="1472854.7400000002"/>
    <n v="532266.42000000027"/>
    <x v="11"/>
    <n v="2"/>
    <x v="1"/>
    <x v="0"/>
  </r>
  <r>
    <n v="396832883"/>
    <x v="133"/>
    <d v="2019-04-11T00:00:00"/>
    <x v="157"/>
    <x v="1"/>
    <x v="4"/>
    <x v="1"/>
    <x v="0"/>
    <n v="523"/>
    <n v="81.73"/>
    <n v="56.67"/>
    <n v="29638.41"/>
    <n v="42744.79"/>
    <n v="13106.380000000001"/>
    <x v="2"/>
    <n v="5"/>
    <x v="0"/>
    <x v="0"/>
  </r>
  <r>
    <n v="525023162"/>
    <x v="950"/>
    <d v="2022-01-17T00:00:00"/>
    <x v="184"/>
    <x v="3"/>
    <x v="8"/>
    <x v="1"/>
    <x v="2"/>
    <n v="4876"/>
    <n v="421.89"/>
    <n v="364.69"/>
    <n v="1778228.44"/>
    <n v="2057135.64"/>
    <n v="278907.19999999995"/>
    <x v="0"/>
    <n v="2"/>
    <x v="1"/>
    <x v="0"/>
  </r>
  <r>
    <n v="155271852"/>
    <x v="1037"/>
    <d v="2020-09-19T00:00:00"/>
    <x v="139"/>
    <x v="4"/>
    <x v="7"/>
    <x v="0"/>
    <x v="1"/>
    <n v="7246"/>
    <n v="437.2"/>
    <n v="263.33"/>
    <n v="1908089.18"/>
    <n v="3167951.1999999997"/>
    <n v="1259862.0199999998"/>
    <x v="14"/>
    <n v="2"/>
    <x v="1"/>
    <x v="0"/>
  </r>
  <r>
    <n v="803252780"/>
    <x v="1313"/>
    <d v="2015-09-04T00:00:00"/>
    <x v="41"/>
    <x v="0"/>
    <x v="4"/>
    <x v="1"/>
    <x v="0"/>
    <n v="9202"/>
    <n v="81.73"/>
    <n v="56.67"/>
    <n v="521477.34"/>
    <n v="752079.46000000008"/>
    <n v="230602.12000000005"/>
    <x v="16"/>
    <n v="3"/>
    <x v="5"/>
    <x v="0"/>
  </r>
  <r>
    <n v="904952275"/>
    <x v="1668"/>
    <d v="2018-07-19T00:00:00"/>
    <x v="131"/>
    <x v="3"/>
    <x v="6"/>
    <x v="1"/>
    <x v="3"/>
    <n v="4343"/>
    <n v="651.21"/>
    <n v="524.96"/>
    <n v="2279901.2800000003"/>
    <n v="2828205.0300000003"/>
    <n v="548303.75"/>
    <x v="16"/>
    <n v="2"/>
    <x v="1"/>
    <x v="0"/>
  </r>
  <r>
    <n v="766669166"/>
    <x v="278"/>
    <d v="2017-04-25T00:00:00"/>
    <x v="123"/>
    <x v="3"/>
    <x v="11"/>
    <x v="1"/>
    <x v="0"/>
    <n v="3298"/>
    <n v="154.06"/>
    <n v="90.93"/>
    <n v="299887.14"/>
    <n v="508089.88"/>
    <n v="208202.74"/>
    <x v="15"/>
    <n v="4"/>
    <x v="6"/>
    <x v="0"/>
  </r>
  <r>
    <n v="498501050"/>
    <x v="920"/>
    <d v="2020-05-17T00:00:00"/>
    <x v="184"/>
    <x v="3"/>
    <x v="2"/>
    <x v="0"/>
    <x v="3"/>
    <n v="6393"/>
    <n v="47.45"/>
    <n v="31.79"/>
    <n v="203233.47"/>
    <n v="303347.85000000003"/>
    <n v="100114.38000000003"/>
    <x v="4"/>
    <n v="6"/>
    <x v="4"/>
    <x v="1"/>
  </r>
  <r>
    <n v="666534364"/>
    <x v="917"/>
    <d v="2019-10-25T00:00:00"/>
    <x v="171"/>
    <x v="5"/>
    <x v="0"/>
    <x v="1"/>
    <x v="1"/>
    <n v="1185"/>
    <n v="255.28"/>
    <n v="159.41999999999999"/>
    <n v="188912.69999999998"/>
    <n v="302506.8"/>
    <n v="113594.1"/>
    <x v="0"/>
    <n v="6"/>
    <x v="4"/>
    <x v="1"/>
  </r>
  <r>
    <n v="779599988"/>
    <x v="580"/>
    <d v="2015-09-17T00:00:00"/>
    <x v="171"/>
    <x v="5"/>
    <x v="11"/>
    <x v="0"/>
    <x v="1"/>
    <n v="9816"/>
    <n v="154.06"/>
    <n v="90.93"/>
    <n v="892568.88000000012"/>
    <n v="1512252.96"/>
    <n v="619684.07999999984"/>
    <x v="7"/>
    <n v="3"/>
    <x v="5"/>
    <x v="0"/>
  </r>
  <r>
    <n v="100624740"/>
    <x v="1547"/>
    <d v="2022-01-09T00:00:00"/>
    <x v="100"/>
    <x v="5"/>
    <x v="7"/>
    <x v="0"/>
    <x v="0"/>
    <n v="5951"/>
    <n v="437.2"/>
    <n v="263.33"/>
    <n v="1567076.8299999998"/>
    <n v="2601777.1999999997"/>
    <n v="1034700.3699999999"/>
    <x v="5"/>
    <n v="7"/>
    <x v="2"/>
    <x v="1"/>
  </r>
  <r>
    <n v="417848527"/>
    <x v="1640"/>
    <d v="2021-01-26T00:00:00"/>
    <x v="27"/>
    <x v="0"/>
    <x v="0"/>
    <x v="1"/>
    <x v="0"/>
    <n v="9519"/>
    <n v="255.28"/>
    <n v="159.41999999999999"/>
    <n v="1517518.98"/>
    <n v="2430010.3199999998"/>
    <n v="912491.33999999985"/>
    <x v="2"/>
    <n v="3"/>
    <x v="5"/>
    <x v="0"/>
  </r>
  <r>
    <n v="209445178"/>
    <x v="1630"/>
    <d v="2018-03-27T00:00:00"/>
    <x v="37"/>
    <x v="1"/>
    <x v="7"/>
    <x v="1"/>
    <x v="0"/>
    <n v="8337"/>
    <n v="437.2"/>
    <n v="263.33"/>
    <n v="2195382.21"/>
    <n v="3644936.4"/>
    <n v="1449554.19"/>
    <x v="16"/>
    <n v="7"/>
    <x v="2"/>
    <x v="1"/>
  </r>
  <r>
    <n v="273901021"/>
    <x v="1918"/>
    <d v="2016-01-13T00:00:00"/>
    <x v="35"/>
    <x v="5"/>
    <x v="8"/>
    <x v="0"/>
    <x v="3"/>
    <n v="2254"/>
    <n v="421.89"/>
    <n v="364.69"/>
    <n v="822011.26"/>
    <n v="950940.05999999994"/>
    <n v="128928.79999999993"/>
    <x v="17"/>
    <n v="1"/>
    <x v="3"/>
    <x v="0"/>
  </r>
  <r>
    <n v="580014884"/>
    <x v="180"/>
    <d v="2022-04-19T00:00:00"/>
    <x v="147"/>
    <x v="0"/>
    <x v="9"/>
    <x v="0"/>
    <x v="1"/>
    <n v="8148"/>
    <n v="9.33"/>
    <n v="6.92"/>
    <n v="56384.159999999996"/>
    <n v="76020.84"/>
    <n v="19636.68"/>
    <x v="10"/>
    <n v="4"/>
    <x v="6"/>
    <x v="0"/>
  </r>
  <r>
    <n v="716898095"/>
    <x v="1982"/>
    <d v="2018-07-13T00:00:00"/>
    <x v="42"/>
    <x v="5"/>
    <x v="9"/>
    <x v="1"/>
    <x v="3"/>
    <n v="4932"/>
    <n v="9.33"/>
    <n v="6.92"/>
    <n v="34129.440000000002"/>
    <n v="46015.56"/>
    <n v="11886.119999999995"/>
    <x v="14"/>
    <n v="1"/>
    <x v="3"/>
    <x v="0"/>
  </r>
  <r>
    <n v="343974483"/>
    <x v="1035"/>
    <d v="2019-04-10T00:00:00"/>
    <x v="39"/>
    <x v="2"/>
    <x v="11"/>
    <x v="1"/>
    <x v="0"/>
    <n v="8548"/>
    <n v="154.06"/>
    <n v="90.93"/>
    <n v="777269.64"/>
    <n v="1316904.8800000001"/>
    <n v="539635.24000000011"/>
    <x v="3"/>
    <n v="7"/>
    <x v="2"/>
    <x v="1"/>
  </r>
  <r>
    <n v="540980374"/>
    <x v="1118"/>
    <d v="2018-11-20T00:00:00"/>
    <x v="162"/>
    <x v="2"/>
    <x v="9"/>
    <x v="1"/>
    <x v="0"/>
    <n v="6969"/>
    <n v="9.33"/>
    <n v="6.92"/>
    <n v="48225.479999999996"/>
    <n v="65020.770000000004"/>
    <n v="16795.290000000008"/>
    <x v="9"/>
    <n v="2"/>
    <x v="1"/>
    <x v="0"/>
  </r>
  <r>
    <n v="657964599"/>
    <x v="1410"/>
    <d v="2017-05-14T00:00:00"/>
    <x v="85"/>
    <x v="2"/>
    <x v="1"/>
    <x v="0"/>
    <x v="1"/>
    <n v="5201"/>
    <n v="152.58000000000001"/>
    <n v="97.44"/>
    <n v="506785.44"/>
    <n v="793568.58000000007"/>
    <n v="286783.14000000007"/>
    <x v="1"/>
    <n v="7"/>
    <x v="2"/>
    <x v="1"/>
  </r>
  <r>
    <n v="565288484"/>
    <x v="1983"/>
    <d v="2020-04-22T00:00:00"/>
    <x v="100"/>
    <x v="5"/>
    <x v="4"/>
    <x v="1"/>
    <x v="0"/>
    <n v="279"/>
    <n v="81.73"/>
    <n v="56.67"/>
    <n v="15810.93"/>
    <n v="22802.670000000002"/>
    <n v="6991.7400000000016"/>
    <x v="9"/>
    <n v="3"/>
    <x v="5"/>
    <x v="0"/>
  </r>
  <r>
    <n v="555702912"/>
    <x v="1984"/>
    <d v="2016-01-14T00:00:00"/>
    <x v="40"/>
    <x v="3"/>
    <x v="4"/>
    <x v="0"/>
    <x v="3"/>
    <n v="3696"/>
    <n v="81.73"/>
    <n v="56.67"/>
    <n v="209452.32"/>
    <n v="302074.08"/>
    <n v="92621.760000000009"/>
    <x v="15"/>
    <n v="6"/>
    <x v="4"/>
    <x v="1"/>
  </r>
  <r>
    <n v="933963048"/>
    <x v="135"/>
    <d v="2021-05-22T00:00:00"/>
    <x v="37"/>
    <x v="1"/>
    <x v="5"/>
    <x v="1"/>
    <x v="0"/>
    <n v="9275"/>
    <n v="109.28"/>
    <n v="35.840000000000003"/>
    <n v="332416.00000000006"/>
    <n v="1013572"/>
    <n v="681156"/>
    <x v="6"/>
    <n v="5"/>
    <x v="0"/>
    <x v="0"/>
  </r>
  <r>
    <n v="587598884"/>
    <x v="1044"/>
    <d v="2015-05-06T00:00:00"/>
    <x v="137"/>
    <x v="1"/>
    <x v="3"/>
    <x v="0"/>
    <x v="3"/>
    <n v="2422"/>
    <n v="205.7"/>
    <n v="117.11"/>
    <n v="283640.42"/>
    <n v="498205.39999999997"/>
    <n v="214564.97999999998"/>
    <x v="6"/>
    <n v="2"/>
    <x v="1"/>
    <x v="0"/>
  </r>
  <r>
    <n v="216144692"/>
    <x v="1704"/>
    <d v="2021-03-18T00:00:00"/>
    <x v="167"/>
    <x v="2"/>
    <x v="9"/>
    <x v="0"/>
    <x v="1"/>
    <n v="873"/>
    <n v="9.33"/>
    <n v="6.92"/>
    <n v="6041.16"/>
    <n v="8145.09"/>
    <n v="2103.9300000000003"/>
    <x v="11"/>
    <n v="1"/>
    <x v="3"/>
    <x v="0"/>
  </r>
  <r>
    <n v="941524302"/>
    <x v="1985"/>
    <d v="2018-10-21T00:00:00"/>
    <x v="143"/>
    <x v="1"/>
    <x v="4"/>
    <x v="0"/>
    <x v="1"/>
    <n v="6819"/>
    <n v="81.73"/>
    <n v="56.67"/>
    <n v="386432.73000000004"/>
    <n v="557316.87"/>
    <n v="170884.13999999996"/>
    <x v="14"/>
    <n v="3"/>
    <x v="5"/>
    <x v="0"/>
  </r>
  <r>
    <n v="805974042"/>
    <x v="573"/>
    <d v="2020-08-05T00:00:00"/>
    <x v="103"/>
    <x v="1"/>
    <x v="7"/>
    <x v="1"/>
    <x v="0"/>
    <n v="4484"/>
    <n v="437.2"/>
    <n v="263.33"/>
    <n v="1180771.72"/>
    <n v="1960404.8"/>
    <n v="779633.08000000007"/>
    <x v="1"/>
    <n v="3"/>
    <x v="5"/>
    <x v="0"/>
  </r>
  <r>
    <n v="622042739"/>
    <x v="268"/>
    <d v="2021-03-10T00:00:00"/>
    <x v="107"/>
    <x v="2"/>
    <x v="7"/>
    <x v="0"/>
    <x v="3"/>
    <n v="5124"/>
    <n v="437.2"/>
    <n v="263.33"/>
    <n v="1349302.92"/>
    <n v="2240212.7999999998"/>
    <n v="890909.87999999989"/>
    <x v="7"/>
    <n v="2"/>
    <x v="1"/>
    <x v="0"/>
  </r>
  <r>
    <n v="822591722"/>
    <x v="742"/>
    <d v="2022-08-28T00:00:00"/>
    <x v="33"/>
    <x v="5"/>
    <x v="6"/>
    <x v="0"/>
    <x v="2"/>
    <n v="2025"/>
    <n v="651.21"/>
    <n v="524.96"/>
    <n v="1063044"/>
    <n v="1318700.25"/>
    <n v="255656.25"/>
    <x v="20"/>
    <n v="4"/>
    <x v="6"/>
    <x v="0"/>
  </r>
  <r>
    <n v="110794818"/>
    <x v="102"/>
    <d v="2015-11-12T00:00:00"/>
    <x v="155"/>
    <x v="4"/>
    <x v="3"/>
    <x v="0"/>
    <x v="0"/>
    <n v="5504"/>
    <n v="205.7"/>
    <n v="117.11"/>
    <n v="644573.43999999994"/>
    <n v="1132172.8"/>
    <n v="487599.3600000001"/>
    <x v="0"/>
    <n v="5"/>
    <x v="0"/>
    <x v="0"/>
  </r>
  <r>
    <n v="410138356"/>
    <x v="1986"/>
    <d v="2022-02-09T00:00:00"/>
    <x v="169"/>
    <x v="4"/>
    <x v="5"/>
    <x v="1"/>
    <x v="3"/>
    <n v="7909"/>
    <n v="109.28"/>
    <n v="35.840000000000003"/>
    <n v="283458.56000000006"/>
    <n v="864295.52"/>
    <n v="580836.96"/>
    <x v="19"/>
    <n v="1"/>
    <x v="3"/>
    <x v="0"/>
  </r>
  <r>
    <n v="114421164"/>
    <x v="768"/>
    <d v="2021-09-18T00:00:00"/>
    <x v="147"/>
    <x v="0"/>
    <x v="11"/>
    <x v="1"/>
    <x v="2"/>
    <n v="8620"/>
    <n v="154.06"/>
    <n v="90.93"/>
    <n v="783816.60000000009"/>
    <n v="1327997.2"/>
    <n v="544180.59999999986"/>
    <x v="19"/>
    <n v="4"/>
    <x v="6"/>
    <x v="0"/>
  </r>
  <r>
    <n v="837754571"/>
    <x v="1051"/>
    <d v="2017-05-31T00:00:00"/>
    <x v="110"/>
    <x v="0"/>
    <x v="8"/>
    <x v="0"/>
    <x v="1"/>
    <n v="9049"/>
    <n v="421.89"/>
    <n v="364.69"/>
    <n v="3300079.81"/>
    <n v="3817682.61"/>
    <n v="517602.79999999981"/>
    <x v="0"/>
    <n v="4"/>
    <x v="6"/>
    <x v="0"/>
  </r>
  <r>
    <n v="664562404"/>
    <x v="1715"/>
    <d v="2019-09-18T00:00:00"/>
    <x v="105"/>
    <x v="2"/>
    <x v="1"/>
    <x v="1"/>
    <x v="2"/>
    <n v="7638"/>
    <n v="152.58000000000001"/>
    <n v="97.44"/>
    <n v="744246.72"/>
    <n v="1165406.04"/>
    <n v="421159.32000000007"/>
    <x v="20"/>
    <n v="7"/>
    <x v="2"/>
    <x v="1"/>
  </r>
  <r>
    <n v="899580991"/>
    <x v="1192"/>
    <d v="2022-10-26T00:00:00"/>
    <x v="100"/>
    <x v="5"/>
    <x v="5"/>
    <x v="0"/>
    <x v="1"/>
    <n v="4861"/>
    <n v="109.28"/>
    <n v="35.840000000000003"/>
    <n v="174218.24000000002"/>
    <n v="531210.07999999996"/>
    <n v="356991.83999999997"/>
    <x v="15"/>
    <n v="5"/>
    <x v="0"/>
    <x v="0"/>
  </r>
  <r>
    <n v="217859160"/>
    <x v="800"/>
    <d v="2016-02-29T00:00:00"/>
    <x v="22"/>
    <x v="1"/>
    <x v="2"/>
    <x v="1"/>
    <x v="2"/>
    <n v="8222"/>
    <n v="47.45"/>
    <n v="31.79"/>
    <n v="261377.38"/>
    <n v="390133.9"/>
    <n v="128756.52000000002"/>
    <x v="20"/>
    <n v="5"/>
    <x v="0"/>
    <x v="0"/>
  </r>
  <r>
    <n v="514758241"/>
    <x v="1987"/>
    <d v="2015-08-28T00:00:00"/>
    <x v="76"/>
    <x v="5"/>
    <x v="8"/>
    <x v="0"/>
    <x v="2"/>
    <n v="7257"/>
    <n v="421.89"/>
    <n v="364.69"/>
    <n v="2646555.33"/>
    <n v="3061655.73"/>
    <n v="415100.39999999991"/>
    <x v="13"/>
    <n v="1"/>
    <x v="3"/>
    <x v="0"/>
  </r>
  <r>
    <n v="155952060"/>
    <x v="1988"/>
    <d v="2015-02-23T00:00:00"/>
    <x v="98"/>
    <x v="4"/>
    <x v="2"/>
    <x v="0"/>
    <x v="0"/>
    <n v="8535"/>
    <n v="47.45"/>
    <n v="31.79"/>
    <n v="271327.64999999997"/>
    <n v="404985.75"/>
    <n v="133658.10000000003"/>
    <x v="11"/>
    <n v="5"/>
    <x v="0"/>
    <x v="0"/>
  </r>
  <r>
    <n v="727426946"/>
    <x v="290"/>
    <d v="2019-12-16T00:00:00"/>
    <x v="175"/>
    <x v="1"/>
    <x v="11"/>
    <x v="1"/>
    <x v="2"/>
    <n v="653"/>
    <n v="154.06"/>
    <n v="90.93"/>
    <n v="59377.29"/>
    <n v="100601.18000000001"/>
    <n v="41223.890000000007"/>
    <x v="6"/>
    <n v="7"/>
    <x v="2"/>
    <x v="1"/>
  </r>
  <r>
    <n v="285481727"/>
    <x v="1989"/>
    <d v="2016-04-17T00:00:00"/>
    <x v="13"/>
    <x v="0"/>
    <x v="0"/>
    <x v="0"/>
    <x v="0"/>
    <n v="9242"/>
    <n v="255.28"/>
    <n v="159.41999999999999"/>
    <n v="1473359.64"/>
    <n v="2359297.7600000002"/>
    <n v="885938.12000000034"/>
    <x v="11"/>
    <n v="4"/>
    <x v="6"/>
    <x v="0"/>
  </r>
  <r>
    <n v="880176818"/>
    <x v="1990"/>
    <d v="2022-10-14T00:00:00"/>
    <x v="75"/>
    <x v="1"/>
    <x v="5"/>
    <x v="0"/>
    <x v="0"/>
    <n v="2735"/>
    <n v="109.28"/>
    <n v="35.840000000000003"/>
    <n v="98022.400000000009"/>
    <n v="298880.8"/>
    <n v="200858.39999999997"/>
    <x v="2"/>
    <n v="6"/>
    <x v="4"/>
    <x v="1"/>
  </r>
  <r>
    <n v="638088786"/>
    <x v="1991"/>
    <d v="2021-12-22T00:00:00"/>
    <x v="184"/>
    <x v="3"/>
    <x v="5"/>
    <x v="1"/>
    <x v="2"/>
    <n v="3506"/>
    <n v="109.28"/>
    <n v="35.840000000000003"/>
    <n v="125655.04000000001"/>
    <n v="383135.68"/>
    <n v="257480.63999999998"/>
    <x v="18"/>
    <n v="4"/>
    <x v="6"/>
    <x v="0"/>
  </r>
  <r>
    <n v="547736537"/>
    <x v="1536"/>
    <d v="2021-04-05T00:00:00"/>
    <x v="6"/>
    <x v="4"/>
    <x v="2"/>
    <x v="0"/>
    <x v="1"/>
    <n v="6268"/>
    <n v="47.45"/>
    <n v="31.79"/>
    <n v="199259.72"/>
    <n v="297416.60000000003"/>
    <n v="98156.880000000034"/>
    <x v="19"/>
    <n v="6"/>
    <x v="4"/>
    <x v="1"/>
  </r>
  <r>
    <n v="570413863"/>
    <x v="1684"/>
    <d v="2021-06-09T00:00:00"/>
    <x v="139"/>
    <x v="4"/>
    <x v="1"/>
    <x v="1"/>
    <x v="2"/>
    <n v="6993"/>
    <n v="152.58000000000001"/>
    <n v="97.44"/>
    <n v="681397.92"/>
    <n v="1066991.9400000002"/>
    <n v="385594.02000000014"/>
    <x v="20"/>
    <n v="7"/>
    <x v="2"/>
    <x v="1"/>
  </r>
  <r>
    <n v="766788041"/>
    <x v="224"/>
    <d v="2018-02-05T00:00:00"/>
    <x v="131"/>
    <x v="3"/>
    <x v="6"/>
    <x v="1"/>
    <x v="2"/>
    <n v="8476"/>
    <n v="651.21"/>
    <n v="524.96"/>
    <n v="4449560.96"/>
    <n v="5519655.96"/>
    <n v="1070095"/>
    <x v="9"/>
    <n v="1"/>
    <x v="3"/>
    <x v="0"/>
  </r>
  <r>
    <n v="564097583"/>
    <x v="1992"/>
    <d v="2022-11-29T00:00:00"/>
    <x v="11"/>
    <x v="3"/>
    <x v="6"/>
    <x v="0"/>
    <x v="2"/>
    <n v="7865"/>
    <n v="651.21"/>
    <n v="524.96"/>
    <n v="4128810.4000000004"/>
    <n v="5121766.6500000004"/>
    <n v="992956.25"/>
    <x v="7"/>
    <n v="1"/>
    <x v="3"/>
    <x v="0"/>
  </r>
  <r>
    <n v="920688903"/>
    <x v="820"/>
    <d v="2018-05-12T00:00:00"/>
    <x v="67"/>
    <x v="1"/>
    <x v="0"/>
    <x v="1"/>
    <x v="2"/>
    <n v="1161"/>
    <n v="255.28"/>
    <n v="159.41999999999999"/>
    <n v="185086.62"/>
    <n v="296380.08"/>
    <n v="111293.46000000002"/>
    <x v="5"/>
    <n v="6"/>
    <x v="4"/>
    <x v="1"/>
  </r>
  <r>
    <n v="425780570"/>
    <x v="159"/>
    <d v="2015-12-23T00:00:00"/>
    <x v="87"/>
    <x v="5"/>
    <x v="10"/>
    <x v="0"/>
    <x v="2"/>
    <n v="6787"/>
    <n v="668.27"/>
    <n v="502.54"/>
    <n v="3410738.98"/>
    <n v="4535548.49"/>
    <n v="1124809.5100000002"/>
    <x v="10"/>
    <n v="5"/>
    <x v="0"/>
    <x v="0"/>
  </r>
  <r>
    <n v="948064172"/>
    <x v="1993"/>
    <d v="2020-10-13T00:00:00"/>
    <x v="4"/>
    <x v="2"/>
    <x v="1"/>
    <x v="1"/>
    <x v="3"/>
    <n v="2111"/>
    <n v="152.58000000000001"/>
    <n v="97.44"/>
    <n v="205695.84"/>
    <n v="322096.38"/>
    <n v="116400.54000000001"/>
    <x v="0"/>
    <n v="3"/>
    <x v="5"/>
    <x v="0"/>
  </r>
  <r>
    <n v="187103450"/>
    <x v="582"/>
    <d v="2021-05-17T00:00:00"/>
    <x v="45"/>
    <x v="1"/>
    <x v="9"/>
    <x v="1"/>
    <x v="0"/>
    <n v="6924"/>
    <n v="9.33"/>
    <n v="6.92"/>
    <n v="47914.080000000002"/>
    <n v="64600.92"/>
    <n v="16686.839999999997"/>
    <x v="2"/>
    <n v="2"/>
    <x v="1"/>
    <x v="0"/>
  </r>
  <r>
    <n v="572634732"/>
    <x v="1994"/>
    <d v="2016-04-03T00:00:00"/>
    <x v="179"/>
    <x v="1"/>
    <x v="3"/>
    <x v="0"/>
    <x v="3"/>
    <n v="4197"/>
    <n v="205.7"/>
    <n v="117.11"/>
    <n v="491510.67"/>
    <n v="863322.89999999991"/>
    <n v="371812.22999999992"/>
    <x v="18"/>
    <n v="1"/>
    <x v="3"/>
    <x v="0"/>
  </r>
  <r>
    <n v="104706847"/>
    <x v="1995"/>
    <d v="2018-01-27T00:00:00"/>
    <x v="52"/>
    <x v="3"/>
    <x v="10"/>
    <x v="0"/>
    <x v="3"/>
    <n v="3938"/>
    <n v="668.27"/>
    <n v="502.54"/>
    <n v="1979002.52"/>
    <n v="2631647.2599999998"/>
    <n v="652644.73999999976"/>
    <x v="3"/>
    <n v="3"/>
    <x v="5"/>
    <x v="0"/>
  </r>
  <r>
    <n v="903681123"/>
    <x v="1996"/>
    <d v="2015-04-17T00:00:00"/>
    <x v="163"/>
    <x v="2"/>
    <x v="0"/>
    <x v="0"/>
    <x v="1"/>
    <n v="8181"/>
    <n v="255.28"/>
    <n v="159.41999999999999"/>
    <n v="1304215.0199999998"/>
    <n v="2088445.68"/>
    <n v="784230.66000000015"/>
    <x v="11"/>
    <n v="2"/>
    <x v="1"/>
    <x v="0"/>
  </r>
  <r>
    <n v="660231387"/>
    <x v="83"/>
    <d v="2020-08-06T00:00:00"/>
    <x v="94"/>
    <x v="5"/>
    <x v="11"/>
    <x v="0"/>
    <x v="2"/>
    <n v="5994"/>
    <n v="154.06"/>
    <n v="90.93"/>
    <n v="545034.42000000004"/>
    <n v="923435.64"/>
    <n v="378401.22"/>
    <x v="2"/>
    <n v="5"/>
    <x v="0"/>
    <x v="0"/>
  </r>
  <r>
    <n v="285343968"/>
    <x v="1243"/>
    <d v="2018-09-06T00:00:00"/>
    <x v="70"/>
    <x v="1"/>
    <x v="11"/>
    <x v="0"/>
    <x v="1"/>
    <n v="8476"/>
    <n v="154.06"/>
    <n v="90.93"/>
    <n v="770722.68"/>
    <n v="1305812.56"/>
    <n v="535089.88"/>
    <x v="0"/>
    <n v="5"/>
    <x v="0"/>
    <x v="0"/>
  </r>
  <r>
    <n v="760317695"/>
    <x v="1839"/>
    <d v="2020-08-01T00:00:00"/>
    <x v="29"/>
    <x v="4"/>
    <x v="3"/>
    <x v="0"/>
    <x v="2"/>
    <n v="3757"/>
    <n v="205.7"/>
    <n v="117.11"/>
    <n v="439982.27"/>
    <n v="772814.89999999991"/>
    <n v="332832.62999999989"/>
    <x v="18"/>
    <n v="7"/>
    <x v="2"/>
    <x v="1"/>
  </r>
  <r>
    <n v="886763894"/>
    <x v="1509"/>
    <d v="2019-05-02T00:00:00"/>
    <x v="47"/>
    <x v="1"/>
    <x v="11"/>
    <x v="1"/>
    <x v="0"/>
    <n v="1997"/>
    <n v="154.06"/>
    <n v="90.93"/>
    <n v="181587.21000000002"/>
    <n v="307657.82"/>
    <n v="126070.60999999999"/>
    <x v="12"/>
    <n v="7"/>
    <x v="2"/>
    <x v="1"/>
  </r>
  <r>
    <n v="436606395"/>
    <x v="1997"/>
    <d v="2019-11-17T00:00:00"/>
    <x v="124"/>
    <x v="1"/>
    <x v="2"/>
    <x v="1"/>
    <x v="1"/>
    <n v="389"/>
    <n v="47.45"/>
    <n v="31.79"/>
    <n v="12366.31"/>
    <n v="18458.050000000003"/>
    <n v="6091.7400000000034"/>
    <x v="2"/>
    <n v="1"/>
    <x v="3"/>
    <x v="0"/>
  </r>
  <r>
    <n v="602081525"/>
    <x v="813"/>
    <d v="2020-02-06T00:00:00"/>
    <x v="40"/>
    <x v="3"/>
    <x v="9"/>
    <x v="0"/>
    <x v="3"/>
    <n v="8158"/>
    <n v="9.33"/>
    <n v="6.92"/>
    <n v="56453.36"/>
    <n v="76114.14"/>
    <n v="19660.78"/>
    <x v="2"/>
    <n v="5"/>
    <x v="0"/>
    <x v="0"/>
  </r>
  <r>
    <n v="845738112"/>
    <x v="494"/>
    <d v="2022-10-15T00:00:00"/>
    <x v="109"/>
    <x v="1"/>
    <x v="7"/>
    <x v="0"/>
    <x v="2"/>
    <n v="1557"/>
    <n v="437.2"/>
    <n v="263.33"/>
    <n v="410004.81"/>
    <n v="680720.4"/>
    <n v="270715.59000000003"/>
    <x v="15"/>
    <n v="1"/>
    <x v="3"/>
    <x v="0"/>
  </r>
  <r>
    <n v="250437486"/>
    <x v="1998"/>
    <d v="2019-10-01T00:00:00"/>
    <x v="119"/>
    <x v="5"/>
    <x v="0"/>
    <x v="0"/>
    <x v="2"/>
    <n v="8872"/>
    <n v="255.28"/>
    <n v="159.41999999999999"/>
    <n v="1414374.24"/>
    <n v="2264844.16"/>
    <n v="850469.92000000016"/>
    <x v="18"/>
    <n v="3"/>
    <x v="5"/>
    <x v="0"/>
  </r>
  <r>
    <n v="669353473"/>
    <x v="488"/>
    <d v="2018-06-27T00:00:00"/>
    <x v="153"/>
    <x v="1"/>
    <x v="9"/>
    <x v="0"/>
    <x v="1"/>
    <n v="5422"/>
    <n v="9.33"/>
    <n v="6.92"/>
    <n v="37520.239999999998"/>
    <n v="50587.26"/>
    <n v="13067.020000000004"/>
    <x v="11"/>
    <n v="7"/>
    <x v="2"/>
    <x v="1"/>
  </r>
  <r>
    <n v="875972402"/>
    <x v="1692"/>
    <d v="2015-04-14T00:00:00"/>
    <x v="32"/>
    <x v="5"/>
    <x v="7"/>
    <x v="1"/>
    <x v="0"/>
    <n v="8555"/>
    <n v="437.2"/>
    <n v="263.33"/>
    <n v="2252788.15"/>
    <n v="3740246"/>
    <n v="1487457.85"/>
    <x v="5"/>
    <n v="2"/>
    <x v="1"/>
    <x v="0"/>
  </r>
  <r>
    <n v="614093101"/>
    <x v="1703"/>
    <d v="2015-07-22T00:00:00"/>
    <x v="93"/>
    <x v="5"/>
    <x v="7"/>
    <x v="1"/>
    <x v="2"/>
    <n v="2650"/>
    <n v="437.2"/>
    <n v="263.33"/>
    <n v="697824.5"/>
    <n v="1158580"/>
    <n v="460755.5"/>
    <x v="4"/>
    <n v="2"/>
    <x v="1"/>
    <x v="0"/>
  </r>
  <r>
    <n v="147826898"/>
    <x v="1047"/>
    <d v="2015-10-16T00:00:00"/>
    <x v="45"/>
    <x v="1"/>
    <x v="7"/>
    <x v="0"/>
    <x v="0"/>
    <n v="4119"/>
    <n v="437.2"/>
    <n v="263.33"/>
    <n v="1084656.27"/>
    <n v="1800826.8"/>
    <n v="716170.53"/>
    <x v="3"/>
    <n v="2"/>
    <x v="1"/>
    <x v="0"/>
  </r>
  <r>
    <n v="711597621"/>
    <x v="1999"/>
    <d v="2019-10-05T00:00:00"/>
    <x v="101"/>
    <x v="5"/>
    <x v="4"/>
    <x v="1"/>
    <x v="0"/>
    <n v="6404"/>
    <n v="81.73"/>
    <n v="56.67"/>
    <n v="362914.68"/>
    <n v="523398.92000000004"/>
    <n v="160484.24000000005"/>
    <x v="11"/>
    <n v="3"/>
    <x v="5"/>
    <x v="0"/>
  </r>
  <r>
    <n v="460141599"/>
    <x v="517"/>
    <d v="2016-01-14T00:00:00"/>
    <x v="12"/>
    <x v="2"/>
    <x v="7"/>
    <x v="0"/>
    <x v="2"/>
    <n v="4979"/>
    <n v="437.2"/>
    <n v="263.33"/>
    <n v="1311120.0699999998"/>
    <n v="2176818.7999999998"/>
    <n v="865698.73"/>
    <x v="18"/>
    <n v="5"/>
    <x v="0"/>
    <x v="0"/>
  </r>
  <r>
    <n v="318507659"/>
    <x v="308"/>
    <d v="2021-01-07T00:00:00"/>
    <x v="87"/>
    <x v="5"/>
    <x v="7"/>
    <x v="0"/>
    <x v="0"/>
    <n v="2349"/>
    <n v="437.2"/>
    <n v="263.33"/>
    <n v="618562.16999999993"/>
    <n v="1026982.7999999999"/>
    <n v="408420.63"/>
    <x v="0"/>
    <n v="5"/>
    <x v="0"/>
    <x v="0"/>
  </r>
  <r>
    <n v="832057130"/>
    <x v="268"/>
    <d v="2021-03-17T00:00:00"/>
    <x v="130"/>
    <x v="1"/>
    <x v="7"/>
    <x v="0"/>
    <x v="1"/>
    <n v="3050"/>
    <n v="437.2"/>
    <n v="263.33"/>
    <n v="803156.5"/>
    <n v="1333460"/>
    <n v="530303.5"/>
    <x v="4"/>
    <n v="2"/>
    <x v="1"/>
    <x v="0"/>
  </r>
  <r>
    <n v="516195905"/>
    <x v="1162"/>
    <d v="2022-11-02T00:00:00"/>
    <x v="77"/>
    <x v="4"/>
    <x v="5"/>
    <x v="1"/>
    <x v="0"/>
    <n v="2694"/>
    <n v="109.28"/>
    <n v="35.840000000000003"/>
    <n v="96552.960000000006"/>
    <n v="294400.32"/>
    <n v="197847.36"/>
    <x v="12"/>
    <n v="6"/>
    <x v="4"/>
    <x v="1"/>
  </r>
  <r>
    <n v="507714116"/>
    <x v="2000"/>
    <d v="2019-07-20T00:00:00"/>
    <x v="108"/>
    <x v="2"/>
    <x v="4"/>
    <x v="0"/>
    <x v="0"/>
    <n v="2744"/>
    <n v="81.73"/>
    <n v="56.67"/>
    <n v="155502.48000000001"/>
    <n v="224267.12000000002"/>
    <n v="68764.640000000014"/>
    <x v="19"/>
    <n v="4"/>
    <x v="6"/>
    <x v="0"/>
  </r>
  <r>
    <n v="212106788"/>
    <x v="1530"/>
    <d v="2021-08-24T00:00:00"/>
    <x v="117"/>
    <x v="1"/>
    <x v="6"/>
    <x v="0"/>
    <x v="3"/>
    <n v="5967"/>
    <n v="651.21"/>
    <n v="524.96"/>
    <n v="3132436.3200000003"/>
    <n v="3885770.0700000003"/>
    <n v="753333.75"/>
    <x v="6"/>
    <n v="1"/>
    <x v="3"/>
    <x v="0"/>
  </r>
  <r>
    <n v="155688989"/>
    <x v="1901"/>
    <d v="2018-05-28T00:00:00"/>
    <x v="148"/>
    <x v="3"/>
    <x v="8"/>
    <x v="0"/>
    <x v="2"/>
    <n v="686"/>
    <n v="421.89"/>
    <n v="364.69"/>
    <n v="250177.34"/>
    <n v="289416.53999999998"/>
    <n v="39239.199999999983"/>
    <x v="17"/>
    <n v="6"/>
    <x v="4"/>
    <x v="1"/>
  </r>
  <r>
    <n v="337077128"/>
    <x v="468"/>
    <d v="2020-12-22T00:00:00"/>
    <x v="172"/>
    <x v="4"/>
    <x v="0"/>
    <x v="1"/>
    <x v="0"/>
    <n v="7468"/>
    <n v="255.28"/>
    <n v="159.41999999999999"/>
    <n v="1190548.5599999998"/>
    <n v="1906431.04"/>
    <n v="715882.48000000021"/>
    <x v="0"/>
    <n v="3"/>
    <x v="5"/>
    <x v="0"/>
  </r>
  <r>
    <n v="371814954"/>
    <x v="1458"/>
    <d v="2018-09-29T00:00:00"/>
    <x v="63"/>
    <x v="1"/>
    <x v="4"/>
    <x v="0"/>
    <x v="0"/>
    <n v="7162"/>
    <n v="81.73"/>
    <n v="56.67"/>
    <n v="405870.54000000004"/>
    <n v="585350.26"/>
    <n v="179479.71999999997"/>
    <x v="4"/>
    <n v="5"/>
    <x v="0"/>
    <x v="0"/>
  </r>
  <r>
    <n v="548015487"/>
    <x v="2001"/>
    <d v="2016-09-20T00:00:00"/>
    <x v="143"/>
    <x v="1"/>
    <x v="9"/>
    <x v="0"/>
    <x v="2"/>
    <n v="8815"/>
    <n v="9.33"/>
    <n v="6.92"/>
    <n v="60999.8"/>
    <n v="82243.95"/>
    <n v="21244.149999999994"/>
    <x v="6"/>
    <n v="1"/>
    <x v="3"/>
    <x v="0"/>
  </r>
  <r>
    <n v="173540055"/>
    <x v="933"/>
    <d v="2017-03-02T00:00:00"/>
    <x v="158"/>
    <x v="6"/>
    <x v="7"/>
    <x v="1"/>
    <x v="0"/>
    <n v="3214"/>
    <n v="437.2"/>
    <n v="263.33"/>
    <n v="846342.62"/>
    <n v="1405160.8"/>
    <n v="558818.18000000005"/>
    <x v="6"/>
    <n v="3"/>
    <x v="5"/>
    <x v="0"/>
  </r>
  <r>
    <n v="426562488"/>
    <x v="1312"/>
    <d v="2021-07-05T00:00:00"/>
    <x v="131"/>
    <x v="3"/>
    <x v="8"/>
    <x v="1"/>
    <x v="1"/>
    <n v="8174"/>
    <n v="421.89"/>
    <n v="364.69"/>
    <n v="2980976.06"/>
    <n v="3448528.86"/>
    <n v="467552.79999999981"/>
    <x v="1"/>
    <n v="1"/>
    <x v="3"/>
    <x v="0"/>
  </r>
  <r>
    <n v="305569112"/>
    <x v="2002"/>
    <d v="2021-05-04T00:00:00"/>
    <x v="130"/>
    <x v="1"/>
    <x v="11"/>
    <x v="1"/>
    <x v="0"/>
    <n v="3545"/>
    <n v="154.06"/>
    <n v="90.93"/>
    <n v="322346.85000000003"/>
    <n v="546142.69999999995"/>
    <n v="223795.84999999992"/>
    <x v="18"/>
    <n v="3"/>
    <x v="5"/>
    <x v="0"/>
  </r>
  <r>
    <n v="679358756"/>
    <x v="2003"/>
    <d v="2022-05-20T00:00:00"/>
    <x v="182"/>
    <x v="2"/>
    <x v="1"/>
    <x v="0"/>
    <x v="1"/>
    <n v="6208"/>
    <n v="152.58000000000001"/>
    <n v="97.44"/>
    <n v="604907.52000000002"/>
    <n v="947216.64000000013"/>
    <n v="342309.12000000011"/>
    <x v="6"/>
    <n v="4"/>
    <x v="6"/>
    <x v="0"/>
  </r>
  <r>
    <n v="237042748"/>
    <x v="1396"/>
    <d v="2021-03-22T00:00:00"/>
    <x v="61"/>
    <x v="3"/>
    <x v="10"/>
    <x v="0"/>
    <x v="3"/>
    <n v="5072"/>
    <n v="668.27"/>
    <n v="502.54"/>
    <n v="2548882.88"/>
    <n v="3389465.44"/>
    <n v="840582.56"/>
    <x v="3"/>
    <n v="5"/>
    <x v="0"/>
    <x v="0"/>
  </r>
  <r>
    <n v="438044917"/>
    <x v="182"/>
    <d v="2019-05-16T00:00:00"/>
    <x v="33"/>
    <x v="5"/>
    <x v="2"/>
    <x v="1"/>
    <x v="3"/>
    <n v="6080"/>
    <n v="47.45"/>
    <n v="31.79"/>
    <n v="193283.19999999998"/>
    <n v="288496"/>
    <n v="95212.800000000017"/>
    <x v="0"/>
    <n v="5"/>
    <x v="0"/>
    <x v="0"/>
  </r>
  <r>
    <n v="684239947"/>
    <x v="514"/>
    <d v="2019-09-03T00:00:00"/>
    <x v="133"/>
    <x v="1"/>
    <x v="7"/>
    <x v="0"/>
    <x v="2"/>
    <n v="661"/>
    <n v="437.2"/>
    <n v="263.33"/>
    <n v="174061.12999999998"/>
    <n v="288989.2"/>
    <n v="114928.07000000004"/>
    <x v="20"/>
    <n v="6"/>
    <x v="4"/>
    <x v="1"/>
  </r>
  <r>
    <n v="859261596"/>
    <x v="901"/>
    <d v="2018-09-05T00:00:00"/>
    <x v="126"/>
    <x v="5"/>
    <x v="11"/>
    <x v="1"/>
    <x v="0"/>
    <n v="3456"/>
    <n v="154.06"/>
    <n v="90.93"/>
    <n v="314254.08000000002"/>
    <n v="532431.35999999999"/>
    <n v="218177.27999999997"/>
    <x v="3"/>
    <n v="7"/>
    <x v="2"/>
    <x v="1"/>
  </r>
  <r>
    <n v="939412438"/>
    <x v="2004"/>
    <d v="2017-04-29T00:00:00"/>
    <x v="20"/>
    <x v="3"/>
    <x v="1"/>
    <x v="1"/>
    <x v="1"/>
    <n v="1871"/>
    <n v="152.58000000000001"/>
    <n v="97.44"/>
    <n v="182310.24"/>
    <n v="285477.18000000005"/>
    <n v="103166.94000000006"/>
    <x v="1"/>
    <n v="6"/>
    <x v="4"/>
    <x v="1"/>
  </r>
  <r>
    <n v="624649417"/>
    <x v="166"/>
    <d v="2022-05-21T00:00:00"/>
    <x v="131"/>
    <x v="3"/>
    <x v="11"/>
    <x v="1"/>
    <x v="0"/>
    <n v="6498"/>
    <n v="154.06"/>
    <n v="90.93"/>
    <n v="590863.14"/>
    <n v="1001081.88"/>
    <n v="410218.74"/>
    <x v="15"/>
    <n v="1"/>
    <x v="3"/>
    <x v="0"/>
  </r>
  <r>
    <n v="494537389"/>
    <x v="381"/>
    <d v="2022-07-02T00:00:00"/>
    <x v="156"/>
    <x v="3"/>
    <x v="9"/>
    <x v="0"/>
    <x v="1"/>
    <n v="3458"/>
    <n v="9.33"/>
    <n v="6.92"/>
    <n v="23929.360000000001"/>
    <n v="32263.14"/>
    <n v="8333.7799999999988"/>
    <x v="8"/>
    <n v="1"/>
    <x v="3"/>
    <x v="0"/>
  </r>
  <r>
    <n v="440849006"/>
    <x v="2005"/>
    <d v="2019-08-17T00:00:00"/>
    <x v="102"/>
    <x v="5"/>
    <x v="0"/>
    <x v="0"/>
    <x v="2"/>
    <n v="5872"/>
    <n v="255.28"/>
    <n v="159.41999999999999"/>
    <n v="936114.23999999987"/>
    <n v="1499004.16"/>
    <n v="562889.92000000004"/>
    <x v="17"/>
    <n v="4"/>
    <x v="6"/>
    <x v="0"/>
  </r>
  <r>
    <n v="167255532"/>
    <x v="1187"/>
    <d v="2021-01-26T00:00:00"/>
    <x v="71"/>
    <x v="2"/>
    <x v="4"/>
    <x v="1"/>
    <x v="0"/>
    <n v="3484"/>
    <n v="81.73"/>
    <n v="56.67"/>
    <n v="197438.28"/>
    <n v="284747.32"/>
    <n v="87309.040000000008"/>
    <x v="3"/>
    <n v="6"/>
    <x v="4"/>
    <x v="1"/>
  </r>
  <r>
    <n v="339500987"/>
    <x v="2006"/>
    <d v="2016-11-09T00:00:00"/>
    <x v="9"/>
    <x v="5"/>
    <x v="0"/>
    <x v="1"/>
    <x v="2"/>
    <n v="4741"/>
    <n v="255.28"/>
    <n v="159.41999999999999"/>
    <n v="755810.22"/>
    <n v="1210282.48"/>
    <n v="454472.26"/>
    <x v="5"/>
    <n v="3"/>
    <x v="5"/>
    <x v="0"/>
  </r>
  <r>
    <n v="356001508"/>
    <x v="1838"/>
    <d v="2021-09-27T00:00:00"/>
    <x v="62"/>
    <x v="5"/>
    <x v="5"/>
    <x v="0"/>
    <x v="3"/>
    <n v="7612"/>
    <n v="109.28"/>
    <n v="35.840000000000003"/>
    <n v="272814.08000000002"/>
    <n v="831839.36"/>
    <n v="559025.28"/>
    <x v="14"/>
    <n v="4"/>
    <x v="6"/>
    <x v="0"/>
  </r>
  <r>
    <n v="577245986"/>
    <x v="1630"/>
    <d v="2018-03-21T00:00:00"/>
    <x v="159"/>
    <x v="4"/>
    <x v="0"/>
    <x v="0"/>
    <x v="3"/>
    <n v="8770"/>
    <n v="255.28"/>
    <n v="159.41999999999999"/>
    <n v="1398113.4"/>
    <n v="2238805.6"/>
    <n v="840692.20000000019"/>
    <x v="11"/>
    <n v="7"/>
    <x v="2"/>
    <x v="1"/>
  </r>
  <r>
    <n v="536095750"/>
    <x v="902"/>
    <d v="2016-11-22T00:00:00"/>
    <x v="150"/>
    <x v="1"/>
    <x v="1"/>
    <x v="1"/>
    <x v="1"/>
    <n v="1500"/>
    <n v="152.58000000000001"/>
    <n v="97.44"/>
    <n v="146160"/>
    <n v="228870.00000000003"/>
    <n v="82710.000000000029"/>
    <x v="0"/>
    <n v="3"/>
    <x v="5"/>
    <x v="0"/>
  </r>
  <r>
    <n v="735724627"/>
    <x v="1572"/>
    <d v="2017-01-22T00:00:00"/>
    <x v="101"/>
    <x v="5"/>
    <x v="9"/>
    <x v="1"/>
    <x v="1"/>
    <n v="6122"/>
    <n v="9.33"/>
    <n v="6.92"/>
    <n v="42364.24"/>
    <n v="57118.26"/>
    <n v="14754.020000000004"/>
    <x v="3"/>
    <n v="4"/>
    <x v="6"/>
    <x v="0"/>
  </r>
  <r>
    <n v="399618947"/>
    <x v="496"/>
    <d v="2019-01-12T00:00:00"/>
    <x v="121"/>
    <x v="0"/>
    <x v="2"/>
    <x v="0"/>
    <x v="2"/>
    <n v="4982"/>
    <n v="47.45"/>
    <n v="31.79"/>
    <n v="158377.78"/>
    <n v="236395.90000000002"/>
    <n v="78018.120000000024"/>
    <x v="7"/>
    <n v="5"/>
    <x v="0"/>
    <x v="0"/>
  </r>
  <r>
    <n v="621577537"/>
    <x v="580"/>
    <d v="2015-09-16T00:00:00"/>
    <x v="96"/>
    <x v="1"/>
    <x v="10"/>
    <x v="1"/>
    <x v="2"/>
    <n v="7461"/>
    <n v="668.27"/>
    <n v="502.54"/>
    <n v="3749450.94"/>
    <n v="4985962.47"/>
    <n v="1236511.5299999998"/>
    <x v="5"/>
    <n v="3"/>
    <x v="5"/>
    <x v="0"/>
  </r>
  <r>
    <n v="299886262"/>
    <x v="1945"/>
    <d v="2022-11-27T00:00:00"/>
    <x v="4"/>
    <x v="2"/>
    <x v="1"/>
    <x v="1"/>
    <x v="1"/>
    <n v="1864"/>
    <n v="152.58000000000001"/>
    <n v="97.44"/>
    <n v="181628.16"/>
    <n v="284409.12"/>
    <n v="102780.95999999999"/>
    <x v="4"/>
    <n v="6"/>
    <x v="4"/>
    <x v="1"/>
  </r>
  <r>
    <n v="266445338"/>
    <x v="1714"/>
    <d v="2022-03-07T00:00:00"/>
    <x v="65"/>
    <x v="2"/>
    <x v="7"/>
    <x v="0"/>
    <x v="3"/>
    <n v="5951"/>
    <n v="437.2"/>
    <n v="263.33"/>
    <n v="1567076.8299999998"/>
    <n v="2601777.1999999997"/>
    <n v="1034700.3699999999"/>
    <x v="12"/>
    <n v="4"/>
    <x v="6"/>
    <x v="0"/>
  </r>
  <r>
    <n v="878514707"/>
    <x v="374"/>
    <d v="2019-10-11T00:00:00"/>
    <x v="107"/>
    <x v="2"/>
    <x v="2"/>
    <x v="1"/>
    <x v="1"/>
    <n v="879"/>
    <n v="47.45"/>
    <n v="31.79"/>
    <n v="27943.41"/>
    <n v="41708.550000000003"/>
    <n v="13765.140000000003"/>
    <x v="10"/>
    <n v="7"/>
    <x v="2"/>
    <x v="1"/>
  </r>
  <r>
    <n v="903707301"/>
    <x v="2007"/>
    <d v="2021-09-08T00:00:00"/>
    <x v="39"/>
    <x v="2"/>
    <x v="2"/>
    <x v="1"/>
    <x v="2"/>
    <n v="5928"/>
    <n v="47.45"/>
    <n v="31.79"/>
    <n v="188451.12"/>
    <n v="281283.60000000003"/>
    <n v="92832.48000000004"/>
    <x v="13"/>
    <n v="6"/>
    <x v="4"/>
    <x v="1"/>
  </r>
  <r>
    <n v="207168519"/>
    <x v="848"/>
    <d v="2018-05-31T00:00:00"/>
    <x v="174"/>
    <x v="5"/>
    <x v="3"/>
    <x v="1"/>
    <x v="2"/>
    <n v="4623"/>
    <n v="205.7"/>
    <n v="117.11"/>
    <n v="541399.53"/>
    <n v="950951.1"/>
    <n v="409551.56999999995"/>
    <x v="2"/>
    <n v="5"/>
    <x v="0"/>
    <x v="0"/>
  </r>
  <r>
    <n v="984788119"/>
    <x v="129"/>
    <d v="2022-09-08T00:00:00"/>
    <x v="0"/>
    <x v="0"/>
    <x v="0"/>
    <x v="0"/>
    <x v="2"/>
    <n v="9544"/>
    <n v="255.28"/>
    <n v="159.41999999999999"/>
    <n v="1521504.48"/>
    <n v="2436392.3199999998"/>
    <n v="914887.83999999985"/>
    <x v="6"/>
    <n v="3"/>
    <x v="5"/>
    <x v="0"/>
  </r>
  <r>
    <n v="245813786"/>
    <x v="2008"/>
    <d v="2019-03-16T00:00:00"/>
    <x v="89"/>
    <x v="5"/>
    <x v="7"/>
    <x v="1"/>
    <x v="0"/>
    <n v="617"/>
    <n v="437.2"/>
    <n v="263.33"/>
    <n v="162474.60999999999"/>
    <n v="269752.39999999997"/>
    <n v="107277.78999999998"/>
    <x v="20"/>
    <n v="3"/>
    <x v="5"/>
    <x v="0"/>
  </r>
  <r>
    <n v="546544349"/>
    <x v="2009"/>
    <d v="2022-11-26T00:00:00"/>
    <x v="26"/>
    <x v="1"/>
    <x v="10"/>
    <x v="1"/>
    <x v="2"/>
    <n v="3473"/>
    <n v="668.27"/>
    <n v="502.54"/>
    <n v="1745321.4200000002"/>
    <n v="2320901.71"/>
    <n v="575580.2899999998"/>
    <x v="6"/>
    <n v="5"/>
    <x v="0"/>
    <x v="0"/>
  </r>
  <r>
    <n v="463591134"/>
    <x v="424"/>
    <d v="2016-09-23T00:00:00"/>
    <x v="34"/>
    <x v="1"/>
    <x v="10"/>
    <x v="1"/>
    <x v="1"/>
    <n v="5773"/>
    <n v="668.27"/>
    <n v="502.54"/>
    <n v="2901163.42"/>
    <n v="3857922.71"/>
    <n v="956759.29"/>
    <x v="14"/>
    <n v="1"/>
    <x v="3"/>
    <x v="0"/>
  </r>
  <r>
    <n v="443877971"/>
    <x v="166"/>
    <d v="2022-05-08T00:00:00"/>
    <x v="58"/>
    <x v="5"/>
    <x v="0"/>
    <x v="1"/>
    <x v="3"/>
    <n v="2210"/>
    <n v="255.28"/>
    <n v="159.41999999999999"/>
    <n v="352318.19999999995"/>
    <n v="564168.80000000005"/>
    <n v="211850.60000000009"/>
    <x v="0"/>
    <n v="1"/>
    <x v="3"/>
    <x v="0"/>
  </r>
  <r>
    <n v="554641187"/>
    <x v="2010"/>
    <d v="2022-08-22T00:00:00"/>
    <x v="159"/>
    <x v="4"/>
    <x v="10"/>
    <x v="0"/>
    <x v="0"/>
    <n v="9507"/>
    <n v="668.27"/>
    <n v="502.54"/>
    <n v="4777647.78"/>
    <n v="6353242.8899999997"/>
    <n v="1575595.1099999994"/>
    <x v="4"/>
    <n v="7"/>
    <x v="2"/>
    <x v="1"/>
  </r>
  <r>
    <n v="933429610"/>
    <x v="2011"/>
    <d v="2022-11-02T00:00:00"/>
    <x v="12"/>
    <x v="2"/>
    <x v="8"/>
    <x v="1"/>
    <x v="0"/>
    <n v="1419"/>
    <n v="421.89"/>
    <n v="364.69"/>
    <n v="517495.11"/>
    <n v="598661.91"/>
    <n v="81166.800000000047"/>
    <x v="15"/>
    <n v="5"/>
    <x v="0"/>
    <x v="0"/>
  </r>
  <r>
    <n v="357482516"/>
    <x v="285"/>
    <d v="2018-07-31T00:00:00"/>
    <x v="143"/>
    <x v="1"/>
    <x v="2"/>
    <x v="0"/>
    <x v="1"/>
    <n v="5875"/>
    <n v="47.45"/>
    <n v="31.79"/>
    <n v="186766.25"/>
    <n v="278768.75"/>
    <n v="92002.5"/>
    <x v="3"/>
    <n v="6"/>
    <x v="4"/>
    <x v="1"/>
  </r>
  <r>
    <n v="696839892"/>
    <x v="15"/>
    <d v="2015-12-18T00:00:00"/>
    <x v="136"/>
    <x v="1"/>
    <x v="6"/>
    <x v="1"/>
    <x v="1"/>
    <n v="9264"/>
    <n v="651.21"/>
    <n v="524.96"/>
    <n v="4863229.4400000004"/>
    <n v="6032809.4400000004"/>
    <n v="1169580"/>
    <x v="6"/>
    <n v="4"/>
    <x v="6"/>
    <x v="0"/>
  </r>
  <r>
    <n v="258121907"/>
    <x v="1120"/>
    <d v="2020-12-02T00:00:00"/>
    <x v="39"/>
    <x v="2"/>
    <x v="5"/>
    <x v="1"/>
    <x v="3"/>
    <n v="2863"/>
    <n v="109.28"/>
    <n v="35.840000000000003"/>
    <n v="102609.92000000001"/>
    <n v="312868.64"/>
    <n v="210258.72"/>
    <x v="19"/>
    <n v="1"/>
    <x v="3"/>
    <x v="0"/>
  </r>
  <r>
    <n v="440749442"/>
    <x v="1666"/>
    <d v="2016-04-24T00:00:00"/>
    <x v="83"/>
    <x v="0"/>
    <x v="5"/>
    <x v="0"/>
    <x v="0"/>
    <n v="6409"/>
    <n v="109.28"/>
    <n v="35.840000000000003"/>
    <n v="229698.56000000003"/>
    <n v="700375.52"/>
    <n v="470676.95999999996"/>
    <x v="5"/>
    <n v="7"/>
    <x v="2"/>
    <x v="1"/>
  </r>
  <r>
    <n v="174614226"/>
    <x v="2012"/>
    <d v="2017-07-10T00:00:00"/>
    <x v="175"/>
    <x v="1"/>
    <x v="0"/>
    <x v="1"/>
    <x v="1"/>
    <n v="1085"/>
    <n v="255.28"/>
    <n v="159.41999999999999"/>
    <n v="172970.69999999998"/>
    <n v="276978.8"/>
    <n v="104008.1"/>
    <x v="19"/>
    <n v="6"/>
    <x v="4"/>
    <x v="1"/>
  </r>
  <r>
    <n v="196798884"/>
    <x v="448"/>
    <d v="2021-10-01T00:00:00"/>
    <x v="183"/>
    <x v="0"/>
    <x v="11"/>
    <x v="0"/>
    <x v="2"/>
    <n v="6018"/>
    <n v="154.06"/>
    <n v="90.93"/>
    <n v="547216.74"/>
    <n v="927133.08"/>
    <n v="379916.33999999997"/>
    <x v="19"/>
    <n v="3"/>
    <x v="5"/>
    <x v="0"/>
  </r>
  <r>
    <n v="509380948"/>
    <x v="372"/>
    <d v="2021-09-30T00:00:00"/>
    <x v="140"/>
    <x v="1"/>
    <x v="4"/>
    <x v="1"/>
    <x v="0"/>
    <n v="5997"/>
    <n v="81.73"/>
    <n v="56.67"/>
    <n v="339849.99"/>
    <n v="490134.81"/>
    <n v="150284.82"/>
    <x v="7"/>
    <n v="3"/>
    <x v="5"/>
    <x v="0"/>
  </r>
  <r>
    <n v="221628844"/>
    <x v="2013"/>
    <d v="2021-08-08T00:00:00"/>
    <x v="63"/>
    <x v="1"/>
    <x v="5"/>
    <x v="1"/>
    <x v="0"/>
    <n v="3755"/>
    <n v="109.28"/>
    <n v="35.840000000000003"/>
    <n v="134579.20000000001"/>
    <n v="410346.4"/>
    <n v="275767.2"/>
    <x v="12"/>
    <n v="3"/>
    <x v="5"/>
    <x v="0"/>
  </r>
  <r>
    <n v="553903901"/>
    <x v="1408"/>
    <d v="2018-03-06T00:00:00"/>
    <x v="174"/>
    <x v="5"/>
    <x v="2"/>
    <x v="1"/>
    <x v="3"/>
    <n v="1328"/>
    <n v="47.45"/>
    <n v="31.79"/>
    <n v="42217.119999999995"/>
    <n v="63013.600000000006"/>
    <n v="20796.48000000001"/>
    <x v="19"/>
    <n v="7"/>
    <x v="2"/>
    <x v="1"/>
  </r>
  <r>
    <n v="996879947"/>
    <x v="2014"/>
    <d v="2020-01-06T00:00:00"/>
    <x v="62"/>
    <x v="5"/>
    <x v="7"/>
    <x v="1"/>
    <x v="1"/>
    <n v="7784"/>
    <n v="437.2"/>
    <n v="263.33"/>
    <n v="2049760.72"/>
    <n v="3403164.8"/>
    <n v="1353404.0799999998"/>
    <x v="6"/>
    <n v="7"/>
    <x v="2"/>
    <x v="1"/>
  </r>
  <r>
    <n v="661543309"/>
    <x v="1584"/>
    <d v="2018-01-07T00:00:00"/>
    <x v="129"/>
    <x v="5"/>
    <x v="6"/>
    <x v="1"/>
    <x v="3"/>
    <n v="4221"/>
    <n v="651.21"/>
    <n v="524.96"/>
    <n v="2215856.16"/>
    <n v="2748757.41"/>
    <n v="532901.25"/>
    <x v="0"/>
    <n v="1"/>
    <x v="3"/>
    <x v="0"/>
  </r>
  <r>
    <n v="529192817"/>
    <x v="1448"/>
    <d v="2021-02-02T00:00:00"/>
    <x v="3"/>
    <x v="2"/>
    <x v="10"/>
    <x v="1"/>
    <x v="2"/>
    <n v="8769"/>
    <n v="668.27"/>
    <n v="502.54"/>
    <n v="4406773.26"/>
    <n v="5860059.6299999999"/>
    <n v="1453286.37"/>
    <x v="4"/>
    <n v="1"/>
    <x v="3"/>
    <x v="0"/>
  </r>
  <r>
    <n v="301439797"/>
    <x v="2015"/>
    <d v="2022-05-02T00:00:00"/>
    <x v="28"/>
    <x v="5"/>
    <x v="8"/>
    <x v="0"/>
    <x v="2"/>
    <n v="1590"/>
    <n v="421.89"/>
    <n v="364.69"/>
    <n v="579857.1"/>
    <n v="670805.1"/>
    <n v="90948"/>
    <x v="4"/>
    <n v="7"/>
    <x v="2"/>
    <x v="1"/>
  </r>
  <r>
    <n v="650208079"/>
    <x v="1695"/>
    <d v="2016-03-15T00:00:00"/>
    <x v="22"/>
    <x v="1"/>
    <x v="2"/>
    <x v="0"/>
    <x v="3"/>
    <n v="9875"/>
    <n v="47.45"/>
    <n v="31.79"/>
    <n v="313926.25"/>
    <n v="468568.75"/>
    <n v="154642.5"/>
    <x v="4"/>
    <n v="1"/>
    <x v="3"/>
    <x v="0"/>
  </r>
  <r>
    <n v="967733991"/>
    <x v="1846"/>
    <d v="2021-06-10T00:00:00"/>
    <x v="68"/>
    <x v="2"/>
    <x v="6"/>
    <x v="1"/>
    <x v="0"/>
    <n v="2848"/>
    <n v="651.21"/>
    <n v="524.96"/>
    <n v="1495086.0800000001"/>
    <n v="1854646.08"/>
    <n v="359560"/>
    <x v="17"/>
    <n v="2"/>
    <x v="1"/>
    <x v="0"/>
  </r>
  <r>
    <n v="716566359"/>
    <x v="491"/>
    <d v="2018-01-22T00:00:00"/>
    <x v="119"/>
    <x v="5"/>
    <x v="10"/>
    <x v="0"/>
    <x v="0"/>
    <n v="6764"/>
    <n v="668.27"/>
    <n v="502.54"/>
    <n v="3399180.56"/>
    <n v="4520178.28"/>
    <n v="1120997.7200000002"/>
    <x v="4"/>
    <n v="7"/>
    <x v="2"/>
    <x v="1"/>
  </r>
  <r>
    <n v="779566514"/>
    <x v="622"/>
    <d v="2020-08-18T00:00:00"/>
    <x v="60"/>
    <x v="4"/>
    <x v="0"/>
    <x v="0"/>
    <x v="0"/>
    <n v="9910"/>
    <n v="255.28"/>
    <n v="159.41999999999999"/>
    <n v="1579852.2"/>
    <n v="2529824.7999999998"/>
    <n v="949972.59999999986"/>
    <x v="16"/>
    <n v="7"/>
    <x v="2"/>
    <x v="1"/>
  </r>
  <r>
    <n v="309908282"/>
    <x v="1013"/>
    <d v="2015-12-08T00:00:00"/>
    <x v="119"/>
    <x v="5"/>
    <x v="0"/>
    <x v="1"/>
    <x v="1"/>
    <n v="7602"/>
    <n v="255.28"/>
    <n v="159.41999999999999"/>
    <n v="1211910.8399999999"/>
    <n v="1940638.56"/>
    <n v="728727.7200000002"/>
    <x v="18"/>
    <n v="3"/>
    <x v="5"/>
    <x v="0"/>
  </r>
  <r>
    <n v="781077992"/>
    <x v="1603"/>
    <d v="2022-11-23T00:00:00"/>
    <x v="85"/>
    <x v="2"/>
    <x v="2"/>
    <x v="0"/>
    <x v="2"/>
    <n v="7190"/>
    <n v="47.45"/>
    <n v="31.79"/>
    <n v="228570.1"/>
    <n v="341165.5"/>
    <n v="112595.4"/>
    <x v="0"/>
    <n v="4"/>
    <x v="6"/>
    <x v="0"/>
  </r>
  <r>
    <n v="136874473"/>
    <x v="1648"/>
    <d v="2020-03-26T00:00:00"/>
    <x v="85"/>
    <x v="2"/>
    <x v="3"/>
    <x v="1"/>
    <x v="3"/>
    <n v="3053"/>
    <n v="205.7"/>
    <n v="117.11"/>
    <n v="357536.83"/>
    <n v="628002.1"/>
    <n v="270465.26999999996"/>
    <x v="2"/>
    <n v="5"/>
    <x v="0"/>
    <x v="0"/>
  </r>
  <r>
    <n v="441409051"/>
    <x v="1523"/>
    <d v="2020-10-28T00:00:00"/>
    <x v="139"/>
    <x v="4"/>
    <x v="8"/>
    <x v="0"/>
    <x v="0"/>
    <n v="1602"/>
    <n v="421.89"/>
    <n v="364.69"/>
    <n v="584233.38"/>
    <n v="675867.78"/>
    <n v="91634.400000000023"/>
    <x v="2"/>
    <n v="4"/>
    <x v="6"/>
    <x v="0"/>
  </r>
  <r>
    <n v="229105556"/>
    <x v="1585"/>
    <d v="2022-06-17T00:00:00"/>
    <x v="124"/>
    <x v="1"/>
    <x v="8"/>
    <x v="1"/>
    <x v="2"/>
    <n v="6280"/>
    <n v="421.89"/>
    <n v="364.69"/>
    <n v="2290253.2000000002"/>
    <n v="2649469.1999999997"/>
    <n v="359215.99999999953"/>
    <x v="11"/>
    <n v="2"/>
    <x v="1"/>
    <x v="0"/>
  </r>
  <r>
    <n v="354700314"/>
    <x v="688"/>
    <d v="2021-08-31T00:00:00"/>
    <x v="102"/>
    <x v="5"/>
    <x v="0"/>
    <x v="1"/>
    <x v="0"/>
    <n v="2560"/>
    <n v="255.28"/>
    <n v="159.41999999999999"/>
    <n v="408115.19999999995"/>
    <n v="653516.80000000005"/>
    <n v="245401.60000000009"/>
    <x v="1"/>
    <n v="2"/>
    <x v="1"/>
    <x v="0"/>
  </r>
  <r>
    <n v="863851821"/>
    <x v="1065"/>
    <d v="2020-02-09T00:00:00"/>
    <x v="57"/>
    <x v="5"/>
    <x v="1"/>
    <x v="1"/>
    <x v="3"/>
    <n v="1805"/>
    <n v="152.58000000000001"/>
    <n v="97.44"/>
    <n v="175879.19999999998"/>
    <n v="275406.90000000002"/>
    <n v="99527.700000000041"/>
    <x v="4"/>
    <n v="6"/>
    <x v="4"/>
    <x v="1"/>
  </r>
  <r>
    <n v="192236125"/>
    <x v="310"/>
    <d v="2017-03-28T00:00:00"/>
    <x v="157"/>
    <x v="1"/>
    <x v="2"/>
    <x v="1"/>
    <x v="3"/>
    <n v="5796"/>
    <n v="47.45"/>
    <n v="31.79"/>
    <n v="184254.84"/>
    <n v="275020.2"/>
    <n v="90765.360000000015"/>
    <x v="3"/>
    <n v="6"/>
    <x v="4"/>
    <x v="1"/>
  </r>
  <r>
    <n v="660924899"/>
    <x v="2016"/>
    <d v="2018-05-09T00:00:00"/>
    <x v="62"/>
    <x v="5"/>
    <x v="5"/>
    <x v="0"/>
    <x v="1"/>
    <n v="1220"/>
    <n v="109.28"/>
    <n v="35.840000000000003"/>
    <n v="43724.800000000003"/>
    <n v="133321.60000000001"/>
    <n v="89596.800000000003"/>
    <x v="1"/>
    <n v="3"/>
    <x v="5"/>
    <x v="0"/>
  </r>
  <r>
    <n v="841725957"/>
    <x v="214"/>
    <d v="2020-12-20T00:00:00"/>
    <x v="144"/>
    <x v="2"/>
    <x v="0"/>
    <x v="0"/>
    <x v="1"/>
    <n v="4271"/>
    <n v="255.28"/>
    <n v="159.41999999999999"/>
    <n v="680882.82"/>
    <n v="1090300.8800000001"/>
    <n v="409418.06000000017"/>
    <x v="17"/>
    <n v="5"/>
    <x v="0"/>
    <x v="0"/>
  </r>
  <r>
    <n v="388794410"/>
    <x v="2017"/>
    <d v="2018-01-26T00:00:00"/>
    <x v="90"/>
    <x v="5"/>
    <x v="5"/>
    <x v="0"/>
    <x v="3"/>
    <n v="1761"/>
    <n v="109.28"/>
    <n v="35.840000000000003"/>
    <n v="63114.240000000005"/>
    <n v="192442.08000000002"/>
    <n v="129327.84000000001"/>
    <x v="17"/>
    <n v="3"/>
    <x v="5"/>
    <x v="0"/>
  </r>
  <r>
    <n v="128741586"/>
    <x v="1293"/>
    <d v="2021-07-16T00:00:00"/>
    <x v="93"/>
    <x v="5"/>
    <x v="8"/>
    <x v="1"/>
    <x v="1"/>
    <n v="6351"/>
    <n v="421.89"/>
    <n v="364.69"/>
    <n v="2316146.19"/>
    <n v="2679423.39"/>
    <n v="363277.20000000019"/>
    <x v="10"/>
    <n v="7"/>
    <x v="2"/>
    <x v="1"/>
  </r>
  <r>
    <n v="958491313"/>
    <x v="2018"/>
    <d v="2021-08-31T00:00:00"/>
    <x v="107"/>
    <x v="2"/>
    <x v="1"/>
    <x v="1"/>
    <x v="2"/>
    <n v="7734"/>
    <n v="152.58000000000001"/>
    <n v="97.44"/>
    <n v="753600.96"/>
    <n v="1180053.7200000002"/>
    <n v="426452.76000000024"/>
    <x v="15"/>
    <n v="4"/>
    <x v="6"/>
    <x v="0"/>
  </r>
  <r>
    <n v="113346564"/>
    <x v="2019"/>
    <d v="2016-10-17T00:00:00"/>
    <x v="24"/>
    <x v="3"/>
    <x v="7"/>
    <x v="0"/>
    <x v="3"/>
    <n v="622"/>
    <n v="437.2"/>
    <n v="263.33"/>
    <n v="163791.25999999998"/>
    <n v="271938.39999999997"/>
    <n v="108147.13999999998"/>
    <x v="19"/>
    <n v="6"/>
    <x v="4"/>
    <x v="1"/>
  </r>
  <r>
    <n v="826656234"/>
    <x v="588"/>
    <d v="2016-05-19T00:00:00"/>
    <x v="105"/>
    <x v="2"/>
    <x v="8"/>
    <x v="0"/>
    <x v="3"/>
    <n v="4805"/>
    <n v="421.89"/>
    <n v="364.69"/>
    <n v="1752335.45"/>
    <n v="2027181.45"/>
    <n v="274846"/>
    <x v="14"/>
    <n v="7"/>
    <x v="2"/>
    <x v="1"/>
  </r>
  <r>
    <n v="660481584"/>
    <x v="2020"/>
    <d v="2016-03-18T00:00:00"/>
    <x v="67"/>
    <x v="1"/>
    <x v="6"/>
    <x v="1"/>
    <x v="0"/>
    <n v="33"/>
    <n v="651.21"/>
    <n v="524.96"/>
    <n v="17323.68"/>
    <n v="21489.93"/>
    <n v="4166.25"/>
    <x v="5"/>
    <n v="5"/>
    <x v="0"/>
    <x v="0"/>
  </r>
  <r>
    <n v="474929797"/>
    <x v="1810"/>
    <d v="2016-10-27T00:00:00"/>
    <x v="31"/>
    <x v="4"/>
    <x v="3"/>
    <x v="1"/>
    <x v="2"/>
    <n v="1136"/>
    <n v="205.7"/>
    <n v="117.11"/>
    <n v="133036.96"/>
    <n v="233675.19999999998"/>
    <n v="100638.23999999999"/>
    <x v="19"/>
    <n v="2"/>
    <x v="1"/>
    <x v="0"/>
  </r>
  <r>
    <n v="168487203"/>
    <x v="1871"/>
    <d v="2018-08-17T00:00:00"/>
    <x v="109"/>
    <x v="1"/>
    <x v="6"/>
    <x v="1"/>
    <x v="3"/>
    <n v="7962"/>
    <n v="651.21"/>
    <n v="524.96"/>
    <n v="4179731.5200000005"/>
    <n v="5184934.0200000005"/>
    <n v="1005202.5"/>
    <x v="1"/>
    <n v="5"/>
    <x v="0"/>
    <x v="0"/>
  </r>
  <r>
    <n v="609952628"/>
    <x v="196"/>
    <d v="2023-01-06T00:00:00"/>
    <x v="63"/>
    <x v="1"/>
    <x v="8"/>
    <x v="0"/>
    <x v="0"/>
    <n v="7392"/>
    <n v="421.89"/>
    <n v="364.69"/>
    <n v="2695788.48"/>
    <n v="3118610.88"/>
    <n v="422822.39999999991"/>
    <x v="3"/>
    <n v="2"/>
    <x v="1"/>
    <x v="0"/>
  </r>
  <r>
    <n v="488437402"/>
    <x v="1317"/>
    <d v="2015-12-09T00:00:00"/>
    <x v="72"/>
    <x v="0"/>
    <x v="9"/>
    <x v="0"/>
    <x v="0"/>
    <n v="8336"/>
    <n v="9.33"/>
    <n v="6.92"/>
    <n v="57685.120000000003"/>
    <n v="77774.880000000005"/>
    <n v="20089.760000000002"/>
    <x v="20"/>
    <n v="7"/>
    <x v="2"/>
    <x v="1"/>
  </r>
  <r>
    <n v="363365352"/>
    <x v="1183"/>
    <d v="2019-12-28T00:00:00"/>
    <x v="72"/>
    <x v="0"/>
    <x v="10"/>
    <x v="1"/>
    <x v="3"/>
    <n v="6737"/>
    <n v="668.27"/>
    <n v="502.54"/>
    <n v="3385611.98"/>
    <n v="4502134.99"/>
    <n v="1116523.0100000002"/>
    <x v="12"/>
    <n v="2"/>
    <x v="1"/>
    <x v="0"/>
  </r>
  <r>
    <n v="414472806"/>
    <x v="2021"/>
    <d v="2019-06-23T00:00:00"/>
    <x v="148"/>
    <x v="3"/>
    <x v="9"/>
    <x v="1"/>
    <x v="1"/>
    <n v="569"/>
    <n v="9.33"/>
    <n v="6.92"/>
    <n v="3937.48"/>
    <n v="5308.77"/>
    <n v="1371.2900000000004"/>
    <x v="20"/>
    <n v="4"/>
    <x v="6"/>
    <x v="0"/>
  </r>
  <r>
    <n v="239768731"/>
    <x v="1604"/>
    <d v="2016-11-27T00:00:00"/>
    <x v="159"/>
    <x v="4"/>
    <x v="11"/>
    <x v="0"/>
    <x v="2"/>
    <n v="1751"/>
    <n v="154.06"/>
    <n v="90.93"/>
    <n v="159218.43000000002"/>
    <n v="269759.06"/>
    <n v="110540.62999999998"/>
    <x v="4"/>
    <n v="6"/>
    <x v="4"/>
    <x v="1"/>
  </r>
  <r>
    <n v="765734040"/>
    <x v="76"/>
    <d v="2017-07-22T00:00:00"/>
    <x v="46"/>
    <x v="1"/>
    <x v="9"/>
    <x v="0"/>
    <x v="2"/>
    <n v="6574"/>
    <n v="9.33"/>
    <n v="6.92"/>
    <n v="45492.08"/>
    <n v="61335.42"/>
    <n v="15843.339999999997"/>
    <x v="10"/>
    <n v="1"/>
    <x v="3"/>
    <x v="0"/>
  </r>
  <r>
    <n v="870454347"/>
    <x v="1206"/>
    <d v="2017-03-20T00:00:00"/>
    <x v="31"/>
    <x v="4"/>
    <x v="2"/>
    <x v="0"/>
    <x v="0"/>
    <n v="5639"/>
    <n v="47.45"/>
    <n v="31.79"/>
    <n v="179263.81"/>
    <n v="267570.55"/>
    <n v="88306.739999999991"/>
    <x v="17"/>
    <n v="6"/>
    <x v="4"/>
    <x v="1"/>
  </r>
  <r>
    <n v="786361730"/>
    <x v="453"/>
    <d v="2022-02-01T00:00:00"/>
    <x v="29"/>
    <x v="4"/>
    <x v="2"/>
    <x v="0"/>
    <x v="2"/>
    <n v="765"/>
    <n v="47.45"/>
    <n v="31.79"/>
    <n v="24319.35"/>
    <n v="36299.25"/>
    <n v="11979.900000000001"/>
    <x v="16"/>
    <n v="7"/>
    <x v="2"/>
    <x v="1"/>
  </r>
  <r>
    <n v="125349128"/>
    <x v="1970"/>
    <d v="2020-06-02T00:00:00"/>
    <x v="46"/>
    <x v="1"/>
    <x v="3"/>
    <x v="1"/>
    <x v="2"/>
    <n v="2447"/>
    <n v="205.7"/>
    <n v="117.11"/>
    <n v="286568.17"/>
    <n v="503347.89999999997"/>
    <n v="216779.72999999998"/>
    <x v="4"/>
    <n v="1"/>
    <x v="3"/>
    <x v="0"/>
  </r>
  <r>
    <n v="845496499"/>
    <x v="388"/>
    <d v="2020-10-02T00:00:00"/>
    <x v="121"/>
    <x v="0"/>
    <x v="4"/>
    <x v="0"/>
    <x v="0"/>
    <n v="58"/>
    <n v="81.73"/>
    <n v="56.67"/>
    <n v="3286.86"/>
    <n v="4740.34"/>
    <n v="1453.48"/>
    <x v="6"/>
    <n v="4"/>
    <x v="6"/>
    <x v="0"/>
  </r>
  <r>
    <n v="468727672"/>
    <x v="551"/>
    <d v="2021-10-31T00:00:00"/>
    <x v="131"/>
    <x v="3"/>
    <x v="10"/>
    <x v="1"/>
    <x v="2"/>
    <n v="5789"/>
    <n v="668.27"/>
    <n v="502.54"/>
    <n v="2909204.06"/>
    <n v="3868615.03"/>
    <n v="959410.96999999974"/>
    <x v="13"/>
    <n v="3"/>
    <x v="5"/>
    <x v="0"/>
  </r>
  <r>
    <n v="637278974"/>
    <x v="167"/>
    <d v="2021-04-30T00:00:00"/>
    <x v="15"/>
    <x v="3"/>
    <x v="6"/>
    <x v="1"/>
    <x v="3"/>
    <n v="3865"/>
    <n v="651.21"/>
    <n v="524.96"/>
    <n v="2028970.4000000001"/>
    <n v="2516926.6500000004"/>
    <n v="487956.25000000023"/>
    <x v="10"/>
    <n v="7"/>
    <x v="2"/>
    <x v="1"/>
  </r>
  <r>
    <n v="518421494"/>
    <x v="2022"/>
    <d v="2016-11-07T00:00:00"/>
    <x v="46"/>
    <x v="1"/>
    <x v="3"/>
    <x v="0"/>
    <x v="3"/>
    <n v="1296"/>
    <n v="205.7"/>
    <n v="117.11"/>
    <n v="151774.56"/>
    <n v="266587.2"/>
    <n v="114812.64000000001"/>
    <x v="19"/>
    <n v="6"/>
    <x v="4"/>
    <x v="1"/>
  </r>
  <r>
    <n v="650687444"/>
    <x v="151"/>
    <d v="2015-04-25T00:00:00"/>
    <x v="184"/>
    <x v="3"/>
    <x v="1"/>
    <x v="1"/>
    <x v="0"/>
    <n v="1729"/>
    <n v="152.58000000000001"/>
    <n v="97.44"/>
    <n v="168473.76"/>
    <n v="263810.82"/>
    <n v="95337.06"/>
    <x v="1"/>
    <n v="6"/>
    <x v="4"/>
    <x v="1"/>
  </r>
  <r>
    <n v="291904437"/>
    <x v="2023"/>
    <d v="2021-01-31T00:00:00"/>
    <x v="101"/>
    <x v="5"/>
    <x v="4"/>
    <x v="1"/>
    <x v="2"/>
    <n v="9865"/>
    <n v="81.73"/>
    <n v="56.67"/>
    <n v="559049.55000000005"/>
    <n v="806266.45000000007"/>
    <n v="247216.90000000002"/>
    <x v="17"/>
    <n v="5"/>
    <x v="0"/>
    <x v="0"/>
  </r>
  <r>
    <n v="220349538"/>
    <x v="890"/>
    <d v="2016-06-14T00:00:00"/>
    <x v="11"/>
    <x v="3"/>
    <x v="7"/>
    <x v="0"/>
    <x v="2"/>
    <n v="5180"/>
    <n v="437.2"/>
    <n v="263.33"/>
    <n v="1364049.4"/>
    <n v="2264696"/>
    <n v="900646.60000000009"/>
    <x v="5"/>
    <n v="2"/>
    <x v="1"/>
    <x v="0"/>
  </r>
  <r>
    <n v="959983909"/>
    <x v="1168"/>
    <d v="2020-08-13T00:00:00"/>
    <x v="167"/>
    <x v="2"/>
    <x v="7"/>
    <x v="1"/>
    <x v="1"/>
    <n v="9426"/>
    <n v="437.2"/>
    <n v="263.33"/>
    <n v="2482148.58"/>
    <n v="4121047.1999999997"/>
    <n v="1638898.6199999996"/>
    <x v="17"/>
    <n v="2"/>
    <x v="1"/>
    <x v="0"/>
  </r>
  <r>
    <n v="524918878"/>
    <x v="766"/>
    <d v="2021-07-02T00:00:00"/>
    <x v="77"/>
    <x v="4"/>
    <x v="3"/>
    <x v="0"/>
    <x v="1"/>
    <n v="4016"/>
    <n v="205.7"/>
    <n v="117.11"/>
    <n v="470313.76"/>
    <n v="826091.2"/>
    <n v="355777.43999999994"/>
    <x v="13"/>
    <n v="1"/>
    <x v="3"/>
    <x v="0"/>
  </r>
  <r>
    <n v="599578273"/>
    <x v="1934"/>
    <d v="2018-09-19T00:00:00"/>
    <x v="162"/>
    <x v="2"/>
    <x v="10"/>
    <x v="1"/>
    <x v="3"/>
    <n v="7390"/>
    <n v="668.27"/>
    <n v="502.54"/>
    <n v="3713770.6"/>
    <n v="4938515.3"/>
    <n v="1224744.6999999997"/>
    <x v="9"/>
    <n v="3"/>
    <x v="5"/>
    <x v="0"/>
  </r>
  <r>
    <n v="688698422"/>
    <x v="889"/>
    <d v="2017-03-13T00:00:00"/>
    <x v="59"/>
    <x v="1"/>
    <x v="11"/>
    <x v="1"/>
    <x v="3"/>
    <n v="22"/>
    <n v="154.06"/>
    <n v="90.93"/>
    <n v="2000.46"/>
    <n v="3389.32"/>
    <n v="1388.8600000000001"/>
    <x v="6"/>
    <n v="7"/>
    <x v="2"/>
    <x v="1"/>
  </r>
  <r>
    <n v="367328155"/>
    <x v="2024"/>
    <d v="2021-07-06T00:00:00"/>
    <x v="181"/>
    <x v="1"/>
    <x v="10"/>
    <x v="0"/>
    <x v="2"/>
    <n v="9419"/>
    <n v="668.27"/>
    <n v="502.54"/>
    <n v="4733424.26"/>
    <n v="6294435.1299999999"/>
    <n v="1561010.87"/>
    <x v="18"/>
    <n v="3"/>
    <x v="5"/>
    <x v="0"/>
  </r>
  <r>
    <n v="630828797"/>
    <x v="1686"/>
    <d v="2019-08-06T00:00:00"/>
    <x v="3"/>
    <x v="2"/>
    <x v="1"/>
    <x v="0"/>
    <x v="2"/>
    <n v="5114"/>
    <n v="152.58000000000001"/>
    <n v="97.44"/>
    <n v="498308.16"/>
    <n v="780294.12000000011"/>
    <n v="281985.96000000014"/>
    <x v="8"/>
    <n v="4"/>
    <x v="6"/>
    <x v="0"/>
  </r>
  <r>
    <n v="744874179"/>
    <x v="1063"/>
    <d v="2018-04-15T00:00:00"/>
    <x v="97"/>
    <x v="3"/>
    <x v="9"/>
    <x v="0"/>
    <x v="3"/>
    <n v="3677"/>
    <n v="9.33"/>
    <n v="6.92"/>
    <n v="25444.84"/>
    <n v="34306.410000000003"/>
    <n v="8861.5700000000033"/>
    <x v="13"/>
    <n v="3"/>
    <x v="5"/>
    <x v="0"/>
  </r>
  <r>
    <n v="948075759"/>
    <x v="371"/>
    <d v="2022-12-23T00:00:00"/>
    <x v="112"/>
    <x v="1"/>
    <x v="2"/>
    <x v="1"/>
    <x v="0"/>
    <n v="5540"/>
    <n v="47.45"/>
    <n v="31.79"/>
    <n v="176116.6"/>
    <n v="262873"/>
    <n v="86756.4"/>
    <x v="18"/>
    <n v="6"/>
    <x v="4"/>
    <x v="1"/>
  </r>
  <r>
    <n v="638856971"/>
    <x v="2025"/>
    <d v="2019-07-26T00:00:00"/>
    <x v="153"/>
    <x v="1"/>
    <x v="4"/>
    <x v="0"/>
    <x v="0"/>
    <n v="829"/>
    <n v="81.73"/>
    <n v="56.67"/>
    <n v="46979.43"/>
    <n v="67754.17"/>
    <n v="20774.739999999998"/>
    <x v="17"/>
    <n v="3"/>
    <x v="5"/>
    <x v="0"/>
  </r>
  <r>
    <n v="651704537"/>
    <x v="581"/>
    <d v="2018-01-26T00:00:00"/>
    <x v="98"/>
    <x v="4"/>
    <x v="10"/>
    <x v="0"/>
    <x v="3"/>
    <n v="2710"/>
    <n v="668.27"/>
    <n v="502.54"/>
    <n v="1361883.4000000001"/>
    <n v="1811011.7"/>
    <n v="449128.29999999981"/>
    <x v="3"/>
    <n v="2"/>
    <x v="1"/>
    <x v="0"/>
  </r>
  <r>
    <n v="980917155"/>
    <x v="525"/>
    <d v="2016-10-29T00:00:00"/>
    <x v="51"/>
    <x v="0"/>
    <x v="8"/>
    <x v="1"/>
    <x v="1"/>
    <n v="4039"/>
    <n v="421.89"/>
    <n v="364.69"/>
    <n v="1472982.91"/>
    <n v="1704013.71"/>
    <n v="231030.80000000005"/>
    <x v="10"/>
    <n v="1"/>
    <x v="3"/>
    <x v="0"/>
  </r>
  <r>
    <n v="793731153"/>
    <x v="1099"/>
    <d v="2022-05-17T00:00:00"/>
    <x v="61"/>
    <x v="3"/>
    <x v="10"/>
    <x v="1"/>
    <x v="1"/>
    <n v="1541"/>
    <n v="668.27"/>
    <n v="502.54"/>
    <n v="774414.14"/>
    <n v="1029804.07"/>
    <n v="255389.92999999993"/>
    <x v="14"/>
    <n v="5"/>
    <x v="0"/>
    <x v="0"/>
  </r>
  <r>
    <n v="807430589"/>
    <x v="2026"/>
    <d v="2020-07-28T00:00:00"/>
    <x v="106"/>
    <x v="6"/>
    <x v="2"/>
    <x v="1"/>
    <x v="1"/>
    <n v="5509"/>
    <n v="47.45"/>
    <n v="31.79"/>
    <n v="175131.11"/>
    <n v="261402.05000000002"/>
    <n v="86270.940000000031"/>
    <x v="11"/>
    <n v="6"/>
    <x v="4"/>
    <x v="1"/>
  </r>
  <r>
    <n v="840671098"/>
    <x v="685"/>
    <d v="2020-02-07T00:00:00"/>
    <x v="64"/>
    <x v="3"/>
    <x v="0"/>
    <x v="1"/>
    <x v="1"/>
    <n v="2114"/>
    <n v="255.28"/>
    <n v="159.41999999999999"/>
    <n v="337013.87999999995"/>
    <n v="539661.92000000004"/>
    <n v="202648.0400000001"/>
    <x v="17"/>
    <n v="3"/>
    <x v="5"/>
    <x v="0"/>
  </r>
  <r>
    <n v="660832202"/>
    <x v="2027"/>
    <d v="2019-12-12T00:00:00"/>
    <x v="87"/>
    <x v="5"/>
    <x v="4"/>
    <x v="0"/>
    <x v="0"/>
    <n v="3789"/>
    <n v="81.73"/>
    <n v="56.67"/>
    <n v="214722.63"/>
    <n v="309674.97000000003"/>
    <n v="94952.340000000026"/>
    <x v="0"/>
    <n v="5"/>
    <x v="0"/>
    <x v="0"/>
  </r>
  <r>
    <n v="936664998"/>
    <x v="2028"/>
    <d v="2016-06-15T00:00:00"/>
    <x v="150"/>
    <x v="1"/>
    <x v="11"/>
    <x v="1"/>
    <x v="0"/>
    <n v="8843"/>
    <n v="154.06"/>
    <n v="90.93"/>
    <n v="804093.99000000011"/>
    <n v="1362352.58"/>
    <n v="558258.59"/>
    <x v="1"/>
    <n v="3"/>
    <x v="5"/>
    <x v="0"/>
  </r>
  <r>
    <n v="286968314"/>
    <x v="2029"/>
    <d v="2017-02-19T00:00:00"/>
    <x v="41"/>
    <x v="0"/>
    <x v="3"/>
    <x v="0"/>
    <x v="0"/>
    <n v="9156"/>
    <n v="205.7"/>
    <n v="117.11"/>
    <n v="1072259.1599999999"/>
    <n v="1883389.2"/>
    <n v="811130.04"/>
    <x v="0"/>
    <n v="1"/>
    <x v="3"/>
    <x v="0"/>
  </r>
  <r>
    <n v="550853478"/>
    <x v="2030"/>
    <d v="2018-09-19T00:00:00"/>
    <x v="169"/>
    <x v="4"/>
    <x v="0"/>
    <x v="0"/>
    <x v="0"/>
    <n v="8640"/>
    <n v="255.28"/>
    <n v="159.41999999999999"/>
    <n v="1377388.7999999998"/>
    <n v="2205619.2000000002"/>
    <n v="828230.40000000037"/>
    <x v="3"/>
    <n v="7"/>
    <x v="2"/>
    <x v="1"/>
  </r>
  <r>
    <n v="650362145"/>
    <x v="1129"/>
    <d v="2017-03-09T00:00:00"/>
    <x v="177"/>
    <x v="5"/>
    <x v="2"/>
    <x v="0"/>
    <x v="0"/>
    <n v="5466"/>
    <n v="47.45"/>
    <n v="31.79"/>
    <n v="173764.13999999998"/>
    <n v="259361.7"/>
    <n v="85597.560000000027"/>
    <x v="10"/>
    <n v="6"/>
    <x v="4"/>
    <x v="1"/>
  </r>
  <r>
    <n v="277377164"/>
    <x v="689"/>
    <d v="2015-05-04T00:00:00"/>
    <x v="118"/>
    <x v="0"/>
    <x v="9"/>
    <x v="1"/>
    <x v="1"/>
    <n v="922"/>
    <n v="9.33"/>
    <n v="6.92"/>
    <n v="6380.24"/>
    <n v="8602.26"/>
    <n v="2222.0200000000004"/>
    <x v="3"/>
    <n v="5"/>
    <x v="0"/>
    <x v="0"/>
  </r>
  <r>
    <n v="169800841"/>
    <x v="2031"/>
    <d v="2017-03-01T00:00:00"/>
    <x v="165"/>
    <x v="5"/>
    <x v="0"/>
    <x v="0"/>
    <x v="1"/>
    <n v="6697"/>
    <n v="255.28"/>
    <n v="159.41999999999999"/>
    <n v="1067635.74"/>
    <n v="1709610.16"/>
    <n v="641974.41999999993"/>
    <x v="17"/>
    <n v="1"/>
    <x v="3"/>
    <x v="0"/>
  </r>
  <r>
    <n v="935376679"/>
    <x v="2032"/>
    <d v="2019-06-27T00:00:00"/>
    <x v="42"/>
    <x v="5"/>
    <x v="2"/>
    <x v="0"/>
    <x v="2"/>
    <n v="7600"/>
    <n v="47.45"/>
    <n v="31.79"/>
    <n v="241604"/>
    <n v="360620"/>
    <n v="119016"/>
    <x v="20"/>
    <n v="1"/>
    <x v="3"/>
    <x v="0"/>
  </r>
  <r>
    <n v="264778506"/>
    <x v="253"/>
    <d v="2021-12-17T00:00:00"/>
    <x v="118"/>
    <x v="0"/>
    <x v="7"/>
    <x v="1"/>
    <x v="3"/>
    <n v="2699"/>
    <n v="437.2"/>
    <n v="263.33"/>
    <n v="710727.66999999993"/>
    <n v="1180002.8"/>
    <n v="469275.13000000012"/>
    <x v="16"/>
    <n v="3"/>
    <x v="5"/>
    <x v="0"/>
  </r>
  <r>
    <n v="868992650"/>
    <x v="2033"/>
    <d v="2019-11-03T00:00:00"/>
    <x v="134"/>
    <x v="2"/>
    <x v="10"/>
    <x v="1"/>
    <x v="2"/>
    <n v="3091"/>
    <n v="668.27"/>
    <n v="502.54"/>
    <n v="1553351.1400000001"/>
    <n v="2065622.5699999998"/>
    <n v="512271.4299999997"/>
    <x v="16"/>
    <n v="5"/>
    <x v="0"/>
    <x v="0"/>
  </r>
  <r>
    <n v="954546535"/>
    <x v="419"/>
    <d v="2018-08-18T00:00:00"/>
    <x v="15"/>
    <x v="3"/>
    <x v="10"/>
    <x v="0"/>
    <x v="0"/>
    <n v="387"/>
    <n v="668.27"/>
    <n v="502.54"/>
    <n v="194482.98"/>
    <n v="258620.49"/>
    <n v="64137.50999999998"/>
    <x v="5"/>
    <n v="6"/>
    <x v="4"/>
    <x v="1"/>
  </r>
  <r>
    <n v="447365701"/>
    <x v="2034"/>
    <d v="2015-05-10T00:00:00"/>
    <x v="4"/>
    <x v="2"/>
    <x v="2"/>
    <x v="0"/>
    <x v="3"/>
    <n v="4307"/>
    <n v="47.45"/>
    <n v="31.79"/>
    <n v="136919.53"/>
    <n v="204367.15000000002"/>
    <n v="67447.620000000024"/>
    <x v="20"/>
    <n v="4"/>
    <x v="6"/>
    <x v="0"/>
  </r>
  <r>
    <n v="695059764"/>
    <x v="135"/>
    <d v="2021-05-27T00:00:00"/>
    <x v="45"/>
    <x v="1"/>
    <x v="7"/>
    <x v="1"/>
    <x v="1"/>
    <n v="2485"/>
    <n v="437.2"/>
    <n v="263.33"/>
    <n v="654375.04999999993"/>
    <n v="1086442"/>
    <n v="432066.95000000007"/>
    <x v="0"/>
    <n v="5"/>
    <x v="0"/>
    <x v="0"/>
  </r>
  <r>
    <n v="264636456"/>
    <x v="142"/>
    <d v="2021-04-22T00:00:00"/>
    <x v="68"/>
    <x v="2"/>
    <x v="5"/>
    <x v="1"/>
    <x v="3"/>
    <n v="663"/>
    <n v="109.28"/>
    <n v="35.840000000000003"/>
    <n v="23761.920000000002"/>
    <n v="72452.639999999999"/>
    <n v="48690.720000000001"/>
    <x v="12"/>
    <n v="7"/>
    <x v="2"/>
    <x v="1"/>
  </r>
  <r>
    <n v="418644607"/>
    <x v="936"/>
    <d v="2022-04-02T00:00:00"/>
    <x v="15"/>
    <x v="3"/>
    <x v="11"/>
    <x v="0"/>
    <x v="0"/>
    <n v="5097"/>
    <n v="154.06"/>
    <n v="90.93"/>
    <n v="463470.21"/>
    <n v="785243.82000000007"/>
    <n v="321773.61000000004"/>
    <x v="15"/>
    <n v="1"/>
    <x v="3"/>
    <x v="0"/>
  </r>
  <r>
    <n v="239945542"/>
    <x v="2035"/>
    <d v="2022-01-03T00:00:00"/>
    <x v="135"/>
    <x v="3"/>
    <x v="7"/>
    <x v="1"/>
    <x v="2"/>
    <n v="4073"/>
    <n v="437.2"/>
    <n v="263.33"/>
    <n v="1072543.0899999999"/>
    <n v="1780715.5999999999"/>
    <n v="708172.51"/>
    <x v="5"/>
    <n v="1"/>
    <x v="3"/>
    <x v="0"/>
  </r>
  <r>
    <n v="681713092"/>
    <x v="1342"/>
    <d v="2022-03-12T00:00:00"/>
    <x v="153"/>
    <x v="1"/>
    <x v="2"/>
    <x v="0"/>
    <x v="3"/>
    <n v="2908"/>
    <n v="47.45"/>
    <n v="31.79"/>
    <n v="92445.319999999992"/>
    <n v="137984.6"/>
    <n v="45539.280000000013"/>
    <x v="13"/>
    <n v="2"/>
    <x v="1"/>
    <x v="0"/>
  </r>
  <r>
    <n v="517433583"/>
    <x v="283"/>
    <d v="2018-07-24T00:00:00"/>
    <x v="148"/>
    <x v="3"/>
    <x v="1"/>
    <x v="1"/>
    <x v="3"/>
    <n v="8951"/>
    <n v="152.58000000000001"/>
    <n v="97.44"/>
    <n v="872185.44"/>
    <n v="1365743.58"/>
    <n v="493558.14000000013"/>
    <x v="16"/>
    <n v="7"/>
    <x v="2"/>
    <x v="1"/>
  </r>
  <r>
    <n v="390905845"/>
    <x v="259"/>
    <d v="2016-12-25T00:00:00"/>
    <x v="30"/>
    <x v="3"/>
    <x v="7"/>
    <x v="1"/>
    <x v="3"/>
    <n v="6581"/>
    <n v="437.2"/>
    <n v="263.33"/>
    <n v="1732974.73"/>
    <n v="2877213.1999999997"/>
    <n v="1144238.4699999997"/>
    <x v="18"/>
    <n v="1"/>
    <x v="3"/>
    <x v="0"/>
  </r>
  <r>
    <n v="748927533"/>
    <x v="1214"/>
    <d v="2016-06-14T00:00:00"/>
    <x v="21"/>
    <x v="5"/>
    <x v="4"/>
    <x v="0"/>
    <x v="3"/>
    <n v="3155"/>
    <n v="81.73"/>
    <n v="56.67"/>
    <n v="178793.85"/>
    <n v="257858.15000000002"/>
    <n v="79064.300000000017"/>
    <x v="20"/>
    <n v="6"/>
    <x v="4"/>
    <x v="1"/>
  </r>
  <r>
    <n v="279880416"/>
    <x v="461"/>
    <d v="2020-09-22T00:00:00"/>
    <x v="8"/>
    <x v="5"/>
    <x v="1"/>
    <x v="0"/>
    <x v="1"/>
    <n v="1689"/>
    <n v="152.58000000000001"/>
    <n v="97.44"/>
    <n v="164576.16"/>
    <n v="257707.62000000002"/>
    <n v="93131.460000000021"/>
    <x v="20"/>
    <n v="6"/>
    <x v="4"/>
    <x v="1"/>
  </r>
  <r>
    <n v="980509030"/>
    <x v="286"/>
    <d v="2015-05-05T00:00:00"/>
    <x v="28"/>
    <x v="5"/>
    <x v="0"/>
    <x v="1"/>
    <x v="0"/>
    <n v="3266"/>
    <n v="255.28"/>
    <n v="159.41999999999999"/>
    <n v="520665.72"/>
    <n v="833744.48"/>
    <n v="313078.76"/>
    <x v="12"/>
    <n v="5"/>
    <x v="0"/>
    <x v="0"/>
  </r>
  <r>
    <n v="299226653"/>
    <x v="1020"/>
    <d v="2018-05-23T00:00:00"/>
    <x v="119"/>
    <x v="5"/>
    <x v="3"/>
    <x v="1"/>
    <x v="1"/>
    <n v="6671"/>
    <n v="205.7"/>
    <n v="117.11"/>
    <n v="781240.80999999994"/>
    <n v="1372224.7"/>
    <n v="590983.89"/>
    <x v="7"/>
    <n v="2"/>
    <x v="1"/>
    <x v="0"/>
  </r>
  <r>
    <n v="779377686"/>
    <x v="609"/>
    <d v="2017-02-26T00:00:00"/>
    <x v="119"/>
    <x v="5"/>
    <x v="4"/>
    <x v="1"/>
    <x v="3"/>
    <n v="4032"/>
    <n v="81.73"/>
    <n v="56.67"/>
    <n v="228493.44"/>
    <n v="329535.36000000004"/>
    <n v="101041.92000000004"/>
    <x v="17"/>
    <n v="5"/>
    <x v="0"/>
    <x v="0"/>
  </r>
  <r>
    <n v="336635959"/>
    <x v="1320"/>
    <d v="2022-07-28T00:00:00"/>
    <x v="94"/>
    <x v="5"/>
    <x v="4"/>
    <x v="1"/>
    <x v="3"/>
    <n v="6916"/>
    <n v="81.73"/>
    <n v="56.67"/>
    <n v="391929.72000000003"/>
    <n v="565244.68000000005"/>
    <n v="173314.96000000002"/>
    <x v="6"/>
    <n v="3"/>
    <x v="5"/>
    <x v="0"/>
  </r>
  <r>
    <n v="106987798"/>
    <x v="1059"/>
    <d v="2020-12-13T00:00:00"/>
    <x v="11"/>
    <x v="3"/>
    <x v="8"/>
    <x v="0"/>
    <x v="2"/>
    <n v="8922"/>
    <n v="421.89"/>
    <n v="364.69"/>
    <n v="3253764.18"/>
    <n v="3764102.58"/>
    <n v="510338.39999999991"/>
    <x v="18"/>
    <n v="1"/>
    <x v="3"/>
    <x v="0"/>
  </r>
  <r>
    <n v="918026006"/>
    <x v="21"/>
    <d v="2022-06-09T00:00:00"/>
    <x v="115"/>
    <x v="5"/>
    <x v="4"/>
    <x v="0"/>
    <x v="0"/>
    <n v="3151"/>
    <n v="81.73"/>
    <n v="56.67"/>
    <n v="178567.17"/>
    <n v="257531.23"/>
    <n v="78964.06"/>
    <x v="15"/>
    <n v="6"/>
    <x v="4"/>
    <x v="1"/>
  </r>
  <r>
    <n v="232479989"/>
    <x v="1142"/>
    <d v="2016-08-30T00:00:00"/>
    <x v="31"/>
    <x v="4"/>
    <x v="7"/>
    <x v="1"/>
    <x v="2"/>
    <n v="4850"/>
    <n v="437.2"/>
    <n v="263.33"/>
    <n v="1277150.5"/>
    <n v="2120420"/>
    <n v="843269.5"/>
    <x v="17"/>
    <n v="7"/>
    <x v="2"/>
    <x v="1"/>
  </r>
  <r>
    <n v="511155498"/>
    <x v="494"/>
    <d v="2022-10-01T00:00:00"/>
    <x v="103"/>
    <x v="1"/>
    <x v="2"/>
    <x v="1"/>
    <x v="3"/>
    <n v="1126"/>
    <n v="47.45"/>
    <n v="31.79"/>
    <n v="35795.54"/>
    <n v="53428.700000000004"/>
    <n v="17633.160000000003"/>
    <x v="8"/>
    <n v="1"/>
    <x v="3"/>
    <x v="0"/>
  </r>
  <r>
    <n v="382581126"/>
    <x v="1227"/>
    <d v="2019-03-05T00:00:00"/>
    <x v="143"/>
    <x v="1"/>
    <x v="4"/>
    <x v="1"/>
    <x v="0"/>
    <n v="3112"/>
    <n v="81.73"/>
    <n v="56.67"/>
    <n v="176357.04"/>
    <n v="254343.76"/>
    <n v="77986.720000000001"/>
    <x v="3"/>
    <n v="6"/>
    <x v="4"/>
    <x v="1"/>
  </r>
  <r>
    <n v="936546981"/>
    <x v="2028"/>
    <d v="2016-06-03T00:00:00"/>
    <x v="129"/>
    <x v="5"/>
    <x v="0"/>
    <x v="1"/>
    <x v="1"/>
    <n v="3919"/>
    <n v="255.28"/>
    <n v="159.41999999999999"/>
    <n v="624766.98"/>
    <n v="1000442.32"/>
    <n v="375675.33999999997"/>
    <x v="17"/>
    <n v="3"/>
    <x v="5"/>
    <x v="0"/>
  </r>
  <r>
    <n v="978673112"/>
    <x v="1324"/>
    <d v="2015-09-29T00:00:00"/>
    <x v="164"/>
    <x v="0"/>
    <x v="2"/>
    <x v="0"/>
    <x v="1"/>
    <n v="9977"/>
    <n v="47.45"/>
    <n v="31.79"/>
    <n v="317168.83"/>
    <n v="473408.65"/>
    <n v="156239.82"/>
    <x v="14"/>
    <n v="5"/>
    <x v="0"/>
    <x v="0"/>
  </r>
  <r>
    <n v="354547107"/>
    <x v="2036"/>
    <d v="2019-01-13T00:00:00"/>
    <x v="125"/>
    <x v="5"/>
    <x v="1"/>
    <x v="1"/>
    <x v="1"/>
    <n v="7223"/>
    <n v="152.58000000000001"/>
    <n v="97.44"/>
    <n v="703809.12"/>
    <n v="1102085.3400000001"/>
    <n v="398276.22000000009"/>
    <x v="14"/>
    <n v="3"/>
    <x v="5"/>
    <x v="0"/>
  </r>
  <r>
    <n v="762655293"/>
    <x v="1926"/>
    <d v="2022-10-25T00:00:00"/>
    <x v="181"/>
    <x v="1"/>
    <x v="4"/>
    <x v="0"/>
    <x v="3"/>
    <n v="5504"/>
    <n v="81.73"/>
    <n v="56.67"/>
    <n v="311911.67999999999"/>
    <n v="449841.92000000004"/>
    <n v="137930.24000000005"/>
    <x v="16"/>
    <n v="7"/>
    <x v="2"/>
    <x v="1"/>
  </r>
  <r>
    <n v="371796500"/>
    <x v="934"/>
    <d v="2020-01-28T00:00:00"/>
    <x v="23"/>
    <x v="4"/>
    <x v="6"/>
    <x v="1"/>
    <x v="3"/>
    <n v="1701"/>
    <n v="651.21"/>
    <n v="524.96"/>
    <n v="892956.96000000008"/>
    <n v="1107708.21"/>
    <n v="214751.24999999988"/>
    <x v="19"/>
    <n v="7"/>
    <x v="2"/>
    <x v="1"/>
  </r>
  <r>
    <n v="756253182"/>
    <x v="1901"/>
    <d v="2018-06-02T00:00:00"/>
    <x v="165"/>
    <x v="5"/>
    <x v="0"/>
    <x v="0"/>
    <x v="3"/>
    <n v="977"/>
    <n v="255.28"/>
    <n v="159.41999999999999"/>
    <n v="155753.34"/>
    <n v="249408.56"/>
    <n v="93655.22"/>
    <x v="5"/>
    <n v="6"/>
    <x v="4"/>
    <x v="1"/>
  </r>
  <r>
    <n v="119935786"/>
    <x v="1452"/>
    <d v="2015-01-24T00:00:00"/>
    <x v="179"/>
    <x v="1"/>
    <x v="4"/>
    <x v="1"/>
    <x v="2"/>
    <n v="519"/>
    <n v="81.73"/>
    <n v="56.67"/>
    <n v="29411.73"/>
    <n v="42417.87"/>
    <n v="13006.140000000003"/>
    <x v="20"/>
    <n v="3"/>
    <x v="5"/>
    <x v="0"/>
  </r>
  <r>
    <n v="998094022"/>
    <x v="304"/>
    <d v="2017-04-14T00:00:00"/>
    <x v="76"/>
    <x v="5"/>
    <x v="4"/>
    <x v="1"/>
    <x v="3"/>
    <n v="7056"/>
    <n v="81.73"/>
    <n v="56.67"/>
    <n v="399863.52"/>
    <n v="576686.88"/>
    <n v="176823.36"/>
    <x v="12"/>
    <n v="1"/>
    <x v="3"/>
    <x v="0"/>
  </r>
  <r>
    <n v="755605590"/>
    <x v="1590"/>
    <d v="2022-09-05T00:00:00"/>
    <x v="2"/>
    <x v="1"/>
    <x v="1"/>
    <x v="0"/>
    <x v="0"/>
    <n v="9340"/>
    <n v="152.58000000000001"/>
    <n v="97.44"/>
    <n v="910089.6"/>
    <n v="1425097.2000000002"/>
    <n v="515007.60000000021"/>
    <x v="8"/>
    <n v="3"/>
    <x v="5"/>
    <x v="0"/>
  </r>
  <r>
    <n v="162831819"/>
    <x v="198"/>
    <d v="2017-02-09T00:00:00"/>
    <x v="81"/>
    <x v="5"/>
    <x v="2"/>
    <x v="1"/>
    <x v="1"/>
    <n v="4408"/>
    <n v="47.45"/>
    <n v="31.79"/>
    <n v="140130.32"/>
    <n v="209159.6"/>
    <n v="69029.279999999999"/>
    <x v="16"/>
    <n v="2"/>
    <x v="1"/>
    <x v="0"/>
  </r>
  <r>
    <n v="960446536"/>
    <x v="550"/>
    <d v="2022-03-19T00:00:00"/>
    <x v="98"/>
    <x v="4"/>
    <x v="6"/>
    <x v="1"/>
    <x v="3"/>
    <n v="6328"/>
    <n v="651.21"/>
    <n v="524.96"/>
    <n v="3321946.8800000004"/>
    <n v="4120856.8800000004"/>
    <n v="798910"/>
    <x v="10"/>
    <n v="1"/>
    <x v="3"/>
    <x v="0"/>
  </r>
  <r>
    <n v="909436070"/>
    <x v="2037"/>
    <d v="2022-02-28T00:00:00"/>
    <x v="56"/>
    <x v="5"/>
    <x v="5"/>
    <x v="1"/>
    <x v="2"/>
    <n v="1198"/>
    <n v="109.28"/>
    <n v="35.840000000000003"/>
    <n v="42936.320000000007"/>
    <n v="130917.44"/>
    <n v="87981.119999999995"/>
    <x v="14"/>
    <n v="4"/>
    <x v="6"/>
    <x v="0"/>
  </r>
  <r>
    <n v="541099250"/>
    <x v="809"/>
    <d v="2021-08-19T00:00:00"/>
    <x v="108"/>
    <x v="2"/>
    <x v="6"/>
    <x v="0"/>
    <x v="2"/>
    <n v="2147"/>
    <n v="651.21"/>
    <n v="524.96"/>
    <n v="1127089.1200000001"/>
    <n v="1398147.87"/>
    <n v="271058.75"/>
    <x v="16"/>
    <n v="2"/>
    <x v="1"/>
    <x v="0"/>
  </r>
  <r>
    <n v="907047402"/>
    <x v="1861"/>
    <d v="2022-07-02T00:00:00"/>
    <x v="124"/>
    <x v="1"/>
    <x v="8"/>
    <x v="0"/>
    <x v="0"/>
    <n v="4338"/>
    <n v="421.89"/>
    <n v="364.69"/>
    <n v="1582025.22"/>
    <n v="1830158.8199999998"/>
    <n v="248133.59999999986"/>
    <x v="15"/>
    <n v="1"/>
    <x v="3"/>
    <x v="0"/>
  </r>
  <r>
    <n v="429204356"/>
    <x v="1644"/>
    <d v="2018-11-22T00:00:00"/>
    <x v="78"/>
    <x v="5"/>
    <x v="8"/>
    <x v="0"/>
    <x v="1"/>
    <n v="9962"/>
    <n v="421.89"/>
    <n v="364.69"/>
    <n v="3633041.78"/>
    <n v="4202868.18"/>
    <n v="569826.39999999991"/>
    <x v="4"/>
    <n v="3"/>
    <x v="5"/>
    <x v="0"/>
  </r>
  <r>
    <n v="749806439"/>
    <x v="191"/>
    <d v="2021-05-20T00:00:00"/>
    <x v="90"/>
    <x v="5"/>
    <x v="6"/>
    <x v="1"/>
    <x v="2"/>
    <n v="3243"/>
    <n v="651.21"/>
    <n v="524.96"/>
    <n v="1702445.28"/>
    <n v="2111874.0300000003"/>
    <n v="409428.75000000023"/>
    <x v="11"/>
    <n v="1"/>
    <x v="3"/>
    <x v="0"/>
  </r>
  <r>
    <n v="881402480"/>
    <x v="2038"/>
    <d v="2018-03-05T00:00:00"/>
    <x v="93"/>
    <x v="5"/>
    <x v="11"/>
    <x v="0"/>
    <x v="1"/>
    <n v="5435"/>
    <n v="154.06"/>
    <n v="90.93"/>
    <n v="494204.55000000005"/>
    <n v="837316.1"/>
    <n v="343111.54999999993"/>
    <x v="20"/>
    <n v="5"/>
    <x v="0"/>
    <x v="0"/>
  </r>
  <r>
    <n v="356853806"/>
    <x v="1987"/>
    <d v="2015-08-31T00:00:00"/>
    <x v="54"/>
    <x v="2"/>
    <x v="9"/>
    <x v="1"/>
    <x v="3"/>
    <n v="9826"/>
    <n v="9.33"/>
    <n v="6.92"/>
    <n v="67995.92"/>
    <n v="91676.58"/>
    <n v="23680.660000000003"/>
    <x v="5"/>
    <n v="1"/>
    <x v="3"/>
    <x v="0"/>
  </r>
  <r>
    <n v="579334247"/>
    <x v="203"/>
    <d v="2019-03-22T00:00:00"/>
    <x v="139"/>
    <x v="4"/>
    <x v="3"/>
    <x v="0"/>
    <x v="2"/>
    <n v="6733"/>
    <n v="205.7"/>
    <n v="117.11"/>
    <n v="788501.63"/>
    <n v="1384978.0999999999"/>
    <n v="596476.46999999986"/>
    <x v="12"/>
    <n v="1"/>
    <x v="3"/>
    <x v="0"/>
  </r>
  <r>
    <n v="121945512"/>
    <x v="1778"/>
    <d v="2017-04-24T00:00:00"/>
    <x v="140"/>
    <x v="1"/>
    <x v="2"/>
    <x v="0"/>
    <x v="1"/>
    <n v="5242"/>
    <n v="47.45"/>
    <n v="31.79"/>
    <n v="166643.18"/>
    <n v="248732.90000000002"/>
    <n v="82089.72000000003"/>
    <x v="19"/>
    <n v="6"/>
    <x v="4"/>
    <x v="1"/>
  </r>
  <r>
    <n v="229640281"/>
    <x v="1547"/>
    <d v="2022-01-13T00:00:00"/>
    <x v="99"/>
    <x v="5"/>
    <x v="2"/>
    <x v="1"/>
    <x v="0"/>
    <n v="4517"/>
    <n v="47.45"/>
    <n v="31.79"/>
    <n v="143595.43"/>
    <n v="214331.65000000002"/>
    <n v="70736.22000000003"/>
    <x v="12"/>
    <n v="7"/>
    <x v="2"/>
    <x v="1"/>
  </r>
  <r>
    <n v="565376031"/>
    <x v="2039"/>
    <d v="2016-11-09T00:00:00"/>
    <x v="97"/>
    <x v="3"/>
    <x v="9"/>
    <x v="1"/>
    <x v="2"/>
    <n v="6186"/>
    <n v="9.33"/>
    <n v="6.92"/>
    <n v="42807.12"/>
    <n v="57715.38"/>
    <n v="14908.259999999995"/>
    <x v="1"/>
    <n v="3"/>
    <x v="5"/>
    <x v="0"/>
  </r>
  <r>
    <n v="684853637"/>
    <x v="721"/>
    <d v="2020-03-05T00:00:00"/>
    <x v="74"/>
    <x v="1"/>
    <x v="5"/>
    <x v="1"/>
    <x v="3"/>
    <n v="2265"/>
    <n v="109.28"/>
    <n v="35.840000000000003"/>
    <n v="81177.600000000006"/>
    <n v="247519.2"/>
    <n v="166341.6"/>
    <x v="15"/>
    <n v="6"/>
    <x v="4"/>
    <x v="1"/>
  </r>
  <r>
    <n v="330132138"/>
    <x v="1223"/>
    <d v="2019-07-26T00:00:00"/>
    <x v="48"/>
    <x v="5"/>
    <x v="2"/>
    <x v="1"/>
    <x v="2"/>
    <n v="2291"/>
    <n v="47.45"/>
    <n v="31.79"/>
    <n v="72830.89"/>
    <n v="108707.95000000001"/>
    <n v="35877.060000000012"/>
    <x v="5"/>
    <n v="5"/>
    <x v="0"/>
    <x v="0"/>
  </r>
  <r>
    <n v="638937652"/>
    <x v="439"/>
    <d v="2019-08-24T00:00:00"/>
    <x v="91"/>
    <x v="1"/>
    <x v="9"/>
    <x v="1"/>
    <x v="2"/>
    <n v="4705"/>
    <n v="9.33"/>
    <n v="6.92"/>
    <n v="32558.6"/>
    <n v="43897.65"/>
    <n v="11339.050000000003"/>
    <x v="10"/>
    <n v="1"/>
    <x v="3"/>
    <x v="0"/>
  </r>
  <r>
    <n v="901189887"/>
    <x v="1255"/>
    <d v="2022-09-05T00:00:00"/>
    <x v="174"/>
    <x v="5"/>
    <x v="0"/>
    <x v="1"/>
    <x v="3"/>
    <n v="969"/>
    <n v="255.28"/>
    <n v="159.41999999999999"/>
    <n v="154477.97999999998"/>
    <n v="247366.32"/>
    <n v="92888.340000000026"/>
    <x v="19"/>
    <n v="6"/>
    <x v="4"/>
    <x v="1"/>
  </r>
  <r>
    <n v="998756206"/>
    <x v="2040"/>
    <d v="2021-09-01T00:00:00"/>
    <x v="105"/>
    <x v="2"/>
    <x v="4"/>
    <x v="0"/>
    <x v="0"/>
    <n v="3011"/>
    <n v="81.73"/>
    <n v="56.67"/>
    <n v="170633.37"/>
    <n v="246089.03"/>
    <n v="75455.66"/>
    <x v="13"/>
    <n v="6"/>
    <x v="4"/>
    <x v="1"/>
  </r>
  <r>
    <n v="576337468"/>
    <x v="459"/>
    <d v="2019-01-24T00:00:00"/>
    <x v="146"/>
    <x v="5"/>
    <x v="9"/>
    <x v="0"/>
    <x v="1"/>
    <n v="9919"/>
    <n v="9.33"/>
    <n v="6.92"/>
    <n v="68639.48"/>
    <n v="92544.27"/>
    <n v="23904.790000000008"/>
    <x v="20"/>
    <n v="1"/>
    <x v="3"/>
    <x v="0"/>
  </r>
  <r>
    <n v="313178002"/>
    <x v="917"/>
    <d v="2019-11-09T00:00:00"/>
    <x v="17"/>
    <x v="1"/>
    <x v="2"/>
    <x v="1"/>
    <x v="1"/>
    <n v="5185"/>
    <n v="47.45"/>
    <n v="31.79"/>
    <n v="164831.15"/>
    <n v="246028.25000000003"/>
    <n v="81197.100000000035"/>
    <x v="9"/>
    <n v="6"/>
    <x v="4"/>
    <x v="1"/>
  </r>
  <r>
    <n v="671067941"/>
    <x v="2041"/>
    <d v="2021-11-21T00:00:00"/>
    <x v="147"/>
    <x v="0"/>
    <x v="2"/>
    <x v="1"/>
    <x v="2"/>
    <n v="2771"/>
    <n v="47.45"/>
    <n v="31.79"/>
    <n v="88090.09"/>
    <n v="131483.95000000001"/>
    <n v="43393.860000000015"/>
    <x v="14"/>
    <n v="3"/>
    <x v="5"/>
    <x v="0"/>
  </r>
  <r>
    <n v="449206340"/>
    <x v="1113"/>
    <d v="2016-02-27T00:00:00"/>
    <x v="181"/>
    <x v="1"/>
    <x v="3"/>
    <x v="1"/>
    <x v="3"/>
    <n v="8993"/>
    <n v="205.7"/>
    <n v="117.11"/>
    <n v="1053170.23"/>
    <n v="1849860.0999999999"/>
    <n v="796689.86999999988"/>
    <x v="6"/>
    <n v="5"/>
    <x v="0"/>
    <x v="0"/>
  </r>
  <r>
    <n v="864071118"/>
    <x v="2042"/>
    <d v="2022-07-26T00:00:00"/>
    <x v="179"/>
    <x v="1"/>
    <x v="2"/>
    <x v="0"/>
    <x v="2"/>
    <n v="6700"/>
    <n v="47.45"/>
    <n v="31.79"/>
    <n v="212993"/>
    <n v="317915"/>
    <n v="104922"/>
    <x v="19"/>
    <n v="7"/>
    <x v="2"/>
    <x v="1"/>
  </r>
  <r>
    <n v="253211104"/>
    <x v="984"/>
    <d v="2022-12-28T00:00:00"/>
    <x v="63"/>
    <x v="1"/>
    <x v="6"/>
    <x v="0"/>
    <x v="1"/>
    <n v="9648"/>
    <n v="651.21"/>
    <n v="524.96"/>
    <n v="5064814.08"/>
    <n v="6282874.0800000001"/>
    <n v="1218060"/>
    <x v="10"/>
    <n v="5"/>
    <x v="0"/>
    <x v="0"/>
  </r>
  <r>
    <n v="174487626"/>
    <x v="2043"/>
    <d v="2021-11-20T00:00:00"/>
    <x v="62"/>
    <x v="5"/>
    <x v="3"/>
    <x v="1"/>
    <x v="3"/>
    <n v="3621"/>
    <n v="205.7"/>
    <n v="117.11"/>
    <n v="424055.31"/>
    <n v="744839.7"/>
    <n v="320784.38999999996"/>
    <x v="14"/>
    <n v="2"/>
    <x v="1"/>
    <x v="0"/>
  </r>
  <r>
    <n v="127791011"/>
    <x v="2019"/>
    <d v="2016-10-17T00:00:00"/>
    <x v="144"/>
    <x v="2"/>
    <x v="2"/>
    <x v="1"/>
    <x v="1"/>
    <n v="5055"/>
    <n v="47.45"/>
    <n v="31.79"/>
    <n v="160698.44999999998"/>
    <n v="239859.75"/>
    <n v="79161.300000000017"/>
    <x v="19"/>
    <n v="6"/>
    <x v="4"/>
    <x v="1"/>
  </r>
  <r>
    <n v="546458089"/>
    <x v="720"/>
    <d v="2020-11-17T00:00:00"/>
    <x v="111"/>
    <x v="4"/>
    <x v="7"/>
    <x v="0"/>
    <x v="1"/>
    <n v="7947"/>
    <n v="437.2"/>
    <n v="263.33"/>
    <n v="2092683.5099999998"/>
    <n v="3474428.4"/>
    <n v="1381744.8900000001"/>
    <x v="7"/>
    <n v="1"/>
    <x v="3"/>
    <x v="0"/>
  </r>
  <r>
    <n v="762991321"/>
    <x v="1161"/>
    <d v="2022-04-19T00:00:00"/>
    <x v="99"/>
    <x v="5"/>
    <x v="2"/>
    <x v="1"/>
    <x v="2"/>
    <n v="4942"/>
    <n v="47.45"/>
    <n v="31.79"/>
    <n v="157106.18"/>
    <n v="234497.90000000002"/>
    <n v="77391.72000000003"/>
    <x v="11"/>
    <n v="6"/>
    <x v="4"/>
    <x v="1"/>
  </r>
  <r>
    <n v="309655511"/>
    <x v="820"/>
    <d v="2018-05-14T00:00:00"/>
    <x v="157"/>
    <x v="1"/>
    <x v="4"/>
    <x v="1"/>
    <x v="1"/>
    <n v="2802"/>
    <n v="81.73"/>
    <n v="56.67"/>
    <n v="158789.34"/>
    <n v="229007.46000000002"/>
    <n v="70218.120000000024"/>
    <x v="16"/>
    <n v="6"/>
    <x v="4"/>
    <x v="1"/>
  </r>
  <r>
    <n v="609939754"/>
    <x v="1870"/>
    <d v="2019-11-11T00:00:00"/>
    <x v="45"/>
    <x v="1"/>
    <x v="9"/>
    <x v="0"/>
    <x v="0"/>
    <n v="3582"/>
    <n v="9.33"/>
    <n v="6.92"/>
    <n v="24787.439999999999"/>
    <n v="33420.06"/>
    <n v="8632.619999999999"/>
    <x v="6"/>
    <n v="7"/>
    <x v="2"/>
    <x v="1"/>
  </r>
  <r>
    <n v="776623380"/>
    <x v="1849"/>
    <d v="2021-10-17T00:00:00"/>
    <x v="42"/>
    <x v="5"/>
    <x v="7"/>
    <x v="0"/>
    <x v="1"/>
    <n v="8971"/>
    <n v="437.2"/>
    <n v="263.33"/>
    <n v="2362333.4299999997"/>
    <n v="3922121.1999999997"/>
    <n v="1559787.77"/>
    <x v="12"/>
    <n v="3"/>
    <x v="5"/>
    <x v="0"/>
  </r>
  <r>
    <n v="849222838"/>
    <x v="2044"/>
    <d v="2015-08-27T00:00:00"/>
    <x v="144"/>
    <x v="2"/>
    <x v="6"/>
    <x v="1"/>
    <x v="2"/>
    <n v="2764"/>
    <n v="651.21"/>
    <n v="524.96"/>
    <n v="1450989.4400000002"/>
    <n v="1799944.4400000002"/>
    <n v="348955"/>
    <x v="17"/>
    <n v="2"/>
    <x v="1"/>
    <x v="0"/>
  </r>
  <r>
    <n v="248099458"/>
    <x v="398"/>
    <d v="2019-04-17T00:00:00"/>
    <x v="165"/>
    <x v="5"/>
    <x v="7"/>
    <x v="1"/>
    <x v="0"/>
    <n v="6998"/>
    <n v="437.2"/>
    <n v="263.33"/>
    <n v="1842783.3399999999"/>
    <n v="3059525.6"/>
    <n v="1216742.2600000002"/>
    <x v="2"/>
    <n v="4"/>
    <x v="6"/>
    <x v="0"/>
  </r>
  <r>
    <n v="263927066"/>
    <x v="2045"/>
    <d v="2020-05-14T00:00:00"/>
    <x v="72"/>
    <x v="0"/>
    <x v="6"/>
    <x v="1"/>
    <x v="1"/>
    <n v="739"/>
    <n v="651.21"/>
    <n v="524.96"/>
    <n v="387945.44"/>
    <n v="481244.19"/>
    <n v="93298.75"/>
    <x v="2"/>
    <n v="5"/>
    <x v="0"/>
    <x v="0"/>
  </r>
  <r>
    <n v="907691991"/>
    <x v="379"/>
    <d v="2018-02-11T00:00:00"/>
    <x v="117"/>
    <x v="1"/>
    <x v="3"/>
    <x v="1"/>
    <x v="0"/>
    <n v="5086"/>
    <n v="205.7"/>
    <n v="117.11"/>
    <n v="595621.46"/>
    <n v="1046190.2"/>
    <n v="450568.74"/>
    <x v="8"/>
    <n v="2"/>
    <x v="1"/>
    <x v="0"/>
  </r>
  <r>
    <n v="909707295"/>
    <x v="2046"/>
    <d v="2018-05-06T00:00:00"/>
    <x v="28"/>
    <x v="5"/>
    <x v="11"/>
    <x v="1"/>
    <x v="1"/>
    <n v="1459"/>
    <n v="154.06"/>
    <n v="90.93"/>
    <n v="132666.87000000002"/>
    <n v="224773.54"/>
    <n v="92106.669999999984"/>
    <x v="7"/>
    <n v="6"/>
    <x v="4"/>
    <x v="1"/>
  </r>
  <r>
    <n v="424541604"/>
    <x v="33"/>
    <d v="2019-04-22T00:00:00"/>
    <x v="37"/>
    <x v="1"/>
    <x v="6"/>
    <x v="1"/>
    <x v="3"/>
    <n v="150"/>
    <n v="651.21"/>
    <n v="524.96"/>
    <n v="78744"/>
    <n v="97681.5"/>
    <n v="18937.5"/>
    <x v="3"/>
    <n v="5"/>
    <x v="0"/>
    <x v="0"/>
  </r>
  <r>
    <n v="171677529"/>
    <x v="396"/>
    <d v="2021-06-18T00:00:00"/>
    <x v="49"/>
    <x v="5"/>
    <x v="5"/>
    <x v="0"/>
    <x v="0"/>
    <n v="2051"/>
    <n v="109.28"/>
    <n v="35.840000000000003"/>
    <n v="73507.840000000011"/>
    <n v="224133.28"/>
    <n v="150625.44"/>
    <x v="18"/>
    <n v="6"/>
    <x v="4"/>
    <x v="1"/>
  </r>
  <r>
    <n v="292788922"/>
    <x v="811"/>
    <d v="2021-08-25T00:00:00"/>
    <x v="123"/>
    <x v="3"/>
    <x v="11"/>
    <x v="0"/>
    <x v="0"/>
    <n v="1603"/>
    <n v="154.06"/>
    <n v="90.93"/>
    <n v="145760.79"/>
    <n v="246958.18"/>
    <n v="101197.38999999998"/>
    <x v="9"/>
    <n v="3"/>
    <x v="5"/>
    <x v="0"/>
  </r>
  <r>
    <n v="851972854"/>
    <x v="2047"/>
    <d v="2018-06-24T00:00:00"/>
    <x v="49"/>
    <x v="5"/>
    <x v="7"/>
    <x v="0"/>
    <x v="2"/>
    <n v="6555"/>
    <n v="437.2"/>
    <n v="263.33"/>
    <n v="1726128.15"/>
    <n v="2865846"/>
    <n v="1139717.8500000001"/>
    <x v="15"/>
    <n v="2"/>
    <x v="1"/>
    <x v="0"/>
  </r>
  <r>
    <n v="431574571"/>
    <x v="1763"/>
    <d v="2021-11-22T00:00:00"/>
    <x v="27"/>
    <x v="0"/>
    <x v="4"/>
    <x v="1"/>
    <x v="1"/>
    <n v="1361"/>
    <n v="81.73"/>
    <n v="56.67"/>
    <n v="77127.87"/>
    <n v="111234.53"/>
    <n v="34106.660000000003"/>
    <x v="3"/>
    <n v="5"/>
    <x v="0"/>
    <x v="0"/>
  </r>
  <r>
    <n v="884767901"/>
    <x v="2048"/>
    <d v="2020-08-03T00:00:00"/>
    <x v="102"/>
    <x v="5"/>
    <x v="3"/>
    <x v="1"/>
    <x v="1"/>
    <n v="1338"/>
    <n v="205.7"/>
    <n v="117.11"/>
    <n v="156693.18"/>
    <n v="275226.59999999998"/>
    <n v="118533.41999999998"/>
    <x v="9"/>
    <n v="1"/>
    <x v="3"/>
    <x v="0"/>
  </r>
  <r>
    <n v="985039174"/>
    <x v="567"/>
    <d v="2021-02-16T00:00:00"/>
    <x v="59"/>
    <x v="1"/>
    <x v="2"/>
    <x v="0"/>
    <x v="3"/>
    <n v="3836"/>
    <n v="47.45"/>
    <n v="31.79"/>
    <n v="121946.44"/>
    <n v="182018.2"/>
    <n v="60071.760000000009"/>
    <x v="10"/>
    <n v="4"/>
    <x v="6"/>
    <x v="0"/>
  </r>
  <r>
    <n v="476187217"/>
    <x v="2049"/>
    <d v="2018-08-03T00:00:00"/>
    <x v="132"/>
    <x v="0"/>
    <x v="6"/>
    <x v="1"/>
    <x v="0"/>
    <n v="3234"/>
    <n v="651.21"/>
    <n v="524.96"/>
    <n v="1697720.6400000001"/>
    <n v="2106013.14"/>
    <n v="408292.5"/>
    <x v="12"/>
    <n v="1"/>
    <x v="3"/>
    <x v="0"/>
  </r>
  <r>
    <n v="522323358"/>
    <x v="1782"/>
    <d v="2015-11-24T00:00:00"/>
    <x v="179"/>
    <x v="1"/>
    <x v="5"/>
    <x v="0"/>
    <x v="3"/>
    <n v="5944"/>
    <n v="109.28"/>
    <n v="35.840000000000003"/>
    <n v="213032.96000000002"/>
    <n v="649560.31999999995"/>
    <n v="436527.35999999993"/>
    <x v="7"/>
    <n v="1"/>
    <x v="3"/>
    <x v="0"/>
  </r>
  <r>
    <n v="557871425"/>
    <x v="1768"/>
    <d v="2020-11-09T00:00:00"/>
    <x v="87"/>
    <x v="5"/>
    <x v="0"/>
    <x v="0"/>
    <x v="3"/>
    <n v="5407"/>
    <n v="255.28"/>
    <n v="159.41999999999999"/>
    <n v="861983.94"/>
    <n v="1380298.96"/>
    <n v="518315.02"/>
    <x v="8"/>
    <n v="3"/>
    <x v="5"/>
    <x v="0"/>
  </r>
  <r>
    <n v="537567746"/>
    <x v="2050"/>
    <d v="2021-12-05T00:00:00"/>
    <x v="126"/>
    <x v="5"/>
    <x v="7"/>
    <x v="0"/>
    <x v="0"/>
    <n v="7097"/>
    <n v="437.2"/>
    <n v="263.33"/>
    <n v="1868853.0099999998"/>
    <n v="3102808.4"/>
    <n v="1233955.3900000001"/>
    <x v="20"/>
    <n v="4"/>
    <x v="6"/>
    <x v="0"/>
  </r>
  <r>
    <n v="486461150"/>
    <x v="1681"/>
    <d v="2016-10-08T00:00:00"/>
    <x v="69"/>
    <x v="1"/>
    <x v="11"/>
    <x v="1"/>
    <x v="0"/>
    <n v="3519"/>
    <n v="154.06"/>
    <n v="90.93"/>
    <n v="319982.67000000004"/>
    <n v="542137.14"/>
    <n v="222154.46999999997"/>
    <x v="11"/>
    <n v="3"/>
    <x v="5"/>
    <x v="0"/>
  </r>
  <r>
    <n v="949912965"/>
    <x v="1437"/>
    <d v="2017-01-29T00:00:00"/>
    <x v="47"/>
    <x v="1"/>
    <x v="7"/>
    <x v="0"/>
    <x v="0"/>
    <n v="9210"/>
    <n v="437.2"/>
    <n v="263.33"/>
    <n v="2425269.2999999998"/>
    <n v="4026612"/>
    <n v="1601342.7000000002"/>
    <x v="8"/>
    <n v="2"/>
    <x v="1"/>
    <x v="0"/>
  </r>
  <r>
    <n v="743597018"/>
    <x v="2051"/>
    <d v="2018-11-29T00:00:00"/>
    <x v="108"/>
    <x v="2"/>
    <x v="4"/>
    <x v="1"/>
    <x v="1"/>
    <n v="5737"/>
    <n v="81.73"/>
    <n v="56.67"/>
    <n v="325115.79000000004"/>
    <n v="468885.01"/>
    <n v="143769.21999999997"/>
    <x v="4"/>
    <n v="3"/>
    <x v="5"/>
    <x v="0"/>
  </r>
  <r>
    <n v="539576184"/>
    <x v="1470"/>
    <d v="2015-03-20T00:00:00"/>
    <x v="152"/>
    <x v="5"/>
    <x v="11"/>
    <x v="0"/>
    <x v="3"/>
    <n v="1438"/>
    <n v="154.06"/>
    <n v="90.93"/>
    <n v="130757.34000000001"/>
    <n v="221538.28"/>
    <n v="90780.939999999988"/>
    <x v="2"/>
    <n v="6"/>
    <x v="4"/>
    <x v="1"/>
  </r>
  <r>
    <n v="106727731"/>
    <x v="2052"/>
    <d v="2020-03-29T00:00:00"/>
    <x v="146"/>
    <x v="5"/>
    <x v="5"/>
    <x v="0"/>
    <x v="1"/>
    <n v="1962"/>
    <n v="109.28"/>
    <n v="35.840000000000003"/>
    <n v="70318.080000000002"/>
    <n v="214407.36000000002"/>
    <n v="144089.28000000003"/>
    <x v="6"/>
    <n v="6"/>
    <x v="4"/>
    <x v="1"/>
  </r>
  <r>
    <n v="167468392"/>
    <x v="1089"/>
    <d v="2018-09-29T00:00:00"/>
    <x v="162"/>
    <x v="2"/>
    <x v="0"/>
    <x v="0"/>
    <x v="1"/>
    <n v="6474"/>
    <n v="255.28"/>
    <n v="159.41999999999999"/>
    <n v="1032085.08"/>
    <n v="1652682.72"/>
    <n v="620597.64"/>
    <x v="10"/>
    <n v="1"/>
    <x v="3"/>
    <x v="0"/>
  </r>
  <r>
    <n v="795069682"/>
    <x v="166"/>
    <d v="2022-05-13T00:00:00"/>
    <x v="180"/>
    <x v="0"/>
    <x v="3"/>
    <x v="0"/>
    <x v="1"/>
    <n v="7642"/>
    <n v="205.7"/>
    <n v="117.11"/>
    <n v="894954.62"/>
    <n v="1571959.4"/>
    <n v="677004.77999999991"/>
    <x v="12"/>
    <n v="1"/>
    <x v="3"/>
    <x v="0"/>
  </r>
  <r>
    <n v="835959851"/>
    <x v="1906"/>
    <d v="2018-08-05T00:00:00"/>
    <x v="119"/>
    <x v="5"/>
    <x v="8"/>
    <x v="1"/>
    <x v="2"/>
    <n v="7952"/>
    <n v="421.89"/>
    <n v="364.69"/>
    <n v="2900014.88"/>
    <n v="3354869.28"/>
    <n v="454854.39999999991"/>
    <x v="13"/>
    <n v="3"/>
    <x v="5"/>
    <x v="0"/>
  </r>
  <r>
    <n v="877687728"/>
    <x v="1298"/>
    <d v="2017-01-04T00:00:00"/>
    <x v="150"/>
    <x v="1"/>
    <x v="4"/>
    <x v="1"/>
    <x v="1"/>
    <n v="6158"/>
    <n v="81.73"/>
    <n v="56.67"/>
    <n v="348973.86"/>
    <n v="503293.34"/>
    <n v="154319.48000000004"/>
    <x v="10"/>
    <n v="5"/>
    <x v="0"/>
    <x v="0"/>
  </r>
  <r>
    <n v="228114640"/>
    <x v="1472"/>
    <d v="2015-09-14T00:00:00"/>
    <x v="141"/>
    <x v="5"/>
    <x v="4"/>
    <x v="0"/>
    <x v="2"/>
    <n v="3046"/>
    <n v="81.73"/>
    <n v="56.67"/>
    <n v="172616.82"/>
    <n v="248949.58000000002"/>
    <n v="76332.760000000009"/>
    <x v="10"/>
    <n v="3"/>
    <x v="5"/>
    <x v="0"/>
  </r>
  <r>
    <n v="965414416"/>
    <x v="776"/>
    <d v="2019-09-05T00:00:00"/>
    <x v="25"/>
    <x v="0"/>
    <x v="5"/>
    <x v="1"/>
    <x v="0"/>
    <n v="6434"/>
    <n v="109.28"/>
    <n v="35.840000000000003"/>
    <n v="230594.56000000003"/>
    <n v="703107.52"/>
    <n v="472512.95999999996"/>
    <x v="13"/>
    <n v="7"/>
    <x v="2"/>
    <x v="1"/>
  </r>
  <r>
    <n v="288073384"/>
    <x v="2053"/>
    <d v="2015-01-30T00:00:00"/>
    <x v="137"/>
    <x v="1"/>
    <x v="0"/>
    <x v="1"/>
    <x v="3"/>
    <n v="6171"/>
    <n v="255.28"/>
    <n v="159.41999999999999"/>
    <n v="983780.82"/>
    <n v="1575332.8800000001"/>
    <n v="591552.06000000017"/>
    <x v="4"/>
    <n v="4"/>
    <x v="6"/>
    <x v="0"/>
  </r>
  <r>
    <n v="864890372"/>
    <x v="1154"/>
    <d v="2019-08-05T00:00:00"/>
    <x v="132"/>
    <x v="0"/>
    <x v="8"/>
    <x v="0"/>
    <x v="3"/>
    <n v="9136"/>
    <n v="421.89"/>
    <n v="364.69"/>
    <n v="3331807.84"/>
    <n v="3854387.04"/>
    <n v="522579.20000000019"/>
    <x v="20"/>
    <n v="5"/>
    <x v="0"/>
    <x v="0"/>
  </r>
  <r>
    <n v="484976708"/>
    <x v="1568"/>
    <d v="2021-09-06T00:00:00"/>
    <x v="118"/>
    <x v="0"/>
    <x v="3"/>
    <x v="1"/>
    <x v="2"/>
    <n v="4240"/>
    <n v="205.7"/>
    <n v="117.11"/>
    <n v="496546.4"/>
    <n v="872168"/>
    <n v="375621.6"/>
    <x v="5"/>
    <n v="1"/>
    <x v="3"/>
    <x v="0"/>
  </r>
  <r>
    <n v="607756221"/>
    <x v="108"/>
    <d v="2016-08-05T00:00:00"/>
    <x v="69"/>
    <x v="1"/>
    <x v="10"/>
    <x v="0"/>
    <x v="3"/>
    <n v="7426"/>
    <n v="668.27"/>
    <n v="502.54"/>
    <n v="3731862.04"/>
    <n v="4962573.0199999996"/>
    <n v="1230710.9799999995"/>
    <x v="17"/>
    <n v="3"/>
    <x v="5"/>
    <x v="0"/>
  </r>
  <r>
    <n v="512965238"/>
    <x v="1183"/>
    <d v="2019-12-26T00:00:00"/>
    <x v="0"/>
    <x v="0"/>
    <x v="0"/>
    <x v="0"/>
    <x v="1"/>
    <n v="6668"/>
    <n v="255.28"/>
    <n v="159.41999999999999"/>
    <n v="1063012.5599999998"/>
    <n v="1702207.04"/>
    <n v="639194.48000000021"/>
    <x v="16"/>
    <n v="2"/>
    <x v="1"/>
    <x v="0"/>
  </r>
  <r>
    <n v="216278588"/>
    <x v="343"/>
    <d v="2015-12-28T00:00:00"/>
    <x v="34"/>
    <x v="1"/>
    <x v="8"/>
    <x v="0"/>
    <x v="0"/>
    <n v="495"/>
    <n v="421.89"/>
    <n v="364.69"/>
    <n v="180521.55"/>
    <n v="208835.55"/>
    <n v="28314"/>
    <x v="16"/>
    <n v="6"/>
    <x v="4"/>
    <x v="1"/>
  </r>
  <r>
    <n v="291179597"/>
    <x v="2029"/>
    <d v="2017-02-14T00:00:00"/>
    <x v="80"/>
    <x v="1"/>
    <x v="10"/>
    <x v="0"/>
    <x v="3"/>
    <n v="5368"/>
    <n v="668.27"/>
    <n v="502.54"/>
    <n v="2697634.72"/>
    <n v="3587273.36"/>
    <n v="889638.63999999966"/>
    <x v="6"/>
    <n v="1"/>
    <x v="3"/>
    <x v="0"/>
  </r>
  <r>
    <n v="875220096"/>
    <x v="1760"/>
    <d v="2022-10-26T00:00:00"/>
    <x v="46"/>
    <x v="1"/>
    <x v="9"/>
    <x v="0"/>
    <x v="2"/>
    <n v="5930"/>
    <n v="9.33"/>
    <n v="6.92"/>
    <n v="41035.599999999999"/>
    <n v="55326.9"/>
    <n v="14291.300000000003"/>
    <x v="6"/>
    <n v="2"/>
    <x v="1"/>
    <x v="0"/>
  </r>
  <r>
    <n v="715950095"/>
    <x v="2054"/>
    <d v="2022-02-02T00:00:00"/>
    <x v="160"/>
    <x v="4"/>
    <x v="2"/>
    <x v="1"/>
    <x v="2"/>
    <n v="4398"/>
    <n v="47.45"/>
    <n v="31.79"/>
    <n v="139812.41999999998"/>
    <n v="208685.1"/>
    <n v="68872.680000000022"/>
    <x v="12"/>
    <n v="6"/>
    <x v="4"/>
    <x v="1"/>
  </r>
  <r>
    <n v="788099372"/>
    <x v="714"/>
    <d v="2021-05-03T00:00:00"/>
    <x v="76"/>
    <x v="5"/>
    <x v="1"/>
    <x v="1"/>
    <x v="3"/>
    <n v="4972"/>
    <n v="152.58000000000001"/>
    <n v="97.44"/>
    <n v="484471.68"/>
    <n v="758627.76"/>
    <n v="274156.08"/>
    <x v="20"/>
    <n v="5"/>
    <x v="0"/>
    <x v="0"/>
  </r>
  <r>
    <n v="799848306"/>
    <x v="2020"/>
    <d v="2016-03-28T00:00:00"/>
    <x v="137"/>
    <x v="1"/>
    <x v="10"/>
    <x v="1"/>
    <x v="1"/>
    <n v="1743"/>
    <n v="668.27"/>
    <n v="502.54"/>
    <n v="875927.22000000009"/>
    <n v="1164794.6099999999"/>
    <n v="288867.38999999978"/>
    <x v="3"/>
    <n v="5"/>
    <x v="0"/>
    <x v="0"/>
  </r>
  <r>
    <n v="220931041"/>
    <x v="497"/>
    <d v="2022-10-17T00:00:00"/>
    <x v="36"/>
    <x v="3"/>
    <x v="8"/>
    <x v="0"/>
    <x v="0"/>
    <n v="7259"/>
    <n v="421.89"/>
    <n v="364.69"/>
    <n v="2647284.71"/>
    <n v="3062499.51"/>
    <n v="415214.79999999981"/>
    <x v="8"/>
    <n v="3"/>
    <x v="5"/>
    <x v="0"/>
  </r>
  <r>
    <n v="693583905"/>
    <x v="1815"/>
    <d v="2021-12-17T00:00:00"/>
    <x v="2"/>
    <x v="1"/>
    <x v="8"/>
    <x v="1"/>
    <x v="0"/>
    <n v="5745"/>
    <n v="421.89"/>
    <n v="364.69"/>
    <n v="2095144.05"/>
    <n v="2423758.0499999998"/>
    <n v="328613.99999999977"/>
    <x v="10"/>
    <n v="7"/>
    <x v="2"/>
    <x v="1"/>
  </r>
  <r>
    <n v="330355727"/>
    <x v="2055"/>
    <d v="2021-01-18T00:00:00"/>
    <x v="76"/>
    <x v="5"/>
    <x v="5"/>
    <x v="0"/>
    <x v="1"/>
    <n v="8456"/>
    <n v="109.28"/>
    <n v="35.840000000000003"/>
    <n v="303063.04000000004"/>
    <n v="924071.68"/>
    <n v="621008.64000000001"/>
    <x v="13"/>
    <n v="4"/>
    <x v="6"/>
    <x v="0"/>
  </r>
  <r>
    <n v="464107835"/>
    <x v="1352"/>
    <d v="2015-10-06T00:00:00"/>
    <x v="116"/>
    <x v="4"/>
    <x v="7"/>
    <x v="1"/>
    <x v="3"/>
    <n v="8677"/>
    <n v="437.2"/>
    <n v="263.33"/>
    <n v="2284914.4099999997"/>
    <n v="3793584.4"/>
    <n v="1508669.9900000002"/>
    <x v="16"/>
    <n v="7"/>
    <x v="2"/>
    <x v="1"/>
  </r>
  <r>
    <n v="698014056"/>
    <x v="1416"/>
    <d v="2015-11-02T00:00:00"/>
    <x v="71"/>
    <x v="2"/>
    <x v="1"/>
    <x v="1"/>
    <x v="1"/>
    <n v="6726"/>
    <n v="152.58000000000001"/>
    <n v="97.44"/>
    <n v="655381.43999999994"/>
    <n v="1026253.0800000001"/>
    <n v="370871.64000000013"/>
    <x v="9"/>
    <n v="1"/>
    <x v="3"/>
    <x v="0"/>
  </r>
  <r>
    <n v="255560719"/>
    <x v="281"/>
    <d v="2017-03-02T00:00:00"/>
    <x v="125"/>
    <x v="5"/>
    <x v="6"/>
    <x v="1"/>
    <x v="2"/>
    <n v="4951"/>
    <n v="651.21"/>
    <n v="524.96"/>
    <n v="2599076.96"/>
    <n v="3224140.71"/>
    <n v="625063.75"/>
    <x v="19"/>
    <n v="2"/>
    <x v="1"/>
    <x v="0"/>
  </r>
  <r>
    <n v="230546653"/>
    <x v="60"/>
    <d v="2015-06-18T00:00:00"/>
    <x v="1"/>
    <x v="0"/>
    <x v="5"/>
    <x v="0"/>
    <x v="3"/>
    <n v="2733"/>
    <n v="109.28"/>
    <n v="35.840000000000003"/>
    <n v="97950.720000000016"/>
    <n v="298662.24"/>
    <n v="200711.51999999996"/>
    <x v="0"/>
    <n v="5"/>
    <x v="0"/>
    <x v="0"/>
  </r>
  <r>
    <n v="437083184"/>
    <x v="703"/>
    <d v="2015-02-06T00:00:00"/>
    <x v="133"/>
    <x v="1"/>
    <x v="8"/>
    <x v="0"/>
    <x v="1"/>
    <n v="1482"/>
    <n v="421.89"/>
    <n v="364.69"/>
    <n v="540470.57999999996"/>
    <n v="625240.98"/>
    <n v="84770.400000000023"/>
    <x v="15"/>
    <n v="7"/>
    <x v="2"/>
    <x v="1"/>
  </r>
  <r>
    <n v="759594142"/>
    <x v="76"/>
    <d v="2017-07-16T00:00:00"/>
    <x v="136"/>
    <x v="1"/>
    <x v="11"/>
    <x v="1"/>
    <x v="1"/>
    <n v="9641"/>
    <n v="154.06"/>
    <n v="90.93"/>
    <n v="876656.13000000012"/>
    <n v="1485292.46"/>
    <n v="608636.32999999984"/>
    <x v="0"/>
    <n v="1"/>
    <x v="3"/>
    <x v="0"/>
  </r>
  <r>
    <n v="702815854"/>
    <x v="1376"/>
    <d v="2022-06-03T00:00:00"/>
    <x v="103"/>
    <x v="1"/>
    <x v="10"/>
    <x v="0"/>
    <x v="2"/>
    <n v="7684"/>
    <n v="668.27"/>
    <n v="502.54"/>
    <n v="3861517.3600000003"/>
    <n v="5134986.68"/>
    <n v="1273469.3199999994"/>
    <x v="14"/>
    <n v="1"/>
    <x v="3"/>
    <x v="0"/>
  </r>
  <r>
    <n v="741797149"/>
    <x v="2056"/>
    <d v="2016-04-17T00:00:00"/>
    <x v="83"/>
    <x v="0"/>
    <x v="3"/>
    <x v="1"/>
    <x v="3"/>
    <n v="3116"/>
    <n v="205.7"/>
    <n v="117.11"/>
    <n v="364914.76"/>
    <n v="640961.19999999995"/>
    <n v="276046.43999999994"/>
    <x v="14"/>
    <n v="3"/>
    <x v="5"/>
    <x v="0"/>
  </r>
  <r>
    <n v="797310721"/>
    <x v="1581"/>
    <d v="2021-05-21T00:00:00"/>
    <x v="61"/>
    <x v="3"/>
    <x v="0"/>
    <x v="1"/>
    <x v="1"/>
    <n v="815"/>
    <n v="255.28"/>
    <n v="159.41999999999999"/>
    <n v="129927.29999999999"/>
    <n v="208053.2"/>
    <n v="78125.900000000023"/>
    <x v="2"/>
    <n v="6"/>
    <x v="4"/>
    <x v="1"/>
  </r>
  <r>
    <n v="658796298"/>
    <x v="886"/>
    <d v="2015-05-02T00:00:00"/>
    <x v="13"/>
    <x v="0"/>
    <x v="11"/>
    <x v="0"/>
    <x v="0"/>
    <n v="1319"/>
    <n v="154.06"/>
    <n v="90.93"/>
    <n v="119936.67000000001"/>
    <n v="203205.14"/>
    <n v="83268.47"/>
    <x v="20"/>
    <n v="3"/>
    <x v="5"/>
    <x v="0"/>
  </r>
  <r>
    <n v="488474309"/>
    <x v="1537"/>
    <d v="2019-09-09T00:00:00"/>
    <x v="164"/>
    <x v="0"/>
    <x v="4"/>
    <x v="0"/>
    <x v="2"/>
    <n v="9258"/>
    <n v="81.73"/>
    <n v="56.67"/>
    <n v="524650.86"/>
    <n v="756656.34000000008"/>
    <n v="232005.4800000001"/>
    <x v="13"/>
    <n v="4"/>
    <x v="6"/>
    <x v="0"/>
  </r>
  <r>
    <n v="317232215"/>
    <x v="592"/>
    <d v="2020-09-30T00:00:00"/>
    <x v="97"/>
    <x v="3"/>
    <x v="0"/>
    <x v="1"/>
    <x v="2"/>
    <n v="4917"/>
    <n v="255.28"/>
    <n v="159.41999999999999"/>
    <n v="783868.1399999999"/>
    <n v="1255211.76"/>
    <n v="471343.62000000011"/>
    <x v="7"/>
    <n v="2"/>
    <x v="1"/>
    <x v="0"/>
  </r>
  <r>
    <n v="521681344"/>
    <x v="839"/>
    <d v="2022-03-02T00:00:00"/>
    <x v="2"/>
    <x v="1"/>
    <x v="6"/>
    <x v="0"/>
    <x v="0"/>
    <n v="5957"/>
    <n v="651.21"/>
    <n v="524.96"/>
    <n v="3127186.72"/>
    <n v="3879257.97"/>
    <n v="752071.25"/>
    <x v="1"/>
    <n v="3"/>
    <x v="5"/>
    <x v="0"/>
  </r>
  <r>
    <n v="648745524"/>
    <x v="2057"/>
    <d v="2016-01-03T00:00:00"/>
    <x v="61"/>
    <x v="3"/>
    <x v="2"/>
    <x v="0"/>
    <x v="2"/>
    <n v="7072"/>
    <n v="47.45"/>
    <n v="31.79"/>
    <n v="224818.88"/>
    <n v="335566.4"/>
    <n v="110747.52000000002"/>
    <x v="0"/>
    <n v="1"/>
    <x v="3"/>
    <x v="0"/>
  </r>
  <r>
    <n v="765661084"/>
    <x v="2058"/>
    <d v="2021-03-20T00:00:00"/>
    <x v="73"/>
    <x v="5"/>
    <x v="11"/>
    <x v="1"/>
    <x v="1"/>
    <n v="4984"/>
    <n v="154.06"/>
    <n v="90.93"/>
    <n v="453195.12000000005"/>
    <n v="767835.04"/>
    <n v="314639.92"/>
    <x v="16"/>
    <n v="4"/>
    <x v="6"/>
    <x v="0"/>
  </r>
  <r>
    <n v="109976851"/>
    <x v="1256"/>
    <d v="2021-10-09T00:00:00"/>
    <x v="28"/>
    <x v="5"/>
    <x v="10"/>
    <x v="0"/>
    <x v="2"/>
    <n v="3449"/>
    <n v="668.27"/>
    <n v="502.54"/>
    <n v="1733260.46"/>
    <n v="2304863.23"/>
    <n v="571602.77"/>
    <x v="0"/>
    <n v="7"/>
    <x v="2"/>
    <x v="1"/>
  </r>
  <r>
    <n v="850872075"/>
    <x v="2059"/>
    <d v="2015-08-07T00:00:00"/>
    <x v="2"/>
    <x v="1"/>
    <x v="0"/>
    <x v="1"/>
    <x v="3"/>
    <n v="810"/>
    <n v="255.28"/>
    <n v="159.41999999999999"/>
    <n v="129130.2"/>
    <n v="206776.8"/>
    <n v="77646.599999999991"/>
    <x v="18"/>
    <n v="6"/>
    <x v="4"/>
    <x v="1"/>
  </r>
  <r>
    <n v="256943881"/>
    <x v="1299"/>
    <d v="2016-03-21T00:00:00"/>
    <x v="13"/>
    <x v="0"/>
    <x v="2"/>
    <x v="0"/>
    <x v="0"/>
    <n v="4259"/>
    <n v="47.45"/>
    <n v="31.79"/>
    <n v="135393.60999999999"/>
    <n v="202089.55000000002"/>
    <n v="66695.940000000031"/>
    <x v="16"/>
    <n v="6"/>
    <x v="4"/>
    <x v="1"/>
  </r>
  <r>
    <n v="887501180"/>
    <x v="1617"/>
    <d v="2017-05-14T00:00:00"/>
    <x v="140"/>
    <x v="1"/>
    <x v="7"/>
    <x v="0"/>
    <x v="1"/>
    <n v="176"/>
    <n v="437.2"/>
    <n v="263.33"/>
    <n v="46346.079999999994"/>
    <n v="76947.199999999997"/>
    <n v="30601.120000000003"/>
    <x v="16"/>
    <n v="5"/>
    <x v="0"/>
    <x v="0"/>
  </r>
  <r>
    <n v="373156058"/>
    <x v="699"/>
    <d v="2020-09-01T00:00:00"/>
    <x v="119"/>
    <x v="5"/>
    <x v="9"/>
    <x v="0"/>
    <x v="0"/>
    <n v="4025"/>
    <n v="9.33"/>
    <n v="6.92"/>
    <n v="27853"/>
    <n v="37553.25"/>
    <n v="9700.25"/>
    <x v="14"/>
    <n v="5"/>
    <x v="0"/>
    <x v="0"/>
  </r>
  <r>
    <n v="378642785"/>
    <x v="610"/>
    <d v="2022-11-26T00:00:00"/>
    <x v="38"/>
    <x v="2"/>
    <x v="0"/>
    <x v="0"/>
    <x v="3"/>
    <n v="7669"/>
    <n v="255.28"/>
    <n v="159.41999999999999"/>
    <n v="1222591.98"/>
    <n v="1957742.32"/>
    <n v="735150.34000000008"/>
    <x v="11"/>
    <n v="3"/>
    <x v="5"/>
    <x v="0"/>
  </r>
  <r>
    <n v="113385188"/>
    <x v="2044"/>
    <d v="2015-08-26T00:00:00"/>
    <x v="53"/>
    <x v="5"/>
    <x v="0"/>
    <x v="0"/>
    <x v="1"/>
    <n v="2052"/>
    <n v="255.28"/>
    <n v="159.41999999999999"/>
    <n v="327129.83999999997"/>
    <n v="523834.56"/>
    <n v="196704.72000000003"/>
    <x v="6"/>
    <n v="2"/>
    <x v="1"/>
    <x v="0"/>
  </r>
  <r>
    <n v="207119596"/>
    <x v="1817"/>
    <d v="2016-04-24T00:00:00"/>
    <x v="54"/>
    <x v="2"/>
    <x v="7"/>
    <x v="1"/>
    <x v="3"/>
    <n v="146"/>
    <n v="437.2"/>
    <n v="263.33"/>
    <n v="38446.18"/>
    <n v="63831.199999999997"/>
    <n v="25385.019999999997"/>
    <x v="2"/>
    <n v="1"/>
    <x v="3"/>
    <x v="0"/>
  </r>
  <r>
    <n v="337965905"/>
    <x v="1561"/>
    <d v="2020-07-19T00:00:00"/>
    <x v="132"/>
    <x v="0"/>
    <x v="8"/>
    <x v="0"/>
    <x v="1"/>
    <n v="477"/>
    <n v="421.89"/>
    <n v="364.69"/>
    <n v="173957.13"/>
    <n v="201241.53"/>
    <n v="27284.399999999994"/>
    <x v="4"/>
    <n v="6"/>
    <x v="4"/>
    <x v="1"/>
  </r>
  <r>
    <n v="292072236"/>
    <x v="1302"/>
    <d v="2019-07-13T00:00:00"/>
    <x v="104"/>
    <x v="5"/>
    <x v="4"/>
    <x v="0"/>
    <x v="0"/>
    <n v="9520"/>
    <n v="81.73"/>
    <n v="56.67"/>
    <n v="539498.4"/>
    <n v="778069.60000000009"/>
    <n v="238571.20000000007"/>
    <x v="6"/>
    <n v="5"/>
    <x v="0"/>
    <x v="0"/>
  </r>
  <r>
    <n v="994325625"/>
    <x v="2060"/>
    <d v="2019-03-20T00:00:00"/>
    <x v="147"/>
    <x v="0"/>
    <x v="1"/>
    <x v="1"/>
    <x v="3"/>
    <n v="1904"/>
    <n v="152.58000000000001"/>
    <n v="97.44"/>
    <n v="185525.76000000001"/>
    <n v="290512.32"/>
    <n v="104986.56"/>
    <x v="8"/>
    <n v="5"/>
    <x v="0"/>
    <x v="0"/>
  </r>
  <r>
    <n v="777641332"/>
    <x v="2061"/>
    <d v="2018-11-19T00:00:00"/>
    <x v="171"/>
    <x v="5"/>
    <x v="5"/>
    <x v="1"/>
    <x v="0"/>
    <n v="206"/>
    <n v="109.28"/>
    <n v="35.840000000000003"/>
    <n v="7383.0400000000009"/>
    <n v="22511.68"/>
    <n v="15128.64"/>
    <x v="7"/>
    <n v="7"/>
    <x v="2"/>
    <x v="1"/>
  </r>
  <r>
    <n v="623318183"/>
    <x v="276"/>
    <d v="2017-01-17T00:00:00"/>
    <x v="72"/>
    <x v="0"/>
    <x v="11"/>
    <x v="1"/>
    <x v="3"/>
    <n v="2557"/>
    <n v="154.06"/>
    <n v="90.93"/>
    <n v="232508.01"/>
    <n v="393931.42"/>
    <n v="161423.40999999997"/>
    <x v="12"/>
    <n v="5"/>
    <x v="0"/>
    <x v="0"/>
  </r>
  <r>
    <n v="232967507"/>
    <x v="1841"/>
    <d v="2021-09-05T00:00:00"/>
    <x v="111"/>
    <x v="4"/>
    <x v="7"/>
    <x v="0"/>
    <x v="3"/>
    <n v="9117"/>
    <n v="437.2"/>
    <n v="263.33"/>
    <n v="2400779.61"/>
    <n v="3985952.4"/>
    <n v="1585172.79"/>
    <x v="13"/>
    <n v="3"/>
    <x v="5"/>
    <x v="0"/>
  </r>
  <r>
    <n v="278513133"/>
    <x v="1760"/>
    <d v="2022-10-26T00:00:00"/>
    <x v="136"/>
    <x v="1"/>
    <x v="9"/>
    <x v="0"/>
    <x v="3"/>
    <n v="7080"/>
    <n v="9.33"/>
    <n v="6.92"/>
    <n v="48993.599999999999"/>
    <n v="66056.399999999994"/>
    <n v="17062.799999999996"/>
    <x v="6"/>
    <n v="2"/>
    <x v="1"/>
    <x v="0"/>
  </r>
  <r>
    <n v="152191388"/>
    <x v="1970"/>
    <d v="2020-06-08T00:00:00"/>
    <x v="120"/>
    <x v="1"/>
    <x v="0"/>
    <x v="1"/>
    <x v="2"/>
    <n v="5669"/>
    <n v="255.28"/>
    <n v="159.41999999999999"/>
    <n v="903751.98"/>
    <n v="1447182.32"/>
    <n v="543430.34000000008"/>
    <x v="9"/>
    <n v="1"/>
    <x v="3"/>
    <x v="0"/>
  </r>
  <r>
    <n v="216551101"/>
    <x v="1106"/>
    <d v="2021-08-10T00:00:00"/>
    <x v="30"/>
    <x v="3"/>
    <x v="7"/>
    <x v="0"/>
    <x v="3"/>
    <n v="1138"/>
    <n v="437.2"/>
    <n v="263.33"/>
    <n v="299669.53999999998"/>
    <n v="497533.6"/>
    <n v="197864.06"/>
    <x v="15"/>
    <n v="4"/>
    <x v="6"/>
    <x v="0"/>
  </r>
  <r>
    <n v="454453599"/>
    <x v="1431"/>
    <d v="2020-03-10T00:00:00"/>
    <x v="82"/>
    <x v="2"/>
    <x v="7"/>
    <x v="1"/>
    <x v="2"/>
    <n v="1774"/>
    <n v="437.2"/>
    <n v="263.33"/>
    <n v="467147.42"/>
    <n v="775592.79999999993"/>
    <n v="308445.37999999995"/>
    <x v="8"/>
    <n v="4"/>
    <x v="6"/>
    <x v="0"/>
  </r>
  <r>
    <n v="919072711"/>
    <x v="728"/>
    <d v="2015-05-18T00:00:00"/>
    <x v="106"/>
    <x v="6"/>
    <x v="6"/>
    <x v="1"/>
    <x v="1"/>
    <n v="2894"/>
    <n v="651.21"/>
    <n v="524.96"/>
    <n v="1519234.24"/>
    <n v="1884601.74"/>
    <n v="365367.5"/>
    <x v="7"/>
    <n v="7"/>
    <x v="2"/>
    <x v="1"/>
  </r>
  <r>
    <n v="383894765"/>
    <x v="2062"/>
    <d v="2015-09-17T00:00:00"/>
    <x v="119"/>
    <x v="5"/>
    <x v="7"/>
    <x v="0"/>
    <x v="0"/>
    <n v="1847"/>
    <n v="437.2"/>
    <n v="263.33"/>
    <n v="486370.50999999995"/>
    <n v="807508.4"/>
    <n v="321137.89000000007"/>
    <x v="13"/>
    <n v="7"/>
    <x v="2"/>
    <x v="1"/>
  </r>
  <r>
    <n v="392718589"/>
    <x v="1425"/>
    <d v="2020-09-11T00:00:00"/>
    <x v="155"/>
    <x v="4"/>
    <x v="2"/>
    <x v="0"/>
    <x v="1"/>
    <n v="3012"/>
    <n v="47.45"/>
    <n v="31.79"/>
    <n v="95751.48"/>
    <n v="142919.4"/>
    <n v="47167.92"/>
    <x v="10"/>
    <n v="7"/>
    <x v="2"/>
    <x v="1"/>
  </r>
  <r>
    <n v="751790845"/>
    <x v="136"/>
    <d v="2020-01-05T00:00:00"/>
    <x v="163"/>
    <x v="2"/>
    <x v="8"/>
    <x v="0"/>
    <x v="1"/>
    <n v="472"/>
    <n v="421.89"/>
    <n v="364.69"/>
    <n v="172133.68"/>
    <n v="199132.08"/>
    <n v="26998.399999999994"/>
    <x v="7"/>
    <n v="6"/>
    <x v="4"/>
    <x v="1"/>
  </r>
  <r>
    <n v="469129359"/>
    <x v="174"/>
    <d v="2022-12-26T00:00:00"/>
    <x v="34"/>
    <x v="1"/>
    <x v="8"/>
    <x v="1"/>
    <x v="0"/>
    <n v="4657"/>
    <n v="421.89"/>
    <n v="364.69"/>
    <n v="1698361.33"/>
    <n v="1964741.73"/>
    <n v="266380.39999999991"/>
    <x v="7"/>
    <n v="7"/>
    <x v="2"/>
    <x v="1"/>
  </r>
  <r>
    <n v="825876462"/>
    <x v="1635"/>
    <d v="2016-07-20T00:00:00"/>
    <x v="125"/>
    <x v="5"/>
    <x v="8"/>
    <x v="1"/>
    <x v="3"/>
    <n v="4053"/>
    <n v="421.89"/>
    <n v="364.69"/>
    <n v="1478088.57"/>
    <n v="1709920.17"/>
    <n v="231831.59999999986"/>
    <x v="0"/>
    <n v="4"/>
    <x v="6"/>
    <x v="0"/>
  </r>
  <r>
    <n v="504945647"/>
    <x v="631"/>
    <d v="2020-01-23T00:00:00"/>
    <x v="162"/>
    <x v="2"/>
    <x v="5"/>
    <x v="1"/>
    <x v="0"/>
    <n v="3493"/>
    <n v="109.28"/>
    <n v="35.840000000000003"/>
    <n v="125189.12000000001"/>
    <n v="381715.04"/>
    <n v="256525.91999999998"/>
    <x v="6"/>
    <n v="3"/>
    <x v="5"/>
    <x v="0"/>
  </r>
  <r>
    <n v="951698243"/>
    <x v="2063"/>
    <d v="2017-07-06T00:00:00"/>
    <x v="96"/>
    <x v="1"/>
    <x v="1"/>
    <x v="0"/>
    <x v="2"/>
    <n v="7514"/>
    <n v="152.58000000000001"/>
    <n v="97.44"/>
    <n v="732164.16"/>
    <n v="1146486.1200000001"/>
    <n v="414321.96000000008"/>
    <x v="18"/>
    <n v="5"/>
    <x v="0"/>
    <x v="0"/>
  </r>
  <r>
    <n v="981808078"/>
    <x v="187"/>
    <d v="2020-02-17T00:00:00"/>
    <x v="84"/>
    <x v="1"/>
    <x v="1"/>
    <x v="0"/>
    <x v="2"/>
    <n v="7683"/>
    <n v="152.58000000000001"/>
    <n v="97.44"/>
    <n v="748631.52"/>
    <n v="1172272.1400000001"/>
    <n v="423640.62000000011"/>
    <x v="9"/>
    <n v="1"/>
    <x v="3"/>
    <x v="0"/>
  </r>
  <r>
    <n v="831261479"/>
    <x v="176"/>
    <d v="2018-03-15T00:00:00"/>
    <x v="106"/>
    <x v="6"/>
    <x v="9"/>
    <x v="0"/>
    <x v="3"/>
    <n v="7599"/>
    <n v="9.33"/>
    <n v="6.92"/>
    <n v="52585.08"/>
    <n v="70898.67"/>
    <n v="18313.589999999997"/>
    <x v="16"/>
    <n v="2"/>
    <x v="1"/>
    <x v="0"/>
  </r>
  <r>
    <n v="806357276"/>
    <x v="37"/>
    <d v="2016-08-10T00:00:00"/>
    <x v="163"/>
    <x v="2"/>
    <x v="1"/>
    <x v="1"/>
    <x v="1"/>
    <n v="7892"/>
    <n v="152.58000000000001"/>
    <n v="97.44"/>
    <n v="768996.48"/>
    <n v="1204161.3600000001"/>
    <n v="435164.88000000012"/>
    <x v="11"/>
    <n v="7"/>
    <x v="2"/>
    <x v="1"/>
  </r>
  <r>
    <n v="833706796"/>
    <x v="649"/>
    <d v="2019-04-14T00:00:00"/>
    <x v="88"/>
    <x v="1"/>
    <x v="3"/>
    <x v="0"/>
    <x v="0"/>
    <n v="1223"/>
    <n v="205.7"/>
    <n v="117.11"/>
    <n v="143225.53"/>
    <n v="251571.09999999998"/>
    <n v="108345.56999999998"/>
    <x v="14"/>
    <n v="3"/>
    <x v="5"/>
    <x v="0"/>
  </r>
  <r>
    <n v="981154048"/>
    <x v="2064"/>
    <d v="2019-08-17T00:00:00"/>
    <x v="138"/>
    <x v="1"/>
    <x v="2"/>
    <x v="1"/>
    <x v="1"/>
    <n v="4141"/>
    <n v="47.45"/>
    <n v="31.79"/>
    <n v="131642.38999999998"/>
    <n v="196490.45"/>
    <n v="64848.060000000027"/>
    <x v="9"/>
    <n v="6"/>
    <x v="4"/>
    <x v="1"/>
  </r>
  <r>
    <n v="653174817"/>
    <x v="1018"/>
    <d v="2015-07-15T00:00:00"/>
    <x v="19"/>
    <x v="0"/>
    <x v="8"/>
    <x v="1"/>
    <x v="0"/>
    <n v="7798"/>
    <n v="421.89"/>
    <n v="364.69"/>
    <n v="2843852.62"/>
    <n v="3289898.2199999997"/>
    <n v="446045.59999999963"/>
    <x v="19"/>
    <n v="1"/>
    <x v="3"/>
    <x v="0"/>
  </r>
  <r>
    <n v="650078475"/>
    <x v="2065"/>
    <d v="2022-06-17T00:00:00"/>
    <x v="157"/>
    <x v="1"/>
    <x v="6"/>
    <x v="0"/>
    <x v="3"/>
    <n v="1522"/>
    <n v="651.21"/>
    <n v="524.96"/>
    <n v="798989.12000000011"/>
    <n v="991141.62000000011"/>
    <n v="192152.5"/>
    <x v="7"/>
    <n v="4"/>
    <x v="6"/>
    <x v="0"/>
  </r>
  <r>
    <n v="934206378"/>
    <x v="2066"/>
    <d v="2022-07-17T00:00:00"/>
    <x v="146"/>
    <x v="5"/>
    <x v="1"/>
    <x v="0"/>
    <x v="0"/>
    <n v="1282"/>
    <n v="152.58000000000001"/>
    <n v="97.44"/>
    <n v="124918.08"/>
    <n v="195607.56000000003"/>
    <n v="70689.480000000025"/>
    <x v="4"/>
    <n v="6"/>
    <x v="4"/>
    <x v="1"/>
  </r>
  <r>
    <n v="507531726"/>
    <x v="2067"/>
    <d v="2020-11-07T00:00:00"/>
    <x v="133"/>
    <x v="1"/>
    <x v="1"/>
    <x v="1"/>
    <x v="3"/>
    <n v="8771"/>
    <n v="152.58000000000001"/>
    <n v="97.44"/>
    <n v="854646.24"/>
    <n v="1338279.1800000002"/>
    <n v="483632.94000000018"/>
    <x v="12"/>
    <n v="2"/>
    <x v="1"/>
    <x v="0"/>
  </r>
  <r>
    <n v="544741475"/>
    <x v="1498"/>
    <d v="2020-03-20T00:00:00"/>
    <x v="59"/>
    <x v="1"/>
    <x v="4"/>
    <x v="0"/>
    <x v="1"/>
    <n v="9963"/>
    <n v="81.73"/>
    <n v="56.67"/>
    <n v="564603.21"/>
    <n v="814275.99"/>
    <n v="249672.78000000003"/>
    <x v="20"/>
    <n v="2"/>
    <x v="1"/>
    <x v="0"/>
  </r>
  <r>
    <n v="289234244"/>
    <x v="1459"/>
    <d v="2015-08-01T00:00:00"/>
    <x v="11"/>
    <x v="3"/>
    <x v="5"/>
    <x v="0"/>
    <x v="0"/>
    <n v="9695"/>
    <n v="109.28"/>
    <n v="35.840000000000003"/>
    <n v="347468.80000000005"/>
    <n v="1059469.6000000001"/>
    <n v="712000.8"/>
    <x v="17"/>
    <n v="4"/>
    <x v="6"/>
    <x v="0"/>
  </r>
  <r>
    <n v="230121362"/>
    <x v="650"/>
    <d v="2022-04-21T00:00:00"/>
    <x v="10"/>
    <x v="3"/>
    <x v="9"/>
    <x v="0"/>
    <x v="1"/>
    <n v="6880"/>
    <n v="9.33"/>
    <n v="6.92"/>
    <n v="47609.599999999999"/>
    <n v="64190.400000000001"/>
    <n v="16580.800000000003"/>
    <x v="9"/>
    <n v="4"/>
    <x v="6"/>
    <x v="0"/>
  </r>
  <r>
    <n v="926826655"/>
    <x v="2068"/>
    <d v="2021-02-03T00:00:00"/>
    <x v="138"/>
    <x v="1"/>
    <x v="0"/>
    <x v="0"/>
    <x v="3"/>
    <n v="7458"/>
    <n v="255.28"/>
    <n v="159.41999999999999"/>
    <n v="1188954.3599999999"/>
    <n v="1903878.24"/>
    <n v="714923.88000000012"/>
    <x v="15"/>
    <n v="5"/>
    <x v="0"/>
    <x v="0"/>
  </r>
  <r>
    <n v="759086453"/>
    <x v="2069"/>
    <d v="2021-03-04T00:00:00"/>
    <x v="2"/>
    <x v="1"/>
    <x v="10"/>
    <x v="0"/>
    <x v="2"/>
    <n v="9405"/>
    <n v="668.27"/>
    <n v="502.54"/>
    <n v="4726388.7"/>
    <n v="6285079.3499999996"/>
    <n v="1558690.6499999994"/>
    <x v="12"/>
    <n v="7"/>
    <x v="2"/>
    <x v="1"/>
  </r>
  <r>
    <n v="876949584"/>
    <x v="1695"/>
    <d v="2016-03-06T00:00:00"/>
    <x v="95"/>
    <x v="3"/>
    <x v="3"/>
    <x v="0"/>
    <x v="2"/>
    <n v="7725"/>
    <n v="205.7"/>
    <n v="117.11"/>
    <n v="904674.75"/>
    <n v="1589032.5"/>
    <n v="684357.75"/>
    <x v="0"/>
    <n v="1"/>
    <x v="3"/>
    <x v="0"/>
  </r>
  <r>
    <n v="250777375"/>
    <x v="2070"/>
    <d v="2022-01-21T00:00:00"/>
    <x v="139"/>
    <x v="4"/>
    <x v="5"/>
    <x v="1"/>
    <x v="1"/>
    <n v="9453"/>
    <n v="109.28"/>
    <n v="35.840000000000003"/>
    <n v="338795.52000000002"/>
    <n v="1033023.84"/>
    <n v="694228.32"/>
    <x v="6"/>
    <n v="4"/>
    <x v="6"/>
    <x v="0"/>
  </r>
  <r>
    <n v="621243655"/>
    <x v="1924"/>
    <d v="2021-12-15T00:00:00"/>
    <x v="134"/>
    <x v="2"/>
    <x v="9"/>
    <x v="1"/>
    <x v="0"/>
    <n v="8658"/>
    <n v="9.33"/>
    <n v="6.92"/>
    <n v="59913.36"/>
    <n v="80779.14"/>
    <n v="20865.78"/>
    <x v="10"/>
    <n v="5"/>
    <x v="0"/>
    <x v="0"/>
  </r>
  <r>
    <n v="649334752"/>
    <x v="1933"/>
    <d v="2021-09-04T00:00:00"/>
    <x v="49"/>
    <x v="5"/>
    <x v="0"/>
    <x v="1"/>
    <x v="1"/>
    <n v="1438"/>
    <n v="255.28"/>
    <n v="159.41999999999999"/>
    <n v="229245.96"/>
    <n v="367092.64"/>
    <n v="137846.68000000002"/>
    <x v="19"/>
    <n v="4"/>
    <x v="6"/>
    <x v="0"/>
  </r>
  <r>
    <n v="349795949"/>
    <x v="223"/>
    <d v="2020-01-30T00:00:00"/>
    <x v="102"/>
    <x v="5"/>
    <x v="11"/>
    <x v="1"/>
    <x v="3"/>
    <n v="1249"/>
    <n v="154.06"/>
    <n v="90.93"/>
    <n v="113571.57"/>
    <n v="192420.94"/>
    <n v="78849.37"/>
    <x v="10"/>
    <n v="6"/>
    <x v="4"/>
    <x v="1"/>
  </r>
  <r>
    <n v="523899209"/>
    <x v="2071"/>
    <d v="2018-11-20T00:00:00"/>
    <x v="145"/>
    <x v="1"/>
    <x v="0"/>
    <x v="1"/>
    <x v="1"/>
    <n v="2273"/>
    <n v="255.28"/>
    <n v="159.41999999999999"/>
    <n v="362361.66"/>
    <n v="580251.44000000006"/>
    <n v="217889.78000000009"/>
    <x v="15"/>
    <n v="4"/>
    <x v="6"/>
    <x v="0"/>
  </r>
  <r>
    <n v="743907725"/>
    <x v="1754"/>
    <d v="2018-10-19T00:00:00"/>
    <x v="48"/>
    <x v="5"/>
    <x v="5"/>
    <x v="0"/>
    <x v="0"/>
    <n v="7682"/>
    <n v="109.28"/>
    <n v="35.840000000000003"/>
    <n v="275322.88"/>
    <n v="839488.96"/>
    <n v="564166.07999999996"/>
    <x v="4"/>
    <n v="4"/>
    <x v="6"/>
    <x v="0"/>
  </r>
  <r>
    <n v="468611371"/>
    <x v="2072"/>
    <d v="2020-12-24T00:00:00"/>
    <x v="60"/>
    <x v="4"/>
    <x v="1"/>
    <x v="1"/>
    <x v="0"/>
    <n v="1373"/>
    <n v="152.58000000000001"/>
    <n v="97.44"/>
    <n v="133785.12"/>
    <n v="209492.34000000003"/>
    <n v="75707.22000000003"/>
    <x v="12"/>
    <n v="7"/>
    <x v="2"/>
    <x v="1"/>
  </r>
  <r>
    <n v="510558974"/>
    <x v="2073"/>
    <d v="2015-12-29T00:00:00"/>
    <x v="77"/>
    <x v="4"/>
    <x v="6"/>
    <x v="0"/>
    <x v="3"/>
    <n v="4601"/>
    <n v="651.21"/>
    <n v="524.96"/>
    <n v="2415340.96"/>
    <n v="2996217.21"/>
    <n v="580876.25"/>
    <x v="0"/>
    <n v="3"/>
    <x v="5"/>
    <x v="0"/>
  </r>
  <r>
    <n v="402611863"/>
    <x v="1811"/>
    <d v="2016-05-12T00:00:00"/>
    <x v="170"/>
    <x v="5"/>
    <x v="11"/>
    <x v="0"/>
    <x v="2"/>
    <n v="652"/>
    <n v="154.06"/>
    <n v="90.93"/>
    <n v="59286.360000000008"/>
    <n v="100447.12"/>
    <n v="41160.759999999987"/>
    <x v="9"/>
    <n v="4"/>
    <x v="6"/>
    <x v="0"/>
  </r>
  <r>
    <n v="647943866"/>
    <x v="2074"/>
    <d v="2021-04-27T00:00:00"/>
    <x v="120"/>
    <x v="1"/>
    <x v="5"/>
    <x v="0"/>
    <x v="0"/>
    <n v="9843"/>
    <n v="109.28"/>
    <n v="35.840000000000003"/>
    <n v="352773.12000000005"/>
    <n v="1075643.04"/>
    <n v="722869.91999999993"/>
    <x v="18"/>
    <n v="3"/>
    <x v="5"/>
    <x v="0"/>
  </r>
  <r>
    <n v="470041310"/>
    <x v="852"/>
    <d v="2018-05-24T00:00:00"/>
    <x v="183"/>
    <x v="0"/>
    <x v="9"/>
    <x v="0"/>
    <x v="0"/>
    <n v="4524"/>
    <n v="9.33"/>
    <n v="6.92"/>
    <n v="31306.079999999998"/>
    <n v="42208.92"/>
    <n v="10902.84"/>
    <x v="6"/>
    <n v="3"/>
    <x v="5"/>
    <x v="0"/>
  </r>
  <r>
    <n v="962703025"/>
    <x v="7"/>
    <d v="2019-11-01T00:00:00"/>
    <x v="18"/>
    <x v="6"/>
    <x v="1"/>
    <x v="1"/>
    <x v="0"/>
    <n v="4073"/>
    <n v="152.58000000000001"/>
    <n v="97.44"/>
    <n v="396873.12"/>
    <n v="621458.34000000008"/>
    <n v="224585.22000000009"/>
    <x v="14"/>
    <n v="1"/>
    <x v="3"/>
    <x v="0"/>
  </r>
  <r>
    <n v="140040338"/>
    <x v="1999"/>
    <d v="2019-10-18T00:00:00"/>
    <x v="102"/>
    <x v="5"/>
    <x v="0"/>
    <x v="1"/>
    <x v="0"/>
    <n v="9903"/>
    <n v="255.28"/>
    <n v="159.41999999999999"/>
    <n v="1578736.2599999998"/>
    <n v="2528037.84"/>
    <n v="949301.58000000007"/>
    <x v="19"/>
    <n v="3"/>
    <x v="5"/>
    <x v="0"/>
  </r>
  <r>
    <n v="586477077"/>
    <x v="2075"/>
    <d v="2015-11-21T00:00:00"/>
    <x v="141"/>
    <x v="5"/>
    <x v="8"/>
    <x v="0"/>
    <x v="2"/>
    <n v="455"/>
    <n v="421.89"/>
    <n v="364.69"/>
    <n v="165933.95000000001"/>
    <n v="191959.94999999998"/>
    <n v="26025.999999999971"/>
    <x v="13"/>
    <n v="2"/>
    <x v="1"/>
    <x v="0"/>
  </r>
  <r>
    <n v="906749570"/>
    <x v="2076"/>
    <d v="2015-04-14T00:00:00"/>
    <x v="57"/>
    <x v="5"/>
    <x v="10"/>
    <x v="1"/>
    <x v="1"/>
    <n v="6203"/>
    <n v="668.27"/>
    <n v="502.54"/>
    <n v="3117255.62"/>
    <n v="4145278.81"/>
    <n v="1028023.19"/>
    <x v="4"/>
    <n v="1"/>
    <x v="3"/>
    <x v="0"/>
  </r>
  <r>
    <n v="675906646"/>
    <x v="504"/>
    <d v="2021-10-18T00:00:00"/>
    <x v="56"/>
    <x v="5"/>
    <x v="7"/>
    <x v="1"/>
    <x v="2"/>
    <n v="4651"/>
    <n v="437.2"/>
    <n v="263.33"/>
    <n v="1224747.8299999998"/>
    <n v="2033417.2"/>
    <n v="808669.37000000011"/>
    <x v="7"/>
    <n v="7"/>
    <x v="2"/>
    <x v="1"/>
  </r>
  <r>
    <n v="889309632"/>
    <x v="1690"/>
    <d v="2018-01-28T00:00:00"/>
    <x v="113"/>
    <x v="5"/>
    <x v="7"/>
    <x v="0"/>
    <x v="1"/>
    <n v="5337"/>
    <n v="437.2"/>
    <n v="263.33"/>
    <n v="1405392.21"/>
    <n v="2333336.4"/>
    <n v="927944.19"/>
    <x v="10"/>
    <n v="2"/>
    <x v="1"/>
    <x v="0"/>
  </r>
  <r>
    <n v="812632358"/>
    <x v="301"/>
    <d v="2020-10-07T00:00:00"/>
    <x v="179"/>
    <x v="1"/>
    <x v="3"/>
    <x v="1"/>
    <x v="1"/>
    <n v="4828"/>
    <n v="205.7"/>
    <n v="117.11"/>
    <n v="565407.07999999996"/>
    <n v="993119.6"/>
    <n v="427712.52"/>
    <x v="7"/>
    <n v="2"/>
    <x v="1"/>
    <x v="0"/>
  </r>
  <r>
    <n v="231861150"/>
    <x v="502"/>
    <d v="2018-10-26T00:00:00"/>
    <x v="153"/>
    <x v="1"/>
    <x v="7"/>
    <x v="0"/>
    <x v="2"/>
    <n v="1722"/>
    <n v="437.2"/>
    <n v="263.33"/>
    <n v="453454.25999999995"/>
    <n v="752858.4"/>
    <n v="299404.14000000007"/>
    <x v="16"/>
    <n v="3"/>
    <x v="5"/>
    <x v="0"/>
  </r>
  <r>
    <n v="803294837"/>
    <x v="627"/>
    <d v="2016-10-25T00:00:00"/>
    <x v="52"/>
    <x v="3"/>
    <x v="6"/>
    <x v="0"/>
    <x v="3"/>
    <n v="1648"/>
    <n v="651.21"/>
    <n v="524.96"/>
    <n v="865134.08000000007"/>
    <n v="1073194.08"/>
    <n v="208060"/>
    <x v="13"/>
    <n v="5"/>
    <x v="0"/>
    <x v="0"/>
  </r>
  <r>
    <n v="593681275"/>
    <x v="2077"/>
    <d v="2021-08-23T00:00:00"/>
    <x v="177"/>
    <x v="5"/>
    <x v="4"/>
    <x v="0"/>
    <x v="0"/>
    <n v="2337"/>
    <n v="81.73"/>
    <n v="56.67"/>
    <n v="132437.79"/>
    <n v="191003.01"/>
    <n v="58565.22"/>
    <x v="19"/>
    <n v="6"/>
    <x v="4"/>
    <x v="1"/>
  </r>
  <r>
    <n v="679534709"/>
    <x v="2078"/>
    <d v="2016-04-21T00:00:00"/>
    <x v="39"/>
    <x v="2"/>
    <x v="2"/>
    <x v="0"/>
    <x v="0"/>
    <n v="8276"/>
    <n v="47.45"/>
    <n v="31.79"/>
    <n v="263094.03999999998"/>
    <n v="392696.2"/>
    <n v="129602.16000000003"/>
    <x v="17"/>
    <n v="2"/>
    <x v="1"/>
    <x v="0"/>
  </r>
  <r>
    <n v="476991450"/>
    <x v="310"/>
    <d v="2017-03-19T00:00:00"/>
    <x v="17"/>
    <x v="1"/>
    <x v="1"/>
    <x v="1"/>
    <x v="2"/>
    <n v="1225"/>
    <n v="152.58000000000001"/>
    <n v="97.44"/>
    <n v="119364"/>
    <n v="186910.50000000003"/>
    <n v="67546.500000000029"/>
    <x v="7"/>
    <n v="6"/>
    <x v="4"/>
    <x v="1"/>
  </r>
  <r>
    <n v="697992599"/>
    <x v="594"/>
    <d v="2019-01-20T00:00:00"/>
    <x v="92"/>
    <x v="2"/>
    <x v="3"/>
    <x v="0"/>
    <x v="2"/>
    <n v="376"/>
    <n v="205.7"/>
    <n v="117.11"/>
    <n v="44033.36"/>
    <n v="77343.199999999997"/>
    <n v="33309.839999999997"/>
    <x v="12"/>
    <n v="3"/>
    <x v="5"/>
    <x v="0"/>
  </r>
  <r>
    <n v="135870683"/>
    <x v="646"/>
    <d v="2020-10-02T00:00:00"/>
    <x v="163"/>
    <x v="2"/>
    <x v="1"/>
    <x v="0"/>
    <x v="3"/>
    <n v="6009"/>
    <n v="152.58000000000001"/>
    <n v="97.44"/>
    <n v="585516.96"/>
    <n v="916853.22000000009"/>
    <n v="331336.26000000013"/>
    <x v="5"/>
    <n v="5"/>
    <x v="0"/>
    <x v="0"/>
  </r>
  <r>
    <n v="440309131"/>
    <x v="129"/>
    <d v="2022-09-20T00:00:00"/>
    <x v="48"/>
    <x v="5"/>
    <x v="3"/>
    <x v="0"/>
    <x v="1"/>
    <n v="6111"/>
    <n v="205.7"/>
    <n v="117.11"/>
    <n v="715659.21"/>
    <n v="1257032.7"/>
    <n v="541373.49"/>
    <x v="2"/>
    <n v="3"/>
    <x v="5"/>
    <x v="0"/>
  </r>
  <r>
    <n v="159794270"/>
    <x v="212"/>
    <d v="2018-10-09T00:00:00"/>
    <x v="108"/>
    <x v="2"/>
    <x v="11"/>
    <x v="1"/>
    <x v="3"/>
    <n v="5530"/>
    <n v="154.06"/>
    <n v="90.93"/>
    <n v="502842.9"/>
    <n v="851951.8"/>
    <n v="349108.9"/>
    <x v="4"/>
    <n v="1"/>
    <x v="3"/>
    <x v="0"/>
  </r>
  <r>
    <n v="613124930"/>
    <x v="2079"/>
    <d v="2018-11-14T00:00:00"/>
    <x v="77"/>
    <x v="4"/>
    <x v="3"/>
    <x v="1"/>
    <x v="0"/>
    <n v="6147"/>
    <n v="205.7"/>
    <n v="117.11"/>
    <n v="719875.17"/>
    <n v="1264437.8999999999"/>
    <n v="544562.72999999986"/>
    <x v="17"/>
    <n v="1"/>
    <x v="3"/>
    <x v="0"/>
  </r>
  <r>
    <n v="683941256"/>
    <x v="2080"/>
    <d v="2018-02-23T00:00:00"/>
    <x v="35"/>
    <x v="5"/>
    <x v="4"/>
    <x v="1"/>
    <x v="3"/>
    <n v="2271"/>
    <n v="81.73"/>
    <n v="56.67"/>
    <n v="128697.57"/>
    <n v="185608.83000000002"/>
    <n v="56911.260000000009"/>
    <x v="18"/>
    <n v="6"/>
    <x v="4"/>
    <x v="1"/>
  </r>
  <r>
    <n v="348080623"/>
    <x v="2081"/>
    <d v="2022-05-08T00:00:00"/>
    <x v="175"/>
    <x v="1"/>
    <x v="1"/>
    <x v="0"/>
    <x v="0"/>
    <n v="3646"/>
    <n v="152.58000000000001"/>
    <n v="97.44"/>
    <n v="355266.24"/>
    <n v="556306.68000000005"/>
    <n v="201040.44000000006"/>
    <x v="8"/>
    <n v="2"/>
    <x v="1"/>
    <x v="0"/>
  </r>
  <r>
    <n v="368865811"/>
    <x v="1998"/>
    <d v="2019-09-24T00:00:00"/>
    <x v="145"/>
    <x v="1"/>
    <x v="6"/>
    <x v="0"/>
    <x v="2"/>
    <n v="4445"/>
    <n v="651.21"/>
    <n v="524.96"/>
    <n v="2333447.2000000002"/>
    <n v="2894628.45"/>
    <n v="561181.25"/>
    <x v="2"/>
    <n v="3"/>
    <x v="5"/>
    <x v="0"/>
  </r>
  <r>
    <n v="801816833"/>
    <x v="267"/>
    <d v="2018-02-07T00:00:00"/>
    <x v="39"/>
    <x v="2"/>
    <x v="2"/>
    <x v="0"/>
    <x v="0"/>
    <n v="4274"/>
    <n v="47.45"/>
    <n v="31.79"/>
    <n v="135870.46"/>
    <n v="202801.30000000002"/>
    <n v="66930.840000000026"/>
    <x v="9"/>
    <n v="3"/>
    <x v="5"/>
    <x v="0"/>
  </r>
  <r>
    <n v="167295014"/>
    <x v="2082"/>
    <d v="2018-04-15T00:00:00"/>
    <x v="58"/>
    <x v="5"/>
    <x v="7"/>
    <x v="1"/>
    <x v="1"/>
    <n v="5167"/>
    <n v="437.2"/>
    <n v="263.33"/>
    <n v="1360626.1099999999"/>
    <n v="2259012.4"/>
    <n v="898386.29"/>
    <x v="8"/>
    <n v="2"/>
    <x v="1"/>
    <x v="0"/>
  </r>
  <r>
    <n v="655974185"/>
    <x v="1576"/>
    <d v="2018-07-26T00:00:00"/>
    <x v="127"/>
    <x v="5"/>
    <x v="6"/>
    <x v="1"/>
    <x v="0"/>
    <n v="6193"/>
    <n v="651.21"/>
    <n v="524.96"/>
    <n v="3251077.2800000003"/>
    <n v="4032943.5300000003"/>
    <n v="781866.25"/>
    <x v="7"/>
    <n v="3"/>
    <x v="5"/>
    <x v="0"/>
  </r>
  <r>
    <n v="478840672"/>
    <x v="512"/>
    <d v="2016-02-24T00:00:00"/>
    <x v="103"/>
    <x v="1"/>
    <x v="4"/>
    <x v="0"/>
    <x v="2"/>
    <n v="8451"/>
    <n v="81.73"/>
    <n v="56.67"/>
    <n v="478918.17000000004"/>
    <n v="690700.23"/>
    <n v="211782.05999999994"/>
    <x v="18"/>
    <n v="4"/>
    <x v="6"/>
    <x v="0"/>
  </r>
  <r>
    <n v="617193305"/>
    <x v="2083"/>
    <d v="2017-06-08T00:00:00"/>
    <x v="81"/>
    <x v="5"/>
    <x v="4"/>
    <x v="1"/>
    <x v="0"/>
    <n v="69"/>
    <n v="81.73"/>
    <n v="56.67"/>
    <n v="3910.23"/>
    <n v="5639.37"/>
    <n v="1729.1399999999999"/>
    <x v="11"/>
    <n v="1"/>
    <x v="3"/>
    <x v="0"/>
  </r>
  <r>
    <n v="772643411"/>
    <x v="2084"/>
    <d v="2022-07-30T00:00:00"/>
    <x v="133"/>
    <x v="1"/>
    <x v="3"/>
    <x v="0"/>
    <x v="2"/>
    <n v="1210"/>
    <n v="205.7"/>
    <n v="117.11"/>
    <n v="141703.1"/>
    <n v="248897"/>
    <n v="107193.9"/>
    <x v="12"/>
    <n v="2"/>
    <x v="1"/>
    <x v="0"/>
  </r>
  <r>
    <n v="717114818"/>
    <x v="2085"/>
    <d v="2015-01-16T00:00:00"/>
    <x v="132"/>
    <x v="0"/>
    <x v="3"/>
    <x v="1"/>
    <x v="2"/>
    <n v="9065"/>
    <n v="205.7"/>
    <n v="117.11"/>
    <n v="1061602.1499999999"/>
    <n v="1864670.5"/>
    <n v="803068.35000000009"/>
    <x v="8"/>
    <n v="7"/>
    <x v="2"/>
    <x v="1"/>
  </r>
  <r>
    <n v="742843854"/>
    <x v="1671"/>
    <d v="2019-08-23T00:00:00"/>
    <x v="75"/>
    <x v="1"/>
    <x v="2"/>
    <x v="0"/>
    <x v="0"/>
    <n v="2859"/>
    <n v="47.45"/>
    <n v="31.79"/>
    <n v="90887.61"/>
    <n v="135659.55000000002"/>
    <n v="44771.940000000017"/>
    <x v="6"/>
    <n v="4"/>
    <x v="6"/>
    <x v="0"/>
  </r>
  <r>
    <n v="312379348"/>
    <x v="1850"/>
    <d v="2016-10-01T00:00:00"/>
    <x v="58"/>
    <x v="5"/>
    <x v="6"/>
    <x v="1"/>
    <x v="1"/>
    <n v="8846"/>
    <n v="651.21"/>
    <n v="524.96"/>
    <n v="4643796.16"/>
    <n v="5760603.6600000001"/>
    <n v="1116807.5"/>
    <x v="7"/>
    <n v="5"/>
    <x v="0"/>
    <x v="0"/>
  </r>
  <r>
    <n v="308582627"/>
    <x v="1740"/>
    <d v="2021-01-13T00:00:00"/>
    <x v="70"/>
    <x v="1"/>
    <x v="2"/>
    <x v="1"/>
    <x v="1"/>
    <n v="5312"/>
    <n v="47.45"/>
    <n v="31.79"/>
    <n v="168868.47999999998"/>
    <n v="252054.40000000002"/>
    <n v="83185.920000000042"/>
    <x v="9"/>
    <n v="3"/>
    <x v="5"/>
    <x v="0"/>
  </r>
  <r>
    <n v="784627521"/>
    <x v="2023"/>
    <d v="2021-02-13T00:00:00"/>
    <x v="135"/>
    <x v="3"/>
    <x v="2"/>
    <x v="0"/>
    <x v="3"/>
    <n v="7574"/>
    <n v="47.45"/>
    <n v="31.79"/>
    <n v="240777.46"/>
    <n v="359386.30000000005"/>
    <n v="118608.84000000005"/>
    <x v="4"/>
    <n v="5"/>
    <x v="0"/>
    <x v="0"/>
  </r>
  <r>
    <n v="514000356"/>
    <x v="2060"/>
    <d v="2019-03-26T00:00:00"/>
    <x v="50"/>
    <x v="2"/>
    <x v="10"/>
    <x v="1"/>
    <x v="1"/>
    <n v="2982"/>
    <n v="668.27"/>
    <n v="502.54"/>
    <n v="1498574.28"/>
    <n v="1992781.14"/>
    <n v="494206.85999999987"/>
    <x v="12"/>
    <n v="5"/>
    <x v="0"/>
    <x v="0"/>
  </r>
  <r>
    <n v="140499961"/>
    <x v="1882"/>
    <d v="2021-04-16T00:00:00"/>
    <x v="69"/>
    <x v="1"/>
    <x v="4"/>
    <x v="0"/>
    <x v="2"/>
    <n v="5915"/>
    <n v="81.73"/>
    <n v="56.67"/>
    <n v="335203.05"/>
    <n v="483432.95"/>
    <n v="148229.90000000002"/>
    <x v="14"/>
    <n v="1"/>
    <x v="3"/>
    <x v="0"/>
  </r>
  <r>
    <n v="931477820"/>
    <x v="309"/>
    <d v="2018-06-25T00:00:00"/>
    <x v="45"/>
    <x v="1"/>
    <x v="2"/>
    <x v="0"/>
    <x v="2"/>
    <n v="3841"/>
    <n v="47.45"/>
    <n v="31.79"/>
    <n v="122105.39"/>
    <n v="182255.45"/>
    <n v="60150.060000000012"/>
    <x v="17"/>
    <n v="6"/>
    <x v="4"/>
    <x v="1"/>
  </r>
  <r>
    <n v="211637294"/>
    <x v="2086"/>
    <d v="2017-02-19T00:00:00"/>
    <x v="148"/>
    <x v="3"/>
    <x v="9"/>
    <x v="1"/>
    <x v="1"/>
    <n v="7033"/>
    <n v="9.33"/>
    <n v="6.92"/>
    <n v="48668.36"/>
    <n v="65617.89"/>
    <n v="16949.53"/>
    <x v="13"/>
    <n v="3"/>
    <x v="5"/>
    <x v="0"/>
  </r>
  <r>
    <n v="945435178"/>
    <x v="535"/>
    <d v="2018-01-31T00:00:00"/>
    <x v="99"/>
    <x v="5"/>
    <x v="3"/>
    <x v="0"/>
    <x v="1"/>
    <n v="4134"/>
    <n v="205.7"/>
    <n v="117.11"/>
    <n v="484132.74"/>
    <n v="850363.79999999993"/>
    <n v="366231.05999999994"/>
    <x v="8"/>
    <n v="5"/>
    <x v="0"/>
    <x v="0"/>
  </r>
  <r>
    <n v="354680144"/>
    <x v="1894"/>
    <d v="2015-06-01T00:00:00"/>
    <x v="152"/>
    <x v="5"/>
    <x v="11"/>
    <x v="1"/>
    <x v="2"/>
    <n v="6591"/>
    <n v="154.06"/>
    <n v="90.93"/>
    <n v="599319.63"/>
    <n v="1015409.46"/>
    <n v="416089.82999999996"/>
    <x v="0"/>
    <n v="2"/>
    <x v="1"/>
    <x v="0"/>
  </r>
  <r>
    <n v="784733521"/>
    <x v="1864"/>
    <d v="2022-10-01T00:00:00"/>
    <x v="108"/>
    <x v="2"/>
    <x v="5"/>
    <x v="0"/>
    <x v="0"/>
    <n v="8942"/>
    <n v="109.28"/>
    <n v="35.840000000000003"/>
    <n v="320481.28000000003"/>
    <n v="977181.76"/>
    <n v="656700.48"/>
    <x v="6"/>
    <n v="5"/>
    <x v="0"/>
    <x v="0"/>
  </r>
  <r>
    <n v="151269137"/>
    <x v="1130"/>
    <d v="2017-05-04T00:00:00"/>
    <x v="165"/>
    <x v="5"/>
    <x v="9"/>
    <x v="1"/>
    <x v="1"/>
    <n v="2754"/>
    <n v="9.33"/>
    <n v="6.92"/>
    <n v="19057.68"/>
    <n v="25694.82"/>
    <n v="6637.1399999999994"/>
    <x v="5"/>
    <n v="4"/>
    <x v="6"/>
    <x v="0"/>
  </r>
  <r>
    <n v="490273320"/>
    <x v="2087"/>
    <d v="2015-07-16T00:00:00"/>
    <x v="100"/>
    <x v="5"/>
    <x v="11"/>
    <x v="1"/>
    <x v="2"/>
    <n v="1625"/>
    <n v="154.06"/>
    <n v="90.93"/>
    <n v="147761.25"/>
    <n v="250347.5"/>
    <n v="102586.25"/>
    <x v="11"/>
    <n v="1"/>
    <x v="3"/>
    <x v="0"/>
  </r>
  <r>
    <n v="308044898"/>
    <x v="2088"/>
    <d v="2019-05-12T00:00:00"/>
    <x v="14"/>
    <x v="0"/>
    <x v="2"/>
    <x v="1"/>
    <x v="3"/>
    <n v="6186"/>
    <n v="47.45"/>
    <n v="31.79"/>
    <n v="196652.94"/>
    <n v="293525.7"/>
    <n v="96872.760000000009"/>
    <x v="0"/>
    <n v="1"/>
    <x v="3"/>
    <x v="0"/>
  </r>
  <r>
    <n v="431195199"/>
    <x v="1167"/>
    <d v="2020-04-02T00:00:00"/>
    <x v="83"/>
    <x v="0"/>
    <x v="9"/>
    <x v="0"/>
    <x v="3"/>
    <n v="9096"/>
    <n v="9.33"/>
    <n v="6.92"/>
    <n v="62944.32"/>
    <n v="84865.680000000008"/>
    <n v="21921.360000000008"/>
    <x v="0"/>
    <n v="5"/>
    <x v="0"/>
    <x v="0"/>
  </r>
  <r>
    <n v="856648051"/>
    <x v="2089"/>
    <d v="2022-12-30T00:00:00"/>
    <x v="80"/>
    <x v="1"/>
    <x v="3"/>
    <x v="0"/>
    <x v="0"/>
    <n v="50"/>
    <n v="205.7"/>
    <n v="117.11"/>
    <n v="5855.5"/>
    <n v="10285"/>
    <n v="4429.5"/>
    <x v="3"/>
    <n v="2"/>
    <x v="1"/>
    <x v="0"/>
  </r>
  <r>
    <n v="301639783"/>
    <x v="1820"/>
    <d v="2016-11-24T00:00:00"/>
    <x v="27"/>
    <x v="0"/>
    <x v="10"/>
    <x v="1"/>
    <x v="0"/>
    <n v="770"/>
    <n v="668.27"/>
    <n v="502.54"/>
    <n v="386955.8"/>
    <n v="514567.89999999997"/>
    <n v="127612.09999999998"/>
    <x v="20"/>
    <n v="1"/>
    <x v="3"/>
    <x v="0"/>
  </r>
  <r>
    <n v="496590030"/>
    <x v="1112"/>
    <d v="2022-09-10T00:00:00"/>
    <x v="97"/>
    <x v="3"/>
    <x v="3"/>
    <x v="0"/>
    <x v="2"/>
    <n v="880"/>
    <n v="205.7"/>
    <n v="117.11"/>
    <n v="103056.8"/>
    <n v="181016"/>
    <n v="77959.199999999997"/>
    <x v="1"/>
    <n v="6"/>
    <x v="4"/>
    <x v="1"/>
  </r>
  <r>
    <n v="920747697"/>
    <x v="965"/>
    <d v="2017-02-01T00:00:00"/>
    <x v="163"/>
    <x v="2"/>
    <x v="8"/>
    <x v="0"/>
    <x v="3"/>
    <n v="8559"/>
    <n v="421.89"/>
    <n v="364.69"/>
    <n v="3121381.71"/>
    <n v="3610956.51"/>
    <n v="489574.79999999981"/>
    <x v="3"/>
    <n v="7"/>
    <x v="2"/>
    <x v="1"/>
  </r>
  <r>
    <n v="539002406"/>
    <x v="2090"/>
    <d v="2018-08-08T00:00:00"/>
    <x v="103"/>
    <x v="1"/>
    <x v="5"/>
    <x v="0"/>
    <x v="1"/>
    <n v="1645"/>
    <n v="109.28"/>
    <n v="35.840000000000003"/>
    <n v="58956.800000000003"/>
    <n v="179765.6"/>
    <n v="120808.8"/>
    <x v="14"/>
    <n v="6"/>
    <x v="4"/>
    <x v="1"/>
  </r>
  <r>
    <n v="632659566"/>
    <x v="1974"/>
    <d v="2017-06-05T00:00:00"/>
    <x v="51"/>
    <x v="0"/>
    <x v="11"/>
    <x v="1"/>
    <x v="2"/>
    <n v="6880"/>
    <n v="154.06"/>
    <n v="90.93"/>
    <n v="625598.4"/>
    <n v="1059932.8"/>
    <n v="434334.4"/>
    <x v="4"/>
    <n v="7"/>
    <x v="2"/>
    <x v="1"/>
  </r>
  <r>
    <n v="444828116"/>
    <x v="335"/>
    <d v="2022-07-15T00:00:00"/>
    <x v="31"/>
    <x v="4"/>
    <x v="9"/>
    <x v="1"/>
    <x v="3"/>
    <n v="3380"/>
    <n v="9.33"/>
    <n v="6.92"/>
    <n v="23389.599999999999"/>
    <n v="31535.4"/>
    <n v="8145.8000000000029"/>
    <x v="15"/>
    <n v="7"/>
    <x v="2"/>
    <x v="1"/>
  </r>
  <r>
    <n v="706516015"/>
    <x v="902"/>
    <d v="2016-11-21T00:00:00"/>
    <x v="172"/>
    <x v="4"/>
    <x v="10"/>
    <x v="0"/>
    <x v="0"/>
    <n v="2644"/>
    <n v="668.27"/>
    <n v="502.54"/>
    <n v="1328715.76"/>
    <n v="1766905.88"/>
    <n v="438190.11999999988"/>
    <x v="8"/>
    <n v="3"/>
    <x v="5"/>
    <x v="0"/>
  </r>
  <r>
    <n v="177147090"/>
    <x v="2091"/>
    <d v="2019-07-23T00:00:00"/>
    <x v="55"/>
    <x v="1"/>
    <x v="8"/>
    <x v="1"/>
    <x v="2"/>
    <n v="615"/>
    <n v="421.89"/>
    <n v="364.69"/>
    <n v="224284.35"/>
    <n v="259462.35"/>
    <n v="35178"/>
    <x v="7"/>
    <n v="1"/>
    <x v="3"/>
    <x v="0"/>
  </r>
  <r>
    <n v="564715993"/>
    <x v="1387"/>
    <d v="2022-08-01T00:00:00"/>
    <x v="20"/>
    <x v="3"/>
    <x v="3"/>
    <x v="1"/>
    <x v="2"/>
    <n v="866"/>
    <n v="205.7"/>
    <n v="117.11"/>
    <n v="101417.26"/>
    <n v="178136.19999999998"/>
    <n v="76718.939999999988"/>
    <x v="17"/>
    <n v="6"/>
    <x v="4"/>
    <x v="1"/>
  </r>
  <r>
    <n v="234496581"/>
    <x v="80"/>
    <d v="2015-11-16T00:00:00"/>
    <x v="20"/>
    <x v="3"/>
    <x v="8"/>
    <x v="0"/>
    <x v="1"/>
    <n v="1604"/>
    <n v="421.89"/>
    <n v="364.69"/>
    <n v="584962.76"/>
    <n v="676711.55999999994"/>
    <n v="91748.79999999993"/>
    <x v="4"/>
    <n v="7"/>
    <x v="2"/>
    <x v="1"/>
  </r>
  <r>
    <n v="941625154"/>
    <x v="2055"/>
    <d v="2021-01-16T00:00:00"/>
    <x v="132"/>
    <x v="0"/>
    <x v="2"/>
    <x v="0"/>
    <x v="1"/>
    <n v="6663"/>
    <n v="47.45"/>
    <n v="31.79"/>
    <n v="211816.77"/>
    <n v="316159.35000000003"/>
    <n v="104342.58000000005"/>
    <x v="17"/>
    <n v="4"/>
    <x v="6"/>
    <x v="0"/>
  </r>
  <r>
    <n v="198517215"/>
    <x v="2092"/>
    <d v="2019-07-15T00:00:00"/>
    <x v="19"/>
    <x v="0"/>
    <x v="6"/>
    <x v="0"/>
    <x v="0"/>
    <n v="4510"/>
    <n v="651.21"/>
    <n v="524.96"/>
    <n v="2367569.6"/>
    <n v="2936957.1"/>
    <n v="569387.5"/>
    <x v="2"/>
    <n v="2"/>
    <x v="1"/>
    <x v="0"/>
  </r>
  <r>
    <n v="266159093"/>
    <x v="930"/>
    <d v="2019-02-07T00:00:00"/>
    <x v="129"/>
    <x v="5"/>
    <x v="6"/>
    <x v="1"/>
    <x v="1"/>
    <n v="1245"/>
    <n v="651.21"/>
    <n v="524.96"/>
    <n v="653575.20000000007"/>
    <n v="810756.45000000007"/>
    <n v="157181.25"/>
    <x v="6"/>
    <n v="3"/>
    <x v="5"/>
    <x v="0"/>
  </r>
  <r>
    <n v="775849616"/>
    <x v="32"/>
    <d v="2020-02-25T00:00:00"/>
    <x v="74"/>
    <x v="1"/>
    <x v="6"/>
    <x v="1"/>
    <x v="1"/>
    <n v="9997"/>
    <n v="651.21"/>
    <n v="524.96"/>
    <n v="5248025.12"/>
    <n v="6510146.3700000001"/>
    <n v="1262121.25"/>
    <x v="7"/>
    <n v="1"/>
    <x v="3"/>
    <x v="0"/>
  </r>
  <r>
    <n v="151373851"/>
    <x v="1928"/>
    <d v="2022-07-06T00:00:00"/>
    <x v="125"/>
    <x v="5"/>
    <x v="2"/>
    <x v="0"/>
    <x v="2"/>
    <n v="3741"/>
    <n v="47.45"/>
    <n v="31.79"/>
    <n v="118926.39"/>
    <n v="177510.45"/>
    <n v="58584.060000000012"/>
    <x v="14"/>
    <n v="6"/>
    <x v="4"/>
    <x v="1"/>
  </r>
  <r>
    <n v="198134410"/>
    <x v="1231"/>
    <d v="2021-08-29T00:00:00"/>
    <x v="106"/>
    <x v="6"/>
    <x v="7"/>
    <x v="0"/>
    <x v="2"/>
    <n v="1230"/>
    <n v="437.2"/>
    <n v="263.33"/>
    <n v="323895.89999999997"/>
    <n v="537756"/>
    <n v="213860.10000000003"/>
    <x v="16"/>
    <n v="5"/>
    <x v="0"/>
    <x v="0"/>
  </r>
  <r>
    <n v="974888837"/>
    <x v="1749"/>
    <d v="2018-07-04T00:00:00"/>
    <x v="49"/>
    <x v="5"/>
    <x v="11"/>
    <x v="0"/>
    <x v="1"/>
    <n v="126"/>
    <n v="154.06"/>
    <n v="90.93"/>
    <n v="11457.18"/>
    <n v="19411.560000000001"/>
    <n v="7954.380000000001"/>
    <x v="18"/>
    <n v="4"/>
    <x v="6"/>
    <x v="0"/>
  </r>
  <r>
    <n v="522012221"/>
    <x v="856"/>
    <d v="2019-11-09T00:00:00"/>
    <x v="162"/>
    <x v="2"/>
    <x v="7"/>
    <x v="1"/>
    <x v="2"/>
    <n v="3871"/>
    <n v="437.2"/>
    <n v="263.33"/>
    <n v="1019350.4299999999"/>
    <n v="1692401.2"/>
    <n v="673050.77"/>
    <x v="19"/>
    <n v="4"/>
    <x v="6"/>
    <x v="0"/>
  </r>
  <r>
    <n v="963338601"/>
    <x v="310"/>
    <d v="2017-03-18T00:00:00"/>
    <x v="107"/>
    <x v="2"/>
    <x v="4"/>
    <x v="0"/>
    <x v="1"/>
    <n v="2154"/>
    <n v="81.73"/>
    <n v="56.67"/>
    <n v="122067.18000000001"/>
    <n v="176046.42"/>
    <n v="53979.240000000005"/>
    <x v="5"/>
    <n v="6"/>
    <x v="4"/>
    <x v="1"/>
  </r>
  <r>
    <n v="429123675"/>
    <x v="2093"/>
    <d v="2018-10-31T00:00:00"/>
    <x v="166"/>
    <x v="1"/>
    <x v="1"/>
    <x v="1"/>
    <x v="0"/>
    <n v="6086"/>
    <n v="152.58000000000001"/>
    <n v="97.44"/>
    <n v="593019.84"/>
    <n v="928601.88000000012"/>
    <n v="335582.04000000015"/>
    <x v="2"/>
    <n v="4"/>
    <x v="6"/>
    <x v="0"/>
  </r>
  <r>
    <n v="515771901"/>
    <x v="1915"/>
    <d v="2020-03-05T00:00:00"/>
    <x v="46"/>
    <x v="1"/>
    <x v="11"/>
    <x v="1"/>
    <x v="2"/>
    <n v="7222"/>
    <n v="154.06"/>
    <n v="90.93"/>
    <n v="656696.46000000008"/>
    <n v="1112621.32"/>
    <n v="455924.86"/>
    <x v="4"/>
    <n v="3"/>
    <x v="5"/>
    <x v="0"/>
  </r>
  <r>
    <n v="626109397"/>
    <x v="2094"/>
    <d v="2020-08-25T00:00:00"/>
    <x v="67"/>
    <x v="1"/>
    <x v="3"/>
    <x v="0"/>
    <x v="1"/>
    <n v="8539"/>
    <n v="205.7"/>
    <n v="117.11"/>
    <n v="1000002.29"/>
    <n v="1756472.2999999998"/>
    <n v="756470.00999999978"/>
    <x v="14"/>
    <n v="5"/>
    <x v="0"/>
    <x v="0"/>
  </r>
  <r>
    <n v="516122949"/>
    <x v="223"/>
    <d v="2020-01-23T00:00:00"/>
    <x v="16"/>
    <x v="1"/>
    <x v="1"/>
    <x v="0"/>
    <x v="0"/>
    <n v="1105"/>
    <n v="152.58000000000001"/>
    <n v="97.44"/>
    <n v="107671.2"/>
    <n v="168600.90000000002"/>
    <n v="60929.700000000026"/>
    <x v="8"/>
    <n v="6"/>
    <x v="4"/>
    <x v="1"/>
  </r>
  <r>
    <n v="244610011"/>
    <x v="2095"/>
    <d v="2018-09-24T00:00:00"/>
    <x v="23"/>
    <x v="4"/>
    <x v="5"/>
    <x v="0"/>
    <x v="1"/>
    <n v="4393"/>
    <n v="109.28"/>
    <n v="35.840000000000003"/>
    <n v="157445.12000000002"/>
    <n v="480067.04"/>
    <n v="322621.91999999993"/>
    <x v="7"/>
    <n v="7"/>
    <x v="2"/>
    <x v="1"/>
  </r>
  <r>
    <n v="657170665"/>
    <x v="443"/>
    <d v="2019-12-12T00:00:00"/>
    <x v="83"/>
    <x v="0"/>
    <x v="6"/>
    <x v="0"/>
    <x v="0"/>
    <n v="258"/>
    <n v="651.21"/>
    <n v="524.96"/>
    <n v="135439.68000000002"/>
    <n v="168012.18000000002"/>
    <n v="32572.5"/>
    <x v="15"/>
    <n v="6"/>
    <x v="4"/>
    <x v="1"/>
  </r>
  <r>
    <n v="305940759"/>
    <x v="194"/>
    <d v="2017-03-13T00:00:00"/>
    <x v="98"/>
    <x v="4"/>
    <x v="2"/>
    <x v="0"/>
    <x v="2"/>
    <n v="3524"/>
    <n v="47.45"/>
    <n v="31.79"/>
    <n v="112027.95999999999"/>
    <n v="167213.80000000002"/>
    <n v="55185.840000000026"/>
    <x v="16"/>
    <n v="6"/>
    <x v="4"/>
    <x v="1"/>
  </r>
  <r>
    <n v="114532315"/>
    <x v="1753"/>
    <d v="2018-10-04T00:00:00"/>
    <x v="64"/>
    <x v="3"/>
    <x v="5"/>
    <x v="1"/>
    <x v="0"/>
    <n v="1512"/>
    <n v="109.28"/>
    <n v="35.840000000000003"/>
    <n v="54190.080000000002"/>
    <n v="165231.36000000002"/>
    <n v="111041.28000000001"/>
    <x v="10"/>
    <n v="6"/>
    <x v="4"/>
    <x v="1"/>
  </r>
  <r>
    <n v="797718417"/>
    <x v="1513"/>
    <d v="2022-09-11T00:00:00"/>
    <x v="181"/>
    <x v="1"/>
    <x v="3"/>
    <x v="1"/>
    <x v="2"/>
    <n v="1462"/>
    <n v="205.7"/>
    <n v="117.11"/>
    <n v="171214.82"/>
    <n v="300733.39999999997"/>
    <n v="129518.57999999996"/>
    <x v="1"/>
    <n v="7"/>
    <x v="2"/>
    <x v="1"/>
  </r>
  <r>
    <n v="706497991"/>
    <x v="238"/>
    <d v="2016-05-30T00:00:00"/>
    <x v="68"/>
    <x v="2"/>
    <x v="1"/>
    <x v="0"/>
    <x v="3"/>
    <n v="7310"/>
    <n v="152.58000000000001"/>
    <n v="97.44"/>
    <n v="712286.4"/>
    <n v="1115359.8"/>
    <n v="403073.4"/>
    <x v="12"/>
    <n v="4"/>
    <x v="6"/>
    <x v="0"/>
  </r>
  <r>
    <n v="220607459"/>
    <x v="7"/>
    <d v="2019-10-21T00:00:00"/>
    <x v="22"/>
    <x v="1"/>
    <x v="3"/>
    <x v="0"/>
    <x v="1"/>
    <n v="1504"/>
    <n v="205.7"/>
    <n v="117.11"/>
    <n v="176133.44"/>
    <n v="309372.79999999999"/>
    <n v="133239.35999999999"/>
    <x v="5"/>
    <n v="1"/>
    <x v="3"/>
    <x v="0"/>
  </r>
  <r>
    <n v="616658151"/>
    <x v="2062"/>
    <d v="2015-09-14T00:00:00"/>
    <x v="81"/>
    <x v="5"/>
    <x v="1"/>
    <x v="1"/>
    <x v="3"/>
    <n v="1705"/>
    <n v="152.58000000000001"/>
    <n v="97.44"/>
    <n v="166135.19999999998"/>
    <n v="260148.90000000002"/>
    <n v="94013.700000000041"/>
    <x v="6"/>
    <n v="7"/>
    <x v="2"/>
    <x v="1"/>
  </r>
  <r>
    <n v="541573894"/>
    <x v="1515"/>
    <d v="2017-02-04T00:00:00"/>
    <x v="82"/>
    <x v="2"/>
    <x v="3"/>
    <x v="1"/>
    <x v="0"/>
    <n v="2605"/>
    <n v="205.7"/>
    <n v="117.11"/>
    <n v="305071.55"/>
    <n v="535848.5"/>
    <n v="230776.95"/>
    <x v="0"/>
    <n v="7"/>
    <x v="2"/>
    <x v="1"/>
  </r>
  <r>
    <n v="678808581"/>
    <x v="1545"/>
    <d v="2015-11-01T00:00:00"/>
    <x v="14"/>
    <x v="0"/>
    <x v="2"/>
    <x v="0"/>
    <x v="0"/>
    <n v="3399"/>
    <n v="47.45"/>
    <n v="31.79"/>
    <n v="108054.20999999999"/>
    <n v="161282.55000000002"/>
    <n v="53228.340000000026"/>
    <x v="7"/>
    <n v="6"/>
    <x v="4"/>
    <x v="1"/>
  </r>
  <r>
    <n v="217258346"/>
    <x v="990"/>
    <d v="2018-10-26T00:00:00"/>
    <x v="106"/>
    <x v="6"/>
    <x v="10"/>
    <x v="0"/>
    <x v="3"/>
    <n v="427"/>
    <n v="668.27"/>
    <n v="502.54"/>
    <n v="214584.58000000002"/>
    <n v="285351.28999999998"/>
    <n v="70766.709999999963"/>
    <x v="15"/>
    <n v="7"/>
    <x v="2"/>
    <x v="1"/>
  </r>
  <r>
    <n v="763437211"/>
    <x v="956"/>
    <d v="2019-11-29T00:00:00"/>
    <x v="76"/>
    <x v="5"/>
    <x v="8"/>
    <x v="0"/>
    <x v="0"/>
    <n v="6891"/>
    <n v="421.89"/>
    <n v="364.69"/>
    <n v="2513078.79"/>
    <n v="2907243.9899999998"/>
    <n v="394165.19999999972"/>
    <x v="5"/>
    <n v="5"/>
    <x v="0"/>
    <x v="0"/>
  </r>
  <r>
    <n v="629301440"/>
    <x v="2084"/>
    <d v="2022-07-28T00:00:00"/>
    <x v="143"/>
    <x v="1"/>
    <x v="0"/>
    <x v="1"/>
    <x v="2"/>
    <n v="3135"/>
    <n v="255.28"/>
    <n v="159.41999999999999"/>
    <n v="499781.69999999995"/>
    <n v="800302.8"/>
    <n v="300521.10000000009"/>
    <x v="16"/>
    <n v="2"/>
    <x v="1"/>
    <x v="0"/>
  </r>
  <r>
    <n v="163337361"/>
    <x v="1205"/>
    <d v="2020-08-24T00:00:00"/>
    <x v="100"/>
    <x v="5"/>
    <x v="10"/>
    <x v="1"/>
    <x v="2"/>
    <n v="4010"/>
    <n v="668.27"/>
    <n v="502.54"/>
    <n v="2015185.4000000001"/>
    <n v="2679762.6999999997"/>
    <n v="664577.29999999958"/>
    <x v="9"/>
    <n v="1"/>
    <x v="3"/>
    <x v="0"/>
  </r>
  <r>
    <n v="684343802"/>
    <x v="2096"/>
    <d v="2022-01-23T00:00:00"/>
    <x v="61"/>
    <x v="3"/>
    <x v="7"/>
    <x v="1"/>
    <x v="2"/>
    <n v="1394"/>
    <n v="437.2"/>
    <n v="263.33"/>
    <n v="367082.01999999996"/>
    <n v="609456.79999999993"/>
    <n v="242374.77999999997"/>
    <x v="15"/>
    <n v="2"/>
    <x v="1"/>
    <x v="0"/>
  </r>
  <r>
    <n v="431432092"/>
    <x v="473"/>
    <d v="2016-08-15T00:00:00"/>
    <x v="136"/>
    <x v="1"/>
    <x v="5"/>
    <x v="1"/>
    <x v="3"/>
    <n v="9198"/>
    <n v="109.28"/>
    <n v="35.840000000000003"/>
    <n v="329656.32000000001"/>
    <n v="1005157.4400000001"/>
    <n v="675501.12000000011"/>
    <x v="1"/>
    <n v="1"/>
    <x v="3"/>
    <x v="0"/>
  </r>
  <r>
    <n v="414026057"/>
    <x v="2097"/>
    <d v="2019-02-14T00:00:00"/>
    <x v="48"/>
    <x v="5"/>
    <x v="0"/>
    <x v="0"/>
    <x v="0"/>
    <n v="8366"/>
    <n v="255.28"/>
    <n v="159.41999999999999"/>
    <n v="1333707.72"/>
    <n v="2135672.48"/>
    <n v="801964.76"/>
    <x v="18"/>
    <n v="5"/>
    <x v="0"/>
    <x v="0"/>
  </r>
  <r>
    <n v="361862027"/>
    <x v="1218"/>
    <d v="2021-08-23T00:00:00"/>
    <x v="129"/>
    <x v="5"/>
    <x v="2"/>
    <x v="1"/>
    <x v="0"/>
    <n v="1870"/>
    <n v="47.45"/>
    <n v="31.79"/>
    <n v="59447.299999999996"/>
    <n v="88731.5"/>
    <n v="29284.200000000004"/>
    <x v="9"/>
    <n v="1"/>
    <x v="3"/>
    <x v="0"/>
  </r>
  <r>
    <n v="268791949"/>
    <x v="1780"/>
    <d v="2016-04-03T00:00:00"/>
    <x v="33"/>
    <x v="5"/>
    <x v="8"/>
    <x v="0"/>
    <x v="1"/>
    <n v="366"/>
    <n v="421.89"/>
    <n v="364.69"/>
    <n v="133476.54"/>
    <n v="154411.74"/>
    <n v="20935.199999999983"/>
    <x v="7"/>
    <n v="6"/>
    <x v="4"/>
    <x v="1"/>
  </r>
  <r>
    <n v="773767793"/>
    <x v="1018"/>
    <d v="2015-07-03T00:00:00"/>
    <x v="65"/>
    <x v="2"/>
    <x v="2"/>
    <x v="0"/>
    <x v="0"/>
    <n v="3940"/>
    <n v="47.45"/>
    <n v="31.79"/>
    <n v="125252.59999999999"/>
    <n v="186953"/>
    <n v="61700.400000000009"/>
    <x v="13"/>
    <n v="1"/>
    <x v="3"/>
    <x v="0"/>
  </r>
  <r>
    <n v="148872745"/>
    <x v="1805"/>
    <d v="2016-05-18T00:00:00"/>
    <x v="48"/>
    <x v="5"/>
    <x v="9"/>
    <x v="0"/>
    <x v="3"/>
    <n v="3608"/>
    <n v="9.33"/>
    <n v="6.92"/>
    <n v="24967.360000000001"/>
    <n v="33662.639999999999"/>
    <n v="8695.2799999999988"/>
    <x v="0"/>
    <n v="4"/>
    <x v="6"/>
    <x v="0"/>
  </r>
  <r>
    <n v="911290013"/>
    <x v="2098"/>
    <d v="2022-04-04T00:00:00"/>
    <x v="102"/>
    <x v="5"/>
    <x v="4"/>
    <x v="0"/>
    <x v="0"/>
    <n v="9821"/>
    <n v="81.73"/>
    <n v="56.67"/>
    <n v="556556.07000000007"/>
    <n v="802670.33000000007"/>
    <n v="246114.26"/>
    <x v="12"/>
    <n v="4"/>
    <x v="6"/>
    <x v="0"/>
  </r>
  <r>
    <n v="442318427"/>
    <x v="1249"/>
    <d v="2022-10-15T00:00:00"/>
    <x v="175"/>
    <x v="1"/>
    <x v="0"/>
    <x v="0"/>
    <x v="3"/>
    <n v="707"/>
    <n v="255.28"/>
    <n v="159.41999999999999"/>
    <n v="112709.93999999999"/>
    <n v="180482.96"/>
    <n v="67773.02"/>
    <x v="14"/>
    <n v="2"/>
    <x v="1"/>
    <x v="0"/>
  </r>
  <r>
    <n v="243569314"/>
    <x v="2099"/>
    <d v="2017-06-29T00:00:00"/>
    <x v="162"/>
    <x v="2"/>
    <x v="9"/>
    <x v="0"/>
    <x v="0"/>
    <n v="6428"/>
    <n v="9.33"/>
    <n v="6.92"/>
    <n v="44481.760000000002"/>
    <n v="59973.24"/>
    <n v="15491.479999999996"/>
    <x v="0"/>
    <n v="5"/>
    <x v="0"/>
    <x v="0"/>
  </r>
  <r>
    <n v="441440808"/>
    <x v="1677"/>
    <d v="2018-10-05T00:00:00"/>
    <x v="149"/>
    <x v="3"/>
    <x v="11"/>
    <x v="1"/>
    <x v="0"/>
    <n v="1000"/>
    <n v="154.06"/>
    <n v="90.93"/>
    <n v="90930"/>
    <n v="154060"/>
    <n v="63130"/>
    <x v="0"/>
    <n v="6"/>
    <x v="4"/>
    <x v="1"/>
  </r>
  <r>
    <n v="264746320"/>
    <x v="2100"/>
    <d v="2015-05-25T00:00:00"/>
    <x v="115"/>
    <x v="5"/>
    <x v="0"/>
    <x v="1"/>
    <x v="0"/>
    <n v="3174"/>
    <n v="255.28"/>
    <n v="159.41999999999999"/>
    <n v="505999.07999999996"/>
    <n v="810258.72"/>
    <n v="304259.64"/>
    <x v="5"/>
    <n v="1"/>
    <x v="3"/>
    <x v="0"/>
  </r>
  <r>
    <n v="239457595"/>
    <x v="1251"/>
    <d v="2018-10-30T00:00:00"/>
    <x v="183"/>
    <x v="0"/>
    <x v="1"/>
    <x v="0"/>
    <x v="3"/>
    <n v="9678"/>
    <n v="152.58000000000001"/>
    <n v="97.44"/>
    <n v="943024.32"/>
    <n v="1476669.2400000002"/>
    <n v="533644.92000000027"/>
    <x v="16"/>
    <n v="7"/>
    <x v="2"/>
    <x v="1"/>
  </r>
  <r>
    <n v="893961656"/>
    <x v="773"/>
    <d v="2018-04-16T00:00:00"/>
    <x v="82"/>
    <x v="2"/>
    <x v="1"/>
    <x v="1"/>
    <x v="3"/>
    <n v="1975"/>
    <n v="152.58000000000001"/>
    <n v="97.44"/>
    <n v="192444"/>
    <n v="301345.5"/>
    <n v="108901.5"/>
    <x v="10"/>
    <n v="3"/>
    <x v="5"/>
    <x v="0"/>
  </r>
  <r>
    <n v="481432330"/>
    <x v="1757"/>
    <d v="2018-11-26T00:00:00"/>
    <x v="3"/>
    <x v="2"/>
    <x v="4"/>
    <x v="0"/>
    <x v="2"/>
    <n v="5380"/>
    <n v="81.73"/>
    <n v="56.67"/>
    <n v="304884.60000000003"/>
    <n v="439707.4"/>
    <n v="134822.79999999999"/>
    <x v="18"/>
    <n v="2"/>
    <x v="1"/>
    <x v="0"/>
  </r>
  <r>
    <n v="475355947"/>
    <x v="1353"/>
    <d v="2021-03-17T00:00:00"/>
    <x v="25"/>
    <x v="0"/>
    <x v="11"/>
    <x v="1"/>
    <x v="2"/>
    <n v="7243"/>
    <n v="154.06"/>
    <n v="90.93"/>
    <n v="658605.99000000011"/>
    <n v="1115856.58"/>
    <n v="457250.58999999997"/>
    <x v="16"/>
    <n v="1"/>
    <x v="3"/>
    <x v="0"/>
  </r>
  <r>
    <n v="619531333"/>
    <x v="2015"/>
    <d v="2022-05-07T00:00:00"/>
    <x v="146"/>
    <x v="5"/>
    <x v="6"/>
    <x v="1"/>
    <x v="1"/>
    <n v="1944"/>
    <n v="651.21"/>
    <n v="524.96"/>
    <n v="1020522.2400000001"/>
    <n v="1265952.24"/>
    <n v="245429.99999999988"/>
    <x v="18"/>
    <n v="7"/>
    <x v="2"/>
    <x v="1"/>
  </r>
  <r>
    <n v="278069818"/>
    <x v="619"/>
    <d v="2020-09-17T00:00:00"/>
    <x v="148"/>
    <x v="3"/>
    <x v="2"/>
    <x v="1"/>
    <x v="0"/>
    <n v="5893"/>
    <n v="47.45"/>
    <n v="31.79"/>
    <n v="187338.47"/>
    <n v="279622.85000000003"/>
    <n v="92284.380000000034"/>
    <x v="5"/>
    <n v="4"/>
    <x v="6"/>
    <x v="0"/>
  </r>
  <r>
    <n v="685395228"/>
    <x v="2020"/>
    <d v="2016-03-25T00:00:00"/>
    <x v="114"/>
    <x v="2"/>
    <x v="3"/>
    <x v="1"/>
    <x v="2"/>
    <n v="2534"/>
    <n v="205.7"/>
    <n v="117.11"/>
    <n v="296756.74"/>
    <n v="521243.8"/>
    <n v="224487.06"/>
    <x v="1"/>
    <n v="5"/>
    <x v="0"/>
    <x v="0"/>
  </r>
  <r>
    <n v="896243894"/>
    <x v="2101"/>
    <d v="2020-02-14T00:00:00"/>
    <x v="31"/>
    <x v="4"/>
    <x v="1"/>
    <x v="0"/>
    <x v="3"/>
    <n v="7340"/>
    <n v="152.58000000000001"/>
    <n v="97.44"/>
    <n v="715209.6"/>
    <n v="1119937.2000000002"/>
    <n v="404727.60000000021"/>
    <x v="19"/>
    <n v="3"/>
    <x v="5"/>
    <x v="0"/>
  </r>
  <r>
    <n v="458209550"/>
    <x v="792"/>
    <d v="2019-10-01T00:00:00"/>
    <x v="49"/>
    <x v="5"/>
    <x v="2"/>
    <x v="0"/>
    <x v="1"/>
    <n v="3243"/>
    <n v="47.45"/>
    <n v="31.79"/>
    <n v="103094.97"/>
    <n v="153880.35"/>
    <n v="50785.380000000005"/>
    <x v="20"/>
    <n v="6"/>
    <x v="4"/>
    <x v="1"/>
  </r>
  <r>
    <n v="449018800"/>
    <x v="2102"/>
    <d v="2020-02-20T00:00:00"/>
    <x v="114"/>
    <x v="2"/>
    <x v="1"/>
    <x v="0"/>
    <x v="0"/>
    <n v="3496"/>
    <n v="152.58000000000001"/>
    <n v="97.44"/>
    <n v="340650.23999999999"/>
    <n v="533419.68000000005"/>
    <n v="192769.44000000006"/>
    <x v="18"/>
    <n v="5"/>
    <x v="0"/>
    <x v="0"/>
  </r>
  <r>
    <n v="951980197"/>
    <x v="2103"/>
    <d v="2015-06-23T00:00:00"/>
    <x v="97"/>
    <x v="3"/>
    <x v="1"/>
    <x v="1"/>
    <x v="0"/>
    <n v="950"/>
    <n v="152.58000000000001"/>
    <n v="97.44"/>
    <n v="92568"/>
    <n v="144951"/>
    <n v="52383"/>
    <x v="17"/>
    <n v="7"/>
    <x v="2"/>
    <x v="1"/>
  </r>
  <r>
    <n v="880535161"/>
    <x v="952"/>
    <d v="2017-05-16T00:00:00"/>
    <x v="108"/>
    <x v="2"/>
    <x v="10"/>
    <x v="1"/>
    <x v="1"/>
    <n v="8776"/>
    <n v="668.27"/>
    <n v="502.54"/>
    <n v="4410291.04"/>
    <n v="5864737.5199999996"/>
    <n v="1454446.4799999995"/>
    <x v="5"/>
    <n v="2"/>
    <x v="1"/>
    <x v="0"/>
  </r>
  <r>
    <n v="540982520"/>
    <x v="998"/>
    <d v="2022-08-04T00:00:00"/>
    <x v="16"/>
    <x v="1"/>
    <x v="7"/>
    <x v="1"/>
    <x v="2"/>
    <n v="7604"/>
    <n v="437.2"/>
    <n v="263.33"/>
    <n v="2002361.3199999998"/>
    <n v="3324468.8"/>
    <n v="1322107.48"/>
    <x v="12"/>
    <n v="7"/>
    <x v="2"/>
    <x v="1"/>
  </r>
  <r>
    <n v="759933602"/>
    <x v="1083"/>
    <d v="2021-09-17T00:00:00"/>
    <x v="160"/>
    <x v="4"/>
    <x v="10"/>
    <x v="0"/>
    <x v="0"/>
    <n v="95"/>
    <n v="668.27"/>
    <n v="502.54"/>
    <n v="47741.3"/>
    <n v="63485.65"/>
    <n v="15744.349999999999"/>
    <x v="6"/>
    <n v="4"/>
    <x v="6"/>
    <x v="0"/>
  </r>
  <r>
    <n v="634312236"/>
    <x v="559"/>
    <d v="2021-12-27T00:00:00"/>
    <x v="58"/>
    <x v="5"/>
    <x v="2"/>
    <x v="1"/>
    <x v="3"/>
    <n v="5941"/>
    <n v="47.45"/>
    <n v="31.79"/>
    <n v="188864.38999999998"/>
    <n v="281900.45"/>
    <n v="93036.060000000027"/>
    <x v="5"/>
    <n v="1"/>
    <x v="3"/>
    <x v="0"/>
  </r>
  <r>
    <n v="681354749"/>
    <x v="258"/>
    <d v="2021-03-17T00:00:00"/>
    <x v="110"/>
    <x v="0"/>
    <x v="3"/>
    <x v="1"/>
    <x v="2"/>
    <n v="6866"/>
    <n v="205.7"/>
    <n v="117.11"/>
    <n v="804077.26"/>
    <n v="1412336.2"/>
    <n v="608258.93999999994"/>
    <x v="18"/>
    <n v="4"/>
    <x v="6"/>
    <x v="0"/>
  </r>
  <r>
    <n v="588609969"/>
    <x v="54"/>
    <d v="2019-12-16T00:00:00"/>
    <x v="64"/>
    <x v="3"/>
    <x v="10"/>
    <x v="1"/>
    <x v="1"/>
    <n v="1625"/>
    <n v="668.27"/>
    <n v="502.54"/>
    <n v="816627.5"/>
    <n v="1085938.75"/>
    <n v="269311.25"/>
    <x v="2"/>
    <n v="2"/>
    <x v="1"/>
    <x v="0"/>
  </r>
  <r>
    <n v="563939225"/>
    <x v="2104"/>
    <d v="2022-11-15T00:00:00"/>
    <x v="128"/>
    <x v="1"/>
    <x v="5"/>
    <x v="1"/>
    <x v="1"/>
    <n v="1004"/>
    <n v="109.28"/>
    <n v="35.840000000000003"/>
    <n v="35983.360000000001"/>
    <n v="109717.12"/>
    <n v="73733.759999999995"/>
    <x v="13"/>
    <n v="5"/>
    <x v="0"/>
    <x v="0"/>
  </r>
  <r>
    <n v="885516345"/>
    <x v="2105"/>
    <d v="2020-08-08T00:00:00"/>
    <x v="168"/>
    <x v="6"/>
    <x v="10"/>
    <x v="0"/>
    <x v="2"/>
    <n v="2819"/>
    <n v="668.27"/>
    <n v="502.54"/>
    <n v="1416660.26"/>
    <n v="1883853.13"/>
    <n v="467192.86999999988"/>
    <x v="15"/>
    <n v="1"/>
    <x v="3"/>
    <x v="0"/>
  </r>
  <r>
    <n v="551827657"/>
    <x v="30"/>
    <d v="2015-07-01T00:00:00"/>
    <x v="21"/>
    <x v="5"/>
    <x v="11"/>
    <x v="1"/>
    <x v="1"/>
    <n v="6921"/>
    <n v="154.06"/>
    <n v="90.93"/>
    <n v="629326.53"/>
    <n v="1066249.26"/>
    <n v="436922.73"/>
    <x v="8"/>
    <n v="5"/>
    <x v="0"/>
    <x v="0"/>
  </r>
  <r>
    <n v="431671988"/>
    <x v="1804"/>
    <d v="2019-06-25T00:00:00"/>
    <x v="87"/>
    <x v="5"/>
    <x v="2"/>
    <x v="1"/>
    <x v="3"/>
    <n v="189"/>
    <n v="47.45"/>
    <n v="31.79"/>
    <n v="6008.3099999999995"/>
    <n v="8968.0500000000011"/>
    <n v="2959.7400000000016"/>
    <x v="4"/>
    <n v="1"/>
    <x v="3"/>
    <x v="0"/>
  </r>
  <r>
    <n v="114160668"/>
    <x v="26"/>
    <d v="2016-06-09T00:00:00"/>
    <x v="35"/>
    <x v="5"/>
    <x v="7"/>
    <x v="0"/>
    <x v="3"/>
    <n v="1534"/>
    <n v="437.2"/>
    <n v="263.33"/>
    <n v="403948.22"/>
    <n v="670664.79999999993"/>
    <n v="266716.57999999996"/>
    <x v="12"/>
    <n v="7"/>
    <x v="2"/>
    <x v="1"/>
  </r>
  <r>
    <n v="158717525"/>
    <x v="1465"/>
    <d v="2016-07-11T00:00:00"/>
    <x v="106"/>
    <x v="6"/>
    <x v="7"/>
    <x v="1"/>
    <x v="3"/>
    <n v="6897"/>
    <n v="437.2"/>
    <n v="263.33"/>
    <n v="1816187.0099999998"/>
    <n v="3015368.4"/>
    <n v="1199181.3900000001"/>
    <x v="5"/>
    <n v="1"/>
    <x v="3"/>
    <x v="0"/>
  </r>
  <r>
    <n v="745078885"/>
    <x v="1207"/>
    <d v="2018-07-16T00:00:00"/>
    <x v="54"/>
    <x v="2"/>
    <x v="4"/>
    <x v="1"/>
    <x v="0"/>
    <n v="4254"/>
    <n v="81.73"/>
    <n v="56.67"/>
    <n v="241074.18"/>
    <n v="347679.42000000004"/>
    <n v="106605.24000000005"/>
    <x v="3"/>
    <n v="5"/>
    <x v="0"/>
    <x v="0"/>
  </r>
  <r>
    <n v="323293578"/>
    <x v="2106"/>
    <d v="2016-01-05T00:00:00"/>
    <x v="16"/>
    <x v="1"/>
    <x v="3"/>
    <x v="0"/>
    <x v="3"/>
    <n v="8609"/>
    <n v="205.7"/>
    <n v="117.11"/>
    <n v="1008199.99"/>
    <n v="1770871.2999999998"/>
    <n v="762671.30999999982"/>
    <x v="10"/>
    <n v="4"/>
    <x v="6"/>
    <x v="0"/>
  </r>
  <r>
    <n v="563722932"/>
    <x v="2107"/>
    <d v="2020-07-15T00:00:00"/>
    <x v="10"/>
    <x v="3"/>
    <x v="9"/>
    <x v="0"/>
    <x v="0"/>
    <n v="6998"/>
    <n v="9.33"/>
    <n v="6.92"/>
    <n v="48426.159999999996"/>
    <n v="65291.340000000004"/>
    <n v="16865.180000000008"/>
    <x v="3"/>
    <n v="7"/>
    <x v="2"/>
    <x v="1"/>
  </r>
  <r>
    <n v="507040774"/>
    <x v="1421"/>
    <d v="2015-07-23T00:00:00"/>
    <x v="22"/>
    <x v="1"/>
    <x v="1"/>
    <x v="0"/>
    <x v="2"/>
    <n v="3488"/>
    <n v="152.58000000000001"/>
    <n v="97.44"/>
    <n v="339870.71999999997"/>
    <n v="532199.04"/>
    <n v="192328.32000000007"/>
    <x v="6"/>
    <n v="3"/>
    <x v="5"/>
    <x v="0"/>
  </r>
  <r>
    <n v="614233434"/>
    <x v="339"/>
    <d v="2015-01-22T00:00:00"/>
    <x v="42"/>
    <x v="5"/>
    <x v="3"/>
    <x v="1"/>
    <x v="3"/>
    <n v="4178"/>
    <n v="205.7"/>
    <n v="117.11"/>
    <n v="489285.58"/>
    <n v="859414.6"/>
    <n v="370129.01999999996"/>
    <x v="0"/>
    <n v="5"/>
    <x v="0"/>
    <x v="0"/>
  </r>
  <r>
    <n v="516599738"/>
    <x v="1910"/>
    <d v="2019-04-23T00:00:00"/>
    <x v="137"/>
    <x v="1"/>
    <x v="6"/>
    <x v="1"/>
    <x v="0"/>
    <n v="2197"/>
    <n v="651.21"/>
    <n v="524.96"/>
    <n v="1153337.1200000001"/>
    <n v="1430708.37"/>
    <n v="277371.25"/>
    <x v="9"/>
    <n v="2"/>
    <x v="1"/>
    <x v="0"/>
  </r>
  <r>
    <n v="365751016"/>
    <x v="2108"/>
    <d v="2019-07-18T00:00:00"/>
    <x v="168"/>
    <x v="6"/>
    <x v="9"/>
    <x v="0"/>
    <x v="0"/>
    <n v="2708"/>
    <n v="9.33"/>
    <n v="6.92"/>
    <n v="18739.36"/>
    <n v="25265.64"/>
    <n v="6526.2799999999988"/>
    <x v="6"/>
    <n v="3"/>
    <x v="5"/>
    <x v="0"/>
  </r>
  <r>
    <n v="383611094"/>
    <x v="935"/>
    <d v="2016-08-06T00:00:00"/>
    <x v="153"/>
    <x v="1"/>
    <x v="5"/>
    <x v="0"/>
    <x v="3"/>
    <n v="7902"/>
    <n v="109.28"/>
    <n v="35.840000000000003"/>
    <n v="283207.68000000005"/>
    <n v="863530.56"/>
    <n v="580322.88"/>
    <x v="4"/>
    <n v="5"/>
    <x v="0"/>
    <x v="0"/>
  </r>
  <r>
    <n v="412416303"/>
    <x v="362"/>
    <d v="2016-06-05T00:00:00"/>
    <x v="46"/>
    <x v="1"/>
    <x v="0"/>
    <x v="1"/>
    <x v="0"/>
    <n v="2004"/>
    <n v="255.28"/>
    <n v="159.41999999999999"/>
    <n v="319477.68"/>
    <n v="511581.12"/>
    <n v="192103.44"/>
    <x v="17"/>
    <n v="5"/>
    <x v="0"/>
    <x v="0"/>
  </r>
  <r>
    <n v="799954736"/>
    <x v="1928"/>
    <d v="2022-06-27T00:00:00"/>
    <x v="170"/>
    <x v="5"/>
    <x v="2"/>
    <x v="0"/>
    <x v="0"/>
    <n v="3238"/>
    <n v="47.45"/>
    <n v="31.79"/>
    <n v="102936.02"/>
    <n v="153643.1"/>
    <n v="50707.08"/>
    <x v="16"/>
    <n v="6"/>
    <x v="4"/>
    <x v="1"/>
  </r>
  <r>
    <n v="673369920"/>
    <x v="1429"/>
    <d v="2021-04-19T00:00:00"/>
    <x v="116"/>
    <x v="4"/>
    <x v="9"/>
    <x v="1"/>
    <x v="0"/>
    <n v="3978"/>
    <n v="9.33"/>
    <n v="6.92"/>
    <n v="27527.759999999998"/>
    <n v="37114.74"/>
    <n v="9586.98"/>
    <x v="13"/>
    <n v="4"/>
    <x v="6"/>
    <x v="0"/>
  </r>
  <r>
    <n v="941553485"/>
    <x v="236"/>
    <d v="2021-04-10T00:00:00"/>
    <x v="56"/>
    <x v="5"/>
    <x v="7"/>
    <x v="1"/>
    <x v="2"/>
    <n v="5454"/>
    <n v="437.2"/>
    <n v="263.33"/>
    <n v="1436201.8199999998"/>
    <n v="2384488.7999999998"/>
    <n v="948286.98"/>
    <x v="19"/>
    <n v="4"/>
    <x v="6"/>
    <x v="0"/>
  </r>
  <r>
    <n v="392752492"/>
    <x v="2109"/>
    <d v="2022-05-19T00:00:00"/>
    <x v="59"/>
    <x v="1"/>
    <x v="4"/>
    <x v="1"/>
    <x v="3"/>
    <n v="3045"/>
    <n v="81.73"/>
    <n v="56.67"/>
    <n v="172560.15"/>
    <n v="248867.85"/>
    <n v="76307.700000000012"/>
    <x v="12"/>
    <n v="7"/>
    <x v="2"/>
    <x v="1"/>
  </r>
  <r>
    <n v="120765769"/>
    <x v="2110"/>
    <d v="2021-12-03T00:00:00"/>
    <x v="106"/>
    <x v="6"/>
    <x v="4"/>
    <x v="1"/>
    <x v="2"/>
    <n v="6130"/>
    <n v="81.73"/>
    <n v="56.67"/>
    <n v="347387.10000000003"/>
    <n v="501004.9"/>
    <n v="153617.79999999999"/>
    <x v="10"/>
    <n v="7"/>
    <x v="2"/>
    <x v="1"/>
  </r>
  <r>
    <n v="839704644"/>
    <x v="2111"/>
    <d v="2020-08-19T00:00:00"/>
    <x v="73"/>
    <x v="5"/>
    <x v="8"/>
    <x v="1"/>
    <x v="3"/>
    <n v="6119"/>
    <n v="421.89"/>
    <n v="364.69"/>
    <n v="2231538.11"/>
    <n v="2581544.91"/>
    <n v="350006.80000000028"/>
    <x v="18"/>
    <n v="4"/>
    <x v="6"/>
    <x v="0"/>
  </r>
  <r>
    <n v="633992946"/>
    <x v="961"/>
    <d v="2018-01-22T00:00:00"/>
    <x v="112"/>
    <x v="1"/>
    <x v="9"/>
    <x v="1"/>
    <x v="3"/>
    <n v="1456"/>
    <n v="9.33"/>
    <n v="6.92"/>
    <n v="10075.52"/>
    <n v="13584.48"/>
    <n v="3508.9599999999991"/>
    <x v="14"/>
    <n v="4"/>
    <x v="6"/>
    <x v="0"/>
  </r>
  <r>
    <n v="808367002"/>
    <x v="2112"/>
    <d v="2021-04-20T00:00:00"/>
    <x v="108"/>
    <x v="2"/>
    <x v="7"/>
    <x v="0"/>
    <x v="3"/>
    <n v="2614"/>
    <n v="437.2"/>
    <n v="263.33"/>
    <n v="688344.62"/>
    <n v="1142840.8"/>
    <n v="454496.18000000005"/>
    <x v="4"/>
    <n v="1"/>
    <x v="3"/>
    <x v="0"/>
  </r>
  <r>
    <n v="822962939"/>
    <x v="820"/>
    <d v="2018-05-07T00:00:00"/>
    <x v="14"/>
    <x v="0"/>
    <x v="4"/>
    <x v="0"/>
    <x v="3"/>
    <n v="1877"/>
    <n v="81.73"/>
    <n v="56.67"/>
    <n v="106369.59"/>
    <n v="153407.21000000002"/>
    <n v="47037.620000000024"/>
    <x v="17"/>
    <n v="6"/>
    <x v="4"/>
    <x v="1"/>
  </r>
  <r>
    <n v="217880189"/>
    <x v="1277"/>
    <d v="2016-10-02T00:00:00"/>
    <x v="14"/>
    <x v="0"/>
    <x v="11"/>
    <x v="1"/>
    <x v="1"/>
    <n v="4445"/>
    <n v="154.06"/>
    <n v="90.93"/>
    <n v="404183.85000000003"/>
    <n v="684796.7"/>
    <n v="280612.84999999992"/>
    <x v="1"/>
    <n v="7"/>
    <x v="2"/>
    <x v="1"/>
  </r>
  <r>
    <n v="614054477"/>
    <x v="62"/>
    <d v="2016-08-29T00:00:00"/>
    <x v="153"/>
    <x v="1"/>
    <x v="11"/>
    <x v="0"/>
    <x v="1"/>
    <n v="1220"/>
    <n v="154.06"/>
    <n v="90.93"/>
    <n v="110934.6"/>
    <n v="187953.2"/>
    <n v="77018.600000000006"/>
    <x v="3"/>
    <n v="5"/>
    <x v="0"/>
    <x v="0"/>
  </r>
  <r>
    <n v="112384831"/>
    <x v="1028"/>
    <d v="2022-11-17T00:00:00"/>
    <x v="159"/>
    <x v="4"/>
    <x v="5"/>
    <x v="1"/>
    <x v="2"/>
    <n v="6024"/>
    <n v="109.28"/>
    <n v="35.840000000000003"/>
    <n v="215900.16000000003"/>
    <n v="658302.71999999997"/>
    <n v="442402.55999999994"/>
    <x v="11"/>
    <n v="1"/>
    <x v="3"/>
    <x v="0"/>
  </r>
  <r>
    <n v="369170081"/>
    <x v="1882"/>
    <d v="2021-04-09T00:00:00"/>
    <x v="133"/>
    <x v="1"/>
    <x v="0"/>
    <x v="1"/>
    <x v="3"/>
    <n v="4486"/>
    <n v="255.28"/>
    <n v="159.41999999999999"/>
    <n v="715158.12"/>
    <n v="1145186.08"/>
    <n v="430027.96000000008"/>
    <x v="12"/>
    <n v="1"/>
    <x v="3"/>
    <x v="0"/>
  </r>
  <r>
    <n v="292287242"/>
    <x v="257"/>
    <d v="2020-12-23T00:00:00"/>
    <x v="167"/>
    <x v="2"/>
    <x v="2"/>
    <x v="1"/>
    <x v="0"/>
    <n v="3145"/>
    <n v="47.45"/>
    <n v="31.79"/>
    <n v="99979.55"/>
    <n v="149230.25"/>
    <n v="49250.7"/>
    <x v="12"/>
    <n v="6"/>
    <x v="4"/>
    <x v="1"/>
  </r>
  <r>
    <n v="234863078"/>
    <x v="408"/>
    <d v="2022-10-22T00:00:00"/>
    <x v="105"/>
    <x v="2"/>
    <x v="8"/>
    <x v="0"/>
    <x v="2"/>
    <n v="59"/>
    <n v="421.89"/>
    <n v="364.69"/>
    <n v="21516.71"/>
    <n v="24891.51"/>
    <n v="3374.7999999999993"/>
    <x v="3"/>
    <n v="3"/>
    <x v="5"/>
    <x v="0"/>
  </r>
  <r>
    <n v="645309722"/>
    <x v="2019"/>
    <d v="2016-10-15T00:00:00"/>
    <x v="96"/>
    <x v="1"/>
    <x v="8"/>
    <x v="1"/>
    <x v="1"/>
    <n v="342"/>
    <n v="421.89"/>
    <n v="364.69"/>
    <n v="124723.98"/>
    <n v="144286.38"/>
    <n v="19562.400000000009"/>
    <x v="1"/>
    <n v="6"/>
    <x v="4"/>
    <x v="1"/>
  </r>
  <r>
    <n v="467774093"/>
    <x v="266"/>
    <d v="2017-01-14T00:00:00"/>
    <x v="134"/>
    <x v="2"/>
    <x v="6"/>
    <x v="1"/>
    <x v="2"/>
    <n v="3604"/>
    <n v="651.21"/>
    <n v="524.96"/>
    <n v="1891955.84"/>
    <n v="2346960.8400000003"/>
    <n v="455005.00000000023"/>
    <x v="18"/>
    <n v="7"/>
    <x v="2"/>
    <x v="1"/>
  </r>
  <r>
    <n v="772953689"/>
    <x v="1343"/>
    <d v="2015-11-11T00:00:00"/>
    <x v="41"/>
    <x v="0"/>
    <x v="2"/>
    <x v="0"/>
    <x v="0"/>
    <n v="3028"/>
    <n v="47.45"/>
    <n v="31.79"/>
    <n v="96260.12"/>
    <n v="143678.6"/>
    <n v="47418.48000000001"/>
    <x v="12"/>
    <n v="6"/>
    <x v="4"/>
    <x v="1"/>
  </r>
  <r>
    <n v="254127776"/>
    <x v="222"/>
    <d v="2015-08-12T00:00:00"/>
    <x v="79"/>
    <x v="5"/>
    <x v="11"/>
    <x v="0"/>
    <x v="0"/>
    <n v="911"/>
    <n v="154.06"/>
    <n v="90.93"/>
    <n v="82837.23000000001"/>
    <n v="140348.66"/>
    <n v="57511.429999999993"/>
    <x v="13"/>
    <n v="6"/>
    <x v="4"/>
    <x v="1"/>
  </r>
  <r>
    <n v="898130452"/>
    <x v="305"/>
    <d v="2022-12-23T00:00:00"/>
    <x v="18"/>
    <x v="6"/>
    <x v="9"/>
    <x v="0"/>
    <x v="0"/>
    <n v="5614"/>
    <n v="9.33"/>
    <n v="6.92"/>
    <n v="38848.879999999997"/>
    <n v="52378.62"/>
    <n v="13529.740000000005"/>
    <x v="15"/>
    <n v="7"/>
    <x v="2"/>
    <x v="1"/>
  </r>
  <r>
    <n v="586812674"/>
    <x v="2060"/>
    <d v="2019-03-25T00:00:00"/>
    <x v="63"/>
    <x v="1"/>
    <x v="6"/>
    <x v="1"/>
    <x v="0"/>
    <n v="9766"/>
    <n v="651.21"/>
    <n v="524.96"/>
    <n v="5126759.3600000003"/>
    <n v="6359716.8600000003"/>
    <n v="1232957.5"/>
    <x v="20"/>
    <n v="5"/>
    <x v="0"/>
    <x v="0"/>
  </r>
  <r>
    <n v="654701745"/>
    <x v="746"/>
    <d v="2016-05-13T00:00:00"/>
    <x v="87"/>
    <x v="5"/>
    <x v="2"/>
    <x v="0"/>
    <x v="2"/>
    <n v="9650"/>
    <n v="47.45"/>
    <n v="31.79"/>
    <n v="306773.5"/>
    <n v="457892.5"/>
    <n v="151119"/>
    <x v="8"/>
    <n v="7"/>
    <x v="2"/>
    <x v="1"/>
  </r>
  <r>
    <n v="311221492"/>
    <x v="1817"/>
    <d v="2016-04-15T00:00:00"/>
    <x v="133"/>
    <x v="1"/>
    <x v="9"/>
    <x v="0"/>
    <x v="2"/>
    <n v="6210"/>
    <n v="9.33"/>
    <n v="6.92"/>
    <n v="42973.2"/>
    <n v="57939.3"/>
    <n v="14966.100000000006"/>
    <x v="13"/>
    <n v="1"/>
    <x v="3"/>
    <x v="0"/>
  </r>
  <r>
    <n v="186108243"/>
    <x v="1885"/>
    <d v="2017-07-11T00:00:00"/>
    <x v="40"/>
    <x v="3"/>
    <x v="8"/>
    <x v="1"/>
    <x v="2"/>
    <n v="2420"/>
    <n v="421.89"/>
    <n v="364.69"/>
    <n v="882549.8"/>
    <n v="1020973.7999999999"/>
    <n v="138423.99999999988"/>
    <x v="17"/>
    <n v="7"/>
    <x v="2"/>
    <x v="1"/>
  </r>
  <r>
    <n v="979410827"/>
    <x v="2113"/>
    <d v="2018-05-16T00:00:00"/>
    <x v="52"/>
    <x v="3"/>
    <x v="3"/>
    <x v="1"/>
    <x v="3"/>
    <n v="8283"/>
    <n v="205.7"/>
    <n v="117.11"/>
    <n v="970022.13"/>
    <n v="1703813.0999999999"/>
    <n v="733790.96999999986"/>
    <x v="2"/>
    <n v="4"/>
    <x v="6"/>
    <x v="0"/>
  </r>
  <r>
    <n v="311490571"/>
    <x v="860"/>
    <d v="2017-03-26T00:00:00"/>
    <x v="36"/>
    <x v="3"/>
    <x v="2"/>
    <x v="0"/>
    <x v="2"/>
    <n v="5837"/>
    <n v="47.45"/>
    <n v="31.79"/>
    <n v="185558.22999999998"/>
    <n v="276965.65000000002"/>
    <n v="91407.420000000042"/>
    <x v="15"/>
    <n v="2"/>
    <x v="1"/>
    <x v="0"/>
  </r>
  <r>
    <n v="373021304"/>
    <x v="2023"/>
    <d v="2021-02-03T00:00:00"/>
    <x v="12"/>
    <x v="2"/>
    <x v="9"/>
    <x v="0"/>
    <x v="3"/>
    <n v="4148"/>
    <n v="9.33"/>
    <n v="6.92"/>
    <n v="28704.16"/>
    <n v="38700.840000000004"/>
    <n v="9996.6800000000039"/>
    <x v="8"/>
    <n v="5"/>
    <x v="0"/>
    <x v="0"/>
  </r>
  <r>
    <n v="274989354"/>
    <x v="690"/>
    <d v="2020-05-29T00:00:00"/>
    <x v="133"/>
    <x v="1"/>
    <x v="1"/>
    <x v="0"/>
    <x v="0"/>
    <n v="4316"/>
    <n v="152.58000000000001"/>
    <n v="97.44"/>
    <n v="420551.04"/>
    <n v="658535.28"/>
    <n v="237984.24000000005"/>
    <x v="6"/>
    <n v="4"/>
    <x v="6"/>
    <x v="0"/>
  </r>
  <r>
    <n v="998693549"/>
    <x v="685"/>
    <d v="2020-02-12T00:00:00"/>
    <x v="127"/>
    <x v="5"/>
    <x v="10"/>
    <x v="1"/>
    <x v="0"/>
    <n v="4469"/>
    <n v="668.27"/>
    <n v="502.54"/>
    <n v="2245851.2600000002"/>
    <n v="2986498.63"/>
    <n v="740647.36999999965"/>
    <x v="5"/>
    <n v="3"/>
    <x v="5"/>
    <x v="0"/>
  </r>
  <r>
    <n v="445745217"/>
    <x v="1034"/>
    <d v="2017-04-28T00:00:00"/>
    <x v="9"/>
    <x v="5"/>
    <x v="8"/>
    <x v="0"/>
    <x v="2"/>
    <n v="4770"/>
    <n v="421.89"/>
    <n v="364.69"/>
    <n v="1739571.3"/>
    <n v="2012415.3"/>
    <n v="272844"/>
    <x v="7"/>
    <n v="4"/>
    <x v="6"/>
    <x v="0"/>
  </r>
  <r>
    <n v="188068187"/>
    <x v="1034"/>
    <d v="2017-04-26T00:00:00"/>
    <x v="38"/>
    <x v="2"/>
    <x v="9"/>
    <x v="0"/>
    <x v="2"/>
    <n v="2411"/>
    <n v="9.33"/>
    <n v="6.92"/>
    <n v="16684.12"/>
    <n v="22494.63"/>
    <n v="5810.510000000002"/>
    <x v="0"/>
    <n v="4"/>
    <x v="6"/>
    <x v="0"/>
  </r>
  <r>
    <n v="517898786"/>
    <x v="2114"/>
    <d v="2022-01-09T00:00:00"/>
    <x v="82"/>
    <x v="2"/>
    <x v="9"/>
    <x v="0"/>
    <x v="1"/>
    <n v="6614"/>
    <n v="9.33"/>
    <n v="6.92"/>
    <n v="45768.88"/>
    <n v="61708.62"/>
    <n v="15939.740000000005"/>
    <x v="13"/>
    <n v="3"/>
    <x v="5"/>
    <x v="0"/>
  </r>
  <r>
    <n v="897785842"/>
    <x v="2115"/>
    <d v="2019-05-29T00:00:00"/>
    <x v="88"/>
    <x v="1"/>
    <x v="6"/>
    <x v="1"/>
    <x v="2"/>
    <n v="3636"/>
    <n v="651.21"/>
    <n v="524.96"/>
    <n v="1908754.56"/>
    <n v="2367799.56"/>
    <n v="459045"/>
    <x v="9"/>
    <n v="3"/>
    <x v="5"/>
    <x v="0"/>
  </r>
  <r>
    <n v="410590684"/>
    <x v="2116"/>
    <d v="2016-01-22T00:00:00"/>
    <x v="27"/>
    <x v="0"/>
    <x v="2"/>
    <x v="0"/>
    <x v="1"/>
    <n v="1762"/>
    <n v="47.45"/>
    <n v="31.79"/>
    <n v="56013.979999999996"/>
    <n v="83606.900000000009"/>
    <n v="27592.920000000013"/>
    <x v="15"/>
    <n v="7"/>
    <x v="2"/>
    <x v="1"/>
  </r>
  <r>
    <n v="909487140"/>
    <x v="34"/>
    <d v="2021-07-19T00:00:00"/>
    <x v="101"/>
    <x v="5"/>
    <x v="8"/>
    <x v="0"/>
    <x v="2"/>
    <n v="6310"/>
    <n v="421.89"/>
    <n v="364.69"/>
    <n v="2301193.9"/>
    <n v="2662125.9"/>
    <n v="360932"/>
    <x v="12"/>
    <n v="4"/>
    <x v="6"/>
    <x v="0"/>
  </r>
  <r>
    <n v="267961537"/>
    <x v="1827"/>
    <d v="2017-03-24T00:00:00"/>
    <x v="71"/>
    <x v="2"/>
    <x v="7"/>
    <x v="0"/>
    <x v="1"/>
    <n v="4628"/>
    <n v="437.2"/>
    <n v="263.33"/>
    <n v="1218691.24"/>
    <n v="2023361.5999999999"/>
    <n v="804670.35999999987"/>
    <x v="5"/>
    <n v="5"/>
    <x v="0"/>
    <x v="0"/>
  </r>
  <r>
    <n v="929812705"/>
    <x v="2117"/>
    <d v="2017-05-26T00:00:00"/>
    <x v="179"/>
    <x v="1"/>
    <x v="8"/>
    <x v="0"/>
    <x v="3"/>
    <n v="1097"/>
    <n v="421.89"/>
    <n v="364.69"/>
    <n v="400064.93"/>
    <n v="462813.32999999996"/>
    <n v="62748.399999999965"/>
    <x v="13"/>
    <n v="1"/>
    <x v="3"/>
    <x v="0"/>
  </r>
  <r>
    <n v="459151971"/>
    <x v="636"/>
    <d v="2020-08-19T00:00:00"/>
    <x v="24"/>
    <x v="3"/>
    <x v="6"/>
    <x v="0"/>
    <x v="3"/>
    <n v="2126"/>
    <n v="651.21"/>
    <n v="524.96"/>
    <n v="1116064.96"/>
    <n v="1384472.46"/>
    <n v="268407.5"/>
    <x v="15"/>
    <n v="5"/>
    <x v="0"/>
    <x v="0"/>
  </r>
  <r>
    <n v="990403163"/>
    <x v="1583"/>
    <d v="2015-09-30T00:00:00"/>
    <x v="139"/>
    <x v="4"/>
    <x v="7"/>
    <x v="1"/>
    <x v="2"/>
    <n v="1160"/>
    <n v="437.2"/>
    <n v="263.33"/>
    <n v="305462.8"/>
    <n v="507152"/>
    <n v="201689.2"/>
    <x v="8"/>
    <n v="5"/>
    <x v="0"/>
    <x v="0"/>
  </r>
  <r>
    <n v="322253739"/>
    <x v="1282"/>
    <d v="2015-07-22T00:00:00"/>
    <x v="141"/>
    <x v="5"/>
    <x v="11"/>
    <x v="1"/>
    <x v="2"/>
    <n v="898"/>
    <n v="154.06"/>
    <n v="90.93"/>
    <n v="81655.14"/>
    <n v="138345.88"/>
    <n v="56690.740000000005"/>
    <x v="12"/>
    <n v="6"/>
    <x v="4"/>
    <x v="1"/>
  </r>
  <r>
    <n v="447899138"/>
    <x v="1826"/>
    <d v="2015-12-11T00:00:00"/>
    <x v="0"/>
    <x v="0"/>
    <x v="7"/>
    <x v="0"/>
    <x v="3"/>
    <n v="2163"/>
    <n v="437.2"/>
    <n v="263.33"/>
    <n v="569582.78999999992"/>
    <n v="945663.6"/>
    <n v="376080.81000000006"/>
    <x v="5"/>
    <n v="5"/>
    <x v="0"/>
    <x v="0"/>
  </r>
  <r>
    <n v="844554078"/>
    <x v="956"/>
    <d v="2019-12-06T00:00:00"/>
    <x v="105"/>
    <x v="2"/>
    <x v="3"/>
    <x v="0"/>
    <x v="1"/>
    <n v="1174"/>
    <n v="205.7"/>
    <n v="117.11"/>
    <n v="137487.13999999998"/>
    <n v="241491.8"/>
    <n v="104004.66"/>
    <x v="1"/>
    <n v="5"/>
    <x v="0"/>
    <x v="0"/>
  </r>
  <r>
    <n v="455665957"/>
    <x v="1064"/>
    <d v="2016-04-28T00:00:00"/>
    <x v="164"/>
    <x v="0"/>
    <x v="0"/>
    <x v="0"/>
    <x v="2"/>
    <n v="538"/>
    <n v="255.28"/>
    <n v="159.41999999999999"/>
    <n v="85767.959999999992"/>
    <n v="137340.64000000001"/>
    <n v="51572.680000000022"/>
    <x v="10"/>
    <n v="6"/>
    <x v="4"/>
    <x v="1"/>
  </r>
  <r>
    <n v="202047002"/>
    <x v="2101"/>
    <d v="2020-02-19T00:00:00"/>
    <x v="67"/>
    <x v="1"/>
    <x v="7"/>
    <x v="0"/>
    <x v="3"/>
    <n v="9053"/>
    <n v="437.2"/>
    <n v="263.33"/>
    <n v="2383926.4899999998"/>
    <n v="3957971.6"/>
    <n v="1574045.1100000003"/>
    <x v="9"/>
    <n v="3"/>
    <x v="5"/>
    <x v="0"/>
  </r>
  <r>
    <n v="605170142"/>
    <x v="2118"/>
    <d v="2015-11-14T00:00:00"/>
    <x v="98"/>
    <x v="4"/>
    <x v="4"/>
    <x v="1"/>
    <x v="2"/>
    <n v="2148"/>
    <n v="81.73"/>
    <n v="56.67"/>
    <n v="121727.16"/>
    <n v="175556.04"/>
    <n v="53828.880000000005"/>
    <x v="3"/>
    <n v="3"/>
    <x v="5"/>
    <x v="0"/>
  </r>
  <r>
    <n v="919922006"/>
    <x v="770"/>
    <d v="2021-09-16T00:00:00"/>
    <x v="109"/>
    <x v="1"/>
    <x v="9"/>
    <x v="0"/>
    <x v="2"/>
    <n v="4219"/>
    <n v="9.33"/>
    <n v="6.92"/>
    <n v="29195.48"/>
    <n v="39363.269999999997"/>
    <n v="10167.789999999997"/>
    <x v="18"/>
    <n v="5"/>
    <x v="0"/>
    <x v="0"/>
  </r>
  <r>
    <n v="243226420"/>
    <x v="2032"/>
    <d v="2019-07-02T00:00:00"/>
    <x v="124"/>
    <x v="1"/>
    <x v="2"/>
    <x v="1"/>
    <x v="3"/>
    <n v="4958"/>
    <n v="47.45"/>
    <n v="31.79"/>
    <n v="157614.82"/>
    <n v="235257.1"/>
    <n v="77642.28"/>
    <x v="4"/>
    <n v="1"/>
    <x v="3"/>
    <x v="0"/>
  </r>
  <r>
    <n v="892319715"/>
    <x v="2119"/>
    <d v="2019-07-04T00:00:00"/>
    <x v="8"/>
    <x v="5"/>
    <x v="10"/>
    <x v="1"/>
    <x v="0"/>
    <n v="6088"/>
    <n v="668.27"/>
    <n v="502.54"/>
    <n v="3059463.52"/>
    <n v="4068427.76"/>
    <n v="1008964.2399999998"/>
    <x v="20"/>
    <n v="1"/>
    <x v="3"/>
    <x v="0"/>
  </r>
  <r>
    <n v="754750716"/>
    <x v="2120"/>
    <d v="2016-06-03T00:00:00"/>
    <x v="61"/>
    <x v="3"/>
    <x v="0"/>
    <x v="0"/>
    <x v="3"/>
    <n v="6364"/>
    <n v="255.28"/>
    <n v="159.41999999999999"/>
    <n v="1014548.8799999999"/>
    <n v="1624601.92"/>
    <n v="610053.04"/>
    <x v="3"/>
    <n v="2"/>
    <x v="1"/>
    <x v="0"/>
  </r>
  <r>
    <n v="938380753"/>
    <x v="533"/>
    <d v="2020-10-15T00:00:00"/>
    <x v="62"/>
    <x v="5"/>
    <x v="7"/>
    <x v="0"/>
    <x v="1"/>
    <n v="6573"/>
    <n v="437.2"/>
    <n v="263.33"/>
    <n v="1730868.0899999999"/>
    <n v="2873715.6"/>
    <n v="1142847.5100000002"/>
    <x v="9"/>
    <n v="4"/>
    <x v="6"/>
    <x v="0"/>
  </r>
  <r>
    <n v="821383655"/>
    <x v="156"/>
    <d v="2019-02-22T00:00:00"/>
    <x v="13"/>
    <x v="0"/>
    <x v="11"/>
    <x v="0"/>
    <x v="0"/>
    <n v="4531"/>
    <n v="154.06"/>
    <n v="90.93"/>
    <n v="412003.83"/>
    <n v="698045.86"/>
    <n v="286042.02999999997"/>
    <x v="7"/>
    <n v="4"/>
    <x v="6"/>
    <x v="0"/>
  </r>
  <r>
    <n v="184412229"/>
    <x v="855"/>
    <d v="2015-04-19T00:00:00"/>
    <x v="7"/>
    <x v="1"/>
    <x v="0"/>
    <x v="0"/>
    <x v="1"/>
    <n v="531"/>
    <n v="255.28"/>
    <n v="159.41999999999999"/>
    <n v="84652.01999999999"/>
    <n v="135553.68"/>
    <n v="50901.66"/>
    <x v="4"/>
    <n v="6"/>
    <x v="4"/>
    <x v="1"/>
  </r>
  <r>
    <n v="249765861"/>
    <x v="947"/>
    <d v="2016-11-16T00:00:00"/>
    <x v="140"/>
    <x v="1"/>
    <x v="5"/>
    <x v="0"/>
    <x v="0"/>
    <n v="123"/>
    <n v="109.28"/>
    <n v="35.840000000000003"/>
    <n v="4408.3200000000006"/>
    <n v="13441.44"/>
    <n v="9033.119999999999"/>
    <x v="11"/>
    <n v="7"/>
    <x v="2"/>
    <x v="1"/>
  </r>
  <r>
    <n v="253055322"/>
    <x v="847"/>
    <d v="2016-06-13T00:00:00"/>
    <x v="179"/>
    <x v="1"/>
    <x v="2"/>
    <x v="0"/>
    <x v="3"/>
    <n v="3548"/>
    <n v="47.45"/>
    <n v="31.79"/>
    <n v="112790.92"/>
    <n v="168352.6"/>
    <n v="55561.680000000008"/>
    <x v="2"/>
    <n v="2"/>
    <x v="1"/>
    <x v="0"/>
  </r>
  <r>
    <n v="871537959"/>
    <x v="1970"/>
    <d v="2020-05-23T00:00:00"/>
    <x v="129"/>
    <x v="5"/>
    <x v="3"/>
    <x v="0"/>
    <x v="3"/>
    <n v="6304"/>
    <n v="205.7"/>
    <n v="117.11"/>
    <n v="738261.44"/>
    <n v="1296732.7999999998"/>
    <n v="558471.35999999987"/>
    <x v="8"/>
    <n v="1"/>
    <x v="3"/>
    <x v="0"/>
  </r>
  <r>
    <n v="484950101"/>
    <x v="1959"/>
    <d v="2019-02-23T00:00:00"/>
    <x v="82"/>
    <x v="2"/>
    <x v="5"/>
    <x v="0"/>
    <x v="3"/>
    <n v="6366"/>
    <n v="109.28"/>
    <n v="35.840000000000003"/>
    <n v="228157.44000000003"/>
    <n v="695676.48"/>
    <n v="467519.03999999992"/>
    <x v="18"/>
    <n v="7"/>
    <x v="2"/>
    <x v="1"/>
  </r>
  <r>
    <n v="263318097"/>
    <x v="332"/>
    <d v="2015-01-27T00:00:00"/>
    <x v="141"/>
    <x v="5"/>
    <x v="0"/>
    <x v="0"/>
    <x v="1"/>
    <n v="531"/>
    <n v="255.28"/>
    <n v="159.41999999999999"/>
    <n v="84652.01999999999"/>
    <n v="135553.68"/>
    <n v="50901.66"/>
    <x v="11"/>
    <n v="6"/>
    <x v="4"/>
    <x v="1"/>
  </r>
  <r>
    <n v="117949664"/>
    <x v="1217"/>
    <d v="2021-04-22T00:00:00"/>
    <x v="164"/>
    <x v="0"/>
    <x v="2"/>
    <x v="1"/>
    <x v="1"/>
    <n v="2782"/>
    <n v="47.45"/>
    <n v="31.79"/>
    <n v="88439.78"/>
    <n v="132005.9"/>
    <n v="43566.119999999995"/>
    <x v="8"/>
    <n v="6"/>
    <x v="4"/>
    <x v="1"/>
  </r>
  <r>
    <n v="646814334"/>
    <x v="1"/>
    <d v="2022-07-18T00:00:00"/>
    <x v="163"/>
    <x v="2"/>
    <x v="6"/>
    <x v="0"/>
    <x v="0"/>
    <n v="5590"/>
    <n v="651.21"/>
    <n v="524.96"/>
    <n v="2934526.4000000004"/>
    <n v="3640263.9000000004"/>
    <n v="705737.5"/>
    <x v="2"/>
    <n v="2"/>
    <x v="1"/>
    <x v="0"/>
  </r>
  <r>
    <n v="793557775"/>
    <x v="2063"/>
    <d v="2017-06-21T00:00:00"/>
    <x v="169"/>
    <x v="4"/>
    <x v="1"/>
    <x v="0"/>
    <x v="1"/>
    <n v="235"/>
    <n v="152.58000000000001"/>
    <n v="97.44"/>
    <n v="22898.399999999998"/>
    <n v="35856.300000000003"/>
    <n v="12957.900000000005"/>
    <x v="8"/>
    <n v="5"/>
    <x v="0"/>
    <x v="0"/>
  </r>
  <r>
    <n v="988599860"/>
    <x v="1757"/>
    <d v="2018-11-22T00:00:00"/>
    <x v="2"/>
    <x v="1"/>
    <x v="10"/>
    <x v="1"/>
    <x v="3"/>
    <n v="7522"/>
    <n v="668.27"/>
    <n v="502.54"/>
    <n v="3780105.8800000004"/>
    <n v="5026726.9399999995"/>
    <n v="1246621.0599999991"/>
    <x v="19"/>
    <n v="2"/>
    <x v="1"/>
    <x v="0"/>
  </r>
  <r>
    <n v="659402263"/>
    <x v="2121"/>
    <d v="2020-07-05T00:00:00"/>
    <x v="107"/>
    <x v="2"/>
    <x v="3"/>
    <x v="1"/>
    <x v="0"/>
    <n v="638"/>
    <n v="205.7"/>
    <n v="117.11"/>
    <n v="74716.179999999993"/>
    <n v="131236.6"/>
    <n v="56520.420000000013"/>
    <x v="7"/>
    <n v="6"/>
    <x v="4"/>
    <x v="1"/>
  </r>
  <r>
    <n v="235919654"/>
    <x v="226"/>
    <d v="2020-10-18T00:00:00"/>
    <x v="164"/>
    <x v="0"/>
    <x v="2"/>
    <x v="1"/>
    <x v="1"/>
    <n v="2723"/>
    <n v="47.45"/>
    <n v="31.79"/>
    <n v="86564.17"/>
    <n v="129206.35"/>
    <n v="42642.180000000008"/>
    <x v="4"/>
    <n v="6"/>
    <x v="4"/>
    <x v="1"/>
  </r>
  <r>
    <n v="581193768"/>
    <x v="167"/>
    <d v="2021-05-03T00:00:00"/>
    <x v="88"/>
    <x v="1"/>
    <x v="1"/>
    <x v="0"/>
    <x v="0"/>
    <n v="7006"/>
    <n v="152.58000000000001"/>
    <n v="97.44"/>
    <n v="682664.64"/>
    <n v="1068975.48"/>
    <n v="386310.83999999997"/>
    <x v="4"/>
    <n v="7"/>
    <x v="2"/>
    <x v="1"/>
  </r>
  <r>
    <n v="938668715"/>
    <x v="14"/>
    <d v="2022-12-04T00:00:00"/>
    <x v="142"/>
    <x v="0"/>
    <x v="6"/>
    <x v="0"/>
    <x v="2"/>
    <n v="1787"/>
    <n v="651.21"/>
    <n v="524.96"/>
    <n v="938103.52"/>
    <n v="1163712.27"/>
    <n v="225608.75"/>
    <x v="0"/>
    <n v="1"/>
    <x v="3"/>
    <x v="0"/>
  </r>
  <r>
    <n v="105623948"/>
    <x v="744"/>
    <d v="2019-04-28T00:00:00"/>
    <x v="54"/>
    <x v="2"/>
    <x v="2"/>
    <x v="0"/>
    <x v="2"/>
    <n v="5328"/>
    <n v="47.45"/>
    <n v="31.79"/>
    <n v="169377.12"/>
    <n v="252813.6"/>
    <n v="83436.48000000001"/>
    <x v="15"/>
    <n v="2"/>
    <x v="1"/>
    <x v="0"/>
  </r>
  <r>
    <n v="385233294"/>
    <x v="638"/>
    <d v="2015-09-25T00:00:00"/>
    <x v="5"/>
    <x v="3"/>
    <x v="4"/>
    <x v="0"/>
    <x v="3"/>
    <n v="7947"/>
    <n v="81.73"/>
    <n v="56.67"/>
    <n v="450356.49"/>
    <n v="649508.31000000006"/>
    <n v="199151.82000000007"/>
    <x v="16"/>
    <n v="3"/>
    <x v="5"/>
    <x v="0"/>
  </r>
  <r>
    <n v="100983083"/>
    <x v="2122"/>
    <d v="2016-08-25T00:00:00"/>
    <x v="70"/>
    <x v="1"/>
    <x v="3"/>
    <x v="1"/>
    <x v="1"/>
    <n v="1993"/>
    <n v="205.7"/>
    <n v="117.11"/>
    <n v="233400.23"/>
    <n v="409960.1"/>
    <n v="176559.86999999997"/>
    <x v="1"/>
    <n v="4"/>
    <x v="6"/>
    <x v="0"/>
  </r>
  <r>
    <n v="346672141"/>
    <x v="2123"/>
    <d v="2021-09-08T00:00:00"/>
    <x v="13"/>
    <x v="0"/>
    <x v="7"/>
    <x v="1"/>
    <x v="2"/>
    <n v="6845"/>
    <n v="437.2"/>
    <n v="263.33"/>
    <n v="1802493.8499999999"/>
    <n v="2992634"/>
    <n v="1190140.1500000001"/>
    <x v="1"/>
    <n v="3"/>
    <x v="5"/>
    <x v="0"/>
  </r>
  <r>
    <n v="936411798"/>
    <x v="1086"/>
    <d v="2020-09-27T00:00:00"/>
    <x v="69"/>
    <x v="1"/>
    <x v="4"/>
    <x v="1"/>
    <x v="2"/>
    <n v="3915"/>
    <n v="81.73"/>
    <n v="56.67"/>
    <n v="221863.05000000002"/>
    <n v="319972.95"/>
    <n v="98109.9"/>
    <x v="1"/>
    <n v="7"/>
    <x v="2"/>
    <x v="1"/>
  </r>
  <r>
    <n v="854625880"/>
    <x v="7"/>
    <d v="2019-11-03T00:00:00"/>
    <x v="42"/>
    <x v="5"/>
    <x v="2"/>
    <x v="1"/>
    <x v="3"/>
    <n v="1644"/>
    <n v="47.45"/>
    <n v="31.79"/>
    <n v="52262.76"/>
    <n v="78007.8"/>
    <n v="25745.040000000001"/>
    <x v="18"/>
    <n v="1"/>
    <x v="3"/>
    <x v="0"/>
  </r>
  <r>
    <n v="506050717"/>
    <x v="215"/>
    <d v="2017-08-01T00:00:00"/>
    <x v="151"/>
    <x v="5"/>
    <x v="10"/>
    <x v="0"/>
    <x v="0"/>
    <n v="508"/>
    <n v="668.27"/>
    <n v="502.54"/>
    <n v="255290.32"/>
    <n v="339481.16"/>
    <n v="84190.839999999967"/>
    <x v="10"/>
    <n v="4"/>
    <x v="6"/>
    <x v="0"/>
  </r>
  <r>
    <n v="365735137"/>
    <x v="746"/>
    <d v="2016-05-13T00:00:00"/>
    <x v="102"/>
    <x v="5"/>
    <x v="11"/>
    <x v="0"/>
    <x v="0"/>
    <n v="8009"/>
    <n v="154.06"/>
    <n v="90.93"/>
    <n v="728258.37000000011"/>
    <n v="1233866.54"/>
    <n v="505608.16999999993"/>
    <x v="8"/>
    <n v="7"/>
    <x v="2"/>
    <x v="1"/>
  </r>
  <r>
    <n v="529040467"/>
    <x v="2124"/>
    <d v="2021-03-12T00:00:00"/>
    <x v="64"/>
    <x v="3"/>
    <x v="7"/>
    <x v="1"/>
    <x v="3"/>
    <n v="3686"/>
    <n v="437.2"/>
    <n v="263.33"/>
    <n v="970634.37999999989"/>
    <n v="1611519.2"/>
    <n v="640884.82000000007"/>
    <x v="17"/>
    <n v="3"/>
    <x v="5"/>
    <x v="0"/>
  </r>
  <r>
    <n v="261640536"/>
    <x v="1824"/>
    <d v="2015-07-04T00:00:00"/>
    <x v="7"/>
    <x v="1"/>
    <x v="10"/>
    <x v="1"/>
    <x v="0"/>
    <n v="4104"/>
    <n v="668.27"/>
    <n v="502.54"/>
    <n v="2062424.1600000001"/>
    <n v="2742580.08"/>
    <n v="680155.91999999993"/>
    <x v="10"/>
    <n v="1"/>
    <x v="3"/>
    <x v="0"/>
  </r>
  <r>
    <n v="249521672"/>
    <x v="2125"/>
    <d v="2019-06-04T00:00:00"/>
    <x v="151"/>
    <x v="5"/>
    <x v="1"/>
    <x v="0"/>
    <x v="2"/>
    <n v="7863"/>
    <n v="152.58000000000001"/>
    <n v="97.44"/>
    <n v="766170.72"/>
    <n v="1199736.54"/>
    <n v="433565.82000000007"/>
    <x v="7"/>
    <n v="1"/>
    <x v="3"/>
    <x v="0"/>
  </r>
  <r>
    <n v="348982703"/>
    <x v="95"/>
    <d v="2016-10-14T00:00:00"/>
    <x v="90"/>
    <x v="5"/>
    <x v="0"/>
    <x v="1"/>
    <x v="2"/>
    <n v="592"/>
    <n v="255.28"/>
    <n v="159.41999999999999"/>
    <n v="94376.639999999999"/>
    <n v="151125.76000000001"/>
    <n v="56749.12000000001"/>
    <x v="3"/>
    <n v="2"/>
    <x v="1"/>
    <x v="0"/>
  </r>
  <r>
    <n v="936634957"/>
    <x v="2126"/>
    <d v="2015-08-21T00:00:00"/>
    <x v="9"/>
    <x v="5"/>
    <x v="0"/>
    <x v="0"/>
    <x v="1"/>
    <n v="9953"/>
    <n v="255.28"/>
    <n v="159.41999999999999"/>
    <n v="1586707.2599999998"/>
    <n v="2540801.84"/>
    <n v="954094.58000000007"/>
    <x v="3"/>
    <n v="2"/>
    <x v="1"/>
    <x v="0"/>
  </r>
  <r>
    <n v="746759450"/>
    <x v="1182"/>
    <d v="2018-03-20T00:00:00"/>
    <x v="101"/>
    <x v="5"/>
    <x v="4"/>
    <x v="0"/>
    <x v="1"/>
    <n v="1571"/>
    <n v="81.73"/>
    <n v="56.67"/>
    <n v="89028.57"/>
    <n v="128397.83"/>
    <n v="39369.259999999995"/>
    <x v="3"/>
    <n v="6"/>
    <x v="4"/>
    <x v="1"/>
  </r>
  <r>
    <n v="484520947"/>
    <x v="1640"/>
    <d v="2021-01-22T00:00:00"/>
    <x v="58"/>
    <x v="5"/>
    <x v="2"/>
    <x v="0"/>
    <x v="3"/>
    <n v="9370"/>
    <n v="47.45"/>
    <n v="31.79"/>
    <n v="297872.3"/>
    <n v="444606.5"/>
    <n v="146734.20000000001"/>
    <x v="16"/>
    <n v="3"/>
    <x v="5"/>
    <x v="0"/>
  </r>
  <r>
    <n v="549539840"/>
    <x v="431"/>
    <d v="2020-02-09T00:00:00"/>
    <x v="25"/>
    <x v="0"/>
    <x v="6"/>
    <x v="1"/>
    <x v="2"/>
    <n v="9905"/>
    <n v="651.21"/>
    <n v="524.96"/>
    <n v="5199728.8000000007"/>
    <n v="6450235.0500000007"/>
    <n v="1250506.25"/>
    <x v="11"/>
    <n v="4"/>
    <x v="6"/>
    <x v="0"/>
  </r>
  <r>
    <n v="612320268"/>
    <x v="1331"/>
    <d v="2022-01-24T00:00:00"/>
    <x v="164"/>
    <x v="0"/>
    <x v="11"/>
    <x v="1"/>
    <x v="0"/>
    <n v="8029"/>
    <n v="154.06"/>
    <n v="90.93"/>
    <n v="730076.97000000009"/>
    <n v="1236947.74"/>
    <n v="506870.7699999999"/>
    <x v="11"/>
    <n v="5"/>
    <x v="0"/>
    <x v="0"/>
  </r>
  <r>
    <n v="501036059"/>
    <x v="2"/>
    <d v="2021-09-14T00:00:00"/>
    <x v="72"/>
    <x v="0"/>
    <x v="11"/>
    <x v="0"/>
    <x v="3"/>
    <n v="6559"/>
    <n v="154.06"/>
    <n v="90.93"/>
    <n v="596409.87"/>
    <n v="1010479.54"/>
    <n v="414069.67000000004"/>
    <x v="17"/>
    <n v="7"/>
    <x v="2"/>
    <x v="1"/>
  </r>
  <r>
    <n v="564173543"/>
    <x v="364"/>
    <d v="2017-04-28T00:00:00"/>
    <x v="43"/>
    <x v="1"/>
    <x v="0"/>
    <x v="1"/>
    <x v="2"/>
    <n v="343"/>
    <n v="255.28"/>
    <n v="159.41999999999999"/>
    <n v="54681.06"/>
    <n v="87561.04"/>
    <n v="32879.979999999996"/>
    <x v="5"/>
    <n v="5"/>
    <x v="0"/>
    <x v="0"/>
  </r>
  <r>
    <n v="320531547"/>
    <x v="947"/>
    <d v="2016-12-03T00:00:00"/>
    <x v="171"/>
    <x v="5"/>
    <x v="1"/>
    <x v="1"/>
    <x v="0"/>
    <n v="1262"/>
    <n v="152.58000000000001"/>
    <n v="97.44"/>
    <n v="122969.28"/>
    <n v="192555.96000000002"/>
    <n v="69586.680000000022"/>
    <x v="18"/>
    <n v="7"/>
    <x v="2"/>
    <x v="1"/>
  </r>
  <r>
    <n v="709221398"/>
    <x v="2127"/>
    <d v="2016-08-24T00:00:00"/>
    <x v="182"/>
    <x v="2"/>
    <x v="9"/>
    <x v="0"/>
    <x v="0"/>
    <n v="3227"/>
    <n v="9.33"/>
    <n v="6.92"/>
    <n v="22330.84"/>
    <n v="30107.91"/>
    <n v="7777.07"/>
    <x v="18"/>
    <n v="4"/>
    <x v="6"/>
    <x v="0"/>
  </r>
  <r>
    <n v="939666926"/>
    <x v="1790"/>
    <d v="2020-05-30T00:00:00"/>
    <x v="5"/>
    <x v="3"/>
    <x v="5"/>
    <x v="1"/>
    <x v="0"/>
    <n v="7180"/>
    <n v="109.28"/>
    <n v="35.840000000000003"/>
    <n v="257331.20000000001"/>
    <n v="784630.4"/>
    <n v="527299.19999999995"/>
    <x v="20"/>
    <n v="3"/>
    <x v="5"/>
    <x v="0"/>
  </r>
  <r>
    <n v="741604459"/>
    <x v="589"/>
    <d v="2016-05-21T00:00:00"/>
    <x v="118"/>
    <x v="0"/>
    <x v="11"/>
    <x v="0"/>
    <x v="3"/>
    <n v="6094"/>
    <n v="154.06"/>
    <n v="90.93"/>
    <n v="554127.42000000004"/>
    <n v="938841.64"/>
    <n v="384714.22"/>
    <x v="12"/>
    <n v="2"/>
    <x v="1"/>
    <x v="0"/>
  </r>
  <r>
    <n v="815082824"/>
    <x v="648"/>
    <d v="2015-04-01T00:00:00"/>
    <x v="81"/>
    <x v="5"/>
    <x v="8"/>
    <x v="1"/>
    <x v="2"/>
    <n v="9975"/>
    <n v="421.89"/>
    <n v="364.69"/>
    <n v="3637782.75"/>
    <n v="4208352.75"/>
    <n v="570570"/>
    <x v="9"/>
    <n v="3"/>
    <x v="5"/>
    <x v="0"/>
  </r>
  <r>
    <n v="580463349"/>
    <x v="504"/>
    <d v="2021-10-31T00:00:00"/>
    <x v="67"/>
    <x v="1"/>
    <x v="3"/>
    <x v="1"/>
    <x v="1"/>
    <n v="859"/>
    <n v="205.7"/>
    <n v="117.11"/>
    <n v="100597.49"/>
    <n v="176696.3"/>
    <n v="76098.809999999983"/>
    <x v="9"/>
    <n v="7"/>
    <x v="2"/>
    <x v="1"/>
  </r>
  <r>
    <n v="428419864"/>
    <x v="1997"/>
    <d v="2019-11-15T00:00:00"/>
    <x v="181"/>
    <x v="1"/>
    <x v="6"/>
    <x v="1"/>
    <x v="0"/>
    <n v="7813"/>
    <n v="651.21"/>
    <n v="524.96"/>
    <n v="4101512.4800000004"/>
    <n v="5087903.7300000004"/>
    <n v="986391.25"/>
    <x v="12"/>
    <n v="1"/>
    <x v="3"/>
    <x v="0"/>
  </r>
  <r>
    <n v="369938695"/>
    <x v="849"/>
    <d v="2015-01-29T00:00:00"/>
    <x v="97"/>
    <x v="3"/>
    <x v="7"/>
    <x v="0"/>
    <x v="2"/>
    <n v="1936"/>
    <n v="437.2"/>
    <n v="263.33"/>
    <n v="509806.87999999995"/>
    <n v="846419.2"/>
    <n v="336612.32"/>
    <x v="7"/>
    <n v="3"/>
    <x v="5"/>
    <x v="0"/>
  </r>
  <r>
    <n v="486318671"/>
    <x v="2128"/>
    <d v="2019-12-24T00:00:00"/>
    <x v="20"/>
    <x v="3"/>
    <x v="8"/>
    <x v="1"/>
    <x v="2"/>
    <n v="1357"/>
    <n v="421.89"/>
    <n v="364.69"/>
    <n v="494884.33"/>
    <n v="572504.73"/>
    <n v="77620.399999999965"/>
    <x v="15"/>
    <n v="4"/>
    <x v="6"/>
    <x v="0"/>
  </r>
  <r>
    <n v="479171121"/>
    <x v="950"/>
    <d v="2022-01-17T00:00:00"/>
    <x v="74"/>
    <x v="1"/>
    <x v="0"/>
    <x v="1"/>
    <x v="1"/>
    <n v="6238"/>
    <n v="255.28"/>
    <n v="159.41999999999999"/>
    <n v="994461.96"/>
    <n v="1592436.64"/>
    <n v="597974.67999999993"/>
    <x v="0"/>
    <n v="2"/>
    <x v="1"/>
    <x v="0"/>
  </r>
  <r>
    <n v="120419871"/>
    <x v="2129"/>
    <d v="2015-05-24T00:00:00"/>
    <x v="117"/>
    <x v="1"/>
    <x v="4"/>
    <x v="0"/>
    <x v="3"/>
    <n v="3771"/>
    <n v="81.73"/>
    <n v="56.67"/>
    <n v="213702.57"/>
    <n v="308203.83"/>
    <n v="94501.260000000009"/>
    <x v="12"/>
    <n v="3"/>
    <x v="5"/>
    <x v="0"/>
  </r>
  <r>
    <n v="602301251"/>
    <x v="2130"/>
    <d v="2020-09-24T00:00:00"/>
    <x v="138"/>
    <x v="1"/>
    <x v="5"/>
    <x v="1"/>
    <x v="0"/>
    <n v="3180"/>
    <n v="109.28"/>
    <n v="35.840000000000003"/>
    <n v="113971.20000000001"/>
    <n v="347510.4"/>
    <n v="233539.20000000001"/>
    <x v="2"/>
    <n v="5"/>
    <x v="0"/>
    <x v="0"/>
  </r>
  <r>
    <n v="102230632"/>
    <x v="2131"/>
    <d v="2017-05-18T00:00:00"/>
    <x v="26"/>
    <x v="1"/>
    <x v="5"/>
    <x v="0"/>
    <x v="2"/>
    <n v="1171"/>
    <n v="109.28"/>
    <n v="35.840000000000003"/>
    <n v="41968.640000000007"/>
    <n v="127966.88"/>
    <n v="85998.239999999991"/>
    <x v="8"/>
    <n v="6"/>
    <x v="4"/>
    <x v="1"/>
  </r>
  <r>
    <n v="658469712"/>
    <x v="1513"/>
    <d v="2022-08-29T00:00:00"/>
    <x v="135"/>
    <x v="3"/>
    <x v="9"/>
    <x v="0"/>
    <x v="1"/>
    <n v="4675"/>
    <n v="9.33"/>
    <n v="6.92"/>
    <n v="32351"/>
    <n v="43617.75"/>
    <n v="11266.75"/>
    <x v="6"/>
    <n v="7"/>
    <x v="2"/>
    <x v="1"/>
  </r>
  <r>
    <n v="116154515"/>
    <x v="2132"/>
    <d v="2019-11-21T00:00:00"/>
    <x v="163"/>
    <x v="2"/>
    <x v="4"/>
    <x v="1"/>
    <x v="0"/>
    <n v="1557"/>
    <n v="81.73"/>
    <n v="56.67"/>
    <n v="88235.19"/>
    <n v="127253.61"/>
    <n v="39018.42"/>
    <x v="8"/>
    <n v="6"/>
    <x v="4"/>
    <x v="1"/>
  </r>
  <r>
    <n v="791817128"/>
    <x v="2133"/>
    <d v="2016-02-25T00:00:00"/>
    <x v="13"/>
    <x v="0"/>
    <x v="9"/>
    <x v="0"/>
    <x v="0"/>
    <n v="5139"/>
    <n v="9.33"/>
    <n v="6.92"/>
    <n v="35561.879999999997"/>
    <n v="47946.87"/>
    <n v="12384.990000000005"/>
    <x v="5"/>
    <n v="4"/>
    <x v="6"/>
    <x v="0"/>
  </r>
  <r>
    <n v="171344077"/>
    <x v="1974"/>
    <d v="2017-05-27T00:00:00"/>
    <x v="162"/>
    <x v="2"/>
    <x v="10"/>
    <x v="1"/>
    <x v="3"/>
    <n v="3375"/>
    <n v="668.27"/>
    <n v="502.54"/>
    <n v="1696072.5"/>
    <n v="2255411.25"/>
    <n v="559338.75"/>
    <x v="0"/>
    <n v="7"/>
    <x v="2"/>
    <x v="1"/>
  </r>
  <r>
    <n v="471484124"/>
    <x v="953"/>
    <d v="2020-12-26T00:00:00"/>
    <x v="103"/>
    <x v="1"/>
    <x v="0"/>
    <x v="0"/>
    <x v="0"/>
    <n v="1485"/>
    <n v="255.28"/>
    <n v="159.41999999999999"/>
    <n v="236738.69999999998"/>
    <n v="379090.8"/>
    <n v="142352.1"/>
    <x v="3"/>
    <n v="3"/>
    <x v="5"/>
    <x v="0"/>
  </r>
  <r>
    <n v="226661098"/>
    <x v="1047"/>
    <d v="2015-10-01T00:00:00"/>
    <x v="172"/>
    <x v="4"/>
    <x v="6"/>
    <x v="1"/>
    <x v="3"/>
    <n v="2911"/>
    <n v="651.21"/>
    <n v="524.96"/>
    <n v="1528158.56"/>
    <n v="1895672.31"/>
    <n v="367513.75"/>
    <x v="17"/>
    <n v="2"/>
    <x v="1"/>
    <x v="0"/>
  </r>
  <r>
    <n v="291611325"/>
    <x v="2134"/>
    <d v="2017-02-10T00:00:00"/>
    <x v="112"/>
    <x v="1"/>
    <x v="1"/>
    <x v="1"/>
    <x v="0"/>
    <n v="3126"/>
    <n v="152.58000000000001"/>
    <n v="97.44"/>
    <n v="304597.44"/>
    <n v="476965.08"/>
    <n v="172367.64"/>
    <x v="16"/>
    <n v="3"/>
    <x v="5"/>
    <x v="0"/>
  </r>
  <r>
    <n v="691383635"/>
    <x v="1719"/>
    <d v="2019-02-16T00:00:00"/>
    <x v="47"/>
    <x v="1"/>
    <x v="11"/>
    <x v="1"/>
    <x v="0"/>
    <n v="4637"/>
    <n v="154.06"/>
    <n v="90.93"/>
    <n v="421642.41000000003"/>
    <n v="714376.22"/>
    <n v="292733.80999999994"/>
    <x v="0"/>
    <n v="7"/>
    <x v="2"/>
    <x v="1"/>
  </r>
  <r>
    <n v="171339356"/>
    <x v="1360"/>
    <d v="2016-03-06T00:00:00"/>
    <x v="39"/>
    <x v="2"/>
    <x v="4"/>
    <x v="1"/>
    <x v="0"/>
    <n v="1978"/>
    <n v="81.73"/>
    <n v="56.67"/>
    <n v="112093.26000000001"/>
    <n v="161661.94"/>
    <n v="49568.679999999993"/>
    <x v="17"/>
    <n v="5"/>
    <x v="0"/>
    <x v="0"/>
  </r>
  <r>
    <n v="304687201"/>
    <x v="1436"/>
    <d v="2016-04-05T00:00:00"/>
    <x v="71"/>
    <x v="2"/>
    <x v="2"/>
    <x v="0"/>
    <x v="1"/>
    <n v="2569"/>
    <n v="47.45"/>
    <n v="31.79"/>
    <n v="81668.509999999995"/>
    <n v="121899.05"/>
    <n v="40230.540000000008"/>
    <x v="11"/>
    <n v="6"/>
    <x v="4"/>
    <x v="1"/>
  </r>
  <r>
    <n v="254808843"/>
    <x v="1757"/>
    <d v="2018-11-08T00:00:00"/>
    <x v="169"/>
    <x v="4"/>
    <x v="1"/>
    <x v="0"/>
    <x v="2"/>
    <n v="2454"/>
    <n v="152.58000000000001"/>
    <n v="97.44"/>
    <n v="239117.75999999998"/>
    <n v="374431.32"/>
    <n v="135313.56000000003"/>
    <x v="17"/>
    <n v="2"/>
    <x v="1"/>
    <x v="0"/>
  </r>
  <r>
    <n v="500607764"/>
    <x v="261"/>
    <d v="2020-01-07T00:00:00"/>
    <x v="9"/>
    <x v="5"/>
    <x v="7"/>
    <x v="1"/>
    <x v="2"/>
    <n v="9817"/>
    <n v="437.2"/>
    <n v="263.33"/>
    <n v="2585110.61"/>
    <n v="4291992.3999999994"/>
    <n v="1706881.7899999996"/>
    <x v="12"/>
    <n v="5"/>
    <x v="0"/>
    <x v="0"/>
  </r>
  <r>
    <n v="911160409"/>
    <x v="187"/>
    <d v="2020-02-03T00:00:00"/>
    <x v="57"/>
    <x v="5"/>
    <x v="3"/>
    <x v="0"/>
    <x v="0"/>
    <n v="1468"/>
    <n v="205.7"/>
    <n v="117.11"/>
    <n v="171917.48"/>
    <n v="301967.59999999998"/>
    <n v="130050.11999999997"/>
    <x v="5"/>
    <n v="1"/>
    <x v="3"/>
    <x v="0"/>
  </r>
  <r>
    <n v="583390605"/>
    <x v="989"/>
    <d v="2015-06-13T00:00:00"/>
    <x v="134"/>
    <x v="2"/>
    <x v="3"/>
    <x v="0"/>
    <x v="0"/>
    <n v="7099"/>
    <n v="205.7"/>
    <n v="117.11"/>
    <n v="831363.89"/>
    <n v="1460264.2999999998"/>
    <n v="628900.4099999998"/>
    <x v="16"/>
    <n v="4"/>
    <x v="6"/>
    <x v="0"/>
  </r>
  <r>
    <n v="934534680"/>
    <x v="2135"/>
    <d v="2016-05-01T00:00:00"/>
    <x v="171"/>
    <x v="5"/>
    <x v="6"/>
    <x v="1"/>
    <x v="0"/>
    <n v="8434"/>
    <n v="651.21"/>
    <n v="524.96"/>
    <n v="4427512.6400000006"/>
    <n v="5492305.1400000006"/>
    <n v="1064792.5"/>
    <x v="15"/>
    <n v="2"/>
    <x v="1"/>
    <x v="0"/>
  </r>
  <r>
    <n v="752141463"/>
    <x v="1407"/>
    <d v="2021-09-29T00:00:00"/>
    <x v="149"/>
    <x v="3"/>
    <x v="4"/>
    <x v="1"/>
    <x v="1"/>
    <n v="4228"/>
    <n v="81.73"/>
    <n v="56.67"/>
    <n v="239600.76"/>
    <n v="345554.44"/>
    <n v="105953.68"/>
    <x v="8"/>
    <n v="5"/>
    <x v="0"/>
    <x v="0"/>
  </r>
  <r>
    <n v="244072282"/>
    <x v="1792"/>
    <d v="2015-02-17T00:00:00"/>
    <x v="64"/>
    <x v="3"/>
    <x v="5"/>
    <x v="0"/>
    <x v="3"/>
    <n v="5267"/>
    <n v="109.28"/>
    <n v="35.840000000000003"/>
    <n v="188769.28000000003"/>
    <n v="575577.76"/>
    <n v="386808.48"/>
    <x v="9"/>
    <n v="2"/>
    <x v="1"/>
    <x v="0"/>
  </r>
  <r>
    <n v="588500964"/>
    <x v="2136"/>
    <d v="2018-03-17T00:00:00"/>
    <x v="93"/>
    <x v="5"/>
    <x v="7"/>
    <x v="0"/>
    <x v="0"/>
    <n v="9368"/>
    <n v="437.2"/>
    <n v="263.33"/>
    <n v="2466875.44"/>
    <n v="4095689.6"/>
    <n v="1628814.1600000001"/>
    <x v="2"/>
    <n v="7"/>
    <x v="2"/>
    <x v="1"/>
  </r>
  <r>
    <n v="783913838"/>
    <x v="428"/>
    <d v="2019-02-19T00:00:00"/>
    <x v="109"/>
    <x v="1"/>
    <x v="1"/>
    <x v="0"/>
    <x v="3"/>
    <n v="6380"/>
    <n v="152.58000000000001"/>
    <n v="97.44"/>
    <n v="621667.19999999995"/>
    <n v="973460.4"/>
    <n v="351793.20000000007"/>
    <x v="1"/>
    <n v="2"/>
    <x v="1"/>
    <x v="0"/>
  </r>
  <r>
    <n v="799109733"/>
    <x v="1029"/>
    <d v="2019-04-02T00:00:00"/>
    <x v="136"/>
    <x v="1"/>
    <x v="5"/>
    <x v="0"/>
    <x v="1"/>
    <n v="3183"/>
    <n v="109.28"/>
    <n v="35.840000000000003"/>
    <n v="114078.72000000002"/>
    <n v="347838.24"/>
    <n v="233759.51999999996"/>
    <x v="15"/>
    <n v="4"/>
    <x v="6"/>
    <x v="0"/>
  </r>
  <r>
    <n v="223199975"/>
    <x v="1362"/>
    <d v="2016-12-06T00:00:00"/>
    <x v="103"/>
    <x v="1"/>
    <x v="2"/>
    <x v="0"/>
    <x v="2"/>
    <n v="8687"/>
    <n v="47.45"/>
    <n v="31.79"/>
    <n v="276159.73"/>
    <n v="412198.15"/>
    <n v="136038.42000000004"/>
    <x v="4"/>
    <n v="1"/>
    <x v="3"/>
    <x v="0"/>
  </r>
  <r>
    <n v="515608394"/>
    <x v="1666"/>
    <d v="2016-04-20T00:00:00"/>
    <x v="160"/>
    <x v="4"/>
    <x v="7"/>
    <x v="1"/>
    <x v="0"/>
    <n v="8836"/>
    <n v="437.2"/>
    <n v="263.33"/>
    <n v="2326783.88"/>
    <n v="3863099.1999999997"/>
    <n v="1536315.3199999998"/>
    <x v="11"/>
    <n v="7"/>
    <x v="2"/>
    <x v="1"/>
  </r>
  <r>
    <n v="956071317"/>
    <x v="498"/>
    <d v="2020-03-17T00:00:00"/>
    <x v="134"/>
    <x v="2"/>
    <x v="7"/>
    <x v="1"/>
    <x v="0"/>
    <n v="1603"/>
    <n v="437.2"/>
    <n v="263.33"/>
    <n v="422117.99"/>
    <n v="700831.6"/>
    <n v="278713.61"/>
    <x v="19"/>
    <n v="7"/>
    <x v="2"/>
    <x v="1"/>
  </r>
  <r>
    <n v="492063748"/>
    <x v="101"/>
    <d v="2021-09-29T00:00:00"/>
    <x v="135"/>
    <x v="3"/>
    <x v="4"/>
    <x v="1"/>
    <x v="2"/>
    <n v="1453"/>
    <n v="81.73"/>
    <n v="56.67"/>
    <n v="82341.510000000009"/>
    <n v="118753.69"/>
    <n v="36412.179999999993"/>
    <x v="13"/>
    <n v="6"/>
    <x v="4"/>
    <x v="1"/>
  </r>
  <r>
    <n v="201668488"/>
    <x v="2039"/>
    <d v="2016-11-15T00:00:00"/>
    <x v="33"/>
    <x v="5"/>
    <x v="4"/>
    <x v="0"/>
    <x v="1"/>
    <n v="7042"/>
    <n v="81.73"/>
    <n v="56.67"/>
    <n v="399070.14"/>
    <n v="575542.66"/>
    <n v="176472.52000000002"/>
    <x v="18"/>
    <n v="3"/>
    <x v="5"/>
    <x v="0"/>
  </r>
  <r>
    <n v="617837893"/>
    <x v="1082"/>
    <d v="2019-07-25T00:00:00"/>
    <x v="58"/>
    <x v="5"/>
    <x v="7"/>
    <x v="0"/>
    <x v="0"/>
    <n v="817"/>
    <n v="437.2"/>
    <n v="263.33"/>
    <n v="215140.61"/>
    <n v="357192.39999999997"/>
    <n v="142051.78999999998"/>
    <x v="18"/>
    <n v="5"/>
    <x v="0"/>
    <x v="0"/>
  </r>
  <r>
    <n v="704921281"/>
    <x v="2137"/>
    <d v="2019-02-01T00:00:00"/>
    <x v="174"/>
    <x v="5"/>
    <x v="1"/>
    <x v="1"/>
    <x v="2"/>
    <n v="727"/>
    <n v="152.58000000000001"/>
    <n v="97.44"/>
    <n v="70838.880000000005"/>
    <n v="110925.66"/>
    <n v="40086.78"/>
    <x v="0"/>
    <n v="6"/>
    <x v="4"/>
    <x v="1"/>
  </r>
  <r>
    <n v="391849982"/>
    <x v="1412"/>
    <d v="2016-12-21T00:00:00"/>
    <x v="178"/>
    <x v="1"/>
    <x v="3"/>
    <x v="1"/>
    <x v="3"/>
    <n v="5972"/>
    <n v="205.7"/>
    <n v="117.11"/>
    <n v="699380.92"/>
    <n v="1228440.3999999999"/>
    <n v="529059.47999999986"/>
    <x v="9"/>
    <n v="3"/>
    <x v="5"/>
    <x v="0"/>
  </r>
  <r>
    <n v="432602822"/>
    <x v="1728"/>
    <d v="2018-03-05T00:00:00"/>
    <x v="160"/>
    <x v="4"/>
    <x v="7"/>
    <x v="0"/>
    <x v="3"/>
    <n v="5643"/>
    <n v="437.2"/>
    <n v="263.33"/>
    <n v="1485971.19"/>
    <n v="2467119.6"/>
    <n v="981148.41000000015"/>
    <x v="12"/>
    <n v="4"/>
    <x v="6"/>
    <x v="0"/>
  </r>
  <r>
    <n v="248314464"/>
    <x v="323"/>
    <d v="2020-09-07T00:00:00"/>
    <x v="60"/>
    <x v="4"/>
    <x v="8"/>
    <x v="0"/>
    <x v="3"/>
    <n v="623"/>
    <n v="421.89"/>
    <n v="364.69"/>
    <n v="227201.87"/>
    <n v="262837.46999999997"/>
    <n v="35635.599999999977"/>
    <x v="11"/>
    <n v="5"/>
    <x v="0"/>
    <x v="0"/>
  </r>
  <r>
    <n v="581221234"/>
    <x v="2138"/>
    <d v="2018-03-26T00:00:00"/>
    <x v="156"/>
    <x v="3"/>
    <x v="2"/>
    <x v="0"/>
    <x v="2"/>
    <n v="5134"/>
    <n v="47.45"/>
    <n v="31.79"/>
    <n v="163209.85999999999"/>
    <n v="243608.30000000002"/>
    <n v="80398.440000000031"/>
    <x v="5"/>
    <n v="1"/>
    <x v="3"/>
    <x v="0"/>
  </r>
  <r>
    <n v="443871963"/>
    <x v="1015"/>
    <d v="2022-03-05T00:00:00"/>
    <x v="77"/>
    <x v="4"/>
    <x v="5"/>
    <x v="0"/>
    <x v="3"/>
    <n v="432"/>
    <n v="109.28"/>
    <n v="35.840000000000003"/>
    <n v="15482.880000000001"/>
    <n v="47208.959999999999"/>
    <n v="31726.079999999998"/>
    <x v="11"/>
    <n v="3"/>
    <x v="5"/>
    <x v="0"/>
  </r>
  <r>
    <n v="269127976"/>
    <x v="1583"/>
    <d v="2015-09-26T00:00:00"/>
    <x v="36"/>
    <x v="3"/>
    <x v="1"/>
    <x v="1"/>
    <x v="0"/>
    <n v="9804"/>
    <n v="152.58000000000001"/>
    <n v="97.44"/>
    <n v="955301.76"/>
    <n v="1495894.32"/>
    <n v="540592.56000000006"/>
    <x v="6"/>
    <n v="5"/>
    <x v="0"/>
    <x v="0"/>
  </r>
  <r>
    <n v="560163104"/>
    <x v="647"/>
    <d v="2019-02-05T00:00:00"/>
    <x v="19"/>
    <x v="0"/>
    <x v="9"/>
    <x v="0"/>
    <x v="3"/>
    <n v="3565"/>
    <n v="9.33"/>
    <n v="6.92"/>
    <n v="24669.8"/>
    <n v="33261.449999999997"/>
    <n v="8591.6499999999978"/>
    <x v="13"/>
    <n v="5"/>
    <x v="0"/>
    <x v="0"/>
  </r>
  <r>
    <n v="245440852"/>
    <x v="2139"/>
    <d v="2015-12-15T00:00:00"/>
    <x v="181"/>
    <x v="1"/>
    <x v="8"/>
    <x v="0"/>
    <x v="2"/>
    <n v="257"/>
    <n v="421.89"/>
    <n v="364.69"/>
    <n v="93725.33"/>
    <n v="108425.73"/>
    <n v="14700.399999999994"/>
    <x v="3"/>
    <n v="6"/>
    <x v="4"/>
    <x v="1"/>
  </r>
  <r>
    <n v="403828513"/>
    <x v="2140"/>
    <d v="2021-12-06T00:00:00"/>
    <x v="100"/>
    <x v="5"/>
    <x v="0"/>
    <x v="0"/>
    <x v="3"/>
    <n v="686"/>
    <n v="255.28"/>
    <n v="159.41999999999999"/>
    <n v="109362.12"/>
    <n v="175122.08"/>
    <n v="65759.959999999992"/>
    <x v="3"/>
    <n v="5"/>
    <x v="0"/>
    <x v="0"/>
  </r>
  <r>
    <n v="864368951"/>
    <x v="644"/>
    <d v="2019-04-27T00:00:00"/>
    <x v="65"/>
    <x v="2"/>
    <x v="1"/>
    <x v="0"/>
    <x v="0"/>
    <n v="4836"/>
    <n v="152.58000000000001"/>
    <n v="97.44"/>
    <n v="471219.83999999997"/>
    <n v="737876.88"/>
    <n v="266657.04000000004"/>
    <x v="7"/>
    <n v="5"/>
    <x v="0"/>
    <x v="0"/>
  </r>
  <r>
    <n v="328470885"/>
    <x v="1913"/>
    <d v="2019-05-15T00:00:00"/>
    <x v="177"/>
    <x v="5"/>
    <x v="1"/>
    <x v="0"/>
    <x v="3"/>
    <n v="689"/>
    <n v="152.58000000000001"/>
    <n v="97.44"/>
    <n v="67136.160000000003"/>
    <n v="105127.62000000001"/>
    <n v="37991.460000000006"/>
    <x v="14"/>
    <n v="6"/>
    <x v="4"/>
    <x v="1"/>
  </r>
  <r>
    <n v="934984433"/>
    <x v="22"/>
    <d v="2016-10-15T00:00:00"/>
    <x v="13"/>
    <x v="0"/>
    <x v="11"/>
    <x v="0"/>
    <x v="1"/>
    <n v="1526"/>
    <n v="154.06"/>
    <n v="90.93"/>
    <n v="138759.18000000002"/>
    <n v="235095.56"/>
    <n v="96336.379999999976"/>
    <x v="3"/>
    <n v="3"/>
    <x v="5"/>
    <x v="0"/>
  </r>
  <r>
    <n v="524844634"/>
    <x v="999"/>
    <d v="2019-10-31T00:00:00"/>
    <x v="137"/>
    <x v="1"/>
    <x v="3"/>
    <x v="1"/>
    <x v="0"/>
    <n v="2045"/>
    <n v="205.7"/>
    <n v="117.11"/>
    <n v="239489.95"/>
    <n v="420656.5"/>
    <n v="181166.55"/>
    <x v="9"/>
    <n v="4"/>
    <x v="6"/>
    <x v="0"/>
  </r>
  <r>
    <n v="671450746"/>
    <x v="1900"/>
    <d v="2019-10-05T00:00:00"/>
    <x v="90"/>
    <x v="5"/>
    <x v="9"/>
    <x v="1"/>
    <x v="0"/>
    <n v="6052"/>
    <n v="9.33"/>
    <n v="6.92"/>
    <n v="41879.839999999997"/>
    <n v="56465.16"/>
    <n v="14585.320000000007"/>
    <x v="18"/>
    <n v="7"/>
    <x v="2"/>
    <x v="1"/>
  </r>
  <r>
    <n v="640476596"/>
    <x v="1251"/>
    <d v="2018-10-30T00:00:00"/>
    <x v="128"/>
    <x v="1"/>
    <x v="9"/>
    <x v="0"/>
    <x v="3"/>
    <n v="112"/>
    <n v="9.33"/>
    <n v="6.92"/>
    <n v="775.04"/>
    <n v="1044.96"/>
    <n v="269.92000000000007"/>
    <x v="16"/>
    <n v="7"/>
    <x v="2"/>
    <x v="1"/>
  </r>
  <r>
    <n v="217908513"/>
    <x v="2141"/>
    <d v="2016-06-14T00:00:00"/>
    <x v="171"/>
    <x v="5"/>
    <x v="7"/>
    <x v="0"/>
    <x v="3"/>
    <n v="2826"/>
    <n v="437.2"/>
    <n v="263.33"/>
    <n v="744170.58"/>
    <n v="1235527.2"/>
    <n v="491356.62"/>
    <x v="4"/>
    <n v="1"/>
    <x v="3"/>
    <x v="0"/>
  </r>
  <r>
    <n v="160045325"/>
    <x v="1988"/>
    <d v="2015-03-10T00:00:00"/>
    <x v="105"/>
    <x v="2"/>
    <x v="9"/>
    <x v="0"/>
    <x v="2"/>
    <n v="9823"/>
    <n v="9.33"/>
    <n v="6.92"/>
    <n v="67975.16"/>
    <n v="91648.59"/>
    <n v="23673.429999999993"/>
    <x v="14"/>
    <n v="5"/>
    <x v="0"/>
    <x v="0"/>
  </r>
  <r>
    <n v="843498361"/>
    <x v="751"/>
    <d v="2016-04-09T00:00:00"/>
    <x v="53"/>
    <x v="5"/>
    <x v="6"/>
    <x v="1"/>
    <x v="0"/>
    <n v="8764"/>
    <n v="651.21"/>
    <n v="524.96"/>
    <n v="4600749.4400000004"/>
    <n v="5707204.4400000004"/>
    <n v="1106455"/>
    <x v="16"/>
    <n v="4"/>
    <x v="6"/>
    <x v="0"/>
  </r>
  <r>
    <n v="915191447"/>
    <x v="1556"/>
    <d v="2018-09-17T00:00:00"/>
    <x v="24"/>
    <x v="3"/>
    <x v="1"/>
    <x v="0"/>
    <x v="0"/>
    <n v="4342"/>
    <n v="152.58000000000001"/>
    <n v="97.44"/>
    <n v="423084.48"/>
    <n v="662502.3600000001"/>
    <n v="239417.88000000012"/>
    <x v="7"/>
    <n v="7"/>
    <x v="2"/>
    <x v="1"/>
  </r>
  <r>
    <n v="442360913"/>
    <x v="535"/>
    <d v="2018-01-30T00:00:00"/>
    <x v="0"/>
    <x v="0"/>
    <x v="9"/>
    <x v="0"/>
    <x v="1"/>
    <n v="3279"/>
    <n v="9.33"/>
    <n v="6.92"/>
    <n v="22690.68"/>
    <n v="30593.07"/>
    <n v="7902.3899999999994"/>
    <x v="13"/>
    <n v="5"/>
    <x v="0"/>
    <x v="0"/>
  </r>
  <r>
    <n v="462555587"/>
    <x v="2142"/>
    <d v="2015-04-08T00:00:00"/>
    <x v="131"/>
    <x v="3"/>
    <x v="4"/>
    <x v="0"/>
    <x v="1"/>
    <n v="9332"/>
    <n v="81.73"/>
    <n v="56.67"/>
    <n v="528844.44000000006"/>
    <n v="762704.36"/>
    <n v="233859.91999999993"/>
    <x v="17"/>
    <n v="1"/>
    <x v="3"/>
    <x v="0"/>
  </r>
  <r>
    <n v="733636796"/>
    <x v="2143"/>
    <d v="2020-08-22T00:00:00"/>
    <x v="67"/>
    <x v="1"/>
    <x v="8"/>
    <x v="0"/>
    <x v="0"/>
    <n v="8286"/>
    <n v="421.89"/>
    <n v="364.69"/>
    <n v="3021821.34"/>
    <n v="3495780.54"/>
    <n v="473959.20000000019"/>
    <x v="17"/>
    <n v="4"/>
    <x v="6"/>
    <x v="0"/>
  </r>
  <r>
    <n v="183778369"/>
    <x v="1902"/>
    <d v="2021-01-12T00:00:00"/>
    <x v="7"/>
    <x v="1"/>
    <x v="1"/>
    <x v="0"/>
    <x v="2"/>
    <n v="2958"/>
    <n v="152.58000000000001"/>
    <n v="97.44"/>
    <n v="288227.52"/>
    <n v="451331.64"/>
    <n v="163104.12"/>
    <x v="15"/>
    <n v="4"/>
    <x v="6"/>
    <x v="0"/>
  </r>
  <r>
    <n v="961466634"/>
    <x v="473"/>
    <d v="2016-08-11T00:00:00"/>
    <x v="15"/>
    <x v="3"/>
    <x v="2"/>
    <x v="0"/>
    <x v="3"/>
    <n v="8198"/>
    <n v="47.45"/>
    <n v="31.79"/>
    <n v="260614.41999999998"/>
    <n v="388995.10000000003"/>
    <n v="128380.68000000005"/>
    <x v="20"/>
    <n v="1"/>
    <x v="3"/>
    <x v="0"/>
  </r>
  <r>
    <n v="101010978"/>
    <x v="544"/>
    <d v="2018-03-08T00:00:00"/>
    <x v="105"/>
    <x v="2"/>
    <x v="8"/>
    <x v="0"/>
    <x v="3"/>
    <n v="248"/>
    <n v="421.89"/>
    <n v="364.69"/>
    <n v="90443.12"/>
    <n v="104628.72"/>
    <n v="14185.600000000006"/>
    <x v="15"/>
    <n v="6"/>
    <x v="4"/>
    <x v="1"/>
  </r>
  <r>
    <n v="750304687"/>
    <x v="1689"/>
    <d v="2015-05-23T00:00:00"/>
    <x v="119"/>
    <x v="5"/>
    <x v="1"/>
    <x v="0"/>
    <x v="1"/>
    <n v="685"/>
    <n v="152.58000000000001"/>
    <n v="97.44"/>
    <n v="66746.399999999994"/>
    <n v="104517.3"/>
    <n v="37770.900000000009"/>
    <x v="9"/>
    <n v="6"/>
    <x v="4"/>
    <x v="1"/>
  </r>
  <r>
    <n v="499362361"/>
    <x v="2144"/>
    <d v="2016-07-23T00:00:00"/>
    <x v="98"/>
    <x v="4"/>
    <x v="11"/>
    <x v="1"/>
    <x v="0"/>
    <n v="1274"/>
    <n v="154.06"/>
    <n v="90.93"/>
    <n v="115844.82"/>
    <n v="196272.44"/>
    <n v="80427.62"/>
    <x v="7"/>
    <n v="5"/>
    <x v="0"/>
    <x v="0"/>
  </r>
  <r>
    <n v="228350675"/>
    <x v="2145"/>
    <d v="2015-09-10T00:00:00"/>
    <x v="148"/>
    <x v="3"/>
    <x v="11"/>
    <x v="0"/>
    <x v="1"/>
    <n v="2894"/>
    <n v="154.06"/>
    <n v="90.93"/>
    <n v="263151.42000000004"/>
    <n v="445849.64"/>
    <n v="182698.21999999997"/>
    <x v="16"/>
    <n v="2"/>
    <x v="1"/>
    <x v="0"/>
  </r>
  <r>
    <n v="482004821"/>
    <x v="2146"/>
    <d v="2016-07-18T00:00:00"/>
    <x v="14"/>
    <x v="0"/>
    <x v="0"/>
    <x v="1"/>
    <x v="0"/>
    <n v="4793"/>
    <n v="255.28"/>
    <n v="159.41999999999999"/>
    <n v="764100.05999999994"/>
    <n v="1223557.04"/>
    <n v="459456.9800000001"/>
    <x v="20"/>
    <n v="5"/>
    <x v="0"/>
    <x v="0"/>
  </r>
  <r>
    <n v="680686128"/>
    <x v="45"/>
    <d v="2018-06-16T00:00:00"/>
    <x v="152"/>
    <x v="5"/>
    <x v="6"/>
    <x v="1"/>
    <x v="0"/>
    <n v="9006"/>
    <n v="651.21"/>
    <n v="524.96"/>
    <n v="4727789.7600000007"/>
    <n v="5864797.2600000007"/>
    <n v="1137007.5"/>
    <x v="3"/>
    <n v="3"/>
    <x v="5"/>
    <x v="0"/>
  </r>
  <r>
    <n v="315068423"/>
    <x v="1515"/>
    <d v="2017-02-19T00:00:00"/>
    <x v="78"/>
    <x v="5"/>
    <x v="5"/>
    <x v="1"/>
    <x v="3"/>
    <n v="4603"/>
    <n v="109.28"/>
    <n v="35.840000000000003"/>
    <n v="164971.52000000002"/>
    <n v="503015.84"/>
    <n v="338044.32"/>
    <x v="9"/>
    <n v="7"/>
    <x v="2"/>
    <x v="1"/>
  </r>
  <r>
    <n v="296138036"/>
    <x v="1825"/>
    <d v="2022-08-18T00:00:00"/>
    <x v="172"/>
    <x v="4"/>
    <x v="5"/>
    <x v="0"/>
    <x v="0"/>
    <n v="2680"/>
    <n v="109.28"/>
    <n v="35.840000000000003"/>
    <n v="96051.200000000012"/>
    <n v="292870.40000000002"/>
    <n v="196819.20000000001"/>
    <x v="5"/>
    <n v="4"/>
    <x v="6"/>
    <x v="0"/>
  </r>
  <r>
    <n v="115846812"/>
    <x v="1593"/>
    <d v="2018-01-28T00:00:00"/>
    <x v="93"/>
    <x v="5"/>
    <x v="3"/>
    <x v="0"/>
    <x v="1"/>
    <n v="501"/>
    <n v="205.7"/>
    <n v="117.11"/>
    <n v="58672.11"/>
    <n v="103055.7"/>
    <n v="44383.59"/>
    <x v="6"/>
    <n v="6"/>
    <x v="4"/>
    <x v="1"/>
  </r>
  <r>
    <n v="343847024"/>
    <x v="1664"/>
    <d v="2022-11-04T00:00:00"/>
    <x v="36"/>
    <x v="3"/>
    <x v="10"/>
    <x v="1"/>
    <x v="2"/>
    <n v="830"/>
    <n v="668.27"/>
    <n v="502.54"/>
    <n v="417108.2"/>
    <n v="554664.1"/>
    <n v="137555.89999999997"/>
    <x v="1"/>
    <n v="5"/>
    <x v="0"/>
    <x v="0"/>
  </r>
  <r>
    <n v="813213431"/>
    <x v="2121"/>
    <d v="2020-07-16T00:00:00"/>
    <x v="152"/>
    <x v="5"/>
    <x v="3"/>
    <x v="0"/>
    <x v="1"/>
    <n v="500"/>
    <n v="205.7"/>
    <n v="117.11"/>
    <n v="58555"/>
    <n v="102850"/>
    <n v="44295"/>
    <x v="15"/>
    <n v="6"/>
    <x v="4"/>
    <x v="1"/>
  </r>
  <r>
    <n v="962591016"/>
    <x v="793"/>
    <d v="2019-12-30T00:00:00"/>
    <x v="90"/>
    <x v="5"/>
    <x v="5"/>
    <x v="1"/>
    <x v="1"/>
    <n v="927"/>
    <n v="109.28"/>
    <n v="35.840000000000003"/>
    <n v="33223.68"/>
    <n v="101302.56"/>
    <n v="68078.880000000005"/>
    <x v="19"/>
    <n v="6"/>
    <x v="4"/>
    <x v="1"/>
  </r>
  <r>
    <n v="340500915"/>
    <x v="313"/>
    <d v="2021-11-25T00:00:00"/>
    <x v="116"/>
    <x v="4"/>
    <x v="1"/>
    <x v="0"/>
    <x v="1"/>
    <n v="642"/>
    <n v="152.58000000000001"/>
    <n v="97.44"/>
    <n v="62556.479999999996"/>
    <n v="97956.360000000015"/>
    <n v="35399.880000000019"/>
    <x v="10"/>
    <n v="6"/>
    <x v="4"/>
    <x v="1"/>
  </r>
  <r>
    <n v="737598741"/>
    <x v="493"/>
    <d v="2019-05-18T00:00:00"/>
    <x v="98"/>
    <x v="4"/>
    <x v="5"/>
    <x v="1"/>
    <x v="3"/>
    <n v="713"/>
    <n v="109.28"/>
    <n v="35.840000000000003"/>
    <n v="25553.920000000002"/>
    <n v="77916.639999999999"/>
    <n v="52362.720000000001"/>
    <x v="16"/>
    <n v="4"/>
    <x v="6"/>
    <x v="0"/>
  </r>
  <r>
    <n v="359346759"/>
    <x v="996"/>
    <d v="2019-11-07T00:00:00"/>
    <x v="28"/>
    <x v="5"/>
    <x v="5"/>
    <x v="0"/>
    <x v="0"/>
    <n v="7546"/>
    <n v="109.28"/>
    <n v="35.840000000000003"/>
    <n v="270448.64000000001"/>
    <n v="824626.88"/>
    <n v="554178.24"/>
    <x v="6"/>
    <n v="3"/>
    <x v="5"/>
    <x v="0"/>
  </r>
  <r>
    <n v="246922719"/>
    <x v="2087"/>
    <d v="2015-07-23T00:00:00"/>
    <x v="120"/>
    <x v="1"/>
    <x v="6"/>
    <x v="0"/>
    <x v="3"/>
    <n v="8775"/>
    <n v="651.21"/>
    <n v="524.96"/>
    <n v="4606524"/>
    <n v="5714367.75"/>
    <n v="1107843.75"/>
    <x v="20"/>
    <n v="1"/>
    <x v="3"/>
    <x v="0"/>
  </r>
  <r>
    <n v="144125449"/>
    <x v="1693"/>
    <d v="2022-05-04T00:00:00"/>
    <x v="99"/>
    <x v="5"/>
    <x v="3"/>
    <x v="0"/>
    <x v="3"/>
    <n v="8778"/>
    <n v="205.7"/>
    <n v="117.11"/>
    <n v="1027991.58"/>
    <n v="1805634.5999999999"/>
    <n v="777643.0199999999"/>
    <x v="18"/>
    <n v="4"/>
    <x v="6"/>
    <x v="0"/>
  </r>
  <r>
    <n v="315066277"/>
    <x v="999"/>
    <d v="2019-10-26T00:00:00"/>
    <x v="150"/>
    <x v="1"/>
    <x v="1"/>
    <x v="1"/>
    <x v="2"/>
    <n v="3968"/>
    <n v="152.58000000000001"/>
    <n v="97.44"/>
    <n v="386641.91999999998"/>
    <n v="605437.44000000006"/>
    <n v="218795.52000000008"/>
    <x v="19"/>
    <n v="4"/>
    <x v="6"/>
    <x v="0"/>
  </r>
  <r>
    <n v="194169032"/>
    <x v="2147"/>
    <d v="2016-04-06T00:00:00"/>
    <x v="160"/>
    <x v="4"/>
    <x v="2"/>
    <x v="0"/>
    <x v="1"/>
    <n v="7786"/>
    <n v="47.45"/>
    <n v="31.79"/>
    <n v="247516.94"/>
    <n v="369445.7"/>
    <n v="121928.76000000001"/>
    <x v="10"/>
    <n v="5"/>
    <x v="0"/>
    <x v="0"/>
  </r>
  <r>
    <n v="636170041"/>
    <x v="1843"/>
    <d v="2016-07-09T00:00:00"/>
    <x v="87"/>
    <x v="5"/>
    <x v="7"/>
    <x v="1"/>
    <x v="2"/>
    <n v="5707"/>
    <n v="437.2"/>
    <n v="263.33"/>
    <n v="1502824.3099999998"/>
    <n v="2495100.4"/>
    <n v="992276.09000000008"/>
    <x v="17"/>
    <n v="4"/>
    <x v="6"/>
    <x v="0"/>
  </r>
  <r>
    <n v="766118133"/>
    <x v="1378"/>
    <d v="2022-10-22T00:00:00"/>
    <x v="133"/>
    <x v="1"/>
    <x v="10"/>
    <x v="1"/>
    <x v="1"/>
    <n v="235"/>
    <n v="668.27"/>
    <n v="502.54"/>
    <n v="118096.90000000001"/>
    <n v="157043.44999999998"/>
    <n v="38946.549999999974"/>
    <x v="2"/>
    <n v="7"/>
    <x v="2"/>
    <x v="1"/>
  </r>
  <r>
    <n v="229374635"/>
    <x v="804"/>
    <d v="2021-05-15T00:00:00"/>
    <x v="161"/>
    <x v="3"/>
    <x v="9"/>
    <x v="1"/>
    <x v="0"/>
    <n v="5906"/>
    <n v="9.33"/>
    <n v="6.92"/>
    <n v="40869.519999999997"/>
    <n v="55102.98"/>
    <n v="14233.460000000006"/>
    <x v="13"/>
    <n v="2"/>
    <x v="1"/>
    <x v="0"/>
  </r>
  <r>
    <n v="440565764"/>
    <x v="1384"/>
    <d v="2016-08-29T00:00:00"/>
    <x v="39"/>
    <x v="2"/>
    <x v="2"/>
    <x v="0"/>
    <x v="0"/>
    <n v="2055"/>
    <n v="47.45"/>
    <n v="31.79"/>
    <n v="65328.45"/>
    <n v="97509.75"/>
    <n v="32181.300000000003"/>
    <x v="17"/>
    <n v="6"/>
    <x v="4"/>
    <x v="1"/>
  </r>
  <r>
    <n v="768050181"/>
    <x v="2148"/>
    <d v="2019-01-19T00:00:00"/>
    <x v="32"/>
    <x v="5"/>
    <x v="2"/>
    <x v="0"/>
    <x v="1"/>
    <n v="1971"/>
    <n v="47.45"/>
    <n v="31.79"/>
    <n v="62658.09"/>
    <n v="93523.950000000012"/>
    <n v="30865.860000000015"/>
    <x v="5"/>
    <n v="6"/>
    <x v="4"/>
    <x v="1"/>
  </r>
  <r>
    <n v="227295386"/>
    <x v="1952"/>
    <d v="2020-08-23T00:00:00"/>
    <x v="183"/>
    <x v="0"/>
    <x v="0"/>
    <x v="0"/>
    <x v="3"/>
    <n v="611"/>
    <n v="255.28"/>
    <n v="159.41999999999999"/>
    <n v="97405.62"/>
    <n v="155976.07999999999"/>
    <n v="58570.459999999992"/>
    <x v="5"/>
    <n v="7"/>
    <x v="2"/>
    <x v="1"/>
  </r>
  <r>
    <n v="733648812"/>
    <x v="214"/>
    <d v="2020-12-26T00:00:00"/>
    <x v="34"/>
    <x v="1"/>
    <x v="3"/>
    <x v="0"/>
    <x v="0"/>
    <n v="1842"/>
    <n v="205.7"/>
    <n v="117.11"/>
    <n v="215716.62"/>
    <n v="378899.39999999997"/>
    <n v="163182.77999999997"/>
    <x v="7"/>
    <n v="5"/>
    <x v="0"/>
    <x v="0"/>
  </r>
  <r>
    <n v="598404109"/>
    <x v="2149"/>
    <d v="2018-11-13T00:00:00"/>
    <x v="124"/>
    <x v="1"/>
    <x v="9"/>
    <x v="0"/>
    <x v="3"/>
    <n v="9929"/>
    <n v="9.33"/>
    <n v="6.92"/>
    <n v="68708.679999999993"/>
    <n v="92637.57"/>
    <n v="23928.890000000014"/>
    <x v="20"/>
    <n v="6"/>
    <x v="4"/>
    <x v="1"/>
  </r>
  <r>
    <n v="807999646"/>
    <x v="2150"/>
    <d v="2022-01-03T00:00:00"/>
    <x v="134"/>
    <x v="2"/>
    <x v="11"/>
    <x v="1"/>
    <x v="2"/>
    <n v="3906"/>
    <n v="154.06"/>
    <n v="90.93"/>
    <n v="355172.58"/>
    <n v="601758.36"/>
    <n v="246585.77999999997"/>
    <x v="20"/>
    <n v="5"/>
    <x v="0"/>
    <x v="0"/>
  </r>
  <r>
    <n v="580782210"/>
    <x v="2151"/>
    <d v="2015-02-28T00:00:00"/>
    <x v="109"/>
    <x v="1"/>
    <x v="6"/>
    <x v="0"/>
    <x v="1"/>
    <n v="5217"/>
    <n v="651.21"/>
    <n v="524.96"/>
    <n v="2738716.3200000003"/>
    <n v="3397362.5700000003"/>
    <n v="658646.25"/>
    <x v="10"/>
    <n v="1"/>
    <x v="3"/>
    <x v="0"/>
  </r>
  <r>
    <n v="281013810"/>
    <x v="709"/>
    <d v="2022-05-12T00:00:00"/>
    <x v="118"/>
    <x v="0"/>
    <x v="4"/>
    <x v="1"/>
    <x v="1"/>
    <n v="7086"/>
    <n v="81.73"/>
    <n v="56.67"/>
    <n v="401563.62"/>
    <n v="579138.78"/>
    <n v="177575.16000000003"/>
    <x v="3"/>
    <n v="1"/>
    <x v="3"/>
    <x v="0"/>
  </r>
  <r>
    <n v="186868274"/>
    <x v="1324"/>
    <d v="2015-09-22T00:00:00"/>
    <x v="54"/>
    <x v="2"/>
    <x v="9"/>
    <x v="0"/>
    <x v="1"/>
    <n v="7330"/>
    <n v="9.33"/>
    <n v="6.92"/>
    <n v="50723.6"/>
    <n v="68388.899999999994"/>
    <n v="17665.299999999996"/>
    <x v="12"/>
    <n v="5"/>
    <x v="0"/>
    <x v="0"/>
  </r>
  <r>
    <n v="196831929"/>
    <x v="1072"/>
    <d v="2020-08-20T00:00:00"/>
    <x v="177"/>
    <x v="5"/>
    <x v="11"/>
    <x v="1"/>
    <x v="0"/>
    <n v="5797"/>
    <n v="154.06"/>
    <n v="90.93"/>
    <n v="527121.21000000008"/>
    <n v="893085.82000000007"/>
    <n v="365964.61"/>
    <x v="7"/>
    <n v="3"/>
    <x v="5"/>
    <x v="0"/>
  </r>
  <r>
    <n v="124833285"/>
    <x v="808"/>
    <d v="2022-02-26T00:00:00"/>
    <x v="184"/>
    <x v="3"/>
    <x v="9"/>
    <x v="1"/>
    <x v="1"/>
    <n v="9798"/>
    <n v="9.33"/>
    <n v="6.92"/>
    <n v="67802.16"/>
    <n v="91415.34"/>
    <n v="23613.179999999993"/>
    <x v="9"/>
    <n v="6"/>
    <x v="4"/>
    <x v="1"/>
  </r>
  <r>
    <n v="146801221"/>
    <x v="1581"/>
    <d v="2021-05-10T00:00:00"/>
    <x v="28"/>
    <x v="5"/>
    <x v="1"/>
    <x v="1"/>
    <x v="0"/>
    <n v="598"/>
    <n v="152.58000000000001"/>
    <n v="97.44"/>
    <n v="58269.119999999995"/>
    <n v="91242.840000000011"/>
    <n v="32973.720000000016"/>
    <x v="17"/>
    <n v="6"/>
    <x v="4"/>
    <x v="1"/>
  </r>
  <r>
    <n v="890928828"/>
    <x v="1719"/>
    <d v="2019-03-03T00:00:00"/>
    <x v="135"/>
    <x v="3"/>
    <x v="6"/>
    <x v="0"/>
    <x v="1"/>
    <n v="4494"/>
    <n v="651.21"/>
    <n v="524.96"/>
    <n v="2359170.2400000002"/>
    <n v="2926537.74"/>
    <n v="567367.5"/>
    <x v="9"/>
    <n v="7"/>
    <x v="2"/>
    <x v="1"/>
  </r>
  <r>
    <n v="454010283"/>
    <x v="1158"/>
    <d v="2018-01-21T00:00:00"/>
    <x v="21"/>
    <x v="5"/>
    <x v="1"/>
    <x v="0"/>
    <x v="3"/>
    <n v="587"/>
    <n v="152.58000000000001"/>
    <n v="97.44"/>
    <n v="57197.279999999999"/>
    <n v="89564.46"/>
    <n v="32367.180000000008"/>
    <x v="6"/>
    <n v="6"/>
    <x v="4"/>
    <x v="1"/>
  </r>
  <r>
    <n v="477184569"/>
    <x v="629"/>
    <d v="2021-09-08T00:00:00"/>
    <x v="31"/>
    <x v="4"/>
    <x v="0"/>
    <x v="0"/>
    <x v="0"/>
    <n v="8373"/>
    <n v="255.28"/>
    <n v="159.41999999999999"/>
    <n v="1334823.6599999999"/>
    <n v="2137459.44"/>
    <n v="802635.78"/>
    <x v="17"/>
    <n v="1"/>
    <x v="3"/>
    <x v="0"/>
  </r>
  <r>
    <n v="217516267"/>
    <x v="964"/>
    <d v="2020-03-06T00:00:00"/>
    <x v="35"/>
    <x v="5"/>
    <x v="4"/>
    <x v="0"/>
    <x v="0"/>
    <n v="6752"/>
    <n v="81.73"/>
    <n v="56.67"/>
    <n v="382635.84"/>
    <n v="551840.96000000008"/>
    <n v="169205.12000000005"/>
    <x v="9"/>
    <n v="5"/>
    <x v="0"/>
    <x v="0"/>
  </r>
  <r>
    <n v="774698626"/>
    <x v="1299"/>
    <d v="2016-03-19T00:00:00"/>
    <x v="17"/>
    <x v="1"/>
    <x v="9"/>
    <x v="0"/>
    <x v="2"/>
    <n v="9394"/>
    <n v="9.33"/>
    <n v="6.92"/>
    <n v="65006.479999999996"/>
    <n v="87646.02"/>
    <n v="22639.540000000008"/>
    <x v="5"/>
    <n v="6"/>
    <x v="4"/>
    <x v="1"/>
  </r>
  <r>
    <n v="546969640"/>
    <x v="946"/>
    <d v="2016-02-18T00:00:00"/>
    <x v="93"/>
    <x v="5"/>
    <x v="9"/>
    <x v="1"/>
    <x v="1"/>
    <n v="9326"/>
    <n v="9.33"/>
    <n v="6.92"/>
    <n v="64535.92"/>
    <n v="87011.58"/>
    <n v="22475.660000000003"/>
    <x v="10"/>
    <n v="6"/>
    <x v="4"/>
    <x v="1"/>
  </r>
  <r>
    <n v="526350104"/>
    <x v="2140"/>
    <d v="2021-12-09T00:00:00"/>
    <x v="26"/>
    <x v="1"/>
    <x v="5"/>
    <x v="1"/>
    <x v="0"/>
    <n v="7547"/>
    <n v="109.28"/>
    <n v="35.840000000000003"/>
    <n v="270484.48000000004"/>
    <n v="824736.16"/>
    <n v="554251.67999999993"/>
    <x v="18"/>
    <n v="5"/>
    <x v="0"/>
    <x v="0"/>
  </r>
  <r>
    <n v="212903726"/>
    <x v="1775"/>
    <d v="2015-03-18T00:00:00"/>
    <x v="175"/>
    <x v="1"/>
    <x v="8"/>
    <x v="0"/>
    <x v="2"/>
    <n v="1798"/>
    <n v="421.89"/>
    <n v="364.69"/>
    <n v="655712.62"/>
    <n v="758558.22"/>
    <n v="102845.59999999998"/>
    <x v="18"/>
    <n v="4"/>
    <x v="6"/>
    <x v="0"/>
  </r>
  <r>
    <n v="530613744"/>
    <x v="2052"/>
    <d v="2020-04-08T00:00:00"/>
    <x v="11"/>
    <x v="3"/>
    <x v="9"/>
    <x v="0"/>
    <x v="2"/>
    <n v="9253"/>
    <n v="9.33"/>
    <n v="6.92"/>
    <n v="64030.76"/>
    <n v="86330.49"/>
    <n v="22299.730000000003"/>
    <x v="12"/>
    <n v="6"/>
    <x v="4"/>
    <x v="1"/>
  </r>
  <r>
    <n v="412498700"/>
    <x v="976"/>
    <d v="2022-01-13T00:00:00"/>
    <x v="97"/>
    <x v="3"/>
    <x v="7"/>
    <x v="0"/>
    <x v="0"/>
    <n v="6387"/>
    <n v="437.2"/>
    <n v="263.33"/>
    <n v="1681888.71"/>
    <n v="2792396.4"/>
    <n v="1110507.69"/>
    <x v="6"/>
    <n v="3"/>
    <x v="5"/>
    <x v="0"/>
  </r>
  <r>
    <n v="680325210"/>
    <x v="2152"/>
    <d v="2017-06-29T00:00:00"/>
    <x v="43"/>
    <x v="1"/>
    <x v="11"/>
    <x v="0"/>
    <x v="1"/>
    <n v="2203"/>
    <n v="154.06"/>
    <n v="90.93"/>
    <n v="200318.79"/>
    <n v="339394.18"/>
    <n v="139075.38999999998"/>
    <x v="7"/>
    <n v="3"/>
    <x v="5"/>
    <x v="0"/>
  </r>
  <r>
    <n v="263882005"/>
    <x v="2153"/>
    <d v="2021-02-05T00:00:00"/>
    <x v="47"/>
    <x v="1"/>
    <x v="2"/>
    <x v="0"/>
    <x v="0"/>
    <n v="7404"/>
    <n v="47.45"/>
    <n v="31.79"/>
    <n v="235373.16"/>
    <n v="351319.80000000005"/>
    <n v="115946.64000000004"/>
    <x v="17"/>
    <n v="3"/>
    <x v="5"/>
    <x v="0"/>
  </r>
  <r>
    <n v="356449544"/>
    <x v="1187"/>
    <d v="2021-01-25T00:00:00"/>
    <x v="23"/>
    <x v="4"/>
    <x v="7"/>
    <x v="1"/>
    <x v="3"/>
    <n v="196"/>
    <n v="437.2"/>
    <n v="263.33"/>
    <n v="51612.68"/>
    <n v="85691.199999999997"/>
    <n v="34078.519999999997"/>
    <x v="19"/>
    <n v="6"/>
    <x v="4"/>
    <x v="1"/>
  </r>
  <r>
    <n v="811194264"/>
    <x v="2154"/>
    <d v="2015-06-03T00:00:00"/>
    <x v="62"/>
    <x v="5"/>
    <x v="8"/>
    <x v="0"/>
    <x v="0"/>
    <n v="9264"/>
    <n v="421.89"/>
    <n v="364.69"/>
    <n v="3378488.16"/>
    <n v="3908388.96"/>
    <n v="529900.79999999981"/>
    <x v="8"/>
    <n v="5"/>
    <x v="0"/>
    <x v="0"/>
  </r>
  <r>
    <n v="292234885"/>
    <x v="1205"/>
    <d v="2020-08-07T00:00:00"/>
    <x v="65"/>
    <x v="2"/>
    <x v="0"/>
    <x v="0"/>
    <x v="1"/>
    <n v="7651"/>
    <n v="255.28"/>
    <n v="159.41999999999999"/>
    <n v="1219722.42"/>
    <n v="1953147.28"/>
    <n v="733424.8600000001"/>
    <x v="13"/>
    <n v="1"/>
    <x v="3"/>
    <x v="0"/>
  </r>
  <r>
    <n v="623576104"/>
    <x v="1020"/>
    <d v="2018-06-01T00:00:00"/>
    <x v="125"/>
    <x v="5"/>
    <x v="9"/>
    <x v="1"/>
    <x v="0"/>
    <n v="8881"/>
    <n v="9.33"/>
    <n v="6.92"/>
    <n v="61456.52"/>
    <n v="82859.73"/>
    <n v="21403.21"/>
    <x v="3"/>
    <n v="2"/>
    <x v="1"/>
    <x v="0"/>
  </r>
  <r>
    <n v="789641749"/>
    <x v="1754"/>
    <d v="2018-10-09T00:00:00"/>
    <x v="58"/>
    <x v="5"/>
    <x v="1"/>
    <x v="0"/>
    <x v="0"/>
    <n v="1396"/>
    <n v="152.58000000000001"/>
    <n v="97.44"/>
    <n v="136026.23999999999"/>
    <n v="213001.68000000002"/>
    <n v="76975.440000000031"/>
    <x v="8"/>
    <n v="4"/>
    <x v="6"/>
    <x v="0"/>
  </r>
  <r>
    <n v="582491528"/>
    <x v="2155"/>
    <d v="2016-09-15T00:00:00"/>
    <x v="54"/>
    <x v="2"/>
    <x v="4"/>
    <x v="1"/>
    <x v="0"/>
    <n v="1042"/>
    <n v="81.73"/>
    <n v="56.67"/>
    <n v="59050.14"/>
    <n v="85162.66"/>
    <n v="26112.520000000004"/>
    <x v="10"/>
    <n v="6"/>
    <x v="4"/>
    <x v="1"/>
  </r>
  <r>
    <n v="515204131"/>
    <x v="1930"/>
    <d v="2021-09-19T00:00:00"/>
    <x v="94"/>
    <x v="5"/>
    <x v="3"/>
    <x v="1"/>
    <x v="0"/>
    <n v="9206"/>
    <n v="205.7"/>
    <n v="117.11"/>
    <n v="1078114.6599999999"/>
    <n v="1893674.2"/>
    <n v="815559.54"/>
    <x v="19"/>
    <n v="5"/>
    <x v="0"/>
    <x v="0"/>
  </r>
  <r>
    <n v="645111024"/>
    <x v="2156"/>
    <d v="2016-09-17T00:00:00"/>
    <x v="137"/>
    <x v="1"/>
    <x v="8"/>
    <x v="1"/>
    <x v="1"/>
    <n v="1543"/>
    <n v="421.89"/>
    <n v="364.69"/>
    <n v="562716.67000000004"/>
    <n v="650976.27"/>
    <n v="88259.599999999977"/>
    <x v="8"/>
    <n v="1"/>
    <x v="3"/>
    <x v="0"/>
  </r>
  <r>
    <n v="665817677"/>
    <x v="1832"/>
    <d v="2015-10-07T00:00:00"/>
    <x v="70"/>
    <x v="1"/>
    <x v="9"/>
    <x v="0"/>
    <x v="1"/>
    <n v="9102"/>
    <n v="9.33"/>
    <n v="6.92"/>
    <n v="62985.84"/>
    <n v="84921.66"/>
    <n v="21935.820000000007"/>
    <x v="12"/>
    <n v="6"/>
    <x v="4"/>
    <x v="1"/>
  </r>
  <r>
    <n v="917545354"/>
    <x v="1315"/>
    <d v="2020-05-11T00:00:00"/>
    <x v="32"/>
    <x v="5"/>
    <x v="4"/>
    <x v="1"/>
    <x v="2"/>
    <n v="915"/>
    <n v="81.73"/>
    <n v="56.67"/>
    <n v="51853.05"/>
    <n v="74782.95"/>
    <n v="22929.899999999994"/>
    <x v="4"/>
    <n v="7"/>
    <x v="2"/>
    <x v="1"/>
  </r>
  <r>
    <n v="702357947"/>
    <x v="1336"/>
    <d v="2018-01-25T00:00:00"/>
    <x v="143"/>
    <x v="1"/>
    <x v="4"/>
    <x v="1"/>
    <x v="2"/>
    <n v="2179"/>
    <n v="81.73"/>
    <n v="56.67"/>
    <n v="123483.93000000001"/>
    <n v="178089.67"/>
    <n v="54605.740000000005"/>
    <x v="18"/>
    <n v="5"/>
    <x v="0"/>
    <x v="0"/>
  </r>
  <r>
    <n v="581611764"/>
    <x v="2157"/>
    <d v="2017-06-06T00:00:00"/>
    <x v="171"/>
    <x v="5"/>
    <x v="0"/>
    <x v="0"/>
    <x v="3"/>
    <n v="701"/>
    <n v="255.28"/>
    <n v="159.41999999999999"/>
    <n v="111753.42"/>
    <n v="178951.28"/>
    <n v="67197.86"/>
    <x v="18"/>
    <n v="3"/>
    <x v="5"/>
    <x v="0"/>
  </r>
  <r>
    <n v="856349790"/>
    <x v="2064"/>
    <d v="2019-08-01T00:00:00"/>
    <x v="20"/>
    <x v="3"/>
    <x v="2"/>
    <x v="0"/>
    <x v="1"/>
    <n v="1788"/>
    <n v="47.45"/>
    <n v="31.79"/>
    <n v="56840.52"/>
    <n v="84840.6"/>
    <n v="28000.080000000009"/>
    <x v="8"/>
    <n v="6"/>
    <x v="4"/>
    <x v="1"/>
  </r>
  <r>
    <n v="231450879"/>
    <x v="645"/>
    <d v="2022-01-16T00:00:00"/>
    <x v="96"/>
    <x v="1"/>
    <x v="5"/>
    <x v="0"/>
    <x v="2"/>
    <n v="313"/>
    <n v="109.28"/>
    <n v="35.840000000000003"/>
    <n v="11217.920000000002"/>
    <n v="34204.639999999999"/>
    <n v="22986.719999999998"/>
    <x v="2"/>
    <n v="1"/>
    <x v="3"/>
    <x v="0"/>
  </r>
  <r>
    <n v="206821334"/>
    <x v="2158"/>
    <d v="2021-05-15T00:00:00"/>
    <x v="48"/>
    <x v="5"/>
    <x v="2"/>
    <x v="0"/>
    <x v="2"/>
    <n v="1884"/>
    <n v="47.45"/>
    <n v="31.79"/>
    <n v="59892.36"/>
    <n v="89395.8"/>
    <n v="29503.440000000002"/>
    <x v="19"/>
    <n v="4"/>
    <x v="6"/>
    <x v="0"/>
  </r>
  <r>
    <n v="686203324"/>
    <x v="505"/>
    <d v="2015-09-24T00:00:00"/>
    <x v="158"/>
    <x v="6"/>
    <x v="2"/>
    <x v="1"/>
    <x v="2"/>
    <n v="1667"/>
    <n v="47.45"/>
    <n v="31.79"/>
    <n v="52993.93"/>
    <n v="79099.150000000009"/>
    <n v="26105.220000000008"/>
    <x v="19"/>
    <n v="2"/>
    <x v="1"/>
    <x v="0"/>
  </r>
  <r>
    <n v="597770678"/>
    <x v="2159"/>
    <d v="2018-09-28T00:00:00"/>
    <x v="12"/>
    <x v="2"/>
    <x v="6"/>
    <x v="0"/>
    <x v="2"/>
    <n v="2482"/>
    <n v="651.21"/>
    <n v="524.96"/>
    <n v="1302950.7200000002"/>
    <n v="1616303.2200000002"/>
    <n v="313352.5"/>
    <x v="6"/>
    <n v="4"/>
    <x v="6"/>
    <x v="0"/>
  </r>
  <r>
    <n v="290009725"/>
    <x v="2160"/>
    <d v="2016-05-12T00:00:00"/>
    <x v="92"/>
    <x v="2"/>
    <x v="0"/>
    <x v="1"/>
    <x v="1"/>
    <n v="9177"/>
    <n v="255.28"/>
    <n v="159.41999999999999"/>
    <n v="1462997.3399999999"/>
    <n v="2342704.56"/>
    <n v="879707.2200000002"/>
    <x v="16"/>
    <n v="2"/>
    <x v="1"/>
    <x v="0"/>
  </r>
  <r>
    <n v="181719291"/>
    <x v="810"/>
    <d v="2022-07-07T00:00:00"/>
    <x v="9"/>
    <x v="5"/>
    <x v="9"/>
    <x v="0"/>
    <x v="3"/>
    <n v="3631"/>
    <n v="9.33"/>
    <n v="6.92"/>
    <n v="25126.52"/>
    <n v="33877.230000000003"/>
    <n v="8750.7100000000028"/>
    <x v="4"/>
    <n v="3"/>
    <x v="5"/>
    <x v="0"/>
  </r>
  <r>
    <n v="567412793"/>
    <x v="2161"/>
    <d v="2020-04-10T00:00:00"/>
    <x v="37"/>
    <x v="1"/>
    <x v="9"/>
    <x v="1"/>
    <x v="0"/>
    <n v="8910"/>
    <n v="9.33"/>
    <n v="6.92"/>
    <n v="61657.2"/>
    <n v="83130.3"/>
    <n v="21473.100000000006"/>
    <x v="18"/>
    <n v="6"/>
    <x v="4"/>
    <x v="1"/>
  </r>
  <r>
    <n v="790307796"/>
    <x v="2162"/>
    <d v="2019-08-07T00:00:00"/>
    <x v="93"/>
    <x v="5"/>
    <x v="9"/>
    <x v="0"/>
    <x v="0"/>
    <n v="8494"/>
    <n v="9.33"/>
    <n v="6.92"/>
    <n v="58778.479999999996"/>
    <n v="79249.02"/>
    <n v="20470.540000000008"/>
    <x v="11"/>
    <n v="7"/>
    <x v="2"/>
    <x v="1"/>
  </r>
  <r>
    <n v="446346890"/>
    <x v="878"/>
    <d v="2015-06-25T00:00:00"/>
    <x v="42"/>
    <x v="5"/>
    <x v="8"/>
    <x v="1"/>
    <x v="1"/>
    <n v="2819"/>
    <n v="421.89"/>
    <n v="364.69"/>
    <n v="1028061.11"/>
    <n v="1189307.9099999999"/>
    <n v="161246.79999999993"/>
    <x v="12"/>
    <n v="7"/>
    <x v="2"/>
    <x v="1"/>
  </r>
  <r>
    <n v="912503230"/>
    <x v="772"/>
    <d v="2021-02-20T00:00:00"/>
    <x v="126"/>
    <x v="5"/>
    <x v="9"/>
    <x v="0"/>
    <x v="3"/>
    <n v="8838"/>
    <n v="9.33"/>
    <n v="6.92"/>
    <n v="61158.96"/>
    <n v="82458.539999999994"/>
    <n v="21299.579999999994"/>
    <x v="5"/>
    <n v="6"/>
    <x v="4"/>
    <x v="1"/>
  </r>
  <r>
    <n v="612158906"/>
    <x v="1885"/>
    <d v="2017-07-10T00:00:00"/>
    <x v="149"/>
    <x v="3"/>
    <x v="0"/>
    <x v="1"/>
    <x v="0"/>
    <n v="279"/>
    <n v="255.28"/>
    <n v="159.41999999999999"/>
    <n v="44478.179999999993"/>
    <n v="71223.12"/>
    <n v="26744.940000000002"/>
    <x v="6"/>
    <n v="7"/>
    <x v="2"/>
    <x v="1"/>
  </r>
  <r>
    <n v="932966983"/>
    <x v="1597"/>
    <d v="2019-04-08T00:00:00"/>
    <x v="71"/>
    <x v="2"/>
    <x v="9"/>
    <x v="0"/>
    <x v="1"/>
    <n v="4518"/>
    <n v="9.33"/>
    <n v="6.92"/>
    <n v="31264.560000000001"/>
    <n v="42152.94"/>
    <n v="10888.380000000001"/>
    <x v="15"/>
    <n v="3"/>
    <x v="5"/>
    <x v="0"/>
  </r>
  <r>
    <n v="953587377"/>
    <x v="1630"/>
    <d v="2018-03-27T00:00:00"/>
    <x v="62"/>
    <x v="5"/>
    <x v="8"/>
    <x v="0"/>
    <x v="3"/>
    <n v="6550"/>
    <n v="421.89"/>
    <n v="364.69"/>
    <n v="2388719.5"/>
    <n v="2763379.5"/>
    <n v="374660"/>
    <x v="16"/>
    <n v="7"/>
    <x v="2"/>
    <x v="1"/>
  </r>
  <r>
    <n v="755318915"/>
    <x v="912"/>
    <d v="2021-06-22T00:00:00"/>
    <x v="138"/>
    <x v="1"/>
    <x v="5"/>
    <x v="0"/>
    <x v="3"/>
    <n v="4507"/>
    <n v="109.28"/>
    <n v="35.840000000000003"/>
    <n v="161530.88"/>
    <n v="492524.96"/>
    <n v="330994.08"/>
    <x v="10"/>
    <n v="4"/>
    <x v="6"/>
    <x v="0"/>
  </r>
  <r>
    <n v="939772927"/>
    <x v="2163"/>
    <d v="2020-02-04T00:00:00"/>
    <x v="163"/>
    <x v="2"/>
    <x v="4"/>
    <x v="0"/>
    <x v="1"/>
    <n v="8548"/>
    <n v="81.73"/>
    <n v="56.67"/>
    <n v="484415.16000000003"/>
    <n v="698628.04"/>
    <n v="214212.88"/>
    <x v="4"/>
    <n v="1"/>
    <x v="3"/>
    <x v="0"/>
  </r>
  <r>
    <n v="378873240"/>
    <x v="1696"/>
    <d v="2020-11-26T00:00:00"/>
    <x v="175"/>
    <x v="1"/>
    <x v="2"/>
    <x v="0"/>
    <x v="3"/>
    <n v="5866"/>
    <n v="47.45"/>
    <n v="31.79"/>
    <n v="186480.13999999998"/>
    <n v="278341.7"/>
    <n v="91861.560000000027"/>
    <x v="6"/>
    <n v="3"/>
    <x v="5"/>
    <x v="0"/>
  </r>
  <r>
    <n v="300754439"/>
    <x v="736"/>
    <d v="2020-01-09T00:00:00"/>
    <x v="163"/>
    <x v="2"/>
    <x v="9"/>
    <x v="0"/>
    <x v="1"/>
    <n v="8777"/>
    <n v="9.33"/>
    <n v="6.92"/>
    <n v="60736.84"/>
    <n v="81889.41"/>
    <n v="21152.570000000007"/>
    <x v="8"/>
    <n v="6"/>
    <x v="4"/>
    <x v="1"/>
  </r>
  <r>
    <n v="960270583"/>
    <x v="2164"/>
    <d v="2021-11-10T00:00:00"/>
    <x v="159"/>
    <x v="4"/>
    <x v="11"/>
    <x v="1"/>
    <x v="1"/>
    <n v="4260"/>
    <n v="154.06"/>
    <n v="90.93"/>
    <n v="387361.80000000005"/>
    <n v="656295.6"/>
    <n v="268933.79999999993"/>
    <x v="16"/>
    <n v="1"/>
    <x v="3"/>
    <x v="0"/>
  </r>
  <r>
    <n v="647977769"/>
    <x v="2165"/>
    <d v="2016-07-16T00:00:00"/>
    <x v="119"/>
    <x v="5"/>
    <x v="6"/>
    <x v="1"/>
    <x v="2"/>
    <n v="9876"/>
    <n v="651.21"/>
    <n v="524.96"/>
    <n v="5184504.96"/>
    <n v="6431349.96"/>
    <n v="1246845"/>
    <x v="0"/>
    <n v="7"/>
    <x v="2"/>
    <x v="1"/>
  </r>
  <r>
    <n v="281151568"/>
    <x v="1404"/>
    <d v="2021-12-13T00:00:00"/>
    <x v="33"/>
    <x v="5"/>
    <x v="9"/>
    <x v="1"/>
    <x v="3"/>
    <n v="7852"/>
    <n v="9.33"/>
    <n v="6.92"/>
    <n v="54335.839999999997"/>
    <n v="73259.16"/>
    <n v="18923.320000000007"/>
    <x v="13"/>
    <n v="4"/>
    <x v="6"/>
    <x v="0"/>
  </r>
  <r>
    <n v="433278310"/>
    <x v="1375"/>
    <d v="2015-06-14T00:00:00"/>
    <x v="169"/>
    <x v="4"/>
    <x v="1"/>
    <x v="0"/>
    <x v="3"/>
    <n v="5535"/>
    <n v="152.58000000000001"/>
    <n v="97.44"/>
    <n v="539330.4"/>
    <n v="844530.3"/>
    <n v="305199.90000000002"/>
    <x v="14"/>
    <n v="3"/>
    <x v="5"/>
    <x v="0"/>
  </r>
  <r>
    <n v="848156821"/>
    <x v="236"/>
    <d v="2021-04-02T00:00:00"/>
    <x v="168"/>
    <x v="6"/>
    <x v="5"/>
    <x v="1"/>
    <x v="0"/>
    <n v="7306"/>
    <n v="109.28"/>
    <n v="35.840000000000003"/>
    <n v="261847.04000000004"/>
    <n v="798399.68"/>
    <n v="536552.64"/>
    <x v="7"/>
    <n v="4"/>
    <x v="6"/>
    <x v="0"/>
  </r>
  <r>
    <n v="889898431"/>
    <x v="1478"/>
    <d v="2015-02-15T00:00:00"/>
    <x v="126"/>
    <x v="5"/>
    <x v="1"/>
    <x v="1"/>
    <x v="0"/>
    <n v="9576"/>
    <n v="152.58000000000001"/>
    <n v="97.44"/>
    <n v="933085.44"/>
    <n v="1461106.08"/>
    <n v="528020.64000000013"/>
    <x v="19"/>
    <n v="5"/>
    <x v="0"/>
    <x v="0"/>
  </r>
  <r>
    <n v="892926967"/>
    <x v="1683"/>
    <d v="2017-03-31T00:00:00"/>
    <x v="38"/>
    <x v="2"/>
    <x v="4"/>
    <x v="0"/>
    <x v="1"/>
    <n v="5787"/>
    <n v="81.73"/>
    <n v="56.67"/>
    <n v="327949.29000000004"/>
    <n v="472971.51"/>
    <n v="145022.21999999997"/>
    <x v="9"/>
    <n v="5"/>
    <x v="0"/>
    <x v="0"/>
  </r>
  <r>
    <n v="811978757"/>
    <x v="2028"/>
    <d v="2016-06-13T00:00:00"/>
    <x v="38"/>
    <x v="2"/>
    <x v="10"/>
    <x v="0"/>
    <x v="1"/>
    <n v="1413"/>
    <n v="668.27"/>
    <n v="502.54"/>
    <n v="710089.02"/>
    <n v="944265.51"/>
    <n v="234176.49"/>
    <x v="10"/>
    <n v="3"/>
    <x v="5"/>
    <x v="0"/>
  </r>
  <r>
    <n v="672102630"/>
    <x v="1198"/>
    <d v="2016-07-08T00:00:00"/>
    <x v="183"/>
    <x v="0"/>
    <x v="9"/>
    <x v="1"/>
    <x v="1"/>
    <n v="8959"/>
    <n v="9.33"/>
    <n v="6.92"/>
    <n v="61996.28"/>
    <n v="83587.47"/>
    <n v="21591.190000000002"/>
    <x v="1"/>
    <n v="5"/>
    <x v="0"/>
    <x v="0"/>
  </r>
  <r>
    <n v="118659913"/>
    <x v="1591"/>
    <d v="2018-08-08T00:00:00"/>
    <x v="2"/>
    <x v="1"/>
    <x v="3"/>
    <x v="0"/>
    <x v="1"/>
    <n v="2960"/>
    <n v="205.7"/>
    <n v="117.11"/>
    <n v="346645.6"/>
    <n v="608872"/>
    <n v="262226.40000000002"/>
    <x v="0"/>
    <n v="4"/>
    <x v="6"/>
    <x v="0"/>
  </r>
  <r>
    <n v="667324435"/>
    <x v="868"/>
    <d v="2020-11-07T00:00:00"/>
    <x v="46"/>
    <x v="1"/>
    <x v="0"/>
    <x v="0"/>
    <x v="2"/>
    <n v="4985"/>
    <n v="255.28"/>
    <n v="159.41999999999999"/>
    <n v="794708.7"/>
    <n v="1272570.8"/>
    <n v="477862.10000000009"/>
    <x v="18"/>
    <n v="7"/>
    <x v="2"/>
    <x v="1"/>
  </r>
  <r>
    <n v="754082524"/>
    <x v="2166"/>
    <d v="2018-04-01T00:00:00"/>
    <x v="114"/>
    <x v="2"/>
    <x v="5"/>
    <x v="0"/>
    <x v="1"/>
    <n v="8631"/>
    <n v="109.28"/>
    <n v="35.840000000000003"/>
    <n v="309335.04000000004"/>
    <n v="943195.68"/>
    <n v="633860.64"/>
    <x v="13"/>
    <n v="3"/>
    <x v="5"/>
    <x v="0"/>
  </r>
  <r>
    <n v="685233008"/>
    <x v="2167"/>
    <d v="2021-10-17T00:00:00"/>
    <x v="75"/>
    <x v="1"/>
    <x v="0"/>
    <x v="0"/>
    <x v="1"/>
    <n v="4529"/>
    <n v="255.28"/>
    <n v="159.41999999999999"/>
    <n v="722013.17999999993"/>
    <n v="1156163.1200000001"/>
    <n v="434149.94000000018"/>
    <x v="9"/>
    <n v="7"/>
    <x v="2"/>
    <x v="1"/>
  </r>
  <r>
    <n v="387387216"/>
    <x v="2168"/>
    <d v="2018-05-17T00:00:00"/>
    <x v="182"/>
    <x v="2"/>
    <x v="7"/>
    <x v="1"/>
    <x v="1"/>
    <n v="5341"/>
    <n v="437.2"/>
    <n v="263.33"/>
    <n v="1406445.53"/>
    <n v="2335085.1999999997"/>
    <n v="928639.66999999969"/>
    <x v="19"/>
    <n v="2"/>
    <x v="1"/>
    <x v="0"/>
  </r>
  <r>
    <n v="757468974"/>
    <x v="1029"/>
    <d v="2019-03-31T00:00:00"/>
    <x v="55"/>
    <x v="1"/>
    <x v="2"/>
    <x v="0"/>
    <x v="3"/>
    <n v="757"/>
    <n v="47.45"/>
    <n v="31.79"/>
    <n v="24065.03"/>
    <n v="35919.65"/>
    <n v="11854.620000000003"/>
    <x v="3"/>
    <n v="4"/>
    <x v="6"/>
    <x v="0"/>
  </r>
  <r>
    <n v="512714612"/>
    <x v="1417"/>
    <d v="2015-10-04T00:00:00"/>
    <x v="45"/>
    <x v="1"/>
    <x v="8"/>
    <x v="0"/>
    <x v="3"/>
    <n v="2502"/>
    <n v="421.89"/>
    <n v="364.69"/>
    <n v="912454.38"/>
    <n v="1055568.78"/>
    <n v="143114.40000000002"/>
    <x v="12"/>
    <n v="3"/>
    <x v="5"/>
    <x v="0"/>
  </r>
  <r>
    <n v="240672957"/>
    <x v="854"/>
    <d v="2021-06-20T00:00:00"/>
    <x v="142"/>
    <x v="0"/>
    <x v="11"/>
    <x v="0"/>
    <x v="3"/>
    <n v="9331"/>
    <n v="154.06"/>
    <n v="90.93"/>
    <n v="848467.83000000007"/>
    <n v="1437533.86"/>
    <n v="589066.03"/>
    <x v="1"/>
    <n v="7"/>
    <x v="2"/>
    <x v="1"/>
  </r>
  <r>
    <n v="149205338"/>
    <x v="668"/>
    <d v="2019-08-09T00:00:00"/>
    <x v="97"/>
    <x v="3"/>
    <x v="4"/>
    <x v="0"/>
    <x v="2"/>
    <n v="2030"/>
    <n v="81.73"/>
    <n v="56.67"/>
    <n v="115040.1"/>
    <n v="165911.9"/>
    <n v="50871.799999999988"/>
    <x v="6"/>
    <n v="4"/>
    <x v="6"/>
    <x v="0"/>
  </r>
  <r>
    <n v="516485583"/>
    <x v="1464"/>
    <d v="2022-03-02T00:00:00"/>
    <x v="178"/>
    <x v="1"/>
    <x v="8"/>
    <x v="1"/>
    <x v="0"/>
    <n v="8416"/>
    <n v="421.89"/>
    <n v="364.69"/>
    <n v="3069231.04"/>
    <n v="3550626.2399999998"/>
    <n v="481395.19999999972"/>
    <x v="15"/>
    <n v="5"/>
    <x v="0"/>
    <x v="0"/>
  </r>
  <r>
    <n v="341000020"/>
    <x v="622"/>
    <d v="2020-08-19T00:00:00"/>
    <x v="36"/>
    <x v="3"/>
    <x v="0"/>
    <x v="1"/>
    <x v="2"/>
    <n v="8339"/>
    <n v="255.28"/>
    <n v="159.41999999999999"/>
    <n v="1329403.3799999999"/>
    <n v="2128779.92"/>
    <n v="799376.54"/>
    <x v="20"/>
    <n v="7"/>
    <x v="2"/>
    <x v="1"/>
  </r>
  <r>
    <n v="491547477"/>
    <x v="1644"/>
    <d v="2018-11-12T00:00:00"/>
    <x v="109"/>
    <x v="1"/>
    <x v="11"/>
    <x v="0"/>
    <x v="3"/>
    <n v="8676"/>
    <n v="154.06"/>
    <n v="90.93"/>
    <n v="788908.68"/>
    <n v="1336624.56"/>
    <n v="547715.88"/>
    <x v="8"/>
    <n v="3"/>
    <x v="5"/>
    <x v="0"/>
  </r>
  <r>
    <n v="719748961"/>
    <x v="172"/>
    <d v="2017-02-14T00:00:00"/>
    <x v="164"/>
    <x v="0"/>
    <x v="9"/>
    <x v="1"/>
    <x v="3"/>
    <n v="8567"/>
    <n v="9.33"/>
    <n v="6.92"/>
    <n v="59283.64"/>
    <n v="79930.11"/>
    <n v="20646.47"/>
    <x v="11"/>
    <n v="6"/>
    <x v="4"/>
    <x v="1"/>
  </r>
  <r>
    <n v="197499263"/>
    <x v="1946"/>
    <d v="2022-06-17T00:00:00"/>
    <x v="1"/>
    <x v="0"/>
    <x v="1"/>
    <x v="1"/>
    <x v="1"/>
    <n v="3276"/>
    <n v="152.58000000000001"/>
    <n v="97.44"/>
    <n v="319213.44"/>
    <n v="499852.08"/>
    <n v="180638.64"/>
    <x v="9"/>
    <n v="5"/>
    <x v="0"/>
    <x v="0"/>
  </r>
  <r>
    <n v="503178393"/>
    <x v="61"/>
    <d v="2020-03-06T00:00:00"/>
    <x v="123"/>
    <x v="3"/>
    <x v="1"/>
    <x v="1"/>
    <x v="0"/>
    <n v="523"/>
    <n v="152.58000000000001"/>
    <n v="97.44"/>
    <n v="50961.119999999995"/>
    <n v="79799.340000000011"/>
    <n v="28838.220000000016"/>
    <x v="0"/>
    <n v="6"/>
    <x v="4"/>
    <x v="1"/>
  </r>
  <r>
    <n v="790981566"/>
    <x v="843"/>
    <d v="2019-09-21T00:00:00"/>
    <x v="10"/>
    <x v="3"/>
    <x v="11"/>
    <x v="0"/>
    <x v="3"/>
    <n v="7878"/>
    <n v="154.06"/>
    <n v="90.93"/>
    <n v="716346.54"/>
    <n v="1213684.68"/>
    <n v="497338.1399999999"/>
    <x v="6"/>
    <n v="5"/>
    <x v="0"/>
    <x v="0"/>
  </r>
  <r>
    <n v="694142234"/>
    <x v="2169"/>
    <d v="2017-07-19T00:00:00"/>
    <x v="171"/>
    <x v="5"/>
    <x v="4"/>
    <x v="0"/>
    <x v="0"/>
    <n v="967"/>
    <n v="81.73"/>
    <n v="56.67"/>
    <n v="54799.89"/>
    <n v="79032.91"/>
    <n v="24233.020000000004"/>
    <x v="13"/>
    <n v="6"/>
    <x v="4"/>
    <x v="1"/>
  </r>
  <r>
    <n v="953635013"/>
    <x v="182"/>
    <d v="2019-05-25T00:00:00"/>
    <x v="78"/>
    <x v="5"/>
    <x v="9"/>
    <x v="1"/>
    <x v="3"/>
    <n v="647"/>
    <n v="9.33"/>
    <n v="6.92"/>
    <n v="4477.24"/>
    <n v="6036.51"/>
    <n v="1559.2700000000004"/>
    <x v="4"/>
    <n v="5"/>
    <x v="0"/>
    <x v="0"/>
  </r>
  <r>
    <n v="319030797"/>
    <x v="660"/>
    <d v="2020-05-28T00:00:00"/>
    <x v="21"/>
    <x v="5"/>
    <x v="11"/>
    <x v="1"/>
    <x v="2"/>
    <n v="7157"/>
    <n v="154.06"/>
    <n v="90.93"/>
    <n v="650786.01"/>
    <n v="1102607.42"/>
    <n v="451821.40999999992"/>
    <x v="17"/>
    <n v="2"/>
    <x v="1"/>
    <x v="0"/>
  </r>
  <r>
    <n v="597831618"/>
    <x v="774"/>
    <d v="2019-03-20T00:00:00"/>
    <x v="73"/>
    <x v="5"/>
    <x v="1"/>
    <x v="1"/>
    <x v="0"/>
    <n v="516"/>
    <n v="152.58000000000001"/>
    <n v="97.44"/>
    <n v="50279.040000000001"/>
    <n v="78731.280000000013"/>
    <n v="28452.240000000013"/>
    <x v="14"/>
    <n v="6"/>
    <x v="4"/>
    <x v="1"/>
  </r>
  <r>
    <n v="724454629"/>
    <x v="729"/>
    <d v="2016-09-04T00:00:00"/>
    <x v="14"/>
    <x v="0"/>
    <x v="2"/>
    <x v="1"/>
    <x v="0"/>
    <n v="1079"/>
    <n v="47.45"/>
    <n v="31.79"/>
    <n v="34301.409999999996"/>
    <n v="51198.55"/>
    <n v="16897.140000000007"/>
    <x v="1"/>
    <n v="7"/>
    <x v="2"/>
    <x v="1"/>
  </r>
  <r>
    <n v="338017833"/>
    <x v="925"/>
    <d v="2022-09-11T00:00:00"/>
    <x v="81"/>
    <x v="5"/>
    <x v="2"/>
    <x v="1"/>
    <x v="0"/>
    <n v="5843"/>
    <n v="47.45"/>
    <n v="31.79"/>
    <n v="185748.97"/>
    <n v="277250.35000000003"/>
    <n v="91501.380000000034"/>
    <x v="17"/>
    <n v="5"/>
    <x v="0"/>
    <x v="0"/>
  </r>
  <r>
    <n v="975026166"/>
    <x v="1972"/>
    <d v="2019-12-12T00:00:00"/>
    <x v="11"/>
    <x v="3"/>
    <x v="4"/>
    <x v="0"/>
    <x v="0"/>
    <n v="765"/>
    <n v="81.73"/>
    <n v="56.67"/>
    <n v="43352.55"/>
    <n v="62523.450000000004"/>
    <n v="19170.900000000001"/>
    <x v="14"/>
    <n v="7"/>
    <x v="2"/>
    <x v="1"/>
  </r>
  <r>
    <n v="748028457"/>
    <x v="341"/>
    <d v="2022-02-12T00:00:00"/>
    <x v="100"/>
    <x v="5"/>
    <x v="3"/>
    <x v="0"/>
    <x v="1"/>
    <n v="7098"/>
    <n v="205.7"/>
    <n v="117.11"/>
    <n v="831246.78"/>
    <n v="1460058.5999999999"/>
    <n v="628811.81999999983"/>
    <x v="8"/>
    <n v="1"/>
    <x v="3"/>
    <x v="0"/>
  </r>
  <r>
    <n v="989886033"/>
    <x v="197"/>
    <d v="2018-07-08T00:00:00"/>
    <x v="33"/>
    <x v="5"/>
    <x v="9"/>
    <x v="0"/>
    <x v="2"/>
    <n v="8129"/>
    <n v="9.33"/>
    <n v="6.92"/>
    <n v="56252.68"/>
    <n v="75843.570000000007"/>
    <n v="19590.890000000007"/>
    <x v="0"/>
    <n v="1"/>
    <x v="3"/>
    <x v="0"/>
  </r>
  <r>
    <n v="403772723"/>
    <x v="2006"/>
    <d v="2016-11-15T00:00:00"/>
    <x v="125"/>
    <x v="5"/>
    <x v="7"/>
    <x v="1"/>
    <x v="1"/>
    <n v="4176"/>
    <n v="437.2"/>
    <n v="263.33"/>
    <n v="1099666.0799999998"/>
    <n v="1825747.2"/>
    <n v="726081.12000000011"/>
    <x v="2"/>
    <n v="3"/>
    <x v="5"/>
    <x v="0"/>
  </r>
  <r>
    <n v="913174855"/>
    <x v="2170"/>
    <d v="2015-07-25T00:00:00"/>
    <x v="155"/>
    <x v="4"/>
    <x v="8"/>
    <x v="0"/>
    <x v="3"/>
    <n v="7587"/>
    <n v="421.89"/>
    <n v="364.69"/>
    <n v="2766903.03"/>
    <n v="3200879.4299999997"/>
    <n v="433976.39999999991"/>
    <x v="3"/>
    <n v="3"/>
    <x v="5"/>
    <x v="0"/>
  </r>
  <r>
    <n v="911891257"/>
    <x v="2171"/>
    <d v="2019-10-21T00:00:00"/>
    <x v="17"/>
    <x v="1"/>
    <x v="9"/>
    <x v="1"/>
    <x v="1"/>
    <n v="7742"/>
    <n v="9.33"/>
    <n v="6.92"/>
    <n v="53574.64"/>
    <n v="72232.86"/>
    <n v="18658.22"/>
    <x v="2"/>
    <n v="2"/>
    <x v="1"/>
    <x v="0"/>
  </r>
  <r>
    <n v="214033257"/>
    <x v="1317"/>
    <d v="2015-12-20T00:00:00"/>
    <x v="63"/>
    <x v="1"/>
    <x v="1"/>
    <x v="1"/>
    <x v="2"/>
    <n v="6052"/>
    <n v="152.58000000000001"/>
    <n v="97.44"/>
    <n v="589706.88"/>
    <n v="923414.16"/>
    <n v="333707.28000000003"/>
    <x v="9"/>
    <n v="7"/>
    <x v="2"/>
    <x v="1"/>
  </r>
  <r>
    <n v="504024684"/>
    <x v="2172"/>
    <d v="2015-12-27T00:00:00"/>
    <x v="67"/>
    <x v="1"/>
    <x v="3"/>
    <x v="0"/>
    <x v="3"/>
    <n v="959"/>
    <n v="205.7"/>
    <n v="117.11"/>
    <n v="112308.49"/>
    <n v="197266.3"/>
    <n v="84957.809999999983"/>
    <x v="2"/>
    <n v="1"/>
    <x v="3"/>
    <x v="0"/>
  </r>
  <r>
    <n v="386601865"/>
    <x v="1434"/>
    <d v="2016-08-01T00:00:00"/>
    <x v="117"/>
    <x v="1"/>
    <x v="11"/>
    <x v="0"/>
    <x v="2"/>
    <n v="2938"/>
    <n v="154.06"/>
    <n v="90.93"/>
    <n v="267152.34000000003"/>
    <n v="452628.28"/>
    <n v="185475.94"/>
    <x v="4"/>
    <n v="7"/>
    <x v="2"/>
    <x v="1"/>
  </r>
  <r>
    <n v="336813628"/>
    <x v="209"/>
    <d v="2022-02-03T00:00:00"/>
    <x v="133"/>
    <x v="1"/>
    <x v="7"/>
    <x v="1"/>
    <x v="1"/>
    <n v="9492"/>
    <n v="437.2"/>
    <n v="263.33"/>
    <n v="2499528.36"/>
    <n v="4149902.4"/>
    <n v="1650374.04"/>
    <x v="14"/>
    <n v="7"/>
    <x v="2"/>
    <x v="1"/>
  </r>
  <r>
    <n v="450021302"/>
    <x v="1720"/>
    <d v="2020-08-21T00:00:00"/>
    <x v="39"/>
    <x v="2"/>
    <x v="2"/>
    <x v="1"/>
    <x v="1"/>
    <n v="159"/>
    <n v="47.45"/>
    <n v="31.79"/>
    <n v="5054.6099999999997"/>
    <n v="7544.55"/>
    <n v="2489.9400000000005"/>
    <x v="3"/>
    <n v="2"/>
    <x v="1"/>
    <x v="0"/>
  </r>
  <r>
    <n v="891898715"/>
    <x v="1367"/>
    <d v="2018-11-22T00:00:00"/>
    <x v="115"/>
    <x v="5"/>
    <x v="2"/>
    <x v="0"/>
    <x v="2"/>
    <n v="1505"/>
    <n v="47.45"/>
    <n v="31.79"/>
    <n v="47843.95"/>
    <n v="71412.25"/>
    <n v="23568.300000000003"/>
    <x v="6"/>
    <n v="3"/>
    <x v="5"/>
    <x v="0"/>
  </r>
  <r>
    <n v="736272656"/>
    <x v="1036"/>
    <d v="2015-11-15T00:00:00"/>
    <x v="38"/>
    <x v="2"/>
    <x v="9"/>
    <x v="1"/>
    <x v="3"/>
    <n v="8296"/>
    <n v="9.33"/>
    <n v="6.92"/>
    <n v="57408.32"/>
    <n v="77401.680000000008"/>
    <n v="19993.360000000008"/>
    <x v="7"/>
    <n v="6"/>
    <x v="4"/>
    <x v="1"/>
  </r>
  <r>
    <n v="460693061"/>
    <x v="1506"/>
    <d v="2017-01-31T00:00:00"/>
    <x v="178"/>
    <x v="1"/>
    <x v="9"/>
    <x v="1"/>
    <x v="1"/>
    <n v="8169"/>
    <n v="9.33"/>
    <n v="6.92"/>
    <n v="56529.479999999996"/>
    <n v="76216.77"/>
    <n v="19687.290000000008"/>
    <x v="11"/>
    <n v="6"/>
    <x v="4"/>
    <x v="1"/>
  </r>
  <r>
    <n v="150975167"/>
    <x v="1718"/>
    <d v="2021-05-29T00:00:00"/>
    <x v="160"/>
    <x v="4"/>
    <x v="5"/>
    <x v="1"/>
    <x v="3"/>
    <n v="5762"/>
    <n v="109.28"/>
    <n v="35.840000000000003"/>
    <n v="206510.08000000002"/>
    <n v="629671.36"/>
    <n v="423161.27999999997"/>
    <x v="6"/>
    <n v="5"/>
    <x v="0"/>
    <x v="0"/>
  </r>
  <r>
    <n v="920519816"/>
    <x v="953"/>
    <d v="2020-12-29T00:00:00"/>
    <x v="49"/>
    <x v="5"/>
    <x v="2"/>
    <x v="1"/>
    <x v="0"/>
    <n v="1125"/>
    <n v="47.45"/>
    <n v="31.79"/>
    <n v="35763.75"/>
    <n v="53381.25"/>
    <n v="17617.5"/>
    <x v="18"/>
    <n v="3"/>
    <x v="5"/>
    <x v="0"/>
  </r>
  <r>
    <n v="770144021"/>
    <x v="623"/>
    <d v="2022-01-20T00:00:00"/>
    <x v="15"/>
    <x v="3"/>
    <x v="2"/>
    <x v="1"/>
    <x v="2"/>
    <n v="1585"/>
    <n v="47.45"/>
    <n v="31.79"/>
    <n v="50387.15"/>
    <n v="75208.25"/>
    <n v="24821.1"/>
    <x v="15"/>
    <n v="6"/>
    <x v="4"/>
    <x v="1"/>
  </r>
  <r>
    <n v="682337081"/>
    <x v="892"/>
    <d v="2015-06-22T00:00:00"/>
    <x v="142"/>
    <x v="0"/>
    <x v="8"/>
    <x v="0"/>
    <x v="0"/>
    <n v="7560"/>
    <n v="421.89"/>
    <n v="364.69"/>
    <n v="2757056.4"/>
    <n v="3189488.4"/>
    <n v="432432"/>
    <x v="1"/>
    <n v="1"/>
    <x v="3"/>
    <x v="0"/>
  </r>
  <r>
    <n v="470019853"/>
    <x v="500"/>
    <d v="2021-09-12T00:00:00"/>
    <x v="83"/>
    <x v="0"/>
    <x v="8"/>
    <x v="0"/>
    <x v="3"/>
    <n v="8174"/>
    <n v="421.89"/>
    <n v="364.69"/>
    <n v="2980976.06"/>
    <n v="3448528.86"/>
    <n v="467552.79999999981"/>
    <x v="9"/>
    <n v="7"/>
    <x v="2"/>
    <x v="1"/>
  </r>
  <r>
    <n v="843012988"/>
    <x v="2173"/>
    <d v="2016-12-29T00:00:00"/>
    <x v="146"/>
    <x v="5"/>
    <x v="9"/>
    <x v="1"/>
    <x v="3"/>
    <n v="5132"/>
    <n v="9.33"/>
    <n v="6.92"/>
    <n v="35513.440000000002"/>
    <n v="47881.56"/>
    <n v="12368.119999999995"/>
    <x v="20"/>
    <n v="1"/>
    <x v="3"/>
    <x v="0"/>
  </r>
  <r>
    <n v="349802815"/>
    <x v="1248"/>
    <d v="2016-08-10T00:00:00"/>
    <x v="44"/>
    <x v="2"/>
    <x v="11"/>
    <x v="1"/>
    <x v="1"/>
    <n v="3281"/>
    <n v="154.06"/>
    <n v="90.93"/>
    <n v="298341.33"/>
    <n v="505470.86"/>
    <n v="207129.52999999997"/>
    <x v="19"/>
    <n v="1"/>
    <x v="3"/>
    <x v="0"/>
  </r>
  <r>
    <n v="309188163"/>
    <x v="1016"/>
    <d v="2015-07-28T00:00:00"/>
    <x v="45"/>
    <x v="1"/>
    <x v="9"/>
    <x v="0"/>
    <x v="1"/>
    <n v="4503"/>
    <n v="9.33"/>
    <n v="6.92"/>
    <n v="31160.76"/>
    <n v="42012.99"/>
    <n v="10852.23"/>
    <x v="13"/>
    <n v="5"/>
    <x v="0"/>
    <x v="0"/>
  </r>
  <r>
    <n v="861519372"/>
    <x v="310"/>
    <d v="2017-03-31T00:00:00"/>
    <x v="97"/>
    <x v="3"/>
    <x v="2"/>
    <x v="0"/>
    <x v="3"/>
    <n v="1582"/>
    <n v="47.45"/>
    <n v="31.79"/>
    <n v="50291.78"/>
    <n v="75065.900000000009"/>
    <n v="24774.12000000001"/>
    <x v="18"/>
    <n v="6"/>
    <x v="4"/>
    <x v="1"/>
  </r>
  <r>
    <n v="185180842"/>
    <x v="1856"/>
    <d v="2021-07-09T00:00:00"/>
    <x v="98"/>
    <x v="4"/>
    <x v="9"/>
    <x v="1"/>
    <x v="0"/>
    <n v="7981"/>
    <n v="9.33"/>
    <n v="6.92"/>
    <n v="55228.52"/>
    <n v="74462.73"/>
    <n v="19234.21"/>
    <x v="0"/>
    <n v="6"/>
    <x v="4"/>
    <x v="1"/>
  </r>
  <r>
    <n v="495593106"/>
    <x v="876"/>
    <d v="2015-09-26T00:00:00"/>
    <x v="150"/>
    <x v="1"/>
    <x v="2"/>
    <x v="1"/>
    <x v="0"/>
    <n v="5868"/>
    <n v="47.45"/>
    <n v="31.79"/>
    <n v="186543.72"/>
    <n v="278436.60000000003"/>
    <n v="91892.880000000034"/>
    <x v="12"/>
    <n v="2"/>
    <x v="1"/>
    <x v="0"/>
  </r>
  <r>
    <n v="209598815"/>
    <x v="594"/>
    <d v="2019-01-25T00:00:00"/>
    <x v="88"/>
    <x v="1"/>
    <x v="5"/>
    <x v="1"/>
    <x v="2"/>
    <n v="3802"/>
    <n v="109.28"/>
    <n v="35.840000000000003"/>
    <n v="136263.68000000002"/>
    <n v="415482.56"/>
    <n v="279218.88"/>
    <x v="19"/>
    <n v="3"/>
    <x v="5"/>
    <x v="0"/>
  </r>
  <r>
    <n v="487996661"/>
    <x v="574"/>
    <d v="2015-10-02T00:00:00"/>
    <x v="5"/>
    <x v="3"/>
    <x v="9"/>
    <x v="1"/>
    <x v="1"/>
    <n v="7911"/>
    <n v="9.33"/>
    <n v="6.92"/>
    <n v="54744.12"/>
    <n v="73809.63"/>
    <n v="19065.510000000002"/>
    <x v="18"/>
    <n v="6"/>
    <x v="4"/>
    <x v="1"/>
  </r>
  <r>
    <n v="482115542"/>
    <x v="348"/>
    <d v="2017-05-31T00:00:00"/>
    <x v="106"/>
    <x v="6"/>
    <x v="0"/>
    <x v="1"/>
    <x v="3"/>
    <n v="7558"/>
    <n v="255.28"/>
    <n v="159.41999999999999"/>
    <n v="1204896.3599999999"/>
    <n v="1929406.24"/>
    <n v="724509.88000000012"/>
    <x v="8"/>
    <n v="5"/>
    <x v="0"/>
    <x v="0"/>
  </r>
  <r>
    <n v="542286717"/>
    <x v="2174"/>
    <d v="2022-09-18T00:00:00"/>
    <x v="27"/>
    <x v="0"/>
    <x v="8"/>
    <x v="0"/>
    <x v="0"/>
    <n v="3545"/>
    <n v="421.89"/>
    <n v="364.69"/>
    <n v="1292826.05"/>
    <n v="1495600.05"/>
    <n v="202774"/>
    <x v="17"/>
    <n v="5"/>
    <x v="0"/>
    <x v="0"/>
  </r>
  <r>
    <n v="636694037"/>
    <x v="1556"/>
    <d v="2018-09-28T00:00:00"/>
    <x v="38"/>
    <x v="2"/>
    <x v="3"/>
    <x v="0"/>
    <x v="2"/>
    <n v="769"/>
    <n v="205.7"/>
    <n v="117.11"/>
    <n v="90057.59"/>
    <n v="158183.29999999999"/>
    <n v="68125.709999999992"/>
    <x v="15"/>
    <n v="7"/>
    <x v="2"/>
    <x v="1"/>
  </r>
  <r>
    <n v="466948831"/>
    <x v="628"/>
    <d v="2019-10-20T00:00:00"/>
    <x v="60"/>
    <x v="4"/>
    <x v="4"/>
    <x v="1"/>
    <x v="3"/>
    <n v="9390"/>
    <n v="81.73"/>
    <n v="56.67"/>
    <n v="532131.30000000005"/>
    <n v="767444.70000000007"/>
    <n v="235313.40000000002"/>
    <x v="12"/>
    <n v="3"/>
    <x v="5"/>
    <x v="0"/>
  </r>
  <r>
    <n v="704974925"/>
    <x v="124"/>
    <d v="2020-06-07T00:00:00"/>
    <x v="100"/>
    <x v="5"/>
    <x v="1"/>
    <x v="1"/>
    <x v="2"/>
    <n v="6601"/>
    <n v="152.58000000000001"/>
    <n v="97.44"/>
    <n v="643201.43999999994"/>
    <n v="1007180.5800000001"/>
    <n v="363979.14000000013"/>
    <x v="15"/>
    <n v="2"/>
    <x v="1"/>
    <x v="0"/>
  </r>
  <r>
    <n v="743008649"/>
    <x v="412"/>
    <d v="2016-01-09T00:00:00"/>
    <x v="58"/>
    <x v="5"/>
    <x v="9"/>
    <x v="0"/>
    <x v="3"/>
    <n v="1625"/>
    <n v="9.33"/>
    <n v="6.92"/>
    <n v="11245"/>
    <n v="15161.25"/>
    <n v="3916.25"/>
    <x v="8"/>
    <n v="1"/>
    <x v="3"/>
    <x v="0"/>
  </r>
  <r>
    <n v="929598987"/>
    <x v="2175"/>
    <d v="2016-12-09T00:00:00"/>
    <x v="61"/>
    <x v="3"/>
    <x v="9"/>
    <x v="0"/>
    <x v="1"/>
    <n v="7853"/>
    <n v="9.33"/>
    <n v="6.92"/>
    <n v="54342.76"/>
    <n v="73268.490000000005"/>
    <n v="18925.730000000003"/>
    <x v="0"/>
    <n v="6"/>
    <x v="4"/>
    <x v="1"/>
  </r>
  <r>
    <n v="389606797"/>
    <x v="2176"/>
    <d v="2020-08-24T00:00:00"/>
    <x v="27"/>
    <x v="0"/>
    <x v="11"/>
    <x v="0"/>
    <x v="2"/>
    <n v="2164"/>
    <n v="154.06"/>
    <n v="90.93"/>
    <n v="196772.52000000002"/>
    <n v="333385.84000000003"/>
    <n v="136613.32"/>
    <x v="15"/>
    <n v="3"/>
    <x v="5"/>
    <x v="0"/>
  </r>
  <r>
    <n v="602249324"/>
    <x v="2177"/>
    <d v="2018-07-24T00:00:00"/>
    <x v="3"/>
    <x v="2"/>
    <x v="9"/>
    <x v="0"/>
    <x v="1"/>
    <n v="7813"/>
    <n v="9.33"/>
    <n v="6.92"/>
    <n v="54065.96"/>
    <n v="72895.289999999994"/>
    <n v="18829.329999999994"/>
    <x v="3"/>
    <n v="6"/>
    <x v="4"/>
    <x v="1"/>
  </r>
  <r>
    <n v="450883901"/>
    <x v="1909"/>
    <d v="2015-10-06T00:00:00"/>
    <x v="126"/>
    <x v="5"/>
    <x v="8"/>
    <x v="0"/>
    <x v="2"/>
    <n v="5421"/>
    <n v="421.89"/>
    <n v="364.69"/>
    <n v="1976984.49"/>
    <n v="2287065.69"/>
    <n v="310081.19999999995"/>
    <x v="0"/>
    <n v="3"/>
    <x v="5"/>
    <x v="0"/>
  </r>
  <r>
    <n v="483438193"/>
    <x v="442"/>
    <d v="2020-09-12T00:00:00"/>
    <x v="178"/>
    <x v="1"/>
    <x v="8"/>
    <x v="0"/>
    <x v="3"/>
    <n v="8959"/>
    <n v="421.89"/>
    <n v="364.69"/>
    <n v="3267257.71"/>
    <n v="3779712.51"/>
    <n v="512454.79999999981"/>
    <x v="18"/>
    <n v="7"/>
    <x v="2"/>
    <x v="1"/>
  </r>
  <r>
    <n v="395980584"/>
    <x v="1268"/>
    <d v="2016-11-16T00:00:00"/>
    <x v="29"/>
    <x v="4"/>
    <x v="3"/>
    <x v="0"/>
    <x v="0"/>
    <n v="8309"/>
    <n v="205.7"/>
    <n v="117.11"/>
    <n v="973066.99"/>
    <n v="1709161.2999999998"/>
    <n v="736094.30999999982"/>
    <x v="0"/>
    <n v="4"/>
    <x v="6"/>
    <x v="0"/>
  </r>
  <r>
    <n v="522934901"/>
    <x v="1448"/>
    <d v="2021-02-05T00:00:00"/>
    <x v="52"/>
    <x v="3"/>
    <x v="11"/>
    <x v="1"/>
    <x v="0"/>
    <n v="6913"/>
    <n v="154.06"/>
    <n v="90.93"/>
    <n v="628599.09000000008"/>
    <n v="1065016.78"/>
    <n v="436417.68999999994"/>
    <x v="14"/>
    <n v="1"/>
    <x v="3"/>
    <x v="0"/>
  </r>
  <r>
    <n v="175920569"/>
    <x v="2178"/>
    <d v="2019-05-20T00:00:00"/>
    <x v="104"/>
    <x v="5"/>
    <x v="9"/>
    <x v="1"/>
    <x v="3"/>
    <n v="7661"/>
    <n v="9.33"/>
    <n v="6.92"/>
    <n v="53014.12"/>
    <n v="71477.13"/>
    <n v="18463.010000000002"/>
    <x v="16"/>
    <n v="6"/>
    <x v="4"/>
    <x v="1"/>
  </r>
  <r>
    <n v="409337127"/>
    <x v="2179"/>
    <d v="2015-02-11T00:00:00"/>
    <x v="115"/>
    <x v="5"/>
    <x v="0"/>
    <x v="1"/>
    <x v="1"/>
    <n v="807"/>
    <n v="255.28"/>
    <n v="159.41999999999999"/>
    <n v="128651.93999999999"/>
    <n v="206010.96"/>
    <n v="77359.02"/>
    <x v="20"/>
    <n v="7"/>
    <x v="2"/>
    <x v="1"/>
  </r>
  <r>
    <n v="739195191"/>
    <x v="731"/>
    <d v="2022-10-05T00:00:00"/>
    <x v="0"/>
    <x v="0"/>
    <x v="3"/>
    <x v="0"/>
    <x v="0"/>
    <n v="3139"/>
    <n v="205.7"/>
    <n v="117.11"/>
    <n v="367608.29"/>
    <n v="645692.29999999993"/>
    <n v="278084.00999999995"/>
    <x v="19"/>
    <n v="1"/>
    <x v="3"/>
    <x v="0"/>
  </r>
  <r>
    <n v="624285495"/>
    <x v="2180"/>
    <d v="2019-05-11T00:00:00"/>
    <x v="15"/>
    <x v="3"/>
    <x v="4"/>
    <x v="1"/>
    <x v="2"/>
    <n v="8806"/>
    <n v="81.73"/>
    <n v="56.67"/>
    <n v="499036.02"/>
    <n v="719714.38"/>
    <n v="220678.36"/>
    <x v="3"/>
    <n v="3"/>
    <x v="5"/>
    <x v="0"/>
  </r>
  <r>
    <n v="300594365"/>
    <x v="5"/>
    <d v="2022-11-10T00:00:00"/>
    <x v="173"/>
    <x v="5"/>
    <x v="0"/>
    <x v="1"/>
    <x v="2"/>
    <n v="1407"/>
    <n v="255.28"/>
    <n v="159.41999999999999"/>
    <n v="224303.93999999997"/>
    <n v="359178.96"/>
    <n v="134875.02000000005"/>
    <x v="17"/>
    <n v="2"/>
    <x v="1"/>
    <x v="0"/>
  </r>
  <r>
    <n v="974420630"/>
    <x v="1443"/>
    <d v="2021-05-06T00:00:00"/>
    <x v="80"/>
    <x v="1"/>
    <x v="9"/>
    <x v="1"/>
    <x v="3"/>
    <n v="1573"/>
    <n v="9.33"/>
    <n v="6.92"/>
    <n v="10885.16"/>
    <n v="14676.09"/>
    <n v="3790.9300000000003"/>
    <x v="20"/>
    <n v="1"/>
    <x v="3"/>
    <x v="0"/>
  </r>
  <r>
    <n v="772375619"/>
    <x v="477"/>
    <d v="2016-03-18T00:00:00"/>
    <x v="87"/>
    <x v="5"/>
    <x v="4"/>
    <x v="0"/>
    <x v="2"/>
    <n v="1964"/>
    <n v="81.73"/>
    <n v="56.67"/>
    <n v="111299.88"/>
    <n v="160517.72"/>
    <n v="49217.84"/>
    <x v="4"/>
    <n v="4"/>
    <x v="6"/>
    <x v="0"/>
  </r>
  <r>
    <n v="591383159"/>
    <x v="473"/>
    <d v="2016-08-13T00:00:00"/>
    <x v="52"/>
    <x v="3"/>
    <x v="10"/>
    <x v="0"/>
    <x v="0"/>
    <n v="2273"/>
    <n v="668.27"/>
    <n v="502.54"/>
    <n v="1142273.4200000002"/>
    <n v="1518977.71"/>
    <n v="376704.2899999998"/>
    <x v="10"/>
    <n v="1"/>
    <x v="3"/>
    <x v="0"/>
  </r>
  <r>
    <n v="633312737"/>
    <x v="519"/>
    <d v="2021-07-22T00:00:00"/>
    <x v="181"/>
    <x v="1"/>
    <x v="8"/>
    <x v="1"/>
    <x v="2"/>
    <n v="167"/>
    <n v="421.89"/>
    <n v="364.69"/>
    <n v="60903.23"/>
    <n v="70455.63"/>
    <n v="9552.4000000000015"/>
    <x v="8"/>
    <n v="6"/>
    <x v="4"/>
    <x v="1"/>
  </r>
  <r>
    <n v="753166282"/>
    <x v="2181"/>
    <d v="2021-10-10T00:00:00"/>
    <x v="130"/>
    <x v="1"/>
    <x v="9"/>
    <x v="0"/>
    <x v="3"/>
    <n v="7495"/>
    <n v="9.33"/>
    <n v="6.92"/>
    <n v="51865.4"/>
    <n v="69928.350000000006"/>
    <n v="18062.950000000004"/>
    <x v="6"/>
    <n v="6"/>
    <x v="4"/>
    <x v="1"/>
  </r>
  <r>
    <n v="917070710"/>
    <x v="1654"/>
    <d v="2018-06-18T00:00:00"/>
    <x v="29"/>
    <x v="4"/>
    <x v="1"/>
    <x v="0"/>
    <x v="3"/>
    <n v="457"/>
    <n v="152.58000000000001"/>
    <n v="97.44"/>
    <n v="44530.080000000002"/>
    <n v="69729.060000000012"/>
    <n v="25198.98000000001"/>
    <x v="19"/>
    <n v="6"/>
    <x v="4"/>
    <x v="1"/>
  </r>
  <r>
    <n v="677352893"/>
    <x v="636"/>
    <d v="2020-08-03T00:00:00"/>
    <x v="126"/>
    <x v="5"/>
    <x v="2"/>
    <x v="0"/>
    <x v="0"/>
    <n v="2628"/>
    <n v="47.45"/>
    <n v="31.79"/>
    <n v="83544.12"/>
    <n v="124698.6"/>
    <n v="41154.48000000001"/>
    <x v="11"/>
    <n v="5"/>
    <x v="0"/>
    <x v="0"/>
  </r>
  <r>
    <n v="316418111"/>
    <x v="2097"/>
    <d v="2019-01-30T00:00:00"/>
    <x v="89"/>
    <x v="5"/>
    <x v="2"/>
    <x v="1"/>
    <x v="0"/>
    <n v="4005"/>
    <n v="47.45"/>
    <n v="31.79"/>
    <n v="127318.95"/>
    <n v="190037.25"/>
    <n v="62718.3"/>
    <x v="8"/>
    <n v="5"/>
    <x v="0"/>
    <x v="0"/>
  </r>
  <r>
    <n v="534641349"/>
    <x v="2094"/>
    <d v="2020-08-25T00:00:00"/>
    <x v="63"/>
    <x v="1"/>
    <x v="2"/>
    <x v="1"/>
    <x v="2"/>
    <n v="1111"/>
    <n v="47.45"/>
    <n v="31.79"/>
    <n v="35318.69"/>
    <n v="52716.950000000004"/>
    <n v="17398.260000000002"/>
    <x v="14"/>
    <n v="5"/>
    <x v="0"/>
    <x v="0"/>
  </r>
  <r>
    <n v="921133935"/>
    <x v="518"/>
    <d v="2019-08-14T00:00:00"/>
    <x v="45"/>
    <x v="1"/>
    <x v="1"/>
    <x v="0"/>
    <x v="2"/>
    <n v="2856"/>
    <n v="152.58000000000001"/>
    <n v="97.44"/>
    <n v="278288.64000000001"/>
    <n v="435768.48000000004"/>
    <n v="157479.84000000003"/>
    <x v="16"/>
    <n v="1"/>
    <x v="3"/>
    <x v="0"/>
  </r>
  <r>
    <n v="235319697"/>
    <x v="2182"/>
    <d v="2015-09-29T00:00:00"/>
    <x v="39"/>
    <x v="2"/>
    <x v="6"/>
    <x v="1"/>
    <x v="3"/>
    <n v="5183"/>
    <n v="651.21"/>
    <n v="524.96"/>
    <n v="2720867.68"/>
    <n v="3375221.43"/>
    <n v="654353.75"/>
    <x v="6"/>
    <n v="1"/>
    <x v="3"/>
    <x v="0"/>
  </r>
  <r>
    <n v="456934964"/>
    <x v="975"/>
    <d v="2020-03-25T00:00:00"/>
    <x v="46"/>
    <x v="1"/>
    <x v="8"/>
    <x v="1"/>
    <x v="2"/>
    <n v="6065"/>
    <n v="421.89"/>
    <n v="364.69"/>
    <n v="2211844.85"/>
    <n v="2558762.85"/>
    <n v="346918"/>
    <x v="17"/>
    <n v="1"/>
    <x v="3"/>
    <x v="0"/>
  </r>
  <r>
    <n v="936028563"/>
    <x v="2147"/>
    <d v="2016-03-27T00:00:00"/>
    <x v="14"/>
    <x v="0"/>
    <x v="2"/>
    <x v="1"/>
    <x v="3"/>
    <n v="507"/>
    <n v="47.45"/>
    <n v="31.79"/>
    <n v="16117.529999999999"/>
    <n v="24057.15"/>
    <n v="7939.6200000000026"/>
    <x v="17"/>
    <n v="5"/>
    <x v="0"/>
    <x v="0"/>
  </r>
  <r>
    <n v="642961823"/>
    <x v="2183"/>
    <d v="2021-10-04T00:00:00"/>
    <x v="142"/>
    <x v="0"/>
    <x v="0"/>
    <x v="1"/>
    <x v="1"/>
    <n v="5546"/>
    <n v="255.28"/>
    <n v="159.41999999999999"/>
    <n v="884143.32"/>
    <n v="1415782.8800000001"/>
    <n v="531639.56000000017"/>
    <x v="4"/>
    <n v="7"/>
    <x v="2"/>
    <x v="1"/>
  </r>
  <r>
    <n v="418408572"/>
    <x v="2184"/>
    <d v="2022-03-16T00:00:00"/>
    <x v="173"/>
    <x v="5"/>
    <x v="4"/>
    <x v="1"/>
    <x v="3"/>
    <n v="5249"/>
    <n v="81.73"/>
    <n v="56.67"/>
    <n v="297460.83"/>
    <n v="429000.77"/>
    <n v="131539.94"/>
    <x v="6"/>
    <n v="2"/>
    <x v="1"/>
    <x v="0"/>
  </r>
  <r>
    <n v="723355138"/>
    <x v="789"/>
    <d v="2016-09-17T00:00:00"/>
    <x v="97"/>
    <x v="3"/>
    <x v="2"/>
    <x v="1"/>
    <x v="2"/>
    <n v="5715"/>
    <n v="47.45"/>
    <n v="31.79"/>
    <n v="181679.85"/>
    <n v="271176.75"/>
    <n v="89496.9"/>
    <x v="6"/>
    <n v="5"/>
    <x v="0"/>
    <x v="0"/>
  </r>
  <r>
    <n v="289100348"/>
    <x v="1457"/>
    <d v="2022-10-27T00:00:00"/>
    <x v="100"/>
    <x v="5"/>
    <x v="8"/>
    <x v="0"/>
    <x v="1"/>
    <n v="72"/>
    <n v="421.89"/>
    <n v="364.69"/>
    <n v="26257.68"/>
    <n v="30376.079999999998"/>
    <n v="4118.3999999999978"/>
    <x v="11"/>
    <n v="1"/>
    <x v="3"/>
    <x v="0"/>
  </r>
  <r>
    <n v="522813022"/>
    <x v="985"/>
    <d v="2018-03-26T00:00:00"/>
    <x v="126"/>
    <x v="5"/>
    <x v="4"/>
    <x v="1"/>
    <x v="1"/>
    <n v="846"/>
    <n v="81.73"/>
    <n v="56.67"/>
    <n v="47942.82"/>
    <n v="69143.58"/>
    <n v="21200.760000000002"/>
    <x v="19"/>
    <n v="6"/>
    <x v="4"/>
    <x v="1"/>
  </r>
  <r>
    <n v="456074512"/>
    <x v="1751"/>
    <d v="2020-05-18T00:00:00"/>
    <x v="182"/>
    <x v="2"/>
    <x v="2"/>
    <x v="0"/>
    <x v="3"/>
    <n v="1438"/>
    <n v="47.45"/>
    <n v="31.79"/>
    <n v="45714.02"/>
    <n v="68233.100000000006"/>
    <n v="22519.080000000009"/>
    <x v="17"/>
    <n v="6"/>
    <x v="4"/>
    <x v="1"/>
  </r>
  <r>
    <n v="468803632"/>
    <x v="1590"/>
    <d v="2022-09-17T00:00:00"/>
    <x v="17"/>
    <x v="1"/>
    <x v="9"/>
    <x v="0"/>
    <x v="2"/>
    <n v="8267"/>
    <n v="9.33"/>
    <n v="6.92"/>
    <n v="57207.64"/>
    <n v="77131.11"/>
    <n v="19923.47"/>
    <x v="3"/>
    <n v="3"/>
    <x v="5"/>
    <x v="0"/>
  </r>
  <r>
    <n v="646981704"/>
    <x v="2185"/>
    <d v="2022-10-22T00:00:00"/>
    <x v="43"/>
    <x v="1"/>
    <x v="0"/>
    <x v="0"/>
    <x v="0"/>
    <n v="5118"/>
    <n v="255.28"/>
    <n v="159.41999999999999"/>
    <n v="815911.55999999994"/>
    <n v="1306523.04"/>
    <n v="490611.4800000001"/>
    <x v="16"/>
    <n v="4"/>
    <x v="6"/>
    <x v="0"/>
  </r>
  <r>
    <n v="326904904"/>
    <x v="1143"/>
    <d v="2021-06-05T00:00:00"/>
    <x v="51"/>
    <x v="0"/>
    <x v="9"/>
    <x v="1"/>
    <x v="3"/>
    <n v="7281"/>
    <n v="9.33"/>
    <n v="6.92"/>
    <n v="50384.52"/>
    <n v="67931.73"/>
    <n v="17547.21"/>
    <x v="1"/>
    <n v="6"/>
    <x v="4"/>
    <x v="1"/>
  </r>
  <r>
    <n v="709268176"/>
    <x v="1143"/>
    <d v="2021-05-27T00:00:00"/>
    <x v="78"/>
    <x v="5"/>
    <x v="9"/>
    <x v="1"/>
    <x v="0"/>
    <n v="7070"/>
    <n v="9.33"/>
    <n v="6.92"/>
    <n v="48924.4"/>
    <n v="65963.100000000006"/>
    <n v="17038.700000000004"/>
    <x v="8"/>
    <n v="6"/>
    <x v="4"/>
    <x v="1"/>
  </r>
  <r>
    <n v="846405446"/>
    <x v="2186"/>
    <d v="2016-02-16T00:00:00"/>
    <x v="36"/>
    <x v="3"/>
    <x v="10"/>
    <x v="1"/>
    <x v="0"/>
    <n v="9035"/>
    <n v="668.27"/>
    <n v="502.54"/>
    <n v="4540448.9000000004"/>
    <n v="6037819.4500000002"/>
    <n v="1497370.5499999998"/>
    <x v="12"/>
    <n v="5"/>
    <x v="0"/>
    <x v="0"/>
  </r>
  <r>
    <n v="462797629"/>
    <x v="989"/>
    <d v="2015-06-20T00:00:00"/>
    <x v="19"/>
    <x v="0"/>
    <x v="4"/>
    <x v="0"/>
    <x v="3"/>
    <n v="958"/>
    <n v="81.73"/>
    <n v="56.67"/>
    <n v="54289.86"/>
    <n v="78297.340000000011"/>
    <n v="24007.48000000001"/>
    <x v="19"/>
    <n v="4"/>
    <x v="6"/>
    <x v="0"/>
  </r>
  <r>
    <n v="535740411"/>
    <x v="359"/>
    <d v="2022-05-12T00:00:00"/>
    <x v="16"/>
    <x v="1"/>
    <x v="4"/>
    <x v="1"/>
    <x v="0"/>
    <n v="6348"/>
    <n v="81.73"/>
    <n v="56.67"/>
    <n v="359741.16000000003"/>
    <n v="518822.04000000004"/>
    <n v="159080.88"/>
    <x v="17"/>
    <n v="2"/>
    <x v="1"/>
    <x v="0"/>
  </r>
  <r>
    <n v="949657618"/>
    <x v="20"/>
    <d v="2022-01-29T00:00:00"/>
    <x v="20"/>
    <x v="3"/>
    <x v="8"/>
    <x v="0"/>
    <x v="3"/>
    <n v="3648"/>
    <n v="421.89"/>
    <n v="364.69"/>
    <n v="1330389.1199999999"/>
    <n v="1539054.72"/>
    <n v="208665.60000000009"/>
    <x v="12"/>
    <n v="2"/>
    <x v="1"/>
    <x v="0"/>
  </r>
  <r>
    <n v="309285581"/>
    <x v="347"/>
    <d v="2017-03-09T00:00:00"/>
    <x v="143"/>
    <x v="1"/>
    <x v="4"/>
    <x v="1"/>
    <x v="3"/>
    <n v="3331"/>
    <n v="81.73"/>
    <n v="56.67"/>
    <n v="188767.77000000002"/>
    <n v="272242.63"/>
    <n v="83474.859999999986"/>
    <x v="12"/>
    <n v="7"/>
    <x v="2"/>
    <x v="1"/>
  </r>
  <r>
    <n v="889673125"/>
    <x v="694"/>
    <d v="2016-06-22T00:00:00"/>
    <x v="122"/>
    <x v="3"/>
    <x v="8"/>
    <x v="0"/>
    <x v="1"/>
    <n v="2903"/>
    <n v="421.89"/>
    <n v="364.69"/>
    <n v="1058695.07"/>
    <n v="1224746.67"/>
    <n v="166051.59999999986"/>
    <x v="8"/>
    <n v="5"/>
    <x v="0"/>
    <x v="0"/>
  </r>
  <r>
    <n v="986181581"/>
    <x v="2187"/>
    <d v="2016-07-24T00:00:00"/>
    <x v="93"/>
    <x v="5"/>
    <x v="8"/>
    <x v="1"/>
    <x v="3"/>
    <n v="1900"/>
    <n v="421.89"/>
    <n v="364.69"/>
    <n v="692911"/>
    <n v="801591"/>
    <n v="108680"/>
    <x v="12"/>
    <n v="3"/>
    <x v="5"/>
    <x v="0"/>
  </r>
  <r>
    <n v="818486011"/>
    <x v="574"/>
    <d v="2015-09-24T00:00:00"/>
    <x v="52"/>
    <x v="3"/>
    <x v="9"/>
    <x v="0"/>
    <x v="0"/>
    <n v="7054"/>
    <n v="9.33"/>
    <n v="6.92"/>
    <n v="48813.68"/>
    <n v="65813.820000000007"/>
    <n v="17000.140000000007"/>
    <x v="10"/>
    <n v="6"/>
    <x v="4"/>
    <x v="1"/>
  </r>
  <r>
    <n v="910569036"/>
    <x v="1851"/>
    <d v="2019-02-19T00:00:00"/>
    <x v="123"/>
    <x v="3"/>
    <x v="3"/>
    <x v="0"/>
    <x v="1"/>
    <n v="6467"/>
    <n v="205.7"/>
    <n v="117.11"/>
    <n v="757350.37"/>
    <n v="1330261.8999999999"/>
    <n v="572911.52999999991"/>
    <x v="13"/>
    <n v="5"/>
    <x v="0"/>
    <x v="0"/>
  </r>
  <r>
    <n v="380733191"/>
    <x v="1712"/>
    <d v="2019-03-28T00:00:00"/>
    <x v="175"/>
    <x v="1"/>
    <x v="0"/>
    <x v="1"/>
    <x v="1"/>
    <n v="6267"/>
    <n v="255.28"/>
    <n v="159.41999999999999"/>
    <n v="999085.1399999999"/>
    <n v="1599839.76"/>
    <n v="600754.62000000011"/>
    <x v="9"/>
    <n v="4"/>
    <x v="6"/>
    <x v="0"/>
  </r>
  <r>
    <n v="451588571"/>
    <x v="2119"/>
    <d v="2019-07-01T00:00:00"/>
    <x v="122"/>
    <x v="3"/>
    <x v="10"/>
    <x v="0"/>
    <x v="0"/>
    <n v="3948"/>
    <n v="668.27"/>
    <n v="502.54"/>
    <n v="1984027.9200000002"/>
    <n v="2638329.96"/>
    <n v="654302.0399999998"/>
    <x v="5"/>
    <n v="1"/>
    <x v="3"/>
    <x v="0"/>
  </r>
  <r>
    <n v="670059001"/>
    <x v="1079"/>
    <d v="2016-07-30T00:00:00"/>
    <x v="105"/>
    <x v="2"/>
    <x v="9"/>
    <x v="0"/>
    <x v="3"/>
    <n v="4203"/>
    <n v="9.33"/>
    <n v="6.92"/>
    <n v="29084.76"/>
    <n v="39213.99"/>
    <n v="10129.23"/>
    <x v="0"/>
    <n v="7"/>
    <x v="2"/>
    <x v="1"/>
  </r>
  <r>
    <n v="203380811"/>
    <x v="384"/>
    <d v="2022-12-06T00:00:00"/>
    <x v="77"/>
    <x v="4"/>
    <x v="6"/>
    <x v="0"/>
    <x v="2"/>
    <n v="3756"/>
    <n v="651.21"/>
    <n v="524.96"/>
    <n v="1971749.7600000002"/>
    <n v="2445944.7600000002"/>
    <n v="474195"/>
    <x v="18"/>
    <n v="3"/>
    <x v="5"/>
    <x v="0"/>
  </r>
  <r>
    <n v="989102828"/>
    <x v="1759"/>
    <d v="2020-06-16T00:00:00"/>
    <x v="109"/>
    <x v="1"/>
    <x v="9"/>
    <x v="0"/>
    <x v="2"/>
    <n v="6362"/>
    <n v="9.33"/>
    <n v="6.92"/>
    <n v="44025.04"/>
    <n v="59357.46"/>
    <n v="15332.419999999998"/>
    <x v="8"/>
    <n v="4"/>
    <x v="6"/>
    <x v="0"/>
  </r>
  <r>
    <n v="985086381"/>
    <x v="401"/>
    <d v="2015-08-25T00:00:00"/>
    <x v="89"/>
    <x v="5"/>
    <x v="9"/>
    <x v="1"/>
    <x v="3"/>
    <n v="7806"/>
    <n v="9.33"/>
    <n v="6.92"/>
    <n v="54017.52"/>
    <n v="72829.98"/>
    <n v="18812.46"/>
    <x v="13"/>
    <n v="5"/>
    <x v="0"/>
    <x v="0"/>
  </r>
  <r>
    <n v="919505298"/>
    <x v="431"/>
    <d v="2020-02-19T00:00:00"/>
    <x v="21"/>
    <x v="5"/>
    <x v="11"/>
    <x v="0"/>
    <x v="2"/>
    <n v="906"/>
    <n v="154.06"/>
    <n v="90.93"/>
    <n v="82382.58"/>
    <n v="139578.36000000002"/>
    <n v="57195.780000000013"/>
    <x v="2"/>
    <n v="4"/>
    <x v="6"/>
    <x v="0"/>
  </r>
  <r>
    <n v="240845906"/>
    <x v="278"/>
    <d v="2017-04-10T00:00:00"/>
    <x v="161"/>
    <x v="3"/>
    <x v="1"/>
    <x v="0"/>
    <x v="0"/>
    <n v="511"/>
    <n v="152.58000000000001"/>
    <n v="97.44"/>
    <n v="49791.839999999997"/>
    <n v="77968.38"/>
    <n v="28176.540000000008"/>
    <x v="13"/>
    <n v="4"/>
    <x v="6"/>
    <x v="0"/>
  </r>
  <r>
    <n v="267907035"/>
    <x v="1639"/>
    <d v="2019-08-03T00:00:00"/>
    <x v="81"/>
    <x v="5"/>
    <x v="6"/>
    <x v="1"/>
    <x v="3"/>
    <n v="8500"/>
    <n v="651.21"/>
    <n v="524.96"/>
    <n v="4462160"/>
    <n v="5535285"/>
    <n v="1073125"/>
    <x v="19"/>
    <n v="4"/>
    <x v="6"/>
    <x v="0"/>
  </r>
  <r>
    <n v="139800012"/>
    <x v="1620"/>
    <d v="2018-10-02T00:00:00"/>
    <x v="160"/>
    <x v="4"/>
    <x v="8"/>
    <x v="0"/>
    <x v="0"/>
    <n v="8785"/>
    <n v="421.89"/>
    <n v="364.69"/>
    <n v="3203801.65"/>
    <n v="3706303.65"/>
    <n v="502502"/>
    <x v="10"/>
    <n v="4"/>
    <x v="6"/>
    <x v="0"/>
  </r>
  <r>
    <n v="774926936"/>
    <x v="1510"/>
    <d v="2018-12-12T00:00:00"/>
    <x v="2"/>
    <x v="1"/>
    <x v="9"/>
    <x v="1"/>
    <x v="0"/>
    <n v="6956"/>
    <n v="9.33"/>
    <n v="6.92"/>
    <n v="48135.519999999997"/>
    <n v="64899.48"/>
    <n v="16763.960000000006"/>
    <x v="14"/>
    <n v="6"/>
    <x v="4"/>
    <x v="1"/>
  </r>
  <r>
    <n v="376089322"/>
    <x v="1213"/>
    <d v="2016-06-12T00:00:00"/>
    <x v="52"/>
    <x v="3"/>
    <x v="8"/>
    <x v="1"/>
    <x v="3"/>
    <n v="2043"/>
    <n v="421.89"/>
    <n v="364.69"/>
    <n v="745061.67"/>
    <n v="861921.27"/>
    <n v="116859.59999999998"/>
    <x v="13"/>
    <n v="3"/>
    <x v="5"/>
    <x v="0"/>
  </r>
  <r>
    <n v="270270812"/>
    <x v="1196"/>
    <d v="2015-10-13T00:00:00"/>
    <x v="149"/>
    <x v="3"/>
    <x v="1"/>
    <x v="0"/>
    <x v="3"/>
    <n v="7994"/>
    <n v="152.58000000000001"/>
    <n v="97.44"/>
    <n v="778935.36"/>
    <n v="1219724.52"/>
    <n v="440789.16000000003"/>
    <x v="13"/>
    <n v="5"/>
    <x v="0"/>
    <x v="0"/>
  </r>
  <r>
    <n v="868854463"/>
    <x v="1676"/>
    <d v="2022-01-21T00:00:00"/>
    <x v="24"/>
    <x v="3"/>
    <x v="4"/>
    <x v="1"/>
    <x v="0"/>
    <n v="2198"/>
    <n v="81.73"/>
    <n v="56.67"/>
    <n v="124560.66"/>
    <n v="179642.54"/>
    <n v="55081.880000000005"/>
    <x v="4"/>
    <n v="4"/>
    <x v="6"/>
    <x v="0"/>
  </r>
  <r>
    <n v="762514102"/>
    <x v="706"/>
    <d v="2018-07-11T00:00:00"/>
    <x v="12"/>
    <x v="2"/>
    <x v="2"/>
    <x v="0"/>
    <x v="2"/>
    <n v="3722"/>
    <n v="47.45"/>
    <n v="31.79"/>
    <n v="118322.37999999999"/>
    <n v="176608.90000000002"/>
    <n v="58286.520000000033"/>
    <x v="4"/>
    <n v="2"/>
    <x v="1"/>
    <x v="0"/>
  </r>
  <r>
    <n v="862236058"/>
    <x v="391"/>
    <d v="2015-04-17T00:00:00"/>
    <x v="18"/>
    <x v="6"/>
    <x v="4"/>
    <x v="1"/>
    <x v="3"/>
    <n v="3665"/>
    <n v="81.73"/>
    <n v="56.67"/>
    <n v="207695.55000000002"/>
    <n v="299540.45"/>
    <n v="91844.9"/>
    <x v="1"/>
    <n v="5"/>
    <x v="0"/>
    <x v="0"/>
  </r>
  <r>
    <n v="349319159"/>
    <x v="541"/>
    <d v="2022-11-12T00:00:00"/>
    <x v="42"/>
    <x v="5"/>
    <x v="10"/>
    <x v="0"/>
    <x v="3"/>
    <n v="157"/>
    <n v="668.27"/>
    <n v="502.54"/>
    <n v="78898.78"/>
    <n v="104918.39"/>
    <n v="26019.61"/>
    <x v="7"/>
    <n v="5"/>
    <x v="0"/>
    <x v="0"/>
  </r>
  <r>
    <n v="716411006"/>
    <x v="1593"/>
    <d v="2018-02-14T00:00:00"/>
    <x v="69"/>
    <x v="1"/>
    <x v="4"/>
    <x v="0"/>
    <x v="2"/>
    <n v="792"/>
    <n v="81.73"/>
    <n v="56.67"/>
    <n v="44882.64"/>
    <n v="64730.16"/>
    <n v="19847.520000000004"/>
    <x v="14"/>
    <n v="6"/>
    <x v="4"/>
    <x v="1"/>
  </r>
  <r>
    <n v="954580438"/>
    <x v="2188"/>
    <d v="2020-05-05T00:00:00"/>
    <x v="8"/>
    <x v="5"/>
    <x v="11"/>
    <x v="1"/>
    <x v="2"/>
    <n v="419"/>
    <n v="154.06"/>
    <n v="90.93"/>
    <n v="38099.670000000006"/>
    <n v="64551.14"/>
    <n v="26451.469999999994"/>
    <x v="3"/>
    <n v="6"/>
    <x v="4"/>
    <x v="1"/>
  </r>
  <r>
    <n v="152411115"/>
    <x v="496"/>
    <d v="2019-01-23T00:00:00"/>
    <x v="133"/>
    <x v="1"/>
    <x v="8"/>
    <x v="0"/>
    <x v="3"/>
    <n v="691"/>
    <n v="421.89"/>
    <n v="364.69"/>
    <n v="252000.79"/>
    <n v="291525.99"/>
    <n v="39525.199999999983"/>
    <x v="15"/>
    <n v="5"/>
    <x v="0"/>
    <x v="0"/>
  </r>
  <r>
    <n v="758177077"/>
    <x v="203"/>
    <d v="2019-03-13T00:00:00"/>
    <x v="167"/>
    <x v="2"/>
    <x v="7"/>
    <x v="0"/>
    <x v="2"/>
    <n v="300"/>
    <n v="437.2"/>
    <n v="263.33"/>
    <n v="78999"/>
    <n v="131160"/>
    <n v="52161"/>
    <x v="17"/>
    <n v="1"/>
    <x v="3"/>
    <x v="0"/>
  </r>
  <r>
    <n v="862485826"/>
    <x v="789"/>
    <d v="2016-09-28T00:00:00"/>
    <x v="67"/>
    <x v="1"/>
    <x v="6"/>
    <x v="1"/>
    <x v="1"/>
    <n v="7577"/>
    <n v="651.21"/>
    <n v="524.96"/>
    <n v="3977621.9200000004"/>
    <n v="4934218.17"/>
    <n v="956596.24999999953"/>
    <x v="10"/>
    <n v="5"/>
    <x v="0"/>
    <x v="0"/>
  </r>
  <r>
    <n v="518511188"/>
    <x v="377"/>
    <d v="2017-02-22T00:00:00"/>
    <x v="54"/>
    <x v="2"/>
    <x v="10"/>
    <x v="1"/>
    <x v="1"/>
    <n v="7838"/>
    <n v="668.27"/>
    <n v="502.54"/>
    <n v="3938908.52"/>
    <n v="5237900.26"/>
    <n v="1298991.7399999998"/>
    <x v="2"/>
    <n v="4"/>
    <x v="6"/>
    <x v="0"/>
  </r>
  <r>
    <n v="299739491"/>
    <x v="1248"/>
    <d v="2016-08-05T00:00:00"/>
    <x v="166"/>
    <x v="1"/>
    <x v="9"/>
    <x v="1"/>
    <x v="0"/>
    <n v="8431"/>
    <n v="9.33"/>
    <n v="6.92"/>
    <n v="58342.52"/>
    <n v="78661.23"/>
    <n v="20318.71"/>
    <x v="12"/>
    <n v="1"/>
    <x v="3"/>
    <x v="0"/>
  </r>
  <r>
    <n v="849969565"/>
    <x v="283"/>
    <d v="2018-08-05T00:00:00"/>
    <x v="52"/>
    <x v="3"/>
    <x v="8"/>
    <x v="0"/>
    <x v="3"/>
    <n v="3737"/>
    <n v="421.89"/>
    <n v="364.69"/>
    <n v="1362846.53"/>
    <n v="1576602.93"/>
    <n v="213756.39999999991"/>
    <x v="9"/>
    <n v="7"/>
    <x v="2"/>
    <x v="1"/>
  </r>
  <r>
    <n v="393407380"/>
    <x v="1052"/>
    <d v="2019-03-24T00:00:00"/>
    <x v="119"/>
    <x v="5"/>
    <x v="9"/>
    <x v="0"/>
    <x v="2"/>
    <n v="6841"/>
    <n v="9.33"/>
    <n v="6.92"/>
    <n v="47339.72"/>
    <n v="63826.53"/>
    <n v="16486.809999999998"/>
    <x v="7"/>
    <n v="6"/>
    <x v="4"/>
    <x v="1"/>
  </r>
  <r>
    <n v="884192836"/>
    <x v="1096"/>
    <d v="2021-01-02T00:00:00"/>
    <x v="91"/>
    <x v="1"/>
    <x v="6"/>
    <x v="1"/>
    <x v="1"/>
    <n v="1164"/>
    <n v="651.21"/>
    <n v="524.96"/>
    <n v="611053.44000000006"/>
    <n v="758008.44000000006"/>
    <n v="146955"/>
    <x v="15"/>
    <n v="1"/>
    <x v="3"/>
    <x v="0"/>
  </r>
  <r>
    <n v="657346189"/>
    <x v="1986"/>
    <d v="2022-02-03T00:00:00"/>
    <x v="182"/>
    <x v="2"/>
    <x v="7"/>
    <x v="1"/>
    <x v="1"/>
    <n v="2200"/>
    <n v="437.2"/>
    <n v="263.33"/>
    <n v="579326"/>
    <n v="961840"/>
    <n v="382514"/>
    <x v="20"/>
    <n v="1"/>
    <x v="3"/>
    <x v="0"/>
  </r>
  <r>
    <n v="877821624"/>
    <x v="1045"/>
    <d v="2018-03-16T00:00:00"/>
    <x v="146"/>
    <x v="5"/>
    <x v="2"/>
    <x v="1"/>
    <x v="0"/>
    <n v="5780"/>
    <n v="47.45"/>
    <n v="31.79"/>
    <n v="183746.19999999998"/>
    <n v="274261"/>
    <n v="90514.800000000017"/>
    <x v="1"/>
    <n v="5"/>
    <x v="0"/>
    <x v="0"/>
  </r>
  <r>
    <n v="290980470"/>
    <x v="1706"/>
    <d v="2018-12-02T00:00:00"/>
    <x v="76"/>
    <x v="5"/>
    <x v="9"/>
    <x v="0"/>
    <x v="0"/>
    <n v="6442"/>
    <n v="9.33"/>
    <n v="6.92"/>
    <n v="44578.64"/>
    <n v="60103.86"/>
    <n v="15525.220000000001"/>
    <x v="20"/>
    <n v="4"/>
    <x v="6"/>
    <x v="0"/>
  </r>
  <r>
    <n v="412496554"/>
    <x v="1516"/>
    <d v="2018-04-23T00:00:00"/>
    <x v="29"/>
    <x v="4"/>
    <x v="9"/>
    <x v="0"/>
    <x v="3"/>
    <n v="5752"/>
    <n v="9.33"/>
    <n v="6.92"/>
    <n v="39803.839999999997"/>
    <n v="53666.16"/>
    <n v="13862.320000000007"/>
    <x v="11"/>
    <n v="5"/>
    <x v="0"/>
    <x v="0"/>
  </r>
  <r>
    <n v="578356206"/>
    <x v="2189"/>
    <d v="2015-07-26T00:00:00"/>
    <x v="128"/>
    <x v="1"/>
    <x v="8"/>
    <x v="0"/>
    <x v="0"/>
    <n v="7309"/>
    <n v="421.89"/>
    <n v="364.69"/>
    <n v="2665519.21"/>
    <n v="3083594.01"/>
    <n v="418074.79999999981"/>
    <x v="3"/>
    <n v="4"/>
    <x v="6"/>
    <x v="0"/>
  </r>
  <r>
    <n v="194858253"/>
    <x v="191"/>
    <d v="2021-06-02T00:00:00"/>
    <x v="34"/>
    <x v="1"/>
    <x v="4"/>
    <x v="0"/>
    <x v="2"/>
    <n v="1742"/>
    <n v="81.73"/>
    <n v="56.67"/>
    <n v="98719.14"/>
    <n v="142373.66"/>
    <n v="43654.520000000004"/>
    <x v="19"/>
    <n v="1"/>
    <x v="3"/>
    <x v="0"/>
  </r>
  <r>
    <n v="988614022"/>
    <x v="14"/>
    <d v="2022-12-16T00:00:00"/>
    <x v="136"/>
    <x v="1"/>
    <x v="3"/>
    <x v="1"/>
    <x v="2"/>
    <n v="1713"/>
    <n v="205.7"/>
    <n v="117.11"/>
    <n v="200609.43"/>
    <n v="352364.1"/>
    <n v="151754.66999999998"/>
    <x v="14"/>
    <n v="1"/>
    <x v="3"/>
    <x v="0"/>
  </r>
  <r>
    <n v="256547343"/>
    <x v="2190"/>
    <d v="2020-12-03T00:00:00"/>
    <x v="68"/>
    <x v="2"/>
    <x v="4"/>
    <x v="0"/>
    <x v="1"/>
    <n v="6915"/>
    <n v="81.73"/>
    <n v="56.67"/>
    <n v="391873.05"/>
    <n v="565162.95000000007"/>
    <n v="173289.90000000008"/>
    <x v="18"/>
    <n v="5"/>
    <x v="0"/>
    <x v="0"/>
  </r>
  <r>
    <n v="315894544"/>
    <x v="2191"/>
    <d v="2017-02-13T00:00:00"/>
    <x v="82"/>
    <x v="2"/>
    <x v="11"/>
    <x v="1"/>
    <x v="0"/>
    <n v="9070"/>
    <n v="154.06"/>
    <n v="90.93"/>
    <n v="824735.10000000009"/>
    <n v="1397324.2"/>
    <n v="572589.09999999986"/>
    <x v="15"/>
    <n v="3"/>
    <x v="5"/>
    <x v="0"/>
  </r>
  <r>
    <n v="854204452"/>
    <x v="2192"/>
    <d v="2019-01-18T00:00:00"/>
    <x v="131"/>
    <x v="3"/>
    <x v="1"/>
    <x v="0"/>
    <x v="2"/>
    <n v="6934"/>
    <n v="152.58000000000001"/>
    <n v="97.44"/>
    <n v="675648.96"/>
    <n v="1057989.72"/>
    <n v="382340.76"/>
    <x v="12"/>
    <n v="1"/>
    <x v="3"/>
    <x v="0"/>
  </r>
  <r>
    <n v="279338395"/>
    <x v="1995"/>
    <d v="2018-01-16T00:00:00"/>
    <x v="63"/>
    <x v="1"/>
    <x v="3"/>
    <x v="0"/>
    <x v="2"/>
    <n v="1293"/>
    <n v="205.7"/>
    <n v="117.11"/>
    <n v="151423.23000000001"/>
    <n v="265970.09999999998"/>
    <n v="114546.86999999997"/>
    <x v="0"/>
    <n v="3"/>
    <x v="5"/>
    <x v="0"/>
  </r>
  <r>
    <n v="669470202"/>
    <x v="2193"/>
    <d v="2015-07-30T00:00:00"/>
    <x v="50"/>
    <x v="2"/>
    <x v="8"/>
    <x v="0"/>
    <x v="1"/>
    <n v="9965"/>
    <n v="421.89"/>
    <n v="364.69"/>
    <n v="3634135.85"/>
    <n v="4204133.8499999996"/>
    <n v="569997.99999999953"/>
    <x v="18"/>
    <n v="5"/>
    <x v="0"/>
    <x v="0"/>
  </r>
  <r>
    <n v="123086202"/>
    <x v="471"/>
    <d v="2018-01-14T00:00:00"/>
    <x v="22"/>
    <x v="1"/>
    <x v="0"/>
    <x v="1"/>
    <x v="0"/>
    <n v="2797"/>
    <n v="255.28"/>
    <n v="159.41999999999999"/>
    <n v="445897.74"/>
    <n v="714018.16"/>
    <n v="268120.42000000004"/>
    <x v="10"/>
    <n v="2"/>
    <x v="1"/>
    <x v="0"/>
  </r>
  <r>
    <n v="408985221"/>
    <x v="560"/>
    <d v="2022-11-11T00:00:00"/>
    <x v="110"/>
    <x v="0"/>
    <x v="5"/>
    <x v="0"/>
    <x v="0"/>
    <n v="6670"/>
    <n v="109.28"/>
    <n v="35.840000000000003"/>
    <n v="239052.80000000002"/>
    <n v="728897.6"/>
    <n v="489844.79999999993"/>
    <x v="1"/>
    <n v="5"/>
    <x v="0"/>
    <x v="0"/>
  </r>
  <r>
    <n v="117929494"/>
    <x v="332"/>
    <d v="2015-02-03T00:00:00"/>
    <x v="166"/>
    <x v="1"/>
    <x v="9"/>
    <x v="1"/>
    <x v="3"/>
    <n v="6813"/>
    <n v="9.33"/>
    <n v="6.92"/>
    <n v="47145.96"/>
    <n v="63565.29"/>
    <n v="16419.330000000002"/>
    <x v="20"/>
    <n v="6"/>
    <x v="4"/>
    <x v="1"/>
  </r>
  <r>
    <n v="104390132"/>
    <x v="1163"/>
    <d v="2020-01-07T00:00:00"/>
    <x v="106"/>
    <x v="6"/>
    <x v="9"/>
    <x v="0"/>
    <x v="2"/>
    <n v="215"/>
    <n v="9.33"/>
    <n v="6.92"/>
    <n v="1487.8"/>
    <n v="2005.95"/>
    <n v="518.15000000000009"/>
    <x v="4"/>
    <n v="1"/>
    <x v="3"/>
    <x v="0"/>
  </r>
  <r>
    <n v="253056180"/>
    <x v="203"/>
    <d v="2019-03-31T00:00:00"/>
    <x v="9"/>
    <x v="5"/>
    <x v="10"/>
    <x v="0"/>
    <x v="1"/>
    <n v="3802"/>
    <n v="668.27"/>
    <n v="502.54"/>
    <n v="1910657.08"/>
    <n v="2540762.54"/>
    <n v="630105.46"/>
    <x v="18"/>
    <n v="1"/>
    <x v="3"/>
    <x v="0"/>
  </r>
  <r>
    <n v="912325561"/>
    <x v="575"/>
    <d v="2021-08-25T00:00:00"/>
    <x v="44"/>
    <x v="2"/>
    <x v="4"/>
    <x v="0"/>
    <x v="0"/>
    <n v="6262"/>
    <n v="81.73"/>
    <n v="56.67"/>
    <n v="354867.54000000004"/>
    <n v="511793.26"/>
    <n v="156925.71999999997"/>
    <x v="6"/>
    <n v="2"/>
    <x v="1"/>
    <x v="0"/>
  </r>
  <r>
    <n v="152559602"/>
    <x v="412"/>
    <d v="2016-01-23T00:00:00"/>
    <x v="13"/>
    <x v="0"/>
    <x v="8"/>
    <x v="0"/>
    <x v="3"/>
    <n v="4631"/>
    <n v="421.89"/>
    <n v="364.69"/>
    <n v="1688879.39"/>
    <n v="1953772.5899999999"/>
    <n v="264893.19999999995"/>
    <x v="15"/>
    <n v="1"/>
    <x v="3"/>
    <x v="0"/>
  </r>
  <r>
    <n v="614432132"/>
    <x v="2194"/>
    <d v="2015-02-16T00:00:00"/>
    <x v="90"/>
    <x v="5"/>
    <x v="3"/>
    <x v="0"/>
    <x v="0"/>
    <n v="2977"/>
    <n v="205.7"/>
    <n v="117.11"/>
    <n v="348636.47"/>
    <n v="612368.9"/>
    <n v="263732.43000000005"/>
    <x v="10"/>
    <n v="3"/>
    <x v="5"/>
    <x v="0"/>
  </r>
  <r>
    <n v="958929479"/>
    <x v="1539"/>
    <d v="2019-12-03T00:00:00"/>
    <x v="19"/>
    <x v="0"/>
    <x v="10"/>
    <x v="1"/>
    <x v="1"/>
    <n v="7397"/>
    <n v="668.27"/>
    <n v="502.54"/>
    <n v="3717288.3800000004"/>
    <n v="4943193.1899999995"/>
    <n v="1225904.8099999991"/>
    <x v="17"/>
    <n v="7"/>
    <x v="2"/>
    <x v="1"/>
  </r>
  <r>
    <n v="817350471"/>
    <x v="2195"/>
    <d v="2018-10-27T00:00:00"/>
    <x v="71"/>
    <x v="2"/>
    <x v="10"/>
    <x v="1"/>
    <x v="3"/>
    <n v="1022"/>
    <n v="668.27"/>
    <n v="502.54"/>
    <n v="513595.88"/>
    <n v="682971.94"/>
    <n v="169376.05999999994"/>
    <x v="3"/>
    <n v="3"/>
    <x v="5"/>
    <x v="0"/>
  </r>
  <r>
    <n v="103499639"/>
    <x v="2196"/>
    <d v="2019-04-22T00:00:00"/>
    <x v="181"/>
    <x v="1"/>
    <x v="9"/>
    <x v="0"/>
    <x v="2"/>
    <n v="6698"/>
    <n v="9.33"/>
    <n v="6.92"/>
    <n v="46350.159999999996"/>
    <n v="62492.340000000004"/>
    <n v="16142.180000000008"/>
    <x v="17"/>
    <n v="6"/>
    <x v="4"/>
    <x v="1"/>
  </r>
  <r>
    <n v="286317718"/>
    <x v="2196"/>
    <d v="2019-05-07T00:00:00"/>
    <x v="141"/>
    <x v="5"/>
    <x v="9"/>
    <x v="1"/>
    <x v="0"/>
    <n v="6630"/>
    <n v="9.33"/>
    <n v="6.92"/>
    <n v="45879.6"/>
    <n v="61857.9"/>
    <n v="15978.300000000003"/>
    <x v="3"/>
    <n v="6"/>
    <x v="4"/>
    <x v="1"/>
  </r>
  <r>
    <n v="693831098"/>
    <x v="2197"/>
    <d v="2015-07-02T00:00:00"/>
    <x v="179"/>
    <x v="1"/>
    <x v="0"/>
    <x v="1"/>
    <x v="3"/>
    <n v="8895"/>
    <n v="255.28"/>
    <n v="159.41999999999999"/>
    <n v="1418040.9"/>
    <n v="2270715.6"/>
    <n v="852674.70000000019"/>
    <x v="16"/>
    <n v="2"/>
    <x v="1"/>
    <x v="0"/>
  </r>
  <r>
    <n v="377184951"/>
    <x v="94"/>
    <d v="2021-12-10T00:00:00"/>
    <x v="172"/>
    <x v="4"/>
    <x v="3"/>
    <x v="1"/>
    <x v="3"/>
    <n v="6264"/>
    <n v="205.7"/>
    <n v="117.11"/>
    <n v="733577.04"/>
    <n v="1288504.7999999998"/>
    <n v="554927.75999999978"/>
    <x v="11"/>
    <n v="2"/>
    <x v="1"/>
    <x v="0"/>
  </r>
  <r>
    <n v="427198064"/>
    <x v="1341"/>
    <d v="2018-12-05T00:00:00"/>
    <x v="62"/>
    <x v="5"/>
    <x v="9"/>
    <x v="1"/>
    <x v="0"/>
    <n v="6255"/>
    <n v="9.33"/>
    <n v="6.92"/>
    <n v="43284.6"/>
    <n v="58359.15"/>
    <n v="15074.550000000003"/>
    <x v="14"/>
    <n v="6"/>
    <x v="4"/>
    <x v="1"/>
  </r>
  <r>
    <n v="472382342"/>
    <x v="1565"/>
    <d v="2018-12-14T00:00:00"/>
    <x v="134"/>
    <x v="2"/>
    <x v="5"/>
    <x v="1"/>
    <x v="2"/>
    <n v="7287"/>
    <n v="109.28"/>
    <n v="35.840000000000003"/>
    <n v="261166.08000000002"/>
    <n v="796323.36"/>
    <n v="535157.28"/>
    <x v="4"/>
    <n v="4"/>
    <x v="6"/>
    <x v="0"/>
  </r>
  <r>
    <n v="958925616"/>
    <x v="2198"/>
    <d v="2017-02-11T00:00:00"/>
    <x v="94"/>
    <x v="5"/>
    <x v="9"/>
    <x v="1"/>
    <x v="3"/>
    <n v="6254"/>
    <n v="9.33"/>
    <n v="6.92"/>
    <n v="43277.68"/>
    <n v="58349.82"/>
    <n v="15072.14"/>
    <x v="9"/>
    <n v="6"/>
    <x v="4"/>
    <x v="1"/>
  </r>
  <r>
    <n v="744954001"/>
    <x v="215"/>
    <d v="2017-08-06T00:00:00"/>
    <x v="38"/>
    <x v="2"/>
    <x v="7"/>
    <x v="1"/>
    <x v="1"/>
    <n v="7298"/>
    <n v="437.2"/>
    <n v="263.33"/>
    <n v="1921782.3399999999"/>
    <n v="3190685.6"/>
    <n v="1268903.2600000002"/>
    <x v="3"/>
    <n v="4"/>
    <x v="6"/>
    <x v="0"/>
  </r>
  <r>
    <n v="688697564"/>
    <x v="1768"/>
    <d v="2020-11-08T00:00:00"/>
    <x v="122"/>
    <x v="3"/>
    <x v="4"/>
    <x v="1"/>
    <x v="0"/>
    <n v="9768"/>
    <n v="81.73"/>
    <n v="56.67"/>
    <n v="553552.56000000006"/>
    <n v="798338.64"/>
    <n v="244786.07999999996"/>
    <x v="13"/>
    <n v="3"/>
    <x v="5"/>
    <x v="0"/>
  </r>
  <r>
    <n v="326540553"/>
    <x v="1498"/>
    <d v="2020-03-25T00:00:00"/>
    <x v="169"/>
    <x v="4"/>
    <x v="3"/>
    <x v="0"/>
    <x v="2"/>
    <n v="9461"/>
    <n v="205.7"/>
    <n v="117.11"/>
    <n v="1107977.71"/>
    <n v="1946127.7"/>
    <n v="838149.99"/>
    <x v="4"/>
    <n v="2"/>
    <x v="1"/>
    <x v="0"/>
  </r>
  <r>
    <n v="963219296"/>
    <x v="1001"/>
    <d v="2022-09-02T00:00:00"/>
    <x v="136"/>
    <x v="1"/>
    <x v="3"/>
    <x v="0"/>
    <x v="1"/>
    <n v="6850"/>
    <n v="205.7"/>
    <n v="117.11"/>
    <n v="802203.5"/>
    <n v="1409045"/>
    <n v="606841.5"/>
    <x v="6"/>
    <n v="4"/>
    <x v="6"/>
    <x v="0"/>
  </r>
  <r>
    <n v="373782622"/>
    <x v="1122"/>
    <d v="2015-10-22T00:00:00"/>
    <x v="101"/>
    <x v="5"/>
    <x v="3"/>
    <x v="1"/>
    <x v="1"/>
    <n v="9439"/>
    <n v="205.7"/>
    <n v="117.11"/>
    <n v="1105401.29"/>
    <n v="1941602.2999999998"/>
    <n v="836201.00999999978"/>
    <x v="12"/>
    <n v="7"/>
    <x v="2"/>
    <x v="1"/>
  </r>
  <r>
    <n v="453591859"/>
    <x v="1594"/>
    <d v="2019-05-25T00:00:00"/>
    <x v="118"/>
    <x v="0"/>
    <x v="11"/>
    <x v="0"/>
    <x v="2"/>
    <n v="6766"/>
    <n v="154.06"/>
    <n v="90.93"/>
    <n v="615232.38"/>
    <n v="1042369.96"/>
    <n v="427137.57999999996"/>
    <x v="20"/>
    <n v="3"/>
    <x v="5"/>
    <x v="0"/>
  </r>
  <r>
    <n v="302245748"/>
    <x v="1158"/>
    <d v="2018-01-27T00:00:00"/>
    <x v="39"/>
    <x v="2"/>
    <x v="6"/>
    <x v="0"/>
    <x v="0"/>
    <n v="88"/>
    <n v="651.21"/>
    <n v="524.96"/>
    <n v="46196.480000000003"/>
    <n v="57306.48"/>
    <n v="11110"/>
    <x v="5"/>
    <n v="6"/>
    <x v="4"/>
    <x v="1"/>
  </r>
  <r>
    <n v="203955876"/>
    <x v="780"/>
    <d v="2022-07-06T00:00:00"/>
    <x v="128"/>
    <x v="1"/>
    <x v="3"/>
    <x v="0"/>
    <x v="0"/>
    <n v="3931"/>
    <n v="205.7"/>
    <n v="117.11"/>
    <n v="460359.41"/>
    <n v="808606.7"/>
    <n v="348247.29"/>
    <x v="9"/>
    <n v="3"/>
    <x v="5"/>
    <x v="0"/>
  </r>
  <r>
    <n v="131612622"/>
    <x v="2199"/>
    <d v="2022-06-01T00:00:00"/>
    <x v="83"/>
    <x v="0"/>
    <x v="9"/>
    <x v="1"/>
    <x v="3"/>
    <n v="5954"/>
    <n v="9.33"/>
    <n v="6.92"/>
    <n v="41201.68"/>
    <n v="55550.82"/>
    <n v="14349.14"/>
    <x v="14"/>
    <n v="6"/>
    <x v="4"/>
    <x v="1"/>
  </r>
  <r>
    <n v="583451974"/>
    <x v="1918"/>
    <d v="2016-01-26T00:00:00"/>
    <x v="124"/>
    <x v="1"/>
    <x v="1"/>
    <x v="1"/>
    <x v="3"/>
    <n v="5260"/>
    <n v="152.58000000000001"/>
    <n v="97.44"/>
    <n v="512534.39999999997"/>
    <n v="802570.8"/>
    <n v="290036.40000000008"/>
    <x v="4"/>
    <n v="1"/>
    <x v="3"/>
    <x v="0"/>
  </r>
  <r>
    <n v="250848186"/>
    <x v="2200"/>
    <d v="2019-02-17T00:00:00"/>
    <x v="34"/>
    <x v="1"/>
    <x v="5"/>
    <x v="0"/>
    <x v="0"/>
    <n v="407"/>
    <n v="109.28"/>
    <n v="35.840000000000003"/>
    <n v="14586.880000000001"/>
    <n v="44476.959999999999"/>
    <n v="29890.079999999998"/>
    <x v="14"/>
    <n v="3"/>
    <x v="5"/>
    <x v="0"/>
  </r>
  <r>
    <n v="386220777"/>
    <x v="1535"/>
    <d v="2015-11-12T00:00:00"/>
    <x v="151"/>
    <x v="5"/>
    <x v="8"/>
    <x v="0"/>
    <x v="0"/>
    <n v="165"/>
    <n v="421.89"/>
    <n v="364.69"/>
    <n v="60173.85"/>
    <n v="69611.849999999991"/>
    <n v="9437.9999999999927"/>
    <x v="9"/>
    <n v="4"/>
    <x v="6"/>
    <x v="0"/>
  </r>
  <r>
    <n v="227118575"/>
    <x v="1624"/>
    <d v="2017-07-20T00:00:00"/>
    <x v="184"/>
    <x v="3"/>
    <x v="7"/>
    <x v="0"/>
    <x v="3"/>
    <n v="8288"/>
    <n v="437.2"/>
    <n v="263.33"/>
    <n v="2182479.04"/>
    <n v="3623513.6"/>
    <n v="1441034.56"/>
    <x v="14"/>
    <n v="7"/>
    <x v="2"/>
    <x v="1"/>
  </r>
  <r>
    <n v="431402909"/>
    <x v="265"/>
    <d v="2020-08-03T00:00:00"/>
    <x v="155"/>
    <x v="4"/>
    <x v="9"/>
    <x v="1"/>
    <x v="0"/>
    <n v="562"/>
    <n v="9.33"/>
    <n v="6.92"/>
    <n v="3889.04"/>
    <n v="5243.46"/>
    <n v="1354.42"/>
    <x v="18"/>
    <n v="2"/>
    <x v="1"/>
    <x v="0"/>
  </r>
  <r>
    <n v="827247607"/>
    <x v="185"/>
    <d v="2015-05-02T00:00:00"/>
    <x v="9"/>
    <x v="5"/>
    <x v="8"/>
    <x v="1"/>
    <x v="2"/>
    <n v="9805"/>
    <n v="421.89"/>
    <n v="364.69"/>
    <n v="3575785.45"/>
    <n v="4136631.4499999997"/>
    <n v="560845.99999999953"/>
    <x v="18"/>
    <n v="7"/>
    <x v="2"/>
    <x v="1"/>
  </r>
  <r>
    <n v="804475867"/>
    <x v="2064"/>
    <d v="2019-08-15T00:00:00"/>
    <x v="176"/>
    <x v="2"/>
    <x v="2"/>
    <x v="1"/>
    <x v="1"/>
    <n v="1141"/>
    <n v="47.45"/>
    <n v="31.79"/>
    <n v="36272.39"/>
    <n v="54140.450000000004"/>
    <n v="17868.060000000005"/>
    <x v="15"/>
    <n v="6"/>
    <x v="4"/>
    <x v="1"/>
  </r>
  <r>
    <n v="957875907"/>
    <x v="801"/>
    <d v="2020-01-07T00:00:00"/>
    <x v="51"/>
    <x v="0"/>
    <x v="1"/>
    <x v="1"/>
    <x v="2"/>
    <n v="5622"/>
    <n v="152.58000000000001"/>
    <n v="97.44"/>
    <n v="547807.67999999993"/>
    <n v="857804.76000000013"/>
    <n v="309997.08000000019"/>
    <x v="8"/>
    <n v="4"/>
    <x v="6"/>
    <x v="0"/>
  </r>
  <r>
    <n v="250569665"/>
    <x v="1410"/>
    <d v="2017-05-17T00:00:00"/>
    <x v="110"/>
    <x v="0"/>
    <x v="5"/>
    <x v="1"/>
    <x v="2"/>
    <n v="7987"/>
    <n v="109.28"/>
    <n v="35.840000000000003"/>
    <n v="286254.08000000002"/>
    <n v="872819.36"/>
    <n v="586565.28"/>
    <x v="3"/>
    <n v="7"/>
    <x v="2"/>
    <x v="1"/>
  </r>
  <r>
    <n v="650644099"/>
    <x v="599"/>
    <d v="2015-03-07T00:00:00"/>
    <x v="8"/>
    <x v="5"/>
    <x v="1"/>
    <x v="0"/>
    <x v="3"/>
    <n v="8903"/>
    <n v="152.58000000000001"/>
    <n v="97.44"/>
    <n v="867508.32"/>
    <n v="1358419.7400000002"/>
    <n v="490911.42000000027"/>
    <x v="8"/>
    <n v="1"/>
    <x v="3"/>
    <x v="0"/>
  </r>
  <r>
    <n v="987835538"/>
    <x v="1986"/>
    <d v="2022-02-10T00:00:00"/>
    <x v="134"/>
    <x v="2"/>
    <x v="9"/>
    <x v="1"/>
    <x v="3"/>
    <n v="1342"/>
    <n v="9.33"/>
    <n v="6.92"/>
    <n v="9286.64"/>
    <n v="12520.86"/>
    <n v="3234.2200000000012"/>
    <x v="3"/>
    <n v="1"/>
    <x v="3"/>
    <x v="0"/>
  </r>
  <r>
    <n v="162192809"/>
    <x v="1125"/>
    <d v="2021-06-04T00:00:00"/>
    <x v="36"/>
    <x v="3"/>
    <x v="7"/>
    <x v="0"/>
    <x v="3"/>
    <n v="5311"/>
    <n v="437.2"/>
    <n v="263.33"/>
    <n v="1398545.63"/>
    <n v="2321969.1999999997"/>
    <n v="923423.56999999983"/>
    <x v="6"/>
    <n v="4"/>
    <x v="6"/>
    <x v="0"/>
  </r>
  <r>
    <n v="294077241"/>
    <x v="291"/>
    <d v="2018-08-05T00:00:00"/>
    <x v="113"/>
    <x v="5"/>
    <x v="5"/>
    <x v="1"/>
    <x v="3"/>
    <n v="2845"/>
    <n v="109.28"/>
    <n v="35.840000000000003"/>
    <n v="101964.8"/>
    <n v="310901.59999999998"/>
    <n v="208936.8"/>
    <x v="3"/>
    <n v="4"/>
    <x v="6"/>
    <x v="0"/>
  </r>
  <r>
    <n v="874162662"/>
    <x v="1745"/>
    <d v="2020-01-29T00:00:00"/>
    <x v="79"/>
    <x v="5"/>
    <x v="0"/>
    <x v="1"/>
    <x v="2"/>
    <n v="3012"/>
    <n v="255.28"/>
    <n v="159.41999999999999"/>
    <n v="480173.04"/>
    <n v="768903.36"/>
    <n v="288730.32"/>
    <x v="1"/>
    <n v="3"/>
    <x v="5"/>
    <x v="0"/>
  </r>
  <r>
    <n v="113435399"/>
    <x v="1086"/>
    <d v="2020-09-21T00:00:00"/>
    <x v="168"/>
    <x v="6"/>
    <x v="2"/>
    <x v="1"/>
    <x v="1"/>
    <n v="6910"/>
    <n v="47.45"/>
    <n v="31.79"/>
    <n v="219668.9"/>
    <n v="327879.5"/>
    <n v="108210.6"/>
    <x v="7"/>
    <n v="7"/>
    <x v="2"/>
    <x v="1"/>
  </r>
  <r>
    <n v="793194282"/>
    <x v="2053"/>
    <d v="2015-02-03T00:00:00"/>
    <x v="110"/>
    <x v="0"/>
    <x v="8"/>
    <x v="1"/>
    <x v="3"/>
    <n v="2669"/>
    <n v="421.89"/>
    <n v="364.69"/>
    <n v="973357.61"/>
    <n v="1126024.4099999999"/>
    <n v="152666.79999999993"/>
    <x v="15"/>
    <n v="4"/>
    <x v="6"/>
    <x v="0"/>
  </r>
  <r>
    <n v="140142476"/>
    <x v="2201"/>
    <d v="2016-07-30T00:00:00"/>
    <x v="29"/>
    <x v="4"/>
    <x v="8"/>
    <x v="1"/>
    <x v="1"/>
    <n v="128"/>
    <n v="421.89"/>
    <n v="364.69"/>
    <n v="46680.32"/>
    <n v="54001.919999999998"/>
    <n v="7321.5999999999985"/>
    <x v="5"/>
    <n v="6"/>
    <x v="4"/>
    <x v="1"/>
  </r>
  <r>
    <n v="850928294"/>
    <x v="193"/>
    <d v="2020-10-26T00:00:00"/>
    <x v="3"/>
    <x v="2"/>
    <x v="9"/>
    <x v="0"/>
    <x v="0"/>
    <n v="7447"/>
    <n v="9.33"/>
    <n v="6.92"/>
    <n v="51533.24"/>
    <n v="69480.509999999995"/>
    <n v="17947.269999999997"/>
    <x v="9"/>
    <n v="1"/>
    <x v="3"/>
    <x v="0"/>
  </r>
  <r>
    <n v="293063580"/>
    <x v="381"/>
    <d v="2022-07-09T00:00:00"/>
    <x v="97"/>
    <x v="3"/>
    <x v="1"/>
    <x v="0"/>
    <x v="0"/>
    <n v="2881"/>
    <n v="152.58000000000001"/>
    <n v="97.44"/>
    <n v="280724.64"/>
    <n v="439582.98000000004"/>
    <n v="158858.34000000003"/>
    <x v="10"/>
    <n v="1"/>
    <x v="3"/>
    <x v="0"/>
  </r>
  <r>
    <n v="404005324"/>
    <x v="1893"/>
    <d v="2018-08-08T00:00:00"/>
    <x v="92"/>
    <x v="2"/>
    <x v="2"/>
    <x v="0"/>
    <x v="3"/>
    <n v="3008"/>
    <n v="47.45"/>
    <n v="31.79"/>
    <n v="95624.319999999992"/>
    <n v="142729.60000000001"/>
    <n v="47105.280000000013"/>
    <x v="7"/>
    <n v="2"/>
    <x v="1"/>
    <x v="0"/>
  </r>
  <r>
    <n v="266614854"/>
    <x v="835"/>
    <d v="2019-10-11T00:00:00"/>
    <x v="70"/>
    <x v="1"/>
    <x v="10"/>
    <x v="0"/>
    <x v="0"/>
    <n v="6115"/>
    <n v="668.27"/>
    <n v="502.54"/>
    <n v="3073032.1"/>
    <n v="4086471.05"/>
    <n v="1013438.9499999997"/>
    <x v="14"/>
    <n v="1"/>
    <x v="3"/>
    <x v="0"/>
  </r>
  <r>
    <n v="834065997"/>
    <x v="959"/>
    <d v="2016-08-30T00:00:00"/>
    <x v="175"/>
    <x v="1"/>
    <x v="10"/>
    <x v="1"/>
    <x v="2"/>
    <n v="7518"/>
    <n v="668.27"/>
    <n v="502.54"/>
    <n v="3778095.72"/>
    <n v="5024053.8599999994"/>
    <n v="1245958.1399999992"/>
    <x v="19"/>
    <n v="7"/>
    <x v="2"/>
    <x v="1"/>
  </r>
  <r>
    <n v="879845082"/>
    <x v="1693"/>
    <d v="2022-04-24T00:00:00"/>
    <x v="117"/>
    <x v="1"/>
    <x v="9"/>
    <x v="1"/>
    <x v="0"/>
    <n v="4567"/>
    <n v="9.33"/>
    <n v="6.92"/>
    <n v="31603.64"/>
    <n v="42610.11"/>
    <n v="11006.470000000001"/>
    <x v="20"/>
    <n v="4"/>
    <x v="6"/>
    <x v="0"/>
  </r>
  <r>
    <n v="147750937"/>
    <x v="1222"/>
    <d v="2016-12-14T00:00:00"/>
    <x v="122"/>
    <x v="3"/>
    <x v="10"/>
    <x v="1"/>
    <x v="0"/>
    <n v="1641"/>
    <n v="668.27"/>
    <n v="502.54"/>
    <n v="824668.14"/>
    <n v="1096631.07"/>
    <n v="271962.93000000005"/>
    <x v="18"/>
    <n v="4"/>
    <x v="6"/>
    <x v="0"/>
  </r>
  <r>
    <n v="701894891"/>
    <x v="1233"/>
    <d v="2018-04-29T00:00:00"/>
    <x v="53"/>
    <x v="5"/>
    <x v="0"/>
    <x v="0"/>
    <x v="0"/>
    <n v="5151"/>
    <n v="255.28"/>
    <n v="159.41999999999999"/>
    <n v="821172.41999999993"/>
    <n v="1314947.28"/>
    <n v="493774.8600000001"/>
    <x v="9"/>
    <n v="7"/>
    <x v="2"/>
    <x v="1"/>
  </r>
  <r>
    <n v="264856183"/>
    <x v="888"/>
    <d v="2021-12-01T00:00:00"/>
    <x v="88"/>
    <x v="1"/>
    <x v="9"/>
    <x v="0"/>
    <x v="2"/>
    <n v="5685"/>
    <n v="9.33"/>
    <n v="6.92"/>
    <n v="39340.199999999997"/>
    <n v="53041.05"/>
    <n v="13700.850000000006"/>
    <x v="13"/>
    <n v="6"/>
    <x v="4"/>
    <x v="1"/>
  </r>
  <r>
    <n v="940337693"/>
    <x v="458"/>
    <d v="2020-06-24T00:00:00"/>
    <x v="95"/>
    <x v="3"/>
    <x v="9"/>
    <x v="1"/>
    <x v="1"/>
    <n v="5675"/>
    <n v="9.33"/>
    <n v="6.92"/>
    <n v="39271"/>
    <n v="52947.75"/>
    <n v="13676.75"/>
    <x v="14"/>
    <n v="6"/>
    <x v="4"/>
    <x v="1"/>
  </r>
  <r>
    <n v="277556121"/>
    <x v="843"/>
    <d v="2019-10-11T00:00:00"/>
    <x v="40"/>
    <x v="3"/>
    <x v="0"/>
    <x v="0"/>
    <x v="3"/>
    <n v="3879"/>
    <n v="255.28"/>
    <n v="159.41999999999999"/>
    <n v="618390.17999999993"/>
    <n v="990231.12"/>
    <n v="371840.94000000006"/>
    <x v="9"/>
    <n v="5"/>
    <x v="0"/>
    <x v="0"/>
  </r>
  <r>
    <n v="574015748"/>
    <x v="559"/>
    <d v="2021-12-27T00:00:00"/>
    <x v="148"/>
    <x v="3"/>
    <x v="10"/>
    <x v="0"/>
    <x v="0"/>
    <n v="2871"/>
    <n v="668.27"/>
    <n v="502.54"/>
    <n v="1442792.34"/>
    <n v="1918603.17"/>
    <n v="475810.82999999984"/>
    <x v="5"/>
    <n v="1"/>
    <x v="3"/>
    <x v="0"/>
  </r>
  <r>
    <n v="931957614"/>
    <x v="284"/>
    <d v="2015-10-09T00:00:00"/>
    <x v="76"/>
    <x v="5"/>
    <x v="7"/>
    <x v="1"/>
    <x v="2"/>
    <n v="5823"/>
    <n v="437.2"/>
    <n v="263.33"/>
    <n v="1533370.5899999999"/>
    <n v="2545815.6"/>
    <n v="1012445.0100000002"/>
    <x v="11"/>
    <n v="2"/>
    <x v="1"/>
    <x v="0"/>
  </r>
  <r>
    <n v="687368047"/>
    <x v="2200"/>
    <d v="2019-01-31T00:00:00"/>
    <x v="50"/>
    <x v="2"/>
    <x v="3"/>
    <x v="0"/>
    <x v="2"/>
    <n v="6335"/>
    <n v="205.7"/>
    <n v="117.11"/>
    <n v="741891.85"/>
    <n v="1303109.5"/>
    <n v="561217.65"/>
    <x v="6"/>
    <n v="3"/>
    <x v="5"/>
    <x v="0"/>
  </r>
  <r>
    <n v="295168149"/>
    <x v="2202"/>
    <d v="2016-06-13T00:00:00"/>
    <x v="47"/>
    <x v="1"/>
    <x v="9"/>
    <x v="1"/>
    <x v="2"/>
    <n v="5669"/>
    <n v="9.33"/>
    <n v="6.92"/>
    <n v="39229.480000000003"/>
    <n v="52891.77"/>
    <n v="13662.289999999994"/>
    <x v="19"/>
    <n v="6"/>
    <x v="4"/>
    <x v="1"/>
  </r>
  <r>
    <n v="136102426"/>
    <x v="1998"/>
    <d v="2019-09-21T00:00:00"/>
    <x v="5"/>
    <x v="3"/>
    <x v="1"/>
    <x v="1"/>
    <x v="1"/>
    <n v="4587"/>
    <n v="152.58000000000001"/>
    <n v="97.44"/>
    <n v="446957.27999999997"/>
    <n v="699884.46000000008"/>
    <n v="252927.18000000011"/>
    <x v="20"/>
    <n v="3"/>
    <x v="5"/>
    <x v="0"/>
  </r>
  <r>
    <n v="652961528"/>
    <x v="163"/>
    <d v="2017-03-30T00:00:00"/>
    <x v="85"/>
    <x v="2"/>
    <x v="10"/>
    <x v="0"/>
    <x v="1"/>
    <n v="4681"/>
    <n v="668.27"/>
    <n v="502.54"/>
    <n v="2352389.7400000002"/>
    <n v="3128171.87"/>
    <n v="775782.12999999989"/>
    <x v="19"/>
    <n v="2"/>
    <x v="1"/>
    <x v="0"/>
  </r>
  <r>
    <n v="414359509"/>
    <x v="1723"/>
    <d v="2018-09-12T00:00:00"/>
    <x v="179"/>
    <x v="1"/>
    <x v="0"/>
    <x v="1"/>
    <x v="1"/>
    <n v="7042"/>
    <n v="255.28"/>
    <n v="159.41999999999999"/>
    <n v="1122635.6399999999"/>
    <n v="1797681.76"/>
    <n v="675046.12000000011"/>
    <x v="2"/>
    <n v="4"/>
    <x v="6"/>
    <x v="0"/>
  </r>
  <r>
    <n v="907845199"/>
    <x v="1249"/>
    <d v="2022-10-14T00:00:00"/>
    <x v="132"/>
    <x v="0"/>
    <x v="11"/>
    <x v="0"/>
    <x v="2"/>
    <n v="423"/>
    <n v="154.06"/>
    <n v="90.93"/>
    <n v="38463.39"/>
    <n v="65167.38"/>
    <n v="26703.989999999998"/>
    <x v="3"/>
    <n v="2"/>
    <x v="1"/>
    <x v="0"/>
  </r>
  <r>
    <n v="541279923"/>
    <x v="1380"/>
    <d v="2021-03-17T00:00:00"/>
    <x v="20"/>
    <x v="3"/>
    <x v="10"/>
    <x v="1"/>
    <x v="0"/>
    <n v="5613"/>
    <n v="668.27"/>
    <n v="502.54"/>
    <n v="2820757.02"/>
    <n v="3750999.51"/>
    <n v="930242.48999999976"/>
    <x v="19"/>
    <n v="1"/>
    <x v="3"/>
    <x v="0"/>
  </r>
  <r>
    <n v="492837512"/>
    <x v="1027"/>
    <d v="2021-05-14T00:00:00"/>
    <x v="147"/>
    <x v="0"/>
    <x v="11"/>
    <x v="1"/>
    <x v="0"/>
    <n v="427"/>
    <n v="154.06"/>
    <n v="90.93"/>
    <n v="38827.11"/>
    <n v="65783.62"/>
    <n v="26956.509999999995"/>
    <x v="6"/>
    <n v="4"/>
    <x v="6"/>
    <x v="0"/>
  </r>
  <r>
    <n v="661004292"/>
    <x v="833"/>
    <d v="2015-06-22T00:00:00"/>
    <x v="60"/>
    <x v="4"/>
    <x v="9"/>
    <x v="1"/>
    <x v="1"/>
    <n v="4714"/>
    <n v="9.33"/>
    <n v="6.92"/>
    <n v="32620.880000000001"/>
    <n v="43981.62"/>
    <n v="11360.740000000002"/>
    <x v="9"/>
    <n v="1"/>
    <x v="3"/>
    <x v="0"/>
  </r>
  <r>
    <n v="114579093"/>
    <x v="2203"/>
    <d v="2017-02-07T00:00:00"/>
    <x v="113"/>
    <x v="5"/>
    <x v="10"/>
    <x v="0"/>
    <x v="2"/>
    <n v="5355"/>
    <n v="668.27"/>
    <n v="502.54"/>
    <n v="2691101.7"/>
    <n v="3578585.85"/>
    <n v="887484.14999999991"/>
    <x v="8"/>
    <n v="4"/>
    <x v="6"/>
    <x v="0"/>
  </r>
  <r>
    <n v="242673242"/>
    <x v="6"/>
    <d v="2021-04-13T00:00:00"/>
    <x v="51"/>
    <x v="0"/>
    <x v="11"/>
    <x v="1"/>
    <x v="0"/>
    <n v="1260"/>
    <n v="154.06"/>
    <n v="90.93"/>
    <n v="114571.8"/>
    <n v="194115.6"/>
    <n v="79543.8"/>
    <x v="19"/>
    <n v="7"/>
    <x v="2"/>
    <x v="1"/>
  </r>
  <r>
    <n v="704710566"/>
    <x v="240"/>
    <d v="2020-09-26T00:00:00"/>
    <x v="107"/>
    <x v="2"/>
    <x v="9"/>
    <x v="0"/>
    <x v="0"/>
    <n v="8372"/>
    <n v="9.33"/>
    <n v="6.92"/>
    <n v="57934.239999999998"/>
    <n v="78110.759999999995"/>
    <n v="20176.519999999997"/>
    <x v="14"/>
    <n v="2"/>
    <x v="1"/>
    <x v="0"/>
  </r>
  <r>
    <n v="780427396"/>
    <x v="901"/>
    <d v="2018-08-21T00:00:00"/>
    <x v="71"/>
    <x v="2"/>
    <x v="3"/>
    <x v="0"/>
    <x v="2"/>
    <n v="4664"/>
    <n v="205.7"/>
    <n v="117.11"/>
    <n v="546201.04"/>
    <n v="959384.79999999993"/>
    <n v="413183.75999999989"/>
    <x v="17"/>
    <n v="7"/>
    <x v="2"/>
    <x v="1"/>
  </r>
  <r>
    <n v="368851649"/>
    <x v="2054"/>
    <d v="2022-02-05T00:00:00"/>
    <x v="135"/>
    <x v="3"/>
    <x v="3"/>
    <x v="0"/>
    <x v="3"/>
    <n v="255"/>
    <n v="205.7"/>
    <n v="117.11"/>
    <n v="29863.05"/>
    <n v="52453.5"/>
    <n v="22590.45"/>
    <x v="1"/>
    <n v="6"/>
    <x v="4"/>
    <x v="1"/>
  </r>
  <r>
    <n v="975177657"/>
    <x v="1019"/>
    <d v="2017-01-02T00:00:00"/>
    <x v="171"/>
    <x v="5"/>
    <x v="9"/>
    <x v="1"/>
    <x v="0"/>
    <n v="5594"/>
    <n v="9.33"/>
    <n v="6.92"/>
    <n v="38710.480000000003"/>
    <n v="52192.02"/>
    <n v="13481.539999999994"/>
    <x v="16"/>
    <n v="6"/>
    <x v="4"/>
    <x v="1"/>
  </r>
  <r>
    <n v="641705691"/>
    <x v="1239"/>
    <d v="2020-11-23T00:00:00"/>
    <x v="152"/>
    <x v="5"/>
    <x v="5"/>
    <x v="0"/>
    <x v="1"/>
    <n v="3829"/>
    <n v="109.28"/>
    <n v="35.840000000000003"/>
    <n v="137231.36000000002"/>
    <n v="418433.12"/>
    <n v="281201.76"/>
    <x v="11"/>
    <n v="5"/>
    <x v="0"/>
    <x v="0"/>
  </r>
  <r>
    <n v="125753819"/>
    <x v="1049"/>
    <d v="2021-08-29T00:00:00"/>
    <x v="95"/>
    <x v="3"/>
    <x v="4"/>
    <x v="1"/>
    <x v="0"/>
    <n v="2205"/>
    <n v="81.73"/>
    <n v="56.67"/>
    <n v="124957.35"/>
    <n v="180214.65000000002"/>
    <n v="55257.300000000017"/>
    <x v="9"/>
    <n v="7"/>
    <x v="2"/>
    <x v="1"/>
  </r>
  <r>
    <n v="529504811"/>
    <x v="2204"/>
    <d v="2017-06-22T00:00:00"/>
    <x v="49"/>
    <x v="5"/>
    <x v="2"/>
    <x v="1"/>
    <x v="1"/>
    <n v="1095"/>
    <n v="47.45"/>
    <n v="31.79"/>
    <n v="34810.049999999996"/>
    <n v="51957.75"/>
    <n v="17147.700000000004"/>
    <x v="8"/>
    <n v="6"/>
    <x v="4"/>
    <x v="1"/>
  </r>
  <r>
    <n v="346607339"/>
    <x v="589"/>
    <d v="2016-05-30T00:00:00"/>
    <x v="50"/>
    <x v="2"/>
    <x v="6"/>
    <x v="0"/>
    <x v="3"/>
    <n v="7669"/>
    <n v="651.21"/>
    <n v="524.96"/>
    <n v="4025918.24"/>
    <n v="4994129.49"/>
    <n v="968211.25"/>
    <x v="18"/>
    <n v="2"/>
    <x v="1"/>
    <x v="0"/>
  </r>
  <r>
    <n v="556947886"/>
    <x v="2112"/>
    <d v="2021-04-09T00:00:00"/>
    <x v="175"/>
    <x v="1"/>
    <x v="3"/>
    <x v="0"/>
    <x v="2"/>
    <n v="2111"/>
    <n v="205.7"/>
    <n v="117.11"/>
    <n v="247219.21"/>
    <n v="434232.69999999995"/>
    <n v="187013.48999999996"/>
    <x v="13"/>
    <n v="1"/>
    <x v="3"/>
    <x v="0"/>
  </r>
  <r>
    <n v="609405457"/>
    <x v="2205"/>
    <d v="2016-07-04T00:00:00"/>
    <x v="25"/>
    <x v="0"/>
    <x v="9"/>
    <x v="0"/>
    <x v="2"/>
    <n v="5472"/>
    <n v="9.33"/>
    <n v="6.92"/>
    <n v="37866.239999999998"/>
    <n v="51053.760000000002"/>
    <n v="13187.520000000004"/>
    <x v="16"/>
    <n v="6"/>
    <x v="4"/>
    <x v="1"/>
  </r>
  <r>
    <n v="838638198"/>
    <x v="2206"/>
    <d v="2019-08-02T00:00:00"/>
    <x v="51"/>
    <x v="0"/>
    <x v="6"/>
    <x v="1"/>
    <x v="3"/>
    <n v="534"/>
    <n v="651.21"/>
    <n v="524.96"/>
    <n v="280328.64"/>
    <n v="347746.14"/>
    <n v="67417.5"/>
    <x v="12"/>
    <n v="1"/>
    <x v="3"/>
    <x v="0"/>
  </r>
  <r>
    <n v="355398118"/>
    <x v="1646"/>
    <d v="2020-06-19T00:00:00"/>
    <x v="44"/>
    <x v="2"/>
    <x v="7"/>
    <x v="0"/>
    <x v="3"/>
    <n v="9056"/>
    <n v="437.2"/>
    <n v="263.33"/>
    <n v="2384716.48"/>
    <n v="3959283.1999999997"/>
    <n v="1574566.7199999997"/>
    <x v="15"/>
    <n v="7"/>
    <x v="2"/>
    <x v="1"/>
  </r>
  <r>
    <n v="703562152"/>
    <x v="1934"/>
    <d v="2018-09-13T00:00:00"/>
    <x v="99"/>
    <x v="5"/>
    <x v="11"/>
    <x v="1"/>
    <x v="3"/>
    <n v="8530"/>
    <n v="154.06"/>
    <n v="90.93"/>
    <n v="775632.9"/>
    <n v="1314131.8"/>
    <n v="538498.9"/>
    <x v="4"/>
    <n v="3"/>
    <x v="5"/>
    <x v="0"/>
  </r>
  <r>
    <n v="206616628"/>
    <x v="798"/>
    <d v="2021-02-17T00:00:00"/>
    <x v="23"/>
    <x v="4"/>
    <x v="10"/>
    <x v="1"/>
    <x v="0"/>
    <n v="1306"/>
    <n v="668.27"/>
    <n v="502.54"/>
    <n v="656317.24"/>
    <n v="872760.62"/>
    <n v="216443.38"/>
    <x v="7"/>
    <n v="2"/>
    <x v="1"/>
    <x v="0"/>
  </r>
  <r>
    <n v="858360373"/>
    <x v="2111"/>
    <d v="2020-08-09T00:00:00"/>
    <x v="168"/>
    <x v="6"/>
    <x v="2"/>
    <x v="0"/>
    <x v="1"/>
    <n v="6764"/>
    <n v="47.45"/>
    <n v="31.79"/>
    <n v="215027.56"/>
    <n v="320951.80000000005"/>
    <n v="105924.24000000005"/>
    <x v="20"/>
    <n v="4"/>
    <x v="6"/>
    <x v="0"/>
  </r>
  <r>
    <n v="672904717"/>
    <x v="1535"/>
    <d v="2015-11-01T00:00:00"/>
    <x v="4"/>
    <x v="2"/>
    <x v="5"/>
    <x v="0"/>
    <x v="2"/>
    <n v="6314"/>
    <n v="109.28"/>
    <n v="35.840000000000003"/>
    <n v="226293.76000000001"/>
    <n v="689993.92"/>
    <n v="463700.16000000003"/>
    <x v="20"/>
    <n v="4"/>
    <x v="6"/>
    <x v="0"/>
  </r>
  <r>
    <n v="434673488"/>
    <x v="1251"/>
    <d v="2018-10-26T00:00:00"/>
    <x v="177"/>
    <x v="5"/>
    <x v="2"/>
    <x v="1"/>
    <x v="3"/>
    <n v="8399"/>
    <n v="47.45"/>
    <n v="31.79"/>
    <n v="267004.21000000002"/>
    <n v="398532.55000000005"/>
    <n v="131528.34000000003"/>
    <x v="8"/>
    <n v="7"/>
    <x v="2"/>
    <x v="1"/>
  </r>
  <r>
    <n v="548403012"/>
    <x v="975"/>
    <d v="2020-04-08T00:00:00"/>
    <x v="140"/>
    <x v="1"/>
    <x v="10"/>
    <x v="0"/>
    <x v="1"/>
    <n v="3493"/>
    <n v="668.27"/>
    <n v="502.54"/>
    <n v="1755372.22"/>
    <n v="2334267.11"/>
    <n v="578894.8899999999"/>
    <x v="19"/>
    <n v="1"/>
    <x v="3"/>
    <x v="0"/>
  </r>
  <r>
    <n v="589142119"/>
    <x v="1773"/>
    <d v="2015-08-15T00:00:00"/>
    <x v="78"/>
    <x v="5"/>
    <x v="5"/>
    <x v="1"/>
    <x v="0"/>
    <n v="9100"/>
    <n v="109.28"/>
    <n v="35.840000000000003"/>
    <n v="326144.00000000006"/>
    <n v="994448"/>
    <n v="668304"/>
    <x v="15"/>
    <n v="1"/>
    <x v="3"/>
    <x v="0"/>
  </r>
  <r>
    <n v="652252137"/>
    <x v="129"/>
    <d v="2022-09-28T00:00:00"/>
    <x v="140"/>
    <x v="1"/>
    <x v="11"/>
    <x v="0"/>
    <x v="2"/>
    <n v="4757"/>
    <n v="154.06"/>
    <n v="90.93"/>
    <n v="432554.01"/>
    <n v="732863.42"/>
    <n v="300309.41000000003"/>
    <x v="9"/>
    <n v="3"/>
    <x v="5"/>
    <x v="0"/>
  </r>
  <r>
    <n v="903406894"/>
    <x v="2207"/>
    <d v="2022-12-30T00:00:00"/>
    <x v="141"/>
    <x v="5"/>
    <x v="1"/>
    <x v="0"/>
    <x v="1"/>
    <n v="7030"/>
    <n v="152.58000000000001"/>
    <n v="97.44"/>
    <n v="685003.2"/>
    <n v="1072637.4000000001"/>
    <n v="387634.20000000019"/>
    <x v="17"/>
    <n v="3"/>
    <x v="5"/>
    <x v="0"/>
  </r>
  <r>
    <n v="228592717"/>
    <x v="2208"/>
    <d v="2015-11-03T00:00:00"/>
    <x v="35"/>
    <x v="5"/>
    <x v="11"/>
    <x v="1"/>
    <x v="3"/>
    <n v="4520"/>
    <n v="154.06"/>
    <n v="90.93"/>
    <n v="411003.60000000003"/>
    <n v="696351.2"/>
    <n v="285347.59999999992"/>
    <x v="13"/>
    <n v="5"/>
    <x v="0"/>
    <x v="0"/>
  </r>
  <r>
    <n v="284108436"/>
    <x v="803"/>
    <d v="2018-04-12T00:00:00"/>
    <x v="84"/>
    <x v="1"/>
    <x v="7"/>
    <x v="0"/>
    <x v="0"/>
    <n v="2854"/>
    <n v="437.2"/>
    <n v="263.33"/>
    <n v="751543.82"/>
    <n v="1247768.8"/>
    <n v="496224.9800000001"/>
    <x v="1"/>
    <n v="4"/>
    <x v="6"/>
    <x v="0"/>
  </r>
  <r>
    <n v="546565377"/>
    <x v="1283"/>
    <d v="2021-07-09T00:00:00"/>
    <x v="89"/>
    <x v="5"/>
    <x v="3"/>
    <x v="1"/>
    <x v="1"/>
    <n v="9696"/>
    <n v="205.7"/>
    <n v="117.11"/>
    <n v="1135498.56"/>
    <n v="1994467.2"/>
    <n v="858968.6399999999"/>
    <x v="4"/>
    <n v="4"/>
    <x v="6"/>
    <x v="0"/>
  </r>
  <r>
    <n v="595584142"/>
    <x v="2209"/>
    <d v="2017-05-27T00:00:00"/>
    <x v="8"/>
    <x v="5"/>
    <x v="9"/>
    <x v="0"/>
    <x v="0"/>
    <n v="5438"/>
    <n v="9.33"/>
    <n v="6.92"/>
    <n v="37630.959999999999"/>
    <n v="50736.54"/>
    <n v="13105.580000000002"/>
    <x v="5"/>
    <n v="6"/>
    <x v="4"/>
    <x v="1"/>
  </r>
  <r>
    <n v="400310742"/>
    <x v="1746"/>
    <d v="2019-08-31T00:00:00"/>
    <x v="56"/>
    <x v="5"/>
    <x v="1"/>
    <x v="0"/>
    <x v="2"/>
    <n v="9699"/>
    <n v="152.58000000000001"/>
    <n v="97.44"/>
    <n v="945070.55999999994"/>
    <n v="1479873.4200000002"/>
    <n v="534802.86000000022"/>
    <x v="12"/>
    <n v="2"/>
    <x v="1"/>
    <x v="0"/>
  </r>
  <r>
    <n v="196384322"/>
    <x v="2210"/>
    <d v="2015-06-19T00:00:00"/>
    <x v="122"/>
    <x v="3"/>
    <x v="9"/>
    <x v="0"/>
    <x v="3"/>
    <n v="3340"/>
    <n v="9.33"/>
    <n v="6.92"/>
    <n v="23112.799999999999"/>
    <n v="31162.2"/>
    <n v="8049.4000000000015"/>
    <x v="11"/>
    <n v="2"/>
    <x v="1"/>
    <x v="0"/>
  </r>
  <r>
    <n v="608969438"/>
    <x v="2211"/>
    <d v="2017-06-30T00:00:00"/>
    <x v="156"/>
    <x v="3"/>
    <x v="11"/>
    <x v="1"/>
    <x v="1"/>
    <n v="6444"/>
    <n v="154.06"/>
    <n v="90.93"/>
    <n v="585952.92000000004"/>
    <n v="992762.64"/>
    <n v="406809.72"/>
    <x v="8"/>
    <n v="7"/>
    <x v="2"/>
    <x v="1"/>
  </r>
  <r>
    <n v="566239917"/>
    <x v="2212"/>
    <d v="2021-05-13T00:00:00"/>
    <x v="119"/>
    <x v="5"/>
    <x v="2"/>
    <x v="1"/>
    <x v="1"/>
    <n v="1829"/>
    <n v="47.45"/>
    <n v="31.79"/>
    <n v="58143.909999999996"/>
    <n v="86786.05"/>
    <n v="28642.140000000007"/>
    <x v="11"/>
    <n v="1"/>
    <x v="3"/>
    <x v="0"/>
  </r>
  <r>
    <n v="416682088"/>
    <x v="1327"/>
    <d v="2020-07-06T00:00:00"/>
    <x v="91"/>
    <x v="1"/>
    <x v="11"/>
    <x v="1"/>
    <x v="3"/>
    <n v="4344"/>
    <n v="154.06"/>
    <n v="90.93"/>
    <n v="394999.92000000004"/>
    <n v="669236.64"/>
    <n v="274236.71999999997"/>
    <x v="6"/>
    <n v="7"/>
    <x v="2"/>
    <x v="1"/>
  </r>
  <r>
    <n v="579094779"/>
    <x v="2213"/>
    <d v="2022-12-09T00:00:00"/>
    <x v="88"/>
    <x v="1"/>
    <x v="11"/>
    <x v="1"/>
    <x v="0"/>
    <n v="5869"/>
    <n v="154.06"/>
    <n v="90.93"/>
    <n v="533668.17000000004"/>
    <n v="904178.14"/>
    <n v="370509.97"/>
    <x v="6"/>
    <n v="4"/>
    <x v="6"/>
    <x v="0"/>
  </r>
  <r>
    <n v="192589318"/>
    <x v="204"/>
    <d v="2020-11-13T00:00:00"/>
    <x v="2"/>
    <x v="1"/>
    <x v="9"/>
    <x v="0"/>
    <x v="0"/>
    <n v="314"/>
    <n v="9.33"/>
    <n v="6.92"/>
    <n v="2172.88"/>
    <n v="2929.62"/>
    <n v="756.73999999999978"/>
    <x v="10"/>
    <n v="7"/>
    <x v="2"/>
    <x v="1"/>
  </r>
  <r>
    <n v="266589534"/>
    <x v="1605"/>
    <d v="2018-03-03T00:00:00"/>
    <x v="165"/>
    <x v="5"/>
    <x v="6"/>
    <x v="0"/>
    <x v="0"/>
    <n v="8622"/>
    <n v="651.21"/>
    <n v="524.96"/>
    <n v="4526205.12"/>
    <n v="5614732.6200000001"/>
    <n v="1088527.5"/>
    <x v="18"/>
    <n v="7"/>
    <x v="2"/>
    <x v="1"/>
  </r>
  <r>
    <n v="530831754"/>
    <x v="2214"/>
    <d v="2021-10-03T00:00:00"/>
    <x v="146"/>
    <x v="5"/>
    <x v="7"/>
    <x v="1"/>
    <x v="2"/>
    <n v="3767"/>
    <n v="437.2"/>
    <n v="263.33"/>
    <n v="991964.11"/>
    <n v="1646932.4"/>
    <n v="654968.28999999992"/>
    <x v="8"/>
    <n v="2"/>
    <x v="1"/>
    <x v="0"/>
  </r>
  <r>
    <n v="785364806"/>
    <x v="2215"/>
    <d v="2015-03-04T00:00:00"/>
    <x v="153"/>
    <x v="1"/>
    <x v="10"/>
    <x v="1"/>
    <x v="0"/>
    <n v="5754"/>
    <n v="668.27"/>
    <n v="502.54"/>
    <n v="2891615.16"/>
    <n v="3845225.58"/>
    <n v="953610.41999999993"/>
    <x v="18"/>
    <n v="4"/>
    <x v="6"/>
    <x v="0"/>
  </r>
  <r>
    <n v="450550019"/>
    <x v="2150"/>
    <d v="2022-01-05T00:00:00"/>
    <x v="63"/>
    <x v="1"/>
    <x v="0"/>
    <x v="1"/>
    <x v="0"/>
    <n v="6618"/>
    <n v="255.28"/>
    <n v="159.41999999999999"/>
    <n v="1055041.5599999998"/>
    <n v="1689443.04"/>
    <n v="634401.48000000021"/>
    <x v="10"/>
    <n v="5"/>
    <x v="0"/>
    <x v="0"/>
  </r>
  <r>
    <n v="817061221"/>
    <x v="2216"/>
    <d v="2022-02-04T00:00:00"/>
    <x v="17"/>
    <x v="1"/>
    <x v="11"/>
    <x v="1"/>
    <x v="1"/>
    <n v="5427"/>
    <n v="154.06"/>
    <n v="90.93"/>
    <n v="493477.11000000004"/>
    <n v="836083.62"/>
    <n v="342606.50999999995"/>
    <x v="16"/>
    <n v="3"/>
    <x v="5"/>
    <x v="0"/>
  </r>
  <r>
    <n v="995884740"/>
    <x v="1967"/>
    <d v="2022-08-17T00:00:00"/>
    <x v="142"/>
    <x v="0"/>
    <x v="6"/>
    <x v="0"/>
    <x v="3"/>
    <n v="3280"/>
    <n v="651.21"/>
    <n v="524.96"/>
    <n v="1721868.8"/>
    <n v="2135968.8000000003"/>
    <n v="414100.00000000023"/>
    <x v="17"/>
    <n v="1"/>
    <x v="3"/>
    <x v="0"/>
  </r>
  <r>
    <n v="168319404"/>
    <x v="2217"/>
    <d v="2020-03-11T00:00:00"/>
    <x v="150"/>
    <x v="1"/>
    <x v="6"/>
    <x v="0"/>
    <x v="3"/>
    <n v="8307"/>
    <n v="651.21"/>
    <n v="524.96"/>
    <n v="4360842.7200000007"/>
    <n v="5409601.4700000007"/>
    <n v="1048758.75"/>
    <x v="18"/>
    <n v="4"/>
    <x v="6"/>
    <x v="0"/>
  </r>
  <r>
    <n v="735976541"/>
    <x v="1961"/>
    <d v="2018-03-16T00:00:00"/>
    <x v="38"/>
    <x v="2"/>
    <x v="2"/>
    <x v="1"/>
    <x v="3"/>
    <n v="668"/>
    <n v="47.45"/>
    <n v="31.79"/>
    <n v="21235.72"/>
    <n v="31696.600000000002"/>
    <n v="10460.880000000001"/>
    <x v="6"/>
    <n v="4"/>
    <x v="6"/>
    <x v="0"/>
  </r>
  <r>
    <n v="670779979"/>
    <x v="394"/>
    <d v="2019-09-01T00:00:00"/>
    <x v="28"/>
    <x v="5"/>
    <x v="5"/>
    <x v="1"/>
    <x v="1"/>
    <n v="7557"/>
    <n v="109.28"/>
    <n v="35.840000000000003"/>
    <n v="270842.88"/>
    <n v="825828.96"/>
    <n v="554986.07999999996"/>
    <x v="11"/>
    <n v="4"/>
    <x v="6"/>
    <x v="0"/>
  </r>
  <r>
    <n v="264966046"/>
    <x v="412"/>
    <d v="2016-01-23T00:00:00"/>
    <x v="77"/>
    <x v="4"/>
    <x v="6"/>
    <x v="0"/>
    <x v="1"/>
    <n v="8196"/>
    <n v="651.21"/>
    <n v="524.96"/>
    <n v="4302572.16"/>
    <n v="5337317.16"/>
    <n v="1034745"/>
    <x v="15"/>
    <n v="1"/>
    <x v="3"/>
    <x v="0"/>
  </r>
  <r>
    <n v="781083571"/>
    <x v="1415"/>
    <d v="2016-06-14T00:00:00"/>
    <x v="157"/>
    <x v="1"/>
    <x v="5"/>
    <x v="0"/>
    <x v="1"/>
    <n v="8841"/>
    <n v="109.28"/>
    <n v="35.840000000000003"/>
    <n v="316861.44"/>
    <n v="966144.48"/>
    <n v="649283.04"/>
    <x v="8"/>
    <n v="4"/>
    <x v="6"/>
    <x v="0"/>
  </r>
  <r>
    <n v="401993882"/>
    <x v="1879"/>
    <d v="2021-03-22T00:00:00"/>
    <x v="67"/>
    <x v="1"/>
    <x v="3"/>
    <x v="1"/>
    <x v="0"/>
    <n v="7778"/>
    <n v="205.7"/>
    <n v="117.11"/>
    <n v="910881.58"/>
    <n v="1599934.5999999999"/>
    <n v="689053.0199999999"/>
    <x v="6"/>
    <n v="7"/>
    <x v="2"/>
    <x v="1"/>
  </r>
  <r>
    <n v="980870807"/>
    <x v="37"/>
    <d v="2016-08-22T00:00:00"/>
    <x v="121"/>
    <x v="0"/>
    <x v="1"/>
    <x v="1"/>
    <x v="2"/>
    <n v="324"/>
    <n v="152.58000000000001"/>
    <n v="97.44"/>
    <n v="31570.559999999998"/>
    <n v="49435.920000000006"/>
    <n v="17865.360000000008"/>
    <x v="4"/>
    <n v="7"/>
    <x v="2"/>
    <x v="1"/>
  </r>
  <r>
    <n v="391200673"/>
    <x v="86"/>
    <d v="2020-01-31T00:00:00"/>
    <x v="181"/>
    <x v="1"/>
    <x v="6"/>
    <x v="0"/>
    <x v="2"/>
    <n v="3827"/>
    <n v="651.21"/>
    <n v="524.96"/>
    <n v="2009021.9200000002"/>
    <n v="2492180.67"/>
    <n v="483158.74999999977"/>
    <x v="10"/>
    <n v="7"/>
    <x v="2"/>
    <x v="1"/>
  </r>
  <r>
    <n v="176782310"/>
    <x v="498"/>
    <d v="2020-03-16T00:00:00"/>
    <x v="61"/>
    <x v="3"/>
    <x v="0"/>
    <x v="1"/>
    <x v="3"/>
    <n v="2669"/>
    <n v="255.28"/>
    <n v="159.41999999999999"/>
    <n v="425491.98"/>
    <n v="681342.32"/>
    <n v="255850.33999999997"/>
    <x v="4"/>
    <n v="7"/>
    <x v="2"/>
    <x v="1"/>
  </r>
  <r>
    <n v="601727044"/>
    <x v="893"/>
    <d v="2017-06-28T00:00:00"/>
    <x v="52"/>
    <x v="3"/>
    <x v="1"/>
    <x v="1"/>
    <x v="0"/>
    <n v="3259"/>
    <n v="152.58000000000001"/>
    <n v="97.44"/>
    <n v="317556.96000000002"/>
    <n v="497258.22000000003"/>
    <n v="179701.26"/>
    <x v="16"/>
    <n v="1"/>
    <x v="3"/>
    <x v="0"/>
  </r>
  <r>
    <n v="200458705"/>
    <x v="1825"/>
    <d v="2022-08-12T00:00:00"/>
    <x v="68"/>
    <x v="2"/>
    <x v="0"/>
    <x v="0"/>
    <x v="0"/>
    <n v="9040"/>
    <n v="255.28"/>
    <n v="159.41999999999999"/>
    <n v="1441156.7999999998"/>
    <n v="2307731.2000000002"/>
    <n v="866574.40000000037"/>
    <x v="6"/>
    <n v="4"/>
    <x v="6"/>
    <x v="0"/>
  </r>
  <r>
    <n v="727713620"/>
    <x v="1712"/>
    <d v="2019-03-27T00:00:00"/>
    <x v="11"/>
    <x v="3"/>
    <x v="6"/>
    <x v="1"/>
    <x v="1"/>
    <n v="5486"/>
    <n v="651.21"/>
    <n v="524.96"/>
    <n v="2879930.56"/>
    <n v="3572538.06"/>
    <n v="692607.5"/>
    <x v="18"/>
    <n v="4"/>
    <x v="6"/>
    <x v="0"/>
  </r>
  <r>
    <n v="408540618"/>
    <x v="1267"/>
    <d v="2019-10-09T00:00:00"/>
    <x v="46"/>
    <x v="1"/>
    <x v="11"/>
    <x v="1"/>
    <x v="0"/>
    <n v="5102"/>
    <n v="154.06"/>
    <n v="90.93"/>
    <n v="463924.86000000004"/>
    <n v="786014.12"/>
    <n v="322089.25999999995"/>
    <x v="16"/>
    <n v="1"/>
    <x v="3"/>
    <x v="0"/>
  </r>
  <r>
    <n v="688301026"/>
    <x v="2203"/>
    <d v="2017-02-23T00:00:00"/>
    <x v="83"/>
    <x v="0"/>
    <x v="9"/>
    <x v="0"/>
    <x v="3"/>
    <n v="2424"/>
    <n v="9.33"/>
    <n v="6.92"/>
    <n v="16774.079999999998"/>
    <n v="22615.920000000002"/>
    <n v="5841.8400000000038"/>
    <x v="9"/>
    <n v="4"/>
    <x v="6"/>
    <x v="0"/>
  </r>
  <r>
    <n v="382668673"/>
    <x v="583"/>
    <d v="2022-02-28T00:00:00"/>
    <x v="119"/>
    <x v="5"/>
    <x v="9"/>
    <x v="0"/>
    <x v="2"/>
    <n v="9019"/>
    <n v="9.33"/>
    <n v="6.92"/>
    <n v="62411.479999999996"/>
    <n v="84147.27"/>
    <n v="21735.790000000008"/>
    <x v="2"/>
    <n v="2"/>
    <x v="1"/>
    <x v="0"/>
  </r>
  <r>
    <n v="946774995"/>
    <x v="2148"/>
    <d v="2019-01-21T00:00:00"/>
    <x v="64"/>
    <x v="3"/>
    <x v="4"/>
    <x v="0"/>
    <x v="0"/>
    <n v="615"/>
    <n v="81.73"/>
    <n v="56.67"/>
    <n v="34852.050000000003"/>
    <n v="50263.950000000004"/>
    <n v="15411.900000000001"/>
    <x v="16"/>
    <n v="6"/>
    <x v="4"/>
    <x v="1"/>
  </r>
  <r>
    <n v="829483497"/>
    <x v="1368"/>
    <d v="2020-12-10T00:00:00"/>
    <x v="147"/>
    <x v="0"/>
    <x v="2"/>
    <x v="0"/>
    <x v="0"/>
    <n v="1454"/>
    <n v="47.45"/>
    <n v="31.79"/>
    <n v="46222.659999999996"/>
    <n v="68992.3"/>
    <n v="22769.640000000007"/>
    <x v="2"/>
    <n v="5"/>
    <x v="0"/>
    <x v="0"/>
  </r>
  <r>
    <n v="914840829"/>
    <x v="653"/>
    <d v="2017-01-02T00:00:00"/>
    <x v="38"/>
    <x v="2"/>
    <x v="5"/>
    <x v="1"/>
    <x v="0"/>
    <n v="586"/>
    <n v="109.28"/>
    <n v="35.840000000000003"/>
    <n v="21002.240000000002"/>
    <n v="64038.080000000002"/>
    <n v="43035.839999999997"/>
    <x v="15"/>
    <n v="3"/>
    <x v="5"/>
    <x v="0"/>
  </r>
  <r>
    <n v="880625712"/>
    <x v="2218"/>
    <d v="2018-06-12T00:00:00"/>
    <x v="98"/>
    <x v="4"/>
    <x v="0"/>
    <x v="0"/>
    <x v="3"/>
    <n v="5573"/>
    <n v="255.28"/>
    <n v="159.41999999999999"/>
    <n v="888447.65999999992"/>
    <n v="1422675.44"/>
    <n v="534227.78"/>
    <x v="8"/>
    <n v="4"/>
    <x v="6"/>
    <x v="0"/>
  </r>
  <r>
    <n v="344074475"/>
    <x v="1456"/>
    <d v="2020-09-28T00:00:00"/>
    <x v="60"/>
    <x v="4"/>
    <x v="2"/>
    <x v="1"/>
    <x v="2"/>
    <n v="8138"/>
    <n v="47.45"/>
    <n v="31.79"/>
    <n v="258707.02"/>
    <n v="386148.10000000003"/>
    <n v="127441.08000000005"/>
    <x v="8"/>
    <n v="3"/>
    <x v="5"/>
    <x v="0"/>
  </r>
  <r>
    <n v="792735946"/>
    <x v="779"/>
    <d v="2016-07-06T00:00:00"/>
    <x v="65"/>
    <x v="2"/>
    <x v="0"/>
    <x v="0"/>
    <x v="3"/>
    <n v="7038"/>
    <n v="255.28"/>
    <n v="159.41999999999999"/>
    <n v="1121997.96"/>
    <n v="1796660.64"/>
    <n v="674662.67999999993"/>
    <x v="11"/>
    <n v="7"/>
    <x v="2"/>
    <x v="1"/>
  </r>
  <r>
    <n v="634471452"/>
    <x v="1853"/>
    <d v="2016-05-15T00:00:00"/>
    <x v="167"/>
    <x v="2"/>
    <x v="11"/>
    <x v="0"/>
    <x v="2"/>
    <n v="3057"/>
    <n v="154.06"/>
    <n v="90.93"/>
    <n v="277973.01"/>
    <n v="470961.42"/>
    <n v="192988.40999999997"/>
    <x v="20"/>
    <n v="4"/>
    <x v="6"/>
    <x v="0"/>
  </r>
  <r>
    <n v="147454822"/>
    <x v="1274"/>
    <d v="2015-04-16T00:00:00"/>
    <x v="122"/>
    <x v="3"/>
    <x v="9"/>
    <x v="1"/>
    <x v="0"/>
    <n v="4013"/>
    <n v="9.33"/>
    <n v="6.92"/>
    <n v="27769.96"/>
    <n v="37441.29"/>
    <n v="9671.3300000000017"/>
    <x v="1"/>
    <n v="4"/>
    <x v="6"/>
    <x v="0"/>
  </r>
  <r>
    <n v="130172383"/>
    <x v="1943"/>
    <d v="2017-04-25T00:00:00"/>
    <x v="78"/>
    <x v="5"/>
    <x v="5"/>
    <x v="0"/>
    <x v="2"/>
    <n v="9756"/>
    <n v="109.28"/>
    <n v="35.840000000000003"/>
    <n v="349655.04000000004"/>
    <n v="1066135.68"/>
    <n v="716480.6399999999"/>
    <x v="0"/>
    <n v="3"/>
    <x v="5"/>
    <x v="0"/>
  </r>
  <r>
    <n v="551422965"/>
    <x v="2219"/>
    <d v="2016-04-15T00:00:00"/>
    <x v="68"/>
    <x v="2"/>
    <x v="1"/>
    <x v="1"/>
    <x v="3"/>
    <n v="7164"/>
    <n v="152.58000000000001"/>
    <n v="97.44"/>
    <n v="698060.16"/>
    <n v="1093083.1200000001"/>
    <n v="395022.96000000008"/>
    <x v="20"/>
    <n v="2"/>
    <x v="1"/>
    <x v="0"/>
  </r>
  <r>
    <n v="100317895"/>
    <x v="906"/>
    <d v="2018-08-05T00:00:00"/>
    <x v="113"/>
    <x v="5"/>
    <x v="6"/>
    <x v="1"/>
    <x v="2"/>
    <n v="5149"/>
    <n v="651.21"/>
    <n v="524.96"/>
    <n v="2703019.04"/>
    <n v="3353080.29"/>
    <n v="650061.25"/>
    <x v="1"/>
    <n v="7"/>
    <x v="2"/>
    <x v="1"/>
  </r>
  <r>
    <n v="236281001"/>
    <x v="1328"/>
    <d v="2021-12-05T00:00:00"/>
    <x v="126"/>
    <x v="5"/>
    <x v="6"/>
    <x v="1"/>
    <x v="0"/>
    <n v="9654"/>
    <n v="651.21"/>
    <n v="524.96"/>
    <n v="5067963.8400000008"/>
    <n v="6286781.3400000008"/>
    <n v="1218817.5"/>
    <x v="18"/>
    <n v="1"/>
    <x v="3"/>
    <x v="0"/>
  </r>
  <r>
    <n v="239048612"/>
    <x v="1434"/>
    <d v="2016-07-25T00:00:00"/>
    <x v="46"/>
    <x v="1"/>
    <x v="4"/>
    <x v="0"/>
    <x v="2"/>
    <n v="8651"/>
    <n v="81.73"/>
    <n v="56.67"/>
    <n v="490252.17000000004"/>
    <n v="707046.23"/>
    <n v="216794.05999999994"/>
    <x v="7"/>
    <n v="7"/>
    <x v="2"/>
    <x v="1"/>
  </r>
  <r>
    <n v="358669555"/>
    <x v="2220"/>
    <d v="2021-06-20T00:00:00"/>
    <x v="156"/>
    <x v="3"/>
    <x v="10"/>
    <x v="0"/>
    <x v="1"/>
    <n v="7147"/>
    <n v="668.27"/>
    <n v="502.54"/>
    <n v="3591653.3800000004"/>
    <n v="4776125.6899999995"/>
    <n v="1184472.3099999991"/>
    <x v="17"/>
    <n v="5"/>
    <x v="0"/>
    <x v="0"/>
  </r>
  <r>
    <n v="465505158"/>
    <x v="2221"/>
    <d v="2022-12-04T00:00:00"/>
    <x v="159"/>
    <x v="4"/>
    <x v="3"/>
    <x v="0"/>
    <x v="0"/>
    <n v="2176"/>
    <n v="205.7"/>
    <n v="117.11"/>
    <n v="254831.35999999999"/>
    <n v="447603.19999999995"/>
    <n v="192771.83999999997"/>
    <x v="15"/>
    <n v="2"/>
    <x v="1"/>
    <x v="0"/>
  </r>
  <r>
    <n v="500229251"/>
    <x v="1126"/>
    <d v="2021-03-08T00:00:00"/>
    <x v="134"/>
    <x v="2"/>
    <x v="10"/>
    <x v="0"/>
    <x v="2"/>
    <n v="7806"/>
    <n v="668.27"/>
    <n v="502.54"/>
    <n v="3922827.24"/>
    <n v="5216515.62"/>
    <n v="1293688.3799999999"/>
    <x v="20"/>
    <n v="5"/>
    <x v="0"/>
    <x v="0"/>
  </r>
  <r>
    <n v="923828160"/>
    <x v="1410"/>
    <d v="2017-05-03T00:00:00"/>
    <x v="28"/>
    <x v="5"/>
    <x v="10"/>
    <x v="1"/>
    <x v="3"/>
    <n v="137"/>
    <n v="668.27"/>
    <n v="502.54"/>
    <n v="68847.98"/>
    <n v="91552.989999999991"/>
    <n v="22705.009999999995"/>
    <x v="11"/>
    <n v="7"/>
    <x v="2"/>
    <x v="1"/>
  </r>
  <r>
    <n v="467600715"/>
    <x v="2222"/>
    <d v="2016-08-03T00:00:00"/>
    <x v="113"/>
    <x v="5"/>
    <x v="4"/>
    <x v="0"/>
    <x v="2"/>
    <n v="2297"/>
    <n v="81.73"/>
    <n v="56.67"/>
    <n v="130170.99"/>
    <n v="187733.81"/>
    <n v="57562.819999999992"/>
    <x v="19"/>
    <n v="1"/>
    <x v="3"/>
    <x v="0"/>
  </r>
  <r>
    <n v="446912944"/>
    <x v="8"/>
    <d v="2018-10-15T00:00:00"/>
    <x v="113"/>
    <x v="5"/>
    <x v="11"/>
    <x v="1"/>
    <x v="2"/>
    <n v="326"/>
    <n v="154.06"/>
    <n v="90.93"/>
    <n v="29643.180000000004"/>
    <n v="50223.56"/>
    <n v="20580.379999999994"/>
    <x v="17"/>
    <n v="6"/>
    <x v="4"/>
    <x v="1"/>
  </r>
  <r>
    <n v="292424571"/>
    <x v="814"/>
    <d v="2020-06-07T00:00:00"/>
    <x v="166"/>
    <x v="1"/>
    <x v="7"/>
    <x v="1"/>
    <x v="1"/>
    <n v="3784"/>
    <n v="437.2"/>
    <n v="263.33"/>
    <n v="996440.72"/>
    <n v="1654364.8"/>
    <n v="657924.08000000007"/>
    <x v="1"/>
    <n v="7"/>
    <x v="2"/>
    <x v="1"/>
  </r>
  <r>
    <n v="637636029"/>
    <x v="191"/>
    <d v="2021-05-28T00:00:00"/>
    <x v="169"/>
    <x v="4"/>
    <x v="7"/>
    <x v="0"/>
    <x v="3"/>
    <n v="9526"/>
    <n v="437.2"/>
    <n v="263.33"/>
    <n v="2508481.58"/>
    <n v="4164767.1999999997"/>
    <n v="1656285.6199999996"/>
    <x v="12"/>
    <n v="1"/>
    <x v="3"/>
    <x v="0"/>
  </r>
  <r>
    <n v="231341445"/>
    <x v="2223"/>
    <d v="2015-09-14T00:00:00"/>
    <x v="7"/>
    <x v="1"/>
    <x v="2"/>
    <x v="0"/>
    <x v="0"/>
    <n v="7929"/>
    <n v="47.45"/>
    <n v="31.79"/>
    <n v="252062.91"/>
    <n v="376231.05000000005"/>
    <n v="124168.14000000004"/>
    <x v="3"/>
    <n v="5"/>
    <x v="0"/>
    <x v="0"/>
  </r>
  <r>
    <n v="406402146"/>
    <x v="264"/>
    <d v="2022-03-09T00:00:00"/>
    <x v="173"/>
    <x v="5"/>
    <x v="9"/>
    <x v="0"/>
    <x v="1"/>
    <n v="2281"/>
    <n v="9.33"/>
    <n v="6.92"/>
    <n v="15784.52"/>
    <n v="21281.73"/>
    <n v="5497.2099999999991"/>
    <x v="19"/>
    <n v="1"/>
    <x v="3"/>
    <x v="0"/>
  </r>
  <r>
    <n v="972289884"/>
    <x v="269"/>
    <d v="2016-08-10T00:00:00"/>
    <x v="44"/>
    <x v="2"/>
    <x v="2"/>
    <x v="0"/>
    <x v="3"/>
    <n v="1038"/>
    <n v="47.45"/>
    <n v="31.79"/>
    <n v="32998.019999999997"/>
    <n v="49253.100000000006"/>
    <n v="16255.080000000009"/>
    <x v="12"/>
    <n v="6"/>
    <x v="4"/>
    <x v="1"/>
  </r>
  <r>
    <n v="275955808"/>
    <x v="1546"/>
    <d v="2021-12-18T00:00:00"/>
    <x v="171"/>
    <x v="5"/>
    <x v="11"/>
    <x v="0"/>
    <x v="3"/>
    <n v="311"/>
    <n v="154.06"/>
    <n v="90.93"/>
    <n v="28279.230000000003"/>
    <n v="47912.66"/>
    <n v="19633.43"/>
    <x v="1"/>
    <n v="6"/>
    <x v="4"/>
    <x v="1"/>
  </r>
  <r>
    <n v="803016746"/>
    <x v="252"/>
    <d v="2015-09-17T00:00:00"/>
    <x v="12"/>
    <x v="2"/>
    <x v="2"/>
    <x v="1"/>
    <x v="3"/>
    <n v="9355"/>
    <n v="47.45"/>
    <n v="31.79"/>
    <n v="297395.45"/>
    <n v="443894.75"/>
    <n v="146499.29999999999"/>
    <x v="9"/>
    <n v="4"/>
    <x v="6"/>
    <x v="0"/>
  </r>
  <r>
    <n v="488361871"/>
    <x v="1930"/>
    <d v="2021-09-09T00:00:00"/>
    <x v="44"/>
    <x v="2"/>
    <x v="3"/>
    <x v="1"/>
    <x v="0"/>
    <n v="5985"/>
    <n v="205.7"/>
    <n v="117.11"/>
    <n v="700903.35"/>
    <n v="1231114.5"/>
    <n v="530211.15"/>
    <x v="0"/>
    <n v="5"/>
    <x v="0"/>
    <x v="0"/>
  </r>
  <r>
    <n v="374056422"/>
    <x v="1957"/>
    <d v="2022-05-10T00:00:00"/>
    <x v="79"/>
    <x v="5"/>
    <x v="1"/>
    <x v="1"/>
    <x v="3"/>
    <n v="463"/>
    <n v="152.58000000000001"/>
    <n v="97.44"/>
    <n v="45114.720000000001"/>
    <n v="70644.540000000008"/>
    <n v="25529.820000000007"/>
    <x v="10"/>
    <n v="4"/>
    <x v="6"/>
    <x v="0"/>
  </r>
  <r>
    <n v="864836728"/>
    <x v="773"/>
    <d v="2018-04-17T00:00:00"/>
    <x v="78"/>
    <x v="5"/>
    <x v="8"/>
    <x v="1"/>
    <x v="3"/>
    <n v="3261"/>
    <n v="421.89"/>
    <n v="364.69"/>
    <n v="1189254.0900000001"/>
    <n v="1375783.29"/>
    <n v="186529.19999999995"/>
    <x v="2"/>
    <n v="3"/>
    <x v="5"/>
    <x v="0"/>
  </r>
  <r>
    <n v="495269525"/>
    <x v="2224"/>
    <d v="2021-03-12T00:00:00"/>
    <x v="25"/>
    <x v="0"/>
    <x v="8"/>
    <x v="1"/>
    <x v="1"/>
    <n v="113"/>
    <n v="421.89"/>
    <n v="364.69"/>
    <n v="41209.97"/>
    <n v="47673.57"/>
    <n v="6463.5999999999985"/>
    <x v="18"/>
    <n v="6"/>
    <x v="4"/>
    <x v="1"/>
  </r>
  <r>
    <n v="132826268"/>
    <x v="795"/>
    <d v="2019-06-26T00:00:00"/>
    <x v="163"/>
    <x v="2"/>
    <x v="9"/>
    <x v="1"/>
    <x v="2"/>
    <n v="5099"/>
    <n v="9.33"/>
    <n v="6.92"/>
    <n v="35285.08"/>
    <n v="47573.67"/>
    <n v="12288.589999999997"/>
    <x v="14"/>
    <n v="6"/>
    <x v="4"/>
    <x v="1"/>
  </r>
  <r>
    <n v="269742953"/>
    <x v="1401"/>
    <d v="2019-03-10T00:00:00"/>
    <x v="44"/>
    <x v="2"/>
    <x v="8"/>
    <x v="0"/>
    <x v="0"/>
    <n v="1789"/>
    <n v="421.89"/>
    <n v="364.69"/>
    <n v="652430.41"/>
    <n v="754761.21"/>
    <n v="102330.79999999993"/>
    <x v="16"/>
    <n v="5"/>
    <x v="0"/>
    <x v="0"/>
  </r>
  <r>
    <n v="984479558"/>
    <x v="1141"/>
    <d v="2018-02-14T00:00:00"/>
    <x v="182"/>
    <x v="2"/>
    <x v="5"/>
    <x v="0"/>
    <x v="0"/>
    <n v="8233"/>
    <n v="109.28"/>
    <n v="35.840000000000003"/>
    <n v="295070.72000000003"/>
    <n v="899702.24"/>
    <n v="604631.52"/>
    <x v="5"/>
    <n v="3"/>
    <x v="5"/>
    <x v="0"/>
  </r>
  <r>
    <n v="882671058"/>
    <x v="2225"/>
    <d v="2015-07-16T00:00:00"/>
    <x v="68"/>
    <x v="2"/>
    <x v="8"/>
    <x v="0"/>
    <x v="3"/>
    <n v="836"/>
    <n v="421.89"/>
    <n v="364.69"/>
    <n v="304880.84000000003"/>
    <n v="352700.04"/>
    <n v="47819.199999999953"/>
    <x v="9"/>
    <n v="4"/>
    <x v="6"/>
    <x v="0"/>
  </r>
  <r>
    <n v="663965451"/>
    <x v="2019"/>
    <d v="2016-10-04T00:00:00"/>
    <x v="23"/>
    <x v="4"/>
    <x v="2"/>
    <x v="1"/>
    <x v="2"/>
    <n v="987"/>
    <n v="47.45"/>
    <n v="31.79"/>
    <n v="31376.73"/>
    <n v="46833.15"/>
    <n v="15456.420000000002"/>
    <x v="11"/>
    <n v="6"/>
    <x v="4"/>
    <x v="1"/>
  </r>
  <r>
    <n v="706176555"/>
    <x v="978"/>
    <d v="2015-03-04T00:00:00"/>
    <x v="128"/>
    <x v="1"/>
    <x v="11"/>
    <x v="1"/>
    <x v="1"/>
    <n v="2190"/>
    <n v="154.06"/>
    <n v="90.93"/>
    <n v="199136.7"/>
    <n v="337391.4"/>
    <n v="138254.70000000001"/>
    <x v="15"/>
    <n v="5"/>
    <x v="0"/>
    <x v="0"/>
  </r>
  <r>
    <n v="245650708"/>
    <x v="1936"/>
    <d v="2021-12-28T00:00:00"/>
    <x v="58"/>
    <x v="5"/>
    <x v="11"/>
    <x v="1"/>
    <x v="3"/>
    <n v="2358"/>
    <n v="154.06"/>
    <n v="90.93"/>
    <n v="214412.94"/>
    <n v="363273.48"/>
    <n v="148860.53999999998"/>
    <x v="14"/>
    <n v="5"/>
    <x v="0"/>
    <x v="0"/>
  </r>
  <r>
    <n v="896900069"/>
    <x v="2226"/>
    <d v="2019-12-04T00:00:00"/>
    <x v="40"/>
    <x v="3"/>
    <x v="4"/>
    <x v="0"/>
    <x v="3"/>
    <n v="1516"/>
    <n v="81.73"/>
    <n v="56.67"/>
    <n v="85911.72"/>
    <n v="123902.68000000001"/>
    <n v="37990.960000000006"/>
    <x v="1"/>
    <n v="3"/>
    <x v="5"/>
    <x v="0"/>
  </r>
  <r>
    <n v="617785966"/>
    <x v="2034"/>
    <d v="2015-05-09T00:00:00"/>
    <x v="106"/>
    <x v="6"/>
    <x v="10"/>
    <x v="0"/>
    <x v="2"/>
    <n v="5451"/>
    <n v="668.27"/>
    <n v="502.54"/>
    <n v="2739345.54"/>
    <n v="3642739.77"/>
    <n v="903394.23"/>
    <x v="16"/>
    <n v="4"/>
    <x v="6"/>
    <x v="0"/>
  </r>
  <r>
    <n v="136482226"/>
    <x v="2225"/>
    <d v="2015-07-04T00:00:00"/>
    <x v="56"/>
    <x v="5"/>
    <x v="8"/>
    <x v="1"/>
    <x v="2"/>
    <n v="6979"/>
    <n v="421.89"/>
    <n v="364.69"/>
    <n v="2545171.5099999998"/>
    <n v="2944370.31"/>
    <n v="399198.80000000028"/>
    <x v="16"/>
    <n v="4"/>
    <x v="6"/>
    <x v="0"/>
  </r>
  <r>
    <n v="559951531"/>
    <x v="1314"/>
    <d v="2015-12-18T00:00:00"/>
    <x v="121"/>
    <x v="0"/>
    <x v="2"/>
    <x v="1"/>
    <x v="3"/>
    <n v="956"/>
    <n v="47.45"/>
    <n v="31.79"/>
    <n v="30391.239999999998"/>
    <n v="45362.200000000004"/>
    <n v="14970.960000000006"/>
    <x v="2"/>
    <n v="6"/>
    <x v="4"/>
    <x v="1"/>
  </r>
  <r>
    <n v="931563651"/>
    <x v="2227"/>
    <d v="2022-05-07T00:00:00"/>
    <x v="176"/>
    <x v="2"/>
    <x v="3"/>
    <x v="1"/>
    <x v="2"/>
    <n v="9241"/>
    <n v="205.7"/>
    <n v="117.11"/>
    <n v="1082213.51"/>
    <n v="1900873.7"/>
    <n v="818660.19"/>
    <x v="17"/>
    <n v="4"/>
    <x v="6"/>
    <x v="0"/>
  </r>
  <r>
    <n v="865858972"/>
    <x v="1323"/>
    <d v="2016-05-29T00:00:00"/>
    <x v="162"/>
    <x v="2"/>
    <x v="2"/>
    <x v="0"/>
    <x v="0"/>
    <n v="5766"/>
    <n v="47.45"/>
    <n v="31.79"/>
    <n v="183301.13999999998"/>
    <n v="273596.7"/>
    <n v="90295.560000000027"/>
    <x v="5"/>
    <n v="7"/>
    <x v="2"/>
    <x v="1"/>
  </r>
  <r>
    <n v="613784968"/>
    <x v="1949"/>
    <d v="2019-07-15T00:00:00"/>
    <x v="31"/>
    <x v="4"/>
    <x v="9"/>
    <x v="1"/>
    <x v="0"/>
    <n v="1467"/>
    <n v="9.33"/>
    <n v="6.92"/>
    <n v="10151.64"/>
    <n v="13687.11"/>
    <n v="3535.4700000000012"/>
    <x v="6"/>
    <n v="7"/>
    <x v="2"/>
    <x v="1"/>
  </r>
  <r>
    <n v="805077970"/>
    <x v="115"/>
    <d v="2019-11-28T00:00:00"/>
    <x v="113"/>
    <x v="5"/>
    <x v="9"/>
    <x v="0"/>
    <x v="3"/>
    <n v="9317"/>
    <n v="9.33"/>
    <n v="6.92"/>
    <n v="64473.64"/>
    <n v="86927.61"/>
    <n v="22453.97"/>
    <x v="5"/>
    <n v="4"/>
    <x v="6"/>
    <x v="0"/>
  </r>
  <r>
    <n v="339786803"/>
    <x v="863"/>
    <d v="2021-09-29T00:00:00"/>
    <x v="34"/>
    <x v="1"/>
    <x v="6"/>
    <x v="1"/>
    <x v="3"/>
    <n v="9321"/>
    <n v="651.21"/>
    <n v="524.96"/>
    <n v="4893152.16"/>
    <n v="6069928.4100000001"/>
    <n v="1176776.25"/>
    <x v="10"/>
    <n v="5"/>
    <x v="0"/>
    <x v="0"/>
  </r>
  <r>
    <n v="438272798"/>
    <x v="2063"/>
    <d v="2017-06-24T00:00:00"/>
    <x v="95"/>
    <x v="3"/>
    <x v="8"/>
    <x v="0"/>
    <x v="1"/>
    <n v="3515"/>
    <n v="421.89"/>
    <n v="364.69"/>
    <n v="1281885.3500000001"/>
    <n v="1482943.3499999999"/>
    <n v="201057.99999999977"/>
    <x v="7"/>
    <n v="5"/>
    <x v="0"/>
    <x v="0"/>
  </r>
  <r>
    <n v="591209781"/>
    <x v="2228"/>
    <d v="2016-03-06T00:00:00"/>
    <x v="182"/>
    <x v="2"/>
    <x v="1"/>
    <x v="0"/>
    <x v="0"/>
    <n v="967"/>
    <n v="152.58000000000001"/>
    <n v="97.44"/>
    <n v="94224.48"/>
    <n v="147544.86000000002"/>
    <n v="53320.380000000019"/>
    <x v="10"/>
    <n v="2"/>
    <x v="1"/>
    <x v="0"/>
  </r>
  <r>
    <n v="809584081"/>
    <x v="2229"/>
    <d v="2016-08-08T00:00:00"/>
    <x v="127"/>
    <x v="5"/>
    <x v="7"/>
    <x v="0"/>
    <x v="2"/>
    <n v="2775"/>
    <n v="437.2"/>
    <n v="263.33"/>
    <n v="730740.75"/>
    <n v="1213230"/>
    <n v="482489.25"/>
    <x v="0"/>
    <n v="2"/>
    <x v="1"/>
    <x v="0"/>
  </r>
  <r>
    <n v="274694526"/>
    <x v="2230"/>
    <d v="2017-04-29T00:00:00"/>
    <x v="84"/>
    <x v="1"/>
    <x v="4"/>
    <x v="1"/>
    <x v="1"/>
    <n v="7069"/>
    <n v="81.73"/>
    <n v="56.67"/>
    <n v="400600.23000000004"/>
    <n v="577749.37"/>
    <n v="177149.13999999996"/>
    <x v="19"/>
    <n v="4"/>
    <x v="6"/>
    <x v="0"/>
  </r>
  <r>
    <n v="488152444"/>
    <x v="2231"/>
    <d v="2022-04-01T00:00:00"/>
    <x v="11"/>
    <x v="3"/>
    <x v="10"/>
    <x v="0"/>
    <x v="2"/>
    <n v="4011"/>
    <n v="668.27"/>
    <n v="502.54"/>
    <n v="2015687.9400000002"/>
    <n v="2680430.9699999997"/>
    <n v="664743.02999999956"/>
    <x v="17"/>
    <n v="3"/>
    <x v="5"/>
    <x v="0"/>
  </r>
  <r>
    <n v="321881663"/>
    <x v="2232"/>
    <d v="2015-01-29T00:00:00"/>
    <x v="106"/>
    <x v="6"/>
    <x v="6"/>
    <x v="1"/>
    <x v="2"/>
    <n v="792"/>
    <n v="651.21"/>
    <n v="524.96"/>
    <n v="415768.32000000001"/>
    <n v="515758.32"/>
    <n v="99990"/>
    <x v="19"/>
    <n v="2"/>
    <x v="1"/>
    <x v="0"/>
  </r>
  <r>
    <n v="968118512"/>
    <x v="700"/>
    <d v="2018-06-10T00:00:00"/>
    <x v="9"/>
    <x v="5"/>
    <x v="9"/>
    <x v="1"/>
    <x v="2"/>
    <n v="6636"/>
    <n v="9.33"/>
    <n v="6.92"/>
    <n v="45921.120000000003"/>
    <n v="61913.88"/>
    <n v="15992.759999999995"/>
    <x v="13"/>
    <n v="3"/>
    <x v="5"/>
    <x v="0"/>
  </r>
  <r>
    <n v="989411818"/>
    <x v="1704"/>
    <d v="2021-03-16T00:00:00"/>
    <x v="164"/>
    <x v="0"/>
    <x v="1"/>
    <x v="1"/>
    <x v="1"/>
    <n v="7799"/>
    <n v="152.58000000000001"/>
    <n v="97.44"/>
    <n v="759934.55999999994"/>
    <n v="1189971.4200000002"/>
    <n v="430036.86000000022"/>
    <x v="6"/>
    <n v="1"/>
    <x v="3"/>
    <x v="0"/>
  </r>
  <r>
    <n v="368622910"/>
    <x v="1316"/>
    <d v="2016-10-04T00:00:00"/>
    <x v="27"/>
    <x v="0"/>
    <x v="10"/>
    <x v="1"/>
    <x v="2"/>
    <n v="2566"/>
    <n v="668.27"/>
    <n v="502.54"/>
    <n v="1289517.6400000001"/>
    <n v="1714780.82"/>
    <n v="425263.17999999993"/>
    <x v="17"/>
    <n v="7"/>
    <x v="2"/>
    <x v="1"/>
  </r>
  <r>
    <n v="750033032"/>
    <x v="2233"/>
    <d v="2016-07-25T00:00:00"/>
    <x v="148"/>
    <x v="3"/>
    <x v="1"/>
    <x v="0"/>
    <x v="1"/>
    <n v="297"/>
    <n v="152.58000000000001"/>
    <n v="97.44"/>
    <n v="28939.68"/>
    <n v="45316.26"/>
    <n v="16376.580000000002"/>
    <x v="19"/>
    <n v="6"/>
    <x v="4"/>
    <x v="1"/>
  </r>
  <r>
    <n v="633806264"/>
    <x v="1799"/>
    <d v="2018-04-16T00:00:00"/>
    <x v="181"/>
    <x v="1"/>
    <x v="5"/>
    <x v="0"/>
    <x v="0"/>
    <n v="6213"/>
    <n v="109.28"/>
    <n v="35.840000000000003"/>
    <n v="222673.92000000001"/>
    <n v="678956.64"/>
    <n v="456282.72"/>
    <x v="6"/>
    <n v="7"/>
    <x v="2"/>
    <x v="1"/>
  </r>
  <r>
    <n v="937063682"/>
    <x v="2197"/>
    <d v="2015-07-07T00:00:00"/>
    <x v="36"/>
    <x v="3"/>
    <x v="4"/>
    <x v="1"/>
    <x v="3"/>
    <n v="6822"/>
    <n v="81.73"/>
    <n v="56.67"/>
    <n v="386602.74"/>
    <n v="557562.06000000006"/>
    <n v="170959.32000000007"/>
    <x v="1"/>
    <n v="2"/>
    <x v="1"/>
    <x v="0"/>
  </r>
  <r>
    <n v="332809197"/>
    <x v="1154"/>
    <d v="2019-08-15T00:00:00"/>
    <x v="119"/>
    <x v="5"/>
    <x v="5"/>
    <x v="0"/>
    <x v="2"/>
    <n v="4492"/>
    <n v="109.28"/>
    <n v="35.840000000000003"/>
    <n v="160993.28000000003"/>
    <n v="490885.76"/>
    <n v="329892.47999999998"/>
    <x v="18"/>
    <n v="5"/>
    <x v="0"/>
    <x v="0"/>
  </r>
  <r>
    <n v="955466639"/>
    <x v="919"/>
    <d v="2019-12-27T00:00:00"/>
    <x v="130"/>
    <x v="1"/>
    <x v="4"/>
    <x v="0"/>
    <x v="1"/>
    <n v="2666"/>
    <n v="81.73"/>
    <n v="56.67"/>
    <n v="151082.22"/>
    <n v="217892.18000000002"/>
    <n v="66809.960000000021"/>
    <x v="15"/>
    <n v="7"/>
    <x v="2"/>
    <x v="1"/>
  </r>
  <r>
    <n v="959772336"/>
    <x v="878"/>
    <d v="2015-07-01T00:00:00"/>
    <x v="81"/>
    <x v="5"/>
    <x v="2"/>
    <x v="1"/>
    <x v="1"/>
    <n v="6817"/>
    <n v="47.45"/>
    <n v="31.79"/>
    <n v="216712.43"/>
    <n v="323466.65000000002"/>
    <n v="106754.22000000003"/>
    <x v="3"/>
    <n v="7"/>
    <x v="2"/>
    <x v="1"/>
  </r>
  <r>
    <n v="370775115"/>
    <x v="1185"/>
    <d v="2018-04-19T00:00:00"/>
    <x v="151"/>
    <x v="5"/>
    <x v="1"/>
    <x v="0"/>
    <x v="2"/>
    <n v="9451"/>
    <n v="152.58000000000001"/>
    <n v="97.44"/>
    <n v="920905.44"/>
    <n v="1442033.58"/>
    <n v="521128.14000000013"/>
    <x v="14"/>
    <n v="7"/>
    <x v="2"/>
    <x v="1"/>
  </r>
  <r>
    <n v="633836305"/>
    <x v="1862"/>
    <d v="2015-02-16T00:00:00"/>
    <x v="68"/>
    <x v="2"/>
    <x v="3"/>
    <x v="0"/>
    <x v="1"/>
    <n v="5103"/>
    <n v="205.7"/>
    <n v="117.11"/>
    <n v="597612.32999999996"/>
    <n v="1049687.0999999999"/>
    <n v="452074.7699999999"/>
    <x v="8"/>
    <n v="3"/>
    <x v="5"/>
    <x v="0"/>
  </r>
  <r>
    <n v="564629733"/>
    <x v="2048"/>
    <d v="2020-07-22T00:00:00"/>
    <x v="62"/>
    <x v="5"/>
    <x v="4"/>
    <x v="0"/>
    <x v="3"/>
    <n v="5340"/>
    <n v="81.73"/>
    <n v="56.67"/>
    <n v="302617.8"/>
    <n v="436438.2"/>
    <n v="133820.40000000002"/>
    <x v="16"/>
    <n v="1"/>
    <x v="3"/>
    <x v="0"/>
  </r>
  <r>
    <n v="399141728"/>
    <x v="234"/>
    <d v="2017-03-30T00:00:00"/>
    <x v="76"/>
    <x v="5"/>
    <x v="2"/>
    <x v="1"/>
    <x v="1"/>
    <n v="3762"/>
    <n v="47.45"/>
    <n v="31.79"/>
    <n v="119593.98"/>
    <n v="178506.90000000002"/>
    <n v="58912.920000000027"/>
    <x v="4"/>
    <n v="3"/>
    <x v="5"/>
    <x v="0"/>
  </r>
  <r>
    <n v="443671119"/>
    <x v="277"/>
    <d v="2018-05-27T00:00:00"/>
    <x v="113"/>
    <x v="5"/>
    <x v="1"/>
    <x v="0"/>
    <x v="2"/>
    <n v="998"/>
    <n v="152.58000000000001"/>
    <n v="97.44"/>
    <n v="97245.119999999995"/>
    <n v="152274.84000000003"/>
    <n v="55029.72000000003"/>
    <x v="5"/>
    <n v="7"/>
    <x v="2"/>
    <x v="1"/>
  </r>
  <r>
    <n v="624829232"/>
    <x v="1719"/>
    <d v="2019-02-25T00:00:00"/>
    <x v="98"/>
    <x v="4"/>
    <x v="1"/>
    <x v="1"/>
    <x v="0"/>
    <n v="9710"/>
    <n v="152.58000000000001"/>
    <n v="97.44"/>
    <n v="946142.4"/>
    <n v="1481551.8"/>
    <n v="535409.4"/>
    <x v="4"/>
    <n v="7"/>
    <x v="2"/>
    <x v="1"/>
  </r>
  <r>
    <n v="939539897"/>
    <x v="2217"/>
    <d v="2020-03-10T00:00:00"/>
    <x v="65"/>
    <x v="2"/>
    <x v="6"/>
    <x v="1"/>
    <x v="2"/>
    <n v="9589"/>
    <n v="651.21"/>
    <n v="524.96"/>
    <n v="5033841.4400000004"/>
    <n v="6244452.6900000004"/>
    <n v="1210611.25"/>
    <x v="15"/>
    <n v="4"/>
    <x v="6"/>
    <x v="0"/>
  </r>
  <r>
    <n v="105039441"/>
    <x v="1801"/>
    <d v="2021-04-21T00:00:00"/>
    <x v="121"/>
    <x v="0"/>
    <x v="0"/>
    <x v="1"/>
    <x v="1"/>
    <n v="2360"/>
    <n v="255.28"/>
    <n v="159.41999999999999"/>
    <n v="376231.19999999995"/>
    <n v="602460.80000000005"/>
    <n v="226229.60000000009"/>
    <x v="10"/>
    <n v="5"/>
    <x v="0"/>
    <x v="0"/>
  </r>
  <r>
    <n v="508876693"/>
    <x v="1544"/>
    <d v="2015-03-24T00:00:00"/>
    <x v="18"/>
    <x v="6"/>
    <x v="2"/>
    <x v="1"/>
    <x v="3"/>
    <n v="6777"/>
    <n v="47.45"/>
    <n v="31.79"/>
    <n v="215440.83"/>
    <n v="321568.65000000002"/>
    <n v="106127.82000000004"/>
    <x v="18"/>
    <n v="3"/>
    <x v="5"/>
    <x v="0"/>
  </r>
  <r>
    <n v="558912980"/>
    <x v="2047"/>
    <d v="2018-06-16T00:00:00"/>
    <x v="48"/>
    <x v="5"/>
    <x v="9"/>
    <x v="1"/>
    <x v="3"/>
    <n v="3626"/>
    <n v="9.33"/>
    <n v="6.92"/>
    <n v="25091.919999999998"/>
    <n v="33830.58"/>
    <n v="8738.6600000000035"/>
    <x v="12"/>
    <n v="2"/>
    <x v="1"/>
    <x v="0"/>
  </r>
  <r>
    <n v="533322131"/>
    <x v="1745"/>
    <d v="2020-01-22T00:00:00"/>
    <x v="177"/>
    <x v="5"/>
    <x v="8"/>
    <x v="0"/>
    <x v="2"/>
    <n v="725"/>
    <n v="421.89"/>
    <n v="364.69"/>
    <n v="264400.25"/>
    <n v="305870.25"/>
    <n v="41470"/>
    <x v="5"/>
    <n v="3"/>
    <x v="5"/>
    <x v="0"/>
  </r>
  <r>
    <n v="330590474"/>
    <x v="481"/>
    <d v="2020-02-15T00:00:00"/>
    <x v="91"/>
    <x v="1"/>
    <x v="6"/>
    <x v="0"/>
    <x v="2"/>
    <n v="7923"/>
    <n v="651.21"/>
    <n v="524.96"/>
    <n v="4159258.08"/>
    <n v="5159536.83"/>
    <n v="1000278.75"/>
    <x v="19"/>
    <n v="4"/>
    <x v="6"/>
    <x v="0"/>
  </r>
  <r>
    <n v="819516837"/>
    <x v="1420"/>
    <d v="2015-12-09T00:00:00"/>
    <x v="84"/>
    <x v="1"/>
    <x v="7"/>
    <x v="1"/>
    <x v="1"/>
    <n v="2098"/>
    <n v="437.2"/>
    <n v="263.33"/>
    <n v="552466.34"/>
    <n v="917245.6"/>
    <n v="364779.26"/>
    <x v="2"/>
    <n v="4"/>
    <x v="6"/>
    <x v="0"/>
  </r>
  <r>
    <n v="689212548"/>
    <x v="1378"/>
    <d v="2022-10-16T00:00:00"/>
    <x v="92"/>
    <x v="2"/>
    <x v="10"/>
    <x v="1"/>
    <x v="3"/>
    <n v="2164"/>
    <n v="668.27"/>
    <n v="502.54"/>
    <n v="1087496.56"/>
    <n v="1446136.28"/>
    <n v="358639.72"/>
    <x v="5"/>
    <n v="7"/>
    <x v="2"/>
    <x v="1"/>
  </r>
  <r>
    <n v="499101436"/>
    <x v="1748"/>
    <d v="2021-07-17T00:00:00"/>
    <x v="109"/>
    <x v="1"/>
    <x v="1"/>
    <x v="1"/>
    <x v="1"/>
    <n v="4061"/>
    <n v="152.58000000000001"/>
    <n v="97.44"/>
    <n v="395703.83999999997"/>
    <n v="619627.38"/>
    <n v="223923.54000000004"/>
    <x v="13"/>
    <n v="2"/>
    <x v="1"/>
    <x v="0"/>
  </r>
  <r>
    <n v="428919827"/>
    <x v="804"/>
    <d v="2021-06-01T00:00:00"/>
    <x v="77"/>
    <x v="4"/>
    <x v="11"/>
    <x v="0"/>
    <x v="3"/>
    <n v="5763"/>
    <n v="154.06"/>
    <n v="90.93"/>
    <n v="524029.59"/>
    <n v="887847.78"/>
    <n v="363818.19"/>
    <x v="9"/>
    <n v="2"/>
    <x v="1"/>
    <x v="0"/>
  </r>
  <r>
    <n v="728716552"/>
    <x v="2234"/>
    <d v="2015-11-30T00:00:00"/>
    <x v="170"/>
    <x v="5"/>
    <x v="2"/>
    <x v="0"/>
    <x v="3"/>
    <n v="2276"/>
    <n v="47.45"/>
    <n v="31.79"/>
    <n v="72354.039999999994"/>
    <n v="107996.20000000001"/>
    <n v="35642.160000000018"/>
    <x v="3"/>
    <n v="5"/>
    <x v="0"/>
    <x v="0"/>
  </r>
  <r>
    <n v="368852937"/>
    <x v="2229"/>
    <d v="2016-08-22T00:00:00"/>
    <x v="131"/>
    <x v="3"/>
    <x v="7"/>
    <x v="0"/>
    <x v="2"/>
    <n v="636"/>
    <n v="437.2"/>
    <n v="263.33"/>
    <n v="167477.87999999998"/>
    <n v="278059.2"/>
    <n v="110581.32000000004"/>
    <x v="18"/>
    <n v="2"/>
    <x v="1"/>
    <x v="0"/>
  </r>
  <r>
    <n v="190002810"/>
    <x v="815"/>
    <d v="2017-07-09T00:00:00"/>
    <x v="175"/>
    <x v="1"/>
    <x v="5"/>
    <x v="0"/>
    <x v="1"/>
    <n v="4909"/>
    <n v="109.28"/>
    <n v="35.840000000000003"/>
    <n v="175938.56000000003"/>
    <n v="536455.52"/>
    <n v="360516.95999999996"/>
    <x v="15"/>
    <n v="2"/>
    <x v="1"/>
    <x v="0"/>
  </r>
  <r>
    <n v="653152501"/>
    <x v="15"/>
    <d v="2015-12-28T00:00:00"/>
    <x v="136"/>
    <x v="1"/>
    <x v="2"/>
    <x v="1"/>
    <x v="0"/>
    <n v="1194"/>
    <n v="47.45"/>
    <n v="31.79"/>
    <n v="37957.26"/>
    <n v="56655.3"/>
    <n v="18698.04"/>
    <x v="12"/>
    <n v="4"/>
    <x v="6"/>
    <x v="0"/>
  </r>
  <r>
    <n v="489600837"/>
    <x v="1228"/>
    <d v="2018-05-27T00:00:00"/>
    <x v="16"/>
    <x v="1"/>
    <x v="11"/>
    <x v="1"/>
    <x v="1"/>
    <n v="2622"/>
    <n v="154.06"/>
    <n v="90.93"/>
    <n v="238418.46000000002"/>
    <n v="403945.32"/>
    <n v="165526.85999999999"/>
    <x v="14"/>
    <n v="3"/>
    <x v="5"/>
    <x v="0"/>
  </r>
  <r>
    <n v="750959146"/>
    <x v="1963"/>
    <d v="2016-01-17T00:00:00"/>
    <x v="26"/>
    <x v="1"/>
    <x v="0"/>
    <x v="0"/>
    <x v="0"/>
    <n v="4354"/>
    <n v="255.28"/>
    <n v="159.41999999999999"/>
    <n v="694114.67999999993"/>
    <n v="1111489.1200000001"/>
    <n v="417374.44000000018"/>
    <x v="10"/>
    <n v="2"/>
    <x v="1"/>
    <x v="0"/>
  </r>
  <r>
    <n v="759151256"/>
    <x v="471"/>
    <d v="2018-01-15T00:00:00"/>
    <x v="171"/>
    <x v="5"/>
    <x v="6"/>
    <x v="1"/>
    <x v="3"/>
    <n v="8581"/>
    <n v="651.21"/>
    <n v="524.96"/>
    <n v="4504681.7600000007"/>
    <n v="5588033.0100000007"/>
    <n v="1083351.25"/>
    <x v="2"/>
    <n v="2"/>
    <x v="1"/>
    <x v="0"/>
  </r>
  <r>
    <n v="356413495"/>
    <x v="976"/>
    <d v="2022-01-26T00:00:00"/>
    <x v="7"/>
    <x v="1"/>
    <x v="4"/>
    <x v="1"/>
    <x v="2"/>
    <n v="9528"/>
    <n v="81.73"/>
    <n v="56.67"/>
    <n v="539951.76"/>
    <n v="778723.44000000006"/>
    <n v="238771.68000000005"/>
    <x v="1"/>
    <n v="3"/>
    <x v="5"/>
    <x v="0"/>
  </r>
  <r>
    <n v="381774747"/>
    <x v="79"/>
    <d v="2018-10-24T00:00:00"/>
    <x v="91"/>
    <x v="1"/>
    <x v="9"/>
    <x v="1"/>
    <x v="1"/>
    <n v="4486"/>
    <n v="9.33"/>
    <n v="6.92"/>
    <n v="31043.119999999999"/>
    <n v="41854.379999999997"/>
    <n v="10811.259999999998"/>
    <x v="14"/>
    <n v="6"/>
    <x v="4"/>
    <x v="1"/>
  </r>
  <r>
    <n v="288656175"/>
    <x v="1890"/>
    <d v="2015-12-14T00:00:00"/>
    <x v="7"/>
    <x v="1"/>
    <x v="6"/>
    <x v="1"/>
    <x v="2"/>
    <n v="8632"/>
    <n v="651.21"/>
    <n v="524.96"/>
    <n v="4531454.7200000007"/>
    <n v="5621244.7200000007"/>
    <n v="1089790"/>
    <x v="1"/>
    <n v="1"/>
    <x v="3"/>
    <x v="0"/>
  </r>
  <r>
    <n v="659671771"/>
    <x v="1170"/>
    <d v="2015-08-08T00:00:00"/>
    <x v="63"/>
    <x v="1"/>
    <x v="7"/>
    <x v="1"/>
    <x v="1"/>
    <n v="391"/>
    <n v="437.2"/>
    <n v="263.33"/>
    <n v="102962.03"/>
    <n v="170945.19999999998"/>
    <n v="67983.169999999984"/>
    <x v="12"/>
    <n v="2"/>
    <x v="1"/>
    <x v="0"/>
  </r>
  <r>
    <n v="691827809"/>
    <x v="2235"/>
    <d v="2015-08-13T00:00:00"/>
    <x v="29"/>
    <x v="4"/>
    <x v="11"/>
    <x v="0"/>
    <x v="2"/>
    <n v="6078"/>
    <n v="154.06"/>
    <n v="90.93"/>
    <n v="552672.54"/>
    <n v="936376.68"/>
    <n v="383704.14"/>
    <x v="12"/>
    <n v="7"/>
    <x v="2"/>
    <x v="1"/>
  </r>
  <r>
    <n v="578923118"/>
    <x v="762"/>
    <d v="2021-09-02T00:00:00"/>
    <x v="141"/>
    <x v="5"/>
    <x v="0"/>
    <x v="0"/>
    <x v="1"/>
    <n v="5070"/>
    <n v="255.28"/>
    <n v="159.41999999999999"/>
    <n v="808259.39999999991"/>
    <n v="1294269.6000000001"/>
    <n v="486010.20000000019"/>
    <x v="4"/>
    <n v="3"/>
    <x v="5"/>
    <x v="0"/>
  </r>
  <r>
    <n v="126729285"/>
    <x v="1374"/>
    <d v="2021-05-28T00:00:00"/>
    <x v="116"/>
    <x v="4"/>
    <x v="2"/>
    <x v="1"/>
    <x v="0"/>
    <n v="867"/>
    <n v="47.45"/>
    <n v="31.79"/>
    <n v="27561.93"/>
    <n v="41139.15"/>
    <n v="13577.220000000001"/>
    <x v="2"/>
    <n v="6"/>
    <x v="4"/>
    <x v="1"/>
  </r>
  <r>
    <n v="144689357"/>
    <x v="726"/>
    <d v="2019-12-05T00:00:00"/>
    <x v="72"/>
    <x v="0"/>
    <x v="0"/>
    <x v="0"/>
    <x v="0"/>
    <n v="5651"/>
    <n v="255.28"/>
    <n v="159.41999999999999"/>
    <n v="900882.41999999993"/>
    <n v="1442587.28"/>
    <n v="541704.8600000001"/>
    <x v="19"/>
    <n v="2"/>
    <x v="1"/>
    <x v="0"/>
  </r>
  <r>
    <n v="112520444"/>
    <x v="1681"/>
    <d v="2016-10-15T00:00:00"/>
    <x v="94"/>
    <x v="5"/>
    <x v="8"/>
    <x v="1"/>
    <x v="1"/>
    <n v="6155"/>
    <n v="421.89"/>
    <n v="364.69"/>
    <n v="2244666.9500000002"/>
    <n v="2596732.9499999997"/>
    <n v="352065.99999999953"/>
    <x v="20"/>
    <n v="3"/>
    <x v="5"/>
    <x v="0"/>
  </r>
  <r>
    <n v="513611114"/>
    <x v="1732"/>
    <d v="2016-08-15T00:00:00"/>
    <x v="59"/>
    <x v="1"/>
    <x v="5"/>
    <x v="1"/>
    <x v="3"/>
    <n v="7797"/>
    <n v="109.28"/>
    <n v="35.840000000000003"/>
    <n v="279444.48000000004"/>
    <n v="852056.16"/>
    <n v="572611.67999999993"/>
    <x v="18"/>
    <n v="2"/>
    <x v="1"/>
    <x v="0"/>
  </r>
  <r>
    <n v="180358016"/>
    <x v="1622"/>
    <d v="2016-05-04T00:00:00"/>
    <x v="84"/>
    <x v="1"/>
    <x v="2"/>
    <x v="0"/>
    <x v="0"/>
    <n v="800"/>
    <n v="47.45"/>
    <n v="31.79"/>
    <n v="25432"/>
    <n v="37960"/>
    <n v="12528"/>
    <x v="13"/>
    <n v="6"/>
    <x v="4"/>
    <x v="1"/>
  </r>
  <r>
    <n v="367329013"/>
    <x v="1557"/>
    <d v="2015-11-10T00:00:00"/>
    <x v="180"/>
    <x v="0"/>
    <x v="6"/>
    <x v="0"/>
    <x v="0"/>
    <n v="9673"/>
    <n v="651.21"/>
    <n v="524.96"/>
    <n v="5077938.08"/>
    <n v="6299154.3300000001"/>
    <n v="1221216.25"/>
    <x v="14"/>
    <n v="5"/>
    <x v="0"/>
    <x v="0"/>
  </r>
  <r>
    <n v="671616399"/>
    <x v="612"/>
    <d v="2020-11-20T00:00:00"/>
    <x v="55"/>
    <x v="1"/>
    <x v="11"/>
    <x v="1"/>
    <x v="1"/>
    <n v="5072"/>
    <n v="154.06"/>
    <n v="90.93"/>
    <n v="461196.96"/>
    <n v="781392.32000000007"/>
    <n v="320195.36000000004"/>
    <x v="1"/>
    <n v="5"/>
    <x v="0"/>
    <x v="0"/>
  </r>
  <r>
    <n v="819037473"/>
    <x v="405"/>
    <d v="2016-10-26T00:00:00"/>
    <x v="37"/>
    <x v="1"/>
    <x v="11"/>
    <x v="0"/>
    <x v="2"/>
    <n v="244"/>
    <n v="154.06"/>
    <n v="90.93"/>
    <n v="22186.920000000002"/>
    <n v="37590.639999999999"/>
    <n v="15403.719999999998"/>
    <x v="12"/>
    <n v="6"/>
    <x v="4"/>
    <x v="1"/>
  </r>
  <r>
    <n v="802052438"/>
    <x v="313"/>
    <d v="2021-11-25T00:00:00"/>
    <x v="159"/>
    <x v="4"/>
    <x v="9"/>
    <x v="1"/>
    <x v="2"/>
    <n v="3995"/>
    <n v="9.33"/>
    <n v="6.92"/>
    <n v="27645.4"/>
    <n v="37273.35"/>
    <n v="9627.9499999999971"/>
    <x v="10"/>
    <n v="6"/>
    <x v="4"/>
    <x v="1"/>
  </r>
  <r>
    <n v="680715739"/>
    <x v="2236"/>
    <d v="2019-01-23T00:00:00"/>
    <x v="155"/>
    <x v="4"/>
    <x v="6"/>
    <x v="0"/>
    <x v="3"/>
    <n v="7769"/>
    <n v="651.21"/>
    <n v="524.96"/>
    <n v="4078414.24"/>
    <n v="5059250.49"/>
    <n v="980836.25"/>
    <x v="6"/>
    <n v="2"/>
    <x v="1"/>
    <x v="0"/>
  </r>
  <r>
    <n v="822240674"/>
    <x v="731"/>
    <d v="2022-10-02T00:00:00"/>
    <x v="23"/>
    <x v="4"/>
    <x v="0"/>
    <x v="1"/>
    <x v="1"/>
    <n v="8142"/>
    <n v="255.28"/>
    <n v="159.41999999999999"/>
    <n v="1297997.6399999999"/>
    <n v="2078489.76"/>
    <n v="780492.12000000011"/>
    <x v="2"/>
    <n v="1"/>
    <x v="3"/>
    <x v="0"/>
  </r>
  <r>
    <n v="528665816"/>
    <x v="1523"/>
    <d v="2020-10-20T00:00:00"/>
    <x v="148"/>
    <x v="3"/>
    <x v="0"/>
    <x v="1"/>
    <x v="2"/>
    <n v="2818"/>
    <n v="255.28"/>
    <n v="159.41999999999999"/>
    <n v="449245.55999999994"/>
    <n v="719379.04"/>
    <n v="270133.4800000001"/>
    <x v="8"/>
    <n v="4"/>
    <x v="6"/>
    <x v="0"/>
  </r>
  <r>
    <n v="823700225"/>
    <x v="1162"/>
    <d v="2022-11-02T00:00:00"/>
    <x v="78"/>
    <x v="5"/>
    <x v="6"/>
    <x v="1"/>
    <x v="0"/>
    <n v="56"/>
    <n v="651.21"/>
    <n v="524.96"/>
    <n v="29397.760000000002"/>
    <n v="36467.760000000002"/>
    <n v="7070"/>
    <x v="12"/>
    <n v="6"/>
    <x v="4"/>
    <x v="1"/>
  </r>
  <r>
    <n v="437974536"/>
    <x v="1449"/>
    <d v="2020-07-07T00:00:00"/>
    <x v="98"/>
    <x v="4"/>
    <x v="9"/>
    <x v="0"/>
    <x v="0"/>
    <n v="5253"/>
    <n v="9.33"/>
    <n v="6.92"/>
    <n v="36350.76"/>
    <n v="49010.49"/>
    <n v="12659.729999999996"/>
    <x v="13"/>
    <n v="5"/>
    <x v="0"/>
    <x v="0"/>
  </r>
  <r>
    <n v="817518270"/>
    <x v="1595"/>
    <d v="2017-03-31T00:00:00"/>
    <x v="98"/>
    <x v="4"/>
    <x v="10"/>
    <x v="1"/>
    <x v="1"/>
    <n v="678"/>
    <n v="668.27"/>
    <n v="502.54"/>
    <n v="340722.12"/>
    <n v="453087.06"/>
    <n v="112364.94"/>
    <x v="7"/>
    <n v="4"/>
    <x v="6"/>
    <x v="0"/>
  </r>
  <r>
    <n v="215282523"/>
    <x v="2237"/>
    <d v="2022-04-06T00:00:00"/>
    <x v="98"/>
    <x v="4"/>
    <x v="3"/>
    <x v="1"/>
    <x v="1"/>
    <n v="5738"/>
    <n v="205.7"/>
    <n v="117.11"/>
    <n v="671977.18"/>
    <n v="1180306.5999999999"/>
    <n v="508329.41999999981"/>
    <x v="4"/>
    <n v="2"/>
    <x v="1"/>
    <x v="0"/>
  </r>
  <r>
    <n v="470378625"/>
    <x v="788"/>
    <d v="2020-11-11T00:00:00"/>
    <x v="116"/>
    <x v="4"/>
    <x v="5"/>
    <x v="1"/>
    <x v="2"/>
    <n v="4343"/>
    <n v="109.28"/>
    <n v="35.840000000000003"/>
    <n v="155653.12000000002"/>
    <n v="474603.04"/>
    <n v="318949.91999999993"/>
    <x v="0"/>
    <n v="4"/>
    <x v="6"/>
    <x v="0"/>
  </r>
  <r>
    <n v="792230403"/>
    <x v="1450"/>
    <d v="2019-06-11T00:00:00"/>
    <x v="108"/>
    <x v="2"/>
    <x v="7"/>
    <x v="0"/>
    <x v="0"/>
    <n v="7436"/>
    <n v="437.2"/>
    <n v="263.33"/>
    <n v="1958121.88"/>
    <n v="3251019.1999999997"/>
    <n v="1292897.3199999998"/>
    <x v="0"/>
    <n v="3"/>
    <x v="5"/>
    <x v="0"/>
  </r>
  <r>
    <n v="910574185"/>
    <x v="1131"/>
    <d v="2016-07-15T00:00:00"/>
    <x v="42"/>
    <x v="5"/>
    <x v="4"/>
    <x v="0"/>
    <x v="3"/>
    <n v="7991"/>
    <n v="81.73"/>
    <n v="56.67"/>
    <n v="452849.97000000003"/>
    <n v="653104.43000000005"/>
    <n v="200254.46000000002"/>
    <x v="16"/>
    <n v="3"/>
    <x v="5"/>
    <x v="0"/>
  </r>
  <r>
    <n v="625458800"/>
    <x v="1632"/>
    <d v="2016-05-19T00:00:00"/>
    <x v="142"/>
    <x v="0"/>
    <x v="9"/>
    <x v="1"/>
    <x v="1"/>
    <n v="6013"/>
    <n v="9.33"/>
    <n v="6.92"/>
    <n v="41609.96"/>
    <n v="56101.29"/>
    <n v="14491.330000000002"/>
    <x v="20"/>
    <n v="1"/>
    <x v="3"/>
    <x v="0"/>
  </r>
  <r>
    <n v="257245576"/>
    <x v="80"/>
    <d v="2015-11-20T00:00:00"/>
    <x v="155"/>
    <x v="4"/>
    <x v="7"/>
    <x v="0"/>
    <x v="2"/>
    <n v="3537"/>
    <n v="437.2"/>
    <n v="263.33"/>
    <n v="931398.21"/>
    <n v="1546376.4"/>
    <n v="614978.18999999994"/>
    <x v="15"/>
    <n v="7"/>
    <x v="2"/>
    <x v="1"/>
  </r>
  <r>
    <n v="196608340"/>
    <x v="1726"/>
    <d v="2015-03-06T00:00:00"/>
    <x v="104"/>
    <x v="5"/>
    <x v="8"/>
    <x v="0"/>
    <x v="3"/>
    <n v="9632"/>
    <n v="421.89"/>
    <n v="364.69"/>
    <n v="3512694.08"/>
    <n v="4063644.48"/>
    <n v="550950.39999999991"/>
    <x v="15"/>
    <n v="7"/>
    <x v="2"/>
    <x v="1"/>
  </r>
  <r>
    <n v="454533421"/>
    <x v="878"/>
    <d v="2015-06-26T00:00:00"/>
    <x v="101"/>
    <x v="5"/>
    <x v="3"/>
    <x v="0"/>
    <x v="0"/>
    <n v="5395"/>
    <n v="205.7"/>
    <n v="117.11"/>
    <n v="631808.44999999995"/>
    <n v="1109751.5"/>
    <n v="477943.05000000005"/>
    <x v="10"/>
    <n v="7"/>
    <x v="2"/>
    <x v="1"/>
  </r>
  <r>
    <n v="212319648"/>
    <x v="2034"/>
    <d v="2015-05-09T00:00:00"/>
    <x v="136"/>
    <x v="1"/>
    <x v="2"/>
    <x v="1"/>
    <x v="2"/>
    <n v="8957"/>
    <n v="47.45"/>
    <n v="31.79"/>
    <n v="284743.02999999997"/>
    <n v="425009.65"/>
    <n v="140266.62000000005"/>
    <x v="16"/>
    <n v="4"/>
    <x v="6"/>
    <x v="0"/>
  </r>
  <r>
    <n v="971578347"/>
    <x v="213"/>
    <d v="2018-05-12T00:00:00"/>
    <x v="55"/>
    <x v="1"/>
    <x v="10"/>
    <x v="0"/>
    <x v="2"/>
    <n v="478"/>
    <n v="668.27"/>
    <n v="502.54"/>
    <n v="240214.12"/>
    <n v="319433.06"/>
    <n v="79218.94"/>
    <x v="10"/>
    <n v="1"/>
    <x v="3"/>
    <x v="0"/>
  </r>
  <r>
    <n v="704233348"/>
    <x v="697"/>
    <d v="2016-12-07T00:00:00"/>
    <x v="138"/>
    <x v="1"/>
    <x v="9"/>
    <x v="1"/>
    <x v="2"/>
    <n v="7152"/>
    <n v="9.33"/>
    <n v="6.92"/>
    <n v="49491.839999999997"/>
    <n v="66728.160000000003"/>
    <n v="17236.320000000007"/>
    <x v="18"/>
    <n v="4"/>
    <x v="6"/>
    <x v="0"/>
  </r>
  <r>
    <n v="602520978"/>
    <x v="1569"/>
    <d v="2019-05-18T00:00:00"/>
    <x v="147"/>
    <x v="0"/>
    <x v="7"/>
    <x v="0"/>
    <x v="1"/>
    <n v="8202"/>
    <n v="437.2"/>
    <n v="263.33"/>
    <n v="2159832.6599999997"/>
    <n v="3585914.4"/>
    <n v="1426081.7400000002"/>
    <x v="15"/>
    <n v="1"/>
    <x v="3"/>
    <x v="0"/>
  </r>
  <r>
    <n v="128990066"/>
    <x v="2238"/>
    <d v="2018-01-18T00:00:00"/>
    <x v="32"/>
    <x v="5"/>
    <x v="7"/>
    <x v="0"/>
    <x v="3"/>
    <n v="9882"/>
    <n v="437.2"/>
    <n v="263.33"/>
    <n v="2602227.06"/>
    <n v="4320410.3999999994"/>
    <n v="1718183.3399999994"/>
    <x v="4"/>
    <n v="3"/>
    <x v="5"/>
    <x v="0"/>
  </r>
  <r>
    <n v="166501939"/>
    <x v="822"/>
    <d v="2015-03-20T00:00:00"/>
    <x v="119"/>
    <x v="5"/>
    <x v="8"/>
    <x v="0"/>
    <x v="3"/>
    <n v="479"/>
    <n v="421.89"/>
    <n v="364.69"/>
    <n v="174686.51"/>
    <n v="202085.31"/>
    <n v="27398.799999999988"/>
    <x v="7"/>
    <n v="4"/>
    <x v="6"/>
    <x v="0"/>
  </r>
  <r>
    <n v="768230426"/>
    <x v="1878"/>
    <d v="2022-06-20T00:00:00"/>
    <x v="17"/>
    <x v="1"/>
    <x v="1"/>
    <x v="0"/>
    <x v="1"/>
    <n v="5310"/>
    <n v="152.58000000000001"/>
    <n v="97.44"/>
    <n v="517406.39999999997"/>
    <n v="810199.8"/>
    <n v="292793.40000000008"/>
    <x v="18"/>
    <n v="2"/>
    <x v="1"/>
    <x v="0"/>
  </r>
  <r>
    <n v="632332980"/>
    <x v="1481"/>
    <d v="2020-10-08T00:00:00"/>
    <x v="20"/>
    <x v="3"/>
    <x v="11"/>
    <x v="0"/>
    <x v="3"/>
    <n v="236"/>
    <n v="154.06"/>
    <n v="90.93"/>
    <n v="21459.480000000003"/>
    <n v="36358.160000000003"/>
    <n v="14898.68"/>
    <x v="10"/>
    <n v="6"/>
    <x v="4"/>
    <x v="1"/>
  </r>
  <r>
    <n v="628595054"/>
    <x v="1633"/>
    <d v="2021-09-23T00:00:00"/>
    <x v="112"/>
    <x v="1"/>
    <x v="9"/>
    <x v="1"/>
    <x v="0"/>
    <n v="4100"/>
    <n v="9.33"/>
    <n v="6.92"/>
    <n v="28372"/>
    <n v="38253"/>
    <n v="9881"/>
    <x v="4"/>
    <n v="3"/>
    <x v="5"/>
    <x v="0"/>
  </r>
  <r>
    <n v="795141351"/>
    <x v="345"/>
    <d v="2022-03-10T00:00:00"/>
    <x v="137"/>
    <x v="1"/>
    <x v="2"/>
    <x v="1"/>
    <x v="3"/>
    <n v="8850"/>
    <n v="47.45"/>
    <n v="31.79"/>
    <n v="281341.5"/>
    <n v="419932.5"/>
    <n v="138591"/>
    <x v="14"/>
    <n v="7"/>
    <x v="2"/>
    <x v="1"/>
  </r>
  <r>
    <n v="641724574"/>
    <x v="72"/>
    <d v="2022-03-11T00:00:00"/>
    <x v="111"/>
    <x v="4"/>
    <x v="11"/>
    <x v="1"/>
    <x v="1"/>
    <n v="9417"/>
    <n v="154.06"/>
    <n v="90.93"/>
    <n v="856287.81"/>
    <n v="1450783.02"/>
    <n v="594495.21"/>
    <x v="20"/>
    <n v="2"/>
    <x v="1"/>
    <x v="0"/>
  </r>
  <r>
    <n v="123081052"/>
    <x v="1649"/>
    <d v="2022-08-20T00:00:00"/>
    <x v="35"/>
    <x v="5"/>
    <x v="8"/>
    <x v="1"/>
    <x v="3"/>
    <n v="1273"/>
    <n v="421.89"/>
    <n v="364.69"/>
    <n v="464250.37"/>
    <n v="537065.97"/>
    <n v="72815.599999999977"/>
    <x v="0"/>
    <n v="7"/>
    <x v="2"/>
    <x v="1"/>
  </r>
  <r>
    <n v="164259612"/>
    <x v="2239"/>
    <d v="2015-03-28T00:00:00"/>
    <x v="45"/>
    <x v="1"/>
    <x v="8"/>
    <x v="1"/>
    <x v="0"/>
    <n v="6924"/>
    <n v="421.89"/>
    <n v="364.69"/>
    <n v="2525113.56"/>
    <n v="2921166.36"/>
    <n v="396052.79999999981"/>
    <x v="0"/>
    <n v="7"/>
    <x v="2"/>
    <x v="1"/>
  </r>
  <r>
    <n v="410621583"/>
    <x v="790"/>
    <d v="2019-08-19T00:00:00"/>
    <x v="147"/>
    <x v="0"/>
    <x v="0"/>
    <x v="0"/>
    <x v="3"/>
    <n v="906"/>
    <n v="255.28"/>
    <n v="159.41999999999999"/>
    <n v="144434.51999999999"/>
    <n v="231283.68"/>
    <n v="86849.16"/>
    <x v="7"/>
    <n v="7"/>
    <x v="2"/>
    <x v="1"/>
  </r>
  <r>
    <n v="577840793"/>
    <x v="833"/>
    <d v="2015-06-07T00:00:00"/>
    <x v="177"/>
    <x v="5"/>
    <x v="0"/>
    <x v="0"/>
    <x v="2"/>
    <n v="4786"/>
    <n v="255.28"/>
    <n v="159.41999999999999"/>
    <n v="762984.12"/>
    <n v="1221770.08"/>
    <n v="458785.96000000008"/>
    <x v="0"/>
    <n v="1"/>
    <x v="3"/>
    <x v="0"/>
  </r>
  <r>
    <n v="901903569"/>
    <x v="657"/>
    <d v="2016-03-13T00:00:00"/>
    <x v="21"/>
    <x v="5"/>
    <x v="3"/>
    <x v="0"/>
    <x v="3"/>
    <n v="2163"/>
    <n v="205.7"/>
    <n v="117.11"/>
    <n v="253308.93"/>
    <n v="444929.1"/>
    <n v="191620.16999999998"/>
    <x v="11"/>
    <n v="4"/>
    <x v="6"/>
    <x v="0"/>
  </r>
  <r>
    <n v="789108741"/>
    <x v="588"/>
    <d v="2016-05-15T00:00:00"/>
    <x v="71"/>
    <x v="2"/>
    <x v="0"/>
    <x v="0"/>
    <x v="0"/>
    <n v="3667"/>
    <n v="255.28"/>
    <n v="159.41999999999999"/>
    <n v="584593.1399999999"/>
    <n v="936111.76"/>
    <n v="351518.62000000011"/>
    <x v="1"/>
    <n v="7"/>
    <x v="2"/>
    <x v="1"/>
  </r>
  <r>
    <n v="166067636"/>
    <x v="38"/>
    <d v="2017-05-11T00:00:00"/>
    <x v="169"/>
    <x v="4"/>
    <x v="3"/>
    <x v="1"/>
    <x v="2"/>
    <n v="1959"/>
    <n v="205.7"/>
    <n v="117.11"/>
    <n v="229418.49"/>
    <n v="402966.3"/>
    <n v="173547.81"/>
    <x v="4"/>
    <n v="3"/>
    <x v="5"/>
    <x v="0"/>
  </r>
  <r>
    <n v="829704082"/>
    <x v="709"/>
    <d v="2022-04-27T00:00:00"/>
    <x v="50"/>
    <x v="2"/>
    <x v="3"/>
    <x v="1"/>
    <x v="0"/>
    <n v="6730"/>
    <n v="205.7"/>
    <n v="117.11"/>
    <n v="788150.3"/>
    <n v="1384361"/>
    <n v="596210.69999999995"/>
    <x v="17"/>
    <n v="1"/>
    <x v="3"/>
    <x v="0"/>
  </r>
  <r>
    <n v="597254407"/>
    <x v="1693"/>
    <d v="2022-04-22T00:00:00"/>
    <x v="148"/>
    <x v="3"/>
    <x v="9"/>
    <x v="1"/>
    <x v="0"/>
    <n v="9706"/>
    <n v="9.33"/>
    <n v="6.92"/>
    <n v="67165.52"/>
    <n v="90556.98"/>
    <n v="23391.459999999992"/>
    <x v="7"/>
    <n v="4"/>
    <x v="6"/>
    <x v="0"/>
  </r>
  <r>
    <n v="956267440"/>
    <x v="1147"/>
    <d v="2018-05-01T00:00:00"/>
    <x v="176"/>
    <x v="2"/>
    <x v="0"/>
    <x v="0"/>
    <x v="3"/>
    <n v="9641"/>
    <n v="255.28"/>
    <n v="159.41999999999999"/>
    <n v="1536968.22"/>
    <n v="2461154.48"/>
    <n v="924186.26"/>
    <x v="5"/>
    <n v="2"/>
    <x v="1"/>
    <x v="0"/>
  </r>
  <r>
    <n v="314604508"/>
    <x v="1902"/>
    <d v="2021-01-06T00:00:00"/>
    <x v="99"/>
    <x v="5"/>
    <x v="6"/>
    <x v="0"/>
    <x v="1"/>
    <n v="7320"/>
    <n v="651.21"/>
    <n v="524.96"/>
    <n v="3842707.2"/>
    <n v="4766857.2"/>
    <n v="924150"/>
    <x v="2"/>
    <n v="4"/>
    <x v="6"/>
    <x v="0"/>
  </r>
  <r>
    <n v="750439441"/>
    <x v="922"/>
    <d v="2016-11-22T00:00:00"/>
    <x v="91"/>
    <x v="1"/>
    <x v="1"/>
    <x v="0"/>
    <x v="3"/>
    <n v="562"/>
    <n v="152.58000000000001"/>
    <n v="97.44"/>
    <n v="54761.279999999999"/>
    <n v="85749.96"/>
    <n v="30988.680000000008"/>
    <x v="5"/>
    <n v="2"/>
    <x v="1"/>
    <x v="0"/>
  </r>
  <r>
    <n v="362258565"/>
    <x v="1565"/>
    <d v="2018-12-19T00:00:00"/>
    <x v="96"/>
    <x v="1"/>
    <x v="9"/>
    <x v="1"/>
    <x v="1"/>
    <n v="9214"/>
    <n v="9.33"/>
    <n v="6.92"/>
    <n v="63760.88"/>
    <n v="85966.62"/>
    <n v="22205.739999999998"/>
    <x v="18"/>
    <n v="4"/>
    <x v="6"/>
    <x v="0"/>
  </r>
  <r>
    <n v="918860709"/>
    <x v="262"/>
    <d v="2016-01-11T00:00:00"/>
    <x v="93"/>
    <x v="5"/>
    <x v="10"/>
    <x v="0"/>
    <x v="1"/>
    <n v="158"/>
    <n v="668.27"/>
    <n v="502.54"/>
    <n v="79401.320000000007"/>
    <n v="105586.66"/>
    <n v="26185.339999999997"/>
    <x v="11"/>
    <n v="5"/>
    <x v="0"/>
    <x v="0"/>
  </r>
  <r>
    <n v="209357202"/>
    <x v="1452"/>
    <d v="2015-01-16T00:00:00"/>
    <x v="150"/>
    <x v="1"/>
    <x v="3"/>
    <x v="0"/>
    <x v="3"/>
    <n v="2303"/>
    <n v="205.7"/>
    <n v="117.11"/>
    <n v="269704.33"/>
    <n v="473727.1"/>
    <n v="204022.76999999996"/>
    <x v="17"/>
    <n v="3"/>
    <x v="5"/>
    <x v="0"/>
  </r>
  <r>
    <n v="593171870"/>
    <x v="2240"/>
    <d v="2021-09-05T00:00:00"/>
    <x v="108"/>
    <x v="2"/>
    <x v="6"/>
    <x v="0"/>
    <x v="2"/>
    <n v="1593"/>
    <n v="651.21"/>
    <n v="524.96"/>
    <n v="836261.28"/>
    <n v="1037377.53"/>
    <n v="201116.25"/>
    <x v="5"/>
    <n v="7"/>
    <x v="2"/>
    <x v="1"/>
  </r>
  <r>
    <n v="450041043"/>
    <x v="1061"/>
    <d v="2018-04-09T00:00:00"/>
    <x v="74"/>
    <x v="1"/>
    <x v="7"/>
    <x v="1"/>
    <x v="2"/>
    <n v="6000"/>
    <n v="437.2"/>
    <n v="263.33"/>
    <n v="1579980"/>
    <n v="2623200"/>
    <n v="1043220"/>
    <x v="18"/>
    <n v="2"/>
    <x v="1"/>
    <x v="0"/>
  </r>
  <r>
    <n v="930013549"/>
    <x v="2241"/>
    <d v="2019-03-17T00:00:00"/>
    <x v="25"/>
    <x v="0"/>
    <x v="6"/>
    <x v="1"/>
    <x v="2"/>
    <n v="531"/>
    <n v="651.21"/>
    <n v="524.96"/>
    <n v="278753.76"/>
    <n v="345792.51"/>
    <n v="67038.75"/>
    <x v="2"/>
    <n v="1"/>
    <x v="3"/>
    <x v="0"/>
  </r>
  <r>
    <n v="103450715"/>
    <x v="2242"/>
    <d v="2015-03-21T00:00:00"/>
    <x v="150"/>
    <x v="1"/>
    <x v="6"/>
    <x v="0"/>
    <x v="3"/>
    <n v="2220"/>
    <n v="651.21"/>
    <n v="524.96"/>
    <n v="1165411.2000000002"/>
    <n v="1445686.2000000002"/>
    <n v="280275"/>
    <x v="0"/>
    <n v="7"/>
    <x v="2"/>
    <x v="1"/>
  </r>
  <r>
    <n v="611026370"/>
    <x v="1619"/>
    <d v="2016-09-15T00:00:00"/>
    <x v="25"/>
    <x v="0"/>
    <x v="0"/>
    <x v="0"/>
    <x v="3"/>
    <n v="5136"/>
    <n v="255.28"/>
    <n v="159.41999999999999"/>
    <n v="818781.11999999988"/>
    <n v="1311118.08"/>
    <n v="492336.9600000002"/>
    <x v="16"/>
    <n v="2"/>
    <x v="1"/>
    <x v="0"/>
  </r>
  <r>
    <n v="213726842"/>
    <x v="1659"/>
    <d v="2015-01-30T00:00:00"/>
    <x v="108"/>
    <x v="2"/>
    <x v="6"/>
    <x v="0"/>
    <x v="1"/>
    <n v="5377"/>
    <n v="651.21"/>
    <n v="524.96"/>
    <n v="2822709.9200000004"/>
    <n v="3501556.1700000004"/>
    <n v="678846.25"/>
    <x v="5"/>
    <n v="5"/>
    <x v="0"/>
    <x v="0"/>
  </r>
  <r>
    <n v="342850959"/>
    <x v="2143"/>
    <d v="2020-09-10T00:00:00"/>
    <x v="42"/>
    <x v="5"/>
    <x v="9"/>
    <x v="1"/>
    <x v="0"/>
    <n v="6072"/>
    <n v="9.33"/>
    <n v="6.92"/>
    <n v="42018.239999999998"/>
    <n v="56651.76"/>
    <n v="14633.520000000004"/>
    <x v="9"/>
    <n v="4"/>
    <x v="6"/>
    <x v="0"/>
  </r>
  <r>
    <n v="250010049"/>
    <x v="2243"/>
    <d v="2020-10-24T00:00:00"/>
    <x v="131"/>
    <x v="3"/>
    <x v="4"/>
    <x v="1"/>
    <x v="3"/>
    <n v="2384"/>
    <n v="81.73"/>
    <n v="56.67"/>
    <n v="135101.28"/>
    <n v="194844.32"/>
    <n v="59743.040000000008"/>
    <x v="14"/>
    <n v="2"/>
    <x v="1"/>
    <x v="0"/>
  </r>
  <r>
    <n v="157127940"/>
    <x v="183"/>
    <d v="2016-02-06T00:00:00"/>
    <x v="20"/>
    <x v="3"/>
    <x v="2"/>
    <x v="1"/>
    <x v="1"/>
    <n v="6504"/>
    <n v="47.45"/>
    <n v="31.79"/>
    <n v="206762.16"/>
    <n v="308614.80000000005"/>
    <n v="101852.64000000004"/>
    <x v="8"/>
    <n v="1"/>
    <x v="3"/>
    <x v="0"/>
  </r>
  <r>
    <n v="806440961"/>
    <x v="1146"/>
    <d v="2016-10-12T00:00:00"/>
    <x v="127"/>
    <x v="5"/>
    <x v="3"/>
    <x v="0"/>
    <x v="0"/>
    <n v="2656"/>
    <n v="205.7"/>
    <n v="117.11"/>
    <n v="311044.15999999997"/>
    <n v="546339.19999999995"/>
    <n v="235295.03999999998"/>
    <x v="19"/>
    <n v="1"/>
    <x v="3"/>
    <x v="0"/>
  </r>
  <r>
    <n v="310497939"/>
    <x v="910"/>
    <d v="2019-09-21T00:00:00"/>
    <x v="172"/>
    <x v="4"/>
    <x v="8"/>
    <x v="1"/>
    <x v="1"/>
    <n v="2095"/>
    <n v="421.89"/>
    <n v="364.69"/>
    <n v="764025.55"/>
    <n v="883859.54999999993"/>
    <n v="119833.99999999988"/>
    <x v="16"/>
    <n v="4"/>
    <x v="6"/>
    <x v="0"/>
  </r>
  <r>
    <n v="902160203"/>
    <x v="1871"/>
    <d v="2018-08-16T00:00:00"/>
    <x v="23"/>
    <x v="4"/>
    <x v="1"/>
    <x v="0"/>
    <x v="1"/>
    <n v="8107"/>
    <n v="152.58000000000001"/>
    <n v="97.44"/>
    <n v="789946.08"/>
    <n v="1236966.06"/>
    <n v="447019.9800000001"/>
    <x v="2"/>
    <n v="5"/>
    <x v="0"/>
    <x v="0"/>
  </r>
  <r>
    <n v="384601581"/>
    <x v="207"/>
    <d v="2016-10-07T00:00:00"/>
    <x v="34"/>
    <x v="1"/>
    <x v="9"/>
    <x v="0"/>
    <x v="0"/>
    <n v="1009"/>
    <n v="9.33"/>
    <n v="6.92"/>
    <n v="6982.28"/>
    <n v="9413.9699999999993"/>
    <n v="2431.6899999999996"/>
    <x v="10"/>
    <n v="7"/>
    <x v="2"/>
    <x v="1"/>
  </r>
  <r>
    <n v="436280238"/>
    <x v="1374"/>
    <d v="2021-05-21T00:00:00"/>
    <x v="87"/>
    <x v="5"/>
    <x v="9"/>
    <x v="1"/>
    <x v="3"/>
    <n v="3872"/>
    <n v="9.33"/>
    <n v="6.92"/>
    <n v="26794.239999999998"/>
    <n v="36125.760000000002"/>
    <n v="9331.5200000000041"/>
    <x v="0"/>
    <n v="6"/>
    <x v="4"/>
    <x v="1"/>
  </r>
  <r>
    <n v="186079490"/>
    <x v="2044"/>
    <d v="2015-09-08T00:00:00"/>
    <x v="103"/>
    <x v="1"/>
    <x v="11"/>
    <x v="0"/>
    <x v="2"/>
    <n v="3911"/>
    <n v="154.06"/>
    <n v="90.93"/>
    <n v="355627.23000000004"/>
    <n v="602528.66"/>
    <n v="246901.43"/>
    <x v="1"/>
    <n v="2"/>
    <x v="1"/>
    <x v="0"/>
  </r>
  <r>
    <n v="513026177"/>
    <x v="205"/>
    <d v="2020-06-09T00:00:00"/>
    <x v="17"/>
    <x v="1"/>
    <x v="6"/>
    <x v="0"/>
    <x v="0"/>
    <n v="4701"/>
    <n v="651.21"/>
    <n v="524.96"/>
    <n v="2467836.96"/>
    <n v="3061338.21"/>
    <n v="593501.25"/>
    <x v="14"/>
    <n v="5"/>
    <x v="0"/>
    <x v="0"/>
  </r>
  <r>
    <n v="645411431"/>
    <x v="2209"/>
    <d v="2017-06-02T00:00:00"/>
    <x v="89"/>
    <x v="5"/>
    <x v="4"/>
    <x v="1"/>
    <x v="1"/>
    <n v="440"/>
    <n v="81.73"/>
    <n v="56.67"/>
    <n v="24934.799999999999"/>
    <n v="35961.200000000004"/>
    <n v="11026.400000000005"/>
    <x v="2"/>
    <n v="6"/>
    <x v="4"/>
    <x v="1"/>
  </r>
  <r>
    <n v="991454160"/>
    <x v="498"/>
    <d v="2020-03-13T00:00:00"/>
    <x v="97"/>
    <x v="3"/>
    <x v="5"/>
    <x v="1"/>
    <x v="2"/>
    <n v="2173"/>
    <n v="109.28"/>
    <n v="35.840000000000003"/>
    <n v="77880.320000000007"/>
    <n v="237465.44"/>
    <n v="159585.12"/>
    <x v="10"/>
    <n v="7"/>
    <x v="2"/>
    <x v="1"/>
  </r>
  <r>
    <n v="222720611"/>
    <x v="1411"/>
    <d v="2022-03-29T00:00:00"/>
    <x v="84"/>
    <x v="1"/>
    <x v="0"/>
    <x v="1"/>
    <x v="2"/>
    <n v="6833"/>
    <n v="255.28"/>
    <n v="159.41999999999999"/>
    <n v="1089316.8599999999"/>
    <n v="1744328.24"/>
    <n v="655011.38000000012"/>
    <x v="2"/>
    <n v="3"/>
    <x v="5"/>
    <x v="0"/>
  </r>
  <r>
    <n v="235732972"/>
    <x v="1682"/>
    <d v="2019-01-15T00:00:00"/>
    <x v="18"/>
    <x v="6"/>
    <x v="6"/>
    <x v="1"/>
    <x v="3"/>
    <n v="7480"/>
    <n v="651.21"/>
    <n v="524.96"/>
    <n v="3926700.8000000003"/>
    <n v="4871050.8"/>
    <n v="944349.99999999953"/>
    <x v="17"/>
    <n v="7"/>
    <x v="2"/>
    <x v="1"/>
  </r>
  <r>
    <n v="296165072"/>
    <x v="2212"/>
    <d v="2021-05-26T00:00:00"/>
    <x v="148"/>
    <x v="3"/>
    <x v="6"/>
    <x v="0"/>
    <x v="2"/>
    <n v="681"/>
    <n v="651.21"/>
    <n v="524.96"/>
    <n v="357497.76"/>
    <n v="443474.01"/>
    <n v="85976.25"/>
    <x v="19"/>
    <n v="1"/>
    <x v="3"/>
    <x v="0"/>
  </r>
  <r>
    <n v="190003240"/>
    <x v="187"/>
    <d v="2020-02-13T00:00:00"/>
    <x v="174"/>
    <x v="5"/>
    <x v="3"/>
    <x v="0"/>
    <x v="2"/>
    <n v="5036"/>
    <n v="205.7"/>
    <n v="117.11"/>
    <n v="589765.96"/>
    <n v="1035905.2"/>
    <n v="446139.24"/>
    <x v="3"/>
    <n v="1"/>
    <x v="3"/>
    <x v="0"/>
  </r>
  <r>
    <n v="673546302"/>
    <x v="225"/>
    <d v="2021-11-08T00:00:00"/>
    <x v="83"/>
    <x v="0"/>
    <x v="5"/>
    <x v="0"/>
    <x v="0"/>
    <n v="6173"/>
    <n v="109.28"/>
    <n v="35.840000000000003"/>
    <n v="221240.32000000001"/>
    <n v="674585.44000000006"/>
    <n v="453345.12000000005"/>
    <x v="3"/>
    <n v="5"/>
    <x v="0"/>
    <x v="0"/>
  </r>
  <r>
    <n v="446045196"/>
    <x v="1545"/>
    <d v="2015-11-02T00:00:00"/>
    <x v="130"/>
    <x v="1"/>
    <x v="9"/>
    <x v="1"/>
    <x v="2"/>
    <n v="3540"/>
    <n v="9.33"/>
    <n v="6.92"/>
    <n v="24496.799999999999"/>
    <n v="33028.199999999997"/>
    <n v="8531.3999999999978"/>
    <x v="16"/>
    <n v="6"/>
    <x v="4"/>
    <x v="1"/>
  </r>
  <r>
    <n v="486504924"/>
    <x v="2244"/>
    <d v="2021-07-07T00:00:00"/>
    <x v="142"/>
    <x v="0"/>
    <x v="10"/>
    <x v="1"/>
    <x v="2"/>
    <n v="6473"/>
    <n v="668.27"/>
    <n v="502.54"/>
    <n v="3252941.42"/>
    <n v="4325711.71"/>
    <n v="1072770.29"/>
    <x v="1"/>
    <n v="3"/>
    <x v="5"/>
    <x v="0"/>
  </r>
  <r>
    <n v="330080640"/>
    <x v="2245"/>
    <d v="2017-07-31T00:00:00"/>
    <x v="161"/>
    <x v="3"/>
    <x v="1"/>
    <x v="0"/>
    <x v="3"/>
    <n v="7051"/>
    <n v="152.58000000000001"/>
    <n v="97.44"/>
    <n v="687049.44"/>
    <n v="1075841.58"/>
    <n v="388792.14000000013"/>
    <x v="4"/>
    <n v="7"/>
    <x v="2"/>
    <x v="1"/>
  </r>
  <r>
    <n v="891681563"/>
    <x v="498"/>
    <d v="2020-03-22T00:00:00"/>
    <x v="7"/>
    <x v="1"/>
    <x v="10"/>
    <x v="1"/>
    <x v="0"/>
    <n v="7245"/>
    <n v="668.27"/>
    <n v="502.54"/>
    <n v="3640902.3000000003"/>
    <n v="4841616.1499999994"/>
    <n v="1200713.8499999992"/>
    <x v="9"/>
    <n v="7"/>
    <x v="2"/>
    <x v="1"/>
  </r>
  <r>
    <n v="129169023"/>
    <x v="239"/>
    <d v="2020-06-09T00:00:00"/>
    <x v="109"/>
    <x v="1"/>
    <x v="2"/>
    <x v="1"/>
    <x v="0"/>
    <n v="2839"/>
    <n v="47.45"/>
    <n v="31.79"/>
    <n v="90251.81"/>
    <n v="134710.55000000002"/>
    <n v="44458.74000000002"/>
    <x v="6"/>
    <n v="1"/>
    <x v="3"/>
    <x v="0"/>
  </r>
  <r>
    <n v="385082232"/>
    <x v="2246"/>
    <d v="2018-11-10T00:00:00"/>
    <x v="36"/>
    <x v="3"/>
    <x v="9"/>
    <x v="1"/>
    <x v="3"/>
    <n v="3245"/>
    <n v="9.33"/>
    <n v="6.92"/>
    <n v="22455.4"/>
    <n v="30275.85"/>
    <n v="7820.4499999999971"/>
    <x v="9"/>
    <n v="6"/>
    <x v="4"/>
    <x v="1"/>
  </r>
  <r>
    <n v="610107553"/>
    <x v="2247"/>
    <d v="2016-05-02T00:00:00"/>
    <x v="148"/>
    <x v="3"/>
    <x v="9"/>
    <x v="0"/>
    <x v="0"/>
    <n v="3238"/>
    <n v="9.33"/>
    <n v="6.92"/>
    <n v="22406.959999999999"/>
    <n v="30210.54"/>
    <n v="7803.5800000000017"/>
    <x v="16"/>
    <n v="6"/>
    <x v="4"/>
    <x v="1"/>
  </r>
  <r>
    <n v="230251395"/>
    <x v="2248"/>
    <d v="2022-08-01T00:00:00"/>
    <x v="81"/>
    <x v="5"/>
    <x v="7"/>
    <x v="0"/>
    <x v="2"/>
    <n v="5359"/>
    <n v="437.2"/>
    <n v="263.33"/>
    <n v="1411185.47"/>
    <n v="2342954.7999999998"/>
    <n v="931769.32999999984"/>
    <x v="11"/>
    <n v="5"/>
    <x v="0"/>
    <x v="0"/>
  </r>
  <r>
    <n v="806148278"/>
    <x v="337"/>
    <d v="2017-05-08T00:00:00"/>
    <x v="93"/>
    <x v="5"/>
    <x v="5"/>
    <x v="0"/>
    <x v="3"/>
    <n v="6045"/>
    <n v="109.28"/>
    <n v="35.840000000000003"/>
    <n v="216652.80000000002"/>
    <n v="660597.6"/>
    <n v="443944.79999999993"/>
    <x v="6"/>
    <n v="7"/>
    <x v="2"/>
    <x v="1"/>
  </r>
  <r>
    <n v="801925837"/>
    <x v="955"/>
    <d v="2019-11-06T00:00:00"/>
    <x v="80"/>
    <x v="1"/>
    <x v="11"/>
    <x v="1"/>
    <x v="1"/>
    <n v="6531"/>
    <n v="154.06"/>
    <n v="90.93"/>
    <n v="593863.83000000007"/>
    <n v="1006165.86"/>
    <n v="412302.02999999991"/>
    <x v="18"/>
    <n v="4"/>
    <x v="6"/>
    <x v="0"/>
  </r>
  <r>
    <n v="847320401"/>
    <x v="2249"/>
    <d v="2020-02-04T00:00:00"/>
    <x v="170"/>
    <x v="5"/>
    <x v="3"/>
    <x v="1"/>
    <x v="0"/>
    <n v="9791"/>
    <n v="205.7"/>
    <n v="117.11"/>
    <n v="1146624.01"/>
    <n v="2014008.7"/>
    <n v="867384.69"/>
    <x v="9"/>
    <n v="2"/>
    <x v="1"/>
    <x v="0"/>
  </r>
  <r>
    <n v="528295028"/>
    <x v="2250"/>
    <d v="2021-04-08T00:00:00"/>
    <x v="98"/>
    <x v="4"/>
    <x v="9"/>
    <x v="0"/>
    <x v="3"/>
    <n v="3093"/>
    <n v="9.33"/>
    <n v="6.92"/>
    <n v="21403.56"/>
    <n v="28857.69"/>
    <n v="7454.1299999999974"/>
    <x v="8"/>
    <n v="6"/>
    <x v="4"/>
    <x v="1"/>
  </r>
  <r>
    <n v="904812800"/>
    <x v="2181"/>
    <d v="2021-10-24T00:00:00"/>
    <x v="179"/>
    <x v="1"/>
    <x v="9"/>
    <x v="1"/>
    <x v="0"/>
    <n v="3069"/>
    <n v="9.33"/>
    <n v="6.92"/>
    <n v="21237.48"/>
    <n v="28633.77"/>
    <n v="7396.2900000000009"/>
    <x v="4"/>
    <n v="6"/>
    <x v="4"/>
    <x v="1"/>
  </r>
  <r>
    <n v="533256900"/>
    <x v="949"/>
    <d v="2018-08-12T00:00:00"/>
    <x v="1"/>
    <x v="0"/>
    <x v="11"/>
    <x v="1"/>
    <x v="3"/>
    <n v="1422"/>
    <n v="154.06"/>
    <n v="90.93"/>
    <n v="129302.46"/>
    <n v="219073.32"/>
    <n v="89770.86"/>
    <x v="1"/>
    <n v="7"/>
    <x v="2"/>
    <x v="1"/>
  </r>
  <r>
    <n v="830732762"/>
    <x v="227"/>
    <d v="2018-10-19T00:00:00"/>
    <x v="50"/>
    <x v="2"/>
    <x v="3"/>
    <x v="0"/>
    <x v="2"/>
    <n v="1140"/>
    <n v="205.7"/>
    <n v="117.11"/>
    <n v="133505.4"/>
    <n v="234498"/>
    <n v="100992.6"/>
    <x v="11"/>
    <n v="2"/>
    <x v="1"/>
    <x v="0"/>
  </r>
  <r>
    <n v="881194770"/>
    <x v="2251"/>
    <d v="2019-11-24T00:00:00"/>
    <x v="46"/>
    <x v="1"/>
    <x v="6"/>
    <x v="1"/>
    <x v="1"/>
    <n v="3969"/>
    <n v="651.21"/>
    <n v="524.96"/>
    <n v="2083566.2400000002"/>
    <n v="2584652.4900000002"/>
    <n v="501086.25"/>
    <x v="15"/>
    <n v="2"/>
    <x v="1"/>
    <x v="0"/>
  </r>
  <r>
    <n v="386254251"/>
    <x v="1443"/>
    <d v="2021-04-29T00:00:00"/>
    <x v="127"/>
    <x v="5"/>
    <x v="1"/>
    <x v="1"/>
    <x v="1"/>
    <n v="71"/>
    <n v="152.58000000000001"/>
    <n v="97.44"/>
    <n v="6918.24"/>
    <n v="10833.18"/>
    <n v="3914.9400000000005"/>
    <x v="11"/>
    <n v="1"/>
    <x v="3"/>
    <x v="0"/>
  </r>
  <r>
    <n v="917835032"/>
    <x v="688"/>
    <d v="2021-08-22T00:00:00"/>
    <x v="16"/>
    <x v="1"/>
    <x v="11"/>
    <x v="1"/>
    <x v="1"/>
    <n v="6637"/>
    <n v="154.06"/>
    <n v="90.93"/>
    <n v="603502.41"/>
    <n v="1022496.22"/>
    <n v="418993.80999999994"/>
    <x v="8"/>
    <n v="2"/>
    <x v="1"/>
    <x v="0"/>
  </r>
  <r>
    <n v="968173444"/>
    <x v="619"/>
    <d v="2020-09-26T00:00:00"/>
    <x v="121"/>
    <x v="0"/>
    <x v="11"/>
    <x v="1"/>
    <x v="0"/>
    <n v="2892"/>
    <n v="154.06"/>
    <n v="90.93"/>
    <n v="262969.56"/>
    <n v="445541.52"/>
    <n v="182571.96000000002"/>
    <x v="19"/>
    <n v="4"/>
    <x v="6"/>
    <x v="0"/>
  </r>
  <r>
    <n v="899818313"/>
    <x v="587"/>
    <d v="2017-04-29T00:00:00"/>
    <x v="149"/>
    <x v="3"/>
    <x v="4"/>
    <x v="1"/>
    <x v="2"/>
    <n v="5090"/>
    <n v="81.73"/>
    <n v="56.67"/>
    <n v="288450.3"/>
    <n v="416005.7"/>
    <n v="127555.40000000002"/>
    <x v="2"/>
    <n v="7"/>
    <x v="2"/>
    <x v="1"/>
  </r>
  <r>
    <n v="695630967"/>
    <x v="1141"/>
    <d v="2018-02-11T00:00:00"/>
    <x v="98"/>
    <x v="4"/>
    <x v="8"/>
    <x v="0"/>
    <x v="1"/>
    <n v="1516"/>
    <n v="421.89"/>
    <n v="364.69"/>
    <n v="552870.04"/>
    <n v="639585.24"/>
    <n v="86715.199999999953"/>
    <x v="13"/>
    <n v="3"/>
    <x v="5"/>
    <x v="0"/>
  </r>
  <r>
    <n v="408785235"/>
    <x v="758"/>
    <d v="2021-11-06T00:00:00"/>
    <x v="177"/>
    <x v="5"/>
    <x v="4"/>
    <x v="1"/>
    <x v="1"/>
    <n v="7490"/>
    <n v="81.73"/>
    <n v="56.67"/>
    <n v="424458.3"/>
    <n v="612157.70000000007"/>
    <n v="187699.40000000008"/>
    <x v="12"/>
    <n v="2"/>
    <x v="1"/>
    <x v="0"/>
  </r>
  <r>
    <n v="612767446"/>
    <x v="1168"/>
    <d v="2020-08-23T00:00:00"/>
    <x v="168"/>
    <x v="6"/>
    <x v="0"/>
    <x v="0"/>
    <x v="2"/>
    <n v="359"/>
    <n v="255.28"/>
    <n v="159.41999999999999"/>
    <n v="57231.78"/>
    <n v="91645.52"/>
    <n v="34413.740000000005"/>
    <x v="10"/>
    <n v="2"/>
    <x v="1"/>
    <x v="0"/>
  </r>
  <r>
    <n v="151376426"/>
    <x v="159"/>
    <d v="2015-12-19T00:00:00"/>
    <x v="121"/>
    <x v="0"/>
    <x v="7"/>
    <x v="1"/>
    <x v="1"/>
    <n v="4503"/>
    <n v="437.2"/>
    <n v="263.33"/>
    <n v="1185774.99"/>
    <n v="1968711.5999999999"/>
    <n v="782936.60999999987"/>
    <x v="7"/>
    <n v="5"/>
    <x v="0"/>
    <x v="0"/>
  </r>
  <r>
    <n v="188723504"/>
    <x v="921"/>
    <d v="2018-10-11T00:00:00"/>
    <x v="105"/>
    <x v="2"/>
    <x v="7"/>
    <x v="1"/>
    <x v="3"/>
    <n v="6334"/>
    <n v="437.2"/>
    <n v="263.33"/>
    <n v="1667932.22"/>
    <n v="2769224.8"/>
    <n v="1101292.5799999998"/>
    <x v="0"/>
    <n v="5"/>
    <x v="0"/>
    <x v="0"/>
  </r>
  <r>
    <n v="159232509"/>
    <x v="114"/>
    <d v="2018-06-26T00:00:00"/>
    <x v="37"/>
    <x v="1"/>
    <x v="9"/>
    <x v="0"/>
    <x v="3"/>
    <n v="9293"/>
    <n v="9.33"/>
    <n v="6.92"/>
    <n v="64307.56"/>
    <n v="86703.69"/>
    <n v="22396.130000000005"/>
    <x v="14"/>
    <n v="5"/>
    <x v="0"/>
    <x v="0"/>
  </r>
  <r>
    <n v="917639768"/>
    <x v="2252"/>
    <d v="2019-11-10T00:00:00"/>
    <x v="70"/>
    <x v="1"/>
    <x v="11"/>
    <x v="0"/>
    <x v="2"/>
    <n v="8854"/>
    <n v="154.06"/>
    <n v="90.93"/>
    <n v="805094.22000000009"/>
    <n v="1364047.24"/>
    <n v="558953.0199999999"/>
    <x v="20"/>
    <n v="4"/>
    <x v="6"/>
    <x v="0"/>
  </r>
  <r>
    <n v="688994109"/>
    <x v="1940"/>
    <d v="2016-09-18T00:00:00"/>
    <x v="100"/>
    <x v="5"/>
    <x v="11"/>
    <x v="0"/>
    <x v="0"/>
    <n v="7523"/>
    <n v="154.06"/>
    <n v="90.93"/>
    <n v="684066.39"/>
    <n v="1158993.3800000001"/>
    <n v="474926.99000000011"/>
    <x v="3"/>
    <n v="4"/>
    <x v="6"/>
    <x v="0"/>
  </r>
  <r>
    <n v="918656861"/>
    <x v="2111"/>
    <d v="2020-08-01T00:00:00"/>
    <x v="52"/>
    <x v="3"/>
    <x v="7"/>
    <x v="1"/>
    <x v="0"/>
    <n v="9835"/>
    <n v="437.2"/>
    <n v="263.33"/>
    <n v="2589850.5499999998"/>
    <n v="4299862"/>
    <n v="1710011.4500000002"/>
    <x v="17"/>
    <n v="4"/>
    <x v="6"/>
    <x v="0"/>
  </r>
  <r>
    <n v="318306815"/>
    <x v="415"/>
    <d v="2015-03-31T00:00:00"/>
    <x v="132"/>
    <x v="0"/>
    <x v="9"/>
    <x v="1"/>
    <x v="3"/>
    <n v="2915"/>
    <n v="9.33"/>
    <n v="6.92"/>
    <n v="20171.8"/>
    <n v="27196.95"/>
    <n v="7025.1500000000015"/>
    <x v="20"/>
    <n v="6"/>
    <x v="4"/>
    <x v="1"/>
  </r>
  <r>
    <n v="335915410"/>
    <x v="1987"/>
    <d v="2015-09-09T00:00:00"/>
    <x v="33"/>
    <x v="5"/>
    <x v="6"/>
    <x v="0"/>
    <x v="2"/>
    <n v="3689"/>
    <n v="651.21"/>
    <n v="524.96"/>
    <n v="1936577.4400000002"/>
    <n v="2402313.69"/>
    <n v="465736.24999999977"/>
    <x v="19"/>
    <n v="1"/>
    <x v="3"/>
    <x v="0"/>
  </r>
  <r>
    <n v="965796363"/>
    <x v="1230"/>
    <d v="2021-03-12T00:00:00"/>
    <x v="117"/>
    <x v="1"/>
    <x v="9"/>
    <x v="0"/>
    <x v="0"/>
    <n v="9461"/>
    <n v="9.33"/>
    <n v="6.92"/>
    <n v="65470.12"/>
    <n v="88271.13"/>
    <n v="22801.010000000002"/>
    <x v="11"/>
    <n v="2"/>
    <x v="1"/>
    <x v="0"/>
  </r>
  <r>
    <n v="438556039"/>
    <x v="1578"/>
    <d v="2018-06-05T00:00:00"/>
    <x v="85"/>
    <x v="2"/>
    <x v="4"/>
    <x v="0"/>
    <x v="3"/>
    <n v="7332"/>
    <n v="81.73"/>
    <n v="56.67"/>
    <n v="415504.44"/>
    <n v="599244.36"/>
    <n v="183739.91999999998"/>
    <x v="6"/>
    <n v="1"/>
    <x v="3"/>
    <x v="0"/>
  </r>
  <r>
    <n v="291305768"/>
    <x v="845"/>
    <d v="2019-01-16T00:00:00"/>
    <x v="7"/>
    <x v="1"/>
    <x v="9"/>
    <x v="0"/>
    <x v="3"/>
    <n v="2705"/>
    <n v="9.33"/>
    <n v="6.92"/>
    <n v="18718.599999999999"/>
    <n v="25237.65"/>
    <n v="6519.0500000000029"/>
    <x v="12"/>
    <n v="6"/>
    <x v="4"/>
    <x v="1"/>
  </r>
  <r>
    <n v="920719373"/>
    <x v="1617"/>
    <d v="2017-05-11T00:00:00"/>
    <x v="101"/>
    <x v="5"/>
    <x v="10"/>
    <x v="1"/>
    <x v="3"/>
    <n v="178"/>
    <n v="668.27"/>
    <n v="502.54"/>
    <n v="89452.12000000001"/>
    <n v="118952.06"/>
    <n v="29499.939999999988"/>
    <x v="0"/>
    <n v="5"/>
    <x v="0"/>
    <x v="0"/>
  </r>
  <r>
    <n v="334908187"/>
    <x v="569"/>
    <d v="2019-12-24T00:00:00"/>
    <x v="53"/>
    <x v="5"/>
    <x v="9"/>
    <x v="1"/>
    <x v="2"/>
    <n v="5630"/>
    <n v="9.33"/>
    <n v="6.92"/>
    <n v="38959.599999999999"/>
    <n v="52527.9"/>
    <n v="13568.300000000003"/>
    <x v="18"/>
    <n v="3"/>
    <x v="5"/>
    <x v="0"/>
  </r>
  <r>
    <n v="801546037"/>
    <x v="2014"/>
    <d v="2020-01-10T00:00:00"/>
    <x v="28"/>
    <x v="5"/>
    <x v="10"/>
    <x v="0"/>
    <x v="3"/>
    <n v="4139"/>
    <n v="668.27"/>
    <n v="502.54"/>
    <n v="2080013.06"/>
    <n v="2765969.53"/>
    <n v="685956.46999999974"/>
    <x v="8"/>
    <n v="7"/>
    <x v="2"/>
    <x v="1"/>
  </r>
  <r>
    <n v="798806750"/>
    <x v="784"/>
    <d v="2018-08-20T00:00:00"/>
    <x v="97"/>
    <x v="3"/>
    <x v="6"/>
    <x v="1"/>
    <x v="1"/>
    <n v="3524"/>
    <n v="651.21"/>
    <n v="524.96"/>
    <n v="1849959.04"/>
    <n v="2294864.04"/>
    <n v="444905"/>
    <x v="20"/>
    <n v="5"/>
    <x v="0"/>
    <x v="0"/>
  </r>
  <r>
    <n v="225176656"/>
    <x v="748"/>
    <d v="2022-09-02T00:00:00"/>
    <x v="61"/>
    <x v="3"/>
    <x v="9"/>
    <x v="1"/>
    <x v="0"/>
    <n v="3631"/>
    <n v="9.33"/>
    <n v="6.92"/>
    <n v="25126.52"/>
    <n v="33877.230000000003"/>
    <n v="8750.7100000000028"/>
    <x v="20"/>
    <n v="2"/>
    <x v="1"/>
    <x v="0"/>
  </r>
  <r>
    <n v="849454581"/>
    <x v="637"/>
    <d v="2016-08-17T00:00:00"/>
    <x v="120"/>
    <x v="1"/>
    <x v="6"/>
    <x v="0"/>
    <x v="0"/>
    <n v="1342"/>
    <n v="651.21"/>
    <n v="524.96"/>
    <n v="704496.32000000007"/>
    <n v="873923.82000000007"/>
    <n v="169427.5"/>
    <x v="5"/>
    <n v="3"/>
    <x v="5"/>
    <x v="0"/>
  </r>
  <r>
    <n v="460751855"/>
    <x v="1612"/>
    <d v="2020-04-01T00:00:00"/>
    <x v="174"/>
    <x v="5"/>
    <x v="5"/>
    <x v="1"/>
    <x v="0"/>
    <n v="5568"/>
    <n v="109.28"/>
    <n v="35.840000000000003"/>
    <n v="199557.12000000002"/>
    <n v="608471.04000000004"/>
    <n v="408913.92000000004"/>
    <x v="3"/>
    <n v="7"/>
    <x v="2"/>
    <x v="1"/>
  </r>
  <r>
    <n v="518492305"/>
    <x v="1254"/>
    <d v="2020-04-23T00:00:00"/>
    <x v="172"/>
    <x v="4"/>
    <x v="7"/>
    <x v="1"/>
    <x v="2"/>
    <n v="2250"/>
    <n v="437.2"/>
    <n v="263.33"/>
    <n v="592492.5"/>
    <n v="983700"/>
    <n v="391207.5"/>
    <x v="3"/>
    <n v="1"/>
    <x v="3"/>
    <x v="0"/>
  </r>
  <r>
    <n v="302412259"/>
    <x v="215"/>
    <d v="2017-07-22T00:00:00"/>
    <x v="114"/>
    <x v="2"/>
    <x v="11"/>
    <x v="0"/>
    <x v="2"/>
    <n v="9363"/>
    <n v="154.06"/>
    <n v="90.93"/>
    <n v="851377.59000000008"/>
    <n v="1442463.78"/>
    <n v="591086.18999999994"/>
    <x v="17"/>
    <n v="4"/>
    <x v="6"/>
    <x v="0"/>
  </r>
  <r>
    <n v="962560546"/>
    <x v="382"/>
    <d v="2022-12-31T00:00:00"/>
    <x v="178"/>
    <x v="1"/>
    <x v="3"/>
    <x v="1"/>
    <x v="0"/>
    <n v="1911"/>
    <n v="205.7"/>
    <n v="117.11"/>
    <n v="223797.21"/>
    <n v="393092.69999999995"/>
    <n v="169295.48999999996"/>
    <x v="3"/>
    <n v="3"/>
    <x v="5"/>
    <x v="0"/>
  </r>
  <r>
    <n v="569298493"/>
    <x v="1394"/>
    <d v="2018-05-02T00:00:00"/>
    <x v="151"/>
    <x v="5"/>
    <x v="2"/>
    <x v="0"/>
    <x v="1"/>
    <n v="6930"/>
    <n v="47.45"/>
    <n v="31.79"/>
    <n v="220304.69999999998"/>
    <n v="328828.5"/>
    <n v="108523.80000000002"/>
    <x v="19"/>
    <n v="1"/>
    <x v="3"/>
    <x v="0"/>
  </r>
  <r>
    <n v="863299930"/>
    <x v="1835"/>
    <d v="2016-05-23T00:00:00"/>
    <x v="6"/>
    <x v="4"/>
    <x v="6"/>
    <x v="1"/>
    <x v="3"/>
    <n v="8488"/>
    <n v="651.21"/>
    <n v="524.96"/>
    <n v="4455860.4800000004"/>
    <n v="5527470.4800000004"/>
    <n v="1071610"/>
    <x v="7"/>
    <n v="7"/>
    <x v="2"/>
    <x v="1"/>
  </r>
  <r>
    <n v="505551183"/>
    <x v="1755"/>
    <d v="2018-09-07T00:00:00"/>
    <x v="81"/>
    <x v="5"/>
    <x v="3"/>
    <x v="0"/>
    <x v="2"/>
    <n v="2684"/>
    <n v="205.7"/>
    <n v="117.11"/>
    <n v="314323.24"/>
    <n v="552098.79999999993"/>
    <n v="237775.55999999994"/>
    <x v="3"/>
    <n v="2"/>
    <x v="1"/>
    <x v="0"/>
  </r>
  <r>
    <n v="927351081"/>
    <x v="119"/>
    <d v="2021-06-13T00:00:00"/>
    <x v="80"/>
    <x v="1"/>
    <x v="11"/>
    <x v="1"/>
    <x v="3"/>
    <n v="2647"/>
    <n v="154.06"/>
    <n v="90.93"/>
    <n v="240691.71000000002"/>
    <n v="407796.82"/>
    <n v="167105.10999999999"/>
    <x v="9"/>
    <n v="7"/>
    <x v="2"/>
    <x v="1"/>
  </r>
  <r>
    <n v="480310952"/>
    <x v="908"/>
    <d v="2017-08-08T00:00:00"/>
    <x v="29"/>
    <x v="4"/>
    <x v="6"/>
    <x v="0"/>
    <x v="1"/>
    <n v="3539"/>
    <n v="651.21"/>
    <n v="524.96"/>
    <n v="1857833.4400000002"/>
    <n v="2304632.19"/>
    <n v="446798.74999999977"/>
    <x v="4"/>
    <n v="1"/>
    <x v="3"/>
    <x v="0"/>
  </r>
  <r>
    <n v="286354625"/>
    <x v="739"/>
    <d v="2021-02-07T00:00:00"/>
    <x v="118"/>
    <x v="0"/>
    <x v="4"/>
    <x v="1"/>
    <x v="1"/>
    <n v="7552"/>
    <n v="81.73"/>
    <n v="56.67"/>
    <n v="427971.84000000003"/>
    <n v="617224.96000000008"/>
    <n v="189253.12000000005"/>
    <x v="10"/>
    <n v="2"/>
    <x v="1"/>
    <x v="0"/>
  </r>
  <r>
    <n v="187718427"/>
    <x v="1853"/>
    <d v="2016-05-16T00:00:00"/>
    <x v="61"/>
    <x v="3"/>
    <x v="1"/>
    <x v="1"/>
    <x v="0"/>
    <n v="8909"/>
    <n v="152.58000000000001"/>
    <n v="97.44"/>
    <n v="868092.96"/>
    <n v="1359335.2200000002"/>
    <n v="491242.26000000024"/>
    <x v="12"/>
    <n v="4"/>
    <x v="6"/>
    <x v="0"/>
  </r>
  <r>
    <n v="996951186"/>
    <x v="1621"/>
    <d v="2017-04-06T00:00:00"/>
    <x v="171"/>
    <x v="5"/>
    <x v="4"/>
    <x v="0"/>
    <x v="3"/>
    <n v="8865"/>
    <n v="81.73"/>
    <n v="56.67"/>
    <n v="502379.55"/>
    <n v="724536.45000000007"/>
    <n v="222156.90000000008"/>
    <x v="14"/>
    <n v="7"/>
    <x v="2"/>
    <x v="1"/>
  </r>
  <r>
    <n v="446914231"/>
    <x v="10"/>
    <d v="2019-10-14T00:00:00"/>
    <x v="66"/>
    <x v="5"/>
    <x v="6"/>
    <x v="1"/>
    <x v="3"/>
    <n v="707"/>
    <n v="651.21"/>
    <n v="524.96"/>
    <n v="371146.72000000003"/>
    <n v="460405.47000000003"/>
    <n v="89258.75"/>
    <x v="15"/>
    <n v="3"/>
    <x v="5"/>
    <x v="0"/>
  </r>
  <r>
    <n v="840781390"/>
    <x v="733"/>
    <d v="2022-11-03T00:00:00"/>
    <x v="34"/>
    <x v="1"/>
    <x v="10"/>
    <x v="0"/>
    <x v="3"/>
    <n v="4752"/>
    <n v="668.27"/>
    <n v="502.54"/>
    <n v="2388070.08"/>
    <n v="3175619.04"/>
    <n v="787548.96"/>
    <x v="1"/>
    <n v="4"/>
    <x v="6"/>
    <x v="0"/>
  </r>
  <r>
    <n v="219597232"/>
    <x v="931"/>
    <d v="2022-01-03T00:00:00"/>
    <x v="93"/>
    <x v="5"/>
    <x v="9"/>
    <x v="1"/>
    <x v="3"/>
    <n v="2556"/>
    <n v="9.33"/>
    <n v="6.92"/>
    <n v="17687.52"/>
    <n v="23847.48"/>
    <n v="6159.9599999999991"/>
    <x v="16"/>
    <n v="6"/>
    <x v="4"/>
    <x v="1"/>
  </r>
  <r>
    <n v="524485862"/>
    <x v="2253"/>
    <d v="2020-08-15T00:00:00"/>
    <x v="3"/>
    <x v="2"/>
    <x v="1"/>
    <x v="1"/>
    <x v="1"/>
    <n v="5877"/>
    <n v="152.58000000000001"/>
    <n v="97.44"/>
    <n v="572654.88"/>
    <n v="896712.66"/>
    <n v="324057.78000000003"/>
    <x v="15"/>
    <n v="1"/>
    <x v="3"/>
    <x v="0"/>
  </r>
  <r>
    <n v="722233331"/>
    <x v="2254"/>
    <d v="2017-04-09T00:00:00"/>
    <x v="130"/>
    <x v="1"/>
    <x v="11"/>
    <x v="0"/>
    <x v="3"/>
    <n v="3747"/>
    <n v="154.06"/>
    <n v="90.93"/>
    <n v="340714.71"/>
    <n v="577262.82000000007"/>
    <n v="236548.11000000004"/>
    <x v="16"/>
    <n v="5"/>
    <x v="0"/>
    <x v="0"/>
  </r>
  <r>
    <n v="979705226"/>
    <x v="2255"/>
    <d v="2018-11-29T00:00:00"/>
    <x v="173"/>
    <x v="5"/>
    <x v="2"/>
    <x v="1"/>
    <x v="1"/>
    <n v="5402"/>
    <n v="47.45"/>
    <n v="31.79"/>
    <n v="171729.58"/>
    <n v="256324.90000000002"/>
    <n v="84595.320000000036"/>
    <x v="9"/>
    <n v="4"/>
    <x v="6"/>
    <x v="0"/>
  </r>
  <r>
    <n v="801637876"/>
    <x v="2256"/>
    <d v="2015-08-19T00:00:00"/>
    <x v="18"/>
    <x v="6"/>
    <x v="7"/>
    <x v="1"/>
    <x v="3"/>
    <n v="1316"/>
    <n v="437.2"/>
    <n v="263.33"/>
    <n v="346542.27999999997"/>
    <n v="575355.19999999995"/>
    <n v="228812.91999999998"/>
    <x v="8"/>
    <n v="5"/>
    <x v="0"/>
    <x v="0"/>
  </r>
  <r>
    <n v="663080108"/>
    <x v="2110"/>
    <d v="2021-12-11T00:00:00"/>
    <x v="74"/>
    <x v="1"/>
    <x v="8"/>
    <x v="0"/>
    <x v="3"/>
    <n v="8994"/>
    <n v="421.89"/>
    <n v="364.69"/>
    <n v="3280021.86"/>
    <n v="3794478.6599999997"/>
    <n v="514456.79999999981"/>
    <x v="18"/>
    <n v="7"/>
    <x v="2"/>
    <x v="1"/>
  </r>
  <r>
    <n v="659393250"/>
    <x v="916"/>
    <d v="2020-04-17T00:00:00"/>
    <x v="173"/>
    <x v="5"/>
    <x v="7"/>
    <x v="1"/>
    <x v="3"/>
    <n v="7971"/>
    <n v="437.2"/>
    <n v="263.33"/>
    <n v="2099003.4299999997"/>
    <n v="3484921.1999999997"/>
    <n v="1385917.77"/>
    <x v="15"/>
    <n v="7"/>
    <x v="2"/>
    <x v="1"/>
  </r>
  <r>
    <n v="956251132"/>
    <x v="1951"/>
    <d v="2018-12-25T00:00:00"/>
    <x v="171"/>
    <x v="5"/>
    <x v="10"/>
    <x v="0"/>
    <x v="0"/>
    <n v="4815"/>
    <n v="668.27"/>
    <n v="502.54"/>
    <n v="2419730.1"/>
    <n v="3217720.05"/>
    <n v="797989.94999999972"/>
    <x v="1"/>
    <n v="2"/>
    <x v="1"/>
    <x v="0"/>
  </r>
  <r>
    <n v="439640080"/>
    <x v="1176"/>
    <d v="2021-10-15T00:00:00"/>
    <x v="75"/>
    <x v="1"/>
    <x v="3"/>
    <x v="0"/>
    <x v="2"/>
    <n v="8124"/>
    <n v="205.7"/>
    <n v="117.11"/>
    <n v="951401.64"/>
    <n v="1671106.7999999998"/>
    <n v="719705.1599999998"/>
    <x v="7"/>
    <n v="4"/>
    <x v="6"/>
    <x v="0"/>
  </r>
  <r>
    <n v="765858924"/>
    <x v="2257"/>
    <d v="2018-06-22T00:00:00"/>
    <x v="179"/>
    <x v="1"/>
    <x v="10"/>
    <x v="1"/>
    <x v="3"/>
    <n v="3530"/>
    <n v="668.27"/>
    <n v="502.54"/>
    <n v="1773966.2000000002"/>
    <n v="2358993.1"/>
    <n v="585026.89999999991"/>
    <x v="11"/>
    <n v="2"/>
    <x v="1"/>
    <x v="0"/>
  </r>
  <r>
    <n v="511518990"/>
    <x v="403"/>
    <d v="2019-03-16T00:00:00"/>
    <x v="173"/>
    <x v="5"/>
    <x v="9"/>
    <x v="0"/>
    <x v="1"/>
    <n v="8691"/>
    <n v="9.33"/>
    <n v="6.92"/>
    <n v="60141.72"/>
    <n v="81087.03"/>
    <n v="20945.309999999998"/>
    <x v="15"/>
    <n v="1"/>
    <x v="3"/>
    <x v="0"/>
  </r>
  <r>
    <n v="123544108"/>
    <x v="3"/>
    <d v="2022-06-02T00:00:00"/>
    <x v="16"/>
    <x v="1"/>
    <x v="3"/>
    <x v="0"/>
    <x v="0"/>
    <n v="8302"/>
    <n v="205.7"/>
    <n v="117.11"/>
    <n v="972247.22"/>
    <n v="1707721.4"/>
    <n v="735474.17999999993"/>
    <x v="18"/>
    <n v="5"/>
    <x v="0"/>
    <x v="0"/>
  </r>
  <r>
    <n v="569170606"/>
    <x v="1085"/>
    <d v="2017-04-18T00:00:00"/>
    <x v="69"/>
    <x v="1"/>
    <x v="1"/>
    <x v="1"/>
    <x v="0"/>
    <n v="9085"/>
    <n v="152.58000000000001"/>
    <n v="97.44"/>
    <n v="885242.4"/>
    <n v="1386189.3"/>
    <n v="500946.9"/>
    <x v="12"/>
    <n v="5"/>
    <x v="0"/>
    <x v="0"/>
  </r>
  <r>
    <n v="185947310"/>
    <x v="188"/>
    <d v="2020-01-15T00:00:00"/>
    <x v="46"/>
    <x v="1"/>
    <x v="4"/>
    <x v="0"/>
    <x v="2"/>
    <n v="4796"/>
    <n v="81.73"/>
    <n v="56.67"/>
    <n v="271789.32"/>
    <n v="391977.08"/>
    <n v="120187.76000000001"/>
    <x v="16"/>
    <n v="1"/>
    <x v="3"/>
    <x v="0"/>
  </r>
  <r>
    <n v="531735551"/>
    <x v="1662"/>
    <d v="2021-09-17T00:00:00"/>
    <x v="81"/>
    <x v="5"/>
    <x v="5"/>
    <x v="0"/>
    <x v="3"/>
    <n v="1221"/>
    <n v="109.28"/>
    <n v="35.840000000000003"/>
    <n v="43760.640000000007"/>
    <n v="133430.88"/>
    <n v="89670.239999999991"/>
    <x v="11"/>
    <n v="2"/>
    <x v="1"/>
    <x v="0"/>
  </r>
  <r>
    <n v="534709155"/>
    <x v="465"/>
    <d v="2015-08-01T00:00:00"/>
    <x v="75"/>
    <x v="1"/>
    <x v="11"/>
    <x v="0"/>
    <x v="3"/>
    <n v="1176"/>
    <n v="154.06"/>
    <n v="90.93"/>
    <n v="106933.68000000001"/>
    <n v="181174.56"/>
    <n v="74240.87999999999"/>
    <x v="2"/>
    <n v="7"/>
    <x v="2"/>
    <x v="1"/>
  </r>
  <r>
    <n v="543354451"/>
    <x v="1333"/>
    <d v="2016-04-17T00:00:00"/>
    <x v="28"/>
    <x v="5"/>
    <x v="10"/>
    <x v="0"/>
    <x v="3"/>
    <n v="9511"/>
    <n v="668.27"/>
    <n v="502.54"/>
    <n v="4779657.9400000004"/>
    <n v="6355915.9699999997"/>
    <n v="1576258.0299999993"/>
    <x v="2"/>
    <n v="1"/>
    <x v="3"/>
    <x v="0"/>
  </r>
  <r>
    <n v="976470267"/>
    <x v="791"/>
    <d v="2021-06-09T00:00:00"/>
    <x v="146"/>
    <x v="5"/>
    <x v="8"/>
    <x v="0"/>
    <x v="1"/>
    <n v="8106"/>
    <n v="421.89"/>
    <n v="364.69"/>
    <n v="2956177.14"/>
    <n v="3419840.34"/>
    <n v="463663.19999999972"/>
    <x v="2"/>
    <n v="4"/>
    <x v="6"/>
    <x v="0"/>
  </r>
  <r>
    <n v="973167932"/>
    <x v="123"/>
    <d v="2018-10-14T00:00:00"/>
    <x v="165"/>
    <x v="5"/>
    <x v="0"/>
    <x v="1"/>
    <x v="1"/>
    <n v="872"/>
    <n v="255.28"/>
    <n v="159.41999999999999"/>
    <n v="139014.24"/>
    <n v="222604.16"/>
    <n v="83589.920000000013"/>
    <x v="2"/>
    <n v="1"/>
    <x v="3"/>
    <x v="0"/>
  </r>
  <r>
    <n v="642871272"/>
    <x v="651"/>
    <d v="2018-09-06T00:00:00"/>
    <x v="90"/>
    <x v="5"/>
    <x v="10"/>
    <x v="0"/>
    <x v="2"/>
    <n v="8750"/>
    <n v="668.27"/>
    <n v="502.54"/>
    <n v="4397225"/>
    <n v="5847362.5"/>
    <n v="1450137.5"/>
    <x v="3"/>
    <n v="1"/>
    <x v="3"/>
    <x v="0"/>
  </r>
  <r>
    <n v="615316617"/>
    <x v="1574"/>
    <d v="2015-08-25T00:00:00"/>
    <x v="98"/>
    <x v="4"/>
    <x v="1"/>
    <x v="1"/>
    <x v="3"/>
    <n v="4716"/>
    <n v="152.58000000000001"/>
    <n v="97.44"/>
    <n v="459527.04"/>
    <n v="719567.28"/>
    <n v="260040.24000000005"/>
    <x v="4"/>
    <n v="1"/>
    <x v="3"/>
    <x v="0"/>
  </r>
  <r>
    <n v="690552794"/>
    <x v="472"/>
    <d v="2021-12-10T00:00:00"/>
    <x v="50"/>
    <x v="2"/>
    <x v="4"/>
    <x v="1"/>
    <x v="2"/>
    <n v="8772"/>
    <n v="81.73"/>
    <n v="56.67"/>
    <n v="497109.24"/>
    <n v="716935.56"/>
    <n v="219826.32000000007"/>
    <x v="12"/>
    <n v="1"/>
    <x v="3"/>
    <x v="0"/>
  </r>
  <r>
    <n v="288941133"/>
    <x v="961"/>
    <d v="2018-01-22T00:00:00"/>
    <x v="87"/>
    <x v="5"/>
    <x v="3"/>
    <x v="1"/>
    <x v="0"/>
    <n v="2957"/>
    <n v="205.7"/>
    <n v="117.11"/>
    <n v="346294.27"/>
    <n v="608254.9"/>
    <n v="261960.63"/>
    <x v="14"/>
    <n v="4"/>
    <x v="6"/>
    <x v="0"/>
  </r>
  <r>
    <n v="701155459"/>
    <x v="858"/>
    <d v="2018-07-22T00:00:00"/>
    <x v="158"/>
    <x v="6"/>
    <x v="11"/>
    <x v="1"/>
    <x v="2"/>
    <n v="6337"/>
    <n v="154.06"/>
    <n v="90.93"/>
    <n v="576223.41"/>
    <n v="976278.22"/>
    <n v="400054.80999999994"/>
    <x v="9"/>
    <n v="7"/>
    <x v="2"/>
    <x v="1"/>
  </r>
  <r>
    <n v="138182103"/>
    <x v="1727"/>
    <d v="2018-08-11T00:00:00"/>
    <x v="59"/>
    <x v="1"/>
    <x v="6"/>
    <x v="0"/>
    <x v="1"/>
    <n v="10"/>
    <n v="651.21"/>
    <n v="524.96"/>
    <n v="5249.6"/>
    <n v="6512.1"/>
    <n v="1262.5"/>
    <x v="17"/>
    <n v="4"/>
    <x v="6"/>
    <x v="0"/>
  </r>
  <r>
    <n v="481319892"/>
    <x v="1309"/>
    <d v="2020-11-06T00:00:00"/>
    <x v="41"/>
    <x v="0"/>
    <x v="3"/>
    <x v="1"/>
    <x v="0"/>
    <n v="2107"/>
    <n v="205.7"/>
    <n v="117.11"/>
    <n v="246750.77"/>
    <n v="433409.89999999997"/>
    <n v="186659.12999999998"/>
    <x v="13"/>
    <n v="1"/>
    <x v="3"/>
    <x v="0"/>
  </r>
  <r>
    <n v="532180154"/>
    <x v="746"/>
    <d v="2016-05-15T00:00:00"/>
    <x v="3"/>
    <x v="2"/>
    <x v="9"/>
    <x v="1"/>
    <x v="0"/>
    <n v="2789"/>
    <n v="9.33"/>
    <n v="6.92"/>
    <n v="19299.88"/>
    <n v="26021.37"/>
    <n v="6721.489999999998"/>
    <x v="5"/>
    <n v="7"/>
    <x v="2"/>
    <x v="1"/>
  </r>
  <r>
    <n v="389878451"/>
    <x v="396"/>
    <d v="2021-06-09T00:00:00"/>
    <x v="95"/>
    <x v="3"/>
    <x v="9"/>
    <x v="0"/>
    <x v="2"/>
    <n v="2553"/>
    <n v="9.33"/>
    <n v="6.92"/>
    <n v="17666.759999999998"/>
    <n v="23819.49"/>
    <n v="6152.7300000000032"/>
    <x v="12"/>
    <n v="6"/>
    <x v="4"/>
    <x v="1"/>
  </r>
  <r>
    <n v="265075910"/>
    <x v="99"/>
    <d v="2020-07-16T00:00:00"/>
    <x v="121"/>
    <x v="0"/>
    <x v="10"/>
    <x v="1"/>
    <x v="3"/>
    <n v="707"/>
    <n v="668.27"/>
    <n v="502.54"/>
    <n v="355295.78"/>
    <n v="472466.89"/>
    <n v="117171.10999999999"/>
    <x v="6"/>
    <n v="3"/>
    <x v="5"/>
    <x v="0"/>
  </r>
  <r>
    <n v="601896560"/>
    <x v="2258"/>
    <d v="2019-06-25T00:00:00"/>
    <x v="87"/>
    <x v="5"/>
    <x v="9"/>
    <x v="1"/>
    <x v="2"/>
    <n v="3422"/>
    <n v="9.33"/>
    <n v="6.92"/>
    <n v="23680.239999999998"/>
    <n v="31927.260000000002"/>
    <n v="8247.0200000000041"/>
    <x v="13"/>
    <n v="5"/>
    <x v="0"/>
    <x v="0"/>
  </r>
  <r>
    <n v="156009995"/>
    <x v="130"/>
    <d v="2019-06-27T00:00:00"/>
    <x v="135"/>
    <x v="3"/>
    <x v="10"/>
    <x v="1"/>
    <x v="1"/>
    <n v="5679"/>
    <n v="668.27"/>
    <n v="502.54"/>
    <n v="2853924.66"/>
    <n v="3795105.33"/>
    <n v="941180.66999999993"/>
    <x v="6"/>
    <n v="3"/>
    <x v="5"/>
    <x v="0"/>
  </r>
  <r>
    <n v="780590045"/>
    <x v="527"/>
    <d v="2019-09-11T00:00:00"/>
    <x v="17"/>
    <x v="1"/>
    <x v="8"/>
    <x v="1"/>
    <x v="3"/>
    <n v="2796"/>
    <n v="421.89"/>
    <n v="364.69"/>
    <n v="1019673.24"/>
    <n v="1179604.44"/>
    <n v="159931.19999999995"/>
    <x v="6"/>
    <n v="2"/>
    <x v="1"/>
    <x v="0"/>
  </r>
  <r>
    <n v="349123036"/>
    <x v="1235"/>
    <d v="2016-04-10T00:00:00"/>
    <x v="90"/>
    <x v="5"/>
    <x v="2"/>
    <x v="1"/>
    <x v="3"/>
    <n v="2120"/>
    <n v="47.45"/>
    <n v="31.79"/>
    <n v="67394.8"/>
    <n v="100594"/>
    <n v="33199.199999999997"/>
    <x v="17"/>
    <n v="5"/>
    <x v="0"/>
    <x v="0"/>
  </r>
  <r>
    <n v="405407798"/>
    <x v="930"/>
    <d v="2019-02-24T00:00:00"/>
    <x v="42"/>
    <x v="5"/>
    <x v="11"/>
    <x v="1"/>
    <x v="1"/>
    <n v="8031"/>
    <n v="154.06"/>
    <n v="90.93"/>
    <n v="730258.83000000007"/>
    <n v="1237255.8600000001"/>
    <n v="506997.03"/>
    <x v="14"/>
    <n v="3"/>
    <x v="5"/>
    <x v="0"/>
  </r>
  <r>
    <n v="313555657"/>
    <x v="1511"/>
    <d v="2020-04-30T00:00:00"/>
    <x v="9"/>
    <x v="5"/>
    <x v="5"/>
    <x v="0"/>
    <x v="0"/>
    <n v="6942"/>
    <n v="109.28"/>
    <n v="35.840000000000003"/>
    <n v="248801.28000000003"/>
    <n v="758621.76"/>
    <n v="509820.48"/>
    <x v="14"/>
    <n v="7"/>
    <x v="2"/>
    <x v="1"/>
  </r>
  <r>
    <n v="407990443"/>
    <x v="809"/>
    <d v="2021-08-26T00:00:00"/>
    <x v="4"/>
    <x v="2"/>
    <x v="6"/>
    <x v="1"/>
    <x v="2"/>
    <n v="2293"/>
    <n v="651.21"/>
    <n v="524.96"/>
    <n v="1203733.28"/>
    <n v="1493224.53"/>
    <n v="289491.25"/>
    <x v="19"/>
    <n v="2"/>
    <x v="1"/>
    <x v="0"/>
  </r>
  <r>
    <n v="643448483"/>
    <x v="1885"/>
    <d v="2017-07-30T00:00:00"/>
    <x v="137"/>
    <x v="1"/>
    <x v="9"/>
    <x v="0"/>
    <x v="2"/>
    <n v="9560"/>
    <n v="9.33"/>
    <n v="6.92"/>
    <n v="66155.199999999997"/>
    <n v="89194.8"/>
    <n v="23039.600000000006"/>
    <x v="9"/>
    <n v="7"/>
    <x v="2"/>
    <x v="1"/>
  </r>
  <r>
    <n v="144978606"/>
    <x v="1030"/>
    <d v="2021-01-16T00:00:00"/>
    <x v="143"/>
    <x v="1"/>
    <x v="6"/>
    <x v="0"/>
    <x v="1"/>
    <n v="1246"/>
    <n v="651.21"/>
    <n v="524.96"/>
    <n v="654100.16"/>
    <n v="811407.66"/>
    <n v="157307.5"/>
    <x v="20"/>
    <n v="3"/>
    <x v="5"/>
    <x v="0"/>
  </r>
  <r>
    <n v="357942140"/>
    <x v="2259"/>
    <d v="2020-01-19T00:00:00"/>
    <x v="101"/>
    <x v="5"/>
    <x v="8"/>
    <x v="1"/>
    <x v="0"/>
    <n v="1888"/>
    <n v="421.89"/>
    <n v="364.69"/>
    <n v="688534.72"/>
    <n v="796528.32"/>
    <n v="107993.59999999998"/>
    <x v="20"/>
    <n v="4"/>
    <x v="6"/>
    <x v="0"/>
  </r>
  <r>
    <n v="488316380"/>
    <x v="1343"/>
    <d v="2015-11-11T00:00:00"/>
    <x v="137"/>
    <x v="1"/>
    <x v="9"/>
    <x v="0"/>
    <x v="2"/>
    <n v="2523"/>
    <n v="9.33"/>
    <n v="6.92"/>
    <n v="17459.16"/>
    <n v="23539.59"/>
    <n v="6080.43"/>
    <x v="12"/>
    <n v="6"/>
    <x v="4"/>
    <x v="1"/>
  </r>
  <r>
    <n v="501177251"/>
    <x v="1459"/>
    <d v="2015-08-19T00:00:00"/>
    <x v="57"/>
    <x v="5"/>
    <x v="0"/>
    <x v="0"/>
    <x v="0"/>
    <n v="8341"/>
    <n v="255.28"/>
    <n v="159.41999999999999"/>
    <n v="1329722.22"/>
    <n v="2129290.48"/>
    <n v="799568.26"/>
    <x v="18"/>
    <n v="4"/>
    <x v="6"/>
    <x v="0"/>
  </r>
  <r>
    <n v="973733985"/>
    <x v="718"/>
    <d v="2018-01-30T00:00:00"/>
    <x v="21"/>
    <x v="5"/>
    <x v="5"/>
    <x v="1"/>
    <x v="2"/>
    <n v="8380"/>
    <n v="109.28"/>
    <n v="35.840000000000003"/>
    <n v="300339.20000000001"/>
    <n v="915766.4"/>
    <n v="615427.19999999995"/>
    <x v="6"/>
    <n v="1"/>
    <x v="3"/>
    <x v="0"/>
  </r>
  <r>
    <n v="542294442"/>
    <x v="801"/>
    <d v="2020-01-10T00:00:00"/>
    <x v="44"/>
    <x v="2"/>
    <x v="9"/>
    <x v="0"/>
    <x v="3"/>
    <n v="5831"/>
    <n v="9.33"/>
    <n v="6.92"/>
    <n v="40350.519999999997"/>
    <n v="54403.23"/>
    <n v="14052.710000000006"/>
    <x v="7"/>
    <n v="4"/>
    <x v="6"/>
    <x v="0"/>
  </r>
  <r>
    <n v="103782451"/>
    <x v="1484"/>
    <d v="2015-09-05T00:00:00"/>
    <x v="168"/>
    <x v="6"/>
    <x v="0"/>
    <x v="1"/>
    <x v="3"/>
    <n v="388"/>
    <n v="255.28"/>
    <n v="159.41999999999999"/>
    <n v="61854.959999999992"/>
    <n v="99048.639999999999"/>
    <n v="37193.680000000008"/>
    <x v="8"/>
    <n v="1"/>
    <x v="3"/>
    <x v="0"/>
  </r>
  <r>
    <n v="175434339"/>
    <x v="364"/>
    <d v="2017-04-25T00:00:00"/>
    <x v="79"/>
    <x v="5"/>
    <x v="11"/>
    <x v="1"/>
    <x v="3"/>
    <n v="3774"/>
    <n v="154.06"/>
    <n v="90.93"/>
    <n v="343169.82"/>
    <n v="581422.44000000006"/>
    <n v="238252.62000000005"/>
    <x v="13"/>
    <n v="5"/>
    <x v="0"/>
    <x v="0"/>
  </r>
  <r>
    <n v="444798934"/>
    <x v="961"/>
    <d v="2018-01-10T00:00:00"/>
    <x v="74"/>
    <x v="1"/>
    <x v="10"/>
    <x v="0"/>
    <x v="0"/>
    <n v="4744"/>
    <n v="668.27"/>
    <n v="502.54"/>
    <n v="2384049.7600000002"/>
    <n v="3170272.88"/>
    <n v="786223.11999999965"/>
    <x v="0"/>
    <n v="4"/>
    <x v="6"/>
    <x v="0"/>
  </r>
  <r>
    <n v="219737565"/>
    <x v="799"/>
    <d v="2021-07-17T00:00:00"/>
    <x v="93"/>
    <x v="5"/>
    <x v="7"/>
    <x v="1"/>
    <x v="2"/>
    <n v="4083"/>
    <n v="437.2"/>
    <n v="263.33"/>
    <n v="1075176.3899999999"/>
    <n v="1785087.5999999999"/>
    <n v="709911.21"/>
    <x v="20"/>
    <n v="3"/>
    <x v="5"/>
    <x v="0"/>
  </r>
  <r>
    <n v="678424060"/>
    <x v="1538"/>
    <d v="2020-11-08T00:00:00"/>
    <x v="98"/>
    <x v="4"/>
    <x v="3"/>
    <x v="0"/>
    <x v="3"/>
    <n v="9610"/>
    <n v="205.7"/>
    <n v="117.11"/>
    <n v="1125427.1000000001"/>
    <n v="1976777"/>
    <n v="851349.89999999991"/>
    <x v="1"/>
    <n v="7"/>
    <x v="2"/>
    <x v="1"/>
  </r>
  <r>
    <n v="304112136"/>
    <x v="2155"/>
    <d v="2016-09-13T00:00:00"/>
    <x v="13"/>
    <x v="0"/>
    <x v="9"/>
    <x v="1"/>
    <x v="3"/>
    <n v="2394"/>
    <n v="9.33"/>
    <n v="6.92"/>
    <n v="16566.48"/>
    <n v="22336.02"/>
    <n v="5769.5400000000009"/>
    <x v="20"/>
    <n v="6"/>
    <x v="4"/>
    <x v="1"/>
  </r>
  <r>
    <n v="862326610"/>
    <x v="920"/>
    <d v="2020-05-16T00:00:00"/>
    <x v="69"/>
    <x v="1"/>
    <x v="2"/>
    <x v="0"/>
    <x v="0"/>
    <n v="461"/>
    <n v="47.45"/>
    <n v="31.79"/>
    <n v="14655.19"/>
    <n v="21874.45"/>
    <n v="7219.26"/>
    <x v="1"/>
    <n v="6"/>
    <x v="4"/>
    <x v="1"/>
  </r>
  <r>
    <n v="543396508"/>
    <x v="1533"/>
    <d v="2017-06-09T00:00:00"/>
    <x v="80"/>
    <x v="1"/>
    <x v="8"/>
    <x v="0"/>
    <x v="1"/>
    <n v="1957"/>
    <n v="421.89"/>
    <n v="364.69"/>
    <n v="713698.33"/>
    <n v="825638.73"/>
    <n v="111940.40000000002"/>
    <x v="16"/>
    <n v="3"/>
    <x v="5"/>
    <x v="0"/>
  </r>
  <r>
    <n v="516870105"/>
    <x v="914"/>
    <d v="2019-02-18T00:00:00"/>
    <x v="82"/>
    <x v="2"/>
    <x v="9"/>
    <x v="1"/>
    <x v="2"/>
    <n v="2205"/>
    <n v="9.33"/>
    <n v="6.92"/>
    <n v="15258.6"/>
    <n v="20572.650000000001"/>
    <n v="5314.0500000000011"/>
    <x v="16"/>
    <n v="6"/>
    <x v="4"/>
    <x v="1"/>
  </r>
  <r>
    <n v="886033475"/>
    <x v="2260"/>
    <d v="2019-10-24T00:00:00"/>
    <x v="87"/>
    <x v="5"/>
    <x v="4"/>
    <x v="0"/>
    <x v="1"/>
    <n v="5850"/>
    <n v="81.73"/>
    <n v="56.67"/>
    <n v="331519.5"/>
    <n v="478120.5"/>
    <n v="146601"/>
    <x v="12"/>
    <n v="7"/>
    <x v="2"/>
    <x v="1"/>
  </r>
  <r>
    <n v="826357543"/>
    <x v="451"/>
    <d v="2016-10-20T00:00:00"/>
    <x v="131"/>
    <x v="3"/>
    <x v="2"/>
    <x v="0"/>
    <x v="2"/>
    <n v="6415"/>
    <n v="47.45"/>
    <n v="31.79"/>
    <n v="203932.85"/>
    <n v="304391.75"/>
    <n v="100458.9"/>
    <x v="20"/>
    <n v="1"/>
    <x v="3"/>
    <x v="0"/>
  </r>
  <r>
    <n v="866396272"/>
    <x v="996"/>
    <d v="2019-11-09T00:00:00"/>
    <x v="16"/>
    <x v="1"/>
    <x v="8"/>
    <x v="0"/>
    <x v="3"/>
    <n v="4765"/>
    <n v="421.89"/>
    <n v="364.69"/>
    <n v="1737747.85"/>
    <n v="2010305.8499999999"/>
    <n v="272557.99999999977"/>
    <x v="11"/>
    <n v="3"/>
    <x v="5"/>
    <x v="0"/>
  </r>
  <r>
    <n v="946823489"/>
    <x v="1140"/>
    <d v="2016-07-29T00:00:00"/>
    <x v="143"/>
    <x v="1"/>
    <x v="3"/>
    <x v="0"/>
    <x v="3"/>
    <n v="4966"/>
    <n v="205.7"/>
    <n v="117.11"/>
    <n v="581568.26"/>
    <n v="1021506.2"/>
    <n v="439937.93999999994"/>
    <x v="3"/>
    <n v="2"/>
    <x v="1"/>
    <x v="0"/>
  </r>
  <r>
    <n v="548432195"/>
    <x v="2261"/>
    <d v="2016-04-30T00:00:00"/>
    <x v="60"/>
    <x v="4"/>
    <x v="9"/>
    <x v="1"/>
    <x v="2"/>
    <n v="2129"/>
    <n v="9.33"/>
    <n v="6.92"/>
    <n v="14732.68"/>
    <n v="19863.57"/>
    <n v="5130.8899999999994"/>
    <x v="9"/>
    <n v="6"/>
    <x v="4"/>
    <x v="1"/>
  </r>
  <r>
    <n v="443101203"/>
    <x v="1649"/>
    <d v="2022-08-20T00:00:00"/>
    <x v="54"/>
    <x v="2"/>
    <x v="10"/>
    <x v="1"/>
    <x v="3"/>
    <n v="2347"/>
    <n v="668.27"/>
    <n v="502.54"/>
    <n v="1179461.3800000001"/>
    <n v="1568429.69"/>
    <n v="388968.30999999982"/>
    <x v="0"/>
    <n v="7"/>
    <x v="2"/>
    <x v="1"/>
  </r>
  <r>
    <n v="541861855"/>
    <x v="357"/>
    <d v="2015-04-10T00:00:00"/>
    <x v="170"/>
    <x v="5"/>
    <x v="11"/>
    <x v="0"/>
    <x v="3"/>
    <n v="7819"/>
    <n v="154.06"/>
    <n v="90.93"/>
    <n v="710981.67"/>
    <n v="1204595.1400000001"/>
    <n v="493613.47000000009"/>
    <x v="8"/>
    <n v="7"/>
    <x v="2"/>
    <x v="1"/>
  </r>
  <r>
    <n v="246831309"/>
    <x v="379"/>
    <d v="2018-02-22T00:00:00"/>
    <x v="50"/>
    <x v="2"/>
    <x v="6"/>
    <x v="0"/>
    <x v="3"/>
    <n v="1724"/>
    <n v="651.21"/>
    <n v="524.96"/>
    <n v="905031.04"/>
    <n v="1122686.04"/>
    <n v="217655"/>
    <x v="19"/>
    <n v="2"/>
    <x v="1"/>
    <x v="0"/>
  </r>
  <r>
    <n v="300245893"/>
    <x v="362"/>
    <d v="2016-06-24T00:00:00"/>
    <x v="115"/>
    <x v="5"/>
    <x v="1"/>
    <x v="0"/>
    <x v="1"/>
    <n v="8287"/>
    <n v="152.58000000000001"/>
    <n v="97.44"/>
    <n v="807485.28"/>
    <n v="1264430.4600000002"/>
    <n v="456945.18000000017"/>
    <x v="9"/>
    <n v="5"/>
    <x v="0"/>
    <x v="0"/>
  </r>
  <r>
    <n v="614654433"/>
    <x v="1008"/>
    <d v="2019-08-20T00:00:00"/>
    <x v="33"/>
    <x v="5"/>
    <x v="1"/>
    <x v="1"/>
    <x v="1"/>
    <n v="8761"/>
    <n v="152.58000000000001"/>
    <n v="97.44"/>
    <n v="853671.84"/>
    <n v="1336753.3800000001"/>
    <n v="483081.54000000015"/>
    <x v="6"/>
    <n v="1"/>
    <x v="3"/>
    <x v="0"/>
  </r>
  <r>
    <n v="722918260"/>
    <x v="182"/>
    <d v="2019-05-24T00:00:00"/>
    <x v="0"/>
    <x v="0"/>
    <x v="9"/>
    <x v="0"/>
    <x v="3"/>
    <n v="6433"/>
    <n v="9.33"/>
    <n v="6.92"/>
    <n v="44516.36"/>
    <n v="60019.89"/>
    <n v="15503.529999999999"/>
    <x v="1"/>
    <n v="5"/>
    <x v="0"/>
    <x v="0"/>
  </r>
  <r>
    <n v="228211200"/>
    <x v="2262"/>
    <d v="2020-12-12T00:00:00"/>
    <x v="46"/>
    <x v="1"/>
    <x v="7"/>
    <x v="0"/>
    <x v="3"/>
    <n v="1620"/>
    <n v="437.2"/>
    <n v="263.33"/>
    <n v="426594.6"/>
    <n v="708264"/>
    <n v="281669.40000000002"/>
    <x v="10"/>
    <n v="1"/>
    <x v="3"/>
    <x v="0"/>
  </r>
  <r>
    <n v="154019582"/>
    <x v="2263"/>
    <d v="2022-09-20T00:00:00"/>
    <x v="111"/>
    <x v="4"/>
    <x v="11"/>
    <x v="1"/>
    <x v="2"/>
    <n v="6672"/>
    <n v="154.06"/>
    <n v="90.93"/>
    <n v="606684.96000000008"/>
    <n v="1027888.3200000001"/>
    <n v="421203.36"/>
    <x v="0"/>
    <n v="3"/>
    <x v="5"/>
    <x v="0"/>
  </r>
  <r>
    <n v="179618585"/>
    <x v="2201"/>
    <d v="2016-08-10T00:00:00"/>
    <x v="148"/>
    <x v="3"/>
    <x v="9"/>
    <x v="1"/>
    <x v="2"/>
    <n v="1986"/>
    <n v="9.33"/>
    <n v="6.92"/>
    <n v="13743.119999999999"/>
    <n v="18529.38"/>
    <n v="4786.260000000002"/>
    <x v="14"/>
    <n v="6"/>
    <x v="4"/>
    <x v="1"/>
  </r>
  <r>
    <n v="762690484"/>
    <x v="2264"/>
    <d v="2015-01-13T00:00:00"/>
    <x v="89"/>
    <x v="5"/>
    <x v="6"/>
    <x v="1"/>
    <x v="1"/>
    <n v="5918"/>
    <n v="651.21"/>
    <n v="524.96"/>
    <n v="3106713.2800000003"/>
    <n v="3853860.7800000003"/>
    <n v="747147.5"/>
    <x v="12"/>
    <n v="5"/>
    <x v="0"/>
    <x v="0"/>
  </r>
  <r>
    <n v="244088160"/>
    <x v="1254"/>
    <d v="2020-04-12T00:00:00"/>
    <x v="100"/>
    <x v="5"/>
    <x v="10"/>
    <x v="0"/>
    <x v="3"/>
    <n v="9966"/>
    <n v="668.27"/>
    <n v="502.54"/>
    <n v="5008313.6400000006"/>
    <n v="6659978.8199999994"/>
    <n v="1651665.1799999988"/>
    <x v="0"/>
    <n v="1"/>
    <x v="3"/>
    <x v="0"/>
  </r>
  <r>
    <n v="443071591"/>
    <x v="559"/>
    <d v="2022-01-01T00:00:00"/>
    <x v="155"/>
    <x v="4"/>
    <x v="5"/>
    <x v="1"/>
    <x v="2"/>
    <n v="3585"/>
    <n v="109.28"/>
    <n v="35.840000000000003"/>
    <n v="128486.40000000001"/>
    <n v="391768.8"/>
    <n v="263282.39999999997"/>
    <x v="10"/>
    <n v="1"/>
    <x v="3"/>
    <x v="0"/>
  </r>
  <r>
    <n v="934689605"/>
    <x v="267"/>
    <d v="2018-01-18T00:00:00"/>
    <x v="121"/>
    <x v="0"/>
    <x v="3"/>
    <x v="0"/>
    <x v="3"/>
    <n v="4280"/>
    <n v="205.7"/>
    <n v="117.11"/>
    <n v="501230.8"/>
    <n v="880396"/>
    <n v="379165.2"/>
    <x v="6"/>
    <n v="3"/>
    <x v="5"/>
    <x v="0"/>
  </r>
  <r>
    <n v="914303529"/>
    <x v="1924"/>
    <d v="2021-12-11T00:00:00"/>
    <x v="57"/>
    <x v="5"/>
    <x v="3"/>
    <x v="1"/>
    <x v="2"/>
    <n v="1587"/>
    <n v="205.7"/>
    <n v="117.11"/>
    <n v="185853.57"/>
    <n v="326445.89999999997"/>
    <n v="140592.32999999996"/>
    <x v="7"/>
    <n v="5"/>
    <x v="0"/>
    <x v="0"/>
  </r>
  <r>
    <n v="547587192"/>
    <x v="2265"/>
    <d v="2021-06-28T00:00:00"/>
    <x v="166"/>
    <x v="1"/>
    <x v="3"/>
    <x v="0"/>
    <x v="0"/>
    <n v="2073"/>
    <n v="205.7"/>
    <n v="117.11"/>
    <n v="242769.03"/>
    <n v="426416.1"/>
    <n v="183647.06999999998"/>
    <x v="15"/>
    <n v="3"/>
    <x v="5"/>
    <x v="0"/>
  </r>
  <r>
    <n v="520526921"/>
    <x v="94"/>
    <d v="2021-12-15T00:00:00"/>
    <x v="39"/>
    <x v="2"/>
    <x v="9"/>
    <x v="1"/>
    <x v="3"/>
    <n v="4338"/>
    <n v="9.33"/>
    <n v="6.92"/>
    <n v="30018.959999999999"/>
    <n v="40473.54"/>
    <n v="10454.580000000002"/>
    <x v="7"/>
    <n v="2"/>
    <x v="1"/>
    <x v="0"/>
  </r>
  <r>
    <n v="689421546"/>
    <x v="1587"/>
    <d v="2022-01-15T00:00:00"/>
    <x v="138"/>
    <x v="1"/>
    <x v="5"/>
    <x v="0"/>
    <x v="3"/>
    <n v="4011"/>
    <n v="109.28"/>
    <n v="35.840000000000003"/>
    <n v="143754.24000000002"/>
    <n v="438322.08"/>
    <n v="294567.83999999997"/>
    <x v="8"/>
    <n v="1"/>
    <x v="3"/>
    <x v="0"/>
  </r>
  <r>
    <n v="530882394"/>
    <x v="1848"/>
    <d v="2023-01-06T00:00:00"/>
    <x v="157"/>
    <x v="1"/>
    <x v="8"/>
    <x v="0"/>
    <x v="0"/>
    <n v="8753"/>
    <n v="421.89"/>
    <n v="364.69"/>
    <n v="3192131.57"/>
    <n v="3692803.17"/>
    <n v="500671.60000000009"/>
    <x v="19"/>
    <n v="3"/>
    <x v="5"/>
    <x v="0"/>
  </r>
  <r>
    <n v="491833293"/>
    <x v="1943"/>
    <d v="2017-05-04T00:00:00"/>
    <x v="3"/>
    <x v="2"/>
    <x v="5"/>
    <x v="0"/>
    <x v="2"/>
    <n v="3256"/>
    <n v="109.28"/>
    <n v="35.840000000000003"/>
    <n v="116695.04000000001"/>
    <n v="355815.67999999999"/>
    <n v="239120.63999999998"/>
    <x v="4"/>
    <n v="3"/>
    <x v="5"/>
    <x v="0"/>
  </r>
  <r>
    <n v="639510571"/>
    <x v="923"/>
    <d v="2017-07-04T00:00:00"/>
    <x v="87"/>
    <x v="5"/>
    <x v="3"/>
    <x v="0"/>
    <x v="3"/>
    <n v="4244"/>
    <n v="205.7"/>
    <n v="117.11"/>
    <n v="497014.84"/>
    <n v="872990.79999999993"/>
    <n v="375975.9599999999"/>
    <x v="19"/>
    <n v="7"/>
    <x v="2"/>
    <x v="1"/>
  </r>
  <r>
    <n v="211463057"/>
    <x v="1068"/>
    <d v="2020-05-13T00:00:00"/>
    <x v="127"/>
    <x v="5"/>
    <x v="4"/>
    <x v="1"/>
    <x v="1"/>
    <n v="5473"/>
    <n v="81.73"/>
    <n v="56.67"/>
    <n v="310154.91000000003"/>
    <n v="447308.29000000004"/>
    <n v="137153.38"/>
    <x v="20"/>
    <n v="7"/>
    <x v="2"/>
    <x v="1"/>
  </r>
  <r>
    <n v="765552079"/>
    <x v="912"/>
    <d v="2021-06-16T00:00:00"/>
    <x v="150"/>
    <x v="1"/>
    <x v="1"/>
    <x v="1"/>
    <x v="0"/>
    <n v="2727"/>
    <n v="152.58000000000001"/>
    <n v="97.44"/>
    <n v="265718.88"/>
    <n v="416085.66000000003"/>
    <n v="150366.78000000003"/>
    <x v="0"/>
    <n v="4"/>
    <x v="6"/>
    <x v="0"/>
  </r>
  <r>
    <n v="440092408"/>
    <x v="1286"/>
    <d v="2022-03-08T00:00:00"/>
    <x v="107"/>
    <x v="2"/>
    <x v="9"/>
    <x v="1"/>
    <x v="0"/>
    <n v="1978"/>
    <n v="9.33"/>
    <n v="6.92"/>
    <n v="13687.76"/>
    <n v="18454.740000000002"/>
    <n v="4766.9800000000014"/>
    <x v="3"/>
    <n v="6"/>
    <x v="4"/>
    <x v="1"/>
  </r>
  <r>
    <n v="153147542"/>
    <x v="2130"/>
    <d v="2020-09-22T00:00:00"/>
    <x v="10"/>
    <x v="3"/>
    <x v="8"/>
    <x v="1"/>
    <x v="1"/>
    <n v="8616"/>
    <n v="421.89"/>
    <n v="364.69"/>
    <n v="3142169.04"/>
    <n v="3635004.2399999998"/>
    <n v="492835.19999999972"/>
    <x v="12"/>
    <n v="5"/>
    <x v="0"/>
    <x v="0"/>
  </r>
  <r>
    <n v="452629268"/>
    <x v="1713"/>
    <d v="2022-10-07T00:00:00"/>
    <x v="38"/>
    <x v="2"/>
    <x v="9"/>
    <x v="0"/>
    <x v="2"/>
    <n v="1914"/>
    <n v="9.33"/>
    <n v="6.92"/>
    <n v="13244.88"/>
    <n v="17857.62"/>
    <n v="4612.74"/>
    <x v="18"/>
    <n v="6"/>
    <x v="4"/>
    <x v="1"/>
  </r>
  <r>
    <n v="881593024"/>
    <x v="1929"/>
    <d v="2022-09-25T00:00:00"/>
    <x v="142"/>
    <x v="0"/>
    <x v="9"/>
    <x v="0"/>
    <x v="2"/>
    <n v="1822"/>
    <n v="9.33"/>
    <n v="6.92"/>
    <n v="12608.24"/>
    <n v="16999.259999999998"/>
    <n v="4391.0199999999986"/>
    <x v="6"/>
    <n v="6"/>
    <x v="4"/>
    <x v="1"/>
  </r>
  <r>
    <n v="315066707"/>
    <x v="1272"/>
    <d v="2016-01-02T00:00:00"/>
    <x v="108"/>
    <x v="2"/>
    <x v="9"/>
    <x v="1"/>
    <x v="2"/>
    <n v="4095"/>
    <n v="9.33"/>
    <n v="6.92"/>
    <n v="28337.4"/>
    <n v="38206.35"/>
    <n v="9868.9499999999971"/>
    <x v="18"/>
    <n v="7"/>
    <x v="2"/>
    <x v="1"/>
  </r>
  <r>
    <n v="214562833"/>
    <x v="2101"/>
    <d v="2020-01-31T00:00:00"/>
    <x v="161"/>
    <x v="3"/>
    <x v="10"/>
    <x v="0"/>
    <x v="1"/>
    <n v="2765"/>
    <n v="668.27"/>
    <n v="502.54"/>
    <n v="1389523.1"/>
    <n v="1847766.55"/>
    <n v="458243.44999999995"/>
    <x v="17"/>
    <n v="3"/>
    <x v="5"/>
    <x v="0"/>
  </r>
  <r>
    <n v="469974792"/>
    <x v="1319"/>
    <d v="2022-06-04T00:00:00"/>
    <x v="133"/>
    <x v="1"/>
    <x v="0"/>
    <x v="1"/>
    <x v="0"/>
    <n v="4840"/>
    <n v="255.28"/>
    <n v="159.41999999999999"/>
    <n v="771592.79999999993"/>
    <n v="1235555.2"/>
    <n v="463962.4"/>
    <x v="16"/>
    <n v="4"/>
    <x v="6"/>
    <x v="0"/>
  </r>
  <r>
    <n v="501663911"/>
    <x v="2266"/>
    <d v="2019-10-24T00:00:00"/>
    <x v="14"/>
    <x v="0"/>
    <x v="9"/>
    <x v="1"/>
    <x v="3"/>
    <n v="2354"/>
    <n v="9.33"/>
    <n v="6.92"/>
    <n v="16289.68"/>
    <n v="21962.82"/>
    <n v="5673.1399999999994"/>
    <x v="17"/>
    <n v="2"/>
    <x v="1"/>
    <x v="0"/>
  </r>
  <r>
    <n v="700304019"/>
    <x v="2267"/>
    <d v="2018-12-04T00:00:00"/>
    <x v="47"/>
    <x v="1"/>
    <x v="4"/>
    <x v="1"/>
    <x v="0"/>
    <n v="4376"/>
    <n v="81.73"/>
    <n v="56.67"/>
    <n v="247987.92"/>
    <n v="357650.48000000004"/>
    <n v="109662.56000000003"/>
    <x v="12"/>
    <n v="5"/>
    <x v="0"/>
    <x v="0"/>
  </r>
  <r>
    <n v="176881444"/>
    <x v="1367"/>
    <d v="2018-12-11T00:00:00"/>
    <x v="42"/>
    <x v="5"/>
    <x v="1"/>
    <x v="1"/>
    <x v="2"/>
    <n v="2005"/>
    <n v="152.58000000000001"/>
    <n v="97.44"/>
    <n v="195367.19999999998"/>
    <n v="305922.90000000002"/>
    <n v="110555.70000000004"/>
    <x v="18"/>
    <n v="3"/>
    <x v="5"/>
    <x v="0"/>
  </r>
  <r>
    <n v="812695014"/>
    <x v="447"/>
    <d v="2020-04-25T00:00:00"/>
    <x v="177"/>
    <x v="5"/>
    <x v="0"/>
    <x v="0"/>
    <x v="3"/>
    <n v="3369"/>
    <n v="255.28"/>
    <n v="159.41999999999999"/>
    <n v="537085.98"/>
    <n v="860038.32"/>
    <n v="322952.33999999997"/>
    <x v="8"/>
    <n v="1"/>
    <x v="3"/>
    <x v="0"/>
  </r>
  <r>
    <n v="107870566"/>
    <x v="1750"/>
    <d v="2020-04-30T00:00:00"/>
    <x v="81"/>
    <x v="5"/>
    <x v="5"/>
    <x v="1"/>
    <x v="1"/>
    <n v="153"/>
    <n v="109.28"/>
    <n v="35.840000000000003"/>
    <n v="5483.52"/>
    <n v="16719.84"/>
    <n v="11236.32"/>
    <x v="15"/>
    <n v="6"/>
    <x v="4"/>
    <x v="1"/>
  </r>
  <r>
    <n v="838788402"/>
    <x v="2037"/>
    <d v="2022-03-01T00:00:00"/>
    <x v="96"/>
    <x v="1"/>
    <x v="0"/>
    <x v="1"/>
    <x v="0"/>
    <n v="4983"/>
    <n v="255.28"/>
    <n v="159.41999999999999"/>
    <n v="794389.86"/>
    <n v="1272060.24"/>
    <n v="477670.38"/>
    <x v="15"/>
    <n v="4"/>
    <x v="6"/>
    <x v="0"/>
  </r>
  <r>
    <n v="129199063"/>
    <x v="455"/>
    <d v="2019-04-08T00:00:00"/>
    <x v="108"/>
    <x v="2"/>
    <x v="9"/>
    <x v="1"/>
    <x v="1"/>
    <n v="1729"/>
    <n v="9.33"/>
    <n v="6.92"/>
    <n v="11964.68"/>
    <n v="16131.57"/>
    <n v="4166.8899999999994"/>
    <x v="17"/>
    <n v="6"/>
    <x v="4"/>
    <x v="1"/>
  </r>
  <r>
    <n v="135224807"/>
    <x v="583"/>
    <d v="2022-02-24T00:00:00"/>
    <x v="131"/>
    <x v="3"/>
    <x v="3"/>
    <x v="0"/>
    <x v="1"/>
    <n v="4880"/>
    <n v="205.7"/>
    <n v="117.11"/>
    <n v="571496.80000000005"/>
    <n v="1003816"/>
    <n v="432319.19999999995"/>
    <x v="16"/>
    <n v="2"/>
    <x v="1"/>
    <x v="0"/>
  </r>
  <r>
    <n v="347639024"/>
    <x v="1865"/>
    <d v="2019-05-14T00:00:00"/>
    <x v="83"/>
    <x v="0"/>
    <x v="3"/>
    <x v="1"/>
    <x v="0"/>
    <n v="2967"/>
    <n v="205.7"/>
    <n v="117.11"/>
    <n v="347465.37"/>
    <n v="610311.9"/>
    <n v="262846.53000000003"/>
    <x v="16"/>
    <n v="7"/>
    <x v="2"/>
    <x v="1"/>
  </r>
  <r>
    <n v="707661855"/>
    <x v="1888"/>
    <d v="2017-01-16T00:00:00"/>
    <x v="34"/>
    <x v="1"/>
    <x v="9"/>
    <x v="1"/>
    <x v="0"/>
    <n v="1723"/>
    <n v="9.33"/>
    <n v="6.92"/>
    <n v="11923.16"/>
    <n v="16075.59"/>
    <n v="4152.43"/>
    <x v="19"/>
    <n v="6"/>
    <x v="4"/>
    <x v="1"/>
  </r>
  <r>
    <n v="816728627"/>
    <x v="1600"/>
    <d v="2020-11-18T00:00:00"/>
    <x v="60"/>
    <x v="4"/>
    <x v="0"/>
    <x v="0"/>
    <x v="3"/>
    <n v="7005"/>
    <n v="255.28"/>
    <n v="159.41999999999999"/>
    <n v="1116737.0999999999"/>
    <n v="1788236.4"/>
    <n v="671499.3"/>
    <x v="18"/>
    <n v="4"/>
    <x v="6"/>
    <x v="0"/>
  </r>
  <r>
    <n v="293228375"/>
    <x v="2268"/>
    <d v="2020-11-24T00:00:00"/>
    <x v="110"/>
    <x v="0"/>
    <x v="9"/>
    <x v="1"/>
    <x v="3"/>
    <n v="1647"/>
    <n v="9.33"/>
    <n v="6.92"/>
    <n v="11397.24"/>
    <n v="15366.51"/>
    <n v="3969.2700000000004"/>
    <x v="3"/>
    <n v="6"/>
    <x v="4"/>
    <x v="1"/>
  </r>
  <r>
    <n v="269637811"/>
    <x v="478"/>
    <d v="2022-04-29T00:00:00"/>
    <x v="158"/>
    <x v="6"/>
    <x v="6"/>
    <x v="1"/>
    <x v="1"/>
    <n v="675"/>
    <n v="651.21"/>
    <n v="524.96"/>
    <n v="354348"/>
    <n v="439566.75"/>
    <n v="85218.75"/>
    <x v="15"/>
    <n v="7"/>
    <x v="2"/>
    <x v="1"/>
  </r>
  <r>
    <n v="487998378"/>
    <x v="1014"/>
    <d v="2016-11-01T00:00:00"/>
    <x v="28"/>
    <x v="5"/>
    <x v="5"/>
    <x v="1"/>
    <x v="0"/>
    <n v="8419"/>
    <n v="109.28"/>
    <n v="35.840000000000003"/>
    <n v="301736.96000000002"/>
    <n v="920028.32000000007"/>
    <n v="618291.3600000001"/>
    <x v="13"/>
    <n v="5"/>
    <x v="0"/>
    <x v="0"/>
  </r>
  <r>
    <n v="200507199"/>
    <x v="1969"/>
    <d v="2018-02-13T00:00:00"/>
    <x v="17"/>
    <x v="1"/>
    <x v="6"/>
    <x v="1"/>
    <x v="1"/>
    <n v="3391"/>
    <n v="651.21"/>
    <n v="524.96"/>
    <n v="1780139.36"/>
    <n v="2208253.1100000003"/>
    <n v="428113.75000000023"/>
    <x v="13"/>
    <n v="5"/>
    <x v="0"/>
    <x v="0"/>
  </r>
  <r>
    <n v="332213103"/>
    <x v="202"/>
    <d v="2019-06-01T00:00:00"/>
    <x v="85"/>
    <x v="2"/>
    <x v="10"/>
    <x v="0"/>
    <x v="0"/>
    <n v="8095"/>
    <n v="668.27"/>
    <n v="502.54"/>
    <n v="4068061.3000000003"/>
    <n v="5409645.6499999994"/>
    <n v="1341584.3499999992"/>
    <x v="11"/>
    <n v="3"/>
    <x v="5"/>
    <x v="0"/>
  </r>
  <r>
    <n v="528477418"/>
    <x v="1404"/>
    <d v="2021-12-10T00:00:00"/>
    <x v="110"/>
    <x v="0"/>
    <x v="0"/>
    <x v="0"/>
    <x v="0"/>
    <n v="7067"/>
    <n v="255.28"/>
    <n v="159.41999999999999"/>
    <n v="1126621.1399999999"/>
    <n v="1804063.76"/>
    <n v="677442.62000000011"/>
    <x v="6"/>
    <n v="4"/>
    <x v="6"/>
    <x v="0"/>
  </r>
  <r>
    <n v="504973971"/>
    <x v="1256"/>
    <d v="2021-10-20T00:00:00"/>
    <x v="175"/>
    <x v="1"/>
    <x v="8"/>
    <x v="0"/>
    <x v="0"/>
    <n v="1875"/>
    <n v="421.89"/>
    <n v="364.69"/>
    <n v="683793.75"/>
    <n v="791043.75"/>
    <n v="107250"/>
    <x v="3"/>
    <n v="7"/>
    <x v="2"/>
    <x v="1"/>
  </r>
  <r>
    <n v="497689092"/>
    <x v="517"/>
    <d v="2016-01-13T00:00:00"/>
    <x v="85"/>
    <x v="2"/>
    <x v="5"/>
    <x v="0"/>
    <x v="0"/>
    <n v="6117"/>
    <n v="109.28"/>
    <n v="35.840000000000003"/>
    <n v="219233.28000000003"/>
    <n v="668465.76"/>
    <n v="449232.48"/>
    <x v="15"/>
    <n v="5"/>
    <x v="0"/>
    <x v="0"/>
  </r>
  <r>
    <n v="812921607"/>
    <x v="1932"/>
    <d v="2017-07-03T00:00:00"/>
    <x v="36"/>
    <x v="3"/>
    <x v="8"/>
    <x v="0"/>
    <x v="3"/>
    <n v="423"/>
    <n v="421.89"/>
    <n v="364.69"/>
    <n v="154263.87"/>
    <n v="178459.47"/>
    <n v="24195.600000000006"/>
    <x v="18"/>
    <n v="2"/>
    <x v="1"/>
    <x v="0"/>
  </r>
  <r>
    <n v="477282845"/>
    <x v="2070"/>
    <d v="2022-02-09T00:00:00"/>
    <x v="96"/>
    <x v="1"/>
    <x v="3"/>
    <x v="1"/>
    <x v="3"/>
    <n v="7455"/>
    <n v="205.7"/>
    <n v="117.11"/>
    <n v="873055.05"/>
    <n v="1533493.5"/>
    <n v="660438.44999999995"/>
    <x v="18"/>
    <n v="4"/>
    <x v="6"/>
    <x v="0"/>
  </r>
  <r>
    <n v="387696635"/>
    <x v="2142"/>
    <d v="2015-04-09T00:00:00"/>
    <x v="171"/>
    <x v="5"/>
    <x v="9"/>
    <x v="0"/>
    <x v="1"/>
    <n v="6905"/>
    <n v="9.33"/>
    <n v="6.92"/>
    <n v="47782.6"/>
    <n v="64423.65"/>
    <n v="16641.050000000003"/>
    <x v="11"/>
    <n v="1"/>
    <x v="3"/>
    <x v="0"/>
  </r>
  <r>
    <n v="161399304"/>
    <x v="72"/>
    <d v="2022-03-02T00:00:00"/>
    <x v="150"/>
    <x v="1"/>
    <x v="7"/>
    <x v="0"/>
    <x v="2"/>
    <n v="496"/>
    <n v="437.2"/>
    <n v="263.33"/>
    <n v="130611.68"/>
    <n v="216851.19999999998"/>
    <n v="86239.51999999999"/>
    <x v="6"/>
    <n v="2"/>
    <x v="1"/>
    <x v="0"/>
  </r>
  <r>
    <n v="385939681"/>
    <x v="577"/>
    <d v="2018-08-14T00:00:00"/>
    <x v="156"/>
    <x v="3"/>
    <x v="11"/>
    <x v="0"/>
    <x v="0"/>
    <n v="6983"/>
    <n v="154.06"/>
    <n v="90.93"/>
    <n v="634964.19000000006"/>
    <n v="1075800.98"/>
    <n v="440836.78999999992"/>
    <x v="14"/>
    <n v="5"/>
    <x v="0"/>
    <x v="0"/>
  </r>
  <r>
    <n v="369179093"/>
    <x v="766"/>
    <d v="2021-07-17T00:00:00"/>
    <x v="116"/>
    <x v="4"/>
    <x v="1"/>
    <x v="1"/>
    <x v="0"/>
    <n v="7153"/>
    <n v="152.58000000000001"/>
    <n v="97.44"/>
    <n v="696988.32"/>
    <n v="1091404.74"/>
    <n v="394416.42000000004"/>
    <x v="15"/>
    <n v="1"/>
    <x v="3"/>
    <x v="0"/>
  </r>
  <r>
    <n v="389291369"/>
    <x v="691"/>
    <d v="2021-07-15T00:00:00"/>
    <x v="76"/>
    <x v="5"/>
    <x v="0"/>
    <x v="1"/>
    <x v="2"/>
    <n v="8822"/>
    <n v="255.28"/>
    <n v="159.41999999999999"/>
    <n v="1406403.24"/>
    <n v="2252080.16"/>
    <n v="845676.92000000016"/>
    <x v="1"/>
    <n v="4"/>
    <x v="6"/>
    <x v="0"/>
  </r>
  <r>
    <n v="344762837"/>
    <x v="567"/>
    <d v="2021-02-09T00:00:00"/>
    <x v="123"/>
    <x v="3"/>
    <x v="1"/>
    <x v="1"/>
    <x v="2"/>
    <n v="1840"/>
    <n v="152.58000000000001"/>
    <n v="97.44"/>
    <n v="179289.60000000001"/>
    <n v="280747.2"/>
    <n v="101457.60000000001"/>
    <x v="8"/>
    <n v="4"/>
    <x v="6"/>
    <x v="0"/>
  </r>
  <r>
    <n v="204392325"/>
    <x v="1231"/>
    <d v="2021-09-07T00:00:00"/>
    <x v="112"/>
    <x v="1"/>
    <x v="6"/>
    <x v="0"/>
    <x v="3"/>
    <n v="3086"/>
    <n v="651.21"/>
    <n v="524.96"/>
    <n v="1620026.56"/>
    <n v="2009634.06"/>
    <n v="389607.5"/>
    <x v="14"/>
    <n v="5"/>
    <x v="0"/>
    <x v="0"/>
  </r>
  <r>
    <n v="302216994"/>
    <x v="2269"/>
    <d v="2020-03-24T00:00:00"/>
    <x v="36"/>
    <x v="3"/>
    <x v="9"/>
    <x v="1"/>
    <x v="0"/>
    <n v="1579"/>
    <n v="9.33"/>
    <n v="6.92"/>
    <n v="10926.68"/>
    <n v="14732.07"/>
    <n v="3805.3899999999994"/>
    <x v="3"/>
    <n v="6"/>
    <x v="4"/>
    <x v="1"/>
  </r>
  <r>
    <n v="762883174"/>
    <x v="1706"/>
    <d v="2018-11-25T00:00:00"/>
    <x v="129"/>
    <x v="5"/>
    <x v="7"/>
    <x v="0"/>
    <x v="1"/>
    <n v="2939"/>
    <n v="437.2"/>
    <n v="263.33"/>
    <n v="773926.87"/>
    <n v="1284930.8"/>
    <n v="511003.93000000005"/>
    <x v="11"/>
    <n v="4"/>
    <x v="6"/>
    <x v="0"/>
  </r>
  <r>
    <n v="400904691"/>
    <x v="1541"/>
    <d v="2022-07-16T00:00:00"/>
    <x v="69"/>
    <x v="1"/>
    <x v="3"/>
    <x v="1"/>
    <x v="0"/>
    <n v="5462"/>
    <n v="205.7"/>
    <n v="117.11"/>
    <n v="639654.81999999995"/>
    <n v="1123533.3999999999"/>
    <n v="483878.57999999996"/>
    <x v="14"/>
    <n v="2"/>
    <x v="1"/>
    <x v="0"/>
  </r>
  <r>
    <n v="521404540"/>
    <x v="429"/>
    <d v="2015-07-21T00:00:00"/>
    <x v="71"/>
    <x v="2"/>
    <x v="2"/>
    <x v="0"/>
    <x v="3"/>
    <n v="4045"/>
    <n v="47.45"/>
    <n v="31.79"/>
    <n v="128590.55"/>
    <n v="191935.25"/>
    <n v="63344.7"/>
    <x v="14"/>
    <n v="5"/>
    <x v="0"/>
    <x v="0"/>
  </r>
  <r>
    <n v="994744050"/>
    <x v="726"/>
    <d v="2019-11-20T00:00:00"/>
    <x v="177"/>
    <x v="5"/>
    <x v="11"/>
    <x v="1"/>
    <x v="0"/>
    <n v="5725"/>
    <n v="154.06"/>
    <n v="90.93"/>
    <n v="520574.25000000006"/>
    <n v="881993.5"/>
    <n v="361419.24999999994"/>
    <x v="6"/>
    <n v="2"/>
    <x v="1"/>
    <x v="0"/>
  </r>
  <r>
    <n v="861597049"/>
    <x v="1326"/>
    <d v="2017-03-05T00:00:00"/>
    <x v="57"/>
    <x v="5"/>
    <x v="2"/>
    <x v="1"/>
    <x v="0"/>
    <n v="4568"/>
    <n v="47.45"/>
    <n v="31.79"/>
    <n v="145216.72"/>
    <n v="216751.6"/>
    <n v="71534.880000000005"/>
    <x v="8"/>
    <n v="2"/>
    <x v="1"/>
    <x v="0"/>
  </r>
  <r>
    <n v="582949864"/>
    <x v="1975"/>
    <d v="2015-03-20T00:00:00"/>
    <x v="13"/>
    <x v="0"/>
    <x v="0"/>
    <x v="0"/>
    <x v="3"/>
    <n v="6674"/>
    <n v="255.28"/>
    <n v="159.41999999999999"/>
    <n v="1063969.0799999998"/>
    <n v="1703738.72"/>
    <n v="639769.64000000013"/>
    <x v="17"/>
    <n v="3"/>
    <x v="5"/>
    <x v="0"/>
  </r>
  <r>
    <n v="690101325"/>
    <x v="1766"/>
    <d v="2022-05-01T00:00:00"/>
    <x v="28"/>
    <x v="5"/>
    <x v="7"/>
    <x v="0"/>
    <x v="2"/>
    <n v="5173"/>
    <n v="437.2"/>
    <n v="263.33"/>
    <n v="1362206.0899999999"/>
    <n v="2261635.6"/>
    <n v="899429.51000000024"/>
    <x v="13"/>
    <n v="3"/>
    <x v="5"/>
    <x v="0"/>
  </r>
  <r>
    <n v="434662759"/>
    <x v="1347"/>
    <d v="2019-06-12T00:00:00"/>
    <x v="33"/>
    <x v="5"/>
    <x v="8"/>
    <x v="1"/>
    <x v="2"/>
    <n v="5224"/>
    <n v="421.89"/>
    <n v="364.69"/>
    <n v="1905140.56"/>
    <n v="2203953.36"/>
    <n v="298812.79999999981"/>
    <x v="0"/>
    <n v="4"/>
    <x v="6"/>
    <x v="0"/>
  </r>
  <r>
    <n v="938557994"/>
    <x v="950"/>
    <d v="2022-01-28T00:00:00"/>
    <x v="49"/>
    <x v="5"/>
    <x v="6"/>
    <x v="1"/>
    <x v="2"/>
    <n v="9022"/>
    <n v="651.21"/>
    <n v="524.96"/>
    <n v="4736189.12"/>
    <n v="5875216.6200000001"/>
    <n v="1139027.5"/>
    <x v="3"/>
    <n v="2"/>
    <x v="1"/>
    <x v="0"/>
  </r>
  <r>
    <n v="244023358"/>
    <x v="103"/>
    <d v="2017-01-02T00:00:00"/>
    <x v="45"/>
    <x v="1"/>
    <x v="2"/>
    <x v="1"/>
    <x v="2"/>
    <n v="789"/>
    <n v="47.45"/>
    <n v="31.79"/>
    <n v="25082.309999999998"/>
    <n v="37438.050000000003"/>
    <n v="12355.740000000005"/>
    <x v="10"/>
    <n v="3"/>
    <x v="5"/>
    <x v="0"/>
  </r>
  <r>
    <n v="963607680"/>
    <x v="2270"/>
    <d v="2022-07-31T00:00:00"/>
    <x v="171"/>
    <x v="5"/>
    <x v="9"/>
    <x v="0"/>
    <x v="2"/>
    <n v="1781"/>
    <n v="9.33"/>
    <n v="6.92"/>
    <n v="12324.52"/>
    <n v="16616.73"/>
    <n v="4292.2099999999991"/>
    <x v="18"/>
    <n v="1"/>
    <x v="3"/>
    <x v="0"/>
  </r>
  <r>
    <n v="830172288"/>
    <x v="2021"/>
    <d v="2019-07-04T00:00:00"/>
    <x v="124"/>
    <x v="1"/>
    <x v="7"/>
    <x v="0"/>
    <x v="3"/>
    <n v="5283"/>
    <n v="437.2"/>
    <n v="263.33"/>
    <n v="1391172.39"/>
    <n v="2309727.6"/>
    <n v="918555.2100000002"/>
    <x v="9"/>
    <n v="4"/>
    <x v="6"/>
    <x v="0"/>
  </r>
  <r>
    <n v="346891009"/>
    <x v="1742"/>
    <d v="2015-07-16T00:00:00"/>
    <x v="72"/>
    <x v="0"/>
    <x v="2"/>
    <x v="0"/>
    <x v="0"/>
    <n v="1613"/>
    <n v="47.45"/>
    <n v="31.79"/>
    <n v="51277.27"/>
    <n v="76536.850000000006"/>
    <n v="25259.580000000009"/>
    <x v="1"/>
    <n v="4"/>
    <x v="6"/>
    <x v="0"/>
  </r>
  <r>
    <n v="537250173"/>
    <x v="1792"/>
    <d v="2015-02-11T00:00:00"/>
    <x v="89"/>
    <x v="5"/>
    <x v="0"/>
    <x v="0"/>
    <x v="3"/>
    <n v="3120"/>
    <n v="255.28"/>
    <n v="159.41999999999999"/>
    <n v="497390.39999999997"/>
    <n v="796473.6"/>
    <n v="299083.2"/>
    <x v="4"/>
    <n v="2"/>
    <x v="1"/>
    <x v="0"/>
  </r>
  <r>
    <n v="695048606"/>
    <x v="1050"/>
    <d v="2015-06-14T00:00:00"/>
    <x v="78"/>
    <x v="5"/>
    <x v="6"/>
    <x v="1"/>
    <x v="0"/>
    <n v="9183"/>
    <n v="651.21"/>
    <n v="524.96"/>
    <n v="4820707.6800000006"/>
    <n v="5980061.4300000006"/>
    <n v="1159353.75"/>
    <x v="3"/>
    <n v="4"/>
    <x v="6"/>
    <x v="0"/>
  </r>
  <r>
    <n v="634397637"/>
    <x v="2271"/>
    <d v="2019-04-03T00:00:00"/>
    <x v="12"/>
    <x v="2"/>
    <x v="5"/>
    <x v="1"/>
    <x v="3"/>
    <n v="1213"/>
    <n v="109.28"/>
    <n v="35.840000000000003"/>
    <n v="43473.920000000006"/>
    <n v="132556.64000000001"/>
    <n v="89082.72"/>
    <x v="7"/>
    <n v="2"/>
    <x v="1"/>
    <x v="0"/>
  </r>
  <r>
    <n v="239721095"/>
    <x v="2272"/>
    <d v="2022-03-04T00:00:00"/>
    <x v="29"/>
    <x v="4"/>
    <x v="4"/>
    <x v="1"/>
    <x v="2"/>
    <n v="7654"/>
    <n v="81.73"/>
    <n v="56.67"/>
    <n v="433752.18"/>
    <n v="625561.42000000004"/>
    <n v="191809.24000000005"/>
    <x v="16"/>
    <n v="3"/>
    <x v="5"/>
    <x v="0"/>
  </r>
  <r>
    <n v="815755307"/>
    <x v="2273"/>
    <d v="2016-05-17T00:00:00"/>
    <x v="124"/>
    <x v="1"/>
    <x v="8"/>
    <x v="1"/>
    <x v="2"/>
    <n v="8978"/>
    <n v="421.89"/>
    <n v="364.69"/>
    <n v="3274186.82"/>
    <n v="3787728.42"/>
    <n v="513541.60000000009"/>
    <x v="13"/>
    <n v="5"/>
    <x v="0"/>
    <x v="0"/>
  </r>
  <r>
    <n v="137549102"/>
    <x v="2274"/>
    <d v="2016-09-19T00:00:00"/>
    <x v="129"/>
    <x v="5"/>
    <x v="2"/>
    <x v="1"/>
    <x v="2"/>
    <n v="2691"/>
    <n v="47.45"/>
    <n v="31.79"/>
    <n v="85546.89"/>
    <n v="127687.95000000001"/>
    <n v="42141.060000000012"/>
    <x v="4"/>
    <n v="7"/>
    <x v="2"/>
    <x v="1"/>
  </r>
  <r>
    <n v="100463807"/>
    <x v="1774"/>
    <d v="2020-01-29T00:00:00"/>
    <x v="108"/>
    <x v="2"/>
    <x v="9"/>
    <x v="0"/>
    <x v="0"/>
    <n v="8328"/>
    <n v="9.33"/>
    <n v="6.92"/>
    <n v="57629.760000000002"/>
    <n v="77700.240000000005"/>
    <n v="20070.480000000003"/>
    <x v="6"/>
    <n v="2"/>
    <x v="1"/>
    <x v="0"/>
  </r>
  <r>
    <n v="870173251"/>
    <x v="2073"/>
    <d v="2016-01-10T00:00:00"/>
    <x v="16"/>
    <x v="1"/>
    <x v="5"/>
    <x v="0"/>
    <x v="0"/>
    <n v="2457"/>
    <n v="109.28"/>
    <n v="35.840000000000003"/>
    <n v="88058.880000000005"/>
    <n v="268500.96000000002"/>
    <n v="180442.08000000002"/>
    <x v="14"/>
    <n v="3"/>
    <x v="5"/>
    <x v="0"/>
  </r>
  <r>
    <n v="432663762"/>
    <x v="1643"/>
    <d v="2020-08-11T00:00:00"/>
    <x v="129"/>
    <x v="5"/>
    <x v="4"/>
    <x v="1"/>
    <x v="1"/>
    <n v="3677"/>
    <n v="81.73"/>
    <n v="56.67"/>
    <n v="208375.59"/>
    <n v="300521.21000000002"/>
    <n v="92145.620000000024"/>
    <x v="1"/>
    <n v="2"/>
    <x v="1"/>
    <x v="0"/>
  </r>
  <r>
    <n v="444234168"/>
    <x v="1008"/>
    <d v="2019-08-31T00:00:00"/>
    <x v="137"/>
    <x v="1"/>
    <x v="0"/>
    <x v="0"/>
    <x v="0"/>
    <n v="7617"/>
    <n v="255.28"/>
    <n v="159.41999999999999"/>
    <n v="1214302.1399999999"/>
    <n v="1944467.76"/>
    <n v="730165.62000000011"/>
    <x v="10"/>
    <n v="1"/>
    <x v="3"/>
    <x v="0"/>
  </r>
  <r>
    <n v="381495797"/>
    <x v="2275"/>
    <d v="2016-11-05T00:00:00"/>
    <x v="82"/>
    <x v="2"/>
    <x v="0"/>
    <x v="1"/>
    <x v="0"/>
    <n v="1939"/>
    <n v="255.28"/>
    <n v="159.41999999999999"/>
    <n v="309115.38"/>
    <n v="494987.92"/>
    <n v="185872.53999999998"/>
    <x v="8"/>
    <n v="1"/>
    <x v="3"/>
    <x v="0"/>
  </r>
  <r>
    <n v="691372478"/>
    <x v="1301"/>
    <d v="2017-02-24T00:00:00"/>
    <x v="32"/>
    <x v="5"/>
    <x v="8"/>
    <x v="1"/>
    <x v="1"/>
    <n v="1335"/>
    <n v="421.89"/>
    <n v="364.69"/>
    <n v="486861.15"/>
    <n v="563223.15"/>
    <n v="76362"/>
    <x v="5"/>
    <n v="5"/>
    <x v="0"/>
    <x v="0"/>
  </r>
  <r>
    <n v="623821580"/>
    <x v="405"/>
    <d v="2016-10-29T00:00:00"/>
    <x v="7"/>
    <x v="1"/>
    <x v="9"/>
    <x v="1"/>
    <x v="2"/>
    <n v="1523"/>
    <n v="9.33"/>
    <n v="6.92"/>
    <n v="10539.16"/>
    <n v="14209.59"/>
    <n v="3670.4300000000003"/>
    <x v="1"/>
    <n v="6"/>
    <x v="4"/>
    <x v="1"/>
  </r>
  <r>
    <n v="968228805"/>
    <x v="1011"/>
    <d v="2019-03-09T00:00:00"/>
    <x v="85"/>
    <x v="2"/>
    <x v="1"/>
    <x v="0"/>
    <x v="2"/>
    <n v="9274"/>
    <n v="152.58000000000001"/>
    <n v="97.44"/>
    <n v="903658.55999999994"/>
    <n v="1415026.9200000002"/>
    <n v="511368.36000000022"/>
    <x v="15"/>
    <n v="1"/>
    <x v="3"/>
    <x v="0"/>
  </r>
  <r>
    <n v="830618607"/>
    <x v="770"/>
    <d v="2021-09-02T00:00:00"/>
    <x v="92"/>
    <x v="2"/>
    <x v="7"/>
    <x v="1"/>
    <x v="2"/>
    <n v="7359"/>
    <n v="437.2"/>
    <n v="263.33"/>
    <n v="1937845.47"/>
    <n v="3217354.8"/>
    <n v="1279509.3299999998"/>
    <x v="0"/>
    <n v="5"/>
    <x v="0"/>
    <x v="0"/>
  </r>
  <r>
    <n v="856443774"/>
    <x v="1368"/>
    <d v="2020-12-01T00:00:00"/>
    <x v="61"/>
    <x v="3"/>
    <x v="7"/>
    <x v="1"/>
    <x v="3"/>
    <n v="9600"/>
    <n v="437.2"/>
    <n v="263.33"/>
    <n v="2527968"/>
    <n v="4197120"/>
    <n v="1669152"/>
    <x v="13"/>
    <n v="5"/>
    <x v="0"/>
    <x v="0"/>
  </r>
  <r>
    <n v="494190633"/>
    <x v="69"/>
    <d v="2017-03-24T00:00:00"/>
    <x v="100"/>
    <x v="5"/>
    <x v="8"/>
    <x v="1"/>
    <x v="2"/>
    <n v="845"/>
    <n v="421.89"/>
    <n v="364.69"/>
    <n v="308163.05"/>
    <n v="356497.05"/>
    <n v="48334"/>
    <x v="19"/>
    <n v="3"/>
    <x v="5"/>
    <x v="0"/>
  </r>
  <r>
    <n v="162658011"/>
    <x v="386"/>
    <d v="2018-06-23T00:00:00"/>
    <x v="39"/>
    <x v="2"/>
    <x v="10"/>
    <x v="1"/>
    <x v="1"/>
    <n v="2975"/>
    <n v="668.27"/>
    <n v="502.54"/>
    <n v="1495056.5"/>
    <n v="1988103.25"/>
    <n v="493046.75"/>
    <x v="17"/>
    <n v="4"/>
    <x v="6"/>
    <x v="0"/>
  </r>
  <r>
    <n v="800957238"/>
    <x v="1848"/>
    <d v="2022-12-29T00:00:00"/>
    <x v="32"/>
    <x v="5"/>
    <x v="0"/>
    <x v="1"/>
    <x v="2"/>
    <n v="9901"/>
    <n v="255.28"/>
    <n v="159.41999999999999"/>
    <n v="1578417.42"/>
    <n v="2527527.2799999998"/>
    <n v="949109.85999999987"/>
    <x v="7"/>
    <n v="3"/>
    <x v="5"/>
    <x v="0"/>
  </r>
  <r>
    <n v="718512141"/>
    <x v="72"/>
    <d v="2022-03-05T00:00:00"/>
    <x v="51"/>
    <x v="0"/>
    <x v="2"/>
    <x v="1"/>
    <x v="1"/>
    <n v="2564"/>
    <n v="47.45"/>
    <n v="31.79"/>
    <n v="81509.56"/>
    <n v="121661.8"/>
    <n v="40152.240000000005"/>
    <x v="13"/>
    <n v="2"/>
    <x v="1"/>
    <x v="0"/>
  </r>
  <r>
    <n v="545059049"/>
    <x v="2127"/>
    <d v="2016-08-23T00:00:00"/>
    <x v="80"/>
    <x v="1"/>
    <x v="5"/>
    <x v="1"/>
    <x v="3"/>
    <n v="3940"/>
    <n v="109.28"/>
    <n v="35.840000000000003"/>
    <n v="141209.60000000001"/>
    <n v="430563.2"/>
    <n v="289353.59999999998"/>
    <x v="15"/>
    <n v="4"/>
    <x v="6"/>
    <x v="0"/>
  </r>
  <r>
    <n v="980646789"/>
    <x v="280"/>
    <d v="2016-12-22T00:00:00"/>
    <x v="172"/>
    <x v="4"/>
    <x v="10"/>
    <x v="1"/>
    <x v="2"/>
    <n v="4032"/>
    <n v="668.27"/>
    <n v="502.54"/>
    <n v="2026241.28"/>
    <n v="2694464.64"/>
    <n v="668223.3600000001"/>
    <x v="4"/>
    <n v="3"/>
    <x v="5"/>
    <x v="0"/>
  </r>
  <r>
    <n v="545636689"/>
    <x v="718"/>
    <d v="2018-02-11T00:00:00"/>
    <x v="141"/>
    <x v="5"/>
    <x v="10"/>
    <x v="1"/>
    <x v="3"/>
    <n v="4876"/>
    <n v="668.27"/>
    <n v="502.54"/>
    <n v="2450385.04"/>
    <n v="3258484.52"/>
    <n v="808099.48"/>
    <x v="2"/>
    <n v="1"/>
    <x v="3"/>
    <x v="0"/>
  </r>
  <r>
    <n v="530702579"/>
    <x v="1634"/>
    <d v="2015-10-23T00:00:00"/>
    <x v="140"/>
    <x v="1"/>
    <x v="0"/>
    <x v="1"/>
    <x v="0"/>
    <n v="5541"/>
    <n v="255.28"/>
    <n v="159.41999999999999"/>
    <n v="883346.22"/>
    <n v="1414506.48"/>
    <n v="531160.26"/>
    <x v="19"/>
    <n v="3"/>
    <x v="5"/>
    <x v="0"/>
  </r>
  <r>
    <n v="946830785"/>
    <x v="2044"/>
    <d v="2015-09-07T00:00:00"/>
    <x v="184"/>
    <x v="3"/>
    <x v="8"/>
    <x v="1"/>
    <x v="1"/>
    <n v="7125"/>
    <n v="421.89"/>
    <n v="364.69"/>
    <n v="2598416.25"/>
    <n v="3005966.25"/>
    <n v="407550"/>
    <x v="2"/>
    <n v="2"/>
    <x v="1"/>
    <x v="0"/>
  </r>
  <r>
    <n v="975320136"/>
    <x v="916"/>
    <d v="2020-04-14T00:00:00"/>
    <x v="105"/>
    <x v="2"/>
    <x v="3"/>
    <x v="1"/>
    <x v="3"/>
    <n v="7757"/>
    <n v="205.7"/>
    <n v="117.11"/>
    <n v="908422.27"/>
    <n v="1595614.9"/>
    <n v="687192.62999999989"/>
    <x v="19"/>
    <n v="7"/>
    <x v="2"/>
    <x v="1"/>
  </r>
  <r>
    <n v="317781960"/>
    <x v="1232"/>
    <d v="2020-09-13T00:00:00"/>
    <x v="174"/>
    <x v="5"/>
    <x v="8"/>
    <x v="1"/>
    <x v="0"/>
    <n v="7599"/>
    <n v="421.89"/>
    <n v="364.69"/>
    <n v="2771279.31"/>
    <n v="3205942.11"/>
    <n v="434662.79999999981"/>
    <x v="13"/>
    <n v="3"/>
    <x v="5"/>
    <x v="0"/>
  </r>
  <r>
    <n v="546140086"/>
    <x v="548"/>
    <d v="2019-11-20T00:00:00"/>
    <x v="128"/>
    <x v="1"/>
    <x v="4"/>
    <x v="1"/>
    <x v="2"/>
    <n v="3843"/>
    <n v="81.73"/>
    <n v="56.67"/>
    <n v="217782.81"/>
    <n v="314088.39"/>
    <n v="96305.580000000016"/>
    <x v="2"/>
    <n v="4"/>
    <x v="6"/>
    <x v="0"/>
  </r>
  <r>
    <n v="152630841"/>
    <x v="1671"/>
    <d v="2019-08-31T00:00:00"/>
    <x v="66"/>
    <x v="5"/>
    <x v="2"/>
    <x v="1"/>
    <x v="2"/>
    <n v="5713"/>
    <n v="47.45"/>
    <n v="31.79"/>
    <n v="181616.27"/>
    <n v="271081.85000000003"/>
    <n v="89465.580000000045"/>
    <x v="16"/>
    <n v="4"/>
    <x v="6"/>
    <x v="0"/>
  </r>
  <r>
    <n v="399803054"/>
    <x v="940"/>
    <d v="2018-11-04T00:00:00"/>
    <x v="9"/>
    <x v="5"/>
    <x v="7"/>
    <x v="1"/>
    <x v="0"/>
    <n v="9463"/>
    <n v="437.2"/>
    <n v="263.33"/>
    <n v="2491891.79"/>
    <n v="4137223.6"/>
    <n v="1645331.81"/>
    <x v="0"/>
    <n v="1"/>
    <x v="3"/>
    <x v="0"/>
  </r>
  <r>
    <n v="370518052"/>
    <x v="2276"/>
    <d v="2019-09-17T00:00:00"/>
    <x v="182"/>
    <x v="2"/>
    <x v="10"/>
    <x v="1"/>
    <x v="3"/>
    <n v="3380"/>
    <n v="668.27"/>
    <n v="502.54"/>
    <n v="1698585.2"/>
    <n v="2258752.6"/>
    <n v="560167.40000000014"/>
    <x v="1"/>
    <n v="2"/>
    <x v="1"/>
    <x v="0"/>
  </r>
  <r>
    <n v="402677524"/>
    <x v="1626"/>
    <d v="2015-12-15T00:00:00"/>
    <x v="19"/>
    <x v="0"/>
    <x v="1"/>
    <x v="1"/>
    <x v="1"/>
    <n v="82"/>
    <n v="152.58000000000001"/>
    <n v="97.44"/>
    <n v="7990.08"/>
    <n v="12511.560000000001"/>
    <n v="4521.4800000000014"/>
    <x v="11"/>
    <n v="6"/>
    <x v="4"/>
    <x v="1"/>
  </r>
  <r>
    <n v="215584218"/>
    <x v="705"/>
    <d v="2017-06-12T00:00:00"/>
    <x v="153"/>
    <x v="1"/>
    <x v="11"/>
    <x v="1"/>
    <x v="0"/>
    <n v="5016"/>
    <n v="154.06"/>
    <n v="90.93"/>
    <n v="456104.88000000006"/>
    <n v="772764.96"/>
    <n v="316660.0799999999"/>
    <x v="8"/>
    <n v="3"/>
    <x v="5"/>
    <x v="0"/>
  </r>
  <r>
    <n v="407220542"/>
    <x v="26"/>
    <d v="2016-05-31T00:00:00"/>
    <x v="133"/>
    <x v="1"/>
    <x v="3"/>
    <x v="0"/>
    <x v="2"/>
    <n v="4463"/>
    <n v="205.7"/>
    <n v="117.11"/>
    <n v="522661.93"/>
    <n v="918039.1"/>
    <n v="395377.17"/>
    <x v="17"/>
    <n v="7"/>
    <x v="2"/>
    <x v="1"/>
  </r>
  <r>
    <n v="956969964"/>
    <x v="1625"/>
    <d v="2016-05-10T00:00:00"/>
    <x v="143"/>
    <x v="1"/>
    <x v="11"/>
    <x v="0"/>
    <x v="2"/>
    <n v="7533"/>
    <n v="154.06"/>
    <n v="90.93"/>
    <n v="684975.69000000006"/>
    <n v="1160533.98"/>
    <n v="475558.28999999992"/>
    <x v="19"/>
    <n v="7"/>
    <x v="2"/>
    <x v="1"/>
  </r>
  <r>
    <n v="399256312"/>
    <x v="1951"/>
    <d v="2018-12-21T00:00:00"/>
    <x v="47"/>
    <x v="1"/>
    <x v="9"/>
    <x v="0"/>
    <x v="2"/>
    <n v="7670"/>
    <n v="9.33"/>
    <n v="6.92"/>
    <n v="53076.4"/>
    <n v="71561.100000000006"/>
    <n v="18484.700000000004"/>
    <x v="20"/>
    <n v="2"/>
    <x v="1"/>
    <x v="0"/>
  </r>
  <r>
    <n v="488815915"/>
    <x v="2277"/>
    <d v="2021-03-07T00:00:00"/>
    <x v="157"/>
    <x v="1"/>
    <x v="1"/>
    <x v="1"/>
    <x v="0"/>
    <n v="347"/>
    <n v="152.58000000000001"/>
    <n v="97.44"/>
    <n v="33811.68"/>
    <n v="52945.26"/>
    <n v="19133.580000000002"/>
    <x v="13"/>
    <n v="3"/>
    <x v="5"/>
    <x v="0"/>
  </r>
  <r>
    <n v="350697600"/>
    <x v="1817"/>
    <d v="2016-04-12T00:00:00"/>
    <x v="115"/>
    <x v="5"/>
    <x v="3"/>
    <x v="0"/>
    <x v="0"/>
    <n v="8068"/>
    <n v="205.7"/>
    <n v="117.11"/>
    <n v="944843.48"/>
    <n v="1659587.5999999999"/>
    <n v="714744.11999999988"/>
    <x v="6"/>
    <n v="1"/>
    <x v="3"/>
    <x v="0"/>
  </r>
  <r>
    <n v="530262696"/>
    <x v="74"/>
    <d v="2020-05-12T00:00:00"/>
    <x v="117"/>
    <x v="1"/>
    <x v="5"/>
    <x v="1"/>
    <x v="1"/>
    <n v="5370"/>
    <n v="109.28"/>
    <n v="35.840000000000003"/>
    <n v="192460.80000000002"/>
    <n v="586833.6"/>
    <n v="394372.79999999993"/>
    <x v="2"/>
    <n v="3"/>
    <x v="5"/>
    <x v="0"/>
  </r>
  <r>
    <n v="743185031"/>
    <x v="1140"/>
    <d v="2016-07-18T00:00:00"/>
    <x v="164"/>
    <x v="0"/>
    <x v="5"/>
    <x v="1"/>
    <x v="0"/>
    <n v="3821"/>
    <n v="109.28"/>
    <n v="35.840000000000003"/>
    <n v="136944.64000000001"/>
    <n v="417558.88"/>
    <n v="280614.24"/>
    <x v="0"/>
    <n v="2"/>
    <x v="1"/>
    <x v="0"/>
  </r>
  <r>
    <n v="325450932"/>
    <x v="562"/>
    <d v="2016-11-21T00:00:00"/>
    <x v="20"/>
    <x v="3"/>
    <x v="10"/>
    <x v="0"/>
    <x v="1"/>
    <n v="7018"/>
    <n v="668.27"/>
    <n v="502.54"/>
    <n v="3526825.72"/>
    <n v="4689918.8600000003"/>
    <n v="1163093.1400000001"/>
    <x v="10"/>
    <n v="3"/>
    <x v="5"/>
    <x v="0"/>
  </r>
  <r>
    <n v="483359229"/>
    <x v="843"/>
    <d v="2019-10-03T00:00:00"/>
    <x v="89"/>
    <x v="5"/>
    <x v="11"/>
    <x v="1"/>
    <x v="3"/>
    <n v="5592"/>
    <n v="154.06"/>
    <n v="90.93"/>
    <n v="508480.56000000006"/>
    <n v="861503.52"/>
    <n v="353022.95999999996"/>
    <x v="2"/>
    <n v="5"/>
    <x v="0"/>
    <x v="0"/>
  </r>
  <r>
    <n v="243521249"/>
    <x v="1113"/>
    <d v="2016-02-29T00:00:00"/>
    <x v="37"/>
    <x v="1"/>
    <x v="7"/>
    <x v="0"/>
    <x v="2"/>
    <n v="2204"/>
    <n v="437.2"/>
    <n v="263.33"/>
    <n v="580379.31999999995"/>
    <n v="963588.79999999993"/>
    <n v="383209.48"/>
    <x v="11"/>
    <n v="5"/>
    <x v="0"/>
    <x v="0"/>
  </r>
  <r>
    <n v="502860820"/>
    <x v="229"/>
    <d v="2015-05-18T00:00:00"/>
    <x v="97"/>
    <x v="3"/>
    <x v="10"/>
    <x v="1"/>
    <x v="1"/>
    <n v="6546"/>
    <n v="668.27"/>
    <n v="502.54"/>
    <n v="3289626.8400000003"/>
    <n v="4374495.42"/>
    <n v="1084868.5799999996"/>
    <x v="4"/>
    <n v="7"/>
    <x v="2"/>
    <x v="1"/>
  </r>
  <r>
    <n v="878614270"/>
    <x v="2278"/>
    <d v="2021-02-11T00:00:00"/>
    <x v="128"/>
    <x v="1"/>
    <x v="7"/>
    <x v="0"/>
    <x v="0"/>
    <n v="342"/>
    <n v="437.2"/>
    <n v="263.33"/>
    <n v="90058.86"/>
    <n v="149522.4"/>
    <n v="59463.539999999994"/>
    <x v="4"/>
    <n v="3"/>
    <x v="5"/>
    <x v="0"/>
  </r>
  <r>
    <n v="158330428"/>
    <x v="1669"/>
    <d v="2015-08-22T00:00:00"/>
    <x v="54"/>
    <x v="2"/>
    <x v="7"/>
    <x v="1"/>
    <x v="1"/>
    <n v="2347"/>
    <n v="437.2"/>
    <n v="263.33"/>
    <n v="618035.51"/>
    <n v="1026108.4"/>
    <n v="408072.89"/>
    <x v="2"/>
    <n v="7"/>
    <x v="2"/>
    <x v="1"/>
  </r>
  <r>
    <n v="349870622"/>
    <x v="253"/>
    <d v="2021-12-11T00:00:00"/>
    <x v="107"/>
    <x v="2"/>
    <x v="5"/>
    <x v="0"/>
    <x v="0"/>
    <n v="3347"/>
    <n v="109.28"/>
    <n v="35.840000000000003"/>
    <n v="119956.48000000001"/>
    <n v="365760.16000000003"/>
    <n v="245803.68000000002"/>
    <x v="11"/>
    <n v="3"/>
    <x v="5"/>
    <x v="0"/>
  </r>
  <r>
    <n v="831408679"/>
    <x v="1111"/>
    <d v="2022-09-16T00:00:00"/>
    <x v="28"/>
    <x v="5"/>
    <x v="7"/>
    <x v="0"/>
    <x v="0"/>
    <n v="1159"/>
    <n v="437.2"/>
    <n v="263.33"/>
    <n v="305199.46999999997"/>
    <n v="506714.8"/>
    <n v="201515.33000000002"/>
    <x v="9"/>
    <n v="5"/>
    <x v="0"/>
    <x v="0"/>
  </r>
  <r>
    <n v="601430928"/>
    <x v="375"/>
    <d v="2015-11-07T00:00:00"/>
    <x v="52"/>
    <x v="3"/>
    <x v="6"/>
    <x v="0"/>
    <x v="3"/>
    <n v="5632"/>
    <n v="651.21"/>
    <n v="524.96"/>
    <n v="2956574.7200000002"/>
    <n v="3667614.72"/>
    <n v="711040"/>
    <x v="10"/>
    <n v="1"/>
    <x v="3"/>
    <x v="0"/>
  </r>
  <r>
    <n v="528736197"/>
    <x v="1671"/>
    <d v="2019-09-05T00:00:00"/>
    <x v="82"/>
    <x v="2"/>
    <x v="10"/>
    <x v="0"/>
    <x v="0"/>
    <n v="3645"/>
    <n v="668.27"/>
    <n v="502.54"/>
    <n v="1831758.3"/>
    <n v="2435844.15"/>
    <n v="604085.84999999986"/>
    <x v="1"/>
    <n v="4"/>
    <x v="6"/>
    <x v="0"/>
  </r>
  <r>
    <n v="202435815"/>
    <x v="1969"/>
    <d v="2018-02-13T00:00:00"/>
    <x v="183"/>
    <x v="0"/>
    <x v="5"/>
    <x v="0"/>
    <x v="1"/>
    <n v="4111"/>
    <n v="109.28"/>
    <n v="35.840000000000003"/>
    <n v="147338.24000000002"/>
    <n v="449250.08"/>
    <n v="301911.83999999997"/>
    <x v="13"/>
    <n v="5"/>
    <x v="0"/>
    <x v="0"/>
  </r>
  <r>
    <n v="181953608"/>
    <x v="1412"/>
    <d v="2016-12-03T00:00:00"/>
    <x v="126"/>
    <x v="5"/>
    <x v="8"/>
    <x v="1"/>
    <x v="1"/>
    <n v="2971"/>
    <n v="421.89"/>
    <n v="364.69"/>
    <n v="1083493.99"/>
    <n v="1253435.19"/>
    <n v="169941.19999999995"/>
    <x v="11"/>
    <n v="3"/>
    <x v="5"/>
    <x v="0"/>
  </r>
  <r>
    <n v="647025907"/>
    <x v="2076"/>
    <d v="2015-04-16T00:00:00"/>
    <x v="122"/>
    <x v="3"/>
    <x v="5"/>
    <x v="1"/>
    <x v="0"/>
    <n v="8199"/>
    <n v="109.28"/>
    <n v="35.840000000000003"/>
    <n v="293852.16000000003"/>
    <n v="895986.72"/>
    <n v="602134.55999999994"/>
    <x v="3"/>
    <n v="1"/>
    <x v="3"/>
    <x v="0"/>
  </r>
  <r>
    <n v="947701537"/>
    <x v="2279"/>
    <d v="2018-09-23T00:00:00"/>
    <x v="114"/>
    <x v="2"/>
    <x v="7"/>
    <x v="1"/>
    <x v="1"/>
    <n v="4800"/>
    <n v="437.2"/>
    <n v="263.33"/>
    <n v="1263984"/>
    <n v="2098560"/>
    <n v="834576"/>
    <x v="20"/>
    <n v="4"/>
    <x v="6"/>
    <x v="0"/>
  </r>
  <r>
    <n v="954341828"/>
    <x v="852"/>
    <d v="2018-06-09T00:00:00"/>
    <x v="103"/>
    <x v="1"/>
    <x v="11"/>
    <x v="1"/>
    <x v="3"/>
    <n v="9809"/>
    <n v="154.06"/>
    <n v="90.93"/>
    <n v="891932.37000000011"/>
    <n v="1511174.54"/>
    <n v="619242.16999999993"/>
    <x v="3"/>
    <n v="3"/>
    <x v="5"/>
    <x v="0"/>
  </r>
  <r>
    <n v="607620608"/>
    <x v="1240"/>
    <d v="2022-09-24T00:00:00"/>
    <x v="124"/>
    <x v="1"/>
    <x v="2"/>
    <x v="0"/>
    <x v="3"/>
    <n v="7296"/>
    <n v="47.45"/>
    <n v="31.79"/>
    <n v="231939.84"/>
    <n v="346195.20000000001"/>
    <n v="114255.36000000002"/>
    <x v="10"/>
    <n v="1"/>
    <x v="3"/>
    <x v="0"/>
  </r>
  <r>
    <n v="368524205"/>
    <x v="2280"/>
    <d v="2016-03-20T00:00:00"/>
    <x v="27"/>
    <x v="0"/>
    <x v="9"/>
    <x v="1"/>
    <x v="1"/>
    <n v="3357"/>
    <n v="9.33"/>
    <n v="6.92"/>
    <n v="23230.44"/>
    <n v="31320.81"/>
    <n v="8090.3700000000026"/>
    <x v="13"/>
    <n v="3"/>
    <x v="5"/>
    <x v="0"/>
  </r>
  <r>
    <n v="768351447"/>
    <x v="661"/>
    <d v="2022-07-09T00:00:00"/>
    <x v="106"/>
    <x v="6"/>
    <x v="1"/>
    <x v="0"/>
    <x v="0"/>
    <n v="1123"/>
    <n v="152.58000000000001"/>
    <n v="97.44"/>
    <n v="109425.12"/>
    <n v="171347.34000000003"/>
    <n v="61922.22000000003"/>
    <x v="16"/>
    <n v="4"/>
    <x v="6"/>
    <x v="0"/>
  </r>
  <r>
    <n v="158713662"/>
    <x v="187"/>
    <d v="2020-02-11T00:00:00"/>
    <x v="104"/>
    <x v="5"/>
    <x v="1"/>
    <x v="1"/>
    <x v="0"/>
    <n v="5754"/>
    <n v="152.58000000000001"/>
    <n v="97.44"/>
    <n v="560669.76"/>
    <n v="877945.32000000007"/>
    <n v="317275.56000000006"/>
    <x v="4"/>
    <n v="1"/>
    <x v="3"/>
    <x v="0"/>
  </r>
  <r>
    <n v="561534678"/>
    <x v="471"/>
    <d v="2018-01-03T00:00:00"/>
    <x v="88"/>
    <x v="1"/>
    <x v="4"/>
    <x v="0"/>
    <x v="2"/>
    <n v="9445"/>
    <n v="81.73"/>
    <n v="56.67"/>
    <n v="535248.15"/>
    <n v="771939.85000000009"/>
    <n v="236691.70000000007"/>
    <x v="6"/>
    <n v="2"/>
    <x v="1"/>
    <x v="0"/>
  </r>
  <r>
    <n v="919050824"/>
    <x v="1473"/>
    <d v="2022-06-12T00:00:00"/>
    <x v="155"/>
    <x v="4"/>
    <x v="9"/>
    <x v="1"/>
    <x v="2"/>
    <n v="6417"/>
    <n v="9.33"/>
    <n v="6.92"/>
    <n v="44405.64"/>
    <n v="59870.61"/>
    <n v="15464.970000000001"/>
    <x v="5"/>
    <n v="7"/>
    <x v="2"/>
    <x v="1"/>
  </r>
  <r>
    <n v="243810927"/>
    <x v="2281"/>
    <d v="2015-06-28T00:00:00"/>
    <x v="116"/>
    <x v="4"/>
    <x v="1"/>
    <x v="0"/>
    <x v="1"/>
    <n v="7926"/>
    <n v="152.58000000000001"/>
    <n v="97.44"/>
    <n v="772309.44"/>
    <n v="1209349.08"/>
    <n v="437039.64000000013"/>
    <x v="20"/>
    <n v="4"/>
    <x v="6"/>
    <x v="0"/>
  </r>
  <r>
    <n v="460935962"/>
    <x v="1430"/>
    <d v="2018-01-10T00:00:00"/>
    <x v="86"/>
    <x v="2"/>
    <x v="0"/>
    <x v="0"/>
    <x v="3"/>
    <n v="49"/>
    <n v="255.28"/>
    <n v="159.41999999999999"/>
    <n v="7811.579999999999"/>
    <n v="12508.72"/>
    <n v="4697.1400000000003"/>
    <x v="13"/>
    <n v="6"/>
    <x v="4"/>
    <x v="1"/>
  </r>
  <r>
    <n v="296820819"/>
    <x v="358"/>
    <d v="2023-01-06T00:00:00"/>
    <x v="21"/>
    <x v="5"/>
    <x v="1"/>
    <x v="0"/>
    <x v="1"/>
    <n v="4731"/>
    <n v="152.58000000000001"/>
    <n v="97.44"/>
    <n v="460988.64"/>
    <n v="721855.9800000001"/>
    <n v="260867.34000000008"/>
    <x v="20"/>
    <n v="2"/>
    <x v="1"/>
    <x v="0"/>
  </r>
  <r>
    <n v="751730763"/>
    <x v="2282"/>
    <d v="2020-05-20T00:00:00"/>
    <x v="72"/>
    <x v="0"/>
    <x v="2"/>
    <x v="1"/>
    <x v="1"/>
    <n v="2693"/>
    <n v="47.45"/>
    <n v="31.79"/>
    <n v="85610.47"/>
    <n v="127782.85"/>
    <n v="42172.380000000005"/>
    <x v="19"/>
    <n v="1"/>
    <x v="3"/>
    <x v="0"/>
  </r>
  <r>
    <n v="527204978"/>
    <x v="374"/>
    <d v="2019-10-05T00:00:00"/>
    <x v="142"/>
    <x v="0"/>
    <x v="8"/>
    <x v="0"/>
    <x v="2"/>
    <n v="523"/>
    <n v="421.89"/>
    <n v="364.69"/>
    <n v="190732.87"/>
    <n v="220648.47"/>
    <n v="29915.600000000006"/>
    <x v="0"/>
    <n v="7"/>
    <x v="2"/>
    <x v="1"/>
  </r>
  <r>
    <n v="337354791"/>
    <x v="1404"/>
    <d v="2021-12-11T00:00:00"/>
    <x v="91"/>
    <x v="1"/>
    <x v="7"/>
    <x v="1"/>
    <x v="2"/>
    <n v="9634"/>
    <n v="437.2"/>
    <n v="263.33"/>
    <n v="2536921.2199999997"/>
    <n v="4211984.8"/>
    <n v="1675063.58"/>
    <x v="17"/>
    <n v="4"/>
    <x v="6"/>
    <x v="0"/>
  </r>
  <r>
    <n v="966604030"/>
    <x v="2283"/>
    <d v="2016-02-14T00:00:00"/>
    <x v="149"/>
    <x v="3"/>
    <x v="5"/>
    <x v="0"/>
    <x v="0"/>
    <n v="8467"/>
    <n v="109.28"/>
    <n v="35.840000000000003"/>
    <n v="303457.28000000003"/>
    <n v="925273.76"/>
    <n v="621816.48"/>
    <x v="3"/>
    <n v="4"/>
    <x v="6"/>
    <x v="0"/>
  </r>
  <r>
    <n v="119689023"/>
    <x v="1937"/>
    <d v="2019-09-04T00:00:00"/>
    <x v="160"/>
    <x v="4"/>
    <x v="6"/>
    <x v="1"/>
    <x v="2"/>
    <n v="7497"/>
    <n v="651.21"/>
    <n v="524.96"/>
    <n v="3935625.12"/>
    <n v="4882121.37"/>
    <n v="946496.25"/>
    <x v="8"/>
    <n v="5"/>
    <x v="0"/>
    <x v="0"/>
  </r>
  <r>
    <n v="971658599"/>
    <x v="47"/>
    <d v="2020-04-02T00:00:00"/>
    <x v="6"/>
    <x v="4"/>
    <x v="0"/>
    <x v="1"/>
    <x v="3"/>
    <n v="4227"/>
    <n v="255.28"/>
    <n v="159.41999999999999"/>
    <n v="673868.34"/>
    <n v="1079068.56"/>
    <n v="405200.22000000009"/>
    <x v="3"/>
    <n v="1"/>
    <x v="3"/>
    <x v="0"/>
  </r>
  <r>
    <n v="350062453"/>
    <x v="621"/>
    <d v="2015-01-25T00:00:00"/>
    <x v="21"/>
    <x v="5"/>
    <x v="5"/>
    <x v="1"/>
    <x v="2"/>
    <n v="114"/>
    <n v="109.28"/>
    <n v="35.840000000000003"/>
    <n v="4085.76"/>
    <n v="12457.92"/>
    <n v="8372.16"/>
    <x v="7"/>
    <n v="6"/>
    <x v="4"/>
    <x v="1"/>
  </r>
  <r>
    <n v="124009311"/>
    <x v="1485"/>
    <d v="2019-06-14T00:00:00"/>
    <x v="4"/>
    <x v="2"/>
    <x v="4"/>
    <x v="1"/>
    <x v="3"/>
    <n v="5966"/>
    <n v="81.73"/>
    <n v="56.67"/>
    <n v="338093.22000000003"/>
    <n v="487601.18000000005"/>
    <n v="149507.96000000002"/>
    <x v="1"/>
    <n v="5"/>
    <x v="0"/>
    <x v="0"/>
  </r>
  <r>
    <n v="176050603"/>
    <x v="1715"/>
    <d v="2019-09-28T00:00:00"/>
    <x v="75"/>
    <x v="1"/>
    <x v="3"/>
    <x v="0"/>
    <x v="1"/>
    <n v="6140"/>
    <n v="205.7"/>
    <n v="117.11"/>
    <n v="719055.4"/>
    <n v="1262998"/>
    <n v="543942.6"/>
    <x v="18"/>
    <n v="7"/>
    <x v="2"/>
    <x v="1"/>
  </r>
  <r>
    <n v="930296790"/>
    <x v="345"/>
    <d v="2022-03-01T00:00:00"/>
    <x v="117"/>
    <x v="1"/>
    <x v="8"/>
    <x v="1"/>
    <x v="1"/>
    <n v="4348"/>
    <n v="421.89"/>
    <n v="364.69"/>
    <n v="1585672.1199999999"/>
    <n v="1834377.72"/>
    <n v="248705.60000000009"/>
    <x v="16"/>
    <n v="7"/>
    <x v="2"/>
    <x v="1"/>
  </r>
  <r>
    <n v="963359200"/>
    <x v="1190"/>
    <d v="2015-08-26T00:00:00"/>
    <x v="165"/>
    <x v="5"/>
    <x v="4"/>
    <x v="0"/>
    <x v="0"/>
    <n v="8250"/>
    <n v="81.73"/>
    <n v="56.67"/>
    <n v="467527.5"/>
    <n v="674272.5"/>
    <n v="206745"/>
    <x v="18"/>
    <n v="4"/>
    <x v="6"/>
    <x v="0"/>
  </r>
  <r>
    <n v="995404946"/>
    <x v="407"/>
    <d v="2016-12-10T00:00:00"/>
    <x v="154"/>
    <x v="2"/>
    <x v="9"/>
    <x v="1"/>
    <x v="3"/>
    <n v="1299"/>
    <n v="9.33"/>
    <n v="6.92"/>
    <n v="8989.08"/>
    <n v="12119.67"/>
    <n v="3130.59"/>
    <x v="1"/>
    <n v="6"/>
    <x v="4"/>
    <x v="1"/>
  </r>
  <r>
    <n v="273940503"/>
    <x v="1662"/>
    <d v="2021-09-19T00:00:00"/>
    <x v="179"/>
    <x v="1"/>
    <x v="3"/>
    <x v="0"/>
    <x v="2"/>
    <n v="3937"/>
    <n v="205.7"/>
    <n v="117.11"/>
    <n v="461062.07"/>
    <n v="809840.89999999991"/>
    <n v="348778.8299999999"/>
    <x v="8"/>
    <n v="2"/>
    <x v="1"/>
    <x v="0"/>
  </r>
  <r>
    <n v="656244552"/>
    <x v="2284"/>
    <d v="2018-06-09T00:00:00"/>
    <x v="137"/>
    <x v="1"/>
    <x v="9"/>
    <x v="1"/>
    <x v="1"/>
    <n v="6201"/>
    <n v="9.33"/>
    <n v="6.92"/>
    <n v="42910.92"/>
    <n v="57855.33"/>
    <n v="14944.410000000003"/>
    <x v="10"/>
    <n v="1"/>
    <x v="3"/>
    <x v="0"/>
  </r>
  <r>
    <n v="726935136"/>
    <x v="1068"/>
    <d v="2020-05-05T00:00:00"/>
    <x v="73"/>
    <x v="5"/>
    <x v="4"/>
    <x v="1"/>
    <x v="0"/>
    <n v="5116"/>
    <n v="81.73"/>
    <n v="56.67"/>
    <n v="289923.72000000003"/>
    <n v="418130.68"/>
    <n v="128206.95999999996"/>
    <x v="17"/>
    <n v="7"/>
    <x v="2"/>
    <x v="1"/>
  </r>
  <r>
    <n v="314186084"/>
    <x v="516"/>
    <d v="2020-04-30T00:00:00"/>
    <x v="180"/>
    <x v="0"/>
    <x v="2"/>
    <x v="0"/>
    <x v="2"/>
    <n v="3499"/>
    <n v="47.45"/>
    <n v="31.79"/>
    <n v="111233.20999999999"/>
    <n v="166027.55000000002"/>
    <n v="54794.340000000026"/>
    <x v="12"/>
    <n v="7"/>
    <x v="2"/>
    <x v="1"/>
  </r>
  <r>
    <n v="707964408"/>
    <x v="1477"/>
    <d v="2019-06-15T00:00:00"/>
    <x v="167"/>
    <x v="2"/>
    <x v="9"/>
    <x v="0"/>
    <x v="2"/>
    <n v="1256"/>
    <n v="9.33"/>
    <n v="6.92"/>
    <n v="8691.52"/>
    <n v="11718.48"/>
    <n v="3026.9599999999991"/>
    <x v="1"/>
    <n v="6"/>
    <x v="4"/>
    <x v="1"/>
  </r>
  <r>
    <n v="402626883"/>
    <x v="2001"/>
    <d v="2016-10-09T00:00:00"/>
    <x v="24"/>
    <x v="3"/>
    <x v="8"/>
    <x v="0"/>
    <x v="1"/>
    <n v="5097"/>
    <n v="421.89"/>
    <n v="364.69"/>
    <n v="1858824.93"/>
    <n v="2150373.33"/>
    <n v="291548.40000000014"/>
    <x v="18"/>
    <n v="1"/>
    <x v="3"/>
    <x v="0"/>
  </r>
  <r>
    <n v="461726891"/>
    <x v="938"/>
    <d v="2017-05-26T00:00:00"/>
    <x v="105"/>
    <x v="2"/>
    <x v="5"/>
    <x v="0"/>
    <x v="0"/>
    <n v="4103"/>
    <n v="109.28"/>
    <n v="35.840000000000003"/>
    <n v="147051.52000000002"/>
    <n v="448375.84"/>
    <n v="301324.32"/>
    <x v="10"/>
    <n v="7"/>
    <x v="2"/>
    <x v="1"/>
  </r>
  <r>
    <n v="953207576"/>
    <x v="565"/>
    <d v="2020-06-14T00:00:00"/>
    <x v="4"/>
    <x v="2"/>
    <x v="1"/>
    <x v="1"/>
    <x v="2"/>
    <n v="4159"/>
    <n v="152.58000000000001"/>
    <n v="97.44"/>
    <n v="405252.95999999996"/>
    <n v="634580.22000000009"/>
    <n v="229327.26000000013"/>
    <x v="20"/>
    <n v="4"/>
    <x v="6"/>
    <x v="0"/>
  </r>
  <r>
    <n v="706805264"/>
    <x v="961"/>
    <d v="2018-01-17T00:00:00"/>
    <x v="115"/>
    <x v="5"/>
    <x v="0"/>
    <x v="0"/>
    <x v="2"/>
    <n v="8239"/>
    <n v="255.28"/>
    <n v="159.41999999999999"/>
    <n v="1313461.3799999999"/>
    <n v="2103251.92"/>
    <n v="789790.54"/>
    <x v="2"/>
    <n v="4"/>
    <x v="6"/>
    <x v="0"/>
  </r>
  <r>
    <n v="422568786"/>
    <x v="1835"/>
    <d v="2016-05-25T00:00:00"/>
    <x v="84"/>
    <x v="1"/>
    <x v="8"/>
    <x v="0"/>
    <x v="3"/>
    <n v="6349"/>
    <n v="421.89"/>
    <n v="364.69"/>
    <n v="2315416.81"/>
    <n v="2678579.61"/>
    <n v="363162.79999999981"/>
    <x v="20"/>
    <n v="7"/>
    <x v="2"/>
    <x v="1"/>
  </r>
  <r>
    <n v="420859467"/>
    <x v="2285"/>
    <d v="2018-11-13T00:00:00"/>
    <x v="53"/>
    <x v="5"/>
    <x v="11"/>
    <x v="1"/>
    <x v="2"/>
    <n v="524"/>
    <n v="154.06"/>
    <n v="90.93"/>
    <n v="47647.320000000007"/>
    <n v="80727.44"/>
    <n v="33080.119999999995"/>
    <x v="19"/>
    <n v="7"/>
    <x v="2"/>
    <x v="1"/>
  </r>
  <r>
    <n v="192351138"/>
    <x v="2286"/>
    <d v="2017-02-16T00:00:00"/>
    <x v="27"/>
    <x v="0"/>
    <x v="4"/>
    <x v="1"/>
    <x v="1"/>
    <n v="9831"/>
    <n v="81.73"/>
    <n v="56.67"/>
    <n v="557122.77"/>
    <n v="803487.63"/>
    <n v="246364.86"/>
    <x v="7"/>
    <n v="3"/>
    <x v="5"/>
    <x v="0"/>
  </r>
  <r>
    <n v="648030126"/>
    <x v="697"/>
    <d v="2016-11-25T00:00:00"/>
    <x v="62"/>
    <x v="5"/>
    <x v="11"/>
    <x v="0"/>
    <x v="3"/>
    <n v="5370"/>
    <n v="154.06"/>
    <n v="90.93"/>
    <n v="488294.10000000003"/>
    <n v="827302.20000000007"/>
    <n v="339008.10000000003"/>
    <x v="7"/>
    <n v="4"/>
    <x v="6"/>
    <x v="0"/>
  </r>
  <r>
    <n v="969195258"/>
    <x v="2287"/>
    <d v="2020-08-29T00:00:00"/>
    <x v="103"/>
    <x v="1"/>
    <x v="11"/>
    <x v="0"/>
    <x v="2"/>
    <n v="5269"/>
    <n v="154.06"/>
    <n v="90.93"/>
    <n v="479110.17000000004"/>
    <n v="811742.14"/>
    <n v="332631.96999999997"/>
    <x v="11"/>
    <n v="3"/>
    <x v="5"/>
    <x v="0"/>
  </r>
  <r>
    <n v="857457864"/>
    <x v="1090"/>
    <d v="2021-08-09T00:00:00"/>
    <x v="59"/>
    <x v="1"/>
    <x v="6"/>
    <x v="0"/>
    <x v="1"/>
    <n v="9691"/>
    <n v="651.21"/>
    <n v="524.96"/>
    <n v="5087387.3600000003"/>
    <n v="6310876.1100000003"/>
    <n v="1223488.75"/>
    <x v="12"/>
    <n v="4"/>
    <x v="6"/>
    <x v="0"/>
  </r>
  <r>
    <n v="984741771"/>
    <x v="2288"/>
    <d v="2022-07-07T00:00:00"/>
    <x v="158"/>
    <x v="6"/>
    <x v="6"/>
    <x v="0"/>
    <x v="0"/>
    <n v="5828"/>
    <n v="651.21"/>
    <n v="524.96"/>
    <n v="3059466.8800000004"/>
    <n v="3795251.8800000004"/>
    <n v="735785"/>
    <x v="7"/>
    <n v="3"/>
    <x v="5"/>
    <x v="0"/>
  </r>
  <r>
    <n v="743283307"/>
    <x v="189"/>
    <d v="2018-12-12T00:00:00"/>
    <x v="116"/>
    <x v="4"/>
    <x v="1"/>
    <x v="0"/>
    <x v="3"/>
    <n v="2903"/>
    <n v="152.58000000000001"/>
    <n v="97.44"/>
    <n v="282868.32"/>
    <n v="442939.74000000005"/>
    <n v="160071.42000000004"/>
    <x v="19"/>
    <n v="1"/>
    <x v="3"/>
    <x v="0"/>
  </r>
  <r>
    <n v="495631301"/>
    <x v="1209"/>
    <d v="2020-06-10T00:00:00"/>
    <x v="112"/>
    <x v="1"/>
    <x v="11"/>
    <x v="0"/>
    <x v="0"/>
    <n v="7171"/>
    <n v="154.06"/>
    <n v="90.93"/>
    <n v="652059.03"/>
    <n v="1104764.26"/>
    <n v="452705.23"/>
    <x v="8"/>
    <n v="5"/>
    <x v="0"/>
    <x v="0"/>
  </r>
  <r>
    <n v="137814319"/>
    <x v="1631"/>
    <d v="2019-03-11T00:00:00"/>
    <x v="127"/>
    <x v="5"/>
    <x v="9"/>
    <x v="0"/>
    <x v="0"/>
    <n v="1174"/>
    <n v="9.33"/>
    <n v="6.92"/>
    <n v="8124.08"/>
    <n v="10953.42"/>
    <n v="2829.34"/>
    <x v="19"/>
    <n v="6"/>
    <x v="4"/>
    <x v="1"/>
  </r>
  <r>
    <n v="883504474"/>
    <x v="1871"/>
    <d v="2018-08-07T00:00:00"/>
    <x v="96"/>
    <x v="1"/>
    <x v="6"/>
    <x v="1"/>
    <x v="3"/>
    <n v="7462"/>
    <n v="651.21"/>
    <n v="524.96"/>
    <n v="3917251.5200000005"/>
    <n v="4859329.0200000005"/>
    <n v="942077.5"/>
    <x v="13"/>
    <n v="5"/>
    <x v="0"/>
    <x v="0"/>
  </r>
  <r>
    <n v="345689809"/>
    <x v="510"/>
    <d v="2018-12-16T00:00:00"/>
    <x v="141"/>
    <x v="5"/>
    <x v="5"/>
    <x v="0"/>
    <x v="1"/>
    <n v="6151"/>
    <n v="109.28"/>
    <n v="35.840000000000003"/>
    <n v="220451.84000000003"/>
    <n v="672181.28"/>
    <n v="451729.44"/>
    <x v="5"/>
    <n v="7"/>
    <x v="2"/>
    <x v="1"/>
  </r>
  <r>
    <n v="155001914"/>
    <x v="2036"/>
    <d v="2018-12-28T00:00:00"/>
    <x v="6"/>
    <x v="4"/>
    <x v="5"/>
    <x v="0"/>
    <x v="0"/>
    <n v="7366"/>
    <n v="109.28"/>
    <n v="35.840000000000003"/>
    <n v="263997.44"/>
    <n v="804956.48"/>
    <n v="540959.04"/>
    <x v="17"/>
    <n v="3"/>
    <x v="5"/>
    <x v="0"/>
  </r>
  <r>
    <n v="575552117"/>
    <x v="391"/>
    <d v="2015-04-05T00:00:00"/>
    <x v="16"/>
    <x v="1"/>
    <x v="6"/>
    <x v="1"/>
    <x v="1"/>
    <n v="7516"/>
    <n v="651.21"/>
    <n v="524.96"/>
    <n v="3945599.3600000003"/>
    <n v="4894494.3600000003"/>
    <n v="948895"/>
    <x v="17"/>
    <n v="5"/>
    <x v="0"/>
    <x v="0"/>
  </r>
  <r>
    <n v="141764247"/>
    <x v="2091"/>
    <d v="2019-07-25T00:00:00"/>
    <x v="175"/>
    <x v="1"/>
    <x v="0"/>
    <x v="1"/>
    <x v="3"/>
    <n v="46"/>
    <n v="255.28"/>
    <n v="159.41999999999999"/>
    <n v="7333.32"/>
    <n v="11742.88"/>
    <n v="4409.5599999999995"/>
    <x v="20"/>
    <n v="1"/>
    <x v="3"/>
    <x v="0"/>
  </r>
  <r>
    <n v="608374631"/>
    <x v="1817"/>
    <d v="2016-04-29T00:00:00"/>
    <x v="138"/>
    <x v="1"/>
    <x v="11"/>
    <x v="1"/>
    <x v="0"/>
    <n v="428"/>
    <n v="154.06"/>
    <n v="90.93"/>
    <n v="38918.04"/>
    <n v="65937.680000000008"/>
    <n v="27019.640000000007"/>
    <x v="14"/>
    <n v="1"/>
    <x v="3"/>
    <x v="0"/>
  </r>
  <r>
    <n v="200432097"/>
    <x v="27"/>
    <d v="2020-02-02T00:00:00"/>
    <x v="74"/>
    <x v="1"/>
    <x v="10"/>
    <x v="0"/>
    <x v="2"/>
    <n v="1167"/>
    <n v="668.27"/>
    <n v="502.54"/>
    <n v="586464.18000000005"/>
    <n v="779871.09"/>
    <n v="193406.90999999992"/>
    <x v="19"/>
    <n v="5"/>
    <x v="0"/>
    <x v="0"/>
  </r>
  <r>
    <n v="363297975"/>
    <x v="1916"/>
    <d v="2019-03-15T00:00:00"/>
    <x v="30"/>
    <x v="3"/>
    <x v="10"/>
    <x v="0"/>
    <x v="2"/>
    <n v="6799"/>
    <n v="668.27"/>
    <n v="502.54"/>
    <n v="3416769.46"/>
    <n v="4543567.7299999995"/>
    <n v="1126798.2699999996"/>
    <x v="8"/>
    <n v="7"/>
    <x v="2"/>
    <x v="1"/>
  </r>
  <r>
    <n v="812646090"/>
    <x v="2289"/>
    <d v="2018-04-02T00:00:00"/>
    <x v="31"/>
    <x v="4"/>
    <x v="7"/>
    <x v="1"/>
    <x v="2"/>
    <n v="8892"/>
    <n v="437.2"/>
    <n v="263.33"/>
    <n v="2341530.36"/>
    <n v="3887582.4"/>
    <n v="1546052.04"/>
    <x v="3"/>
    <n v="5"/>
    <x v="0"/>
    <x v="0"/>
  </r>
  <r>
    <n v="884462773"/>
    <x v="104"/>
    <d v="2022-09-04T00:00:00"/>
    <x v="179"/>
    <x v="1"/>
    <x v="1"/>
    <x v="1"/>
    <x v="0"/>
    <n v="1044"/>
    <n v="152.58000000000001"/>
    <n v="97.44"/>
    <n v="101727.36"/>
    <n v="159293.52000000002"/>
    <n v="57566.160000000018"/>
    <x v="1"/>
    <n v="7"/>
    <x v="2"/>
    <x v="1"/>
  </r>
  <r>
    <n v="885046851"/>
    <x v="846"/>
    <d v="2022-07-02T00:00:00"/>
    <x v="2"/>
    <x v="1"/>
    <x v="6"/>
    <x v="1"/>
    <x v="0"/>
    <n v="3886"/>
    <n v="651.21"/>
    <n v="524.96"/>
    <n v="2039994.56"/>
    <n v="2530602.06"/>
    <n v="490607.5"/>
    <x v="2"/>
    <n v="7"/>
    <x v="2"/>
    <x v="1"/>
  </r>
  <r>
    <n v="741009652"/>
    <x v="2290"/>
    <d v="2015-03-05T00:00:00"/>
    <x v="100"/>
    <x v="5"/>
    <x v="11"/>
    <x v="1"/>
    <x v="2"/>
    <n v="78"/>
    <n v="154.06"/>
    <n v="90.93"/>
    <n v="7092.5400000000009"/>
    <n v="12016.68"/>
    <n v="4924.1399999999994"/>
    <x v="7"/>
    <n v="3"/>
    <x v="5"/>
    <x v="0"/>
  </r>
  <r>
    <n v="449275004"/>
    <x v="1013"/>
    <d v="2015-12-01T00:00:00"/>
    <x v="27"/>
    <x v="0"/>
    <x v="9"/>
    <x v="0"/>
    <x v="0"/>
    <n v="9313"/>
    <n v="9.33"/>
    <n v="6.92"/>
    <n v="64445.96"/>
    <n v="86890.29"/>
    <n v="22444.329999999994"/>
    <x v="2"/>
    <n v="3"/>
    <x v="5"/>
    <x v="0"/>
  </r>
  <r>
    <n v="527079236"/>
    <x v="819"/>
    <d v="2020-06-22T00:00:00"/>
    <x v="2"/>
    <x v="1"/>
    <x v="11"/>
    <x v="0"/>
    <x v="0"/>
    <n v="3314"/>
    <n v="154.06"/>
    <n v="90.93"/>
    <n v="301342.02"/>
    <n v="510554.84"/>
    <n v="209212.82"/>
    <x v="7"/>
    <n v="7"/>
    <x v="2"/>
    <x v="1"/>
  </r>
  <r>
    <n v="661971175"/>
    <x v="377"/>
    <d v="2017-02-13T00:00:00"/>
    <x v="159"/>
    <x v="4"/>
    <x v="7"/>
    <x v="1"/>
    <x v="2"/>
    <n v="836"/>
    <n v="437.2"/>
    <n v="263.33"/>
    <n v="220143.87999999998"/>
    <n v="365499.2"/>
    <n v="145355.32000000004"/>
    <x v="13"/>
    <n v="4"/>
    <x v="6"/>
    <x v="0"/>
  </r>
  <r>
    <n v="161812150"/>
    <x v="720"/>
    <d v="2020-11-17T00:00:00"/>
    <x v="103"/>
    <x v="1"/>
    <x v="5"/>
    <x v="0"/>
    <x v="1"/>
    <n v="2666"/>
    <n v="109.28"/>
    <n v="35.840000000000003"/>
    <n v="95549.440000000002"/>
    <n v="291340.48"/>
    <n v="195791.03999999998"/>
    <x v="7"/>
    <n v="1"/>
    <x v="3"/>
    <x v="0"/>
  </r>
  <r>
    <n v="204775989"/>
    <x v="2291"/>
    <d v="2022-05-03T00:00:00"/>
    <x v="89"/>
    <x v="5"/>
    <x v="6"/>
    <x v="0"/>
    <x v="2"/>
    <n v="6620"/>
    <n v="651.21"/>
    <n v="524.96"/>
    <n v="3475235.2"/>
    <n v="4311010.2"/>
    <n v="835775"/>
    <x v="9"/>
    <n v="2"/>
    <x v="1"/>
    <x v="0"/>
  </r>
  <r>
    <n v="689349019"/>
    <x v="1804"/>
    <d v="2019-06-25T00:00:00"/>
    <x v="112"/>
    <x v="1"/>
    <x v="7"/>
    <x v="1"/>
    <x v="3"/>
    <n v="2548"/>
    <n v="437.2"/>
    <n v="263.33"/>
    <n v="670964.84"/>
    <n v="1113985.5999999999"/>
    <n v="443020.75999999989"/>
    <x v="4"/>
    <n v="1"/>
    <x v="3"/>
    <x v="0"/>
  </r>
  <r>
    <n v="684330070"/>
    <x v="1655"/>
    <d v="2016-03-04T00:00:00"/>
    <x v="125"/>
    <x v="5"/>
    <x v="7"/>
    <x v="1"/>
    <x v="3"/>
    <n v="7330"/>
    <n v="437.2"/>
    <n v="263.33"/>
    <n v="1930208.9"/>
    <n v="3204676"/>
    <n v="1274467.1000000001"/>
    <x v="14"/>
    <n v="1"/>
    <x v="3"/>
    <x v="0"/>
  </r>
  <r>
    <n v="748646867"/>
    <x v="2131"/>
    <d v="2017-05-29T00:00:00"/>
    <x v="104"/>
    <x v="5"/>
    <x v="5"/>
    <x v="0"/>
    <x v="1"/>
    <n v="99"/>
    <n v="109.28"/>
    <n v="35.840000000000003"/>
    <n v="3548.1600000000003"/>
    <n v="10818.72"/>
    <n v="7270.5599999999995"/>
    <x v="19"/>
    <n v="6"/>
    <x v="4"/>
    <x v="1"/>
  </r>
  <r>
    <n v="332274043"/>
    <x v="2041"/>
    <d v="2021-11-04T00:00:00"/>
    <x v="119"/>
    <x v="5"/>
    <x v="0"/>
    <x v="1"/>
    <x v="3"/>
    <n v="6128"/>
    <n v="255.28"/>
    <n v="159.41999999999999"/>
    <n v="976925.75999999989"/>
    <n v="1564355.84"/>
    <n v="587430.08000000019"/>
    <x v="6"/>
    <n v="3"/>
    <x v="5"/>
    <x v="0"/>
  </r>
  <r>
    <n v="724397122"/>
    <x v="1059"/>
    <d v="2020-11-26T00:00:00"/>
    <x v="85"/>
    <x v="2"/>
    <x v="4"/>
    <x v="0"/>
    <x v="0"/>
    <n v="4061"/>
    <n v="81.73"/>
    <n v="56.67"/>
    <n v="230136.87"/>
    <n v="331905.53000000003"/>
    <n v="101768.66000000003"/>
    <x v="11"/>
    <n v="1"/>
    <x v="3"/>
    <x v="0"/>
  </r>
  <r>
    <n v="305248534"/>
    <x v="1400"/>
    <d v="2018-05-19T00:00:00"/>
    <x v="38"/>
    <x v="2"/>
    <x v="4"/>
    <x v="0"/>
    <x v="3"/>
    <n v="8679"/>
    <n v="81.73"/>
    <n v="56.67"/>
    <n v="491838.93"/>
    <n v="709334.67"/>
    <n v="217495.74000000005"/>
    <x v="11"/>
    <n v="3"/>
    <x v="5"/>
    <x v="0"/>
  </r>
  <r>
    <n v="745189607"/>
    <x v="1807"/>
    <d v="2015-06-02T00:00:00"/>
    <x v="155"/>
    <x v="4"/>
    <x v="8"/>
    <x v="1"/>
    <x v="0"/>
    <n v="7019"/>
    <n v="421.89"/>
    <n v="364.69"/>
    <n v="2559759.11"/>
    <n v="2961245.9099999997"/>
    <n v="401486.79999999981"/>
    <x v="19"/>
    <n v="7"/>
    <x v="2"/>
    <x v="1"/>
  </r>
  <r>
    <n v="908658015"/>
    <x v="1818"/>
    <d v="2021-06-19T00:00:00"/>
    <x v="68"/>
    <x v="2"/>
    <x v="9"/>
    <x v="0"/>
    <x v="3"/>
    <n v="954"/>
    <n v="9.33"/>
    <n v="6.92"/>
    <n v="6601.68"/>
    <n v="8900.82"/>
    <n v="2299.1399999999994"/>
    <x v="5"/>
    <n v="6"/>
    <x v="4"/>
    <x v="1"/>
  </r>
  <r>
    <n v="885348546"/>
    <x v="417"/>
    <d v="2022-02-26T00:00:00"/>
    <x v="1"/>
    <x v="0"/>
    <x v="10"/>
    <x v="0"/>
    <x v="1"/>
    <n v="3164"/>
    <n v="668.27"/>
    <n v="502.54"/>
    <n v="1590036.56"/>
    <n v="2114406.2799999998"/>
    <n v="524369.71999999974"/>
    <x v="18"/>
    <n v="7"/>
    <x v="2"/>
    <x v="1"/>
  </r>
  <r>
    <n v="677851569"/>
    <x v="2292"/>
    <d v="2021-02-28T00:00:00"/>
    <x v="138"/>
    <x v="1"/>
    <x v="10"/>
    <x v="1"/>
    <x v="0"/>
    <n v="198"/>
    <n v="668.27"/>
    <n v="502.54"/>
    <n v="99502.92"/>
    <n v="132317.46"/>
    <n v="32814.539999999994"/>
    <x v="0"/>
    <n v="1"/>
    <x v="3"/>
    <x v="0"/>
  </r>
  <r>
    <n v="614014565"/>
    <x v="2058"/>
    <d v="2021-04-01T00:00:00"/>
    <x v="151"/>
    <x v="5"/>
    <x v="11"/>
    <x v="0"/>
    <x v="2"/>
    <n v="9410"/>
    <n v="154.06"/>
    <n v="90.93"/>
    <n v="855651.3"/>
    <n v="1449704.6"/>
    <n v="594053.30000000005"/>
    <x v="9"/>
    <n v="4"/>
    <x v="6"/>
    <x v="0"/>
  </r>
  <r>
    <n v="720229613"/>
    <x v="1470"/>
    <d v="2015-03-08T00:00:00"/>
    <x v="109"/>
    <x v="1"/>
    <x v="9"/>
    <x v="0"/>
    <x v="1"/>
    <n v="803"/>
    <n v="9.33"/>
    <n v="6.92"/>
    <n v="5556.76"/>
    <n v="7491.99"/>
    <n v="1935.2299999999996"/>
    <x v="6"/>
    <n v="6"/>
    <x v="4"/>
    <x v="1"/>
  </r>
  <r>
    <n v="521086966"/>
    <x v="2293"/>
    <d v="2021-02-17T00:00:00"/>
    <x v="92"/>
    <x v="2"/>
    <x v="5"/>
    <x v="1"/>
    <x v="2"/>
    <n v="68"/>
    <n v="109.28"/>
    <n v="35.840000000000003"/>
    <n v="2437.1200000000003"/>
    <n v="7431.04"/>
    <n v="4993.92"/>
    <x v="12"/>
    <n v="6"/>
    <x v="4"/>
    <x v="1"/>
  </r>
  <r>
    <n v="255264174"/>
    <x v="644"/>
    <d v="2019-05-06T00:00:00"/>
    <x v="71"/>
    <x v="2"/>
    <x v="10"/>
    <x v="1"/>
    <x v="0"/>
    <n v="7197"/>
    <n v="668.27"/>
    <n v="502.54"/>
    <n v="3616780.3800000004"/>
    <n v="4809539.1899999995"/>
    <n v="1192758.8099999991"/>
    <x v="3"/>
    <n v="5"/>
    <x v="0"/>
    <x v="0"/>
  </r>
  <r>
    <n v="538430345"/>
    <x v="849"/>
    <d v="2015-02-01T00:00:00"/>
    <x v="112"/>
    <x v="1"/>
    <x v="5"/>
    <x v="1"/>
    <x v="3"/>
    <n v="2359"/>
    <n v="109.28"/>
    <n v="35.840000000000003"/>
    <n v="84546.560000000012"/>
    <n v="257791.52"/>
    <n v="173244.95999999996"/>
    <x v="12"/>
    <n v="3"/>
    <x v="5"/>
    <x v="0"/>
  </r>
  <r>
    <n v="978000628"/>
    <x v="2294"/>
    <d v="2018-07-10T00:00:00"/>
    <x v="114"/>
    <x v="2"/>
    <x v="2"/>
    <x v="0"/>
    <x v="1"/>
    <n v="974"/>
    <n v="47.45"/>
    <n v="31.79"/>
    <n v="30963.46"/>
    <n v="46216.3"/>
    <n v="15252.840000000004"/>
    <x v="6"/>
    <n v="1"/>
    <x v="3"/>
    <x v="0"/>
  </r>
  <r>
    <n v="797461354"/>
    <x v="1834"/>
    <d v="2022-01-31T00:00:00"/>
    <x v="37"/>
    <x v="1"/>
    <x v="2"/>
    <x v="0"/>
    <x v="3"/>
    <n v="5391"/>
    <n v="47.45"/>
    <n v="31.79"/>
    <n v="171379.88999999998"/>
    <n v="255802.95"/>
    <n v="84423.060000000027"/>
    <x v="6"/>
    <n v="7"/>
    <x v="2"/>
    <x v="1"/>
  </r>
  <r>
    <n v="190611350"/>
    <x v="754"/>
    <d v="2020-08-02T00:00:00"/>
    <x v="164"/>
    <x v="0"/>
    <x v="5"/>
    <x v="1"/>
    <x v="1"/>
    <n v="4989"/>
    <n v="109.28"/>
    <n v="35.840000000000003"/>
    <n v="178805.76000000001"/>
    <n v="545197.92000000004"/>
    <n v="366392.16000000003"/>
    <x v="20"/>
    <n v="4"/>
    <x v="6"/>
    <x v="0"/>
  </r>
  <r>
    <n v="771561944"/>
    <x v="1602"/>
    <d v="2021-03-03T00:00:00"/>
    <x v="101"/>
    <x v="5"/>
    <x v="1"/>
    <x v="0"/>
    <x v="0"/>
    <n v="1180"/>
    <n v="152.58000000000001"/>
    <n v="97.44"/>
    <n v="114979.2"/>
    <n v="180044.40000000002"/>
    <n v="65065.200000000026"/>
    <x v="18"/>
    <n v="4"/>
    <x v="6"/>
    <x v="0"/>
  </r>
  <r>
    <n v="624736964"/>
    <x v="189"/>
    <d v="2018-12-17T00:00:00"/>
    <x v="183"/>
    <x v="0"/>
    <x v="0"/>
    <x v="0"/>
    <x v="2"/>
    <n v="2406"/>
    <n v="255.28"/>
    <n v="159.41999999999999"/>
    <n v="383564.51999999996"/>
    <n v="614203.68000000005"/>
    <n v="230639.16000000009"/>
    <x v="9"/>
    <n v="1"/>
    <x v="3"/>
    <x v="0"/>
  </r>
  <r>
    <n v="154872739"/>
    <x v="2265"/>
    <d v="2021-06-28T00:00:00"/>
    <x v="164"/>
    <x v="0"/>
    <x v="4"/>
    <x v="0"/>
    <x v="3"/>
    <n v="9140"/>
    <n v="81.73"/>
    <n v="56.67"/>
    <n v="517963.8"/>
    <n v="747012.20000000007"/>
    <n v="229048.40000000008"/>
    <x v="15"/>
    <n v="3"/>
    <x v="5"/>
    <x v="0"/>
  </r>
  <r>
    <n v="737018096"/>
    <x v="2295"/>
    <d v="2015-10-23T00:00:00"/>
    <x v="36"/>
    <x v="3"/>
    <x v="7"/>
    <x v="0"/>
    <x v="3"/>
    <n v="8888"/>
    <n v="437.2"/>
    <n v="263.33"/>
    <n v="2340477.04"/>
    <n v="3885833.6"/>
    <n v="1545356.56"/>
    <x v="16"/>
    <n v="3"/>
    <x v="5"/>
    <x v="0"/>
  </r>
  <r>
    <n v="253719222"/>
    <x v="2296"/>
    <d v="2021-12-22T00:00:00"/>
    <x v="20"/>
    <x v="3"/>
    <x v="6"/>
    <x v="0"/>
    <x v="1"/>
    <n v="11"/>
    <n v="651.21"/>
    <n v="524.96"/>
    <n v="5774.56"/>
    <n v="7163.31"/>
    <n v="1388.75"/>
    <x v="12"/>
    <n v="6"/>
    <x v="4"/>
    <x v="1"/>
  </r>
  <r>
    <n v="109095370"/>
    <x v="1383"/>
    <d v="2021-05-03T00:00:00"/>
    <x v="23"/>
    <x v="4"/>
    <x v="4"/>
    <x v="1"/>
    <x v="1"/>
    <n v="2599"/>
    <n v="81.73"/>
    <n v="56.67"/>
    <n v="147285.33000000002"/>
    <n v="212416.27000000002"/>
    <n v="65130.94"/>
    <x v="11"/>
    <n v="5"/>
    <x v="0"/>
    <x v="0"/>
  </r>
  <r>
    <n v="964347541"/>
    <x v="1054"/>
    <d v="2020-07-05T00:00:00"/>
    <x v="49"/>
    <x v="5"/>
    <x v="9"/>
    <x v="1"/>
    <x v="0"/>
    <n v="722"/>
    <n v="9.33"/>
    <n v="6.92"/>
    <n v="4996.24"/>
    <n v="6736.26"/>
    <n v="1740.0200000000004"/>
    <x v="4"/>
    <n v="6"/>
    <x v="4"/>
    <x v="1"/>
  </r>
  <r>
    <n v="347609412"/>
    <x v="584"/>
    <d v="2018-09-29T00:00:00"/>
    <x v="37"/>
    <x v="1"/>
    <x v="7"/>
    <x v="1"/>
    <x v="1"/>
    <n v="4205"/>
    <n v="437.2"/>
    <n v="263.33"/>
    <n v="1107302.6499999999"/>
    <n v="1838426"/>
    <n v="731123.35000000009"/>
    <x v="15"/>
    <n v="1"/>
    <x v="3"/>
    <x v="0"/>
  </r>
  <r>
    <n v="476472604"/>
    <x v="1118"/>
    <d v="2018-11-08T00:00:00"/>
    <x v="72"/>
    <x v="0"/>
    <x v="6"/>
    <x v="1"/>
    <x v="1"/>
    <n v="7687"/>
    <n v="651.21"/>
    <n v="524.96"/>
    <n v="4035367.5200000005"/>
    <n v="5005851.2700000005"/>
    <n v="970483.75"/>
    <x v="16"/>
    <n v="2"/>
    <x v="1"/>
    <x v="0"/>
  </r>
  <r>
    <n v="584200847"/>
    <x v="897"/>
    <d v="2022-09-15T00:00:00"/>
    <x v="126"/>
    <x v="5"/>
    <x v="5"/>
    <x v="0"/>
    <x v="1"/>
    <n v="6868"/>
    <n v="109.28"/>
    <n v="35.840000000000003"/>
    <n v="246149.12000000002"/>
    <n v="750535.04"/>
    <n v="504385.92000000004"/>
    <x v="9"/>
    <n v="4"/>
    <x v="6"/>
    <x v="0"/>
  </r>
  <r>
    <n v="396732032"/>
    <x v="1201"/>
    <d v="2016-12-20T00:00:00"/>
    <x v="176"/>
    <x v="2"/>
    <x v="9"/>
    <x v="1"/>
    <x v="0"/>
    <n v="679"/>
    <n v="9.33"/>
    <n v="6.92"/>
    <n v="4698.68"/>
    <n v="6335.07"/>
    <n v="1636.3899999999994"/>
    <x v="11"/>
    <n v="6"/>
    <x v="4"/>
    <x v="1"/>
  </r>
  <r>
    <n v="175510299"/>
    <x v="2228"/>
    <d v="2016-03-10T00:00:00"/>
    <x v="99"/>
    <x v="5"/>
    <x v="1"/>
    <x v="0"/>
    <x v="3"/>
    <n v="6252"/>
    <n v="152.58000000000001"/>
    <n v="97.44"/>
    <n v="609194.88"/>
    <n v="953930.16"/>
    <n v="344735.28"/>
    <x v="19"/>
    <n v="2"/>
    <x v="1"/>
    <x v="0"/>
  </r>
  <r>
    <n v="454501664"/>
    <x v="704"/>
    <d v="2019-07-12T00:00:00"/>
    <x v="41"/>
    <x v="0"/>
    <x v="9"/>
    <x v="1"/>
    <x v="0"/>
    <n v="5997"/>
    <n v="9.33"/>
    <n v="6.92"/>
    <n v="41499.24"/>
    <n v="55952.01"/>
    <n v="14452.770000000004"/>
    <x v="10"/>
    <n v="7"/>
    <x v="2"/>
    <x v="1"/>
  </r>
  <r>
    <n v="530853211"/>
    <x v="2297"/>
    <d v="2018-07-13T00:00:00"/>
    <x v="151"/>
    <x v="5"/>
    <x v="2"/>
    <x v="1"/>
    <x v="2"/>
    <n v="117"/>
    <n v="47.45"/>
    <n v="31.79"/>
    <n v="3719.43"/>
    <n v="5551.6500000000005"/>
    <n v="1832.2200000000007"/>
    <x v="2"/>
    <n v="6"/>
    <x v="4"/>
    <x v="1"/>
  </r>
  <r>
    <n v="543322694"/>
    <x v="604"/>
    <d v="2018-04-24T00:00:00"/>
    <x v="63"/>
    <x v="1"/>
    <x v="2"/>
    <x v="1"/>
    <x v="0"/>
    <n v="114"/>
    <n v="47.45"/>
    <n v="31.79"/>
    <n v="3624.06"/>
    <n v="5409.3"/>
    <n v="1785.2400000000002"/>
    <x v="11"/>
    <n v="6"/>
    <x v="4"/>
    <x v="1"/>
  </r>
  <r>
    <n v="473845756"/>
    <x v="1202"/>
    <d v="2021-12-01T00:00:00"/>
    <x v="63"/>
    <x v="1"/>
    <x v="4"/>
    <x v="1"/>
    <x v="3"/>
    <n v="344"/>
    <n v="81.73"/>
    <n v="56.67"/>
    <n v="19494.48"/>
    <n v="28115.120000000003"/>
    <n v="8620.6400000000031"/>
    <x v="15"/>
    <n v="5"/>
    <x v="0"/>
    <x v="0"/>
  </r>
  <r>
    <n v="853746545"/>
    <x v="1200"/>
    <d v="2016-09-16T00:00:00"/>
    <x v="52"/>
    <x v="3"/>
    <x v="5"/>
    <x v="0"/>
    <x v="2"/>
    <n v="1430"/>
    <n v="109.28"/>
    <n v="35.840000000000003"/>
    <n v="51251.200000000004"/>
    <n v="156270.39999999999"/>
    <n v="105019.19999999998"/>
    <x v="14"/>
    <n v="1"/>
    <x v="3"/>
    <x v="0"/>
  </r>
  <r>
    <n v="119153010"/>
    <x v="122"/>
    <d v="2015-03-15T00:00:00"/>
    <x v="87"/>
    <x v="5"/>
    <x v="2"/>
    <x v="1"/>
    <x v="2"/>
    <n v="8878"/>
    <n v="47.45"/>
    <n v="31.79"/>
    <n v="282231.62"/>
    <n v="421261.10000000003"/>
    <n v="139029.48000000004"/>
    <x v="19"/>
    <n v="5"/>
    <x v="0"/>
    <x v="0"/>
  </r>
  <r>
    <n v="699801480"/>
    <x v="2050"/>
    <d v="2021-11-27T00:00:00"/>
    <x v="12"/>
    <x v="2"/>
    <x v="6"/>
    <x v="1"/>
    <x v="2"/>
    <n v="5664"/>
    <n v="651.21"/>
    <n v="524.96"/>
    <n v="2973373.4400000004"/>
    <n v="3688453.4400000004"/>
    <n v="715080"/>
    <x v="17"/>
    <n v="4"/>
    <x v="6"/>
    <x v="0"/>
  </r>
  <r>
    <n v="595740783"/>
    <x v="2135"/>
    <d v="2016-04-20T00:00:00"/>
    <x v="111"/>
    <x v="4"/>
    <x v="8"/>
    <x v="0"/>
    <x v="1"/>
    <n v="1791"/>
    <n v="421.89"/>
    <n v="364.69"/>
    <n v="653159.79"/>
    <n v="755604.99"/>
    <n v="102445.19999999995"/>
    <x v="7"/>
    <n v="2"/>
    <x v="1"/>
    <x v="0"/>
  </r>
  <r>
    <n v="815050637"/>
    <x v="1132"/>
    <d v="2021-01-27T00:00:00"/>
    <x v="111"/>
    <x v="4"/>
    <x v="9"/>
    <x v="1"/>
    <x v="1"/>
    <n v="451"/>
    <n v="9.33"/>
    <n v="6.92"/>
    <n v="3120.92"/>
    <n v="4207.83"/>
    <n v="1086.9099999999999"/>
    <x v="13"/>
    <n v="6"/>
    <x v="4"/>
    <x v="1"/>
  </r>
  <r>
    <n v="585249698"/>
    <x v="2298"/>
    <d v="2021-05-25T00:00:00"/>
    <x v="89"/>
    <x v="5"/>
    <x v="6"/>
    <x v="0"/>
    <x v="0"/>
    <n v="7246"/>
    <n v="651.21"/>
    <n v="524.96"/>
    <n v="3803860.16"/>
    <n v="4718667.66"/>
    <n v="914807.5"/>
    <x v="19"/>
    <n v="7"/>
    <x v="2"/>
    <x v="1"/>
  </r>
  <r>
    <n v="180479466"/>
    <x v="2299"/>
    <d v="2021-01-22T00:00:00"/>
    <x v="153"/>
    <x v="1"/>
    <x v="11"/>
    <x v="0"/>
    <x v="1"/>
    <n v="6740"/>
    <n v="154.06"/>
    <n v="90.93"/>
    <n v="612868.20000000007"/>
    <n v="1038364.4"/>
    <n v="425496.19999999995"/>
    <x v="3"/>
    <n v="2"/>
    <x v="1"/>
    <x v="0"/>
  </r>
  <r>
    <n v="794320380"/>
    <x v="2300"/>
    <d v="2019-08-03T00:00:00"/>
    <x v="115"/>
    <x v="5"/>
    <x v="1"/>
    <x v="1"/>
    <x v="0"/>
    <n v="5907"/>
    <n v="152.58000000000001"/>
    <n v="97.44"/>
    <n v="575578.07999999996"/>
    <n v="901290.06"/>
    <n v="325711.9800000001"/>
    <x v="14"/>
    <n v="2"/>
    <x v="1"/>
    <x v="0"/>
  </r>
  <r>
    <n v="328383767"/>
    <x v="1471"/>
    <d v="2022-12-06T00:00:00"/>
    <x v="134"/>
    <x v="2"/>
    <x v="4"/>
    <x v="1"/>
    <x v="2"/>
    <n v="4909"/>
    <n v="81.73"/>
    <n v="56.67"/>
    <n v="278193.03000000003"/>
    <n v="401212.57"/>
    <n v="123019.53999999998"/>
    <x v="6"/>
    <n v="1"/>
    <x v="3"/>
    <x v="0"/>
  </r>
  <r>
    <n v="922240722"/>
    <x v="1549"/>
    <d v="2020-09-07T00:00:00"/>
    <x v="110"/>
    <x v="0"/>
    <x v="9"/>
    <x v="0"/>
    <x v="3"/>
    <n v="379"/>
    <n v="9.33"/>
    <n v="6.92"/>
    <n v="2622.68"/>
    <n v="3536.07"/>
    <n v="913.39000000000033"/>
    <x v="19"/>
    <n v="6"/>
    <x v="4"/>
    <x v="1"/>
  </r>
  <r>
    <n v="265185773"/>
    <x v="729"/>
    <d v="2016-09-04T00:00:00"/>
    <x v="61"/>
    <x v="3"/>
    <x v="2"/>
    <x v="1"/>
    <x v="3"/>
    <n v="3218"/>
    <n v="47.45"/>
    <n v="31.79"/>
    <n v="102300.22"/>
    <n v="152694.1"/>
    <n v="50393.880000000005"/>
    <x v="1"/>
    <n v="7"/>
    <x v="2"/>
    <x v="1"/>
  </r>
  <r>
    <n v="422709548"/>
    <x v="2301"/>
    <d v="2022-07-21T00:00:00"/>
    <x v="54"/>
    <x v="2"/>
    <x v="5"/>
    <x v="0"/>
    <x v="0"/>
    <n v="8004"/>
    <n v="109.28"/>
    <n v="35.840000000000003"/>
    <n v="286863.36000000004"/>
    <n v="874677.12"/>
    <n v="587813.76"/>
    <x v="14"/>
    <n v="7"/>
    <x v="2"/>
    <x v="1"/>
  </r>
  <r>
    <n v="739320933"/>
    <x v="736"/>
    <d v="2020-01-12T00:00:00"/>
    <x v="93"/>
    <x v="5"/>
    <x v="9"/>
    <x v="0"/>
    <x v="2"/>
    <n v="348"/>
    <n v="9.33"/>
    <n v="6.92"/>
    <n v="2408.16"/>
    <n v="3246.84"/>
    <n v="838.68000000000029"/>
    <x v="7"/>
    <n v="6"/>
    <x v="4"/>
    <x v="1"/>
  </r>
  <r>
    <n v="580309283"/>
    <x v="2185"/>
    <d v="2022-10-14T00:00:00"/>
    <x v="38"/>
    <x v="2"/>
    <x v="7"/>
    <x v="1"/>
    <x v="2"/>
    <n v="5268"/>
    <n v="437.2"/>
    <n v="263.33"/>
    <n v="1387222.44"/>
    <n v="2303169.6"/>
    <n v="915947.16000000015"/>
    <x v="6"/>
    <n v="4"/>
    <x v="6"/>
    <x v="0"/>
  </r>
  <r>
    <n v="307045400"/>
    <x v="1512"/>
    <d v="2020-12-06T00:00:00"/>
    <x v="4"/>
    <x v="2"/>
    <x v="6"/>
    <x v="0"/>
    <x v="1"/>
    <n v="412"/>
    <n v="651.21"/>
    <n v="524.96"/>
    <n v="216283.52000000002"/>
    <n v="268298.52"/>
    <n v="52015"/>
    <x v="8"/>
    <n v="2"/>
    <x v="1"/>
    <x v="0"/>
  </r>
  <r>
    <n v="634033286"/>
    <x v="2302"/>
    <d v="2018-01-16T00:00:00"/>
    <x v="91"/>
    <x v="1"/>
    <x v="4"/>
    <x v="1"/>
    <x v="0"/>
    <n v="3394"/>
    <n v="81.73"/>
    <n v="56.67"/>
    <n v="192337.98"/>
    <n v="277391.62"/>
    <n v="85053.639999999985"/>
    <x v="17"/>
    <n v="7"/>
    <x v="2"/>
    <x v="1"/>
  </r>
  <r>
    <n v="925384271"/>
    <x v="1243"/>
    <d v="2018-09-08T00:00:00"/>
    <x v="30"/>
    <x v="3"/>
    <x v="10"/>
    <x v="0"/>
    <x v="3"/>
    <n v="625"/>
    <n v="668.27"/>
    <n v="502.54"/>
    <n v="314087.5"/>
    <n v="417668.75"/>
    <n v="103581.25"/>
    <x v="7"/>
    <n v="5"/>
    <x v="0"/>
    <x v="0"/>
  </r>
  <r>
    <n v="431739795"/>
    <x v="2303"/>
    <d v="2016-05-25T00:00:00"/>
    <x v="141"/>
    <x v="5"/>
    <x v="9"/>
    <x v="0"/>
    <x v="2"/>
    <n v="254"/>
    <n v="9.33"/>
    <n v="6.92"/>
    <n v="1757.68"/>
    <n v="2369.8200000000002"/>
    <n v="612.1400000000001"/>
    <x v="13"/>
    <n v="6"/>
    <x v="4"/>
    <x v="1"/>
  </r>
  <r>
    <n v="582488095"/>
    <x v="1654"/>
    <d v="2018-06-06T00:00:00"/>
    <x v="159"/>
    <x v="4"/>
    <x v="4"/>
    <x v="1"/>
    <x v="0"/>
    <n v="26"/>
    <n v="81.73"/>
    <n v="56.67"/>
    <n v="1473.42"/>
    <n v="2124.98"/>
    <n v="651.55999999999995"/>
    <x v="13"/>
    <n v="6"/>
    <x v="4"/>
    <x v="1"/>
  </r>
  <r>
    <n v="781416594"/>
    <x v="450"/>
    <d v="2015-11-10T00:00:00"/>
    <x v="96"/>
    <x v="1"/>
    <x v="8"/>
    <x v="1"/>
    <x v="0"/>
    <n v="7390"/>
    <n v="421.89"/>
    <n v="364.69"/>
    <n v="2695059.1"/>
    <n v="3117767.1"/>
    <n v="422708"/>
    <x v="6"/>
    <n v="1"/>
    <x v="3"/>
    <x v="0"/>
  </r>
  <r>
    <n v="927583253"/>
    <x v="724"/>
    <d v="2018-07-29T00:00:00"/>
    <x v="61"/>
    <x v="3"/>
    <x v="5"/>
    <x v="1"/>
    <x v="2"/>
    <n v="1352"/>
    <n v="109.28"/>
    <n v="35.840000000000003"/>
    <n v="48455.680000000008"/>
    <n v="147746.56"/>
    <n v="99290.87999999999"/>
    <x v="14"/>
    <n v="3"/>
    <x v="5"/>
    <x v="0"/>
  </r>
  <r>
    <n v="310828816"/>
    <x v="2209"/>
    <d v="2017-06-04T00:00:00"/>
    <x v="49"/>
    <x v="5"/>
    <x v="11"/>
    <x v="0"/>
    <x v="3"/>
    <n v="9"/>
    <n v="154.06"/>
    <n v="90.93"/>
    <n v="818.37000000000012"/>
    <n v="1386.54"/>
    <n v="568.16999999999985"/>
    <x v="4"/>
    <n v="6"/>
    <x v="4"/>
    <x v="1"/>
  </r>
  <r>
    <n v="374724614"/>
    <x v="1463"/>
    <d v="2020-06-23T00:00:00"/>
    <x v="21"/>
    <x v="5"/>
    <x v="7"/>
    <x v="1"/>
    <x v="0"/>
    <n v="8195"/>
    <n v="437.2"/>
    <n v="263.33"/>
    <n v="2157989.35"/>
    <n v="3582854"/>
    <n v="1424864.65"/>
    <x v="0"/>
    <n v="3"/>
    <x v="5"/>
    <x v="0"/>
  </r>
  <r>
    <n v="217984473"/>
    <x v="391"/>
    <d v="2015-04-09T00:00:00"/>
    <x v="139"/>
    <x v="4"/>
    <x v="10"/>
    <x v="1"/>
    <x v="1"/>
    <n v="5305"/>
    <n v="668.27"/>
    <n v="502.54"/>
    <n v="2665974.7000000002"/>
    <n v="3545172.35"/>
    <n v="879197.64999999991"/>
    <x v="0"/>
    <n v="5"/>
    <x v="0"/>
    <x v="0"/>
  </r>
  <r>
    <n v="169748055"/>
    <x v="2304"/>
    <d v="2018-09-02T00:00:00"/>
    <x v="64"/>
    <x v="3"/>
    <x v="5"/>
    <x v="1"/>
    <x v="2"/>
    <n v="1077"/>
    <n v="109.28"/>
    <n v="35.840000000000003"/>
    <n v="38599.68"/>
    <n v="117694.56"/>
    <n v="79094.880000000005"/>
    <x v="19"/>
    <n v="5"/>
    <x v="0"/>
    <x v="0"/>
  </r>
  <r>
    <n v="226939189"/>
    <x v="52"/>
    <d v="2016-12-14T00:00:00"/>
    <x v="68"/>
    <x v="2"/>
    <x v="0"/>
    <x v="1"/>
    <x v="3"/>
    <n v="5204"/>
    <n v="255.28"/>
    <n v="159.41999999999999"/>
    <n v="829621.67999999993"/>
    <n v="1328477.1200000001"/>
    <n v="498855.44000000018"/>
    <x v="9"/>
    <n v="3"/>
    <x v="5"/>
    <x v="0"/>
  </r>
  <r>
    <n v="906794202"/>
    <x v="1873"/>
    <d v="2018-04-25T00:00:00"/>
    <x v="43"/>
    <x v="1"/>
    <x v="5"/>
    <x v="0"/>
    <x v="2"/>
    <n v="9410"/>
    <n v="109.28"/>
    <n v="35.840000000000003"/>
    <n v="337254.40000000002"/>
    <n v="1028324.8"/>
    <n v="691070.4"/>
    <x v="11"/>
    <n v="7"/>
    <x v="2"/>
    <x v="1"/>
  </r>
  <r>
    <n v="996861922"/>
    <x v="34"/>
    <d v="2021-07-22T00:00:00"/>
    <x v="101"/>
    <x v="5"/>
    <x v="11"/>
    <x v="0"/>
    <x v="2"/>
    <n v="2450"/>
    <n v="154.06"/>
    <n v="90.93"/>
    <n v="222778.50000000003"/>
    <n v="377447"/>
    <n v="154668.49999999997"/>
    <x v="1"/>
    <n v="4"/>
    <x v="6"/>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FFA3EC-37E9-4187-A077-0C0D279D8A6F}" name="pvt_map_chart"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location ref="A3:B188" firstHeaderRow="1" firstDataRow="1" firstDataCol="1"/>
  <pivotFields count="21">
    <pivotField showAll="0"/>
    <pivotField numFmtId="14" showAll="0">
      <items count="2306">
        <item x="2264"/>
        <item x="857"/>
        <item x="134"/>
        <item x="1842"/>
        <item x="532"/>
        <item x="352"/>
        <item x="1339"/>
        <item x="1179"/>
        <item x="2085"/>
        <item x="49"/>
        <item x="2232"/>
        <item x="1452"/>
        <item x="2053"/>
        <item x="339"/>
        <item x="621"/>
        <item x="703"/>
        <item x="570"/>
        <item x="849"/>
        <item x="711"/>
        <item x="1659"/>
        <item x="332"/>
        <item x="556"/>
        <item x="994"/>
        <item x="1792"/>
        <item x="247"/>
        <item x="743"/>
        <item x="1478"/>
        <item x="913"/>
        <item x="2179"/>
        <item x="725"/>
        <item x="2194"/>
        <item x="199"/>
        <item x="595"/>
        <item x="894"/>
        <item x="641"/>
        <item x="1862"/>
        <item x="2215"/>
        <item x="978"/>
        <item x="1858"/>
        <item x="1726"/>
        <item x="2151"/>
        <item x="170"/>
        <item x="513"/>
        <item x="937"/>
        <item x="1988"/>
        <item x="195"/>
        <item x="91"/>
        <item x="2290"/>
        <item x="1775"/>
        <item x="122"/>
        <item x="1264"/>
        <item x="1007"/>
        <item x="599"/>
        <item x="152"/>
        <item x="1544"/>
        <item x="1265"/>
        <item x="1220"/>
        <item x="1470"/>
        <item x="131"/>
        <item x="648"/>
        <item x="822"/>
        <item x="78"/>
        <item x="2242"/>
        <item x="654"/>
        <item x="696"/>
        <item x="1975"/>
        <item x="1592"/>
        <item x="625"/>
        <item x="415"/>
        <item x="2239"/>
        <item x="503"/>
        <item x="1144"/>
        <item x="438"/>
        <item x="1377"/>
        <item x="1193"/>
        <item x="2076"/>
        <item x="231"/>
        <item x="1274"/>
        <item x="391"/>
        <item x="855"/>
        <item x="357"/>
        <item x="2142"/>
        <item x="1692"/>
        <item x="186"/>
        <item x="427"/>
        <item x="151"/>
        <item x="185"/>
        <item x="9"/>
        <item x="1996"/>
        <item x="153"/>
        <item x="900"/>
        <item x="689"/>
        <item x="521"/>
        <item x="1623"/>
        <item x="886"/>
        <item x="286"/>
        <item x="109"/>
        <item x="1077"/>
        <item x="243"/>
        <item x="1680"/>
        <item x="2034"/>
        <item x="1689"/>
        <item x="229"/>
        <item x="529"/>
        <item x="1044"/>
        <item x="1175"/>
        <item x="524"/>
        <item x="728"/>
        <item x="1292"/>
        <item x="2129"/>
        <item x="957"/>
        <item x="1743"/>
        <item x="1807"/>
        <item x="2100"/>
        <item x="1303"/>
        <item x="607"/>
        <item x="173"/>
        <item x="111"/>
        <item x="1973"/>
        <item x="369"/>
        <item x="1894"/>
        <item x="1375"/>
        <item x="1050"/>
        <item x="2154"/>
        <item x="786"/>
        <item x="1765"/>
        <item x="833"/>
        <item x="1097"/>
        <item x="989"/>
        <item x="1372"/>
        <item x="1346"/>
        <item x="1580"/>
        <item x="892"/>
        <item x="752"/>
        <item x="60"/>
        <item x="878"/>
        <item x="1148"/>
        <item x="2210"/>
        <item x="2281"/>
        <item x="1917"/>
        <item x="44"/>
        <item x="2103"/>
        <item x="1824"/>
        <item x="2197"/>
        <item x="566"/>
        <item x="2225"/>
        <item x="30"/>
        <item x="110"/>
        <item x="1084"/>
        <item x="1018"/>
        <item x="948"/>
        <item x="319"/>
        <item x="1742"/>
        <item x="429"/>
        <item x="487"/>
        <item x="1771"/>
        <item x="13"/>
        <item x="1703"/>
        <item x="2170"/>
        <item x="2189"/>
        <item x="2193"/>
        <item x="1282"/>
        <item x="112"/>
        <item x="2087"/>
        <item x="181"/>
        <item x="829"/>
        <item x="230"/>
        <item x="2059"/>
        <item x="465"/>
        <item x="4"/>
        <item x="1421"/>
        <item x="1638"/>
        <item x="1016"/>
        <item x="639"/>
        <item x="1773"/>
        <item x="1170"/>
        <item x="708"/>
        <item x="1459"/>
        <item x="1823"/>
        <item x="150"/>
        <item x="2235"/>
        <item x="208"/>
        <item x="2126"/>
        <item x="678"/>
        <item x="1190"/>
        <item x="684"/>
        <item x="222"/>
        <item x="1669"/>
        <item x="1574"/>
        <item x="248"/>
        <item x="314"/>
        <item x="1409"/>
        <item x="2256"/>
        <item x="1880"/>
        <item x="730"/>
        <item x="1310"/>
        <item x="401"/>
        <item x="1091"/>
        <item x="1987"/>
        <item x="2044"/>
        <item x="1313"/>
        <item x="252"/>
        <item x="2223"/>
        <item x="1829"/>
        <item x="1484"/>
        <item x="2145"/>
        <item x="1472"/>
        <item x="977"/>
        <item x="1527"/>
        <item x="126"/>
        <item x="505"/>
        <item x="580"/>
        <item x="1324"/>
        <item x="574"/>
        <item x="2062"/>
        <item x="1658"/>
        <item x="876"/>
        <item x="638"/>
        <item x="1098"/>
        <item x="1526"/>
        <item x="1108"/>
        <item x="1180"/>
        <item x="164"/>
        <item x="1809"/>
        <item x="1417"/>
        <item x="1678"/>
        <item x="1583"/>
        <item x="1832"/>
        <item x="1352"/>
        <item x="2182"/>
        <item x="1047"/>
        <item x="1909"/>
        <item x="476"/>
        <item x="98"/>
        <item x="1896"/>
        <item x="1237"/>
        <item x="284"/>
        <item x="1634"/>
        <item x="316"/>
        <item x="1196"/>
        <item x="530"/>
        <item x="1122"/>
        <item x="1416"/>
        <item x="851"/>
        <item x="2295"/>
        <item x="834"/>
        <item x="1608"/>
        <item x="1979"/>
        <item x="1005"/>
        <item x="903"/>
        <item x="1535"/>
        <item x="1557"/>
        <item x="1545"/>
        <item x="375"/>
        <item x="884"/>
        <item x="2118"/>
        <item x="2208"/>
        <item x="1343"/>
        <item x="80"/>
        <item x="765"/>
        <item x="1976"/>
        <item x="1116"/>
        <item x="102"/>
        <item x="1036"/>
        <item x="296"/>
        <item x="450"/>
        <item x="1386"/>
        <item x="2234"/>
        <item x="1777"/>
        <item x="245"/>
        <item x="1782"/>
        <item x="2075"/>
        <item x="1013"/>
        <item x="1403"/>
        <item x="154"/>
        <item x="968"/>
        <item x="1305"/>
        <item x="1287"/>
        <item x="211"/>
        <item x="1420"/>
        <item x="113"/>
        <item x="2139"/>
        <item x="1317"/>
        <item x="1890"/>
        <item x="1616"/>
        <item x="972"/>
        <item x="1711"/>
        <item x="1826"/>
        <item x="1314"/>
        <item x="816"/>
        <item x="1242"/>
        <item x="159"/>
        <item x="1626"/>
        <item x="1272"/>
        <item x="2172"/>
        <item x="1441"/>
        <item x="15"/>
        <item x="343"/>
        <item x="873"/>
        <item x="1263"/>
        <item x="2073"/>
        <item x="2106"/>
        <item x="517"/>
        <item x="1984"/>
        <item x="373"/>
        <item x="2057"/>
        <item x="1960"/>
        <item x="782"/>
        <item x="663"/>
        <item x="2116"/>
        <item x="412"/>
        <item x="1963"/>
        <item x="1295"/>
        <item x="262"/>
        <item x="585"/>
        <item x="812"/>
        <item x="1918"/>
        <item x="1136"/>
        <item x="1041"/>
        <item x="1414"/>
        <item x="118"/>
        <item x="802"/>
        <item x="87"/>
        <item x="483"/>
        <item x="303"/>
        <item x="322"/>
        <item x="1566"/>
        <item x="707"/>
        <item x="306"/>
        <item x="436"/>
        <item x="414"/>
        <item x="1493"/>
        <item x="1105"/>
        <item x="2283"/>
        <item x="480"/>
        <item x="147"/>
        <item x="183"/>
        <item x="340"/>
        <item x="512"/>
        <item x="2186"/>
        <item x="946"/>
        <item x="1830"/>
        <item x="507"/>
        <item x="1261"/>
        <item x="93"/>
        <item x="1923"/>
        <item x="1655"/>
        <item x="674"/>
        <item x="2133"/>
        <item x="800"/>
        <item x="1875"/>
        <item x="1479"/>
        <item x="2228"/>
        <item x="149"/>
        <item x="1113"/>
        <item x="1046"/>
        <item x="1695"/>
        <item x="327"/>
        <item x="57"/>
        <item x="477"/>
        <item x="1360"/>
        <item x="466"/>
        <item x="1881"/>
        <item x="540"/>
        <item x="657"/>
        <item x="2020"/>
        <item x="1299"/>
        <item x="1994"/>
        <item x="128"/>
        <item x="2280"/>
        <item x="1069"/>
        <item x="1392"/>
        <item x="1451"/>
        <item x="1931"/>
        <item x="425"/>
        <item x="737"/>
        <item x="1165"/>
        <item x="2147"/>
        <item x="1780"/>
        <item x="1109"/>
        <item x="474"/>
        <item x="365"/>
        <item x="2056"/>
        <item x="751"/>
        <item x="484"/>
        <item x="1436"/>
        <item x="1156"/>
        <item x="1333"/>
        <item x="2219"/>
        <item x="561"/>
        <item x="1235"/>
        <item x="2261"/>
        <item x="1819"/>
        <item x="1817"/>
        <item x="2135"/>
        <item x="1989"/>
        <item x="719"/>
        <item x="1064"/>
        <item x="1666"/>
        <item x="2078"/>
        <item x="1811"/>
        <item x="2247"/>
        <item x="1625"/>
        <item x="1388"/>
        <item x="958"/>
        <item x="1379"/>
        <item x="1821"/>
        <item x="1247"/>
        <item x="1622"/>
        <item x="588"/>
        <item x="2160"/>
        <item x="1611"/>
        <item x="1853"/>
        <item x="1151"/>
        <item x="746"/>
        <item x="1632"/>
        <item x="589"/>
        <item x="360"/>
        <item x="1805"/>
        <item x="2273"/>
        <item x="683"/>
        <item x="1835"/>
        <item x="2120"/>
        <item x="238"/>
        <item x="178"/>
        <item x="2303"/>
        <item x="1323"/>
        <item x="1447"/>
        <item x="1874"/>
        <item x="1145"/>
        <item x="121"/>
        <item x="2202"/>
        <item x="26"/>
        <item x="2141"/>
        <item x="847"/>
        <item x="2028"/>
        <item x="1215"/>
        <item x="362"/>
        <item x="1214"/>
        <item x="145"/>
        <item x="1908"/>
        <item x="890"/>
        <item x="1213"/>
        <item x="1415"/>
        <item x="67"/>
        <item x="333"/>
        <item x="1492"/>
        <item x="1290"/>
        <item x="672"/>
        <item x="1137"/>
        <item x="694"/>
        <item x="1031"/>
        <item x="771"/>
        <item x="1521"/>
        <item x="1003"/>
        <item x="1563"/>
        <item x="1480"/>
        <item x="1198"/>
        <item x="2205"/>
        <item x="838"/>
        <item x="1311"/>
        <item x="1764"/>
        <item x="485"/>
        <item x="1887"/>
        <item x="779"/>
        <item x="1465"/>
        <item x="1131"/>
        <item x="1843"/>
        <item x="2146"/>
        <item x="2233"/>
        <item x="2165"/>
        <item x="1330"/>
        <item x="1140"/>
        <item x="2187"/>
        <item x="1635"/>
        <item x="2144"/>
        <item x="909"/>
        <item x="1434"/>
        <item x="2222"/>
        <item x="1524"/>
        <item x="179"/>
        <item x="980"/>
        <item x="935"/>
        <item x="2201"/>
        <item x="1079"/>
        <item x="1248"/>
        <item x="1732"/>
        <item x="662"/>
        <item x="66"/>
        <item x="1393"/>
        <item x="269"/>
        <item x="12"/>
        <item x="473"/>
        <item x="2229"/>
        <item x="108"/>
        <item x="2127"/>
        <item x="1772"/>
        <item x="37"/>
        <item x="702"/>
        <item x="637"/>
        <item x="2122"/>
        <item x="62"/>
        <item x="821"/>
        <item x="959"/>
        <item x="620"/>
        <item x="542"/>
        <item x="249"/>
        <item x="729"/>
        <item x="1285"/>
        <item x="615"/>
        <item x="1384"/>
        <item x="1142"/>
        <item x="1200"/>
        <item x="342"/>
        <item x="1508"/>
        <item x="1940"/>
        <item x="2155"/>
        <item x="2274"/>
        <item x="424"/>
        <item x="1619"/>
        <item x="1501"/>
        <item x="1058"/>
        <item x="2156"/>
        <item x="1270"/>
        <item x="1507"/>
        <item x="789"/>
        <item x="881"/>
        <item x="1277"/>
        <item x="2001"/>
        <item x="826"/>
        <item x="1899"/>
        <item x="63"/>
        <item x="1850"/>
        <item x="1964"/>
        <item x="207"/>
        <item x="1146"/>
        <item x="95"/>
        <item x="22"/>
        <item x="206"/>
        <item x="2019"/>
        <item x="1316"/>
        <item x="1325"/>
        <item x="1681"/>
        <item x="1579"/>
        <item x="451"/>
        <item x="1810"/>
        <item x="1892"/>
        <item x="553"/>
        <item x="405"/>
        <item x="1911"/>
        <item x="525"/>
        <item x="1488"/>
        <item x="1025"/>
        <item x="71"/>
        <item x="627"/>
        <item x="2022"/>
        <item x="924"/>
        <item x="1685"/>
        <item x="2039"/>
        <item x="141"/>
        <item x="1014"/>
        <item x="1707"/>
        <item x="2275"/>
        <item x="210"/>
        <item x="2006"/>
        <item x="1688"/>
        <item x="1661"/>
        <item x="354"/>
        <item x="562"/>
        <item x="1268"/>
        <item x="1422"/>
        <item x="1604"/>
        <item x="947"/>
        <item x="1820"/>
        <item x="922"/>
        <item x="902"/>
        <item x="697"/>
        <item x="658"/>
        <item x="1362"/>
        <item x="546"/>
        <item x="52"/>
        <item x="1222"/>
        <item x="1197"/>
        <item x="407"/>
        <item x="1859"/>
        <item x="387"/>
        <item x="1345"/>
        <item x="1412"/>
        <item x="1199"/>
        <item x="1699"/>
        <item x="2175"/>
        <item x="259"/>
        <item x="1351"/>
        <item x="280"/>
        <item x="534"/>
        <item x="1698"/>
        <item x="1694"/>
        <item x="1171"/>
        <item x="456"/>
        <item x="653"/>
        <item x="217"/>
        <item x="397"/>
        <item x="1201"/>
        <item x="883"/>
        <item x="2173"/>
        <item x="1828"/>
        <item x="103"/>
        <item x="1791"/>
        <item x="1298"/>
        <item x="1019"/>
        <item x="266"/>
        <item x="1482"/>
        <item x="1691"/>
        <item x="1340"/>
        <item x="43"/>
        <item x="1888"/>
        <item x="1273"/>
        <item x="421"/>
        <item x="681"/>
        <item x="1570"/>
        <item x="1572"/>
        <item x="276"/>
        <item x="1687"/>
        <item x="951"/>
        <item x="1006"/>
        <item x="495"/>
        <item x="633"/>
        <item x="965"/>
        <item x="1854"/>
        <item x="1941"/>
        <item x="698"/>
        <item x="2198"/>
        <item x="877"/>
        <item x="289"/>
        <item x="1437"/>
        <item x="2191"/>
        <item x="1081"/>
        <item x="879"/>
        <item x="1506"/>
        <item x="1515"/>
        <item x="198"/>
        <item x="2134"/>
        <item x="2203"/>
        <item x="1057"/>
        <item x="1653"/>
        <item x="572"/>
        <item x="2286"/>
        <item x="377"/>
        <item x="172"/>
        <item x="1123"/>
        <item x="2029"/>
        <item x="281"/>
        <item x="2086"/>
        <item x="216"/>
        <item x="1301"/>
        <item x="723"/>
        <item x="1614"/>
        <item x="1927"/>
        <item x="993"/>
        <item x="1965"/>
        <item x="609"/>
        <item x="1129"/>
        <item x="347"/>
        <item x="2031"/>
        <item x="1326"/>
        <item x="933"/>
        <item x="297"/>
        <item x="194"/>
        <item x="860"/>
        <item x="69"/>
        <item x="1683"/>
        <item x="310"/>
        <item x="889"/>
        <item x="18"/>
        <item x="163"/>
        <item x="234"/>
        <item x="1164"/>
        <item x="1827"/>
        <item x="1206"/>
        <item x="1621"/>
        <item x="41"/>
        <item x="1595"/>
        <item x="411"/>
        <item x="988"/>
        <item x="2254"/>
        <item x="1555"/>
        <item x="304"/>
        <item x="1389"/>
        <item x="1532"/>
        <item x="278"/>
        <item x="1085"/>
        <item x="1778"/>
        <item x="1490"/>
        <item x="433"/>
        <item x="2230"/>
        <item x="971"/>
        <item x="2004"/>
        <item x="587"/>
        <item x="1788"/>
        <item x="1943"/>
        <item x="1034"/>
        <item x="364"/>
        <item x="673"/>
        <item x="157"/>
        <item x="1958"/>
        <item x="24"/>
        <item x="38"/>
        <item x="1130"/>
        <item x="1939"/>
        <item x="1966"/>
        <item x="1410"/>
        <item x="991"/>
        <item x="1188"/>
        <item x="293"/>
        <item x="1617"/>
        <item x="413"/>
        <item x="337"/>
        <item x="952"/>
        <item x="1224"/>
        <item x="853"/>
        <item x="2131"/>
        <item x="938"/>
        <item x="1558"/>
        <item x="2157"/>
        <item x="1897"/>
        <item x="2209"/>
        <item x="1974"/>
        <item x="2117"/>
        <item x="563"/>
        <item x="1500"/>
        <item x="1051"/>
        <item x="348"/>
        <item x="929"/>
        <item x="1455"/>
        <item x="1533"/>
        <item x="1127"/>
        <item x="353"/>
        <item x="1645"/>
        <item x="2083"/>
        <item x="406"/>
        <item x="705"/>
        <item x="356"/>
        <item x="1365"/>
        <item x="1446"/>
        <item x="643"/>
        <item x="1932"/>
        <item x="2063"/>
        <item x="2204"/>
        <item x="923"/>
        <item x="893"/>
        <item x="815"/>
        <item x="2152"/>
        <item x="1078"/>
        <item x="2099"/>
        <item x="2012"/>
        <item x="2211"/>
        <item x="665"/>
        <item x="254"/>
        <item x="77"/>
        <item x="1903"/>
        <item x="423"/>
        <item x="1624"/>
        <item x="295"/>
        <item x="1354"/>
        <item x="1601"/>
        <item x="328"/>
        <item x="92"/>
        <item x="441"/>
        <item x="1885"/>
        <item x="76"/>
        <item x="1679"/>
        <item x="1100"/>
        <item x="73"/>
        <item x="611"/>
        <item x="2169"/>
        <item x="2245"/>
        <item x="1071"/>
        <item x="1433"/>
        <item x="215"/>
        <item x="390"/>
        <item x="1971"/>
        <item x="1075"/>
        <item x="908"/>
        <item x="1195"/>
        <item x="1663"/>
        <item x="1584"/>
        <item x="471"/>
        <item x="2238"/>
        <item x="961"/>
        <item x="1336"/>
        <item x="1430"/>
        <item x="491"/>
        <item x="320"/>
        <item x="581"/>
        <item x="1995"/>
        <item x="31"/>
        <item x="2302"/>
        <item x="224"/>
        <item x="1690"/>
        <item x="267"/>
        <item x="1158"/>
        <item x="89"/>
        <item x="2017"/>
        <item x="535"/>
        <item x="1593"/>
        <item x="1667"/>
        <item x="718"/>
        <item x="1095"/>
        <item x="1092"/>
        <item x="40"/>
        <item x="2080"/>
        <item x="1672"/>
        <item x="379"/>
        <item x="1141"/>
        <item x="626"/>
        <item x="1969"/>
        <item x="1032"/>
        <item x="1605"/>
        <item x="273"/>
        <item x="734"/>
        <item x="760"/>
        <item x="544"/>
        <item x="1408"/>
        <item x="418"/>
        <item x="1296"/>
        <item x="1728"/>
        <item x="2038"/>
        <item x="1607"/>
        <item x="1026"/>
        <item x="664"/>
        <item x="1045"/>
        <item x="1182"/>
        <item x="2136"/>
        <item x="176"/>
        <item x="366"/>
        <item x="1172"/>
        <item x="785"/>
        <item x="985"/>
        <item x="107"/>
        <item x="1869"/>
        <item x="25"/>
        <item x="756"/>
        <item x="1961"/>
        <item x="2289"/>
        <item x="891"/>
        <item x="1630"/>
        <item x="2138"/>
        <item x="1061"/>
        <item x="39"/>
        <item x="490"/>
        <item x="1093"/>
        <item x="796"/>
        <item x="693"/>
        <item x="1866"/>
        <item x="2166"/>
        <item x="803"/>
        <item x="363"/>
        <item x="462"/>
        <item x="1185"/>
        <item x="907"/>
        <item x="773"/>
        <item x="312"/>
        <item x="1573"/>
        <item x="1562"/>
        <item x="1233"/>
        <item x="632"/>
        <item x="2082"/>
        <item x="1063"/>
        <item x="1735"/>
        <item x="51"/>
        <item x="1520"/>
        <item x="1799"/>
        <item x="1394"/>
        <item x="1104"/>
        <item x="1516"/>
        <item x="604"/>
        <item x="1873"/>
        <item x="1588"/>
        <item x="1147"/>
        <item x="2016"/>
        <item x="1359"/>
        <item x="817"/>
        <item x="2046"/>
        <item x="1152"/>
        <item x="213"/>
        <item x="2168"/>
        <item x="175"/>
        <item x="2113"/>
        <item x="820"/>
        <item x="549"/>
        <item x="1228"/>
        <item x="757"/>
        <item x="536"/>
        <item x="1474"/>
        <item x="1497"/>
        <item x="1020"/>
        <item x="1400"/>
        <item x="747"/>
        <item x="848"/>
        <item x="526"/>
        <item x="277"/>
        <item x="244"/>
        <item x="1371"/>
        <item x="852"/>
        <item x="593"/>
        <item x="1901"/>
        <item x="48"/>
        <item x="2284"/>
        <item x="45"/>
        <item x="712"/>
        <item x="1654"/>
        <item x="831"/>
        <item x="1578"/>
        <item x="2047"/>
        <item x="700"/>
        <item x="2218"/>
        <item x="114"/>
        <item x="64"/>
        <item x="717"/>
        <item x="680"/>
        <item x="591"/>
        <item x="82"/>
        <item x="1749"/>
        <item x="727"/>
        <item x="1806"/>
        <item x="1208"/>
        <item x="1038"/>
        <item x="2257"/>
        <item x="1925"/>
        <item x="386"/>
        <item x="309"/>
        <item x="488"/>
        <item x="1982"/>
        <item x="706"/>
        <item x="630"/>
        <item x="1114"/>
        <item x="1207"/>
        <item x="2297"/>
        <item x="858"/>
        <item x="197"/>
        <item x="1173"/>
        <item x="927"/>
        <item x="68"/>
        <item x="1794"/>
        <item x="2177"/>
        <item x="1241"/>
        <item x="2294"/>
        <item x="1668"/>
        <item x="724"/>
        <item x="837"/>
        <item x="285"/>
        <item x="283"/>
        <item x="1576"/>
        <item x="291"/>
        <item x="749"/>
        <item x="2090"/>
        <item x="906"/>
        <item x="2049"/>
        <item x="1467"/>
        <item x="463"/>
        <item x="1559"/>
        <item x="577"/>
        <item x="368"/>
        <item x="949"/>
        <item x="941"/>
        <item x="1893"/>
        <item x="1906"/>
        <item x="1591"/>
        <item x="1871"/>
        <item x="1761"/>
        <item x="1708"/>
        <item x="1080"/>
        <item x="844"/>
        <item x="1727"/>
        <item x="784"/>
        <item x="419"/>
        <item x="1769"/>
        <item x="16"/>
        <item x="1543"/>
        <item x="1785"/>
        <item x="444"/>
        <item x="2304"/>
        <item x="1212"/>
        <item x="901"/>
        <item x="651"/>
        <item x="1755"/>
        <item x="250"/>
        <item x="1922"/>
        <item x="1121"/>
        <item x="220"/>
        <item x="1577"/>
        <item x="1934"/>
        <item x="1723"/>
        <item x="1243"/>
        <item x="1426"/>
        <item x="2030"/>
        <item x="1803"/>
        <item x="1004"/>
        <item x="1366"/>
        <item x="1124"/>
        <item x="1556"/>
        <item x="584"/>
        <item x="235"/>
        <item x="2279"/>
        <item x="1458"/>
        <item x="1722"/>
        <item x="2095"/>
        <item x="1089"/>
        <item x="824"/>
        <item x="1620"/>
        <item x="169"/>
        <item x="1753"/>
        <item x="467"/>
        <item x="212"/>
        <item x="1169"/>
        <item x="1717"/>
        <item x="2159"/>
        <item x="1138"/>
        <item x="1677"/>
        <item x="1904"/>
        <item x="123"/>
        <item x="1912"/>
        <item x="1985"/>
        <item x="1754"/>
        <item x="921"/>
        <item x="79"/>
        <item x="990"/>
        <item x="120"/>
        <item x="2195"/>
        <item x="899"/>
        <item x="1281"/>
        <item x="8"/>
        <item x="1756"/>
        <item x="46"/>
        <item x="227"/>
        <item x="502"/>
        <item x="2093"/>
        <item x="2246"/>
        <item x="1251"/>
        <item x="1724"/>
        <item x="1876"/>
        <item x="1710"/>
        <item x="1553"/>
        <item x="482"/>
        <item x="2285"/>
        <item x="940"/>
        <item x="1118"/>
        <item x="1166"/>
        <item x="2071"/>
        <item x="430"/>
        <item x="2149"/>
        <item x="1355"/>
        <item x="435"/>
        <item x="1757"/>
        <item x="1644"/>
        <item x="2255"/>
        <item x="1793"/>
        <item x="2061"/>
        <item x="2079"/>
        <item x="2051"/>
        <item x="1341"/>
        <item x="158"/>
        <item x="351"/>
        <item x="1367"/>
        <item x="1706"/>
        <item x="2267"/>
        <item x="1510"/>
        <item x="1598"/>
        <item x="189"/>
        <item x="787"/>
        <item x="1560"/>
        <item x="1565"/>
        <item x="393"/>
        <item x="1795"/>
        <item x="1650"/>
        <item x="400"/>
        <item x="862"/>
        <item x="794"/>
        <item x="1800"/>
        <item x="510"/>
        <item x="65"/>
        <item x="1951"/>
        <item x="642"/>
        <item x="1629"/>
        <item x="1914"/>
        <item x="1307"/>
        <item x="56"/>
        <item x="338"/>
        <item x="1920"/>
        <item x="299"/>
        <item x="1709"/>
        <item x="715"/>
        <item x="2036"/>
        <item x="987"/>
        <item x="380"/>
        <item x="1117"/>
        <item x="496"/>
        <item x="845"/>
        <item x="1518"/>
        <item x="2192"/>
        <item x="1210"/>
        <item x="594"/>
        <item x="759"/>
        <item x="1867"/>
        <item x="2148"/>
        <item x="1682"/>
        <item x="459"/>
        <item x="995"/>
        <item x="117"/>
        <item x="1767"/>
        <item x="679"/>
        <item x="2236"/>
        <item x="1701"/>
        <item x="745"/>
        <item x="2097"/>
        <item x="2137"/>
        <item x="1938"/>
        <item x="326"/>
        <item x="2200"/>
        <item x="294"/>
        <item x="647"/>
        <item x="1959"/>
        <item x="568"/>
        <item x="428"/>
        <item x="930"/>
        <item x="836"/>
        <item x="1469"/>
        <item x="914"/>
        <item x="1719"/>
        <item x="606"/>
        <item x="1789"/>
        <item x="1886"/>
        <item x="156"/>
        <item x="1851"/>
        <item x="1227"/>
        <item x="432"/>
        <item x="1011"/>
        <item x="1432"/>
        <item x="1406"/>
        <item x="331"/>
        <item x="1631"/>
        <item x="944"/>
        <item x="403"/>
        <item x="1955"/>
        <item x="1401"/>
        <item x="774"/>
        <item x="722"/>
        <item x="2241"/>
        <item x="1278"/>
        <item x="2008"/>
        <item x="1712"/>
        <item x="1716"/>
        <item x="1916"/>
        <item x="203"/>
        <item x="1204"/>
        <item x="823"/>
        <item x="1029"/>
        <item x="2060"/>
        <item x="1052"/>
        <item x="219"/>
        <item x="1721"/>
        <item x="1597"/>
        <item x="161"/>
        <item x="1628"/>
        <item x="1035"/>
        <item x="2271"/>
        <item x="649"/>
        <item x="133"/>
        <item x="880"/>
        <item x="437"/>
        <item x="29"/>
        <item x="1910"/>
        <item x="402"/>
        <item x="398"/>
        <item x="33"/>
        <item x="455"/>
        <item x="744"/>
        <item x="841"/>
        <item x="97"/>
        <item x="1048"/>
        <item x="545"/>
        <item x="19"/>
        <item x="1160"/>
        <item x="644"/>
        <item x="2196"/>
        <item x="1509"/>
        <item x="1334"/>
        <item x="2180"/>
        <item x="1402"/>
        <item x="460"/>
        <item x="1913"/>
        <item x="1229"/>
        <item x="1569"/>
        <item x="334"/>
        <item x="1294"/>
        <item x="596"/>
        <item x="1356"/>
        <item x="1865"/>
        <item x="2088"/>
        <item x="2115"/>
        <item x="493"/>
        <item x="182"/>
        <item x="2178"/>
        <item x="11"/>
        <item x="1702"/>
        <item x="543"/>
        <item x="1594"/>
        <item x="307"/>
        <item x="100"/>
        <item x="1641"/>
        <item x="336"/>
        <item x="1798"/>
        <item x="1395"/>
        <item x="1257"/>
        <item x="1424"/>
        <item x="2125"/>
        <item x="218"/>
        <item x="202"/>
        <item x="1485"/>
        <item x="1477"/>
        <item x="781"/>
        <item x="1884"/>
        <item x="1450"/>
        <item x="1347"/>
        <item x="795"/>
        <item x="1522"/>
        <item x="1804"/>
        <item x="865"/>
        <item x="2021"/>
        <item x="139"/>
        <item x="1332"/>
        <item x="2032"/>
        <item x="59"/>
        <item x="825"/>
        <item x="392"/>
        <item x="2258"/>
        <item x="926"/>
        <item x="1191"/>
        <item x="2119"/>
        <item x="1419"/>
        <item x="130"/>
        <item x="1674"/>
        <item x="457"/>
        <item x="1627"/>
        <item x="704"/>
        <item x="1139"/>
        <item x="2092"/>
        <item x="1253"/>
        <item x="2000"/>
        <item x="1082"/>
        <item x="670"/>
        <item x="1399"/>
        <item x="1338"/>
        <item x="1302"/>
        <item x="1435"/>
        <item x="1949"/>
        <item x="2091"/>
        <item x="2300"/>
        <item x="2108"/>
        <item x="1639"/>
        <item x="1223"/>
        <item x="1010"/>
        <item x="755"/>
        <item x="2206"/>
        <item x="200"/>
        <item x="2025"/>
        <item x="1154"/>
        <item x="2064"/>
        <item x="764"/>
        <item x="1814"/>
        <item x="1275"/>
        <item x="1262"/>
        <item x="1686"/>
        <item x="1259"/>
        <item x="434"/>
        <item x="2162"/>
        <item x="518"/>
        <item x="42"/>
        <item x="1337"/>
        <item x="668"/>
        <item x="1705"/>
        <item x="1822"/>
        <item x="790"/>
        <item x="439"/>
        <item x="1398"/>
        <item x="969"/>
        <item x="2005"/>
        <item x="1203"/>
        <item x="445"/>
        <item x="1008"/>
        <item x="1746"/>
        <item x="1517"/>
        <item x="1671"/>
        <item x="1373"/>
        <item x="514"/>
        <item x="1784"/>
        <item x="508"/>
        <item x="1300"/>
        <item x="394"/>
        <item x="1937"/>
        <item x="962"/>
        <item x="776"/>
        <item x="1483"/>
        <item x="2276"/>
        <item x="1537"/>
        <item x="1087"/>
        <item x="1954"/>
        <item x="1715"/>
        <item x="144"/>
        <item x="527"/>
        <item x="1998"/>
        <item x="910"/>
        <item x="192"/>
        <item x="1900"/>
        <item x="221"/>
        <item x="1542"/>
        <item x="395"/>
        <item x="843"/>
        <item x="792"/>
        <item x="835"/>
        <item x="701"/>
        <item x="10"/>
        <item x="840"/>
        <item x="1391"/>
        <item x="1618"/>
        <item x="374"/>
        <item x="1267"/>
        <item x="1999"/>
        <item x="1637"/>
        <item x="942"/>
        <item x="2171"/>
        <item x="628"/>
        <item x="999"/>
        <item x="2260"/>
        <item x="7"/>
        <item x="955"/>
        <item x="1495"/>
        <item x="917"/>
        <item x="797"/>
        <item x="255"/>
        <item x="2266"/>
        <item x="1107"/>
        <item x="856"/>
        <item x="2033"/>
        <item x="586"/>
        <item x="875"/>
        <item x="904"/>
        <item x="617"/>
        <item x="2252"/>
        <item x="1540"/>
        <item x="618"/>
        <item x="1997"/>
        <item x="2251"/>
        <item x="996"/>
        <item x="548"/>
        <item x="557"/>
        <item x="1870"/>
        <item x="1977"/>
        <item x="973"/>
        <item x="1335"/>
        <item x="1276"/>
        <item x="997"/>
        <item x="2132"/>
        <item x="1369"/>
        <item x="1194"/>
        <item x="726"/>
        <item x="2226"/>
        <item x="115"/>
        <item x="956"/>
        <item x="443"/>
        <item x="1972"/>
        <item x="954"/>
        <item x="370"/>
        <item x="687"/>
        <item x="321"/>
        <item x="1539"/>
        <item x="695"/>
        <item x="54"/>
        <item x="569"/>
        <item x="2128"/>
        <item x="2027"/>
        <item x="558"/>
        <item x="919"/>
        <item x="1250"/>
        <item x="1883"/>
        <item x="793"/>
        <item x="290"/>
        <item x="1183"/>
        <item x="1652"/>
        <item x="1304"/>
        <item x="0"/>
        <item x="1225"/>
        <item x="590"/>
        <item x="1163"/>
        <item x="675"/>
        <item x="261"/>
        <item x="136"/>
        <item x="1613"/>
        <item x="315"/>
        <item x="1489"/>
        <item x="801"/>
        <item x="736"/>
        <item x="2014"/>
        <item x="188"/>
        <item x="350"/>
        <item x="1615"/>
        <item x="2259"/>
        <item x="246"/>
        <item x="934"/>
        <item x="1898"/>
        <item x="2249"/>
        <item x="1745"/>
        <item x="27"/>
        <item x="223"/>
        <item x="86"/>
        <item x="2163"/>
        <item x="631"/>
        <item x="778"/>
        <item x="813"/>
        <item x="1065"/>
        <item x="187"/>
        <item x="1774"/>
        <item x="2101"/>
        <item x="481"/>
        <item x="2102"/>
        <item x="1575"/>
        <item x="685"/>
        <item x="431"/>
        <item x="1586"/>
        <item x="1582"/>
        <item x="1438"/>
        <item x="1321"/>
        <item x="964"/>
        <item x="721"/>
        <item x="738"/>
        <item x="32"/>
        <item x="1915"/>
        <item x="2217"/>
        <item x="1531"/>
        <item x="882"/>
        <item x="35"/>
        <item x="1606"/>
        <item x="869"/>
        <item x="146"/>
        <item x="61"/>
        <item x="498"/>
        <item x="275"/>
        <item x="237"/>
        <item x="767"/>
        <item x="1431"/>
        <item x="1288"/>
        <item x="2269"/>
        <item x="677"/>
        <item x="1498"/>
        <item x="1157"/>
        <item x="1648"/>
        <item x="1812"/>
        <item x="1612"/>
        <item x="47"/>
        <item x="1070"/>
        <item x="155"/>
        <item x="602"/>
        <item x="2161"/>
        <item x="23"/>
        <item x="975"/>
        <item x="1636"/>
        <item x="1318"/>
        <item x="1730"/>
        <item x="1167"/>
        <item x="2052"/>
        <item x="916"/>
        <item x="1609"/>
        <item x="1428"/>
        <item x="1983"/>
        <item x="554"/>
        <item x="311"/>
        <item x="1254"/>
        <item x="1787"/>
        <item x="539"/>
        <item x="1948"/>
        <item x="165"/>
        <item x="1750"/>
        <item x="1511"/>
        <item x="1297"/>
        <item x="1891"/>
        <item x="1554"/>
        <item x="1747"/>
        <item x="2188"/>
        <item x="516"/>
        <item x="447"/>
        <item x="861"/>
        <item x="1135"/>
        <item x="449"/>
        <item x="598"/>
        <item x="1733"/>
        <item x="1315"/>
        <item x="761"/>
        <item x="1002"/>
        <item x="74"/>
        <item x="1382"/>
        <item x="2045"/>
        <item x="920"/>
        <item x="1068"/>
        <item x="2282"/>
        <item x="279"/>
        <item x="1657"/>
        <item x="564"/>
        <item x="967"/>
        <item x="1647"/>
        <item x="1245"/>
        <item x="887"/>
        <item x="242"/>
        <item x="1461"/>
        <item x="1751"/>
        <item x="1514"/>
        <item x="1970"/>
        <item x="124"/>
        <item x="1790"/>
        <item x="986"/>
        <item x="205"/>
        <item x="814"/>
        <item x="660"/>
        <item x="690"/>
        <item x="918"/>
        <item x="1358"/>
        <item x="1646"/>
        <item x="256"/>
        <item x="1786"/>
        <item x="870"/>
        <item x="565"/>
        <item x="1209"/>
        <item x="458"/>
        <item x="239"/>
        <item x="1033"/>
        <item x="1759"/>
        <item x="446"/>
        <item x="409"/>
        <item x="819"/>
        <item x="1308"/>
        <item x="1463"/>
        <item x="330"/>
        <item x="1054"/>
        <item x="302"/>
        <item x="866"/>
        <item x="499"/>
        <item x="2121"/>
        <item x="2107"/>
        <item x="1487"/>
        <item x="489"/>
        <item x="656"/>
        <item x="1449"/>
        <item x="1561"/>
        <item x="1327"/>
        <item x="1534"/>
        <item x="1074"/>
        <item x="404"/>
        <item x="1599"/>
        <item x="1839"/>
        <item x="2048"/>
        <item x="265"/>
        <item x="99"/>
        <item x="143"/>
        <item x="324"/>
        <item x="1833"/>
        <item x="2105"/>
        <item x="1981"/>
        <item x="573"/>
        <item x="754"/>
        <item x="83"/>
        <item x="2026"/>
        <item x="1322"/>
        <item x="2253"/>
        <item x="1643"/>
        <item x="509"/>
        <item x="2111"/>
        <item x="636"/>
        <item x="1088"/>
        <item x="1205"/>
        <item x="1720"/>
        <item x="2176"/>
        <item x="2094"/>
        <item x="410"/>
        <item x="622"/>
        <item x="50"/>
        <item x="1168"/>
        <item x="1072"/>
        <item x="699"/>
        <item x="184"/>
        <item x="1952"/>
        <item x="1260"/>
        <item x="298"/>
        <item x="389"/>
        <item x="2143"/>
        <item x="1813"/>
        <item x="1549"/>
        <item x="442"/>
        <item x="1550"/>
        <item x="1266"/>
        <item x="2287"/>
        <item x="1066"/>
        <item x="1000"/>
        <item x="741"/>
        <item x="1425"/>
        <item x="1567"/>
        <item x="1037"/>
        <item x="1427"/>
        <item x="85"/>
        <item x="323"/>
        <item x="1528"/>
        <item x="1357"/>
        <item x="346"/>
        <item x="240"/>
        <item x="1232"/>
        <item x="619"/>
        <item x="2130"/>
        <item x="461"/>
        <item x="1086"/>
        <item x="1729"/>
        <item x="422"/>
        <item x="915"/>
        <item x="1289"/>
        <item x="732"/>
        <item x="1847"/>
        <item x="592"/>
        <item x="1456"/>
        <item x="533"/>
        <item x="646"/>
        <item x="1481"/>
        <item x="1529"/>
        <item x="318"/>
        <item x="301"/>
        <item x="1271"/>
        <item x="388"/>
        <item x="88"/>
        <item x="226"/>
        <item x="1589"/>
        <item x="193"/>
        <item x="2243"/>
        <item x="1993"/>
        <item x="1012"/>
        <item x="1221"/>
        <item x="1189"/>
        <item x="769"/>
        <item x="1523"/>
        <item x="608"/>
        <item x="868"/>
        <item x="344"/>
        <item x="943"/>
        <item x="106"/>
        <item x="1476"/>
        <item x="1538"/>
        <item x="1219"/>
        <item x="2067"/>
        <item x="963"/>
        <item x="1600"/>
        <item x="616"/>
        <item x="1133"/>
        <item x="204"/>
        <item x="1309"/>
        <item x="1768"/>
        <item x="788"/>
        <item x="612"/>
        <item x="2268"/>
        <item x="355"/>
        <item x="720"/>
        <item x="597"/>
        <item x="1783"/>
        <item x="2190"/>
        <item x="300"/>
        <item x="1120"/>
        <item x="1797"/>
        <item x="960"/>
        <item x="1246"/>
        <item x="1239"/>
        <item x="1017"/>
        <item x="1023"/>
        <item x="1059"/>
        <item x="1696"/>
        <item x="1368"/>
        <item x="1021"/>
        <item x="2262"/>
        <item x="1512"/>
        <item x="367"/>
        <item x="640"/>
        <item x="506"/>
        <item x="1502"/>
        <item x="828"/>
        <item x="1236"/>
        <item x="953"/>
        <item x="257"/>
        <item x="2072"/>
        <item x="1096"/>
        <item x="682"/>
        <item x="468"/>
        <item x="1548"/>
        <item x="214"/>
        <item x="1505"/>
        <item x="676"/>
        <item x="1073"/>
        <item x="686"/>
        <item x="1740"/>
        <item x="1902"/>
        <item x="895"/>
        <item x="28"/>
        <item x="470"/>
        <item x="378"/>
        <item x="308"/>
        <item x="1468"/>
        <item x="2299"/>
        <item x="1030"/>
        <item x="1186"/>
        <item x="1363"/>
        <item x="1187"/>
        <item x="1889"/>
        <item x="1640"/>
        <item x="2055"/>
        <item x="2068"/>
        <item x="1448"/>
        <item x="713"/>
        <item x="81"/>
        <item x="1132"/>
        <item x="1921"/>
        <item x="171"/>
        <item x="739"/>
        <item x="2278"/>
        <item x="945"/>
        <item x="2023"/>
        <item x="634"/>
        <item x="1466"/>
        <item x="125"/>
        <item x="1837"/>
        <item x="2153"/>
        <item x="567"/>
        <item x="1905"/>
        <item x="2293"/>
        <item x="1496"/>
        <item x="1462"/>
        <item x="798"/>
        <item x="492"/>
        <item x="1602"/>
        <item x="772"/>
        <item x="874"/>
        <item x="1103"/>
        <item x="1499"/>
        <item x="1279"/>
        <item x="2224"/>
        <item x="2069"/>
        <item x="2292"/>
        <item x="1153"/>
        <item x="258"/>
        <item x="1126"/>
        <item x="578"/>
        <item x="1380"/>
        <item x="268"/>
        <item x="2277"/>
        <item x="864"/>
        <item x="1396"/>
        <item x="1119"/>
        <item x="1353"/>
        <item x="1230"/>
        <item x="2124"/>
        <item x="2058"/>
        <item x="1043"/>
        <item x="287"/>
        <item x="1442"/>
        <item x="1704"/>
        <item x="1831"/>
        <item x="1284"/>
        <item x="1536"/>
        <item x="1879"/>
        <item x="1845"/>
        <item x="132"/>
        <item x="1062"/>
        <item x="236"/>
        <item x="1390"/>
        <item x="1397"/>
        <item x="6"/>
        <item x="1882"/>
        <item x="830"/>
        <item x="1700"/>
        <item x="2250"/>
        <item x="1174"/>
        <item x="2112"/>
        <item x="872"/>
        <item x="2074"/>
        <item x="1801"/>
        <item x="486"/>
        <item x="142"/>
        <item x="520"/>
        <item x="871"/>
        <item x="2002"/>
        <item x="1429"/>
        <item x="1217"/>
        <item x="167"/>
        <item x="818"/>
        <item x="531"/>
        <item x="1944"/>
        <item x="714"/>
        <item x="614"/>
        <item x="1102"/>
        <item x="1443"/>
        <item x="1094"/>
        <item x="1344"/>
        <item x="2158"/>
        <item x="1383"/>
        <item x="1226"/>
        <item x="582"/>
        <item x="1056"/>
        <item x="928"/>
        <item x="1840"/>
        <item x="1581"/>
        <item x="2298"/>
        <item x="2212"/>
        <item x="804"/>
        <item x="376"/>
        <item x="1027"/>
        <item x="932"/>
        <item x="1374"/>
        <item x="191"/>
        <item x="579"/>
        <item x="859"/>
        <item x="135"/>
        <item x="1143"/>
        <item x="119"/>
        <item x="939"/>
        <item x="791"/>
        <item x="1718"/>
        <item x="396"/>
        <item x="1684"/>
        <item x="1741"/>
        <item x="282"/>
        <item x="1125"/>
        <item x="1836"/>
        <item x="1978"/>
        <item x="854"/>
        <item x="1846"/>
        <item x="2265"/>
        <item x="912"/>
        <item x="469"/>
        <item x="1818"/>
        <item x="1734"/>
        <item x="552"/>
        <item x="2024"/>
        <item x="1491"/>
        <item x="2220"/>
        <item x="1312"/>
        <item x="2244"/>
        <item x="1283"/>
        <item x="523"/>
        <item x="775"/>
        <item x="528"/>
        <item x="766"/>
        <item x="329"/>
        <item x="1385"/>
        <item x="691"/>
        <item x="274"/>
        <item x="1856"/>
        <item x="1293"/>
        <item x="805"/>
        <item x="799"/>
        <item x="34"/>
        <item x="1244"/>
        <item x="452"/>
        <item x="710"/>
        <item x="1748"/>
        <item x="1348"/>
        <item x="576"/>
        <item x="1439"/>
        <item x="519"/>
        <item x="1953"/>
        <item x="1504"/>
        <item x="1670"/>
        <item x="1106"/>
        <item x="1673"/>
        <item x="349"/>
        <item x="547"/>
        <item x="1178"/>
        <item x="2013"/>
        <item x="1090"/>
        <item x="1857"/>
        <item x="1697"/>
        <item x="1868"/>
        <item x="1218"/>
        <item x="1238"/>
        <item x="811"/>
        <item x="716"/>
        <item x="479"/>
        <item x="2077"/>
        <item x="1049"/>
        <item x="601"/>
        <item x="809"/>
        <item x="177"/>
        <item x="2018"/>
        <item x="1736"/>
        <item x="1181"/>
        <item x="241"/>
        <item x="688"/>
        <item x="762"/>
        <item x="1933"/>
        <item x="1231"/>
        <item x="168"/>
        <item x="500"/>
        <item x="1530"/>
        <item x="575"/>
        <item x="2123"/>
        <item x="770"/>
        <item x="2040"/>
        <item x="2240"/>
        <item x="1568"/>
        <item x="1841"/>
        <item x="768"/>
        <item x="1930"/>
        <item x="2007"/>
        <item x="613"/>
        <item x="629"/>
        <item x="1852"/>
        <item x="1633"/>
        <item x="1838"/>
        <item x="1128"/>
        <item x="983"/>
        <item x="2"/>
        <item x="1662"/>
        <item x="448"/>
        <item x="1083"/>
        <item x="863"/>
        <item x="1440"/>
        <item x="2183"/>
        <item x="1776"/>
        <item x="372"/>
        <item x="1407"/>
        <item x="101"/>
        <item x="2167"/>
        <item x="603"/>
        <item x="2214"/>
        <item x="317"/>
        <item x="1159"/>
        <item x="1256"/>
        <item x="671"/>
        <item x="1849"/>
        <item x="1176"/>
        <item x="1665"/>
        <item x="2181"/>
        <item x="504"/>
        <item x="896"/>
        <item x="1950"/>
        <item x="90"/>
        <item x="1739"/>
        <item x="624"/>
        <item x="1564"/>
        <item x="1177"/>
        <item x="1872"/>
        <item x="225"/>
        <item x="1101"/>
        <item x="1475"/>
        <item x="1115"/>
        <item x="758"/>
        <item x="551"/>
        <item x="1758"/>
        <item x="1149"/>
        <item x="807"/>
        <item x="2164"/>
        <item x="2043"/>
        <item x="2041"/>
        <item x="1642"/>
        <item x="1763"/>
        <item x="201"/>
        <item x="383"/>
        <item x="1781"/>
        <item x="1202"/>
        <item x="313"/>
        <item x="228"/>
        <item x="1328"/>
        <item x="655"/>
        <item x="970"/>
        <item x="2140"/>
        <item x="2110"/>
        <item x="522"/>
        <item x="70"/>
        <item x="2050"/>
        <item x="1110"/>
        <item x="888"/>
        <item x="1525"/>
        <item x="472"/>
        <item x="1942"/>
        <item x="420"/>
        <item x="1991"/>
        <item x="1924"/>
        <item x="1546"/>
        <item x="1815"/>
        <item x="635"/>
        <item x="94"/>
        <item x="253"/>
        <item x="1404"/>
        <item x="1936"/>
        <item x="2296"/>
        <item x="1040"/>
        <item x="1752"/>
        <item x="84"/>
        <item x="1571"/>
        <item x="559"/>
        <item x="515"/>
        <item x="1364"/>
        <item x="1816"/>
        <item x="2150"/>
        <item x="931"/>
        <item x="272"/>
        <item x="2035"/>
        <item x="138"/>
        <item x="1779"/>
        <item x="1935"/>
        <item x="1980"/>
        <item x="623"/>
        <item x="1547"/>
        <item x="645"/>
        <item x="2096"/>
        <item x="2114"/>
        <item x="1676"/>
        <item x="1022"/>
        <item x="1445"/>
        <item x="1770"/>
        <item x="1587"/>
        <item x="950"/>
        <item x="976"/>
        <item x="911"/>
        <item x="538"/>
        <item x="659"/>
        <item x="209"/>
        <item x="1725"/>
        <item x="20"/>
        <item x="1956"/>
        <item x="2070"/>
        <item x="1331"/>
        <item x="2054"/>
        <item x="453"/>
        <item x="1986"/>
        <item x="2216"/>
        <item x="55"/>
        <item x="1834"/>
        <item x="1269"/>
        <item x="669"/>
        <item x="898"/>
        <item x="1211"/>
        <item x="667"/>
        <item x="808"/>
        <item x="417"/>
        <item x="341"/>
        <item x="2037"/>
        <item x="1464"/>
        <item x="555"/>
        <item x="36"/>
        <item x="666"/>
        <item x="583"/>
        <item x="839"/>
        <item x="292"/>
        <item x="1350"/>
        <item x="1286"/>
        <item x="345"/>
        <item x="264"/>
        <item x="2272"/>
        <item x="1714"/>
        <item x="1895"/>
        <item x="454"/>
        <item x="537"/>
        <item x="867"/>
        <item x="72"/>
        <item x="1015"/>
        <item x="982"/>
        <item x="1423"/>
        <item x="735"/>
        <item x="550"/>
        <item x="1342"/>
        <item x="605"/>
        <item x="885"/>
        <item x="936"/>
        <item x="2184"/>
        <item x="1411"/>
        <item x="832"/>
        <item x="1009"/>
        <item x="263"/>
        <item x="1610"/>
        <item x="2237"/>
        <item x="501"/>
        <item x="2098"/>
        <item x="325"/>
        <item x="127"/>
        <item x="2231"/>
        <item x="650"/>
        <item x="1381"/>
        <item x="1361"/>
        <item x="190"/>
        <item x="571"/>
        <item x="1552"/>
        <item x="180"/>
        <item x="53"/>
        <item x="478"/>
        <item x="1405"/>
        <item x="2291"/>
        <item x="1693"/>
        <item x="440"/>
        <item x="1161"/>
        <item x="2015"/>
        <item x="1844"/>
        <item x="1919"/>
        <item x="1076"/>
        <item x="1796"/>
        <item x="709"/>
        <item x="1766"/>
        <item x="1957"/>
        <item x="1099"/>
        <item x="270"/>
        <item x="1737"/>
        <item x="166"/>
        <item x="2081"/>
        <item x="1060"/>
        <item x="2227"/>
        <item x="1877"/>
        <item x="750"/>
        <item x="2109"/>
        <item x="359"/>
        <item x="1454"/>
        <item x="361"/>
        <item x="3"/>
        <item x="2199"/>
        <item x="1376"/>
        <item x="511"/>
        <item x="148"/>
        <item x="2003"/>
        <item x="1184"/>
        <item x="21"/>
        <item x="96"/>
        <item x="1808"/>
        <item x="1319"/>
        <item x="1946"/>
        <item x="475"/>
        <item x="464"/>
        <item x="1878"/>
        <item x="1738"/>
        <item x="1855"/>
        <item x="1968"/>
        <item x="1473"/>
        <item x="1055"/>
        <item x="260"/>
        <item x="1291"/>
        <item x="2065"/>
        <item x="692"/>
        <item x="58"/>
        <item x="1861"/>
        <item x="1585"/>
        <item x="780"/>
        <item x="75"/>
        <item x="1928"/>
        <item x="846"/>
        <item x="1596"/>
        <item x="810"/>
        <item x="137"/>
        <item x="335"/>
        <item x="381"/>
        <item x="1541"/>
        <item x="2288"/>
        <item x="661"/>
        <item x="2066"/>
        <item x="2301"/>
        <item x="162"/>
        <item x="1"/>
        <item x="1329"/>
        <item x="1486"/>
        <item x="2042"/>
        <item x="2270"/>
        <item x="763"/>
        <item x="783"/>
        <item x="116"/>
        <item x="426"/>
        <item x="979"/>
        <item x="2084"/>
        <item x="385"/>
        <item x="1453"/>
        <item x="998"/>
        <item x="1349"/>
        <item x="1320"/>
        <item x="1042"/>
        <item x="2248"/>
        <item x="1387"/>
        <item x="777"/>
        <item x="1519"/>
        <item x="1551"/>
        <item x="1234"/>
        <item x="399"/>
        <item x="1155"/>
        <item x="2010"/>
        <item x="753"/>
        <item x="1825"/>
        <item x="105"/>
        <item x="160"/>
        <item x="1649"/>
        <item x="1967"/>
        <item x="827"/>
        <item x="742"/>
        <item x="905"/>
        <item x="1255"/>
        <item x="104"/>
        <item x="1762"/>
        <item x="748"/>
        <item x="233"/>
        <item x="897"/>
        <item x="1111"/>
        <item x="1112"/>
        <item x="1513"/>
        <item x="652"/>
        <item x="1590"/>
        <item x="1001"/>
        <item x="1418"/>
        <item x="1494"/>
        <item x="140"/>
        <item x="1860"/>
        <item x="129"/>
        <item x="925"/>
        <item x="1444"/>
        <item x="1039"/>
        <item x="1240"/>
        <item x="974"/>
        <item x="2263"/>
        <item x="2174"/>
        <item x="1713"/>
        <item x="1675"/>
        <item x="731"/>
        <item x="232"/>
        <item x="1802"/>
        <item x="1651"/>
        <item x="1929"/>
        <item x="740"/>
        <item x="494"/>
        <item x="1249"/>
        <item x="416"/>
        <item x="1864"/>
        <item x="1990"/>
        <item x="1053"/>
        <item x="1731"/>
        <item x="408"/>
        <item x="271"/>
        <item x="1192"/>
        <item x="1460"/>
        <item x="1378"/>
        <item x="1660"/>
        <item x="1947"/>
        <item x="497"/>
        <item x="2185"/>
        <item x="2011"/>
        <item x="1926"/>
        <item x="1024"/>
        <item x="733"/>
        <item x="1664"/>
        <item x="1162"/>
        <item x="1457"/>
        <item x="1760"/>
        <item x="600"/>
        <item x="560"/>
        <item x="1216"/>
        <item x="992"/>
        <item x="17"/>
        <item x="806"/>
        <item x="541"/>
        <item x="1134"/>
        <item x="1413"/>
        <item x="1744"/>
        <item x="5"/>
        <item x="1258"/>
        <item x="2104"/>
        <item x="1945"/>
        <item x="1907"/>
        <item x="1028"/>
        <item x="2221"/>
        <item x="384"/>
        <item x="1603"/>
        <item x="1656"/>
        <item x="1992"/>
        <item x="850"/>
        <item x="610"/>
        <item x="1252"/>
        <item x="2009"/>
        <item x="14"/>
        <item x="1503"/>
        <item x="1306"/>
        <item x="288"/>
        <item x="371"/>
        <item x="305"/>
        <item x="1471"/>
        <item x="842"/>
        <item x="2213"/>
        <item x="1863"/>
        <item x="981"/>
        <item x="2089"/>
        <item x="382"/>
        <item x="1370"/>
        <item x="984"/>
        <item x="1067"/>
        <item x="174"/>
        <item x="196"/>
        <item x="1848"/>
        <item x="1962"/>
        <item x="1150"/>
        <item x="966"/>
        <item x="251"/>
        <item x="358"/>
        <item x="2207"/>
        <item x="1280"/>
        <item t="default"/>
      </items>
    </pivotField>
    <pivotField numFmtId="14" showAll="0"/>
    <pivotField axis="axisRow" showAll="0">
      <items count="186">
        <item x="123"/>
        <item x="120"/>
        <item x="40"/>
        <item x="175"/>
        <item x="79"/>
        <item x="0"/>
        <item x="96"/>
        <item x="31"/>
        <item x="16"/>
        <item x="64"/>
        <item x="161"/>
        <item x="167"/>
        <item x="164"/>
        <item x="153"/>
        <item x="45"/>
        <item x="183"/>
        <item x="35"/>
        <item x="85"/>
        <item x="7"/>
        <item x="141"/>
        <item x="82"/>
        <item x="17"/>
        <item x="173"/>
        <item x="78"/>
        <item x="182"/>
        <item x="87"/>
        <item x="158"/>
        <item x="8"/>
        <item x="49"/>
        <item x="115"/>
        <item x="105"/>
        <item x="127"/>
        <item x="132"/>
        <item x="129"/>
        <item x="157"/>
        <item x="25"/>
        <item x="88"/>
        <item x="2"/>
        <item x="125"/>
        <item x="103"/>
        <item x="90"/>
        <item x="51"/>
        <item x="142"/>
        <item x="116"/>
        <item x="122"/>
        <item x="41"/>
        <item x="62"/>
        <item x="66"/>
        <item x="22"/>
        <item x="9"/>
        <item x="6"/>
        <item x="172"/>
        <item x="43"/>
        <item x="181"/>
        <item x="89"/>
        <item x="178"/>
        <item x="145"/>
        <item x="119"/>
        <item x="137"/>
        <item x="168"/>
        <item x="72"/>
        <item x="27"/>
        <item x="28"/>
        <item x="165"/>
        <item x="83"/>
        <item x="110"/>
        <item x="112"/>
        <item x="128"/>
        <item x="65"/>
        <item x="134"/>
        <item x="61"/>
        <item x="95"/>
        <item x="143"/>
        <item x="131"/>
        <item x="138"/>
        <item x="147"/>
        <item x="154"/>
        <item x="97"/>
        <item x="114"/>
        <item x="177"/>
        <item x="77"/>
        <item x="109"/>
        <item x="148"/>
        <item x="39"/>
        <item x="38"/>
        <item x="69"/>
        <item x="15"/>
        <item x="99"/>
        <item x="21"/>
        <item x="20"/>
        <item x="80"/>
        <item x="117"/>
        <item x="34"/>
        <item x="136"/>
        <item x="104"/>
        <item x="33"/>
        <item x="12"/>
        <item x="163"/>
        <item x="100"/>
        <item x="84"/>
        <item x="159"/>
        <item x="42"/>
        <item x="93"/>
        <item x="18"/>
        <item x="124"/>
        <item x="55"/>
        <item x="71"/>
        <item x="26"/>
        <item x="5"/>
        <item x="113"/>
        <item x="68"/>
        <item x="73"/>
        <item x="155"/>
        <item x="162"/>
        <item x="59"/>
        <item x="139"/>
        <item x="180"/>
        <item x="171"/>
        <item x="56"/>
        <item x="3"/>
        <item x="91"/>
        <item x="11"/>
        <item x="156"/>
        <item x="169"/>
        <item x="1"/>
        <item x="160"/>
        <item x="107"/>
        <item x="75"/>
        <item x="74"/>
        <item x="52"/>
        <item x="126"/>
        <item x="179"/>
        <item x="63"/>
        <item x="76"/>
        <item x="118"/>
        <item x="13"/>
        <item x="14"/>
        <item x="111"/>
        <item x="46"/>
        <item x="152"/>
        <item x="24"/>
        <item x="151"/>
        <item x="70"/>
        <item x="48"/>
        <item x="170"/>
        <item x="86"/>
        <item x="150"/>
        <item x="47"/>
        <item x="60"/>
        <item x="36"/>
        <item x="57"/>
        <item x="54"/>
        <item x="32"/>
        <item x="130"/>
        <item x="4"/>
        <item x="58"/>
        <item x="102"/>
        <item x="133"/>
        <item x="37"/>
        <item x="184"/>
        <item x="44"/>
        <item x="176"/>
        <item x="101"/>
        <item x="92"/>
        <item x="121"/>
        <item x="53"/>
        <item x="146"/>
        <item x="98"/>
        <item x="19"/>
        <item x="149"/>
        <item x="10"/>
        <item x="108"/>
        <item x="23"/>
        <item x="94"/>
        <item x="67"/>
        <item x="30"/>
        <item x="140"/>
        <item x="106"/>
        <item x="50"/>
        <item x="29"/>
        <item x="166"/>
        <item x="144"/>
        <item x="135"/>
        <item x="81"/>
        <item x="174"/>
        <item t="default"/>
      </items>
    </pivotField>
    <pivotField showAll="0"/>
    <pivotField showAll="0"/>
    <pivotField showAll="0"/>
    <pivotField showAll="0">
      <items count="5">
        <item x="1"/>
        <item x="3"/>
        <item x="2"/>
        <item x="0"/>
        <item t="default"/>
      </items>
    </pivotField>
    <pivotField dataField="1" numFmtId="165" showAll="0"/>
    <pivotField numFmtId="165" showAll="0"/>
    <pivotField numFmtId="165" showAll="0"/>
    <pivotField numFmtId="165" showAll="0"/>
    <pivotField numFmtId="165" showAll="0"/>
    <pivotField numFmtId="165" showAll="0"/>
    <pivotField showAll="0">
      <items count="22">
        <item x="6"/>
        <item x="17"/>
        <item x="11"/>
        <item x="13"/>
        <item x="8"/>
        <item x="0"/>
        <item x="5"/>
        <item x="7"/>
        <item x="16"/>
        <item x="20"/>
        <item x="12"/>
        <item x="10"/>
        <item x="2"/>
        <item x="1"/>
        <item x="4"/>
        <item x="19"/>
        <item x="3"/>
        <item x="14"/>
        <item x="15"/>
        <item x="18"/>
        <item x="9"/>
        <item t="default"/>
      </items>
    </pivotField>
    <pivotField showAll="0"/>
    <pivotField showAll="0">
      <items count="8">
        <item x="3"/>
        <item x="1"/>
        <item x="5"/>
        <item x="6"/>
        <item x="0"/>
        <item x="4"/>
        <item x="2"/>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3"/>
  </rowFields>
  <rowItems count="18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rowItems>
  <colItems count="1">
    <i/>
  </colItems>
  <dataFields count="1">
    <dataField name="Average of Units Sold" fld="8" subtotal="average" baseField="3"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CCD78B4-0DF1-4E33-8CCE-5E9471D02160}"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A3:B25" firstHeaderRow="1" firstDataRow="1" firstDataCol="1"/>
  <pivotFields count="21">
    <pivotField showAll="0"/>
    <pivotField numFmtId="14" showAll="0">
      <items count="2306">
        <item x="2264"/>
        <item x="857"/>
        <item x="134"/>
        <item x="1842"/>
        <item x="532"/>
        <item x="352"/>
        <item x="1339"/>
        <item x="1179"/>
        <item x="2085"/>
        <item x="49"/>
        <item x="2232"/>
        <item x="1452"/>
        <item x="2053"/>
        <item x="339"/>
        <item x="621"/>
        <item x="703"/>
        <item x="570"/>
        <item x="849"/>
        <item x="711"/>
        <item x="1659"/>
        <item x="332"/>
        <item x="556"/>
        <item x="994"/>
        <item x="1792"/>
        <item x="247"/>
        <item x="743"/>
        <item x="1478"/>
        <item x="913"/>
        <item x="2179"/>
        <item x="725"/>
        <item x="2194"/>
        <item x="199"/>
        <item x="595"/>
        <item x="894"/>
        <item x="641"/>
        <item x="1862"/>
        <item x="2215"/>
        <item x="978"/>
        <item x="1858"/>
        <item x="1726"/>
        <item x="2151"/>
        <item x="170"/>
        <item x="513"/>
        <item x="937"/>
        <item x="1988"/>
        <item x="195"/>
        <item x="91"/>
        <item x="2290"/>
        <item x="1775"/>
        <item x="122"/>
        <item x="1264"/>
        <item x="1007"/>
        <item x="599"/>
        <item x="152"/>
        <item x="1544"/>
        <item x="1265"/>
        <item x="1220"/>
        <item x="1470"/>
        <item x="131"/>
        <item x="648"/>
        <item x="822"/>
        <item x="78"/>
        <item x="2242"/>
        <item x="654"/>
        <item x="696"/>
        <item x="1975"/>
        <item x="1592"/>
        <item x="625"/>
        <item x="415"/>
        <item x="2239"/>
        <item x="503"/>
        <item x="1144"/>
        <item x="438"/>
        <item x="1377"/>
        <item x="1193"/>
        <item x="2076"/>
        <item x="231"/>
        <item x="1274"/>
        <item x="391"/>
        <item x="855"/>
        <item x="357"/>
        <item x="2142"/>
        <item x="1692"/>
        <item x="186"/>
        <item x="427"/>
        <item x="151"/>
        <item x="185"/>
        <item x="9"/>
        <item x="1996"/>
        <item x="153"/>
        <item x="900"/>
        <item x="689"/>
        <item x="521"/>
        <item x="1623"/>
        <item x="886"/>
        <item x="286"/>
        <item x="109"/>
        <item x="1077"/>
        <item x="243"/>
        <item x="1680"/>
        <item x="2034"/>
        <item x="1689"/>
        <item x="229"/>
        <item x="529"/>
        <item x="1044"/>
        <item x="1175"/>
        <item x="524"/>
        <item x="728"/>
        <item x="1292"/>
        <item x="2129"/>
        <item x="957"/>
        <item x="1743"/>
        <item x="1807"/>
        <item x="2100"/>
        <item x="1303"/>
        <item x="607"/>
        <item x="173"/>
        <item x="111"/>
        <item x="1973"/>
        <item x="369"/>
        <item x="1894"/>
        <item x="1375"/>
        <item x="1050"/>
        <item x="2154"/>
        <item x="786"/>
        <item x="1765"/>
        <item x="833"/>
        <item x="1097"/>
        <item x="989"/>
        <item x="1372"/>
        <item x="1346"/>
        <item x="1580"/>
        <item x="892"/>
        <item x="752"/>
        <item x="60"/>
        <item x="878"/>
        <item x="1148"/>
        <item x="2210"/>
        <item x="2281"/>
        <item x="1917"/>
        <item x="44"/>
        <item x="2103"/>
        <item x="1824"/>
        <item x="2197"/>
        <item x="566"/>
        <item x="2225"/>
        <item x="30"/>
        <item x="110"/>
        <item x="1084"/>
        <item x="1018"/>
        <item x="948"/>
        <item x="319"/>
        <item x="1742"/>
        <item x="429"/>
        <item x="487"/>
        <item x="1771"/>
        <item x="13"/>
        <item x="1703"/>
        <item x="2170"/>
        <item x="2189"/>
        <item x="2193"/>
        <item x="1282"/>
        <item x="112"/>
        <item x="2087"/>
        <item x="181"/>
        <item x="829"/>
        <item x="230"/>
        <item x="2059"/>
        <item x="465"/>
        <item x="4"/>
        <item x="1421"/>
        <item x="1638"/>
        <item x="1016"/>
        <item x="639"/>
        <item x="1773"/>
        <item x="1170"/>
        <item x="708"/>
        <item x="1459"/>
        <item x="1823"/>
        <item x="150"/>
        <item x="2235"/>
        <item x="208"/>
        <item x="2126"/>
        <item x="678"/>
        <item x="1190"/>
        <item x="684"/>
        <item x="222"/>
        <item x="1669"/>
        <item x="1574"/>
        <item x="248"/>
        <item x="314"/>
        <item x="1409"/>
        <item x="2256"/>
        <item x="1880"/>
        <item x="730"/>
        <item x="1310"/>
        <item x="401"/>
        <item x="1091"/>
        <item x="1987"/>
        <item x="2044"/>
        <item x="1313"/>
        <item x="252"/>
        <item x="2223"/>
        <item x="1829"/>
        <item x="1484"/>
        <item x="2145"/>
        <item x="1472"/>
        <item x="977"/>
        <item x="1527"/>
        <item x="126"/>
        <item x="505"/>
        <item x="580"/>
        <item x="1324"/>
        <item x="574"/>
        <item x="2062"/>
        <item x="1658"/>
        <item x="876"/>
        <item x="638"/>
        <item x="1098"/>
        <item x="1526"/>
        <item x="1108"/>
        <item x="1180"/>
        <item x="164"/>
        <item x="1809"/>
        <item x="1417"/>
        <item x="1678"/>
        <item x="1583"/>
        <item x="1832"/>
        <item x="1352"/>
        <item x="2182"/>
        <item x="1047"/>
        <item x="1909"/>
        <item x="476"/>
        <item x="98"/>
        <item x="1896"/>
        <item x="1237"/>
        <item x="284"/>
        <item x="1634"/>
        <item x="316"/>
        <item x="1196"/>
        <item x="530"/>
        <item x="1122"/>
        <item x="1416"/>
        <item x="851"/>
        <item x="2295"/>
        <item x="834"/>
        <item x="1608"/>
        <item x="1979"/>
        <item x="1005"/>
        <item x="903"/>
        <item x="1535"/>
        <item x="1557"/>
        <item x="1545"/>
        <item x="375"/>
        <item x="884"/>
        <item x="2118"/>
        <item x="2208"/>
        <item x="1343"/>
        <item x="80"/>
        <item x="765"/>
        <item x="1976"/>
        <item x="1116"/>
        <item x="102"/>
        <item x="1036"/>
        <item x="296"/>
        <item x="450"/>
        <item x="1386"/>
        <item x="2234"/>
        <item x="1777"/>
        <item x="245"/>
        <item x="1782"/>
        <item x="2075"/>
        <item x="1013"/>
        <item x="1403"/>
        <item x="154"/>
        <item x="968"/>
        <item x="1305"/>
        <item x="1287"/>
        <item x="211"/>
        <item x="1420"/>
        <item x="113"/>
        <item x="2139"/>
        <item x="1317"/>
        <item x="1890"/>
        <item x="1616"/>
        <item x="972"/>
        <item x="1711"/>
        <item x="1826"/>
        <item x="1314"/>
        <item x="816"/>
        <item x="1242"/>
        <item x="159"/>
        <item x="1626"/>
        <item x="1272"/>
        <item x="2172"/>
        <item x="1441"/>
        <item x="15"/>
        <item x="343"/>
        <item x="873"/>
        <item x="1263"/>
        <item x="2073"/>
        <item x="2106"/>
        <item x="517"/>
        <item x="1984"/>
        <item x="373"/>
        <item x="2057"/>
        <item x="1960"/>
        <item x="782"/>
        <item x="663"/>
        <item x="2116"/>
        <item x="412"/>
        <item x="1963"/>
        <item x="1295"/>
        <item x="262"/>
        <item x="585"/>
        <item x="812"/>
        <item x="1918"/>
        <item x="1136"/>
        <item x="1041"/>
        <item x="1414"/>
        <item x="118"/>
        <item x="802"/>
        <item x="87"/>
        <item x="483"/>
        <item x="303"/>
        <item x="322"/>
        <item x="1566"/>
        <item x="707"/>
        <item x="306"/>
        <item x="436"/>
        <item x="414"/>
        <item x="1493"/>
        <item x="1105"/>
        <item x="2283"/>
        <item x="480"/>
        <item x="147"/>
        <item x="183"/>
        <item x="340"/>
        <item x="512"/>
        <item x="2186"/>
        <item x="946"/>
        <item x="1830"/>
        <item x="507"/>
        <item x="1261"/>
        <item x="93"/>
        <item x="1923"/>
        <item x="1655"/>
        <item x="674"/>
        <item x="2133"/>
        <item x="800"/>
        <item x="1875"/>
        <item x="1479"/>
        <item x="2228"/>
        <item x="149"/>
        <item x="1113"/>
        <item x="1046"/>
        <item x="1695"/>
        <item x="327"/>
        <item x="57"/>
        <item x="477"/>
        <item x="1360"/>
        <item x="466"/>
        <item x="1881"/>
        <item x="540"/>
        <item x="657"/>
        <item x="2020"/>
        <item x="1299"/>
        <item x="1994"/>
        <item x="128"/>
        <item x="2280"/>
        <item x="1069"/>
        <item x="1392"/>
        <item x="1451"/>
        <item x="1931"/>
        <item x="425"/>
        <item x="737"/>
        <item x="1165"/>
        <item x="2147"/>
        <item x="1780"/>
        <item x="1109"/>
        <item x="474"/>
        <item x="365"/>
        <item x="2056"/>
        <item x="751"/>
        <item x="484"/>
        <item x="1436"/>
        <item x="1156"/>
        <item x="1333"/>
        <item x="2219"/>
        <item x="561"/>
        <item x="1235"/>
        <item x="2261"/>
        <item x="1819"/>
        <item x="1817"/>
        <item x="2135"/>
        <item x="1989"/>
        <item x="719"/>
        <item x="1064"/>
        <item x="1666"/>
        <item x="2078"/>
        <item x="1811"/>
        <item x="2247"/>
        <item x="1625"/>
        <item x="1388"/>
        <item x="958"/>
        <item x="1379"/>
        <item x="1821"/>
        <item x="1247"/>
        <item x="1622"/>
        <item x="588"/>
        <item x="2160"/>
        <item x="1611"/>
        <item x="1853"/>
        <item x="1151"/>
        <item x="746"/>
        <item x="1632"/>
        <item x="589"/>
        <item x="360"/>
        <item x="1805"/>
        <item x="2273"/>
        <item x="683"/>
        <item x="1835"/>
        <item x="2120"/>
        <item x="238"/>
        <item x="178"/>
        <item x="2303"/>
        <item x="1323"/>
        <item x="1447"/>
        <item x="1874"/>
        <item x="1145"/>
        <item x="121"/>
        <item x="2202"/>
        <item x="26"/>
        <item x="2141"/>
        <item x="847"/>
        <item x="2028"/>
        <item x="1215"/>
        <item x="362"/>
        <item x="1214"/>
        <item x="145"/>
        <item x="1908"/>
        <item x="890"/>
        <item x="1213"/>
        <item x="1415"/>
        <item x="67"/>
        <item x="333"/>
        <item x="1492"/>
        <item x="1290"/>
        <item x="672"/>
        <item x="1137"/>
        <item x="694"/>
        <item x="1031"/>
        <item x="771"/>
        <item x="1521"/>
        <item x="1003"/>
        <item x="1563"/>
        <item x="1480"/>
        <item x="1198"/>
        <item x="2205"/>
        <item x="838"/>
        <item x="1311"/>
        <item x="1764"/>
        <item x="485"/>
        <item x="1887"/>
        <item x="779"/>
        <item x="1465"/>
        <item x="1131"/>
        <item x="1843"/>
        <item x="2146"/>
        <item x="2233"/>
        <item x="2165"/>
        <item x="1330"/>
        <item x="1140"/>
        <item x="2187"/>
        <item x="1635"/>
        <item x="2144"/>
        <item x="909"/>
        <item x="1434"/>
        <item x="2222"/>
        <item x="1524"/>
        <item x="179"/>
        <item x="980"/>
        <item x="935"/>
        <item x="2201"/>
        <item x="1079"/>
        <item x="1248"/>
        <item x="1732"/>
        <item x="662"/>
        <item x="66"/>
        <item x="1393"/>
        <item x="269"/>
        <item x="12"/>
        <item x="473"/>
        <item x="2229"/>
        <item x="108"/>
        <item x="2127"/>
        <item x="1772"/>
        <item x="37"/>
        <item x="702"/>
        <item x="637"/>
        <item x="2122"/>
        <item x="62"/>
        <item x="821"/>
        <item x="959"/>
        <item x="620"/>
        <item x="542"/>
        <item x="249"/>
        <item x="729"/>
        <item x="1285"/>
        <item x="615"/>
        <item x="1384"/>
        <item x="1142"/>
        <item x="1200"/>
        <item x="342"/>
        <item x="1508"/>
        <item x="1940"/>
        <item x="2155"/>
        <item x="2274"/>
        <item x="424"/>
        <item x="1619"/>
        <item x="1501"/>
        <item x="1058"/>
        <item x="2156"/>
        <item x="1270"/>
        <item x="1507"/>
        <item x="789"/>
        <item x="881"/>
        <item x="1277"/>
        <item x="2001"/>
        <item x="826"/>
        <item x="1899"/>
        <item x="63"/>
        <item x="1850"/>
        <item x="1964"/>
        <item x="207"/>
        <item x="1146"/>
        <item x="95"/>
        <item x="22"/>
        <item x="206"/>
        <item x="2019"/>
        <item x="1316"/>
        <item x="1325"/>
        <item x="1681"/>
        <item x="1579"/>
        <item x="451"/>
        <item x="1810"/>
        <item x="1892"/>
        <item x="553"/>
        <item x="405"/>
        <item x="1911"/>
        <item x="525"/>
        <item x="1488"/>
        <item x="1025"/>
        <item x="71"/>
        <item x="627"/>
        <item x="2022"/>
        <item x="924"/>
        <item x="1685"/>
        <item x="2039"/>
        <item x="141"/>
        <item x="1014"/>
        <item x="1707"/>
        <item x="2275"/>
        <item x="210"/>
        <item x="2006"/>
        <item x="1688"/>
        <item x="1661"/>
        <item x="354"/>
        <item x="562"/>
        <item x="1268"/>
        <item x="1422"/>
        <item x="1604"/>
        <item x="947"/>
        <item x="1820"/>
        <item x="922"/>
        <item x="902"/>
        <item x="697"/>
        <item x="658"/>
        <item x="1362"/>
        <item x="546"/>
        <item x="52"/>
        <item x="1222"/>
        <item x="1197"/>
        <item x="407"/>
        <item x="1859"/>
        <item x="387"/>
        <item x="1345"/>
        <item x="1412"/>
        <item x="1199"/>
        <item x="1699"/>
        <item x="2175"/>
        <item x="259"/>
        <item x="1351"/>
        <item x="280"/>
        <item x="534"/>
        <item x="1698"/>
        <item x="1694"/>
        <item x="1171"/>
        <item x="456"/>
        <item x="653"/>
        <item x="217"/>
        <item x="397"/>
        <item x="1201"/>
        <item x="883"/>
        <item x="2173"/>
        <item x="1828"/>
        <item x="103"/>
        <item x="1791"/>
        <item x="1298"/>
        <item x="1019"/>
        <item x="266"/>
        <item x="1482"/>
        <item x="1691"/>
        <item x="1340"/>
        <item x="43"/>
        <item x="1888"/>
        <item x="1273"/>
        <item x="421"/>
        <item x="681"/>
        <item x="1570"/>
        <item x="1572"/>
        <item x="276"/>
        <item x="1687"/>
        <item x="951"/>
        <item x="1006"/>
        <item x="495"/>
        <item x="633"/>
        <item x="965"/>
        <item x="1854"/>
        <item x="1941"/>
        <item x="698"/>
        <item x="2198"/>
        <item x="877"/>
        <item x="289"/>
        <item x="1437"/>
        <item x="2191"/>
        <item x="1081"/>
        <item x="879"/>
        <item x="1506"/>
        <item x="1515"/>
        <item x="198"/>
        <item x="2134"/>
        <item x="2203"/>
        <item x="1057"/>
        <item x="1653"/>
        <item x="572"/>
        <item x="2286"/>
        <item x="377"/>
        <item x="172"/>
        <item x="1123"/>
        <item x="2029"/>
        <item x="281"/>
        <item x="2086"/>
        <item x="216"/>
        <item x="1301"/>
        <item x="723"/>
        <item x="1614"/>
        <item x="1927"/>
        <item x="993"/>
        <item x="1965"/>
        <item x="609"/>
        <item x="1129"/>
        <item x="347"/>
        <item x="2031"/>
        <item x="1326"/>
        <item x="933"/>
        <item x="297"/>
        <item x="194"/>
        <item x="860"/>
        <item x="69"/>
        <item x="1683"/>
        <item x="310"/>
        <item x="889"/>
        <item x="18"/>
        <item x="163"/>
        <item x="234"/>
        <item x="1164"/>
        <item x="1827"/>
        <item x="1206"/>
        <item x="1621"/>
        <item x="41"/>
        <item x="1595"/>
        <item x="411"/>
        <item x="988"/>
        <item x="2254"/>
        <item x="1555"/>
        <item x="304"/>
        <item x="1389"/>
        <item x="1532"/>
        <item x="278"/>
        <item x="1085"/>
        <item x="1778"/>
        <item x="1490"/>
        <item x="433"/>
        <item x="2230"/>
        <item x="971"/>
        <item x="2004"/>
        <item x="587"/>
        <item x="1788"/>
        <item x="1943"/>
        <item x="1034"/>
        <item x="364"/>
        <item x="673"/>
        <item x="157"/>
        <item x="1958"/>
        <item x="24"/>
        <item x="38"/>
        <item x="1130"/>
        <item x="1939"/>
        <item x="1966"/>
        <item x="1410"/>
        <item x="991"/>
        <item x="1188"/>
        <item x="293"/>
        <item x="1617"/>
        <item x="413"/>
        <item x="337"/>
        <item x="952"/>
        <item x="1224"/>
        <item x="853"/>
        <item x="2131"/>
        <item x="938"/>
        <item x="1558"/>
        <item x="2157"/>
        <item x="1897"/>
        <item x="2209"/>
        <item x="1974"/>
        <item x="2117"/>
        <item x="563"/>
        <item x="1500"/>
        <item x="1051"/>
        <item x="348"/>
        <item x="929"/>
        <item x="1455"/>
        <item x="1533"/>
        <item x="1127"/>
        <item x="353"/>
        <item x="1645"/>
        <item x="2083"/>
        <item x="406"/>
        <item x="705"/>
        <item x="356"/>
        <item x="1365"/>
        <item x="1446"/>
        <item x="643"/>
        <item x="1932"/>
        <item x="2063"/>
        <item x="2204"/>
        <item x="923"/>
        <item x="893"/>
        <item x="815"/>
        <item x="2152"/>
        <item x="1078"/>
        <item x="2099"/>
        <item x="2012"/>
        <item x="2211"/>
        <item x="665"/>
        <item x="254"/>
        <item x="77"/>
        <item x="1903"/>
        <item x="423"/>
        <item x="1624"/>
        <item x="295"/>
        <item x="1354"/>
        <item x="1601"/>
        <item x="328"/>
        <item x="92"/>
        <item x="441"/>
        <item x="1885"/>
        <item x="76"/>
        <item x="1679"/>
        <item x="1100"/>
        <item x="73"/>
        <item x="611"/>
        <item x="2169"/>
        <item x="2245"/>
        <item x="1071"/>
        <item x="1433"/>
        <item x="215"/>
        <item x="390"/>
        <item x="1971"/>
        <item x="1075"/>
        <item x="908"/>
        <item x="1195"/>
        <item x="1663"/>
        <item x="1584"/>
        <item x="471"/>
        <item x="2238"/>
        <item x="961"/>
        <item x="1336"/>
        <item x="1430"/>
        <item x="491"/>
        <item x="320"/>
        <item x="581"/>
        <item x="1995"/>
        <item x="31"/>
        <item x="2302"/>
        <item x="224"/>
        <item x="1690"/>
        <item x="267"/>
        <item x="1158"/>
        <item x="89"/>
        <item x="2017"/>
        <item x="535"/>
        <item x="1593"/>
        <item x="1667"/>
        <item x="718"/>
        <item x="1095"/>
        <item x="1092"/>
        <item x="40"/>
        <item x="2080"/>
        <item x="1672"/>
        <item x="379"/>
        <item x="1141"/>
        <item x="626"/>
        <item x="1969"/>
        <item x="1032"/>
        <item x="1605"/>
        <item x="273"/>
        <item x="734"/>
        <item x="760"/>
        <item x="544"/>
        <item x="1408"/>
        <item x="418"/>
        <item x="1296"/>
        <item x="1728"/>
        <item x="2038"/>
        <item x="1607"/>
        <item x="1026"/>
        <item x="664"/>
        <item x="1045"/>
        <item x="1182"/>
        <item x="2136"/>
        <item x="176"/>
        <item x="366"/>
        <item x="1172"/>
        <item x="785"/>
        <item x="985"/>
        <item x="107"/>
        <item x="1869"/>
        <item x="25"/>
        <item x="756"/>
        <item x="1961"/>
        <item x="2289"/>
        <item x="891"/>
        <item x="1630"/>
        <item x="2138"/>
        <item x="1061"/>
        <item x="39"/>
        <item x="490"/>
        <item x="1093"/>
        <item x="796"/>
        <item x="693"/>
        <item x="1866"/>
        <item x="2166"/>
        <item x="803"/>
        <item x="363"/>
        <item x="462"/>
        <item x="1185"/>
        <item x="907"/>
        <item x="773"/>
        <item x="312"/>
        <item x="1573"/>
        <item x="1562"/>
        <item x="1233"/>
        <item x="632"/>
        <item x="2082"/>
        <item x="1063"/>
        <item x="1735"/>
        <item x="51"/>
        <item x="1520"/>
        <item x="1799"/>
        <item x="1394"/>
        <item x="1104"/>
        <item x="1516"/>
        <item x="604"/>
        <item x="1873"/>
        <item x="1588"/>
        <item x="1147"/>
        <item x="2016"/>
        <item x="1359"/>
        <item x="817"/>
        <item x="2046"/>
        <item x="1152"/>
        <item x="213"/>
        <item x="2168"/>
        <item x="175"/>
        <item x="2113"/>
        <item x="820"/>
        <item x="549"/>
        <item x="1228"/>
        <item x="757"/>
        <item x="536"/>
        <item x="1474"/>
        <item x="1497"/>
        <item x="1020"/>
        <item x="1400"/>
        <item x="747"/>
        <item x="848"/>
        <item x="526"/>
        <item x="277"/>
        <item x="244"/>
        <item x="1371"/>
        <item x="852"/>
        <item x="593"/>
        <item x="1901"/>
        <item x="48"/>
        <item x="2284"/>
        <item x="45"/>
        <item x="712"/>
        <item x="1654"/>
        <item x="831"/>
        <item x="1578"/>
        <item x="2047"/>
        <item x="700"/>
        <item x="2218"/>
        <item x="114"/>
        <item x="64"/>
        <item x="717"/>
        <item x="680"/>
        <item x="591"/>
        <item x="82"/>
        <item x="1749"/>
        <item x="727"/>
        <item x="1806"/>
        <item x="1208"/>
        <item x="1038"/>
        <item x="2257"/>
        <item x="1925"/>
        <item x="386"/>
        <item x="309"/>
        <item x="488"/>
        <item x="1982"/>
        <item x="706"/>
        <item x="630"/>
        <item x="1114"/>
        <item x="1207"/>
        <item x="2297"/>
        <item x="858"/>
        <item x="197"/>
        <item x="1173"/>
        <item x="927"/>
        <item x="68"/>
        <item x="1794"/>
        <item x="2177"/>
        <item x="1241"/>
        <item x="2294"/>
        <item x="1668"/>
        <item x="724"/>
        <item x="837"/>
        <item x="285"/>
        <item x="283"/>
        <item x="1576"/>
        <item x="291"/>
        <item x="749"/>
        <item x="2090"/>
        <item x="906"/>
        <item x="2049"/>
        <item x="1467"/>
        <item x="463"/>
        <item x="1559"/>
        <item x="577"/>
        <item x="368"/>
        <item x="949"/>
        <item x="941"/>
        <item x="1893"/>
        <item x="1906"/>
        <item x="1591"/>
        <item x="1871"/>
        <item x="1761"/>
        <item x="1708"/>
        <item x="1080"/>
        <item x="844"/>
        <item x="1727"/>
        <item x="784"/>
        <item x="419"/>
        <item x="1769"/>
        <item x="16"/>
        <item x="1543"/>
        <item x="1785"/>
        <item x="444"/>
        <item x="2304"/>
        <item x="1212"/>
        <item x="901"/>
        <item x="651"/>
        <item x="1755"/>
        <item x="250"/>
        <item x="1922"/>
        <item x="1121"/>
        <item x="220"/>
        <item x="1577"/>
        <item x="1934"/>
        <item x="1723"/>
        <item x="1243"/>
        <item x="1426"/>
        <item x="2030"/>
        <item x="1803"/>
        <item x="1004"/>
        <item x="1366"/>
        <item x="1124"/>
        <item x="1556"/>
        <item x="584"/>
        <item x="235"/>
        <item x="2279"/>
        <item x="1458"/>
        <item x="1722"/>
        <item x="2095"/>
        <item x="1089"/>
        <item x="824"/>
        <item x="1620"/>
        <item x="169"/>
        <item x="1753"/>
        <item x="467"/>
        <item x="212"/>
        <item x="1169"/>
        <item x="1717"/>
        <item x="2159"/>
        <item x="1138"/>
        <item x="1677"/>
        <item x="1904"/>
        <item x="123"/>
        <item x="1912"/>
        <item x="1985"/>
        <item x="1754"/>
        <item x="921"/>
        <item x="79"/>
        <item x="990"/>
        <item x="120"/>
        <item x="2195"/>
        <item x="899"/>
        <item x="1281"/>
        <item x="8"/>
        <item x="1756"/>
        <item x="46"/>
        <item x="227"/>
        <item x="502"/>
        <item x="2093"/>
        <item x="2246"/>
        <item x="1251"/>
        <item x="1724"/>
        <item x="1876"/>
        <item x="1710"/>
        <item x="1553"/>
        <item x="482"/>
        <item x="2285"/>
        <item x="940"/>
        <item x="1118"/>
        <item x="1166"/>
        <item x="2071"/>
        <item x="430"/>
        <item x="2149"/>
        <item x="1355"/>
        <item x="435"/>
        <item x="1757"/>
        <item x="1644"/>
        <item x="2255"/>
        <item x="1793"/>
        <item x="2061"/>
        <item x="2079"/>
        <item x="2051"/>
        <item x="1341"/>
        <item x="158"/>
        <item x="351"/>
        <item x="1367"/>
        <item x="1706"/>
        <item x="2267"/>
        <item x="1510"/>
        <item x="1598"/>
        <item x="189"/>
        <item x="787"/>
        <item x="1560"/>
        <item x="1565"/>
        <item x="393"/>
        <item x="1795"/>
        <item x="1650"/>
        <item x="400"/>
        <item x="862"/>
        <item x="794"/>
        <item x="1800"/>
        <item x="510"/>
        <item x="65"/>
        <item x="1951"/>
        <item x="642"/>
        <item x="1629"/>
        <item x="1914"/>
        <item x="1307"/>
        <item x="56"/>
        <item x="338"/>
        <item x="1920"/>
        <item x="299"/>
        <item x="1709"/>
        <item x="715"/>
        <item x="2036"/>
        <item x="987"/>
        <item x="380"/>
        <item x="1117"/>
        <item x="496"/>
        <item x="845"/>
        <item x="1518"/>
        <item x="2192"/>
        <item x="1210"/>
        <item x="594"/>
        <item x="759"/>
        <item x="1867"/>
        <item x="2148"/>
        <item x="1682"/>
        <item x="459"/>
        <item x="995"/>
        <item x="117"/>
        <item x="1767"/>
        <item x="679"/>
        <item x="2236"/>
        <item x="1701"/>
        <item x="745"/>
        <item x="2097"/>
        <item x="2137"/>
        <item x="1938"/>
        <item x="326"/>
        <item x="2200"/>
        <item x="294"/>
        <item x="647"/>
        <item x="1959"/>
        <item x="568"/>
        <item x="428"/>
        <item x="930"/>
        <item x="836"/>
        <item x="1469"/>
        <item x="914"/>
        <item x="1719"/>
        <item x="606"/>
        <item x="1789"/>
        <item x="1886"/>
        <item x="156"/>
        <item x="1851"/>
        <item x="1227"/>
        <item x="432"/>
        <item x="1011"/>
        <item x="1432"/>
        <item x="1406"/>
        <item x="331"/>
        <item x="1631"/>
        <item x="944"/>
        <item x="403"/>
        <item x="1955"/>
        <item x="1401"/>
        <item x="774"/>
        <item x="722"/>
        <item x="2241"/>
        <item x="1278"/>
        <item x="2008"/>
        <item x="1712"/>
        <item x="1716"/>
        <item x="1916"/>
        <item x="203"/>
        <item x="1204"/>
        <item x="823"/>
        <item x="1029"/>
        <item x="2060"/>
        <item x="1052"/>
        <item x="219"/>
        <item x="1721"/>
        <item x="1597"/>
        <item x="161"/>
        <item x="1628"/>
        <item x="1035"/>
        <item x="2271"/>
        <item x="649"/>
        <item x="133"/>
        <item x="880"/>
        <item x="437"/>
        <item x="29"/>
        <item x="1910"/>
        <item x="402"/>
        <item x="398"/>
        <item x="33"/>
        <item x="455"/>
        <item x="744"/>
        <item x="841"/>
        <item x="97"/>
        <item x="1048"/>
        <item x="545"/>
        <item x="19"/>
        <item x="1160"/>
        <item x="644"/>
        <item x="2196"/>
        <item x="1509"/>
        <item x="1334"/>
        <item x="2180"/>
        <item x="1402"/>
        <item x="460"/>
        <item x="1913"/>
        <item x="1229"/>
        <item x="1569"/>
        <item x="334"/>
        <item x="1294"/>
        <item x="596"/>
        <item x="1356"/>
        <item x="1865"/>
        <item x="2088"/>
        <item x="2115"/>
        <item x="493"/>
        <item x="182"/>
        <item x="2178"/>
        <item x="11"/>
        <item x="1702"/>
        <item x="543"/>
        <item x="1594"/>
        <item x="307"/>
        <item x="100"/>
        <item x="1641"/>
        <item x="336"/>
        <item x="1798"/>
        <item x="1395"/>
        <item x="1257"/>
        <item x="1424"/>
        <item x="2125"/>
        <item x="218"/>
        <item x="202"/>
        <item x="1485"/>
        <item x="1477"/>
        <item x="781"/>
        <item x="1884"/>
        <item x="1450"/>
        <item x="1347"/>
        <item x="795"/>
        <item x="1522"/>
        <item x="1804"/>
        <item x="865"/>
        <item x="2021"/>
        <item x="139"/>
        <item x="1332"/>
        <item x="2032"/>
        <item x="59"/>
        <item x="825"/>
        <item x="392"/>
        <item x="2258"/>
        <item x="926"/>
        <item x="1191"/>
        <item x="2119"/>
        <item x="1419"/>
        <item x="130"/>
        <item x="1674"/>
        <item x="457"/>
        <item x="1627"/>
        <item x="704"/>
        <item x="1139"/>
        <item x="2092"/>
        <item x="1253"/>
        <item x="2000"/>
        <item x="1082"/>
        <item x="670"/>
        <item x="1399"/>
        <item x="1338"/>
        <item x="1302"/>
        <item x="1435"/>
        <item x="1949"/>
        <item x="2091"/>
        <item x="2300"/>
        <item x="2108"/>
        <item x="1639"/>
        <item x="1223"/>
        <item x="1010"/>
        <item x="755"/>
        <item x="2206"/>
        <item x="200"/>
        <item x="2025"/>
        <item x="1154"/>
        <item x="2064"/>
        <item x="764"/>
        <item x="1814"/>
        <item x="1275"/>
        <item x="1262"/>
        <item x="1686"/>
        <item x="1259"/>
        <item x="434"/>
        <item x="2162"/>
        <item x="518"/>
        <item x="42"/>
        <item x="1337"/>
        <item x="668"/>
        <item x="1705"/>
        <item x="1822"/>
        <item x="790"/>
        <item x="439"/>
        <item x="1398"/>
        <item x="969"/>
        <item x="2005"/>
        <item x="1203"/>
        <item x="445"/>
        <item x="1008"/>
        <item x="1746"/>
        <item x="1517"/>
        <item x="1671"/>
        <item x="1373"/>
        <item x="514"/>
        <item x="1784"/>
        <item x="508"/>
        <item x="1300"/>
        <item x="394"/>
        <item x="1937"/>
        <item x="962"/>
        <item x="776"/>
        <item x="1483"/>
        <item x="2276"/>
        <item x="1537"/>
        <item x="1087"/>
        <item x="1954"/>
        <item x="1715"/>
        <item x="144"/>
        <item x="527"/>
        <item x="1998"/>
        <item x="910"/>
        <item x="192"/>
        <item x="1900"/>
        <item x="221"/>
        <item x="1542"/>
        <item x="395"/>
        <item x="843"/>
        <item x="792"/>
        <item x="835"/>
        <item x="701"/>
        <item x="10"/>
        <item x="840"/>
        <item x="1391"/>
        <item x="1618"/>
        <item x="374"/>
        <item x="1267"/>
        <item x="1999"/>
        <item x="1637"/>
        <item x="942"/>
        <item x="2171"/>
        <item x="628"/>
        <item x="999"/>
        <item x="2260"/>
        <item x="7"/>
        <item x="955"/>
        <item x="1495"/>
        <item x="917"/>
        <item x="797"/>
        <item x="255"/>
        <item x="2266"/>
        <item x="1107"/>
        <item x="856"/>
        <item x="2033"/>
        <item x="586"/>
        <item x="875"/>
        <item x="904"/>
        <item x="617"/>
        <item x="2252"/>
        <item x="1540"/>
        <item x="618"/>
        <item x="1997"/>
        <item x="2251"/>
        <item x="996"/>
        <item x="548"/>
        <item x="557"/>
        <item x="1870"/>
        <item x="1977"/>
        <item x="973"/>
        <item x="1335"/>
        <item x="1276"/>
        <item x="997"/>
        <item x="2132"/>
        <item x="1369"/>
        <item x="1194"/>
        <item x="726"/>
        <item x="2226"/>
        <item x="115"/>
        <item x="956"/>
        <item x="443"/>
        <item x="1972"/>
        <item x="954"/>
        <item x="370"/>
        <item x="687"/>
        <item x="321"/>
        <item x="1539"/>
        <item x="695"/>
        <item x="54"/>
        <item x="569"/>
        <item x="2128"/>
        <item x="2027"/>
        <item x="558"/>
        <item x="919"/>
        <item x="1250"/>
        <item x="1883"/>
        <item x="793"/>
        <item x="290"/>
        <item x="1183"/>
        <item x="1652"/>
        <item x="1304"/>
        <item x="0"/>
        <item x="1225"/>
        <item x="590"/>
        <item x="1163"/>
        <item x="675"/>
        <item x="261"/>
        <item x="136"/>
        <item x="1613"/>
        <item x="315"/>
        <item x="1489"/>
        <item x="801"/>
        <item x="736"/>
        <item x="2014"/>
        <item x="188"/>
        <item x="350"/>
        <item x="1615"/>
        <item x="2259"/>
        <item x="246"/>
        <item x="934"/>
        <item x="1898"/>
        <item x="2249"/>
        <item x="1745"/>
        <item x="27"/>
        <item x="223"/>
        <item x="86"/>
        <item x="2163"/>
        <item x="631"/>
        <item x="778"/>
        <item x="813"/>
        <item x="1065"/>
        <item x="187"/>
        <item x="1774"/>
        <item x="2101"/>
        <item x="481"/>
        <item x="2102"/>
        <item x="1575"/>
        <item x="685"/>
        <item x="431"/>
        <item x="1586"/>
        <item x="1582"/>
        <item x="1438"/>
        <item x="1321"/>
        <item x="964"/>
        <item x="721"/>
        <item x="738"/>
        <item x="32"/>
        <item x="1915"/>
        <item x="2217"/>
        <item x="1531"/>
        <item x="882"/>
        <item x="35"/>
        <item x="1606"/>
        <item x="869"/>
        <item x="146"/>
        <item x="61"/>
        <item x="498"/>
        <item x="275"/>
        <item x="237"/>
        <item x="767"/>
        <item x="1431"/>
        <item x="1288"/>
        <item x="2269"/>
        <item x="677"/>
        <item x="1498"/>
        <item x="1157"/>
        <item x="1648"/>
        <item x="1812"/>
        <item x="1612"/>
        <item x="47"/>
        <item x="1070"/>
        <item x="155"/>
        <item x="602"/>
        <item x="2161"/>
        <item x="23"/>
        <item x="975"/>
        <item x="1636"/>
        <item x="1318"/>
        <item x="1730"/>
        <item x="1167"/>
        <item x="2052"/>
        <item x="916"/>
        <item x="1609"/>
        <item x="1428"/>
        <item x="1983"/>
        <item x="554"/>
        <item x="311"/>
        <item x="1254"/>
        <item x="1787"/>
        <item x="539"/>
        <item x="1948"/>
        <item x="165"/>
        <item x="1750"/>
        <item x="1511"/>
        <item x="1297"/>
        <item x="1891"/>
        <item x="1554"/>
        <item x="1747"/>
        <item x="2188"/>
        <item x="516"/>
        <item x="447"/>
        <item x="861"/>
        <item x="1135"/>
        <item x="449"/>
        <item x="598"/>
        <item x="1733"/>
        <item x="1315"/>
        <item x="761"/>
        <item x="1002"/>
        <item x="74"/>
        <item x="1382"/>
        <item x="2045"/>
        <item x="920"/>
        <item x="1068"/>
        <item x="2282"/>
        <item x="279"/>
        <item x="1657"/>
        <item x="564"/>
        <item x="967"/>
        <item x="1647"/>
        <item x="1245"/>
        <item x="887"/>
        <item x="242"/>
        <item x="1461"/>
        <item x="1751"/>
        <item x="1514"/>
        <item x="1970"/>
        <item x="124"/>
        <item x="1790"/>
        <item x="986"/>
        <item x="205"/>
        <item x="814"/>
        <item x="660"/>
        <item x="690"/>
        <item x="918"/>
        <item x="1358"/>
        <item x="1646"/>
        <item x="256"/>
        <item x="1786"/>
        <item x="870"/>
        <item x="565"/>
        <item x="1209"/>
        <item x="458"/>
        <item x="239"/>
        <item x="1033"/>
        <item x="1759"/>
        <item x="446"/>
        <item x="409"/>
        <item x="819"/>
        <item x="1308"/>
        <item x="1463"/>
        <item x="330"/>
        <item x="1054"/>
        <item x="302"/>
        <item x="866"/>
        <item x="499"/>
        <item x="2121"/>
        <item x="2107"/>
        <item x="1487"/>
        <item x="489"/>
        <item x="656"/>
        <item x="1449"/>
        <item x="1561"/>
        <item x="1327"/>
        <item x="1534"/>
        <item x="1074"/>
        <item x="404"/>
        <item x="1599"/>
        <item x="1839"/>
        <item x="2048"/>
        <item x="265"/>
        <item x="99"/>
        <item x="143"/>
        <item x="324"/>
        <item x="1833"/>
        <item x="2105"/>
        <item x="1981"/>
        <item x="573"/>
        <item x="754"/>
        <item x="83"/>
        <item x="2026"/>
        <item x="1322"/>
        <item x="2253"/>
        <item x="1643"/>
        <item x="509"/>
        <item x="2111"/>
        <item x="636"/>
        <item x="1088"/>
        <item x="1205"/>
        <item x="1720"/>
        <item x="2176"/>
        <item x="2094"/>
        <item x="410"/>
        <item x="622"/>
        <item x="50"/>
        <item x="1168"/>
        <item x="1072"/>
        <item x="699"/>
        <item x="184"/>
        <item x="1952"/>
        <item x="1260"/>
        <item x="298"/>
        <item x="389"/>
        <item x="2143"/>
        <item x="1813"/>
        <item x="1549"/>
        <item x="442"/>
        <item x="1550"/>
        <item x="1266"/>
        <item x="2287"/>
        <item x="1066"/>
        <item x="1000"/>
        <item x="741"/>
        <item x="1425"/>
        <item x="1567"/>
        <item x="1037"/>
        <item x="1427"/>
        <item x="85"/>
        <item x="323"/>
        <item x="1528"/>
        <item x="1357"/>
        <item x="346"/>
        <item x="240"/>
        <item x="1232"/>
        <item x="619"/>
        <item x="2130"/>
        <item x="461"/>
        <item x="1086"/>
        <item x="1729"/>
        <item x="422"/>
        <item x="915"/>
        <item x="1289"/>
        <item x="732"/>
        <item x="1847"/>
        <item x="592"/>
        <item x="1456"/>
        <item x="533"/>
        <item x="646"/>
        <item x="1481"/>
        <item x="1529"/>
        <item x="318"/>
        <item x="301"/>
        <item x="1271"/>
        <item x="388"/>
        <item x="88"/>
        <item x="226"/>
        <item x="1589"/>
        <item x="193"/>
        <item x="2243"/>
        <item x="1993"/>
        <item x="1012"/>
        <item x="1221"/>
        <item x="1189"/>
        <item x="769"/>
        <item x="1523"/>
        <item x="608"/>
        <item x="868"/>
        <item x="344"/>
        <item x="943"/>
        <item x="106"/>
        <item x="1476"/>
        <item x="1538"/>
        <item x="1219"/>
        <item x="2067"/>
        <item x="963"/>
        <item x="1600"/>
        <item x="616"/>
        <item x="1133"/>
        <item x="204"/>
        <item x="1309"/>
        <item x="1768"/>
        <item x="788"/>
        <item x="612"/>
        <item x="2268"/>
        <item x="355"/>
        <item x="720"/>
        <item x="597"/>
        <item x="1783"/>
        <item x="2190"/>
        <item x="300"/>
        <item x="1120"/>
        <item x="1797"/>
        <item x="960"/>
        <item x="1246"/>
        <item x="1239"/>
        <item x="1017"/>
        <item x="1023"/>
        <item x="1059"/>
        <item x="1696"/>
        <item x="1368"/>
        <item x="1021"/>
        <item x="2262"/>
        <item x="1512"/>
        <item x="367"/>
        <item x="640"/>
        <item x="506"/>
        <item x="1502"/>
        <item x="828"/>
        <item x="1236"/>
        <item x="953"/>
        <item x="257"/>
        <item x="2072"/>
        <item x="1096"/>
        <item x="682"/>
        <item x="468"/>
        <item x="1548"/>
        <item x="214"/>
        <item x="1505"/>
        <item x="676"/>
        <item x="1073"/>
        <item x="686"/>
        <item x="1740"/>
        <item x="1902"/>
        <item x="895"/>
        <item x="28"/>
        <item x="470"/>
        <item x="378"/>
        <item x="308"/>
        <item x="1468"/>
        <item x="2299"/>
        <item x="1030"/>
        <item x="1186"/>
        <item x="1363"/>
        <item x="1187"/>
        <item x="1889"/>
        <item x="1640"/>
        <item x="2055"/>
        <item x="2068"/>
        <item x="1448"/>
        <item x="713"/>
        <item x="81"/>
        <item x="1132"/>
        <item x="1921"/>
        <item x="171"/>
        <item x="739"/>
        <item x="2278"/>
        <item x="945"/>
        <item x="2023"/>
        <item x="634"/>
        <item x="1466"/>
        <item x="125"/>
        <item x="1837"/>
        <item x="2153"/>
        <item x="567"/>
        <item x="1905"/>
        <item x="2293"/>
        <item x="1496"/>
        <item x="1462"/>
        <item x="798"/>
        <item x="492"/>
        <item x="1602"/>
        <item x="772"/>
        <item x="874"/>
        <item x="1103"/>
        <item x="1499"/>
        <item x="1279"/>
        <item x="2224"/>
        <item x="2069"/>
        <item x="2292"/>
        <item x="1153"/>
        <item x="258"/>
        <item x="1126"/>
        <item x="578"/>
        <item x="1380"/>
        <item x="268"/>
        <item x="2277"/>
        <item x="864"/>
        <item x="1396"/>
        <item x="1119"/>
        <item x="1353"/>
        <item x="1230"/>
        <item x="2124"/>
        <item x="2058"/>
        <item x="1043"/>
        <item x="287"/>
        <item x="1442"/>
        <item x="1704"/>
        <item x="1831"/>
        <item x="1284"/>
        <item x="1536"/>
        <item x="1879"/>
        <item x="1845"/>
        <item x="132"/>
        <item x="1062"/>
        <item x="236"/>
        <item x="1390"/>
        <item x="1397"/>
        <item x="6"/>
        <item x="1882"/>
        <item x="830"/>
        <item x="1700"/>
        <item x="2250"/>
        <item x="1174"/>
        <item x="2112"/>
        <item x="872"/>
        <item x="2074"/>
        <item x="1801"/>
        <item x="486"/>
        <item x="142"/>
        <item x="520"/>
        <item x="871"/>
        <item x="2002"/>
        <item x="1429"/>
        <item x="1217"/>
        <item x="167"/>
        <item x="818"/>
        <item x="531"/>
        <item x="1944"/>
        <item x="714"/>
        <item x="614"/>
        <item x="1102"/>
        <item x="1443"/>
        <item x="1094"/>
        <item x="1344"/>
        <item x="2158"/>
        <item x="1383"/>
        <item x="1226"/>
        <item x="582"/>
        <item x="1056"/>
        <item x="928"/>
        <item x="1840"/>
        <item x="1581"/>
        <item x="2298"/>
        <item x="2212"/>
        <item x="804"/>
        <item x="376"/>
        <item x="1027"/>
        <item x="932"/>
        <item x="1374"/>
        <item x="191"/>
        <item x="579"/>
        <item x="859"/>
        <item x="135"/>
        <item x="1143"/>
        <item x="119"/>
        <item x="939"/>
        <item x="791"/>
        <item x="1718"/>
        <item x="396"/>
        <item x="1684"/>
        <item x="1741"/>
        <item x="282"/>
        <item x="1125"/>
        <item x="1836"/>
        <item x="1978"/>
        <item x="854"/>
        <item x="1846"/>
        <item x="2265"/>
        <item x="912"/>
        <item x="469"/>
        <item x="1818"/>
        <item x="1734"/>
        <item x="552"/>
        <item x="2024"/>
        <item x="1491"/>
        <item x="2220"/>
        <item x="1312"/>
        <item x="2244"/>
        <item x="1283"/>
        <item x="523"/>
        <item x="775"/>
        <item x="528"/>
        <item x="766"/>
        <item x="329"/>
        <item x="1385"/>
        <item x="691"/>
        <item x="274"/>
        <item x="1856"/>
        <item x="1293"/>
        <item x="805"/>
        <item x="799"/>
        <item x="34"/>
        <item x="1244"/>
        <item x="452"/>
        <item x="710"/>
        <item x="1748"/>
        <item x="1348"/>
        <item x="576"/>
        <item x="1439"/>
        <item x="519"/>
        <item x="1953"/>
        <item x="1504"/>
        <item x="1670"/>
        <item x="1106"/>
        <item x="1673"/>
        <item x="349"/>
        <item x="547"/>
        <item x="1178"/>
        <item x="2013"/>
        <item x="1090"/>
        <item x="1857"/>
        <item x="1697"/>
        <item x="1868"/>
        <item x="1218"/>
        <item x="1238"/>
        <item x="811"/>
        <item x="716"/>
        <item x="479"/>
        <item x="2077"/>
        <item x="1049"/>
        <item x="601"/>
        <item x="809"/>
        <item x="177"/>
        <item x="2018"/>
        <item x="1736"/>
        <item x="1181"/>
        <item x="241"/>
        <item x="688"/>
        <item x="762"/>
        <item x="1933"/>
        <item x="1231"/>
        <item x="168"/>
        <item x="500"/>
        <item x="1530"/>
        <item x="575"/>
        <item x="2123"/>
        <item x="770"/>
        <item x="2040"/>
        <item x="2240"/>
        <item x="1568"/>
        <item x="1841"/>
        <item x="768"/>
        <item x="1930"/>
        <item x="2007"/>
        <item x="613"/>
        <item x="629"/>
        <item x="1852"/>
        <item x="1633"/>
        <item x="1838"/>
        <item x="1128"/>
        <item x="983"/>
        <item x="2"/>
        <item x="1662"/>
        <item x="448"/>
        <item x="1083"/>
        <item x="863"/>
        <item x="1440"/>
        <item x="2183"/>
        <item x="1776"/>
        <item x="372"/>
        <item x="1407"/>
        <item x="101"/>
        <item x="2167"/>
        <item x="603"/>
        <item x="2214"/>
        <item x="317"/>
        <item x="1159"/>
        <item x="1256"/>
        <item x="671"/>
        <item x="1849"/>
        <item x="1176"/>
        <item x="1665"/>
        <item x="2181"/>
        <item x="504"/>
        <item x="896"/>
        <item x="1950"/>
        <item x="90"/>
        <item x="1739"/>
        <item x="624"/>
        <item x="1564"/>
        <item x="1177"/>
        <item x="1872"/>
        <item x="225"/>
        <item x="1101"/>
        <item x="1475"/>
        <item x="1115"/>
        <item x="758"/>
        <item x="551"/>
        <item x="1758"/>
        <item x="1149"/>
        <item x="807"/>
        <item x="2164"/>
        <item x="2043"/>
        <item x="2041"/>
        <item x="1642"/>
        <item x="1763"/>
        <item x="201"/>
        <item x="383"/>
        <item x="1781"/>
        <item x="1202"/>
        <item x="313"/>
        <item x="228"/>
        <item x="1328"/>
        <item x="655"/>
        <item x="970"/>
        <item x="2140"/>
        <item x="2110"/>
        <item x="522"/>
        <item x="70"/>
        <item x="2050"/>
        <item x="1110"/>
        <item x="888"/>
        <item x="1525"/>
        <item x="472"/>
        <item x="1942"/>
        <item x="420"/>
        <item x="1991"/>
        <item x="1924"/>
        <item x="1546"/>
        <item x="1815"/>
        <item x="635"/>
        <item x="94"/>
        <item x="253"/>
        <item x="1404"/>
        <item x="1936"/>
        <item x="2296"/>
        <item x="1040"/>
        <item x="1752"/>
        <item x="84"/>
        <item x="1571"/>
        <item x="559"/>
        <item x="515"/>
        <item x="1364"/>
        <item x="1816"/>
        <item x="2150"/>
        <item x="931"/>
        <item x="272"/>
        <item x="2035"/>
        <item x="138"/>
        <item x="1779"/>
        <item x="1935"/>
        <item x="1980"/>
        <item x="623"/>
        <item x="1547"/>
        <item x="645"/>
        <item x="2096"/>
        <item x="2114"/>
        <item x="1676"/>
        <item x="1022"/>
        <item x="1445"/>
        <item x="1770"/>
        <item x="1587"/>
        <item x="950"/>
        <item x="976"/>
        <item x="911"/>
        <item x="538"/>
        <item x="659"/>
        <item x="209"/>
        <item x="1725"/>
        <item x="20"/>
        <item x="1956"/>
        <item x="2070"/>
        <item x="1331"/>
        <item x="2054"/>
        <item x="453"/>
        <item x="1986"/>
        <item x="2216"/>
        <item x="55"/>
        <item x="1834"/>
        <item x="1269"/>
        <item x="669"/>
        <item x="898"/>
        <item x="1211"/>
        <item x="667"/>
        <item x="808"/>
        <item x="417"/>
        <item x="341"/>
        <item x="2037"/>
        <item x="1464"/>
        <item x="555"/>
        <item x="36"/>
        <item x="666"/>
        <item x="583"/>
        <item x="839"/>
        <item x="292"/>
        <item x="1350"/>
        <item x="1286"/>
        <item x="345"/>
        <item x="264"/>
        <item x="2272"/>
        <item x="1714"/>
        <item x="1895"/>
        <item x="454"/>
        <item x="537"/>
        <item x="867"/>
        <item x="72"/>
        <item x="1015"/>
        <item x="982"/>
        <item x="1423"/>
        <item x="735"/>
        <item x="550"/>
        <item x="1342"/>
        <item x="605"/>
        <item x="885"/>
        <item x="936"/>
        <item x="2184"/>
        <item x="1411"/>
        <item x="832"/>
        <item x="1009"/>
        <item x="263"/>
        <item x="1610"/>
        <item x="2237"/>
        <item x="501"/>
        <item x="2098"/>
        <item x="325"/>
        <item x="127"/>
        <item x="2231"/>
        <item x="650"/>
        <item x="1381"/>
        <item x="1361"/>
        <item x="190"/>
        <item x="571"/>
        <item x="1552"/>
        <item x="180"/>
        <item x="53"/>
        <item x="478"/>
        <item x="1405"/>
        <item x="2291"/>
        <item x="1693"/>
        <item x="440"/>
        <item x="1161"/>
        <item x="2015"/>
        <item x="1844"/>
        <item x="1919"/>
        <item x="1076"/>
        <item x="1796"/>
        <item x="709"/>
        <item x="1766"/>
        <item x="1957"/>
        <item x="1099"/>
        <item x="270"/>
        <item x="1737"/>
        <item x="166"/>
        <item x="2081"/>
        <item x="1060"/>
        <item x="2227"/>
        <item x="1877"/>
        <item x="750"/>
        <item x="2109"/>
        <item x="359"/>
        <item x="1454"/>
        <item x="361"/>
        <item x="3"/>
        <item x="2199"/>
        <item x="1376"/>
        <item x="511"/>
        <item x="148"/>
        <item x="2003"/>
        <item x="1184"/>
        <item x="21"/>
        <item x="96"/>
        <item x="1808"/>
        <item x="1319"/>
        <item x="1946"/>
        <item x="475"/>
        <item x="464"/>
        <item x="1878"/>
        <item x="1738"/>
        <item x="1855"/>
        <item x="1968"/>
        <item x="1473"/>
        <item x="1055"/>
        <item x="260"/>
        <item x="1291"/>
        <item x="2065"/>
        <item x="692"/>
        <item x="58"/>
        <item x="1861"/>
        <item x="1585"/>
        <item x="780"/>
        <item x="75"/>
        <item x="1928"/>
        <item x="846"/>
        <item x="1596"/>
        <item x="810"/>
        <item x="137"/>
        <item x="335"/>
        <item x="381"/>
        <item x="1541"/>
        <item x="2288"/>
        <item x="661"/>
        <item x="2066"/>
        <item x="2301"/>
        <item x="162"/>
        <item x="1"/>
        <item x="1329"/>
        <item x="1486"/>
        <item x="2042"/>
        <item x="2270"/>
        <item x="763"/>
        <item x="783"/>
        <item x="116"/>
        <item x="426"/>
        <item x="979"/>
        <item x="2084"/>
        <item x="385"/>
        <item x="1453"/>
        <item x="998"/>
        <item x="1349"/>
        <item x="1320"/>
        <item x="1042"/>
        <item x="2248"/>
        <item x="1387"/>
        <item x="777"/>
        <item x="1519"/>
        <item x="1551"/>
        <item x="1234"/>
        <item x="399"/>
        <item x="1155"/>
        <item x="2010"/>
        <item x="753"/>
        <item x="1825"/>
        <item x="105"/>
        <item x="160"/>
        <item x="1649"/>
        <item x="1967"/>
        <item x="827"/>
        <item x="742"/>
        <item x="905"/>
        <item x="1255"/>
        <item x="104"/>
        <item x="1762"/>
        <item x="748"/>
        <item x="233"/>
        <item x="897"/>
        <item x="1111"/>
        <item x="1112"/>
        <item x="1513"/>
        <item x="652"/>
        <item x="1590"/>
        <item x="1001"/>
        <item x="1418"/>
        <item x="1494"/>
        <item x="140"/>
        <item x="1860"/>
        <item x="129"/>
        <item x="925"/>
        <item x="1444"/>
        <item x="1039"/>
        <item x="1240"/>
        <item x="974"/>
        <item x="2263"/>
        <item x="2174"/>
        <item x="1713"/>
        <item x="1675"/>
        <item x="731"/>
        <item x="232"/>
        <item x="1802"/>
        <item x="1651"/>
        <item x="1929"/>
        <item x="740"/>
        <item x="494"/>
        <item x="1249"/>
        <item x="416"/>
        <item x="1864"/>
        <item x="1990"/>
        <item x="1053"/>
        <item x="1731"/>
        <item x="408"/>
        <item x="271"/>
        <item x="1192"/>
        <item x="1460"/>
        <item x="1378"/>
        <item x="1660"/>
        <item x="1947"/>
        <item x="497"/>
        <item x="2185"/>
        <item x="2011"/>
        <item x="1926"/>
        <item x="1024"/>
        <item x="733"/>
        <item x="1664"/>
        <item x="1162"/>
        <item x="1457"/>
        <item x="1760"/>
        <item x="600"/>
        <item x="560"/>
        <item x="1216"/>
        <item x="992"/>
        <item x="17"/>
        <item x="806"/>
        <item x="541"/>
        <item x="1134"/>
        <item x="1413"/>
        <item x="1744"/>
        <item x="5"/>
        <item x="1258"/>
        <item x="2104"/>
        <item x="1945"/>
        <item x="1907"/>
        <item x="1028"/>
        <item x="2221"/>
        <item x="384"/>
        <item x="1603"/>
        <item x="1656"/>
        <item x="1992"/>
        <item x="850"/>
        <item x="610"/>
        <item x="1252"/>
        <item x="2009"/>
        <item x="14"/>
        <item x="1503"/>
        <item x="1306"/>
        <item x="288"/>
        <item x="371"/>
        <item x="305"/>
        <item x="1471"/>
        <item x="842"/>
        <item x="2213"/>
        <item x="1863"/>
        <item x="981"/>
        <item x="2089"/>
        <item x="382"/>
        <item x="1370"/>
        <item x="984"/>
        <item x="1067"/>
        <item x="174"/>
        <item x="196"/>
        <item x="1848"/>
        <item x="1962"/>
        <item x="1150"/>
        <item x="966"/>
        <item x="251"/>
        <item x="358"/>
        <item x="2207"/>
        <item x="1280"/>
        <item t="default"/>
      </items>
    </pivotField>
    <pivotField numFmtId="14" showAll="0"/>
    <pivotField showAll="0">
      <items count="186">
        <item x="123"/>
        <item x="120"/>
        <item x="40"/>
        <item x="175"/>
        <item x="79"/>
        <item x="0"/>
        <item x="96"/>
        <item x="31"/>
        <item x="16"/>
        <item x="64"/>
        <item x="161"/>
        <item x="167"/>
        <item x="164"/>
        <item x="153"/>
        <item x="45"/>
        <item x="183"/>
        <item x="35"/>
        <item x="85"/>
        <item x="7"/>
        <item x="141"/>
        <item x="82"/>
        <item x="17"/>
        <item x="173"/>
        <item x="78"/>
        <item x="182"/>
        <item x="87"/>
        <item x="158"/>
        <item x="8"/>
        <item x="49"/>
        <item x="115"/>
        <item x="105"/>
        <item x="127"/>
        <item x="132"/>
        <item x="129"/>
        <item x="157"/>
        <item x="25"/>
        <item x="88"/>
        <item x="2"/>
        <item x="125"/>
        <item x="103"/>
        <item x="90"/>
        <item x="51"/>
        <item x="142"/>
        <item x="116"/>
        <item x="122"/>
        <item x="41"/>
        <item x="62"/>
        <item x="66"/>
        <item x="22"/>
        <item x="9"/>
        <item x="6"/>
        <item x="172"/>
        <item x="43"/>
        <item x="181"/>
        <item x="89"/>
        <item x="178"/>
        <item x="145"/>
        <item x="119"/>
        <item x="137"/>
        <item x="168"/>
        <item x="72"/>
        <item x="27"/>
        <item x="28"/>
        <item x="165"/>
        <item x="83"/>
        <item x="110"/>
        <item x="112"/>
        <item x="128"/>
        <item x="65"/>
        <item x="134"/>
        <item x="61"/>
        <item x="95"/>
        <item x="143"/>
        <item x="131"/>
        <item x="138"/>
        <item x="147"/>
        <item x="154"/>
        <item x="97"/>
        <item x="114"/>
        <item x="177"/>
        <item x="77"/>
        <item x="109"/>
        <item x="148"/>
        <item x="39"/>
        <item x="38"/>
        <item x="69"/>
        <item x="15"/>
        <item x="99"/>
        <item x="21"/>
        <item x="20"/>
        <item x="80"/>
        <item x="117"/>
        <item x="34"/>
        <item x="136"/>
        <item x="104"/>
        <item x="33"/>
        <item x="12"/>
        <item x="163"/>
        <item x="100"/>
        <item x="84"/>
        <item x="159"/>
        <item x="42"/>
        <item x="93"/>
        <item x="18"/>
        <item x="124"/>
        <item x="55"/>
        <item x="71"/>
        <item x="26"/>
        <item x="5"/>
        <item x="113"/>
        <item x="68"/>
        <item x="73"/>
        <item x="155"/>
        <item x="162"/>
        <item x="59"/>
        <item x="139"/>
        <item x="180"/>
        <item x="171"/>
        <item x="56"/>
        <item x="3"/>
        <item x="91"/>
        <item x="11"/>
        <item x="156"/>
        <item x="169"/>
        <item x="1"/>
        <item x="160"/>
        <item x="107"/>
        <item x="75"/>
        <item x="74"/>
        <item x="52"/>
        <item x="126"/>
        <item x="179"/>
        <item x="63"/>
        <item x="76"/>
        <item x="118"/>
        <item x="13"/>
        <item x="14"/>
        <item x="111"/>
        <item x="46"/>
        <item x="152"/>
        <item x="24"/>
        <item x="151"/>
        <item x="70"/>
        <item x="48"/>
        <item x="170"/>
        <item x="86"/>
        <item x="150"/>
        <item x="47"/>
        <item x="60"/>
        <item x="36"/>
        <item x="57"/>
        <item x="54"/>
        <item x="32"/>
        <item x="130"/>
        <item x="4"/>
        <item x="58"/>
        <item x="102"/>
        <item x="133"/>
        <item x="37"/>
        <item x="184"/>
        <item x="44"/>
        <item x="176"/>
        <item x="101"/>
        <item x="92"/>
        <item x="121"/>
        <item x="53"/>
        <item x="146"/>
        <item x="98"/>
        <item x="19"/>
        <item x="149"/>
        <item x="10"/>
        <item x="108"/>
        <item x="23"/>
        <item x="94"/>
        <item x="67"/>
        <item x="30"/>
        <item x="140"/>
        <item x="106"/>
        <item x="50"/>
        <item x="29"/>
        <item x="166"/>
        <item x="144"/>
        <item x="135"/>
        <item x="81"/>
        <item x="174"/>
        <item t="default"/>
      </items>
    </pivotField>
    <pivotField showAll="0"/>
    <pivotField showAll="0"/>
    <pivotField showAll="0"/>
    <pivotField showAll="0">
      <items count="5">
        <item x="1"/>
        <item x="3"/>
        <item x="2"/>
        <item x="0"/>
        <item t="default"/>
      </items>
    </pivotField>
    <pivotField numFmtId="165" showAll="0"/>
    <pivotField numFmtId="165" showAll="0"/>
    <pivotField numFmtId="165" showAll="0"/>
    <pivotField numFmtId="165" showAll="0"/>
    <pivotField dataField="1" numFmtId="165" showAll="0"/>
    <pivotField numFmtId="165" showAll="0"/>
    <pivotField axis="axisRow" showAll="0">
      <items count="22">
        <item x="6"/>
        <item x="17"/>
        <item x="11"/>
        <item x="13"/>
        <item x="8"/>
        <item x="0"/>
        <item x="5"/>
        <item x="7"/>
        <item x="16"/>
        <item x="20"/>
        <item x="12"/>
        <item x="10"/>
        <item x="2"/>
        <item x="1"/>
        <item x="4"/>
        <item x="19"/>
        <item x="3"/>
        <item x="14"/>
        <item x="15"/>
        <item x="18"/>
        <item x="9"/>
        <item t="default"/>
      </items>
    </pivotField>
    <pivotField showAll="0"/>
    <pivotField showAll="0">
      <items count="8">
        <item x="3"/>
        <item x="1"/>
        <item x="5"/>
        <item x="6"/>
        <item x="0"/>
        <item x="4"/>
        <item x="2"/>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11">
        <item sd="0" x="0"/>
        <item sd="0" x="1"/>
        <item sd="0" x="2"/>
        <item sd="0" x="3"/>
        <item sd="0" x="4"/>
        <item sd="0" x="5"/>
        <item sd="0" x="6"/>
        <item sd="0" x="7"/>
        <item sd="0" x="8"/>
        <item sd="0" x="9"/>
        <item t="default"/>
      </items>
    </pivotField>
  </pivotFields>
  <rowFields count="1">
    <field x="14"/>
  </rowFields>
  <rowItems count="22">
    <i>
      <x/>
    </i>
    <i>
      <x v="1"/>
    </i>
    <i>
      <x v="2"/>
    </i>
    <i>
      <x v="3"/>
    </i>
    <i>
      <x v="4"/>
    </i>
    <i>
      <x v="5"/>
    </i>
    <i>
      <x v="6"/>
    </i>
    <i>
      <x v="7"/>
    </i>
    <i>
      <x v="8"/>
    </i>
    <i>
      <x v="9"/>
    </i>
    <i>
      <x v="10"/>
    </i>
    <i>
      <x v="11"/>
    </i>
    <i>
      <x v="12"/>
    </i>
    <i>
      <x v="13"/>
    </i>
    <i>
      <x v="14"/>
    </i>
    <i>
      <x v="15"/>
    </i>
    <i>
      <x v="16"/>
    </i>
    <i>
      <x v="17"/>
    </i>
    <i>
      <x v="18"/>
    </i>
    <i>
      <x v="19"/>
    </i>
    <i>
      <x v="20"/>
    </i>
    <i t="grand">
      <x/>
    </i>
  </rowItems>
  <colItems count="1">
    <i/>
  </colItems>
  <dataFields count="1">
    <dataField name="Sum of Total Sales" fld="12" baseField="0" baseItem="0" numFmtId="165"/>
  </dataFields>
  <chartFormats count="1">
    <chartFormat chart="10" format="2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D89D57-B3CE-42E5-943F-1E478DEA72C6}" name="PivotTable5"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25" rowHeaderCaption="Item Type">
  <location ref="A3:B8" firstHeaderRow="1" firstDataRow="1" firstDataCol="1"/>
  <pivotFields count="21">
    <pivotField showAll="0"/>
    <pivotField numFmtId="14" showAll="0">
      <items count="2306">
        <item x="2264"/>
        <item x="857"/>
        <item x="134"/>
        <item x="1842"/>
        <item x="532"/>
        <item x="352"/>
        <item x="1339"/>
        <item x="1179"/>
        <item x="2085"/>
        <item x="49"/>
        <item x="2232"/>
        <item x="1452"/>
        <item x="2053"/>
        <item x="339"/>
        <item x="621"/>
        <item x="703"/>
        <item x="570"/>
        <item x="849"/>
        <item x="711"/>
        <item x="1659"/>
        <item x="332"/>
        <item x="556"/>
        <item x="994"/>
        <item x="1792"/>
        <item x="247"/>
        <item x="743"/>
        <item x="1478"/>
        <item x="913"/>
        <item x="2179"/>
        <item x="725"/>
        <item x="2194"/>
        <item x="199"/>
        <item x="595"/>
        <item x="894"/>
        <item x="641"/>
        <item x="1862"/>
        <item x="2215"/>
        <item x="978"/>
        <item x="1858"/>
        <item x="1726"/>
        <item x="2151"/>
        <item x="170"/>
        <item x="513"/>
        <item x="937"/>
        <item x="1988"/>
        <item x="195"/>
        <item x="91"/>
        <item x="2290"/>
        <item x="1775"/>
        <item x="122"/>
        <item x="1264"/>
        <item x="1007"/>
        <item x="599"/>
        <item x="152"/>
        <item x="1544"/>
        <item x="1265"/>
        <item x="1220"/>
        <item x="1470"/>
        <item x="131"/>
        <item x="648"/>
        <item x="822"/>
        <item x="78"/>
        <item x="2242"/>
        <item x="654"/>
        <item x="696"/>
        <item x="1975"/>
        <item x="1592"/>
        <item x="625"/>
        <item x="415"/>
        <item x="2239"/>
        <item x="503"/>
        <item x="1144"/>
        <item x="438"/>
        <item x="1377"/>
        <item x="1193"/>
        <item x="2076"/>
        <item x="231"/>
        <item x="1274"/>
        <item x="391"/>
        <item x="855"/>
        <item x="357"/>
        <item x="2142"/>
        <item x="1692"/>
        <item x="186"/>
        <item x="427"/>
        <item x="151"/>
        <item x="185"/>
        <item x="9"/>
        <item x="1996"/>
        <item x="153"/>
        <item x="900"/>
        <item x="689"/>
        <item x="521"/>
        <item x="1623"/>
        <item x="886"/>
        <item x="286"/>
        <item x="109"/>
        <item x="1077"/>
        <item x="243"/>
        <item x="1680"/>
        <item x="2034"/>
        <item x="1689"/>
        <item x="229"/>
        <item x="529"/>
        <item x="1044"/>
        <item x="1175"/>
        <item x="524"/>
        <item x="728"/>
        <item x="1292"/>
        <item x="2129"/>
        <item x="957"/>
        <item x="1743"/>
        <item x="1807"/>
        <item x="2100"/>
        <item x="1303"/>
        <item x="607"/>
        <item x="173"/>
        <item x="111"/>
        <item x="1973"/>
        <item x="369"/>
        <item x="1894"/>
        <item x="1375"/>
        <item x="1050"/>
        <item x="2154"/>
        <item x="786"/>
        <item x="1765"/>
        <item x="833"/>
        <item x="1097"/>
        <item x="989"/>
        <item x="1372"/>
        <item x="1346"/>
        <item x="1580"/>
        <item x="892"/>
        <item x="752"/>
        <item x="60"/>
        <item x="878"/>
        <item x="1148"/>
        <item x="2210"/>
        <item x="2281"/>
        <item x="1917"/>
        <item x="44"/>
        <item x="2103"/>
        <item x="1824"/>
        <item x="2197"/>
        <item x="566"/>
        <item x="2225"/>
        <item x="30"/>
        <item x="110"/>
        <item x="1084"/>
        <item x="1018"/>
        <item x="948"/>
        <item x="319"/>
        <item x="1742"/>
        <item x="429"/>
        <item x="487"/>
        <item x="1771"/>
        <item x="13"/>
        <item x="1703"/>
        <item x="2170"/>
        <item x="2189"/>
        <item x="2193"/>
        <item x="1282"/>
        <item x="112"/>
        <item x="2087"/>
        <item x="181"/>
        <item x="829"/>
        <item x="230"/>
        <item x="2059"/>
        <item x="465"/>
        <item x="4"/>
        <item x="1421"/>
        <item x="1638"/>
        <item x="1016"/>
        <item x="639"/>
        <item x="1773"/>
        <item x="1170"/>
        <item x="708"/>
        <item x="1459"/>
        <item x="1823"/>
        <item x="150"/>
        <item x="2235"/>
        <item x="208"/>
        <item x="2126"/>
        <item x="678"/>
        <item x="1190"/>
        <item x="684"/>
        <item x="222"/>
        <item x="1669"/>
        <item x="1574"/>
        <item x="248"/>
        <item x="314"/>
        <item x="1409"/>
        <item x="2256"/>
        <item x="1880"/>
        <item x="730"/>
        <item x="1310"/>
        <item x="401"/>
        <item x="1091"/>
        <item x="1987"/>
        <item x="2044"/>
        <item x="1313"/>
        <item x="252"/>
        <item x="2223"/>
        <item x="1829"/>
        <item x="1484"/>
        <item x="2145"/>
        <item x="1472"/>
        <item x="977"/>
        <item x="1527"/>
        <item x="126"/>
        <item x="505"/>
        <item x="580"/>
        <item x="1324"/>
        <item x="574"/>
        <item x="2062"/>
        <item x="1658"/>
        <item x="876"/>
        <item x="638"/>
        <item x="1098"/>
        <item x="1526"/>
        <item x="1108"/>
        <item x="1180"/>
        <item x="164"/>
        <item x="1809"/>
        <item x="1417"/>
        <item x="1678"/>
        <item x="1583"/>
        <item x="1832"/>
        <item x="1352"/>
        <item x="2182"/>
        <item x="1047"/>
        <item x="1909"/>
        <item x="476"/>
        <item x="98"/>
        <item x="1896"/>
        <item x="1237"/>
        <item x="284"/>
        <item x="1634"/>
        <item x="316"/>
        <item x="1196"/>
        <item x="530"/>
        <item x="1122"/>
        <item x="1416"/>
        <item x="851"/>
        <item x="2295"/>
        <item x="834"/>
        <item x="1608"/>
        <item x="1979"/>
        <item x="1005"/>
        <item x="903"/>
        <item x="1535"/>
        <item x="1557"/>
        <item x="1545"/>
        <item x="375"/>
        <item x="884"/>
        <item x="2118"/>
        <item x="2208"/>
        <item x="1343"/>
        <item x="80"/>
        <item x="765"/>
        <item x="1976"/>
        <item x="1116"/>
        <item x="102"/>
        <item x="1036"/>
        <item x="296"/>
        <item x="450"/>
        <item x="1386"/>
        <item x="2234"/>
        <item x="1777"/>
        <item x="245"/>
        <item x="1782"/>
        <item x="2075"/>
        <item x="1013"/>
        <item x="1403"/>
        <item x="154"/>
        <item x="968"/>
        <item x="1305"/>
        <item x="1287"/>
        <item x="211"/>
        <item x="1420"/>
        <item x="113"/>
        <item x="2139"/>
        <item x="1317"/>
        <item x="1890"/>
        <item x="1616"/>
        <item x="972"/>
        <item x="1711"/>
        <item x="1826"/>
        <item x="1314"/>
        <item x="816"/>
        <item x="1242"/>
        <item x="159"/>
        <item x="1626"/>
        <item x="1272"/>
        <item x="2172"/>
        <item x="1441"/>
        <item x="15"/>
        <item x="343"/>
        <item x="873"/>
        <item x="1263"/>
        <item x="2073"/>
        <item x="2106"/>
        <item x="517"/>
        <item x="1984"/>
        <item x="373"/>
        <item x="2057"/>
        <item x="1960"/>
        <item x="782"/>
        <item x="663"/>
        <item x="2116"/>
        <item x="412"/>
        <item x="1963"/>
        <item x="1295"/>
        <item x="262"/>
        <item x="585"/>
        <item x="812"/>
        <item x="1918"/>
        <item x="1136"/>
        <item x="1041"/>
        <item x="1414"/>
        <item x="118"/>
        <item x="802"/>
        <item x="87"/>
        <item x="483"/>
        <item x="303"/>
        <item x="322"/>
        <item x="1566"/>
        <item x="707"/>
        <item x="306"/>
        <item x="436"/>
        <item x="414"/>
        <item x="1493"/>
        <item x="1105"/>
        <item x="2283"/>
        <item x="480"/>
        <item x="147"/>
        <item x="183"/>
        <item x="340"/>
        <item x="512"/>
        <item x="2186"/>
        <item x="946"/>
        <item x="1830"/>
        <item x="507"/>
        <item x="1261"/>
        <item x="93"/>
        <item x="1923"/>
        <item x="1655"/>
        <item x="674"/>
        <item x="2133"/>
        <item x="800"/>
        <item x="1875"/>
        <item x="1479"/>
        <item x="2228"/>
        <item x="149"/>
        <item x="1113"/>
        <item x="1046"/>
        <item x="1695"/>
        <item x="327"/>
        <item x="57"/>
        <item x="477"/>
        <item x="1360"/>
        <item x="466"/>
        <item x="1881"/>
        <item x="540"/>
        <item x="657"/>
        <item x="2020"/>
        <item x="1299"/>
        <item x="1994"/>
        <item x="128"/>
        <item x="2280"/>
        <item x="1069"/>
        <item x="1392"/>
        <item x="1451"/>
        <item x="1931"/>
        <item x="425"/>
        <item x="737"/>
        <item x="1165"/>
        <item x="2147"/>
        <item x="1780"/>
        <item x="1109"/>
        <item x="474"/>
        <item x="365"/>
        <item x="2056"/>
        <item x="751"/>
        <item x="484"/>
        <item x="1436"/>
        <item x="1156"/>
        <item x="1333"/>
        <item x="2219"/>
        <item x="561"/>
        <item x="1235"/>
        <item x="2261"/>
        <item x="1819"/>
        <item x="1817"/>
        <item x="2135"/>
        <item x="1989"/>
        <item x="719"/>
        <item x="1064"/>
        <item x="1666"/>
        <item x="2078"/>
        <item x="1811"/>
        <item x="2247"/>
        <item x="1625"/>
        <item x="1388"/>
        <item x="958"/>
        <item x="1379"/>
        <item x="1821"/>
        <item x="1247"/>
        <item x="1622"/>
        <item x="588"/>
        <item x="2160"/>
        <item x="1611"/>
        <item x="1853"/>
        <item x="1151"/>
        <item x="746"/>
        <item x="1632"/>
        <item x="589"/>
        <item x="360"/>
        <item x="1805"/>
        <item x="2273"/>
        <item x="683"/>
        <item x="1835"/>
        <item x="2120"/>
        <item x="238"/>
        <item x="178"/>
        <item x="2303"/>
        <item x="1323"/>
        <item x="1447"/>
        <item x="1874"/>
        <item x="1145"/>
        <item x="121"/>
        <item x="2202"/>
        <item x="26"/>
        <item x="2141"/>
        <item x="847"/>
        <item x="2028"/>
        <item x="1215"/>
        <item x="362"/>
        <item x="1214"/>
        <item x="145"/>
        <item x="1908"/>
        <item x="890"/>
        <item x="1213"/>
        <item x="1415"/>
        <item x="67"/>
        <item x="333"/>
        <item x="1492"/>
        <item x="1290"/>
        <item x="672"/>
        <item x="1137"/>
        <item x="694"/>
        <item x="1031"/>
        <item x="771"/>
        <item x="1521"/>
        <item x="1003"/>
        <item x="1563"/>
        <item x="1480"/>
        <item x="1198"/>
        <item x="2205"/>
        <item x="838"/>
        <item x="1311"/>
        <item x="1764"/>
        <item x="485"/>
        <item x="1887"/>
        <item x="779"/>
        <item x="1465"/>
        <item x="1131"/>
        <item x="1843"/>
        <item x="2146"/>
        <item x="2233"/>
        <item x="2165"/>
        <item x="1330"/>
        <item x="1140"/>
        <item x="2187"/>
        <item x="1635"/>
        <item x="2144"/>
        <item x="909"/>
        <item x="1434"/>
        <item x="2222"/>
        <item x="1524"/>
        <item x="179"/>
        <item x="980"/>
        <item x="935"/>
        <item x="2201"/>
        <item x="1079"/>
        <item x="1248"/>
        <item x="1732"/>
        <item x="662"/>
        <item x="66"/>
        <item x="1393"/>
        <item x="269"/>
        <item x="12"/>
        <item x="473"/>
        <item x="2229"/>
        <item x="108"/>
        <item x="2127"/>
        <item x="1772"/>
        <item x="37"/>
        <item x="702"/>
        <item x="637"/>
        <item x="2122"/>
        <item x="62"/>
        <item x="821"/>
        <item x="959"/>
        <item x="620"/>
        <item x="542"/>
        <item x="249"/>
        <item x="729"/>
        <item x="1285"/>
        <item x="615"/>
        <item x="1384"/>
        <item x="1142"/>
        <item x="1200"/>
        <item x="342"/>
        <item x="1508"/>
        <item x="1940"/>
        <item x="2155"/>
        <item x="2274"/>
        <item x="424"/>
        <item x="1619"/>
        <item x="1501"/>
        <item x="1058"/>
        <item x="2156"/>
        <item x="1270"/>
        <item x="1507"/>
        <item x="789"/>
        <item x="881"/>
        <item x="1277"/>
        <item x="2001"/>
        <item x="826"/>
        <item x="1899"/>
        <item x="63"/>
        <item x="1850"/>
        <item x="1964"/>
        <item x="207"/>
        <item x="1146"/>
        <item x="95"/>
        <item x="22"/>
        <item x="206"/>
        <item x="2019"/>
        <item x="1316"/>
        <item x="1325"/>
        <item x="1681"/>
        <item x="1579"/>
        <item x="451"/>
        <item x="1810"/>
        <item x="1892"/>
        <item x="553"/>
        <item x="405"/>
        <item x="1911"/>
        <item x="525"/>
        <item x="1488"/>
        <item x="1025"/>
        <item x="71"/>
        <item x="627"/>
        <item x="2022"/>
        <item x="924"/>
        <item x="1685"/>
        <item x="2039"/>
        <item x="141"/>
        <item x="1014"/>
        <item x="1707"/>
        <item x="2275"/>
        <item x="210"/>
        <item x="2006"/>
        <item x="1688"/>
        <item x="1661"/>
        <item x="354"/>
        <item x="562"/>
        <item x="1268"/>
        <item x="1422"/>
        <item x="1604"/>
        <item x="947"/>
        <item x="1820"/>
        <item x="922"/>
        <item x="902"/>
        <item x="697"/>
        <item x="658"/>
        <item x="1362"/>
        <item x="546"/>
        <item x="52"/>
        <item x="1222"/>
        <item x="1197"/>
        <item x="407"/>
        <item x="1859"/>
        <item x="387"/>
        <item x="1345"/>
        <item x="1412"/>
        <item x="1199"/>
        <item x="1699"/>
        <item x="2175"/>
        <item x="259"/>
        <item x="1351"/>
        <item x="280"/>
        <item x="534"/>
        <item x="1698"/>
        <item x="1694"/>
        <item x="1171"/>
        <item x="456"/>
        <item x="653"/>
        <item x="217"/>
        <item x="397"/>
        <item x="1201"/>
        <item x="883"/>
        <item x="2173"/>
        <item x="1828"/>
        <item x="103"/>
        <item x="1791"/>
        <item x="1298"/>
        <item x="1019"/>
        <item x="266"/>
        <item x="1482"/>
        <item x="1691"/>
        <item x="1340"/>
        <item x="43"/>
        <item x="1888"/>
        <item x="1273"/>
        <item x="421"/>
        <item x="681"/>
        <item x="1570"/>
        <item x="1572"/>
        <item x="276"/>
        <item x="1687"/>
        <item x="951"/>
        <item x="1006"/>
        <item x="495"/>
        <item x="633"/>
        <item x="965"/>
        <item x="1854"/>
        <item x="1941"/>
        <item x="698"/>
        <item x="2198"/>
        <item x="877"/>
        <item x="289"/>
        <item x="1437"/>
        <item x="2191"/>
        <item x="1081"/>
        <item x="879"/>
        <item x="1506"/>
        <item x="1515"/>
        <item x="198"/>
        <item x="2134"/>
        <item x="2203"/>
        <item x="1057"/>
        <item x="1653"/>
        <item x="572"/>
        <item x="2286"/>
        <item x="377"/>
        <item x="172"/>
        <item x="1123"/>
        <item x="2029"/>
        <item x="281"/>
        <item x="2086"/>
        <item x="216"/>
        <item x="1301"/>
        <item x="723"/>
        <item x="1614"/>
        <item x="1927"/>
        <item x="993"/>
        <item x="1965"/>
        <item x="609"/>
        <item x="1129"/>
        <item x="347"/>
        <item x="2031"/>
        <item x="1326"/>
        <item x="933"/>
        <item x="297"/>
        <item x="194"/>
        <item x="860"/>
        <item x="69"/>
        <item x="1683"/>
        <item x="310"/>
        <item x="889"/>
        <item x="18"/>
        <item x="163"/>
        <item x="234"/>
        <item x="1164"/>
        <item x="1827"/>
        <item x="1206"/>
        <item x="1621"/>
        <item x="41"/>
        <item x="1595"/>
        <item x="411"/>
        <item x="988"/>
        <item x="2254"/>
        <item x="1555"/>
        <item x="304"/>
        <item x="1389"/>
        <item x="1532"/>
        <item x="278"/>
        <item x="1085"/>
        <item x="1778"/>
        <item x="1490"/>
        <item x="433"/>
        <item x="2230"/>
        <item x="971"/>
        <item x="2004"/>
        <item x="587"/>
        <item x="1788"/>
        <item x="1943"/>
        <item x="1034"/>
        <item x="364"/>
        <item x="673"/>
        <item x="157"/>
        <item x="1958"/>
        <item x="24"/>
        <item x="38"/>
        <item x="1130"/>
        <item x="1939"/>
        <item x="1966"/>
        <item x="1410"/>
        <item x="991"/>
        <item x="1188"/>
        <item x="293"/>
        <item x="1617"/>
        <item x="413"/>
        <item x="337"/>
        <item x="952"/>
        <item x="1224"/>
        <item x="853"/>
        <item x="2131"/>
        <item x="938"/>
        <item x="1558"/>
        <item x="2157"/>
        <item x="1897"/>
        <item x="2209"/>
        <item x="1974"/>
        <item x="2117"/>
        <item x="563"/>
        <item x="1500"/>
        <item x="1051"/>
        <item x="348"/>
        <item x="929"/>
        <item x="1455"/>
        <item x="1533"/>
        <item x="1127"/>
        <item x="353"/>
        <item x="1645"/>
        <item x="2083"/>
        <item x="406"/>
        <item x="705"/>
        <item x="356"/>
        <item x="1365"/>
        <item x="1446"/>
        <item x="643"/>
        <item x="1932"/>
        <item x="2063"/>
        <item x="2204"/>
        <item x="923"/>
        <item x="893"/>
        <item x="815"/>
        <item x="2152"/>
        <item x="1078"/>
        <item x="2099"/>
        <item x="2012"/>
        <item x="2211"/>
        <item x="665"/>
        <item x="254"/>
        <item x="77"/>
        <item x="1903"/>
        <item x="423"/>
        <item x="1624"/>
        <item x="295"/>
        <item x="1354"/>
        <item x="1601"/>
        <item x="328"/>
        <item x="92"/>
        <item x="441"/>
        <item x="1885"/>
        <item x="76"/>
        <item x="1679"/>
        <item x="1100"/>
        <item x="73"/>
        <item x="611"/>
        <item x="2169"/>
        <item x="2245"/>
        <item x="1071"/>
        <item x="1433"/>
        <item x="215"/>
        <item x="390"/>
        <item x="1971"/>
        <item x="1075"/>
        <item x="908"/>
        <item x="1195"/>
        <item x="1663"/>
        <item x="1584"/>
        <item x="471"/>
        <item x="2238"/>
        <item x="961"/>
        <item x="1336"/>
        <item x="1430"/>
        <item x="491"/>
        <item x="320"/>
        <item x="581"/>
        <item x="1995"/>
        <item x="31"/>
        <item x="2302"/>
        <item x="224"/>
        <item x="1690"/>
        <item x="267"/>
        <item x="1158"/>
        <item x="89"/>
        <item x="2017"/>
        <item x="535"/>
        <item x="1593"/>
        <item x="1667"/>
        <item x="718"/>
        <item x="1095"/>
        <item x="1092"/>
        <item x="40"/>
        <item x="2080"/>
        <item x="1672"/>
        <item x="379"/>
        <item x="1141"/>
        <item x="626"/>
        <item x="1969"/>
        <item x="1032"/>
        <item x="1605"/>
        <item x="273"/>
        <item x="734"/>
        <item x="760"/>
        <item x="544"/>
        <item x="1408"/>
        <item x="418"/>
        <item x="1296"/>
        <item x="1728"/>
        <item x="2038"/>
        <item x="1607"/>
        <item x="1026"/>
        <item x="664"/>
        <item x="1045"/>
        <item x="1182"/>
        <item x="2136"/>
        <item x="176"/>
        <item x="366"/>
        <item x="1172"/>
        <item x="785"/>
        <item x="985"/>
        <item x="107"/>
        <item x="1869"/>
        <item x="25"/>
        <item x="756"/>
        <item x="1961"/>
        <item x="2289"/>
        <item x="891"/>
        <item x="1630"/>
        <item x="2138"/>
        <item x="1061"/>
        <item x="39"/>
        <item x="490"/>
        <item x="1093"/>
        <item x="796"/>
        <item x="693"/>
        <item x="1866"/>
        <item x="2166"/>
        <item x="803"/>
        <item x="363"/>
        <item x="462"/>
        <item x="1185"/>
        <item x="907"/>
        <item x="773"/>
        <item x="312"/>
        <item x="1573"/>
        <item x="1562"/>
        <item x="1233"/>
        <item x="632"/>
        <item x="2082"/>
        <item x="1063"/>
        <item x="1735"/>
        <item x="51"/>
        <item x="1520"/>
        <item x="1799"/>
        <item x="1394"/>
        <item x="1104"/>
        <item x="1516"/>
        <item x="604"/>
        <item x="1873"/>
        <item x="1588"/>
        <item x="1147"/>
        <item x="2016"/>
        <item x="1359"/>
        <item x="817"/>
        <item x="2046"/>
        <item x="1152"/>
        <item x="213"/>
        <item x="2168"/>
        <item x="175"/>
        <item x="2113"/>
        <item x="820"/>
        <item x="549"/>
        <item x="1228"/>
        <item x="757"/>
        <item x="536"/>
        <item x="1474"/>
        <item x="1497"/>
        <item x="1020"/>
        <item x="1400"/>
        <item x="747"/>
        <item x="848"/>
        <item x="526"/>
        <item x="277"/>
        <item x="244"/>
        <item x="1371"/>
        <item x="852"/>
        <item x="593"/>
        <item x="1901"/>
        <item x="48"/>
        <item x="2284"/>
        <item x="45"/>
        <item x="712"/>
        <item x="1654"/>
        <item x="831"/>
        <item x="1578"/>
        <item x="2047"/>
        <item x="700"/>
        <item x="2218"/>
        <item x="114"/>
        <item x="64"/>
        <item x="717"/>
        <item x="680"/>
        <item x="591"/>
        <item x="82"/>
        <item x="1749"/>
        <item x="727"/>
        <item x="1806"/>
        <item x="1208"/>
        <item x="1038"/>
        <item x="2257"/>
        <item x="1925"/>
        <item x="386"/>
        <item x="309"/>
        <item x="488"/>
        <item x="1982"/>
        <item x="706"/>
        <item x="630"/>
        <item x="1114"/>
        <item x="1207"/>
        <item x="2297"/>
        <item x="858"/>
        <item x="197"/>
        <item x="1173"/>
        <item x="927"/>
        <item x="68"/>
        <item x="1794"/>
        <item x="2177"/>
        <item x="1241"/>
        <item x="2294"/>
        <item x="1668"/>
        <item x="724"/>
        <item x="837"/>
        <item x="285"/>
        <item x="283"/>
        <item x="1576"/>
        <item x="291"/>
        <item x="749"/>
        <item x="2090"/>
        <item x="906"/>
        <item x="2049"/>
        <item x="1467"/>
        <item x="463"/>
        <item x="1559"/>
        <item x="577"/>
        <item x="368"/>
        <item x="949"/>
        <item x="941"/>
        <item x="1893"/>
        <item x="1906"/>
        <item x="1591"/>
        <item x="1871"/>
        <item x="1761"/>
        <item x="1708"/>
        <item x="1080"/>
        <item x="844"/>
        <item x="1727"/>
        <item x="784"/>
        <item x="419"/>
        <item x="1769"/>
        <item x="16"/>
        <item x="1543"/>
        <item x="1785"/>
        <item x="444"/>
        <item x="2304"/>
        <item x="1212"/>
        <item x="901"/>
        <item x="651"/>
        <item x="1755"/>
        <item x="250"/>
        <item x="1922"/>
        <item x="1121"/>
        <item x="220"/>
        <item x="1577"/>
        <item x="1934"/>
        <item x="1723"/>
        <item x="1243"/>
        <item x="1426"/>
        <item x="2030"/>
        <item x="1803"/>
        <item x="1004"/>
        <item x="1366"/>
        <item x="1124"/>
        <item x="1556"/>
        <item x="584"/>
        <item x="235"/>
        <item x="2279"/>
        <item x="1458"/>
        <item x="1722"/>
        <item x="2095"/>
        <item x="1089"/>
        <item x="824"/>
        <item x="1620"/>
        <item x="169"/>
        <item x="1753"/>
        <item x="467"/>
        <item x="212"/>
        <item x="1169"/>
        <item x="1717"/>
        <item x="2159"/>
        <item x="1138"/>
        <item x="1677"/>
        <item x="1904"/>
        <item x="123"/>
        <item x="1912"/>
        <item x="1985"/>
        <item x="1754"/>
        <item x="921"/>
        <item x="79"/>
        <item x="990"/>
        <item x="120"/>
        <item x="2195"/>
        <item x="899"/>
        <item x="1281"/>
        <item x="8"/>
        <item x="1756"/>
        <item x="46"/>
        <item x="227"/>
        <item x="502"/>
        <item x="2093"/>
        <item x="2246"/>
        <item x="1251"/>
        <item x="1724"/>
        <item x="1876"/>
        <item x="1710"/>
        <item x="1553"/>
        <item x="482"/>
        <item x="2285"/>
        <item x="940"/>
        <item x="1118"/>
        <item x="1166"/>
        <item x="2071"/>
        <item x="430"/>
        <item x="2149"/>
        <item x="1355"/>
        <item x="435"/>
        <item x="1757"/>
        <item x="1644"/>
        <item x="2255"/>
        <item x="1793"/>
        <item x="2061"/>
        <item x="2079"/>
        <item x="2051"/>
        <item x="1341"/>
        <item x="158"/>
        <item x="351"/>
        <item x="1367"/>
        <item x="1706"/>
        <item x="2267"/>
        <item x="1510"/>
        <item x="1598"/>
        <item x="189"/>
        <item x="787"/>
        <item x="1560"/>
        <item x="1565"/>
        <item x="393"/>
        <item x="1795"/>
        <item x="1650"/>
        <item x="400"/>
        <item x="862"/>
        <item x="794"/>
        <item x="1800"/>
        <item x="510"/>
        <item x="65"/>
        <item x="1951"/>
        <item x="642"/>
        <item x="1629"/>
        <item x="1914"/>
        <item x="1307"/>
        <item x="56"/>
        <item x="338"/>
        <item x="1920"/>
        <item x="299"/>
        <item x="1709"/>
        <item x="715"/>
        <item x="2036"/>
        <item x="987"/>
        <item x="380"/>
        <item x="1117"/>
        <item x="496"/>
        <item x="845"/>
        <item x="1518"/>
        <item x="2192"/>
        <item x="1210"/>
        <item x="594"/>
        <item x="759"/>
        <item x="1867"/>
        <item x="2148"/>
        <item x="1682"/>
        <item x="459"/>
        <item x="995"/>
        <item x="117"/>
        <item x="1767"/>
        <item x="679"/>
        <item x="2236"/>
        <item x="1701"/>
        <item x="745"/>
        <item x="2097"/>
        <item x="2137"/>
        <item x="1938"/>
        <item x="326"/>
        <item x="2200"/>
        <item x="294"/>
        <item x="647"/>
        <item x="1959"/>
        <item x="568"/>
        <item x="428"/>
        <item x="930"/>
        <item x="836"/>
        <item x="1469"/>
        <item x="914"/>
        <item x="1719"/>
        <item x="606"/>
        <item x="1789"/>
        <item x="1886"/>
        <item x="156"/>
        <item x="1851"/>
        <item x="1227"/>
        <item x="432"/>
        <item x="1011"/>
        <item x="1432"/>
        <item x="1406"/>
        <item x="331"/>
        <item x="1631"/>
        <item x="944"/>
        <item x="403"/>
        <item x="1955"/>
        <item x="1401"/>
        <item x="774"/>
        <item x="722"/>
        <item x="2241"/>
        <item x="1278"/>
        <item x="2008"/>
        <item x="1712"/>
        <item x="1716"/>
        <item x="1916"/>
        <item x="203"/>
        <item x="1204"/>
        <item x="823"/>
        <item x="1029"/>
        <item x="2060"/>
        <item x="1052"/>
        <item x="219"/>
        <item x="1721"/>
        <item x="1597"/>
        <item x="161"/>
        <item x="1628"/>
        <item x="1035"/>
        <item x="2271"/>
        <item x="649"/>
        <item x="133"/>
        <item x="880"/>
        <item x="437"/>
        <item x="29"/>
        <item x="1910"/>
        <item x="402"/>
        <item x="398"/>
        <item x="33"/>
        <item x="455"/>
        <item x="744"/>
        <item x="841"/>
        <item x="97"/>
        <item x="1048"/>
        <item x="545"/>
        <item x="19"/>
        <item x="1160"/>
        <item x="644"/>
        <item x="2196"/>
        <item x="1509"/>
        <item x="1334"/>
        <item x="2180"/>
        <item x="1402"/>
        <item x="460"/>
        <item x="1913"/>
        <item x="1229"/>
        <item x="1569"/>
        <item x="334"/>
        <item x="1294"/>
        <item x="596"/>
        <item x="1356"/>
        <item x="1865"/>
        <item x="2088"/>
        <item x="2115"/>
        <item x="493"/>
        <item x="182"/>
        <item x="2178"/>
        <item x="11"/>
        <item x="1702"/>
        <item x="543"/>
        <item x="1594"/>
        <item x="307"/>
        <item x="100"/>
        <item x="1641"/>
        <item x="336"/>
        <item x="1798"/>
        <item x="1395"/>
        <item x="1257"/>
        <item x="1424"/>
        <item x="2125"/>
        <item x="218"/>
        <item x="202"/>
        <item x="1485"/>
        <item x="1477"/>
        <item x="781"/>
        <item x="1884"/>
        <item x="1450"/>
        <item x="1347"/>
        <item x="795"/>
        <item x="1522"/>
        <item x="1804"/>
        <item x="865"/>
        <item x="2021"/>
        <item x="139"/>
        <item x="1332"/>
        <item x="2032"/>
        <item x="59"/>
        <item x="825"/>
        <item x="392"/>
        <item x="2258"/>
        <item x="926"/>
        <item x="1191"/>
        <item x="2119"/>
        <item x="1419"/>
        <item x="130"/>
        <item x="1674"/>
        <item x="457"/>
        <item x="1627"/>
        <item x="704"/>
        <item x="1139"/>
        <item x="2092"/>
        <item x="1253"/>
        <item x="2000"/>
        <item x="1082"/>
        <item x="670"/>
        <item x="1399"/>
        <item x="1338"/>
        <item x="1302"/>
        <item x="1435"/>
        <item x="1949"/>
        <item x="2091"/>
        <item x="2300"/>
        <item x="2108"/>
        <item x="1639"/>
        <item x="1223"/>
        <item x="1010"/>
        <item x="755"/>
        <item x="2206"/>
        <item x="200"/>
        <item x="2025"/>
        <item x="1154"/>
        <item x="2064"/>
        <item x="764"/>
        <item x="1814"/>
        <item x="1275"/>
        <item x="1262"/>
        <item x="1686"/>
        <item x="1259"/>
        <item x="434"/>
        <item x="2162"/>
        <item x="518"/>
        <item x="42"/>
        <item x="1337"/>
        <item x="668"/>
        <item x="1705"/>
        <item x="1822"/>
        <item x="790"/>
        <item x="439"/>
        <item x="1398"/>
        <item x="969"/>
        <item x="2005"/>
        <item x="1203"/>
        <item x="445"/>
        <item x="1008"/>
        <item x="1746"/>
        <item x="1517"/>
        <item x="1671"/>
        <item x="1373"/>
        <item x="514"/>
        <item x="1784"/>
        <item x="508"/>
        <item x="1300"/>
        <item x="394"/>
        <item x="1937"/>
        <item x="962"/>
        <item x="776"/>
        <item x="1483"/>
        <item x="2276"/>
        <item x="1537"/>
        <item x="1087"/>
        <item x="1954"/>
        <item x="1715"/>
        <item x="144"/>
        <item x="527"/>
        <item x="1998"/>
        <item x="910"/>
        <item x="192"/>
        <item x="1900"/>
        <item x="221"/>
        <item x="1542"/>
        <item x="395"/>
        <item x="843"/>
        <item x="792"/>
        <item x="835"/>
        <item x="701"/>
        <item x="10"/>
        <item x="840"/>
        <item x="1391"/>
        <item x="1618"/>
        <item x="374"/>
        <item x="1267"/>
        <item x="1999"/>
        <item x="1637"/>
        <item x="942"/>
        <item x="2171"/>
        <item x="628"/>
        <item x="999"/>
        <item x="2260"/>
        <item x="7"/>
        <item x="955"/>
        <item x="1495"/>
        <item x="917"/>
        <item x="797"/>
        <item x="255"/>
        <item x="2266"/>
        <item x="1107"/>
        <item x="856"/>
        <item x="2033"/>
        <item x="586"/>
        <item x="875"/>
        <item x="904"/>
        <item x="617"/>
        <item x="2252"/>
        <item x="1540"/>
        <item x="618"/>
        <item x="1997"/>
        <item x="2251"/>
        <item x="996"/>
        <item x="548"/>
        <item x="557"/>
        <item x="1870"/>
        <item x="1977"/>
        <item x="973"/>
        <item x="1335"/>
        <item x="1276"/>
        <item x="997"/>
        <item x="2132"/>
        <item x="1369"/>
        <item x="1194"/>
        <item x="726"/>
        <item x="2226"/>
        <item x="115"/>
        <item x="956"/>
        <item x="443"/>
        <item x="1972"/>
        <item x="954"/>
        <item x="370"/>
        <item x="687"/>
        <item x="321"/>
        <item x="1539"/>
        <item x="695"/>
        <item x="54"/>
        <item x="569"/>
        <item x="2128"/>
        <item x="2027"/>
        <item x="558"/>
        <item x="919"/>
        <item x="1250"/>
        <item x="1883"/>
        <item x="793"/>
        <item x="290"/>
        <item x="1183"/>
        <item x="1652"/>
        <item x="1304"/>
        <item x="0"/>
        <item x="1225"/>
        <item x="590"/>
        <item x="1163"/>
        <item x="675"/>
        <item x="261"/>
        <item x="136"/>
        <item x="1613"/>
        <item x="315"/>
        <item x="1489"/>
        <item x="801"/>
        <item x="736"/>
        <item x="2014"/>
        <item x="188"/>
        <item x="350"/>
        <item x="1615"/>
        <item x="2259"/>
        <item x="246"/>
        <item x="934"/>
        <item x="1898"/>
        <item x="2249"/>
        <item x="1745"/>
        <item x="27"/>
        <item x="223"/>
        <item x="86"/>
        <item x="2163"/>
        <item x="631"/>
        <item x="778"/>
        <item x="813"/>
        <item x="1065"/>
        <item x="187"/>
        <item x="1774"/>
        <item x="2101"/>
        <item x="481"/>
        <item x="2102"/>
        <item x="1575"/>
        <item x="685"/>
        <item x="431"/>
        <item x="1586"/>
        <item x="1582"/>
        <item x="1438"/>
        <item x="1321"/>
        <item x="964"/>
        <item x="721"/>
        <item x="738"/>
        <item x="32"/>
        <item x="1915"/>
        <item x="2217"/>
        <item x="1531"/>
        <item x="882"/>
        <item x="35"/>
        <item x="1606"/>
        <item x="869"/>
        <item x="146"/>
        <item x="61"/>
        <item x="498"/>
        <item x="275"/>
        <item x="237"/>
        <item x="767"/>
        <item x="1431"/>
        <item x="1288"/>
        <item x="2269"/>
        <item x="677"/>
        <item x="1498"/>
        <item x="1157"/>
        <item x="1648"/>
        <item x="1812"/>
        <item x="1612"/>
        <item x="47"/>
        <item x="1070"/>
        <item x="155"/>
        <item x="602"/>
        <item x="2161"/>
        <item x="23"/>
        <item x="975"/>
        <item x="1636"/>
        <item x="1318"/>
        <item x="1730"/>
        <item x="1167"/>
        <item x="2052"/>
        <item x="916"/>
        <item x="1609"/>
        <item x="1428"/>
        <item x="1983"/>
        <item x="554"/>
        <item x="311"/>
        <item x="1254"/>
        <item x="1787"/>
        <item x="539"/>
        <item x="1948"/>
        <item x="165"/>
        <item x="1750"/>
        <item x="1511"/>
        <item x="1297"/>
        <item x="1891"/>
        <item x="1554"/>
        <item x="1747"/>
        <item x="2188"/>
        <item x="516"/>
        <item x="447"/>
        <item x="861"/>
        <item x="1135"/>
        <item x="449"/>
        <item x="598"/>
        <item x="1733"/>
        <item x="1315"/>
        <item x="761"/>
        <item x="1002"/>
        <item x="74"/>
        <item x="1382"/>
        <item x="2045"/>
        <item x="920"/>
        <item x="1068"/>
        <item x="2282"/>
        <item x="279"/>
        <item x="1657"/>
        <item x="564"/>
        <item x="967"/>
        <item x="1647"/>
        <item x="1245"/>
        <item x="887"/>
        <item x="242"/>
        <item x="1461"/>
        <item x="1751"/>
        <item x="1514"/>
        <item x="1970"/>
        <item x="124"/>
        <item x="1790"/>
        <item x="986"/>
        <item x="205"/>
        <item x="814"/>
        <item x="660"/>
        <item x="690"/>
        <item x="918"/>
        <item x="1358"/>
        <item x="1646"/>
        <item x="256"/>
        <item x="1786"/>
        <item x="870"/>
        <item x="565"/>
        <item x="1209"/>
        <item x="458"/>
        <item x="239"/>
        <item x="1033"/>
        <item x="1759"/>
        <item x="446"/>
        <item x="409"/>
        <item x="819"/>
        <item x="1308"/>
        <item x="1463"/>
        <item x="330"/>
        <item x="1054"/>
        <item x="302"/>
        <item x="866"/>
        <item x="499"/>
        <item x="2121"/>
        <item x="2107"/>
        <item x="1487"/>
        <item x="489"/>
        <item x="656"/>
        <item x="1449"/>
        <item x="1561"/>
        <item x="1327"/>
        <item x="1534"/>
        <item x="1074"/>
        <item x="404"/>
        <item x="1599"/>
        <item x="1839"/>
        <item x="2048"/>
        <item x="265"/>
        <item x="99"/>
        <item x="143"/>
        <item x="324"/>
        <item x="1833"/>
        <item x="2105"/>
        <item x="1981"/>
        <item x="573"/>
        <item x="754"/>
        <item x="83"/>
        <item x="2026"/>
        <item x="1322"/>
        <item x="2253"/>
        <item x="1643"/>
        <item x="509"/>
        <item x="2111"/>
        <item x="636"/>
        <item x="1088"/>
        <item x="1205"/>
        <item x="1720"/>
        <item x="2176"/>
        <item x="2094"/>
        <item x="410"/>
        <item x="622"/>
        <item x="50"/>
        <item x="1168"/>
        <item x="1072"/>
        <item x="699"/>
        <item x="184"/>
        <item x="1952"/>
        <item x="1260"/>
        <item x="298"/>
        <item x="389"/>
        <item x="2143"/>
        <item x="1813"/>
        <item x="1549"/>
        <item x="442"/>
        <item x="1550"/>
        <item x="1266"/>
        <item x="2287"/>
        <item x="1066"/>
        <item x="1000"/>
        <item x="741"/>
        <item x="1425"/>
        <item x="1567"/>
        <item x="1037"/>
        <item x="1427"/>
        <item x="85"/>
        <item x="323"/>
        <item x="1528"/>
        <item x="1357"/>
        <item x="346"/>
        <item x="240"/>
        <item x="1232"/>
        <item x="619"/>
        <item x="2130"/>
        <item x="461"/>
        <item x="1086"/>
        <item x="1729"/>
        <item x="422"/>
        <item x="915"/>
        <item x="1289"/>
        <item x="732"/>
        <item x="1847"/>
        <item x="592"/>
        <item x="1456"/>
        <item x="533"/>
        <item x="646"/>
        <item x="1481"/>
        <item x="1529"/>
        <item x="318"/>
        <item x="301"/>
        <item x="1271"/>
        <item x="388"/>
        <item x="88"/>
        <item x="226"/>
        <item x="1589"/>
        <item x="193"/>
        <item x="2243"/>
        <item x="1993"/>
        <item x="1012"/>
        <item x="1221"/>
        <item x="1189"/>
        <item x="769"/>
        <item x="1523"/>
        <item x="608"/>
        <item x="868"/>
        <item x="344"/>
        <item x="943"/>
        <item x="106"/>
        <item x="1476"/>
        <item x="1538"/>
        <item x="1219"/>
        <item x="2067"/>
        <item x="963"/>
        <item x="1600"/>
        <item x="616"/>
        <item x="1133"/>
        <item x="204"/>
        <item x="1309"/>
        <item x="1768"/>
        <item x="788"/>
        <item x="612"/>
        <item x="2268"/>
        <item x="355"/>
        <item x="720"/>
        <item x="597"/>
        <item x="1783"/>
        <item x="2190"/>
        <item x="300"/>
        <item x="1120"/>
        <item x="1797"/>
        <item x="960"/>
        <item x="1246"/>
        <item x="1239"/>
        <item x="1017"/>
        <item x="1023"/>
        <item x="1059"/>
        <item x="1696"/>
        <item x="1368"/>
        <item x="1021"/>
        <item x="2262"/>
        <item x="1512"/>
        <item x="367"/>
        <item x="640"/>
        <item x="506"/>
        <item x="1502"/>
        <item x="828"/>
        <item x="1236"/>
        <item x="953"/>
        <item x="257"/>
        <item x="2072"/>
        <item x="1096"/>
        <item x="682"/>
        <item x="468"/>
        <item x="1548"/>
        <item x="214"/>
        <item x="1505"/>
        <item x="676"/>
        <item x="1073"/>
        <item x="686"/>
        <item x="1740"/>
        <item x="1902"/>
        <item x="895"/>
        <item x="28"/>
        <item x="470"/>
        <item x="378"/>
        <item x="308"/>
        <item x="1468"/>
        <item x="2299"/>
        <item x="1030"/>
        <item x="1186"/>
        <item x="1363"/>
        <item x="1187"/>
        <item x="1889"/>
        <item x="1640"/>
        <item x="2055"/>
        <item x="2068"/>
        <item x="1448"/>
        <item x="713"/>
        <item x="81"/>
        <item x="1132"/>
        <item x="1921"/>
        <item x="171"/>
        <item x="739"/>
        <item x="2278"/>
        <item x="945"/>
        <item x="2023"/>
        <item x="634"/>
        <item x="1466"/>
        <item x="125"/>
        <item x="1837"/>
        <item x="2153"/>
        <item x="567"/>
        <item x="1905"/>
        <item x="2293"/>
        <item x="1496"/>
        <item x="1462"/>
        <item x="798"/>
        <item x="492"/>
        <item x="1602"/>
        <item x="772"/>
        <item x="874"/>
        <item x="1103"/>
        <item x="1499"/>
        <item x="1279"/>
        <item x="2224"/>
        <item x="2069"/>
        <item x="2292"/>
        <item x="1153"/>
        <item x="258"/>
        <item x="1126"/>
        <item x="578"/>
        <item x="1380"/>
        <item x="268"/>
        <item x="2277"/>
        <item x="864"/>
        <item x="1396"/>
        <item x="1119"/>
        <item x="1353"/>
        <item x="1230"/>
        <item x="2124"/>
        <item x="2058"/>
        <item x="1043"/>
        <item x="287"/>
        <item x="1442"/>
        <item x="1704"/>
        <item x="1831"/>
        <item x="1284"/>
        <item x="1536"/>
        <item x="1879"/>
        <item x="1845"/>
        <item x="132"/>
        <item x="1062"/>
        <item x="236"/>
        <item x="1390"/>
        <item x="1397"/>
        <item x="6"/>
        <item x="1882"/>
        <item x="830"/>
        <item x="1700"/>
        <item x="2250"/>
        <item x="1174"/>
        <item x="2112"/>
        <item x="872"/>
        <item x="2074"/>
        <item x="1801"/>
        <item x="486"/>
        <item x="142"/>
        <item x="520"/>
        <item x="871"/>
        <item x="2002"/>
        <item x="1429"/>
        <item x="1217"/>
        <item x="167"/>
        <item x="818"/>
        <item x="531"/>
        <item x="1944"/>
        <item x="714"/>
        <item x="614"/>
        <item x="1102"/>
        <item x="1443"/>
        <item x="1094"/>
        <item x="1344"/>
        <item x="2158"/>
        <item x="1383"/>
        <item x="1226"/>
        <item x="582"/>
        <item x="1056"/>
        <item x="928"/>
        <item x="1840"/>
        <item x="1581"/>
        <item x="2298"/>
        <item x="2212"/>
        <item x="804"/>
        <item x="376"/>
        <item x="1027"/>
        <item x="932"/>
        <item x="1374"/>
        <item x="191"/>
        <item x="579"/>
        <item x="859"/>
        <item x="135"/>
        <item x="1143"/>
        <item x="119"/>
        <item x="939"/>
        <item x="791"/>
        <item x="1718"/>
        <item x="396"/>
        <item x="1684"/>
        <item x="1741"/>
        <item x="282"/>
        <item x="1125"/>
        <item x="1836"/>
        <item x="1978"/>
        <item x="854"/>
        <item x="1846"/>
        <item x="2265"/>
        <item x="912"/>
        <item x="469"/>
        <item x="1818"/>
        <item x="1734"/>
        <item x="552"/>
        <item x="2024"/>
        <item x="1491"/>
        <item x="2220"/>
        <item x="1312"/>
        <item x="2244"/>
        <item x="1283"/>
        <item x="523"/>
        <item x="775"/>
        <item x="528"/>
        <item x="766"/>
        <item x="329"/>
        <item x="1385"/>
        <item x="691"/>
        <item x="274"/>
        <item x="1856"/>
        <item x="1293"/>
        <item x="805"/>
        <item x="799"/>
        <item x="34"/>
        <item x="1244"/>
        <item x="452"/>
        <item x="710"/>
        <item x="1748"/>
        <item x="1348"/>
        <item x="576"/>
        <item x="1439"/>
        <item x="519"/>
        <item x="1953"/>
        <item x="1504"/>
        <item x="1670"/>
        <item x="1106"/>
        <item x="1673"/>
        <item x="349"/>
        <item x="547"/>
        <item x="1178"/>
        <item x="2013"/>
        <item x="1090"/>
        <item x="1857"/>
        <item x="1697"/>
        <item x="1868"/>
        <item x="1218"/>
        <item x="1238"/>
        <item x="811"/>
        <item x="716"/>
        <item x="479"/>
        <item x="2077"/>
        <item x="1049"/>
        <item x="601"/>
        <item x="809"/>
        <item x="177"/>
        <item x="2018"/>
        <item x="1736"/>
        <item x="1181"/>
        <item x="241"/>
        <item x="688"/>
        <item x="762"/>
        <item x="1933"/>
        <item x="1231"/>
        <item x="168"/>
        <item x="500"/>
        <item x="1530"/>
        <item x="575"/>
        <item x="2123"/>
        <item x="770"/>
        <item x="2040"/>
        <item x="2240"/>
        <item x="1568"/>
        <item x="1841"/>
        <item x="768"/>
        <item x="1930"/>
        <item x="2007"/>
        <item x="613"/>
        <item x="629"/>
        <item x="1852"/>
        <item x="1633"/>
        <item x="1838"/>
        <item x="1128"/>
        <item x="983"/>
        <item x="2"/>
        <item x="1662"/>
        <item x="448"/>
        <item x="1083"/>
        <item x="863"/>
        <item x="1440"/>
        <item x="2183"/>
        <item x="1776"/>
        <item x="372"/>
        <item x="1407"/>
        <item x="101"/>
        <item x="2167"/>
        <item x="603"/>
        <item x="2214"/>
        <item x="317"/>
        <item x="1159"/>
        <item x="1256"/>
        <item x="671"/>
        <item x="1849"/>
        <item x="1176"/>
        <item x="1665"/>
        <item x="2181"/>
        <item x="504"/>
        <item x="896"/>
        <item x="1950"/>
        <item x="90"/>
        <item x="1739"/>
        <item x="624"/>
        <item x="1564"/>
        <item x="1177"/>
        <item x="1872"/>
        <item x="225"/>
        <item x="1101"/>
        <item x="1475"/>
        <item x="1115"/>
        <item x="758"/>
        <item x="551"/>
        <item x="1758"/>
        <item x="1149"/>
        <item x="807"/>
        <item x="2164"/>
        <item x="2043"/>
        <item x="2041"/>
        <item x="1642"/>
        <item x="1763"/>
        <item x="201"/>
        <item x="383"/>
        <item x="1781"/>
        <item x="1202"/>
        <item x="313"/>
        <item x="228"/>
        <item x="1328"/>
        <item x="655"/>
        <item x="970"/>
        <item x="2140"/>
        <item x="2110"/>
        <item x="522"/>
        <item x="70"/>
        <item x="2050"/>
        <item x="1110"/>
        <item x="888"/>
        <item x="1525"/>
        <item x="472"/>
        <item x="1942"/>
        <item x="420"/>
        <item x="1991"/>
        <item x="1924"/>
        <item x="1546"/>
        <item x="1815"/>
        <item x="635"/>
        <item x="94"/>
        <item x="253"/>
        <item x="1404"/>
        <item x="1936"/>
        <item x="2296"/>
        <item x="1040"/>
        <item x="1752"/>
        <item x="84"/>
        <item x="1571"/>
        <item x="559"/>
        <item x="515"/>
        <item x="1364"/>
        <item x="1816"/>
        <item x="2150"/>
        <item x="931"/>
        <item x="272"/>
        <item x="2035"/>
        <item x="138"/>
        <item x="1779"/>
        <item x="1935"/>
        <item x="1980"/>
        <item x="623"/>
        <item x="1547"/>
        <item x="645"/>
        <item x="2096"/>
        <item x="2114"/>
        <item x="1676"/>
        <item x="1022"/>
        <item x="1445"/>
        <item x="1770"/>
        <item x="1587"/>
        <item x="950"/>
        <item x="976"/>
        <item x="911"/>
        <item x="538"/>
        <item x="659"/>
        <item x="209"/>
        <item x="1725"/>
        <item x="20"/>
        <item x="1956"/>
        <item x="2070"/>
        <item x="1331"/>
        <item x="2054"/>
        <item x="453"/>
        <item x="1986"/>
        <item x="2216"/>
        <item x="55"/>
        <item x="1834"/>
        <item x="1269"/>
        <item x="669"/>
        <item x="898"/>
        <item x="1211"/>
        <item x="667"/>
        <item x="808"/>
        <item x="417"/>
        <item x="341"/>
        <item x="2037"/>
        <item x="1464"/>
        <item x="555"/>
        <item x="36"/>
        <item x="666"/>
        <item x="583"/>
        <item x="839"/>
        <item x="292"/>
        <item x="1350"/>
        <item x="1286"/>
        <item x="345"/>
        <item x="264"/>
        <item x="2272"/>
        <item x="1714"/>
        <item x="1895"/>
        <item x="454"/>
        <item x="537"/>
        <item x="867"/>
        <item x="72"/>
        <item x="1015"/>
        <item x="982"/>
        <item x="1423"/>
        <item x="735"/>
        <item x="550"/>
        <item x="1342"/>
        <item x="605"/>
        <item x="885"/>
        <item x="936"/>
        <item x="2184"/>
        <item x="1411"/>
        <item x="832"/>
        <item x="1009"/>
        <item x="263"/>
        <item x="1610"/>
        <item x="2237"/>
        <item x="501"/>
        <item x="2098"/>
        <item x="325"/>
        <item x="127"/>
        <item x="2231"/>
        <item x="650"/>
        <item x="1381"/>
        <item x="1361"/>
        <item x="190"/>
        <item x="571"/>
        <item x="1552"/>
        <item x="180"/>
        <item x="53"/>
        <item x="478"/>
        <item x="1405"/>
        <item x="2291"/>
        <item x="1693"/>
        <item x="440"/>
        <item x="1161"/>
        <item x="2015"/>
        <item x="1844"/>
        <item x="1919"/>
        <item x="1076"/>
        <item x="1796"/>
        <item x="709"/>
        <item x="1766"/>
        <item x="1957"/>
        <item x="1099"/>
        <item x="270"/>
        <item x="1737"/>
        <item x="166"/>
        <item x="2081"/>
        <item x="1060"/>
        <item x="2227"/>
        <item x="1877"/>
        <item x="750"/>
        <item x="2109"/>
        <item x="359"/>
        <item x="1454"/>
        <item x="361"/>
        <item x="3"/>
        <item x="2199"/>
        <item x="1376"/>
        <item x="511"/>
        <item x="148"/>
        <item x="2003"/>
        <item x="1184"/>
        <item x="21"/>
        <item x="96"/>
        <item x="1808"/>
        <item x="1319"/>
        <item x="1946"/>
        <item x="475"/>
        <item x="464"/>
        <item x="1878"/>
        <item x="1738"/>
        <item x="1855"/>
        <item x="1968"/>
        <item x="1473"/>
        <item x="1055"/>
        <item x="260"/>
        <item x="1291"/>
        <item x="2065"/>
        <item x="692"/>
        <item x="58"/>
        <item x="1861"/>
        <item x="1585"/>
        <item x="780"/>
        <item x="75"/>
        <item x="1928"/>
        <item x="846"/>
        <item x="1596"/>
        <item x="810"/>
        <item x="137"/>
        <item x="335"/>
        <item x="381"/>
        <item x="1541"/>
        <item x="2288"/>
        <item x="661"/>
        <item x="2066"/>
        <item x="2301"/>
        <item x="162"/>
        <item x="1"/>
        <item x="1329"/>
        <item x="1486"/>
        <item x="2042"/>
        <item x="2270"/>
        <item x="763"/>
        <item x="783"/>
        <item x="116"/>
        <item x="426"/>
        <item x="979"/>
        <item x="2084"/>
        <item x="385"/>
        <item x="1453"/>
        <item x="998"/>
        <item x="1349"/>
        <item x="1320"/>
        <item x="1042"/>
        <item x="2248"/>
        <item x="1387"/>
        <item x="777"/>
        <item x="1519"/>
        <item x="1551"/>
        <item x="1234"/>
        <item x="399"/>
        <item x="1155"/>
        <item x="2010"/>
        <item x="753"/>
        <item x="1825"/>
        <item x="105"/>
        <item x="160"/>
        <item x="1649"/>
        <item x="1967"/>
        <item x="827"/>
        <item x="742"/>
        <item x="905"/>
        <item x="1255"/>
        <item x="104"/>
        <item x="1762"/>
        <item x="748"/>
        <item x="233"/>
        <item x="897"/>
        <item x="1111"/>
        <item x="1112"/>
        <item x="1513"/>
        <item x="652"/>
        <item x="1590"/>
        <item x="1001"/>
        <item x="1418"/>
        <item x="1494"/>
        <item x="140"/>
        <item x="1860"/>
        <item x="129"/>
        <item x="925"/>
        <item x="1444"/>
        <item x="1039"/>
        <item x="1240"/>
        <item x="974"/>
        <item x="2263"/>
        <item x="2174"/>
        <item x="1713"/>
        <item x="1675"/>
        <item x="731"/>
        <item x="232"/>
        <item x="1802"/>
        <item x="1651"/>
        <item x="1929"/>
        <item x="740"/>
        <item x="494"/>
        <item x="1249"/>
        <item x="416"/>
        <item x="1864"/>
        <item x="1990"/>
        <item x="1053"/>
        <item x="1731"/>
        <item x="408"/>
        <item x="271"/>
        <item x="1192"/>
        <item x="1460"/>
        <item x="1378"/>
        <item x="1660"/>
        <item x="1947"/>
        <item x="497"/>
        <item x="2185"/>
        <item x="2011"/>
        <item x="1926"/>
        <item x="1024"/>
        <item x="733"/>
        <item x="1664"/>
        <item x="1162"/>
        <item x="1457"/>
        <item x="1760"/>
        <item x="600"/>
        <item x="560"/>
        <item x="1216"/>
        <item x="992"/>
        <item x="17"/>
        <item x="806"/>
        <item x="541"/>
        <item x="1134"/>
        <item x="1413"/>
        <item x="1744"/>
        <item x="5"/>
        <item x="1258"/>
        <item x="2104"/>
        <item x="1945"/>
        <item x="1907"/>
        <item x="1028"/>
        <item x="2221"/>
        <item x="384"/>
        <item x="1603"/>
        <item x="1656"/>
        <item x="1992"/>
        <item x="850"/>
        <item x="610"/>
        <item x="1252"/>
        <item x="2009"/>
        <item x="14"/>
        <item x="1503"/>
        <item x="1306"/>
        <item x="288"/>
        <item x="371"/>
        <item x="305"/>
        <item x="1471"/>
        <item x="842"/>
        <item x="2213"/>
        <item x="1863"/>
        <item x="981"/>
        <item x="2089"/>
        <item x="382"/>
        <item x="1370"/>
        <item x="984"/>
        <item x="1067"/>
        <item x="174"/>
        <item x="196"/>
        <item x="1848"/>
        <item x="1962"/>
        <item x="1150"/>
        <item x="966"/>
        <item x="251"/>
        <item x="358"/>
        <item x="2207"/>
        <item x="1280"/>
        <item t="default"/>
      </items>
    </pivotField>
    <pivotField numFmtId="14" showAll="0"/>
    <pivotField showAll="0">
      <items count="186">
        <item x="123"/>
        <item x="120"/>
        <item x="40"/>
        <item x="175"/>
        <item x="79"/>
        <item x="0"/>
        <item x="96"/>
        <item x="31"/>
        <item x="16"/>
        <item x="64"/>
        <item x="161"/>
        <item x="167"/>
        <item x="164"/>
        <item x="153"/>
        <item x="45"/>
        <item x="183"/>
        <item x="35"/>
        <item x="85"/>
        <item x="7"/>
        <item x="141"/>
        <item x="82"/>
        <item x="17"/>
        <item x="173"/>
        <item x="78"/>
        <item x="182"/>
        <item x="87"/>
        <item x="158"/>
        <item x="8"/>
        <item x="49"/>
        <item x="115"/>
        <item x="105"/>
        <item x="127"/>
        <item x="132"/>
        <item x="129"/>
        <item x="157"/>
        <item x="25"/>
        <item x="88"/>
        <item x="2"/>
        <item x="125"/>
        <item x="103"/>
        <item x="90"/>
        <item x="51"/>
        <item x="142"/>
        <item x="116"/>
        <item x="122"/>
        <item x="41"/>
        <item x="62"/>
        <item x="66"/>
        <item x="22"/>
        <item x="9"/>
        <item x="6"/>
        <item x="172"/>
        <item x="43"/>
        <item x="181"/>
        <item x="89"/>
        <item x="178"/>
        <item x="145"/>
        <item x="119"/>
        <item x="137"/>
        <item x="168"/>
        <item x="72"/>
        <item x="27"/>
        <item x="28"/>
        <item x="165"/>
        <item x="83"/>
        <item x="110"/>
        <item x="112"/>
        <item x="128"/>
        <item x="65"/>
        <item x="134"/>
        <item x="61"/>
        <item x="95"/>
        <item x="143"/>
        <item x="131"/>
        <item x="138"/>
        <item x="147"/>
        <item x="154"/>
        <item x="97"/>
        <item x="114"/>
        <item x="177"/>
        <item x="77"/>
        <item x="109"/>
        <item x="148"/>
        <item x="39"/>
        <item x="38"/>
        <item x="69"/>
        <item x="15"/>
        <item x="99"/>
        <item x="21"/>
        <item x="20"/>
        <item x="80"/>
        <item x="117"/>
        <item x="34"/>
        <item x="136"/>
        <item x="104"/>
        <item x="33"/>
        <item x="12"/>
        <item x="163"/>
        <item x="100"/>
        <item x="84"/>
        <item x="159"/>
        <item x="42"/>
        <item x="93"/>
        <item x="18"/>
        <item x="124"/>
        <item x="55"/>
        <item x="71"/>
        <item x="26"/>
        <item x="5"/>
        <item x="113"/>
        <item x="68"/>
        <item x="73"/>
        <item x="155"/>
        <item x="162"/>
        <item x="59"/>
        <item x="139"/>
        <item x="180"/>
        <item x="171"/>
        <item x="56"/>
        <item x="3"/>
        <item x="91"/>
        <item x="11"/>
        <item x="156"/>
        <item x="169"/>
        <item x="1"/>
        <item x="160"/>
        <item x="107"/>
        <item x="75"/>
        <item x="74"/>
        <item x="52"/>
        <item x="126"/>
        <item x="179"/>
        <item x="63"/>
        <item x="76"/>
        <item x="118"/>
        <item x="13"/>
        <item x="14"/>
        <item x="111"/>
        <item x="46"/>
        <item x="152"/>
        <item x="24"/>
        <item x="151"/>
        <item x="70"/>
        <item x="48"/>
        <item x="170"/>
        <item x="86"/>
        <item x="150"/>
        <item x="47"/>
        <item x="60"/>
        <item x="36"/>
        <item x="57"/>
        <item x="54"/>
        <item x="32"/>
        <item x="130"/>
        <item x="4"/>
        <item x="58"/>
        <item x="102"/>
        <item x="133"/>
        <item x="37"/>
        <item x="184"/>
        <item x="44"/>
        <item x="176"/>
        <item x="101"/>
        <item x="92"/>
        <item x="121"/>
        <item x="53"/>
        <item x="146"/>
        <item x="98"/>
        <item x="19"/>
        <item x="149"/>
        <item x="10"/>
        <item x="108"/>
        <item x="23"/>
        <item x="94"/>
        <item x="67"/>
        <item x="30"/>
        <item x="140"/>
        <item x="106"/>
        <item x="50"/>
        <item x="29"/>
        <item x="166"/>
        <item x="144"/>
        <item x="135"/>
        <item x="81"/>
        <item x="174"/>
        <item t="default"/>
      </items>
    </pivotField>
    <pivotField showAll="0"/>
    <pivotField axis="axisRow" showAll="0" measureFilter="1" sortType="ascending">
      <items count="13">
        <item x="11"/>
        <item x="1"/>
        <item x="4"/>
        <item x="6"/>
        <item x="8"/>
        <item x="10"/>
        <item x="9"/>
        <item x="7"/>
        <item x="5"/>
        <item x="3"/>
        <item x="2"/>
        <item x="0"/>
        <item t="default"/>
      </items>
      <autoSortScope>
        <pivotArea dataOnly="0" outline="0" fieldPosition="0">
          <references count="1">
            <reference field="4294967294" count="1" selected="0">
              <x v="0"/>
            </reference>
          </references>
        </pivotArea>
      </autoSortScope>
    </pivotField>
    <pivotField showAll="0"/>
    <pivotField showAll="0">
      <items count="5">
        <item x="1"/>
        <item x="3"/>
        <item x="2"/>
        <item x="0"/>
        <item t="default"/>
      </items>
    </pivotField>
    <pivotField numFmtId="165" showAll="0"/>
    <pivotField numFmtId="165" showAll="0"/>
    <pivotField numFmtId="165" showAll="0"/>
    <pivotField numFmtId="165" showAll="0"/>
    <pivotField dataField="1" numFmtId="165" showAll="0"/>
    <pivotField numFmtId="165" showAll="0"/>
    <pivotField showAll="0">
      <items count="22">
        <item x="6"/>
        <item x="17"/>
        <item x="11"/>
        <item x="13"/>
        <item x="8"/>
        <item x="0"/>
        <item x="5"/>
        <item x="7"/>
        <item x="16"/>
        <item x="20"/>
        <item x="12"/>
        <item x="10"/>
        <item x="2"/>
        <item x="1"/>
        <item x="4"/>
        <item x="19"/>
        <item x="3"/>
        <item x="14"/>
        <item x="15"/>
        <item x="18"/>
        <item x="9"/>
        <item t="default"/>
      </items>
    </pivotField>
    <pivotField showAll="0"/>
    <pivotField showAll="0">
      <items count="8">
        <item x="3"/>
        <item x="1"/>
        <item x="5"/>
        <item x="6"/>
        <item x="0"/>
        <item x="4"/>
        <item x="2"/>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11">
        <item sd="0" x="0"/>
        <item sd="0" x="1"/>
        <item sd="0" x="2"/>
        <item sd="0" x="3"/>
        <item sd="0" x="4"/>
        <item sd="0" x="5"/>
        <item sd="0" x="6"/>
        <item sd="0" x="7"/>
        <item sd="0" x="8"/>
        <item sd="0" x="9"/>
        <item t="default"/>
      </items>
    </pivotField>
  </pivotFields>
  <rowFields count="1">
    <field x="5"/>
  </rowFields>
  <rowItems count="5">
    <i>
      <x v="11"/>
    </i>
    <i>
      <x v="4"/>
    </i>
    <i>
      <x v="7"/>
    </i>
    <i>
      <x v="3"/>
    </i>
    <i>
      <x v="5"/>
    </i>
  </rowItems>
  <colItems count="1">
    <i/>
  </colItems>
  <dataFields count="1">
    <dataField name=" Total Sales" fld="12" baseField="5" baseItem="0" numFmtId="165"/>
  </dataFields>
  <chartFormats count="2">
    <chartFormat chart="6"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DDB97D1-3585-4857-8218-73963E62FD0E}"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8">
  <location ref="A3:B11" firstHeaderRow="1" firstDataRow="1" firstDataCol="1"/>
  <pivotFields count="21">
    <pivotField showAll="0"/>
    <pivotField numFmtId="14" showAll="0">
      <items count="2306">
        <item x="2264"/>
        <item x="857"/>
        <item x="134"/>
        <item x="1842"/>
        <item x="532"/>
        <item x="352"/>
        <item x="1339"/>
        <item x="1179"/>
        <item x="2085"/>
        <item x="49"/>
        <item x="2232"/>
        <item x="1452"/>
        <item x="2053"/>
        <item x="339"/>
        <item x="621"/>
        <item x="703"/>
        <item x="570"/>
        <item x="849"/>
        <item x="711"/>
        <item x="1659"/>
        <item x="332"/>
        <item x="556"/>
        <item x="994"/>
        <item x="1792"/>
        <item x="247"/>
        <item x="743"/>
        <item x="1478"/>
        <item x="913"/>
        <item x="2179"/>
        <item x="725"/>
        <item x="2194"/>
        <item x="199"/>
        <item x="595"/>
        <item x="894"/>
        <item x="641"/>
        <item x="1862"/>
        <item x="2215"/>
        <item x="978"/>
        <item x="1858"/>
        <item x="1726"/>
        <item x="2151"/>
        <item x="170"/>
        <item x="513"/>
        <item x="937"/>
        <item x="1988"/>
        <item x="195"/>
        <item x="91"/>
        <item x="2290"/>
        <item x="1775"/>
        <item x="122"/>
        <item x="1264"/>
        <item x="1007"/>
        <item x="599"/>
        <item x="152"/>
        <item x="1544"/>
        <item x="1265"/>
        <item x="1220"/>
        <item x="1470"/>
        <item x="131"/>
        <item x="648"/>
        <item x="822"/>
        <item x="78"/>
        <item x="2242"/>
        <item x="654"/>
        <item x="696"/>
        <item x="1975"/>
        <item x="1592"/>
        <item x="625"/>
        <item x="415"/>
        <item x="2239"/>
        <item x="503"/>
        <item x="1144"/>
        <item x="438"/>
        <item x="1377"/>
        <item x="1193"/>
        <item x="2076"/>
        <item x="231"/>
        <item x="1274"/>
        <item x="391"/>
        <item x="855"/>
        <item x="357"/>
        <item x="2142"/>
        <item x="1692"/>
        <item x="186"/>
        <item x="427"/>
        <item x="151"/>
        <item x="185"/>
        <item x="9"/>
        <item x="1996"/>
        <item x="153"/>
        <item x="900"/>
        <item x="689"/>
        <item x="521"/>
        <item x="1623"/>
        <item x="886"/>
        <item x="286"/>
        <item x="109"/>
        <item x="1077"/>
        <item x="243"/>
        <item x="1680"/>
        <item x="2034"/>
        <item x="1689"/>
        <item x="229"/>
        <item x="529"/>
        <item x="1044"/>
        <item x="1175"/>
        <item x="524"/>
        <item x="728"/>
        <item x="1292"/>
        <item x="2129"/>
        <item x="957"/>
        <item x="1743"/>
        <item x="1807"/>
        <item x="2100"/>
        <item x="1303"/>
        <item x="607"/>
        <item x="173"/>
        <item x="111"/>
        <item x="1973"/>
        <item x="369"/>
        <item x="1894"/>
        <item x="1375"/>
        <item x="1050"/>
        <item x="2154"/>
        <item x="786"/>
        <item x="1765"/>
        <item x="833"/>
        <item x="1097"/>
        <item x="989"/>
        <item x="1372"/>
        <item x="1346"/>
        <item x="1580"/>
        <item x="892"/>
        <item x="752"/>
        <item x="60"/>
        <item x="878"/>
        <item x="1148"/>
        <item x="2210"/>
        <item x="2281"/>
        <item x="1917"/>
        <item x="44"/>
        <item x="2103"/>
        <item x="1824"/>
        <item x="2197"/>
        <item x="566"/>
        <item x="2225"/>
        <item x="30"/>
        <item x="110"/>
        <item x="1084"/>
        <item x="1018"/>
        <item x="948"/>
        <item x="319"/>
        <item x="1742"/>
        <item x="429"/>
        <item x="487"/>
        <item x="1771"/>
        <item x="13"/>
        <item x="1703"/>
        <item x="2170"/>
        <item x="2189"/>
        <item x="2193"/>
        <item x="1282"/>
        <item x="112"/>
        <item x="2087"/>
        <item x="181"/>
        <item x="829"/>
        <item x="230"/>
        <item x="2059"/>
        <item x="465"/>
        <item x="4"/>
        <item x="1421"/>
        <item x="1638"/>
        <item x="1016"/>
        <item x="639"/>
        <item x="1773"/>
        <item x="1170"/>
        <item x="708"/>
        <item x="1459"/>
        <item x="1823"/>
        <item x="150"/>
        <item x="2235"/>
        <item x="208"/>
        <item x="2126"/>
        <item x="678"/>
        <item x="1190"/>
        <item x="684"/>
        <item x="222"/>
        <item x="1669"/>
        <item x="1574"/>
        <item x="248"/>
        <item x="314"/>
        <item x="1409"/>
        <item x="2256"/>
        <item x="1880"/>
        <item x="730"/>
        <item x="1310"/>
        <item x="401"/>
        <item x="1091"/>
        <item x="1987"/>
        <item x="2044"/>
        <item x="1313"/>
        <item x="252"/>
        <item x="2223"/>
        <item x="1829"/>
        <item x="1484"/>
        <item x="2145"/>
        <item x="1472"/>
        <item x="977"/>
        <item x="1527"/>
        <item x="126"/>
        <item x="505"/>
        <item x="580"/>
        <item x="1324"/>
        <item x="574"/>
        <item x="2062"/>
        <item x="1658"/>
        <item x="876"/>
        <item x="638"/>
        <item x="1098"/>
        <item x="1526"/>
        <item x="1108"/>
        <item x="1180"/>
        <item x="164"/>
        <item x="1809"/>
        <item x="1417"/>
        <item x="1678"/>
        <item x="1583"/>
        <item x="1832"/>
        <item x="1352"/>
        <item x="2182"/>
        <item x="1047"/>
        <item x="1909"/>
        <item x="476"/>
        <item x="98"/>
        <item x="1896"/>
        <item x="1237"/>
        <item x="284"/>
        <item x="1634"/>
        <item x="316"/>
        <item x="1196"/>
        <item x="530"/>
        <item x="1122"/>
        <item x="1416"/>
        <item x="851"/>
        <item x="2295"/>
        <item x="834"/>
        <item x="1608"/>
        <item x="1979"/>
        <item x="1005"/>
        <item x="903"/>
        <item x="1535"/>
        <item x="1557"/>
        <item x="1545"/>
        <item x="375"/>
        <item x="884"/>
        <item x="2118"/>
        <item x="2208"/>
        <item x="1343"/>
        <item x="80"/>
        <item x="765"/>
        <item x="1976"/>
        <item x="1116"/>
        <item x="102"/>
        <item x="1036"/>
        <item x="296"/>
        <item x="450"/>
        <item x="1386"/>
        <item x="2234"/>
        <item x="1777"/>
        <item x="245"/>
        <item x="1782"/>
        <item x="2075"/>
        <item x="1013"/>
        <item x="1403"/>
        <item x="154"/>
        <item x="968"/>
        <item x="1305"/>
        <item x="1287"/>
        <item x="211"/>
        <item x="1420"/>
        <item x="113"/>
        <item x="2139"/>
        <item x="1317"/>
        <item x="1890"/>
        <item x="1616"/>
        <item x="972"/>
        <item x="1711"/>
        <item x="1826"/>
        <item x="1314"/>
        <item x="816"/>
        <item x="1242"/>
        <item x="159"/>
        <item x="1626"/>
        <item x="1272"/>
        <item x="2172"/>
        <item x="1441"/>
        <item x="15"/>
        <item x="343"/>
        <item x="873"/>
        <item x="1263"/>
        <item x="2073"/>
        <item x="2106"/>
        <item x="517"/>
        <item x="1984"/>
        <item x="373"/>
        <item x="2057"/>
        <item x="1960"/>
        <item x="782"/>
        <item x="663"/>
        <item x="2116"/>
        <item x="412"/>
        <item x="1963"/>
        <item x="1295"/>
        <item x="262"/>
        <item x="585"/>
        <item x="812"/>
        <item x="1918"/>
        <item x="1136"/>
        <item x="1041"/>
        <item x="1414"/>
        <item x="118"/>
        <item x="802"/>
        <item x="87"/>
        <item x="483"/>
        <item x="303"/>
        <item x="322"/>
        <item x="1566"/>
        <item x="707"/>
        <item x="306"/>
        <item x="436"/>
        <item x="414"/>
        <item x="1493"/>
        <item x="1105"/>
        <item x="2283"/>
        <item x="480"/>
        <item x="147"/>
        <item x="183"/>
        <item x="340"/>
        <item x="512"/>
        <item x="2186"/>
        <item x="946"/>
        <item x="1830"/>
        <item x="507"/>
        <item x="1261"/>
        <item x="93"/>
        <item x="1923"/>
        <item x="1655"/>
        <item x="674"/>
        <item x="2133"/>
        <item x="800"/>
        <item x="1875"/>
        <item x="1479"/>
        <item x="2228"/>
        <item x="149"/>
        <item x="1113"/>
        <item x="1046"/>
        <item x="1695"/>
        <item x="327"/>
        <item x="57"/>
        <item x="477"/>
        <item x="1360"/>
        <item x="466"/>
        <item x="1881"/>
        <item x="540"/>
        <item x="657"/>
        <item x="2020"/>
        <item x="1299"/>
        <item x="1994"/>
        <item x="128"/>
        <item x="2280"/>
        <item x="1069"/>
        <item x="1392"/>
        <item x="1451"/>
        <item x="1931"/>
        <item x="425"/>
        <item x="737"/>
        <item x="1165"/>
        <item x="2147"/>
        <item x="1780"/>
        <item x="1109"/>
        <item x="474"/>
        <item x="365"/>
        <item x="2056"/>
        <item x="751"/>
        <item x="484"/>
        <item x="1436"/>
        <item x="1156"/>
        <item x="1333"/>
        <item x="2219"/>
        <item x="561"/>
        <item x="1235"/>
        <item x="2261"/>
        <item x="1819"/>
        <item x="1817"/>
        <item x="2135"/>
        <item x="1989"/>
        <item x="719"/>
        <item x="1064"/>
        <item x="1666"/>
        <item x="2078"/>
        <item x="1811"/>
        <item x="2247"/>
        <item x="1625"/>
        <item x="1388"/>
        <item x="958"/>
        <item x="1379"/>
        <item x="1821"/>
        <item x="1247"/>
        <item x="1622"/>
        <item x="588"/>
        <item x="2160"/>
        <item x="1611"/>
        <item x="1853"/>
        <item x="1151"/>
        <item x="746"/>
        <item x="1632"/>
        <item x="589"/>
        <item x="360"/>
        <item x="1805"/>
        <item x="2273"/>
        <item x="683"/>
        <item x="1835"/>
        <item x="2120"/>
        <item x="238"/>
        <item x="178"/>
        <item x="2303"/>
        <item x="1323"/>
        <item x="1447"/>
        <item x="1874"/>
        <item x="1145"/>
        <item x="121"/>
        <item x="2202"/>
        <item x="26"/>
        <item x="2141"/>
        <item x="847"/>
        <item x="2028"/>
        <item x="1215"/>
        <item x="362"/>
        <item x="1214"/>
        <item x="145"/>
        <item x="1908"/>
        <item x="890"/>
        <item x="1213"/>
        <item x="1415"/>
        <item x="67"/>
        <item x="333"/>
        <item x="1492"/>
        <item x="1290"/>
        <item x="672"/>
        <item x="1137"/>
        <item x="694"/>
        <item x="1031"/>
        <item x="771"/>
        <item x="1521"/>
        <item x="1003"/>
        <item x="1563"/>
        <item x="1480"/>
        <item x="1198"/>
        <item x="2205"/>
        <item x="838"/>
        <item x="1311"/>
        <item x="1764"/>
        <item x="485"/>
        <item x="1887"/>
        <item x="779"/>
        <item x="1465"/>
        <item x="1131"/>
        <item x="1843"/>
        <item x="2146"/>
        <item x="2233"/>
        <item x="2165"/>
        <item x="1330"/>
        <item x="1140"/>
        <item x="2187"/>
        <item x="1635"/>
        <item x="2144"/>
        <item x="909"/>
        <item x="1434"/>
        <item x="2222"/>
        <item x="1524"/>
        <item x="179"/>
        <item x="980"/>
        <item x="935"/>
        <item x="2201"/>
        <item x="1079"/>
        <item x="1248"/>
        <item x="1732"/>
        <item x="662"/>
        <item x="66"/>
        <item x="1393"/>
        <item x="269"/>
        <item x="12"/>
        <item x="473"/>
        <item x="2229"/>
        <item x="108"/>
        <item x="2127"/>
        <item x="1772"/>
        <item x="37"/>
        <item x="702"/>
        <item x="637"/>
        <item x="2122"/>
        <item x="62"/>
        <item x="821"/>
        <item x="959"/>
        <item x="620"/>
        <item x="542"/>
        <item x="249"/>
        <item x="729"/>
        <item x="1285"/>
        <item x="615"/>
        <item x="1384"/>
        <item x="1142"/>
        <item x="1200"/>
        <item x="342"/>
        <item x="1508"/>
        <item x="1940"/>
        <item x="2155"/>
        <item x="2274"/>
        <item x="424"/>
        <item x="1619"/>
        <item x="1501"/>
        <item x="1058"/>
        <item x="2156"/>
        <item x="1270"/>
        <item x="1507"/>
        <item x="789"/>
        <item x="881"/>
        <item x="1277"/>
        <item x="2001"/>
        <item x="826"/>
        <item x="1899"/>
        <item x="63"/>
        <item x="1850"/>
        <item x="1964"/>
        <item x="207"/>
        <item x="1146"/>
        <item x="95"/>
        <item x="22"/>
        <item x="206"/>
        <item x="2019"/>
        <item x="1316"/>
        <item x="1325"/>
        <item x="1681"/>
        <item x="1579"/>
        <item x="451"/>
        <item x="1810"/>
        <item x="1892"/>
        <item x="553"/>
        <item x="405"/>
        <item x="1911"/>
        <item x="525"/>
        <item x="1488"/>
        <item x="1025"/>
        <item x="71"/>
        <item x="627"/>
        <item x="2022"/>
        <item x="924"/>
        <item x="1685"/>
        <item x="2039"/>
        <item x="141"/>
        <item x="1014"/>
        <item x="1707"/>
        <item x="2275"/>
        <item x="210"/>
        <item x="2006"/>
        <item x="1688"/>
        <item x="1661"/>
        <item x="354"/>
        <item x="562"/>
        <item x="1268"/>
        <item x="1422"/>
        <item x="1604"/>
        <item x="947"/>
        <item x="1820"/>
        <item x="922"/>
        <item x="902"/>
        <item x="697"/>
        <item x="658"/>
        <item x="1362"/>
        <item x="546"/>
        <item x="52"/>
        <item x="1222"/>
        <item x="1197"/>
        <item x="407"/>
        <item x="1859"/>
        <item x="387"/>
        <item x="1345"/>
        <item x="1412"/>
        <item x="1199"/>
        <item x="1699"/>
        <item x="2175"/>
        <item x="259"/>
        <item x="1351"/>
        <item x="280"/>
        <item x="534"/>
        <item x="1698"/>
        <item x="1694"/>
        <item x="1171"/>
        <item x="456"/>
        <item x="653"/>
        <item x="217"/>
        <item x="397"/>
        <item x="1201"/>
        <item x="883"/>
        <item x="2173"/>
        <item x="1828"/>
        <item x="103"/>
        <item x="1791"/>
        <item x="1298"/>
        <item x="1019"/>
        <item x="266"/>
        <item x="1482"/>
        <item x="1691"/>
        <item x="1340"/>
        <item x="43"/>
        <item x="1888"/>
        <item x="1273"/>
        <item x="421"/>
        <item x="681"/>
        <item x="1570"/>
        <item x="1572"/>
        <item x="276"/>
        <item x="1687"/>
        <item x="951"/>
        <item x="1006"/>
        <item x="495"/>
        <item x="633"/>
        <item x="965"/>
        <item x="1854"/>
        <item x="1941"/>
        <item x="698"/>
        <item x="2198"/>
        <item x="877"/>
        <item x="289"/>
        <item x="1437"/>
        <item x="2191"/>
        <item x="1081"/>
        <item x="879"/>
        <item x="1506"/>
        <item x="1515"/>
        <item x="198"/>
        <item x="2134"/>
        <item x="2203"/>
        <item x="1057"/>
        <item x="1653"/>
        <item x="572"/>
        <item x="2286"/>
        <item x="377"/>
        <item x="172"/>
        <item x="1123"/>
        <item x="2029"/>
        <item x="281"/>
        <item x="2086"/>
        <item x="216"/>
        <item x="1301"/>
        <item x="723"/>
        <item x="1614"/>
        <item x="1927"/>
        <item x="993"/>
        <item x="1965"/>
        <item x="609"/>
        <item x="1129"/>
        <item x="347"/>
        <item x="2031"/>
        <item x="1326"/>
        <item x="933"/>
        <item x="297"/>
        <item x="194"/>
        <item x="860"/>
        <item x="69"/>
        <item x="1683"/>
        <item x="310"/>
        <item x="889"/>
        <item x="18"/>
        <item x="163"/>
        <item x="234"/>
        <item x="1164"/>
        <item x="1827"/>
        <item x="1206"/>
        <item x="1621"/>
        <item x="41"/>
        <item x="1595"/>
        <item x="411"/>
        <item x="988"/>
        <item x="2254"/>
        <item x="1555"/>
        <item x="304"/>
        <item x="1389"/>
        <item x="1532"/>
        <item x="278"/>
        <item x="1085"/>
        <item x="1778"/>
        <item x="1490"/>
        <item x="433"/>
        <item x="2230"/>
        <item x="971"/>
        <item x="2004"/>
        <item x="587"/>
        <item x="1788"/>
        <item x="1943"/>
        <item x="1034"/>
        <item x="364"/>
        <item x="673"/>
        <item x="157"/>
        <item x="1958"/>
        <item x="24"/>
        <item x="38"/>
        <item x="1130"/>
        <item x="1939"/>
        <item x="1966"/>
        <item x="1410"/>
        <item x="991"/>
        <item x="1188"/>
        <item x="293"/>
        <item x="1617"/>
        <item x="413"/>
        <item x="337"/>
        <item x="952"/>
        <item x="1224"/>
        <item x="853"/>
        <item x="2131"/>
        <item x="938"/>
        <item x="1558"/>
        <item x="2157"/>
        <item x="1897"/>
        <item x="2209"/>
        <item x="1974"/>
        <item x="2117"/>
        <item x="563"/>
        <item x="1500"/>
        <item x="1051"/>
        <item x="348"/>
        <item x="929"/>
        <item x="1455"/>
        <item x="1533"/>
        <item x="1127"/>
        <item x="353"/>
        <item x="1645"/>
        <item x="2083"/>
        <item x="406"/>
        <item x="705"/>
        <item x="356"/>
        <item x="1365"/>
        <item x="1446"/>
        <item x="643"/>
        <item x="1932"/>
        <item x="2063"/>
        <item x="2204"/>
        <item x="923"/>
        <item x="893"/>
        <item x="815"/>
        <item x="2152"/>
        <item x="1078"/>
        <item x="2099"/>
        <item x="2012"/>
        <item x="2211"/>
        <item x="665"/>
        <item x="254"/>
        <item x="77"/>
        <item x="1903"/>
        <item x="423"/>
        <item x="1624"/>
        <item x="295"/>
        <item x="1354"/>
        <item x="1601"/>
        <item x="328"/>
        <item x="92"/>
        <item x="441"/>
        <item x="1885"/>
        <item x="76"/>
        <item x="1679"/>
        <item x="1100"/>
        <item x="73"/>
        <item x="611"/>
        <item x="2169"/>
        <item x="2245"/>
        <item x="1071"/>
        <item x="1433"/>
        <item x="215"/>
        <item x="390"/>
        <item x="1971"/>
        <item x="1075"/>
        <item x="908"/>
        <item x="1195"/>
        <item x="1663"/>
        <item x="1584"/>
        <item x="471"/>
        <item x="2238"/>
        <item x="961"/>
        <item x="1336"/>
        <item x="1430"/>
        <item x="491"/>
        <item x="320"/>
        <item x="581"/>
        <item x="1995"/>
        <item x="31"/>
        <item x="2302"/>
        <item x="224"/>
        <item x="1690"/>
        <item x="267"/>
        <item x="1158"/>
        <item x="89"/>
        <item x="2017"/>
        <item x="535"/>
        <item x="1593"/>
        <item x="1667"/>
        <item x="718"/>
        <item x="1095"/>
        <item x="1092"/>
        <item x="40"/>
        <item x="2080"/>
        <item x="1672"/>
        <item x="379"/>
        <item x="1141"/>
        <item x="626"/>
        <item x="1969"/>
        <item x="1032"/>
        <item x="1605"/>
        <item x="273"/>
        <item x="734"/>
        <item x="760"/>
        <item x="544"/>
        <item x="1408"/>
        <item x="418"/>
        <item x="1296"/>
        <item x="1728"/>
        <item x="2038"/>
        <item x="1607"/>
        <item x="1026"/>
        <item x="664"/>
        <item x="1045"/>
        <item x="1182"/>
        <item x="2136"/>
        <item x="176"/>
        <item x="366"/>
        <item x="1172"/>
        <item x="785"/>
        <item x="985"/>
        <item x="107"/>
        <item x="1869"/>
        <item x="25"/>
        <item x="756"/>
        <item x="1961"/>
        <item x="2289"/>
        <item x="891"/>
        <item x="1630"/>
        <item x="2138"/>
        <item x="1061"/>
        <item x="39"/>
        <item x="490"/>
        <item x="1093"/>
        <item x="796"/>
        <item x="693"/>
        <item x="1866"/>
        <item x="2166"/>
        <item x="803"/>
        <item x="363"/>
        <item x="462"/>
        <item x="1185"/>
        <item x="907"/>
        <item x="773"/>
        <item x="312"/>
        <item x="1573"/>
        <item x="1562"/>
        <item x="1233"/>
        <item x="632"/>
        <item x="2082"/>
        <item x="1063"/>
        <item x="1735"/>
        <item x="51"/>
        <item x="1520"/>
        <item x="1799"/>
        <item x="1394"/>
        <item x="1104"/>
        <item x="1516"/>
        <item x="604"/>
        <item x="1873"/>
        <item x="1588"/>
        <item x="1147"/>
        <item x="2016"/>
        <item x="1359"/>
        <item x="817"/>
        <item x="2046"/>
        <item x="1152"/>
        <item x="213"/>
        <item x="2168"/>
        <item x="175"/>
        <item x="2113"/>
        <item x="820"/>
        <item x="549"/>
        <item x="1228"/>
        <item x="757"/>
        <item x="536"/>
        <item x="1474"/>
        <item x="1497"/>
        <item x="1020"/>
        <item x="1400"/>
        <item x="747"/>
        <item x="848"/>
        <item x="526"/>
        <item x="277"/>
        <item x="244"/>
        <item x="1371"/>
        <item x="852"/>
        <item x="593"/>
        <item x="1901"/>
        <item x="48"/>
        <item x="2284"/>
        <item x="45"/>
        <item x="712"/>
        <item x="1654"/>
        <item x="831"/>
        <item x="1578"/>
        <item x="2047"/>
        <item x="700"/>
        <item x="2218"/>
        <item x="114"/>
        <item x="64"/>
        <item x="717"/>
        <item x="680"/>
        <item x="591"/>
        <item x="82"/>
        <item x="1749"/>
        <item x="727"/>
        <item x="1806"/>
        <item x="1208"/>
        <item x="1038"/>
        <item x="2257"/>
        <item x="1925"/>
        <item x="386"/>
        <item x="309"/>
        <item x="488"/>
        <item x="1982"/>
        <item x="706"/>
        <item x="630"/>
        <item x="1114"/>
        <item x="1207"/>
        <item x="2297"/>
        <item x="858"/>
        <item x="197"/>
        <item x="1173"/>
        <item x="927"/>
        <item x="68"/>
        <item x="1794"/>
        <item x="2177"/>
        <item x="1241"/>
        <item x="2294"/>
        <item x="1668"/>
        <item x="724"/>
        <item x="837"/>
        <item x="285"/>
        <item x="283"/>
        <item x="1576"/>
        <item x="291"/>
        <item x="749"/>
        <item x="2090"/>
        <item x="906"/>
        <item x="2049"/>
        <item x="1467"/>
        <item x="463"/>
        <item x="1559"/>
        <item x="577"/>
        <item x="368"/>
        <item x="949"/>
        <item x="941"/>
        <item x="1893"/>
        <item x="1906"/>
        <item x="1591"/>
        <item x="1871"/>
        <item x="1761"/>
        <item x="1708"/>
        <item x="1080"/>
        <item x="844"/>
        <item x="1727"/>
        <item x="784"/>
        <item x="419"/>
        <item x="1769"/>
        <item x="16"/>
        <item x="1543"/>
        <item x="1785"/>
        <item x="444"/>
        <item x="2304"/>
        <item x="1212"/>
        <item x="901"/>
        <item x="651"/>
        <item x="1755"/>
        <item x="250"/>
        <item x="1922"/>
        <item x="1121"/>
        <item x="220"/>
        <item x="1577"/>
        <item x="1934"/>
        <item x="1723"/>
        <item x="1243"/>
        <item x="1426"/>
        <item x="2030"/>
        <item x="1803"/>
        <item x="1004"/>
        <item x="1366"/>
        <item x="1124"/>
        <item x="1556"/>
        <item x="584"/>
        <item x="235"/>
        <item x="2279"/>
        <item x="1458"/>
        <item x="1722"/>
        <item x="2095"/>
        <item x="1089"/>
        <item x="824"/>
        <item x="1620"/>
        <item x="169"/>
        <item x="1753"/>
        <item x="467"/>
        <item x="212"/>
        <item x="1169"/>
        <item x="1717"/>
        <item x="2159"/>
        <item x="1138"/>
        <item x="1677"/>
        <item x="1904"/>
        <item x="123"/>
        <item x="1912"/>
        <item x="1985"/>
        <item x="1754"/>
        <item x="921"/>
        <item x="79"/>
        <item x="990"/>
        <item x="120"/>
        <item x="2195"/>
        <item x="899"/>
        <item x="1281"/>
        <item x="8"/>
        <item x="1756"/>
        <item x="46"/>
        <item x="227"/>
        <item x="502"/>
        <item x="2093"/>
        <item x="2246"/>
        <item x="1251"/>
        <item x="1724"/>
        <item x="1876"/>
        <item x="1710"/>
        <item x="1553"/>
        <item x="482"/>
        <item x="2285"/>
        <item x="940"/>
        <item x="1118"/>
        <item x="1166"/>
        <item x="2071"/>
        <item x="430"/>
        <item x="2149"/>
        <item x="1355"/>
        <item x="435"/>
        <item x="1757"/>
        <item x="1644"/>
        <item x="2255"/>
        <item x="1793"/>
        <item x="2061"/>
        <item x="2079"/>
        <item x="2051"/>
        <item x="1341"/>
        <item x="158"/>
        <item x="351"/>
        <item x="1367"/>
        <item x="1706"/>
        <item x="2267"/>
        <item x="1510"/>
        <item x="1598"/>
        <item x="189"/>
        <item x="787"/>
        <item x="1560"/>
        <item x="1565"/>
        <item x="393"/>
        <item x="1795"/>
        <item x="1650"/>
        <item x="400"/>
        <item x="862"/>
        <item x="794"/>
        <item x="1800"/>
        <item x="510"/>
        <item x="65"/>
        <item x="1951"/>
        <item x="642"/>
        <item x="1629"/>
        <item x="1914"/>
        <item x="1307"/>
        <item x="56"/>
        <item x="338"/>
        <item x="1920"/>
        <item x="299"/>
        <item x="1709"/>
        <item x="715"/>
        <item x="2036"/>
        <item x="987"/>
        <item x="380"/>
        <item x="1117"/>
        <item x="496"/>
        <item x="845"/>
        <item x="1518"/>
        <item x="2192"/>
        <item x="1210"/>
        <item x="594"/>
        <item x="759"/>
        <item x="1867"/>
        <item x="2148"/>
        <item x="1682"/>
        <item x="459"/>
        <item x="995"/>
        <item x="117"/>
        <item x="1767"/>
        <item x="679"/>
        <item x="2236"/>
        <item x="1701"/>
        <item x="745"/>
        <item x="2097"/>
        <item x="2137"/>
        <item x="1938"/>
        <item x="326"/>
        <item x="2200"/>
        <item x="294"/>
        <item x="647"/>
        <item x="1959"/>
        <item x="568"/>
        <item x="428"/>
        <item x="930"/>
        <item x="836"/>
        <item x="1469"/>
        <item x="914"/>
        <item x="1719"/>
        <item x="606"/>
        <item x="1789"/>
        <item x="1886"/>
        <item x="156"/>
        <item x="1851"/>
        <item x="1227"/>
        <item x="432"/>
        <item x="1011"/>
        <item x="1432"/>
        <item x="1406"/>
        <item x="331"/>
        <item x="1631"/>
        <item x="944"/>
        <item x="403"/>
        <item x="1955"/>
        <item x="1401"/>
        <item x="774"/>
        <item x="722"/>
        <item x="2241"/>
        <item x="1278"/>
        <item x="2008"/>
        <item x="1712"/>
        <item x="1716"/>
        <item x="1916"/>
        <item x="203"/>
        <item x="1204"/>
        <item x="823"/>
        <item x="1029"/>
        <item x="2060"/>
        <item x="1052"/>
        <item x="219"/>
        <item x="1721"/>
        <item x="1597"/>
        <item x="161"/>
        <item x="1628"/>
        <item x="1035"/>
        <item x="2271"/>
        <item x="649"/>
        <item x="133"/>
        <item x="880"/>
        <item x="437"/>
        <item x="29"/>
        <item x="1910"/>
        <item x="402"/>
        <item x="398"/>
        <item x="33"/>
        <item x="455"/>
        <item x="744"/>
        <item x="841"/>
        <item x="97"/>
        <item x="1048"/>
        <item x="545"/>
        <item x="19"/>
        <item x="1160"/>
        <item x="644"/>
        <item x="2196"/>
        <item x="1509"/>
        <item x="1334"/>
        <item x="2180"/>
        <item x="1402"/>
        <item x="460"/>
        <item x="1913"/>
        <item x="1229"/>
        <item x="1569"/>
        <item x="334"/>
        <item x="1294"/>
        <item x="596"/>
        <item x="1356"/>
        <item x="1865"/>
        <item x="2088"/>
        <item x="2115"/>
        <item x="493"/>
        <item x="182"/>
        <item x="2178"/>
        <item x="11"/>
        <item x="1702"/>
        <item x="543"/>
        <item x="1594"/>
        <item x="307"/>
        <item x="100"/>
        <item x="1641"/>
        <item x="336"/>
        <item x="1798"/>
        <item x="1395"/>
        <item x="1257"/>
        <item x="1424"/>
        <item x="2125"/>
        <item x="218"/>
        <item x="202"/>
        <item x="1485"/>
        <item x="1477"/>
        <item x="781"/>
        <item x="1884"/>
        <item x="1450"/>
        <item x="1347"/>
        <item x="795"/>
        <item x="1522"/>
        <item x="1804"/>
        <item x="865"/>
        <item x="2021"/>
        <item x="139"/>
        <item x="1332"/>
        <item x="2032"/>
        <item x="59"/>
        <item x="825"/>
        <item x="392"/>
        <item x="2258"/>
        <item x="926"/>
        <item x="1191"/>
        <item x="2119"/>
        <item x="1419"/>
        <item x="130"/>
        <item x="1674"/>
        <item x="457"/>
        <item x="1627"/>
        <item x="704"/>
        <item x="1139"/>
        <item x="2092"/>
        <item x="1253"/>
        <item x="2000"/>
        <item x="1082"/>
        <item x="670"/>
        <item x="1399"/>
        <item x="1338"/>
        <item x="1302"/>
        <item x="1435"/>
        <item x="1949"/>
        <item x="2091"/>
        <item x="2300"/>
        <item x="2108"/>
        <item x="1639"/>
        <item x="1223"/>
        <item x="1010"/>
        <item x="755"/>
        <item x="2206"/>
        <item x="200"/>
        <item x="2025"/>
        <item x="1154"/>
        <item x="2064"/>
        <item x="764"/>
        <item x="1814"/>
        <item x="1275"/>
        <item x="1262"/>
        <item x="1686"/>
        <item x="1259"/>
        <item x="434"/>
        <item x="2162"/>
        <item x="518"/>
        <item x="42"/>
        <item x="1337"/>
        <item x="668"/>
        <item x="1705"/>
        <item x="1822"/>
        <item x="790"/>
        <item x="439"/>
        <item x="1398"/>
        <item x="969"/>
        <item x="2005"/>
        <item x="1203"/>
        <item x="445"/>
        <item x="1008"/>
        <item x="1746"/>
        <item x="1517"/>
        <item x="1671"/>
        <item x="1373"/>
        <item x="514"/>
        <item x="1784"/>
        <item x="508"/>
        <item x="1300"/>
        <item x="394"/>
        <item x="1937"/>
        <item x="962"/>
        <item x="776"/>
        <item x="1483"/>
        <item x="2276"/>
        <item x="1537"/>
        <item x="1087"/>
        <item x="1954"/>
        <item x="1715"/>
        <item x="144"/>
        <item x="527"/>
        <item x="1998"/>
        <item x="910"/>
        <item x="192"/>
        <item x="1900"/>
        <item x="221"/>
        <item x="1542"/>
        <item x="395"/>
        <item x="843"/>
        <item x="792"/>
        <item x="835"/>
        <item x="701"/>
        <item x="10"/>
        <item x="840"/>
        <item x="1391"/>
        <item x="1618"/>
        <item x="374"/>
        <item x="1267"/>
        <item x="1999"/>
        <item x="1637"/>
        <item x="942"/>
        <item x="2171"/>
        <item x="628"/>
        <item x="999"/>
        <item x="2260"/>
        <item x="7"/>
        <item x="955"/>
        <item x="1495"/>
        <item x="917"/>
        <item x="797"/>
        <item x="255"/>
        <item x="2266"/>
        <item x="1107"/>
        <item x="856"/>
        <item x="2033"/>
        <item x="586"/>
        <item x="875"/>
        <item x="904"/>
        <item x="617"/>
        <item x="2252"/>
        <item x="1540"/>
        <item x="618"/>
        <item x="1997"/>
        <item x="2251"/>
        <item x="996"/>
        <item x="548"/>
        <item x="557"/>
        <item x="1870"/>
        <item x="1977"/>
        <item x="973"/>
        <item x="1335"/>
        <item x="1276"/>
        <item x="997"/>
        <item x="2132"/>
        <item x="1369"/>
        <item x="1194"/>
        <item x="726"/>
        <item x="2226"/>
        <item x="115"/>
        <item x="956"/>
        <item x="443"/>
        <item x="1972"/>
        <item x="954"/>
        <item x="370"/>
        <item x="687"/>
        <item x="321"/>
        <item x="1539"/>
        <item x="695"/>
        <item x="54"/>
        <item x="569"/>
        <item x="2128"/>
        <item x="2027"/>
        <item x="558"/>
        <item x="919"/>
        <item x="1250"/>
        <item x="1883"/>
        <item x="793"/>
        <item x="290"/>
        <item x="1183"/>
        <item x="1652"/>
        <item x="1304"/>
        <item x="0"/>
        <item x="1225"/>
        <item x="590"/>
        <item x="1163"/>
        <item x="675"/>
        <item x="261"/>
        <item x="136"/>
        <item x="1613"/>
        <item x="315"/>
        <item x="1489"/>
        <item x="801"/>
        <item x="736"/>
        <item x="2014"/>
        <item x="188"/>
        <item x="350"/>
        <item x="1615"/>
        <item x="2259"/>
        <item x="246"/>
        <item x="934"/>
        <item x="1898"/>
        <item x="2249"/>
        <item x="1745"/>
        <item x="27"/>
        <item x="223"/>
        <item x="86"/>
        <item x="2163"/>
        <item x="631"/>
        <item x="778"/>
        <item x="813"/>
        <item x="1065"/>
        <item x="187"/>
        <item x="1774"/>
        <item x="2101"/>
        <item x="481"/>
        <item x="2102"/>
        <item x="1575"/>
        <item x="685"/>
        <item x="431"/>
        <item x="1586"/>
        <item x="1582"/>
        <item x="1438"/>
        <item x="1321"/>
        <item x="964"/>
        <item x="721"/>
        <item x="738"/>
        <item x="32"/>
        <item x="1915"/>
        <item x="2217"/>
        <item x="1531"/>
        <item x="882"/>
        <item x="35"/>
        <item x="1606"/>
        <item x="869"/>
        <item x="146"/>
        <item x="61"/>
        <item x="498"/>
        <item x="275"/>
        <item x="237"/>
        <item x="767"/>
        <item x="1431"/>
        <item x="1288"/>
        <item x="2269"/>
        <item x="677"/>
        <item x="1498"/>
        <item x="1157"/>
        <item x="1648"/>
        <item x="1812"/>
        <item x="1612"/>
        <item x="47"/>
        <item x="1070"/>
        <item x="155"/>
        <item x="602"/>
        <item x="2161"/>
        <item x="23"/>
        <item x="975"/>
        <item x="1636"/>
        <item x="1318"/>
        <item x="1730"/>
        <item x="1167"/>
        <item x="2052"/>
        <item x="916"/>
        <item x="1609"/>
        <item x="1428"/>
        <item x="1983"/>
        <item x="554"/>
        <item x="311"/>
        <item x="1254"/>
        <item x="1787"/>
        <item x="539"/>
        <item x="1948"/>
        <item x="165"/>
        <item x="1750"/>
        <item x="1511"/>
        <item x="1297"/>
        <item x="1891"/>
        <item x="1554"/>
        <item x="1747"/>
        <item x="2188"/>
        <item x="516"/>
        <item x="447"/>
        <item x="861"/>
        <item x="1135"/>
        <item x="449"/>
        <item x="598"/>
        <item x="1733"/>
        <item x="1315"/>
        <item x="761"/>
        <item x="1002"/>
        <item x="74"/>
        <item x="1382"/>
        <item x="2045"/>
        <item x="920"/>
        <item x="1068"/>
        <item x="2282"/>
        <item x="279"/>
        <item x="1657"/>
        <item x="564"/>
        <item x="967"/>
        <item x="1647"/>
        <item x="1245"/>
        <item x="887"/>
        <item x="242"/>
        <item x="1461"/>
        <item x="1751"/>
        <item x="1514"/>
        <item x="1970"/>
        <item x="124"/>
        <item x="1790"/>
        <item x="986"/>
        <item x="205"/>
        <item x="814"/>
        <item x="660"/>
        <item x="690"/>
        <item x="918"/>
        <item x="1358"/>
        <item x="1646"/>
        <item x="256"/>
        <item x="1786"/>
        <item x="870"/>
        <item x="565"/>
        <item x="1209"/>
        <item x="458"/>
        <item x="239"/>
        <item x="1033"/>
        <item x="1759"/>
        <item x="446"/>
        <item x="409"/>
        <item x="819"/>
        <item x="1308"/>
        <item x="1463"/>
        <item x="330"/>
        <item x="1054"/>
        <item x="302"/>
        <item x="866"/>
        <item x="499"/>
        <item x="2121"/>
        <item x="2107"/>
        <item x="1487"/>
        <item x="489"/>
        <item x="656"/>
        <item x="1449"/>
        <item x="1561"/>
        <item x="1327"/>
        <item x="1534"/>
        <item x="1074"/>
        <item x="404"/>
        <item x="1599"/>
        <item x="1839"/>
        <item x="2048"/>
        <item x="265"/>
        <item x="99"/>
        <item x="143"/>
        <item x="324"/>
        <item x="1833"/>
        <item x="2105"/>
        <item x="1981"/>
        <item x="573"/>
        <item x="754"/>
        <item x="83"/>
        <item x="2026"/>
        <item x="1322"/>
        <item x="2253"/>
        <item x="1643"/>
        <item x="509"/>
        <item x="2111"/>
        <item x="636"/>
        <item x="1088"/>
        <item x="1205"/>
        <item x="1720"/>
        <item x="2176"/>
        <item x="2094"/>
        <item x="410"/>
        <item x="622"/>
        <item x="50"/>
        <item x="1168"/>
        <item x="1072"/>
        <item x="699"/>
        <item x="184"/>
        <item x="1952"/>
        <item x="1260"/>
        <item x="298"/>
        <item x="389"/>
        <item x="2143"/>
        <item x="1813"/>
        <item x="1549"/>
        <item x="442"/>
        <item x="1550"/>
        <item x="1266"/>
        <item x="2287"/>
        <item x="1066"/>
        <item x="1000"/>
        <item x="741"/>
        <item x="1425"/>
        <item x="1567"/>
        <item x="1037"/>
        <item x="1427"/>
        <item x="85"/>
        <item x="323"/>
        <item x="1528"/>
        <item x="1357"/>
        <item x="346"/>
        <item x="240"/>
        <item x="1232"/>
        <item x="619"/>
        <item x="2130"/>
        <item x="461"/>
        <item x="1086"/>
        <item x="1729"/>
        <item x="422"/>
        <item x="915"/>
        <item x="1289"/>
        <item x="732"/>
        <item x="1847"/>
        <item x="592"/>
        <item x="1456"/>
        <item x="533"/>
        <item x="646"/>
        <item x="1481"/>
        <item x="1529"/>
        <item x="318"/>
        <item x="301"/>
        <item x="1271"/>
        <item x="388"/>
        <item x="88"/>
        <item x="226"/>
        <item x="1589"/>
        <item x="193"/>
        <item x="2243"/>
        <item x="1993"/>
        <item x="1012"/>
        <item x="1221"/>
        <item x="1189"/>
        <item x="769"/>
        <item x="1523"/>
        <item x="608"/>
        <item x="868"/>
        <item x="344"/>
        <item x="943"/>
        <item x="106"/>
        <item x="1476"/>
        <item x="1538"/>
        <item x="1219"/>
        <item x="2067"/>
        <item x="963"/>
        <item x="1600"/>
        <item x="616"/>
        <item x="1133"/>
        <item x="204"/>
        <item x="1309"/>
        <item x="1768"/>
        <item x="788"/>
        <item x="612"/>
        <item x="2268"/>
        <item x="355"/>
        <item x="720"/>
        <item x="597"/>
        <item x="1783"/>
        <item x="2190"/>
        <item x="300"/>
        <item x="1120"/>
        <item x="1797"/>
        <item x="960"/>
        <item x="1246"/>
        <item x="1239"/>
        <item x="1017"/>
        <item x="1023"/>
        <item x="1059"/>
        <item x="1696"/>
        <item x="1368"/>
        <item x="1021"/>
        <item x="2262"/>
        <item x="1512"/>
        <item x="367"/>
        <item x="640"/>
        <item x="506"/>
        <item x="1502"/>
        <item x="828"/>
        <item x="1236"/>
        <item x="953"/>
        <item x="257"/>
        <item x="2072"/>
        <item x="1096"/>
        <item x="682"/>
        <item x="468"/>
        <item x="1548"/>
        <item x="214"/>
        <item x="1505"/>
        <item x="676"/>
        <item x="1073"/>
        <item x="686"/>
        <item x="1740"/>
        <item x="1902"/>
        <item x="895"/>
        <item x="28"/>
        <item x="470"/>
        <item x="378"/>
        <item x="308"/>
        <item x="1468"/>
        <item x="2299"/>
        <item x="1030"/>
        <item x="1186"/>
        <item x="1363"/>
        <item x="1187"/>
        <item x="1889"/>
        <item x="1640"/>
        <item x="2055"/>
        <item x="2068"/>
        <item x="1448"/>
        <item x="713"/>
        <item x="81"/>
        <item x="1132"/>
        <item x="1921"/>
        <item x="171"/>
        <item x="739"/>
        <item x="2278"/>
        <item x="945"/>
        <item x="2023"/>
        <item x="634"/>
        <item x="1466"/>
        <item x="125"/>
        <item x="1837"/>
        <item x="2153"/>
        <item x="567"/>
        <item x="1905"/>
        <item x="2293"/>
        <item x="1496"/>
        <item x="1462"/>
        <item x="798"/>
        <item x="492"/>
        <item x="1602"/>
        <item x="772"/>
        <item x="874"/>
        <item x="1103"/>
        <item x="1499"/>
        <item x="1279"/>
        <item x="2224"/>
        <item x="2069"/>
        <item x="2292"/>
        <item x="1153"/>
        <item x="258"/>
        <item x="1126"/>
        <item x="578"/>
        <item x="1380"/>
        <item x="268"/>
        <item x="2277"/>
        <item x="864"/>
        <item x="1396"/>
        <item x="1119"/>
        <item x="1353"/>
        <item x="1230"/>
        <item x="2124"/>
        <item x="2058"/>
        <item x="1043"/>
        <item x="287"/>
        <item x="1442"/>
        <item x="1704"/>
        <item x="1831"/>
        <item x="1284"/>
        <item x="1536"/>
        <item x="1879"/>
        <item x="1845"/>
        <item x="132"/>
        <item x="1062"/>
        <item x="236"/>
        <item x="1390"/>
        <item x="1397"/>
        <item x="6"/>
        <item x="1882"/>
        <item x="830"/>
        <item x="1700"/>
        <item x="2250"/>
        <item x="1174"/>
        <item x="2112"/>
        <item x="872"/>
        <item x="2074"/>
        <item x="1801"/>
        <item x="486"/>
        <item x="142"/>
        <item x="520"/>
        <item x="871"/>
        <item x="2002"/>
        <item x="1429"/>
        <item x="1217"/>
        <item x="167"/>
        <item x="818"/>
        <item x="531"/>
        <item x="1944"/>
        <item x="714"/>
        <item x="614"/>
        <item x="1102"/>
        <item x="1443"/>
        <item x="1094"/>
        <item x="1344"/>
        <item x="2158"/>
        <item x="1383"/>
        <item x="1226"/>
        <item x="582"/>
        <item x="1056"/>
        <item x="928"/>
        <item x="1840"/>
        <item x="1581"/>
        <item x="2298"/>
        <item x="2212"/>
        <item x="804"/>
        <item x="376"/>
        <item x="1027"/>
        <item x="932"/>
        <item x="1374"/>
        <item x="191"/>
        <item x="579"/>
        <item x="859"/>
        <item x="135"/>
        <item x="1143"/>
        <item x="119"/>
        <item x="939"/>
        <item x="791"/>
        <item x="1718"/>
        <item x="396"/>
        <item x="1684"/>
        <item x="1741"/>
        <item x="282"/>
        <item x="1125"/>
        <item x="1836"/>
        <item x="1978"/>
        <item x="854"/>
        <item x="1846"/>
        <item x="2265"/>
        <item x="912"/>
        <item x="469"/>
        <item x="1818"/>
        <item x="1734"/>
        <item x="552"/>
        <item x="2024"/>
        <item x="1491"/>
        <item x="2220"/>
        <item x="1312"/>
        <item x="2244"/>
        <item x="1283"/>
        <item x="523"/>
        <item x="775"/>
        <item x="528"/>
        <item x="766"/>
        <item x="329"/>
        <item x="1385"/>
        <item x="691"/>
        <item x="274"/>
        <item x="1856"/>
        <item x="1293"/>
        <item x="805"/>
        <item x="799"/>
        <item x="34"/>
        <item x="1244"/>
        <item x="452"/>
        <item x="710"/>
        <item x="1748"/>
        <item x="1348"/>
        <item x="576"/>
        <item x="1439"/>
        <item x="519"/>
        <item x="1953"/>
        <item x="1504"/>
        <item x="1670"/>
        <item x="1106"/>
        <item x="1673"/>
        <item x="349"/>
        <item x="547"/>
        <item x="1178"/>
        <item x="2013"/>
        <item x="1090"/>
        <item x="1857"/>
        <item x="1697"/>
        <item x="1868"/>
        <item x="1218"/>
        <item x="1238"/>
        <item x="811"/>
        <item x="716"/>
        <item x="479"/>
        <item x="2077"/>
        <item x="1049"/>
        <item x="601"/>
        <item x="809"/>
        <item x="177"/>
        <item x="2018"/>
        <item x="1736"/>
        <item x="1181"/>
        <item x="241"/>
        <item x="688"/>
        <item x="762"/>
        <item x="1933"/>
        <item x="1231"/>
        <item x="168"/>
        <item x="500"/>
        <item x="1530"/>
        <item x="575"/>
        <item x="2123"/>
        <item x="770"/>
        <item x="2040"/>
        <item x="2240"/>
        <item x="1568"/>
        <item x="1841"/>
        <item x="768"/>
        <item x="1930"/>
        <item x="2007"/>
        <item x="613"/>
        <item x="629"/>
        <item x="1852"/>
        <item x="1633"/>
        <item x="1838"/>
        <item x="1128"/>
        <item x="983"/>
        <item x="2"/>
        <item x="1662"/>
        <item x="448"/>
        <item x="1083"/>
        <item x="863"/>
        <item x="1440"/>
        <item x="2183"/>
        <item x="1776"/>
        <item x="372"/>
        <item x="1407"/>
        <item x="101"/>
        <item x="2167"/>
        <item x="603"/>
        <item x="2214"/>
        <item x="317"/>
        <item x="1159"/>
        <item x="1256"/>
        <item x="671"/>
        <item x="1849"/>
        <item x="1176"/>
        <item x="1665"/>
        <item x="2181"/>
        <item x="504"/>
        <item x="896"/>
        <item x="1950"/>
        <item x="90"/>
        <item x="1739"/>
        <item x="624"/>
        <item x="1564"/>
        <item x="1177"/>
        <item x="1872"/>
        <item x="225"/>
        <item x="1101"/>
        <item x="1475"/>
        <item x="1115"/>
        <item x="758"/>
        <item x="551"/>
        <item x="1758"/>
        <item x="1149"/>
        <item x="807"/>
        <item x="2164"/>
        <item x="2043"/>
        <item x="2041"/>
        <item x="1642"/>
        <item x="1763"/>
        <item x="201"/>
        <item x="383"/>
        <item x="1781"/>
        <item x="1202"/>
        <item x="313"/>
        <item x="228"/>
        <item x="1328"/>
        <item x="655"/>
        <item x="970"/>
        <item x="2140"/>
        <item x="2110"/>
        <item x="522"/>
        <item x="70"/>
        <item x="2050"/>
        <item x="1110"/>
        <item x="888"/>
        <item x="1525"/>
        <item x="472"/>
        <item x="1942"/>
        <item x="420"/>
        <item x="1991"/>
        <item x="1924"/>
        <item x="1546"/>
        <item x="1815"/>
        <item x="635"/>
        <item x="94"/>
        <item x="253"/>
        <item x="1404"/>
        <item x="1936"/>
        <item x="2296"/>
        <item x="1040"/>
        <item x="1752"/>
        <item x="84"/>
        <item x="1571"/>
        <item x="559"/>
        <item x="515"/>
        <item x="1364"/>
        <item x="1816"/>
        <item x="2150"/>
        <item x="931"/>
        <item x="272"/>
        <item x="2035"/>
        <item x="138"/>
        <item x="1779"/>
        <item x="1935"/>
        <item x="1980"/>
        <item x="623"/>
        <item x="1547"/>
        <item x="645"/>
        <item x="2096"/>
        <item x="2114"/>
        <item x="1676"/>
        <item x="1022"/>
        <item x="1445"/>
        <item x="1770"/>
        <item x="1587"/>
        <item x="950"/>
        <item x="976"/>
        <item x="911"/>
        <item x="538"/>
        <item x="659"/>
        <item x="209"/>
        <item x="1725"/>
        <item x="20"/>
        <item x="1956"/>
        <item x="2070"/>
        <item x="1331"/>
        <item x="2054"/>
        <item x="453"/>
        <item x="1986"/>
        <item x="2216"/>
        <item x="55"/>
        <item x="1834"/>
        <item x="1269"/>
        <item x="669"/>
        <item x="898"/>
        <item x="1211"/>
        <item x="667"/>
        <item x="808"/>
        <item x="417"/>
        <item x="341"/>
        <item x="2037"/>
        <item x="1464"/>
        <item x="555"/>
        <item x="36"/>
        <item x="666"/>
        <item x="583"/>
        <item x="839"/>
        <item x="292"/>
        <item x="1350"/>
        <item x="1286"/>
        <item x="345"/>
        <item x="264"/>
        <item x="2272"/>
        <item x="1714"/>
        <item x="1895"/>
        <item x="454"/>
        <item x="537"/>
        <item x="867"/>
        <item x="72"/>
        <item x="1015"/>
        <item x="982"/>
        <item x="1423"/>
        <item x="735"/>
        <item x="550"/>
        <item x="1342"/>
        <item x="605"/>
        <item x="885"/>
        <item x="936"/>
        <item x="2184"/>
        <item x="1411"/>
        <item x="832"/>
        <item x="1009"/>
        <item x="263"/>
        <item x="1610"/>
        <item x="2237"/>
        <item x="501"/>
        <item x="2098"/>
        <item x="325"/>
        <item x="127"/>
        <item x="2231"/>
        <item x="650"/>
        <item x="1381"/>
        <item x="1361"/>
        <item x="190"/>
        <item x="571"/>
        <item x="1552"/>
        <item x="180"/>
        <item x="53"/>
        <item x="478"/>
        <item x="1405"/>
        <item x="2291"/>
        <item x="1693"/>
        <item x="440"/>
        <item x="1161"/>
        <item x="2015"/>
        <item x="1844"/>
        <item x="1919"/>
        <item x="1076"/>
        <item x="1796"/>
        <item x="709"/>
        <item x="1766"/>
        <item x="1957"/>
        <item x="1099"/>
        <item x="270"/>
        <item x="1737"/>
        <item x="166"/>
        <item x="2081"/>
        <item x="1060"/>
        <item x="2227"/>
        <item x="1877"/>
        <item x="750"/>
        <item x="2109"/>
        <item x="359"/>
        <item x="1454"/>
        <item x="361"/>
        <item x="3"/>
        <item x="2199"/>
        <item x="1376"/>
        <item x="511"/>
        <item x="148"/>
        <item x="2003"/>
        <item x="1184"/>
        <item x="21"/>
        <item x="96"/>
        <item x="1808"/>
        <item x="1319"/>
        <item x="1946"/>
        <item x="475"/>
        <item x="464"/>
        <item x="1878"/>
        <item x="1738"/>
        <item x="1855"/>
        <item x="1968"/>
        <item x="1473"/>
        <item x="1055"/>
        <item x="260"/>
        <item x="1291"/>
        <item x="2065"/>
        <item x="692"/>
        <item x="58"/>
        <item x="1861"/>
        <item x="1585"/>
        <item x="780"/>
        <item x="75"/>
        <item x="1928"/>
        <item x="846"/>
        <item x="1596"/>
        <item x="810"/>
        <item x="137"/>
        <item x="335"/>
        <item x="381"/>
        <item x="1541"/>
        <item x="2288"/>
        <item x="661"/>
        <item x="2066"/>
        <item x="2301"/>
        <item x="162"/>
        <item x="1"/>
        <item x="1329"/>
        <item x="1486"/>
        <item x="2042"/>
        <item x="2270"/>
        <item x="763"/>
        <item x="783"/>
        <item x="116"/>
        <item x="426"/>
        <item x="979"/>
        <item x="2084"/>
        <item x="385"/>
        <item x="1453"/>
        <item x="998"/>
        <item x="1349"/>
        <item x="1320"/>
        <item x="1042"/>
        <item x="2248"/>
        <item x="1387"/>
        <item x="777"/>
        <item x="1519"/>
        <item x="1551"/>
        <item x="1234"/>
        <item x="399"/>
        <item x="1155"/>
        <item x="2010"/>
        <item x="753"/>
        <item x="1825"/>
        <item x="105"/>
        <item x="160"/>
        <item x="1649"/>
        <item x="1967"/>
        <item x="827"/>
        <item x="742"/>
        <item x="905"/>
        <item x="1255"/>
        <item x="104"/>
        <item x="1762"/>
        <item x="748"/>
        <item x="233"/>
        <item x="897"/>
        <item x="1111"/>
        <item x="1112"/>
        <item x="1513"/>
        <item x="652"/>
        <item x="1590"/>
        <item x="1001"/>
        <item x="1418"/>
        <item x="1494"/>
        <item x="140"/>
        <item x="1860"/>
        <item x="129"/>
        <item x="925"/>
        <item x="1444"/>
        <item x="1039"/>
        <item x="1240"/>
        <item x="974"/>
        <item x="2263"/>
        <item x="2174"/>
        <item x="1713"/>
        <item x="1675"/>
        <item x="731"/>
        <item x="232"/>
        <item x="1802"/>
        <item x="1651"/>
        <item x="1929"/>
        <item x="740"/>
        <item x="494"/>
        <item x="1249"/>
        <item x="416"/>
        <item x="1864"/>
        <item x="1990"/>
        <item x="1053"/>
        <item x="1731"/>
        <item x="408"/>
        <item x="271"/>
        <item x="1192"/>
        <item x="1460"/>
        <item x="1378"/>
        <item x="1660"/>
        <item x="1947"/>
        <item x="497"/>
        <item x="2185"/>
        <item x="2011"/>
        <item x="1926"/>
        <item x="1024"/>
        <item x="733"/>
        <item x="1664"/>
        <item x="1162"/>
        <item x="1457"/>
        <item x="1760"/>
        <item x="600"/>
        <item x="560"/>
        <item x="1216"/>
        <item x="992"/>
        <item x="17"/>
        <item x="806"/>
        <item x="541"/>
        <item x="1134"/>
        <item x="1413"/>
        <item x="1744"/>
        <item x="5"/>
        <item x="1258"/>
        <item x="2104"/>
        <item x="1945"/>
        <item x="1907"/>
        <item x="1028"/>
        <item x="2221"/>
        <item x="384"/>
        <item x="1603"/>
        <item x="1656"/>
        <item x="1992"/>
        <item x="850"/>
        <item x="610"/>
        <item x="1252"/>
        <item x="2009"/>
        <item x="14"/>
        <item x="1503"/>
        <item x="1306"/>
        <item x="288"/>
        <item x="371"/>
        <item x="305"/>
        <item x="1471"/>
        <item x="842"/>
        <item x="2213"/>
        <item x="1863"/>
        <item x="981"/>
        <item x="2089"/>
        <item x="382"/>
        <item x="1370"/>
        <item x="984"/>
        <item x="1067"/>
        <item x="174"/>
        <item x="196"/>
        <item x="1848"/>
        <item x="1962"/>
        <item x="1150"/>
        <item x="966"/>
        <item x="251"/>
        <item x="358"/>
        <item x="2207"/>
        <item x="1280"/>
        <item t="default"/>
      </items>
    </pivotField>
    <pivotField numFmtId="14" showAll="0"/>
    <pivotField showAll="0">
      <items count="186">
        <item x="123"/>
        <item x="120"/>
        <item x="40"/>
        <item x="175"/>
        <item x="79"/>
        <item x="0"/>
        <item x="96"/>
        <item x="31"/>
        <item x="16"/>
        <item x="64"/>
        <item x="161"/>
        <item x="167"/>
        <item x="164"/>
        <item x="153"/>
        <item x="45"/>
        <item x="183"/>
        <item x="35"/>
        <item x="85"/>
        <item x="7"/>
        <item x="141"/>
        <item x="82"/>
        <item x="17"/>
        <item x="173"/>
        <item x="78"/>
        <item x="182"/>
        <item x="87"/>
        <item x="158"/>
        <item x="8"/>
        <item x="49"/>
        <item x="115"/>
        <item x="105"/>
        <item x="127"/>
        <item x="132"/>
        <item x="129"/>
        <item x="157"/>
        <item x="25"/>
        <item x="88"/>
        <item x="2"/>
        <item x="125"/>
        <item x="103"/>
        <item x="90"/>
        <item x="51"/>
        <item x="142"/>
        <item x="116"/>
        <item x="122"/>
        <item x="41"/>
        <item x="62"/>
        <item x="66"/>
        <item x="22"/>
        <item x="9"/>
        <item x="6"/>
        <item x="172"/>
        <item x="43"/>
        <item x="181"/>
        <item x="89"/>
        <item x="178"/>
        <item x="145"/>
        <item x="119"/>
        <item x="137"/>
        <item x="168"/>
        <item x="72"/>
        <item x="27"/>
        <item x="28"/>
        <item x="165"/>
        <item x="83"/>
        <item x="110"/>
        <item x="112"/>
        <item x="128"/>
        <item x="65"/>
        <item x="134"/>
        <item x="61"/>
        <item x="95"/>
        <item x="143"/>
        <item x="131"/>
        <item x="138"/>
        <item x="147"/>
        <item x="154"/>
        <item x="97"/>
        <item x="114"/>
        <item x="177"/>
        <item x="77"/>
        <item x="109"/>
        <item x="148"/>
        <item x="39"/>
        <item x="38"/>
        <item x="69"/>
        <item x="15"/>
        <item x="99"/>
        <item x="21"/>
        <item x="20"/>
        <item x="80"/>
        <item x="117"/>
        <item x="34"/>
        <item x="136"/>
        <item x="104"/>
        <item x="33"/>
        <item x="12"/>
        <item x="163"/>
        <item x="100"/>
        <item x="84"/>
        <item x="159"/>
        <item x="42"/>
        <item x="93"/>
        <item x="18"/>
        <item x="124"/>
        <item x="55"/>
        <item x="71"/>
        <item x="26"/>
        <item x="5"/>
        <item x="113"/>
        <item x="68"/>
        <item x="73"/>
        <item x="155"/>
        <item x="162"/>
        <item x="59"/>
        <item x="139"/>
        <item x="180"/>
        <item x="171"/>
        <item x="56"/>
        <item x="3"/>
        <item x="91"/>
        <item x="11"/>
        <item x="156"/>
        <item x="169"/>
        <item x="1"/>
        <item x="160"/>
        <item x="107"/>
        <item x="75"/>
        <item x="74"/>
        <item x="52"/>
        <item x="126"/>
        <item x="179"/>
        <item x="63"/>
        <item x="76"/>
        <item x="118"/>
        <item x="13"/>
        <item x="14"/>
        <item x="111"/>
        <item x="46"/>
        <item x="152"/>
        <item x="24"/>
        <item x="151"/>
        <item x="70"/>
        <item x="48"/>
        <item x="170"/>
        <item x="86"/>
        <item x="150"/>
        <item x="47"/>
        <item x="60"/>
        <item x="36"/>
        <item x="57"/>
        <item x="54"/>
        <item x="32"/>
        <item x="130"/>
        <item x="4"/>
        <item x="58"/>
        <item x="102"/>
        <item x="133"/>
        <item x="37"/>
        <item x="184"/>
        <item x="44"/>
        <item x="176"/>
        <item x="101"/>
        <item x="92"/>
        <item x="121"/>
        <item x="53"/>
        <item x="146"/>
        <item x="98"/>
        <item x="19"/>
        <item x="149"/>
        <item x="10"/>
        <item x="108"/>
        <item x="23"/>
        <item x="94"/>
        <item x="67"/>
        <item x="30"/>
        <item x="140"/>
        <item x="106"/>
        <item x="50"/>
        <item x="29"/>
        <item x="166"/>
        <item x="144"/>
        <item x="135"/>
        <item x="81"/>
        <item x="174"/>
        <item t="default"/>
      </items>
    </pivotField>
    <pivotField showAll="0"/>
    <pivotField showAll="0"/>
    <pivotField showAll="0"/>
    <pivotField showAll="0">
      <items count="5">
        <item x="1"/>
        <item x="3"/>
        <item x="2"/>
        <item x="0"/>
        <item t="default"/>
      </items>
    </pivotField>
    <pivotField numFmtId="165" showAll="0"/>
    <pivotField numFmtId="165" showAll="0"/>
    <pivotField numFmtId="165" showAll="0"/>
    <pivotField numFmtId="165" showAll="0"/>
    <pivotField dataField="1" numFmtId="165" showAll="0"/>
    <pivotField numFmtId="165" showAll="0"/>
    <pivotField showAll="0">
      <items count="22">
        <item x="6"/>
        <item x="17"/>
        <item x="11"/>
        <item x="13"/>
        <item x="8"/>
        <item x="0"/>
        <item x="5"/>
        <item x="7"/>
        <item x="16"/>
        <item x="20"/>
        <item x="12"/>
        <item x="10"/>
        <item x="2"/>
        <item x="1"/>
        <item x="4"/>
        <item x="19"/>
        <item x="3"/>
        <item x="14"/>
        <item x="15"/>
        <item x="18"/>
        <item x="9"/>
        <item t="default"/>
      </items>
    </pivotField>
    <pivotField showAll="0"/>
    <pivotField axis="axisRow" showAll="0">
      <items count="8">
        <item x="3"/>
        <item x="1"/>
        <item x="5"/>
        <item x="6"/>
        <item x="0"/>
        <item x="4"/>
        <item x="2"/>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11">
        <item sd="0" x="0"/>
        <item sd="0" x="1"/>
        <item sd="0" x="2"/>
        <item sd="0" x="3"/>
        <item sd="0" x="4"/>
        <item sd="0" x="5"/>
        <item sd="0" x="6"/>
        <item sd="0" x="7"/>
        <item sd="0" x="8"/>
        <item sd="0" x="9"/>
        <item t="default"/>
      </items>
    </pivotField>
  </pivotFields>
  <rowFields count="1">
    <field x="16"/>
  </rowFields>
  <rowItems count="8">
    <i>
      <x/>
    </i>
    <i>
      <x v="1"/>
    </i>
    <i>
      <x v="2"/>
    </i>
    <i>
      <x v="3"/>
    </i>
    <i>
      <x v="4"/>
    </i>
    <i>
      <x v="5"/>
    </i>
    <i>
      <x v="6"/>
    </i>
    <i t="grand">
      <x/>
    </i>
  </rowItems>
  <colItems count="1">
    <i/>
  </colItems>
  <dataFields count="1">
    <dataField name="Sum of Total Sales" fld="12" baseField="0" baseItem="0" numFmtId="165"/>
  </dataFields>
  <chartFormats count="1">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C2B0C6-EA01-4BCF-9A2F-BBBA98AD9FA7}" name="PivotTable5"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35">
  <location ref="A3:B10" firstHeaderRow="1" firstDataRow="1" firstDataCol="1"/>
  <pivotFields count="21">
    <pivotField showAll="0"/>
    <pivotField numFmtId="14" showAll="0">
      <items count="2306">
        <item x="2264"/>
        <item x="857"/>
        <item x="134"/>
        <item x="1842"/>
        <item x="532"/>
        <item x="352"/>
        <item x="1339"/>
        <item x="1179"/>
        <item x="2085"/>
        <item x="49"/>
        <item x="2232"/>
        <item x="1452"/>
        <item x="2053"/>
        <item x="339"/>
        <item x="621"/>
        <item x="703"/>
        <item x="570"/>
        <item x="849"/>
        <item x="711"/>
        <item x="1659"/>
        <item x="332"/>
        <item x="556"/>
        <item x="994"/>
        <item x="1792"/>
        <item x="247"/>
        <item x="743"/>
        <item x="1478"/>
        <item x="913"/>
        <item x="2179"/>
        <item x="725"/>
        <item x="2194"/>
        <item x="199"/>
        <item x="595"/>
        <item x="894"/>
        <item x="641"/>
        <item x="1862"/>
        <item x="2215"/>
        <item x="978"/>
        <item x="1858"/>
        <item x="1726"/>
        <item x="2151"/>
        <item x="170"/>
        <item x="513"/>
        <item x="937"/>
        <item x="1988"/>
        <item x="195"/>
        <item x="91"/>
        <item x="2290"/>
        <item x="1775"/>
        <item x="122"/>
        <item x="1264"/>
        <item x="1007"/>
        <item x="599"/>
        <item x="152"/>
        <item x="1544"/>
        <item x="1265"/>
        <item x="1220"/>
        <item x="1470"/>
        <item x="131"/>
        <item x="648"/>
        <item x="822"/>
        <item x="78"/>
        <item x="2242"/>
        <item x="654"/>
        <item x="696"/>
        <item x="1975"/>
        <item x="1592"/>
        <item x="625"/>
        <item x="415"/>
        <item x="2239"/>
        <item x="503"/>
        <item x="1144"/>
        <item x="438"/>
        <item x="1377"/>
        <item x="1193"/>
        <item x="2076"/>
        <item x="231"/>
        <item x="1274"/>
        <item x="391"/>
        <item x="855"/>
        <item x="357"/>
        <item x="2142"/>
        <item x="1692"/>
        <item x="186"/>
        <item x="427"/>
        <item x="151"/>
        <item x="185"/>
        <item x="9"/>
        <item x="1996"/>
        <item x="153"/>
        <item x="900"/>
        <item x="689"/>
        <item x="521"/>
        <item x="1623"/>
        <item x="886"/>
        <item x="286"/>
        <item x="109"/>
        <item x="1077"/>
        <item x="243"/>
        <item x="1680"/>
        <item x="2034"/>
        <item x="1689"/>
        <item x="229"/>
        <item x="529"/>
        <item x="1044"/>
        <item x="1175"/>
        <item x="524"/>
        <item x="728"/>
        <item x="1292"/>
        <item x="2129"/>
        <item x="957"/>
        <item x="1743"/>
        <item x="1807"/>
        <item x="2100"/>
        <item x="1303"/>
        <item x="607"/>
        <item x="173"/>
        <item x="111"/>
        <item x="1973"/>
        <item x="369"/>
        <item x="1894"/>
        <item x="1375"/>
        <item x="1050"/>
        <item x="2154"/>
        <item x="786"/>
        <item x="1765"/>
        <item x="833"/>
        <item x="1097"/>
        <item x="989"/>
        <item x="1372"/>
        <item x="1346"/>
        <item x="1580"/>
        <item x="892"/>
        <item x="752"/>
        <item x="60"/>
        <item x="878"/>
        <item x="1148"/>
        <item x="2210"/>
        <item x="2281"/>
        <item x="1917"/>
        <item x="44"/>
        <item x="2103"/>
        <item x="1824"/>
        <item x="2197"/>
        <item x="566"/>
        <item x="2225"/>
        <item x="30"/>
        <item x="110"/>
        <item x="1084"/>
        <item x="1018"/>
        <item x="948"/>
        <item x="319"/>
        <item x="1742"/>
        <item x="429"/>
        <item x="487"/>
        <item x="1771"/>
        <item x="13"/>
        <item x="1703"/>
        <item x="2170"/>
        <item x="2189"/>
        <item x="2193"/>
        <item x="1282"/>
        <item x="112"/>
        <item x="2087"/>
        <item x="181"/>
        <item x="829"/>
        <item x="230"/>
        <item x="2059"/>
        <item x="465"/>
        <item x="4"/>
        <item x="1421"/>
        <item x="1638"/>
        <item x="1016"/>
        <item x="639"/>
        <item x="1773"/>
        <item x="1170"/>
        <item x="708"/>
        <item x="1459"/>
        <item x="1823"/>
        <item x="150"/>
        <item x="2235"/>
        <item x="208"/>
        <item x="2126"/>
        <item x="678"/>
        <item x="1190"/>
        <item x="684"/>
        <item x="222"/>
        <item x="1669"/>
        <item x="1574"/>
        <item x="248"/>
        <item x="314"/>
        <item x="1409"/>
        <item x="2256"/>
        <item x="1880"/>
        <item x="730"/>
        <item x="1310"/>
        <item x="401"/>
        <item x="1091"/>
        <item x="1987"/>
        <item x="2044"/>
        <item x="1313"/>
        <item x="252"/>
        <item x="2223"/>
        <item x="1829"/>
        <item x="1484"/>
        <item x="2145"/>
        <item x="1472"/>
        <item x="977"/>
        <item x="1527"/>
        <item x="126"/>
        <item x="505"/>
        <item x="580"/>
        <item x="1324"/>
        <item x="574"/>
        <item x="2062"/>
        <item x="1658"/>
        <item x="876"/>
        <item x="638"/>
        <item x="1098"/>
        <item x="1526"/>
        <item x="1108"/>
        <item x="1180"/>
        <item x="164"/>
        <item x="1809"/>
        <item x="1417"/>
        <item x="1678"/>
        <item x="1583"/>
        <item x="1832"/>
        <item x="1352"/>
        <item x="2182"/>
        <item x="1047"/>
        <item x="1909"/>
        <item x="476"/>
        <item x="98"/>
        <item x="1896"/>
        <item x="1237"/>
        <item x="284"/>
        <item x="1634"/>
        <item x="316"/>
        <item x="1196"/>
        <item x="530"/>
        <item x="1122"/>
        <item x="1416"/>
        <item x="851"/>
        <item x="2295"/>
        <item x="834"/>
        <item x="1608"/>
        <item x="1979"/>
        <item x="1005"/>
        <item x="903"/>
        <item x="1535"/>
        <item x="1557"/>
        <item x="1545"/>
        <item x="375"/>
        <item x="884"/>
        <item x="2118"/>
        <item x="2208"/>
        <item x="1343"/>
        <item x="80"/>
        <item x="765"/>
        <item x="1976"/>
        <item x="1116"/>
        <item x="102"/>
        <item x="1036"/>
        <item x="296"/>
        <item x="450"/>
        <item x="1386"/>
        <item x="2234"/>
        <item x="1777"/>
        <item x="245"/>
        <item x="1782"/>
        <item x="2075"/>
        <item x="1013"/>
        <item x="1403"/>
        <item x="154"/>
        <item x="968"/>
        <item x="1305"/>
        <item x="1287"/>
        <item x="211"/>
        <item x="1420"/>
        <item x="113"/>
        <item x="2139"/>
        <item x="1317"/>
        <item x="1890"/>
        <item x="1616"/>
        <item x="972"/>
        <item x="1711"/>
        <item x="1826"/>
        <item x="1314"/>
        <item x="816"/>
        <item x="1242"/>
        <item x="159"/>
        <item x="1626"/>
        <item x="1272"/>
        <item x="2172"/>
        <item x="1441"/>
        <item x="15"/>
        <item x="343"/>
        <item x="873"/>
        <item x="1263"/>
        <item x="2073"/>
        <item x="2106"/>
        <item x="517"/>
        <item x="1984"/>
        <item x="373"/>
        <item x="2057"/>
        <item x="1960"/>
        <item x="782"/>
        <item x="663"/>
        <item x="2116"/>
        <item x="412"/>
        <item x="1963"/>
        <item x="1295"/>
        <item x="262"/>
        <item x="585"/>
        <item x="812"/>
        <item x="1918"/>
        <item x="1136"/>
        <item x="1041"/>
        <item x="1414"/>
        <item x="118"/>
        <item x="802"/>
        <item x="87"/>
        <item x="483"/>
        <item x="303"/>
        <item x="322"/>
        <item x="1566"/>
        <item x="707"/>
        <item x="306"/>
        <item x="436"/>
        <item x="414"/>
        <item x="1493"/>
        <item x="1105"/>
        <item x="2283"/>
        <item x="480"/>
        <item x="147"/>
        <item x="183"/>
        <item x="340"/>
        <item x="512"/>
        <item x="2186"/>
        <item x="946"/>
        <item x="1830"/>
        <item x="507"/>
        <item x="1261"/>
        <item x="93"/>
        <item x="1923"/>
        <item x="1655"/>
        <item x="674"/>
        <item x="2133"/>
        <item x="800"/>
        <item x="1875"/>
        <item x="1479"/>
        <item x="2228"/>
        <item x="149"/>
        <item x="1113"/>
        <item x="1046"/>
        <item x="1695"/>
        <item x="327"/>
        <item x="57"/>
        <item x="477"/>
        <item x="1360"/>
        <item x="466"/>
        <item x="1881"/>
        <item x="540"/>
        <item x="657"/>
        <item x="2020"/>
        <item x="1299"/>
        <item x="1994"/>
        <item x="128"/>
        <item x="2280"/>
        <item x="1069"/>
        <item x="1392"/>
        <item x="1451"/>
        <item x="1931"/>
        <item x="425"/>
        <item x="737"/>
        <item x="1165"/>
        <item x="2147"/>
        <item x="1780"/>
        <item x="1109"/>
        <item x="474"/>
        <item x="365"/>
        <item x="2056"/>
        <item x="751"/>
        <item x="484"/>
        <item x="1436"/>
        <item x="1156"/>
        <item x="1333"/>
        <item x="2219"/>
        <item x="561"/>
        <item x="1235"/>
        <item x="2261"/>
        <item x="1819"/>
        <item x="1817"/>
        <item x="2135"/>
        <item x="1989"/>
        <item x="719"/>
        <item x="1064"/>
        <item x="1666"/>
        <item x="2078"/>
        <item x="1811"/>
        <item x="2247"/>
        <item x="1625"/>
        <item x="1388"/>
        <item x="958"/>
        <item x="1379"/>
        <item x="1821"/>
        <item x="1247"/>
        <item x="1622"/>
        <item x="588"/>
        <item x="2160"/>
        <item x="1611"/>
        <item x="1853"/>
        <item x="1151"/>
        <item x="746"/>
        <item x="1632"/>
        <item x="589"/>
        <item x="360"/>
        <item x="1805"/>
        <item x="2273"/>
        <item x="683"/>
        <item x="1835"/>
        <item x="2120"/>
        <item x="238"/>
        <item x="178"/>
        <item x="2303"/>
        <item x="1323"/>
        <item x="1447"/>
        <item x="1874"/>
        <item x="1145"/>
        <item x="121"/>
        <item x="2202"/>
        <item x="26"/>
        <item x="2141"/>
        <item x="847"/>
        <item x="2028"/>
        <item x="1215"/>
        <item x="362"/>
        <item x="1214"/>
        <item x="145"/>
        <item x="1908"/>
        <item x="890"/>
        <item x="1213"/>
        <item x="1415"/>
        <item x="67"/>
        <item x="333"/>
        <item x="1492"/>
        <item x="1290"/>
        <item x="672"/>
        <item x="1137"/>
        <item x="694"/>
        <item x="1031"/>
        <item x="771"/>
        <item x="1521"/>
        <item x="1003"/>
        <item x="1563"/>
        <item x="1480"/>
        <item x="1198"/>
        <item x="2205"/>
        <item x="838"/>
        <item x="1311"/>
        <item x="1764"/>
        <item x="485"/>
        <item x="1887"/>
        <item x="779"/>
        <item x="1465"/>
        <item x="1131"/>
        <item x="1843"/>
        <item x="2146"/>
        <item x="2233"/>
        <item x="2165"/>
        <item x="1330"/>
        <item x="1140"/>
        <item x="2187"/>
        <item x="1635"/>
        <item x="2144"/>
        <item x="909"/>
        <item x="1434"/>
        <item x="2222"/>
        <item x="1524"/>
        <item x="179"/>
        <item x="980"/>
        <item x="935"/>
        <item x="2201"/>
        <item x="1079"/>
        <item x="1248"/>
        <item x="1732"/>
        <item x="662"/>
        <item x="66"/>
        <item x="1393"/>
        <item x="269"/>
        <item x="12"/>
        <item x="473"/>
        <item x="2229"/>
        <item x="108"/>
        <item x="2127"/>
        <item x="1772"/>
        <item x="37"/>
        <item x="702"/>
        <item x="637"/>
        <item x="2122"/>
        <item x="62"/>
        <item x="821"/>
        <item x="959"/>
        <item x="620"/>
        <item x="542"/>
        <item x="249"/>
        <item x="729"/>
        <item x="1285"/>
        <item x="615"/>
        <item x="1384"/>
        <item x="1142"/>
        <item x="1200"/>
        <item x="342"/>
        <item x="1508"/>
        <item x="1940"/>
        <item x="2155"/>
        <item x="2274"/>
        <item x="424"/>
        <item x="1619"/>
        <item x="1501"/>
        <item x="1058"/>
        <item x="2156"/>
        <item x="1270"/>
        <item x="1507"/>
        <item x="789"/>
        <item x="881"/>
        <item x="1277"/>
        <item x="2001"/>
        <item x="826"/>
        <item x="1899"/>
        <item x="63"/>
        <item x="1850"/>
        <item x="1964"/>
        <item x="207"/>
        <item x="1146"/>
        <item x="95"/>
        <item x="22"/>
        <item x="206"/>
        <item x="2019"/>
        <item x="1316"/>
        <item x="1325"/>
        <item x="1681"/>
        <item x="1579"/>
        <item x="451"/>
        <item x="1810"/>
        <item x="1892"/>
        <item x="553"/>
        <item x="405"/>
        <item x="1911"/>
        <item x="525"/>
        <item x="1488"/>
        <item x="1025"/>
        <item x="71"/>
        <item x="627"/>
        <item x="2022"/>
        <item x="924"/>
        <item x="1685"/>
        <item x="2039"/>
        <item x="141"/>
        <item x="1014"/>
        <item x="1707"/>
        <item x="2275"/>
        <item x="210"/>
        <item x="2006"/>
        <item x="1688"/>
        <item x="1661"/>
        <item x="354"/>
        <item x="562"/>
        <item x="1268"/>
        <item x="1422"/>
        <item x="1604"/>
        <item x="947"/>
        <item x="1820"/>
        <item x="922"/>
        <item x="902"/>
        <item x="697"/>
        <item x="658"/>
        <item x="1362"/>
        <item x="546"/>
        <item x="52"/>
        <item x="1222"/>
        <item x="1197"/>
        <item x="407"/>
        <item x="1859"/>
        <item x="387"/>
        <item x="1345"/>
        <item x="1412"/>
        <item x="1199"/>
        <item x="1699"/>
        <item x="2175"/>
        <item x="259"/>
        <item x="1351"/>
        <item x="280"/>
        <item x="534"/>
        <item x="1698"/>
        <item x="1694"/>
        <item x="1171"/>
        <item x="456"/>
        <item x="653"/>
        <item x="217"/>
        <item x="397"/>
        <item x="1201"/>
        <item x="883"/>
        <item x="2173"/>
        <item x="1828"/>
        <item x="103"/>
        <item x="1791"/>
        <item x="1298"/>
        <item x="1019"/>
        <item x="266"/>
        <item x="1482"/>
        <item x="1691"/>
        <item x="1340"/>
        <item x="43"/>
        <item x="1888"/>
        <item x="1273"/>
        <item x="421"/>
        <item x="681"/>
        <item x="1570"/>
        <item x="1572"/>
        <item x="276"/>
        <item x="1687"/>
        <item x="951"/>
        <item x="1006"/>
        <item x="495"/>
        <item x="633"/>
        <item x="965"/>
        <item x="1854"/>
        <item x="1941"/>
        <item x="698"/>
        <item x="2198"/>
        <item x="877"/>
        <item x="289"/>
        <item x="1437"/>
        <item x="2191"/>
        <item x="1081"/>
        <item x="879"/>
        <item x="1506"/>
        <item x="1515"/>
        <item x="198"/>
        <item x="2134"/>
        <item x="2203"/>
        <item x="1057"/>
        <item x="1653"/>
        <item x="572"/>
        <item x="2286"/>
        <item x="377"/>
        <item x="172"/>
        <item x="1123"/>
        <item x="2029"/>
        <item x="281"/>
        <item x="2086"/>
        <item x="216"/>
        <item x="1301"/>
        <item x="723"/>
        <item x="1614"/>
        <item x="1927"/>
        <item x="993"/>
        <item x="1965"/>
        <item x="609"/>
        <item x="1129"/>
        <item x="347"/>
        <item x="2031"/>
        <item x="1326"/>
        <item x="933"/>
        <item x="297"/>
        <item x="194"/>
        <item x="860"/>
        <item x="69"/>
        <item x="1683"/>
        <item x="310"/>
        <item x="889"/>
        <item x="18"/>
        <item x="163"/>
        <item x="234"/>
        <item x="1164"/>
        <item x="1827"/>
        <item x="1206"/>
        <item x="1621"/>
        <item x="41"/>
        <item x="1595"/>
        <item x="411"/>
        <item x="988"/>
        <item x="2254"/>
        <item x="1555"/>
        <item x="304"/>
        <item x="1389"/>
        <item x="1532"/>
        <item x="278"/>
        <item x="1085"/>
        <item x="1778"/>
        <item x="1490"/>
        <item x="433"/>
        <item x="2230"/>
        <item x="971"/>
        <item x="2004"/>
        <item x="587"/>
        <item x="1788"/>
        <item x="1943"/>
        <item x="1034"/>
        <item x="364"/>
        <item x="673"/>
        <item x="157"/>
        <item x="1958"/>
        <item x="24"/>
        <item x="38"/>
        <item x="1130"/>
        <item x="1939"/>
        <item x="1966"/>
        <item x="1410"/>
        <item x="991"/>
        <item x="1188"/>
        <item x="293"/>
        <item x="1617"/>
        <item x="413"/>
        <item x="337"/>
        <item x="952"/>
        <item x="1224"/>
        <item x="853"/>
        <item x="2131"/>
        <item x="938"/>
        <item x="1558"/>
        <item x="2157"/>
        <item x="1897"/>
        <item x="2209"/>
        <item x="1974"/>
        <item x="2117"/>
        <item x="563"/>
        <item x="1500"/>
        <item x="1051"/>
        <item x="348"/>
        <item x="929"/>
        <item x="1455"/>
        <item x="1533"/>
        <item x="1127"/>
        <item x="353"/>
        <item x="1645"/>
        <item x="2083"/>
        <item x="406"/>
        <item x="705"/>
        <item x="356"/>
        <item x="1365"/>
        <item x="1446"/>
        <item x="643"/>
        <item x="1932"/>
        <item x="2063"/>
        <item x="2204"/>
        <item x="923"/>
        <item x="893"/>
        <item x="815"/>
        <item x="2152"/>
        <item x="1078"/>
        <item x="2099"/>
        <item x="2012"/>
        <item x="2211"/>
        <item x="665"/>
        <item x="254"/>
        <item x="77"/>
        <item x="1903"/>
        <item x="423"/>
        <item x="1624"/>
        <item x="295"/>
        <item x="1354"/>
        <item x="1601"/>
        <item x="328"/>
        <item x="92"/>
        <item x="441"/>
        <item x="1885"/>
        <item x="76"/>
        <item x="1679"/>
        <item x="1100"/>
        <item x="73"/>
        <item x="611"/>
        <item x="2169"/>
        <item x="2245"/>
        <item x="1071"/>
        <item x="1433"/>
        <item x="215"/>
        <item x="390"/>
        <item x="1971"/>
        <item x="1075"/>
        <item x="908"/>
        <item x="1195"/>
        <item x="1663"/>
        <item x="1584"/>
        <item x="471"/>
        <item x="2238"/>
        <item x="961"/>
        <item x="1336"/>
        <item x="1430"/>
        <item x="491"/>
        <item x="320"/>
        <item x="581"/>
        <item x="1995"/>
        <item x="31"/>
        <item x="2302"/>
        <item x="224"/>
        <item x="1690"/>
        <item x="267"/>
        <item x="1158"/>
        <item x="89"/>
        <item x="2017"/>
        <item x="535"/>
        <item x="1593"/>
        <item x="1667"/>
        <item x="718"/>
        <item x="1095"/>
        <item x="1092"/>
        <item x="40"/>
        <item x="2080"/>
        <item x="1672"/>
        <item x="379"/>
        <item x="1141"/>
        <item x="626"/>
        <item x="1969"/>
        <item x="1032"/>
        <item x="1605"/>
        <item x="273"/>
        <item x="734"/>
        <item x="760"/>
        <item x="544"/>
        <item x="1408"/>
        <item x="418"/>
        <item x="1296"/>
        <item x="1728"/>
        <item x="2038"/>
        <item x="1607"/>
        <item x="1026"/>
        <item x="664"/>
        <item x="1045"/>
        <item x="1182"/>
        <item x="2136"/>
        <item x="176"/>
        <item x="366"/>
        <item x="1172"/>
        <item x="785"/>
        <item x="985"/>
        <item x="107"/>
        <item x="1869"/>
        <item x="25"/>
        <item x="756"/>
        <item x="1961"/>
        <item x="2289"/>
        <item x="891"/>
        <item x="1630"/>
        <item x="2138"/>
        <item x="1061"/>
        <item x="39"/>
        <item x="490"/>
        <item x="1093"/>
        <item x="796"/>
        <item x="693"/>
        <item x="1866"/>
        <item x="2166"/>
        <item x="803"/>
        <item x="363"/>
        <item x="462"/>
        <item x="1185"/>
        <item x="907"/>
        <item x="773"/>
        <item x="312"/>
        <item x="1573"/>
        <item x="1562"/>
        <item x="1233"/>
        <item x="632"/>
        <item x="2082"/>
        <item x="1063"/>
        <item x="1735"/>
        <item x="51"/>
        <item x="1520"/>
        <item x="1799"/>
        <item x="1394"/>
        <item x="1104"/>
        <item x="1516"/>
        <item x="604"/>
        <item x="1873"/>
        <item x="1588"/>
        <item x="1147"/>
        <item x="2016"/>
        <item x="1359"/>
        <item x="817"/>
        <item x="2046"/>
        <item x="1152"/>
        <item x="213"/>
        <item x="2168"/>
        <item x="175"/>
        <item x="2113"/>
        <item x="820"/>
        <item x="549"/>
        <item x="1228"/>
        <item x="757"/>
        <item x="536"/>
        <item x="1474"/>
        <item x="1497"/>
        <item x="1020"/>
        <item x="1400"/>
        <item x="747"/>
        <item x="848"/>
        <item x="526"/>
        <item x="277"/>
        <item x="244"/>
        <item x="1371"/>
        <item x="852"/>
        <item x="593"/>
        <item x="1901"/>
        <item x="48"/>
        <item x="2284"/>
        <item x="45"/>
        <item x="712"/>
        <item x="1654"/>
        <item x="831"/>
        <item x="1578"/>
        <item x="2047"/>
        <item x="700"/>
        <item x="2218"/>
        <item x="114"/>
        <item x="64"/>
        <item x="717"/>
        <item x="680"/>
        <item x="591"/>
        <item x="82"/>
        <item x="1749"/>
        <item x="727"/>
        <item x="1806"/>
        <item x="1208"/>
        <item x="1038"/>
        <item x="2257"/>
        <item x="1925"/>
        <item x="386"/>
        <item x="309"/>
        <item x="488"/>
        <item x="1982"/>
        <item x="706"/>
        <item x="630"/>
        <item x="1114"/>
        <item x="1207"/>
        <item x="2297"/>
        <item x="858"/>
        <item x="197"/>
        <item x="1173"/>
        <item x="927"/>
        <item x="68"/>
        <item x="1794"/>
        <item x="2177"/>
        <item x="1241"/>
        <item x="2294"/>
        <item x="1668"/>
        <item x="724"/>
        <item x="837"/>
        <item x="285"/>
        <item x="283"/>
        <item x="1576"/>
        <item x="291"/>
        <item x="749"/>
        <item x="2090"/>
        <item x="906"/>
        <item x="2049"/>
        <item x="1467"/>
        <item x="463"/>
        <item x="1559"/>
        <item x="577"/>
        <item x="368"/>
        <item x="949"/>
        <item x="941"/>
        <item x="1893"/>
        <item x="1906"/>
        <item x="1591"/>
        <item x="1871"/>
        <item x="1761"/>
        <item x="1708"/>
        <item x="1080"/>
        <item x="844"/>
        <item x="1727"/>
        <item x="784"/>
        <item x="419"/>
        <item x="1769"/>
        <item x="16"/>
        <item x="1543"/>
        <item x="1785"/>
        <item x="444"/>
        <item x="2304"/>
        <item x="1212"/>
        <item x="901"/>
        <item x="651"/>
        <item x="1755"/>
        <item x="250"/>
        <item x="1922"/>
        <item x="1121"/>
        <item x="220"/>
        <item x="1577"/>
        <item x="1934"/>
        <item x="1723"/>
        <item x="1243"/>
        <item x="1426"/>
        <item x="2030"/>
        <item x="1803"/>
        <item x="1004"/>
        <item x="1366"/>
        <item x="1124"/>
        <item x="1556"/>
        <item x="584"/>
        <item x="235"/>
        <item x="2279"/>
        <item x="1458"/>
        <item x="1722"/>
        <item x="2095"/>
        <item x="1089"/>
        <item x="824"/>
        <item x="1620"/>
        <item x="169"/>
        <item x="1753"/>
        <item x="467"/>
        <item x="212"/>
        <item x="1169"/>
        <item x="1717"/>
        <item x="2159"/>
        <item x="1138"/>
        <item x="1677"/>
        <item x="1904"/>
        <item x="123"/>
        <item x="1912"/>
        <item x="1985"/>
        <item x="1754"/>
        <item x="921"/>
        <item x="79"/>
        <item x="990"/>
        <item x="120"/>
        <item x="2195"/>
        <item x="899"/>
        <item x="1281"/>
        <item x="8"/>
        <item x="1756"/>
        <item x="46"/>
        <item x="227"/>
        <item x="502"/>
        <item x="2093"/>
        <item x="2246"/>
        <item x="1251"/>
        <item x="1724"/>
        <item x="1876"/>
        <item x="1710"/>
        <item x="1553"/>
        <item x="482"/>
        <item x="2285"/>
        <item x="940"/>
        <item x="1118"/>
        <item x="1166"/>
        <item x="2071"/>
        <item x="430"/>
        <item x="2149"/>
        <item x="1355"/>
        <item x="435"/>
        <item x="1757"/>
        <item x="1644"/>
        <item x="2255"/>
        <item x="1793"/>
        <item x="2061"/>
        <item x="2079"/>
        <item x="2051"/>
        <item x="1341"/>
        <item x="158"/>
        <item x="351"/>
        <item x="1367"/>
        <item x="1706"/>
        <item x="2267"/>
        <item x="1510"/>
        <item x="1598"/>
        <item x="189"/>
        <item x="787"/>
        <item x="1560"/>
        <item x="1565"/>
        <item x="393"/>
        <item x="1795"/>
        <item x="1650"/>
        <item x="400"/>
        <item x="862"/>
        <item x="794"/>
        <item x="1800"/>
        <item x="510"/>
        <item x="65"/>
        <item x="1951"/>
        <item x="642"/>
        <item x="1629"/>
        <item x="1914"/>
        <item x="1307"/>
        <item x="56"/>
        <item x="338"/>
        <item x="1920"/>
        <item x="299"/>
        <item x="1709"/>
        <item x="715"/>
        <item x="2036"/>
        <item x="987"/>
        <item x="380"/>
        <item x="1117"/>
        <item x="496"/>
        <item x="845"/>
        <item x="1518"/>
        <item x="2192"/>
        <item x="1210"/>
        <item x="594"/>
        <item x="759"/>
        <item x="1867"/>
        <item x="2148"/>
        <item x="1682"/>
        <item x="459"/>
        <item x="995"/>
        <item x="117"/>
        <item x="1767"/>
        <item x="679"/>
        <item x="2236"/>
        <item x="1701"/>
        <item x="745"/>
        <item x="2097"/>
        <item x="2137"/>
        <item x="1938"/>
        <item x="326"/>
        <item x="2200"/>
        <item x="294"/>
        <item x="647"/>
        <item x="1959"/>
        <item x="568"/>
        <item x="428"/>
        <item x="930"/>
        <item x="836"/>
        <item x="1469"/>
        <item x="914"/>
        <item x="1719"/>
        <item x="606"/>
        <item x="1789"/>
        <item x="1886"/>
        <item x="156"/>
        <item x="1851"/>
        <item x="1227"/>
        <item x="432"/>
        <item x="1011"/>
        <item x="1432"/>
        <item x="1406"/>
        <item x="331"/>
        <item x="1631"/>
        <item x="944"/>
        <item x="403"/>
        <item x="1955"/>
        <item x="1401"/>
        <item x="774"/>
        <item x="722"/>
        <item x="2241"/>
        <item x="1278"/>
        <item x="2008"/>
        <item x="1712"/>
        <item x="1716"/>
        <item x="1916"/>
        <item x="203"/>
        <item x="1204"/>
        <item x="823"/>
        <item x="1029"/>
        <item x="2060"/>
        <item x="1052"/>
        <item x="219"/>
        <item x="1721"/>
        <item x="1597"/>
        <item x="161"/>
        <item x="1628"/>
        <item x="1035"/>
        <item x="2271"/>
        <item x="649"/>
        <item x="133"/>
        <item x="880"/>
        <item x="437"/>
        <item x="29"/>
        <item x="1910"/>
        <item x="402"/>
        <item x="398"/>
        <item x="33"/>
        <item x="455"/>
        <item x="744"/>
        <item x="841"/>
        <item x="97"/>
        <item x="1048"/>
        <item x="545"/>
        <item x="19"/>
        <item x="1160"/>
        <item x="644"/>
        <item x="2196"/>
        <item x="1509"/>
        <item x="1334"/>
        <item x="2180"/>
        <item x="1402"/>
        <item x="460"/>
        <item x="1913"/>
        <item x="1229"/>
        <item x="1569"/>
        <item x="334"/>
        <item x="1294"/>
        <item x="596"/>
        <item x="1356"/>
        <item x="1865"/>
        <item x="2088"/>
        <item x="2115"/>
        <item x="493"/>
        <item x="182"/>
        <item x="2178"/>
        <item x="11"/>
        <item x="1702"/>
        <item x="543"/>
        <item x="1594"/>
        <item x="307"/>
        <item x="100"/>
        <item x="1641"/>
        <item x="336"/>
        <item x="1798"/>
        <item x="1395"/>
        <item x="1257"/>
        <item x="1424"/>
        <item x="2125"/>
        <item x="218"/>
        <item x="202"/>
        <item x="1485"/>
        <item x="1477"/>
        <item x="781"/>
        <item x="1884"/>
        <item x="1450"/>
        <item x="1347"/>
        <item x="795"/>
        <item x="1522"/>
        <item x="1804"/>
        <item x="865"/>
        <item x="2021"/>
        <item x="139"/>
        <item x="1332"/>
        <item x="2032"/>
        <item x="59"/>
        <item x="825"/>
        <item x="392"/>
        <item x="2258"/>
        <item x="926"/>
        <item x="1191"/>
        <item x="2119"/>
        <item x="1419"/>
        <item x="130"/>
        <item x="1674"/>
        <item x="457"/>
        <item x="1627"/>
        <item x="704"/>
        <item x="1139"/>
        <item x="2092"/>
        <item x="1253"/>
        <item x="2000"/>
        <item x="1082"/>
        <item x="670"/>
        <item x="1399"/>
        <item x="1338"/>
        <item x="1302"/>
        <item x="1435"/>
        <item x="1949"/>
        <item x="2091"/>
        <item x="2300"/>
        <item x="2108"/>
        <item x="1639"/>
        <item x="1223"/>
        <item x="1010"/>
        <item x="755"/>
        <item x="2206"/>
        <item x="200"/>
        <item x="2025"/>
        <item x="1154"/>
        <item x="2064"/>
        <item x="764"/>
        <item x="1814"/>
        <item x="1275"/>
        <item x="1262"/>
        <item x="1686"/>
        <item x="1259"/>
        <item x="434"/>
        <item x="2162"/>
        <item x="518"/>
        <item x="42"/>
        <item x="1337"/>
        <item x="668"/>
        <item x="1705"/>
        <item x="1822"/>
        <item x="790"/>
        <item x="439"/>
        <item x="1398"/>
        <item x="969"/>
        <item x="2005"/>
        <item x="1203"/>
        <item x="445"/>
        <item x="1008"/>
        <item x="1746"/>
        <item x="1517"/>
        <item x="1671"/>
        <item x="1373"/>
        <item x="514"/>
        <item x="1784"/>
        <item x="508"/>
        <item x="1300"/>
        <item x="394"/>
        <item x="1937"/>
        <item x="962"/>
        <item x="776"/>
        <item x="1483"/>
        <item x="2276"/>
        <item x="1537"/>
        <item x="1087"/>
        <item x="1954"/>
        <item x="1715"/>
        <item x="144"/>
        <item x="527"/>
        <item x="1998"/>
        <item x="910"/>
        <item x="192"/>
        <item x="1900"/>
        <item x="221"/>
        <item x="1542"/>
        <item x="395"/>
        <item x="843"/>
        <item x="792"/>
        <item x="835"/>
        <item x="701"/>
        <item x="10"/>
        <item x="840"/>
        <item x="1391"/>
        <item x="1618"/>
        <item x="374"/>
        <item x="1267"/>
        <item x="1999"/>
        <item x="1637"/>
        <item x="942"/>
        <item x="2171"/>
        <item x="628"/>
        <item x="999"/>
        <item x="2260"/>
        <item x="7"/>
        <item x="955"/>
        <item x="1495"/>
        <item x="917"/>
        <item x="797"/>
        <item x="255"/>
        <item x="2266"/>
        <item x="1107"/>
        <item x="856"/>
        <item x="2033"/>
        <item x="586"/>
        <item x="875"/>
        <item x="904"/>
        <item x="617"/>
        <item x="2252"/>
        <item x="1540"/>
        <item x="618"/>
        <item x="1997"/>
        <item x="2251"/>
        <item x="996"/>
        <item x="548"/>
        <item x="557"/>
        <item x="1870"/>
        <item x="1977"/>
        <item x="973"/>
        <item x="1335"/>
        <item x="1276"/>
        <item x="997"/>
        <item x="2132"/>
        <item x="1369"/>
        <item x="1194"/>
        <item x="726"/>
        <item x="2226"/>
        <item x="115"/>
        <item x="956"/>
        <item x="443"/>
        <item x="1972"/>
        <item x="954"/>
        <item x="370"/>
        <item x="687"/>
        <item x="321"/>
        <item x="1539"/>
        <item x="695"/>
        <item x="54"/>
        <item x="569"/>
        <item x="2128"/>
        <item x="2027"/>
        <item x="558"/>
        <item x="919"/>
        <item x="1250"/>
        <item x="1883"/>
        <item x="793"/>
        <item x="290"/>
        <item x="1183"/>
        <item x="1652"/>
        <item x="1304"/>
        <item x="0"/>
        <item x="1225"/>
        <item x="590"/>
        <item x="1163"/>
        <item x="675"/>
        <item x="261"/>
        <item x="136"/>
        <item x="1613"/>
        <item x="315"/>
        <item x="1489"/>
        <item x="801"/>
        <item x="736"/>
        <item x="2014"/>
        <item x="188"/>
        <item x="350"/>
        <item x="1615"/>
        <item x="2259"/>
        <item x="246"/>
        <item x="934"/>
        <item x="1898"/>
        <item x="2249"/>
        <item x="1745"/>
        <item x="27"/>
        <item x="223"/>
        <item x="86"/>
        <item x="2163"/>
        <item x="631"/>
        <item x="778"/>
        <item x="813"/>
        <item x="1065"/>
        <item x="187"/>
        <item x="1774"/>
        <item x="2101"/>
        <item x="481"/>
        <item x="2102"/>
        <item x="1575"/>
        <item x="685"/>
        <item x="431"/>
        <item x="1586"/>
        <item x="1582"/>
        <item x="1438"/>
        <item x="1321"/>
        <item x="964"/>
        <item x="721"/>
        <item x="738"/>
        <item x="32"/>
        <item x="1915"/>
        <item x="2217"/>
        <item x="1531"/>
        <item x="882"/>
        <item x="35"/>
        <item x="1606"/>
        <item x="869"/>
        <item x="146"/>
        <item x="61"/>
        <item x="498"/>
        <item x="275"/>
        <item x="237"/>
        <item x="767"/>
        <item x="1431"/>
        <item x="1288"/>
        <item x="2269"/>
        <item x="677"/>
        <item x="1498"/>
        <item x="1157"/>
        <item x="1648"/>
        <item x="1812"/>
        <item x="1612"/>
        <item x="47"/>
        <item x="1070"/>
        <item x="155"/>
        <item x="602"/>
        <item x="2161"/>
        <item x="23"/>
        <item x="975"/>
        <item x="1636"/>
        <item x="1318"/>
        <item x="1730"/>
        <item x="1167"/>
        <item x="2052"/>
        <item x="916"/>
        <item x="1609"/>
        <item x="1428"/>
        <item x="1983"/>
        <item x="554"/>
        <item x="311"/>
        <item x="1254"/>
        <item x="1787"/>
        <item x="539"/>
        <item x="1948"/>
        <item x="165"/>
        <item x="1750"/>
        <item x="1511"/>
        <item x="1297"/>
        <item x="1891"/>
        <item x="1554"/>
        <item x="1747"/>
        <item x="2188"/>
        <item x="516"/>
        <item x="447"/>
        <item x="861"/>
        <item x="1135"/>
        <item x="449"/>
        <item x="598"/>
        <item x="1733"/>
        <item x="1315"/>
        <item x="761"/>
        <item x="1002"/>
        <item x="74"/>
        <item x="1382"/>
        <item x="2045"/>
        <item x="920"/>
        <item x="1068"/>
        <item x="2282"/>
        <item x="279"/>
        <item x="1657"/>
        <item x="564"/>
        <item x="967"/>
        <item x="1647"/>
        <item x="1245"/>
        <item x="887"/>
        <item x="242"/>
        <item x="1461"/>
        <item x="1751"/>
        <item x="1514"/>
        <item x="1970"/>
        <item x="124"/>
        <item x="1790"/>
        <item x="986"/>
        <item x="205"/>
        <item x="814"/>
        <item x="660"/>
        <item x="690"/>
        <item x="918"/>
        <item x="1358"/>
        <item x="1646"/>
        <item x="256"/>
        <item x="1786"/>
        <item x="870"/>
        <item x="565"/>
        <item x="1209"/>
        <item x="458"/>
        <item x="239"/>
        <item x="1033"/>
        <item x="1759"/>
        <item x="446"/>
        <item x="409"/>
        <item x="819"/>
        <item x="1308"/>
        <item x="1463"/>
        <item x="330"/>
        <item x="1054"/>
        <item x="302"/>
        <item x="866"/>
        <item x="499"/>
        <item x="2121"/>
        <item x="2107"/>
        <item x="1487"/>
        <item x="489"/>
        <item x="656"/>
        <item x="1449"/>
        <item x="1561"/>
        <item x="1327"/>
        <item x="1534"/>
        <item x="1074"/>
        <item x="404"/>
        <item x="1599"/>
        <item x="1839"/>
        <item x="2048"/>
        <item x="265"/>
        <item x="99"/>
        <item x="143"/>
        <item x="324"/>
        <item x="1833"/>
        <item x="2105"/>
        <item x="1981"/>
        <item x="573"/>
        <item x="754"/>
        <item x="83"/>
        <item x="2026"/>
        <item x="1322"/>
        <item x="2253"/>
        <item x="1643"/>
        <item x="509"/>
        <item x="2111"/>
        <item x="636"/>
        <item x="1088"/>
        <item x="1205"/>
        <item x="1720"/>
        <item x="2176"/>
        <item x="2094"/>
        <item x="410"/>
        <item x="622"/>
        <item x="50"/>
        <item x="1168"/>
        <item x="1072"/>
        <item x="699"/>
        <item x="184"/>
        <item x="1952"/>
        <item x="1260"/>
        <item x="298"/>
        <item x="389"/>
        <item x="2143"/>
        <item x="1813"/>
        <item x="1549"/>
        <item x="442"/>
        <item x="1550"/>
        <item x="1266"/>
        <item x="2287"/>
        <item x="1066"/>
        <item x="1000"/>
        <item x="741"/>
        <item x="1425"/>
        <item x="1567"/>
        <item x="1037"/>
        <item x="1427"/>
        <item x="85"/>
        <item x="323"/>
        <item x="1528"/>
        <item x="1357"/>
        <item x="346"/>
        <item x="240"/>
        <item x="1232"/>
        <item x="619"/>
        <item x="2130"/>
        <item x="461"/>
        <item x="1086"/>
        <item x="1729"/>
        <item x="422"/>
        <item x="915"/>
        <item x="1289"/>
        <item x="732"/>
        <item x="1847"/>
        <item x="592"/>
        <item x="1456"/>
        <item x="533"/>
        <item x="646"/>
        <item x="1481"/>
        <item x="1529"/>
        <item x="318"/>
        <item x="301"/>
        <item x="1271"/>
        <item x="388"/>
        <item x="88"/>
        <item x="226"/>
        <item x="1589"/>
        <item x="193"/>
        <item x="2243"/>
        <item x="1993"/>
        <item x="1012"/>
        <item x="1221"/>
        <item x="1189"/>
        <item x="769"/>
        <item x="1523"/>
        <item x="608"/>
        <item x="868"/>
        <item x="344"/>
        <item x="943"/>
        <item x="106"/>
        <item x="1476"/>
        <item x="1538"/>
        <item x="1219"/>
        <item x="2067"/>
        <item x="963"/>
        <item x="1600"/>
        <item x="616"/>
        <item x="1133"/>
        <item x="204"/>
        <item x="1309"/>
        <item x="1768"/>
        <item x="788"/>
        <item x="612"/>
        <item x="2268"/>
        <item x="355"/>
        <item x="720"/>
        <item x="597"/>
        <item x="1783"/>
        <item x="2190"/>
        <item x="300"/>
        <item x="1120"/>
        <item x="1797"/>
        <item x="960"/>
        <item x="1246"/>
        <item x="1239"/>
        <item x="1017"/>
        <item x="1023"/>
        <item x="1059"/>
        <item x="1696"/>
        <item x="1368"/>
        <item x="1021"/>
        <item x="2262"/>
        <item x="1512"/>
        <item x="367"/>
        <item x="640"/>
        <item x="506"/>
        <item x="1502"/>
        <item x="828"/>
        <item x="1236"/>
        <item x="953"/>
        <item x="257"/>
        <item x="2072"/>
        <item x="1096"/>
        <item x="682"/>
        <item x="468"/>
        <item x="1548"/>
        <item x="214"/>
        <item x="1505"/>
        <item x="676"/>
        <item x="1073"/>
        <item x="686"/>
        <item x="1740"/>
        <item x="1902"/>
        <item x="895"/>
        <item x="28"/>
        <item x="470"/>
        <item x="378"/>
        <item x="308"/>
        <item x="1468"/>
        <item x="2299"/>
        <item x="1030"/>
        <item x="1186"/>
        <item x="1363"/>
        <item x="1187"/>
        <item x="1889"/>
        <item x="1640"/>
        <item x="2055"/>
        <item x="2068"/>
        <item x="1448"/>
        <item x="713"/>
        <item x="81"/>
        <item x="1132"/>
        <item x="1921"/>
        <item x="171"/>
        <item x="739"/>
        <item x="2278"/>
        <item x="945"/>
        <item x="2023"/>
        <item x="634"/>
        <item x="1466"/>
        <item x="125"/>
        <item x="1837"/>
        <item x="2153"/>
        <item x="567"/>
        <item x="1905"/>
        <item x="2293"/>
        <item x="1496"/>
        <item x="1462"/>
        <item x="798"/>
        <item x="492"/>
        <item x="1602"/>
        <item x="772"/>
        <item x="874"/>
        <item x="1103"/>
        <item x="1499"/>
        <item x="1279"/>
        <item x="2224"/>
        <item x="2069"/>
        <item x="2292"/>
        <item x="1153"/>
        <item x="258"/>
        <item x="1126"/>
        <item x="578"/>
        <item x="1380"/>
        <item x="268"/>
        <item x="2277"/>
        <item x="864"/>
        <item x="1396"/>
        <item x="1119"/>
        <item x="1353"/>
        <item x="1230"/>
        <item x="2124"/>
        <item x="2058"/>
        <item x="1043"/>
        <item x="287"/>
        <item x="1442"/>
        <item x="1704"/>
        <item x="1831"/>
        <item x="1284"/>
        <item x="1536"/>
        <item x="1879"/>
        <item x="1845"/>
        <item x="132"/>
        <item x="1062"/>
        <item x="236"/>
        <item x="1390"/>
        <item x="1397"/>
        <item x="6"/>
        <item x="1882"/>
        <item x="830"/>
        <item x="1700"/>
        <item x="2250"/>
        <item x="1174"/>
        <item x="2112"/>
        <item x="872"/>
        <item x="2074"/>
        <item x="1801"/>
        <item x="486"/>
        <item x="142"/>
        <item x="520"/>
        <item x="871"/>
        <item x="2002"/>
        <item x="1429"/>
        <item x="1217"/>
        <item x="167"/>
        <item x="818"/>
        <item x="531"/>
        <item x="1944"/>
        <item x="714"/>
        <item x="614"/>
        <item x="1102"/>
        <item x="1443"/>
        <item x="1094"/>
        <item x="1344"/>
        <item x="2158"/>
        <item x="1383"/>
        <item x="1226"/>
        <item x="582"/>
        <item x="1056"/>
        <item x="928"/>
        <item x="1840"/>
        <item x="1581"/>
        <item x="2298"/>
        <item x="2212"/>
        <item x="804"/>
        <item x="376"/>
        <item x="1027"/>
        <item x="932"/>
        <item x="1374"/>
        <item x="191"/>
        <item x="579"/>
        <item x="859"/>
        <item x="135"/>
        <item x="1143"/>
        <item x="119"/>
        <item x="939"/>
        <item x="791"/>
        <item x="1718"/>
        <item x="396"/>
        <item x="1684"/>
        <item x="1741"/>
        <item x="282"/>
        <item x="1125"/>
        <item x="1836"/>
        <item x="1978"/>
        <item x="854"/>
        <item x="1846"/>
        <item x="2265"/>
        <item x="912"/>
        <item x="469"/>
        <item x="1818"/>
        <item x="1734"/>
        <item x="552"/>
        <item x="2024"/>
        <item x="1491"/>
        <item x="2220"/>
        <item x="1312"/>
        <item x="2244"/>
        <item x="1283"/>
        <item x="523"/>
        <item x="775"/>
        <item x="528"/>
        <item x="766"/>
        <item x="329"/>
        <item x="1385"/>
        <item x="691"/>
        <item x="274"/>
        <item x="1856"/>
        <item x="1293"/>
        <item x="805"/>
        <item x="799"/>
        <item x="34"/>
        <item x="1244"/>
        <item x="452"/>
        <item x="710"/>
        <item x="1748"/>
        <item x="1348"/>
        <item x="576"/>
        <item x="1439"/>
        <item x="519"/>
        <item x="1953"/>
        <item x="1504"/>
        <item x="1670"/>
        <item x="1106"/>
        <item x="1673"/>
        <item x="349"/>
        <item x="547"/>
        <item x="1178"/>
        <item x="2013"/>
        <item x="1090"/>
        <item x="1857"/>
        <item x="1697"/>
        <item x="1868"/>
        <item x="1218"/>
        <item x="1238"/>
        <item x="811"/>
        <item x="716"/>
        <item x="479"/>
        <item x="2077"/>
        <item x="1049"/>
        <item x="601"/>
        <item x="809"/>
        <item x="177"/>
        <item x="2018"/>
        <item x="1736"/>
        <item x="1181"/>
        <item x="241"/>
        <item x="688"/>
        <item x="762"/>
        <item x="1933"/>
        <item x="1231"/>
        <item x="168"/>
        <item x="500"/>
        <item x="1530"/>
        <item x="575"/>
        <item x="2123"/>
        <item x="770"/>
        <item x="2040"/>
        <item x="2240"/>
        <item x="1568"/>
        <item x="1841"/>
        <item x="768"/>
        <item x="1930"/>
        <item x="2007"/>
        <item x="613"/>
        <item x="629"/>
        <item x="1852"/>
        <item x="1633"/>
        <item x="1838"/>
        <item x="1128"/>
        <item x="983"/>
        <item x="2"/>
        <item x="1662"/>
        <item x="448"/>
        <item x="1083"/>
        <item x="863"/>
        <item x="1440"/>
        <item x="2183"/>
        <item x="1776"/>
        <item x="372"/>
        <item x="1407"/>
        <item x="101"/>
        <item x="2167"/>
        <item x="603"/>
        <item x="2214"/>
        <item x="317"/>
        <item x="1159"/>
        <item x="1256"/>
        <item x="671"/>
        <item x="1849"/>
        <item x="1176"/>
        <item x="1665"/>
        <item x="2181"/>
        <item x="504"/>
        <item x="896"/>
        <item x="1950"/>
        <item x="90"/>
        <item x="1739"/>
        <item x="624"/>
        <item x="1564"/>
        <item x="1177"/>
        <item x="1872"/>
        <item x="225"/>
        <item x="1101"/>
        <item x="1475"/>
        <item x="1115"/>
        <item x="758"/>
        <item x="551"/>
        <item x="1758"/>
        <item x="1149"/>
        <item x="807"/>
        <item x="2164"/>
        <item x="2043"/>
        <item x="2041"/>
        <item x="1642"/>
        <item x="1763"/>
        <item x="201"/>
        <item x="383"/>
        <item x="1781"/>
        <item x="1202"/>
        <item x="313"/>
        <item x="228"/>
        <item x="1328"/>
        <item x="655"/>
        <item x="970"/>
        <item x="2140"/>
        <item x="2110"/>
        <item x="522"/>
        <item x="70"/>
        <item x="2050"/>
        <item x="1110"/>
        <item x="888"/>
        <item x="1525"/>
        <item x="472"/>
        <item x="1942"/>
        <item x="420"/>
        <item x="1991"/>
        <item x="1924"/>
        <item x="1546"/>
        <item x="1815"/>
        <item x="635"/>
        <item x="94"/>
        <item x="253"/>
        <item x="1404"/>
        <item x="1936"/>
        <item x="2296"/>
        <item x="1040"/>
        <item x="1752"/>
        <item x="84"/>
        <item x="1571"/>
        <item x="559"/>
        <item x="515"/>
        <item x="1364"/>
        <item x="1816"/>
        <item x="2150"/>
        <item x="931"/>
        <item x="272"/>
        <item x="2035"/>
        <item x="138"/>
        <item x="1779"/>
        <item x="1935"/>
        <item x="1980"/>
        <item x="623"/>
        <item x="1547"/>
        <item x="645"/>
        <item x="2096"/>
        <item x="2114"/>
        <item x="1676"/>
        <item x="1022"/>
        <item x="1445"/>
        <item x="1770"/>
        <item x="1587"/>
        <item x="950"/>
        <item x="976"/>
        <item x="911"/>
        <item x="538"/>
        <item x="659"/>
        <item x="209"/>
        <item x="1725"/>
        <item x="20"/>
        <item x="1956"/>
        <item x="2070"/>
        <item x="1331"/>
        <item x="2054"/>
        <item x="453"/>
        <item x="1986"/>
        <item x="2216"/>
        <item x="55"/>
        <item x="1834"/>
        <item x="1269"/>
        <item x="669"/>
        <item x="898"/>
        <item x="1211"/>
        <item x="667"/>
        <item x="808"/>
        <item x="417"/>
        <item x="341"/>
        <item x="2037"/>
        <item x="1464"/>
        <item x="555"/>
        <item x="36"/>
        <item x="666"/>
        <item x="583"/>
        <item x="839"/>
        <item x="292"/>
        <item x="1350"/>
        <item x="1286"/>
        <item x="345"/>
        <item x="264"/>
        <item x="2272"/>
        <item x="1714"/>
        <item x="1895"/>
        <item x="454"/>
        <item x="537"/>
        <item x="867"/>
        <item x="72"/>
        <item x="1015"/>
        <item x="982"/>
        <item x="1423"/>
        <item x="735"/>
        <item x="550"/>
        <item x="1342"/>
        <item x="605"/>
        <item x="885"/>
        <item x="936"/>
        <item x="2184"/>
        <item x="1411"/>
        <item x="832"/>
        <item x="1009"/>
        <item x="263"/>
        <item x="1610"/>
        <item x="2237"/>
        <item x="501"/>
        <item x="2098"/>
        <item x="325"/>
        <item x="127"/>
        <item x="2231"/>
        <item x="650"/>
        <item x="1381"/>
        <item x="1361"/>
        <item x="190"/>
        <item x="571"/>
        <item x="1552"/>
        <item x="180"/>
        <item x="53"/>
        <item x="478"/>
        <item x="1405"/>
        <item x="2291"/>
        <item x="1693"/>
        <item x="440"/>
        <item x="1161"/>
        <item x="2015"/>
        <item x="1844"/>
        <item x="1919"/>
        <item x="1076"/>
        <item x="1796"/>
        <item x="709"/>
        <item x="1766"/>
        <item x="1957"/>
        <item x="1099"/>
        <item x="270"/>
        <item x="1737"/>
        <item x="166"/>
        <item x="2081"/>
        <item x="1060"/>
        <item x="2227"/>
        <item x="1877"/>
        <item x="750"/>
        <item x="2109"/>
        <item x="359"/>
        <item x="1454"/>
        <item x="361"/>
        <item x="3"/>
        <item x="2199"/>
        <item x="1376"/>
        <item x="511"/>
        <item x="148"/>
        <item x="2003"/>
        <item x="1184"/>
        <item x="21"/>
        <item x="96"/>
        <item x="1808"/>
        <item x="1319"/>
        <item x="1946"/>
        <item x="475"/>
        <item x="464"/>
        <item x="1878"/>
        <item x="1738"/>
        <item x="1855"/>
        <item x="1968"/>
        <item x="1473"/>
        <item x="1055"/>
        <item x="260"/>
        <item x="1291"/>
        <item x="2065"/>
        <item x="692"/>
        <item x="58"/>
        <item x="1861"/>
        <item x="1585"/>
        <item x="780"/>
        <item x="75"/>
        <item x="1928"/>
        <item x="846"/>
        <item x="1596"/>
        <item x="810"/>
        <item x="137"/>
        <item x="335"/>
        <item x="381"/>
        <item x="1541"/>
        <item x="2288"/>
        <item x="661"/>
        <item x="2066"/>
        <item x="2301"/>
        <item x="162"/>
        <item x="1"/>
        <item x="1329"/>
        <item x="1486"/>
        <item x="2042"/>
        <item x="2270"/>
        <item x="763"/>
        <item x="783"/>
        <item x="116"/>
        <item x="426"/>
        <item x="979"/>
        <item x="2084"/>
        <item x="385"/>
        <item x="1453"/>
        <item x="998"/>
        <item x="1349"/>
        <item x="1320"/>
        <item x="1042"/>
        <item x="2248"/>
        <item x="1387"/>
        <item x="777"/>
        <item x="1519"/>
        <item x="1551"/>
        <item x="1234"/>
        <item x="399"/>
        <item x="1155"/>
        <item x="2010"/>
        <item x="753"/>
        <item x="1825"/>
        <item x="105"/>
        <item x="160"/>
        <item x="1649"/>
        <item x="1967"/>
        <item x="827"/>
        <item x="742"/>
        <item x="905"/>
        <item x="1255"/>
        <item x="104"/>
        <item x="1762"/>
        <item x="748"/>
        <item x="233"/>
        <item x="897"/>
        <item x="1111"/>
        <item x="1112"/>
        <item x="1513"/>
        <item x="652"/>
        <item x="1590"/>
        <item x="1001"/>
        <item x="1418"/>
        <item x="1494"/>
        <item x="140"/>
        <item x="1860"/>
        <item x="129"/>
        <item x="925"/>
        <item x="1444"/>
        <item x="1039"/>
        <item x="1240"/>
        <item x="974"/>
        <item x="2263"/>
        <item x="2174"/>
        <item x="1713"/>
        <item x="1675"/>
        <item x="731"/>
        <item x="232"/>
        <item x="1802"/>
        <item x="1651"/>
        <item x="1929"/>
        <item x="740"/>
        <item x="494"/>
        <item x="1249"/>
        <item x="416"/>
        <item x="1864"/>
        <item x="1990"/>
        <item x="1053"/>
        <item x="1731"/>
        <item x="408"/>
        <item x="271"/>
        <item x="1192"/>
        <item x="1460"/>
        <item x="1378"/>
        <item x="1660"/>
        <item x="1947"/>
        <item x="497"/>
        <item x="2185"/>
        <item x="2011"/>
        <item x="1926"/>
        <item x="1024"/>
        <item x="733"/>
        <item x="1664"/>
        <item x="1162"/>
        <item x="1457"/>
        <item x="1760"/>
        <item x="600"/>
        <item x="560"/>
        <item x="1216"/>
        <item x="992"/>
        <item x="17"/>
        <item x="806"/>
        <item x="541"/>
        <item x="1134"/>
        <item x="1413"/>
        <item x="1744"/>
        <item x="5"/>
        <item x="1258"/>
        <item x="2104"/>
        <item x="1945"/>
        <item x="1907"/>
        <item x="1028"/>
        <item x="2221"/>
        <item x="384"/>
        <item x="1603"/>
        <item x="1656"/>
        <item x="1992"/>
        <item x="850"/>
        <item x="610"/>
        <item x="1252"/>
        <item x="2009"/>
        <item x="14"/>
        <item x="1503"/>
        <item x="1306"/>
        <item x="288"/>
        <item x="371"/>
        <item x="305"/>
        <item x="1471"/>
        <item x="842"/>
        <item x="2213"/>
        <item x="1863"/>
        <item x="981"/>
        <item x="2089"/>
        <item x="382"/>
        <item x="1370"/>
        <item x="984"/>
        <item x="1067"/>
        <item x="174"/>
        <item x="196"/>
        <item x="1848"/>
        <item x="1962"/>
        <item x="1150"/>
        <item x="966"/>
        <item x="251"/>
        <item x="358"/>
        <item x="2207"/>
        <item x="1280"/>
        <item t="default"/>
      </items>
    </pivotField>
    <pivotField numFmtId="14" showAll="0"/>
    <pivotField showAll="0">
      <items count="186">
        <item x="123"/>
        <item x="120"/>
        <item x="40"/>
        <item x="175"/>
        <item x="79"/>
        <item x="0"/>
        <item x="96"/>
        <item x="31"/>
        <item x="16"/>
        <item x="64"/>
        <item x="161"/>
        <item x="167"/>
        <item x="164"/>
        <item x="153"/>
        <item x="45"/>
        <item x="183"/>
        <item x="35"/>
        <item x="85"/>
        <item x="7"/>
        <item x="141"/>
        <item x="82"/>
        <item x="17"/>
        <item x="173"/>
        <item x="78"/>
        <item x="182"/>
        <item x="87"/>
        <item x="158"/>
        <item x="8"/>
        <item x="49"/>
        <item x="115"/>
        <item x="105"/>
        <item x="127"/>
        <item x="132"/>
        <item x="129"/>
        <item x="157"/>
        <item x="25"/>
        <item x="88"/>
        <item x="2"/>
        <item x="125"/>
        <item x="103"/>
        <item x="90"/>
        <item x="51"/>
        <item x="142"/>
        <item x="116"/>
        <item x="122"/>
        <item x="41"/>
        <item x="62"/>
        <item x="66"/>
        <item x="22"/>
        <item x="9"/>
        <item x="6"/>
        <item x="172"/>
        <item x="43"/>
        <item x="181"/>
        <item x="89"/>
        <item x="178"/>
        <item x="145"/>
        <item x="119"/>
        <item x="137"/>
        <item x="168"/>
        <item x="72"/>
        <item x="27"/>
        <item x="28"/>
        <item x="165"/>
        <item x="83"/>
        <item x="110"/>
        <item x="112"/>
        <item x="128"/>
        <item x="65"/>
        <item x="134"/>
        <item x="61"/>
        <item x="95"/>
        <item x="143"/>
        <item x="131"/>
        <item x="138"/>
        <item x="147"/>
        <item x="154"/>
        <item x="97"/>
        <item x="114"/>
        <item x="177"/>
        <item x="77"/>
        <item x="109"/>
        <item x="148"/>
        <item x="39"/>
        <item x="38"/>
        <item x="69"/>
        <item x="15"/>
        <item x="99"/>
        <item x="21"/>
        <item x="20"/>
        <item x="80"/>
        <item x="117"/>
        <item x="34"/>
        <item x="136"/>
        <item x="104"/>
        <item x="33"/>
        <item x="12"/>
        <item x="163"/>
        <item x="100"/>
        <item x="84"/>
        <item x="159"/>
        <item x="42"/>
        <item x="93"/>
        <item x="18"/>
        <item x="124"/>
        <item x="55"/>
        <item x="71"/>
        <item x="26"/>
        <item x="5"/>
        <item x="113"/>
        <item x="68"/>
        <item x="73"/>
        <item x="155"/>
        <item x="162"/>
        <item x="59"/>
        <item x="139"/>
        <item x="180"/>
        <item x="171"/>
        <item x="56"/>
        <item x="3"/>
        <item x="91"/>
        <item x="11"/>
        <item x="156"/>
        <item x="169"/>
        <item x="1"/>
        <item x="160"/>
        <item x="107"/>
        <item x="75"/>
        <item x="74"/>
        <item x="52"/>
        <item x="126"/>
        <item x="179"/>
        <item x="63"/>
        <item x="76"/>
        <item x="118"/>
        <item x="13"/>
        <item x="14"/>
        <item x="111"/>
        <item x="46"/>
        <item x="152"/>
        <item x="24"/>
        <item x="151"/>
        <item x="70"/>
        <item x="48"/>
        <item x="170"/>
        <item x="86"/>
        <item x="150"/>
        <item x="47"/>
        <item x="60"/>
        <item x="36"/>
        <item x="57"/>
        <item x="54"/>
        <item x="32"/>
        <item x="130"/>
        <item x="4"/>
        <item x="58"/>
        <item x="102"/>
        <item x="133"/>
        <item x="37"/>
        <item x="184"/>
        <item x="44"/>
        <item x="176"/>
        <item x="101"/>
        <item x="92"/>
        <item x="121"/>
        <item x="53"/>
        <item x="146"/>
        <item x="98"/>
        <item x="19"/>
        <item x="149"/>
        <item x="10"/>
        <item x="108"/>
        <item x="23"/>
        <item x="94"/>
        <item x="67"/>
        <item x="30"/>
        <item x="140"/>
        <item x="106"/>
        <item x="50"/>
        <item x="29"/>
        <item x="166"/>
        <item x="144"/>
        <item x="135"/>
        <item x="81"/>
        <item x="174"/>
        <item t="default"/>
      </items>
    </pivotField>
    <pivotField axis="axisRow" showAll="0" sortType="descending">
      <items count="8">
        <item x="5"/>
        <item x="6"/>
        <item x="3"/>
        <item x="1"/>
        <item x="0"/>
        <item x="4"/>
        <item x="2"/>
        <item t="default"/>
      </items>
      <autoSortScope>
        <pivotArea dataOnly="0" outline="0" fieldPosition="0">
          <references count="1">
            <reference field="4294967294" count="1" selected="0">
              <x v="0"/>
            </reference>
          </references>
        </pivotArea>
      </autoSortScope>
    </pivotField>
    <pivotField showAll="0">
      <items count="13">
        <item x="0"/>
        <item x="2"/>
        <item x="3"/>
        <item x="5"/>
        <item x="7"/>
        <item x="9"/>
        <item x="10"/>
        <item x="8"/>
        <item x="6"/>
        <item x="4"/>
        <item x="1"/>
        <item x="11"/>
        <item t="default"/>
      </items>
    </pivotField>
    <pivotField showAll="0">
      <items count="3">
        <item x="1"/>
        <item x="0"/>
        <item t="default"/>
      </items>
    </pivotField>
    <pivotField showAll="0">
      <items count="5">
        <item x="1"/>
        <item x="3"/>
        <item x="2"/>
        <item x="0"/>
        <item t="default"/>
      </items>
    </pivotField>
    <pivotField numFmtId="165" showAll="0"/>
    <pivotField numFmtId="165" showAll="0"/>
    <pivotField numFmtId="165" showAll="0"/>
    <pivotField numFmtId="165" showAll="0"/>
    <pivotField dataField="1" numFmtId="165" showAll="0"/>
    <pivotField numFmtId="165" showAll="0"/>
    <pivotField showAll="0">
      <items count="22">
        <item x="6"/>
        <item x="17"/>
        <item x="11"/>
        <item x="13"/>
        <item x="8"/>
        <item x="0"/>
        <item x="5"/>
        <item x="7"/>
        <item x="16"/>
        <item x="20"/>
        <item x="12"/>
        <item x="10"/>
        <item x="2"/>
        <item x="1"/>
        <item x="4"/>
        <item x="19"/>
        <item x="3"/>
        <item x="14"/>
        <item x="15"/>
        <item x="18"/>
        <item x="9"/>
        <item t="default"/>
      </items>
    </pivotField>
    <pivotField showAll="0"/>
    <pivotField showAll="0">
      <items count="8">
        <item x="3"/>
        <item x="1"/>
        <item x="5"/>
        <item x="6"/>
        <item x="0"/>
        <item x="4"/>
        <item x="2"/>
        <item t="default"/>
      </items>
    </pivotField>
    <pivotField showAll="0">
      <items count="3">
        <item x="0"/>
        <item x="1"/>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11">
        <item sd="0" x="0"/>
        <item sd="0" x="1"/>
        <item sd="0" x="2"/>
        <item sd="0" x="3"/>
        <item sd="0" x="4"/>
        <item sd="0" x="5"/>
        <item sd="0" x="6"/>
        <item sd="0" x="7"/>
        <item sd="0" x="8"/>
        <item sd="0" x="9"/>
        <item t="default"/>
      </items>
    </pivotField>
  </pivotFields>
  <rowFields count="1">
    <field x="4"/>
  </rowFields>
  <rowItems count="7">
    <i>
      <x/>
    </i>
    <i>
      <x v="3"/>
    </i>
    <i>
      <x v="6"/>
    </i>
    <i>
      <x v="2"/>
    </i>
    <i>
      <x v="4"/>
    </i>
    <i>
      <x v="5"/>
    </i>
    <i>
      <x v="1"/>
    </i>
  </rowItems>
  <colItems count="1">
    <i/>
  </colItems>
  <dataFields count="1">
    <dataField name="Sum of Total Sales" fld="12" baseField="0" baseItem="0" numFmtId="165"/>
  </dataFields>
  <chartFormats count="7">
    <chartFormat chart="24" format="0" series="1">
      <pivotArea type="data" outline="0" fieldPosition="0">
        <references count="1">
          <reference field="4294967294" count="1" selected="0">
            <x v="0"/>
          </reference>
        </references>
      </pivotArea>
    </chartFormat>
    <chartFormat chart="24" format="1">
      <pivotArea type="data" outline="0" fieldPosition="0">
        <references count="2">
          <reference field="4294967294" count="1" selected="0">
            <x v="0"/>
          </reference>
          <reference field="4" count="1" selected="0">
            <x v="3"/>
          </reference>
        </references>
      </pivotArea>
    </chartFormat>
    <chartFormat chart="24" format="2">
      <pivotArea type="data" outline="0" fieldPosition="0">
        <references count="2">
          <reference field="4294967294" count="1" selected="0">
            <x v="0"/>
          </reference>
          <reference field="4" count="1" selected="0">
            <x v="0"/>
          </reference>
        </references>
      </pivotArea>
    </chartFormat>
    <chartFormat chart="32" format="3" series="1">
      <pivotArea type="data" outline="0" fieldPosition="0">
        <references count="1">
          <reference field="4294967294" count="1" selected="0">
            <x v="0"/>
          </reference>
        </references>
      </pivotArea>
    </chartFormat>
    <chartFormat chart="32" format="4">
      <pivotArea type="data" outline="0" fieldPosition="0">
        <references count="2">
          <reference field="4294967294" count="1" selected="0">
            <x v="0"/>
          </reference>
          <reference field="4" count="1" selected="0">
            <x v="3"/>
          </reference>
        </references>
      </pivotArea>
    </chartFormat>
    <chartFormat chart="33" format="5" series="1">
      <pivotArea type="data" outline="0" fieldPosition="0">
        <references count="1">
          <reference field="4294967294" count="1" selected="0">
            <x v="0"/>
          </reference>
        </references>
      </pivotArea>
    </chartFormat>
    <chartFormat chart="33" format="6">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s_to_Deliver" xr10:uid="{A9CF87BD-608E-4CDE-9E43-7517785103E7}" sourceName="Days to Deliver">
  <pivotTables>
    <pivotTable tabId="10" name="PivotTable5"/>
    <pivotTable tabId="9" name="PivotTable5"/>
    <pivotTable tabId="6" name="pvt_map_chart"/>
    <pivotTable tabId="12" name="PivotTable5"/>
    <pivotTable tabId="13" name="PivotTable5"/>
  </pivotTables>
  <data>
    <tabular pivotCacheId="56719228">
      <items count="21">
        <i x="6" s="1"/>
        <i x="17" s="1"/>
        <i x="11" s="1"/>
        <i x="13" s="1"/>
        <i x="8" s="1"/>
        <i x="0" s="1"/>
        <i x="5" s="1"/>
        <i x="7" s="1"/>
        <i x="16" s="1"/>
        <i x="20" s="1"/>
        <i x="12" s="1"/>
        <i x="10" s="1"/>
        <i x="2" s="1"/>
        <i x="1" s="1"/>
        <i x="4" s="1"/>
        <i x="19" s="1"/>
        <i x="3" s="1"/>
        <i x="14" s="1"/>
        <i x="15" s="1"/>
        <i x="18" s="1"/>
        <i x="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F9080496-1235-46C7-9BD1-D4AE431EFB46}" sourceName="Country">
  <pivotTables>
    <pivotTable tabId="10" name="PivotTable5"/>
    <pivotTable tabId="9" name="PivotTable5"/>
    <pivotTable tabId="6" name="pvt_map_chart"/>
    <pivotTable tabId="12" name="PivotTable5"/>
    <pivotTable tabId="13" name="PivotTable5"/>
  </pivotTables>
  <data>
    <tabular pivotCacheId="56719228">
      <items count="185">
        <i x="123" s="1"/>
        <i x="120" s="1"/>
        <i x="40" s="1"/>
        <i x="175" s="1"/>
        <i x="79" s="1"/>
        <i x="0" s="1"/>
        <i x="96" s="1"/>
        <i x="31" s="1"/>
        <i x="16" s="1"/>
        <i x="64" s="1"/>
        <i x="161" s="1"/>
        <i x="167" s="1"/>
        <i x="164" s="1"/>
        <i x="153" s="1"/>
        <i x="45" s="1"/>
        <i x="183" s="1"/>
        <i x="35" s="1"/>
        <i x="85" s="1"/>
        <i x="7" s="1"/>
        <i x="141" s="1"/>
        <i x="82" s="1"/>
        <i x="17" s="1"/>
        <i x="173" s="1"/>
        <i x="78" s="1"/>
        <i x="182" s="1"/>
        <i x="87" s="1"/>
        <i x="158" s="1"/>
        <i x="8" s="1"/>
        <i x="49" s="1"/>
        <i x="115" s="1"/>
        <i x="105" s="1"/>
        <i x="127" s="1"/>
        <i x="132" s="1"/>
        <i x="129" s="1"/>
        <i x="157" s="1"/>
        <i x="25" s="1"/>
        <i x="88" s="1"/>
        <i x="2" s="1"/>
        <i x="125" s="1"/>
        <i x="103" s="1"/>
        <i x="90" s="1"/>
        <i x="51" s="1"/>
        <i x="142" s="1"/>
        <i x="116" s="1"/>
        <i x="122" s="1"/>
        <i x="41" s="1"/>
        <i x="62" s="1"/>
        <i x="66" s="1"/>
        <i x="22" s="1"/>
        <i x="9" s="1"/>
        <i x="6" s="1"/>
        <i x="172" s="1"/>
        <i x="43" s="1"/>
        <i x="181" s="1"/>
        <i x="89" s="1"/>
        <i x="178" s="1"/>
        <i x="145" s="1"/>
        <i x="119" s="1"/>
        <i x="137" s="1"/>
        <i x="168" s="1"/>
        <i x="72" s="1"/>
        <i x="27" s="1"/>
        <i x="28" s="1"/>
        <i x="165" s="1"/>
        <i x="83" s="1"/>
        <i x="110" s="1"/>
        <i x="112" s="1"/>
        <i x="128" s="1"/>
        <i x="65" s="1"/>
        <i x="134" s="1"/>
        <i x="61" s="1"/>
        <i x="95" s="1"/>
        <i x="143" s="1"/>
        <i x="131" s="1"/>
        <i x="138" s="1"/>
        <i x="147" s="1"/>
        <i x="154" s="1"/>
        <i x="97" s="1"/>
        <i x="114" s="1"/>
        <i x="177" s="1"/>
        <i x="77" s="1"/>
        <i x="109" s="1"/>
        <i x="148" s="1"/>
        <i x="39" s="1"/>
        <i x="38" s="1"/>
        <i x="69" s="1"/>
        <i x="15" s="1"/>
        <i x="99" s="1"/>
        <i x="21" s="1"/>
        <i x="20" s="1"/>
        <i x="80" s="1"/>
        <i x="117" s="1"/>
        <i x="34" s="1"/>
        <i x="136" s="1"/>
        <i x="104" s="1"/>
        <i x="33" s="1"/>
        <i x="12" s="1"/>
        <i x="163" s="1"/>
        <i x="100" s="1"/>
        <i x="84" s="1"/>
        <i x="159" s="1"/>
        <i x="42" s="1"/>
        <i x="93" s="1"/>
        <i x="18" s="1"/>
        <i x="124" s="1"/>
        <i x="55" s="1"/>
        <i x="71" s="1"/>
        <i x="26" s="1"/>
        <i x="5" s="1"/>
        <i x="113" s="1"/>
        <i x="68" s="1"/>
        <i x="73" s="1"/>
        <i x="155" s="1"/>
        <i x="162" s="1"/>
        <i x="59" s="1"/>
        <i x="139" s="1"/>
        <i x="180" s="1"/>
        <i x="171" s="1"/>
        <i x="56" s="1"/>
        <i x="3" s="1"/>
        <i x="91" s="1"/>
        <i x="11" s="1"/>
        <i x="156" s="1"/>
        <i x="169" s="1"/>
        <i x="1" s="1"/>
        <i x="160" s="1"/>
        <i x="107" s="1"/>
        <i x="75" s="1"/>
        <i x="74" s="1"/>
        <i x="52" s="1"/>
        <i x="126" s="1"/>
        <i x="179" s="1"/>
        <i x="63" s="1"/>
        <i x="76" s="1"/>
        <i x="118" s="1"/>
        <i x="13" s="1"/>
        <i x="14" s="1"/>
        <i x="111" s="1"/>
        <i x="46" s="1"/>
        <i x="152" s="1"/>
        <i x="24" s="1"/>
        <i x="151" s="1"/>
        <i x="70" s="1"/>
        <i x="48" s="1"/>
        <i x="170" s="1"/>
        <i x="86" s="1"/>
        <i x="150" s="1"/>
        <i x="47" s="1"/>
        <i x="60" s="1"/>
        <i x="36" s="1"/>
        <i x="57" s="1"/>
        <i x="54" s="1"/>
        <i x="32" s="1"/>
        <i x="130" s="1"/>
        <i x="4" s="1"/>
        <i x="58" s="1"/>
        <i x="102" s="1"/>
        <i x="133" s="1"/>
        <i x="37" s="1"/>
        <i x="184" s="1"/>
        <i x="44" s="1"/>
        <i x="176" s="1"/>
        <i x="101" s="1"/>
        <i x="92" s="1"/>
        <i x="121" s="1"/>
        <i x="53" s="1"/>
        <i x="146" s="1"/>
        <i x="98" s="1"/>
        <i x="19" s="1"/>
        <i x="149" s="1"/>
        <i x="10" s="1"/>
        <i x="108" s="1"/>
        <i x="23" s="1"/>
        <i x="94" s="1"/>
        <i x="67" s="1"/>
        <i x="30" s="1"/>
        <i x="140" s="1"/>
        <i x="106" s="1"/>
        <i x="50" s="1"/>
        <i x="29" s="1"/>
        <i x="166" s="1"/>
        <i x="144" s="1"/>
        <i x="135" s="1"/>
        <i x="81" s="1"/>
        <i x="17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Priority" xr10:uid="{65539A67-9BBB-47B7-8B80-0BCB9F3FACE6}" sourceName="Order Priority">
  <pivotTables>
    <pivotTable tabId="10" name="PivotTable5"/>
    <pivotTable tabId="9" name="PivotTable5"/>
    <pivotTable tabId="6" name="pvt_map_chart"/>
    <pivotTable tabId="12" name="PivotTable5"/>
    <pivotTable tabId="13" name="PivotTable5"/>
  </pivotTables>
  <data>
    <tabular pivotCacheId="56719228">
      <items count="4">
        <i x="1" s="1"/>
        <i x="3"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ekday_Name" xr10:uid="{BE6CEB90-1788-4800-8A5C-4D2161B77740}" sourceName="Weekday Name">
  <pivotTables>
    <pivotTable tabId="9" name="PivotTable5"/>
    <pivotTable tabId="6" name="pvt_map_chart"/>
    <pivotTable tabId="12" name="PivotTable5"/>
    <pivotTable tabId="10" name="PivotTable5"/>
    <pivotTable tabId="13" name="PivotTable5"/>
  </pivotTables>
  <data>
    <tabular pivotCacheId="56719228">
      <items count="7">
        <i x="3" s="1"/>
        <i x="1" s="1"/>
        <i x="5" s="1"/>
        <i x="6" s="1"/>
        <i x="0" s="1"/>
        <i x="4"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ys to Deliver" xr10:uid="{0F1C6143-F5C4-4CD1-8505-15A8A2F7FAE6}" cache="Slicer_Days_to_Deliver" caption="Days to Deliver" startItem="6" columnCount="2" style="SlicerStyleDark3" rowHeight="251883"/>
  <slicer name="Country" xr10:uid="{2B169E1D-5FF4-46A3-8710-256C251C29D2}" cache="Slicer_Country" caption="Country" startItem="48" style="SlicerStyleDark3" rowHeight="251883"/>
  <slicer name="Order Priority" xr10:uid="{45C0B3C8-E819-4BC4-9F69-9DC3822B15F4}" cache="Slicer_Order_Priority" caption="Order Priority" style="SlicerStyleDark3" rowHeight="251883"/>
  <slicer name="Weekday Name" xr10:uid="{3C9AA188-4B55-4BF6-97E7-D8B0C9D92DCB}" cache="Slicer_Weekday_Name" caption="Weekday Name" style="SlicerStyleDark3"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21B217E-7FDA-4A29-AB2A-E4708BF4AE73}" name="tbl_salesdata" displayName="tbl_salesdata" ref="A1:R5001" totalsRowShown="0" headerRowDxfId="14" headerRowBorderDxfId="13" tableBorderDxfId="12">
  <autoFilter ref="A1:R5001" xr:uid="{A21B217E-7FDA-4A29-AB2A-E4708BF4AE73}">
    <filterColumn colId="16">
      <filters>
        <filter val="Saturday"/>
      </filters>
    </filterColumn>
  </autoFilter>
  <sortState xmlns:xlrd2="http://schemas.microsoft.com/office/spreadsheetml/2017/richdata2" ref="A10:R4995">
    <sortCondition descending="1" ref="M1:M5001"/>
  </sortState>
  <tableColumns count="18">
    <tableColumn id="1" xr3:uid="{34598109-4B79-4BBF-9A13-141027BDAE59}" name="Order ID"/>
    <tableColumn id="2" xr3:uid="{7A8A426E-4AFD-4ED1-8AA5-868B2366E603}" name="Order Date" dataDxfId="11"/>
    <tableColumn id="3" xr3:uid="{866389A1-8637-4476-87C2-EF993802941B}" name="Ship Date" dataDxfId="10"/>
    <tableColumn id="4" xr3:uid="{CAAFAE0E-A29E-4F15-A91D-93FB3C79F762}" name="Country"/>
    <tableColumn id="5" xr3:uid="{1D048D93-2800-413F-8201-1D2354FCD348}" name="Region"/>
    <tableColumn id="6" xr3:uid="{8DACDC0B-8263-4DE8-AA5C-D74CE79FEB4D}" name="Item Type"/>
    <tableColumn id="7" xr3:uid="{1C0D9D73-8E29-4BEF-9CAE-3E7C5B1B9703}" name="Sales Channel"/>
    <tableColumn id="8" xr3:uid="{F6285F5C-0C18-4B46-9BA7-9818F93C05B0}" name="Order Priority"/>
    <tableColumn id="9" xr3:uid="{ABDA6D9A-6801-46BD-A047-093CCF306403}" name="Units Sold" dataDxfId="9"/>
    <tableColumn id="10" xr3:uid="{B74AE8BC-3B37-4A9A-863C-F90B6D272BED}" name="Unit Price" dataDxfId="8"/>
    <tableColumn id="11" xr3:uid="{E653BD8F-2379-427A-9BE6-EB2C0FB9A668}" name="Unit Cost" dataDxfId="7"/>
    <tableColumn id="12" xr3:uid="{19C9150B-8739-40DC-938B-A474044E4021}" name="Total Cost" dataDxfId="6">
      <calculatedColumnFormula>tbl_salesdata[[#This Row],[Units Sold]]*tbl_salesdata[[#This Row],[Unit Cost]]</calculatedColumnFormula>
    </tableColumn>
    <tableColumn id="13" xr3:uid="{8E6D776A-ADAA-49DE-9348-173BD4B32D7B}" name="Total Sales" dataDxfId="5">
      <calculatedColumnFormula>tbl_salesdata[[#This Row],[Units Sold]]*tbl_salesdata[[#This Row],[Unit Price]]</calculatedColumnFormula>
    </tableColumn>
    <tableColumn id="14" xr3:uid="{738C8A79-EE0F-432C-815A-BB11ACE4EE52}" name="Total Profit" dataDxfId="4">
      <calculatedColumnFormula>tbl_salesdata[[#This Row],[Total Sales]]-tbl_salesdata[[#This Row],[Total Cost]]</calculatedColumnFormula>
    </tableColumn>
    <tableColumn id="15" xr3:uid="{8E4256D4-42A4-4AD9-8312-4F2CA006539C}" name="Days to Deliver" dataDxfId="3">
      <calculatedColumnFormula>tbl_salesdata[[#This Row],[Ship Date]]-tbl_salesdata[[#This Row],[Order Date]]</calculatedColumnFormula>
    </tableColumn>
    <tableColumn id="16" xr3:uid="{730A9C32-0035-4E27-8A23-A7404B6CC8C3}" name="Weekdaynum" dataDxfId="2">
      <calculatedColumnFormula>WEEKDAY(tbl_salesdata[[#This Row],[Order Date]],2)</calculatedColumnFormula>
    </tableColumn>
    <tableColumn id="17" xr3:uid="{03AE33B9-CAB4-4F44-B4B3-3C11B6D662AC}" name="Weekday Name" dataDxfId="1">
      <calculatedColumnFormula>TEXT(tbl_salesdata[[#This Row],[Order Date]],"dddd")</calculatedColumnFormula>
    </tableColumn>
    <tableColumn id="18" xr3:uid="{76723B0A-9880-406F-9E2B-32C80D23B774}" name="Isweekend" dataDxfId="0">
      <calculatedColumnFormula>IF(tbl_salesdata[[#This Row],[Weekdaynum]]&gt;5,"Yes","No")</calculatedColumnFormula>
    </tableColumn>
  </tableColumns>
  <tableStyleInfo name="TableStyleMedium2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0FEB80EF-4CB5-4E7D-8D4F-61A42FDC9ABE}" sourceName="Order Date">
  <pivotTables>
    <pivotTable tabId="9" name="PivotTable5"/>
    <pivotTable tabId="6" name="pvt_map_chart"/>
    <pivotTable tabId="12" name="PivotTable5"/>
    <pivotTable tabId="10" name="PivotTable5"/>
    <pivotTable tabId="13" name="PivotTable5"/>
  </pivotTables>
  <state minimalRefreshVersion="6" lastRefreshVersion="6" pivotCacheId="56719228" filterType="unknown">
    <bounds startDate="2015-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8F136BD8-5414-476D-9173-53D22EB2B28E}" cache="NativeTimeline_Order_Date" caption="Order Date" level="2" selectionLevel="2" scrollPosition="2016-12-01T00:00:00" style="TimeSlicerStyleDark3"/>
</timeline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2B0A3-FE80-4422-8049-177E4161FAD6}">
  <dimension ref="A1:K5001"/>
  <sheetViews>
    <sheetView workbookViewId="0"/>
  </sheetViews>
  <sheetFormatPr defaultRowHeight="14.5" x14ac:dyDescent="0.35"/>
  <cols>
    <col min="1" max="1" width="9.81640625" bestFit="1" customWidth="1"/>
    <col min="2" max="3" width="17.7265625" bestFit="1" customWidth="1"/>
    <col min="4" max="4" width="28.54296875" bestFit="1" customWidth="1"/>
    <col min="5" max="5" width="29.453125" bestFit="1" customWidth="1"/>
    <col min="6" max="6" width="13" bestFit="1" customWidth="1"/>
    <col min="7" max="7" width="12.26953125" bestFit="1" customWidth="1"/>
    <col min="8" max="8" width="12.36328125" bestFit="1" customWidth="1"/>
    <col min="9" max="9" width="9.1796875" bestFit="1" customWidth="1"/>
    <col min="10" max="10" width="8.90625" bestFit="1" customWidth="1"/>
    <col min="11" max="11" width="8.54296875" bestFit="1"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x14ac:dyDescent="0.35">
      <c r="A2">
        <v>957081544</v>
      </c>
      <c r="B2" s="2">
        <v>43819</v>
      </c>
      <c r="C2" s="2">
        <v>43825</v>
      </c>
      <c r="D2" t="s">
        <v>11</v>
      </c>
      <c r="E2" t="s">
        <v>12</v>
      </c>
      <c r="F2" t="s">
        <v>13</v>
      </c>
      <c r="G2" t="s">
        <v>14</v>
      </c>
      <c r="H2" t="s">
        <v>15</v>
      </c>
      <c r="I2">
        <v>552</v>
      </c>
      <c r="J2">
        <v>255.28</v>
      </c>
      <c r="K2">
        <v>159.41999999999999</v>
      </c>
    </row>
    <row r="3" spans="1:11" x14ac:dyDescent="0.35">
      <c r="A3">
        <v>301644504</v>
      </c>
      <c r="B3" s="2">
        <v>44747</v>
      </c>
      <c r="C3" s="2">
        <v>44761</v>
      </c>
      <c r="D3" t="s">
        <v>16</v>
      </c>
      <c r="E3" t="s">
        <v>12</v>
      </c>
      <c r="F3" t="s">
        <v>17</v>
      </c>
      <c r="G3" t="s">
        <v>18</v>
      </c>
      <c r="H3" t="s">
        <v>19</v>
      </c>
      <c r="I3">
        <v>2167</v>
      </c>
      <c r="J3">
        <v>152.58000000000001</v>
      </c>
      <c r="K3">
        <v>97.44</v>
      </c>
    </row>
    <row r="4" spans="1:11" x14ac:dyDescent="0.35">
      <c r="A4">
        <v>478051030</v>
      </c>
      <c r="B4" s="2">
        <v>44451</v>
      </c>
      <c r="C4" s="2">
        <v>44464</v>
      </c>
      <c r="D4" t="s">
        <v>20</v>
      </c>
      <c r="E4" t="s">
        <v>21</v>
      </c>
      <c r="F4" t="s">
        <v>22</v>
      </c>
      <c r="G4" t="s">
        <v>18</v>
      </c>
      <c r="H4" t="s">
        <v>19</v>
      </c>
      <c r="I4">
        <v>4778</v>
      </c>
      <c r="J4">
        <v>47.45</v>
      </c>
      <c r="K4">
        <v>31.79</v>
      </c>
    </row>
    <row r="5" spans="1:11" x14ac:dyDescent="0.35">
      <c r="A5">
        <v>892599952</v>
      </c>
      <c r="B5" s="2">
        <v>44694</v>
      </c>
      <c r="C5" s="2">
        <v>44711</v>
      </c>
      <c r="D5" t="s">
        <v>23</v>
      </c>
      <c r="E5" t="s">
        <v>24</v>
      </c>
      <c r="F5" t="s">
        <v>25</v>
      </c>
      <c r="G5" t="s">
        <v>18</v>
      </c>
      <c r="H5" t="s">
        <v>26</v>
      </c>
      <c r="I5">
        <v>9016</v>
      </c>
      <c r="J5">
        <v>205.7</v>
      </c>
      <c r="K5">
        <v>117.11</v>
      </c>
    </row>
    <row r="6" spans="1:11" x14ac:dyDescent="0.35">
      <c r="A6">
        <v>571902596</v>
      </c>
      <c r="B6" s="2">
        <v>42205</v>
      </c>
      <c r="C6" s="2">
        <v>42220</v>
      </c>
      <c r="D6" t="s">
        <v>27</v>
      </c>
      <c r="E6" t="s">
        <v>24</v>
      </c>
      <c r="F6" t="s">
        <v>17</v>
      </c>
      <c r="G6" t="s">
        <v>18</v>
      </c>
      <c r="H6" t="s">
        <v>19</v>
      </c>
      <c r="I6">
        <v>7542</v>
      </c>
      <c r="J6">
        <v>152.58000000000001</v>
      </c>
      <c r="K6">
        <v>97.44</v>
      </c>
    </row>
    <row r="7" spans="1:11" x14ac:dyDescent="0.35">
      <c r="A7">
        <v>412882792</v>
      </c>
      <c r="B7" s="2">
        <v>44873</v>
      </c>
      <c r="C7" s="2">
        <v>44880</v>
      </c>
      <c r="D7" t="s">
        <v>28</v>
      </c>
      <c r="E7" t="s">
        <v>29</v>
      </c>
      <c r="F7" t="s">
        <v>30</v>
      </c>
      <c r="G7" t="s">
        <v>18</v>
      </c>
      <c r="H7" t="s">
        <v>26</v>
      </c>
      <c r="I7">
        <v>48</v>
      </c>
      <c r="J7">
        <v>81.73</v>
      </c>
      <c r="K7">
        <v>56.67</v>
      </c>
    </row>
    <row r="8" spans="1:11" x14ac:dyDescent="0.35">
      <c r="A8">
        <v>932776868</v>
      </c>
      <c r="B8" s="2">
        <v>44283</v>
      </c>
      <c r="C8" s="2">
        <v>44300</v>
      </c>
      <c r="D8" t="s">
        <v>31</v>
      </c>
      <c r="E8" t="s">
        <v>32</v>
      </c>
      <c r="F8" t="s">
        <v>33</v>
      </c>
      <c r="G8" t="s">
        <v>18</v>
      </c>
      <c r="H8" t="s">
        <v>34</v>
      </c>
      <c r="I8">
        <v>8258</v>
      </c>
      <c r="J8">
        <v>109.28</v>
      </c>
      <c r="K8">
        <v>35.840000000000003</v>
      </c>
    </row>
    <row r="9" spans="1:11" x14ac:dyDescent="0.35">
      <c r="A9">
        <v>919133651</v>
      </c>
      <c r="B9" s="2">
        <v>43752</v>
      </c>
      <c r="C9" s="2">
        <v>43753</v>
      </c>
      <c r="D9" t="s">
        <v>35</v>
      </c>
      <c r="E9" t="s">
        <v>21</v>
      </c>
      <c r="F9" t="s">
        <v>33</v>
      </c>
      <c r="G9" t="s">
        <v>14</v>
      </c>
      <c r="H9" t="s">
        <v>15</v>
      </c>
      <c r="I9">
        <v>927</v>
      </c>
      <c r="J9">
        <v>109.28</v>
      </c>
      <c r="K9">
        <v>35.840000000000003</v>
      </c>
    </row>
    <row r="10" spans="1:11" x14ac:dyDescent="0.35">
      <c r="A10">
        <v>579814469</v>
      </c>
      <c r="B10" s="2">
        <v>42609</v>
      </c>
      <c r="C10" s="2">
        <v>42618</v>
      </c>
      <c r="D10" t="s">
        <v>36</v>
      </c>
      <c r="E10" t="s">
        <v>29</v>
      </c>
      <c r="F10" t="s">
        <v>33</v>
      </c>
      <c r="G10" t="s">
        <v>18</v>
      </c>
      <c r="H10" t="s">
        <v>15</v>
      </c>
      <c r="I10">
        <v>8841</v>
      </c>
      <c r="J10">
        <v>109.28</v>
      </c>
      <c r="K10">
        <v>35.840000000000003</v>
      </c>
    </row>
    <row r="11" spans="1:11" x14ac:dyDescent="0.35">
      <c r="A11">
        <v>192993152</v>
      </c>
      <c r="B11" s="2">
        <v>42107</v>
      </c>
      <c r="C11" s="2">
        <v>42112</v>
      </c>
      <c r="D11" t="s">
        <v>37</v>
      </c>
      <c r="E11" t="s">
        <v>38</v>
      </c>
      <c r="F11" t="s">
        <v>13</v>
      </c>
      <c r="G11" t="s">
        <v>14</v>
      </c>
      <c r="H11" t="s">
        <v>15</v>
      </c>
      <c r="I11">
        <v>9817</v>
      </c>
      <c r="J11">
        <v>255.28</v>
      </c>
      <c r="K11">
        <v>159.41999999999999</v>
      </c>
    </row>
    <row r="12" spans="1:11" x14ac:dyDescent="0.35">
      <c r="A12">
        <v>557156026</v>
      </c>
      <c r="B12" s="2">
        <v>43733</v>
      </c>
      <c r="C12" s="2">
        <v>43754</v>
      </c>
      <c r="D12" t="s">
        <v>39</v>
      </c>
      <c r="E12" t="s">
        <v>29</v>
      </c>
      <c r="F12" t="s">
        <v>40</v>
      </c>
      <c r="G12" t="s">
        <v>18</v>
      </c>
      <c r="H12" t="s">
        <v>19</v>
      </c>
      <c r="I12">
        <v>3704</v>
      </c>
      <c r="J12">
        <v>651.21</v>
      </c>
      <c r="K12">
        <v>524.96</v>
      </c>
    </row>
    <row r="13" spans="1:11" x14ac:dyDescent="0.35">
      <c r="A13">
        <v>741101920</v>
      </c>
      <c r="B13" s="2">
        <v>43597</v>
      </c>
      <c r="C13" s="2">
        <v>43609</v>
      </c>
      <c r="D13" t="s">
        <v>41</v>
      </c>
      <c r="E13" t="s">
        <v>29</v>
      </c>
      <c r="F13" t="s">
        <v>42</v>
      </c>
      <c r="G13" t="s">
        <v>14</v>
      </c>
      <c r="H13" t="s">
        <v>15</v>
      </c>
      <c r="I13">
        <v>7382</v>
      </c>
      <c r="J13">
        <v>437.2</v>
      </c>
      <c r="K13">
        <v>263.33</v>
      </c>
    </row>
    <row r="14" spans="1:11" x14ac:dyDescent="0.35">
      <c r="A14">
        <v>333942162</v>
      </c>
      <c r="B14" s="2">
        <v>42582</v>
      </c>
      <c r="C14" s="2">
        <v>42585</v>
      </c>
      <c r="D14" t="s">
        <v>43</v>
      </c>
      <c r="E14" t="s">
        <v>24</v>
      </c>
      <c r="F14" t="s">
        <v>25</v>
      </c>
      <c r="G14" t="s">
        <v>18</v>
      </c>
      <c r="H14" t="s">
        <v>26</v>
      </c>
      <c r="I14">
        <v>9762</v>
      </c>
      <c r="J14">
        <v>205.7</v>
      </c>
      <c r="K14">
        <v>117.11</v>
      </c>
    </row>
    <row r="15" spans="1:11" x14ac:dyDescent="0.35">
      <c r="A15">
        <v>795100581</v>
      </c>
      <c r="B15" s="2">
        <v>42191</v>
      </c>
      <c r="C15" s="2">
        <v>42202</v>
      </c>
      <c r="D15" t="s">
        <v>44</v>
      </c>
      <c r="E15" t="s">
        <v>12</v>
      </c>
      <c r="F15" t="s">
        <v>42</v>
      </c>
      <c r="G15" t="s">
        <v>18</v>
      </c>
      <c r="H15" t="s">
        <v>34</v>
      </c>
      <c r="I15">
        <v>6786</v>
      </c>
      <c r="J15">
        <v>437.2</v>
      </c>
      <c r="K15">
        <v>263.33</v>
      </c>
    </row>
    <row r="16" spans="1:11" x14ac:dyDescent="0.35">
      <c r="A16">
        <v>504313504</v>
      </c>
      <c r="B16" s="2">
        <v>44893</v>
      </c>
      <c r="C16" s="2">
        <v>44907</v>
      </c>
      <c r="D16" t="s">
        <v>45</v>
      </c>
      <c r="E16" t="s">
        <v>12</v>
      </c>
      <c r="F16" t="s">
        <v>13</v>
      </c>
      <c r="G16" t="s">
        <v>14</v>
      </c>
      <c r="H16" t="s">
        <v>26</v>
      </c>
      <c r="I16">
        <v>6428</v>
      </c>
      <c r="J16">
        <v>255.28</v>
      </c>
      <c r="K16">
        <v>159.41999999999999</v>
      </c>
    </row>
    <row r="17" spans="1:11" x14ac:dyDescent="0.35">
      <c r="A17">
        <v>611629760</v>
      </c>
      <c r="B17" s="2">
        <v>42355</v>
      </c>
      <c r="C17" s="2">
        <v>42359</v>
      </c>
      <c r="D17" t="s">
        <v>46</v>
      </c>
      <c r="E17" t="s">
        <v>29</v>
      </c>
      <c r="F17" t="s">
        <v>47</v>
      </c>
      <c r="G17" t="s">
        <v>18</v>
      </c>
      <c r="H17" t="s">
        <v>34</v>
      </c>
      <c r="I17">
        <v>3693</v>
      </c>
      <c r="J17">
        <v>421.89</v>
      </c>
      <c r="K17">
        <v>364.69</v>
      </c>
    </row>
    <row r="18" spans="1:11" x14ac:dyDescent="0.35">
      <c r="A18">
        <v>987410676</v>
      </c>
      <c r="B18" s="2">
        <v>43325</v>
      </c>
      <c r="C18" s="2">
        <v>43343</v>
      </c>
      <c r="D18" t="s">
        <v>48</v>
      </c>
      <c r="E18" t="s">
        <v>21</v>
      </c>
      <c r="F18" t="s">
        <v>25</v>
      </c>
      <c r="G18" t="s">
        <v>18</v>
      </c>
      <c r="H18" t="s">
        <v>19</v>
      </c>
      <c r="I18">
        <v>5616</v>
      </c>
      <c r="J18">
        <v>205.7</v>
      </c>
      <c r="K18">
        <v>117.11</v>
      </c>
    </row>
    <row r="19" spans="1:11" x14ac:dyDescent="0.35">
      <c r="A19">
        <v>672330081</v>
      </c>
      <c r="B19" s="2">
        <v>44865</v>
      </c>
      <c r="C19" s="2">
        <v>44884</v>
      </c>
      <c r="D19" t="s">
        <v>49</v>
      </c>
      <c r="E19" t="s">
        <v>21</v>
      </c>
      <c r="F19" t="s">
        <v>40</v>
      </c>
      <c r="G19" t="s">
        <v>14</v>
      </c>
      <c r="H19" t="s">
        <v>26</v>
      </c>
      <c r="I19">
        <v>6266</v>
      </c>
      <c r="J19">
        <v>651.21</v>
      </c>
      <c r="K19">
        <v>524.96</v>
      </c>
    </row>
    <row r="20" spans="1:11" x14ac:dyDescent="0.35">
      <c r="A20">
        <v>127374303</v>
      </c>
      <c r="B20" s="2">
        <v>42807</v>
      </c>
      <c r="C20" s="2">
        <v>42816</v>
      </c>
      <c r="D20" t="s">
        <v>50</v>
      </c>
      <c r="E20" t="s">
        <v>51</v>
      </c>
      <c r="F20" t="s">
        <v>22</v>
      </c>
      <c r="G20" t="s">
        <v>14</v>
      </c>
      <c r="H20" t="s">
        <v>19</v>
      </c>
      <c r="I20">
        <v>1742</v>
      </c>
      <c r="J20">
        <v>47.45</v>
      </c>
      <c r="K20">
        <v>31.79</v>
      </c>
    </row>
    <row r="21" spans="1:11" x14ac:dyDescent="0.35">
      <c r="A21">
        <v>783842170</v>
      </c>
      <c r="B21" s="2">
        <v>43571</v>
      </c>
      <c r="C21" s="2">
        <v>43576</v>
      </c>
      <c r="D21" t="s">
        <v>52</v>
      </c>
      <c r="E21" t="s">
        <v>12</v>
      </c>
      <c r="F21" t="s">
        <v>13</v>
      </c>
      <c r="G21" t="s">
        <v>18</v>
      </c>
      <c r="H21" t="s">
        <v>19</v>
      </c>
      <c r="I21">
        <v>5172</v>
      </c>
      <c r="J21">
        <v>255.28</v>
      </c>
      <c r="K21">
        <v>159.41999999999999</v>
      </c>
    </row>
    <row r="22" spans="1:11" x14ac:dyDescent="0.35">
      <c r="A22">
        <v>993345010</v>
      </c>
      <c r="B22" s="2">
        <v>44579</v>
      </c>
      <c r="C22" s="2">
        <v>44580</v>
      </c>
      <c r="D22" t="s">
        <v>53</v>
      </c>
      <c r="E22" t="s">
        <v>29</v>
      </c>
      <c r="F22" t="s">
        <v>22</v>
      </c>
      <c r="G22" t="s">
        <v>18</v>
      </c>
      <c r="H22" t="s">
        <v>26</v>
      </c>
      <c r="I22">
        <v>1718</v>
      </c>
      <c r="J22">
        <v>47.45</v>
      </c>
      <c r="K22">
        <v>31.79</v>
      </c>
    </row>
    <row r="23" spans="1:11" x14ac:dyDescent="0.35">
      <c r="A23">
        <v>977806651</v>
      </c>
      <c r="B23" s="2">
        <v>42252</v>
      </c>
      <c r="C23" s="2">
        <v>42253</v>
      </c>
      <c r="D23" t="s">
        <v>54</v>
      </c>
      <c r="E23" t="s">
        <v>29</v>
      </c>
      <c r="F23" t="s">
        <v>13</v>
      </c>
      <c r="G23" t="s">
        <v>18</v>
      </c>
      <c r="H23" t="s">
        <v>15</v>
      </c>
      <c r="I23">
        <v>3572</v>
      </c>
      <c r="J23">
        <v>255.28</v>
      </c>
      <c r="K23">
        <v>159.41999999999999</v>
      </c>
    </row>
    <row r="24" spans="1:11" x14ac:dyDescent="0.35">
      <c r="A24">
        <v>579463422</v>
      </c>
      <c r="B24" s="2">
        <v>42641</v>
      </c>
      <c r="C24" s="2">
        <v>42656</v>
      </c>
      <c r="D24" t="s">
        <v>55</v>
      </c>
      <c r="E24" t="s">
        <v>21</v>
      </c>
      <c r="F24" t="s">
        <v>56</v>
      </c>
      <c r="G24" t="s">
        <v>14</v>
      </c>
      <c r="H24" t="s">
        <v>26</v>
      </c>
      <c r="I24">
        <v>4958</v>
      </c>
      <c r="J24">
        <v>9.33</v>
      </c>
      <c r="K24">
        <v>6.92</v>
      </c>
    </row>
    <row r="25" spans="1:11" x14ac:dyDescent="0.35">
      <c r="A25">
        <v>610864150</v>
      </c>
      <c r="B25" s="2">
        <v>43912</v>
      </c>
      <c r="C25" s="2">
        <v>43920</v>
      </c>
      <c r="D25" t="s">
        <v>57</v>
      </c>
      <c r="E25" t="s">
        <v>32</v>
      </c>
      <c r="F25" t="s">
        <v>22</v>
      </c>
      <c r="G25" t="s">
        <v>18</v>
      </c>
      <c r="H25" t="s">
        <v>26</v>
      </c>
      <c r="I25">
        <v>7132</v>
      </c>
      <c r="J25">
        <v>47.45</v>
      </c>
      <c r="K25">
        <v>31.79</v>
      </c>
    </row>
    <row r="26" spans="1:11" x14ac:dyDescent="0.35">
      <c r="A26">
        <v>604870164</v>
      </c>
      <c r="B26" s="2">
        <v>42850</v>
      </c>
      <c r="C26" s="2">
        <v>42855</v>
      </c>
      <c r="D26" t="s">
        <v>58</v>
      </c>
      <c r="E26" t="s">
        <v>29</v>
      </c>
      <c r="F26" t="s">
        <v>17</v>
      </c>
      <c r="G26" t="s">
        <v>18</v>
      </c>
      <c r="H26" t="s">
        <v>26</v>
      </c>
      <c r="I26">
        <v>3378</v>
      </c>
      <c r="J26">
        <v>152.58000000000001</v>
      </c>
      <c r="K26">
        <v>97.44</v>
      </c>
    </row>
    <row r="27" spans="1:11" x14ac:dyDescent="0.35">
      <c r="A27">
        <v>164655292</v>
      </c>
      <c r="B27" s="2">
        <v>43172</v>
      </c>
      <c r="C27" s="2">
        <v>43175</v>
      </c>
      <c r="D27" t="s">
        <v>59</v>
      </c>
      <c r="E27" t="s">
        <v>12</v>
      </c>
      <c r="F27" t="s">
        <v>25</v>
      </c>
      <c r="G27" t="s">
        <v>14</v>
      </c>
      <c r="H27" t="s">
        <v>34</v>
      </c>
      <c r="I27">
        <v>4015</v>
      </c>
      <c r="J27">
        <v>205.7</v>
      </c>
      <c r="K27">
        <v>117.11</v>
      </c>
    </row>
    <row r="28" spans="1:11" x14ac:dyDescent="0.35">
      <c r="A28">
        <v>313705861</v>
      </c>
      <c r="B28" s="2">
        <v>42519</v>
      </c>
      <c r="C28" s="2">
        <v>42538</v>
      </c>
      <c r="D28" t="s">
        <v>60</v>
      </c>
      <c r="E28" t="s">
        <v>21</v>
      </c>
      <c r="F28" t="s">
        <v>56</v>
      </c>
      <c r="G28" t="s">
        <v>18</v>
      </c>
      <c r="H28" t="s">
        <v>26</v>
      </c>
      <c r="I28">
        <v>1390</v>
      </c>
      <c r="J28">
        <v>9.33</v>
      </c>
      <c r="K28">
        <v>6.92</v>
      </c>
    </row>
    <row r="29" spans="1:11" x14ac:dyDescent="0.35">
      <c r="A29">
        <v>345820701</v>
      </c>
      <c r="B29" s="2">
        <v>43847</v>
      </c>
      <c r="C29" s="2">
        <v>43856</v>
      </c>
      <c r="D29" t="s">
        <v>61</v>
      </c>
      <c r="E29" t="s">
        <v>12</v>
      </c>
      <c r="F29" t="s">
        <v>40</v>
      </c>
      <c r="G29" t="s">
        <v>14</v>
      </c>
      <c r="H29" t="s">
        <v>15</v>
      </c>
      <c r="I29">
        <v>4885</v>
      </c>
      <c r="J29">
        <v>651.21</v>
      </c>
      <c r="K29">
        <v>524.96</v>
      </c>
    </row>
    <row r="30" spans="1:11" x14ac:dyDescent="0.35">
      <c r="A30">
        <v>975111138</v>
      </c>
      <c r="B30" s="2">
        <v>44192</v>
      </c>
      <c r="C30" s="2">
        <v>44200</v>
      </c>
      <c r="D30" t="s">
        <v>62</v>
      </c>
      <c r="E30" t="s">
        <v>38</v>
      </c>
      <c r="F30" t="s">
        <v>13</v>
      </c>
      <c r="G30" t="s">
        <v>14</v>
      </c>
      <c r="H30" t="s">
        <v>15</v>
      </c>
      <c r="I30">
        <v>5910</v>
      </c>
      <c r="J30">
        <v>255.28</v>
      </c>
      <c r="K30">
        <v>159.41999999999999</v>
      </c>
    </row>
    <row r="31" spans="1:11" x14ac:dyDescent="0.35">
      <c r="A31">
        <v>286001002</v>
      </c>
      <c r="B31" s="2">
        <v>43556</v>
      </c>
      <c r="C31" s="2">
        <v>43560</v>
      </c>
      <c r="D31" t="s">
        <v>63</v>
      </c>
      <c r="E31" t="s">
        <v>32</v>
      </c>
      <c r="F31" t="s">
        <v>17</v>
      </c>
      <c r="G31" t="s">
        <v>14</v>
      </c>
      <c r="H31" t="s">
        <v>19</v>
      </c>
      <c r="I31">
        <v>2907</v>
      </c>
      <c r="J31">
        <v>152.58000000000001</v>
      </c>
      <c r="K31">
        <v>97.44</v>
      </c>
    </row>
    <row r="32" spans="1:11" x14ac:dyDescent="0.35">
      <c r="A32">
        <v>483226621</v>
      </c>
      <c r="B32" s="2">
        <v>42181</v>
      </c>
      <c r="C32" s="2">
        <v>42200</v>
      </c>
      <c r="D32" t="s">
        <v>64</v>
      </c>
      <c r="E32" t="s">
        <v>29</v>
      </c>
      <c r="F32" t="s">
        <v>42</v>
      </c>
      <c r="G32" t="s">
        <v>18</v>
      </c>
      <c r="H32" t="s">
        <v>34</v>
      </c>
      <c r="I32">
        <v>6350</v>
      </c>
      <c r="J32">
        <v>437.2</v>
      </c>
      <c r="K32">
        <v>263.33</v>
      </c>
    </row>
    <row r="33" spans="1:11" x14ac:dyDescent="0.35">
      <c r="A33">
        <v>241836822</v>
      </c>
      <c r="B33" s="2">
        <v>43847</v>
      </c>
      <c r="C33" s="2">
        <v>43848</v>
      </c>
      <c r="D33" t="s">
        <v>65</v>
      </c>
      <c r="E33" t="s">
        <v>32</v>
      </c>
      <c r="F33" t="s">
        <v>33</v>
      </c>
      <c r="G33" t="s">
        <v>18</v>
      </c>
      <c r="H33" t="s">
        <v>15</v>
      </c>
      <c r="I33">
        <v>3744</v>
      </c>
      <c r="J33">
        <v>109.28</v>
      </c>
      <c r="K33">
        <v>35.840000000000003</v>
      </c>
    </row>
    <row r="34" spans="1:11" x14ac:dyDescent="0.35">
      <c r="A34">
        <v>557192933</v>
      </c>
      <c r="B34" s="2">
        <v>44380</v>
      </c>
      <c r="C34" s="2">
        <v>44401</v>
      </c>
      <c r="D34" t="s">
        <v>41</v>
      </c>
      <c r="E34" t="s">
        <v>29</v>
      </c>
      <c r="F34" t="s">
        <v>33</v>
      </c>
      <c r="G34" t="s">
        <v>14</v>
      </c>
      <c r="H34" t="s">
        <v>34</v>
      </c>
      <c r="I34">
        <v>4626</v>
      </c>
      <c r="J34">
        <v>109.28</v>
      </c>
      <c r="K34">
        <v>35.840000000000003</v>
      </c>
    </row>
    <row r="35" spans="1:11" x14ac:dyDescent="0.35">
      <c r="A35">
        <v>694968783</v>
      </c>
      <c r="B35" s="2">
        <v>43878</v>
      </c>
      <c r="C35" s="2">
        <v>43880</v>
      </c>
      <c r="D35" t="s">
        <v>66</v>
      </c>
      <c r="E35" t="s">
        <v>38</v>
      </c>
      <c r="F35" t="s">
        <v>47</v>
      </c>
      <c r="G35" t="s">
        <v>14</v>
      </c>
      <c r="H35" t="s">
        <v>26</v>
      </c>
      <c r="I35">
        <v>5562</v>
      </c>
      <c r="J35">
        <v>421.89</v>
      </c>
      <c r="K35">
        <v>364.69</v>
      </c>
    </row>
    <row r="36" spans="1:11" x14ac:dyDescent="0.35">
      <c r="A36">
        <v>441150701</v>
      </c>
      <c r="B36" s="2">
        <v>43560</v>
      </c>
      <c r="C36" s="2">
        <v>43577</v>
      </c>
      <c r="D36" t="s">
        <v>46</v>
      </c>
      <c r="E36" t="s">
        <v>29</v>
      </c>
      <c r="F36" t="s">
        <v>56</v>
      </c>
      <c r="G36" t="s">
        <v>14</v>
      </c>
      <c r="H36" t="s">
        <v>34</v>
      </c>
      <c r="I36">
        <v>5150</v>
      </c>
      <c r="J36">
        <v>9.33</v>
      </c>
      <c r="K36">
        <v>6.92</v>
      </c>
    </row>
    <row r="37" spans="1:11" x14ac:dyDescent="0.35">
      <c r="A37">
        <v>552037513</v>
      </c>
      <c r="B37" s="2">
        <v>44385</v>
      </c>
      <c r="C37" s="2">
        <v>44394</v>
      </c>
      <c r="D37" t="s">
        <v>20</v>
      </c>
      <c r="E37" t="s">
        <v>21</v>
      </c>
      <c r="F37" t="s">
        <v>25</v>
      </c>
      <c r="G37" t="s">
        <v>14</v>
      </c>
      <c r="H37" t="s">
        <v>15</v>
      </c>
      <c r="I37">
        <v>9022</v>
      </c>
      <c r="J37">
        <v>205.7</v>
      </c>
      <c r="K37">
        <v>117.11</v>
      </c>
    </row>
    <row r="38" spans="1:11" x14ac:dyDescent="0.35">
      <c r="A38">
        <v>504240548</v>
      </c>
      <c r="B38" s="2">
        <v>43885</v>
      </c>
      <c r="C38" s="2">
        <v>43905</v>
      </c>
      <c r="D38" t="s">
        <v>63</v>
      </c>
      <c r="E38" t="s">
        <v>32</v>
      </c>
      <c r="F38" t="s">
        <v>42</v>
      </c>
      <c r="G38" t="s">
        <v>18</v>
      </c>
      <c r="H38" t="s">
        <v>19</v>
      </c>
      <c r="I38">
        <v>4838</v>
      </c>
      <c r="J38">
        <v>437.2</v>
      </c>
      <c r="K38">
        <v>263.33</v>
      </c>
    </row>
    <row r="39" spans="1:11" x14ac:dyDescent="0.35">
      <c r="A39">
        <v>744683635</v>
      </c>
      <c r="B39" s="2">
        <v>44605</v>
      </c>
      <c r="C39" s="2">
        <v>44608</v>
      </c>
      <c r="D39" t="s">
        <v>67</v>
      </c>
      <c r="E39" t="s">
        <v>21</v>
      </c>
      <c r="F39" t="s">
        <v>68</v>
      </c>
      <c r="G39" t="s">
        <v>18</v>
      </c>
      <c r="H39" t="s">
        <v>26</v>
      </c>
      <c r="I39">
        <v>7291</v>
      </c>
      <c r="J39">
        <v>154.06</v>
      </c>
      <c r="K39">
        <v>90.93</v>
      </c>
    </row>
    <row r="40" spans="1:11" x14ac:dyDescent="0.35">
      <c r="A40">
        <v>440603101</v>
      </c>
      <c r="B40" s="2">
        <v>42589</v>
      </c>
      <c r="C40" s="2">
        <v>42605</v>
      </c>
      <c r="D40" t="s">
        <v>69</v>
      </c>
      <c r="E40" t="s">
        <v>38</v>
      </c>
      <c r="F40" t="s">
        <v>30</v>
      </c>
      <c r="G40" t="s">
        <v>14</v>
      </c>
      <c r="H40" t="s">
        <v>26</v>
      </c>
      <c r="I40">
        <v>3104</v>
      </c>
      <c r="J40">
        <v>81.73</v>
      </c>
      <c r="K40">
        <v>56.67</v>
      </c>
    </row>
    <row r="41" spans="1:11" x14ac:dyDescent="0.35">
      <c r="A41">
        <v>629547774</v>
      </c>
      <c r="B41" s="2">
        <v>42851</v>
      </c>
      <c r="C41" s="2">
        <v>42861</v>
      </c>
      <c r="D41" t="s">
        <v>70</v>
      </c>
      <c r="E41" t="s">
        <v>29</v>
      </c>
      <c r="F41" t="s">
        <v>33</v>
      </c>
      <c r="G41" t="s">
        <v>18</v>
      </c>
      <c r="H41" t="s">
        <v>26</v>
      </c>
      <c r="I41">
        <v>6031</v>
      </c>
      <c r="J41">
        <v>109.28</v>
      </c>
      <c r="K41">
        <v>35.840000000000003</v>
      </c>
    </row>
    <row r="42" spans="1:11" x14ac:dyDescent="0.35">
      <c r="A42">
        <v>169378983</v>
      </c>
      <c r="B42" s="2">
        <v>43180</v>
      </c>
      <c r="C42" s="2">
        <v>43183</v>
      </c>
      <c r="D42" t="s">
        <v>71</v>
      </c>
      <c r="E42" t="s">
        <v>21</v>
      </c>
      <c r="F42" t="s">
        <v>47</v>
      </c>
      <c r="G42" t="s">
        <v>14</v>
      </c>
      <c r="H42" t="s">
        <v>26</v>
      </c>
      <c r="I42">
        <v>1860</v>
      </c>
      <c r="J42">
        <v>421.89</v>
      </c>
      <c r="K42">
        <v>364.69</v>
      </c>
    </row>
    <row r="43" spans="1:11" x14ac:dyDescent="0.35">
      <c r="A43">
        <v>688270556</v>
      </c>
      <c r="B43" s="2">
        <v>43133</v>
      </c>
      <c r="C43" s="2">
        <v>43137</v>
      </c>
      <c r="D43" t="s">
        <v>58</v>
      </c>
      <c r="E43" t="s">
        <v>29</v>
      </c>
      <c r="F43" t="s">
        <v>30</v>
      </c>
      <c r="G43" t="s">
        <v>18</v>
      </c>
      <c r="H43" t="s">
        <v>26</v>
      </c>
      <c r="I43">
        <v>3407</v>
      </c>
      <c r="J43">
        <v>81.73</v>
      </c>
      <c r="K43">
        <v>56.67</v>
      </c>
    </row>
    <row r="44" spans="1:11" x14ac:dyDescent="0.35">
      <c r="A44">
        <v>734708821</v>
      </c>
      <c r="B44" s="2">
        <v>42815</v>
      </c>
      <c r="C44" s="2">
        <v>42824</v>
      </c>
      <c r="D44" t="s">
        <v>72</v>
      </c>
      <c r="E44" t="s">
        <v>24</v>
      </c>
      <c r="F44" t="s">
        <v>47</v>
      </c>
      <c r="G44" t="s">
        <v>14</v>
      </c>
      <c r="H44" t="s">
        <v>26</v>
      </c>
      <c r="I44">
        <v>5522</v>
      </c>
      <c r="J44">
        <v>421.89</v>
      </c>
      <c r="K44">
        <v>364.69</v>
      </c>
    </row>
    <row r="45" spans="1:11" x14ac:dyDescent="0.35">
      <c r="A45">
        <v>727492606</v>
      </c>
      <c r="B45" s="2">
        <v>43683</v>
      </c>
      <c r="C45" s="2">
        <v>43699</v>
      </c>
      <c r="D45" t="s">
        <v>73</v>
      </c>
      <c r="E45" t="s">
        <v>24</v>
      </c>
      <c r="F45" t="s">
        <v>17</v>
      </c>
      <c r="G45" t="s">
        <v>14</v>
      </c>
      <c r="H45" t="s">
        <v>19</v>
      </c>
      <c r="I45">
        <v>84</v>
      </c>
      <c r="J45">
        <v>152.58000000000001</v>
      </c>
      <c r="K45">
        <v>97.44</v>
      </c>
    </row>
    <row r="46" spans="1:11" x14ac:dyDescent="0.35">
      <c r="A46">
        <v>705733239</v>
      </c>
      <c r="B46" s="2">
        <v>42734</v>
      </c>
      <c r="C46" s="2">
        <v>42752</v>
      </c>
      <c r="D46" t="s">
        <v>54</v>
      </c>
      <c r="E46" t="s">
        <v>29</v>
      </c>
      <c r="F46" t="s">
        <v>13</v>
      </c>
      <c r="G46" t="s">
        <v>18</v>
      </c>
      <c r="H46" t="s">
        <v>15</v>
      </c>
      <c r="I46">
        <v>1003</v>
      </c>
      <c r="J46">
        <v>255.28</v>
      </c>
      <c r="K46">
        <v>159.41999999999999</v>
      </c>
    </row>
    <row r="47" spans="1:11" x14ac:dyDescent="0.35">
      <c r="A47">
        <v>778854548</v>
      </c>
      <c r="B47" s="2">
        <v>42280</v>
      </c>
      <c r="C47" s="2">
        <v>42281</v>
      </c>
      <c r="D47" t="s">
        <v>74</v>
      </c>
      <c r="E47" t="s">
        <v>38</v>
      </c>
      <c r="F47" t="s">
        <v>40</v>
      </c>
      <c r="G47" t="s">
        <v>18</v>
      </c>
      <c r="H47" t="s">
        <v>19</v>
      </c>
      <c r="I47">
        <v>9224</v>
      </c>
      <c r="J47">
        <v>651.21</v>
      </c>
      <c r="K47">
        <v>524.96</v>
      </c>
    </row>
    <row r="48" spans="1:11" x14ac:dyDescent="0.35">
      <c r="A48">
        <v>676592862</v>
      </c>
      <c r="B48" s="2">
        <v>43250</v>
      </c>
      <c r="C48" s="2">
        <v>43269</v>
      </c>
      <c r="D48" t="s">
        <v>75</v>
      </c>
      <c r="E48" t="s">
        <v>38</v>
      </c>
      <c r="F48" t="s">
        <v>42</v>
      </c>
      <c r="G48" t="s">
        <v>18</v>
      </c>
      <c r="H48" t="s">
        <v>15</v>
      </c>
      <c r="I48">
        <v>7718</v>
      </c>
      <c r="J48">
        <v>437.2</v>
      </c>
      <c r="K48">
        <v>263.33</v>
      </c>
    </row>
    <row r="49" spans="1:11" x14ac:dyDescent="0.35">
      <c r="A49">
        <v>198997008</v>
      </c>
      <c r="B49" s="2">
        <v>43388</v>
      </c>
      <c r="C49" s="2">
        <v>43404</v>
      </c>
      <c r="D49" t="s">
        <v>46</v>
      </c>
      <c r="E49" t="s">
        <v>29</v>
      </c>
      <c r="F49" t="s">
        <v>76</v>
      </c>
      <c r="G49" t="s">
        <v>18</v>
      </c>
      <c r="H49" t="s">
        <v>15</v>
      </c>
      <c r="I49">
        <v>6492</v>
      </c>
      <c r="J49">
        <v>668.27</v>
      </c>
      <c r="K49">
        <v>502.54</v>
      </c>
    </row>
    <row r="50" spans="1:11" x14ac:dyDescent="0.35">
      <c r="A50">
        <v>566428315</v>
      </c>
      <c r="B50" s="2">
        <v>43906</v>
      </c>
      <c r="C50" s="2">
        <v>43919</v>
      </c>
      <c r="D50" t="s">
        <v>77</v>
      </c>
      <c r="E50" t="s">
        <v>21</v>
      </c>
      <c r="F50" t="s">
        <v>22</v>
      </c>
      <c r="G50" t="s">
        <v>14</v>
      </c>
      <c r="H50" t="s">
        <v>34</v>
      </c>
      <c r="I50">
        <v>7581</v>
      </c>
      <c r="J50">
        <v>47.45</v>
      </c>
      <c r="K50">
        <v>31.79</v>
      </c>
    </row>
    <row r="51" spans="1:11" x14ac:dyDescent="0.35">
      <c r="A51">
        <v>369560611</v>
      </c>
      <c r="B51" s="2">
        <v>43247</v>
      </c>
      <c r="C51" s="2">
        <v>43257</v>
      </c>
      <c r="D51" t="s">
        <v>78</v>
      </c>
      <c r="E51" t="s">
        <v>24</v>
      </c>
      <c r="F51" t="s">
        <v>13</v>
      </c>
      <c r="G51" t="s">
        <v>14</v>
      </c>
      <c r="H51" t="s">
        <v>15</v>
      </c>
      <c r="I51">
        <v>52</v>
      </c>
      <c r="J51">
        <v>255.28</v>
      </c>
      <c r="K51">
        <v>159.41999999999999</v>
      </c>
    </row>
    <row r="52" spans="1:11" x14ac:dyDescent="0.35">
      <c r="A52">
        <v>519380223</v>
      </c>
      <c r="B52" s="2">
        <v>42016</v>
      </c>
      <c r="C52" s="2">
        <v>42036</v>
      </c>
      <c r="D52" t="s">
        <v>79</v>
      </c>
      <c r="E52" t="s">
        <v>21</v>
      </c>
      <c r="F52" t="s">
        <v>17</v>
      </c>
      <c r="G52" t="s">
        <v>14</v>
      </c>
      <c r="H52" t="s">
        <v>15</v>
      </c>
      <c r="I52">
        <v>5005</v>
      </c>
      <c r="J52">
        <v>152.58000000000001</v>
      </c>
      <c r="K52">
        <v>97.44</v>
      </c>
    </row>
    <row r="53" spans="1:11" x14ac:dyDescent="0.35">
      <c r="A53">
        <v>197185981</v>
      </c>
      <c r="B53" s="2">
        <v>44053</v>
      </c>
      <c r="C53" s="2">
        <v>44066</v>
      </c>
      <c r="D53" t="s">
        <v>72</v>
      </c>
      <c r="E53" t="s">
        <v>24</v>
      </c>
      <c r="F53" t="s">
        <v>40</v>
      </c>
      <c r="G53" t="s">
        <v>14</v>
      </c>
      <c r="H53" t="s">
        <v>34</v>
      </c>
      <c r="I53">
        <v>568</v>
      </c>
      <c r="J53">
        <v>651.21</v>
      </c>
      <c r="K53">
        <v>524.96</v>
      </c>
    </row>
    <row r="54" spans="1:11" x14ac:dyDescent="0.35">
      <c r="A54">
        <v>904589211</v>
      </c>
      <c r="B54" s="2">
        <v>43203</v>
      </c>
      <c r="C54" s="2">
        <v>43216</v>
      </c>
      <c r="D54" t="s">
        <v>80</v>
      </c>
      <c r="E54" t="s">
        <v>21</v>
      </c>
      <c r="F54" t="s">
        <v>40</v>
      </c>
      <c r="G54" t="s">
        <v>14</v>
      </c>
      <c r="H54" t="s">
        <v>34</v>
      </c>
      <c r="I54">
        <v>6905</v>
      </c>
      <c r="J54">
        <v>651.21</v>
      </c>
      <c r="K54">
        <v>524.96</v>
      </c>
    </row>
    <row r="55" spans="1:11" x14ac:dyDescent="0.35">
      <c r="A55">
        <v>613513743</v>
      </c>
      <c r="B55" s="2">
        <v>42697</v>
      </c>
      <c r="C55" s="2">
        <v>42699</v>
      </c>
      <c r="D55" t="s">
        <v>57</v>
      </c>
      <c r="E55" t="s">
        <v>32</v>
      </c>
      <c r="F55" t="s">
        <v>76</v>
      </c>
      <c r="G55" t="s">
        <v>18</v>
      </c>
      <c r="H55" t="s">
        <v>34</v>
      </c>
      <c r="I55">
        <v>1205</v>
      </c>
      <c r="J55">
        <v>668.27</v>
      </c>
      <c r="K55">
        <v>502.54</v>
      </c>
    </row>
    <row r="56" spans="1:11" x14ac:dyDescent="0.35">
      <c r="A56">
        <v>516195905</v>
      </c>
      <c r="B56" s="2">
        <v>44856</v>
      </c>
      <c r="C56" s="2">
        <v>44867</v>
      </c>
      <c r="D56" t="s">
        <v>81</v>
      </c>
      <c r="E56" t="s">
        <v>32</v>
      </c>
      <c r="F56" t="s">
        <v>33</v>
      </c>
      <c r="G56" t="s">
        <v>18</v>
      </c>
      <c r="H56" t="s">
        <v>15</v>
      </c>
      <c r="I56">
        <v>2694</v>
      </c>
      <c r="J56">
        <v>109.28</v>
      </c>
      <c r="K56">
        <v>35.840000000000003</v>
      </c>
    </row>
    <row r="57" spans="1:11" x14ac:dyDescent="0.35">
      <c r="A57">
        <v>975184524</v>
      </c>
      <c r="B57" s="2">
        <v>43802</v>
      </c>
      <c r="C57" s="2">
        <v>43805</v>
      </c>
      <c r="D57" t="s">
        <v>73</v>
      </c>
      <c r="E57" t="s">
        <v>24</v>
      </c>
      <c r="F57" t="s">
        <v>68</v>
      </c>
      <c r="G57" t="s">
        <v>18</v>
      </c>
      <c r="H57" t="s">
        <v>34</v>
      </c>
      <c r="I57">
        <v>7626</v>
      </c>
      <c r="J57">
        <v>154.06</v>
      </c>
      <c r="K57">
        <v>90.93</v>
      </c>
    </row>
    <row r="58" spans="1:11" x14ac:dyDescent="0.35">
      <c r="A58">
        <v>173340928</v>
      </c>
      <c r="B58" s="2">
        <v>43442</v>
      </c>
      <c r="C58" s="2">
        <v>43446</v>
      </c>
      <c r="D58" t="s">
        <v>82</v>
      </c>
      <c r="E58" t="s">
        <v>32</v>
      </c>
      <c r="F58" t="s">
        <v>33</v>
      </c>
      <c r="G58" t="s">
        <v>14</v>
      </c>
      <c r="H58" t="s">
        <v>15</v>
      </c>
      <c r="I58">
        <v>4287</v>
      </c>
      <c r="J58">
        <v>109.28</v>
      </c>
      <c r="K58">
        <v>35.840000000000003</v>
      </c>
    </row>
    <row r="59" spans="1:11" x14ac:dyDescent="0.35">
      <c r="A59">
        <v>863838946</v>
      </c>
      <c r="B59" s="2">
        <v>43450</v>
      </c>
      <c r="C59" s="2">
        <v>43458</v>
      </c>
      <c r="D59" t="s">
        <v>83</v>
      </c>
      <c r="E59" t="s">
        <v>38</v>
      </c>
      <c r="F59" t="s">
        <v>30</v>
      </c>
      <c r="G59" t="s">
        <v>18</v>
      </c>
      <c r="H59" t="s">
        <v>34</v>
      </c>
      <c r="I59">
        <v>7995</v>
      </c>
      <c r="J59">
        <v>81.73</v>
      </c>
      <c r="K59">
        <v>56.67</v>
      </c>
    </row>
    <row r="60" spans="1:11" x14ac:dyDescent="0.35">
      <c r="A60">
        <v>920164906</v>
      </c>
      <c r="B60" s="2">
        <v>42431</v>
      </c>
      <c r="C60" s="2">
        <v>42444</v>
      </c>
      <c r="D60" t="s">
        <v>84</v>
      </c>
      <c r="E60" t="s">
        <v>24</v>
      </c>
      <c r="F60" t="s">
        <v>25</v>
      </c>
      <c r="G60" t="s">
        <v>18</v>
      </c>
      <c r="H60" t="s">
        <v>26</v>
      </c>
      <c r="I60">
        <v>6099</v>
      </c>
      <c r="J60">
        <v>205.7</v>
      </c>
      <c r="K60">
        <v>117.11</v>
      </c>
    </row>
    <row r="61" spans="1:11" x14ac:dyDescent="0.35">
      <c r="A61">
        <v>986117637</v>
      </c>
      <c r="B61" s="2">
        <v>44724</v>
      </c>
      <c r="C61" s="2">
        <v>44728</v>
      </c>
      <c r="D61" t="s">
        <v>85</v>
      </c>
      <c r="E61" t="s">
        <v>12</v>
      </c>
      <c r="F61" t="s">
        <v>47</v>
      </c>
      <c r="G61" t="s">
        <v>14</v>
      </c>
      <c r="H61" t="s">
        <v>15</v>
      </c>
      <c r="I61">
        <v>2977</v>
      </c>
      <c r="J61">
        <v>421.89</v>
      </c>
      <c r="K61">
        <v>364.69</v>
      </c>
    </row>
    <row r="62" spans="1:11" x14ac:dyDescent="0.35">
      <c r="A62">
        <v>425808465</v>
      </c>
      <c r="B62" s="2">
        <v>43634</v>
      </c>
      <c r="C62" s="2">
        <v>43637</v>
      </c>
      <c r="D62" t="s">
        <v>86</v>
      </c>
      <c r="E62" t="s">
        <v>29</v>
      </c>
      <c r="F62" t="s">
        <v>25</v>
      </c>
      <c r="G62" t="s">
        <v>14</v>
      </c>
      <c r="H62" t="s">
        <v>26</v>
      </c>
      <c r="I62">
        <v>5042</v>
      </c>
      <c r="J62">
        <v>205.7</v>
      </c>
      <c r="K62">
        <v>117.11</v>
      </c>
    </row>
    <row r="63" spans="1:11" x14ac:dyDescent="0.35">
      <c r="A63">
        <v>473661220</v>
      </c>
      <c r="B63" s="2">
        <v>42167</v>
      </c>
      <c r="C63" s="2">
        <v>42169</v>
      </c>
      <c r="D63" t="s">
        <v>44</v>
      </c>
      <c r="E63" t="s">
        <v>12</v>
      </c>
      <c r="F63" t="s">
        <v>22</v>
      </c>
      <c r="G63" t="s">
        <v>14</v>
      </c>
      <c r="H63" t="s">
        <v>26</v>
      </c>
      <c r="I63">
        <v>5736</v>
      </c>
      <c r="J63">
        <v>47.45</v>
      </c>
      <c r="K63">
        <v>31.79</v>
      </c>
    </row>
    <row r="64" spans="1:11" x14ac:dyDescent="0.35">
      <c r="A64">
        <v>184412229</v>
      </c>
      <c r="B64" s="2">
        <v>42098</v>
      </c>
      <c r="C64" s="2">
        <v>42113</v>
      </c>
      <c r="D64" t="s">
        <v>35</v>
      </c>
      <c r="E64" t="s">
        <v>21</v>
      </c>
      <c r="F64" t="s">
        <v>13</v>
      </c>
      <c r="G64" t="s">
        <v>14</v>
      </c>
      <c r="H64" t="s">
        <v>19</v>
      </c>
      <c r="I64">
        <v>531</v>
      </c>
      <c r="J64">
        <v>255.28</v>
      </c>
      <c r="K64">
        <v>159.41999999999999</v>
      </c>
    </row>
    <row r="65" spans="1:11" x14ac:dyDescent="0.35">
      <c r="A65">
        <v>483110320</v>
      </c>
      <c r="B65" s="2">
        <v>42594</v>
      </c>
      <c r="C65" s="2">
        <v>42595</v>
      </c>
      <c r="D65" t="s">
        <v>87</v>
      </c>
      <c r="E65" t="s">
        <v>24</v>
      </c>
      <c r="F65" t="s">
        <v>68</v>
      </c>
      <c r="G65" t="s">
        <v>18</v>
      </c>
      <c r="H65" t="s">
        <v>34</v>
      </c>
      <c r="I65">
        <v>1934</v>
      </c>
      <c r="J65">
        <v>154.06</v>
      </c>
      <c r="K65">
        <v>90.93</v>
      </c>
    </row>
    <row r="66" spans="1:11" x14ac:dyDescent="0.35">
      <c r="A66">
        <v>115116822</v>
      </c>
      <c r="B66" s="2">
        <v>42635</v>
      </c>
      <c r="C66" s="2">
        <v>42654</v>
      </c>
      <c r="D66" t="s">
        <v>52</v>
      </c>
      <c r="E66" t="s">
        <v>12</v>
      </c>
      <c r="F66" t="s">
        <v>76</v>
      </c>
      <c r="G66" t="s">
        <v>14</v>
      </c>
      <c r="H66" t="s">
        <v>34</v>
      </c>
      <c r="I66">
        <v>4481</v>
      </c>
      <c r="J66">
        <v>668.27</v>
      </c>
      <c r="K66">
        <v>502.54</v>
      </c>
    </row>
    <row r="67" spans="1:11" x14ac:dyDescent="0.35">
      <c r="A67">
        <v>596105563</v>
      </c>
      <c r="B67" s="2">
        <v>44590</v>
      </c>
      <c r="C67" s="2">
        <v>44593</v>
      </c>
      <c r="D67" t="s">
        <v>70</v>
      </c>
      <c r="E67" t="s">
        <v>29</v>
      </c>
      <c r="F67" t="s">
        <v>13</v>
      </c>
      <c r="G67" t="s">
        <v>14</v>
      </c>
      <c r="H67" t="s">
        <v>15</v>
      </c>
      <c r="I67">
        <v>9738</v>
      </c>
      <c r="J67">
        <v>255.28</v>
      </c>
      <c r="K67">
        <v>159.41999999999999</v>
      </c>
    </row>
    <row r="68" spans="1:11" x14ac:dyDescent="0.35">
      <c r="A68">
        <v>362062871</v>
      </c>
      <c r="B68" s="2">
        <v>43444</v>
      </c>
      <c r="C68" s="2">
        <v>43455</v>
      </c>
      <c r="D68" t="s">
        <v>88</v>
      </c>
      <c r="E68" t="s">
        <v>38</v>
      </c>
      <c r="F68" t="s">
        <v>17</v>
      </c>
      <c r="G68" t="s">
        <v>14</v>
      </c>
      <c r="H68" t="s">
        <v>19</v>
      </c>
      <c r="I68">
        <v>1304</v>
      </c>
      <c r="J68">
        <v>152.58000000000001</v>
      </c>
      <c r="K68">
        <v>97.44</v>
      </c>
    </row>
    <row r="69" spans="1:11" x14ac:dyDescent="0.35">
      <c r="A69">
        <v>619287574</v>
      </c>
      <c r="B69" s="2">
        <v>42579</v>
      </c>
      <c r="C69" s="2">
        <v>42581</v>
      </c>
      <c r="D69" t="s">
        <v>89</v>
      </c>
      <c r="E69" t="s">
        <v>38</v>
      </c>
      <c r="F69" t="s">
        <v>22</v>
      </c>
      <c r="G69" t="s">
        <v>14</v>
      </c>
      <c r="H69" t="s">
        <v>34</v>
      </c>
      <c r="I69">
        <v>9810</v>
      </c>
      <c r="J69">
        <v>47.45</v>
      </c>
      <c r="K69">
        <v>31.79</v>
      </c>
    </row>
    <row r="70" spans="1:11" x14ac:dyDescent="0.35">
      <c r="A70">
        <v>394391000</v>
      </c>
      <c r="B70" s="2">
        <v>42531</v>
      </c>
      <c r="C70" s="2">
        <v>42552</v>
      </c>
      <c r="D70" t="s">
        <v>45</v>
      </c>
      <c r="E70" t="s">
        <v>12</v>
      </c>
      <c r="F70" t="s">
        <v>33</v>
      </c>
      <c r="G70" t="s">
        <v>18</v>
      </c>
      <c r="H70" t="s">
        <v>34</v>
      </c>
      <c r="I70">
        <v>7916</v>
      </c>
      <c r="J70">
        <v>109.28</v>
      </c>
      <c r="K70">
        <v>35.840000000000003</v>
      </c>
    </row>
    <row r="71" spans="1:11" x14ac:dyDescent="0.35">
      <c r="A71">
        <v>584296977</v>
      </c>
      <c r="B71" s="2">
        <v>43571</v>
      </c>
      <c r="C71" s="2">
        <v>43581</v>
      </c>
      <c r="D71" t="s">
        <v>90</v>
      </c>
      <c r="E71" t="s">
        <v>38</v>
      </c>
      <c r="F71" t="s">
        <v>22</v>
      </c>
      <c r="G71" t="s">
        <v>14</v>
      </c>
      <c r="H71" t="s">
        <v>15</v>
      </c>
      <c r="I71">
        <v>5315</v>
      </c>
      <c r="J71">
        <v>47.45</v>
      </c>
      <c r="K71">
        <v>31.79</v>
      </c>
    </row>
    <row r="72" spans="1:11" x14ac:dyDescent="0.35">
      <c r="A72">
        <v>806241834</v>
      </c>
      <c r="B72" s="2">
        <v>43286</v>
      </c>
      <c r="C72" s="2">
        <v>43302</v>
      </c>
      <c r="D72" t="s">
        <v>54</v>
      </c>
      <c r="E72" t="s">
        <v>29</v>
      </c>
      <c r="F72" t="s">
        <v>33</v>
      </c>
      <c r="G72" t="s">
        <v>18</v>
      </c>
      <c r="H72" t="s">
        <v>15</v>
      </c>
      <c r="I72">
        <v>3730</v>
      </c>
      <c r="J72">
        <v>109.28</v>
      </c>
      <c r="K72">
        <v>35.840000000000003</v>
      </c>
    </row>
    <row r="73" spans="1:11" x14ac:dyDescent="0.35">
      <c r="A73">
        <v>747774398</v>
      </c>
      <c r="B73" s="2">
        <v>42802</v>
      </c>
      <c r="C73" s="2">
        <v>42823</v>
      </c>
      <c r="D73" t="s">
        <v>91</v>
      </c>
      <c r="E73" t="s">
        <v>21</v>
      </c>
      <c r="F73" t="s">
        <v>47</v>
      </c>
      <c r="G73" t="s">
        <v>18</v>
      </c>
      <c r="H73" t="s">
        <v>15</v>
      </c>
      <c r="I73">
        <v>1916</v>
      </c>
      <c r="J73">
        <v>421.89</v>
      </c>
      <c r="K73">
        <v>364.69</v>
      </c>
    </row>
    <row r="74" spans="1:11" x14ac:dyDescent="0.35">
      <c r="A74">
        <v>616755998</v>
      </c>
      <c r="B74" s="2">
        <v>44524</v>
      </c>
      <c r="C74" s="2">
        <v>44531</v>
      </c>
      <c r="D74" t="s">
        <v>16</v>
      </c>
      <c r="E74" t="s">
        <v>12</v>
      </c>
      <c r="F74" t="s">
        <v>47</v>
      </c>
      <c r="G74" t="s">
        <v>14</v>
      </c>
      <c r="H74" t="s">
        <v>34</v>
      </c>
      <c r="I74">
        <v>660</v>
      </c>
      <c r="J74">
        <v>421.89</v>
      </c>
      <c r="K74">
        <v>364.69</v>
      </c>
    </row>
    <row r="75" spans="1:11" x14ac:dyDescent="0.35">
      <c r="A75">
        <v>691360461</v>
      </c>
      <c r="B75" s="2">
        <v>42663</v>
      </c>
      <c r="C75" s="2">
        <v>42681</v>
      </c>
      <c r="D75" t="s">
        <v>92</v>
      </c>
      <c r="E75" t="s">
        <v>32</v>
      </c>
      <c r="F75" t="s">
        <v>13</v>
      </c>
      <c r="G75" t="s">
        <v>18</v>
      </c>
      <c r="H75" t="s">
        <v>19</v>
      </c>
      <c r="I75">
        <v>7779</v>
      </c>
      <c r="J75">
        <v>255.28</v>
      </c>
      <c r="K75">
        <v>159.41999999999999</v>
      </c>
    </row>
    <row r="76" spans="1:11" x14ac:dyDescent="0.35">
      <c r="A76">
        <v>870074117</v>
      </c>
      <c r="B76" s="2">
        <v>43556</v>
      </c>
      <c r="C76" s="2">
        <v>43570</v>
      </c>
      <c r="D76" t="s">
        <v>45</v>
      </c>
      <c r="E76" t="s">
        <v>12</v>
      </c>
      <c r="F76" t="s">
        <v>22</v>
      </c>
      <c r="G76" t="s">
        <v>14</v>
      </c>
      <c r="H76" t="s">
        <v>19</v>
      </c>
      <c r="I76">
        <v>3121</v>
      </c>
      <c r="J76">
        <v>47.45</v>
      </c>
      <c r="K76">
        <v>31.79</v>
      </c>
    </row>
    <row r="77" spans="1:11" x14ac:dyDescent="0.35">
      <c r="A77">
        <v>221695792</v>
      </c>
      <c r="B77" s="2">
        <v>44621</v>
      </c>
      <c r="C77" s="2">
        <v>44641</v>
      </c>
      <c r="D77" t="s">
        <v>93</v>
      </c>
      <c r="E77" t="s">
        <v>29</v>
      </c>
      <c r="F77" t="s">
        <v>40</v>
      </c>
      <c r="G77" t="s">
        <v>14</v>
      </c>
      <c r="H77" t="s">
        <v>34</v>
      </c>
      <c r="I77">
        <v>3566</v>
      </c>
      <c r="J77">
        <v>651.21</v>
      </c>
      <c r="K77">
        <v>524.96</v>
      </c>
    </row>
    <row r="78" spans="1:11" x14ac:dyDescent="0.35">
      <c r="A78">
        <v>135336816</v>
      </c>
      <c r="B78" s="2">
        <v>42929</v>
      </c>
      <c r="C78" s="2">
        <v>42948</v>
      </c>
      <c r="D78" t="s">
        <v>63</v>
      </c>
      <c r="E78" t="s">
        <v>32</v>
      </c>
      <c r="F78" t="s">
        <v>56</v>
      </c>
      <c r="G78" t="s">
        <v>14</v>
      </c>
      <c r="H78" t="s">
        <v>15</v>
      </c>
      <c r="I78">
        <v>8026</v>
      </c>
      <c r="J78">
        <v>9.33</v>
      </c>
      <c r="K78">
        <v>6.92</v>
      </c>
    </row>
    <row r="79" spans="1:11" x14ac:dyDescent="0.35">
      <c r="A79">
        <v>270421016</v>
      </c>
      <c r="B79" s="2">
        <v>43950</v>
      </c>
      <c r="C79" s="2">
        <v>43951</v>
      </c>
      <c r="D79" t="s">
        <v>31</v>
      </c>
      <c r="E79" t="s">
        <v>32</v>
      </c>
      <c r="F79" t="s">
        <v>40</v>
      </c>
      <c r="G79" t="s">
        <v>14</v>
      </c>
      <c r="H79" t="s">
        <v>26</v>
      </c>
      <c r="I79">
        <v>2443</v>
      </c>
      <c r="J79">
        <v>651.21</v>
      </c>
      <c r="K79">
        <v>524.96</v>
      </c>
    </row>
    <row r="80" spans="1:11" x14ac:dyDescent="0.35">
      <c r="A80">
        <v>806684720</v>
      </c>
      <c r="B80" s="2">
        <v>44728</v>
      </c>
      <c r="C80" s="2">
        <v>44749</v>
      </c>
      <c r="D80" t="s">
        <v>94</v>
      </c>
      <c r="E80" t="s">
        <v>38</v>
      </c>
      <c r="F80" t="s">
        <v>76</v>
      </c>
      <c r="G80" t="s">
        <v>14</v>
      </c>
      <c r="H80" t="s">
        <v>34</v>
      </c>
      <c r="I80">
        <v>4790</v>
      </c>
      <c r="J80">
        <v>668.27</v>
      </c>
      <c r="K80">
        <v>502.54</v>
      </c>
    </row>
    <row r="81" spans="1:11" x14ac:dyDescent="0.35">
      <c r="A81">
        <v>194176757</v>
      </c>
      <c r="B81" s="2">
        <v>42926</v>
      </c>
      <c r="C81" s="2">
        <v>42937</v>
      </c>
      <c r="D81" t="s">
        <v>95</v>
      </c>
      <c r="E81" t="s">
        <v>21</v>
      </c>
      <c r="F81" t="s">
        <v>76</v>
      </c>
      <c r="G81" t="s">
        <v>14</v>
      </c>
      <c r="H81" t="s">
        <v>15</v>
      </c>
      <c r="I81">
        <v>72</v>
      </c>
      <c r="J81">
        <v>668.27</v>
      </c>
      <c r="K81">
        <v>502.54</v>
      </c>
    </row>
    <row r="82" spans="1:11" x14ac:dyDescent="0.35">
      <c r="A82">
        <v>103258454</v>
      </c>
      <c r="B82" s="2">
        <v>42914</v>
      </c>
      <c r="C82" s="2">
        <v>42927</v>
      </c>
      <c r="D82" t="s">
        <v>96</v>
      </c>
      <c r="E82" t="s">
        <v>29</v>
      </c>
      <c r="F82" t="s">
        <v>13</v>
      </c>
      <c r="G82" t="s">
        <v>18</v>
      </c>
      <c r="H82" t="s">
        <v>34</v>
      </c>
      <c r="I82">
        <v>5326</v>
      </c>
      <c r="J82">
        <v>255.28</v>
      </c>
      <c r="K82">
        <v>159.41999999999999</v>
      </c>
    </row>
    <row r="83" spans="1:11" x14ac:dyDescent="0.35">
      <c r="A83">
        <v>474603641</v>
      </c>
      <c r="B83" s="2">
        <v>43211</v>
      </c>
      <c r="C83" s="2">
        <v>43215</v>
      </c>
      <c r="D83" t="s">
        <v>97</v>
      </c>
      <c r="E83" t="s">
        <v>29</v>
      </c>
      <c r="F83" t="s">
        <v>40</v>
      </c>
      <c r="G83" t="s">
        <v>14</v>
      </c>
      <c r="H83" t="s">
        <v>34</v>
      </c>
      <c r="I83">
        <v>4619</v>
      </c>
      <c r="J83">
        <v>651.21</v>
      </c>
      <c r="K83">
        <v>524.96</v>
      </c>
    </row>
    <row r="84" spans="1:11" x14ac:dyDescent="0.35">
      <c r="A84">
        <v>869198644</v>
      </c>
      <c r="B84" s="2">
        <v>44191</v>
      </c>
      <c r="C84" s="2">
        <v>44207</v>
      </c>
      <c r="D84" t="s">
        <v>98</v>
      </c>
      <c r="E84" t="s">
        <v>38</v>
      </c>
      <c r="F84" t="s">
        <v>25</v>
      </c>
      <c r="G84" t="s">
        <v>14</v>
      </c>
      <c r="H84" t="s">
        <v>34</v>
      </c>
      <c r="I84">
        <v>4049</v>
      </c>
      <c r="J84">
        <v>205.7</v>
      </c>
      <c r="K84">
        <v>117.11</v>
      </c>
    </row>
    <row r="85" spans="1:11" x14ac:dyDescent="0.35">
      <c r="A85">
        <v>918342292</v>
      </c>
      <c r="B85" s="2">
        <v>42309</v>
      </c>
      <c r="C85" s="2">
        <v>42321</v>
      </c>
      <c r="D85" t="s">
        <v>99</v>
      </c>
      <c r="E85" t="s">
        <v>38</v>
      </c>
      <c r="F85" t="s">
        <v>76</v>
      </c>
      <c r="G85" t="s">
        <v>14</v>
      </c>
      <c r="H85" t="s">
        <v>34</v>
      </c>
      <c r="I85">
        <v>6747</v>
      </c>
      <c r="J85">
        <v>668.27</v>
      </c>
      <c r="K85">
        <v>502.54</v>
      </c>
    </row>
    <row r="86" spans="1:11" x14ac:dyDescent="0.35">
      <c r="A86">
        <v>773645913</v>
      </c>
      <c r="B86" s="2">
        <v>44218</v>
      </c>
      <c r="C86" s="2">
        <v>44239</v>
      </c>
      <c r="D86" t="s">
        <v>100</v>
      </c>
      <c r="E86" t="s">
        <v>21</v>
      </c>
      <c r="F86" t="s">
        <v>42</v>
      </c>
      <c r="G86" t="s">
        <v>14</v>
      </c>
      <c r="H86" t="s">
        <v>34</v>
      </c>
      <c r="I86">
        <v>7873</v>
      </c>
      <c r="J86">
        <v>437.2</v>
      </c>
      <c r="K86">
        <v>263.33</v>
      </c>
    </row>
    <row r="87" spans="1:11" x14ac:dyDescent="0.35">
      <c r="A87">
        <v>657033336</v>
      </c>
      <c r="B87" s="2">
        <v>43264</v>
      </c>
      <c r="C87" s="2">
        <v>43275</v>
      </c>
      <c r="D87" t="s">
        <v>101</v>
      </c>
      <c r="E87" t="s">
        <v>24</v>
      </c>
      <c r="F87" t="s">
        <v>42</v>
      </c>
      <c r="G87" t="s">
        <v>14</v>
      </c>
      <c r="H87" t="s">
        <v>19</v>
      </c>
      <c r="I87">
        <v>9620</v>
      </c>
      <c r="J87">
        <v>437.2</v>
      </c>
      <c r="K87">
        <v>263.33</v>
      </c>
    </row>
    <row r="88" spans="1:11" x14ac:dyDescent="0.35">
      <c r="A88">
        <v>410740888</v>
      </c>
      <c r="B88" s="2">
        <v>44036</v>
      </c>
      <c r="C88" s="2">
        <v>44053</v>
      </c>
      <c r="D88" t="s">
        <v>35</v>
      </c>
      <c r="E88" t="s">
        <v>21</v>
      </c>
      <c r="F88" t="s">
        <v>47</v>
      </c>
      <c r="G88" t="s">
        <v>14</v>
      </c>
      <c r="H88" t="s">
        <v>34</v>
      </c>
      <c r="I88">
        <v>6211</v>
      </c>
      <c r="J88">
        <v>421.89</v>
      </c>
      <c r="K88">
        <v>364.69</v>
      </c>
    </row>
    <row r="89" spans="1:11" x14ac:dyDescent="0.35">
      <c r="A89">
        <v>847317397</v>
      </c>
      <c r="B89" s="2">
        <v>44545</v>
      </c>
      <c r="C89" s="2">
        <v>44564</v>
      </c>
      <c r="D89" t="s">
        <v>102</v>
      </c>
      <c r="E89" t="s">
        <v>21</v>
      </c>
      <c r="F89" t="s">
        <v>47</v>
      </c>
      <c r="G89" t="s">
        <v>18</v>
      </c>
      <c r="H89" t="s">
        <v>15</v>
      </c>
      <c r="I89">
        <v>8902</v>
      </c>
      <c r="J89">
        <v>421.89</v>
      </c>
      <c r="K89">
        <v>364.69</v>
      </c>
    </row>
    <row r="90" spans="1:11" x14ac:dyDescent="0.35">
      <c r="A90">
        <v>599624192</v>
      </c>
      <c r="B90" s="2">
        <v>44077</v>
      </c>
      <c r="C90" s="2">
        <v>44090</v>
      </c>
      <c r="D90" t="s">
        <v>103</v>
      </c>
      <c r="E90" t="s">
        <v>21</v>
      </c>
      <c r="F90" t="s">
        <v>22</v>
      </c>
      <c r="G90" t="s">
        <v>14</v>
      </c>
      <c r="H90" t="s">
        <v>26</v>
      </c>
      <c r="I90">
        <v>978</v>
      </c>
      <c r="J90">
        <v>47.45</v>
      </c>
      <c r="K90">
        <v>31.79</v>
      </c>
    </row>
    <row r="91" spans="1:11" x14ac:dyDescent="0.35">
      <c r="A91">
        <v>170835101</v>
      </c>
      <c r="B91" s="2">
        <v>43849</v>
      </c>
      <c r="C91" s="2">
        <v>43861</v>
      </c>
      <c r="D91" t="s">
        <v>104</v>
      </c>
      <c r="E91" t="s">
        <v>24</v>
      </c>
      <c r="F91" t="s">
        <v>22</v>
      </c>
      <c r="G91" t="s">
        <v>18</v>
      </c>
      <c r="H91" t="s">
        <v>34</v>
      </c>
      <c r="I91">
        <v>2758</v>
      </c>
      <c r="J91">
        <v>47.45</v>
      </c>
      <c r="K91">
        <v>31.79</v>
      </c>
    </row>
    <row r="92" spans="1:11" x14ac:dyDescent="0.35">
      <c r="A92">
        <v>584436452</v>
      </c>
      <c r="B92" s="2">
        <v>42386</v>
      </c>
      <c r="C92" s="2">
        <v>42403</v>
      </c>
      <c r="D92" t="s">
        <v>105</v>
      </c>
      <c r="E92" t="s">
        <v>12</v>
      </c>
      <c r="F92" t="s">
        <v>25</v>
      </c>
      <c r="G92" t="s">
        <v>14</v>
      </c>
      <c r="H92" t="s">
        <v>34</v>
      </c>
      <c r="I92">
        <v>6588</v>
      </c>
      <c r="J92">
        <v>205.7</v>
      </c>
      <c r="K92">
        <v>117.11</v>
      </c>
    </row>
    <row r="93" spans="1:11" x14ac:dyDescent="0.35">
      <c r="A93">
        <v>234227073</v>
      </c>
      <c r="B93" s="2">
        <v>44106</v>
      </c>
      <c r="C93" s="2">
        <v>44116</v>
      </c>
      <c r="D93" t="s">
        <v>106</v>
      </c>
      <c r="E93" t="s">
        <v>38</v>
      </c>
      <c r="F93" t="s">
        <v>40</v>
      </c>
      <c r="G93" t="s">
        <v>14</v>
      </c>
      <c r="H93" t="s">
        <v>34</v>
      </c>
      <c r="I93">
        <v>1851</v>
      </c>
      <c r="J93">
        <v>651.21</v>
      </c>
      <c r="K93">
        <v>524.96</v>
      </c>
    </row>
    <row r="94" spans="1:11" x14ac:dyDescent="0.35">
      <c r="A94">
        <v>734318292</v>
      </c>
      <c r="B94" s="2">
        <v>43121</v>
      </c>
      <c r="C94" s="2">
        <v>43123</v>
      </c>
      <c r="D94" t="s">
        <v>107</v>
      </c>
      <c r="E94" t="s">
        <v>21</v>
      </c>
      <c r="F94" t="s">
        <v>40</v>
      </c>
      <c r="G94" t="s">
        <v>14</v>
      </c>
      <c r="H94" t="s">
        <v>15</v>
      </c>
      <c r="I94">
        <v>9956</v>
      </c>
      <c r="J94">
        <v>651.21</v>
      </c>
      <c r="K94">
        <v>524.96</v>
      </c>
    </row>
    <row r="95" spans="1:11" x14ac:dyDescent="0.35">
      <c r="A95">
        <v>169133937</v>
      </c>
      <c r="B95" s="2">
        <v>43820</v>
      </c>
      <c r="C95" s="2">
        <v>43827</v>
      </c>
      <c r="D95" t="s">
        <v>108</v>
      </c>
      <c r="E95" t="s">
        <v>12</v>
      </c>
      <c r="F95" t="s">
        <v>17</v>
      </c>
      <c r="G95" t="s">
        <v>14</v>
      </c>
      <c r="H95" t="s">
        <v>34</v>
      </c>
      <c r="I95">
        <v>9345</v>
      </c>
      <c r="J95">
        <v>152.58000000000001</v>
      </c>
      <c r="K95">
        <v>97.44</v>
      </c>
    </row>
    <row r="96" spans="1:11" x14ac:dyDescent="0.35">
      <c r="A96">
        <v>743410336</v>
      </c>
      <c r="B96" s="2">
        <v>42059</v>
      </c>
      <c r="C96" s="2">
        <v>42064</v>
      </c>
      <c r="D96" t="s">
        <v>27</v>
      </c>
      <c r="E96" t="s">
        <v>24</v>
      </c>
      <c r="F96" t="s">
        <v>25</v>
      </c>
      <c r="G96" t="s">
        <v>14</v>
      </c>
      <c r="H96" t="s">
        <v>19</v>
      </c>
      <c r="I96">
        <v>494</v>
      </c>
      <c r="J96">
        <v>205.7</v>
      </c>
      <c r="K96">
        <v>117.11</v>
      </c>
    </row>
    <row r="97" spans="1:11" x14ac:dyDescent="0.35">
      <c r="A97">
        <v>232196319</v>
      </c>
      <c r="B97" s="2">
        <v>42923</v>
      </c>
      <c r="C97" s="2">
        <v>42931</v>
      </c>
      <c r="D97" t="s">
        <v>109</v>
      </c>
      <c r="E97" t="s">
        <v>21</v>
      </c>
      <c r="F97" t="s">
        <v>76</v>
      </c>
      <c r="G97" t="s">
        <v>18</v>
      </c>
      <c r="H97" t="s">
        <v>26</v>
      </c>
      <c r="I97">
        <v>905</v>
      </c>
      <c r="J97">
        <v>668.27</v>
      </c>
      <c r="K97">
        <v>502.54</v>
      </c>
    </row>
    <row r="98" spans="1:11" x14ac:dyDescent="0.35">
      <c r="A98">
        <v>530853211</v>
      </c>
      <c r="B98" s="2">
        <v>43281</v>
      </c>
      <c r="C98" s="2">
        <v>43294</v>
      </c>
      <c r="D98" t="s">
        <v>110</v>
      </c>
      <c r="E98" t="s">
        <v>38</v>
      </c>
      <c r="F98" t="s">
        <v>22</v>
      </c>
      <c r="G98" t="s">
        <v>18</v>
      </c>
      <c r="H98" t="s">
        <v>26</v>
      </c>
      <c r="I98">
        <v>117</v>
      </c>
      <c r="J98">
        <v>47.45</v>
      </c>
      <c r="K98">
        <v>31.79</v>
      </c>
    </row>
    <row r="99" spans="1:11" x14ac:dyDescent="0.35">
      <c r="A99">
        <v>905054843</v>
      </c>
      <c r="B99" s="2">
        <v>44537</v>
      </c>
      <c r="C99" s="2">
        <v>44548</v>
      </c>
      <c r="D99" t="s">
        <v>81</v>
      </c>
      <c r="E99" t="s">
        <v>32</v>
      </c>
      <c r="F99" t="s">
        <v>56</v>
      </c>
      <c r="G99" t="s">
        <v>14</v>
      </c>
      <c r="H99" t="s">
        <v>26</v>
      </c>
      <c r="I99">
        <v>4695</v>
      </c>
      <c r="J99">
        <v>9.33</v>
      </c>
      <c r="K99">
        <v>6.92</v>
      </c>
    </row>
    <row r="100" spans="1:11" x14ac:dyDescent="0.35">
      <c r="A100">
        <v>240787541</v>
      </c>
      <c r="B100" s="2">
        <v>42640</v>
      </c>
      <c r="C100" s="2">
        <v>42641</v>
      </c>
      <c r="D100" t="s">
        <v>70</v>
      </c>
      <c r="E100" t="s">
        <v>29</v>
      </c>
      <c r="F100" t="s">
        <v>76</v>
      </c>
      <c r="G100" t="s">
        <v>18</v>
      </c>
      <c r="H100" t="s">
        <v>19</v>
      </c>
      <c r="I100">
        <v>3239</v>
      </c>
      <c r="J100">
        <v>668.27</v>
      </c>
      <c r="K100">
        <v>502.54</v>
      </c>
    </row>
    <row r="101" spans="1:11" x14ac:dyDescent="0.35">
      <c r="A101">
        <v>194350135</v>
      </c>
      <c r="B101" s="2">
        <v>44703</v>
      </c>
      <c r="C101" s="2">
        <v>44721</v>
      </c>
      <c r="D101" t="s">
        <v>111</v>
      </c>
      <c r="E101" t="s">
        <v>38</v>
      </c>
      <c r="F101" t="s">
        <v>47</v>
      </c>
      <c r="G101" t="s">
        <v>14</v>
      </c>
      <c r="H101" t="s">
        <v>26</v>
      </c>
      <c r="I101">
        <v>1379</v>
      </c>
      <c r="J101">
        <v>421.89</v>
      </c>
      <c r="K101">
        <v>364.69</v>
      </c>
    </row>
    <row r="102" spans="1:11" x14ac:dyDescent="0.35">
      <c r="A102">
        <v>242353951</v>
      </c>
      <c r="B102" s="2">
        <v>43567</v>
      </c>
      <c r="C102" s="2">
        <v>43577</v>
      </c>
      <c r="D102" t="s">
        <v>43</v>
      </c>
      <c r="E102" t="s">
        <v>24</v>
      </c>
      <c r="F102" t="s">
        <v>76</v>
      </c>
      <c r="G102" t="s">
        <v>14</v>
      </c>
      <c r="H102" t="s">
        <v>26</v>
      </c>
      <c r="I102">
        <v>6775</v>
      </c>
      <c r="J102">
        <v>668.27</v>
      </c>
      <c r="K102">
        <v>502.54</v>
      </c>
    </row>
    <row r="103" spans="1:11" x14ac:dyDescent="0.35">
      <c r="A103">
        <v>831722819</v>
      </c>
      <c r="B103" s="2">
        <v>44121</v>
      </c>
      <c r="C103" s="2">
        <v>44132</v>
      </c>
      <c r="D103" t="s">
        <v>112</v>
      </c>
      <c r="E103" t="s">
        <v>12</v>
      </c>
      <c r="F103" t="s">
        <v>68</v>
      </c>
      <c r="G103" t="s">
        <v>18</v>
      </c>
      <c r="H103" t="s">
        <v>19</v>
      </c>
      <c r="I103">
        <v>4120</v>
      </c>
      <c r="J103">
        <v>154.06</v>
      </c>
      <c r="K103">
        <v>90.93</v>
      </c>
    </row>
    <row r="104" spans="1:11" x14ac:dyDescent="0.35">
      <c r="A104">
        <v>229693067</v>
      </c>
      <c r="B104" s="2">
        <v>44027</v>
      </c>
      <c r="C104" s="2">
        <v>44044</v>
      </c>
      <c r="D104" t="s">
        <v>113</v>
      </c>
      <c r="E104" t="s">
        <v>21</v>
      </c>
      <c r="F104" t="s">
        <v>42</v>
      </c>
      <c r="G104" t="s">
        <v>14</v>
      </c>
      <c r="H104" t="s">
        <v>26</v>
      </c>
      <c r="I104">
        <v>138</v>
      </c>
      <c r="J104">
        <v>437.2</v>
      </c>
      <c r="K104">
        <v>263.33</v>
      </c>
    </row>
    <row r="105" spans="1:11" x14ac:dyDescent="0.35">
      <c r="A105">
        <v>373813521</v>
      </c>
      <c r="B105" s="2">
        <v>43604</v>
      </c>
      <c r="C105" s="2">
        <v>43616</v>
      </c>
      <c r="D105" t="s">
        <v>114</v>
      </c>
      <c r="E105" t="s">
        <v>38</v>
      </c>
      <c r="F105" t="s">
        <v>25</v>
      </c>
      <c r="G105" t="s">
        <v>18</v>
      </c>
      <c r="H105" t="s">
        <v>34</v>
      </c>
      <c r="I105">
        <v>8583</v>
      </c>
      <c r="J105">
        <v>205.7</v>
      </c>
      <c r="K105">
        <v>117.11</v>
      </c>
    </row>
    <row r="106" spans="1:11" x14ac:dyDescent="0.35">
      <c r="A106">
        <v>121945512</v>
      </c>
      <c r="B106" s="2">
        <v>42833</v>
      </c>
      <c r="C106" s="2">
        <v>42849</v>
      </c>
      <c r="D106" t="s">
        <v>115</v>
      </c>
      <c r="E106" t="s">
        <v>21</v>
      </c>
      <c r="F106" t="s">
        <v>22</v>
      </c>
      <c r="G106" t="s">
        <v>14</v>
      </c>
      <c r="H106" t="s">
        <v>19</v>
      </c>
      <c r="I106">
        <v>5242</v>
      </c>
      <c r="J106">
        <v>47.45</v>
      </c>
      <c r="K106">
        <v>31.79</v>
      </c>
    </row>
    <row r="107" spans="1:11" x14ac:dyDescent="0.35">
      <c r="A107">
        <v>202262866</v>
      </c>
      <c r="B107" s="2">
        <v>42314</v>
      </c>
      <c r="C107" s="2">
        <v>42334</v>
      </c>
      <c r="D107" t="s">
        <v>63</v>
      </c>
      <c r="E107" t="s">
        <v>32</v>
      </c>
      <c r="F107" t="s">
        <v>56</v>
      </c>
      <c r="G107" t="s">
        <v>18</v>
      </c>
      <c r="H107" t="s">
        <v>26</v>
      </c>
      <c r="I107">
        <v>2932</v>
      </c>
      <c r="J107">
        <v>9.33</v>
      </c>
      <c r="K107">
        <v>6.92</v>
      </c>
    </row>
    <row r="108" spans="1:11" x14ac:dyDescent="0.35">
      <c r="A108">
        <v>963251912</v>
      </c>
      <c r="B108" s="2">
        <v>42725</v>
      </c>
      <c r="C108" s="2">
        <v>42735</v>
      </c>
      <c r="D108" t="s">
        <v>57</v>
      </c>
      <c r="E108" t="s">
        <v>32</v>
      </c>
      <c r="F108" t="s">
        <v>30</v>
      </c>
      <c r="G108" t="s">
        <v>18</v>
      </c>
      <c r="H108" t="s">
        <v>15</v>
      </c>
      <c r="I108">
        <v>6501</v>
      </c>
      <c r="J108">
        <v>81.73</v>
      </c>
      <c r="K108">
        <v>56.67</v>
      </c>
    </row>
    <row r="109" spans="1:11" x14ac:dyDescent="0.35">
      <c r="A109">
        <v>123711478</v>
      </c>
      <c r="B109" s="2">
        <v>44794</v>
      </c>
      <c r="C109" s="2">
        <v>44803</v>
      </c>
      <c r="D109" t="s">
        <v>11</v>
      </c>
      <c r="E109" t="s">
        <v>12</v>
      </c>
      <c r="F109" t="s">
        <v>76</v>
      </c>
      <c r="G109" t="s">
        <v>14</v>
      </c>
      <c r="H109" t="s">
        <v>15</v>
      </c>
      <c r="I109">
        <v>7830</v>
      </c>
      <c r="J109">
        <v>668.27</v>
      </c>
      <c r="K109">
        <v>502.54</v>
      </c>
    </row>
    <row r="110" spans="1:11" x14ac:dyDescent="0.35">
      <c r="A110">
        <v>422752892</v>
      </c>
      <c r="B110" s="2">
        <v>44785</v>
      </c>
      <c r="C110" s="2">
        <v>44790</v>
      </c>
      <c r="D110" t="s">
        <v>112</v>
      </c>
      <c r="E110" t="s">
        <v>12</v>
      </c>
      <c r="F110" t="s">
        <v>33</v>
      </c>
      <c r="G110" t="s">
        <v>18</v>
      </c>
      <c r="H110" t="s">
        <v>26</v>
      </c>
      <c r="I110">
        <v>830</v>
      </c>
      <c r="J110">
        <v>109.28</v>
      </c>
      <c r="K110">
        <v>35.840000000000003</v>
      </c>
    </row>
    <row r="111" spans="1:11" x14ac:dyDescent="0.35">
      <c r="A111">
        <v>169799983</v>
      </c>
      <c r="B111" s="2">
        <v>44126</v>
      </c>
      <c r="C111" s="2">
        <v>44127</v>
      </c>
      <c r="D111" t="s">
        <v>116</v>
      </c>
      <c r="E111" t="s">
        <v>21</v>
      </c>
      <c r="F111" t="s">
        <v>56</v>
      </c>
      <c r="G111" t="s">
        <v>14</v>
      </c>
      <c r="H111" t="s">
        <v>34</v>
      </c>
      <c r="I111">
        <v>6443</v>
      </c>
      <c r="J111">
        <v>9.33</v>
      </c>
      <c r="K111">
        <v>6.92</v>
      </c>
    </row>
    <row r="112" spans="1:11" x14ac:dyDescent="0.35">
      <c r="A112">
        <v>894589078</v>
      </c>
      <c r="B112" s="2">
        <v>43170</v>
      </c>
      <c r="C112" s="2">
        <v>43182</v>
      </c>
      <c r="D112" t="s">
        <v>117</v>
      </c>
      <c r="E112" t="s">
        <v>21</v>
      </c>
      <c r="F112" t="s">
        <v>68</v>
      </c>
      <c r="G112" t="s">
        <v>14</v>
      </c>
      <c r="H112" t="s">
        <v>15</v>
      </c>
      <c r="I112">
        <v>7643</v>
      </c>
      <c r="J112">
        <v>154.06</v>
      </c>
      <c r="K112">
        <v>90.93</v>
      </c>
    </row>
    <row r="113" spans="1:11" x14ac:dyDescent="0.35">
      <c r="A113">
        <v>597169005</v>
      </c>
      <c r="B113" s="2">
        <v>42585</v>
      </c>
      <c r="C113" s="2">
        <v>42586</v>
      </c>
      <c r="D113" t="s">
        <v>118</v>
      </c>
      <c r="E113" t="s">
        <v>24</v>
      </c>
      <c r="F113" t="s">
        <v>40</v>
      </c>
      <c r="G113" t="s">
        <v>18</v>
      </c>
      <c r="H113" t="s">
        <v>15</v>
      </c>
      <c r="I113">
        <v>4434</v>
      </c>
      <c r="J113">
        <v>651.21</v>
      </c>
      <c r="K113">
        <v>524.96</v>
      </c>
    </row>
    <row r="114" spans="1:11" x14ac:dyDescent="0.35">
      <c r="A114">
        <v>497901093</v>
      </c>
      <c r="B114" s="2">
        <v>42120</v>
      </c>
      <c r="C114" s="2">
        <v>42138</v>
      </c>
      <c r="D114" t="s">
        <v>99</v>
      </c>
      <c r="E114" t="s">
        <v>38</v>
      </c>
      <c r="F114" t="s">
        <v>40</v>
      </c>
      <c r="G114" t="s">
        <v>18</v>
      </c>
      <c r="H114" t="s">
        <v>34</v>
      </c>
      <c r="I114">
        <v>8853</v>
      </c>
      <c r="J114">
        <v>651.21</v>
      </c>
      <c r="K114">
        <v>524.96</v>
      </c>
    </row>
    <row r="115" spans="1:11" x14ac:dyDescent="0.35">
      <c r="A115">
        <v>987459170</v>
      </c>
      <c r="B115" s="2">
        <v>44758</v>
      </c>
      <c r="C115" s="2">
        <v>44761</v>
      </c>
      <c r="D115" t="s">
        <v>100</v>
      </c>
      <c r="E115" t="s">
        <v>21</v>
      </c>
      <c r="F115" t="s">
        <v>30</v>
      </c>
      <c r="G115" t="s">
        <v>14</v>
      </c>
      <c r="H115" t="s">
        <v>15</v>
      </c>
      <c r="I115">
        <v>9967</v>
      </c>
      <c r="J115">
        <v>81.73</v>
      </c>
      <c r="K115">
        <v>56.67</v>
      </c>
    </row>
    <row r="116" spans="1:11" x14ac:dyDescent="0.35">
      <c r="A116">
        <v>276829564</v>
      </c>
      <c r="B116" s="2">
        <v>44218</v>
      </c>
      <c r="C116" s="2">
        <v>44225</v>
      </c>
      <c r="D116" t="s">
        <v>119</v>
      </c>
      <c r="E116" t="s">
        <v>24</v>
      </c>
      <c r="F116" t="s">
        <v>30</v>
      </c>
      <c r="G116" t="s">
        <v>18</v>
      </c>
      <c r="H116" t="s">
        <v>15</v>
      </c>
      <c r="I116">
        <v>8875</v>
      </c>
      <c r="J116">
        <v>81.73</v>
      </c>
      <c r="K116">
        <v>56.67</v>
      </c>
    </row>
    <row r="117" spans="1:11" x14ac:dyDescent="0.35">
      <c r="A117">
        <v>247311103</v>
      </c>
      <c r="B117" s="2">
        <v>42146</v>
      </c>
      <c r="C117" s="2">
        <v>42156</v>
      </c>
      <c r="D117" t="s">
        <v>120</v>
      </c>
      <c r="E117" t="s">
        <v>38</v>
      </c>
      <c r="F117" t="s">
        <v>76</v>
      </c>
      <c r="G117" t="s">
        <v>18</v>
      </c>
      <c r="H117" t="s">
        <v>34</v>
      </c>
      <c r="I117">
        <v>3706</v>
      </c>
      <c r="J117">
        <v>668.27</v>
      </c>
      <c r="K117">
        <v>502.54</v>
      </c>
    </row>
    <row r="118" spans="1:11" x14ac:dyDescent="0.35">
      <c r="A118">
        <v>600515115</v>
      </c>
      <c r="B118" s="2">
        <v>42197</v>
      </c>
      <c r="C118" s="2">
        <v>42200</v>
      </c>
      <c r="D118" t="s">
        <v>121</v>
      </c>
      <c r="E118" t="s">
        <v>21</v>
      </c>
      <c r="F118" t="s">
        <v>56</v>
      </c>
      <c r="G118" t="s">
        <v>18</v>
      </c>
      <c r="H118" t="s">
        <v>15</v>
      </c>
      <c r="I118">
        <v>4622</v>
      </c>
      <c r="J118">
        <v>9.33</v>
      </c>
      <c r="K118">
        <v>6.92</v>
      </c>
    </row>
    <row r="119" spans="1:11" x14ac:dyDescent="0.35">
      <c r="A119">
        <v>208365428</v>
      </c>
      <c r="B119" s="2">
        <v>42335</v>
      </c>
      <c r="C119" s="2">
        <v>42348</v>
      </c>
      <c r="D119" t="s">
        <v>109</v>
      </c>
      <c r="E119" t="s">
        <v>21</v>
      </c>
      <c r="F119" t="s">
        <v>40</v>
      </c>
      <c r="G119" t="s">
        <v>18</v>
      </c>
      <c r="H119" t="s">
        <v>15</v>
      </c>
      <c r="I119">
        <v>8815</v>
      </c>
      <c r="J119">
        <v>651.21</v>
      </c>
      <c r="K119">
        <v>524.96</v>
      </c>
    </row>
    <row r="120" spans="1:11" x14ac:dyDescent="0.35">
      <c r="A120">
        <v>263098371</v>
      </c>
      <c r="B120" s="2">
        <v>43259</v>
      </c>
      <c r="C120" s="2">
        <v>43269</v>
      </c>
      <c r="D120" t="s">
        <v>122</v>
      </c>
      <c r="E120" t="s">
        <v>21</v>
      </c>
      <c r="F120" t="s">
        <v>30</v>
      </c>
      <c r="G120" t="s">
        <v>14</v>
      </c>
      <c r="H120" t="s">
        <v>26</v>
      </c>
      <c r="I120">
        <v>5509</v>
      </c>
      <c r="J120">
        <v>81.73</v>
      </c>
      <c r="K120">
        <v>56.67</v>
      </c>
    </row>
    <row r="121" spans="1:11" x14ac:dyDescent="0.35">
      <c r="A121">
        <v>227262771</v>
      </c>
      <c r="B121" s="2">
        <v>43790</v>
      </c>
      <c r="C121" s="2">
        <v>43807</v>
      </c>
      <c r="D121" t="s">
        <v>63</v>
      </c>
      <c r="E121" t="s">
        <v>32</v>
      </c>
      <c r="F121" t="s">
        <v>40</v>
      </c>
      <c r="G121" t="s">
        <v>14</v>
      </c>
      <c r="H121" t="s">
        <v>26</v>
      </c>
      <c r="I121">
        <v>959</v>
      </c>
      <c r="J121">
        <v>651.21</v>
      </c>
      <c r="K121">
        <v>524.96</v>
      </c>
    </row>
    <row r="122" spans="1:11" x14ac:dyDescent="0.35">
      <c r="A122">
        <v>983719956</v>
      </c>
      <c r="B122" s="2">
        <v>44756</v>
      </c>
      <c r="C122" s="2">
        <v>44757</v>
      </c>
      <c r="D122" t="s">
        <v>123</v>
      </c>
      <c r="E122" t="s">
        <v>38</v>
      </c>
      <c r="F122" t="s">
        <v>40</v>
      </c>
      <c r="G122" t="s">
        <v>18</v>
      </c>
      <c r="H122" t="s">
        <v>34</v>
      </c>
      <c r="I122">
        <v>3450</v>
      </c>
      <c r="J122">
        <v>651.21</v>
      </c>
      <c r="K122">
        <v>524.96</v>
      </c>
    </row>
    <row r="123" spans="1:11" x14ac:dyDescent="0.35">
      <c r="A123">
        <v>785643756</v>
      </c>
      <c r="B123" s="2">
        <v>43482</v>
      </c>
      <c r="C123" s="2">
        <v>43487</v>
      </c>
      <c r="D123" t="s">
        <v>124</v>
      </c>
      <c r="E123" t="s">
        <v>38</v>
      </c>
      <c r="F123" t="s">
        <v>13</v>
      </c>
      <c r="G123" t="s">
        <v>18</v>
      </c>
      <c r="H123" t="s">
        <v>34</v>
      </c>
      <c r="I123">
        <v>8301</v>
      </c>
      <c r="J123">
        <v>255.28</v>
      </c>
      <c r="K123">
        <v>159.41999999999999</v>
      </c>
    </row>
    <row r="124" spans="1:11" x14ac:dyDescent="0.35">
      <c r="A124">
        <v>206520497</v>
      </c>
      <c r="B124" s="2">
        <v>42384</v>
      </c>
      <c r="C124" s="2">
        <v>42396</v>
      </c>
      <c r="D124" t="s">
        <v>106</v>
      </c>
      <c r="E124" t="s">
        <v>38</v>
      </c>
      <c r="F124" t="s">
        <v>40</v>
      </c>
      <c r="G124" t="s">
        <v>14</v>
      </c>
      <c r="H124" t="s">
        <v>19</v>
      </c>
      <c r="I124">
        <v>2859</v>
      </c>
      <c r="J124">
        <v>651.21</v>
      </c>
      <c r="K124">
        <v>524.96</v>
      </c>
    </row>
    <row r="125" spans="1:11" x14ac:dyDescent="0.35">
      <c r="A125">
        <v>790149009</v>
      </c>
      <c r="B125" s="2">
        <v>44339</v>
      </c>
      <c r="C125" s="2">
        <v>44346</v>
      </c>
      <c r="D125" t="s">
        <v>55</v>
      </c>
      <c r="E125" t="s">
        <v>21</v>
      </c>
      <c r="F125" t="s">
        <v>42</v>
      </c>
      <c r="G125" t="s">
        <v>14</v>
      </c>
      <c r="H125" t="s">
        <v>19</v>
      </c>
      <c r="I125">
        <v>1505</v>
      </c>
      <c r="J125">
        <v>437.2</v>
      </c>
      <c r="K125">
        <v>263.33</v>
      </c>
    </row>
    <row r="126" spans="1:11" x14ac:dyDescent="0.35">
      <c r="A126">
        <v>100640618</v>
      </c>
      <c r="B126" s="2">
        <v>43381</v>
      </c>
      <c r="C126" s="2">
        <v>43395</v>
      </c>
      <c r="D126" t="s">
        <v>125</v>
      </c>
      <c r="E126" t="s">
        <v>21</v>
      </c>
      <c r="F126" t="s">
        <v>25</v>
      </c>
      <c r="G126" t="s">
        <v>14</v>
      </c>
      <c r="H126" t="s">
        <v>15</v>
      </c>
      <c r="I126">
        <v>650</v>
      </c>
      <c r="J126">
        <v>205.7</v>
      </c>
      <c r="K126">
        <v>117.11</v>
      </c>
    </row>
    <row r="127" spans="1:11" x14ac:dyDescent="0.35">
      <c r="A127">
        <v>272419154</v>
      </c>
      <c r="B127" s="2">
        <v>42517</v>
      </c>
      <c r="C127" s="2">
        <v>42519</v>
      </c>
      <c r="D127" t="s">
        <v>37</v>
      </c>
      <c r="E127" t="s">
        <v>38</v>
      </c>
      <c r="F127" t="s">
        <v>30</v>
      </c>
      <c r="G127" t="s">
        <v>14</v>
      </c>
      <c r="H127" t="s">
        <v>26</v>
      </c>
      <c r="I127">
        <v>3736</v>
      </c>
      <c r="J127">
        <v>81.73</v>
      </c>
      <c r="K127">
        <v>56.67</v>
      </c>
    </row>
    <row r="128" spans="1:11" x14ac:dyDescent="0.35">
      <c r="A128">
        <v>360220944</v>
      </c>
      <c r="B128" s="2">
        <v>42062</v>
      </c>
      <c r="C128" s="2">
        <v>42082</v>
      </c>
      <c r="D128" t="s">
        <v>111</v>
      </c>
      <c r="E128" t="s">
        <v>38</v>
      </c>
      <c r="F128" t="s">
        <v>47</v>
      </c>
      <c r="G128" t="s">
        <v>18</v>
      </c>
      <c r="H128" t="s">
        <v>15</v>
      </c>
      <c r="I128">
        <v>6237</v>
      </c>
      <c r="J128">
        <v>421.89</v>
      </c>
      <c r="K128">
        <v>364.69</v>
      </c>
    </row>
    <row r="129" spans="1:11" x14ac:dyDescent="0.35">
      <c r="A129">
        <v>389094817</v>
      </c>
      <c r="B129" s="2">
        <v>43374</v>
      </c>
      <c r="C129" s="2">
        <v>43384</v>
      </c>
      <c r="D129" t="s">
        <v>126</v>
      </c>
      <c r="E129" t="s">
        <v>24</v>
      </c>
      <c r="F129" t="s">
        <v>22</v>
      </c>
      <c r="G129" t="s">
        <v>18</v>
      </c>
      <c r="H129" t="s">
        <v>19</v>
      </c>
      <c r="I129">
        <v>658</v>
      </c>
      <c r="J129">
        <v>47.45</v>
      </c>
      <c r="K129">
        <v>31.79</v>
      </c>
    </row>
    <row r="130" spans="1:11" x14ac:dyDescent="0.35">
      <c r="A130">
        <v>904402101</v>
      </c>
      <c r="B130" s="2">
        <v>43970</v>
      </c>
      <c r="C130" s="2">
        <v>43973</v>
      </c>
      <c r="D130" t="s">
        <v>98</v>
      </c>
      <c r="E130" t="s">
        <v>38</v>
      </c>
      <c r="F130" t="s">
        <v>47</v>
      </c>
      <c r="G130" t="s">
        <v>18</v>
      </c>
      <c r="H130" t="s">
        <v>26</v>
      </c>
      <c r="I130">
        <v>1534</v>
      </c>
      <c r="J130">
        <v>421.89</v>
      </c>
      <c r="K130">
        <v>364.69</v>
      </c>
    </row>
    <row r="131" spans="1:11" x14ac:dyDescent="0.35">
      <c r="A131">
        <v>721816623</v>
      </c>
      <c r="B131" s="2">
        <v>44605</v>
      </c>
      <c r="C131" s="2">
        <v>44624</v>
      </c>
      <c r="D131" t="s">
        <v>127</v>
      </c>
      <c r="E131" t="s">
        <v>38</v>
      </c>
      <c r="F131" t="s">
        <v>68</v>
      </c>
      <c r="G131" t="s">
        <v>14</v>
      </c>
      <c r="H131" t="s">
        <v>34</v>
      </c>
      <c r="I131">
        <v>434</v>
      </c>
      <c r="J131">
        <v>154.06</v>
      </c>
      <c r="K131">
        <v>90.93</v>
      </c>
    </row>
    <row r="132" spans="1:11" x14ac:dyDescent="0.35">
      <c r="A132">
        <v>977324712</v>
      </c>
      <c r="B132" s="2">
        <v>44228</v>
      </c>
      <c r="C132" s="2">
        <v>44234</v>
      </c>
      <c r="D132" t="s">
        <v>67</v>
      </c>
      <c r="E132" t="s">
        <v>21</v>
      </c>
      <c r="F132" t="s">
        <v>17</v>
      </c>
      <c r="G132" t="s">
        <v>14</v>
      </c>
      <c r="H132" t="s">
        <v>34</v>
      </c>
      <c r="I132">
        <v>955</v>
      </c>
      <c r="J132">
        <v>152.58000000000001</v>
      </c>
      <c r="K132">
        <v>97.44</v>
      </c>
    </row>
    <row r="133" spans="1:11" x14ac:dyDescent="0.35">
      <c r="A133">
        <v>177225196</v>
      </c>
      <c r="B133" s="2">
        <v>42254</v>
      </c>
      <c r="C133" s="2">
        <v>42261</v>
      </c>
      <c r="D133" t="s">
        <v>128</v>
      </c>
      <c r="E133" t="s">
        <v>38</v>
      </c>
      <c r="F133" t="s">
        <v>22</v>
      </c>
      <c r="G133" t="s">
        <v>14</v>
      </c>
      <c r="H133" t="s">
        <v>19</v>
      </c>
      <c r="I133">
        <v>3729</v>
      </c>
      <c r="J133">
        <v>47.45</v>
      </c>
      <c r="K133">
        <v>31.79</v>
      </c>
    </row>
    <row r="134" spans="1:11" x14ac:dyDescent="0.35">
      <c r="A134">
        <v>948129403</v>
      </c>
      <c r="B134" s="2">
        <v>44647</v>
      </c>
      <c r="C134" s="2">
        <v>44659</v>
      </c>
      <c r="D134" t="s">
        <v>64</v>
      </c>
      <c r="E134" t="s">
        <v>29</v>
      </c>
      <c r="F134" t="s">
        <v>22</v>
      </c>
      <c r="G134" t="s">
        <v>14</v>
      </c>
      <c r="H134" t="s">
        <v>15</v>
      </c>
      <c r="I134">
        <v>1415</v>
      </c>
      <c r="J134">
        <v>47.45</v>
      </c>
      <c r="K134">
        <v>31.79</v>
      </c>
    </row>
    <row r="135" spans="1:11" x14ac:dyDescent="0.35">
      <c r="A135">
        <v>586961162</v>
      </c>
      <c r="B135" s="2">
        <v>42444</v>
      </c>
      <c r="C135" s="2">
        <v>42453</v>
      </c>
      <c r="D135" t="s">
        <v>112</v>
      </c>
      <c r="E135" t="s">
        <v>12</v>
      </c>
      <c r="F135" t="s">
        <v>47</v>
      </c>
      <c r="G135" t="s">
        <v>18</v>
      </c>
      <c r="H135" t="s">
        <v>15</v>
      </c>
      <c r="I135">
        <v>3706</v>
      </c>
      <c r="J135">
        <v>421.89</v>
      </c>
      <c r="K135">
        <v>364.69</v>
      </c>
    </row>
    <row r="136" spans="1:11" x14ac:dyDescent="0.35">
      <c r="A136">
        <v>510956799</v>
      </c>
      <c r="B136" s="2">
        <v>44811</v>
      </c>
      <c r="C136" s="2">
        <v>44822</v>
      </c>
      <c r="D136" t="s">
        <v>67</v>
      </c>
      <c r="E136" t="s">
        <v>21</v>
      </c>
      <c r="F136" t="s">
        <v>17</v>
      </c>
      <c r="G136" t="s">
        <v>14</v>
      </c>
      <c r="H136" t="s">
        <v>34</v>
      </c>
      <c r="I136">
        <v>2326</v>
      </c>
      <c r="J136">
        <v>152.58000000000001</v>
      </c>
      <c r="K136">
        <v>97.44</v>
      </c>
    </row>
    <row r="137" spans="1:11" x14ac:dyDescent="0.35">
      <c r="A137">
        <v>407665145</v>
      </c>
      <c r="B137" s="2">
        <v>43642</v>
      </c>
      <c r="C137" s="2">
        <v>43652</v>
      </c>
      <c r="D137" t="s">
        <v>44</v>
      </c>
      <c r="E137" t="s">
        <v>12</v>
      </c>
      <c r="F137" t="s">
        <v>47</v>
      </c>
      <c r="G137" t="s">
        <v>14</v>
      </c>
      <c r="H137" t="s">
        <v>26</v>
      </c>
      <c r="I137">
        <v>6030</v>
      </c>
      <c r="J137">
        <v>421.89</v>
      </c>
      <c r="K137">
        <v>364.69</v>
      </c>
    </row>
    <row r="138" spans="1:11" x14ac:dyDescent="0.35">
      <c r="A138">
        <v>484947526</v>
      </c>
      <c r="B138" s="2">
        <v>42072</v>
      </c>
      <c r="C138" s="2">
        <v>42081</v>
      </c>
      <c r="D138" t="s">
        <v>97</v>
      </c>
      <c r="E138" t="s">
        <v>29</v>
      </c>
      <c r="F138" t="s">
        <v>47</v>
      </c>
      <c r="G138" t="s">
        <v>14</v>
      </c>
      <c r="H138" t="s">
        <v>19</v>
      </c>
      <c r="I138">
        <v>5604</v>
      </c>
      <c r="J138">
        <v>421.89</v>
      </c>
      <c r="K138">
        <v>364.69</v>
      </c>
    </row>
    <row r="139" spans="1:11" x14ac:dyDescent="0.35">
      <c r="A139">
        <v>120977771</v>
      </c>
      <c r="B139" s="2">
        <v>44278</v>
      </c>
      <c r="C139" s="2">
        <v>44280</v>
      </c>
      <c r="D139" t="s">
        <v>129</v>
      </c>
      <c r="E139" t="s">
        <v>21</v>
      </c>
      <c r="F139" t="s">
        <v>56</v>
      </c>
      <c r="G139" t="s">
        <v>14</v>
      </c>
      <c r="H139" t="s">
        <v>15</v>
      </c>
      <c r="I139">
        <v>8866</v>
      </c>
      <c r="J139">
        <v>9.33</v>
      </c>
      <c r="K139">
        <v>6.92</v>
      </c>
    </row>
    <row r="140" spans="1:11" x14ac:dyDescent="0.35">
      <c r="A140">
        <v>114242208</v>
      </c>
      <c r="B140" s="2">
        <v>43553</v>
      </c>
      <c r="C140" s="2">
        <v>43571</v>
      </c>
      <c r="D140" t="s">
        <v>119</v>
      </c>
      <c r="E140" t="s">
        <v>24</v>
      </c>
      <c r="F140" t="s">
        <v>30</v>
      </c>
      <c r="G140" t="s">
        <v>18</v>
      </c>
      <c r="H140" t="s">
        <v>15</v>
      </c>
      <c r="I140">
        <v>5663</v>
      </c>
      <c r="J140">
        <v>81.73</v>
      </c>
      <c r="K140">
        <v>56.67</v>
      </c>
    </row>
    <row r="141" spans="1:11" x14ac:dyDescent="0.35">
      <c r="A141">
        <v>433539664</v>
      </c>
      <c r="B141" s="2">
        <v>42009</v>
      </c>
      <c r="C141" s="2">
        <v>42024</v>
      </c>
      <c r="D141" t="s">
        <v>130</v>
      </c>
      <c r="E141" t="s">
        <v>29</v>
      </c>
      <c r="F141" t="s">
        <v>33</v>
      </c>
      <c r="G141" t="s">
        <v>14</v>
      </c>
      <c r="H141" t="s">
        <v>15</v>
      </c>
      <c r="I141">
        <v>2876</v>
      </c>
      <c r="J141">
        <v>109.28</v>
      </c>
      <c r="K141">
        <v>35.840000000000003</v>
      </c>
    </row>
    <row r="142" spans="1:11" x14ac:dyDescent="0.35">
      <c r="A142">
        <v>667981469</v>
      </c>
      <c r="B142" s="2">
        <v>44337</v>
      </c>
      <c r="C142" s="2">
        <v>44352</v>
      </c>
      <c r="D142" t="s">
        <v>131</v>
      </c>
      <c r="E142" t="s">
        <v>32</v>
      </c>
      <c r="F142" t="s">
        <v>47</v>
      </c>
      <c r="G142" t="s">
        <v>14</v>
      </c>
      <c r="H142" t="s">
        <v>15</v>
      </c>
      <c r="I142">
        <v>9416</v>
      </c>
      <c r="J142">
        <v>421.89</v>
      </c>
      <c r="K142">
        <v>364.69</v>
      </c>
    </row>
    <row r="143" spans="1:11" x14ac:dyDescent="0.35">
      <c r="A143">
        <v>476991450</v>
      </c>
      <c r="B143" s="2">
        <v>42805</v>
      </c>
      <c r="C143" s="2">
        <v>42813</v>
      </c>
      <c r="D143" t="s">
        <v>49</v>
      </c>
      <c r="E143" t="s">
        <v>21</v>
      </c>
      <c r="F143" t="s">
        <v>17</v>
      </c>
      <c r="G143" t="s">
        <v>18</v>
      </c>
      <c r="H143" t="s">
        <v>26</v>
      </c>
      <c r="I143">
        <v>1225</v>
      </c>
      <c r="J143">
        <v>152.58000000000001</v>
      </c>
      <c r="K143">
        <v>97.44</v>
      </c>
    </row>
    <row r="144" spans="1:11" x14ac:dyDescent="0.35">
      <c r="A144">
        <v>940305936</v>
      </c>
      <c r="B144" s="2">
        <v>44735</v>
      </c>
      <c r="C144" s="2">
        <v>44742</v>
      </c>
      <c r="D144" t="s">
        <v>90</v>
      </c>
      <c r="E144" t="s">
        <v>38</v>
      </c>
      <c r="F144" t="s">
        <v>40</v>
      </c>
      <c r="G144" t="s">
        <v>14</v>
      </c>
      <c r="H144" t="s">
        <v>19</v>
      </c>
      <c r="I144">
        <v>6277</v>
      </c>
      <c r="J144">
        <v>651.21</v>
      </c>
      <c r="K144">
        <v>524.96</v>
      </c>
    </row>
    <row r="145" spans="1:11" x14ac:dyDescent="0.35">
      <c r="A145">
        <v>507973754</v>
      </c>
      <c r="B145" s="2">
        <v>44558</v>
      </c>
      <c r="C145" s="2">
        <v>44564</v>
      </c>
      <c r="D145" t="s">
        <v>132</v>
      </c>
      <c r="E145" t="s">
        <v>38</v>
      </c>
      <c r="F145" t="s">
        <v>13</v>
      </c>
      <c r="G145" t="s">
        <v>14</v>
      </c>
      <c r="H145" t="s">
        <v>34</v>
      </c>
      <c r="I145">
        <v>9577</v>
      </c>
      <c r="J145">
        <v>255.28</v>
      </c>
      <c r="K145">
        <v>159.41999999999999</v>
      </c>
    </row>
    <row r="146" spans="1:11" x14ac:dyDescent="0.35">
      <c r="A146">
        <v>850356233</v>
      </c>
      <c r="B146" s="2">
        <v>43561</v>
      </c>
      <c r="C146" s="2">
        <v>43568</v>
      </c>
      <c r="D146" t="s">
        <v>101</v>
      </c>
      <c r="E146" t="s">
        <v>24</v>
      </c>
      <c r="F146" t="s">
        <v>42</v>
      </c>
      <c r="G146" t="s">
        <v>14</v>
      </c>
      <c r="H146" t="s">
        <v>26</v>
      </c>
      <c r="I146">
        <v>8161</v>
      </c>
      <c r="J146">
        <v>437.2</v>
      </c>
      <c r="K146">
        <v>263.33</v>
      </c>
    </row>
    <row r="147" spans="1:11" x14ac:dyDescent="0.35">
      <c r="A147">
        <v>108127200</v>
      </c>
      <c r="B147" s="2">
        <v>44809</v>
      </c>
      <c r="C147" s="2">
        <v>44813</v>
      </c>
      <c r="D147" t="s">
        <v>27</v>
      </c>
      <c r="E147" t="s">
        <v>24</v>
      </c>
      <c r="F147" t="s">
        <v>47</v>
      </c>
      <c r="G147" t="s">
        <v>18</v>
      </c>
      <c r="H147" t="s">
        <v>26</v>
      </c>
      <c r="I147">
        <v>6096</v>
      </c>
      <c r="J147">
        <v>421.89</v>
      </c>
      <c r="K147">
        <v>364.69</v>
      </c>
    </row>
    <row r="148" spans="1:11" x14ac:dyDescent="0.35">
      <c r="A148">
        <v>542272984</v>
      </c>
      <c r="B148" s="2">
        <v>42670</v>
      </c>
      <c r="C148" s="2">
        <v>42677</v>
      </c>
      <c r="D148" t="s">
        <v>96</v>
      </c>
      <c r="E148" t="s">
        <v>29</v>
      </c>
      <c r="F148" t="s">
        <v>40</v>
      </c>
      <c r="G148" t="s">
        <v>14</v>
      </c>
      <c r="H148" t="s">
        <v>19</v>
      </c>
      <c r="I148">
        <v>9481</v>
      </c>
      <c r="J148">
        <v>651.21</v>
      </c>
      <c r="K148">
        <v>524.96</v>
      </c>
    </row>
    <row r="149" spans="1:11" x14ac:dyDescent="0.35">
      <c r="A149">
        <v>884092414</v>
      </c>
      <c r="B149" s="2">
        <v>44297</v>
      </c>
      <c r="C149" s="2">
        <v>44314</v>
      </c>
      <c r="D149" t="s">
        <v>133</v>
      </c>
      <c r="E149" t="s">
        <v>38</v>
      </c>
      <c r="F149" t="s">
        <v>40</v>
      </c>
      <c r="G149" t="s">
        <v>18</v>
      </c>
      <c r="H149" t="s">
        <v>19</v>
      </c>
      <c r="I149">
        <v>1447</v>
      </c>
      <c r="J149">
        <v>651.21</v>
      </c>
      <c r="K149">
        <v>524.96</v>
      </c>
    </row>
    <row r="150" spans="1:11" x14ac:dyDescent="0.35">
      <c r="A150">
        <v>385196816</v>
      </c>
      <c r="B150" s="2">
        <v>44029</v>
      </c>
      <c r="C150" s="2">
        <v>44033</v>
      </c>
      <c r="D150" t="s">
        <v>134</v>
      </c>
      <c r="E150" t="s">
        <v>38</v>
      </c>
      <c r="F150" t="s">
        <v>76</v>
      </c>
      <c r="G150" t="s">
        <v>18</v>
      </c>
      <c r="H150" t="s">
        <v>19</v>
      </c>
      <c r="I150">
        <v>7153</v>
      </c>
      <c r="J150">
        <v>668.27</v>
      </c>
      <c r="K150">
        <v>502.54</v>
      </c>
    </row>
    <row r="151" spans="1:11" x14ac:dyDescent="0.35">
      <c r="A151">
        <v>167510020</v>
      </c>
      <c r="B151" s="2">
        <v>43717</v>
      </c>
      <c r="C151" s="2">
        <v>43720</v>
      </c>
      <c r="D151" t="s">
        <v>101</v>
      </c>
      <c r="E151" t="s">
        <v>24</v>
      </c>
      <c r="F151" t="s">
        <v>47</v>
      </c>
      <c r="G151" t="s">
        <v>14</v>
      </c>
      <c r="H151" t="s">
        <v>26</v>
      </c>
      <c r="I151">
        <v>8792</v>
      </c>
      <c r="J151">
        <v>421.89</v>
      </c>
      <c r="K151">
        <v>364.69</v>
      </c>
    </row>
    <row r="152" spans="1:11" x14ac:dyDescent="0.35">
      <c r="A152">
        <v>973268353</v>
      </c>
      <c r="B152" s="2">
        <v>42526</v>
      </c>
      <c r="C152" s="2">
        <v>42538</v>
      </c>
      <c r="D152" t="s">
        <v>135</v>
      </c>
      <c r="E152" t="s">
        <v>21</v>
      </c>
      <c r="F152" t="s">
        <v>22</v>
      </c>
      <c r="G152" t="s">
        <v>14</v>
      </c>
      <c r="H152" t="s">
        <v>34</v>
      </c>
      <c r="I152">
        <v>589</v>
      </c>
      <c r="J152">
        <v>47.45</v>
      </c>
      <c r="K152">
        <v>31.79</v>
      </c>
    </row>
    <row r="153" spans="1:11" x14ac:dyDescent="0.35">
      <c r="A153">
        <v>915020644</v>
      </c>
      <c r="B153" s="2">
        <v>43889</v>
      </c>
      <c r="C153" s="2">
        <v>43898</v>
      </c>
      <c r="D153" t="s">
        <v>136</v>
      </c>
      <c r="E153" t="s">
        <v>38</v>
      </c>
      <c r="F153" t="s">
        <v>56</v>
      </c>
      <c r="G153" t="s">
        <v>18</v>
      </c>
      <c r="H153" t="s">
        <v>15</v>
      </c>
      <c r="I153">
        <v>3797</v>
      </c>
      <c r="J153">
        <v>9.33</v>
      </c>
      <c r="K153">
        <v>6.92</v>
      </c>
    </row>
    <row r="154" spans="1:11" x14ac:dyDescent="0.35">
      <c r="A154">
        <v>425628221</v>
      </c>
      <c r="B154" s="2">
        <v>42400</v>
      </c>
      <c r="C154" s="2">
        <v>42421</v>
      </c>
      <c r="D154" t="s">
        <v>137</v>
      </c>
      <c r="E154" t="s">
        <v>38</v>
      </c>
      <c r="F154" t="s">
        <v>42</v>
      </c>
      <c r="G154" t="s">
        <v>18</v>
      </c>
      <c r="H154" t="s">
        <v>19</v>
      </c>
      <c r="I154">
        <v>1704</v>
      </c>
      <c r="J154">
        <v>437.2</v>
      </c>
      <c r="K154">
        <v>263.33</v>
      </c>
    </row>
    <row r="155" spans="1:11" x14ac:dyDescent="0.35">
      <c r="A155">
        <v>908264911</v>
      </c>
      <c r="B155" s="2">
        <v>44699</v>
      </c>
      <c r="C155" s="2">
        <v>44702</v>
      </c>
      <c r="D155" t="s">
        <v>44</v>
      </c>
      <c r="E155" t="s">
        <v>12</v>
      </c>
      <c r="F155" t="s">
        <v>22</v>
      </c>
      <c r="G155" t="s">
        <v>14</v>
      </c>
      <c r="H155" t="s">
        <v>26</v>
      </c>
      <c r="I155">
        <v>4626</v>
      </c>
      <c r="J155">
        <v>47.45</v>
      </c>
      <c r="K155">
        <v>31.79</v>
      </c>
    </row>
    <row r="156" spans="1:11" x14ac:dyDescent="0.35">
      <c r="A156">
        <v>686417043</v>
      </c>
      <c r="B156" s="2">
        <v>42425</v>
      </c>
      <c r="C156" s="2">
        <v>42439</v>
      </c>
      <c r="D156" t="s">
        <v>98</v>
      </c>
      <c r="E156" t="s">
        <v>38</v>
      </c>
      <c r="F156" t="s">
        <v>25</v>
      </c>
      <c r="G156" t="s">
        <v>14</v>
      </c>
      <c r="H156" t="s">
        <v>19</v>
      </c>
      <c r="I156">
        <v>4912</v>
      </c>
      <c r="J156">
        <v>205.7</v>
      </c>
      <c r="K156">
        <v>117.11</v>
      </c>
    </row>
    <row r="157" spans="1:11" x14ac:dyDescent="0.35">
      <c r="A157">
        <v>853883445</v>
      </c>
      <c r="B157" s="2">
        <v>43806</v>
      </c>
      <c r="C157" s="2">
        <v>43815</v>
      </c>
      <c r="D157" t="s">
        <v>78</v>
      </c>
      <c r="E157" t="s">
        <v>24</v>
      </c>
      <c r="F157" t="s">
        <v>76</v>
      </c>
      <c r="G157" t="s">
        <v>14</v>
      </c>
      <c r="H157" t="s">
        <v>34</v>
      </c>
      <c r="I157">
        <v>1941</v>
      </c>
      <c r="J157">
        <v>668.27</v>
      </c>
      <c r="K157">
        <v>502.54</v>
      </c>
    </row>
    <row r="158" spans="1:11" x14ac:dyDescent="0.35">
      <c r="A158">
        <v>324775445</v>
      </c>
      <c r="B158" s="2">
        <v>42224</v>
      </c>
      <c r="C158" s="2">
        <v>42227</v>
      </c>
      <c r="D158" t="s">
        <v>28</v>
      </c>
      <c r="E158" t="s">
        <v>29</v>
      </c>
      <c r="F158" t="s">
        <v>25</v>
      </c>
      <c r="G158" t="s">
        <v>14</v>
      </c>
      <c r="H158" t="s">
        <v>19</v>
      </c>
      <c r="I158">
        <v>7126</v>
      </c>
      <c r="J158">
        <v>205.7</v>
      </c>
      <c r="K158">
        <v>117.11</v>
      </c>
    </row>
    <row r="159" spans="1:11" x14ac:dyDescent="0.35">
      <c r="A159">
        <v>783516871</v>
      </c>
      <c r="B159" s="2">
        <v>42066</v>
      </c>
      <c r="C159" s="2">
        <v>42078</v>
      </c>
      <c r="D159" t="s">
        <v>130</v>
      </c>
      <c r="E159" t="s">
        <v>29</v>
      </c>
      <c r="F159" t="s">
        <v>25</v>
      </c>
      <c r="G159" t="s">
        <v>14</v>
      </c>
      <c r="H159" t="s">
        <v>19</v>
      </c>
      <c r="I159">
        <v>8909</v>
      </c>
      <c r="J159">
        <v>205.7</v>
      </c>
      <c r="K159">
        <v>117.11</v>
      </c>
    </row>
    <row r="160" spans="1:11" x14ac:dyDescent="0.35">
      <c r="A160">
        <v>834844052</v>
      </c>
      <c r="B160" s="2">
        <v>42109</v>
      </c>
      <c r="C160" s="2">
        <v>42121</v>
      </c>
      <c r="D160" t="s">
        <v>138</v>
      </c>
      <c r="E160" t="s">
        <v>24</v>
      </c>
      <c r="F160" t="s">
        <v>42</v>
      </c>
      <c r="G160" t="s">
        <v>18</v>
      </c>
      <c r="H160" t="s">
        <v>34</v>
      </c>
      <c r="I160">
        <v>7762</v>
      </c>
      <c r="J160">
        <v>437.2</v>
      </c>
      <c r="K160">
        <v>263.33</v>
      </c>
    </row>
    <row r="161" spans="1:11" x14ac:dyDescent="0.35">
      <c r="A161">
        <v>953805816</v>
      </c>
      <c r="B161" s="2">
        <v>42328</v>
      </c>
      <c r="C161" s="2">
        <v>42341</v>
      </c>
      <c r="D161" t="s">
        <v>87</v>
      </c>
      <c r="E161" t="s">
        <v>24</v>
      </c>
      <c r="F161" t="s">
        <v>17</v>
      </c>
      <c r="G161" t="s">
        <v>18</v>
      </c>
      <c r="H161" t="s">
        <v>34</v>
      </c>
      <c r="I161">
        <v>1191</v>
      </c>
      <c r="J161">
        <v>152.58000000000001</v>
      </c>
      <c r="K161">
        <v>97.44</v>
      </c>
    </row>
    <row r="162" spans="1:11" x14ac:dyDescent="0.35">
      <c r="A162">
        <v>335763490</v>
      </c>
      <c r="B162" s="2">
        <v>44703</v>
      </c>
      <c r="C162" s="2">
        <v>44722</v>
      </c>
      <c r="D162" t="s">
        <v>139</v>
      </c>
      <c r="E162" t="s">
        <v>51</v>
      </c>
      <c r="F162" t="s">
        <v>40</v>
      </c>
      <c r="G162" t="s">
        <v>14</v>
      </c>
      <c r="H162" t="s">
        <v>26</v>
      </c>
      <c r="I162">
        <v>8733</v>
      </c>
      <c r="J162">
        <v>651.21</v>
      </c>
      <c r="K162">
        <v>524.96</v>
      </c>
    </row>
    <row r="163" spans="1:11" x14ac:dyDescent="0.35">
      <c r="A163">
        <v>946390902</v>
      </c>
      <c r="B163" s="2">
        <v>43908</v>
      </c>
      <c r="C163" s="2">
        <v>43926</v>
      </c>
      <c r="D163" t="s">
        <v>84</v>
      </c>
      <c r="E163" t="s">
        <v>24</v>
      </c>
      <c r="F163" t="s">
        <v>42</v>
      </c>
      <c r="G163" t="s">
        <v>14</v>
      </c>
      <c r="H163" t="s">
        <v>34</v>
      </c>
      <c r="I163">
        <v>6954</v>
      </c>
      <c r="J163">
        <v>437.2</v>
      </c>
      <c r="K163">
        <v>263.33</v>
      </c>
    </row>
    <row r="164" spans="1:11" x14ac:dyDescent="0.35">
      <c r="A164">
        <v>771674382</v>
      </c>
      <c r="B164" s="2">
        <v>43510</v>
      </c>
      <c r="C164" s="2">
        <v>43513</v>
      </c>
      <c r="D164" t="s">
        <v>77</v>
      </c>
      <c r="E164" t="s">
        <v>21</v>
      </c>
      <c r="F164" t="s">
        <v>68</v>
      </c>
      <c r="G164" t="s">
        <v>18</v>
      </c>
      <c r="H164" t="s">
        <v>26</v>
      </c>
      <c r="I164">
        <v>4453</v>
      </c>
      <c r="J164">
        <v>154.06</v>
      </c>
      <c r="K164">
        <v>90.93</v>
      </c>
    </row>
    <row r="165" spans="1:11" x14ac:dyDescent="0.35">
      <c r="A165">
        <v>567912757</v>
      </c>
      <c r="B165" s="2">
        <v>42848</v>
      </c>
      <c r="C165" s="2">
        <v>42866</v>
      </c>
      <c r="D165" t="s">
        <v>140</v>
      </c>
      <c r="E165" t="s">
        <v>24</v>
      </c>
      <c r="F165" t="s">
        <v>25</v>
      </c>
      <c r="G165" t="s">
        <v>14</v>
      </c>
      <c r="H165" t="s">
        <v>19</v>
      </c>
      <c r="I165">
        <v>6860</v>
      </c>
      <c r="J165">
        <v>205.7</v>
      </c>
      <c r="K165">
        <v>117.11</v>
      </c>
    </row>
    <row r="166" spans="1:11" x14ac:dyDescent="0.35">
      <c r="A166">
        <v>711717355</v>
      </c>
      <c r="B166" s="2">
        <v>43422</v>
      </c>
      <c r="C166" s="2">
        <v>43432</v>
      </c>
      <c r="D166" t="s">
        <v>53</v>
      </c>
      <c r="E166" t="s">
        <v>29</v>
      </c>
      <c r="F166" t="s">
        <v>40</v>
      </c>
      <c r="G166" t="s">
        <v>18</v>
      </c>
      <c r="H166" t="s">
        <v>26</v>
      </c>
      <c r="I166">
        <v>1836</v>
      </c>
      <c r="J166">
        <v>651.21</v>
      </c>
      <c r="K166">
        <v>524.96</v>
      </c>
    </row>
    <row r="167" spans="1:11" x14ac:dyDescent="0.35">
      <c r="A167">
        <v>750012004</v>
      </c>
      <c r="B167" s="2">
        <v>42349</v>
      </c>
      <c r="C167" s="2">
        <v>42370</v>
      </c>
      <c r="D167" t="s">
        <v>141</v>
      </c>
      <c r="E167" t="s">
        <v>38</v>
      </c>
      <c r="F167" t="s">
        <v>40</v>
      </c>
      <c r="G167" t="s">
        <v>14</v>
      </c>
      <c r="H167" t="s">
        <v>26</v>
      </c>
      <c r="I167">
        <v>4074</v>
      </c>
      <c r="J167">
        <v>651.21</v>
      </c>
      <c r="K167">
        <v>524.96</v>
      </c>
    </row>
    <row r="168" spans="1:11" x14ac:dyDescent="0.35">
      <c r="A168">
        <v>750033032</v>
      </c>
      <c r="B168" s="2">
        <v>42560</v>
      </c>
      <c r="C168" s="2">
        <v>42576</v>
      </c>
      <c r="D168" t="s">
        <v>142</v>
      </c>
      <c r="E168" t="s">
        <v>29</v>
      </c>
      <c r="F168" t="s">
        <v>17</v>
      </c>
      <c r="G168" t="s">
        <v>14</v>
      </c>
      <c r="H168" t="s">
        <v>19</v>
      </c>
      <c r="I168">
        <v>297</v>
      </c>
      <c r="J168">
        <v>152.58000000000001</v>
      </c>
      <c r="K168">
        <v>97.44</v>
      </c>
    </row>
    <row r="169" spans="1:11" x14ac:dyDescent="0.35">
      <c r="A169">
        <v>849329268</v>
      </c>
      <c r="B169" s="2">
        <v>42914</v>
      </c>
      <c r="C169" s="2">
        <v>42931</v>
      </c>
      <c r="D169" t="s">
        <v>44</v>
      </c>
      <c r="E169" t="s">
        <v>12</v>
      </c>
      <c r="F169" t="s">
        <v>76</v>
      </c>
      <c r="G169" t="s">
        <v>18</v>
      </c>
      <c r="H169" t="s">
        <v>34</v>
      </c>
      <c r="I169">
        <v>4259</v>
      </c>
      <c r="J169">
        <v>668.27</v>
      </c>
      <c r="K169">
        <v>502.54</v>
      </c>
    </row>
    <row r="170" spans="1:11" x14ac:dyDescent="0.35">
      <c r="A170">
        <v>805762040</v>
      </c>
      <c r="B170" s="2">
        <v>43546</v>
      </c>
      <c r="C170" s="2">
        <v>43567</v>
      </c>
      <c r="D170" t="s">
        <v>105</v>
      </c>
      <c r="E170" t="s">
        <v>12</v>
      </c>
      <c r="F170" t="s">
        <v>47</v>
      </c>
      <c r="G170" t="s">
        <v>14</v>
      </c>
      <c r="H170" t="s">
        <v>15</v>
      </c>
      <c r="I170">
        <v>1748</v>
      </c>
      <c r="J170">
        <v>421.89</v>
      </c>
      <c r="K170">
        <v>364.69</v>
      </c>
    </row>
    <row r="171" spans="1:11" x14ac:dyDescent="0.35">
      <c r="A171">
        <v>447505176</v>
      </c>
      <c r="B171" s="2">
        <v>44746</v>
      </c>
      <c r="C171" s="2">
        <v>44760</v>
      </c>
      <c r="D171" t="s">
        <v>106</v>
      </c>
      <c r="E171" t="s">
        <v>38</v>
      </c>
      <c r="F171" t="s">
        <v>25</v>
      </c>
      <c r="G171" t="s">
        <v>14</v>
      </c>
      <c r="H171" t="s">
        <v>34</v>
      </c>
      <c r="I171">
        <v>5581</v>
      </c>
      <c r="J171">
        <v>205.7</v>
      </c>
      <c r="K171">
        <v>117.11</v>
      </c>
    </row>
    <row r="172" spans="1:11" x14ac:dyDescent="0.35">
      <c r="A172">
        <v>123045003</v>
      </c>
      <c r="B172" s="2">
        <v>42808</v>
      </c>
      <c r="C172" s="2">
        <v>42816</v>
      </c>
      <c r="D172" t="s">
        <v>92</v>
      </c>
      <c r="E172" t="s">
        <v>32</v>
      </c>
      <c r="F172" t="s">
        <v>22</v>
      </c>
      <c r="G172" t="s">
        <v>18</v>
      </c>
      <c r="H172" t="s">
        <v>26</v>
      </c>
      <c r="I172">
        <v>606</v>
      </c>
      <c r="J172">
        <v>47.45</v>
      </c>
      <c r="K172">
        <v>31.79</v>
      </c>
    </row>
    <row r="173" spans="1:11" x14ac:dyDescent="0.35">
      <c r="A173">
        <v>251180350</v>
      </c>
      <c r="B173" s="2">
        <v>42268</v>
      </c>
      <c r="C173" s="2">
        <v>42280</v>
      </c>
      <c r="D173" t="s">
        <v>140</v>
      </c>
      <c r="E173" t="s">
        <v>24</v>
      </c>
      <c r="F173" t="s">
        <v>76</v>
      </c>
      <c r="G173" t="s">
        <v>18</v>
      </c>
      <c r="H173" t="s">
        <v>34</v>
      </c>
      <c r="I173">
        <v>8702</v>
      </c>
      <c r="J173">
        <v>668.27</v>
      </c>
      <c r="K173">
        <v>502.54</v>
      </c>
    </row>
    <row r="174" spans="1:11" x14ac:dyDescent="0.35">
      <c r="A174">
        <v>871022546</v>
      </c>
      <c r="B174" s="2">
        <v>43931</v>
      </c>
      <c r="C174" s="2">
        <v>43945</v>
      </c>
      <c r="D174" t="s">
        <v>143</v>
      </c>
      <c r="E174" t="s">
        <v>24</v>
      </c>
      <c r="F174" t="s">
        <v>76</v>
      </c>
      <c r="G174" t="s">
        <v>14</v>
      </c>
      <c r="H174" t="s">
        <v>15</v>
      </c>
      <c r="I174">
        <v>3782</v>
      </c>
      <c r="J174">
        <v>668.27</v>
      </c>
      <c r="K174">
        <v>502.54</v>
      </c>
    </row>
    <row r="175" spans="1:11" x14ac:dyDescent="0.35">
      <c r="A175">
        <v>291995418</v>
      </c>
      <c r="B175" s="2">
        <v>44683</v>
      </c>
      <c r="C175" s="2">
        <v>44700</v>
      </c>
      <c r="D175" t="s">
        <v>144</v>
      </c>
      <c r="E175" t="s">
        <v>21</v>
      </c>
      <c r="F175" t="s">
        <v>56</v>
      </c>
      <c r="G175" t="s">
        <v>14</v>
      </c>
      <c r="H175" t="s">
        <v>26</v>
      </c>
      <c r="I175">
        <v>6788</v>
      </c>
      <c r="J175">
        <v>9.33</v>
      </c>
      <c r="K175">
        <v>6.92</v>
      </c>
    </row>
    <row r="176" spans="1:11" x14ac:dyDescent="0.35">
      <c r="A176">
        <v>943835294</v>
      </c>
      <c r="B176" s="2">
        <v>43264</v>
      </c>
      <c r="C176" s="2">
        <v>43281</v>
      </c>
      <c r="D176" t="s">
        <v>119</v>
      </c>
      <c r="E176" t="s">
        <v>24</v>
      </c>
      <c r="F176" t="s">
        <v>33</v>
      </c>
      <c r="G176" t="s">
        <v>14</v>
      </c>
      <c r="H176" t="s">
        <v>19</v>
      </c>
      <c r="I176">
        <v>692</v>
      </c>
      <c r="J176">
        <v>109.28</v>
      </c>
      <c r="K176">
        <v>35.840000000000003</v>
      </c>
    </row>
    <row r="177" spans="1:11" x14ac:dyDescent="0.35">
      <c r="A177">
        <v>826591002</v>
      </c>
      <c r="B177" s="2">
        <v>44304</v>
      </c>
      <c r="C177" s="2">
        <v>44321</v>
      </c>
      <c r="D177" t="s">
        <v>89</v>
      </c>
      <c r="E177" t="s">
        <v>38</v>
      </c>
      <c r="F177" t="s">
        <v>40</v>
      </c>
      <c r="G177" t="s">
        <v>18</v>
      </c>
      <c r="H177" t="s">
        <v>26</v>
      </c>
      <c r="I177">
        <v>5501</v>
      </c>
      <c r="J177">
        <v>651.21</v>
      </c>
      <c r="K177">
        <v>524.96</v>
      </c>
    </row>
    <row r="178" spans="1:11" x14ac:dyDescent="0.35">
      <c r="A178">
        <v>260623872</v>
      </c>
      <c r="B178" s="2">
        <v>44317</v>
      </c>
      <c r="C178" s="2">
        <v>44331</v>
      </c>
      <c r="D178" t="s">
        <v>46</v>
      </c>
      <c r="E178" t="s">
        <v>29</v>
      </c>
      <c r="F178" t="s">
        <v>42</v>
      </c>
      <c r="G178" t="s">
        <v>14</v>
      </c>
      <c r="H178" t="s">
        <v>15</v>
      </c>
      <c r="I178">
        <v>3250</v>
      </c>
      <c r="J178">
        <v>437.2</v>
      </c>
      <c r="K178">
        <v>263.33</v>
      </c>
    </row>
    <row r="179" spans="1:11" x14ac:dyDescent="0.35">
      <c r="A179">
        <v>536607730</v>
      </c>
      <c r="B179" s="2">
        <v>43364</v>
      </c>
      <c r="C179" s="2">
        <v>43379</v>
      </c>
      <c r="D179" t="s">
        <v>82</v>
      </c>
      <c r="E179" t="s">
        <v>32</v>
      </c>
      <c r="F179" t="s">
        <v>68</v>
      </c>
      <c r="G179" t="s">
        <v>14</v>
      </c>
      <c r="H179" t="s">
        <v>26</v>
      </c>
      <c r="I179">
        <v>3007</v>
      </c>
      <c r="J179">
        <v>154.06</v>
      </c>
      <c r="K179">
        <v>90.93</v>
      </c>
    </row>
    <row r="180" spans="1:11" x14ac:dyDescent="0.35">
      <c r="A180">
        <v>765528905</v>
      </c>
      <c r="B180" s="2">
        <v>42052</v>
      </c>
      <c r="C180" s="2">
        <v>42073</v>
      </c>
      <c r="D180" t="s">
        <v>82</v>
      </c>
      <c r="E180" t="s">
        <v>32</v>
      </c>
      <c r="F180" t="s">
        <v>30</v>
      </c>
      <c r="G180" t="s">
        <v>18</v>
      </c>
      <c r="H180" t="s">
        <v>26</v>
      </c>
      <c r="I180">
        <v>5870</v>
      </c>
      <c r="J180">
        <v>81.73</v>
      </c>
      <c r="K180">
        <v>56.67</v>
      </c>
    </row>
    <row r="181" spans="1:11" x14ac:dyDescent="0.35">
      <c r="A181">
        <v>128686225</v>
      </c>
      <c r="B181" s="2">
        <v>44221</v>
      </c>
      <c r="C181" s="2">
        <v>44238</v>
      </c>
      <c r="D181" t="s">
        <v>145</v>
      </c>
      <c r="E181" t="s">
        <v>21</v>
      </c>
      <c r="F181" t="s">
        <v>13</v>
      </c>
      <c r="G181" t="s">
        <v>14</v>
      </c>
      <c r="H181" t="s">
        <v>15</v>
      </c>
      <c r="I181">
        <v>9968</v>
      </c>
      <c r="J181">
        <v>255.28</v>
      </c>
      <c r="K181">
        <v>159.41999999999999</v>
      </c>
    </row>
    <row r="182" spans="1:11" x14ac:dyDescent="0.35">
      <c r="A182">
        <v>127691018</v>
      </c>
      <c r="B182" s="2">
        <v>42826</v>
      </c>
      <c r="C182" s="2">
        <v>42839</v>
      </c>
      <c r="D182" t="s">
        <v>146</v>
      </c>
      <c r="E182" t="s">
        <v>29</v>
      </c>
      <c r="F182" t="s">
        <v>68</v>
      </c>
      <c r="G182" t="s">
        <v>18</v>
      </c>
      <c r="H182" t="s">
        <v>26</v>
      </c>
      <c r="I182">
        <v>5465</v>
      </c>
      <c r="J182">
        <v>154.06</v>
      </c>
      <c r="K182">
        <v>90.93</v>
      </c>
    </row>
    <row r="183" spans="1:11" x14ac:dyDescent="0.35">
      <c r="A183">
        <v>534467113</v>
      </c>
      <c r="B183" s="2">
        <v>42145</v>
      </c>
      <c r="C183" s="2">
        <v>42157</v>
      </c>
      <c r="D183" t="s">
        <v>131</v>
      </c>
      <c r="E183" t="s">
        <v>32</v>
      </c>
      <c r="F183" t="s">
        <v>68</v>
      </c>
      <c r="G183" t="s">
        <v>18</v>
      </c>
      <c r="H183" t="s">
        <v>19</v>
      </c>
      <c r="I183">
        <v>9550</v>
      </c>
      <c r="J183">
        <v>154.06</v>
      </c>
      <c r="K183">
        <v>90.93</v>
      </c>
    </row>
    <row r="184" spans="1:11" x14ac:dyDescent="0.35">
      <c r="A184">
        <v>741250836</v>
      </c>
      <c r="B184" s="2">
        <v>44913</v>
      </c>
      <c r="C184" s="2">
        <v>44918</v>
      </c>
      <c r="D184" t="s">
        <v>63</v>
      </c>
      <c r="E184" t="s">
        <v>32</v>
      </c>
      <c r="F184" t="s">
        <v>30</v>
      </c>
      <c r="G184" t="s">
        <v>14</v>
      </c>
      <c r="H184" t="s">
        <v>34</v>
      </c>
      <c r="I184">
        <v>1450</v>
      </c>
      <c r="J184">
        <v>81.73</v>
      </c>
      <c r="K184">
        <v>56.67</v>
      </c>
    </row>
    <row r="185" spans="1:11" x14ac:dyDescent="0.35">
      <c r="A185">
        <v>210591018</v>
      </c>
      <c r="B185" s="2">
        <v>43222</v>
      </c>
      <c r="C185" s="2">
        <v>43232</v>
      </c>
      <c r="D185" t="s">
        <v>63</v>
      </c>
      <c r="E185" t="s">
        <v>32</v>
      </c>
      <c r="F185" t="s">
        <v>17</v>
      </c>
      <c r="G185" t="s">
        <v>14</v>
      </c>
      <c r="H185" t="s">
        <v>15</v>
      </c>
      <c r="I185">
        <v>7417</v>
      </c>
      <c r="J185">
        <v>152.58000000000001</v>
      </c>
      <c r="K185">
        <v>97.44</v>
      </c>
    </row>
    <row r="186" spans="1:11" x14ac:dyDescent="0.35">
      <c r="A186">
        <v>725348985</v>
      </c>
      <c r="B186" s="2">
        <v>43165</v>
      </c>
      <c r="C186" s="2">
        <v>43172</v>
      </c>
      <c r="D186" t="s">
        <v>105</v>
      </c>
      <c r="E186" t="s">
        <v>12</v>
      </c>
      <c r="F186" t="s">
        <v>68</v>
      </c>
      <c r="G186" t="s">
        <v>14</v>
      </c>
      <c r="H186" t="s">
        <v>19</v>
      </c>
      <c r="I186">
        <v>5738</v>
      </c>
      <c r="J186">
        <v>154.06</v>
      </c>
      <c r="K186">
        <v>90.93</v>
      </c>
    </row>
    <row r="187" spans="1:11" x14ac:dyDescent="0.35">
      <c r="A187">
        <v>538698565</v>
      </c>
      <c r="B187" s="2">
        <v>44419</v>
      </c>
      <c r="C187" s="2">
        <v>44424</v>
      </c>
      <c r="D187" t="s">
        <v>147</v>
      </c>
      <c r="E187" t="s">
        <v>38</v>
      </c>
      <c r="F187" t="s">
        <v>76</v>
      </c>
      <c r="G187" t="s">
        <v>18</v>
      </c>
      <c r="H187" t="s">
        <v>34</v>
      </c>
      <c r="I187">
        <v>1731</v>
      </c>
      <c r="J187">
        <v>668.27</v>
      </c>
      <c r="K187">
        <v>502.54</v>
      </c>
    </row>
    <row r="188" spans="1:11" x14ac:dyDescent="0.35">
      <c r="A188">
        <v>224126088</v>
      </c>
      <c r="B188" s="2">
        <v>42510</v>
      </c>
      <c r="C188" s="2">
        <v>42518</v>
      </c>
      <c r="D188" t="s">
        <v>59</v>
      </c>
      <c r="E188" t="s">
        <v>12</v>
      </c>
      <c r="F188" t="s">
        <v>25</v>
      </c>
      <c r="G188" t="s">
        <v>18</v>
      </c>
      <c r="H188" t="s">
        <v>34</v>
      </c>
      <c r="I188">
        <v>2745</v>
      </c>
      <c r="J188">
        <v>205.7</v>
      </c>
      <c r="K188">
        <v>117.11</v>
      </c>
    </row>
    <row r="189" spans="1:11" x14ac:dyDescent="0.35">
      <c r="A189">
        <v>425430381</v>
      </c>
      <c r="B189" s="2">
        <v>44126</v>
      </c>
      <c r="C189" s="2">
        <v>44137</v>
      </c>
      <c r="D189" t="s">
        <v>54</v>
      </c>
      <c r="E189" t="s">
        <v>29</v>
      </c>
      <c r="F189" t="s">
        <v>22</v>
      </c>
      <c r="G189" t="s">
        <v>14</v>
      </c>
      <c r="H189" t="s">
        <v>15</v>
      </c>
      <c r="I189">
        <v>3159</v>
      </c>
      <c r="J189">
        <v>47.45</v>
      </c>
      <c r="K189">
        <v>31.79</v>
      </c>
    </row>
    <row r="190" spans="1:11" x14ac:dyDescent="0.35">
      <c r="A190">
        <v>506722772</v>
      </c>
      <c r="B190" s="2">
        <v>42571</v>
      </c>
      <c r="C190" s="2">
        <v>42572</v>
      </c>
      <c r="D190" t="s">
        <v>94</v>
      </c>
      <c r="E190" t="s">
        <v>38</v>
      </c>
      <c r="F190" t="s">
        <v>68</v>
      </c>
      <c r="G190" t="s">
        <v>18</v>
      </c>
      <c r="H190" t="s">
        <v>15</v>
      </c>
      <c r="I190">
        <v>9383</v>
      </c>
      <c r="J190">
        <v>154.06</v>
      </c>
      <c r="K190">
        <v>90.93</v>
      </c>
    </row>
    <row r="191" spans="1:11" x14ac:dyDescent="0.35">
      <c r="A191">
        <v>802427089</v>
      </c>
      <c r="B191" s="2">
        <v>44658</v>
      </c>
      <c r="C191" s="2">
        <v>44678</v>
      </c>
      <c r="D191" t="s">
        <v>127</v>
      </c>
      <c r="E191" t="s">
        <v>38</v>
      </c>
      <c r="F191" t="s">
        <v>40</v>
      </c>
      <c r="G191" t="s">
        <v>18</v>
      </c>
      <c r="H191" t="s">
        <v>19</v>
      </c>
      <c r="I191">
        <v>4862</v>
      </c>
      <c r="J191">
        <v>651.21</v>
      </c>
      <c r="K191">
        <v>524.96</v>
      </c>
    </row>
    <row r="192" spans="1:11" x14ac:dyDescent="0.35">
      <c r="A192">
        <v>367279660</v>
      </c>
      <c r="B192" s="2">
        <v>42199</v>
      </c>
      <c r="C192" s="2">
        <v>42217</v>
      </c>
      <c r="D192" t="s">
        <v>126</v>
      </c>
      <c r="E192" t="s">
        <v>24</v>
      </c>
      <c r="F192" t="s">
        <v>42</v>
      </c>
      <c r="G192" t="s">
        <v>18</v>
      </c>
      <c r="H192" t="s">
        <v>34</v>
      </c>
      <c r="I192">
        <v>5068</v>
      </c>
      <c r="J192">
        <v>437.2</v>
      </c>
      <c r="K192">
        <v>263.33</v>
      </c>
    </row>
    <row r="193" spans="1:11" x14ac:dyDescent="0.35">
      <c r="A193">
        <v>126329314</v>
      </c>
      <c r="B193" s="2">
        <v>43595</v>
      </c>
      <c r="C193" s="2">
        <v>43599</v>
      </c>
      <c r="D193" t="s">
        <v>39</v>
      </c>
      <c r="E193" t="s">
        <v>29</v>
      </c>
      <c r="F193" t="s">
        <v>30</v>
      </c>
      <c r="G193" t="s">
        <v>18</v>
      </c>
      <c r="H193" t="s">
        <v>34</v>
      </c>
      <c r="I193">
        <v>2506</v>
      </c>
      <c r="J193">
        <v>81.73</v>
      </c>
      <c r="K193">
        <v>56.67</v>
      </c>
    </row>
    <row r="194" spans="1:11" x14ac:dyDescent="0.35">
      <c r="A194">
        <v>624937379</v>
      </c>
      <c r="B194" s="2">
        <v>42401</v>
      </c>
      <c r="C194" s="2">
        <v>42403</v>
      </c>
      <c r="D194" t="s">
        <v>148</v>
      </c>
      <c r="E194" t="s">
        <v>24</v>
      </c>
      <c r="F194" t="s">
        <v>30</v>
      </c>
      <c r="G194" t="s">
        <v>18</v>
      </c>
      <c r="H194" t="s">
        <v>34</v>
      </c>
      <c r="I194">
        <v>1713</v>
      </c>
      <c r="J194">
        <v>81.73</v>
      </c>
      <c r="K194">
        <v>56.67</v>
      </c>
    </row>
    <row r="195" spans="1:11" x14ac:dyDescent="0.35">
      <c r="A195">
        <v>678777682</v>
      </c>
      <c r="B195" s="2">
        <v>44793</v>
      </c>
      <c r="C195" s="2">
        <v>44802</v>
      </c>
      <c r="D195" t="s">
        <v>149</v>
      </c>
      <c r="E195" t="s">
        <v>12</v>
      </c>
      <c r="F195" t="s">
        <v>17</v>
      </c>
      <c r="G195" t="s">
        <v>18</v>
      </c>
      <c r="H195" t="s">
        <v>34</v>
      </c>
      <c r="I195">
        <v>4255</v>
      </c>
      <c r="J195">
        <v>152.58000000000001</v>
      </c>
      <c r="K195">
        <v>97.44</v>
      </c>
    </row>
    <row r="196" spans="1:11" x14ac:dyDescent="0.35">
      <c r="A196">
        <v>523836553</v>
      </c>
      <c r="B196" s="2">
        <v>42106</v>
      </c>
      <c r="C196" s="2">
        <v>42114</v>
      </c>
      <c r="D196" t="s">
        <v>148</v>
      </c>
      <c r="E196" t="s">
        <v>24</v>
      </c>
      <c r="F196" t="s">
        <v>25</v>
      </c>
      <c r="G196" t="s">
        <v>14</v>
      </c>
      <c r="H196" t="s">
        <v>26</v>
      </c>
      <c r="I196">
        <v>3732</v>
      </c>
      <c r="J196">
        <v>205.7</v>
      </c>
      <c r="K196">
        <v>117.11</v>
      </c>
    </row>
    <row r="197" spans="1:11" x14ac:dyDescent="0.35">
      <c r="A197">
        <v>466412818</v>
      </c>
      <c r="B197" s="2">
        <v>42102</v>
      </c>
      <c r="C197" s="2">
        <v>42119</v>
      </c>
      <c r="D197" t="s">
        <v>150</v>
      </c>
      <c r="E197" t="s">
        <v>38</v>
      </c>
      <c r="F197" t="s">
        <v>25</v>
      </c>
      <c r="G197" t="s">
        <v>18</v>
      </c>
      <c r="H197" t="s">
        <v>19</v>
      </c>
      <c r="I197">
        <v>772</v>
      </c>
      <c r="J197">
        <v>205.7</v>
      </c>
      <c r="K197">
        <v>117.11</v>
      </c>
    </row>
    <row r="198" spans="1:11" x14ac:dyDescent="0.35">
      <c r="A198">
        <v>433117806</v>
      </c>
      <c r="B198" s="2">
        <v>43857</v>
      </c>
      <c r="C198" s="2">
        <v>43866</v>
      </c>
      <c r="D198" t="s">
        <v>151</v>
      </c>
      <c r="E198" t="s">
        <v>32</v>
      </c>
      <c r="F198" t="s">
        <v>56</v>
      </c>
      <c r="G198" t="s">
        <v>14</v>
      </c>
      <c r="H198" t="s">
        <v>34</v>
      </c>
      <c r="I198">
        <v>8039</v>
      </c>
      <c r="J198">
        <v>9.33</v>
      </c>
      <c r="K198">
        <v>6.92</v>
      </c>
    </row>
    <row r="199" spans="1:11" x14ac:dyDescent="0.35">
      <c r="A199">
        <v>420875346</v>
      </c>
      <c r="B199" s="2">
        <v>43836</v>
      </c>
      <c r="C199" s="2">
        <v>43842</v>
      </c>
      <c r="D199" t="s">
        <v>152</v>
      </c>
      <c r="E199" t="s">
        <v>21</v>
      </c>
      <c r="F199" t="s">
        <v>42</v>
      </c>
      <c r="G199" t="s">
        <v>18</v>
      </c>
      <c r="H199" t="s">
        <v>26</v>
      </c>
      <c r="I199">
        <v>5223</v>
      </c>
      <c r="J199">
        <v>437.2</v>
      </c>
      <c r="K199">
        <v>263.33</v>
      </c>
    </row>
    <row r="200" spans="1:11" x14ac:dyDescent="0.35">
      <c r="A200">
        <v>946921765</v>
      </c>
      <c r="B200" s="2">
        <v>43430</v>
      </c>
      <c r="C200" s="2">
        <v>43444</v>
      </c>
      <c r="D200" t="s">
        <v>99</v>
      </c>
      <c r="E200" t="s">
        <v>38</v>
      </c>
      <c r="F200" t="s">
        <v>42</v>
      </c>
      <c r="G200" t="s">
        <v>14</v>
      </c>
      <c r="H200" t="s">
        <v>19</v>
      </c>
      <c r="I200">
        <v>4048</v>
      </c>
      <c r="J200">
        <v>437.2</v>
      </c>
      <c r="K200">
        <v>263.33</v>
      </c>
    </row>
    <row r="201" spans="1:11" x14ac:dyDescent="0.35">
      <c r="A201">
        <v>798805892</v>
      </c>
      <c r="B201" s="2">
        <v>44655</v>
      </c>
      <c r="C201" s="2">
        <v>44675</v>
      </c>
      <c r="D201" t="s">
        <v>114</v>
      </c>
      <c r="E201" t="s">
        <v>38</v>
      </c>
      <c r="F201" t="s">
        <v>76</v>
      </c>
      <c r="G201" t="s">
        <v>18</v>
      </c>
      <c r="H201" t="s">
        <v>34</v>
      </c>
      <c r="I201">
        <v>3270</v>
      </c>
      <c r="J201">
        <v>668.27</v>
      </c>
      <c r="K201">
        <v>502.54</v>
      </c>
    </row>
    <row r="202" spans="1:11" x14ac:dyDescent="0.35">
      <c r="A202">
        <v>184389054</v>
      </c>
      <c r="B202" s="2">
        <v>44333</v>
      </c>
      <c r="C202" s="2">
        <v>44353</v>
      </c>
      <c r="D202" t="s">
        <v>153</v>
      </c>
      <c r="E202" t="s">
        <v>38</v>
      </c>
      <c r="F202" t="s">
        <v>76</v>
      </c>
      <c r="G202" t="s">
        <v>18</v>
      </c>
      <c r="H202" t="s">
        <v>15</v>
      </c>
      <c r="I202">
        <v>3674</v>
      </c>
      <c r="J202">
        <v>668.27</v>
      </c>
      <c r="K202">
        <v>502.54</v>
      </c>
    </row>
    <row r="203" spans="1:11" x14ac:dyDescent="0.35">
      <c r="A203">
        <v>281845080</v>
      </c>
      <c r="B203" s="2">
        <v>43717</v>
      </c>
      <c r="C203" s="2">
        <v>43724</v>
      </c>
      <c r="D203" t="s">
        <v>154</v>
      </c>
      <c r="E203" t="s">
        <v>12</v>
      </c>
      <c r="F203" t="s">
        <v>76</v>
      </c>
      <c r="G203" t="s">
        <v>18</v>
      </c>
      <c r="H203" t="s">
        <v>15</v>
      </c>
      <c r="I203">
        <v>3077</v>
      </c>
      <c r="J203">
        <v>668.27</v>
      </c>
      <c r="K203">
        <v>502.54</v>
      </c>
    </row>
    <row r="204" spans="1:11" x14ac:dyDescent="0.35">
      <c r="A204">
        <v>989660298</v>
      </c>
      <c r="B204" s="2">
        <v>43722</v>
      </c>
      <c r="C204" s="2">
        <v>43740</v>
      </c>
      <c r="D204" t="s">
        <v>155</v>
      </c>
      <c r="E204" t="s">
        <v>12</v>
      </c>
      <c r="F204" t="s">
        <v>47</v>
      </c>
      <c r="G204" t="s">
        <v>14</v>
      </c>
      <c r="H204" t="s">
        <v>34</v>
      </c>
      <c r="I204">
        <v>1330</v>
      </c>
      <c r="J204">
        <v>421.89</v>
      </c>
      <c r="K204">
        <v>364.69</v>
      </c>
    </row>
    <row r="205" spans="1:11" x14ac:dyDescent="0.35">
      <c r="A205">
        <v>476633536</v>
      </c>
      <c r="B205" s="2">
        <v>44109</v>
      </c>
      <c r="C205" s="2">
        <v>44130</v>
      </c>
      <c r="D205" t="s">
        <v>156</v>
      </c>
      <c r="E205" t="s">
        <v>21</v>
      </c>
      <c r="F205" t="s">
        <v>68</v>
      </c>
      <c r="G205" t="s">
        <v>14</v>
      </c>
      <c r="H205" t="s">
        <v>19</v>
      </c>
      <c r="I205">
        <v>5310</v>
      </c>
      <c r="J205">
        <v>154.06</v>
      </c>
      <c r="K205">
        <v>90.93</v>
      </c>
    </row>
    <row r="206" spans="1:11" x14ac:dyDescent="0.35">
      <c r="A206">
        <v>131876122</v>
      </c>
      <c r="B206" s="2">
        <v>43568</v>
      </c>
      <c r="C206" s="2">
        <v>43574</v>
      </c>
      <c r="D206" t="s">
        <v>157</v>
      </c>
      <c r="E206" t="s">
        <v>24</v>
      </c>
      <c r="F206" t="s">
        <v>13</v>
      </c>
      <c r="G206" t="s">
        <v>18</v>
      </c>
      <c r="H206" t="s">
        <v>19</v>
      </c>
      <c r="I206">
        <v>3930</v>
      </c>
      <c r="J206">
        <v>255.28</v>
      </c>
      <c r="K206">
        <v>159.41999999999999</v>
      </c>
    </row>
    <row r="207" spans="1:11" x14ac:dyDescent="0.35">
      <c r="A207">
        <v>514811885</v>
      </c>
      <c r="B207" s="2">
        <v>43449</v>
      </c>
      <c r="C207" s="2">
        <v>43462</v>
      </c>
      <c r="D207" t="s">
        <v>94</v>
      </c>
      <c r="E207" t="s">
        <v>38</v>
      </c>
      <c r="F207" t="s">
        <v>47</v>
      </c>
      <c r="G207" t="s">
        <v>18</v>
      </c>
      <c r="H207" t="s">
        <v>26</v>
      </c>
      <c r="I207">
        <v>3132</v>
      </c>
      <c r="J207">
        <v>421.89</v>
      </c>
      <c r="K207">
        <v>364.69</v>
      </c>
    </row>
    <row r="208" spans="1:11" x14ac:dyDescent="0.35">
      <c r="A208">
        <v>905177152</v>
      </c>
      <c r="B208" s="2">
        <v>44915</v>
      </c>
      <c r="C208" s="2">
        <v>44933</v>
      </c>
      <c r="D208" t="s">
        <v>101</v>
      </c>
      <c r="E208" t="s">
        <v>24</v>
      </c>
      <c r="F208" t="s">
        <v>40</v>
      </c>
      <c r="G208" t="s">
        <v>14</v>
      </c>
      <c r="H208" t="s">
        <v>19</v>
      </c>
      <c r="I208">
        <v>889</v>
      </c>
      <c r="J208">
        <v>651.21</v>
      </c>
      <c r="K208">
        <v>524.96</v>
      </c>
    </row>
    <row r="209" spans="1:11" x14ac:dyDescent="0.35">
      <c r="A209">
        <v>653020751</v>
      </c>
      <c r="B209" s="2">
        <v>43283</v>
      </c>
      <c r="C209" s="2">
        <v>43289</v>
      </c>
      <c r="D209" t="s">
        <v>53</v>
      </c>
      <c r="E209" t="s">
        <v>29</v>
      </c>
      <c r="F209" t="s">
        <v>30</v>
      </c>
      <c r="G209" t="s">
        <v>18</v>
      </c>
      <c r="H209" t="s">
        <v>34</v>
      </c>
      <c r="I209">
        <v>2207</v>
      </c>
      <c r="J209">
        <v>81.73</v>
      </c>
      <c r="K209">
        <v>56.67</v>
      </c>
    </row>
    <row r="210" spans="1:11" x14ac:dyDescent="0.35">
      <c r="A210">
        <v>528704011</v>
      </c>
      <c r="B210" s="2">
        <v>42766</v>
      </c>
      <c r="C210" s="2">
        <v>42785</v>
      </c>
      <c r="D210" t="s">
        <v>104</v>
      </c>
      <c r="E210" t="s">
        <v>24</v>
      </c>
      <c r="F210" t="s">
        <v>47</v>
      </c>
      <c r="G210" t="s">
        <v>14</v>
      </c>
      <c r="H210" t="s">
        <v>26</v>
      </c>
      <c r="I210">
        <v>4121</v>
      </c>
      <c r="J210">
        <v>421.89</v>
      </c>
      <c r="K210">
        <v>364.69</v>
      </c>
    </row>
    <row r="211" spans="1:11" x14ac:dyDescent="0.35">
      <c r="A211">
        <v>472900760</v>
      </c>
      <c r="B211" s="2">
        <v>42040</v>
      </c>
      <c r="C211" s="2">
        <v>42057</v>
      </c>
      <c r="D211" t="s">
        <v>119</v>
      </c>
      <c r="E211" t="s">
        <v>24</v>
      </c>
      <c r="F211" t="s">
        <v>17</v>
      </c>
      <c r="G211" t="s">
        <v>18</v>
      </c>
      <c r="H211" t="s">
        <v>15</v>
      </c>
      <c r="I211">
        <v>699</v>
      </c>
      <c r="J211">
        <v>152.58000000000001</v>
      </c>
      <c r="K211">
        <v>97.44</v>
      </c>
    </row>
    <row r="212" spans="1:11" x14ac:dyDescent="0.35">
      <c r="A212">
        <v>946597325</v>
      </c>
      <c r="B212" s="2">
        <v>43669</v>
      </c>
      <c r="C212" s="2">
        <v>43684</v>
      </c>
      <c r="D212" t="s">
        <v>158</v>
      </c>
      <c r="E212" t="s">
        <v>12</v>
      </c>
      <c r="F212" t="s">
        <v>13</v>
      </c>
      <c r="G212" t="s">
        <v>18</v>
      </c>
      <c r="H212" t="s">
        <v>26</v>
      </c>
      <c r="I212">
        <v>8039</v>
      </c>
      <c r="J212">
        <v>255.28</v>
      </c>
      <c r="K212">
        <v>159.41999999999999</v>
      </c>
    </row>
    <row r="213" spans="1:11" x14ac:dyDescent="0.35">
      <c r="A213">
        <v>681092536</v>
      </c>
      <c r="B213" s="2">
        <v>43379</v>
      </c>
      <c r="C213" s="2">
        <v>43399</v>
      </c>
      <c r="D213" t="s">
        <v>27</v>
      </c>
      <c r="E213" t="s">
        <v>24</v>
      </c>
      <c r="F213" t="s">
        <v>40</v>
      </c>
      <c r="G213" t="s">
        <v>18</v>
      </c>
      <c r="H213" t="s">
        <v>26</v>
      </c>
      <c r="I213">
        <v>9272</v>
      </c>
      <c r="J213">
        <v>651.21</v>
      </c>
      <c r="K213">
        <v>524.96</v>
      </c>
    </row>
    <row r="214" spans="1:11" x14ac:dyDescent="0.35">
      <c r="A214">
        <v>727997720</v>
      </c>
      <c r="B214" s="2">
        <v>43283</v>
      </c>
      <c r="C214" s="2">
        <v>43295</v>
      </c>
      <c r="D214" t="s">
        <v>121</v>
      </c>
      <c r="E214" t="s">
        <v>21</v>
      </c>
      <c r="F214" t="s">
        <v>68</v>
      </c>
      <c r="G214" t="s">
        <v>18</v>
      </c>
      <c r="H214" t="s">
        <v>19</v>
      </c>
      <c r="I214">
        <v>9558</v>
      </c>
      <c r="J214">
        <v>154.06</v>
      </c>
      <c r="K214">
        <v>90.93</v>
      </c>
    </row>
    <row r="215" spans="1:11" x14ac:dyDescent="0.35">
      <c r="A215">
        <v>409236705</v>
      </c>
      <c r="B215" s="2">
        <v>43614</v>
      </c>
      <c r="C215" s="2">
        <v>43627</v>
      </c>
      <c r="D215" t="s">
        <v>36</v>
      </c>
      <c r="E215" t="s">
        <v>29</v>
      </c>
      <c r="F215" t="s">
        <v>13</v>
      </c>
      <c r="G215" t="s">
        <v>14</v>
      </c>
      <c r="H215" t="s">
        <v>19</v>
      </c>
      <c r="I215">
        <v>1090</v>
      </c>
      <c r="J215">
        <v>255.28</v>
      </c>
      <c r="K215">
        <v>159.41999999999999</v>
      </c>
    </row>
    <row r="216" spans="1:11" x14ac:dyDescent="0.35">
      <c r="A216">
        <v>467045819</v>
      </c>
      <c r="B216" s="2">
        <v>43535</v>
      </c>
      <c r="C216" s="2">
        <v>43543</v>
      </c>
      <c r="D216" t="s">
        <v>159</v>
      </c>
      <c r="E216" t="s">
        <v>21</v>
      </c>
      <c r="F216" t="s">
        <v>30</v>
      </c>
      <c r="G216" t="s">
        <v>14</v>
      </c>
      <c r="H216" t="s">
        <v>15</v>
      </c>
      <c r="I216">
        <v>8092</v>
      </c>
      <c r="J216">
        <v>81.73</v>
      </c>
      <c r="K216">
        <v>56.67</v>
      </c>
    </row>
    <row r="217" spans="1:11" x14ac:dyDescent="0.35">
      <c r="A217">
        <v>813973891</v>
      </c>
      <c r="B217" s="2">
        <v>44136</v>
      </c>
      <c r="C217" s="2">
        <v>44143</v>
      </c>
      <c r="D217" t="s">
        <v>144</v>
      </c>
      <c r="E217" t="s">
        <v>21</v>
      </c>
      <c r="F217" t="s">
        <v>42</v>
      </c>
      <c r="G217" t="s">
        <v>18</v>
      </c>
      <c r="H217" t="s">
        <v>19</v>
      </c>
      <c r="I217">
        <v>1818</v>
      </c>
      <c r="J217">
        <v>437.2</v>
      </c>
      <c r="K217">
        <v>263.33</v>
      </c>
    </row>
    <row r="218" spans="1:11" x14ac:dyDescent="0.35">
      <c r="A218">
        <v>982882249</v>
      </c>
      <c r="B218" s="2">
        <v>43973</v>
      </c>
      <c r="C218" s="2">
        <v>43986</v>
      </c>
      <c r="D218" t="s">
        <v>160</v>
      </c>
      <c r="E218" t="s">
        <v>29</v>
      </c>
      <c r="F218" t="s">
        <v>76</v>
      </c>
      <c r="G218" t="s">
        <v>14</v>
      </c>
      <c r="H218" t="s">
        <v>15</v>
      </c>
      <c r="I218">
        <v>5554</v>
      </c>
      <c r="J218">
        <v>668.27</v>
      </c>
      <c r="K218">
        <v>502.54</v>
      </c>
    </row>
    <row r="219" spans="1:11" x14ac:dyDescent="0.35">
      <c r="A219">
        <v>576944720</v>
      </c>
      <c r="B219" s="2">
        <v>42643</v>
      </c>
      <c r="C219" s="2">
        <v>42663</v>
      </c>
      <c r="D219" t="s">
        <v>156</v>
      </c>
      <c r="E219" t="s">
        <v>21</v>
      </c>
      <c r="F219" t="s">
        <v>42</v>
      </c>
      <c r="G219" t="s">
        <v>18</v>
      </c>
      <c r="H219" t="s">
        <v>26</v>
      </c>
      <c r="I219">
        <v>9619</v>
      </c>
      <c r="J219">
        <v>437.2</v>
      </c>
      <c r="K219">
        <v>263.33</v>
      </c>
    </row>
    <row r="220" spans="1:11" x14ac:dyDescent="0.35">
      <c r="A220">
        <v>619647634</v>
      </c>
      <c r="B220" s="2">
        <v>42638</v>
      </c>
      <c r="C220" s="2">
        <v>42643</v>
      </c>
      <c r="D220" t="s">
        <v>119</v>
      </c>
      <c r="E220" t="s">
        <v>24</v>
      </c>
      <c r="F220" t="s">
        <v>68</v>
      </c>
      <c r="G220" t="s">
        <v>18</v>
      </c>
      <c r="H220" t="s">
        <v>19</v>
      </c>
      <c r="I220">
        <v>6360</v>
      </c>
      <c r="J220">
        <v>154.06</v>
      </c>
      <c r="K220">
        <v>90.93</v>
      </c>
    </row>
    <row r="221" spans="1:11" x14ac:dyDescent="0.35">
      <c r="A221">
        <v>404789817</v>
      </c>
      <c r="B221" s="2">
        <v>42219</v>
      </c>
      <c r="C221" s="2">
        <v>42230</v>
      </c>
      <c r="D221" t="s">
        <v>107</v>
      </c>
      <c r="E221" t="s">
        <v>21</v>
      </c>
      <c r="F221" t="s">
        <v>13</v>
      </c>
      <c r="G221" t="s">
        <v>14</v>
      </c>
      <c r="H221" t="s">
        <v>26</v>
      </c>
      <c r="I221">
        <v>5157</v>
      </c>
      <c r="J221">
        <v>255.28</v>
      </c>
      <c r="K221">
        <v>159.41999999999999</v>
      </c>
    </row>
    <row r="222" spans="1:11" x14ac:dyDescent="0.35">
      <c r="A222">
        <v>646482598</v>
      </c>
      <c r="B222" s="2">
        <v>44577</v>
      </c>
      <c r="C222" s="2">
        <v>44598</v>
      </c>
      <c r="D222" t="s">
        <v>161</v>
      </c>
      <c r="E222" t="s">
        <v>24</v>
      </c>
      <c r="F222" t="s">
        <v>17</v>
      </c>
      <c r="G222" t="s">
        <v>18</v>
      </c>
      <c r="H222" t="s">
        <v>15</v>
      </c>
      <c r="I222">
        <v>7422</v>
      </c>
      <c r="J222">
        <v>152.58000000000001</v>
      </c>
      <c r="K222">
        <v>97.44</v>
      </c>
    </row>
    <row r="223" spans="1:11" x14ac:dyDescent="0.35">
      <c r="A223">
        <v>329149806</v>
      </c>
      <c r="B223" s="2">
        <v>42675</v>
      </c>
      <c r="C223" s="2">
        <v>42686</v>
      </c>
      <c r="D223" t="s">
        <v>90</v>
      </c>
      <c r="E223" t="s">
        <v>38</v>
      </c>
      <c r="F223" t="s">
        <v>47</v>
      </c>
      <c r="G223" t="s">
        <v>14</v>
      </c>
      <c r="H223" t="s">
        <v>19</v>
      </c>
      <c r="I223">
        <v>1597</v>
      </c>
      <c r="J223">
        <v>421.89</v>
      </c>
      <c r="K223">
        <v>364.69</v>
      </c>
    </row>
    <row r="224" spans="1:11" x14ac:dyDescent="0.35">
      <c r="A224">
        <v>757527768</v>
      </c>
      <c r="B224" s="2">
        <v>42333</v>
      </c>
      <c r="C224" s="2">
        <v>42336</v>
      </c>
      <c r="D224" t="s">
        <v>63</v>
      </c>
      <c r="E224" t="s">
        <v>32</v>
      </c>
      <c r="F224" t="s">
        <v>40</v>
      </c>
      <c r="G224" t="s">
        <v>18</v>
      </c>
      <c r="H224" t="s">
        <v>15</v>
      </c>
      <c r="I224">
        <v>8155</v>
      </c>
      <c r="J224">
        <v>651.21</v>
      </c>
      <c r="K224">
        <v>524.96</v>
      </c>
    </row>
    <row r="225" spans="1:11" x14ac:dyDescent="0.35">
      <c r="A225">
        <v>606665313</v>
      </c>
      <c r="B225" s="2">
        <v>43367</v>
      </c>
      <c r="C225" s="2">
        <v>43382</v>
      </c>
      <c r="D225" t="s">
        <v>162</v>
      </c>
      <c r="E225" t="s">
        <v>38</v>
      </c>
      <c r="F225" t="s">
        <v>42</v>
      </c>
      <c r="G225" t="s">
        <v>14</v>
      </c>
      <c r="H225" t="s">
        <v>19</v>
      </c>
      <c r="I225">
        <v>4602</v>
      </c>
      <c r="J225">
        <v>437.2</v>
      </c>
      <c r="K225">
        <v>263.33</v>
      </c>
    </row>
    <row r="226" spans="1:11" x14ac:dyDescent="0.35">
      <c r="A226">
        <v>871923768</v>
      </c>
      <c r="B226" s="2">
        <v>43220</v>
      </c>
      <c r="C226" s="2">
        <v>43235</v>
      </c>
      <c r="D226" t="s">
        <v>35</v>
      </c>
      <c r="E226" t="s">
        <v>21</v>
      </c>
      <c r="F226" t="s">
        <v>13</v>
      </c>
      <c r="G226" t="s">
        <v>14</v>
      </c>
      <c r="H226" t="s">
        <v>19</v>
      </c>
      <c r="I226">
        <v>474</v>
      </c>
      <c r="J226">
        <v>255.28</v>
      </c>
      <c r="K226">
        <v>159.41999999999999</v>
      </c>
    </row>
    <row r="227" spans="1:11" x14ac:dyDescent="0.35">
      <c r="A227">
        <v>818976962</v>
      </c>
      <c r="B227" s="2">
        <v>44183</v>
      </c>
      <c r="C227" s="2">
        <v>44201</v>
      </c>
      <c r="D227" t="s">
        <v>144</v>
      </c>
      <c r="E227" t="s">
        <v>21</v>
      </c>
      <c r="F227" t="s">
        <v>68</v>
      </c>
      <c r="G227" t="s">
        <v>18</v>
      </c>
      <c r="H227" t="s">
        <v>19</v>
      </c>
      <c r="I227">
        <v>2337</v>
      </c>
      <c r="J227">
        <v>154.06</v>
      </c>
      <c r="K227">
        <v>90.93</v>
      </c>
    </row>
    <row r="228" spans="1:11" x14ac:dyDescent="0.35">
      <c r="A228">
        <v>233811223</v>
      </c>
      <c r="B228" s="2">
        <v>42936</v>
      </c>
      <c r="C228" s="2">
        <v>42956</v>
      </c>
      <c r="D228" t="s">
        <v>71</v>
      </c>
      <c r="E228" t="s">
        <v>21</v>
      </c>
      <c r="F228" t="s">
        <v>42</v>
      </c>
      <c r="G228" t="s">
        <v>14</v>
      </c>
      <c r="H228" t="s">
        <v>19</v>
      </c>
      <c r="I228">
        <v>8792</v>
      </c>
      <c r="J228">
        <v>437.2</v>
      </c>
      <c r="K228">
        <v>263.33</v>
      </c>
    </row>
    <row r="229" spans="1:11" x14ac:dyDescent="0.35">
      <c r="A229">
        <v>772725379</v>
      </c>
      <c r="B229" s="2">
        <v>42782</v>
      </c>
      <c r="C229" s="2">
        <v>42787</v>
      </c>
      <c r="D229" t="s">
        <v>59</v>
      </c>
      <c r="E229" t="s">
        <v>12</v>
      </c>
      <c r="F229" t="s">
        <v>22</v>
      </c>
      <c r="G229" t="s">
        <v>18</v>
      </c>
      <c r="H229" t="s">
        <v>26</v>
      </c>
      <c r="I229">
        <v>5466</v>
      </c>
      <c r="J229">
        <v>47.45</v>
      </c>
      <c r="K229">
        <v>31.79</v>
      </c>
    </row>
    <row r="230" spans="1:11" x14ac:dyDescent="0.35">
      <c r="A230">
        <v>112330758</v>
      </c>
      <c r="B230" s="2">
        <v>42719</v>
      </c>
      <c r="C230" s="2">
        <v>42731</v>
      </c>
      <c r="D230" t="s">
        <v>152</v>
      </c>
      <c r="E230" t="s">
        <v>21</v>
      </c>
      <c r="F230" t="s">
        <v>40</v>
      </c>
      <c r="G230" t="s">
        <v>18</v>
      </c>
      <c r="H230" t="s">
        <v>19</v>
      </c>
      <c r="I230">
        <v>22</v>
      </c>
      <c r="J230">
        <v>651.21</v>
      </c>
      <c r="K230">
        <v>524.96</v>
      </c>
    </row>
    <row r="231" spans="1:11" x14ac:dyDescent="0.35">
      <c r="A231">
        <v>499551188</v>
      </c>
      <c r="B231" s="2">
        <v>44558</v>
      </c>
      <c r="C231" s="2">
        <v>44575</v>
      </c>
      <c r="D231" t="s">
        <v>46</v>
      </c>
      <c r="E231" t="s">
        <v>29</v>
      </c>
      <c r="F231" t="s">
        <v>33</v>
      </c>
      <c r="G231" t="s">
        <v>14</v>
      </c>
      <c r="H231" t="s">
        <v>15</v>
      </c>
      <c r="I231">
        <v>7153</v>
      </c>
      <c r="J231">
        <v>109.28</v>
      </c>
      <c r="K231">
        <v>35.840000000000003</v>
      </c>
    </row>
    <row r="232" spans="1:11" x14ac:dyDescent="0.35">
      <c r="A232">
        <v>201622998</v>
      </c>
      <c r="B232" s="2">
        <v>43613</v>
      </c>
      <c r="C232" s="2">
        <v>43632</v>
      </c>
      <c r="D232" t="s">
        <v>23</v>
      </c>
      <c r="E232" t="s">
        <v>24</v>
      </c>
      <c r="F232" t="s">
        <v>33</v>
      </c>
      <c r="G232" t="s">
        <v>14</v>
      </c>
      <c r="H232" t="s">
        <v>15</v>
      </c>
      <c r="I232">
        <v>3581</v>
      </c>
      <c r="J232">
        <v>109.28</v>
      </c>
      <c r="K232">
        <v>35.840000000000003</v>
      </c>
    </row>
    <row r="233" spans="1:11" x14ac:dyDescent="0.35">
      <c r="A233">
        <v>256095016</v>
      </c>
      <c r="B233" s="2">
        <v>43283</v>
      </c>
      <c r="C233" s="2">
        <v>43287</v>
      </c>
      <c r="D233" t="s">
        <v>60</v>
      </c>
      <c r="E233" t="s">
        <v>21</v>
      </c>
      <c r="F233" t="s">
        <v>40</v>
      </c>
      <c r="G233" t="s">
        <v>18</v>
      </c>
      <c r="H233" t="s">
        <v>34</v>
      </c>
      <c r="I233">
        <v>3061</v>
      </c>
      <c r="J233">
        <v>651.21</v>
      </c>
      <c r="K233">
        <v>524.96</v>
      </c>
    </row>
    <row r="234" spans="1:11" x14ac:dyDescent="0.35">
      <c r="A234">
        <v>420828568</v>
      </c>
      <c r="B234" s="2">
        <v>42815</v>
      </c>
      <c r="C234" s="2">
        <v>42829</v>
      </c>
      <c r="D234" t="s">
        <v>99</v>
      </c>
      <c r="E234" t="s">
        <v>38</v>
      </c>
      <c r="F234" t="s">
        <v>56</v>
      </c>
      <c r="G234" t="s">
        <v>18</v>
      </c>
      <c r="H234" t="s">
        <v>15</v>
      </c>
      <c r="I234">
        <v>1380</v>
      </c>
      <c r="J234">
        <v>9.33</v>
      </c>
      <c r="K234">
        <v>6.92</v>
      </c>
    </row>
    <row r="235" spans="1:11" x14ac:dyDescent="0.35">
      <c r="A235">
        <v>523997485</v>
      </c>
      <c r="B235" s="2">
        <v>43541</v>
      </c>
      <c r="C235" s="2">
        <v>43558</v>
      </c>
      <c r="D235" t="s">
        <v>162</v>
      </c>
      <c r="E235" t="s">
        <v>38</v>
      </c>
      <c r="F235" t="s">
        <v>25</v>
      </c>
      <c r="G235" t="s">
        <v>14</v>
      </c>
      <c r="H235" t="s">
        <v>26</v>
      </c>
      <c r="I235">
        <v>1355</v>
      </c>
      <c r="J235">
        <v>205.7</v>
      </c>
      <c r="K235">
        <v>117.11</v>
      </c>
    </row>
    <row r="236" spans="1:11" x14ac:dyDescent="0.35">
      <c r="A236">
        <v>914088094</v>
      </c>
      <c r="B236" s="2">
        <v>44681</v>
      </c>
      <c r="C236" s="2">
        <v>44686</v>
      </c>
      <c r="D236" t="s">
        <v>161</v>
      </c>
      <c r="E236" t="s">
        <v>24</v>
      </c>
      <c r="F236" t="s">
        <v>40</v>
      </c>
      <c r="G236" t="s">
        <v>14</v>
      </c>
      <c r="H236" t="s">
        <v>19</v>
      </c>
      <c r="I236">
        <v>7835</v>
      </c>
      <c r="J236">
        <v>651.21</v>
      </c>
      <c r="K236">
        <v>524.96</v>
      </c>
    </row>
    <row r="237" spans="1:11" x14ac:dyDescent="0.35">
      <c r="A237">
        <v>209899222</v>
      </c>
      <c r="B237" s="2">
        <v>43724</v>
      </c>
      <c r="C237" s="2">
        <v>43726</v>
      </c>
      <c r="D237" t="s">
        <v>163</v>
      </c>
      <c r="E237" t="s">
        <v>38</v>
      </c>
      <c r="F237" t="s">
        <v>17</v>
      </c>
      <c r="G237" t="s">
        <v>14</v>
      </c>
      <c r="H237" t="s">
        <v>15</v>
      </c>
      <c r="I237">
        <v>2699</v>
      </c>
      <c r="J237">
        <v>152.58000000000001</v>
      </c>
      <c r="K237">
        <v>97.44</v>
      </c>
    </row>
    <row r="238" spans="1:11" x14ac:dyDescent="0.35">
      <c r="A238">
        <v>250542199</v>
      </c>
      <c r="B238" s="2">
        <v>43250</v>
      </c>
      <c r="C238" s="2">
        <v>43253</v>
      </c>
      <c r="D238" t="s">
        <v>164</v>
      </c>
      <c r="E238" t="s">
        <v>38</v>
      </c>
      <c r="F238" t="s">
        <v>33</v>
      </c>
      <c r="G238" t="s">
        <v>18</v>
      </c>
      <c r="H238" t="s">
        <v>15</v>
      </c>
      <c r="I238">
        <v>9859</v>
      </c>
      <c r="J238">
        <v>109.28</v>
      </c>
      <c r="K238">
        <v>35.840000000000003</v>
      </c>
    </row>
    <row r="239" spans="1:11" x14ac:dyDescent="0.35">
      <c r="A239">
        <v>245440852</v>
      </c>
      <c r="B239" s="2">
        <v>42336</v>
      </c>
      <c r="C239" s="2">
        <v>42353</v>
      </c>
      <c r="D239" t="s">
        <v>165</v>
      </c>
      <c r="E239" t="s">
        <v>21</v>
      </c>
      <c r="F239" t="s">
        <v>47</v>
      </c>
      <c r="G239" t="s">
        <v>14</v>
      </c>
      <c r="H239" t="s">
        <v>26</v>
      </c>
      <c r="I239">
        <v>257</v>
      </c>
      <c r="J239">
        <v>421.89</v>
      </c>
      <c r="K239">
        <v>364.69</v>
      </c>
    </row>
    <row r="240" spans="1:11" x14ac:dyDescent="0.35">
      <c r="A240">
        <v>824331510</v>
      </c>
      <c r="B240" s="2">
        <v>42070</v>
      </c>
      <c r="C240" s="2">
        <v>42077</v>
      </c>
      <c r="D240" t="s">
        <v>166</v>
      </c>
      <c r="E240" t="s">
        <v>38</v>
      </c>
      <c r="F240" t="s">
        <v>68</v>
      </c>
      <c r="G240" t="s">
        <v>14</v>
      </c>
      <c r="H240" t="s">
        <v>26</v>
      </c>
      <c r="I240">
        <v>6867</v>
      </c>
      <c r="J240">
        <v>154.06</v>
      </c>
      <c r="K240">
        <v>90.93</v>
      </c>
    </row>
    <row r="241" spans="1:11" x14ac:dyDescent="0.35">
      <c r="A241">
        <v>887263000</v>
      </c>
      <c r="B241" s="2">
        <v>43115</v>
      </c>
      <c r="C241" s="2">
        <v>43119</v>
      </c>
      <c r="D241" t="s">
        <v>66</v>
      </c>
      <c r="E241" t="s">
        <v>38</v>
      </c>
      <c r="F241" t="s">
        <v>47</v>
      </c>
      <c r="G241" t="s">
        <v>14</v>
      </c>
      <c r="H241" t="s">
        <v>15</v>
      </c>
      <c r="I241">
        <v>9693</v>
      </c>
      <c r="J241">
        <v>421.89</v>
      </c>
      <c r="K241">
        <v>364.69</v>
      </c>
    </row>
    <row r="242" spans="1:11" x14ac:dyDescent="0.35">
      <c r="A242">
        <v>754596650</v>
      </c>
      <c r="B242" s="2">
        <v>42146</v>
      </c>
      <c r="C242" s="2">
        <v>42162</v>
      </c>
      <c r="D242" t="s">
        <v>167</v>
      </c>
      <c r="E242" t="s">
        <v>38</v>
      </c>
      <c r="F242" t="s">
        <v>25</v>
      </c>
      <c r="G242" t="s">
        <v>18</v>
      </c>
      <c r="H242" t="s">
        <v>34</v>
      </c>
      <c r="I242">
        <v>772</v>
      </c>
      <c r="J242">
        <v>205.7</v>
      </c>
      <c r="K242">
        <v>117.11</v>
      </c>
    </row>
    <row r="243" spans="1:11" x14ac:dyDescent="0.35">
      <c r="A243">
        <v>817006289</v>
      </c>
      <c r="B243" s="2">
        <v>44491</v>
      </c>
      <c r="C243" s="2">
        <v>44496</v>
      </c>
      <c r="D243" t="s">
        <v>168</v>
      </c>
      <c r="E243" t="s">
        <v>21</v>
      </c>
      <c r="F243" t="s">
        <v>56</v>
      </c>
      <c r="G243" t="s">
        <v>14</v>
      </c>
      <c r="H243" t="s">
        <v>34</v>
      </c>
      <c r="I243">
        <v>9172</v>
      </c>
      <c r="J243">
        <v>9.33</v>
      </c>
      <c r="K243">
        <v>6.92</v>
      </c>
    </row>
    <row r="244" spans="1:11" x14ac:dyDescent="0.35">
      <c r="A244">
        <v>185478246</v>
      </c>
      <c r="B244" s="2">
        <v>43869</v>
      </c>
      <c r="C244" s="2">
        <v>43886</v>
      </c>
      <c r="D244" t="s">
        <v>127</v>
      </c>
      <c r="E244" t="s">
        <v>38</v>
      </c>
      <c r="F244" t="s">
        <v>33</v>
      </c>
      <c r="G244" t="s">
        <v>18</v>
      </c>
      <c r="H244" t="s">
        <v>34</v>
      </c>
      <c r="I244">
        <v>5989</v>
      </c>
      <c r="J244">
        <v>109.28</v>
      </c>
      <c r="K244">
        <v>35.840000000000003</v>
      </c>
    </row>
    <row r="245" spans="1:11" x14ac:dyDescent="0.35">
      <c r="A245">
        <v>741311347</v>
      </c>
      <c r="B245" s="2">
        <v>43389</v>
      </c>
      <c r="C245" s="2">
        <v>43397</v>
      </c>
      <c r="D245" t="s">
        <v>78</v>
      </c>
      <c r="E245" t="s">
        <v>24</v>
      </c>
      <c r="F245" t="s">
        <v>30</v>
      </c>
      <c r="G245" t="s">
        <v>18</v>
      </c>
      <c r="H245" t="s">
        <v>19</v>
      </c>
      <c r="I245">
        <v>9356</v>
      </c>
      <c r="J245">
        <v>81.73</v>
      </c>
      <c r="K245">
        <v>56.67</v>
      </c>
    </row>
    <row r="246" spans="1:11" x14ac:dyDescent="0.35">
      <c r="A246">
        <v>386116921</v>
      </c>
      <c r="B246" s="2">
        <v>44514</v>
      </c>
      <c r="C246" s="2">
        <v>44535</v>
      </c>
      <c r="D246" t="s">
        <v>169</v>
      </c>
      <c r="E246" t="s">
        <v>29</v>
      </c>
      <c r="F246" t="s">
        <v>30</v>
      </c>
      <c r="G246" t="s">
        <v>18</v>
      </c>
      <c r="H246" t="s">
        <v>15</v>
      </c>
      <c r="I246">
        <v>9432</v>
      </c>
      <c r="J246">
        <v>81.73</v>
      </c>
      <c r="K246">
        <v>56.67</v>
      </c>
    </row>
    <row r="247" spans="1:11" x14ac:dyDescent="0.35">
      <c r="A247">
        <v>691818797</v>
      </c>
      <c r="B247" s="2">
        <v>42127</v>
      </c>
      <c r="C247" s="2">
        <v>42132</v>
      </c>
      <c r="D247" t="s">
        <v>170</v>
      </c>
      <c r="E247" t="s">
        <v>12</v>
      </c>
      <c r="F247" t="s">
        <v>47</v>
      </c>
      <c r="G247" t="s">
        <v>18</v>
      </c>
      <c r="H247" t="s">
        <v>26</v>
      </c>
      <c r="I247">
        <v>3411</v>
      </c>
      <c r="J247">
        <v>421.89</v>
      </c>
      <c r="K247">
        <v>364.69</v>
      </c>
    </row>
    <row r="248" spans="1:11" x14ac:dyDescent="0.35">
      <c r="A248">
        <v>150653302</v>
      </c>
      <c r="B248" s="2">
        <v>42201</v>
      </c>
      <c r="C248" s="2">
        <v>42208</v>
      </c>
      <c r="D248" t="s">
        <v>171</v>
      </c>
      <c r="E248" t="s">
        <v>12</v>
      </c>
      <c r="F248" t="s">
        <v>17</v>
      </c>
      <c r="G248" t="s">
        <v>14</v>
      </c>
      <c r="H248" t="s">
        <v>19</v>
      </c>
      <c r="I248">
        <v>515</v>
      </c>
      <c r="J248">
        <v>152.58000000000001</v>
      </c>
      <c r="K248">
        <v>97.44</v>
      </c>
    </row>
    <row r="249" spans="1:11" x14ac:dyDescent="0.35">
      <c r="A249">
        <v>925169265</v>
      </c>
      <c r="B249" s="2">
        <v>42095</v>
      </c>
      <c r="C249" s="2">
        <v>42096</v>
      </c>
      <c r="D249" t="s">
        <v>87</v>
      </c>
      <c r="E249" t="s">
        <v>24</v>
      </c>
      <c r="F249" t="s">
        <v>68</v>
      </c>
      <c r="G249" t="s">
        <v>18</v>
      </c>
      <c r="H249" t="s">
        <v>15</v>
      </c>
      <c r="I249">
        <v>7000</v>
      </c>
      <c r="J249">
        <v>154.06</v>
      </c>
      <c r="K249">
        <v>90.93</v>
      </c>
    </row>
    <row r="250" spans="1:11" x14ac:dyDescent="0.35">
      <c r="A250">
        <v>298228013</v>
      </c>
      <c r="B250" s="2">
        <v>44824</v>
      </c>
      <c r="C250" s="2">
        <v>44845</v>
      </c>
      <c r="D250" t="s">
        <v>172</v>
      </c>
      <c r="E250" t="s">
        <v>21</v>
      </c>
      <c r="F250" t="s">
        <v>68</v>
      </c>
      <c r="G250" t="s">
        <v>14</v>
      </c>
      <c r="H250" t="s">
        <v>34</v>
      </c>
      <c r="I250">
        <v>1151</v>
      </c>
      <c r="J250">
        <v>154.06</v>
      </c>
      <c r="K250">
        <v>90.93</v>
      </c>
    </row>
    <row r="251" spans="1:11" x14ac:dyDescent="0.35">
      <c r="A251">
        <v>123003375</v>
      </c>
      <c r="B251" s="2">
        <v>44797</v>
      </c>
      <c r="C251" s="2">
        <v>44810</v>
      </c>
      <c r="D251" t="s">
        <v>131</v>
      </c>
      <c r="E251" t="s">
        <v>32</v>
      </c>
      <c r="F251" t="s">
        <v>40</v>
      </c>
      <c r="G251" t="s">
        <v>14</v>
      </c>
      <c r="H251" t="s">
        <v>26</v>
      </c>
      <c r="I251">
        <v>8287</v>
      </c>
      <c r="J251">
        <v>651.21</v>
      </c>
      <c r="K251">
        <v>524.96</v>
      </c>
    </row>
    <row r="252" spans="1:11" x14ac:dyDescent="0.35">
      <c r="A252">
        <v>972981679</v>
      </c>
      <c r="B252" s="2">
        <v>42809</v>
      </c>
      <c r="C252" s="2">
        <v>42827</v>
      </c>
      <c r="D252" t="s">
        <v>102</v>
      </c>
      <c r="E252" t="s">
        <v>21</v>
      </c>
      <c r="F252" t="s">
        <v>17</v>
      </c>
      <c r="G252" t="s">
        <v>14</v>
      </c>
      <c r="H252" t="s">
        <v>19</v>
      </c>
      <c r="I252">
        <v>5755</v>
      </c>
      <c r="J252">
        <v>152.58000000000001</v>
      </c>
      <c r="K252">
        <v>97.44</v>
      </c>
    </row>
    <row r="253" spans="1:11" x14ac:dyDescent="0.35">
      <c r="A253">
        <v>791961753</v>
      </c>
      <c r="B253" s="2">
        <v>43355</v>
      </c>
      <c r="C253" s="2">
        <v>43362</v>
      </c>
      <c r="D253" t="s">
        <v>173</v>
      </c>
      <c r="E253" t="s">
        <v>24</v>
      </c>
      <c r="F253" t="s">
        <v>22</v>
      </c>
      <c r="G253" t="s">
        <v>14</v>
      </c>
      <c r="H253" t="s">
        <v>15</v>
      </c>
      <c r="I253">
        <v>7937</v>
      </c>
      <c r="J253">
        <v>47.45</v>
      </c>
      <c r="K253">
        <v>31.79</v>
      </c>
    </row>
    <row r="254" spans="1:11" x14ac:dyDescent="0.35">
      <c r="A254">
        <v>744054925</v>
      </c>
      <c r="B254" s="2">
        <v>44280</v>
      </c>
      <c r="C254" s="2">
        <v>44289</v>
      </c>
      <c r="D254" t="s">
        <v>101</v>
      </c>
      <c r="E254" t="s">
        <v>24</v>
      </c>
      <c r="F254" t="s">
        <v>76</v>
      </c>
      <c r="G254" t="s">
        <v>14</v>
      </c>
      <c r="H254" t="s">
        <v>19</v>
      </c>
      <c r="I254">
        <v>1242</v>
      </c>
      <c r="J254">
        <v>668.27</v>
      </c>
      <c r="K254">
        <v>502.54</v>
      </c>
    </row>
    <row r="255" spans="1:11" x14ac:dyDescent="0.35">
      <c r="A255">
        <v>263685023</v>
      </c>
      <c r="B255" s="2">
        <v>43893</v>
      </c>
      <c r="C255" s="2">
        <v>43909</v>
      </c>
      <c r="D255" t="s">
        <v>143</v>
      </c>
      <c r="E255" t="s">
        <v>24</v>
      </c>
      <c r="F255" t="s">
        <v>40</v>
      </c>
      <c r="G255" t="s">
        <v>18</v>
      </c>
      <c r="H255" t="s">
        <v>26</v>
      </c>
      <c r="I255">
        <v>9113</v>
      </c>
      <c r="J255">
        <v>651.21</v>
      </c>
      <c r="K255">
        <v>524.96</v>
      </c>
    </row>
    <row r="256" spans="1:11" x14ac:dyDescent="0.35">
      <c r="A256">
        <v>205588376</v>
      </c>
      <c r="B256" s="2">
        <v>42509</v>
      </c>
      <c r="C256" s="2">
        <v>42517</v>
      </c>
      <c r="D256" t="s">
        <v>16</v>
      </c>
      <c r="E256" t="s">
        <v>12</v>
      </c>
      <c r="F256" t="s">
        <v>13</v>
      </c>
      <c r="G256" t="s">
        <v>14</v>
      </c>
      <c r="H256" t="s">
        <v>34</v>
      </c>
      <c r="I256">
        <v>7024</v>
      </c>
      <c r="J256">
        <v>255.28</v>
      </c>
      <c r="K256">
        <v>159.41999999999999</v>
      </c>
    </row>
    <row r="257" spans="1:11" x14ac:dyDescent="0.35">
      <c r="A257">
        <v>594813811</v>
      </c>
      <c r="B257" s="2">
        <v>43990</v>
      </c>
      <c r="C257" s="2">
        <v>44008</v>
      </c>
      <c r="D257" t="s">
        <v>125</v>
      </c>
      <c r="E257" t="s">
        <v>21</v>
      </c>
      <c r="F257" t="s">
        <v>30</v>
      </c>
      <c r="G257" t="s">
        <v>18</v>
      </c>
      <c r="H257" t="s">
        <v>15</v>
      </c>
      <c r="I257">
        <v>7480</v>
      </c>
      <c r="J257">
        <v>81.73</v>
      </c>
      <c r="K257">
        <v>56.67</v>
      </c>
    </row>
    <row r="258" spans="1:11" x14ac:dyDescent="0.35">
      <c r="A258">
        <v>176722657</v>
      </c>
      <c r="B258" s="2">
        <v>44082</v>
      </c>
      <c r="C258" s="2">
        <v>44089</v>
      </c>
      <c r="D258" t="s">
        <v>55</v>
      </c>
      <c r="E258" t="s">
        <v>21</v>
      </c>
      <c r="F258" t="s">
        <v>33</v>
      </c>
      <c r="G258" t="s">
        <v>14</v>
      </c>
      <c r="H258" t="s">
        <v>34</v>
      </c>
      <c r="I258">
        <v>5016</v>
      </c>
      <c r="J258">
        <v>109.28</v>
      </c>
      <c r="K258">
        <v>35.840000000000003</v>
      </c>
    </row>
    <row r="259" spans="1:11" x14ac:dyDescent="0.35">
      <c r="A259">
        <v>466988742</v>
      </c>
      <c r="B259" s="2">
        <v>44424</v>
      </c>
      <c r="C259" s="2">
        <v>44428</v>
      </c>
      <c r="D259" t="s">
        <v>117</v>
      </c>
      <c r="E259" t="s">
        <v>21</v>
      </c>
      <c r="F259" t="s">
        <v>30</v>
      </c>
      <c r="G259" t="s">
        <v>18</v>
      </c>
      <c r="H259" t="s">
        <v>15</v>
      </c>
      <c r="I259">
        <v>1201</v>
      </c>
      <c r="J259">
        <v>81.73</v>
      </c>
      <c r="K259">
        <v>56.67</v>
      </c>
    </row>
    <row r="260" spans="1:11" x14ac:dyDescent="0.35">
      <c r="A260">
        <v>801598393</v>
      </c>
      <c r="B260" s="2">
        <v>43965</v>
      </c>
      <c r="C260" s="2">
        <v>43968</v>
      </c>
      <c r="D260" t="s">
        <v>99</v>
      </c>
      <c r="E260" t="s">
        <v>38</v>
      </c>
      <c r="F260" t="s">
        <v>30</v>
      </c>
      <c r="G260" t="s">
        <v>18</v>
      </c>
      <c r="H260" t="s">
        <v>26</v>
      </c>
      <c r="I260">
        <v>9633</v>
      </c>
      <c r="J260">
        <v>81.73</v>
      </c>
      <c r="K260">
        <v>56.67</v>
      </c>
    </row>
    <row r="261" spans="1:11" x14ac:dyDescent="0.35">
      <c r="A261">
        <v>586850440</v>
      </c>
      <c r="B261" s="2">
        <v>42122</v>
      </c>
      <c r="C261" s="2">
        <v>42126</v>
      </c>
      <c r="D261" t="s">
        <v>163</v>
      </c>
      <c r="E261" t="s">
        <v>38</v>
      </c>
      <c r="F261" t="s">
        <v>47</v>
      </c>
      <c r="G261" t="s">
        <v>18</v>
      </c>
      <c r="H261" t="s">
        <v>15</v>
      </c>
      <c r="I261">
        <v>941</v>
      </c>
      <c r="J261">
        <v>421.89</v>
      </c>
      <c r="K261">
        <v>364.69</v>
      </c>
    </row>
    <row r="262" spans="1:11" x14ac:dyDescent="0.35">
      <c r="A262">
        <v>649356210</v>
      </c>
      <c r="B262" s="2">
        <v>43241</v>
      </c>
      <c r="C262" s="2">
        <v>43245</v>
      </c>
      <c r="D262" t="s">
        <v>52</v>
      </c>
      <c r="E262" t="s">
        <v>12</v>
      </c>
      <c r="F262" t="s">
        <v>17</v>
      </c>
      <c r="G262" t="s">
        <v>18</v>
      </c>
      <c r="H262" t="s">
        <v>34</v>
      </c>
      <c r="I262">
        <v>7787</v>
      </c>
      <c r="J262">
        <v>152.58000000000001</v>
      </c>
      <c r="K262">
        <v>97.44</v>
      </c>
    </row>
    <row r="263" spans="1:11" x14ac:dyDescent="0.35">
      <c r="A263">
        <v>986039531</v>
      </c>
      <c r="B263" s="2">
        <v>42323</v>
      </c>
      <c r="C263" s="2">
        <v>42330</v>
      </c>
      <c r="D263" t="s">
        <v>174</v>
      </c>
      <c r="E263" t="s">
        <v>29</v>
      </c>
      <c r="F263" t="s">
        <v>25</v>
      </c>
      <c r="G263" t="s">
        <v>18</v>
      </c>
      <c r="H263" t="s">
        <v>34</v>
      </c>
      <c r="I263">
        <v>9864</v>
      </c>
      <c r="J263">
        <v>205.7</v>
      </c>
      <c r="K263">
        <v>117.11</v>
      </c>
    </row>
    <row r="264" spans="1:11" x14ac:dyDescent="0.35">
      <c r="A264">
        <v>314136731</v>
      </c>
      <c r="B264" s="2">
        <v>43840</v>
      </c>
      <c r="C264" s="2">
        <v>43856</v>
      </c>
      <c r="D264" t="s">
        <v>143</v>
      </c>
      <c r="E264" t="s">
        <v>24</v>
      </c>
      <c r="F264" t="s">
        <v>76</v>
      </c>
      <c r="G264" t="s">
        <v>18</v>
      </c>
      <c r="H264" t="s">
        <v>34</v>
      </c>
      <c r="I264">
        <v>8894</v>
      </c>
      <c r="J264">
        <v>668.27</v>
      </c>
      <c r="K264">
        <v>502.54</v>
      </c>
    </row>
    <row r="265" spans="1:11" x14ac:dyDescent="0.35">
      <c r="A265">
        <v>121196639</v>
      </c>
      <c r="B265" s="2">
        <v>42032</v>
      </c>
      <c r="C265" s="2">
        <v>42037</v>
      </c>
      <c r="D265" t="s">
        <v>70</v>
      </c>
      <c r="E265" t="s">
        <v>29</v>
      </c>
      <c r="F265" t="s">
        <v>22</v>
      </c>
      <c r="G265" t="s">
        <v>18</v>
      </c>
      <c r="H265" t="s">
        <v>34</v>
      </c>
      <c r="I265">
        <v>3634</v>
      </c>
      <c r="J265">
        <v>47.45</v>
      </c>
      <c r="K265">
        <v>31.79</v>
      </c>
    </row>
    <row r="266" spans="1:11" x14ac:dyDescent="0.35">
      <c r="A266">
        <v>615080583</v>
      </c>
      <c r="B266" s="2">
        <v>42227</v>
      </c>
      <c r="C266" s="2">
        <v>42245</v>
      </c>
      <c r="D266" t="s">
        <v>107</v>
      </c>
      <c r="E266" t="s">
        <v>21</v>
      </c>
      <c r="F266" t="s">
        <v>25</v>
      </c>
      <c r="G266" t="s">
        <v>14</v>
      </c>
      <c r="H266" t="s">
        <v>19</v>
      </c>
      <c r="I266">
        <v>4868</v>
      </c>
      <c r="J266">
        <v>205.7</v>
      </c>
      <c r="K266">
        <v>117.11</v>
      </c>
    </row>
    <row r="267" spans="1:11" x14ac:dyDescent="0.35">
      <c r="A267">
        <v>273962390</v>
      </c>
      <c r="B267" s="2">
        <v>42601</v>
      </c>
      <c r="C267" s="2">
        <v>42604</v>
      </c>
      <c r="D267" t="s">
        <v>73</v>
      </c>
      <c r="E267" t="s">
        <v>24</v>
      </c>
      <c r="F267" t="s">
        <v>56</v>
      </c>
      <c r="G267" t="s">
        <v>18</v>
      </c>
      <c r="H267" t="s">
        <v>26</v>
      </c>
      <c r="I267">
        <v>414</v>
      </c>
      <c r="J267">
        <v>9.33</v>
      </c>
      <c r="K267">
        <v>6.92</v>
      </c>
    </row>
    <row r="268" spans="1:11" x14ac:dyDescent="0.35">
      <c r="A268">
        <v>796328389</v>
      </c>
      <c r="B268" s="2">
        <v>43334</v>
      </c>
      <c r="C268" s="2">
        <v>43339</v>
      </c>
      <c r="D268" t="s">
        <v>46</v>
      </c>
      <c r="E268" t="s">
        <v>29</v>
      </c>
      <c r="F268" t="s">
        <v>30</v>
      </c>
      <c r="G268" t="s">
        <v>18</v>
      </c>
      <c r="H268" t="s">
        <v>34</v>
      </c>
      <c r="I268">
        <v>121</v>
      </c>
      <c r="J268">
        <v>81.73</v>
      </c>
      <c r="K268">
        <v>56.67</v>
      </c>
    </row>
    <row r="269" spans="1:11" x14ac:dyDescent="0.35">
      <c r="A269">
        <v>350977408</v>
      </c>
      <c r="B269" s="2">
        <v>44921</v>
      </c>
      <c r="C269" s="2">
        <v>44928</v>
      </c>
      <c r="D269" t="s">
        <v>175</v>
      </c>
      <c r="E269" t="s">
        <v>21</v>
      </c>
      <c r="F269" t="s">
        <v>42</v>
      </c>
      <c r="G269" t="s">
        <v>14</v>
      </c>
      <c r="H269" t="s">
        <v>19</v>
      </c>
      <c r="I269">
        <v>869</v>
      </c>
      <c r="J269">
        <v>437.2</v>
      </c>
      <c r="K269">
        <v>263.33</v>
      </c>
    </row>
    <row r="270" spans="1:11" x14ac:dyDescent="0.35">
      <c r="A270">
        <v>327020776</v>
      </c>
      <c r="B270" s="2">
        <v>42243</v>
      </c>
      <c r="C270" s="2">
        <v>42259</v>
      </c>
      <c r="D270" t="s">
        <v>54</v>
      </c>
      <c r="E270" t="s">
        <v>29</v>
      </c>
      <c r="F270" t="s">
        <v>33</v>
      </c>
      <c r="G270" t="s">
        <v>18</v>
      </c>
      <c r="H270" t="s">
        <v>15</v>
      </c>
      <c r="I270">
        <v>1570</v>
      </c>
      <c r="J270">
        <v>109.28</v>
      </c>
      <c r="K270">
        <v>35.840000000000003</v>
      </c>
    </row>
    <row r="271" spans="1:11" x14ac:dyDescent="0.35">
      <c r="A271">
        <v>383882319</v>
      </c>
      <c r="B271" s="2">
        <v>43535</v>
      </c>
      <c r="C271" s="2">
        <v>43550</v>
      </c>
      <c r="D271" t="s">
        <v>86</v>
      </c>
      <c r="E271" t="s">
        <v>29</v>
      </c>
      <c r="F271" t="s">
        <v>68</v>
      </c>
      <c r="G271" t="s">
        <v>14</v>
      </c>
      <c r="H271" t="s">
        <v>34</v>
      </c>
      <c r="I271">
        <v>8164</v>
      </c>
      <c r="J271">
        <v>154.06</v>
      </c>
      <c r="K271">
        <v>90.93</v>
      </c>
    </row>
    <row r="272" spans="1:11" x14ac:dyDescent="0.35">
      <c r="A272">
        <v>701298367</v>
      </c>
      <c r="B272" s="2">
        <v>44538</v>
      </c>
      <c r="C272" s="2">
        <v>44540</v>
      </c>
      <c r="D272" t="s">
        <v>176</v>
      </c>
      <c r="E272" t="s">
        <v>21</v>
      </c>
      <c r="F272" t="s">
        <v>30</v>
      </c>
      <c r="G272" t="s">
        <v>18</v>
      </c>
      <c r="H272" t="s">
        <v>15</v>
      </c>
      <c r="I272">
        <v>8626</v>
      </c>
      <c r="J272">
        <v>81.73</v>
      </c>
      <c r="K272">
        <v>56.67</v>
      </c>
    </row>
    <row r="273" spans="1:11" x14ac:dyDescent="0.35">
      <c r="A273">
        <v>629317748</v>
      </c>
      <c r="B273" s="2">
        <v>42913</v>
      </c>
      <c r="C273" s="2">
        <v>42914</v>
      </c>
      <c r="D273" t="s">
        <v>69</v>
      </c>
      <c r="E273" t="s">
        <v>38</v>
      </c>
      <c r="F273" t="s">
        <v>56</v>
      </c>
      <c r="G273" t="s">
        <v>14</v>
      </c>
      <c r="H273" t="s">
        <v>15</v>
      </c>
      <c r="I273">
        <v>7961</v>
      </c>
      <c r="J273">
        <v>9.33</v>
      </c>
      <c r="K273">
        <v>6.92</v>
      </c>
    </row>
    <row r="274" spans="1:11" x14ac:dyDescent="0.35">
      <c r="A274">
        <v>938301789</v>
      </c>
      <c r="B274" s="2">
        <v>43759</v>
      </c>
      <c r="C274" s="2">
        <v>43763</v>
      </c>
      <c r="D274" t="s">
        <v>84</v>
      </c>
      <c r="E274" t="s">
        <v>24</v>
      </c>
      <c r="F274" t="s">
        <v>13</v>
      </c>
      <c r="G274" t="s">
        <v>18</v>
      </c>
      <c r="H274" t="s">
        <v>19</v>
      </c>
      <c r="I274">
        <v>3205</v>
      </c>
      <c r="J274">
        <v>255.28</v>
      </c>
      <c r="K274">
        <v>159.41999999999999</v>
      </c>
    </row>
    <row r="275" spans="1:11" x14ac:dyDescent="0.35">
      <c r="A275">
        <v>668924319</v>
      </c>
      <c r="B275" s="2">
        <v>43983</v>
      </c>
      <c r="C275" s="2">
        <v>43986</v>
      </c>
      <c r="D275" t="s">
        <v>96</v>
      </c>
      <c r="E275" t="s">
        <v>29</v>
      </c>
      <c r="F275" t="s">
        <v>68</v>
      </c>
      <c r="G275" t="s">
        <v>14</v>
      </c>
      <c r="H275" t="s">
        <v>26</v>
      </c>
      <c r="I275">
        <v>8426</v>
      </c>
      <c r="J275">
        <v>154.06</v>
      </c>
      <c r="K275">
        <v>90.93</v>
      </c>
    </row>
    <row r="276" spans="1:11" x14ac:dyDescent="0.35">
      <c r="A276">
        <v>282171666</v>
      </c>
      <c r="B276" s="2">
        <v>44842</v>
      </c>
      <c r="C276" s="2">
        <v>44845</v>
      </c>
      <c r="D276" t="s">
        <v>177</v>
      </c>
      <c r="E276" t="s">
        <v>24</v>
      </c>
      <c r="F276" t="s">
        <v>33</v>
      </c>
      <c r="G276" t="s">
        <v>14</v>
      </c>
      <c r="H276" t="s">
        <v>19</v>
      </c>
      <c r="I276">
        <v>9721</v>
      </c>
      <c r="J276">
        <v>109.28</v>
      </c>
      <c r="K276">
        <v>35.840000000000003</v>
      </c>
    </row>
    <row r="277" spans="1:11" x14ac:dyDescent="0.35">
      <c r="A277">
        <v>309342658</v>
      </c>
      <c r="B277" s="2">
        <v>44252</v>
      </c>
      <c r="C277" s="2">
        <v>44269</v>
      </c>
      <c r="D277" t="s">
        <v>178</v>
      </c>
      <c r="E277" t="s">
        <v>21</v>
      </c>
      <c r="F277" t="s">
        <v>30</v>
      </c>
      <c r="G277" t="s">
        <v>14</v>
      </c>
      <c r="H277" t="s">
        <v>19</v>
      </c>
      <c r="I277">
        <v>222</v>
      </c>
      <c r="J277">
        <v>81.73</v>
      </c>
      <c r="K277">
        <v>56.67</v>
      </c>
    </row>
    <row r="278" spans="1:11" x14ac:dyDescent="0.35">
      <c r="A278">
        <v>902048623</v>
      </c>
      <c r="B278" s="2">
        <v>42709</v>
      </c>
      <c r="C278" s="2">
        <v>42719</v>
      </c>
      <c r="D278" t="s">
        <v>98</v>
      </c>
      <c r="E278" t="s">
        <v>38</v>
      </c>
      <c r="F278" t="s">
        <v>42</v>
      </c>
      <c r="G278" t="s">
        <v>14</v>
      </c>
      <c r="H278" t="s">
        <v>34</v>
      </c>
      <c r="I278">
        <v>5088</v>
      </c>
      <c r="J278">
        <v>437.2</v>
      </c>
      <c r="K278">
        <v>263.33</v>
      </c>
    </row>
    <row r="279" spans="1:11" x14ac:dyDescent="0.35">
      <c r="A279">
        <v>482213389</v>
      </c>
      <c r="B279" s="2">
        <v>43683</v>
      </c>
      <c r="C279" s="2">
        <v>43685</v>
      </c>
      <c r="D279" t="s">
        <v>174</v>
      </c>
      <c r="E279" t="s">
        <v>29</v>
      </c>
      <c r="F279" t="s">
        <v>33</v>
      </c>
      <c r="G279" t="s">
        <v>14</v>
      </c>
      <c r="H279" t="s">
        <v>34</v>
      </c>
      <c r="I279">
        <v>6513</v>
      </c>
      <c r="J279">
        <v>109.28</v>
      </c>
      <c r="K279">
        <v>35.840000000000003</v>
      </c>
    </row>
    <row r="280" spans="1:11" x14ac:dyDescent="0.35">
      <c r="A280">
        <v>692073285</v>
      </c>
      <c r="B280" s="2">
        <v>44719</v>
      </c>
      <c r="C280" s="2">
        <v>44722</v>
      </c>
      <c r="D280" t="s">
        <v>59</v>
      </c>
      <c r="E280" t="s">
        <v>12</v>
      </c>
      <c r="F280" t="s">
        <v>68</v>
      </c>
      <c r="G280" t="s">
        <v>18</v>
      </c>
      <c r="H280" t="s">
        <v>19</v>
      </c>
      <c r="I280">
        <v>8719</v>
      </c>
      <c r="J280">
        <v>154.06</v>
      </c>
      <c r="K280">
        <v>90.93</v>
      </c>
    </row>
    <row r="281" spans="1:11" x14ac:dyDescent="0.35">
      <c r="A281">
        <v>544177138</v>
      </c>
      <c r="B281" s="2">
        <v>43826</v>
      </c>
      <c r="C281" s="2">
        <v>43838</v>
      </c>
      <c r="D281" t="s">
        <v>131</v>
      </c>
      <c r="E281" t="s">
        <v>32</v>
      </c>
      <c r="F281" t="s">
        <v>56</v>
      </c>
      <c r="G281" t="s">
        <v>14</v>
      </c>
      <c r="H281" t="s">
        <v>26</v>
      </c>
      <c r="I281">
        <v>2963</v>
      </c>
      <c r="J281">
        <v>9.33</v>
      </c>
      <c r="K281">
        <v>6.92</v>
      </c>
    </row>
    <row r="282" spans="1:11" x14ac:dyDescent="0.35">
      <c r="A282">
        <v>471386277</v>
      </c>
      <c r="B282" s="2">
        <v>42641</v>
      </c>
      <c r="C282" s="2">
        <v>42648</v>
      </c>
      <c r="D282" t="s">
        <v>61</v>
      </c>
      <c r="E282" t="s">
        <v>12</v>
      </c>
      <c r="F282" t="s">
        <v>68</v>
      </c>
      <c r="G282" t="s">
        <v>14</v>
      </c>
      <c r="H282" t="s">
        <v>15</v>
      </c>
      <c r="I282">
        <v>2530</v>
      </c>
      <c r="J282">
        <v>154.06</v>
      </c>
      <c r="K282">
        <v>90.93</v>
      </c>
    </row>
    <row r="283" spans="1:11" x14ac:dyDescent="0.35">
      <c r="A283">
        <v>976874530</v>
      </c>
      <c r="B283" s="2">
        <v>42377</v>
      </c>
      <c r="C283" s="2">
        <v>42393</v>
      </c>
      <c r="D283" t="s">
        <v>179</v>
      </c>
      <c r="E283" t="s">
        <v>32</v>
      </c>
      <c r="F283" t="s">
        <v>30</v>
      </c>
      <c r="G283" t="s">
        <v>14</v>
      </c>
      <c r="H283" t="s">
        <v>26</v>
      </c>
      <c r="I283">
        <v>7737</v>
      </c>
      <c r="J283">
        <v>81.73</v>
      </c>
      <c r="K283">
        <v>56.67</v>
      </c>
    </row>
    <row r="284" spans="1:11" x14ac:dyDescent="0.35">
      <c r="A284">
        <v>384128224</v>
      </c>
      <c r="B284" s="2">
        <v>44640</v>
      </c>
      <c r="C284" s="2">
        <v>44654</v>
      </c>
      <c r="D284" t="s">
        <v>125</v>
      </c>
      <c r="E284" t="s">
        <v>21</v>
      </c>
      <c r="F284" t="s">
        <v>76</v>
      </c>
      <c r="G284" t="s">
        <v>18</v>
      </c>
      <c r="H284" t="s">
        <v>15</v>
      </c>
      <c r="I284">
        <v>933</v>
      </c>
      <c r="J284">
        <v>668.27</v>
      </c>
      <c r="K284">
        <v>502.54</v>
      </c>
    </row>
    <row r="285" spans="1:11" x14ac:dyDescent="0.35">
      <c r="A285">
        <v>686946189</v>
      </c>
      <c r="B285" s="2">
        <v>44613</v>
      </c>
      <c r="C285" s="2">
        <v>44626</v>
      </c>
      <c r="D285" t="s">
        <v>89</v>
      </c>
      <c r="E285" t="s">
        <v>38</v>
      </c>
      <c r="F285" t="s">
        <v>30</v>
      </c>
      <c r="G285" t="s">
        <v>14</v>
      </c>
      <c r="H285" t="s">
        <v>34</v>
      </c>
      <c r="I285">
        <v>1498</v>
      </c>
      <c r="J285">
        <v>81.73</v>
      </c>
      <c r="K285">
        <v>56.67</v>
      </c>
    </row>
    <row r="286" spans="1:11" x14ac:dyDescent="0.35">
      <c r="A286">
        <v>799439752</v>
      </c>
      <c r="B286" s="2">
        <v>44026</v>
      </c>
      <c r="C286" s="2">
        <v>44029</v>
      </c>
      <c r="D286" t="s">
        <v>114</v>
      </c>
      <c r="E286" t="s">
        <v>38</v>
      </c>
      <c r="F286" t="s">
        <v>17</v>
      </c>
      <c r="G286" t="s">
        <v>18</v>
      </c>
      <c r="H286" t="s">
        <v>15</v>
      </c>
      <c r="I286">
        <v>843</v>
      </c>
      <c r="J286">
        <v>152.58000000000001</v>
      </c>
      <c r="K286">
        <v>97.44</v>
      </c>
    </row>
    <row r="287" spans="1:11" x14ac:dyDescent="0.35">
      <c r="A287">
        <v>606032741</v>
      </c>
      <c r="B287" s="2">
        <v>44345</v>
      </c>
      <c r="C287" s="2">
        <v>44351</v>
      </c>
      <c r="D287" t="s">
        <v>154</v>
      </c>
      <c r="E287" t="s">
        <v>12</v>
      </c>
      <c r="F287" t="s">
        <v>25</v>
      </c>
      <c r="G287" t="s">
        <v>14</v>
      </c>
      <c r="H287" t="s">
        <v>15</v>
      </c>
      <c r="I287">
        <v>7410</v>
      </c>
      <c r="J287">
        <v>205.7</v>
      </c>
      <c r="K287">
        <v>117.11</v>
      </c>
    </row>
    <row r="288" spans="1:11" x14ac:dyDescent="0.35">
      <c r="A288">
        <v>511461484</v>
      </c>
      <c r="B288" s="2">
        <v>42729</v>
      </c>
      <c r="C288" s="2">
        <v>42745</v>
      </c>
      <c r="D288" t="s">
        <v>173</v>
      </c>
      <c r="E288" t="s">
        <v>24</v>
      </c>
      <c r="F288" t="s">
        <v>22</v>
      </c>
      <c r="G288" t="s">
        <v>18</v>
      </c>
      <c r="H288" t="s">
        <v>34</v>
      </c>
      <c r="I288">
        <v>1674</v>
      </c>
      <c r="J288">
        <v>47.45</v>
      </c>
      <c r="K288">
        <v>31.79</v>
      </c>
    </row>
    <row r="289" spans="1:11" x14ac:dyDescent="0.35">
      <c r="A289">
        <v>990774810</v>
      </c>
      <c r="B289" s="2">
        <v>43117</v>
      </c>
      <c r="C289" s="2">
        <v>43118</v>
      </c>
      <c r="D289" t="s">
        <v>91</v>
      </c>
      <c r="E289" t="s">
        <v>21</v>
      </c>
      <c r="F289" t="s">
        <v>76</v>
      </c>
      <c r="G289" t="s">
        <v>18</v>
      </c>
      <c r="H289" t="s">
        <v>19</v>
      </c>
      <c r="I289">
        <v>1138</v>
      </c>
      <c r="J289">
        <v>668.27</v>
      </c>
      <c r="K289">
        <v>502.54</v>
      </c>
    </row>
    <row r="290" spans="1:11" x14ac:dyDescent="0.35">
      <c r="A290">
        <v>339334046</v>
      </c>
      <c r="B290" s="2">
        <v>44257</v>
      </c>
      <c r="C290" s="2">
        <v>44275</v>
      </c>
      <c r="D290" t="s">
        <v>126</v>
      </c>
      <c r="E290" t="s">
        <v>24</v>
      </c>
      <c r="F290" t="s">
        <v>17</v>
      </c>
      <c r="G290" t="s">
        <v>18</v>
      </c>
      <c r="H290" t="s">
        <v>15</v>
      </c>
      <c r="I290">
        <v>5340</v>
      </c>
      <c r="J290">
        <v>152.58000000000001</v>
      </c>
      <c r="K290">
        <v>97.44</v>
      </c>
    </row>
    <row r="291" spans="1:11" x14ac:dyDescent="0.35">
      <c r="A291">
        <v>522813022</v>
      </c>
      <c r="B291" s="2">
        <v>43169</v>
      </c>
      <c r="C291" s="2">
        <v>43185</v>
      </c>
      <c r="D291" t="s">
        <v>163</v>
      </c>
      <c r="E291" t="s">
        <v>38</v>
      </c>
      <c r="F291" t="s">
        <v>30</v>
      </c>
      <c r="G291" t="s">
        <v>18</v>
      </c>
      <c r="H291" t="s">
        <v>19</v>
      </c>
      <c r="I291">
        <v>846</v>
      </c>
      <c r="J291">
        <v>81.73</v>
      </c>
      <c r="K291">
        <v>56.67</v>
      </c>
    </row>
    <row r="292" spans="1:11" x14ac:dyDescent="0.35">
      <c r="A292">
        <v>427198064</v>
      </c>
      <c r="B292" s="2">
        <v>43421</v>
      </c>
      <c r="C292" s="2">
        <v>43439</v>
      </c>
      <c r="D292" t="s">
        <v>94</v>
      </c>
      <c r="E292" t="s">
        <v>38</v>
      </c>
      <c r="F292" t="s">
        <v>56</v>
      </c>
      <c r="G292" t="s">
        <v>18</v>
      </c>
      <c r="H292" t="s">
        <v>15</v>
      </c>
      <c r="I292">
        <v>6255</v>
      </c>
      <c r="J292">
        <v>9.33</v>
      </c>
      <c r="K292">
        <v>6.92</v>
      </c>
    </row>
    <row r="293" spans="1:11" x14ac:dyDescent="0.35">
      <c r="A293">
        <v>808788001</v>
      </c>
      <c r="B293" s="2">
        <v>42889</v>
      </c>
      <c r="C293" s="2">
        <v>42900</v>
      </c>
      <c r="D293" t="s">
        <v>180</v>
      </c>
      <c r="E293" t="s">
        <v>24</v>
      </c>
      <c r="F293" t="s">
        <v>22</v>
      </c>
      <c r="G293" t="s">
        <v>18</v>
      </c>
      <c r="H293" t="s">
        <v>19</v>
      </c>
      <c r="I293">
        <v>7197</v>
      </c>
      <c r="J293">
        <v>47.45</v>
      </c>
      <c r="K293">
        <v>31.79</v>
      </c>
    </row>
    <row r="294" spans="1:11" x14ac:dyDescent="0.35">
      <c r="A294">
        <v>244194161</v>
      </c>
      <c r="B294" s="2">
        <v>44537</v>
      </c>
      <c r="C294" s="2">
        <v>44547</v>
      </c>
      <c r="D294" t="s">
        <v>181</v>
      </c>
      <c r="E294" t="s">
        <v>38</v>
      </c>
      <c r="F294" t="s">
        <v>47</v>
      </c>
      <c r="G294" t="s">
        <v>18</v>
      </c>
      <c r="H294" t="s">
        <v>26</v>
      </c>
      <c r="I294">
        <v>1334</v>
      </c>
      <c r="J294">
        <v>421.89</v>
      </c>
      <c r="K294">
        <v>364.69</v>
      </c>
    </row>
    <row r="295" spans="1:11" x14ac:dyDescent="0.35">
      <c r="A295">
        <v>980340373</v>
      </c>
      <c r="B295" s="2">
        <v>42401</v>
      </c>
      <c r="C295" s="2">
        <v>42415</v>
      </c>
      <c r="D295" t="s">
        <v>182</v>
      </c>
      <c r="E295" t="s">
        <v>12</v>
      </c>
      <c r="F295" t="s">
        <v>56</v>
      </c>
      <c r="G295" t="s">
        <v>18</v>
      </c>
      <c r="H295" t="s">
        <v>26</v>
      </c>
      <c r="I295">
        <v>3357</v>
      </c>
      <c r="J295">
        <v>9.33</v>
      </c>
      <c r="K295">
        <v>6.92</v>
      </c>
    </row>
    <row r="296" spans="1:11" x14ac:dyDescent="0.35">
      <c r="A296">
        <v>384462964</v>
      </c>
      <c r="B296" s="2">
        <v>44840</v>
      </c>
      <c r="C296" s="2">
        <v>44857</v>
      </c>
      <c r="D296" t="s">
        <v>82</v>
      </c>
      <c r="E296" t="s">
        <v>32</v>
      </c>
      <c r="F296" t="s">
        <v>22</v>
      </c>
      <c r="G296" t="s">
        <v>14</v>
      </c>
      <c r="H296" t="s">
        <v>15</v>
      </c>
      <c r="I296">
        <v>9990</v>
      </c>
      <c r="J296">
        <v>47.45</v>
      </c>
      <c r="K296">
        <v>31.79</v>
      </c>
    </row>
    <row r="297" spans="1:11" x14ac:dyDescent="0.35">
      <c r="A297">
        <v>394110763</v>
      </c>
      <c r="B297" s="2">
        <v>44556</v>
      </c>
      <c r="C297" s="2">
        <v>44567</v>
      </c>
      <c r="D297" t="s">
        <v>79</v>
      </c>
      <c r="E297" t="s">
        <v>21</v>
      </c>
      <c r="F297" t="s">
        <v>68</v>
      </c>
      <c r="G297" t="s">
        <v>18</v>
      </c>
      <c r="H297" t="s">
        <v>19</v>
      </c>
      <c r="I297">
        <v>4988</v>
      </c>
      <c r="J297">
        <v>154.06</v>
      </c>
      <c r="K297">
        <v>90.93</v>
      </c>
    </row>
    <row r="298" spans="1:11" x14ac:dyDescent="0.35">
      <c r="A298">
        <v>767145097</v>
      </c>
      <c r="B298" s="2">
        <v>43143</v>
      </c>
      <c r="C298" s="2">
        <v>43147</v>
      </c>
      <c r="D298" t="s">
        <v>31</v>
      </c>
      <c r="E298" t="s">
        <v>32</v>
      </c>
      <c r="F298" t="s">
        <v>42</v>
      </c>
      <c r="G298" t="s">
        <v>14</v>
      </c>
      <c r="H298" t="s">
        <v>26</v>
      </c>
      <c r="I298">
        <v>4137</v>
      </c>
      <c r="J298">
        <v>437.2</v>
      </c>
      <c r="K298">
        <v>263.33</v>
      </c>
    </row>
    <row r="299" spans="1:11" x14ac:dyDescent="0.35">
      <c r="A299">
        <v>431739795</v>
      </c>
      <c r="B299" s="2">
        <v>42511</v>
      </c>
      <c r="C299" s="2">
        <v>42515</v>
      </c>
      <c r="D299" t="s">
        <v>181</v>
      </c>
      <c r="E299" t="s">
        <v>38</v>
      </c>
      <c r="F299" t="s">
        <v>56</v>
      </c>
      <c r="G299" t="s">
        <v>14</v>
      </c>
      <c r="H299" t="s">
        <v>26</v>
      </c>
      <c r="I299">
        <v>254</v>
      </c>
      <c r="J299">
        <v>9.33</v>
      </c>
      <c r="K299">
        <v>6.92</v>
      </c>
    </row>
    <row r="300" spans="1:11" x14ac:dyDescent="0.35">
      <c r="A300">
        <v>636381185</v>
      </c>
      <c r="B300" s="2">
        <v>44379</v>
      </c>
      <c r="C300" s="2">
        <v>44386</v>
      </c>
      <c r="D300" t="s">
        <v>183</v>
      </c>
      <c r="E300" t="s">
        <v>24</v>
      </c>
      <c r="F300" t="s">
        <v>25</v>
      </c>
      <c r="G300" t="s">
        <v>14</v>
      </c>
      <c r="H300" t="s">
        <v>26</v>
      </c>
      <c r="I300">
        <v>8189</v>
      </c>
      <c r="J300">
        <v>205.7</v>
      </c>
      <c r="K300">
        <v>117.11</v>
      </c>
    </row>
    <row r="301" spans="1:11" x14ac:dyDescent="0.35">
      <c r="A301">
        <v>899868094</v>
      </c>
      <c r="B301" s="2">
        <v>43892</v>
      </c>
      <c r="C301" s="2">
        <v>43907</v>
      </c>
      <c r="D301" t="s">
        <v>144</v>
      </c>
      <c r="E301" t="s">
        <v>21</v>
      </c>
      <c r="F301" t="s">
        <v>56</v>
      </c>
      <c r="G301" t="s">
        <v>14</v>
      </c>
      <c r="H301" t="s">
        <v>19</v>
      </c>
      <c r="I301">
        <v>9821</v>
      </c>
      <c r="J301">
        <v>9.33</v>
      </c>
      <c r="K301">
        <v>6.92</v>
      </c>
    </row>
    <row r="302" spans="1:11" x14ac:dyDescent="0.35">
      <c r="A302">
        <v>361311852</v>
      </c>
      <c r="B302" s="2">
        <v>42741</v>
      </c>
      <c r="C302" s="2">
        <v>42749</v>
      </c>
      <c r="D302" t="s">
        <v>184</v>
      </c>
      <c r="E302" t="s">
        <v>21</v>
      </c>
      <c r="F302" t="s">
        <v>13</v>
      </c>
      <c r="G302" t="s">
        <v>18</v>
      </c>
      <c r="H302" t="s">
        <v>26</v>
      </c>
      <c r="I302">
        <v>9061</v>
      </c>
      <c r="J302">
        <v>255.28</v>
      </c>
      <c r="K302">
        <v>159.41999999999999</v>
      </c>
    </row>
    <row r="303" spans="1:11" x14ac:dyDescent="0.35">
      <c r="A303">
        <v>930136287</v>
      </c>
      <c r="B303" s="2">
        <v>43240</v>
      </c>
      <c r="C303" s="2">
        <v>43243</v>
      </c>
      <c r="D303" t="s">
        <v>145</v>
      </c>
      <c r="E303" t="s">
        <v>21</v>
      </c>
      <c r="F303" t="s">
        <v>22</v>
      </c>
      <c r="G303" t="s">
        <v>14</v>
      </c>
      <c r="H303" t="s">
        <v>26</v>
      </c>
      <c r="I303">
        <v>6852</v>
      </c>
      <c r="J303">
        <v>47.45</v>
      </c>
      <c r="K303">
        <v>31.79</v>
      </c>
    </row>
    <row r="304" spans="1:11" x14ac:dyDescent="0.35">
      <c r="A304">
        <v>536077725</v>
      </c>
      <c r="B304" s="2">
        <v>42509</v>
      </c>
      <c r="C304" s="2">
        <v>42521</v>
      </c>
      <c r="D304" t="s">
        <v>44</v>
      </c>
      <c r="E304" t="s">
        <v>12</v>
      </c>
      <c r="F304" t="s">
        <v>25</v>
      </c>
      <c r="G304" t="s">
        <v>14</v>
      </c>
      <c r="H304" t="s">
        <v>26</v>
      </c>
      <c r="I304">
        <v>6167</v>
      </c>
      <c r="J304">
        <v>205.7</v>
      </c>
      <c r="K304">
        <v>117.11</v>
      </c>
    </row>
    <row r="305" spans="1:11" x14ac:dyDescent="0.35">
      <c r="A305">
        <v>779184997</v>
      </c>
      <c r="B305" s="2">
        <v>42831</v>
      </c>
      <c r="C305" s="2">
        <v>42840</v>
      </c>
      <c r="D305" t="s">
        <v>137</v>
      </c>
      <c r="E305" t="s">
        <v>38</v>
      </c>
      <c r="F305" t="s">
        <v>17</v>
      </c>
      <c r="G305" t="s">
        <v>14</v>
      </c>
      <c r="H305" t="s">
        <v>15</v>
      </c>
      <c r="I305">
        <v>7011</v>
      </c>
      <c r="J305">
        <v>152.58000000000001</v>
      </c>
      <c r="K305">
        <v>97.44</v>
      </c>
    </row>
    <row r="306" spans="1:11" x14ac:dyDescent="0.35">
      <c r="A306">
        <v>179819428</v>
      </c>
      <c r="B306" s="2">
        <v>43956</v>
      </c>
      <c r="C306" s="2">
        <v>43962</v>
      </c>
      <c r="D306" t="s">
        <v>49</v>
      </c>
      <c r="E306" t="s">
        <v>21</v>
      </c>
      <c r="F306" t="s">
        <v>42</v>
      </c>
      <c r="G306" t="s">
        <v>14</v>
      </c>
      <c r="H306" t="s">
        <v>19</v>
      </c>
      <c r="I306">
        <v>1420</v>
      </c>
      <c r="J306">
        <v>437.2</v>
      </c>
      <c r="K306">
        <v>263.33</v>
      </c>
    </row>
    <row r="307" spans="1:11" x14ac:dyDescent="0.35">
      <c r="A307">
        <v>928654849</v>
      </c>
      <c r="B307" s="2">
        <v>42711</v>
      </c>
      <c r="C307" s="2">
        <v>42729</v>
      </c>
      <c r="D307" t="s">
        <v>101</v>
      </c>
      <c r="E307" t="s">
        <v>24</v>
      </c>
      <c r="F307" t="s">
        <v>68</v>
      </c>
      <c r="G307" t="s">
        <v>14</v>
      </c>
      <c r="H307" t="s">
        <v>34</v>
      </c>
      <c r="I307">
        <v>8461</v>
      </c>
      <c r="J307">
        <v>154.06</v>
      </c>
      <c r="K307">
        <v>90.93</v>
      </c>
    </row>
    <row r="308" spans="1:11" x14ac:dyDescent="0.35">
      <c r="A308">
        <v>336677587</v>
      </c>
      <c r="B308" s="2">
        <v>42780</v>
      </c>
      <c r="C308" s="2">
        <v>42786</v>
      </c>
      <c r="D308" t="s">
        <v>185</v>
      </c>
      <c r="E308" t="s">
        <v>38</v>
      </c>
      <c r="F308" t="s">
        <v>13</v>
      </c>
      <c r="G308" t="s">
        <v>18</v>
      </c>
      <c r="H308" t="s">
        <v>34</v>
      </c>
      <c r="I308">
        <v>9234</v>
      </c>
      <c r="J308">
        <v>255.28</v>
      </c>
      <c r="K308">
        <v>159.41999999999999</v>
      </c>
    </row>
    <row r="309" spans="1:11" x14ac:dyDescent="0.35">
      <c r="A309">
        <v>285186469</v>
      </c>
      <c r="B309" s="2">
        <v>44349</v>
      </c>
      <c r="C309" s="2">
        <v>44365</v>
      </c>
      <c r="D309" t="s">
        <v>65</v>
      </c>
      <c r="E309" t="s">
        <v>32</v>
      </c>
      <c r="F309" t="s">
        <v>68</v>
      </c>
      <c r="G309" t="s">
        <v>14</v>
      </c>
      <c r="H309" t="s">
        <v>19</v>
      </c>
      <c r="I309">
        <v>1869</v>
      </c>
      <c r="J309">
        <v>154.06</v>
      </c>
      <c r="K309">
        <v>90.93</v>
      </c>
    </row>
    <row r="310" spans="1:11" x14ac:dyDescent="0.35">
      <c r="A310">
        <v>475792825</v>
      </c>
      <c r="B310" s="2">
        <v>43296</v>
      </c>
      <c r="C310" s="2">
        <v>43307</v>
      </c>
      <c r="D310" t="s">
        <v>28</v>
      </c>
      <c r="E310" t="s">
        <v>29</v>
      </c>
      <c r="F310" t="s">
        <v>13</v>
      </c>
      <c r="G310" t="s">
        <v>18</v>
      </c>
      <c r="H310" t="s">
        <v>15</v>
      </c>
      <c r="I310">
        <v>6525</v>
      </c>
      <c r="J310">
        <v>255.28</v>
      </c>
      <c r="K310">
        <v>159.41999999999999</v>
      </c>
    </row>
    <row r="311" spans="1:11" x14ac:dyDescent="0.35">
      <c r="A311">
        <v>680420482</v>
      </c>
      <c r="B311" s="2">
        <v>42283</v>
      </c>
      <c r="C311" s="2">
        <v>42298</v>
      </c>
      <c r="D311" t="s">
        <v>86</v>
      </c>
      <c r="E311" t="s">
        <v>29</v>
      </c>
      <c r="F311" t="s">
        <v>33</v>
      </c>
      <c r="G311" t="s">
        <v>18</v>
      </c>
      <c r="H311" t="s">
        <v>26</v>
      </c>
      <c r="I311">
        <v>396</v>
      </c>
      <c r="J311">
        <v>109.28</v>
      </c>
      <c r="K311">
        <v>35.840000000000003</v>
      </c>
    </row>
    <row r="312" spans="1:11" x14ac:dyDescent="0.35">
      <c r="A312">
        <v>291305768</v>
      </c>
      <c r="B312" s="2">
        <v>43470</v>
      </c>
      <c r="C312" s="2">
        <v>43481</v>
      </c>
      <c r="D312" t="s">
        <v>35</v>
      </c>
      <c r="E312" t="s">
        <v>21</v>
      </c>
      <c r="F312" t="s">
        <v>56</v>
      </c>
      <c r="G312" t="s">
        <v>14</v>
      </c>
      <c r="H312" t="s">
        <v>34</v>
      </c>
      <c r="I312">
        <v>2705</v>
      </c>
      <c r="J312">
        <v>9.33</v>
      </c>
      <c r="K312">
        <v>6.92</v>
      </c>
    </row>
    <row r="313" spans="1:11" x14ac:dyDescent="0.35">
      <c r="A313">
        <v>570997512</v>
      </c>
      <c r="B313" s="2">
        <v>42601</v>
      </c>
      <c r="C313" s="2">
        <v>42603</v>
      </c>
      <c r="D313" t="s">
        <v>97</v>
      </c>
      <c r="E313" t="s">
        <v>29</v>
      </c>
      <c r="F313" t="s">
        <v>13</v>
      </c>
      <c r="G313" t="s">
        <v>18</v>
      </c>
      <c r="H313" t="s">
        <v>26</v>
      </c>
      <c r="I313">
        <v>9707</v>
      </c>
      <c r="J313">
        <v>255.28</v>
      </c>
      <c r="K313">
        <v>159.41999999999999</v>
      </c>
    </row>
    <row r="314" spans="1:11" x14ac:dyDescent="0.35">
      <c r="A314">
        <v>602357041</v>
      </c>
      <c r="B314" s="2">
        <v>42118</v>
      </c>
      <c r="C314" s="2">
        <v>42127</v>
      </c>
      <c r="D314" t="s">
        <v>95</v>
      </c>
      <c r="E314" t="s">
        <v>21</v>
      </c>
      <c r="F314" t="s">
        <v>30</v>
      </c>
      <c r="G314" t="s">
        <v>14</v>
      </c>
      <c r="H314" t="s">
        <v>26</v>
      </c>
      <c r="I314">
        <v>9689</v>
      </c>
      <c r="J314">
        <v>81.73</v>
      </c>
      <c r="K314">
        <v>56.67</v>
      </c>
    </row>
    <row r="315" spans="1:11" x14ac:dyDescent="0.35">
      <c r="A315">
        <v>438558185</v>
      </c>
      <c r="B315" s="2">
        <v>44618</v>
      </c>
      <c r="C315" s="2">
        <v>44623</v>
      </c>
      <c r="D315" t="s">
        <v>46</v>
      </c>
      <c r="E315" t="s">
        <v>29</v>
      </c>
      <c r="F315" t="s">
        <v>47</v>
      </c>
      <c r="G315" t="s">
        <v>14</v>
      </c>
      <c r="H315" t="s">
        <v>15</v>
      </c>
      <c r="I315">
        <v>7967</v>
      </c>
      <c r="J315">
        <v>421.89</v>
      </c>
      <c r="K315">
        <v>364.69</v>
      </c>
    </row>
    <row r="316" spans="1:11" x14ac:dyDescent="0.35">
      <c r="A316">
        <v>653087270</v>
      </c>
      <c r="B316" s="2">
        <v>44897</v>
      </c>
      <c r="C316" s="2">
        <v>44913</v>
      </c>
      <c r="D316" t="s">
        <v>156</v>
      </c>
      <c r="E316" t="s">
        <v>21</v>
      </c>
      <c r="F316" t="s">
        <v>17</v>
      </c>
      <c r="G316" t="s">
        <v>14</v>
      </c>
      <c r="H316" t="s">
        <v>34</v>
      </c>
      <c r="I316">
        <v>1891</v>
      </c>
      <c r="J316">
        <v>152.58000000000001</v>
      </c>
      <c r="K316">
        <v>97.44</v>
      </c>
    </row>
    <row r="317" spans="1:11" x14ac:dyDescent="0.35">
      <c r="A317">
        <v>989743125</v>
      </c>
      <c r="B317" s="2">
        <v>42758</v>
      </c>
      <c r="C317" s="2">
        <v>42765</v>
      </c>
      <c r="D317" t="s">
        <v>82</v>
      </c>
      <c r="E317" t="s">
        <v>32</v>
      </c>
      <c r="F317" t="s">
        <v>25</v>
      </c>
      <c r="G317" t="s">
        <v>18</v>
      </c>
      <c r="H317" t="s">
        <v>19</v>
      </c>
      <c r="I317">
        <v>5840</v>
      </c>
      <c r="J317">
        <v>205.7</v>
      </c>
      <c r="K317">
        <v>117.11</v>
      </c>
    </row>
    <row r="318" spans="1:11" x14ac:dyDescent="0.35">
      <c r="A318">
        <v>812637078</v>
      </c>
      <c r="B318" s="2">
        <v>43814</v>
      </c>
      <c r="C318" s="2">
        <v>43823</v>
      </c>
      <c r="D318" t="s">
        <v>116</v>
      </c>
      <c r="E318" t="s">
        <v>21</v>
      </c>
      <c r="F318" t="s">
        <v>56</v>
      </c>
      <c r="G318" t="s">
        <v>18</v>
      </c>
      <c r="H318" t="s">
        <v>15</v>
      </c>
      <c r="I318">
        <v>6225</v>
      </c>
      <c r="J318">
        <v>9.33</v>
      </c>
      <c r="K318">
        <v>6.92</v>
      </c>
    </row>
    <row r="319" spans="1:11" x14ac:dyDescent="0.35">
      <c r="A319">
        <v>456192958</v>
      </c>
      <c r="B319" s="2">
        <v>43300</v>
      </c>
      <c r="C319" s="2">
        <v>43317</v>
      </c>
      <c r="D319" t="s">
        <v>175</v>
      </c>
      <c r="E319" t="s">
        <v>21</v>
      </c>
      <c r="F319" t="s">
        <v>30</v>
      </c>
      <c r="G319" t="s">
        <v>14</v>
      </c>
      <c r="H319" t="s">
        <v>26</v>
      </c>
      <c r="I319">
        <v>6489</v>
      </c>
      <c r="J319">
        <v>81.73</v>
      </c>
      <c r="K319">
        <v>56.67</v>
      </c>
    </row>
    <row r="320" spans="1:11" x14ac:dyDescent="0.35">
      <c r="A320">
        <v>775147092</v>
      </c>
      <c r="B320" s="2">
        <v>44609</v>
      </c>
      <c r="C320" s="2">
        <v>44620</v>
      </c>
      <c r="D320" t="s">
        <v>46</v>
      </c>
      <c r="E320" t="s">
        <v>29</v>
      </c>
      <c r="F320" t="s">
        <v>25</v>
      </c>
      <c r="G320" t="s">
        <v>14</v>
      </c>
      <c r="H320" t="s">
        <v>26</v>
      </c>
      <c r="I320">
        <v>2105</v>
      </c>
      <c r="J320">
        <v>205.7</v>
      </c>
      <c r="K320">
        <v>117.11</v>
      </c>
    </row>
    <row r="321" spans="1:11" x14ac:dyDescent="0.35">
      <c r="A321">
        <v>894548308</v>
      </c>
      <c r="B321" s="2">
        <v>44558</v>
      </c>
      <c r="C321" s="2">
        <v>44576</v>
      </c>
      <c r="D321" t="s">
        <v>164</v>
      </c>
      <c r="E321" t="s">
        <v>38</v>
      </c>
      <c r="F321" t="s">
        <v>76</v>
      </c>
      <c r="G321" t="s">
        <v>18</v>
      </c>
      <c r="H321" t="s">
        <v>15</v>
      </c>
      <c r="I321">
        <v>5578</v>
      </c>
      <c r="J321">
        <v>668.27</v>
      </c>
      <c r="K321">
        <v>502.54</v>
      </c>
    </row>
    <row r="322" spans="1:11" x14ac:dyDescent="0.35">
      <c r="A322">
        <v>459757936</v>
      </c>
      <c r="B322" s="2">
        <v>42858</v>
      </c>
      <c r="C322" s="2">
        <v>42876</v>
      </c>
      <c r="D322" t="s">
        <v>120</v>
      </c>
      <c r="E322" t="s">
        <v>38</v>
      </c>
      <c r="F322" t="s">
        <v>42</v>
      </c>
      <c r="G322" t="s">
        <v>18</v>
      </c>
      <c r="H322" t="s">
        <v>34</v>
      </c>
      <c r="I322">
        <v>1445</v>
      </c>
      <c r="J322">
        <v>437.2</v>
      </c>
      <c r="K322">
        <v>263.33</v>
      </c>
    </row>
    <row r="323" spans="1:11" x14ac:dyDescent="0.35">
      <c r="A323">
        <v>986449801</v>
      </c>
      <c r="B323" s="2">
        <v>43496</v>
      </c>
      <c r="C323" s="2">
        <v>43515</v>
      </c>
      <c r="D323" t="s">
        <v>156</v>
      </c>
      <c r="E323" t="s">
        <v>21</v>
      </c>
      <c r="F323" t="s">
        <v>47</v>
      </c>
      <c r="G323" t="s">
        <v>18</v>
      </c>
      <c r="H323" t="s">
        <v>34</v>
      </c>
      <c r="I323">
        <v>1272</v>
      </c>
      <c r="J323">
        <v>421.89</v>
      </c>
      <c r="K323">
        <v>364.69</v>
      </c>
    </row>
    <row r="324" spans="1:11" x14ac:dyDescent="0.35">
      <c r="A324">
        <v>910610234</v>
      </c>
      <c r="B324" s="2">
        <v>42919</v>
      </c>
      <c r="C324" s="2">
        <v>42938</v>
      </c>
      <c r="D324" t="s">
        <v>172</v>
      </c>
      <c r="E324" t="s">
        <v>21</v>
      </c>
      <c r="F324" t="s">
        <v>42</v>
      </c>
      <c r="G324" t="s">
        <v>14</v>
      </c>
      <c r="H324" t="s">
        <v>26</v>
      </c>
      <c r="I324">
        <v>8659</v>
      </c>
      <c r="J324">
        <v>437.2</v>
      </c>
      <c r="K324">
        <v>263.33</v>
      </c>
    </row>
    <row r="325" spans="1:11" x14ac:dyDescent="0.35">
      <c r="A325">
        <v>538538062</v>
      </c>
      <c r="B325" s="2">
        <v>42316</v>
      </c>
      <c r="C325" s="2">
        <v>42332</v>
      </c>
      <c r="D325" t="s">
        <v>153</v>
      </c>
      <c r="E325" t="s">
        <v>38</v>
      </c>
      <c r="F325" t="s">
        <v>25</v>
      </c>
      <c r="G325" t="s">
        <v>18</v>
      </c>
      <c r="H325" t="s">
        <v>34</v>
      </c>
      <c r="I325">
        <v>4235</v>
      </c>
      <c r="J325">
        <v>205.7</v>
      </c>
      <c r="K325">
        <v>117.11</v>
      </c>
    </row>
    <row r="326" spans="1:11" x14ac:dyDescent="0.35">
      <c r="A326">
        <v>696844613</v>
      </c>
      <c r="B326" s="2">
        <v>42797</v>
      </c>
      <c r="C326" s="2">
        <v>42814</v>
      </c>
      <c r="D326" t="s">
        <v>125</v>
      </c>
      <c r="E326" t="s">
        <v>21</v>
      </c>
      <c r="F326" t="s">
        <v>47</v>
      </c>
      <c r="G326" t="s">
        <v>14</v>
      </c>
      <c r="H326" t="s">
        <v>15</v>
      </c>
      <c r="I326">
        <v>661</v>
      </c>
      <c r="J326">
        <v>421.89</v>
      </c>
      <c r="K326">
        <v>364.69</v>
      </c>
    </row>
    <row r="327" spans="1:11" x14ac:dyDescent="0.35">
      <c r="A327">
        <v>482453715</v>
      </c>
      <c r="B327" s="2">
        <v>44061</v>
      </c>
      <c r="C327" s="2">
        <v>44081</v>
      </c>
      <c r="D327" t="s">
        <v>169</v>
      </c>
      <c r="E327" t="s">
        <v>29</v>
      </c>
      <c r="F327" t="s">
        <v>56</v>
      </c>
      <c r="G327" t="s">
        <v>14</v>
      </c>
      <c r="H327" t="s">
        <v>34</v>
      </c>
      <c r="I327">
        <v>7630</v>
      </c>
      <c r="J327">
        <v>9.33</v>
      </c>
      <c r="K327">
        <v>6.92</v>
      </c>
    </row>
    <row r="328" spans="1:11" x14ac:dyDescent="0.35">
      <c r="A328">
        <v>412601697</v>
      </c>
      <c r="B328" s="2">
        <v>42805</v>
      </c>
      <c r="C328" s="2">
        <v>42826</v>
      </c>
      <c r="D328" t="s">
        <v>59</v>
      </c>
      <c r="E328" t="s">
        <v>12</v>
      </c>
      <c r="F328" t="s">
        <v>40</v>
      </c>
      <c r="G328" t="s">
        <v>18</v>
      </c>
      <c r="H328" t="s">
        <v>26</v>
      </c>
      <c r="I328">
        <v>6866</v>
      </c>
      <c r="J328">
        <v>651.21</v>
      </c>
      <c r="K328">
        <v>524.96</v>
      </c>
    </row>
    <row r="329" spans="1:11" x14ac:dyDescent="0.35">
      <c r="A329">
        <v>174837386</v>
      </c>
      <c r="B329" s="2">
        <v>44121</v>
      </c>
      <c r="C329" s="2">
        <v>44137</v>
      </c>
      <c r="D329" t="s">
        <v>149</v>
      </c>
      <c r="E329" t="s">
        <v>12</v>
      </c>
      <c r="F329" t="s">
        <v>47</v>
      </c>
      <c r="G329" t="s">
        <v>18</v>
      </c>
      <c r="H329" t="s">
        <v>15</v>
      </c>
      <c r="I329">
        <v>7123</v>
      </c>
      <c r="J329">
        <v>421.89</v>
      </c>
      <c r="K329">
        <v>364.69</v>
      </c>
    </row>
    <row r="330" spans="1:11" x14ac:dyDescent="0.35">
      <c r="A330">
        <v>877022111</v>
      </c>
      <c r="B330" s="2">
        <v>44103</v>
      </c>
      <c r="C330" s="2">
        <v>44111</v>
      </c>
      <c r="D330" t="s">
        <v>142</v>
      </c>
      <c r="E330" t="s">
        <v>29</v>
      </c>
      <c r="F330" t="s">
        <v>30</v>
      </c>
      <c r="G330" t="s">
        <v>18</v>
      </c>
      <c r="H330" t="s">
        <v>26</v>
      </c>
      <c r="I330">
        <v>9187</v>
      </c>
      <c r="J330">
        <v>81.73</v>
      </c>
      <c r="K330">
        <v>56.67</v>
      </c>
    </row>
    <row r="331" spans="1:11" x14ac:dyDescent="0.35">
      <c r="A331">
        <v>997329699</v>
      </c>
      <c r="B331" s="2">
        <v>44004</v>
      </c>
      <c r="C331" s="2">
        <v>44007</v>
      </c>
      <c r="D331" t="s">
        <v>139</v>
      </c>
      <c r="E331" t="s">
        <v>51</v>
      </c>
      <c r="F331" t="s">
        <v>25</v>
      </c>
      <c r="G331" t="s">
        <v>18</v>
      </c>
      <c r="H331" t="s">
        <v>15</v>
      </c>
      <c r="I331">
        <v>876</v>
      </c>
      <c r="J331">
        <v>205.7</v>
      </c>
      <c r="K331">
        <v>117.11</v>
      </c>
    </row>
    <row r="332" spans="1:11" x14ac:dyDescent="0.35">
      <c r="A332">
        <v>434246480</v>
      </c>
      <c r="B332" s="2">
        <v>42388</v>
      </c>
      <c r="C332" s="2">
        <v>42391</v>
      </c>
      <c r="D332" t="s">
        <v>166</v>
      </c>
      <c r="E332" t="s">
        <v>38</v>
      </c>
      <c r="F332" t="s">
        <v>17</v>
      </c>
      <c r="G332" t="s">
        <v>18</v>
      </c>
      <c r="H332" t="s">
        <v>15</v>
      </c>
      <c r="I332">
        <v>2038</v>
      </c>
      <c r="J332">
        <v>152.58000000000001</v>
      </c>
      <c r="K332">
        <v>97.44</v>
      </c>
    </row>
    <row r="333" spans="1:11" x14ac:dyDescent="0.35">
      <c r="A333">
        <v>956571280</v>
      </c>
      <c r="B333" s="2">
        <v>42828</v>
      </c>
      <c r="C333" s="2">
        <v>42848</v>
      </c>
      <c r="D333" t="s">
        <v>155</v>
      </c>
      <c r="E333" t="s">
        <v>12</v>
      </c>
      <c r="F333" t="s">
        <v>25</v>
      </c>
      <c r="G333" t="s">
        <v>14</v>
      </c>
      <c r="H333" t="s">
        <v>19</v>
      </c>
      <c r="I333">
        <v>9554</v>
      </c>
      <c r="J333">
        <v>205.7</v>
      </c>
      <c r="K333">
        <v>117.11</v>
      </c>
    </row>
    <row r="334" spans="1:11" x14ac:dyDescent="0.35">
      <c r="A334">
        <v>353415429</v>
      </c>
      <c r="B334" s="2">
        <v>44899</v>
      </c>
      <c r="C334" s="2">
        <v>44912</v>
      </c>
      <c r="D334" t="s">
        <v>20</v>
      </c>
      <c r="E334" t="s">
        <v>21</v>
      </c>
      <c r="F334" t="s">
        <v>30</v>
      </c>
      <c r="G334" t="s">
        <v>14</v>
      </c>
      <c r="H334" t="s">
        <v>15</v>
      </c>
      <c r="I334">
        <v>2334</v>
      </c>
      <c r="J334">
        <v>81.73</v>
      </c>
      <c r="K334">
        <v>56.67</v>
      </c>
    </row>
    <row r="335" spans="1:11" x14ac:dyDescent="0.35">
      <c r="A335">
        <v>984202754</v>
      </c>
      <c r="B335" s="2">
        <v>44527</v>
      </c>
      <c r="C335" s="2">
        <v>44544</v>
      </c>
      <c r="D335" t="s">
        <v>186</v>
      </c>
      <c r="E335" t="s">
        <v>38</v>
      </c>
      <c r="F335" t="s">
        <v>68</v>
      </c>
      <c r="G335" t="s">
        <v>14</v>
      </c>
      <c r="H335" t="s">
        <v>34</v>
      </c>
      <c r="I335">
        <v>6321</v>
      </c>
      <c r="J335">
        <v>154.06</v>
      </c>
      <c r="K335">
        <v>90.93</v>
      </c>
    </row>
    <row r="336" spans="1:11" x14ac:dyDescent="0.35">
      <c r="A336">
        <v>328669583</v>
      </c>
      <c r="B336" s="2">
        <v>43601</v>
      </c>
      <c r="C336" s="2">
        <v>43615</v>
      </c>
      <c r="D336" t="s">
        <v>83</v>
      </c>
      <c r="E336" t="s">
        <v>38</v>
      </c>
      <c r="F336" t="s">
        <v>22</v>
      </c>
      <c r="G336" t="s">
        <v>18</v>
      </c>
      <c r="H336" t="s">
        <v>34</v>
      </c>
      <c r="I336">
        <v>9488</v>
      </c>
      <c r="J336">
        <v>47.45</v>
      </c>
      <c r="K336">
        <v>31.79</v>
      </c>
    </row>
    <row r="337" spans="1:11" x14ac:dyDescent="0.35">
      <c r="A337">
        <v>436864745</v>
      </c>
      <c r="B337" s="2">
        <v>43601</v>
      </c>
      <c r="C337" s="2">
        <v>43605</v>
      </c>
      <c r="D337" t="s">
        <v>130</v>
      </c>
      <c r="E337" t="s">
        <v>29</v>
      </c>
      <c r="F337" t="s">
        <v>42</v>
      </c>
      <c r="G337" t="s">
        <v>18</v>
      </c>
      <c r="H337" t="s">
        <v>19</v>
      </c>
      <c r="I337">
        <v>6841</v>
      </c>
      <c r="J337">
        <v>437.2</v>
      </c>
      <c r="K337">
        <v>263.33</v>
      </c>
    </row>
    <row r="338" spans="1:11" x14ac:dyDescent="0.35">
      <c r="A338">
        <v>279149568</v>
      </c>
      <c r="B338" s="2">
        <v>44197</v>
      </c>
      <c r="C338" s="2">
        <v>44217</v>
      </c>
      <c r="D338" t="s">
        <v>187</v>
      </c>
      <c r="E338" t="s">
        <v>29</v>
      </c>
      <c r="F338" t="s">
        <v>76</v>
      </c>
      <c r="G338" t="s">
        <v>18</v>
      </c>
      <c r="H338" t="s">
        <v>15</v>
      </c>
      <c r="I338">
        <v>5415</v>
      </c>
      <c r="J338">
        <v>668.27</v>
      </c>
      <c r="K338">
        <v>502.54</v>
      </c>
    </row>
    <row r="339" spans="1:11" x14ac:dyDescent="0.35">
      <c r="A339">
        <v>696197879</v>
      </c>
      <c r="B339" s="2">
        <v>44639</v>
      </c>
      <c r="C339" s="2">
        <v>44648</v>
      </c>
      <c r="D339" t="s">
        <v>188</v>
      </c>
      <c r="E339" t="s">
        <v>21</v>
      </c>
      <c r="F339" t="s">
        <v>25</v>
      </c>
      <c r="G339" t="s">
        <v>14</v>
      </c>
      <c r="H339" t="s">
        <v>34</v>
      </c>
      <c r="I339">
        <v>9278</v>
      </c>
      <c r="J339">
        <v>205.7</v>
      </c>
      <c r="K339">
        <v>117.11</v>
      </c>
    </row>
    <row r="340" spans="1:11" x14ac:dyDescent="0.35">
      <c r="A340">
        <v>348996007</v>
      </c>
      <c r="B340" s="2">
        <v>42378</v>
      </c>
      <c r="C340" s="2">
        <v>42392</v>
      </c>
      <c r="D340" t="s">
        <v>139</v>
      </c>
      <c r="E340" t="s">
        <v>51</v>
      </c>
      <c r="F340" t="s">
        <v>76</v>
      </c>
      <c r="G340" t="s">
        <v>18</v>
      </c>
      <c r="H340" t="s">
        <v>15</v>
      </c>
      <c r="I340">
        <v>4529</v>
      </c>
      <c r="J340">
        <v>668.27</v>
      </c>
      <c r="K340">
        <v>502.54</v>
      </c>
    </row>
    <row r="341" spans="1:11" x14ac:dyDescent="0.35">
      <c r="A341">
        <v>668842780</v>
      </c>
      <c r="B341" s="2">
        <v>42219</v>
      </c>
      <c r="C341" s="2">
        <v>42231</v>
      </c>
      <c r="D341" t="s">
        <v>167</v>
      </c>
      <c r="E341" t="s">
        <v>38</v>
      </c>
      <c r="F341" t="s">
        <v>22</v>
      </c>
      <c r="G341" t="s">
        <v>18</v>
      </c>
      <c r="H341" t="s">
        <v>26</v>
      </c>
      <c r="I341">
        <v>4297</v>
      </c>
      <c r="J341">
        <v>47.45</v>
      </c>
      <c r="K341">
        <v>31.79</v>
      </c>
    </row>
    <row r="342" spans="1:11" x14ac:dyDescent="0.35">
      <c r="A342">
        <v>907349526</v>
      </c>
      <c r="B342" s="2">
        <v>43926</v>
      </c>
      <c r="C342" s="2">
        <v>43945</v>
      </c>
      <c r="D342" t="s">
        <v>189</v>
      </c>
      <c r="E342" t="s">
        <v>21</v>
      </c>
      <c r="F342" t="s">
        <v>42</v>
      </c>
      <c r="G342" t="s">
        <v>14</v>
      </c>
      <c r="H342" t="s">
        <v>19</v>
      </c>
      <c r="I342">
        <v>3743</v>
      </c>
      <c r="J342">
        <v>437.2</v>
      </c>
      <c r="K342">
        <v>263.33</v>
      </c>
    </row>
    <row r="343" spans="1:11" x14ac:dyDescent="0.35">
      <c r="A343">
        <v>386440074</v>
      </c>
      <c r="B343" s="2">
        <v>43195</v>
      </c>
      <c r="C343" s="2">
        <v>43207</v>
      </c>
      <c r="D343" t="s">
        <v>109</v>
      </c>
      <c r="E343" t="s">
        <v>21</v>
      </c>
      <c r="F343" t="s">
        <v>30</v>
      </c>
      <c r="G343" t="s">
        <v>18</v>
      </c>
      <c r="H343" t="s">
        <v>19</v>
      </c>
      <c r="I343">
        <v>5060</v>
      </c>
      <c r="J343">
        <v>81.73</v>
      </c>
      <c r="K343">
        <v>56.67</v>
      </c>
    </row>
    <row r="344" spans="1:11" x14ac:dyDescent="0.35">
      <c r="A344">
        <v>748350751</v>
      </c>
      <c r="B344" s="2">
        <v>42266</v>
      </c>
      <c r="C344" s="2">
        <v>42269</v>
      </c>
      <c r="D344" t="s">
        <v>137</v>
      </c>
      <c r="E344" t="s">
        <v>38</v>
      </c>
      <c r="F344" t="s">
        <v>68</v>
      </c>
      <c r="G344" t="s">
        <v>18</v>
      </c>
      <c r="H344" t="s">
        <v>19</v>
      </c>
      <c r="I344">
        <v>2472</v>
      </c>
      <c r="J344">
        <v>154.06</v>
      </c>
      <c r="K344">
        <v>90.93</v>
      </c>
    </row>
    <row r="345" spans="1:11" x14ac:dyDescent="0.35">
      <c r="A345">
        <v>105630385</v>
      </c>
      <c r="B345" s="2">
        <v>42228</v>
      </c>
      <c r="C345" s="2">
        <v>42231</v>
      </c>
      <c r="D345" t="s">
        <v>154</v>
      </c>
      <c r="E345" t="s">
        <v>12</v>
      </c>
      <c r="F345" t="s">
        <v>30</v>
      </c>
      <c r="G345" t="s">
        <v>14</v>
      </c>
      <c r="H345" t="s">
        <v>26</v>
      </c>
      <c r="I345">
        <v>7233</v>
      </c>
      <c r="J345">
        <v>81.73</v>
      </c>
      <c r="K345">
        <v>56.67</v>
      </c>
    </row>
    <row r="346" spans="1:11" x14ac:dyDescent="0.35">
      <c r="A346">
        <v>691140305</v>
      </c>
      <c r="B346" s="2">
        <v>43829</v>
      </c>
      <c r="C346" s="2">
        <v>43831</v>
      </c>
      <c r="D346" t="s">
        <v>27</v>
      </c>
      <c r="E346" t="s">
        <v>24</v>
      </c>
      <c r="F346" t="s">
        <v>42</v>
      </c>
      <c r="G346" t="s">
        <v>18</v>
      </c>
      <c r="H346" t="s">
        <v>26</v>
      </c>
      <c r="I346">
        <v>2630</v>
      </c>
      <c r="J346">
        <v>437.2</v>
      </c>
      <c r="K346">
        <v>263.33</v>
      </c>
    </row>
    <row r="347" spans="1:11" x14ac:dyDescent="0.35">
      <c r="A347">
        <v>308054339</v>
      </c>
      <c r="B347" s="2">
        <v>42285</v>
      </c>
      <c r="C347" s="2">
        <v>42303</v>
      </c>
      <c r="D347" t="s">
        <v>164</v>
      </c>
      <c r="E347" t="s">
        <v>38</v>
      </c>
      <c r="F347" t="s">
        <v>42</v>
      </c>
      <c r="G347" t="s">
        <v>18</v>
      </c>
      <c r="H347" t="s">
        <v>34</v>
      </c>
      <c r="I347">
        <v>8980</v>
      </c>
      <c r="J347">
        <v>437.2</v>
      </c>
      <c r="K347">
        <v>263.33</v>
      </c>
    </row>
    <row r="348" spans="1:11" x14ac:dyDescent="0.35">
      <c r="A348">
        <v>879858815</v>
      </c>
      <c r="B348" s="2">
        <v>44468</v>
      </c>
      <c r="C348" s="2">
        <v>44480</v>
      </c>
      <c r="D348" t="s">
        <v>110</v>
      </c>
      <c r="E348" t="s">
        <v>38</v>
      </c>
      <c r="F348" t="s">
        <v>56</v>
      </c>
      <c r="G348" t="s">
        <v>18</v>
      </c>
      <c r="H348" t="s">
        <v>34</v>
      </c>
      <c r="I348">
        <v>8631</v>
      </c>
      <c r="J348">
        <v>9.33</v>
      </c>
      <c r="K348">
        <v>6.92</v>
      </c>
    </row>
    <row r="349" spans="1:11" x14ac:dyDescent="0.35">
      <c r="A349">
        <v>800352561</v>
      </c>
      <c r="B349" s="2">
        <v>44102</v>
      </c>
      <c r="C349" s="2">
        <v>44108</v>
      </c>
      <c r="D349" t="s">
        <v>77</v>
      </c>
      <c r="E349" t="s">
        <v>21</v>
      </c>
      <c r="F349" t="s">
        <v>68</v>
      </c>
      <c r="G349" t="s">
        <v>14</v>
      </c>
      <c r="H349" t="s">
        <v>34</v>
      </c>
      <c r="I349">
        <v>963</v>
      </c>
      <c r="J349">
        <v>154.06</v>
      </c>
      <c r="K349">
        <v>90.93</v>
      </c>
    </row>
    <row r="350" spans="1:11" x14ac:dyDescent="0.35">
      <c r="A350">
        <v>783646905</v>
      </c>
      <c r="B350" s="2">
        <v>42186</v>
      </c>
      <c r="C350" s="2">
        <v>42200</v>
      </c>
      <c r="D350" t="s">
        <v>190</v>
      </c>
      <c r="E350" t="s">
        <v>38</v>
      </c>
      <c r="F350" t="s">
        <v>13</v>
      </c>
      <c r="G350" t="s">
        <v>14</v>
      </c>
      <c r="H350" t="s">
        <v>26</v>
      </c>
      <c r="I350">
        <v>7388</v>
      </c>
      <c r="J350">
        <v>255.28</v>
      </c>
      <c r="K350">
        <v>159.41999999999999</v>
      </c>
    </row>
    <row r="351" spans="1:11" x14ac:dyDescent="0.35">
      <c r="A351">
        <v>714165675</v>
      </c>
      <c r="B351" s="2">
        <v>43108</v>
      </c>
      <c r="C351" s="2">
        <v>43113</v>
      </c>
      <c r="D351" t="s">
        <v>109</v>
      </c>
      <c r="E351" t="s">
        <v>21</v>
      </c>
      <c r="F351" t="s">
        <v>22</v>
      </c>
      <c r="G351" t="s">
        <v>18</v>
      </c>
      <c r="H351" t="s">
        <v>19</v>
      </c>
      <c r="I351">
        <v>6348</v>
      </c>
      <c r="J351">
        <v>47.45</v>
      </c>
      <c r="K351">
        <v>31.79</v>
      </c>
    </row>
    <row r="352" spans="1:11" x14ac:dyDescent="0.35">
      <c r="A352">
        <v>996645200</v>
      </c>
      <c r="B352" s="2">
        <v>44915</v>
      </c>
      <c r="C352" s="2">
        <v>44926</v>
      </c>
      <c r="D352" t="s">
        <v>143</v>
      </c>
      <c r="E352" t="s">
        <v>24</v>
      </c>
      <c r="F352" t="s">
        <v>47</v>
      </c>
      <c r="G352" t="s">
        <v>18</v>
      </c>
      <c r="H352" t="s">
        <v>34</v>
      </c>
      <c r="I352">
        <v>8317</v>
      </c>
      <c r="J352">
        <v>421.89</v>
      </c>
      <c r="K352">
        <v>364.69</v>
      </c>
    </row>
    <row r="353" spans="1:11" x14ac:dyDescent="0.35">
      <c r="A353">
        <v>306134307</v>
      </c>
      <c r="B353" s="2">
        <v>43771</v>
      </c>
      <c r="C353" s="2">
        <v>43772</v>
      </c>
      <c r="D353" t="s">
        <v>58</v>
      </c>
      <c r="E353" t="s">
        <v>29</v>
      </c>
      <c r="F353" t="s">
        <v>40</v>
      </c>
      <c r="G353" t="s">
        <v>18</v>
      </c>
      <c r="H353" t="s">
        <v>15</v>
      </c>
      <c r="I353">
        <v>799</v>
      </c>
      <c r="J353">
        <v>651.21</v>
      </c>
      <c r="K353">
        <v>524.96</v>
      </c>
    </row>
    <row r="354" spans="1:11" x14ac:dyDescent="0.35">
      <c r="A354">
        <v>537994325</v>
      </c>
      <c r="B354" s="2">
        <v>42389</v>
      </c>
      <c r="C354" s="2">
        <v>42402</v>
      </c>
      <c r="D354" t="s">
        <v>191</v>
      </c>
      <c r="E354" t="s">
        <v>24</v>
      </c>
      <c r="F354" t="s">
        <v>17</v>
      </c>
      <c r="G354" t="s">
        <v>18</v>
      </c>
      <c r="H354" t="s">
        <v>15</v>
      </c>
      <c r="I354">
        <v>3331</v>
      </c>
      <c r="J354">
        <v>152.58000000000001</v>
      </c>
      <c r="K354">
        <v>97.44</v>
      </c>
    </row>
    <row r="355" spans="1:11" x14ac:dyDescent="0.35">
      <c r="A355">
        <v>957899081</v>
      </c>
      <c r="B355" s="2">
        <v>42328</v>
      </c>
      <c r="C355" s="2">
        <v>42337</v>
      </c>
      <c r="D355" t="s">
        <v>140</v>
      </c>
      <c r="E355" t="s">
        <v>24</v>
      </c>
      <c r="F355" t="s">
        <v>25</v>
      </c>
      <c r="G355" t="s">
        <v>14</v>
      </c>
      <c r="H355" t="s">
        <v>15</v>
      </c>
      <c r="I355">
        <v>2480</v>
      </c>
      <c r="J355">
        <v>205.7</v>
      </c>
      <c r="K355">
        <v>117.11</v>
      </c>
    </row>
    <row r="356" spans="1:11" x14ac:dyDescent="0.35">
      <c r="A356">
        <v>451834905</v>
      </c>
      <c r="B356" s="2">
        <v>44078</v>
      </c>
      <c r="C356" s="2">
        <v>44092</v>
      </c>
      <c r="D356" t="s">
        <v>161</v>
      </c>
      <c r="E356" t="s">
        <v>24</v>
      </c>
      <c r="F356" t="s">
        <v>40</v>
      </c>
      <c r="G356" t="s">
        <v>14</v>
      </c>
      <c r="H356" t="s">
        <v>15</v>
      </c>
      <c r="I356">
        <v>6844</v>
      </c>
      <c r="J356">
        <v>651.21</v>
      </c>
      <c r="K356">
        <v>524.96</v>
      </c>
    </row>
    <row r="357" spans="1:11" x14ac:dyDescent="0.35">
      <c r="A357">
        <v>676100623</v>
      </c>
      <c r="B357" s="2">
        <v>44786</v>
      </c>
      <c r="C357" s="2">
        <v>44803</v>
      </c>
      <c r="D357" t="s">
        <v>167</v>
      </c>
      <c r="E357" t="s">
        <v>38</v>
      </c>
      <c r="F357" t="s">
        <v>13</v>
      </c>
      <c r="G357" t="s">
        <v>14</v>
      </c>
      <c r="H357" t="s">
        <v>34</v>
      </c>
      <c r="I357">
        <v>2054</v>
      </c>
      <c r="J357">
        <v>255.28</v>
      </c>
      <c r="K357">
        <v>159.41999999999999</v>
      </c>
    </row>
    <row r="358" spans="1:11" x14ac:dyDescent="0.35">
      <c r="A358">
        <v>207307565</v>
      </c>
      <c r="B358" s="2">
        <v>43449</v>
      </c>
      <c r="C358" s="2">
        <v>43467</v>
      </c>
      <c r="D358" t="s">
        <v>63</v>
      </c>
      <c r="E358" t="s">
        <v>32</v>
      </c>
      <c r="F358" t="s">
        <v>17</v>
      </c>
      <c r="G358" t="s">
        <v>18</v>
      </c>
      <c r="H358" t="s">
        <v>15</v>
      </c>
      <c r="I358">
        <v>5770</v>
      </c>
      <c r="J358">
        <v>152.58000000000001</v>
      </c>
      <c r="K358">
        <v>97.44</v>
      </c>
    </row>
    <row r="359" spans="1:11" x14ac:dyDescent="0.35">
      <c r="A359">
        <v>392379558</v>
      </c>
      <c r="B359" s="2">
        <v>43494</v>
      </c>
      <c r="C359" s="2">
        <v>43514</v>
      </c>
      <c r="D359" t="s">
        <v>157</v>
      </c>
      <c r="E359" t="s">
        <v>24</v>
      </c>
      <c r="F359" t="s">
        <v>13</v>
      </c>
      <c r="G359" t="s">
        <v>18</v>
      </c>
      <c r="H359" t="s">
        <v>34</v>
      </c>
      <c r="I359">
        <v>2685</v>
      </c>
      <c r="J359">
        <v>255.28</v>
      </c>
      <c r="K359">
        <v>159.41999999999999</v>
      </c>
    </row>
    <row r="360" spans="1:11" x14ac:dyDescent="0.35">
      <c r="A360">
        <v>398552930</v>
      </c>
      <c r="B360" s="2">
        <v>42430</v>
      </c>
      <c r="C360" s="2">
        <v>42450</v>
      </c>
      <c r="D360" t="s">
        <v>192</v>
      </c>
      <c r="E360" t="s">
        <v>32</v>
      </c>
      <c r="F360" t="s">
        <v>42</v>
      </c>
      <c r="G360" t="s">
        <v>14</v>
      </c>
      <c r="H360" t="s">
        <v>15</v>
      </c>
      <c r="I360">
        <v>9524</v>
      </c>
      <c r="J360">
        <v>437.2</v>
      </c>
      <c r="K360">
        <v>263.33</v>
      </c>
    </row>
    <row r="361" spans="1:11" x14ac:dyDescent="0.35">
      <c r="A361">
        <v>363376510</v>
      </c>
      <c r="B361" s="2">
        <v>42922</v>
      </c>
      <c r="C361" s="2">
        <v>42943</v>
      </c>
      <c r="D361" t="s">
        <v>146</v>
      </c>
      <c r="E361" t="s">
        <v>29</v>
      </c>
      <c r="F361" t="s">
        <v>40</v>
      </c>
      <c r="G361" t="s">
        <v>18</v>
      </c>
      <c r="H361" t="s">
        <v>26</v>
      </c>
      <c r="I361">
        <v>39</v>
      </c>
      <c r="J361">
        <v>651.21</v>
      </c>
      <c r="K361">
        <v>524.96</v>
      </c>
    </row>
    <row r="362" spans="1:11" x14ac:dyDescent="0.35">
      <c r="A362">
        <v>944711625</v>
      </c>
      <c r="B362" s="2">
        <v>44376</v>
      </c>
      <c r="C362" s="2">
        <v>44385</v>
      </c>
      <c r="D362" t="s">
        <v>28</v>
      </c>
      <c r="E362" t="s">
        <v>29</v>
      </c>
      <c r="F362" t="s">
        <v>68</v>
      </c>
      <c r="G362" t="s">
        <v>18</v>
      </c>
      <c r="H362" t="s">
        <v>34</v>
      </c>
      <c r="I362">
        <v>18</v>
      </c>
      <c r="J362">
        <v>154.06</v>
      </c>
      <c r="K362">
        <v>90.93</v>
      </c>
    </row>
    <row r="363" spans="1:11" x14ac:dyDescent="0.35">
      <c r="A363">
        <v>170732104</v>
      </c>
      <c r="B363" s="2">
        <v>44000</v>
      </c>
      <c r="C363" s="2">
        <v>44001</v>
      </c>
      <c r="D363" t="s">
        <v>120</v>
      </c>
      <c r="E363" t="s">
        <v>38</v>
      </c>
      <c r="F363" t="s">
        <v>76</v>
      </c>
      <c r="G363" t="s">
        <v>14</v>
      </c>
      <c r="H363" t="s">
        <v>19</v>
      </c>
      <c r="I363">
        <v>2279</v>
      </c>
      <c r="J363">
        <v>668.27</v>
      </c>
      <c r="K363">
        <v>502.54</v>
      </c>
    </row>
    <row r="364" spans="1:11" x14ac:dyDescent="0.35">
      <c r="A364">
        <v>189924275</v>
      </c>
      <c r="B364" s="2">
        <v>43518</v>
      </c>
      <c r="C364" s="2">
        <v>43528</v>
      </c>
      <c r="D364" t="s">
        <v>193</v>
      </c>
      <c r="E364" t="s">
        <v>21</v>
      </c>
      <c r="F364" t="s">
        <v>22</v>
      </c>
      <c r="G364" t="s">
        <v>18</v>
      </c>
      <c r="H364" t="s">
        <v>26</v>
      </c>
      <c r="I364">
        <v>1668</v>
      </c>
      <c r="J364">
        <v>47.45</v>
      </c>
      <c r="K364">
        <v>31.79</v>
      </c>
    </row>
    <row r="365" spans="1:11" x14ac:dyDescent="0.35">
      <c r="A365">
        <v>521086966</v>
      </c>
      <c r="B365" s="2">
        <v>44233</v>
      </c>
      <c r="C365" s="2">
        <v>44244</v>
      </c>
      <c r="D365" t="s">
        <v>126</v>
      </c>
      <c r="E365" t="s">
        <v>24</v>
      </c>
      <c r="F365" t="s">
        <v>33</v>
      </c>
      <c r="G365" t="s">
        <v>18</v>
      </c>
      <c r="H365" t="s">
        <v>26</v>
      </c>
      <c r="I365">
        <v>68</v>
      </c>
      <c r="J365">
        <v>109.28</v>
      </c>
      <c r="K365">
        <v>35.840000000000003</v>
      </c>
    </row>
    <row r="366" spans="1:11" x14ac:dyDescent="0.35">
      <c r="A366">
        <v>303331506</v>
      </c>
      <c r="B366" s="2">
        <v>44023</v>
      </c>
      <c r="C366" s="2">
        <v>44038</v>
      </c>
      <c r="D366" t="s">
        <v>73</v>
      </c>
      <c r="E366" t="s">
        <v>24</v>
      </c>
      <c r="F366" t="s">
        <v>47</v>
      </c>
      <c r="G366" t="s">
        <v>14</v>
      </c>
      <c r="H366" t="s">
        <v>15</v>
      </c>
      <c r="I366">
        <v>1388</v>
      </c>
      <c r="J366">
        <v>421.89</v>
      </c>
      <c r="K366">
        <v>364.69</v>
      </c>
    </row>
    <row r="367" spans="1:11" x14ac:dyDescent="0.35">
      <c r="A367">
        <v>546081721</v>
      </c>
      <c r="B367" s="2">
        <v>43585</v>
      </c>
      <c r="C367" s="2">
        <v>43603</v>
      </c>
      <c r="D367" t="s">
        <v>109</v>
      </c>
      <c r="E367" t="s">
        <v>21</v>
      </c>
      <c r="F367" t="s">
        <v>47</v>
      </c>
      <c r="G367" t="s">
        <v>14</v>
      </c>
      <c r="H367" t="s">
        <v>34</v>
      </c>
      <c r="I367">
        <v>6571</v>
      </c>
      <c r="J367">
        <v>421.89</v>
      </c>
      <c r="K367">
        <v>364.69</v>
      </c>
    </row>
    <row r="368" spans="1:11" x14ac:dyDescent="0.35">
      <c r="A368">
        <v>979073941</v>
      </c>
      <c r="B368" s="2">
        <v>44738</v>
      </c>
      <c r="C368" s="2">
        <v>44758</v>
      </c>
      <c r="D368" t="s">
        <v>71</v>
      </c>
      <c r="E368" t="s">
        <v>21</v>
      </c>
      <c r="F368" t="s">
        <v>13</v>
      </c>
      <c r="G368" t="s">
        <v>14</v>
      </c>
      <c r="H368" t="s">
        <v>19</v>
      </c>
      <c r="I368">
        <v>8591</v>
      </c>
      <c r="J368">
        <v>255.28</v>
      </c>
      <c r="K368">
        <v>159.41999999999999</v>
      </c>
    </row>
    <row r="369" spans="1:11" x14ac:dyDescent="0.35">
      <c r="A369">
        <v>502356994</v>
      </c>
      <c r="B369" s="2">
        <v>43606</v>
      </c>
      <c r="C369" s="2">
        <v>43615</v>
      </c>
      <c r="D369" t="s">
        <v>190</v>
      </c>
      <c r="E369" t="s">
        <v>38</v>
      </c>
      <c r="F369" t="s">
        <v>68</v>
      </c>
      <c r="G369" t="s">
        <v>18</v>
      </c>
      <c r="H369" t="s">
        <v>26</v>
      </c>
      <c r="I369">
        <v>2000</v>
      </c>
      <c r="J369">
        <v>154.06</v>
      </c>
      <c r="K369">
        <v>90.93</v>
      </c>
    </row>
    <row r="370" spans="1:11" x14ac:dyDescent="0.35">
      <c r="A370">
        <v>336292207</v>
      </c>
      <c r="B370" s="2">
        <v>42862</v>
      </c>
      <c r="C370" s="2">
        <v>42875</v>
      </c>
      <c r="D370" t="s">
        <v>179</v>
      </c>
      <c r="E370" t="s">
        <v>32</v>
      </c>
      <c r="F370" t="s">
        <v>47</v>
      </c>
      <c r="G370" t="s">
        <v>14</v>
      </c>
      <c r="H370" t="s">
        <v>34</v>
      </c>
      <c r="I370">
        <v>5192</v>
      </c>
      <c r="J370">
        <v>421.89</v>
      </c>
      <c r="K370">
        <v>364.69</v>
      </c>
    </row>
    <row r="371" spans="1:11" x14ac:dyDescent="0.35">
      <c r="A371">
        <v>871553409</v>
      </c>
      <c r="B371" s="2">
        <v>43453</v>
      </c>
      <c r="C371" s="2">
        <v>43454</v>
      </c>
      <c r="D371" t="s">
        <v>94</v>
      </c>
      <c r="E371" t="s">
        <v>38</v>
      </c>
      <c r="F371" t="s">
        <v>30</v>
      </c>
      <c r="G371" t="s">
        <v>14</v>
      </c>
      <c r="H371" t="s">
        <v>34</v>
      </c>
      <c r="I371">
        <v>876</v>
      </c>
      <c r="J371">
        <v>81.73</v>
      </c>
      <c r="K371">
        <v>56.67</v>
      </c>
    </row>
    <row r="372" spans="1:11" x14ac:dyDescent="0.35">
      <c r="A372">
        <v>319126927</v>
      </c>
      <c r="B372" s="2">
        <v>42020</v>
      </c>
      <c r="C372" s="2">
        <v>42028</v>
      </c>
      <c r="D372" t="s">
        <v>179</v>
      </c>
      <c r="E372" t="s">
        <v>32</v>
      </c>
      <c r="F372" t="s">
        <v>30</v>
      </c>
      <c r="G372" t="s">
        <v>18</v>
      </c>
      <c r="H372" t="s">
        <v>34</v>
      </c>
      <c r="I372">
        <v>5604</v>
      </c>
      <c r="J372">
        <v>81.73</v>
      </c>
      <c r="K372">
        <v>56.67</v>
      </c>
    </row>
    <row r="373" spans="1:11" x14ac:dyDescent="0.35">
      <c r="A373">
        <v>560311591</v>
      </c>
      <c r="B373" s="2">
        <v>42402</v>
      </c>
      <c r="C373" s="2">
        <v>42414</v>
      </c>
      <c r="D373" t="s">
        <v>153</v>
      </c>
      <c r="E373" t="s">
        <v>38</v>
      </c>
      <c r="F373" t="s">
        <v>68</v>
      </c>
      <c r="G373" t="s">
        <v>14</v>
      </c>
      <c r="H373" t="s">
        <v>34</v>
      </c>
      <c r="I373">
        <v>7506</v>
      </c>
      <c r="J373">
        <v>154.06</v>
      </c>
      <c r="K373">
        <v>90.93</v>
      </c>
    </row>
    <row r="374" spans="1:11" x14ac:dyDescent="0.35">
      <c r="A374">
        <v>396718728</v>
      </c>
      <c r="B374" s="2">
        <v>44599</v>
      </c>
      <c r="C374" s="2">
        <v>44620</v>
      </c>
      <c r="D374" t="s">
        <v>35</v>
      </c>
      <c r="E374" t="s">
        <v>21</v>
      </c>
      <c r="F374" t="s">
        <v>30</v>
      </c>
      <c r="G374" t="s">
        <v>18</v>
      </c>
      <c r="H374" t="s">
        <v>26</v>
      </c>
      <c r="I374">
        <v>6742</v>
      </c>
      <c r="J374">
        <v>81.73</v>
      </c>
      <c r="K374">
        <v>56.67</v>
      </c>
    </row>
    <row r="375" spans="1:11" x14ac:dyDescent="0.35">
      <c r="A375">
        <v>500272166</v>
      </c>
      <c r="B375" s="2">
        <v>42612</v>
      </c>
      <c r="C375" s="2">
        <v>42616</v>
      </c>
      <c r="D375" t="s">
        <v>194</v>
      </c>
      <c r="E375" t="s">
        <v>32</v>
      </c>
      <c r="F375" t="s">
        <v>56</v>
      </c>
      <c r="G375" t="s">
        <v>14</v>
      </c>
      <c r="H375" t="s">
        <v>34</v>
      </c>
      <c r="I375">
        <v>506</v>
      </c>
      <c r="J375">
        <v>9.33</v>
      </c>
      <c r="K375">
        <v>6.92</v>
      </c>
    </row>
    <row r="376" spans="1:11" x14ac:dyDescent="0.35">
      <c r="A376">
        <v>263208234</v>
      </c>
      <c r="B376" s="2">
        <v>44913</v>
      </c>
      <c r="C376" s="2">
        <v>44922</v>
      </c>
      <c r="D376" t="s">
        <v>87</v>
      </c>
      <c r="E376" t="s">
        <v>24</v>
      </c>
      <c r="F376" t="s">
        <v>17</v>
      </c>
      <c r="G376" t="s">
        <v>14</v>
      </c>
      <c r="H376" t="s">
        <v>26</v>
      </c>
      <c r="I376">
        <v>8020</v>
      </c>
      <c r="J376">
        <v>152.58000000000001</v>
      </c>
      <c r="K376">
        <v>97.44</v>
      </c>
    </row>
    <row r="377" spans="1:11" x14ac:dyDescent="0.35">
      <c r="A377">
        <v>948075759</v>
      </c>
      <c r="B377" s="2">
        <v>44898</v>
      </c>
      <c r="C377" s="2">
        <v>44918</v>
      </c>
      <c r="D377" t="s">
        <v>145</v>
      </c>
      <c r="E377" t="s">
        <v>21</v>
      </c>
      <c r="F377" t="s">
        <v>22</v>
      </c>
      <c r="G377" t="s">
        <v>18</v>
      </c>
      <c r="H377" t="s">
        <v>15</v>
      </c>
      <c r="I377">
        <v>5540</v>
      </c>
      <c r="J377">
        <v>47.45</v>
      </c>
      <c r="K377">
        <v>31.79</v>
      </c>
    </row>
    <row r="378" spans="1:11" x14ac:dyDescent="0.35">
      <c r="A378">
        <v>737736070</v>
      </c>
      <c r="B378" s="2">
        <v>44123</v>
      </c>
      <c r="C378" s="2">
        <v>44127</v>
      </c>
      <c r="D378" t="s">
        <v>172</v>
      </c>
      <c r="E378" t="s">
        <v>21</v>
      </c>
      <c r="F378" t="s">
        <v>25</v>
      </c>
      <c r="G378" t="s">
        <v>18</v>
      </c>
      <c r="H378" t="s">
        <v>26</v>
      </c>
      <c r="I378">
        <v>1352</v>
      </c>
      <c r="J378">
        <v>205.7</v>
      </c>
      <c r="K378">
        <v>117.11</v>
      </c>
    </row>
    <row r="379" spans="1:11" x14ac:dyDescent="0.35">
      <c r="A379">
        <v>585362994</v>
      </c>
      <c r="B379" s="2">
        <v>44612</v>
      </c>
      <c r="C379" s="2">
        <v>44614</v>
      </c>
      <c r="D379" t="s">
        <v>195</v>
      </c>
      <c r="E379" t="s">
        <v>21</v>
      </c>
      <c r="F379" t="s">
        <v>76</v>
      </c>
      <c r="G379" t="s">
        <v>18</v>
      </c>
      <c r="H379" t="s">
        <v>26</v>
      </c>
      <c r="I379">
        <v>773</v>
      </c>
      <c r="J379">
        <v>668.27</v>
      </c>
      <c r="K379">
        <v>502.54</v>
      </c>
    </row>
    <row r="380" spans="1:11" x14ac:dyDescent="0.35">
      <c r="A380">
        <v>164442861</v>
      </c>
      <c r="B380" s="2">
        <v>44081</v>
      </c>
      <c r="C380" s="2">
        <v>44096</v>
      </c>
      <c r="D380" t="s">
        <v>28</v>
      </c>
      <c r="E380" t="s">
        <v>29</v>
      </c>
      <c r="F380" t="s">
        <v>13</v>
      </c>
      <c r="G380" t="s">
        <v>18</v>
      </c>
      <c r="H380" t="s">
        <v>15</v>
      </c>
      <c r="I380">
        <v>1152</v>
      </c>
      <c r="J380">
        <v>255.28</v>
      </c>
      <c r="K380">
        <v>159.41999999999999</v>
      </c>
    </row>
    <row r="381" spans="1:11" x14ac:dyDescent="0.35">
      <c r="A381">
        <v>118774497</v>
      </c>
      <c r="B381" s="2">
        <v>43950</v>
      </c>
      <c r="C381" s="2">
        <v>43970</v>
      </c>
      <c r="D381" t="s">
        <v>82</v>
      </c>
      <c r="E381" t="s">
        <v>32</v>
      </c>
      <c r="F381" t="s">
        <v>40</v>
      </c>
      <c r="G381" t="s">
        <v>14</v>
      </c>
      <c r="H381" t="s">
        <v>15</v>
      </c>
      <c r="I381">
        <v>6868</v>
      </c>
      <c r="J381">
        <v>651.21</v>
      </c>
      <c r="K381">
        <v>524.96</v>
      </c>
    </row>
    <row r="382" spans="1:11" x14ac:dyDescent="0.35">
      <c r="A382">
        <v>712469232</v>
      </c>
      <c r="B382" s="2">
        <v>42792</v>
      </c>
      <c r="C382" s="2">
        <v>42796</v>
      </c>
      <c r="D382" t="s">
        <v>196</v>
      </c>
      <c r="E382" t="s">
        <v>32</v>
      </c>
      <c r="F382" t="s">
        <v>13</v>
      </c>
      <c r="G382" t="s">
        <v>14</v>
      </c>
      <c r="H382" t="s">
        <v>15</v>
      </c>
      <c r="I382">
        <v>4333</v>
      </c>
      <c r="J382">
        <v>255.28</v>
      </c>
      <c r="K382">
        <v>159.41999999999999</v>
      </c>
    </row>
    <row r="383" spans="1:11" x14ac:dyDescent="0.35">
      <c r="A383">
        <v>479950892</v>
      </c>
      <c r="B383" s="2">
        <v>42881</v>
      </c>
      <c r="C383" s="2">
        <v>42901</v>
      </c>
      <c r="D383" t="s">
        <v>197</v>
      </c>
      <c r="E383" t="s">
        <v>38</v>
      </c>
      <c r="F383" t="s">
        <v>13</v>
      </c>
      <c r="G383" t="s">
        <v>18</v>
      </c>
      <c r="H383" t="s">
        <v>19</v>
      </c>
      <c r="I383">
        <v>6989</v>
      </c>
      <c r="J383">
        <v>255.28</v>
      </c>
      <c r="K383">
        <v>159.41999999999999</v>
      </c>
    </row>
    <row r="384" spans="1:11" x14ac:dyDescent="0.35">
      <c r="A384">
        <v>275955808</v>
      </c>
      <c r="B384" s="2">
        <v>44534</v>
      </c>
      <c r="C384" s="2">
        <v>44548</v>
      </c>
      <c r="D384" t="s">
        <v>198</v>
      </c>
      <c r="E384" t="s">
        <v>38</v>
      </c>
      <c r="F384" t="s">
        <v>68</v>
      </c>
      <c r="G384" t="s">
        <v>14</v>
      </c>
      <c r="H384" t="s">
        <v>34</v>
      </c>
      <c r="I384">
        <v>311</v>
      </c>
      <c r="J384">
        <v>154.06</v>
      </c>
      <c r="K384">
        <v>90.93</v>
      </c>
    </row>
    <row r="385" spans="1:11" x14ac:dyDescent="0.35">
      <c r="A385">
        <v>125532805</v>
      </c>
      <c r="B385" s="2">
        <v>43837</v>
      </c>
      <c r="C385" s="2">
        <v>43857</v>
      </c>
      <c r="D385" t="s">
        <v>161</v>
      </c>
      <c r="E385" t="s">
        <v>24</v>
      </c>
      <c r="F385" t="s">
        <v>13</v>
      </c>
      <c r="G385" t="s">
        <v>18</v>
      </c>
      <c r="H385" t="s">
        <v>15</v>
      </c>
      <c r="I385">
        <v>6802</v>
      </c>
      <c r="J385">
        <v>255.28</v>
      </c>
      <c r="K385">
        <v>159.41999999999999</v>
      </c>
    </row>
    <row r="386" spans="1:11" x14ac:dyDescent="0.35">
      <c r="A386">
        <v>574043214</v>
      </c>
      <c r="B386" s="2">
        <v>43424</v>
      </c>
      <c r="C386" s="2">
        <v>43428</v>
      </c>
      <c r="D386" t="s">
        <v>140</v>
      </c>
      <c r="E386" t="s">
        <v>24</v>
      </c>
      <c r="F386" t="s">
        <v>33</v>
      </c>
      <c r="G386" t="s">
        <v>14</v>
      </c>
      <c r="H386" t="s">
        <v>19</v>
      </c>
      <c r="I386">
        <v>998</v>
      </c>
      <c r="J386">
        <v>109.28</v>
      </c>
      <c r="K386">
        <v>35.840000000000003</v>
      </c>
    </row>
    <row r="387" spans="1:11" x14ac:dyDescent="0.35">
      <c r="A387">
        <v>437160861</v>
      </c>
      <c r="B387" s="2">
        <v>42012</v>
      </c>
      <c r="C387" s="2">
        <v>42015</v>
      </c>
      <c r="D387" t="s">
        <v>130</v>
      </c>
      <c r="E387" t="s">
        <v>29</v>
      </c>
      <c r="F387" t="s">
        <v>30</v>
      </c>
      <c r="G387" t="s">
        <v>14</v>
      </c>
      <c r="H387" t="s">
        <v>34</v>
      </c>
      <c r="I387">
        <v>4468</v>
      </c>
      <c r="J387">
        <v>81.73</v>
      </c>
      <c r="K387">
        <v>56.67</v>
      </c>
    </row>
    <row r="388" spans="1:11" x14ac:dyDescent="0.35">
      <c r="A388">
        <v>850872075</v>
      </c>
      <c r="B388" s="2">
        <v>42203</v>
      </c>
      <c r="C388" s="2">
        <v>42223</v>
      </c>
      <c r="D388" t="s">
        <v>20</v>
      </c>
      <c r="E388" t="s">
        <v>21</v>
      </c>
      <c r="F388" t="s">
        <v>13</v>
      </c>
      <c r="G388" t="s">
        <v>18</v>
      </c>
      <c r="H388" t="s">
        <v>34</v>
      </c>
      <c r="I388">
        <v>810</v>
      </c>
      <c r="J388">
        <v>255.28</v>
      </c>
      <c r="K388">
        <v>159.41999999999999</v>
      </c>
    </row>
    <row r="389" spans="1:11" x14ac:dyDescent="0.35">
      <c r="A389">
        <v>321475684</v>
      </c>
      <c r="B389" s="2">
        <v>42682</v>
      </c>
      <c r="C389" s="2">
        <v>42690</v>
      </c>
      <c r="D389" t="s">
        <v>151</v>
      </c>
      <c r="E389" t="s">
        <v>32</v>
      </c>
      <c r="F389" t="s">
        <v>17</v>
      </c>
      <c r="G389" t="s">
        <v>18</v>
      </c>
      <c r="H389" t="s">
        <v>34</v>
      </c>
      <c r="I389">
        <v>654</v>
      </c>
      <c r="J389">
        <v>152.58000000000001</v>
      </c>
      <c r="K389">
        <v>97.44</v>
      </c>
    </row>
    <row r="390" spans="1:11" x14ac:dyDescent="0.35">
      <c r="A390">
        <v>575583016</v>
      </c>
      <c r="B390" s="2">
        <v>44143</v>
      </c>
      <c r="C390" s="2">
        <v>44164</v>
      </c>
      <c r="D390" t="s">
        <v>35</v>
      </c>
      <c r="E390" t="s">
        <v>21</v>
      </c>
      <c r="F390" t="s">
        <v>40</v>
      </c>
      <c r="G390" t="s">
        <v>18</v>
      </c>
      <c r="H390" t="s">
        <v>19</v>
      </c>
      <c r="I390">
        <v>6660</v>
      </c>
      <c r="J390">
        <v>651.21</v>
      </c>
      <c r="K390">
        <v>524.96</v>
      </c>
    </row>
    <row r="391" spans="1:11" x14ac:dyDescent="0.35">
      <c r="A391">
        <v>710117900</v>
      </c>
      <c r="B391" s="2">
        <v>42894</v>
      </c>
      <c r="C391" s="2">
        <v>42896</v>
      </c>
      <c r="D391" t="s">
        <v>199</v>
      </c>
      <c r="E391" t="s">
        <v>29</v>
      </c>
      <c r="F391" t="s">
        <v>47</v>
      </c>
      <c r="G391" t="s">
        <v>18</v>
      </c>
      <c r="H391" t="s">
        <v>15</v>
      </c>
      <c r="I391">
        <v>8522</v>
      </c>
      <c r="J391">
        <v>421.89</v>
      </c>
      <c r="K391">
        <v>364.69</v>
      </c>
    </row>
    <row r="392" spans="1:11" x14ac:dyDescent="0.35">
      <c r="A392">
        <v>342316663</v>
      </c>
      <c r="B392" s="2">
        <v>42099</v>
      </c>
      <c r="C392" s="2">
        <v>42120</v>
      </c>
      <c r="D392" t="s">
        <v>200</v>
      </c>
      <c r="E392" t="s">
        <v>24</v>
      </c>
      <c r="F392" t="s">
        <v>56</v>
      </c>
      <c r="G392" t="s">
        <v>18</v>
      </c>
      <c r="H392" t="s">
        <v>26</v>
      </c>
      <c r="I392">
        <v>7962</v>
      </c>
      <c r="J392">
        <v>9.33</v>
      </c>
      <c r="K392">
        <v>6.92</v>
      </c>
    </row>
    <row r="393" spans="1:11" x14ac:dyDescent="0.35">
      <c r="A393">
        <v>959728133</v>
      </c>
      <c r="B393" s="2">
        <v>44922</v>
      </c>
      <c r="C393" s="2">
        <v>44934</v>
      </c>
      <c r="D393" t="s">
        <v>201</v>
      </c>
      <c r="E393" t="s">
        <v>24</v>
      </c>
      <c r="F393" t="s">
        <v>42</v>
      </c>
      <c r="G393" t="s">
        <v>18</v>
      </c>
      <c r="H393" t="s">
        <v>19</v>
      </c>
      <c r="I393">
        <v>3737</v>
      </c>
      <c r="J393">
        <v>437.2</v>
      </c>
      <c r="K393">
        <v>263.33</v>
      </c>
    </row>
    <row r="394" spans="1:11" x14ac:dyDescent="0.35">
      <c r="A394">
        <v>970213639</v>
      </c>
      <c r="B394" s="2">
        <v>44691</v>
      </c>
      <c r="C394" s="2">
        <v>44692</v>
      </c>
      <c r="D394" t="s">
        <v>57</v>
      </c>
      <c r="E394" t="s">
        <v>32</v>
      </c>
      <c r="F394" t="s">
        <v>68</v>
      </c>
      <c r="G394" t="s">
        <v>18</v>
      </c>
      <c r="H394" t="s">
        <v>19</v>
      </c>
      <c r="I394">
        <v>6631</v>
      </c>
      <c r="J394">
        <v>154.06</v>
      </c>
      <c r="K394">
        <v>90.93</v>
      </c>
    </row>
    <row r="395" spans="1:11" x14ac:dyDescent="0.35">
      <c r="A395">
        <v>651947009</v>
      </c>
      <c r="B395" s="2">
        <v>42501</v>
      </c>
      <c r="C395" s="2">
        <v>42520</v>
      </c>
      <c r="D395" t="s">
        <v>140</v>
      </c>
      <c r="E395" t="s">
        <v>24</v>
      </c>
      <c r="F395" t="s">
        <v>25</v>
      </c>
      <c r="G395" t="s">
        <v>18</v>
      </c>
      <c r="H395" t="s">
        <v>15</v>
      </c>
      <c r="I395">
        <v>4463</v>
      </c>
      <c r="J395">
        <v>205.7</v>
      </c>
      <c r="K395">
        <v>117.11</v>
      </c>
    </row>
    <row r="396" spans="1:11" x14ac:dyDescent="0.35">
      <c r="A396">
        <v>803414571</v>
      </c>
      <c r="B396" s="2">
        <v>44693</v>
      </c>
      <c r="C396" s="2">
        <v>44702</v>
      </c>
      <c r="D396" t="s">
        <v>139</v>
      </c>
      <c r="E396" t="s">
        <v>51</v>
      </c>
      <c r="F396" t="s">
        <v>68</v>
      </c>
      <c r="G396" t="s">
        <v>18</v>
      </c>
      <c r="H396" t="s">
        <v>34</v>
      </c>
      <c r="I396">
        <v>7080</v>
      </c>
      <c r="J396">
        <v>154.06</v>
      </c>
      <c r="K396">
        <v>90.93</v>
      </c>
    </row>
    <row r="397" spans="1:11" x14ac:dyDescent="0.35">
      <c r="A397">
        <v>493415153</v>
      </c>
      <c r="B397" s="2">
        <v>42524</v>
      </c>
      <c r="C397" s="2">
        <v>42539</v>
      </c>
      <c r="D397" t="s">
        <v>133</v>
      </c>
      <c r="E397" t="s">
        <v>38</v>
      </c>
      <c r="F397" t="s">
        <v>56</v>
      </c>
      <c r="G397" t="s">
        <v>18</v>
      </c>
      <c r="H397" t="s">
        <v>15</v>
      </c>
      <c r="I397">
        <v>1363</v>
      </c>
      <c r="J397">
        <v>9.33</v>
      </c>
      <c r="K397">
        <v>6.92</v>
      </c>
    </row>
    <row r="398" spans="1:11" x14ac:dyDescent="0.35">
      <c r="A398">
        <v>211060082</v>
      </c>
      <c r="B398" s="2">
        <v>43189</v>
      </c>
      <c r="C398" s="2">
        <v>43191</v>
      </c>
      <c r="D398" t="s">
        <v>108</v>
      </c>
      <c r="E398" t="s">
        <v>12</v>
      </c>
      <c r="F398" t="s">
        <v>76</v>
      </c>
      <c r="G398" t="s">
        <v>18</v>
      </c>
      <c r="H398" t="s">
        <v>26</v>
      </c>
      <c r="I398">
        <v>6223</v>
      </c>
      <c r="J398">
        <v>668.27</v>
      </c>
      <c r="K398">
        <v>502.54</v>
      </c>
    </row>
    <row r="399" spans="1:11" x14ac:dyDescent="0.35">
      <c r="A399">
        <v>515773189</v>
      </c>
      <c r="B399" s="2">
        <v>44228</v>
      </c>
      <c r="C399" s="2">
        <v>44237</v>
      </c>
      <c r="D399" t="s">
        <v>144</v>
      </c>
      <c r="E399" t="s">
        <v>21</v>
      </c>
      <c r="F399" t="s">
        <v>47</v>
      </c>
      <c r="G399" t="s">
        <v>18</v>
      </c>
      <c r="H399" t="s">
        <v>34</v>
      </c>
      <c r="I399">
        <v>7603</v>
      </c>
      <c r="J399">
        <v>421.89</v>
      </c>
      <c r="K399">
        <v>364.69</v>
      </c>
    </row>
    <row r="400" spans="1:11" x14ac:dyDescent="0.35">
      <c r="A400">
        <v>687290799</v>
      </c>
      <c r="B400" s="2">
        <v>42109</v>
      </c>
      <c r="C400" s="2">
        <v>42118</v>
      </c>
      <c r="D400" t="s">
        <v>200</v>
      </c>
      <c r="E400" t="s">
        <v>24</v>
      </c>
      <c r="F400" t="s">
        <v>40</v>
      </c>
      <c r="G400" t="s">
        <v>18</v>
      </c>
      <c r="H400" t="s">
        <v>34</v>
      </c>
      <c r="I400">
        <v>3475</v>
      </c>
      <c r="J400">
        <v>651.21</v>
      </c>
      <c r="K400">
        <v>524.96</v>
      </c>
    </row>
    <row r="401" spans="1:11" x14ac:dyDescent="0.35">
      <c r="A401">
        <v>975661742</v>
      </c>
      <c r="B401" s="2">
        <v>42846</v>
      </c>
      <c r="C401" s="2">
        <v>42855</v>
      </c>
      <c r="D401" t="s">
        <v>202</v>
      </c>
      <c r="E401" t="s">
        <v>38</v>
      </c>
      <c r="F401" t="s">
        <v>56</v>
      </c>
      <c r="G401" t="s">
        <v>14</v>
      </c>
      <c r="H401" t="s">
        <v>19</v>
      </c>
      <c r="I401">
        <v>8846</v>
      </c>
      <c r="J401">
        <v>9.33</v>
      </c>
      <c r="K401">
        <v>6.92</v>
      </c>
    </row>
    <row r="402" spans="1:11" x14ac:dyDescent="0.35">
      <c r="A402">
        <v>351247346</v>
      </c>
      <c r="B402" s="2">
        <v>42458</v>
      </c>
      <c r="C402" s="2">
        <v>42466</v>
      </c>
      <c r="D402" t="s">
        <v>122</v>
      </c>
      <c r="E402" t="s">
        <v>21</v>
      </c>
      <c r="F402" t="s">
        <v>30</v>
      </c>
      <c r="G402" t="s">
        <v>14</v>
      </c>
      <c r="H402" t="s">
        <v>34</v>
      </c>
      <c r="I402">
        <v>750</v>
      </c>
      <c r="J402">
        <v>81.73</v>
      </c>
      <c r="K402">
        <v>56.67</v>
      </c>
    </row>
    <row r="403" spans="1:11" x14ac:dyDescent="0.35">
      <c r="A403">
        <v>554721438</v>
      </c>
      <c r="B403" s="2">
        <v>42389</v>
      </c>
      <c r="C403" s="2">
        <v>42397</v>
      </c>
      <c r="D403" t="s">
        <v>107</v>
      </c>
      <c r="E403" t="s">
        <v>21</v>
      </c>
      <c r="F403" t="s">
        <v>22</v>
      </c>
      <c r="G403" t="s">
        <v>18</v>
      </c>
      <c r="H403" t="s">
        <v>34</v>
      </c>
      <c r="I403">
        <v>3256</v>
      </c>
      <c r="J403">
        <v>47.45</v>
      </c>
      <c r="K403">
        <v>31.79</v>
      </c>
    </row>
    <row r="404" spans="1:11" x14ac:dyDescent="0.35">
      <c r="A404">
        <v>247070348</v>
      </c>
      <c r="B404" s="2">
        <v>43166</v>
      </c>
      <c r="C404" s="2">
        <v>43184</v>
      </c>
      <c r="D404" t="s">
        <v>143</v>
      </c>
      <c r="E404" t="s">
        <v>24</v>
      </c>
      <c r="F404" t="s">
        <v>33</v>
      </c>
      <c r="G404" t="s">
        <v>14</v>
      </c>
      <c r="H404" t="s">
        <v>15</v>
      </c>
      <c r="I404">
        <v>2461</v>
      </c>
      <c r="J404">
        <v>109.28</v>
      </c>
      <c r="K404">
        <v>35.840000000000003</v>
      </c>
    </row>
    <row r="405" spans="1:11" x14ac:dyDescent="0.35">
      <c r="A405">
        <v>859592902</v>
      </c>
      <c r="B405" s="2">
        <v>44167</v>
      </c>
      <c r="C405" s="2">
        <v>44171</v>
      </c>
      <c r="D405" t="s">
        <v>126</v>
      </c>
      <c r="E405" t="s">
        <v>24</v>
      </c>
      <c r="F405" t="s">
        <v>47</v>
      </c>
      <c r="G405" t="s">
        <v>14</v>
      </c>
      <c r="H405" t="s">
        <v>15</v>
      </c>
      <c r="I405">
        <v>1497</v>
      </c>
      <c r="J405">
        <v>421.89</v>
      </c>
      <c r="K405">
        <v>364.69</v>
      </c>
    </row>
    <row r="406" spans="1:11" x14ac:dyDescent="0.35">
      <c r="A406">
        <v>743900430</v>
      </c>
      <c r="B406" s="2">
        <v>42238</v>
      </c>
      <c r="C406" s="2">
        <v>42239</v>
      </c>
      <c r="D406" t="s">
        <v>63</v>
      </c>
      <c r="E406" t="s">
        <v>32</v>
      </c>
      <c r="F406" t="s">
        <v>68</v>
      </c>
      <c r="G406" t="s">
        <v>14</v>
      </c>
      <c r="H406" t="s">
        <v>26</v>
      </c>
      <c r="I406">
        <v>5523</v>
      </c>
      <c r="J406">
        <v>154.06</v>
      </c>
      <c r="K406">
        <v>90.93</v>
      </c>
    </row>
    <row r="407" spans="1:11" x14ac:dyDescent="0.35">
      <c r="A407">
        <v>121916759</v>
      </c>
      <c r="B407" s="2">
        <v>42149</v>
      </c>
      <c r="C407" s="2">
        <v>42166</v>
      </c>
      <c r="D407" t="s">
        <v>83</v>
      </c>
      <c r="E407" t="s">
        <v>38</v>
      </c>
      <c r="F407" t="s">
        <v>76</v>
      </c>
      <c r="G407" t="s">
        <v>14</v>
      </c>
      <c r="H407" t="s">
        <v>19</v>
      </c>
      <c r="I407">
        <v>6733</v>
      </c>
      <c r="J407">
        <v>668.27</v>
      </c>
      <c r="K407">
        <v>502.54</v>
      </c>
    </row>
    <row r="408" spans="1:11" x14ac:dyDescent="0.35">
      <c r="A408">
        <v>635878217</v>
      </c>
      <c r="B408" s="2">
        <v>43795</v>
      </c>
      <c r="C408" s="2">
        <v>43805</v>
      </c>
      <c r="D408" t="s">
        <v>201</v>
      </c>
      <c r="E408" t="s">
        <v>24</v>
      </c>
      <c r="F408" t="s">
        <v>30</v>
      </c>
      <c r="G408" t="s">
        <v>14</v>
      </c>
      <c r="H408" t="s">
        <v>19</v>
      </c>
      <c r="I408">
        <v>9350</v>
      </c>
      <c r="J408">
        <v>81.73</v>
      </c>
      <c r="K408">
        <v>56.67</v>
      </c>
    </row>
    <row r="409" spans="1:11" x14ac:dyDescent="0.35">
      <c r="A409">
        <v>398333632</v>
      </c>
      <c r="B409" s="2">
        <v>44611</v>
      </c>
      <c r="C409" s="2">
        <v>44623</v>
      </c>
      <c r="D409" t="s">
        <v>184</v>
      </c>
      <c r="E409" t="s">
        <v>21</v>
      </c>
      <c r="F409" t="s">
        <v>25</v>
      </c>
      <c r="G409" t="s">
        <v>18</v>
      </c>
      <c r="H409" t="s">
        <v>19</v>
      </c>
      <c r="I409">
        <v>4629</v>
      </c>
      <c r="J409">
        <v>205.7</v>
      </c>
      <c r="K409">
        <v>117.11</v>
      </c>
    </row>
    <row r="410" spans="1:11" x14ac:dyDescent="0.35">
      <c r="A410">
        <v>742144334</v>
      </c>
      <c r="B410" s="2">
        <v>44461</v>
      </c>
      <c r="C410" s="2">
        <v>44481</v>
      </c>
      <c r="D410" t="s">
        <v>181</v>
      </c>
      <c r="E410" t="s">
        <v>38</v>
      </c>
      <c r="F410" t="s">
        <v>42</v>
      </c>
      <c r="G410" t="s">
        <v>14</v>
      </c>
      <c r="H410" t="s">
        <v>34</v>
      </c>
      <c r="I410">
        <v>5855</v>
      </c>
      <c r="J410">
        <v>437.2</v>
      </c>
      <c r="K410">
        <v>263.33</v>
      </c>
    </row>
    <row r="411" spans="1:11" x14ac:dyDescent="0.35">
      <c r="A411">
        <v>370484149</v>
      </c>
      <c r="B411" s="2">
        <v>42365</v>
      </c>
      <c r="C411" s="2">
        <v>42381</v>
      </c>
      <c r="D411" t="s">
        <v>203</v>
      </c>
      <c r="E411" t="s">
        <v>21</v>
      </c>
      <c r="F411" t="s">
        <v>22</v>
      </c>
      <c r="G411" t="s">
        <v>14</v>
      </c>
      <c r="H411" t="s">
        <v>19</v>
      </c>
      <c r="I411">
        <v>3348</v>
      </c>
      <c r="J411">
        <v>47.45</v>
      </c>
      <c r="K411">
        <v>31.79</v>
      </c>
    </row>
    <row r="412" spans="1:11" x14ac:dyDescent="0.35">
      <c r="A412">
        <v>306839406</v>
      </c>
      <c r="B412" s="2">
        <v>43737</v>
      </c>
      <c r="C412" s="2">
        <v>43749</v>
      </c>
      <c r="D412" t="s">
        <v>135</v>
      </c>
      <c r="E412" t="s">
        <v>21</v>
      </c>
      <c r="F412" t="s">
        <v>13</v>
      </c>
      <c r="G412" t="s">
        <v>18</v>
      </c>
      <c r="H412" t="s">
        <v>34</v>
      </c>
      <c r="I412">
        <v>9454</v>
      </c>
      <c r="J412">
        <v>255.28</v>
      </c>
      <c r="K412">
        <v>159.41999999999999</v>
      </c>
    </row>
    <row r="413" spans="1:11" x14ac:dyDescent="0.35">
      <c r="A413">
        <v>745008933</v>
      </c>
      <c r="B413" s="2">
        <v>42303</v>
      </c>
      <c r="C413" s="2">
        <v>42324</v>
      </c>
      <c r="D413" t="s">
        <v>141</v>
      </c>
      <c r="E413" t="s">
        <v>38</v>
      </c>
      <c r="F413" t="s">
        <v>56</v>
      </c>
      <c r="G413" t="s">
        <v>14</v>
      </c>
      <c r="H413" t="s">
        <v>26</v>
      </c>
      <c r="I413">
        <v>3554</v>
      </c>
      <c r="J413">
        <v>9.33</v>
      </c>
      <c r="K413">
        <v>6.92</v>
      </c>
    </row>
    <row r="414" spans="1:11" x14ac:dyDescent="0.35">
      <c r="A414">
        <v>599104058</v>
      </c>
      <c r="B414" s="2">
        <v>44328</v>
      </c>
      <c r="C414" s="2">
        <v>44348</v>
      </c>
      <c r="D414" t="s">
        <v>110</v>
      </c>
      <c r="E414" t="s">
        <v>38</v>
      </c>
      <c r="F414" t="s">
        <v>68</v>
      </c>
      <c r="G414" t="s">
        <v>14</v>
      </c>
      <c r="H414" t="s">
        <v>15</v>
      </c>
      <c r="I414">
        <v>7059</v>
      </c>
      <c r="J414">
        <v>154.06</v>
      </c>
      <c r="K414">
        <v>90.93</v>
      </c>
    </row>
    <row r="415" spans="1:11" x14ac:dyDescent="0.35">
      <c r="A415">
        <v>653548610</v>
      </c>
      <c r="B415" s="2">
        <v>42775</v>
      </c>
      <c r="C415" s="2">
        <v>42791</v>
      </c>
      <c r="D415" t="s">
        <v>55</v>
      </c>
      <c r="E415" t="s">
        <v>21</v>
      </c>
      <c r="F415" t="s">
        <v>22</v>
      </c>
      <c r="G415" t="s">
        <v>18</v>
      </c>
      <c r="H415" t="s">
        <v>19</v>
      </c>
      <c r="I415">
        <v>8412</v>
      </c>
      <c r="J415">
        <v>47.45</v>
      </c>
      <c r="K415">
        <v>31.79</v>
      </c>
    </row>
    <row r="416" spans="1:11" x14ac:dyDescent="0.35">
      <c r="A416">
        <v>413078916</v>
      </c>
      <c r="B416" s="2">
        <v>44196</v>
      </c>
      <c r="C416" s="2">
        <v>44212</v>
      </c>
      <c r="D416" t="s">
        <v>204</v>
      </c>
      <c r="E416" t="s">
        <v>21</v>
      </c>
      <c r="F416" t="s">
        <v>68</v>
      </c>
      <c r="G416" t="s">
        <v>14</v>
      </c>
      <c r="H416" t="s">
        <v>26</v>
      </c>
      <c r="I416">
        <v>8086</v>
      </c>
      <c r="J416">
        <v>154.06</v>
      </c>
      <c r="K416">
        <v>90.93</v>
      </c>
    </row>
    <row r="417" spans="1:11" x14ac:dyDescent="0.35">
      <c r="A417">
        <v>352743804</v>
      </c>
      <c r="B417" s="2">
        <v>43137</v>
      </c>
      <c r="C417" s="2">
        <v>43149</v>
      </c>
      <c r="D417" t="s">
        <v>101</v>
      </c>
      <c r="E417" t="s">
        <v>24</v>
      </c>
      <c r="F417" t="s">
        <v>68</v>
      </c>
      <c r="G417" t="s">
        <v>14</v>
      </c>
      <c r="H417" t="s">
        <v>34</v>
      </c>
      <c r="I417">
        <v>3585</v>
      </c>
      <c r="J417">
        <v>154.06</v>
      </c>
      <c r="K417">
        <v>90.93</v>
      </c>
    </row>
    <row r="418" spans="1:11" x14ac:dyDescent="0.35">
      <c r="A418">
        <v>567904603</v>
      </c>
      <c r="B418" s="2">
        <v>43771</v>
      </c>
      <c r="C418" s="2">
        <v>43787</v>
      </c>
      <c r="D418" t="s">
        <v>179</v>
      </c>
      <c r="E418" t="s">
        <v>32</v>
      </c>
      <c r="F418" t="s">
        <v>13</v>
      </c>
      <c r="G418" t="s">
        <v>14</v>
      </c>
      <c r="H418" t="s">
        <v>26</v>
      </c>
      <c r="I418">
        <v>4447</v>
      </c>
      <c r="J418">
        <v>255.28</v>
      </c>
      <c r="K418">
        <v>159.41999999999999</v>
      </c>
    </row>
    <row r="419" spans="1:11" x14ac:dyDescent="0.35">
      <c r="A419">
        <v>324235141</v>
      </c>
      <c r="B419" s="2">
        <v>44739</v>
      </c>
      <c r="C419" s="2">
        <v>44751</v>
      </c>
      <c r="D419" t="s">
        <v>139</v>
      </c>
      <c r="E419" t="s">
        <v>51</v>
      </c>
      <c r="F419" t="s">
        <v>17</v>
      </c>
      <c r="G419" t="s">
        <v>14</v>
      </c>
      <c r="H419" t="s">
        <v>19</v>
      </c>
      <c r="I419">
        <v>7238</v>
      </c>
      <c r="J419">
        <v>152.58000000000001</v>
      </c>
      <c r="K419">
        <v>97.44</v>
      </c>
    </row>
    <row r="420" spans="1:11" x14ac:dyDescent="0.35">
      <c r="A420">
        <v>307721745</v>
      </c>
      <c r="B420" s="2">
        <v>44909</v>
      </c>
      <c r="C420" s="2">
        <v>44923</v>
      </c>
      <c r="D420" t="s">
        <v>178</v>
      </c>
      <c r="E420" t="s">
        <v>21</v>
      </c>
      <c r="F420" t="s">
        <v>17</v>
      </c>
      <c r="G420" t="s">
        <v>14</v>
      </c>
      <c r="H420" t="s">
        <v>15</v>
      </c>
      <c r="I420">
        <v>558</v>
      </c>
      <c r="J420">
        <v>152.58000000000001</v>
      </c>
      <c r="K420">
        <v>97.44</v>
      </c>
    </row>
    <row r="421" spans="1:11" x14ac:dyDescent="0.35">
      <c r="A421">
        <v>374663245</v>
      </c>
      <c r="B421" s="2">
        <v>44509</v>
      </c>
      <c r="C421" s="2">
        <v>44518</v>
      </c>
      <c r="D421" t="s">
        <v>144</v>
      </c>
      <c r="E421" t="s">
        <v>21</v>
      </c>
      <c r="F421" t="s">
        <v>40</v>
      </c>
      <c r="G421" t="s">
        <v>14</v>
      </c>
      <c r="H421" t="s">
        <v>19</v>
      </c>
      <c r="I421">
        <v>35</v>
      </c>
      <c r="J421">
        <v>651.21</v>
      </c>
      <c r="K421">
        <v>524.96</v>
      </c>
    </row>
    <row r="422" spans="1:11" x14ac:dyDescent="0.35">
      <c r="A422">
        <v>901670968</v>
      </c>
      <c r="B422" s="2">
        <v>44881</v>
      </c>
      <c r="C422" s="2">
        <v>44897</v>
      </c>
      <c r="D422" t="s">
        <v>205</v>
      </c>
      <c r="E422" t="s">
        <v>21</v>
      </c>
      <c r="F422" t="s">
        <v>68</v>
      </c>
      <c r="G422" t="s">
        <v>18</v>
      </c>
      <c r="H422" t="s">
        <v>19</v>
      </c>
      <c r="I422">
        <v>3331</v>
      </c>
      <c r="J422">
        <v>154.06</v>
      </c>
      <c r="K422">
        <v>90.93</v>
      </c>
    </row>
    <row r="423" spans="1:11" x14ac:dyDescent="0.35">
      <c r="A423">
        <v>535668742</v>
      </c>
      <c r="B423" s="2">
        <v>44762</v>
      </c>
      <c r="C423" s="2">
        <v>44777</v>
      </c>
      <c r="D423" t="s">
        <v>11</v>
      </c>
      <c r="E423" t="s">
        <v>12</v>
      </c>
      <c r="F423" t="s">
        <v>17</v>
      </c>
      <c r="G423" t="s">
        <v>14</v>
      </c>
      <c r="H423" t="s">
        <v>34</v>
      </c>
      <c r="I423">
        <v>5139</v>
      </c>
      <c r="J423">
        <v>152.58000000000001</v>
      </c>
      <c r="K423">
        <v>97.44</v>
      </c>
    </row>
    <row r="424" spans="1:11" x14ac:dyDescent="0.35">
      <c r="A424">
        <v>243892896</v>
      </c>
      <c r="B424" s="2">
        <v>43272</v>
      </c>
      <c r="C424" s="2">
        <v>43287</v>
      </c>
      <c r="D424" t="s">
        <v>206</v>
      </c>
      <c r="E424" t="s">
        <v>24</v>
      </c>
      <c r="F424" t="s">
        <v>76</v>
      </c>
      <c r="G424" t="s">
        <v>18</v>
      </c>
      <c r="H424" t="s">
        <v>19</v>
      </c>
      <c r="I424">
        <v>2183</v>
      </c>
      <c r="J424">
        <v>668.27</v>
      </c>
      <c r="K424">
        <v>502.54</v>
      </c>
    </row>
    <row r="425" spans="1:11" x14ac:dyDescent="0.35">
      <c r="A425">
        <v>163892257</v>
      </c>
      <c r="B425" s="2">
        <v>42349</v>
      </c>
      <c r="C425" s="2">
        <v>42358</v>
      </c>
      <c r="D425" t="s">
        <v>46</v>
      </c>
      <c r="E425" t="s">
        <v>29</v>
      </c>
      <c r="F425" t="s">
        <v>33</v>
      </c>
      <c r="G425" t="s">
        <v>18</v>
      </c>
      <c r="H425" t="s">
        <v>19</v>
      </c>
      <c r="I425">
        <v>8216</v>
      </c>
      <c r="J425">
        <v>109.28</v>
      </c>
      <c r="K425">
        <v>35.840000000000003</v>
      </c>
    </row>
    <row r="426" spans="1:11" x14ac:dyDescent="0.35">
      <c r="A426">
        <v>953528153</v>
      </c>
      <c r="B426" s="2">
        <v>42702</v>
      </c>
      <c r="C426" s="2">
        <v>42716</v>
      </c>
      <c r="D426" t="s">
        <v>207</v>
      </c>
      <c r="E426" t="s">
        <v>51</v>
      </c>
      <c r="F426" t="s">
        <v>76</v>
      </c>
      <c r="G426" t="s">
        <v>18</v>
      </c>
      <c r="H426" t="s">
        <v>34</v>
      </c>
      <c r="I426">
        <v>9025</v>
      </c>
      <c r="J426">
        <v>668.27</v>
      </c>
      <c r="K426">
        <v>502.54</v>
      </c>
    </row>
    <row r="427" spans="1:11" x14ac:dyDescent="0.35">
      <c r="A427">
        <v>640974414</v>
      </c>
      <c r="B427" s="2">
        <v>42585</v>
      </c>
      <c r="C427" s="2">
        <v>42596</v>
      </c>
      <c r="D427" t="s">
        <v>62</v>
      </c>
      <c r="E427" t="s">
        <v>38</v>
      </c>
      <c r="F427" t="s">
        <v>56</v>
      </c>
      <c r="G427" t="s">
        <v>14</v>
      </c>
      <c r="H427" t="s">
        <v>15</v>
      </c>
      <c r="I427">
        <v>7428</v>
      </c>
      <c r="J427">
        <v>9.33</v>
      </c>
      <c r="K427">
        <v>6.92</v>
      </c>
    </row>
    <row r="428" spans="1:11" x14ac:dyDescent="0.35">
      <c r="A428">
        <v>474717366</v>
      </c>
      <c r="B428" s="2">
        <v>42102</v>
      </c>
      <c r="C428" s="2">
        <v>42112</v>
      </c>
      <c r="D428" t="s">
        <v>139</v>
      </c>
      <c r="E428" t="s">
        <v>51</v>
      </c>
      <c r="F428" t="s">
        <v>13</v>
      </c>
      <c r="G428" t="s">
        <v>18</v>
      </c>
      <c r="H428" t="s">
        <v>19</v>
      </c>
      <c r="I428">
        <v>8273</v>
      </c>
      <c r="J428">
        <v>255.28</v>
      </c>
      <c r="K428">
        <v>159.41999999999999</v>
      </c>
    </row>
    <row r="429" spans="1:11" x14ac:dyDescent="0.35">
      <c r="A429">
        <v>873555839</v>
      </c>
      <c r="B429" s="2">
        <v>44746</v>
      </c>
      <c r="C429" s="2">
        <v>44754</v>
      </c>
      <c r="D429" t="s">
        <v>151</v>
      </c>
      <c r="E429" t="s">
        <v>32</v>
      </c>
      <c r="F429" t="s">
        <v>47</v>
      </c>
      <c r="G429" t="s">
        <v>14</v>
      </c>
      <c r="H429" t="s">
        <v>19</v>
      </c>
      <c r="I429">
        <v>3440</v>
      </c>
      <c r="J429">
        <v>421.89</v>
      </c>
      <c r="K429">
        <v>364.69</v>
      </c>
    </row>
    <row r="430" spans="1:11" x14ac:dyDescent="0.35">
      <c r="A430">
        <v>976601159</v>
      </c>
      <c r="B430" s="2">
        <v>42399</v>
      </c>
      <c r="C430" s="2">
        <v>42413</v>
      </c>
      <c r="D430" t="s">
        <v>198</v>
      </c>
      <c r="E430" t="s">
        <v>38</v>
      </c>
      <c r="F430" t="s">
        <v>25</v>
      </c>
      <c r="G430" t="s">
        <v>14</v>
      </c>
      <c r="H430" t="s">
        <v>15</v>
      </c>
      <c r="I430">
        <v>6840</v>
      </c>
      <c r="J430">
        <v>205.7</v>
      </c>
      <c r="K430">
        <v>117.11</v>
      </c>
    </row>
    <row r="431" spans="1:11" x14ac:dyDescent="0.35">
      <c r="A431">
        <v>893277156</v>
      </c>
      <c r="B431" s="2">
        <v>44105</v>
      </c>
      <c r="C431" s="2">
        <v>44112</v>
      </c>
      <c r="D431" t="s">
        <v>208</v>
      </c>
      <c r="E431" t="s">
        <v>12</v>
      </c>
      <c r="F431" t="s">
        <v>56</v>
      </c>
      <c r="G431" t="s">
        <v>18</v>
      </c>
      <c r="H431" t="s">
        <v>19</v>
      </c>
      <c r="I431">
        <v>9416</v>
      </c>
      <c r="J431">
        <v>9.33</v>
      </c>
      <c r="K431">
        <v>6.92</v>
      </c>
    </row>
    <row r="432" spans="1:11" x14ac:dyDescent="0.35">
      <c r="A432">
        <v>353320157</v>
      </c>
      <c r="B432" s="2">
        <v>44062</v>
      </c>
      <c r="C432" s="2">
        <v>44078</v>
      </c>
      <c r="D432" t="s">
        <v>60</v>
      </c>
      <c r="E432" t="s">
        <v>21</v>
      </c>
      <c r="F432" t="s">
        <v>42</v>
      </c>
      <c r="G432" t="s">
        <v>18</v>
      </c>
      <c r="H432" t="s">
        <v>26</v>
      </c>
      <c r="I432">
        <v>4141</v>
      </c>
      <c r="J432">
        <v>437.2</v>
      </c>
      <c r="K432">
        <v>263.33</v>
      </c>
    </row>
    <row r="433" spans="1:11" x14ac:dyDescent="0.35">
      <c r="A433">
        <v>956778991</v>
      </c>
      <c r="B433" s="2">
        <v>42937</v>
      </c>
      <c r="C433" s="2">
        <v>42941</v>
      </c>
      <c r="D433" t="s">
        <v>209</v>
      </c>
      <c r="E433" t="s">
        <v>32</v>
      </c>
      <c r="F433" t="s">
        <v>13</v>
      </c>
      <c r="G433" t="s">
        <v>18</v>
      </c>
      <c r="H433" t="s">
        <v>34</v>
      </c>
      <c r="I433">
        <v>1020</v>
      </c>
      <c r="J433">
        <v>255.28</v>
      </c>
      <c r="K433">
        <v>159.41999999999999</v>
      </c>
    </row>
    <row r="434" spans="1:11" x14ac:dyDescent="0.35">
      <c r="A434">
        <v>324014985</v>
      </c>
      <c r="B434" s="2">
        <v>42097</v>
      </c>
      <c r="C434" s="2">
        <v>42108</v>
      </c>
      <c r="D434" t="s">
        <v>181</v>
      </c>
      <c r="E434" t="s">
        <v>38</v>
      </c>
      <c r="F434" t="s">
        <v>13</v>
      </c>
      <c r="G434" t="s">
        <v>18</v>
      </c>
      <c r="H434" t="s">
        <v>26</v>
      </c>
      <c r="I434">
        <v>2089</v>
      </c>
      <c r="J434">
        <v>255.28</v>
      </c>
      <c r="K434">
        <v>159.41999999999999</v>
      </c>
    </row>
    <row r="435" spans="1:11" x14ac:dyDescent="0.35">
      <c r="A435">
        <v>645701968</v>
      </c>
      <c r="B435" s="2">
        <v>43636</v>
      </c>
      <c r="C435" s="2">
        <v>43640</v>
      </c>
      <c r="D435" t="s">
        <v>125</v>
      </c>
      <c r="E435" t="s">
        <v>21</v>
      </c>
      <c r="F435" t="s">
        <v>25</v>
      </c>
      <c r="G435" t="s">
        <v>18</v>
      </c>
      <c r="H435" t="s">
        <v>26</v>
      </c>
      <c r="I435">
        <v>6416</v>
      </c>
      <c r="J435">
        <v>205.7</v>
      </c>
      <c r="K435">
        <v>117.11</v>
      </c>
    </row>
    <row r="436" spans="1:11" x14ac:dyDescent="0.35">
      <c r="A436">
        <v>132826268</v>
      </c>
      <c r="B436" s="2">
        <v>43624</v>
      </c>
      <c r="C436" s="2">
        <v>43642</v>
      </c>
      <c r="D436" t="s">
        <v>201</v>
      </c>
      <c r="E436" t="s">
        <v>24</v>
      </c>
      <c r="F436" t="s">
        <v>56</v>
      </c>
      <c r="G436" t="s">
        <v>18</v>
      </c>
      <c r="H436" t="s">
        <v>26</v>
      </c>
      <c r="I436">
        <v>5099</v>
      </c>
      <c r="J436">
        <v>9.33</v>
      </c>
      <c r="K436">
        <v>6.92</v>
      </c>
    </row>
    <row r="437" spans="1:11" x14ac:dyDescent="0.35">
      <c r="A437">
        <v>666686713</v>
      </c>
      <c r="B437" s="2">
        <v>43706</v>
      </c>
      <c r="C437" s="2">
        <v>43717</v>
      </c>
      <c r="D437" t="s">
        <v>167</v>
      </c>
      <c r="E437" t="s">
        <v>38</v>
      </c>
      <c r="F437" t="s">
        <v>47</v>
      </c>
      <c r="G437" t="s">
        <v>18</v>
      </c>
      <c r="H437" t="s">
        <v>26</v>
      </c>
      <c r="I437">
        <v>6269</v>
      </c>
      <c r="J437">
        <v>421.89</v>
      </c>
      <c r="K437">
        <v>364.69</v>
      </c>
    </row>
    <row r="438" spans="1:11" x14ac:dyDescent="0.35">
      <c r="A438">
        <v>148894631</v>
      </c>
      <c r="B438" s="2">
        <v>43727</v>
      </c>
      <c r="C438" s="2">
        <v>43737</v>
      </c>
      <c r="D438" t="s">
        <v>109</v>
      </c>
      <c r="E438" t="s">
        <v>21</v>
      </c>
      <c r="F438" t="s">
        <v>40</v>
      </c>
      <c r="G438" t="s">
        <v>14</v>
      </c>
      <c r="H438" t="s">
        <v>34</v>
      </c>
      <c r="I438">
        <v>85</v>
      </c>
      <c r="J438">
        <v>651.21</v>
      </c>
      <c r="K438">
        <v>524.96</v>
      </c>
    </row>
    <row r="439" spans="1:11" x14ac:dyDescent="0.35">
      <c r="A439">
        <v>151373851</v>
      </c>
      <c r="B439" s="2">
        <v>44730</v>
      </c>
      <c r="C439" s="2">
        <v>44748</v>
      </c>
      <c r="D439" t="s">
        <v>162</v>
      </c>
      <c r="E439" t="s">
        <v>38</v>
      </c>
      <c r="F439" t="s">
        <v>22</v>
      </c>
      <c r="G439" t="s">
        <v>14</v>
      </c>
      <c r="H439" t="s">
        <v>26</v>
      </c>
      <c r="I439">
        <v>3741</v>
      </c>
      <c r="J439">
        <v>47.45</v>
      </c>
      <c r="K439">
        <v>31.79</v>
      </c>
    </row>
    <row r="440" spans="1:11" x14ac:dyDescent="0.35">
      <c r="A440">
        <v>966360700</v>
      </c>
      <c r="B440" s="2">
        <v>42720</v>
      </c>
      <c r="C440" s="2">
        <v>42723</v>
      </c>
      <c r="D440" t="s">
        <v>210</v>
      </c>
      <c r="E440" t="s">
        <v>38</v>
      </c>
      <c r="F440" t="s">
        <v>30</v>
      </c>
      <c r="G440" t="s">
        <v>18</v>
      </c>
      <c r="H440" t="s">
        <v>26</v>
      </c>
      <c r="I440">
        <v>6461</v>
      </c>
      <c r="J440">
        <v>81.73</v>
      </c>
      <c r="K440">
        <v>56.67</v>
      </c>
    </row>
    <row r="441" spans="1:11" x14ac:dyDescent="0.35">
      <c r="A441">
        <v>256404006</v>
      </c>
      <c r="B441" s="2">
        <v>43559</v>
      </c>
      <c r="C441" s="2">
        <v>43565</v>
      </c>
      <c r="D441" t="s">
        <v>171</v>
      </c>
      <c r="E441" t="s">
        <v>12</v>
      </c>
      <c r="F441" t="s">
        <v>13</v>
      </c>
      <c r="G441" t="s">
        <v>14</v>
      </c>
      <c r="H441" t="s">
        <v>15</v>
      </c>
      <c r="I441">
        <v>4498</v>
      </c>
      <c r="J441">
        <v>255.28</v>
      </c>
      <c r="K441">
        <v>159.41999999999999</v>
      </c>
    </row>
    <row r="442" spans="1:11" x14ac:dyDescent="0.35">
      <c r="A442">
        <v>704365098</v>
      </c>
      <c r="B442" s="2">
        <v>44840</v>
      </c>
      <c r="C442" s="2">
        <v>44854</v>
      </c>
      <c r="D442" t="s">
        <v>105</v>
      </c>
      <c r="E442" t="s">
        <v>12</v>
      </c>
      <c r="F442" t="s">
        <v>76</v>
      </c>
      <c r="G442" t="s">
        <v>14</v>
      </c>
      <c r="H442" t="s">
        <v>19</v>
      </c>
      <c r="I442">
        <v>6140</v>
      </c>
      <c r="J442">
        <v>668.27</v>
      </c>
      <c r="K442">
        <v>502.54</v>
      </c>
    </row>
    <row r="443" spans="1:11" x14ac:dyDescent="0.35">
      <c r="A443">
        <v>563417804</v>
      </c>
      <c r="B443" s="2">
        <v>44778</v>
      </c>
      <c r="C443" s="2">
        <v>44784</v>
      </c>
      <c r="D443" t="s">
        <v>106</v>
      </c>
      <c r="E443" t="s">
        <v>38</v>
      </c>
      <c r="F443" t="s">
        <v>13</v>
      </c>
      <c r="G443" t="s">
        <v>14</v>
      </c>
      <c r="H443" t="s">
        <v>19</v>
      </c>
      <c r="I443">
        <v>6703</v>
      </c>
      <c r="J443">
        <v>255.28</v>
      </c>
      <c r="K443">
        <v>159.41999999999999</v>
      </c>
    </row>
    <row r="444" spans="1:11" x14ac:dyDescent="0.35">
      <c r="A444">
        <v>407048451</v>
      </c>
      <c r="B444" s="2">
        <v>43438</v>
      </c>
      <c r="C444" s="2">
        <v>43444</v>
      </c>
      <c r="D444" t="s">
        <v>28</v>
      </c>
      <c r="E444" t="s">
        <v>29</v>
      </c>
      <c r="F444" t="s">
        <v>68</v>
      </c>
      <c r="G444" t="s">
        <v>18</v>
      </c>
      <c r="H444" t="s">
        <v>34</v>
      </c>
      <c r="I444">
        <v>3537</v>
      </c>
      <c r="J444">
        <v>154.06</v>
      </c>
      <c r="K444">
        <v>90.93</v>
      </c>
    </row>
    <row r="445" spans="1:11" x14ac:dyDescent="0.35">
      <c r="A445">
        <v>879055869</v>
      </c>
      <c r="B445" s="2">
        <v>42237</v>
      </c>
      <c r="C445" s="2">
        <v>42250</v>
      </c>
      <c r="D445" t="s">
        <v>157</v>
      </c>
      <c r="E445" t="s">
        <v>24</v>
      </c>
      <c r="F445" t="s">
        <v>22</v>
      </c>
      <c r="G445" t="s">
        <v>18</v>
      </c>
      <c r="H445" t="s">
        <v>15</v>
      </c>
      <c r="I445">
        <v>1021</v>
      </c>
      <c r="J445">
        <v>47.45</v>
      </c>
      <c r="K445">
        <v>31.79</v>
      </c>
    </row>
    <row r="446" spans="1:11" x14ac:dyDescent="0.35">
      <c r="A446">
        <v>443551385</v>
      </c>
      <c r="B446" s="2">
        <v>43558</v>
      </c>
      <c r="C446" s="2">
        <v>43561</v>
      </c>
      <c r="D446" t="s">
        <v>172</v>
      </c>
      <c r="E446" t="s">
        <v>21</v>
      </c>
      <c r="F446" t="s">
        <v>13</v>
      </c>
      <c r="G446" t="s">
        <v>14</v>
      </c>
      <c r="H446" t="s">
        <v>26</v>
      </c>
      <c r="I446">
        <v>5566</v>
      </c>
      <c r="J446">
        <v>255.28</v>
      </c>
      <c r="K446">
        <v>159.41999999999999</v>
      </c>
    </row>
    <row r="447" spans="1:11" x14ac:dyDescent="0.35">
      <c r="A447">
        <v>334958827</v>
      </c>
      <c r="B447" s="2">
        <v>43521</v>
      </c>
      <c r="C447" s="2">
        <v>43530</v>
      </c>
      <c r="D447" t="s">
        <v>93</v>
      </c>
      <c r="E447" t="s">
        <v>29</v>
      </c>
      <c r="F447" t="s">
        <v>30</v>
      </c>
      <c r="G447" t="s">
        <v>14</v>
      </c>
      <c r="H447" t="s">
        <v>26</v>
      </c>
      <c r="I447">
        <v>615</v>
      </c>
      <c r="J447">
        <v>81.73</v>
      </c>
      <c r="K447">
        <v>56.67</v>
      </c>
    </row>
    <row r="448" spans="1:11" x14ac:dyDescent="0.35">
      <c r="A448">
        <v>508014523</v>
      </c>
      <c r="B448" s="2">
        <v>43170</v>
      </c>
      <c r="C448" s="2">
        <v>43173</v>
      </c>
      <c r="D448" t="s">
        <v>203</v>
      </c>
      <c r="E448" t="s">
        <v>21</v>
      </c>
      <c r="F448" t="s">
        <v>33</v>
      </c>
      <c r="G448" t="s">
        <v>18</v>
      </c>
      <c r="H448" t="s">
        <v>34</v>
      </c>
      <c r="I448">
        <v>1642</v>
      </c>
      <c r="J448">
        <v>109.28</v>
      </c>
      <c r="K448">
        <v>35.840000000000003</v>
      </c>
    </row>
    <row r="449" spans="1:11" x14ac:dyDescent="0.35">
      <c r="A449">
        <v>987767302</v>
      </c>
      <c r="B449" s="2">
        <v>44020</v>
      </c>
      <c r="C449" s="2">
        <v>44030</v>
      </c>
      <c r="D449" t="s">
        <v>152</v>
      </c>
      <c r="E449" t="s">
        <v>21</v>
      </c>
      <c r="F449" t="s">
        <v>40</v>
      </c>
      <c r="G449" t="s">
        <v>14</v>
      </c>
      <c r="H449" t="s">
        <v>19</v>
      </c>
      <c r="I449">
        <v>1150</v>
      </c>
      <c r="J449">
        <v>651.21</v>
      </c>
      <c r="K449">
        <v>524.96</v>
      </c>
    </row>
    <row r="450" spans="1:11" x14ac:dyDescent="0.35">
      <c r="A450">
        <v>519578492</v>
      </c>
      <c r="B450" s="2">
        <v>44163</v>
      </c>
      <c r="C450" s="2">
        <v>44164</v>
      </c>
      <c r="D450" t="s">
        <v>170</v>
      </c>
      <c r="E450" t="s">
        <v>12</v>
      </c>
      <c r="F450" t="s">
        <v>47</v>
      </c>
      <c r="G450" t="s">
        <v>18</v>
      </c>
      <c r="H450" t="s">
        <v>26</v>
      </c>
      <c r="I450">
        <v>3677</v>
      </c>
      <c r="J450">
        <v>421.89</v>
      </c>
      <c r="K450">
        <v>364.69</v>
      </c>
    </row>
    <row r="451" spans="1:11" x14ac:dyDescent="0.35">
      <c r="A451">
        <v>619121921</v>
      </c>
      <c r="B451" s="2">
        <v>42892</v>
      </c>
      <c r="C451" s="2">
        <v>42893</v>
      </c>
      <c r="D451" t="s">
        <v>160</v>
      </c>
      <c r="E451" t="s">
        <v>29</v>
      </c>
      <c r="F451" t="s">
        <v>17</v>
      </c>
      <c r="G451" t="s">
        <v>18</v>
      </c>
      <c r="H451" t="s">
        <v>15</v>
      </c>
      <c r="I451">
        <v>789</v>
      </c>
      <c r="J451">
        <v>152.58000000000001</v>
      </c>
      <c r="K451">
        <v>97.44</v>
      </c>
    </row>
    <row r="452" spans="1:11" x14ac:dyDescent="0.35">
      <c r="A452">
        <v>622383916</v>
      </c>
      <c r="B452" s="2">
        <v>43120</v>
      </c>
      <c r="C452" s="2">
        <v>43135</v>
      </c>
      <c r="D452" t="s">
        <v>53</v>
      </c>
      <c r="E452" t="s">
        <v>29</v>
      </c>
      <c r="F452" t="s">
        <v>13</v>
      </c>
      <c r="G452" t="s">
        <v>18</v>
      </c>
      <c r="H452" t="s">
        <v>34</v>
      </c>
      <c r="I452">
        <v>6086</v>
      </c>
      <c r="J452">
        <v>255.28</v>
      </c>
      <c r="K452">
        <v>159.41999999999999</v>
      </c>
    </row>
    <row r="453" spans="1:11" x14ac:dyDescent="0.35">
      <c r="A453">
        <v>835663306</v>
      </c>
      <c r="B453" s="2">
        <v>44839</v>
      </c>
      <c r="C453" s="2">
        <v>44856</v>
      </c>
      <c r="D453" t="s">
        <v>126</v>
      </c>
      <c r="E453" t="s">
        <v>24</v>
      </c>
      <c r="F453" t="s">
        <v>33</v>
      </c>
      <c r="G453" t="s">
        <v>18</v>
      </c>
      <c r="H453" t="s">
        <v>26</v>
      </c>
      <c r="I453">
        <v>197</v>
      </c>
      <c r="J453">
        <v>109.28</v>
      </c>
      <c r="K453">
        <v>35.840000000000003</v>
      </c>
    </row>
    <row r="454" spans="1:11" x14ac:dyDescent="0.35">
      <c r="A454">
        <v>285571420</v>
      </c>
      <c r="B454" s="2">
        <v>42585</v>
      </c>
      <c r="C454" s="2">
        <v>42604</v>
      </c>
      <c r="D454" t="s">
        <v>146</v>
      </c>
      <c r="E454" t="s">
        <v>29</v>
      </c>
      <c r="F454" t="s">
        <v>30</v>
      </c>
      <c r="G454" t="s">
        <v>14</v>
      </c>
      <c r="H454" t="s">
        <v>19</v>
      </c>
      <c r="I454">
        <v>5784</v>
      </c>
      <c r="J454">
        <v>81.73</v>
      </c>
      <c r="K454">
        <v>56.67</v>
      </c>
    </row>
    <row r="455" spans="1:11" x14ac:dyDescent="0.35">
      <c r="A455">
        <v>769032084</v>
      </c>
      <c r="B455" s="2">
        <v>42056</v>
      </c>
      <c r="C455" s="2">
        <v>42070</v>
      </c>
      <c r="D455" t="s">
        <v>53</v>
      </c>
      <c r="E455" t="s">
        <v>29</v>
      </c>
      <c r="F455" t="s">
        <v>13</v>
      </c>
      <c r="G455" t="s">
        <v>14</v>
      </c>
      <c r="H455" t="s">
        <v>19</v>
      </c>
      <c r="I455">
        <v>2538</v>
      </c>
      <c r="J455">
        <v>255.28</v>
      </c>
      <c r="K455">
        <v>159.41999999999999</v>
      </c>
    </row>
    <row r="456" spans="1:11" x14ac:dyDescent="0.35">
      <c r="A456">
        <v>103281629</v>
      </c>
      <c r="B456" s="2">
        <v>43757</v>
      </c>
      <c r="C456" s="2">
        <v>43774</v>
      </c>
      <c r="D456" t="s">
        <v>181</v>
      </c>
      <c r="E456" t="s">
        <v>38</v>
      </c>
      <c r="F456" t="s">
        <v>68</v>
      </c>
      <c r="G456" t="s">
        <v>18</v>
      </c>
      <c r="H456" t="s">
        <v>26</v>
      </c>
      <c r="I456">
        <v>2184</v>
      </c>
      <c r="J456">
        <v>154.06</v>
      </c>
      <c r="K456">
        <v>90.93</v>
      </c>
    </row>
    <row r="457" spans="1:11" x14ac:dyDescent="0.35">
      <c r="A457">
        <v>675868880</v>
      </c>
      <c r="B457" s="2">
        <v>42818</v>
      </c>
      <c r="C457" s="2">
        <v>42821</v>
      </c>
      <c r="D457" t="s">
        <v>208</v>
      </c>
      <c r="E457" t="s">
        <v>12</v>
      </c>
      <c r="F457" t="s">
        <v>25</v>
      </c>
      <c r="G457" t="s">
        <v>14</v>
      </c>
      <c r="H457" t="s">
        <v>26</v>
      </c>
      <c r="I457">
        <v>3476</v>
      </c>
      <c r="J457">
        <v>205.7</v>
      </c>
      <c r="K457">
        <v>117.11</v>
      </c>
    </row>
    <row r="458" spans="1:11" x14ac:dyDescent="0.35">
      <c r="A458">
        <v>894655168</v>
      </c>
      <c r="B458" s="2">
        <v>42373</v>
      </c>
      <c r="C458" s="2">
        <v>42375</v>
      </c>
      <c r="D458" t="s">
        <v>190</v>
      </c>
      <c r="E458" t="s">
        <v>38</v>
      </c>
      <c r="F458" t="s">
        <v>56</v>
      </c>
      <c r="G458" t="s">
        <v>18</v>
      </c>
      <c r="H458" t="s">
        <v>15</v>
      </c>
      <c r="I458">
        <v>7200</v>
      </c>
      <c r="J458">
        <v>9.33</v>
      </c>
      <c r="K458">
        <v>6.92</v>
      </c>
    </row>
    <row r="459" spans="1:11" x14ac:dyDescent="0.35">
      <c r="A459">
        <v>137814319</v>
      </c>
      <c r="B459" s="2">
        <v>43519</v>
      </c>
      <c r="C459" s="2">
        <v>43535</v>
      </c>
      <c r="D459" t="s">
        <v>164</v>
      </c>
      <c r="E459" t="s">
        <v>38</v>
      </c>
      <c r="F459" t="s">
        <v>56</v>
      </c>
      <c r="G459" t="s">
        <v>14</v>
      </c>
      <c r="H459" t="s">
        <v>15</v>
      </c>
      <c r="I459">
        <v>1174</v>
      </c>
      <c r="J459">
        <v>9.33</v>
      </c>
      <c r="K459">
        <v>6.92</v>
      </c>
    </row>
    <row r="460" spans="1:11" x14ac:dyDescent="0.35">
      <c r="A460">
        <v>103832662</v>
      </c>
      <c r="B460" s="2">
        <v>44093</v>
      </c>
      <c r="C460" s="2">
        <v>44099</v>
      </c>
      <c r="D460" t="s">
        <v>193</v>
      </c>
      <c r="E460" t="s">
        <v>21</v>
      </c>
      <c r="F460" t="s">
        <v>13</v>
      </c>
      <c r="G460" t="s">
        <v>18</v>
      </c>
      <c r="H460" t="s">
        <v>34</v>
      </c>
      <c r="I460">
        <v>5247</v>
      </c>
      <c r="J460">
        <v>255.28</v>
      </c>
      <c r="K460">
        <v>159.41999999999999</v>
      </c>
    </row>
    <row r="461" spans="1:11" x14ac:dyDescent="0.35">
      <c r="A461">
        <v>761509025</v>
      </c>
      <c r="B461" s="2">
        <v>42394</v>
      </c>
      <c r="C461" s="2">
        <v>42406</v>
      </c>
      <c r="D461" t="s">
        <v>146</v>
      </c>
      <c r="E461" t="s">
        <v>29</v>
      </c>
      <c r="F461" t="s">
        <v>30</v>
      </c>
      <c r="G461" t="s">
        <v>18</v>
      </c>
      <c r="H461" t="s">
        <v>34</v>
      </c>
      <c r="I461">
        <v>6298</v>
      </c>
      <c r="J461">
        <v>81.73</v>
      </c>
      <c r="K461">
        <v>56.67</v>
      </c>
    </row>
    <row r="462" spans="1:11" x14ac:dyDescent="0.35">
      <c r="A462">
        <v>799954736</v>
      </c>
      <c r="B462" s="2">
        <v>44730</v>
      </c>
      <c r="C462" s="2">
        <v>44739</v>
      </c>
      <c r="D462" t="s">
        <v>210</v>
      </c>
      <c r="E462" t="s">
        <v>38</v>
      </c>
      <c r="F462" t="s">
        <v>22</v>
      </c>
      <c r="G462" t="s">
        <v>14</v>
      </c>
      <c r="H462" t="s">
        <v>15</v>
      </c>
      <c r="I462">
        <v>3238</v>
      </c>
      <c r="J462">
        <v>47.45</v>
      </c>
      <c r="K462">
        <v>31.79</v>
      </c>
    </row>
    <row r="463" spans="1:11" x14ac:dyDescent="0.35">
      <c r="A463">
        <v>778593623</v>
      </c>
      <c r="B463" s="2">
        <v>44833</v>
      </c>
      <c r="C463" s="2">
        <v>44842</v>
      </c>
      <c r="D463" t="s">
        <v>43</v>
      </c>
      <c r="E463" t="s">
        <v>24</v>
      </c>
      <c r="F463" t="s">
        <v>17</v>
      </c>
      <c r="G463" t="s">
        <v>18</v>
      </c>
      <c r="H463" t="s">
        <v>26</v>
      </c>
      <c r="I463">
        <v>2010</v>
      </c>
      <c r="J463">
        <v>152.58000000000001</v>
      </c>
      <c r="K463">
        <v>97.44</v>
      </c>
    </row>
    <row r="464" spans="1:11" x14ac:dyDescent="0.35">
      <c r="A464">
        <v>877162015</v>
      </c>
      <c r="B464" s="2">
        <v>44598</v>
      </c>
      <c r="C464" s="2">
        <v>44603</v>
      </c>
      <c r="D464" t="s">
        <v>11</v>
      </c>
      <c r="E464" t="s">
        <v>12</v>
      </c>
      <c r="F464" t="s">
        <v>42</v>
      </c>
      <c r="G464" t="s">
        <v>18</v>
      </c>
      <c r="H464" t="s">
        <v>15</v>
      </c>
      <c r="I464">
        <v>588</v>
      </c>
      <c r="J464">
        <v>437.2</v>
      </c>
      <c r="K464">
        <v>263.33</v>
      </c>
    </row>
    <row r="465" spans="1:11" x14ac:dyDescent="0.35">
      <c r="A465">
        <v>445708739</v>
      </c>
      <c r="B465" s="2">
        <v>43150</v>
      </c>
      <c r="C465" s="2">
        <v>43158</v>
      </c>
      <c r="D465" t="s">
        <v>117</v>
      </c>
      <c r="E465" t="s">
        <v>21</v>
      </c>
      <c r="F465" t="s">
        <v>30</v>
      </c>
      <c r="G465" t="s">
        <v>14</v>
      </c>
      <c r="H465" t="s">
        <v>34</v>
      </c>
      <c r="I465">
        <v>3975</v>
      </c>
      <c r="J465">
        <v>81.73</v>
      </c>
      <c r="K465">
        <v>56.67</v>
      </c>
    </row>
    <row r="466" spans="1:11" x14ac:dyDescent="0.35">
      <c r="A466">
        <v>254595124</v>
      </c>
      <c r="B466" s="2">
        <v>43240</v>
      </c>
      <c r="C466" s="2">
        <v>43250</v>
      </c>
      <c r="D466" t="s">
        <v>181</v>
      </c>
      <c r="E466" t="s">
        <v>38</v>
      </c>
      <c r="F466" t="s">
        <v>76</v>
      </c>
      <c r="G466" t="s">
        <v>18</v>
      </c>
      <c r="H466" t="s">
        <v>15</v>
      </c>
      <c r="I466">
        <v>9210</v>
      </c>
      <c r="J466">
        <v>668.27</v>
      </c>
      <c r="K466">
        <v>502.54</v>
      </c>
    </row>
    <row r="467" spans="1:11" x14ac:dyDescent="0.35">
      <c r="A467">
        <v>244494998</v>
      </c>
      <c r="B467" s="2">
        <v>43389</v>
      </c>
      <c r="C467" s="2">
        <v>43407</v>
      </c>
      <c r="D467" t="s">
        <v>150</v>
      </c>
      <c r="E467" t="s">
        <v>38</v>
      </c>
      <c r="F467" t="s">
        <v>13</v>
      </c>
      <c r="G467" t="s">
        <v>14</v>
      </c>
      <c r="H467" t="s">
        <v>34</v>
      </c>
      <c r="I467">
        <v>358</v>
      </c>
      <c r="J467">
        <v>255.28</v>
      </c>
      <c r="K467">
        <v>159.41999999999999</v>
      </c>
    </row>
    <row r="468" spans="1:11" x14ac:dyDescent="0.35">
      <c r="A468">
        <v>876394689</v>
      </c>
      <c r="B468" s="2">
        <v>44126</v>
      </c>
      <c r="C468" s="2">
        <v>44141</v>
      </c>
      <c r="D468" t="s">
        <v>211</v>
      </c>
      <c r="E468" t="s">
        <v>38</v>
      </c>
      <c r="F468" t="s">
        <v>25</v>
      </c>
      <c r="G468" t="s">
        <v>14</v>
      </c>
      <c r="H468" t="s">
        <v>15</v>
      </c>
      <c r="I468">
        <v>3519</v>
      </c>
      <c r="J468">
        <v>205.7</v>
      </c>
      <c r="K468">
        <v>117.11</v>
      </c>
    </row>
    <row r="469" spans="1:11" x14ac:dyDescent="0.35">
      <c r="A469">
        <v>881593024</v>
      </c>
      <c r="B469" s="2">
        <v>44828</v>
      </c>
      <c r="C469" s="2">
        <v>44829</v>
      </c>
      <c r="D469" t="s">
        <v>182</v>
      </c>
      <c r="E469" t="s">
        <v>12</v>
      </c>
      <c r="F469" t="s">
        <v>56</v>
      </c>
      <c r="G469" t="s">
        <v>14</v>
      </c>
      <c r="H469" t="s">
        <v>26</v>
      </c>
      <c r="I469">
        <v>1822</v>
      </c>
      <c r="J469">
        <v>9.33</v>
      </c>
      <c r="K469">
        <v>6.92</v>
      </c>
    </row>
    <row r="470" spans="1:11" x14ac:dyDescent="0.35">
      <c r="A470">
        <v>411701333</v>
      </c>
      <c r="B470" s="2">
        <v>44531</v>
      </c>
      <c r="C470" s="2">
        <v>44549</v>
      </c>
      <c r="D470" t="s">
        <v>111</v>
      </c>
      <c r="E470" t="s">
        <v>38</v>
      </c>
      <c r="F470" t="s">
        <v>33</v>
      </c>
      <c r="G470" t="s">
        <v>14</v>
      </c>
      <c r="H470" t="s">
        <v>19</v>
      </c>
      <c r="I470">
        <v>428</v>
      </c>
      <c r="J470">
        <v>109.28</v>
      </c>
      <c r="K470">
        <v>35.840000000000003</v>
      </c>
    </row>
    <row r="471" spans="1:11" x14ac:dyDescent="0.35">
      <c r="A471">
        <v>588643443</v>
      </c>
      <c r="B471" s="2">
        <v>42737</v>
      </c>
      <c r="C471" s="2">
        <v>42744</v>
      </c>
      <c r="D471" t="s">
        <v>191</v>
      </c>
      <c r="E471" t="s">
        <v>24</v>
      </c>
      <c r="F471" t="s">
        <v>13</v>
      </c>
      <c r="G471" t="s">
        <v>14</v>
      </c>
      <c r="H471" t="s">
        <v>15</v>
      </c>
      <c r="I471">
        <v>1531</v>
      </c>
      <c r="J471">
        <v>255.28</v>
      </c>
      <c r="K471">
        <v>159.41999999999999</v>
      </c>
    </row>
    <row r="472" spans="1:11" x14ac:dyDescent="0.35">
      <c r="A472">
        <v>354655683</v>
      </c>
      <c r="B472" s="2">
        <v>44036</v>
      </c>
      <c r="C472" s="2">
        <v>44047</v>
      </c>
      <c r="D472" t="s">
        <v>175</v>
      </c>
      <c r="E472" t="s">
        <v>21</v>
      </c>
      <c r="F472" t="s">
        <v>22</v>
      </c>
      <c r="G472" t="s">
        <v>18</v>
      </c>
      <c r="H472" t="s">
        <v>15</v>
      </c>
      <c r="I472">
        <v>9353</v>
      </c>
      <c r="J472">
        <v>47.45</v>
      </c>
      <c r="K472">
        <v>31.79</v>
      </c>
    </row>
    <row r="473" spans="1:11" x14ac:dyDescent="0.35">
      <c r="A473">
        <v>522286880</v>
      </c>
      <c r="B473" s="2">
        <v>44090</v>
      </c>
      <c r="C473" s="2">
        <v>44103</v>
      </c>
      <c r="D473" t="s">
        <v>84</v>
      </c>
      <c r="E473" t="s">
        <v>24</v>
      </c>
      <c r="F473" t="s">
        <v>33</v>
      </c>
      <c r="G473" t="s">
        <v>18</v>
      </c>
      <c r="H473" t="s">
        <v>26</v>
      </c>
      <c r="I473">
        <v>5149</v>
      </c>
      <c r="J473">
        <v>109.28</v>
      </c>
      <c r="K473">
        <v>35.840000000000003</v>
      </c>
    </row>
    <row r="474" spans="1:11" x14ac:dyDescent="0.35">
      <c r="A474">
        <v>624398362</v>
      </c>
      <c r="B474" s="2">
        <v>42916</v>
      </c>
      <c r="C474" s="2">
        <v>42937</v>
      </c>
      <c r="D474" t="s">
        <v>204</v>
      </c>
      <c r="E474" t="s">
        <v>21</v>
      </c>
      <c r="F474" t="s">
        <v>40</v>
      </c>
      <c r="G474" t="s">
        <v>18</v>
      </c>
      <c r="H474" t="s">
        <v>19</v>
      </c>
      <c r="I474">
        <v>2206</v>
      </c>
      <c r="J474">
        <v>651.21</v>
      </c>
      <c r="K474">
        <v>524.96</v>
      </c>
    </row>
    <row r="475" spans="1:11" x14ac:dyDescent="0.35">
      <c r="A475">
        <v>264163959</v>
      </c>
      <c r="B475" s="2">
        <v>42618</v>
      </c>
      <c r="C475" s="2">
        <v>42630</v>
      </c>
      <c r="D475" t="s">
        <v>113</v>
      </c>
      <c r="E475" t="s">
        <v>21</v>
      </c>
      <c r="F475" t="s">
        <v>22</v>
      </c>
      <c r="G475" t="s">
        <v>14</v>
      </c>
      <c r="H475" t="s">
        <v>19</v>
      </c>
      <c r="I475">
        <v>840</v>
      </c>
      <c r="J475">
        <v>47.45</v>
      </c>
      <c r="K475">
        <v>31.79</v>
      </c>
    </row>
    <row r="476" spans="1:11" x14ac:dyDescent="0.35">
      <c r="A476">
        <v>465069997</v>
      </c>
      <c r="B476" s="2">
        <v>42450</v>
      </c>
      <c r="C476" s="2">
        <v>42461</v>
      </c>
      <c r="D476" t="s">
        <v>136</v>
      </c>
      <c r="E476" t="s">
        <v>38</v>
      </c>
      <c r="F476" t="s">
        <v>22</v>
      </c>
      <c r="G476" t="s">
        <v>18</v>
      </c>
      <c r="H476" t="s">
        <v>15</v>
      </c>
      <c r="I476">
        <v>3402</v>
      </c>
      <c r="J476">
        <v>47.45</v>
      </c>
      <c r="K476">
        <v>31.79</v>
      </c>
    </row>
    <row r="477" spans="1:11" x14ac:dyDescent="0.35">
      <c r="A477">
        <v>520915305</v>
      </c>
      <c r="B477" s="2">
        <v>44485</v>
      </c>
      <c r="C477" s="2">
        <v>44501</v>
      </c>
      <c r="D477" t="s">
        <v>95</v>
      </c>
      <c r="E477" t="s">
        <v>21</v>
      </c>
      <c r="F477" t="s">
        <v>40</v>
      </c>
      <c r="G477" t="s">
        <v>18</v>
      </c>
      <c r="H477" t="s">
        <v>34</v>
      </c>
      <c r="I477">
        <v>9270</v>
      </c>
      <c r="J477">
        <v>651.21</v>
      </c>
      <c r="K477">
        <v>524.96</v>
      </c>
    </row>
    <row r="478" spans="1:11" x14ac:dyDescent="0.35">
      <c r="A478">
        <v>245811212</v>
      </c>
      <c r="B478" s="2">
        <v>42103</v>
      </c>
      <c r="C478" s="2">
        <v>42123</v>
      </c>
      <c r="D478" t="s">
        <v>65</v>
      </c>
      <c r="E478" t="s">
        <v>32</v>
      </c>
      <c r="F478" t="s">
        <v>22</v>
      </c>
      <c r="G478" t="s">
        <v>18</v>
      </c>
      <c r="H478" t="s">
        <v>34</v>
      </c>
      <c r="I478">
        <v>9855</v>
      </c>
      <c r="J478">
        <v>47.45</v>
      </c>
      <c r="K478">
        <v>31.79</v>
      </c>
    </row>
    <row r="479" spans="1:11" x14ac:dyDescent="0.35">
      <c r="A479">
        <v>424181544</v>
      </c>
      <c r="B479" s="2">
        <v>43501</v>
      </c>
      <c r="C479" s="2">
        <v>43521</v>
      </c>
      <c r="D479" t="s">
        <v>129</v>
      </c>
      <c r="E479" t="s">
        <v>21</v>
      </c>
      <c r="F479" t="s">
        <v>25</v>
      </c>
      <c r="G479" t="s">
        <v>14</v>
      </c>
      <c r="H479" t="s">
        <v>34</v>
      </c>
      <c r="I479">
        <v>3600</v>
      </c>
      <c r="J479">
        <v>205.7</v>
      </c>
      <c r="K479">
        <v>117.11</v>
      </c>
    </row>
    <row r="480" spans="1:11" x14ac:dyDescent="0.35">
      <c r="A480">
        <v>560762631</v>
      </c>
      <c r="B480" s="2">
        <v>42188</v>
      </c>
      <c r="C480" s="2">
        <v>42196</v>
      </c>
      <c r="D480" t="s">
        <v>115</v>
      </c>
      <c r="E480" t="s">
        <v>21</v>
      </c>
      <c r="F480" t="s">
        <v>40</v>
      </c>
      <c r="G480" t="s">
        <v>14</v>
      </c>
      <c r="H480" t="s">
        <v>34</v>
      </c>
      <c r="I480">
        <v>979</v>
      </c>
      <c r="J480">
        <v>651.21</v>
      </c>
      <c r="K480">
        <v>524.96</v>
      </c>
    </row>
    <row r="481" spans="1:11" x14ac:dyDescent="0.35">
      <c r="A481">
        <v>230603301</v>
      </c>
      <c r="B481" s="2">
        <v>43406</v>
      </c>
      <c r="C481" s="2">
        <v>43412</v>
      </c>
      <c r="D481" t="s">
        <v>63</v>
      </c>
      <c r="E481" t="s">
        <v>32</v>
      </c>
      <c r="F481" t="s">
        <v>40</v>
      </c>
      <c r="G481" t="s">
        <v>18</v>
      </c>
      <c r="H481" t="s">
        <v>34</v>
      </c>
      <c r="I481">
        <v>9496</v>
      </c>
      <c r="J481">
        <v>651.21</v>
      </c>
      <c r="K481">
        <v>524.96</v>
      </c>
    </row>
    <row r="482" spans="1:11" x14ac:dyDescent="0.35">
      <c r="A482">
        <v>429064881</v>
      </c>
      <c r="B482" s="2">
        <v>43867</v>
      </c>
      <c r="C482" s="2">
        <v>43885</v>
      </c>
      <c r="D482" t="s">
        <v>209</v>
      </c>
      <c r="E482" t="s">
        <v>32</v>
      </c>
      <c r="F482" t="s">
        <v>68</v>
      </c>
      <c r="G482" t="s">
        <v>14</v>
      </c>
      <c r="H482" t="s">
        <v>34</v>
      </c>
      <c r="I482">
        <v>8688</v>
      </c>
      <c r="J482">
        <v>154.06</v>
      </c>
      <c r="K482">
        <v>90.93</v>
      </c>
    </row>
    <row r="483" spans="1:11" x14ac:dyDescent="0.35">
      <c r="A483">
        <v>421821200</v>
      </c>
      <c r="B483" s="2">
        <v>43513</v>
      </c>
      <c r="C483" s="2">
        <v>43524</v>
      </c>
      <c r="D483" t="s">
        <v>87</v>
      </c>
      <c r="E483" t="s">
        <v>24</v>
      </c>
      <c r="F483" t="s">
        <v>76</v>
      </c>
      <c r="G483" t="s">
        <v>18</v>
      </c>
      <c r="H483" t="s">
        <v>19</v>
      </c>
      <c r="I483">
        <v>5122</v>
      </c>
      <c r="J483">
        <v>668.27</v>
      </c>
      <c r="K483">
        <v>502.54</v>
      </c>
    </row>
    <row r="484" spans="1:11" x14ac:dyDescent="0.35">
      <c r="A484">
        <v>894858586</v>
      </c>
      <c r="B484" s="2">
        <v>42835</v>
      </c>
      <c r="C484" s="2">
        <v>42842</v>
      </c>
      <c r="D484" t="s">
        <v>66</v>
      </c>
      <c r="E484" t="s">
        <v>38</v>
      </c>
      <c r="F484" t="s">
        <v>40</v>
      </c>
      <c r="G484" t="s">
        <v>14</v>
      </c>
      <c r="H484" t="s">
        <v>19</v>
      </c>
      <c r="I484">
        <v>7396</v>
      </c>
      <c r="J484">
        <v>651.21</v>
      </c>
      <c r="K484">
        <v>524.96</v>
      </c>
    </row>
    <row r="485" spans="1:11" x14ac:dyDescent="0.35">
      <c r="A485">
        <v>804475867</v>
      </c>
      <c r="B485" s="2">
        <v>43673</v>
      </c>
      <c r="C485" s="2">
        <v>43692</v>
      </c>
      <c r="D485" t="s">
        <v>180</v>
      </c>
      <c r="E485" t="s">
        <v>24</v>
      </c>
      <c r="F485" t="s">
        <v>22</v>
      </c>
      <c r="G485" t="s">
        <v>18</v>
      </c>
      <c r="H485" t="s">
        <v>19</v>
      </c>
      <c r="I485">
        <v>1141</v>
      </c>
      <c r="J485">
        <v>47.45</v>
      </c>
      <c r="K485">
        <v>31.79</v>
      </c>
    </row>
    <row r="486" spans="1:11" x14ac:dyDescent="0.35">
      <c r="A486">
        <v>527284371</v>
      </c>
      <c r="B486" s="2">
        <v>43409</v>
      </c>
      <c r="C486" s="2">
        <v>43427</v>
      </c>
      <c r="D486" t="s">
        <v>198</v>
      </c>
      <c r="E486" t="s">
        <v>38</v>
      </c>
      <c r="F486" t="s">
        <v>13</v>
      </c>
      <c r="G486" t="s">
        <v>18</v>
      </c>
      <c r="H486" t="s">
        <v>15</v>
      </c>
      <c r="I486">
        <v>4018</v>
      </c>
      <c r="J486">
        <v>255.28</v>
      </c>
      <c r="K486">
        <v>159.41999999999999</v>
      </c>
    </row>
    <row r="487" spans="1:11" x14ac:dyDescent="0.35">
      <c r="A487">
        <v>510207927</v>
      </c>
      <c r="B487" s="2">
        <v>42393</v>
      </c>
      <c r="C487" s="2">
        <v>42401</v>
      </c>
      <c r="D487" t="s">
        <v>143</v>
      </c>
      <c r="E487" t="s">
        <v>24</v>
      </c>
      <c r="F487" t="s">
        <v>22</v>
      </c>
      <c r="G487" t="s">
        <v>18</v>
      </c>
      <c r="H487" t="s">
        <v>15</v>
      </c>
      <c r="I487">
        <v>718</v>
      </c>
      <c r="J487">
        <v>47.45</v>
      </c>
      <c r="K487">
        <v>31.79</v>
      </c>
    </row>
    <row r="488" spans="1:11" x14ac:dyDescent="0.35">
      <c r="A488">
        <v>820482861</v>
      </c>
      <c r="B488" s="2">
        <v>43555</v>
      </c>
      <c r="C488" s="2">
        <v>43576</v>
      </c>
      <c r="D488" t="s">
        <v>27</v>
      </c>
      <c r="E488" t="s">
        <v>24</v>
      </c>
      <c r="F488" t="s">
        <v>68</v>
      </c>
      <c r="G488" t="s">
        <v>18</v>
      </c>
      <c r="H488" t="s">
        <v>19</v>
      </c>
      <c r="I488">
        <v>7967</v>
      </c>
      <c r="J488">
        <v>154.06</v>
      </c>
      <c r="K488">
        <v>90.93</v>
      </c>
    </row>
    <row r="489" spans="1:11" x14ac:dyDescent="0.35">
      <c r="A489">
        <v>695658004</v>
      </c>
      <c r="B489" s="2">
        <v>43409</v>
      </c>
      <c r="C489" s="2">
        <v>43421</v>
      </c>
      <c r="D489" t="s">
        <v>187</v>
      </c>
      <c r="E489" t="s">
        <v>29</v>
      </c>
      <c r="F489" t="s">
        <v>42</v>
      </c>
      <c r="G489" t="s">
        <v>14</v>
      </c>
      <c r="H489" t="s">
        <v>15</v>
      </c>
      <c r="I489">
        <v>9517</v>
      </c>
      <c r="J489">
        <v>437.2</v>
      </c>
      <c r="K489">
        <v>263.33</v>
      </c>
    </row>
    <row r="490" spans="1:11" x14ac:dyDescent="0.35">
      <c r="A490">
        <v>793594682</v>
      </c>
      <c r="B490" s="2">
        <v>42088</v>
      </c>
      <c r="C490" s="2">
        <v>42107</v>
      </c>
      <c r="D490" t="s">
        <v>212</v>
      </c>
      <c r="E490" t="s">
        <v>32</v>
      </c>
      <c r="F490" t="s">
        <v>42</v>
      </c>
      <c r="G490" t="s">
        <v>18</v>
      </c>
      <c r="H490" t="s">
        <v>34</v>
      </c>
      <c r="I490">
        <v>1157</v>
      </c>
      <c r="J490">
        <v>437.2</v>
      </c>
      <c r="K490">
        <v>263.33</v>
      </c>
    </row>
    <row r="491" spans="1:11" x14ac:dyDescent="0.35">
      <c r="A491">
        <v>942466723</v>
      </c>
      <c r="B491" s="2">
        <v>43689</v>
      </c>
      <c r="C491" s="2">
        <v>43691</v>
      </c>
      <c r="D491" t="s">
        <v>114</v>
      </c>
      <c r="E491" t="s">
        <v>38</v>
      </c>
      <c r="F491" t="s">
        <v>13</v>
      </c>
      <c r="G491" t="s">
        <v>14</v>
      </c>
      <c r="H491" t="s">
        <v>15</v>
      </c>
      <c r="I491">
        <v>5702</v>
      </c>
      <c r="J491">
        <v>255.28</v>
      </c>
      <c r="K491">
        <v>159.41999999999999</v>
      </c>
    </row>
    <row r="492" spans="1:11" x14ac:dyDescent="0.35">
      <c r="A492">
        <v>590760457</v>
      </c>
      <c r="B492" s="2">
        <v>44666</v>
      </c>
      <c r="C492" s="2">
        <v>44679</v>
      </c>
      <c r="D492" t="s">
        <v>190</v>
      </c>
      <c r="E492" t="s">
        <v>38</v>
      </c>
      <c r="F492" t="s">
        <v>56</v>
      </c>
      <c r="G492" t="s">
        <v>18</v>
      </c>
      <c r="H492" t="s">
        <v>26</v>
      </c>
      <c r="I492">
        <v>8002</v>
      </c>
      <c r="J492">
        <v>9.33</v>
      </c>
      <c r="K492">
        <v>6.92</v>
      </c>
    </row>
    <row r="493" spans="1:11" x14ac:dyDescent="0.35">
      <c r="A493">
        <v>157274711</v>
      </c>
      <c r="B493" s="2">
        <v>44702</v>
      </c>
      <c r="C493" s="2">
        <v>44721</v>
      </c>
      <c r="D493" t="s">
        <v>153</v>
      </c>
      <c r="E493" t="s">
        <v>38</v>
      </c>
      <c r="F493" t="s">
        <v>40</v>
      </c>
      <c r="G493" t="s">
        <v>18</v>
      </c>
      <c r="H493" t="s">
        <v>15</v>
      </c>
      <c r="I493">
        <v>9937</v>
      </c>
      <c r="J493">
        <v>651.21</v>
      </c>
      <c r="K493">
        <v>524.96</v>
      </c>
    </row>
    <row r="494" spans="1:11" x14ac:dyDescent="0.35">
      <c r="A494">
        <v>581120812</v>
      </c>
      <c r="B494" s="2">
        <v>44026</v>
      </c>
      <c r="C494" s="2">
        <v>44029</v>
      </c>
      <c r="D494" t="s">
        <v>69</v>
      </c>
      <c r="E494" t="s">
        <v>38</v>
      </c>
      <c r="F494" t="s">
        <v>22</v>
      </c>
      <c r="G494" t="s">
        <v>18</v>
      </c>
      <c r="H494" t="s">
        <v>26</v>
      </c>
      <c r="I494">
        <v>5417</v>
      </c>
      <c r="J494">
        <v>47.45</v>
      </c>
      <c r="K494">
        <v>31.79</v>
      </c>
    </row>
    <row r="495" spans="1:11" x14ac:dyDescent="0.35">
      <c r="A495">
        <v>171722590</v>
      </c>
      <c r="B495" s="2">
        <v>44066</v>
      </c>
      <c r="C495" s="2">
        <v>44084</v>
      </c>
      <c r="D495" t="s">
        <v>132</v>
      </c>
      <c r="E495" t="s">
        <v>38</v>
      </c>
      <c r="F495" t="s">
        <v>56</v>
      </c>
      <c r="G495" t="s">
        <v>18</v>
      </c>
      <c r="H495" t="s">
        <v>34</v>
      </c>
      <c r="I495">
        <v>5385</v>
      </c>
      <c r="J495">
        <v>9.33</v>
      </c>
      <c r="K495">
        <v>6.92</v>
      </c>
    </row>
    <row r="496" spans="1:11" x14ac:dyDescent="0.35">
      <c r="A496">
        <v>458816373</v>
      </c>
      <c r="B496" s="2">
        <v>42098</v>
      </c>
      <c r="C496" s="2">
        <v>42102</v>
      </c>
      <c r="D496" t="s">
        <v>159</v>
      </c>
      <c r="E496" t="s">
        <v>21</v>
      </c>
      <c r="F496" t="s">
        <v>40</v>
      </c>
      <c r="G496" t="s">
        <v>18</v>
      </c>
      <c r="H496" t="s">
        <v>26</v>
      </c>
      <c r="I496">
        <v>2815</v>
      </c>
      <c r="J496">
        <v>651.21</v>
      </c>
      <c r="K496">
        <v>524.96</v>
      </c>
    </row>
    <row r="497" spans="1:11" x14ac:dyDescent="0.35">
      <c r="A497">
        <v>342450988</v>
      </c>
      <c r="B497" s="2">
        <v>43328</v>
      </c>
      <c r="C497" s="2">
        <v>43329</v>
      </c>
      <c r="D497" t="s">
        <v>183</v>
      </c>
      <c r="E497" t="s">
        <v>24</v>
      </c>
      <c r="F497" t="s">
        <v>22</v>
      </c>
      <c r="G497" t="s">
        <v>18</v>
      </c>
      <c r="H497" t="s">
        <v>34</v>
      </c>
      <c r="I497">
        <v>7712</v>
      </c>
      <c r="J497">
        <v>47.45</v>
      </c>
      <c r="K497">
        <v>31.79</v>
      </c>
    </row>
    <row r="498" spans="1:11" x14ac:dyDescent="0.35">
      <c r="A498">
        <v>142987763</v>
      </c>
      <c r="B498" s="2">
        <v>43695</v>
      </c>
      <c r="C498" s="2">
        <v>43713</v>
      </c>
      <c r="D498" t="s">
        <v>91</v>
      </c>
      <c r="E498" t="s">
        <v>21</v>
      </c>
      <c r="F498" t="s">
        <v>76</v>
      </c>
      <c r="G498" t="s">
        <v>18</v>
      </c>
      <c r="H498" t="s">
        <v>26</v>
      </c>
      <c r="I498">
        <v>2112</v>
      </c>
      <c r="J498">
        <v>668.27</v>
      </c>
      <c r="K498">
        <v>502.54</v>
      </c>
    </row>
    <row r="499" spans="1:11" x14ac:dyDescent="0.35">
      <c r="A499">
        <v>251100528</v>
      </c>
      <c r="B499" s="2">
        <v>43994</v>
      </c>
      <c r="C499" s="2">
        <v>44000</v>
      </c>
      <c r="D499" t="s">
        <v>146</v>
      </c>
      <c r="E499" t="s">
        <v>29</v>
      </c>
      <c r="F499" t="s">
        <v>33</v>
      </c>
      <c r="G499" t="s">
        <v>18</v>
      </c>
      <c r="H499" t="s">
        <v>26</v>
      </c>
      <c r="I499">
        <v>5081</v>
      </c>
      <c r="J499">
        <v>109.28</v>
      </c>
      <c r="K499">
        <v>35.840000000000003</v>
      </c>
    </row>
    <row r="500" spans="1:11" x14ac:dyDescent="0.35">
      <c r="A500">
        <v>677775609</v>
      </c>
      <c r="B500" s="2">
        <v>43941</v>
      </c>
      <c r="C500" s="2">
        <v>43942</v>
      </c>
      <c r="D500" t="s">
        <v>39</v>
      </c>
      <c r="E500" t="s">
        <v>29</v>
      </c>
      <c r="F500" t="s">
        <v>42</v>
      </c>
      <c r="G500" t="s">
        <v>14</v>
      </c>
      <c r="H500" t="s">
        <v>26</v>
      </c>
      <c r="I500">
        <v>7719</v>
      </c>
      <c r="J500">
        <v>437.2</v>
      </c>
      <c r="K500">
        <v>263.33</v>
      </c>
    </row>
    <row r="501" spans="1:11" x14ac:dyDescent="0.35">
      <c r="A501">
        <v>604311835</v>
      </c>
      <c r="B501" s="2">
        <v>44454</v>
      </c>
      <c r="C501" s="2">
        <v>44468</v>
      </c>
      <c r="D501" t="s">
        <v>162</v>
      </c>
      <c r="E501" t="s">
        <v>38</v>
      </c>
      <c r="F501" t="s">
        <v>17</v>
      </c>
      <c r="G501" t="s">
        <v>18</v>
      </c>
      <c r="H501" t="s">
        <v>15</v>
      </c>
      <c r="I501">
        <v>8156</v>
      </c>
      <c r="J501">
        <v>152.58000000000001</v>
      </c>
      <c r="K501">
        <v>97.44</v>
      </c>
    </row>
    <row r="502" spans="1:11" x14ac:dyDescent="0.35">
      <c r="A502">
        <v>632320535</v>
      </c>
      <c r="B502" s="2">
        <v>44646</v>
      </c>
      <c r="C502" s="2">
        <v>44667</v>
      </c>
      <c r="D502" t="s">
        <v>181</v>
      </c>
      <c r="E502" t="s">
        <v>38</v>
      </c>
      <c r="F502" t="s">
        <v>40</v>
      </c>
      <c r="G502" t="s">
        <v>14</v>
      </c>
      <c r="H502" t="s">
        <v>34</v>
      </c>
      <c r="I502">
        <v>6553</v>
      </c>
      <c r="J502">
        <v>651.21</v>
      </c>
      <c r="K502">
        <v>524.96</v>
      </c>
    </row>
    <row r="503" spans="1:11" x14ac:dyDescent="0.35">
      <c r="A503">
        <v>533725535</v>
      </c>
      <c r="B503" s="2">
        <v>43944</v>
      </c>
      <c r="C503" s="2">
        <v>43965</v>
      </c>
      <c r="D503" t="s">
        <v>108</v>
      </c>
      <c r="E503" t="s">
        <v>12</v>
      </c>
      <c r="F503" t="s">
        <v>17</v>
      </c>
      <c r="G503" t="s">
        <v>14</v>
      </c>
      <c r="H503" t="s">
        <v>26</v>
      </c>
      <c r="I503">
        <v>101</v>
      </c>
      <c r="J503">
        <v>152.58000000000001</v>
      </c>
      <c r="K503">
        <v>97.44</v>
      </c>
    </row>
    <row r="504" spans="1:11" x14ac:dyDescent="0.35">
      <c r="A504">
        <v>600763165</v>
      </c>
      <c r="B504" s="2">
        <v>42317</v>
      </c>
      <c r="C504" s="2">
        <v>42324</v>
      </c>
      <c r="D504" t="s">
        <v>94</v>
      </c>
      <c r="E504" t="s">
        <v>38</v>
      </c>
      <c r="F504" t="s">
        <v>30</v>
      </c>
      <c r="G504" t="s">
        <v>14</v>
      </c>
      <c r="H504" t="s">
        <v>26</v>
      </c>
      <c r="I504">
        <v>8026</v>
      </c>
      <c r="J504">
        <v>81.73</v>
      </c>
      <c r="K504">
        <v>56.67</v>
      </c>
    </row>
    <row r="505" spans="1:11" x14ac:dyDescent="0.35">
      <c r="A505">
        <v>295982253</v>
      </c>
      <c r="B505" s="2">
        <v>42393</v>
      </c>
      <c r="C505" s="2">
        <v>42397</v>
      </c>
      <c r="D505" t="s">
        <v>151</v>
      </c>
      <c r="E505" t="s">
        <v>32</v>
      </c>
      <c r="F505" t="s">
        <v>68</v>
      </c>
      <c r="G505" t="s">
        <v>18</v>
      </c>
      <c r="H505" t="s">
        <v>26</v>
      </c>
      <c r="I505">
        <v>6581</v>
      </c>
      <c r="J505">
        <v>154.06</v>
      </c>
      <c r="K505">
        <v>90.93</v>
      </c>
    </row>
    <row r="506" spans="1:11" x14ac:dyDescent="0.35">
      <c r="A506">
        <v>502244126</v>
      </c>
      <c r="B506" s="2">
        <v>42653</v>
      </c>
      <c r="C506" s="2">
        <v>42664</v>
      </c>
      <c r="D506" t="s">
        <v>128</v>
      </c>
      <c r="E506" t="s">
        <v>38</v>
      </c>
      <c r="F506" t="s">
        <v>47</v>
      </c>
      <c r="G506" t="s">
        <v>18</v>
      </c>
      <c r="H506" t="s">
        <v>15</v>
      </c>
      <c r="I506">
        <v>4053</v>
      </c>
      <c r="J506">
        <v>421.89</v>
      </c>
      <c r="K506">
        <v>364.69</v>
      </c>
    </row>
    <row r="507" spans="1:11" x14ac:dyDescent="0.35">
      <c r="A507">
        <v>372722613</v>
      </c>
      <c r="B507" s="2">
        <v>44388</v>
      </c>
      <c r="C507" s="2">
        <v>44391</v>
      </c>
      <c r="D507" t="s">
        <v>70</v>
      </c>
      <c r="E507" t="s">
        <v>29</v>
      </c>
      <c r="F507" t="s">
        <v>30</v>
      </c>
      <c r="G507" t="s">
        <v>18</v>
      </c>
      <c r="H507" t="s">
        <v>26</v>
      </c>
      <c r="I507">
        <v>5759</v>
      </c>
      <c r="J507">
        <v>81.73</v>
      </c>
      <c r="K507">
        <v>56.67</v>
      </c>
    </row>
    <row r="508" spans="1:11" x14ac:dyDescent="0.35">
      <c r="A508">
        <v>480904042</v>
      </c>
      <c r="B508" s="2">
        <v>44584</v>
      </c>
      <c r="C508" s="2">
        <v>44596</v>
      </c>
      <c r="D508" t="s">
        <v>188</v>
      </c>
      <c r="E508" t="s">
        <v>21</v>
      </c>
      <c r="F508" t="s">
        <v>17</v>
      </c>
      <c r="G508" t="s">
        <v>18</v>
      </c>
      <c r="H508" t="s">
        <v>19</v>
      </c>
      <c r="I508">
        <v>9048</v>
      </c>
      <c r="J508">
        <v>152.58000000000001</v>
      </c>
      <c r="K508">
        <v>97.44</v>
      </c>
    </row>
    <row r="509" spans="1:11" x14ac:dyDescent="0.35">
      <c r="A509">
        <v>570587241</v>
      </c>
      <c r="B509" s="2">
        <v>44506</v>
      </c>
      <c r="C509" s="2">
        <v>44514</v>
      </c>
      <c r="D509" t="s">
        <v>160</v>
      </c>
      <c r="E509" t="s">
        <v>29</v>
      </c>
      <c r="F509" t="s">
        <v>76</v>
      </c>
      <c r="G509" t="s">
        <v>18</v>
      </c>
      <c r="H509" t="s">
        <v>26</v>
      </c>
      <c r="I509">
        <v>8299</v>
      </c>
      <c r="J509">
        <v>668.27</v>
      </c>
      <c r="K509">
        <v>502.54</v>
      </c>
    </row>
    <row r="510" spans="1:11" x14ac:dyDescent="0.35">
      <c r="A510">
        <v>905883538</v>
      </c>
      <c r="B510" s="2">
        <v>42882</v>
      </c>
      <c r="C510" s="2">
        <v>42886</v>
      </c>
      <c r="D510" t="s">
        <v>119</v>
      </c>
      <c r="E510" t="s">
        <v>24</v>
      </c>
      <c r="F510" t="s">
        <v>25</v>
      </c>
      <c r="G510" t="s">
        <v>18</v>
      </c>
      <c r="H510" t="s">
        <v>34</v>
      </c>
      <c r="I510">
        <v>9925</v>
      </c>
      <c r="J510">
        <v>205.7</v>
      </c>
      <c r="K510">
        <v>117.11</v>
      </c>
    </row>
    <row r="511" spans="1:11" x14ac:dyDescent="0.35">
      <c r="A511">
        <v>921216762</v>
      </c>
      <c r="B511" s="2">
        <v>42717</v>
      </c>
      <c r="C511" s="2">
        <v>42718</v>
      </c>
      <c r="D511" t="s">
        <v>45</v>
      </c>
      <c r="E511" t="s">
        <v>12</v>
      </c>
      <c r="F511" t="s">
        <v>68</v>
      </c>
      <c r="G511" t="s">
        <v>18</v>
      </c>
      <c r="H511" t="s">
        <v>26</v>
      </c>
      <c r="I511">
        <v>7366</v>
      </c>
      <c r="J511">
        <v>154.06</v>
      </c>
      <c r="K511">
        <v>90.93</v>
      </c>
    </row>
    <row r="512" spans="1:11" x14ac:dyDescent="0.35">
      <c r="A512">
        <v>571323239</v>
      </c>
      <c r="B512" s="2">
        <v>42711</v>
      </c>
      <c r="C512" s="2">
        <v>42717</v>
      </c>
      <c r="D512" t="s">
        <v>129</v>
      </c>
      <c r="E512" t="s">
        <v>21</v>
      </c>
      <c r="F512" t="s">
        <v>68</v>
      </c>
      <c r="G512" t="s">
        <v>14</v>
      </c>
      <c r="H512" t="s">
        <v>15</v>
      </c>
      <c r="I512">
        <v>6097</v>
      </c>
      <c r="J512">
        <v>154.06</v>
      </c>
      <c r="K512">
        <v>90.93</v>
      </c>
    </row>
    <row r="513" spans="1:11" x14ac:dyDescent="0.35">
      <c r="A513">
        <v>781251800</v>
      </c>
      <c r="B513" s="2">
        <v>43644</v>
      </c>
      <c r="C513" s="2">
        <v>43662</v>
      </c>
      <c r="D513" t="s">
        <v>110</v>
      </c>
      <c r="E513" t="s">
        <v>38</v>
      </c>
      <c r="F513" t="s">
        <v>42</v>
      </c>
      <c r="G513" t="s">
        <v>14</v>
      </c>
      <c r="H513" t="s">
        <v>15</v>
      </c>
      <c r="I513">
        <v>8623</v>
      </c>
      <c r="J513">
        <v>437.2</v>
      </c>
      <c r="K513">
        <v>263.33</v>
      </c>
    </row>
    <row r="514" spans="1:11" x14ac:dyDescent="0.35">
      <c r="A514">
        <v>296363770</v>
      </c>
      <c r="B514" s="2">
        <v>44345</v>
      </c>
      <c r="C514" s="2">
        <v>44351</v>
      </c>
      <c r="D514" t="s">
        <v>78</v>
      </c>
      <c r="E514" t="s">
        <v>24</v>
      </c>
      <c r="F514" t="s">
        <v>47</v>
      </c>
      <c r="G514" t="s">
        <v>18</v>
      </c>
      <c r="H514" t="s">
        <v>19</v>
      </c>
      <c r="I514">
        <v>9480</v>
      </c>
      <c r="J514">
        <v>421.89</v>
      </c>
      <c r="K514">
        <v>364.69</v>
      </c>
    </row>
    <row r="515" spans="1:11" x14ac:dyDescent="0.35">
      <c r="A515">
        <v>632332980</v>
      </c>
      <c r="B515" s="2">
        <v>44100</v>
      </c>
      <c r="C515" s="2">
        <v>44112</v>
      </c>
      <c r="D515" t="s">
        <v>53</v>
      </c>
      <c r="E515" t="s">
        <v>29</v>
      </c>
      <c r="F515" t="s">
        <v>68</v>
      </c>
      <c r="G515" t="s">
        <v>14</v>
      </c>
      <c r="H515" t="s">
        <v>34</v>
      </c>
      <c r="I515">
        <v>236</v>
      </c>
      <c r="J515">
        <v>154.06</v>
      </c>
      <c r="K515">
        <v>90.93</v>
      </c>
    </row>
    <row r="516" spans="1:11" x14ac:dyDescent="0.35">
      <c r="A516">
        <v>225145757</v>
      </c>
      <c r="B516" s="2">
        <v>43479</v>
      </c>
      <c r="C516" s="2">
        <v>43483</v>
      </c>
      <c r="D516" t="s">
        <v>96</v>
      </c>
      <c r="E516" t="s">
        <v>29</v>
      </c>
      <c r="F516" t="s">
        <v>42</v>
      </c>
      <c r="G516" t="s">
        <v>18</v>
      </c>
      <c r="H516" t="s">
        <v>34</v>
      </c>
      <c r="I516">
        <v>4487</v>
      </c>
      <c r="J516">
        <v>437.2</v>
      </c>
      <c r="K516">
        <v>263.33</v>
      </c>
    </row>
    <row r="517" spans="1:11" x14ac:dyDescent="0.35">
      <c r="A517">
        <v>281100928</v>
      </c>
      <c r="B517" s="2">
        <v>44090</v>
      </c>
      <c r="C517" s="2">
        <v>44101</v>
      </c>
      <c r="D517" t="s">
        <v>178</v>
      </c>
      <c r="E517" t="s">
        <v>21</v>
      </c>
      <c r="F517" t="s">
        <v>17</v>
      </c>
      <c r="G517" t="s">
        <v>14</v>
      </c>
      <c r="H517" t="s">
        <v>34</v>
      </c>
      <c r="I517">
        <v>2866</v>
      </c>
      <c r="J517">
        <v>152.58000000000001</v>
      </c>
      <c r="K517">
        <v>97.44</v>
      </c>
    </row>
    <row r="518" spans="1:11" x14ac:dyDescent="0.35">
      <c r="A518">
        <v>726809823</v>
      </c>
      <c r="B518" s="2">
        <v>43546</v>
      </c>
      <c r="C518" s="2">
        <v>43547</v>
      </c>
      <c r="D518" t="s">
        <v>53</v>
      </c>
      <c r="E518" t="s">
        <v>29</v>
      </c>
      <c r="F518" t="s">
        <v>17</v>
      </c>
      <c r="G518" t="s">
        <v>14</v>
      </c>
      <c r="H518" t="s">
        <v>34</v>
      </c>
      <c r="I518">
        <v>8033</v>
      </c>
      <c r="J518">
        <v>152.58000000000001</v>
      </c>
      <c r="K518">
        <v>97.44</v>
      </c>
    </row>
    <row r="519" spans="1:11" x14ac:dyDescent="0.35">
      <c r="A519">
        <v>659196269</v>
      </c>
      <c r="B519" s="2">
        <v>43581</v>
      </c>
      <c r="C519" s="2">
        <v>43593</v>
      </c>
      <c r="D519" t="s">
        <v>193</v>
      </c>
      <c r="E519" t="s">
        <v>21</v>
      </c>
      <c r="F519" t="s">
        <v>76</v>
      </c>
      <c r="G519" t="s">
        <v>14</v>
      </c>
      <c r="H519" t="s">
        <v>26</v>
      </c>
      <c r="I519">
        <v>9680</v>
      </c>
      <c r="J519">
        <v>668.27</v>
      </c>
      <c r="K519">
        <v>502.54</v>
      </c>
    </row>
    <row r="520" spans="1:11" x14ac:dyDescent="0.35">
      <c r="A520">
        <v>595496594</v>
      </c>
      <c r="B520" s="2">
        <v>44128</v>
      </c>
      <c r="C520" s="2">
        <v>44142</v>
      </c>
      <c r="D520" t="s">
        <v>49</v>
      </c>
      <c r="E520" t="s">
        <v>21</v>
      </c>
      <c r="F520" t="s">
        <v>30</v>
      </c>
      <c r="G520" t="s">
        <v>18</v>
      </c>
      <c r="H520" t="s">
        <v>34</v>
      </c>
      <c r="I520">
        <v>9530</v>
      </c>
      <c r="J520">
        <v>81.73</v>
      </c>
      <c r="K520">
        <v>56.67</v>
      </c>
    </row>
    <row r="521" spans="1:11" x14ac:dyDescent="0.35">
      <c r="A521">
        <v>223259627</v>
      </c>
      <c r="B521" s="2">
        <v>42504</v>
      </c>
      <c r="C521" s="2">
        <v>42514</v>
      </c>
      <c r="D521" t="s">
        <v>160</v>
      </c>
      <c r="E521" t="s">
        <v>29</v>
      </c>
      <c r="F521" t="s">
        <v>42</v>
      </c>
      <c r="G521" t="s">
        <v>18</v>
      </c>
      <c r="H521" t="s">
        <v>19</v>
      </c>
      <c r="I521">
        <v>6340</v>
      </c>
      <c r="J521">
        <v>437.2</v>
      </c>
      <c r="K521">
        <v>263.33</v>
      </c>
    </row>
    <row r="522" spans="1:11" x14ac:dyDescent="0.35">
      <c r="A522">
        <v>650346696</v>
      </c>
      <c r="B522" s="2">
        <v>43306</v>
      </c>
      <c r="C522" s="2">
        <v>43310</v>
      </c>
      <c r="D522" t="s">
        <v>202</v>
      </c>
      <c r="E522" t="s">
        <v>38</v>
      </c>
      <c r="F522" t="s">
        <v>68</v>
      </c>
      <c r="G522" t="s">
        <v>14</v>
      </c>
      <c r="H522" t="s">
        <v>34</v>
      </c>
      <c r="I522">
        <v>894</v>
      </c>
      <c r="J522">
        <v>154.06</v>
      </c>
      <c r="K522">
        <v>90.93</v>
      </c>
    </row>
    <row r="523" spans="1:11" x14ac:dyDescent="0.35">
      <c r="A523">
        <v>354931628</v>
      </c>
      <c r="B523" s="2">
        <v>44711</v>
      </c>
      <c r="C523" s="2">
        <v>44716</v>
      </c>
      <c r="D523" t="s">
        <v>205</v>
      </c>
      <c r="E523" t="s">
        <v>21</v>
      </c>
      <c r="F523" t="s">
        <v>30</v>
      </c>
      <c r="G523" t="s">
        <v>18</v>
      </c>
      <c r="H523" t="s">
        <v>34</v>
      </c>
      <c r="I523">
        <v>1011</v>
      </c>
      <c r="J523">
        <v>81.73</v>
      </c>
      <c r="K523">
        <v>56.67</v>
      </c>
    </row>
    <row r="524" spans="1:11" x14ac:dyDescent="0.35">
      <c r="A524">
        <v>135500752</v>
      </c>
      <c r="B524" s="2">
        <v>42204</v>
      </c>
      <c r="C524" s="2">
        <v>42218</v>
      </c>
      <c r="D524" t="s">
        <v>36</v>
      </c>
      <c r="E524" t="s">
        <v>29</v>
      </c>
      <c r="F524" t="s">
        <v>17</v>
      </c>
      <c r="G524" t="s">
        <v>14</v>
      </c>
      <c r="H524" t="s">
        <v>15</v>
      </c>
      <c r="I524">
        <v>6539</v>
      </c>
      <c r="J524">
        <v>152.58000000000001</v>
      </c>
      <c r="K524">
        <v>97.44</v>
      </c>
    </row>
    <row r="525" spans="1:11" x14ac:dyDescent="0.35">
      <c r="A525">
        <v>860852897</v>
      </c>
      <c r="B525" s="2">
        <v>42436</v>
      </c>
      <c r="C525" s="2">
        <v>42442</v>
      </c>
      <c r="D525" t="s">
        <v>171</v>
      </c>
      <c r="E525" t="s">
        <v>12</v>
      </c>
      <c r="F525" t="s">
        <v>25</v>
      </c>
      <c r="G525" t="s">
        <v>14</v>
      </c>
      <c r="H525" t="s">
        <v>34</v>
      </c>
      <c r="I525">
        <v>4357</v>
      </c>
      <c r="J525">
        <v>205.7</v>
      </c>
      <c r="K525">
        <v>117.11</v>
      </c>
    </row>
    <row r="526" spans="1:11" x14ac:dyDescent="0.35">
      <c r="A526">
        <v>320099389</v>
      </c>
      <c r="B526" s="2">
        <v>43366</v>
      </c>
      <c r="C526" s="2">
        <v>43372</v>
      </c>
      <c r="D526" t="s">
        <v>86</v>
      </c>
      <c r="E526" t="s">
        <v>29</v>
      </c>
      <c r="F526" t="s">
        <v>68</v>
      </c>
      <c r="G526" t="s">
        <v>18</v>
      </c>
      <c r="H526" t="s">
        <v>34</v>
      </c>
      <c r="I526">
        <v>3377</v>
      </c>
      <c r="J526">
        <v>154.06</v>
      </c>
      <c r="K526">
        <v>90.93</v>
      </c>
    </row>
    <row r="527" spans="1:11" x14ac:dyDescent="0.35">
      <c r="A527">
        <v>872664058</v>
      </c>
      <c r="B527" s="2">
        <v>44881</v>
      </c>
      <c r="C527" s="2">
        <v>44893</v>
      </c>
      <c r="D527" t="s">
        <v>132</v>
      </c>
      <c r="E527" t="s">
        <v>38</v>
      </c>
      <c r="F527" t="s">
        <v>40</v>
      </c>
      <c r="G527" t="s">
        <v>18</v>
      </c>
      <c r="H527" t="s">
        <v>15</v>
      </c>
      <c r="I527">
        <v>9542</v>
      </c>
      <c r="J527">
        <v>651.21</v>
      </c>
      <c r="K527">
        <v>524.96</v>
      </c>
    </row>
    <row r="528" spans="1:11" x14ac:dyDescent="0.35">
      <c r="A528">
        <v>898283231</v>
      </c>
      <c r="B528" s="2">
        <v>44181</v>
      </c>
      <c r="C528" s="2">
        <v>44202</v>
      </c>
      <c r="D528" t="s">
        <v>43</v>
      </c>
      <c r="E528" t="s">
        <v>24</v>
      </c>
      <c r="F528" t="s">
        <v>25</v>
      </c>
      <c r="G528" t="s">
        <v>18</v>
      </c>
      <c r="H528" t="s">
        <v>34</v>
      </c>
      <c r="I528">
        <v>825</v>
      </c>
      <c r="J528">
        <v>205.7</v>
      </c>
      <c r="K528">
        <v>117.11</v>
      </c>
    </row>
    <row r="529" spans="1:11" x14ac:dyDescent="0.35">
      <c r="A529">
        <v>647005736</v>
      </c>
      <c r="B529" s="2">
        <v>44358</v>
      </c>
      <c r="C529" s="2">
        <v>44362</v>
      </c>
      <c r="D529" t="s">
        <v>143</v>
      </c>
      <c r="E529" t="s">
        <v>24</v>
      </c>
      <c r="F529" t="s">
        <v>25</v>
      </c>
      <c r="G529" t="s">
        <v>14</v>
      </c>
      <c r="H529" t="s">
        <v>26</v>
      </c>
      <c r="I529">
        <v>2230</v>
      </c>
      <c r="J529">
        <v>205.7</v>
      </c>
      <c r="K529">
        <v>117.11</v>
      </c>
    </row>
    <row r="530" spans="1:11" x14ac:dyDescent="0.35">
      <c r="A530">
        <v>889192903</v>
      </c>
      <c r="B530" s="2">
        <v>44195</v>
      </c>
      <c r="C530" s="2">
        <v>44200</v>
      </c>
      <c r="D530" t="s">
        <v>92</v>
      </c>
      <c r="E530" t="s">
        <v>32</v>
      </c>
      <c r="F530" t="s">
        <v>22</v>
      </c>
      <c r="G530" t="s">
        <v>14</v>
      </c>
      <c r="H530" t="s">
        <v>19</v>
      </c>
      <c r="I530">
        <v>795</v>
      </c>
      <c r="J530">
        <v>47.45</v>
      </c>
      <c r="K530">
        <v>31.79</v>
      </c>
    </row>
    <row r="531" spans="1:11" x14ac:dyDescent="0.35">
      <c r="A531">
        <v>665518558</v>
      </c>
      <c r="B531" s="2">
        <v>43102</v>
      </c>
      <c r="C531" s="2">
        <v>43114</v>
      </c>
      <c r="D531" t="s">
        <v>118</v>
      </c>
      <c r="E531" t="s">
        <v>24</v>
      </c>
      <c r="F531" t="s">
        <v>56</v>
      </c>
      <c r="G531" t="s">
        <v>14</v>
      </c>
      <c r="H531" t="s">
        <v>26</v>
      </c>
      <c r="I531">
        <v>585</v>
      </c>
      <c r="J531">
        <v>9.33</v>
      </c>
      <c r="K531">
        <v>6.92</v>
      </c>
    </row>
    <row r="532" spans="1:11" x14ac:dyDescent="0.35">
      <c r="A532">
        <v>436969029</v>
      </c>
      <c r="B532" s="2">
        <v>44529</v>
      </c>
      <c r="C532" s="2">
        <v>44541</v>
      </c>
      <c r="D532" t="s">
        <v>168</v>
      </c>
      <c r="E532" t="s">
        <v>21</v>
      </c>
      <c r="F532" t="s">
        <v>47</v>
      </c>
      <c r="G532" t="s">
        <v>18</v>
      </c>
      <c r="H532" t="s">
        <v>19</v>
      </c>
      <c r="I532">
        <v>7701</v>
      </c>
      <c r="J532">
        <v>421.89</v>
      </c>
      <c r="K532">
        <v>364.69</v>
      </c>
    </row>
    <row r="533" spans="1:11" x14ac:dyDescent="0.35">
      <c r="A533">
        <v>734843146</v>
      </c>
      <c r="B533" s="2">
        <v>42583</v>
      </c>
      <c r="C533" s="2">
        <v>42602</v>
      </c>
      <c r="D533" t="s">
        <v>78</v>
      </c>
      <c r="E533" t="s">
        <v>24</v>
      </c>
      <c r="F533" t="s">
        <v>42</v>
      </c>
      <c r="G533" t="s">
        <v>14</v>
      </c>
      <c r="H533" t="s">
        <v>34</v>
      </c>
      <c r="I533">
        <v>5272</v>
      </c>
      <c r="J533">
        <v>437.2</v>
      </c>
      <c r="K533">
        <v>263.33</v>
      </c>
    </row>
    <row r="534" spans="1:11" x14ac:dyDescent="0.35">
      <c r="A534">
        <v>810752236</v>
      </c>
      <c r="B534" s="2">
        <v>42457</v>
      </c>
      <c r="C534" s="2">
        <v>42460</v>
      </c>
      <c r="D534" t="s">
        <v>159</v>
      </c>
      <c r="E534" t="s">
        <v>21</v>
      </c>
      <c r="F534" t="s">
        <v>68</v>
      </c>
      <c r="G534" t="s">
        <v>14</v>
      </c>
      <c r="H534" t="s">
        <v>26</v>
      </c>
      <c r="I534">
        <v>8458</v>
      </c>
      <c r="J534">
        <v>154.06</v>
      </c>
      <c r="K534">
        <v>90.93</v>
      </c>
    </row>
    <row r="535" spans="1:11" x14ac:dyDescent="0.35">
      <c r="A535">
        <v>886620128</v>
      </c>
      <c r="B535" s="2">
        <v>44385</v>
      </c>
      <c r="C535" s="2">
        <v>44397</v>
      </c>
      <c r="D535" t="s">
        <v>178</v>
      </c>
      <c r="E535" t="s">
        <v>21</v>
      </c>
      <c r="F535" t="s">
        <v>40</v>
      </c>
      <c r="G535" t="s">
        <v>18</v>
      </c>
      <c r="H535" t="s">
        <v>19</v>
      </c>
      <c r="I535">
        <v>9453</v>
      </c>
      <c r="J535">
        <v>651.21</v>
      </c>
      <c r="K535">
        <v>524.96</v>
      </c>
    </row>
    <row r="536" spans="1:11" x14ac:dyDescent="0.35">
      <c r="A536">
        <v>804683148</v>
      </c>
      <c r="B536" s="2">
        <v>44450</v>
      </c>
      <c r="C536" s="2">
        <v>44462</v>
      </c>
      <c r="D536" t="s">
        <v>147</v>
      </c>
      <c r="E536" t="s">
        <v>38</v>
      </c>
      <c r="F536" t="s">
        <v>47</v>
      </c>
      <c r="G536" t="s">
        <v>14</v>
      </c>
      <c r="H536" t="s">
        <v>15</v>
      </c>
      <c r="I536">
        <v>2480</v>
      </c>
      <c r="J536">
        <v>421.89</v>
      </c>
      <c r="K536">
        <v>364.69</v>
      </c>
    </row>
    <row r="537" spans="1:11" x14ac:dyDescent="0.35">
      <c r="A537">
        <v>477490127</v>
      </c>
      <c r="B537" s="2">
        <v>42279</v>
      </c>
      <c r="C537" s="2">
        <v>42286</v>
      </c>
      <c r="D537" t="s">
        <v>92</v>
      </c>
      <c r="E537" t="s">
        <v>32</v>
      </c>
      <c r="F537" t="s">
        <v>76</v>
      </c>
      <c r="G537" t="s">
        <v>14</v>
      </c>
      <c r="H537" t="s">
        <v>26</v>
      </c>
      <c r="I537">
        <v>8794</v>
      </c>
      <c r="J537">
        <v>668.27</v>
      </c>
      <c r="K537">
        <v>502.54</v>
      </c>
    </row>
    <row r="538" spans="1:11" x14ac:dyDescent="0.35">
      <c r="A538">
        <v>337902390</v>
      </c>
      <c r="B538" s="2">
        <v>42432</v>
      </c>
      <c r="C538" s="2">
        <v>42437</v>
      </c>
      <c r="D538" t="s">
        <v>131</v>
      </c>
      <c r="E538" t="s">
        <v>32</v>
      </c>
      <c r="F538" t="s">
        <v>17</v>
      </c>
      <c r="G538" t="s">
        <v>14</v>
      </c>
      <c r="H538" t="s">
        <v>34</v>
      </c>
      <c r="I538">
        <v>1681</v>
      </c>
      <c r="J538">
        <v>152.58000000000001</v>
      </c>
      <c r="K538">
        <v>97.44</v>
      </c>
    </row>
    <row r="539" spans="1:11" x14ac:dyDescent="0.35">
      <c r="A539">
        <v>889093768</v>
      </c>
      <c r="B539" s="2">
        <v>44661</v>
      </c>
      <c r="C539" s="2">
        <v>44674</v>
      </c>
      <c r="D539" t="s">
        <v>77</v>
      </c>
      <c r="E539" t="s">
        <v>21</v>
      </c>
      <c r="F539" t="s">
        <v>25</v>
      </c>
      <c r="G539" t="s">
        <v>18</v>
      </c>
      <c r="H539" t="s">
        <v>15</v>
      </c>
      <c r="I539">
        <v>1458</v>
      </c>
      <c r="J539">
        <v>205.7</v>
      </c>
      <c r="K539">
        <v>117.11</v>
      </c>
    </row>
    <row r="540" spans="1:11" x14ac:dyDescent="0.35">
      <c r="A540">
        <v>454550588</v>
      </c>
      <c r="B540" s="2">
        <v>44414</v>
      </c>
      <c r="C540" s="2">
        <v>44423</v>
      </c>
      <c r="D540" t="s">
        <v>109</v>
      </c>
      <c r="E540" t="s">
        <v>21</v>
      </c>
      <c r="F540" t="s">
        <v>25</v>
      </c>
      <c r="G540" t="s">
        <v>14</v>
      </c>
      <c r="H540" t="s">
        <v>19</v>
      </c>
      <c r="I540">
        <v>475</v>
      </c>
      <c r="J540">
        <v>205.7</v>
      </c>
      <c r="K540">
        <v>117.11</v>
      </c>
    </row>
    <row r="541" spans="1:11" x14ac:dyDescent="0.35">
      <c r="A541">
        <v>128071677</v>
      </c>
      <c r="B541" s="2">
        <v>42301</v>
      </c>
      <c r="C541" s="2">
        <v>42322</v>
      </c>
      <c r="D541" t="s">
        <v>143</v>
      </c>
      <c r="E541" t="s">
        <v>24</v>
      </c>
      <c r="F541" t="s">
        <v>33</v>
      </c>
      <c r="G541" t="s">
        <v>18</v>
      </c>
      <c r="H541" t="s">
        <v>34</v>
      </c>
      <c r="I541">
        <v>8110</v>
      </c>
      <c r="J541">
        <v>109.28</v>
      </c>
      <c r="K541">
        <v>35.840000000000003</v>
      </c>
    </row>
    <row r="542" spans="1:11" x14ac:dyDescent="0.35">
      <c r="A542">
        <v>623768365</v>
      </c>
      <c r="B542" s="2">
        <v>43860</v>
      </c>
      <c r="C542" s="2">
        <v>43869</v>
      </c>
      <c r="D542" t="s">
        <v>23</v>
      </c>
      <c r="E542" t="s">
        <v>24</v>
      </c>
      <c r="F542" t="s">
        <v>30</v>
      </c>
      <c r="G542" t="s">
        <v>14</v>
      </c>
      <c r="H542" t="s">
        <v>15</v>
      </c>
      <c r="I542">
        <v>5776</v>
      </c>
      <c r="J542">
        <v>81.73</v>
      </c>
      <c r="K542">
        <v>56.67</v>
      </c>
    </row>
    <row r="543" spans="1:11" x14ac:dyDescent="0.35">
      <c r="A543">
        <v>926064479</v>
      </c>
      <c r="B543" s="2">
        <v>42784</v>
      </c>
      <c r="C543" s="2">
        <v>42805</v>
      </c>
      <c r="D543" t="s">
        <v>48</v>
      </c>
      <c r="E543" t="s">
        <v>21</v>
      </c>
      <c r="F543" t="s">
        <v>40</v>
      </c>
      <c r="G543" t="s">
        <v>14</v>
      </c>
      <c r="H543" t="s">
        <v>26</v>
      </c>
      <c r="I543">
        <v>1913</v>
      </c>
      <c r="J543">
        <v>651.21</v>
      </c>
      <c r="K543">
        <v>524.96</v>
      </c>
    </row>
    <row r="544" spans="1:11" x14ac:dyDescent="0.35">
      <c r="A544">
        <v>539696347</v>
      </c>
      <c r="B544" s="2">
        <v>44893</v>
      </c>
      <c r="C544" s="2">
        <v>44908</v>
      </c>
      <c r="D544" t="s">
        <v>132</v>
      </c>
      <c r="E544" t="s">
        <v>38</v>
      </c>
      <c r="F544" t="s">
        <v>30</v>
      </c>
      <c r="G544" t="s">
        <v>14</v>
      </c>
      <c r="H544" t="s">
        <v>34</v>
      </c>
      <c r="I544">
        <v>6997</v>
      </c>
      <c r="J544">
        <v>81.73</v>
      </c>
      <c r="K544">
        <v>56.67</v>
      </c>
    </row>
    <row r="545" spans="1:11" x14ac:dyDescent="0.35">
      <c r="A545">
        <v>839712798</v>
      </c>
      <c r="B545" s="2">
        <v>42387</v>
      </c>
      <c r="C545" s="2">
        <v>42407</v>
      </c>
      <c r="D545" t="s">
        <v>82</v>
      </c>
      <c r="E545" t="s">
        <v>32</v>
      </c>
      <c r="F545" t="s">
        <v>76</v>
      </c>
      <c r="G545" t="s">
        <v>18</v>
      </c>
      <c r="H545" t="s">
        <v>26</v>
      </c>
      <c r="I545">
        <v>8532</v>
      </c>
      <c r="J545">
        <v>668.27</v>
      </c>
      <c r="K545">
        <v>502.54</v>
      </c>
    </row>
    <row r="546" spans="1:11" x14ac:dyDescent="0.35">
      <c r="A546">
        <v>121475160</v>
      </c>
      <c r="B546" s="2">
        <v>44865</v>
      </c>
      <c r="C546" s="2">
        <v>44880</v>
      </c>
      <c r="D546" t="s">
        <v>173</v>
      </c>
      <c r="E546" t="s">
        <v>24</v>
      </c>
      <c r="F546" t="s">
        <v>22</v>
      </c>
      <c r="G546" t="s">
        <v>18</v>
      </c>
      <c r="H546" t="s">
        <v>19</v>
      </c>
      <c r="I546">
        <v>6054</v>
      </c>
      <c r="J546">
        <v>47.45</v>
      </c>
      <c r="K546">
        <v>31.79</v>
      </c>
    </row>
    <row r="547" spans="1:11" x14ac:dyDescent="0.35">
      <c r="A547">
        <v>350657260</v>
      </c>
      <c r="B547" s="2">
        <v>42461</v>
      </c>
      <c r="C547" s="2">
        <v>42463</v>
      </c>
      <c r="D547" t="s">
        <v>155</v>
      </c>
      <c r="E547" t="s">
        <v>12</v>
      </c>
      <c r="F547" t="s">
        <v>33</v>
      </c>
      <c r="G547" t="s">
        <v>14</v>
      </c>
      <c r="H547" t="s">
        <v>34</v>
      </c>
      <c r="I547">
        <v>6130</v>
      </c>
      <c r="J547">
        <v>109.28</v>
      </c>
      <c r="K547">
        <v>35.840000000000003</v>
      </c>
    </row>
    <row r="548" spans="1:11" x14ac:dyDescent="0.35">
      <c r="A548">
        <v>413245427</v>
      </c>
      <c r="B548" s="2">
        <v>42550</v>
      </c>
      <c r="C548" s="2">
        <v>42570</v>
      </c>
      <c r="D548" t="s">
        <v>188</v>
      </c>
      <c r="E548" t="s">
        <v>21</v>
      </c>
      <c r="F548" t="s">
        <v>56</v>
      </c>
      <c r="G548" t="s">
        <v>18</v>
      </c>
      <c r="H548" t="s">
        <v>19</v>
      </c>
      <c r="I548">
        <v>7360</v>
      </c>
      <c r="J548">
        <v>9.33</v>
      </c>
      <c r="K548">
        <v>6.92</v>
      </c>
    </row>
    <row r="549" spans="1:11" x14ac:dyDescent="0.35">
      <c r="A549">
        <v>165538489</v>
      </c>
      <c r="B549" s="2">
        <v>42280</v>
      </c>
      <c r="C549" s="2">
        <v>42300</v>
      </c>
      <c r="D549" t="s">
        <v>213</v>
      </c>
      <c r="E549" t="s">
        <v>38</v>
      </c>
      <c r="F549" t="s">
        <v>76</v>
      </c>
      <c r="G549" t="s">
        <v>18</v>
      </c>
      <c r="H549" t="s">
        <v>15</v>
      </c>
      <c r="I549">
        <v>5372</v>
      </c>
      <c r="J549">
        <v>668.27</v>
      </c>
      <c r="K549">
        <v>502.54</v>
      </c>
    </row>
    <row r="550" spans="1:11" x14ac:dyDescent="0.35">
      <c r="A550">
        <v>884147775</v>
      </c>
      <c r="B550" s="2">
        <v>44457</v>
      </c>
      <c r="C550" s="2">
        <v>44465</v>
      </c>
      <c r="D550" t="s">
        <v>77</v>
      </c>
      <c r="E550" t="s">
        <v>21</v>
      </c>
      <c r="F550" t="s">
        <v>22</v>
      </c>
      <c r="G550" t="s">
        <v>14</v>
      </c>
      <c r="H550" t="s">
        <v>34</v>
      </c>
      <c r="I550">
        <v>7829</v>
      </c>
      <c r="J550">
        <v>47.45</v>
      </c>
      <c r="K550">
        <v>31.79</v>
      </c>
    </row>
    <row r="551" spans="1:11" x14ac:dyDescent="0.35">
      <c r="A551">
        <v>315997111</v>
      </c>
      <c r="B551" s="2">
        <v>43275</v>
      </c>
      <c r="C551" s="2">
        <v>43277</v>
      </c>
      <c r="D551" t="s">
        <v>62</v>
      </c>
      <c r="E551" t="s">
        <v>38</v>
      </c>
      <c r="F551" t="s">
        <v>42</v>
      </c>
      <c r="G551" t="s">
        <v>14</v>
      </c>
      <c r="H551" t="s">
        <v>19</v>
      </c>
      <c r="I551">
        <v>9422</v>
      </c>
      <c r="J551">
        <v>437.2</v>
      </c>
      <c r="K551">
        <v>263.33</v>
      </c>
    </row>
    <row r="552" spans="1:11" x14ac:dyDescent="0.35">
      <c r="A552">
        <v>328322827</v>
      </c>
      <c r="B552" s="2">
        <v>44012</v>
      </c>
      <c r="C552" s="2">
        <v>44025</v>
      </c>
      <c r="D552" t="s">
        <v>188</v>
      </c>
      <c r="E552" t="s">
        <v>21</v>
      </c>
      <c r="F552" t="s">
        <v>42</v>
      </c>
      <c r="G552" t="s">
        <v>14</v>
      </c>
      <c r="H552" t="s">
        <v>19</v>
      </c>
      <c r="I552">
        <v>6876</v>
      </c>
      <c r="J552">
        <v>437.2</v>
      </c>
      <c r="K552">
        <v>263.33</v>
      </c>
    </row>
    <row r="553" spans="1:11" x14ac:dyDescent="0.35">
      <c r="A553">
        <v>158673751</v>
      </c>
      <c r="B553" s="2">
        <v>43181</v>
      </c>
      <c r="C553" s="2">
        <v>43198</v>
      </c>
      <c r="D553" t="s">
        <v>184</v>
      </c>
      <c r="E553" t="s">
        <v>21</v>
      </c>
      <c r="F553" t="s">
        <v>17</v>
      </c>
      <c r="G553" t="s">
        <v>14</v>
      </c>
      <c r="H553" t="s">
        <v>34</v>
      </c>
      <c r="I553">
        <v>3944</v>
      </c>
      <c r="J553">
        <v>152.58000000000001</v>
      </c>
      <c r="K553">
        <v>97.44</v>
      </c>
    </row>
    <row r="554" spans="1:11" x14ac:dyDescent="0.35">
      <c r="A554">
        <v>464911210</v>
      </c>
      <c r="B554" s="2">
        <v>43107</v>
      </c>
      <c r="C554" s="2">
        <v>43109</v>
      </c>
      <c r="D554" t="s">
        <v>178</v>
      </c>
      <c r="E554" t="s">
        <v>21</v>
      </c>
      <c r="F554" t="s">
        <v>17</v>
      </c>
      <c r="G554" t="s">
        <v>18</v>
      </c>
      <c r="H554" t="s">
        <v>26</v>
      </c>
      <c r="I554">
        <v>6413</v>
      </c>
      <c r="J554">
        <v>152.58000000000001</v>
      </c>
      <c r="K554">
        <v>97.44</v>
      </c>
    </row>
    <row r="555" spans="1:11" x14ac:dyDescent="0.35">
      <c r="A555">
        <v>175209033</v>
      </c>
      <c r="B555" s="2">
        <v>44237</v>
      </c>
      <c r="C555" s="2">
        <v>44250</v>
      </c>
      <c r="D555" t="s">
        <v>78</v>
      </c>
      <c r="E555" t="s">
        <v>24</v>
      </c>
      <c r="F555" t="s">
        <v>13</v>
      </c>
      <c r="G555" t="s">
        <v>14</v>
      </c>
      <c r="H555" t="s">
        <v>26</v>
      </c>
      <c r="I555">
        <v>7101</v>
      </c>
      <c r="J555">
        <v>255.28</v>
      </c>
      <c r="K555">
        <v>159.41999999999999</v>
      </c>
    </row>
    <row r="556" spans="1:11" x14ac:dyDescent="0.35">
      <c r="A556">
        <v>538053548</v>
      </c>
      <c r="B556" s="2">
        <v>43594</v>
      </c>
      <c r="C556" s="2">
        <v>43599</v>
      </c>
      <c r="D556" t="s">
        <v>28</v>
      </c>
      <c r="E556" t="s">
        <v>29</v>
      </c>
      <c r="F556" t="s">
        <v>76</v>
      </c>
      <c r="G556" t="s">
        <v>14</v>
      </c>
      <c r="H556" t="s">
        <v>26</v>
      </c>
      <c r="I556">
        <v>856</v>
      </c>
      <c r="J556">
        <v>668.27</v>
      </c>
      <c r="K556">
        <v>502.54</v>
      </c>
    </row>
    <row r="557" spans="1:11" x14ac:dyDescent="0.35">
      <c r="A557">
        <v>172243583</v>
      </c>
      <c r="B557" s="2">
        <v>44830</v>
      </c>
      <c r="C557" s="2">
        <v>44849</v>
      </c>
      <c r="D557" t="s">
        <v>163</v>
      </c>
      <c r="E557" t="s">
        <v>38</v>
      </c>
      <c r="F557" t="s">
        <v>30</v>
      </c>
      <c r="G557" t="s">
        <v>14</v>
      </c>
      <c r="H557" t="s">
        <v>34</v>
      </c>
      <c r="I557">
        <v>9559</v>
      </c>
      <c r="J557">
        <v>81.73</v>
      </c>
      <c r="K557">
        <v>56.67</v>
      </c>
    </row>
    <row r="558" spans="1:11" x14ac:dyDescent="0.35">
      <c r="A558">
        <v>916890466</v>
      </c>
      <c r="B558" s="2">
        <v>42748</v>
      </c>
      <c r="C558" s="2">
        <v>42758</v>
      </c>
      <c r="D558" t="s">
        <v>158</v>
      </c>
      <c r="E558" t="s">
        <v>12</v>
      </c>
      <c r="F558" t="s">
        <v>13</v>
      </c>
      <c r="G558" t="s">
        <v>18</v>
      </c>
      <c r="H558" t="s">
        <v>34</v>
      </c>
      <c r="I558">
        <v>7119</v>
      </c>
      <c r="J558">
        <v>255.28</v>
      </c>
      <c r="K558">
        <v>159.41999999999999</v>
      </c>
    </row>
    <row r="559" spans="1:11" x14ac:dyDescent="0.35">
      <c r="A559">
        <v>181418025</v>
      </c>
      <c r="B559" s="2">
        <v>43469</v>
      </c>
      <c r="C559" s="2">
        <v>43483</v>
      </c>
      <c r="D559" t="s">
        <v>201</v>
      </c>
      <c r="E559" t="s">
        <v>24</v>
      </c>
      <c r="F559" t="s">
        <v>40</v>
      </c>
      <c r="G559" t="s">
        <v>14</v>
      </c>
      <c r="H559" t="s">
        <v>15</v>
      </c>
      <c r="I559">
        <v>4480</v>
      </c>
      <c r="J559">
        <v>651.21</v>
      </c>
      <c r="K559">
        <v>524.96</v>
      </c>
    </row>
    <row r="560" spans="1:11" x14ac:dyDescent="0.35">
      <c r="A560">
        <v>395562589</v>
      </c>
      <c r="B560" s="2">
        <v>44846</v>
      </c>
      <c r="C560" s="2">
        <v>44855</v>
      </c>
      <c r="D560" t="s">
        <v>103</v>
      </c>
      <c r="E560" t="s">
        <v>21</v>
      </c>
      <c r="F560" t="s">
        <v>22</v>
      </c>
      <c r="G560" t="s">
        <v>14</v>
      </c>
      <c r="H560" t="s">
        <v>19</v>
      </c>
      <c r="I560">
        <v>4615</v>
      </c>
      <c r="J560">
        <v>47.45</v>
      </c>
      <c r="K560">
        <v>31.79</v>
      </c>
    </row>
    <row r="561" spans="1:11" x14ac:dyDescent="0.35">
      <c r="A561">
        <v>459372985</v>
      </c>
      <c r="B561" s="2">
        <v>43891</v>
      </c>
      <c r="C561" s="2">
        <v>43893</v>
      </c>
      <c r="D561" t="s">
        <v>178</v>
      </c>
      <c r="E561" t="s">
        <v>21</v>
      </c>
      <c r="F561" t="s">
        <v>13</v>
      </c>
      <c r="G561" t="s">
        <v>18</v>
      </c>
      <c r="H561" t="s">
        <v>34</v>
      </c>
      <c r="I561">
        <v>7529</v>
      </c>
      <c r="J561">
        <v>255.28</v>
      </c>
      <c r="K561">
        <v>159.41999999999999</v>
      </c>
    </row>
    <row r="562" spans="1:11" x14ac:dyDescent="0.35">
      <c r="A562">
        <v>693210542</v>
      </c>
      <c r="B562" s="2">
        <v>44007</v>
      </c>
      <c r="C562" s="2">
        <v>44015</v>
      </c>
      <c r="D562" t="s">
        <v>129</v>
      </c>
      <c r="E562" t="s">
        <v>21</v>
      </c>
      <c r="F562" t="s">
        <v>47</v>
      </c>
      <c r="G562" t="s">
        <v>14</v>
      </c>
      <c r="H562" t="s">
        <v>26</v>
      </c>
      <c r="I562">
        <v>5259</v>
      </c>
      <c r="J562">
        <v>421.89</v>
      </c>
      <c r="K562">
        <v>364.69</v>
      </c>
    </row>
    <row r="563" spans="1:11" x14ac:dyDescent="0.35">
      <c r="A563">
        <v>587749087</v>
      </c>
      <c r="B563" s="2">
        <v>44524</v>
      </c>
      <c r="C563" s="2">
        <v>44529</v>
      </c>
      <c r="D563" t="s">
        <v>73</v>
      </c>
      <c r="E563" t="s">
        <v>24</v>
      </c>
      <c r="F563" t="s">
        <v>30</v>
      </c>
      <c r="G563" t="s">
        <v>18</v>
      </c>
      <c r="H563" t="s">
        <v>26</v>
      </c>
      <c r="I563">
        <v>6871</v>
      </c>
      <c r="J563">
        <v>81.73</v>
      </c>
      <c r="K563">
        <v>56.67</v>
      </c>
    </row>
    <row r="564" spans="1:11" x14ac:dyDescent="0.35">
      <c r="A564">
        <v>153974950</v>
      </c>
      <c r="B564" s="2">
        <v>44430</v>
      </c>
      <c r="C564" s="2">
        <v>44444</v>
      </c>
      <c r="D564" t="s">
        <v>172</v>
      </c>
      <c r="E564" t="s">
        <v>21</v>
      </c>
      <c r="F564" t="s">
        <v>56</v>
      </c>
      <c r="G564" t="s">
        <v>18</v>
      </c>
      <c r="H564" t="s">
        <v>26</v>
      </c>
      <c r="I564">
        <v>3464</v>
      </c>
      <c r="J564">
        <v>9.33</v>
      </c>
      <c r="K564">
        <v>6.92</v>
      </c>
    </row>
    <row r="565" spans="1:11" x14ac:dyDescent="0.35">
      <c r="A565">
        <v>373186957</v>
      </c>
      <c r="B565" s="2">
        <v>44643</v>
      </c>
      <c r="C565" s="2">
        <v>44648</v>
      </c>
      <c r="D565" t="s">
        <v>186</v>
      </c>
      <c r="E565" t="s">
        <v>38</v>
      </c>
      <c r="F565" t="s">
        <v>68</v>
      </c>
      <c r="G565" t="s">
        <v>14</v>
      </c>
      <c r="H565" t="s">
        <v>26</v>
      </c>
      <c r="I565">
        <v>3169</v>
      </c>
      <c r="J565">
        <v>154.06</v>
      </c>
      <c r="K565">
        <v>90.93</v>
      </c>
    </row>
    <row r="566" spans="1:11" x14ac:dyDescent="0.35">
      <c r="A566">
        <v>946996438</v>
      </c>
      <c r="B566" s="2">
        <v>43390</v>
      </c>
      <c r="C566" s="2">
        <v>43391</v>
      </c>
      <c r="D566" t="s">
        <v>31</v>
      </c>
      <c r="E566" t="s">
        <v>32</v>
      </c>
      <c r="F566" t="s">
        <v>30</v>
      </c>
      <c r="G566" t="s">
        <v>18</v>
      </c>
      <c r="H566" t="s">
        <v>15</v>
      </c>
      <c r="I566">
        <v>6145</v>
      </c>
      <c r="J566">
        <v>81.73</v>
      </c>
      <c r="K566">
        <v>56.67</v>
      </c>
    </row>
    <row r="567" spans="1:11" x14ac:dyDescent="0.35">
      <c r="A567">
        <v>747327220</v>
      </c>
      <c r="B567" s="2">
        <v>43330</v>
      </c>
      <c r="C567" s="2">
        <v>43351</v>
      </c>
      <c r="D567" t="s">
        <v>214</v>
      </c>
      <c r="E567" t="s">
        <v>21</v>
      </c>
      <c r="F567" t="s">
        <v>17</v>
      </c>
      <c r="G567" t="s">
        <v>14</v>
      </c>
      <c r="H567" t="s">
        <v>34</v>
      </c>
      <c r="I567">
        <v>9587</v>
      </c>
      <c r="J567">
        <v>152.58000000000001</v>
      </c>
      <c r="K567">
        <v>97.44</v>
      </c>
    </row>
    <row r="568" spans="1:11" x14ac:dyDescent="0.35">
      <c r="A568">
        <v>966415631</v>
      </c>
      <c r="B568" s="2">
        <v>42086</v>
      </c>
      <c r="C568" s="2">
        <v>42100</v>
      </c>
      <c r="D568" t="s">
        <v>181</v>
      </c>
      <c r="E568" t="s">
        <v>38</v>
      </c>
      <c r="F568" t="s">
        <v>76</v>
      </c>
      <c r="G568" t="s">
        <v>18</v>
      </c>
      <c r="H568" t="s">
        <v>34</v>
      </c>
      <c r="I568">
        <v>2716</v>
      </c>
      <c r="J568">
        <v>668.27</v>
      </c>
      <c r="K568">
        <v>502.54</v>
      </c>
    </row>
    <row r="569" spans="1:11" x14ac:dyDescent="0.35">
      <c r="A569">
        <v>166810500</v>
      </c>
      <c r="B569" s="2">
        <v>44479</v>
      </c>
      <c r="C569" s="2">
        <v>44484</v>
      </c>
      <c r="D569" t="s">
        <v>35</v>
      </c>
      <c r="E569" t="s">
        <v>21</v>
      </c>
      <c r="F569" t="s">
        <v>33</v>
      </c>
      <c r="G569" t="s">
        <v>14</v>
      </c>
      <c r="H569" t="s">
        <v>15</v>
      </c>
      <c r="I569">
        <v>1789</v>
      </c>
      <c r="J569">
        <v>109.28</v>
      </c>
      <c r="K569">
        <v>35.840000000000003</v>
      </c>
    </row>
    <row r="570" spans="1:11" x14ac:dyDescent="0.35">
      <c r="A570">
        <v>131373155</v>
      </c>
      <c r="B570" s="2">
        <v>42255</v>
      </c>
      <c r="C570" s="2">
        <v>42265</v>
      </c>
      <c r="D570" t="s">
        <v>82</v>
      </c>
      <c r="E570" t="s">
        <v>32</v>
      </c>
      <c r="F570" t="s">
        <v>47</v>
      </c>
      <c r="G570" t="s">
        <v>18</v>
      </c>
      <c r="H570" t="s">
        <v>34</v>
      </c>
      <c r="I570">
        <v>5091</v>
      </c>
      <c r="J570">
        <v>421.89</v>
      </c>
      <c r="K570">
        <v>364.69</v>
      </c>
    </row>
    <row r="571" spans="1:11" x14ac:dyDescent="0.35">
      <c r="A571">
        <v>913277423</v>
      </c>
      <c r="B571" s="2">
        <v>44169</v>
      </c>
      <c r="C571" s="2">
        <v>44180</v>
      </c>
      <c r="D571" t="s">
        <v>164</v>
      </c>
      <c r="E571" t="s">
        <v>38</v>
      </c>
      <c r="F571" t="s">
        <v>68</v>
      </c>
      <c r="G571" t="s">
        <v>14</v>
      </c>
      <c r="H571" t="s">
        <v>26</v>
      </c>
      <c r="I571">
        <v>7939</v>
      </c>
      <c r="J571">
        <v>154.06</v>
      </c>
      <c r="K571">
        <v>90.93</v>
      </c>
    </row>
    <row r="572" spans="1:11" x14ac:dyDescent="0.35">
      <c r="A572">
        <v>386009633</v>
      </c>
      <c r="B572" s="2">
        <v>43555</v>
      </c>
      <c r="C572" s="2">
        <v>43557</v>
      </c>
      <c r="D572" t="s">
        <v>152</v>
      </c>
      <c r="E572" t="s">
        <v>21</v>
      </c>
      <c r="F572" t="s">
        <v>30</v>
      </c>
      <c r="G572" t="s">
        <v>18</v>
      </c>
      <c r="H572" t="s">
        <v>15</v>
      </c>
      <c r="I572">
        <v>7683</v>
      </c>
      <c r="J572">
        <v>81.73</v>
      </c>
      <c r="K572">
        <v>56.67</v>
      </c>
    </row>
    <row r="573" spans="1:11" x14ac:dyDescent="0.35">
      <c r="A573">
        <v>993368613</v>
      </c>
      <c r="B573" s="2">
        <v>42408</v>
      </c>
      <c r="C573" s="2">
        <v>42421</v>
      </c>
      <c r="D573" t="s">
        <v>184</v>
      </c>
      <c r="E573" t="s">
        <v>21</v>
      </c>
      <c r="F573" t="s">
        <v>30</v>
      </c>
      <c r="G573" t="s">
        <v>18</v>
      </c>
      <c r="H573" t="s">
        <v>34</v>
      </c>
      <c r="I573">
        <v>8702</v>
      </c>
      <c r="J573">
        <v>81.73</v>
      </c>
      <c r="K573">
        <v>56.67</v>
      </c>
    </row>
    <row r="574" spans="1:11" x14ac:dyDescent="0.35">
      <c r="A574">
        <v>299465692</v>
      </c>
      <c r="B574" s="2">
        <v>43264</v>
      </c>
      <c r="C574" s="2">
        <v>43265</v>
      </c>
      <c r="D574" t="s">
        <v>197</v>
      </c>
      <c r="E574" t="s">
        <v>38</v>
      </c>
      <c r="F574" t="s">
        <v>40</v>
      </c>
      <c r="G574" t="s">
        <v>18</v>
      </c>
      <c r="H574" t="s">
        <v>34</v>
      </c>
      <c r="I574">
        <v>7408</v>
      </c>
      <c r="J574">
        <v>651.21</v>
      </c>
      <c r="K574">
        <v>524.96</v>
      </c>
    </row>
    <row r="575" spans="1:11" x14ac:dyDescent="0.35">
      <c r="A575">
        <v>438724696</v>
      </c>
      <c r="B575" s="2">
        <v>43703</v>
      </c>
      <c r="C575" s="2">
        <v>43707</v>
      </c>
      <c r="D575" t="s">
        <v>169</v>
      </c>
      <c r="E575" t="s">
        <v>29</v>
      </c>
      <c r="F575" t="s">
        <v>68</v>
      </c>
      <c r="G575" t="s">
        <v>18</v>
      </c>
      <c r="H575" t="s">
        <v>26</v>
      </c>
      <c r="I575">
        <v>7242</v>
      </c>
      <c r="J575">
        <v>154.06</v>
      </c>
      <c r="K575">
        <v>90.93</v>
      </c>
    </row>
    <row r="576" spans="1:11" x14ac:dyDescent="0.35">
      <c r="A576">
        <v>465881955</v>
      </c>
      <c r="B576" s="2">
        <v>44041</v>
      </c>
      <c r="C576" s="2">
        <v>44058</v>
      </c>
      <c r="D576" t="s">
        <v>140</v>
      </c>
      <c r="E576" t="s">
        <v>24</v>
      </c>
      <c r="F576" t="s">
        <v>42</v>
      </c>
      <c r="G576" t="s">
        <v>18</v>
      </c>
      <c r="H576" t="s">
        <v>34</v>
      </c>
      <c r="I576">
        <v>3678</v>
      </c>
      <c r="J576">
        <v>437.2</v>
      </c>
      <c r="K576">
        <v>263.33</v>
      </c>
    </row>
    <row r="577" spans="1:11" x14ac:dyDescent="0.35">
      <c r="A577">
        <v>405986297</v>
      </c>
      <c r="B577" s="2">
        <v>43443</v>
      </c>
      <c r="C577" s="2">
        <v>43446</v>
      </c>
      <c r="D577" t="s">
        <v>184</v>
      </c>
      <c r="E577" t="s">
        <v>21</v>
      </c>
      <c r="F577" t="s">
        <v>13</v>
      </c>
      <c r="G577" t="s">
        <v>14</v>
      </c>
      <c r="H577" t="s">
        <v>26</v>
      </c>
      <c r="I577">
        <v>9222</v>
      </c>
      <c r="J577">
        <v>255.28</v>
      </c>
      <c r="K577">
        <v>159.41999999999999</v>
      </c>
    </row>
    <row r="578" spans="1:11" x14ac:dyDescent="0.35">
      <c r="A578">
        <v>804399049</v>
      </c>
      <c r="B578" s="2">
        <v>44698</v>
      </c>
      <c r="C578" s="2">
        <v>44710</v>
      </c>
      <c r="D578" t="s">
        <v>163</v>
      </c>
      <c r="E578" t="s">
        <v>38</v>
      </c>
      <c r="F578" t="s">
        <v>76</v>
      </c>
      <c r="G578" t="s">
        <v>14</v>
      </c>
      <c r="H578" t="s">
        <v>15</v>
      </c>
      <c r="I578">
        <v>8409</v>
      </c>
      <c r="J578">
        <v>668.27</v>
      </c>
      <c r="K578">
        <v>502.54</v>
      </c>
    </row>
    <row r="579" spans="1:11" x14ac:dyDescent="0.35">
      <c r="A579">
        <v>476794040</v>
      </c>
      <c r="B579" s="2">
        <v>42404</v>
      </c>
      <c r="C579" s="2">
        <v>42405</v>
      </c>
      <c r="D579" t="s">
        <v>49</v>
      </c>
      <c r="E579" t="s">
        <v>21</v>
      </c>
      <c r="F579" t="s">
        <v>22</v>
      </c>
      <c r="G579" t="s">
        <v>14</v>
      </c>
      <c r="H579" t="s">
        <v>34</v>
      </c>
      <c r="I579">
        <v>2807</v>
      </c>
      <c r="J579">
        <v>47.45</v>
      </c>
      <c r="K579">
        <v>31.79</v>
      </c>
    </row>
    <row r="580" spans="1:11" x14ac:dyDescent="0.35">
      <c r="A580">
        <v>559157598</v>
      </c>
      <c r="B580" s="2">
        <v>44012</v>
      </c>
      <c r="C580" s="2">
        <v>44024</v>
      </c>
      <c r="D580" t="s">
        <v>160</v>
      </c>
      <c r="E580" t="s">
        <v>29</v>
      </c>
      <c r="F580" t="s">
        <v>30</v>
      </c>
      <c r="G580" t="s">
        <v>18</v>
      </c>
      <c r="H580" t="s">
        <v>26</v>
      </c>
      <c r="I580">
        <v>6014</v>
      </c>
      <c r="J580">
        <v>81.73</v>
      </c>
      <c r="K580">
        <v>56.67</v>
      </c>
    </row>
    <row r="581" spans="1:11" x14ac:dyDescent="0.35">
      <c r="A581">
        <v>457788550</v>
      </c>
      <c r="B581" s="2">
        <v>42053</v>
      </c>
      <c r="C581" s="2">
        <v>42064</v>
      </c>
      <c r="D581" t="s">
        <v>164</v>
      </c>
      <c r="E581" t="s">
        <v>38</v>
      </c>
      <c r="F581" t="s">
        <v>42</v>
      </c>
      <c r="G581" t="s">
        <v>14</v>
      </c>
      <c r="H581" t="s">
        <v>34</v>
      </c>
      <c r="I581">
        <v>8660</v>
      </c>
      <c r="J581">
        <v>437.2</v>
      </c>
      <c r="K581">
        <v>263.33</v>
      </c>
    </row>
    <row r="582" spans="1:11" x14ac:dyDescent="0.35">
      <c r="A582">
        <v>999298226</v>
      </c>
      <c r="B582" s="2">
        <v>44681</v>
      </c>
      <c r="C582" s="2">
        <v>44693</v>
      </c>
      <c r="D582" t="s">
        <v>187</v>
      </c>
      <c r="E582" t="s">
        <v>29</v>
      </c>
      <c r="F582" t="s">
        <v>68</v>
      </c>
      <c r="G582" t="s">
        <v>14</v>
      </c>
      <c r="H582" t="s">
        <v>26</v>
      </c>
      <c r="I582">
        <v>3407</v>
      </c>
      <c r="J582">
        <v>154.06</v>
      </c>
      <c r="K582">
        <v>90.93</v>
      </c>
    </row>
    <row r="583" spans="1:11" x14ac:dyDescent="0.35">
      <c r="A583">
        <v>380610454</v>
      </c>
      <c r="B583" s="2">
        <v>44551</v>
      </c>
      <c r="C583" s="2">
        <v>44571</v>
      </c>
      <c r="D583" t="s">
        <v>103</v>
      </c>
      <c r="E583" t="s">
        <v>21</v>
      </c>
      <c r="F583" t="s">
        <v>47</v>
      </c>
      <c r="G583" t="s">
        <v>18</v>
      </c>
      <c r="H583" t="s">
        <v>19</v>
      </c>
      <c r="I583">
        <v>9946</v>
      </c>
      <c r="J583">
        <v>421.89</v>
      </c>
      <c r="K583">
        <v>364.69</v>
      </c>
    </row>
    <row r="584" spans="1:11" x14ac:dyDescent="0.35">
      <c r="A584">
        <v>918961560</v>
      </c>
      <c r="B584" s="2">
        <v>43940</v>
      </c>
      <c r="C584" s="2">
        <v>43954</v>
      </c>
      <c r="D584" t="s">
        <v>191</v>
      </c>
      <c r="E584" t="s">
        <v>24</v>
      </c>
      <c r="F584" t="s">
        <v>13</v>
      </c>
      <c r="G584" t="s">
        <v>14</v>
      </c>
      <c r="H584" t="s">
        <v>19</v>
      </c>
      <c r="I584">
        <v>2</v>
      </c>
      <c r="J584">
        <v>255.28</v>
      </c>
      <c r="K584">
        <v>159.41999999999999</v>
      </c>
    </row>
    <row r="585" spans="1:11" x14ac:dyDescent="0.35">
      <c r="A585">
        <v>501900374</v>
      </c>
      <c r="B585" s="2">
        <v>42363</v>
      </c>
      <c r="C585" s="2">
        <v>42371</v>
      </c>
      <c r="D585" t="s">
        <v>75</v>
      </c>
      <c r="E585" t="s">
        <v>38</v>
      </c>
      <c r="F585" t="s">
        <v>40</v>
      </c>
      <c r="G585" t="s">
        <v>14</v>
      </c>
      <c r="H585" t="s">
        <v>34</v>
      </c>
      <c r="I585">
        <v>2329</v>
      </c>
      <c r="J585">
        <v>651.21</v>
      </c>
      <c r="K585">
        <v>524.96</v>
      </c>
    </row>
    <row r="586" spans="1:11" x14ac:dyDescent="0.35">
      <c r="A586">
        <v>237288224</v>
      </c>
      <c r="B586" s="2">
        <v>43682</v>
      </c>
      <c r="C586" s="2">
        <v>43689</v>
      </c>
      <c r="D586" t="s">
        <v>128</v>
      </c>
      <c r="E586" t="s">
        <v>38</v>
      </c>
      <c r="F586" t="s">
        <v>76</v>
      </c>
      <c r="G586" t="s">
        <v>14</v>
      </c>
      <c r="H586" t="s">
        <v>15</v>
      </c>
      <c r="I586">
        <v>7713</v>
      </c>
      <c r="J586">
        <v>668.27</v>
      </c>
      <c r="K586">
        <v>502.54</v>
      </c>
    </row>
    <row r="587" spans="1:11" x14ac:dyDescent="0.35">
      <c r="A587">
        <v>403298938</v>
      </c>
      <c r="B587" s="2">
        <v>42266</v>
      </c>
      <c r="C587" s="2">
        <v>42282</v>
      </c>
      <c r="D587" t="s">
        <v>78</v>
      </c>
      <c r="E587" t="s">
        <v>24</v>
      </c>
      <c r="F587" t="s">
        <v>42</v>
      </c>
      <c r="G587" t="s">
        <v>14</v>
      </c>
      <c r="H587" t="s">
        <v>19</v>
      </c>
      <c r="I587">
        <v>3973</v>
      </c>
      <c r="J587">
        <v>437.2</v>
      </c>
      <c r="K587">
        <v>263.33</v>
      </c>
    </row>
    <row r="588" spans="1:11" x14ac:dyDescent="0.35">
      <c r="A588">
        <v>898418843</v>
      </c>
      <c r="B588" s="2">
        <v>44298</v>
      </c>
      <c r="C588" s="2">
        <v>44312</v>
      </c>
      <c r="D588" t="s">
        <v>157</v>
      </c>
      <c r="E588" t="s">
        <v>24</v>
      </c>
      <c r="F588" t="s">
        <v>17</v>
      </c>
      <c r="G588" t="s">
        <v>18</v>
      </c>
      <c r="H588" t="s">
        <v>34</v>
      </c>
      <c r="I588">
        <v>955</v>
      </c>
      <c r="J588">
        <v>152.58000000000001</v>
      </c>
      <c r="K588">
        <v>97.44</v>
      </c>
    </row>
    <row r="589" spans="1:11" x14ac:dyDescent="0.35">
      <c r="A589">
        <v>791446769</v>
      </c>
      <c r="B589" s="2">
        <v>42651</v>
      </c>
      <c r="C589" s="2">
        <v>42657</v>
      </c>
      <c r="D589" t="s">
        <v>43</v>
      </c>
      <c r="E589" t="s">
        <v>24</v>
      </c>
      <c r="F589" t="s">
        <v>17</v>
      </c>
      <c r="G589" t="s">
        <v>18</v>
      </c>
      <c r="H589" t="s">
        <v>26</v>
      </c>
      <c r="I589">
        <v>5541</v>
      </c>
      <c r="J589">
        <v>152.58000000000001</v>
      </c>
      <c r="K589">
        <v>97.44</v>
      </c>
    </row>
    <row r="590" spans="1:11" x14ac:dyDescent="0.35">
      <c r="A590">
        <v>571494042</v>
      </c>
      <c r="B590" s="2">
        <v>44522</v>
      </c>
      <c r="C590" s="2">
        <v>44525</v>
      </c>
      <c r="D590" t="s">
        <v>52</v>
      </c>
      <c r="E590" t="s">
        <v>12</v>
      </c>
      <c r="F590" t="s">
        <v>22</v>
      </c>
      <c r="G590" t="s">
        <v>18</v>
      </c>
      <c r="H590" t="s">
        <v>15</v>
      </c>
      <c r="I590">
        <v>6642</v>
      </c>
      <c r="J590">
        <v>47.45</v>
      </c>
      <c r="K590">
        <v>31.79</v>
      </c>
    </row>
    <row r="591" spans="1:11" x14ac:dyDescent="0.35">
      <c r="A591">
        <v>797984492</v>
      </c>
      <c r="B591" s="2">
        <v>44372</v>
      </c>
      <c r="C591" s="2">
        <v>44378</v>
      </c>
      <c r="D591" t="s">
        <v>112</v>
      </c>
      <c r="E591" t="s">
        <v>12</v>
      </c>
      <c r="F591" t="s">
        <v>42</v>
      </c>
      <c r="G591" t="s">
        <v>18</v>
      </c>
      <c r="H591" t="s">
        <v>15</v>
      </c>
      <c r="I591">
        <v>199</v>
      </c>
      <c r="J591">
        <v>437.2</v>
      </c>
      <c r="K591">
        <v>263.33</v>
      </c>
    </row>
    <row r="592" spans="1:11" x14ac:dyDescent="0.35">
      <c r="A592">
        <v>750654447</v>
      </c>
      <c r="B592" s="2">
        <v>42476</v>
      </c>
      <c r="C592" s="2">
        <v>42487</v>
      </c>
      <c r="D592" t="s">
        <v>52</v>
      </c>
      <c r="E592" t="s">
        <v>12</v>
      </c>
      <c r="F592" t="s">
        <v>42</v>
      </c>
      <c r="G592" t="s">
        <v>18</v>
      </c>
      <c r="H592" t="s">
        <v>19</v>
      </c>
      <c r="I592">
        <v>4187</v>
      </c>
      <c r="J592">
        <v>437.2</v>
      </c>
      <c r="K592">
        <v>263.33</v>
      </c>
    </row>
    <row r="593" spans="1:11" x14ac:dyDescent="0.35">
      <c r="A593">
        <v>679552733</v>
      </c>
      <c r="B593" s="2">
        <v>42660</v>
      </c>
      <c r="C593" s="2">
        <v>42667</v>
      </c>
      <c r="D593" t="s">
        <v>127</v>
      </c>
      <c r="E593" t="s">
        <v>38</v>
      </c>
      <c r="F593" t="s">
        <v>33</v>
      </c>
      <c r="G593" t="s">
        <v>18</v>
      </c>
      <c r="H593" t="s">
        <v>26</v>
      </c>
      <c r="I593">
        <v>3610</v>
      </c>
      <c r="J593">
        <v>109.28</v>
      </c>
      <c r="K593">
        <v>35.840000000000003</v>
      </c>
    </row>
    <row r="594" spans="1:11" x14ac:dyDescent="0.35">
      <c r="A594">
        <v>455040681</v>
      </c>
      <c r="B594" s="2">
        <v>43862</v>
      </c>
      <c r="C594" s="2">
        <v>43873</v>
      </c>
      <c r="D594" t="s">
        <v>165</v>
      </c>
      <c r="E594" t="s">
        <v>21</v>
      </c>
      <c r="F594" t="s">
        <v>68</v>
      </c>
      <c r="G594" t="s">
        <v>18</v>
      </c>
      <c r="H594" t="s">
        <v>26</v>
      </c>
      <c r="I594">
        <v>5504</v>
      </c>
      <c r="J594">
        <v>154.06</v>
      </c>
      <c r="K594">
        <v>90.93</v>
      </c>
    </row>
    <row r="595" spans="1:11" x14ac:dyDescent="0.35">
      <c r="A595">
        <v>917792117</v>
      </c>
      <c r="B595" s="2">
        <v>43718</v>
      </c>
      <c r="C595" s="2">
        <v>43733</v>
      </c>
      <c r="D595" t="s">
        <v>189</v>
      </c>
      <c r="E595" t="s">
        <v>21</v>
      </c>
      <c r="F595" t="s">
        <v>33</v>
      </c>
      <c r="G595" t="s">
        <v>14</v>
      </c>
      <c r="H595" t="s">
        <v>15</v>
      </c>
      <c r="I595">
        <v>3938</v>
      </c>
      <c r="J595">
        <v>109.28</v>
      </c>
      <c r="K595">
        <v>35.840000000000003</v>
      </c>
    </row>
    <row r="596" spans="1:11" x14ac:dyDescent="0.35">
      <c r="A596">
        <v>728793370</v>
      </c>
      <c r="B596" s="2">
        <v>44374</v>
      </c>
      <c r="C596" s="2">
        <v>44394</v>
      </c>
      <c r="D596" t="s">
        <v>156</v>
      </c>
      <c r="E596" t="s">
        <v>21</v>
      </c>
      <c r="F596" t="s">
        <v>42</v>
      </c>
      <c r="G596" t="s">
        <v>18</v>
      </c>
      <c r="H596" t="s">
        <v>26</v>
      </c>
      <c r="I596">
        <v>5009</v>
      </c>
      <c r="J596">
        <v>437.2</v>
      </c>
      <c r="K596">
        <v>263.33</v>
      </c>
    </row>
    <row r="597" spans="1:11" x14ac:dyDescent="0.35">
      <c r="A597">
        <v>419343268</v>
      </c>
      <c r="B597" s="2">
        <v>42128</v>
      </c>
      <c r="C597" s="2">
        <v>42144</v>
      </c>
      <c r="D597" t="s">
        <v>150</v>
      </c>
      <c r="E597" t="s">
        <v>38</v>
      </c>
      <c r="F597" t="s">
        <v>56</v>
      </c>
      <c r="G597" t="s">
        <v>18</v>
      </c>
      <c r="H597" t="s">
        <v>19</v>
      </c>
      <c r="I597">
        <v>1847</v>
      </c>
      <c r="J597">
        <v>9.33</v>
      </c>
      <c r="K597">
        <v>6.92</v>
      </c>
    </row>
    <row r="598" spans="1:11" x14ac:dyDescent="0.35">
      <c r="A598">
        <v>141053140</v>
      </c>
      <c r="B598" s="2">
        <v>43634</v>
      </c>
      <c r="C598" s="2">
        <v>43645</v>
      </c>
      <c r="D598" t="s">
        <v>70</v>
      </c>
      <c r="E598" t="s">
        <v>29</v>
      </c>
      <c r="F598" t="s">
        <v>25</v>
      </c>
      <c r="G598" t="s">
        <v>14</v>
      </c>
      <c r="H598" t="s">
        <v>15</v>
      </c>
      <c r="I598">
        <v>9613</v>
      </c>
      <c r="J598">
        <v>205.7</v>
      </c>
      <c r="K598">
        <v>117.11</v>
      </c>
    </row>
    <row r="599" spans="1:11" x14ac:dyDescent="0.35">
      <c r="A599">
        <v>115846812</v>
      </c>
      <c r="B599" s="2">
        <v>43127</v>
      </c>
      <c r="C599" s="2">
        <v>43128</v>
      </c>
      <c r="D599" t="s">
        <v>98</v>
      </c>
      <c r="E599" t="s">
        <v>38</v>
      </c>
      <c r="F599" t="s">
        <v>25</v>
      </c>
      <c r="G599" t="s">
        <v>14</v>
      </c>
      <c r="H599" t="s">
        <v>19</v>
      </c>
      <c r="I599">
        <v>501</v>
      </c>
      <c r="J599">
        <v>205.7</v>
      </c>
      <c r="K599">
        <v>117.11</v>
      </c>
    </row>
    <row r="600" spans="1:11" x14ac:dyDescent="0.35">
      <c r="A600">
        <v>185960614</v>
      </c>
      <c r="B600" s="2">
        <v>44306</v>
      </c>
      <c r="C600" s="2">
        <v>44312</v>
      </c>
      <c r="D600" t="s">
        <v>48</v>
      </c>
      <c r="E600" t="s">
        <v>21</v>
      </c>
      <c r="F600" t="s">
        <v>56</v>
      </c>
      <c r="G600" t="s">
        <v>18</v>
      </c>
      <c r="H600" t="s">
        <v>15</v>
      </c>
      <c r="I600">
        <v>8733</v>
      </c>
      <c r="J600">
        <v>9.33</v>
      </c>
      <c r="K600">
        <v>6.92</v>
      </c>
    </row>
    <row r="601" spans="1:11" x14ac:dyDescent="0.35">
      <c r="A601">
        <v>263943374</v>
      </c>
      <c r="B601" s="2">
        <v>44451</v>
      </c>
      <c r="C601" s="2">
        <v>44456</v>
      </c>
      <c r="D601" t="s">
        <v>134</v>
      </c>
      <c r="E601" t="s">
        <v>38</v>
      </c>
      <c r="F601" t="s">
        <v>76</v>
      </c>
      <c r="G601" t="s">
        <v>18</v>
      </c>
      <c r="H601" t="s">
        <v>19</v>
      </c>
      <c r="I601">
        <v>5565</v>
      </c>
      <c r="J601">
        <v>668.27</v>
      </c>
      <c r="K601">
        <v>502.54</v>
      </c>
    </row>
    <row r="602" spans="1:11" x14ac:dyDescent="0.35">
      <c r="A602">
        <v>782656419</v>
      </c>
      <c r="B602" s="2">
        <v>42120</v>
      </c>
      <c r="C602" s="2">
        <v>42125</v>
      </c>
      <c r="D602" t="s">
        <v>124</v>
      </c>
      <c r="E602" t="s">
        <v>38</v>
      </c>
      <c r="F602" t="s">
        <v>40</v>
      </c>
      <c r="G602" t="s">
        <v>18</v>
      </c>
      <c r="H602" t="s">
        <v>15</v>
      </c>
      <c r="I602">
        <v>4282</v>
      </c>
      <c r="J602">
        <v>651.21</v>
      </c>
      <c r="K602">
        <v>524.96</v>
      </c>
    </row>
    <row r="603" spans="1:11" x14ac:dyDescent="0.35">
      <c r="A603">
        <v>445273578</v>
      </c>
      <c r="B603" s="2">
        <v>44529</v>
      </c>
      <c r="C603" s="2">
        <v>44543</v>
      </c>
      <c r="D603" t="s">
        <v>77</v>
      </c>
      <c r="E603" t="s">
        <v>21</v>
      </c>
      <c r="F603" t="s">
        <v>40</v>
      </c>
      <c r="G603" t="s">
        <v>18</v>
      </c>
      <c r="H603" t="s">
        <v>34</v>
      </c>
      <c r="I603">
        <v>5201</v>
      </c>
      <c r="J603">
        <v>651.21</v>
      </c>
      <c r="K603">
        <v>524.96</v>
      </c>
    </row>
    <row r="604" spans="1:11" x14ac:dyDescent="0.35">
      <c r="A604">
        <v>275281178</v>
      </c>
      <c r="B604" s="2">
        <v>42011</v>
      </c>
      <c r="C604" s="2">
        <v>42021</v>
      </c>
      <c r="D604" t="s">
        <v>78</v>
      </c>
      <c r="E604" t="s">
        <v>24</v>
      </c>
      <c r="F604" t="s">
        <v>40</v>
      </c>
      <c r="G604" t="s">
        <v>14</v>
      </c>
      <c r="H604" t="s">
        <v>19</v>
      </c>
      <c r="I604">
        <v>673</v>
      </c>
      <c r="J604">
        <v>651.21</v>
      </c>
      <c r="K604">
        <v>524.96</v>
      </c>
    </row>
    <row r="605" spans="1:11" x14ac:dyDescent="0.35">
      <c r="A605">
        <v>466478049</v>
      </c>
      <c r="B605" s="2">
        <v>44098</v>
      </c>
      <c r="C605" s="2">
        <v>44115</v>
      </c>
      <c r="D605" t="s">
        <v>110</v>
      </c>
      <c r="E605" t="s">
        <v>38</v>
      </c>
      <c r="F605" t="s">
        <v>56</v>
      </c>
      <c r="G605" t="s">
        <v>14</v>
      </c>
      <c r="H605" t="s">
        <v>15</v>
      </c>
      <c r="I605">
        <v>76</v>
      </c>
      <c r="J605">
        <v>9.33</v>
      </c>
      <c r="K605">
        <v>6.92</v>
      </c>
    </row>
    <row r="606" spans="1:11" x14ac:dyDescent="0.35">
      <c r="A606">
        <v>832975518</v>
      </c>
      <c r="B606" s="2">
        <v>42712</v>
      </c>
      <c r="C606" s="2">
        <v>42732</v>
      </c>
      <c r="D606" t="s">
        <v>70</v>
      </c>
      <c r="E606" t="s">
        <v>29</v>
      </c>
      <c r="F606" t="s">
        <v>47</v>
      </c>
      <c r="G606" t="s">
        <v>18</v>
      </c>
      <c r="H606" t="s">
        <v>34</v>
      </c>
      <c r="I606">
        <v>4821</v>
      </c>
      <c r="J606">
        <v>421.89</v>
      </c>
      <c r="K606">
        <v>364.69</v>
      </c>
    </row>
    <row r="607" spans="1:11" x14ac:dyDescent="0.35">
      <c r="A607">
        <v>359197413</v>
      </c>
      <c r="B607" s="2">
        <v>43126</v>
      </c>
      <c r="C607" s="2">
        <v>43144</v>
      </c>
      <c r="D607" t="s">
        <v>215</v>
      </c>
      <c r="E607" t="s">
        <v>21</v>
      </c>
      <c r="F607" t="s">
        <v>13</v>
      </c>
      <c r="G607" t="s">
        <v>14</v>
      </c>
      <c r="H607" t="s">
        <v>26</v>
      </c>
      <c r="I607">
        <v>3352</v>
      </c>
      <c r="J607">
        <v>255.28</v>
      </c>
      <c r="K607">
        <v>159.41999999999999</v>
      </c>
    </row>
    <row r="608" spans="1:11" x14ac:dyDescent="0.35">
      <c r="A608">
        <v>349880063</v>
      </c>
      <c r="B608" s="2">
        <v>43231</v>
      </c>
      <c r="C608" s="2">
        <v>43243</v>
      </c>
      <c r="D608" t="s">
        <v>96</v>
      </c>
      <c r="E608" t="s">
        <v>29</v>
      </c>
      <c r="F608" t="s">
        <v>13</v>
      </c>
      <c r="G608" t="s">
        <v>14</v>
      </c>
      <c r="H608" t="s">
        <v>15</v>
      </c>
      <c r="I608">
        <v>6141</v>
      </c>
      <c r="J608">
        <v>255.28</v>
      </c>
      <c r="K608">
        <v>159.41999999999999</v>
      </c>
    </row>
    <row r="609" spans="1:11" x14ac:dyDescent="0.35">
      <c r="A609">
        <v>380072295</v>
      </c>
      <c r="B609" s="2">
        <v>44619</v>
      </c>
      <c r="C609" s="2">
        <v>44623</v>
      </c>
      <c r="D609" t="s">
        <v>191</v>
      </c>
      <c r="E609" t="s">
        <v>24</v>
      </c>
      <c r="F609" t="s">
        <v>42</v>
      </c>
      <c r="G609" t="s">
        <v>14</v>
      </c>
      <c r="H609" t="s">
        <v>15</v>
      </c>
      <c r="I609">
        <v>693</v>
      </c>
      <c r="J609">
        <v>437.2</v>
      </c>
      <c r="K609">
        <v>263.33</v>
      </c>
    </row>
    <row r="610" spans="1:11" x14ac:dyDescent="0.35">
      <c r="A610">
        <v>545135438</v>
      </c>
      <c r="B610" s="2">
        <v>44575</v>
      </c>
      <c r="C610" s="2">
        <v>44593</v>
      </c>
      <c r="D610" t="s">
        <v>160</v>
      </c>
      <c r="E610" t="s">
        <v>29</v>
      </c>
      <c r="F610" t="s">
        <v>76</v>
      </c>
      <c r="G610" t="s">
        <v>14</v>
      </c>
      <c r="H610" t="s">
        <v>19</v>
      </c>
      <c r="I610">
        <v>6545</v>
      </c>
      <c r="J610">
        <v>668.27</v>
      </c>
      <c r="K610">
        <v>502.54</v>
      </c>
    </row>
    <row r="611" spans="1:11" x14ac:dyDescent="0.35">
      <c r="A611">
        <v>110743319</v>
      </c>
      <c r="B611" s="2">
        <v>43929</v>
      </c>
      <c r="C611" s="2">
        <v>43947</v>
      </c>
      <c r="D611" t="s">
        <v>64</v>
      </c>
      <c r="E611" t="s">
        <v>29</v>
      </c>
      <c r="F611" t="s">
        <v>13</v>
      </c>
      <c r="G611" t="s">
        <v>18</v>
      </c>
      <c r="H611" t="s">
        <v>19</v>
      </c>
      <c r="I611">
        <v>264</v>
      </c>
      <c r="J611">
        <v>255.28</v>
      </c>
      <c r="K611">
        <v>159.41999999999999</v>
      </c>
    </row>
    <row r="612" spans="1:11" x14ac:dyDescent="0.35">
      <c r="A612">
        <v>662882268</v>
      </c>
      <c r="B612" s="2">
        <v>42438</v>
      </c>
      <c r="C612" s="2">
        <v>42457</v>
      </c>
      <c r="D612" t="s">
        <v>98</v>
      </c>
      <c r="E612" t="s">
        <v>38</v>
      </c>
      <c r="F612" t="s">
        <v>42</v>
      </c>
      <c r="G612" t="s">
        <v>18</v>
      </c>
      <c r="H612" t="s">
        <v>19</v>
      </c>
      <c r="I612">
        <v>449</v>
      </c>
      <c r="J612">
        <v>437.2</v>
      </c>
      <c r="K612">
        <v>263.33</v>
      </c>
    </row>
    <row r="613" spans="1:11" x14ac:dyDescent="0.35">
      <c r="A613">
        <v>257851111</v>
      </c>
      <c r="B613" s="2">
        <v>44869</v>
      </c>
      <c r="C613" s="2">
        <v>44871</v>
      </c>
      <c r="D613" t="s">
        <v>62</v>
      </c>
      <c r="E613" t="s">
        <v>38</v>
      </c>
      <c r="F613" t="s">
        <v>47</v>
      </c>
      <c r="G613" t="s">
        <v>18</v>
      </c>
      <c r="H613" t="s">
        <v>19</v>
      </c>
      <c r="I613">
        <v>2729</v>
      </c>
      <c r="J613">
        <v>421.89</v>
      </c>
      <c r="K613">
        <v>364.69</v>
      </c>
    </row>
    <row r="614" spans="1:11" x14ac:dyDescent="0.35">
      <c r="A614">
        <v>172261178</v>
      </c>
      <c r="B614" s="2">
        <v>42600</v>
      </c>
      <c r="C614" s="2">
        <v>42611</v>
      </c>
      <c r="D614" t="s">
        <v>213</v>
      </c>
      <c r="E614" t="s">
        <v>38</v>
      </c>
      <c r="F614" t="s">
        <v>13</v>
      </c>
      <c r="G614" t="s">
        <v>18</v>
      </c>
      <c r="H614" t="s">
        <v>15</v>
      </c>
      <c r="I614">
        <v>4765</v>
      </c>
      <c r="J614">
        <v>255.28</v>
      </c>
      <c r="K614">
        <v>159.41999999999999</v>
      </c>
    </row>
    <row r="615" spans="1:11" x14ac:dyDescent="0.35">
      <c r="A615">
        <v>853036296</v>
      </c>
      <c r="B615" s="2">
        <v>43599</v>
      </c>
      <c r="C615" s="2">
        <v>43601</v>
      </c>
      <c r="D615" t="s">
        <v>214</v>
      </c>
      <c r="E615" t="s">
        <v>21</v>
      </c>
      <c r="F615" t="s">
        <v>30</v>
      </c>
      <c r="G615" t="s">
        <v>18</v>
      </c>
      <c r="H615" t="s">
        <v>26</v>
      </c>
      <c r="I615">
        <v>1251</v>
      </c>
      <c r="J615">
        <v>81.73</v>
      </c>
      <c r="K615">
        <v>56.67</v>
      </c>
    </row>
    <row r="616" spans="1:11" x14ac:dyDescent="0.35">
      <c r="A616">
        <v>567412793</v>
      </c>
      <c r="B616" s="2">
        <v>43911</v>
      </c>
      <c r="C616" s="2">
        <v>43931</v>
      </c>
      <c r="D616" t="s">
        <v>71</v>
      </c>
      <c r="E616" t="s">
        <v>21</v>
      </c>
      <c r="F616" t="s">
        <v>56</v>
      </c>
      <c r="G616" t="s">
        <v>18</v>
      </c>
      <c r="H616" t="s">
        <v>15</v>
      </c>
      <c r="I616">
        <v>8910</v>
      </c>
      <c r="J616">
        <v>9.33</v>
      </c>
      <c r="K616">
        <v>6.92</v>
      </c>
    </row>
    <row r="617" spans="1:11" x14ac:dyDescent="0.35">
      <c r="A617">
        <v>352939498</v>
      </c>
      <c r="B617" s="2">
        <v>43126</v>
      </c>
      <c r="C617" s="2">
        <v>43142</v>
      </c>
      <c r="D617" t="s">
        <v>216</v>
      </c>
      <c r="E617" t="s">
        <v>51</v>
      </c>
      <c r="F617" t="s">
        <v>33</v>
      </c>
      <c r="G617" t="s">
        <v>18</v>
      </c>
      <c r="H617" t="s">
        <v>34</v>
      </c>
      <c r="I617">
        <v>1495</v>
      </c>
      <c r="J617">
        <v>109.28</v>
      </c>
      <c r="K617">
        <v>35.840000000000003</v>
      </c>
    </row>
    <row r="618" spans="1:11" x14ac:dyDescent="0.35">
      <c r="A618">
        <v>867477738</v>
      </c>
      <c r="B618" s="2">
        <v>43569</v>
      </c>
      <c r="C618" s="2">
        <v>43583</v>
      </c>
      <c r="D618" t="s">
        <v>185</v>
      </c>
      <c r="E618" t="s">
        <v>38</v>
      </c>
      <c r="F618" t="s">
        <v>33</v>
      </c>
      <c r="G618" t="s">
        <v>14</v>
      </c>
      <c r="H618" t="s">
        <v>15</v>
      </c>
      <c r="I618">
        <v>4795</v>
      </c>
      <c r="J618">
        <v>109.28</v>
      </c>
      <c r="K618">
        <v>35.840000000000003</v>
      </c>
    </row>
    <row r="619" spans="1:11" x14ac:dyDescent="0.35">
      <c r="A619">
        <v>139201343</v>
      </c>
      <c r="B619" s="2">
        <v>42609</v>
      </c>
      <c r="C619" s="2">
        <v>42629</v>
      </c>
      <c r="D619" t="s">
        <v>205</v>
      </c>
      <c r="E619" t="s">
        <v>21</v>
      </c>
      <c r="F619" t="s">
        <v>42</v>
      </c>
      <c r="G619" t="s">
        <v>18</v>
      </c>
      <c r="H619" t="s">
        <v>34</v>
      </c>
      <c r="I619">
        <v>1625</v>
      </c>
      <c r="J619">
        <v>437.2</v>
      </c>
      <c r="K619">
        <v>263.33</v>
      </c>
    </row>
    <row r="620" spans="1:11" x14ac:dyDescent="0.35">
      <c r="A620">
        <v>316596639</v>
      </c>
      <c r="B620" s="2">
        <v>42696</v>
      </c>
      <c r="C620" s="2">
        <v>42701</v>
      </c>
      <c r="D620" t="s">
        <v>16</v>
      </c>
      <c r="E620" t="s">
        <v>12</v>
      </c>
      <c r="F620" t="s">
        <v>56</v>
      </c>
      <c r="G620" t="s">
        <v>18</v>
      </c>
      <c r="H620" t="s">
        <v>19</v>
      </c>
      <c r="I620">
        <v>6836</v>
      </c>
      <c r="J620">
        <v>9.33</v>
      </c>
      <c r="K620">
        <v>6.92</v>
      </c>
    </row>
    <row r="621" spans="1:11" x14ac:dyDescent="0.35">
      <c r="A621">
        <v>918462455</v>
      </c>
      <c r="B621" s="2">
        <v>44402</v>
      </c>
      <c r="C621" s="2">
        <v>44421</v>
      </c>
      <c r="D621" t="s">
        <v>83</v>
      </c>
      <c r="E621" t="s">
        <v>38</v>
      </c>
      <c r="F621" t="s">
        <v>22</v>
      </c>
      <c r="G621" t="s">
        <v>14</v>
      </c>
      <c r="H621" t="s">
        <v>34</v>
      </c>
      <c r="I621">
        <v>2305</v>
      </c>
      <c r="J621">
        <v>47.45</v>
      </c>
      <c r="K621">
        <v>31.79</v>
      </c>
    </row>
    <row r="622" spans="1:11" x14ac:dyDescent="0.35">
      <c r="A622">
        <v>183910119</v>
      </c>
      <c r="B622" s="2">
        <v>43260</v>
      </c>
      <c r="C622" s="2">
        <v>43267</v>
      </c>
      <c r="D622" t="s">
        <v>100</v>
      </c>
      <c r="E622" t="s">
        <v>21</v>
      </c>
      <c r="F622" t="s">
        <v>42</v>
      </c>
      <c r="G622" t="s">
        <v>14</v>
      </c>
      <c r="H622" t="s">
        <v>19</v>
      </c>
      <c r="I622">
        <v>1946</v>
      </c>
      <c r="J622">
        <v>437.2</v>
      </c>
      <c r="K622">
        <v>263.33</v>
      </c>
    </row>
    <row r="623" spans="1:11" x14ac:dyDescent="0.35">
      <c r="A623">
        <v>922363460</v>
      </c>
      <c r="B623" s="2">
        <v>43776</v>
      </c>
      <c r="C623" s="2">
        <v>43789</v>
      </c>
      <c r="D623" t="s">
        <v>67</v>
      </c>
      <c r="E623" t="s">
        <v>21</v>
      </c>
      <c r="F623" t="s">
        <v>33</v>
      </c>
      <c r="G623" t="s">
        <v>14</v>
      </c>
      <c r="H623" t="s">
        <v>34</v>
      </c>
      <c r="I623">
        <v>6700</v>
      </c>
      <c r="J623">
        <v>109.28</v>
      </c>
      <c r="K623">
        <v>35.840000000000003</v>
      </c>
    </row>
    <row r="624" spans="1:11" x14ac:dyDescent="0.35">
      <c r="A624">
        <v>163558804</v>
      </c>
      <c r="B624" s="2">
        <v>43228</v>
      </c>
      <c r="C624" s="2">
        <v>43245</v>
      </c>
      <c r="D624" t="s">
        <v>208</v>
      </c>
      <c r="E624" t="s">
        <v>12</v>
      </c>
      <c r="F624" t="s">
        <v>76</v>
      </c>
      <c r="G624" t="s">
        <v>14</v>
      </c>
      <c r="H624" t="s">
        <v>15</v>
      </c>
      <c r="I624">
        <v>9540</v>
      </c>
      <c r="J624">
        <v>668.27</v>
      </c>
      <c r="K624">
        <v>502.54</v>
      </c>
    </row>
    <row r="625" spans="1:11" x14ac:dyDescent="0.35">
      <c r="A625">
        <v>407544982</v>
      </c>
      <c r="B625" s="2">
        <v>44627</v>
      </c>
      <c r="C625" s="2">
        <v>44637</v>
      </c>
      <c r="D625" t="s">
        <v>120</v>
      </c>
      <c r="E625" t="s">
        <v>38</v>
      </c>
      <c r="F625" t="s">
        <v>56</v>
      </c>
      <c r="G625" t="s">
        <v>18</v>
      </c>
      <c r="H625" t="s">
        <v>26</v>
      </c>
      <c r="I625">
        <v>472</v>
      </c>
      <c r="J625">
        <v>9.33</v>
      </c>
      <c r="K625">
        <v>6.92</v>
      </c>
    </row>
    <row r="626" spans="1:11" x14ac:dyDescent="0.35">
      <c r="A626">
        <v>174683320</v>
      </c>
      <c r="B626" s="2">
        <v>44491</v>
      </c>
      <c r="C626" s="2">
        <v>44492</v>
      </c>
      <c r="D626" t="s">
        <v>97</v>
      </c>
      <c r="E626" t="s">
        <v>29</v>
      </c>
      <c r="F626" t="s">
        <v>47</v>
      </c>
      <c r="G626" t="s">
        <v>14</v>
      </c>
      <c r="H626" t="s">
        <v>34</v>
      </c>
      <c r="I626">
        <v>1531</v>
      </c>
      <c r="J626">
        <v>421.89</v>
      </c>
      <c r="K626">
        <v>364.69</v>
      </c>
    </row>
    <row r="627" spans="1:11" x14ac:dyDescent="0.35">
      <c r="A627">
        <v>755647647</v>
      </c>
      <c r="B627" s="2">
        <v>44496</v>
      </c>
      <c r="C627" s="2">
        <v>44499</v>
      </c>
      <c r="D627" t="s">
        <v>179</v>
      </c>
      <c r="E627" t="s">
        <v>32</v>
      </c>
      <c r="F627" t="s">
        <v>76</v>
      </c>
      <c r="G627" t="s">
        <v>18</v>
      </c>
      <c r="H627" t="s">
        <v>34</v>
      </c>
      <c r="I627">
        <v>1786</v>
      </c>
      <c r="J627">
        <v>668.27</v>
      </c>
      <c r="K627">
        <v>502.54</v>
      </c>
    </row>
    <row r="628" spans="1:11" x14ac:dyDescent="0.35">
      <c r="A628">
        <v>361424291</v>
      </c>
      <c r="B628" s="2">
        <v>44362</v>
      </c>
      <c r="C628" s="2">
        <v>44375</v>
      </c>
      <c r="D628" t="s">
        <v>132</v>
      </c>
      <c r="E628" t="s">
        <v>38</v>
      </c>
      <c r="F628" t="s">
        <v>47</v>
      </c>
      <c r="G628" t="s">
        <v>14</v>
      </c>
      <c r="H628" t="s">
        <v>34</v>
      </c>
      <c r="I628">
        <v>2334</v>
      </c>
      <c r="J628">
        <v>421.89</v>
      </c>
      <c r="K628">
        <v>364.69</v>
      </c>
    </row>
    <row r="629" spans="1:11" x14ac:dyDescent="0.35">
      <c r="A629">
        <v>873312079</v>
      </c>
      <c r="B629" s="2">
        <v>42657</v>
      </c>
      <c r="C629" s="2">
        <v>42670</v>
      </c>
      <c r="D629" t="s">
        <v>185</v>
      </c>
      <c r="E629" t="s">
        <v>38</v>
      </c>
      <c r="F629" t="s">
        <v>13</v>
      </c>
      <c r="G629" t="s">
        <v>14</v>
      </c>
      <c r="H629" t="s">
        <v>34</v>
      </c>
      <c r="I629">
        <v>1306</v>
      </c>
      <c r="J629">
        <v>255.28</v>
      </c>
      <c r="K629">
        <v>159.41999999999999</v>
      </c>
    </row>
    <row r="630" spans="1:11" x14ac:dyDescent="0.35">
      <c r="A630">
        <v>192922341</v>
      </c>
      <c r="B630" s="2">
        <v>43923</v>
      </c>
      <c r="C630" s="2">
        <v>43942</v>
      </c>
      <c r="D630" t="s">
        <v>48</v>
      </c>
      <c r="E630" t="s">
        <v>21</v>
      </c>
      <c r="F630" t="s">
        <v>22</v>
      </c>
      <c r="G630" t="s">
        <v>18</v>
      </c>
      <c r="H630" t="s">
        <v>19</v>
      </c>
      <c r="I630">
        <v>8863</v>
      </c>
      <c r="J630">
        <v>47.45</v>
      </c>
      <c r="K630">
        <v>31.79</v>
      </c>
    </row>
    <row r="631" spans="1:11" x14ac:dyDescent="0.35">
      <c r="A631">
        <v>792178905</v>
      </c>
      <c r="B631" s="2">
        <v>42889</v>
      </c>
      <c r="C631" s="2">
        <v>42898</v>
      </c>
      <c r="D631" t="s">
        <v>122</v>
      </c>
      <c r="E631" t="s">
        <v>21</v>
      </c>
      <c r="F631" t="s">
        <v>25</v>
      </c>
      <c r="G631" t="s">
        <v>14</v>
      </c>
      <c r="H631" t="s">
        <v>26</v>
      </c>
      <c r="I631">
        <v>2197</v>
      </c>
      <c r="J631">
        <v>205.7</v>
      </c>
      <c r="K631">
        <v>117.11</v>
      </c>
    </row>
    <row r="632" spans="1:11" x14ac:dyDescent="0.35">
      <c r="A632">
        <v>263318097</v>
      </c>
      <c r="B632" s="2">
        <v>42028</v>
      </c>
      <c r="C632" s="2">
        <v>42031</v>
      </c>
      <c r="D632" t="s">
        <v>181</v>
      </c>
      <c r="E632" t="s">
        <v>38</v>
      </c>
      <c r="F632" t="s">
        <v>13</v>
      </c>
      <c r="G632" t="s">
        <v>14</v>
      </c>
      <c r="H632" t="s">
        <v>19</v>
      </c>
      <c r="I632">
        <v>531</v>
      </c>
      <c r="J632">
        <v>255.28</v>
      </c>
      <c r="K632">
        <v>159.41999999999999</v>
      </c>
    </row>
    <row r="633" spans="1:11" x14ac:dyDescent="0.35">
      <c r="A633">
        <v>768888747</v>
      </c>
      <c r="B633" s="2">
        <v>42197</v>
      </c>
      <c r="C633" s="2">
        <v>42201</v>
      </c>
      <c r="D633" t="s">
        <v>94</v>
      </c>
      <c r="E633" t="s">
        <v>38</v>
      </c>
      <c r="F633" t="s">
        <v>40</v>
      </c>
      <c r="G633" t="s">
        <v>14</v>
      </c>
      <c r="H633" t="s">
        <v>34</v>
      </c>
      <c r="I633">
        <v>122</v>
      </c>
      <c r="J633">
        <v>651.21</v>
      </c>
      <c r="K633">
        <v>524.96</v>
      </c>
    </row>
    <row r="634" spans="1:11" x14ac:dyDescent="0.35">
      <c r="A634">
        <v>491752183</v>
      </c>
      <c r="B634" s="2">
        <v>42029</v>
      </c>
      <c r="C634" s="2">
        <v>42037</v>
      </c>
      <c r="D634" t="s">
        <v>39</v>
      </c>
      <c r="E634" t="s">
        <v>29</v>
      </c>
      <c r="F634" t="s">
        <v>76</v>
      </c>
      <c r="G634" t="s">
        <v>18</v>
      </c>
      <c r="H634" t="s">
        <v>34</v>
      </c>
      <c r="I634">
        <v>9254</v>
      </c>
      <c r="J634">
        <v>668.27</v>
      </c>
      <c r="K634">
        <v>502.54</v>
      </c>
    </row>
    <row r="635" spans="1:11" x14ac:dyDescent="0.35">
      <c r="A635">
        <v>385082232</v>
      </c>
      <c r="B635" s="2">
        <v>43393</v>
      </c>
      <c r="C635" s="2">
        <v>43414</v>
      </c>
      <c r="D635" t="s">
        <v>70</v>
      </c>
      <c r="E635" t="s">
        <v>29</v>
      </c>
      <c r="F635" t="s">
        <v>56</v>
      </c>
      <c r="G635" t="s">
        <v>18</v>
      </c>
      <c r="H635" t="s">
        <v>34</v>
      </c>
      <c r="I635">
        <v>3245</v>
      </c>
      <c r="J635">
        <v>9.33</v>
      </c>
      <c r="K635">
        <v>6.92</v>
      </c>
    </row>
    <row r="636" spans="1:11" x14ac:dyDescent="0.35">
      <c r="A636">
        <v>122365224</v>
      </c>
      <c r="B636" s="2">
        <v>42700</v>
      </c>
      <c r="C636" s="2">
        <v>42702</v>
      </c>
      <c r="D636" t="s">
        <v>208</v>
      </c>
      <c r="E636" t="s">
        <v>12</v>
      </c>
      <c r="F636" t="s">
        <v>47</v>
      </c>
      <c r="G636" t="s">
        <v>18</v>
      </c>
      <c r="H636" t="s">
        <v>19</v>
      </c>
      <c r="I636">
        <v>9444</v>
      </c>
      <c r="J636">
        <v>421.89</v>
      </c>
      <c r="K636">
        <v>364.69</v>
      </c>
    </row>
    <row r="637" spans="1:11" x14ac:dyDescent="0.35">
      <c r="A637">
        <v>347399985</v>
      </c>
      <c r="B637" s="2">
        <v>43561</v>
      </c>
      <c r="C637" s="2">
        <v>43574</v>
      </c>
      <c r="D637" t="s">
        <v>112</v>
      </c>
      <c r="E637" t="s">
        <v>12</v>
      </c>
      <c r="F637" t="s">
        <v>76</v>
      </c>
      <c r="G637" t="s">
        <v>14</v>
      </c>
      <c r="H637" t="s">
        <v>34</v>
      </c>
      <c r="I637">
        <v>2231</v>
      </c>
      <c r="J637">
        <v>668.27</v>
      </c>
      <c r="K637">
        <v>502.54</v>
      </c>
    </row>
    <row r="638" spans="1:11" x14ac:dyDescent="0.35">
      <c r="A638">
        <v>424297845</v>
      </c>
      <c r="B638" s="2">
        <v>44550</v>
      </c>
      <c r="C638" s="2">
        <v>44557</v>
      </c>
      <c r="D638" t="s">
        <v>103</v>
      </c>
      <c r="E638" t="s">
        <v>21</v>
      </c>
      <c r="F638" t="s">
        <v>22</v>
      </c>
      <c r="G638" t="s">
        <v>14</v>
      </c>
      <c r="H638" t="s">
        <v>15</v>
      </c>
      <c r="I638">
        <v>8016</v>
      </c>
      <c r="J638">
        <v>47.45</v>
      </c>
      <c r="K638">
        <v>31.79</v>
      </c>
    </row>
    <row r="639" spans="1:11" x14ac:dyDescent="0.35">
      <c r="A639">
        <v>687482631</v>
      </c>
      <c r="B639" s="2">
        <v>44862</v>
      </c>
      <c r="C639" s="2">
        <v>44876</v>
      </c>
      <c r="D639" t="s">
        <v>211</v>
      </c>
      <c r="E639" t="s">
        <v>38</v>
      </c>
      <c r="F639" t="s">
        <v>40</v>
      </c>
      <c r="G639" t="s">
        <v>18</v>
      </c>
      <c r="H639" t="s">
        <v>15</v>
      </c>
      <c r="I639">
        <v>243</v>
      </c>
      <c r="J639">
        <v>651.21</v>
      </c>
      <c r="K639">
        <v>524.96</v>
      </c>
    </row>
    <row r="640" spans="1:11" x14ac:dyDescent="0.35">
      <c r="A640">
        <v>191690671</v>
      </c>
      <c r="B640" s="2">
        <v>42466</v>
      </c>
      <c r="C640" s="2">
        <v>42486</v>
      </c>
      <c r="D640" t="s">
        <v>92</v>
      </c>
      <c r="E640" t="s">
        <v>32</v>
      </c>
      <c r="F640" t="s">
        <v>42</v>
      </c>
      <c r="G640" t="s">
        <v>18</v>
      </c>
      <c r="H640" t="s">
        <v>34</v>
      </c>
      <c r="I640">
        <v>4384</v>
      </c>
      <c r="J640">
        <v>437.2</v>
      </c>
      <c r="K640">
        <v>263.33</v>
      </c>
    </row>
    <row r="641" spans="1:11" x14ac:dyDescent="0.35">
      <c r="A641">
        <v>761970794</v>
      </c>
      <c r="B641" s="2">
        <v>42683</v>
      </c>
      <c r="C641" s="2">
        <v>42701</v>
      </c>
      <c r="D641" t="s">
        <v>212</v>
      </c>
      <c r="E641" t="s">
        <v>32</v>
      </c>
      <c r="F641" t="s">
        <v>25</v>
      </c>
      <c r="G641" t="s">
        <v>14</v>
      </c>
      <c r="H641" t="s">
        <v>19</v>
      </c>
      <c r="I641">
        <v>2945</v>
      </c>
      <c r="J641">
        <v>205.7</v>
      </c>
      <c r="K641">
        <v>117.11</v>
      </c>
    </row>
    <row r="642" spans="1:11" x14ac:dyDescent="0.35">
      <c r="A642">
        <v>243684327</v>
      </c>
      <c r="B642" s="2">
        <v>42878</v>
      </c>
      <c r="C642" s="2">
        <v>42890</v>
      </c>
      <c r="D642" t="s">
        <v>205</v>
      </c>
      <c r="E642" t="s">
        <v>21</v>
      </c>
      <c r="F642" t="s">
        <v>13</v>
      </c>
      <c r="G642" t="s">
        <v>14</v>
      </c>
      <c r="H642" t="s">
        <v>34</v>
      </c>
      <c r="I642">
        <v>462</v>
      </c>
      <c r="J642">
        <v>255.28</v>
      </c>
      <c r="K642">
        <v>159.41999999999999</v>
      </c>
    </row>
    <row r="643" spans="1:11" x14ac:dyDescent="0.35">
      <c r="A643">
        <v>152505099</v>
      </c>
      <c r="B643" s="2">
        <v>43958</v>
      </c>
      <c r="C643" s="2">
        <v>43959</v>
      </c>
      <c r="D643" t="s">
        <v>80</v>
      </c>
      <c r="E643" t="s">
        <v>21</v>
      </c>
      <c r="F643" t="s">
        <v>33</v>
      </c>
      <c r="G643" t="s">
        <v>18</v>
      </c>
      <c r="H643" t="s">
        <v>15</v>
      </c>
      <c r="I643">
        <v>8503</v>
      </c>
      <c r="J643">
        <v>109.28</v>
      </c>
      <c r="K643">
        <v>35.840000000000003</v>
      </c>
    </row>
    <row r="644" spans="1:11" x14ac:dyDescent="0.35">
      <c r="A644">
        <v>724419438</v>
      </c>
      <c r="B644" s="2">
        <v>43986</v>
      </c>
      <c r="C644" s="2">
        <v>43987</v>
      </c>
      <c r="D644" t="s">
        <v>70</v>
      </c>
      <c r="E644" t="s">
        <v>29</v>
      </c>
      <c r="F644" t="s">
        <v>25</v>
      </c>
      <c r="G644" t="s">
        <v>14</v>
      </c>
      <c r="H644" t="s">
        <v>15</v>
      </c>
      <c r="I644">
        <v>665</v>
      </c>
      <c r="J644">
        <v>205.7</v>
      </c>
      <c r="K644">
        <v>117.11</v>
      </c>
    </row>
    <row r="645" spans="1:11" x14ac:dyDescent="0.35">
      <c r="A645">
        <v>465726172</v>
      </c>
      <c r="B645" s="2">
        <v>44728</v>
      </c>
      <c r="C645" s="2">
        <v>44749</v>
      </c>
      <c r="D645" t="s">
        <v>200</v>
      </c>
      <c r="E645" t="s">
        <v>24</v>
      </c>
      <c r="F645" t="s">
        <v>76</v>
      </c>
      <c r="G645" t="s">
        <v>18</v>
      </c>
      <c r="H645" t="s">
        <v>15</v>
      </c>
      <c r="I645">
        <v>7579</v>
      </c>
      <c r="J645">
        <v>668.27</v>
      </c>
      <c r="K645">
        <v>502.54</v>
      </c>
    </row>
    <row r="646" spans="1:11" x14ac:dyDescent="0.35">
      <c r="A646">
        <v>203036630</v>
      </c>
      <c r="B646" s="2">
        <v>42179</v>
      </c>
      <c r="C646" s="2">
        <v>42182</v>
      </c>
      <c r="D646" t="s">
        <v>215</v>
      </c>
      <c r="E646" t="s">
        <v>21</v>
      </c>
      <c r="F646" t="s">
        <v>13</v>
      </c>
      <c r="G646" t="s">
        <v>14</v>
      </c>
      <c r="H646" t="s">
        <v>26</v>
      </c>
      <c r="I646">
        <v>1905</v>
      </c>
      <c r="J646">
        <v>255.28</v>
      </c>
      <c r="K646">
        <v>159.41999999999999</v>
      </c>
    </row>
    <row r="647" spans="1:11" x14ac:dyDescent="0.35">
      <c r="A647">
        <v>833274638</v>
      </c>
      <c r="B647" s="2">
        <v>44231</v>
      </c>
      <c r="C647" s="2">
        <v>44239</v>
      </c>
      <c r="D647" t="s">
        <v>163</v>
      </c>
      <c r="E647" t="s">
        <v>38</v>
      </c>
      <c r="F647" t="s">
        <v>47</v>
      </c>
      <c r="G647" t="s">
        <v>14</v>
      </c>
      <c r="H647" t="s">
        <v>15</v>
      </c>
      <c r="I647">
        <v>3337</v>
      </c>
      <c r="J647">
        <v>421.89</v>
      </c>
      <c r="K647">
        <v>364.69</v>
      </c>
    </row>
    <row r="648" spans="1:11" x14ac:dyDescent="0.35">
      <c r="A648">
        <v>173676526</v>
      </c>
      <c r="B648" s="2">
        <v>43926</v>
      </c>
      <c r="C648" s="2">
        <v>43932</v>
      </c>
      <c r="D648" t="s">
        <v>202</v>
      </c>
      <c r="E648" t="s">
        <v>38</v>
      </c>
      <c r="F648" t="s">
        <v>76</v>
      </c>
      <c r="G648" t="s">
        <v>18</v>
      </c>
      <c r="H648" t="s">
        <v>34</v>
      </c>
      <c r="I648">
        <v>3598</v>
      </c>
      <c r="J648">
        <v>668.27</v>
      </c>
      <c r="K648">
        <v>502.54</v>
      </c>
    </row>
    <row r="649" spans="1:11" x14ac:dyDescent="0.35">
      <c r="A649">
        <v>611791121</v>
      </c>
      <c r="B649" s="2">
        <v>42394</v>
      </c>
      <c r="C649" s="2">
        <v>42396</v>
      </c>
      <c r="D649" t="s">
        <v>100</v>
      </c>
      <c r="E649" t="s">
        <v>21</v>
      </c>
      <c r="F649" t="s">
        <v>17</v>
      </c>
      <c r="G649" t="s">
        <v>18</v>
      </c>
      <c r="H649" t="s">
        <v>19</v>
      </c>
      <c r="I649">
        <v>1443</v>
      </c>
      <c r="J649">
        <v>152.58000000000001</v>
      </c>
      <c r="K649">
        <v>97.44</v>
      </c>
    </row>
    <row r="650" spans="1:11" x14ac:dyDescent="0.35">
      <c r="A650">
        <v>555479753</v>
      </c>
      <c r="B650" s="2">
        <v>43500</v>
      </c>
      <c r="C650" s="2">
        <v>43520</v>
      </c>
      <c r="D650" t="s">
        <v>132</v>
      </c>
      <c r="E650" t="s">
        <v>38</v>
      </c>
      <c r="F650" t="s">
        <v>42</v>
      </c>
      <c r="G650" t="s">
        <v>18</v>
      </c>
      <c r="H650" t="s">
        <v>19</v>
      </c>
      <c r="I650">
        <v>7658</v>
      </c>
      <c r="J650">
        <v>437.2</v>
      </c>
      <c r="K650">
        <v>263.33</v>
      </c>
    </row>
    <row r="651" spans="1:11" x14ac:dyDescent="0.35">
      <c r="A651">
        <v>282916247</v>
      </c>
      <c r="B651" s="2">
        <v>43803</v>
      </c>
      <c r="C651" s="2">
        <v>43822</v>
      </c>
      <c r="D651" t="s">
        <v>213</v>
      </c>
      <c r="E651" t="s">
        <v>38</v>
      </c>
      <c r="F651" t="s">
        <v>22</v>
      </c>
      <c r="G651" t="s">
        <v>18</v>
      </c>
      <c r="H651" t="s">
        <v>34</v>
      </c>
      <c r="I651">
        <v>59</v>
      </c>
      <c r="J651">
        <v>47.45</v>
      </c>
      <c r="K651">
        <v>31.79</v>
      </c>
    </row>
    <row r="652" spans="1:11" x14ac:dyDescent="0.35">
      <c r="A652">
        <v>592586934</v>
      </c>
      <c r="B652" s="2">
        <v>42024</v>
      </c>
      <c r="C652" s="2">
        <v>42032</v>
      </c>
      <c r="D652" t="s">
        <v>63</v>
      </c>
      <c r="E652" t="s">
        <v>32</v>
      </c>
      <c r="F652" t="s">
        <v>25</v>
      </c>
      <c r="G652" t="s">
        <v>14</v>
      </c>
      <c r="H652" t="s">
        <v>19</v>
      </c>
      <c r="I652">
        <v>8497</v>
      </c>
      <c r="J652">
        <v>205.7</v>
      </c>
      <c r="K652">
        <v>117.11</v>
      </c>
    </row>
    <row r="653" spans="1:11" x14ac:dyDescent="0.35">
      <c r="A653">
        <v>553290641</v>
      </c>
      <c r="B653" s="2">
        <v>44656</v>
      </c>
      <c r="C653" s="2">
        <v>44677</v>
      </c>
      <c r="D653" t="s">
        <v>182</v>
      </c>
      <c r="E653" t="s">
        <v>12</v>
      </c>
      <c r="F653" t="s">
        <v>33</v>
      </c>
      <c r="G653" t="s">
        <v>14</v>
      </c>
      <c r="H653" t="s">
        <v>15</v>
      </c>
      <c r="I653">
        <v>9851</v>
      </c>
      <c r="J653">
        <v>109.28</v>
      </c>
      <c r="K653">
        <v>35.840000000000003</v>
      </c>
    </row>
    <row r="654" spans="1:11" x14ac:dyDescent="0.35">
      <c r="A654">
        <v>654138696</v>
      </c>
      <c r="B654" s="2">
        <v>42772</v>
      </c>
      <c r="C654" s="2">
        <v>42778</v>
      </c>
      <c r="D654" t="s">
        <v>183</v>
      </c>
      <c r="E654" t="s">
        <v>24</v>
      </c>
      <c r="F654" t="s">
        <v>33</v>
      </c>
      <c r="G654" t="s">
        <v>14</v>
      </c>
      <c r="H654" t="s">
        <v>19</v>
      </c>
      <c r="I654">
        <v>3031</v>
      </c>
      <c r="J654">
        <v>109.28</v>
      </c>
      <c r="K654">
        <v>35.840000000000003</v>
      </c>
    </row>
    <row r="655" spans="1:11" x14ac:dyDescent="0.35">
      <c r="A655">
        <v>554554927</v>
      </c>
      <c r="B655" s="2">
        <v>44034</v>
      </c>
      <c r="C655" s="2">
        <v>44051</v>
      </c>
      <c r="D655" t="s">
        <v>80</v>
      </c>
      <c r="E655" t="s">
        <v>21</v>
      </c>
      <c r="F655" t="s">
        <v>25</v>
      </c>
      <c r="G655" t="s">
        <v>18</v>
      </c>
      <c r="H655" t="s">
        <v>19</v>
      </c>
      <c r="I655">
        <v>3981</v>
      </c>
      <c r="J655">
        <v>205.7</v>
      </c>
      <c r="K655">
        <v>117.11</v>
      </c>
    </row>
    <row r="656" spans="1:11" x14ac:dyDescent="0.35">
      <c r="A656">
        <v>434275662</v>
      </c>
      <c r="B656" s="2">
        <v>44023</v>
      </c>
      <c r="C656" s="2">
        <v>44030</v>
      </c>
      <c r="D656" t="s">
        <v>35</v>
      </c>
      <c r="E656" t="s">
        <v>21</v>
      </c>
      <c r="F656" t="s">
        <v>40</v>
      </c>
      <c r="G656" t="s">
        <v>18</v>
      </c>
      <c r="H656" t="s">
        <v>34</v>
      </c>
      <c r="I656">
        <v>674</v>
      </c>
      <c r="J656">
        <v>651.21</v>
      </c>
      <c r="K656">
        <v>524.96</v>
      </c>
    </row>
    <row r="657" spans="1:11" x14ac:dyDescent="0.35">
      <c r="A657">
        <v>543349730</v>
      </c>
      <c r="B657" s="2">
        <v>42021</v>
      </c>
      <c r="C657" s="2">
        <v>42024</v>
      </c>
      <c r="D657" t="s">
        <v>94</v>
      </c>
      <c r="E657" t="s">
        <v>38</v>
      </c>
      <c r="F657" t="s">
        <v>30</v>
      </c>
      <c r="G657" t="s">
        <v>14</v>
      </c>
      <c r="H657" t="s">
        <v>26</v>
      </c>
      <c r="I657">
        <v>8115</v>
      </c>
      <c r="J657">
        <v>81.73</v>
      </c>
      <c r="K657">
        <v>56.67</v>
      </c>
    </row>
    <row r="658" spans="1:11" x14ac:dyDescent="0.35">
      <c r="A658">
        <v>752138459</v>
      </c>
      <c r="B658" s="2">
        <v>44432</v>
      </c>
      <c r="C658" s="2">
        <v>44434</v>
      </c>
      <c r="D658" t="s">
        <v>202</v>
      </c>
      <c r="E658" t="s">
        <v>38</v>
      </c>
      <c r="F658" t="s">
        <v>13</v>
      </c>
      <c r="G658" t="s">
        <v>18</v>
      </c>
      <c r="H658" t="s">
        <v>19</v>
      </c>
      <c r="I658">
        <v>3339</v>
      </c>
      <c r="J658">
        <v>255.28</v>
      </c>
      <c r="K658">
        <v>159.41999999999999</v>
      </c>
    </row>
    <row r="659" spans="1:11" x14ac:dyDescent="0.35">
      <c r="A659">
        <v>101315677</v>
      </c>
      <c r="B659" s="2">
        <v>43776</v>
      </c>
      <c r="C659" s="2">
        <v>43785</v>
      </c>
      <c r="D659" t="s">
        <v>132</v>
      </c>
      <c r="E659" t="s">
        <v>38</v>
      </c>
      <c r="F659" t="s">
        <v>68</v>
      </c>
      <c r="G659" t="s">
        <v>14</v>
      </c>
      <c r="H659" t="s">
        <v>26</v>
      </c>
      <c r="I659">
        <v>415</v>
      </c>
      <c r="J659">
        <v>154.06</v>
      </c>
      <c r="K659">
        <v>90.93</v>
      </c>
    </row>
    <row r="660" spans="1:11" x14ac:dyDescent="0.35">
      <c r="A660">
        <v>851867711</v>
      </c>
      <c r="B660" s="2">
        <v>44392</v>
      </c>
      <c r="C660" s="2">
        <v>44396</v>
      </c>
      <c r="D660" t="s">
        <v>27</v>
      </c>
      <c r="E660" t="s">
        <v>24</v>
      </c>
      <c r="F660" t="s">
        <v>25</v>
      </c>
      <c r="G660" t="s">
        <v>14</v>
      </c>
      <c r="H660" t="s">
        <v>19</v>
      </c>
      <c r="I660">
        <v>5441</v>
      </c>
      <c r="J660">
        <v>205.7</v>
      </c>
      <c r="K660">
        <v>117.11</v>
      </c>
    </row>
    <row r="661" spans="1:11" x14ac:dyDescent="0.35">
      <c r="A661">
        <v>835093390</v>
      </c>
      <c r="B661" s="2">
        <v>43308</v>
      </c>
      <c r="C661" s="2">
        <v>43328</v>
      </c>
      <c r="D661" t="s">
        <v>184</v>
      </c>
      <c r="E661" t="s">
        <v>21</v>
      </c>
      <c r="F661" t="s">
        <v>30</v>
      </c>
      <c r="G661" t="s">
        <v>18</v>
      </c>
      <c r="H661" t="s">
        <v>34</v>
      </c>
      <c r="I661">
        <v>1547</v>
      </c>
      <c r="J661">
        <v>81.73</v>
      </c>
      <c r="K661">
        <v>56.67</v>
      </c>
    </row>
    <row r="662" spans="1:11" x14ac:dyDescent="0.35">
      <c r="A662">
        <v>202604043</v>
      </c>
      <c r="B662" s="2">
        <v>44255</v>
      </c>
      <c r="C662" s="2">
        <v>44273</v>
      </c>
      <c r="D662" t="s">
        <v>27</v>
      </c>
      <c r="E662" t="s">
        <v>24</v>
      </c>
      <c r="F662" t="s">
        <v>25</v>
      </c>
      <c r="G662" t="s">
        <v>14</v>
      </c>
      <c r="H662" t="s">
        <v>26</v>
      </c>
      <c r="I662">
        <v>3893</v>
      </c>
      <c r="J662">
        <v>205.7</v>
      </c>
      <c r="K662">
        <v>117.11</v>
      </c>
    </row>
    <row r="663" spans="1:11" x14ac:dyDescent="0.35">
      <c r="A663">
        <v>976323497</v>
      </c>
      <c r="B663" s="2">
        <v>42772</v>
      </c>
      <c r="C663" s="2">
        <v>42781</v>
      </c>
      <c r="D663" t="s">
        <v>193</v>
      </c>
      <c r="E663" t="s">
        <v>21</v>
      </c>
      <c r="F663" t="s">
        <v>22</v>
      </c>
      <c r="G663" t="s">
        <v>14</v>
      </c>
      <c r="H663" t="s">
        <v>15</v>
      </c>
      <c r="I663">
        <v>4674</v>
      </c>
      <c r="J663">
        <v>47.45</v>
      </c>
      <c r="K663">
        <v>31.79</v>
      </c>
    </row>
    <row r="664" spans="1:11" x14ac:dyDescent="0.35">
      <c r="A664">
        <v>298488080</v>
      </c>
      <c r="B664" s="2">
        <v>44334</v>
      </c>
      <c r="C664" s="2">
        <v>44355</v>
      </c>
      <c r="D664" t="s">
        <v>98</v>
      </c>
      <c r="E664" t="s">
        <v>38</v>
      </c>
      <c r="F664" t="s">
        <v>42</v>
      </c>
      <c r="G664" t="s">
        <v>14</v>
      </c>
      <c r="H664" t="s">
        <v>19</v>
      </c>
      <c r="I664">
        <v>8111</v>
      </c>
      <c r="J664">
        <v>437.2</v>
      </c>
      <c r="K664">
        <v>263.33</v>
      </c>
    </row>
    <row r="665" spans="1:11" x14ac:dyDescent="0.35">
      <c r="A665">
        <v>781646621</v>
      </c>
      <c r="B665" s="2">
        <v>42256</v>
      </c>
      <c r="C665" s="2">
        <v>42263</v>
      </c>
      <c r="D665" t="s">
        <v>110</v>
      </c>
      <c r="E665" t="s">
        <v>38</v>
      </c>
      <c r="F665" t="s">
        <v>22</v>
      </c>
      <c r="G665" t="s">
        <v>14</v>
      </c>
      <c r="H665" t="s">
        <v>15</v>
      </c>
      <c r="I665">
        <v>5460</v>
      </c>
      <c r="J665">
        <v>47.45</v>
      </c>
      <c r="K665">
        <v>31.79</v>
      </c>
    </row>
    <row r="666" spans="1:11" x14ac:dyDescent="0.35">
      <c r="A666">
        <v>158660447</v>
      </c>
      <c r="B666" s="2">
        <v>43443</v>
      </c>
      <c r="C666" s="2">
        <v>43453</v>
      </c>
      <c r="D666" t="s">
        <v>139</v>
      </c>
      <c r="E666" t="s">
        <v>51</v>
      </c>
      <c r="F666" t="s">
        <v>56</v>
      </c>
      <c r="G666" t="s">
        <v>14</v>
      </c>
      <c r="H666" t="s">
        <v>15</v>
      </c>
      <c r="I666">
        <v>7</v>
      </c>
      <c r="J666">
        <v>9.33</v>
      </c>
      <c r="K666">
        <v>6.92</v>
      </c>
    </row>
    <row r="667" spans="1:11" x14ac:dyDescent="0.35">
      <c r="A667">
        <v>732703387</v>
      </c>
      <c r="B667" s="2">
        <v>43109</v>
      </c>
      <c r="C667" s="2">
        <v>43121</v>
      </c>
      <c r="D667" t="s">
        <v>152</v>
      </c>
      <c r="E667" t="s">
        <v>21</v>
      </c>
      <c r="F667" t="s">
        <v>22</v>
      </c>
      <c r="G667" t="s">
        <v>14</v>
      </c>
      <c r="H667" t="s">
        <v>34</v>
      </c>
      <c r="I667">
        <v>2069</v>
      </c>
      <c r="J667">
        <v>47.45</v>
      </c>
      <c r="K667">
        <v>31.79</v>
      </c>
    </row>
    <row r="668" spans="1:11" x14ac:dyDescent="0.35">
      <c r="A668">
        <v>827261769</v>
      </c>
      <c r="B668" s="2">
        <v>44320</v>
      </c>
      <c r="C668" s="2">
        <v>44321</v>
      </c>
      <c r="D668" t="s">
        <v>88</v>
      </c>
      <c r="E668" t="s">
        <v>38</v>
      </c>
      <c r="F668" t="s">
        <v>22</v>
      </c>
      <c r="G668" t="s">
        <v>18</v>
      </c>
      <c r="H668" t="s">
        <v>34</v>
      </c>
      <c r="I668">
        <v>3996</v>
      </c>
      <c r="J668">
        <v>47.45</v>
      </c>
      <c r="K668">
        <v>31.79</v>
      </c>
    </row>
    <row r="669" spans="1:11" x14ac:dyDescent="0.35">
      <c r="A669">
        <v>636134421</v>
      </c>
      <c r="B669" s="2">
        <v>44607</v>
      </c>
      <c r="C669" s="2">
        <v>44615</v>
      </c>
      <c r="D669" t="s">
        <v>154</v>
      </c>
      <c r="E669" t="s">
        <v>12</v>
      </c>
      <c r="F669" t="s">
        <v>22</v>
      </c>
      <c r="G669" t="s">
        <v>14</v>
      </c>
      <c r="H669" t="s">
        <v>19</v>
      </c>
      <c r="I669">
        <v>5166</v>
      </c>
      <c r="J669">
        <v>47.45</v>
      </c>
      <c r="K669">
        <v>31.79</v>
      </c>
    </row>
    <row r="670" spans="1:11" x14ac:dyDescent="0.35">
      <c r="A670">
        <v>873432672</v>
      </c>
      <c r="B670" s="2">
        <v>43353</v>
      </c>
      <c r="C670" s="2">
        <v>43374</v>
      </c>
      <c r="D670" t="s">
        <v>116</v>
      </c>
      <c r="E670" t="s">
        <v>21</v>
      </c>
      <c r="F670" t="s">
        <v>76</v>
      </c>
      <c r="G670" t="s">
        <v>14</v>
      </c>
      <c r="H670" t="s">
        <v>19</v>
      </c>
      <c r="I670">
        <v>6992</v>
      </c>
      <c r="J670">
        <v>668.27</v>
      </c>
      <c r="K670">
        <v>502.54</v>
      </c>
    </row>
    <row r="671" spans="1:11" x14ac:dyDescent="0.35">
      <c r="A671">
        <v>523580348</v>
      </c>
      <c r="B671" s="2">
        <v>44372</v>
      </c>
      <c r="C671" s="2">
        <v>44387</v>
      </c>
      <c r="D671" t="s">
        <v>103</v>
      </c>
      <c r="E671" t="s">
        <v>21</v>
      </c>
      <c r="F671" t="s">
        <v>33</v>
      </c>
      <c r="G671" t="s">
        <v>14</v>
      </c>
      <c r="H671" t="s">
        <v>19</v>
      </c>
      <c r="I671">
        <v>7915</v>
      </c>
      <c r="J671">
        <v>109.28</v>
      </c>
      <c r="K671">
        <v>35.840000000000003</v>
      </c>
    </row>
    <row r="672" spans="1:11" x14ac:dyDescent="0.35">
      <c r="A672">
        <v>891313779</v>
      </c>
      <c r="B672" s="2">
        <v>44821</v>
      </c>
      <c r="C672" s="2">
        <v>44831</v>
      </c>
      <c r="D672" t="s">
        <v>217</v>
      </c>
      <c r="E672" t="s">
        <v>12</v>
      </c>
      <c r="F672" t="s">
        <v>30</v>
      </c>
      <c r="G672" t="s">
        <v>14</v>
      </c>
      <c r="H672" t="s">
        <v>34</v>
      </c>
      <c r="I672">
        <v>8409</v>
      </c>
      <c r="J672">
        <v>81.73</v>
      </c>
      <c r="K672">
        <v>56.67</v>
      </c>
    </row>
    <row r="673" spans="1:11" x14ac:dyDescent="0.35">
      <c r="A673">
        <v>651681792</v>
      </c>
      <c r="B673" s="2">
        <v>43946</v>
      </c>
      <c r="C673" s="2">
        <v>43960</v>
      </c>
      <c r="D673" t="s">
        <v>78</v>
      </c>
      <c r="E673" t="s">
        <v>24</v>
      </c>
      <c r="F673" t="s">
        <v>33</v>
      </c>
      <c r="G673" t="s">
        <v>18</v>
      </c>
      <c r="H673" t="s">
        <v>15</v>
      </c>
      <c r="I673">
        <v>5979</v>
      </c>
      <c r="J673">
        <v>109.28</v>
      </c>
      <c r="K673">
        <v>35.840000000000003</v>
      </c>
    </row>
    <row r="674" spans="1:11" x14ac:dyDescent="0.35">
      <c r="A674">
        <v>800045716</v>
      </c>
      <c r="B674" s="2">
        <v>42841</v>
      </c>
      <c r="C674" s="2">
        <v>42842</v>
      </c>
      <c r="D674" t="s">
        <v>176</v>
      </c>
      <c r="E674" t="s">
        <v>21</v>
      </c>
      <c r="F674" t="s">
        <v>30</v>
      </c>
      <c r="G674" t="s">
        <v>14</v>
      </c>
      <c r="H674" t="s">
        <v>15</v>
      </c>
      <c r="I674">
        <v>161</v>
      </c>
      <c r="J674">
        <v>81.73</v>
      </c>
      <c r="K674">
        <v>56.67</v>
      </c>
    </row>
    <row r="675" spans="1:11" x14ac:dyDescent="0.35">
      <c r="A675">
        <v>602079379</v>
      </c>
      <c r="B675" s="2">
        <v>42491</v>
      </c>
      <c r="C675" s="2">
        <v>42498</v>
      </c>
      <c r="D675" t="s">
        <v>179</v>
      </c>
      <c r="E675" t="s">
        <v>32</v>
      </c>
      <c r="F675" t="s">
        <v>40</v>
      </c>
      <c r="G675" t="s">
        <v>14</v>
      </c>
      <c r="H675" t="s">
        <v>26</v>
      </c>
      <c r="I675">
        <v>7523</v>
      </c>
      <c r="J675">
        <v>651.21</v>
      </c>
      <c r="K675">
        <v>524.96</v>
      </c>
    </row>
    <row r="676" spans="1:11" x14ac:dyDescent="0.35">
      <c r="A676">
        <v>743769109</v>
      </c>
      <c r="B676" s="2">
        <v>42500</v>
      </c>
      <c r="C676" s="2">
        <v>42503</v>
      </c>
      <c r="D676" t="s">
        <v>117</v>
      </c>
      <c r="E676" t="s">
        <v>21</v>
      </c>
      <c r="F676" t="s">
        <v>68</v>
      </c>
      <c r="G676" t="s">
        <v>14</v>
      </c>
      <c r="H676" t="s">
        <v>15</v>
      </c>
      <c r="I676">
        <v>6662</v>
      </c>
      <c r="J676">
        <v>154.06</v>
      </c>
      <c r="K676">
        <v>90.93</v>
      </c>
    </row>
    <row r="677" spans="1:11" x14ac:dyDescent="0.35">
      <c r="A677">
        <v>181413733</v>
      </c>
      <c r="B677" s="2">
        <v>43821</v>
      </c>
      <c r="C677" s="2">
        <v>43824</v>
      </c>
      <c r="D677" t="s">
        <v>120</v>
      </c>
      <c r="E677" t="s">
        <v>38</v>
      </c>
      <c r="F677" t="s">
        <v>76</v>
      </c>
      <c r="G677" t="s">
        <v>14</v>
      </c>
      <c r="H677" t="s">
        <v>19</v>
      </c>
      <c r="I677">
        <v>3210</v>
      </c>
      <c r="J677">
        <v>668.27</v>
      </c>
      <c r="K677">
        <v>502.54</v>
      </c>
    </row>
    <row r="678" spans="1:11" x14ac:dyDescent="0.35">
      <c r="A678">
        <v>191624581</v>
      </c>
      <c r="B678" s="2">
        <v>43263</v>
      </c>
      <c r="C678" s="2">
        <v>43274</v>
      </c>
      <c r="D678" t="s">
        <v>11</v>
      </c>
      <c r="E678" t="s">
        <v>12</v>
      </c>
      <c r="F678" t="s">
        <v>56</v>
      </c>
      <c r="G678" t="s">
        <v>14</v>
      </c>
      <c r="H678" t="s">
        <v>19</v>
      </c>
      <c r="I678">
        <v>4827</v>
      </c>
      <c r="J678">
        <v>9.33</v>
      </c>
      <c r="K678">
        <v>6.92</v>
      </c>
    </row>
    <row r="679" spans="1:11" x14ac:dyDescent="0.35">
      <c r="A679">
        <v>321325480</v>
      </c>
      <c r="B679" s="2">
        <v>44096</v>
      </c>
      <c r="C679" s="2">
        <v>44108</v>
      </c>
      <c r="D679" t="s">
        <v>86</v>
      </c>
      <c r="E679" t="s">
        <v>29</v>
      </c>
      <c r="F679" t="s">
        <v>56</v>
      </c>
      <c r="G679" t="s">
        <v>18</v>
      </c>
      <c r="H679" t="s">
        <v>26</v>
      </c>
      <c r="I679">
        <v>6205</v>
      </c>
      <c r="J679">
        <v>9.33</v>
      </c>
      <c r="K679">
        <v>6.92</v>
      </c>
    </row>
    <row r="680" spans="1:11" x14ac:dyDescent="0.35">
      <c r="A680">
        <v>637752759</v>
      </c>
      <c r="B680" s="2">
        <v>43983</v>
      </c>
      <c r="C680" s="2">
        <v>43988</v>
      </c>
      <c r="D680" t="s">
        <v>132</v>
      </c>
      <c r="E680" t="s">
        <v>38</v>
      </c>
      <c r="F680" t="s">
        <v>40</v>
      </c>
      <c r="G680" t="s">
        <v>14</v>
      </c>
      <c r="H680" t="s">
        <v>34</v>
      </c>
      <c r="I680">
        <v>4069</v>
      </c>
      <c r="J680">
        <v>651.21</v>
      </c>
      <c r="K680">
        <v>524.96</v>
      </c>
    </row>
    <row r="681" spans="1:11" x14ac:dyDescent="0.35">
      <c r="A681">
        <v>378455245</v>
      </c>
      <c r="B681" s="2">
        <v>43244</v>
      </c>
      <c r="C681" s="2">
        <v>43245</v>
      </c>
      <c r="D681" t="s">
        <v>197</v>
      </c>
      <c r="E681" t="s">
        <v>38</v>
      </c>
      <c r="F681" t="s">
        <v>33</v>
      </c>
      <c r="G681" t="s">
        <v>14</v>
      </c>
      <c r="H681" t="s">
        <v>26</v>
      </c>
      <c r="I681">
        <v>2172</v>
      </c>
      <c r="J681">
        <v>109.28</v>
      </c>
      <c r="K681">
        <v>35.840000000000003</v>
      </c>
    </row>
    <row r="682" spans="1:11" x14ac:dyDescent="0.35">
      <c r="A682">
        <v>201294267</v>
      </c>
      <c r="B682" s="2">
        <v>43474</v>
      </c>
      <c r="C682" s="2">
        <v>43489</v>
      </c>
      <c r="D682" t="s">
        <v>80</v>
      </c>
      <c r="E682" t="s">
        <v>21</v>
      </c>
      <c r="F682" t="s">
        <v>17</v>
      </c>
      <c r="G682" t="s">
        <v>18</v>
      </c>
      <c r="H682" t="s">
        <v>26</v>
      </c>
      <c r="I682">
        <v>6302</v>
      </c>
      <c r="J682">
        <v>152.58000000000001</v>
      </c>
      <c r="K682">
        <v>97.44</v>
      </c>
    </row>
    <row r="683" spans="1:11" x14ac:dyDescent="0.35">
      <c r="A683">
        <v>834443652</v>
      </c>
      <c r="B683" s="2">
        <v>42041</v>
      </c>
      <c r="C683" s="2">
        <v>42048</v>
      </c>
      <c r="D683" t="s">
        <v>164</v>
      </c>
      <c r="E683" t="s">
        <v>38</v>
      </c>
      <c r="F683" t="s">
        <v>47</v>
      </c>
      <c r="G683" t="s">
        <v>18</v>
      </c>
      <c r="H683" t="s">
        <v>19</v>
      </c>
      <c r="I683">
        <v>9275</v>
      </c>
      <c r="J683">
        <v>421.89</v>
      </c>
      <c r="K683">
        <v>364.69</v>
      </c>
    </row>
    <row r="684" spans="1:11" x14ac:dyDescent="0.35">
      <c r="A684">
        <v>826389729</v>
      </c>
      <c r="B684" s="2">
        <v>43587</v>
      </c>
      <c r="C684" s="2">
        <v>43594</v>
      </c>
      <c r="D684" t="s">
        <v>180</v>
      </c>
      <c r="E684" t="s">
        <v>24</v>
      </c>
      <c r="F684" t="s">
        <v>25</v>
      </c>
      <c r="G684" t="s">
        <v>14</v>
      </c>
      <c r="H684" t="s">
        <v>15</v>
      </c>
      <c r="I684">
        <v>5940</v>
      </c>
      <c r="J684">
        <v>205.7</v>
      </c>
      <c r="K684">
        <v>117.11</v>
      </c>
    </row>
    <row r="685" spans="1:11" x14ac:dyDescent="0.35">
      <c r="A685">
        <v>595931327</v>
      </c>
      <c r="B685" s="2">
        <v>44146</v>
      </c>
      <c r="C685" s="2">
        <v>44150</v>
      </c>
      <c r="D685" t="s">
        <v>123</v>
      </c>
      <c r="E685" t="s">
        <v>38</v>
      </c>
      <c r="F685" t="s">
        <v>68</v>
      </c>
      <c r="G685" t="s">
        <v>18</v>
      </c>
      <c r="H685" t="s">
        <v>15</v>
      </c>
      <c r="I685">
        <v>8177</v>
      </c>
      <c r="J685">
        <v>154.06</v>
      </c>
      <c r="K685">
        <v>90.93</v>
      </c>
    </row>
    <row r="686" spans="1:11" x14ac:dyDescent="0.35">
      <c r="A686">
        <v>182179772</v>
      </c>
      <c r="B686" s="2">
        <v>43945</v>
      </c>
      <c r="C686" s="2">
        <v>43960</v>
      </c>
      <c r="D686" t="s">
        <v>207</v>
      </c>
      <c r="E686" t="s">
        <v>51</v>
      </c>
      <c r="F686" t="s">
        <v>30</v>
      </c>
      <c r="G686" t="s">
        <v>18</v>
      </c>
      <c r="H686" t="s">
        <v>34</v>
      </c>
      <c r="I686">
        <v>9898</v>
      </c>
      <c r="J686">
        <v>81.73</v>
      </c>
      <c r="K686">
        <v>56.67</v>
      </c>
    </row>
    <row r="687" spans="1:11" x14ac:dyDescent="0.35">
      <c r="A687">
        <v>594558894</v>
      </c>
      <c r="B687" s="2">
        <v>42065</v>
      </c>
      <c r="C687" s="2">
        <v>42085</v>
      </c>
      <c r="D687" t="s">
        <v>132</v>
      </c>
      <c r="E687" t="s">
        <v>38</v>
      </c>
      <c r="F687" t="s">
        <v>56</v>
      </c>
      <c r="G687" t="s">
        <v>18</v>
      </c>
      <c r="H687" t="s">
        <v>15</v>
      </c>
      <c r="I687">
        <v>2044</v>
      </c>
      <c r="J687">
        <v>9.33</v>
      </c>
      <c r="K687">
        <v>6.92</v>
      </c>
    </row>
    <row r="688" spans="1:11" x14ac:dyDescent="0.35">
      <c r="A688">
        <v>662805020</v>
      </c>
      <c r="B688" s="2">
        <v>44860</v>
      </c>
      <c r="C688" s="2">
        <v>44870</v>
      </c>
      <c r="D688" t="s">
        <v>202</v>
      </c>
      <c r="E688" t="s">
        <v>38</v>
      </c>
      <c r="F688" t="s">
        <v>47</v>
      </c>
      <c r="G688" t="s">
        <v>14</v>
      </c>
      <c r="H688" t="s">
        <v>15</v>
      </c>
      <c r="I688">
        <v>7589</v>
      </c>
      <c r="J688">
        <v>421.89</v>
      </c>
      <c r="K688">
        <v>364.69</v>
      </c>
    </row>
    <row r="689" spans="1:11" x14ac:dyDescent="0.35">
      <c r="A689">
        <v>186966979</v>
      </c>
      <c r="B689" s="2">
        <v>42458</v>
      </c>
      <c r="C689" s="2">
        <v>42473</v>
      </c>
      <c r="D689" t="s">
        <v>87</v>
      </c>
      <c r="E689" t="s">
        <v>24</v>
      </c>
      <c r="F689" t="s">
        <v>76</v>
      </c>
      <c r="G689" t="s">
        <v>18</v>
      </c>
      <c r="H689" t="s">
        <v>26</v>
      </c>
      <c r="I689">
        <v>6539</v>
      </c>
      <c r="J689">
        <v>668.27</v>
      </c>
      <c r="K689">
        <v>502.54</v>
      </c>
    </row>
    <row r="690" spans="1:11" x14ac:dyDescent="0.35">
      <c r="A690">
        <v>387406098</v>
      </c>
      <c r="B690" s="2">
        <v>44417</v>
      </c>
      <c r="C690" s="2">
        <v>44435</v>
      </c>
      <c r="D690" t="s">
        <v>183</v>
      </c>
      <c r="E690" t="s">
        <v>24</v>
      </c>
      <c r="F690" t="s">
        <v>33</v>
      </c>
      <c r="G690" t="s">
        <v>14</v>
      </c>
      <c r="H690" t="s">
        <v>19</v>
      </c>
      <c r="I690">
        <v>928</v>
      </c>
      <c r="J690">
        <v>109.28</v>
      </c>
      <c r="K690">
        <v>35.840000000000003</v>
      </c>
    </row>
    <row r="691" spans="1:11" x14ac:dyDescent="0.35">
      <c r="A691">
        <v>754796206</v>
      </c>
      <c r="B691" s="2">
        <v>43910</v>
      </c>
      <c r="C691" s="2">
        <v>43911</v>
      </c>
      <c r="D691" t="s">
        <v>65</v>
      </c>
      <c r="E691" t="s">
        <v>32</v>
      </c>
      <c r="F691" t="s">
        <v>22</v>
      </c>
      <c r="G691" t="s">
        <v>14</v>
      </c>
      <c r="H691" t="s">
        <v>19</v>
      </c>
      <c r="I691">
        <v>9826</v>
      </c>
      <c r="J691">
        <v>47.45</v>
      </c>
      <c r="K691">
        <v>31.79</v>
      </c>
    </row>
    <row r="692" spans="1:11" x14ac:dyDescent="0.35">
      <c r="A692">
        <v>400123631</v>
      </c>
      <c r="B692" s="2">
        <v>44466</v>
      </c>
      <c r="C692" s="2">
        <v>44480</v>
      </c>
      <c r="D692" t="s">
        <v>97</v>
      </c>
      <c r="E692" t="s">
        <v>29</v>
      </c>
      <c r="F692" t="s">
        <v>22</v>
      </c>
      <c r="G692" t="s">
        <v>18</v>
      </c>
      <c r="H692" t="s">
        <v>19</v>
      </c>
      <c r="I692">
        <v>4329</v>
      </c>
      <c r="J692">
        <v>47.45</v>
      </c>
      <c r="K692">
        <v>31.79</v>
      </c>
    </row>
    <row r="693" spans="1:11" x14ac:dyDescent="0.35">
      <c r="A693">
        <v>304687201</v>
      </c>
      <c r="B693" s="2">
        <v>42462</v>
      </c>
      <c r="C693" s="2">
        <v>42465</v>
      </c>
      <c r="D693" t="s">
        <v>104</v>
      </c>
      <c r="E693" t="s">
        <v>24</v>
      </c>
      <c r="F693" t="s">
        <v>22</v>
      </c>
      <c r="G693" t="s">
        <v>14</v>
      </c>
      <c r="H693" t="s">
        <v>19</v>
      </c>
      <c r="I693">
        <v>2569</v>
      </c>
      <c r="J693">
        <v>47.45</v>
      </c>
      <c r="K693">
        <v>31.79</v>
      </c>
    </row>
    <row r="694" spans="1:11" x14ac:dyDescent="0.35">
      <c r="A694">
        <v>170098245</v>
      </c>
      <c r="B694" s="2">
        <v>44630</v>
      </c>
      <c r="C694" s="2">
        <v>44642</v>
      </c>
      <c r="D694" t="s">
        <v>218</v>
      </c>
      <c r="E694" t="s">
        <v>38</v>
      </c>
      <c r="F694" t="s">
        <v>47</v>
      </c>
      <c r="G694" t="s">
        <v>18</v>
      </c>
      <c r="H694" t="s">
        <v>26</v>
      </c>
      <c r="I694">
        <v>4705</v>
      </c>
      <c r="J694">
        <v>421.89</v>
      </c>
      <c r="K694">
        <v>364.69</v>
      </c>
    </row>
    <row r="695" spans="1:11" x14ac:dyDescent="0.35">
      <c r="A695">
        <v>668280589</v>
      </c>
      <c r="B695" s="2">
        <v>43507</v>
      </c>
      <c r="C695" s="2">
        <v>43509</v>
      </c>
      <c r="D695" t="s">
        <v>107</v>
      </c>
      <c r="E695" t="s">
        <v>21</v>
      </c>
      <c r="F695" t="s">
        <v>47</v>
      </c>
      <c r="G695" t="s">
        <v>14</v>
      </c>
      <c r="H695" t="s">
        <v>26</v>
      </c>
      <c r="I695">
        <v>7932</v>
      </c>
      <c r="J695">
        <v>421.89</v>
      </c>
      <c r="K695">
        <v>364.69</v>
      </c>
    </row>
    <row r="696" spans="1:11" x14ac:dyDescent="0.35">
      <c r="A696">
        <v>291470563</v>
      </c>
      <c r="B696" s="2">
        <v>42144</v>
      </c>
      <c r="C696" s="2">
        <v>42150</v>
      </c>
      <c r="D696" t="s">
        <v>124</v>
      </c>
      <c r="E696" t="s">
        <v>38</v>
      </c>
      <c r="F696" t="s">
        <v>30</v>
      </c>
      <c r="G696" t="s">
        <v>18</v>
      </c>
      <c r="H696" t="s">
        <v>19</v>
      </c>
      <c r="I696">
        <v>1472</v>
      </c>
      <c r="J696">
        <v>81.73</v>
      </c>
      <c r="K696">
        <v>56.67</v>
      </c>
    </row>
    <row r="697" spans="1:11" x14ac:dyDescent="0.35">
      <c r="A697">
        <v>302216994</v>
      </c>
      <c r="B697" s="2">
        <v>43897</v>
      </c>
      <c r="C697" s="2">
        <v>43914</v>
      </c>
      <c r="D697" t="s">
        <v>70</v>
      </c>
      <c r="E697" t="s">
        <v>29</v>
      </c>
      <c r="F697" t="s">
        <v>56</v>
      </c>
      <c r="G697" t="s">
        <v>18</v>
      </c>
      <c r="H697" t="s">
        <v>15</v>
      </c>
      <c r="I697">
        <v>1579</v>
      </c>
      <c r="J697">
        <v>9.33</v>
      </c>
      <c r="K697">
        <v>6.92</v>
      </c>
    </row>
    <row r="698" spans="1:11" x14ac:dyDescent="0.35">
      <c r="A698">
        <v>683381211</v>
      </c>
      <c r="B698" s="2">
        <v>43438</v>
      </c>
      <c r="C698" s="2">
        <v>43455</v>
      </c>
      <c r="D698" t="s">
        <v>105</v>
      </c>
      <c r="E698" t="s">
        <v>12</v>
      </c>
      <c r="F698" t="s">
        <v>25</v>
      </c>
      <c r="G698" t="s">
        <v>18</v>
      </c>
      <c r="H698" t="s">
        <v>26</v>
      </c>
      <c r="I698">
        <v>6542</v>
      </c>
      <c r="J698">
        <v>205.7</v>
      </c>
      <c r="K698">
        <v>117.11</v>
      </c>
    </row>
    <row r="699" spans="1:11" x14ac:dyDescent="0.35">
      <c r="A699">
        <v>588137042</v>
      </c>
      <c r="B699" s="2">
        <v>42790</v>
      </c>
      <c r="C699" s="2">
        <v>42796</v>
      </c>
      <c r="D699" t="s">
        <v>198</v>
      </c>
      <c r="E699" t="s">
        <v>38</v>
      </c>
      <c r="F699" t="s">
        <v>40</v>
      </c>
      <c r="G699" t="s">
        <v>14</v>
      </c>
      <c r="H699" t="s">
        <v>26</v>
      </c>
      <c r="I699">
        <v>1675</v>
      </c>
      <c r="J699">
        <v>651.21</v>
      </c>
      <c r="K699">
        <v>524.96</v>
      </c>
    </row>
    <row r="700" spans="1:11" x14ac:dyDescent="0.35">
      <c r="A700">
        <v>589970815</v>
      </c>
      <c r="B700" s="2">
        <v>43634</v>
      </c>
      <c r="C700" s="2">
        <v>43635</v>
      </c>
      <c r="D700" t="s">
        <v>166</v>
      </c>
      <c r="E700" t="s">
        <v>38</v>
      </c>
      <c r="F700" t="s">
        <v>30</v>
      </c>
      <c r="G700" t="s">
        <v>18</v>
      </c>
      <c r="H700" t="s">
        <v>19</v>
      </c>
      <c r="I700">
        <v>4329</v>
      </c>
      <c r="J700">
        <v>81.73</v>
      </c>
      <c r="K700">
        <v>56.67</v>
      </c>
    </row>
    <row r="701" spans="1:11" x14ac:dyDescent="0.35">
      <c r="A701">
        <v>432681357</v>
      </c>
      <c r="B701" s="2">
        <v>44888</v>
      </c>
      <c r="C701" s="2">
        <v>44891</v>
      </c>
      <c r="D701" t="s">
        <v>212</v>
      </c>
      <c r="E701" t="s">
        <v>32</v>
      </c>
      <c r="F701" t="s">
        <v>13</v>
      </c>
      <c r="G701" t="s">
        <v>18</v>
      </c>
      <c r="H701" t="s">
        <v>15</v>
      </c>
      <c r="I701">
        <v>8884</v>
      </c>
      <c r="J701">
        <v>255.28</v>
      </c>
      <c r="K701">
        <v>159.41999999999999</v>
      </c>
    </row>
    <row r="702" spans="1:11" x14ac:dyDescent="0.35">
      <c r="A702">
        <v>380379998</v>
      </c>
      <c r="B702" s="2">
        <v>42930</v>
      </c>
      <c r="C702" s="2">
        <v>42937</v>
      </c>
      <c r="D702" t="s">
        <v>156</v>
      </c>
      <c r="E702" t="s">
        <v>21</v>
      </c>
      <c r="F702" t="s">
        <v>76</v>
      </c>
      <c r="G702" t="s">
        <v>14</v>
      </c>
      <c r="H702" t="s">
        <v>19</v>
      </c>
      <c r="I702">
        <v>1749</v>
      </c>
      <c r="J702">
        <v>668.27</v>
      </c>
      <c r="K702">
        <v>502.54</v>
      </c>
    </row>
    <row r="703" spans="1:11" x14ac:dyDescent="0.35">
      <c r="A703">
        <v>767490565</v>
      </c>
      <c r="B703" s="2">
        <v>42385</v>
      </c>
      <c r="C703" s="2">
        <v>42401</v>
      </c>
      <c r="D703" t="s">
        <v>91</v>
      </c>
      <c r="E703" t="s">
        <v>21</v>
      </c>
      <c r="F703" t="s">
        <v>33</v>
      </c>
      <c r="G703" t="s">
        <v>14</v>
      </c>
      <c r="H703" t="s">
        <v>34</v>
      </c>
      <c r="I703">
        <v>6368</v>
      </c>
      <c r="J703">
        <v>109.28</v>
      </c>
      <c r="K703">
        <v>35.840000000000003</v>
      </c>
    </row>
    <row r="704" spans="1:11" x14ac:dyDescent="0.35">
      <c r="A704">
        <v>648749387</v>
      </c>
      <c r="B704" s="2">
        <v>44141</v>
      </c>
      <c r="C704" s="2">
        <v>44161</v>
      </c>
      <c r="D704" t="s">
        <v>151</v>
      </c>
      <c r="E704" t="s">
        <v>32</v>
      </c>
      <c r="F704" t="s">
        <v>68</v>
      </c>
      <c r="G704" t="s">
        <v>14</v>
      </c>
      <c r="H704" t="s">
        <v>15</v>
      </c>
      <c r="I704">
        <v>8215</v>
      </c>
      <c r="J704">
        <v>154.06</v>
      </c>
      <c r="K704">
        <v>90.93</v>
      </c>
    </row>
    <row r="705" spans="1:11" x14ac:dyDescent="0.35">
      <c r="A705">
        <v>949205291</v>
      </c>
      <c r="B705" s="2">
        <v>44444</v>
      </c>
      <c r="C705" s="2">
        <v>44455</v>
      </c>
      <c r="D705" t="s">
        <v>108</v>
      </c>
      <c r="E705" t="s">
        <v>12</v>
      </c>
      <c r="F705" t="s">
        <v>56</v>
      </c>
      <c r="G705" t="s">
        <v>14</v>
      </c>
      <c r="H705" t="s">
        <v>26</v>
      </c>
      <c r="I705">
        <v>9794</v>
      </c>
      <c r="J705">
        <v>9.33</v>
      </c>
      <c r="K705">
        <v>6.92</v>
      </c>
    </row>
    <row r="706" spans="1:11" x14ac:dyDescent="0.35">
      <c r="A706">
        <v>414219605</v>
      </c>
      <c r="B706" s="2">
        <v>42847</v>
      </c>
      <c r="C706" s="2">
        <v>42852</v>
      </c>
      <c r="D706" t="s">
        <v>27</v>
      </c>
      <c r="E706" t="s">
        <v>24</v>
      </c>
      <c r="F706" t="s">
        <v>47</v>
      </c>
      <c r="G706" t="s">
        <v>18</v>
      </c>
      <c r="H706" t="s">
        <v>34</v>
      </c>
      <c r="I706">
        <v>5641</v>
      </c>
      <c r="J706">
        <v>421.89</v>
      </c>
      <c r="K706">
        <v>364.69</v>
      </c>
    </row>
    <row r="707" spans="1:11" x14ac:dyDescent="0.35">
      <c r="A707">
        <v>559466159</v>
      </c>
      <c r="B707" s="2">
        <v>42607</v>
      </c>
      <c r="C707" s="2">
        <v>42621</v>
      </c>
      <c r="D707" t="s">
        <v>150</v>
      </c>
      <c r="E707" t="s">
        <v>38</v>
      </c>
      <c r="F707" t="s">
        <v>17</v>
      </c>
      <c r="G707" t="s">
        <v>18</v>
      </c>
      <c r="H707" t="s">
        <v>19</v>
      </c>
      <c r="I707">
        <v>7324</v>
      </c>
      <c r="J707">
        <v>152.58000000000001</v>
      </c>
      <c r="K707">
        <v>97.44</v>
      </c>
    </row>
    <row r="708" spans="1:11" x14ac:dyDescent="0.35">
      <c r="A708">
        <v>720931279</v>
      </c>
      <c r="B708" s="2">
        <v>44134</v>
      </c>
      <c r="C708" s="2">
        <v>44136</v>
      </c>
      <c r="D708" t="s">
        <v>189</v>
      </c>
      <c r="E708" t="s">
        <v>21</v>
      </c>
      <c r="F708" t="s">
        <v>17</v>
      </c>
      <c r="G708" t="s">
        <v>18</v>
      </c>
      <c r="H708" t="s">
        <v>26</v>
      </c>
      <c r="I708">
        <v>8441</v>
      </c>
      <c r="J708">
        <v>152.58000000000001</v>
      </c>
      <c r="K708">
        <v>97.44</v>
      </c>
    </row>
    <row r="709" spans="1:11" x14ac:dyDescent="0.35">
      <c r="A709">
        <v>304913794</v>
      </c>
      <c r="B709" s="2">
        <v>43767</v>
      </c>
      <c r="C709" s="2">
        <v>43773</v>
      </c>
      <c r="D709" t="s">
        <v>50</v>
      </c>
      <c r="E709" t="s">
        <v>51</v>
      </c>
      <c r="F709" t="s">
        <v>40</v>
      </c>
      <c r="G709" t="s">
        <v>18</v>
      </c>
      <c r="H709" t="s">
        <v>34</v>
      </c>
      <c r="I709">
        <v>9623</v>
      </c>
      <c r="J709">
        <v>651.21</v>
      </c>
      <c r="K709">
        <v>524.96</v>
      </c>
    </row>
    <row r="710" spans="1:11" x14ac:dyDescent="0.35">
      <c r="A710">
        <v>138025033</v>
      </c>
      <c r="B710" s="2">
        <v>43659</v>
      </c>
      <c r="C710" s="2">
        <v>43665</v>
      </c>
      <c r="D710" t="s">
        <v>115</v>
      </c>
      <c r="E710" t="s">
        <v>21</v>
      </c>
      <c r="F710" t="s">
        <v>17</v>
      </c>
      <c r="G710" t="s">
        <v>14</v>
      </c>
      <c r="H710" t="s">
        <v>26</v>
      </c>
      <c r="I710">
        <v>3529</v>
      </c>
      <c r="J710">
        <v>152.58000000000001</v>
      </c>
      <c r="K710">
        <v>97.44</v>
      </c>
    </row>
    <row r="711" spans="1:11" x14ac:dyDescent="0.35">
      <c r="A711">
        <v>217188823</v>
      </c>
      <c r="B711" s="2">
        <v>44814</v>
      </c>
      <c r="C711" s="2">
        <v>44821</v>
      </c>
      <c r="D711" t="s">
        <v>191</v>
      </c>
      <c r="E711" t="s">
        <v>24</v>
      </c>
      <c r="F711" t="s">
        <v>33</v>
      </c>
      <c r="G711" t="s">
        <v>18</v>
      </c>
      <c r="H711" t="s">
        <v>34</v>
      </c>
      <c r="I711">
        <v>9854</v>
      </c>
      <c r="J711">
        <v>109.28</v>
      </c>
      <c r="K711">
        <v>35.840000000000003</v>
      </c>
    </row>
    <row r="712" spans="1:11" x14ac:dyDescent="0.35">
      <c r="A712">
        <v>159641492</v>
      </c>
      <c r="B712" s="2">
        <v>44084</v>
      </c>
      <c r="C712" s="2">
        <v>44087</v>
      </c>
      <c r="D712" t="s">
        <v>105</v>
      </c>
      <c r="E712" t="s">
        <v>12</v>
      </c>
      <c r="F712" t="s">
        <v>47</v>
      </c>
      <c r="G712" t="s">
        <v>14</v>
      </c>
      <c r="H712" t="s">
        <v>15</v>
      </c>
      <c r="I712">
        <v>320</v>
      </c>
      <c r="J712">
        <v>421.89</v>
      </c>
      <c r="K712">
        <v>364.69</v>
      </c>
    </row>
    <row r="713" spans="1:11" x14ac:dyDescent="0.35">
      <c r="A713">
        <v>552931869</v>
      </c>
      <c r="B713" s="2">
        <v>42598</v>
      </c>
      <c r="C713" s="2">
        <v>42608</v>
      </c>
      <c r="D713" t="s">
        <v>188</v>
      </c>
      <c r="E713" t="s">
        <v>21</v>
      </c>
      <c r="F713" t="s">
        <v>47</v>
      </c>
      <c r="G713" t="s">
        <v>18</v>
      </c>
      <c r="H713" t="s">
        <v>34</v>
      </c>
      <c r="I713">
        <v>3682</v>
      </c>
      <c r="J713">
        <v>421.89</v>
      </c>
      <c r="K713">
        <v>364.69</v>
      </c>
    </row>
    <row r="714" spans="1:11" x14ac:dyDescent="0.35">
      <c r="A714">
        <v>704921281</v>
      </c>
      <c r="B714" s="2">
        <v>43491</v>
      </c>
      <c r="C714" s="2">
        <v>43497</v>
      </c>
      <c r="D714" t="s">
        <v>213</v>
      </c>
      <c r="E714" t="s">
        <v>38</v>
      </c>
      <c r="F714" t="s">
        <v>17</v>
      </c>
      <c r="G714" t="s">
        <v>18</v>
      </c>
      <c r="H714" t="s">
        <v>26</v>
      </c>
      <c r="I714">
        <v>727</v>
      </c>
      <c r="J714">
        <v>152.58000000000001</v>
      </c>
      <c r="K714">
        <v>97.44</v>
      </c>
    </row>
    <row r="715" spans="1:11" x14ac:dyDescent="0.35">
      <c r="A715">
        <v>893783557</v>
      </c>
      <c r="B715" s="2">
        <v>44052</v>
      </c>
      <c r="C715" s="2">
        <v>44053</v>
      </c>
      <c r="D715" t="s">
        <v>202</v>
      </c>
      <c r="E715" t="s">
        <v>38</v>
      </c>
      <c r="F715" t="s">
        <v>17</v>
      </c>
      <c r="G715" t="s">
        <v>14</v>
      </c>
      <c r="H715" t="s">
        <v>26</v>
      </c>
      <c r="I715">
        <v>9271</v>
      </c>
      <c r="J715">
        <v>152.58000000000001</v>
      </c>
      <c r="K715">
        <v>97.44</v>
      </c>
    </row>
    <row r="716" spans="1:11" x14ac:dyDescent="0.35">
      <c r="A716">
        <v>118005025</v>
      </c>
      <c r="B716" s="2">
        <v>44464</v>
      </c>
      <c r="C716" s="2">
        <v>44474</v>
      </c>
      <c r="D716" t="s">
        <v>191</v>
      </c>
      <c r="E716" t="s">
        <v>24</v>
      </c>
      <c r="F716" t="s">
        <v>40</v>
      </c>
      <c r="G716" t="s">
        <v>14</v>
      </c>
      <c r="H716" t="s">
        <v>34</v>
      </c>
      <c r="I716">
        <v>9164</v>
      </c>
      <c r="J716">
        <v>651.21</v>
      </c>
      <c r="K716">
        <v>524.96</v>
      </c>
    </row>
    <row r="717" spans="1:11" x14ac:dyDescent="0.35">
      <c r="A717">
        <v>146384513</v>
      </c>
      <c r="B717" s="2">
        <v>44487</v>
      </c>
      <c r="C717" s="2">
        <v>44505</v>
      </c>
      <c r="D717" t="s">
        <v>93</v>
      </c>
      <c r="E717" t="s">
        <v>29</v>
      </c>
      <c r="F717" t="s">
        <v>17</v>
      </c>
      <c r="G717" t="s">
        <v>18</v>
      </c>
      <c r="H717" t="s">
        <v>15</v>
      </c>
      <c r="I717">
        <v>7285</v>
      </c>
      <c r="J717">
        <v>152.58000000000001</v>
      </c>
      <c r="K717">
        <v>97.44</v>
      </c>
    </row>
    <row r="718" spans="1:11" x14ac:dyDescent="0.35">
      <c r="A718">
        <v>568033349</v>
      </c>
      <c r="B718" s="2">
        <v>42083</v>
      </c>
      <c r="C718" s="2">
        <v>42090</v>
      </c>
      <c r="D718" t="s">
        <v>218</v>
      </c>
      <c r="E718" t="s">
        <v>38</v>
      </c>
      <c r="F718" t="s">
        <v>33</v>
      </c>
      <c r="G718" t="s">
        <v>14</v>
      </c>
      <c r="H718" t="s">
        <v>19</v>
      </c>
      <c r="I718">
        <v>2546</v>
      </c>
      <c r="J718">
        <v>109.28</v>
      </c>
      <c r="K718">
        <v>35.840000000000003</v>
      </c>
    </row>
    <row r="719" spans="1:11" x14ac:dyDescent="0.35">
      <c r="A719">
        <v>142375361</v>
      </c>
      <c r="B719" s="2">
        <v>43139</v>
      </c>
      <c r="C719" s="2">
        <v>43151</v>
      </c>
      <c r="D719" t="s">
        <v>113</v>
      </c>
      <c r="E719" t="s">
        <v>21</v>
      </c>
      <c r="F719" t="s">
        <v>56</v>
      </c>
      <c r="G719" t="s">
        <v>14</v>
      </c>
      <c r="H719" t="s">
        <v>26</v>
      </c>
      <c r="I719">
        <v>888</v>
      </c>
      <c r="J719">
        <v>9.33</v>
      </c>
      <c r="K719">
        <v>6.92</v>
      </c>
    </row>
    <row r="720" spans="1:11" x14ac:dyDescent="0.35">
      <c r="A720">
        <v>849146878</v>
      </c>
      <c r="B720" s="2">
        <v>42664</v>
      </c>
      <c r="C720" s="2">
        <v>42666</v>
      </c>
      <c r="D720" t="s">
        <v>191</v>
      </c>
      <c r="E720" t="s">
        <v>24</v>
      </c>
      <c r="F720" t="s">
        <v>22</v>
      </c>
      <c r="G720" t="s">
        <v>14</v>
      </c>
      <c r="H720" t="s">
        <v>19</v>
      </c>
      <c r="I720">
        <v>286</v>
      </c>
      <c r="J720">
        <v>47.45</v>
      </c>
      <c r="K720">
        <v>31.79</v>
      </c>
    </row>
    <row r="721" spans="1:11" x14ac:dyDescent="0.35">
      <c r="A721">
        <v>238396728</v>
      </c>
      <c r="B721" s="2">
        <v>43747</v>
      </c>
      <c r="C721" s="2">
        <v>43761</v>
      </c>
      <c r="D721" t="s">
        <v>16</v>
      </c>
      <c r="E721" t="s">
        <v>12</v>
      </c>
      <c r="F721" t="s">
        <v>30</v>
      </c>
      <c r="G721" t="s">
        <v>14</v>
      </c>
      <c r="H721" t="s">
        <v>34</v>
      </c>
      <c r="I721">
        <v>5744</v>
      </c>
      <c r="J721">
        <v>81.73</v>
      </c>
      <c r="K721">
        <v>56.67</v>
      </c>
    </row>
    <row r="722" spans="1:11" x14ac:dyDescent="0.35">
      <c r="A722">
        <v>880486238</v>
      </c>
      <c r="B722" s="2">
        <v>44445</v>
      </c>
      <c r="C722" s="2">
        <v>44450</v>
      </c>
      <c r="D722" t="s">
        <v>174</v>
      </c>
      <c r="E722" t="s">
        <v>29</v>
      </c>
      <c r="F722" t="s">
        <v>17</v>
      </c>
      <c r="G722" t="s">
        <v>14</v>
      </c>
      <c r="H722" t="s">
        <v>34</v>
      </c>
      <c r="I722">
        <v>4299</v>
      </c>
      <c r="J722">
        <v>152.58000000000001</v>
      </c>
      <c r="K722">
        <v>97.44</v>
      </c>
    </row>
    <row r="723" spans="1:11" x14ac:dyDescent="0.35">
      <c r="A723">
        <v>916089236</v>
      </c>
      <c r="B723" s="2">
        <v>43278</v>
      </c>
      <c r="C723" s="2">
        <v>43279</v>
      </c>
      <c r="D723" t="s">
        <v>79</v>
      </c>
      <c r="E723" t="s">
        <v>21</v>
      </c>
      <c r="F723" t="s">
        <v>42</v>
      </c>
      <c r="G723" t="s">
        <v>18</v>
      </c>
      <c r="H723" t="s">
        <v>19</v>
      </c>
      <c r="I723">
        <v>17</v>
      </c>
      <c r="J723">
        <v>437.2</v>
      </c>
      <c r="K723">
        <v>263.33</v>
      </c>
    </row>
    <row r="724" spans="1:11" x14ac:dyDescent="0.35">
      <c r="A724">
        <v>806192052</v>
      </c>
      <c r="B724" s="2">
        <v>43852</v>
      </c>
      <c r="C724" s="2">
        <v>43871</v>
      </c>
      <c r="D724" t="s">
        <v>191</v>
      </c>
      <c r="E724" t="s">
        <v>24</v>
      </c>
      <c r="F724" t="s">
        <v>25</v>
      </c>
      <c r="G724" t="s">
        <v>14</v>
      </c>
      <c r="H724" t="s">
        <v>34</v>
      </c>
      <c r="I724">
        <v>8998</v>
      </c>
      <c r="J724">
        <v>205.7</v>
      </c>
      <c r="K724">
        <v>117.11</v>
      </c>
    </row>
    <row r="725" spans="1:11" x14ac:dyDescent="0.35">
      <c r="A725">
        <v>182093513</v>
      </c>
      <c r="B725" s="2">
        <v>43199</v>
      </c>
      <c r="C725" s="2">
        <v>43212</v>
      </c>
      <c r="D725" t="s">
        <v>43</v>
      </c>
      <c r="E725" t="s">
        <v>24</v>
      </c>
      <c r="F725" t="s">
        <v>25</v>
      </c>
      <c r="G725" t="s">
        <v>14</v>
      </c>
      <c r="H725" t="s">
        <v>15</v>
      </c>
      <c r="I725">
        <v>4372</v>
      </c>
      <c r="J725">
        <v>205.7</v>
      </c>
      <c r="K725">
        <v>117.11</v>
      </c>
    </row>
    <row r="726" spans="1:11" x14ac:dyDescent="0.35">
      <c r="A726">
        <v>995404946</v>
      </c>
      <c r="B726" s="2">
        <v>42700</v>
      </c>
      <c r="C726" s="2">
        <v>42714</v>
      </c>
      <c r="D726" t="s">
        <v>157</v>
      </c>
      <c r="E726" t="s">
        <v>24</v>
      </c>
      <c r="F726" t="s">
        <v>56</v>
      </c>
      <c r="G726" t="s">
        <v>18</v>
      </c>
      <c r="H726" t="s">
        <v>34</v>
      </c>
      <c r="I726">
        <v>1299</v>
      </c>
      <c r="J726">
        <v>9.33</v>
      </c>
      <c r="K726">
        <v>6.92</v>
      </c>
    </row>
    <row r="727" spans="1:11" x14ac:dyDescent="0.35">
      <c r="A727">
        <v>768050181</v>
      </c>
      <c r="B727" s="2">
        <v>43477</v>
      </c>
      <c r="C727" s="2">
        <v>43484</v>
      </c>
      <c r="D727" t="s">
        <v>141</v>
      </c>
      <c r="E727" t="s">
        <v>38</v>
      </c>
      <c r="F727" t="s">
        <v>22</v>
      </c>
      <c r="G727" t="s">
        <v>14</v>
      </c>
      <c r="H727" t="s">
        <v>19</v>
      </c>
      <c r="I727">
        <v>1971</v>
      </c>
      <c r="J727">
        <v>47.45</v>
      </c>
      <c r="K727">
        <v>31.79</v>
      </c>
    </row>
    <row r="728" spans="1:11" x14ac:dyDescent="0.35">
      <c r="A728">
        <v>242265546</v>
      </c>
      <c r="B728" s="2">
        <v>44536</v>
      </c>
      <c r="C728" s="2">
        <v>44553</v>
      </c>
      <c r="D728" t="s">
        <v>67</v>
      </c>
      <c r="E728" t="s">
        <v>21</v>
      </c>
      <c r="F728" t="s">
        <v>56</v>
      </c>
      <c r="G728" t="s">
        <v>18</v>
      </c>
      <c r="H728" t="s">
        <v>26</v>
      </c>
      <c r="I728">
        <v>614</v>
      </c>
      <c r="J728">
        <v>9.33</v>
      </c>
      <c r="K728">
        <v>6.92</v>
      </c>
    </row>
    <row r="729" spans="1:11" x14ac:dyDescent="0.35">
      <c r="A729">
        <v>230599868</v>
      </c>
      <c r="B729" s="2">
        <v>44043</v>
      </c>
      <c r="C729" s="2">
        <v>44049</v>
      </c>
      <c r="D729" t="s">
        <v>134</v>
      </c>
      <c r="E729" t="s">
        <v>38</v>
      </c>
      <c r="F729" t="s">
        <v>40</v>
      </c>
      <c r="G729" t="s">
        <v>18</v>
      </c>
      <c r="H729" t="s">
        <v>15</v>
      </c>
      <c r="I729">
        <v>8480</v>
      </c>
      <c r="J729">
        <v>651.21</v>
      </c>
      <c r="K729">
        <v>524.96</v>
      </c>
    </row>
    <row r="730" spans="1:11" x14ac:dyDescent="0.35">
      <c r="A730">
        <v>265914475</v>
      </c>
      <c r="B730" s="2">
        <v>42016</v>
      </c>
      <c r="C730" s="2">
        <v>42032</v>
      </c>
      <c r="D730" t="s">
        <v>117</v>
      </c>
      <c r="E730" t="s">
        <v>21</v>
      </c>
      <c r="F730" t="s">
        <v>42</v>
      </c>
      <c r="G730" t="s">
        <v>14</v>
      </c>
      <c r="H730" t="s">
        <v>15</v>
      </c>
      <c r="I730">
        <v>8857</v>
      </c>
      <c r="J730">
        <v>437.2</v>
      </c>
      <c r="K730">
        <v>263.33</v>
      </c>
    </row>
    <row r="731" spans="1:11" x14ac:dyDescent="0.35">
      <c r="A731">
        <v>851383197</v>
      </c>
      <c r="B731" s="2">
        <v>42592</v>
      </c>
      <c r="C731" s="2">
        <v>42612</v>
      </c>
      <c r="D731" t="s">
        <v>216</v>
      </c>
      <c r="E731" t="s">
        <v>51</v>
      </c>
      <c r="F731" t="s">
        <v>76</v>
      </c>
      <c r="G731" t="s">
        <v>18</v>
      </c>
      <c r="H731" t="s">
        <v>15</v>
      </c>
      <c r="I731">
        <v>2062</v>
      </c>
      <c r="J731">
        <v>668.27</v>
      </c>
      <c r="K731">
        <v>502.54</v>
      </c>
    </row>
    <row r="732" spans="1:11" x14ac:dyDescent="0.35">
      <c r="A732">
        <v>310492360</v>
      </c>
      <c r="B732" s="2">
        <v>42263</v>
      </c>
      <c r="C732" s="2">
        <v>42268</v>
      </c>
      <c r="D732" t="s">
        <v>155</v>
      </c>
      <c r="E732" t="s">
        <v>12</v>
      </c>
      <c r="F732" t="s">
        <v>30</v>
      </c>
      <c r="G732" t="s">
        <v>18</v>
      </c>
      <c r="H732" t="s">
        <v>26</v>
      </c>
      <c r="I732">
        <v>444</v>
      </c>
      <c r="J732">
        <v>81.73</v>
      </c>
      <c r="K732">
        <v>56.67</v>
      </c>
    </row>
    <row r="733" spans="1:11" x14ac:dyDescent="0.35">
      <c r="A733">
        <v>637040793</v>
      </c>
      <c r="B733" s="2">
        <v>42211</v>
      </c>
      <c r="C733" s="2">
        <v>42230</v>
      </c>
      <c r="D733" t="s">
        <v>195</v>
      </c>
      <c r="E733" t="s">
        <v>21</v>
      </c>
      <c r="F733" t="s">
        <v>17</v>
      </c>
      <c r="G733" t="s">
        <v>14</v>
      </c>
      <c r="H733" t="s">
        <v>26</v>
      </c>
      <c r="I733">
        <v>3382</v>
      </c>
      <c r="J733">
        <v>152.58000000000001</v>
      </c>
      <c r="K733">
        <v>97.44</v>
      </c>
    </row>
    <row r="734" spans="1:11" x14ac:dyDescent="0.35">
      <c r="A734">
        <v>745139825</v>
      </c>
      <c r="B734" s="2">
        <v>44168</v>
      </c>
      <c r="C734" s="2">
        <v>44177</v>
      </c>
      <c r="D734" t="s">
        <v>75</v>
      </c>
      <c r="E734" t="s">
        <v>38</v>
      </c>
      <c r="F734" t="s">
        <v>22</v>
      </c>
      <c r="G734" t="s">
        <v>14</v>
      </c>
      <c r="H734" t="s">
        <v>34</v>
      </c>
      <c r="I734">
        <v>2288</v>
      </c>
      <c r="J734">
        <v>47.45</v>
      </c>
      <c r="K734">
        <v>31.79</v>
      </c>
    </row>
    <row r="735" spans="1:11" x14ac:dyDescent="0.35">
      <c r="A735">
        <v>519213283</v>
      </c>
      <c r="B735" s="2">
        <v>42711</v>
      </c>
      <c r="C735" s="2">
        <v>42714</v>
      </c>
      <c r="D735" t="s">
        <v>219</v>
      </c>
      <c r="E735" t="s">
        <v>38</v>
      </c>
      <c r="F735" t="s">
        <v>76</v>
      </c>
      <c r="G735" t="s">
        <v>14</v>
      </c>
      <c r="H735" t="s">
        <v>15</v>
      </c>
      <c r="I735">
        <v>5603</v>
      </c>
      <c r="J735">
        <v>668.27</v>
      </c>
      <c r="K735">
        <v>502.54</v>
      </c>
    </row>
    <row r="736" spans="1:11" x14ac:dyDescent="0.35">
      <c r="A736">
        <v>363997495</v>
      </c>
      <c r="B736" s="2">
        <v>42044</v>
      </c>
      <c r="C736" s="2">
        <v>42065</v>
      </c>
      <c r="D736" t="s">
        <v>148</v>
      </c>
      <c r="E736" t="s">
        <v>24</v>
      </c>
      <c r="F736" t="s">
        <v>68</v>
      </c>
      <c r="G736" t="s">
        <v>14</v>
      </c>
      <c r="H736" t="s">
        <v>19</v>
      </c>
      <c r="I736">
        <v>3802</v>
      </c>
      <c r="J736">
        <v>154.06</v>
      </c>
      <c r="K736">
        <v>90.93</v>
      </c>
    </row>
    <row r="737" spans="1:11" x14ac:dyDescent="0.35">
      <c r="A737">
        <v>754541289</v>
      </c>
      <c r="B737" s="2">
        <v>43446</v>
      </c>
      <c r="C737" s="2">
        <v>43449</v>
      </c>
      <c r="D737" t="s">
        <v>188</v>
      </c>
      <c r="E737" t="s">
        <v>21</v>
      </c>
      <c r="F737" t="s">
        <v>30</v>
      </c>
      <c r="G737" t="s">
        <v>18</v>
      </c>
      <c r="H737" t="s">
        <v>26</v>
      </c>
      <c r="I737">
        <v>4390</v>
      </c>
      <c r="J737">
        <v>81.73</v>
      </c>
      <c r="K737">
        <v>56.67</v>
      </c>
    </row>
    <row r="738" spans="1:11" x14ac:dyDescent="0.35">
      <c r="A738">
        <v>886205995</v>
      </c>
      <c r="B738" s="2">
        <v>42897</v>
      </c>
      <c r="C738" s="2">
        <v>42898</v>
      </c>
      <c r="D738" t="s">
        <v>155</v>
      </c>
      <c r="E738" t="s">
        <v>12</v>
      </c>
      <c r="F738" t="s">
        <v>76</v>
      </c>
      <c r="G738" t="s">
        <v>14</v>
      </c>
      <c r="H738" t="s">
        <v>34</v>
      </c>
      <c r="I738">
        <v>6902</v>
      </c>
      <c r="J738">
        <v>668.27</v>
      </c>
      <c r="K738">
        <v>502.54</v>
      </c>
    </row>
    <row r="739" spans="1:11" x14ac:dyDescent="0.35">
      <c r="A739">
        <v>924665439</v>
      </c>
      <c r="B739" s="2">
        <v>43574</v>
      </c>
      <c r="C739" s="2">
        <v>43587</v>
      </c>
      <c r="D739" t="s">
        <v>163</v>
      </c>
      <c r="E739" t="s">
        <v>38</v>
      </c>
      <c r="F739" t="s">
        <v>13</v>
      </c>
      <c r="G739" t="s">
        <v>14</v>
      </c>
      <c r="H739" t="s">
        <v>19</v>
      </c>
      <c r="I739">
        <v>7906</v>
      </c>
      <c r="J739">
        <v>255.28</v>
      </c>
      <c r="K739">
        <v>159.41999999999999</v>
      </c>
    </row>
    <row r="740" spans="1:11" x14ac:dyDescent="0.35">
      <c r="A740">
        <v>655905950</v>
      </c>
      <c r="B740" s="2">
        <v>42734</v>
      </c>
      <c r="C740" s="2">
        <v>42737</v>
      </c>
      <c r="D740" t="s">
        <v>101</v>
      </c>
      <c r="E740" t="s">
        <v>24</v>
      </c>
      <c r="F740" t="s">
        <v>76</v>
      </c>
      <c r="G740" t="s">
        <v>14</v>
      </c>
      <c r="H740" t="s">
        <v>34</v>
      </c>
      <c r="I740">
        <v>6001</v>
      </c>
      <c r="J740">
        <v>668.27</v>
      </c>
      <c r="K740">
        <v>502.54</v>
      </c>
    </row>
    <row r="741" spans="1:11" x14ac:dyDescent="0.35">
      <c r="A741">
        <v>836226356</v>
      </c>
      <c r="B741" s="2">
        <v>44564</v>
      </c>
      <c r="C741" s="2">
        <v>44570</v>
      </c>
      <c r="D741" t="s">
        <v>69</v>
      </c>
      <c r="E741" t="s">
        <v>38</v>
      </c>
      <c r="F741" t="s">
        <v>22</v>
      </c>
      <c r="G741" t="s">
        <v>18</v>
      </c>
      <c r="H741" t="s">
        <v>34</v>
      </c>
      <c r="I741">
        <v>6816</v>
      </c>
      <c r="J741">
        <v>47.45</v>
      </c>
      <c r="K741">
        <v>31.79</v>
      </c>
    </row>
    <row r="742" spans="1:11" x14ac:dyDescent="0.35">
      <c r="A742">
        <v>942237985</v>
      </c>
      <c r="B742" s="2">
        <v>44099</v>
      </c>
      <c r="C742" s="2">
        <v>44113</v>
      </c>
      <c r="D742" t="s">
        <v>39</v>
      </c>
      <c r="E742" t="s">
        <v>29</v>
      </c>
      <c r="F742" t="s">
        <v>76</v>
      </c>
      <c r="G742" t="s">
        <v>18</v>
      </c>
      <c r="H742" t="s">
        <v>19</v>
      </c>
      <c r="I742">
        <v>8013</v>
      </c>
      <c r="J742">
        <v>668.27</v>
      </c>
      <c r="K742">
        <v>502.54</v>
      </c>
    </row>
    <row r="743" spans="1:11" x14ac:dyDescent="0.35">
      <c r="A743">
        <v>520864665</v>
      </c>
      <c r="B743" s="2">
        <v>44036</v>
      </c>
      <c r="C743" s="2">
        <v>44049</v>
      </c>
      <c r="D743" t="s">
        <v>87</v>
      </c>
      <c r="E743" t="s">
        <v>24</v>
      </c>
      <c r="F743" t="s">
        <v>25</v>
      </c>
      <c r="G743" t="s">
        <v>14</v>
      </c>
      <c r="H743" t="s">
        <v>34</v>
      </c>
      <c r="I743">
        <v>4284</v>
      </c>
      <c r="J743">
        <v>205.7</v>
      </c>
      <c r="K743">
        <v>117.11</v>
      </c>
    </row>
    <row r="744" spans="1:11" x14ac:dyDescent="0.35">
      <c r="A744">
        <v>539342725</v>
      </c>
      <c r="B744" s="2">
        <v>43497</v>
      </c>
      <c r="C744" s="2">
        <v>43515</v>
      </c>
      <c r="D744" t="s">
        <v>199</v>
      </c>
      <c r="E744" t="s">
        <v>29</v>
      </c>
      <c r="F744" t="s">
        <v>17</v>
      </c>
      <c r="G744" t="s">
        <v>18</v>
      </c>
      <c r="H744" t="s">
        <v>34</v>
      </c>
      <c r="I744">
        <v>2353</v>
      </c>
      <c r="J744">
        <v>152.58000000000001</v>
      </c>
      <c r="K744">
        <v>97.44</v>
      </c>
    </row>
    <row r="745" spans="1:11" x14ac:dyDescent="0.35">
      <c r="A745">
        <v>235220992</v>
      </c>
      <c r="B745" s="2">
        <v>42074</v>
      </c>
      <c r="C745" s="2">
        <v>42085</v>
      </c>
      <c r="D745" t="s">
        <v>73</v>
      </c>
      <c r="E745" t="s">
        <v>24</v>
      </c>
      <c r="F745" t="s">
        <v>13</v>
      </c>
      <c r="G745" t="s">
        <v>18</v>
      </c>
      <c r="H745" t="s">
        <v>15</v>
      </c>
      <c r="I745">
        <v>5974</v>
      </c>
      <c r="J745">
        <v>255.28</v>
      </c>
      <c r="K745">
        <v>159.41999999999999</v>
      </c>
    </row>
    <row r="746" spans="1:11" x14ac:dyDescent="0.35">
      <c r="A746">
        <v>266360795</v>
      </c>
      <c r="B746" s="2">
        <v>43551</v>
      </c>
      <c r="C746" s="2">
        <v>43560</v>
      </c>
      <c r="D746" t="s">
        <v>180</v>
      </c>
      <c r="E746" t="s">
        <v>24</v>
      </c>
      <c r="F746" t="s">
        <v>25</v>
      </c>
      <c r="G746" t="s">
        <v>14</v>
      </c>
      <c r="H746" t="s">
        <v>19</v>
      </c>
      <c r="I746">
        <v>933</v>
      </c>
      <c r="J746">
        <v>205.7</v>
      </c>
      <c r="K746">
        <v>117.11</v>
      </c>
    </row>
    <row r="747" spans="1:11" x14ac:dyDescent="0.35">
      <c r="A747">
        <v>460935962</v>
      </c>
      <c r="B747" s="2">
        <v>43106</v>
      </c>
      <c r="C747" s="2">
        <v>43110</v>
      </c>
      <c r="D747" t="s">
        <v>119</v>
      </c>
      <c r="E747" t="s">
        <v>24</v>
      </c>
      <c r="F747" t="s">
        <v>13</v>
      </c>
      <c r="G747" t="s">
        <v>14</v>
      </c>
      <c r="H747" t="s">
        <v>34</v>
      </c>
      <c r="I747">
        <v>49</v>
      </c>
      <c r="J747">
        <v>255.28</v>
      </c>
      <c r="K747">
        <v>159.41999999999999</v>
      </c>
    </row>
    <row r="748" spans="1:11" x14ac:dyDescent="0.35">
      <c r="A748">
        <v>267432820</v>
      </c>
      <c r="B748" s="2">
        <v>44651</v>
      </c>
      <c r="C748" s="2">
        <v>44658</v>
      </c>
      <c r="D748" t="s">
        <v>181</v>
      </c>
      <c r="E748" t="s">
        <v>38</v>
      </c>
      <c r="F748" t="s">
        <v>25</v>
      </c>
      <c r="G748" t="s">
        <v>14</v>
      </c>
      <c r="H748" t="s">
        <v>15</v>
      </c>
      <c r="I748">
        <v>8169</v>
      </c>
      <c r="J748">
        <v>205.7</v>
      </c>
      <c r="K748">
        <v>117.11</v>
      </c>
    </row>
    <row r="749" spans="1:11" x14ac:dyDescent="0.35">
      <c r="A749">
        <v>104650199</v>
      </c>
      <c r="B749" s="2">
        <v>43332</v>
      </c>
      <c r="C749" s="2">
        <v>43352</v>
      </c>
      <c r="D749" t="s">
        <v>136</v>
      </c>
      <c r="E749" t="s">
        <v>38</v>
      </c>
      <c r="F749" t="s">
        <v>25</v>
      </c>
      <c r="G749" t="s">
        <v>18</v>
      </c>
      <c r="H749" t="s">
        <v>34</v>
      </c>
      <c r="I749">
        <v>7174</v>
      </c>
      <c r="J749">
        <v>205.7</v>
      </c>
      <c r="K749">
        <v>117.11</v>
      </c>
    </row>
    <row r="750" spans="1:11" x14ac:dyDescent="0.35">
      <c r="A750">
        <v>911699426</v>
      </c>
      <c r="B750" s="2">
        <v>44803</v>
      </c>
      <c r="C750" s="2">
        <v>44819</v>
      </c>
      <c r="D750" t="s">
        <v>171</v>
      </c>
      <c r="E750" t="s">
        <v>12</v>
      </c>
      <c r="F750" t="s">
        <v>42</v>
      </c>
      <c r="G750" t="s">
        <v>14</v>
      </c>
      <c r="H750" t="s">
        <v>26</v>
      </c>
      <c r="I750">
        <v>975</v>
      </c>
      <c r="J750">
        <v>437.2</v>
      </c>
      <c r="K750">
        <v>263.33</v>
      </c>
    </row>
    <row r="751" spans="1:11" x14ac:dyDescent="0.35">
      <c r="A751">
        <v>998004329</v>
      </c>
      <c r="B751" s="2">
        <v>42718</v>
      </c>
      <c r="C751" s="2">
        <v>42730</v>
      </c>
      <c r="D751" t="s">
        <v>174</v>
      </c>
      <c r="E751" t="s">
        <v>29</v>
      </c>
      <c r="F751" t="s">
        <v>13</v>
      </c>
      <c r="G751" t="s">
        <v>18</v>
      </c>
      <c r="H751" t="s">
        <v>26</v>
      </c>
      <c r="I751">
        <v>514</v>
      </c>
      <c r="J751">
        <v>255.28</v>
      </c>
      <c r="K751">
        <v>159.41999999999999</v>
      </c>
    </row>
    <row r="752" spans="1:11" x14ac:dyDescent="0.35">
      <c r="A752">
        <v>993301236</v>
      </c>
      <c r="B752" s="2">
        <v>42127</v>
      </c>
      <c r="C752" s="2">
        <v>42131</v>
      </c>
      <c r="D752" t="s">
        <v>177</v>
      </c>
      <c r="E752" t="s">
        <v>24</v>
      </c>
      <c r="F752" t="s">
        <v>30</v>
      </c>
      <c r="G752" t="s">
        <v>14</v>
      </c>
      <c r="H752" t="s">
        <v>26</v>
      </c>
      <c r="I752">
        <v>8764</v>
      </c>
      <c r="J752">
        <v>81.73</v>
      </c>
      <c r="K752">
        <v>56.67</v>
      </c>
    </row>
    <row r="753" spans="1:11" x14ac:dyDescent="0.35">
      <c r="A753">
        <v>697638976</v>
      </c>
      <c r="B753" s="2">
        <v>42079</v>
      </c>
      <c r="C753" s="2">
        <v>42098</v>
      </c>
      <c r="D753" t="s">
        <v>103</v>
      </c>
      <c r="E753" t="s">
        <v>21</v>
      </c>
      <c r="F753" t="s">
        <v>68</v>
      </c>
      <c r="G753" t="s">
        <v>18</v>
      </c>
      <c r="H753" t="s">
        <v>26</v>
      </c>
      <c r="I753">
        <v>5731</v>
      </c>
      <c r="J753">
        <v>154.06</v>
      </c>
      <c r="K753">
        <v>90.93</v>
      </c>
    </row>
    <row r="754" spans="1:11" x14ac:dyDescent="0.35">
      <c r="A754">
        <v>431378877</v>
      </c>
      <c r="B754" s="2">
        <v>44516</v>
      </c>
      <c r="C754" s="2">
        <v>44533</v>
      </c>
      <c r="D754" t="s">
        <v>199</v>
      </c>
      <c r="E754" t="s">
        <v>29</v>
      </c>
      <c r="F754" t="s">
        <v>42</v>
      </c>
      <c r="G754" t="s">
        <v>14</v>
      </c>
      <c r="H754" t="s">
        <v>19</v>
      </c>
      <c r="I754">
        <v>3451</v>
      </c>
      <c r="J754">
        <v>437.2</v>
      </c>
      <c r="K754">
        <v>263.33</v>
      </c>
    </row>
    <row r="755" spans="1:11" x14ac:dyDescent="0.35">
      <c r="A755">
        <v>585194766</v>
      </c>
      <c r="B755" s="2">
        <v>43497</v>
      </c>
      <c r="C755" s="2">
        <v>43505</v>
      </c>
      <c r="D755" t="s">
        <v>31</v>
      </c>
      <c r="E755" t="s">
        <v>32</v>
      </c>
      <c r="F755" t="s">
        <v>68</v>
      </c>
      <c r="G755" t="s">
        <v>18</v>
      </c>
      <c r="H755" t="s">
        <v>19</v>
      </c>
      <c r="I755">
        <v>990</v>
      </c>
      <c r="J755">
        <v>154.06</v>
      </c>
      <c r="K755">
        <v>90.93</v>
      </c>
    </row>
    <row r="756" spans="1:11" x14ac:dyDescent="0.35">
      <c r="A756">
        <v>270072972</v>
      </c>
      <c r="B756" s="2">
        <v>44013</v>
      </c>
      <c r="C756" s="2">
        <v>44027</v>
      </c>
      <c r="D756" t="s">
        <v>112</v>
      </c>
      <c r="E756" t="s">
        <v>12</v>
      </c>
      <c r="F756" t="s">
        <v>30</v>
      </c>
      <c r="G756" t="s">
        <v>18</v>
      </c>
      <c r="H756" t="s">
        <v>19</v>
      </c>
      <c r="I756">
        <v>9449</v>
      </c>
      <c r="J756">
        <v>81.73</v>
      </c>
      <c r="K756">
        <v>56.67</v>
      </c>
    </row>
    <row r="757" spans="1:11" x14ac:dyDescent="0.35">
      <c r="A757">
        <v>467312324</v>
      </c>
      <c r="B757" s="2">
        <v>42439</v>
      </c>
      <c r="C757" s="2">
        <v>42441</v>
      </c>
      <c r="D757" t="s">
        <v>20</v>
      </c>
      <c r="E757" t="s">
        <v>21</v>
      </c>
      <c r="F757" t="s">
        <v>13</v>
      </c>
      <c r="G757" t="s">
        <v>14</v>
      </c>
      <c r="H757" t="s">
        <v>19</v>
      </c>
      <c r="I757">
        <v>6956</v>
      </c>
      <c r="J757">
        <v>255.28</v>
      </c>
      <c r="K757">
        <v>159.41999999999999</v>
      </c>
    </row>
    <row r="758" spans="1:11" x14ac:dyDescent="0.35">
      <c r="A758">
        <v>878524148</v>
      </c>
      <c r="B758" s="2">
        <v>42431</v>
      </c>
      <c r="C758" s="2">
        <v>42438</v>
      </c>
      <c r="D758" t="s">
        <v>96</v>
      </c>
      <c r="E758" t="s">
        <v>29</v>
      </c>
      <c r="F758" t="s">
        <v>56</v>
      </c>
      <c r="G758" t="s">
        <v>18</v>
      </c>
      <c r="H758" t="s">
        <v>19</v>
      </c>
      <c r="I758">
        <v>3673</v>
      </c>
      <c r="J758">
        <v>9.33</v>
      </c>
      <c r="K758">
        <v>6.92</v>
      </c>
    </row>
    <row r="759" spans="1:11" x14ac:dyDescent="0.35">
      <c r="A759">
        <v>375632274</v>
      </c>
      <c r="B759" s="2">
        <v>42682</v>
      </c>
      <c r="C759" s="2">
        <v>42700</v>
      </c>
      <c r="D759" t="s">
        <v>11</v>
      </c>
      <c r="E759" t="s">
        <v>12</v>
      </c>
      <c r="F759" t="s">
        <v>42</v>
      </c>
      <c r="G759" t="s">
        <v>14</v>
      </c>
      <c r="H759" t="s">
        <v>19</v>
      </c>
      <c r="I759">
        <v>6792</v>
      </c>
      <c r="J759">
        <v>437.2</v>
      </c>
      <c r="K759">
        <v>263.33</v>
      </c>
    </row>
    <row r="760" spans="1:11" x14ac:dyDescent="0.35">
      <c r="A760">
        <v>150873029</v>
      </c>
      <c r="B760" s="2">
        <v>42432</v>
      </c>
      <c r="C760" s="2">
        <v>42451</v>
      </c>
      <c r="D760" t="s">
        <v>110</v>
      </c>
      <c r="E760" t="s">
        <v>38</v>
      </c>
      <c r="F760" t="s">
        <v>56</v>
      </c>
      <c r="G760" t="s">
        <v>18</v>
      </c>
      <c r="H760" t="s">
        <v>15</v>
      </c>
      <c r="I760">
        <v>5537</v>
      </c>
      <c r="J760">
        <v>9.33</v>
      </c>
      <c r="K760">
        <v>6.92</v>
      </c>
    </row>
    <row r="761" spans="1:11" x14ac:dyDescent="0.35">
      <c r="A761">
        <v>566795241</v>
      </c>
      <c r="B761" s="2">
        <v>42692</v>
      </c>
      <c r="C761" s="2">
        <v>42693</v>
      </c>
      <c r="D761" t="s">
        <v>66</v>
      </c>
      <c r="E761" t="s">
        <v>38</v>
      </c>
      <c r="F761" t="s">
        <v>68</v>
      </c>
      <c r="G761" t="s">
        <v>18</v>
      </c>
      <c r="H761" t="s">
        <v>19</v>
      </c>
      <c r="I761">
        <v>6162</v>
      </c>
      <c r="J761">
        <v>154.06</v>
      </c>
      <c r="K761">
        <v>90.93</v>
      </c>
    </row>
    <row r="762" spans="1:11" x14ac:dyDescent="0.35">
      <c r="A762">
        <v>706260240</v>
      </c>
      <c r="B762" s="2">
        <v>42098</v>
      </c>
      <c r="C762" s="2">
        <v>42109</v>
      </c>
      <c r="D762" t="s">
        <v>118</v>
      </c>
      <c r="E762" t="s">
        <v>24</v>
      </c>
      <c r="F762" t="s">
        <v>30</v>
      </c>
      <c r="G762" t="s">
        <v>14</v>
      </c>
      <c r="H762" t="s">
        <v>15</v>
      </c>
      <c r="I762">
        <v>6954</v>
      </c>
      <c r="J762">
        <v>81.73</v>
      </c>
      <c r="K762">
        <v>56.67</v>
      </c>
    </row>
    <row r="763" spans="1:11" x14ac:dyDescent="0.35">
      <c r="A763">
        <v>622441852</v>
      </c>
      <c r="B763" s="2">
        <v>43977</v>
      </c>
      <c r="C763" s="2">
        <v>43998</v>
      </c>
      <c r="D763" t="s">
        <v>116</v>
      </c>
      <c r="E763" t="s">
        <v>21</v>
      </c>
      <c r="F763" t="s">
        <v>33</v>
      </c>
      <c r="G763" t="s">
        <v>14</v>
      </c>
      <c r="H763" t="s">
        <v>26</v>
      </c>
      <c r="I763">
        <v>3231</v>
      </c>
      <c r="J763">
        <v>109.28</v>
      </c>
      <c r="K763">
        <v>35.840000000000003</v>
      </c>
    </row>
    <row r="764" spans="1:11" x14ac:dyDescent="0.35">
      <c r="A764">
        <v>888826406</v>
      </c>
      <c r="B764" s="2">
        <v>44742</v>
      </c>
      <c r="C764" s="2">
        <v>44754</v>
      </c>
      <c r="D764" t="s">
        <v>96</v>
      </c>
      <c r="E764" t="s">
        <v>29</v>
      </c>
      <c r="F764" t="s">
        <v>22</v>
      </c>
      <c r="G764" t="s">
        <v>18</v>
      </c>
      <c r="H764" t="s">
        <v>34</v>
      </c>
      <c r="I764">
        <v>2340</v>
      </c>
      <c r="J764">
        <v>47.45</v>
      </c>
      <c r="K764">
        <v>31.79</v>
      </c>
    </row>
    <row r="765" spans="1:11" x14ac:dyDescent="0.35">
      <c r="A765">
        <v>349212729</v>
      </c>
      <c r="B765" s="2">
        <v>42578</v>
      </c>
      <c r="C765" s="2">
        <v>42588</v>
      </c>
      <c r="D765" t="s">
        <v>49</v>
      </c>
      <c r="E765" t="s">
        <v>21</v>
      </c>
      <c r="F765" t="s">
        <v>47</v>
      </c>
      <c r="G765" t="s">
        <v>14</v>
      </c>
      <c r="H765" t="s">
        <v>19</v>
      </c>
      <c r="I765">
        <v>8662</v>
      </c>
      <c r="J765">
        <v>421.89</v>
      </c>
      <c r="K765">
        <v>364.69</v>
      </c>
    </row>
    <row r="766" spans="1:11" x14ac:dyDescent="0.35">
      <c r="A766">
        <v>167712152</v>
      </c>
      <c r="B766" s="2">
        <v>42370</v>
      </c>
      <c r="C766" s="2">
        <v>42391</v>
      </c>
      <c r="D766" t="s">
        <v>180</v>
      </c>
      <c r="E766" t="s">
        <v>24</v>
      </c>
      <c r="F766" t="s">
        <v>47</v>
      </c>
      <c r="G766" t="s">
        <v>18</v>
      </c>
      <c r="H766" t="s">
        <v>26</v>
      </c>
      <c r="I766">
        <v>8607</v>
      </c>
      <c r="J766">
        <v>421.89</v>
      </c>
      <c r="K766">
        <v>364.69</v>
      </c>
    </row>
    <row r="767" spans="1:11" x14ac:dyDescent="0.35">
      <c r="A767">
        <v>678748500</v>
      </c>
      <c r="B767" s="2">
        <v>43159</v>
      </c>
      <c r="C767" s="2">
        <v>43173</v>
      </c>
      <c r="D767" t="s">
        <v>160</v>
      </c>
      <c r="E767" t="s">
        <v>29</v>
      </c>
      <c r="F767" t="s">
        <v>56</v>
      </c>
      <c r="G767" t="s">
        <v>18</v>
      </c>
      <c r="H767" t="s">
        <v>15</v>
      </c>
      <c r="I767">
        <v>5619</v>
      </c>
      <c r="J767">
        <v>9.33</v>
      </c>
      <c r="K767">
        <v>6.92</v>
      </c>
    </row>
    <row r="768" spans="1:11" x14ac:dyDescent="0.35">
      <c r="A768">
        <v>937058103</v>
      </c>
      <c r="B768" s="2">
        <v>42912</v>
      </c>
      <c r="C768" s="2">
        <v>42927</v>
      </c>
      <c r="D768" t="s">
        <v>212</v>
      </c>
      <c r="E768" t="s">
        <v>32</v>
      </c>
      <c r="F768" t="s">
        <v>76</v>
      </c>
      <c r="G768" t="s">
        <v>14</v>
      </c>
      <c r="H768" t="s">
        <v>19</v>
      </c>
      <c r="I768">
        <v>5171</v>
      </c>
      <c r="J768">
        <v>668.27</v>
      </c>
      <c r="K768">
        <v>502.54</v>
      </c>
    </row>
    <row r="769" spans="1:11" x14ac:dyDescent="0.35">
      <c r="A769">
        <v>967689788</v>
      </c>
      <c r="B769" s="2">
        <v>43300</v>
      </c>
      <c r="C769" s="2">
        <v>43314</v>
      </c>
      <c r="D769" t="s">
        <v>39</v>
      </c>
      <c r="E769" t="s">
        <v>29</v>
      </c>
      <c r="F769" t="s">
        <v>33</v>
      </c>
      <c r="G769" t="s">
        <v>14</v>
      </c>
      <c r="H769" t="s">
        <v>15</v>
      </c>
      <c r="I769">
        <v>9767</v>
      </c>
      <c r="J769">
        <v>109.28</v>
      </c>
      <c r="K769">
        <v>35.840000000000003</v>
      </c>
    </row>
    <row r="770" spans="1:11" x14ac:dyDescent="0.35">
      <c r="A770">
        <v>416004884</v>
      </c>
      <c r="B770" s="2">
        <v>44606</v>
      </c>
      <c r="C770" s="2">
        <v>44612</v>
      </c>
      <c r="D770" t="s">
        <v>185</v>
      </c>
      <c r="E770" t="s">
        <v>38</v>
      </c>
      <c r="F770" t="s">
        <v>42</v>
      </c>
      <c r="G770" t="s">
        <v>18</v>
      </c>
      <c r="H770" t="s">
        <v>26</v>
      </c>
      <c r="I770">
        <v>3945</v>
      </c>
      <c r="J770">
        <v>437.2</v>
      </c>
      <c r="K770">
        <v>263.33</v>
      </c>
    </row>
    <row r="771" spans="1:11" x14ac:dyDescent="0.35">
      <c r="A771">
        <v>797677218</v>
      </c>
      <c r="B771" s="2">
        <v>43776</v>
      </c>
      <c r="C771" s="2">
        <v>43787</v>
      </c>
      <c r="D771" t="s">
        <v>57</v>
      </c>
      <c r="E771" t="s">
        <v>32</v>
      </c>
      <c r="F771" t="s">
        <v>13</v>
      </c>
      <c r="G771" t="s">
        <v>18</v>
      </c>
      <c r="H771" t="s">
        <v>19</v>
      </c>
      <c r="I771">
        <v>9270</v>
      </c>
      <c r="J771">
        <v>255.28</v>
      </c>
      <c r="K771">
        <v>159.41999999999999</v>
      </c>
    </row>
    <row r="772" spans="1:11" x14ac:dyDescent="0.35">
      <c r="A772">
        <v>548693120</v>
      </c>
      <c r="B772" s="2">
        <v>43724</v>
      </c>
      <c r="C772" s="2">
        <v>43742</v>
      </c>
      <c r="D772" t="s">
        <v>217</v>
      </c>
      <c r="E772" t="s">
        <v>12</v>
      </c>
      <c r="F772" t="s">
        <v>17</v>
      </c>
      <c r="G772" t="s">
        <v>14</v>
      </c>
      <c r="H772" t="s">
        <v>19</v>
      </c>
      <c r="I772">
        <v>9342</v>
      </c>
      <c r="J772">
        <v>152.58000000000001</v>
      </c>
      <c r="K772">
        <v>97.44</v>
      </c>
    </row>
    <row r="773" spans="1:11" x14ac:dyDescent="0.35">
      <c r="A773">
        <v>875351417</v>
      </c>
      <c r="B773" s="2">
        <v>44596</v>
      </c>
      <c r="C773" s="2">
        <v>44610</v>
      </c>
      <c r="D773" t="s">
        <v>87</v>
      </c>
      <c r="E773" t="s">
        <v>24</v>
      </c>
      <c r="F773" t="s">
        <v>56</v>
      </c>
      <c r="G773" t="s">
        <v>14</v>
      </c>
      <c r="H773" t="s">
        <v>34</v>
      </c>
      <c r="I773">
        <v>4791</v>
      </c>
      <c r="J773">
        <v>9.33</v>
      </c>
      <c r="K773">
        <v>6.92</v>
      </c>
    </row>
    <row r="774" spans="1:11" x14ac:dyDescent="0.35">
      <c r="A774">
        <v>804263436</v>
      </c>
      <c r="B774" s="2">
        <v>43852</v>
      </c>
      <c r="C774" s="2">
        <v>43873</v>
      </c>
      <c r="D774" t="s">
        <v>123</v>
      </c>
      <c r="E774" t="s">
        <v>38</v>
      </c>
      <c r="F774" t="s">
        <v>17</v>
      </c>
      <c r="G774" t="s">
        <v>14</v>
      </c>
      <c r="H774" t="s">
        <v>34</v>
      </c>
      <c r="I774">
        <v>8278</v>
      </c>
      <c r="J774">
        <v>152.58000000000001</v>
      </c>
      <c r="K774">
        <v>97.44</v>
      </c>
    </row>
    <row r="775" spans="1:11" x14ac:dyDescent="0.35">
      <c r="A775">
        <v>332353007</v>
      </c>
      <c r="B775" s="2">
        <v>44840</v>
      </c>
      <c r="C775" s="2">
        <v>44856</v>
      </c>
      <c r="D775" t="s">
        <v>145</v>
      </c>
      <c r="E775" t="s">
        <v>21</v>
      </c>
      <c r="F775" t="s">
        <v>42</v>
      </c>
      <c r="G775" t="s">
        <v>14</v>
      </c>
      <c r="H775" t="s">
        <v>34</v>
      </c>
      <c r="I775">
        <v>9495</v>
      </c>
      <c r="J775">
        <v>437.2</v>
      </c>
      <c r="K775">
        <v>263.33</v>
      </c>
    </row>
    <row r="776" spans="1:11" x14ac:dyDescent="0.35">
      <c r="A776">
        <v>876856458</v>
      </c>
      <c r="B776" s="2">
        <v>43685</v>
      </c>
      <c r="C776" s="2">
        <v>43693</v>
      </c>
      <c r="D776" t="s">
        <v>195</v>
      </c>
      <c r="E776" t="s">
        <v>21</v>
      </c>
      <c r="F776" t="s">
        <v>47</v>
      </c>
      <c r="G776" t="s">
        <v>18</v>
      </c>
      <c r="H776" t="s">
        <v>34</v>
      </c>
      <c r="I776">
        <v>166</v>
      </c>
      <c r="J776">
        <v>421.89</v>
      </c>
      <c r="K776">
        <v>364.69</v>
      </c>
    </row>
    <row r="777" spans="1:11" x14ac:dyDescent="0.35">
      <c r="A777">
        <v>325322616</v>
      </c>
      <c r="B777" s="2">
        <v>44593</v>
      </c>
      <c r="C777" s="2">
        <v>44611</v>
      </c>
      <c r="D777" t="s">
        <v>119</v>
      </c>
      <c r="E777" t="s">
        <v>24</v>
      </c>
      <c r="F777" t="s">
        <v>68</v>
      </c>
      <c r="G777" t="s">
        <v>14</v>
      </c>
      <c r="H777" t="s">
        <v>15</v>
      </c>
      <c r="I777">
        <v>9046</v>
      </c>
      <c r="J777">
        <v>154.06</v>
      </c>
      <c r="K777">
        <v>90.93</v>
      </c>
    </row>
    <row r="778" spans="1:11" x14ac:dyDescent="0.35">
      <c r="A778">
        <v>685612809</v>
      </c>
      <c r="B778" s="2">
        <v>43654</v>
      </c>
      <c r="C778" s="2">
        <v>43656</v>
      </c>
      <c r="D778" t="s">
        <v>101</v>
      </c>
      <c r="E778" t="s">
        <v>24</v>
      </c>
      <c r="F778" t="s">
        <v>76</v>
      </c>
      <c r="G778" t="s">
        <v>14</v>
      </c>
      <c r="H778" t="s">
        <v>26</v>
      </c>
      <c r="I778">
        <v>6921</v>
      </c>
      <c r="J778">
        <v>668.27</v>
      </c>
      <c r="K778">
        <v>502.54</v>
      </c>
    </row>
    <row r="779" spans="1:11" x14ac:dyDescent="0.35">
      <c r="A779">
        <v>435900866</v>
      </c>
      <c r="B779" s="2">
        <v>44474</v>
      </c>
      <c r="C779" s="2">
        <v>44477</v>
      </c>
      <c r="D779" t="s">
        <v>83</v>
      </c>
      <c r="E779" t="s">
        <v>38</v>
      </c>
      <c r="F779" t="s">
        <v>22</v>
      </c>
      <c r="G779" t="s">
        <v>18</v>
      </c>
      <c r="H779" t="s">
        <v>15</v>
      </c>
      <c r="I779">
        <v>1608</v>
      </c>
      <c r="J779">
        <v>47.45</v>
      </c>
      <c r="K779">
        <v>31.79</v>
      </c>
    </row>
    <row r="780" spans="1:11" x14ac:dyDescent="0.35">
      <c r="A780">
        <v>374673116</v>
      </c>
      <c r="B780" s="2">
        <v>42536</v>
      </c>
      <c r="C780" s="2">
        <v>42550</v>
      </c>
      <c r="D780" t="s">
        <v>200</v>
      </c>
      <c r="E780" t="s">
        <v>24</v>
      </c>
      <c r="F780" t="s">
        <v>13</v>
      </c>
      <c r="G780" t="s">
        <v>14</v>
      </c>
      <c r="H780" t="s">
        <v>19</v>
      </c>
      <c r="I780">
        <v>2956</v>
      </c>
      <c r="J780">
        <v>255.28</v>
      </c>
      <c r="K780">
        <v>159.41999999999999</v>
      </c>
    </row>
    <row r="781" spans="1:11" x14ac:dyDescent="0.35">
      <c r="A781">
        <v>470728385</v>
      </c>
      <c r="B781" s="2">
        <v>43759</v>
      </c>
      <c r="C781" s="2">
        <v>43774</v>
      </c>
      <c r="D781" t="s">
        <v>98</v>
      </c>
      <c r="E781" t="s">
        <v>38</v>
      </c>
      <c r="F781" t="s">
        <v>25</v>
      </c>
      <c r="G781" t="s">
        <v>18</v>
      </c>
      <c r="H781" t="s">
        <v>26</v>
      </c>
      <c r="I781">
        <v>7845</v>
      </c>
      <c r="J781">
        <v>205.7</v>
      </c>
      <c r="K781">
        <v>117.11</v>
      </c>
    </row>
    <row r="782" spans="1:11" x14ac:dyDescent="0.35">
      <c r="A782">
        <v>313178002</v>
      </c>
      <c r="B782" s="2">
        <v>43757</v>
      </c>
      <c r="C782" s="2">
        <v>43778</v>
      </c>
      <c r="D782" t="s">
        <v>49</v>
      </c>
      <c r="E782" t="s">
        <v>21</v>
      </c>
      <c r="F782" t="s">
        <v>22</v>
      </c>
      <c r="G782" t="s">
        <v>18</v>
      </c>
      <c r="H782" t="s">
        <v>19</v>
      </c>
      <c r="I782">
        <v>5185</v>
      </c>
      <c r="J782">
        <v>47.45</v>
      </c>
      <c r="K782">
        <v>31.79</v>
      </c>
    </row>
    <row r="783" spans="1:11" x14ac:dyDescent="0.35">
      <c r="A783">
        <v>461445796</v>
      </c>
      <c r="B783" s="2">
        <v>42417</v>
      </c>
      <c r="C783" s="2">
        <v>42431</v>
      </c>
      <c r="D783" t="s">
        <v>144</v>
      </c>
      <c r="E783" t="s">
        <v>21</v>
      </c>
      <c r="F783" t="s">
        <v>30</v>
      </c>
      <c r="G783" t="s">
        <v>14</v>
      </c>
      <c r="H783" t="s">
        <v>26</v>
      </c>
      <c r="I783">
        <v>920</v>
      </c>
      <c r="J783">
        <v>81.73</v>
      </c>
      <c r="K783">
        <v>56.67</v>
      </c>
    </row>
    <row r="784" spans="1:11" x14ac:dyDescent="0.35">
      <c r="A784">
        <v>195268094</v>
      </c>
      <c r="B784" s="2">
        <v>43825</v>
      </c>
      <c r="C784" s="2">
        <v>43844</v>
      </c>
      <c r="D784" t="s">
        <v>211</v>
      </c>
      <c r="E784" t="s">
        <v>38</v>
      </c>
      <c r="F784" t="s">
        <v>30</v>
      </c>
      <c r="G784" t="s">
        <v>14</v>
      </c>
      <c r="H784" t="s">
        <v>26</v>
      </c>
      <c r="I784">
        <v>3023</v>
      </c>
      <c r="J784">
        <v>81.73</v>
      </c>
      <c r="K784">
        <v>56.67</v>
      </c>
    </row>
    <row r="785" spans="1:11" x14ac:dyDescent="0.35">
      <c r="A785">
        <v>664693725</v>
      </c>
      <c r="B785" s="2">
        <v>44185</v>
      </c>
      <c r="C785" s="2">
        <v>44194</v>
      </c>
      <c r="D785" t="s">
        <v>208</v>
      </c>
      <c r="E785" t="s">
        <v>12</v>
      </c>
      <c r="F785" t="s">
        <v>17</v>
      </c>
      <c r="G785" t="s">
        <v>18</v>
      </c>
      <c r="H785" t="s">
        <v>19</v>
      </c>
      <c r="I785">
        <v>6499</v>
      </c>
      <c r="J785">
        <v>152.58000000000001</v>
      </c>
      <c r="K785">
        <v>97.44</v>
      </c>
    </row>
    <row r="786" spans="1:11" x14ac:dyDescent="0.35">
      <c r="A786">
        <v>840084016</v>
      </c>
      <c r="B786" s="2">
        <v>43899</v>
      </c>
      <c r="C786" s="2">
        <v>43912</v>
      </c>
      <c r="D786" t="s">
        <v>147</v>
      </c>
      <c r="E786" t="s">
        <v>38</v>
      </c>
      <c r="F786" t="s">
        <v>17</v>
      </c>
      <c r="G786" t="s">
        <v>14</v>
      </c>
      <c r="H786" t="s">
        <v>19</v>
      </c>
      <c r="I786">
        <v>8384</v>
      </c>
      <c r="J786">
        <v>152.58000000000001</v>
      </c>
      <c r="K786">
        <v>97.44</v>
      </c>
    </row>
    <row r="787" spans="1:11" x14ac:dyDescent="0.35">
      <c r="A787">
        <v>662112796</v>
      </c>
      <c r="B787" s="2">
        <v>42221</v>
      </c>
      <c r="C787" s="2">
        <v>42233</v>
      </c>
      <c r="D787" t="s">
        <v>110</v>
      </c>
      <c r="E787" t="s">
        <v>38</v>
      </c>
      <c r="F787" t="s">
        <v>42</v>
      </c>
      <c r="G787" t="s">
        <v>18</v>
      </c>
      <c r="H787" t="s">
        <v>26</v>
      </c>
      <c r="I787">
        <v>2745</v>
      </c>
      <c r="J787">
        <v>437.2</v>
      </c>
      <c r="K787">
        <v>263.33</v>
      </c>
    </row>
    <row r="788" spans="1:11" x14ac:dyDescent="0.35">
      <c r="A788">
        <v>591766393</v>
      </c>
      <c r="B788" s="2">
        <v>43485</v>
      </c>
      <c r="C788" s="2">
        <v>43495</v>
      </c>
      <c r="D788" t="s">
        <v>82</v>
      </c>
      <c r="E788" t="s">
        <v>32</v>
      </c>
      <c r="F788" t="s">
        <v>68</v>
      </c>
      <c r="G788" t="s">
        <v>14</v>
      </c>
      <c r="H788" t="s">
        <v>19</v>
      </c>
      <c r="I788">
        <v>5681</v>
      </c>
      <c r="J788">
        <v>154.06</v>
      </c>
      <c r="K788">
        <v>90.93</v>
      </c>
    </row>
    <row r="789" spans="1:11" x14ac:dyDescent="0.35">
      <c r="A789">
        <v>260343635</v>
      </c>
      <c r="B789" s="2">
        <v>43262</v>
      </c>
      <c r="C789" s="2">
        <v>43265</v>
      </c>
      <c r="D789" t="s">
        <v>190</v>
      </c>
      <c r="E789" t="s">
        <v>38</v>
      </c>
      <c r="F789" t="s">
        <v>33</v>
      </c>
      <c r="G789" t="s">
        <v>14</v>
      </c>
      <c r="H789" t="s">
        <v>34</v>
      </c>
      <c r="I789">
        <v>322</v>
      </c>
      <c r="J789">
        <v>109.28</v>
      </c>
      <c r="K789">
        <v>35.840000000000003</v>
      </c>
    </row>
    <row r="790" spans="1:11" x14ac:dyDescent="0.35">
      <c r="A790">
        <v>719455850</v>
      </c>
      <c r="B790" s="2">
        <v>42205</v>
      </c>
      <c r="C790" s="2">
        <v>42217</v>
      </c>
      <c r="D790" t="s">
        <v>157</v>
      </c>
      <c r="E790" t="s">
        <v>24</v>
      </c>
      <c r="F790" t="s">
        <v>47</v>
      </c>
      <c r="G790" t="s">
        <v>18</v>
      </c>
      <c r="H790" t="s">
        <v>19</v>
      </c>
      <c r="I790">
        <v>1829</v>
      </c>
      <c r="J790">
        <v>421.89</v>
      </c>
      <c r="K790">
        <v>364.69</v>
      </c>
    </row>
    <row r="791" spans="1:11" x14ac:dyDescent="0.35">
      <c r="A791">
        <v>391026866</v>
      </c>
      <c r="B791" s="2">
        <v>42738</v>
      </c>
      <c r="C791" s="2">
        <v>42739</v>
      </c>
      <c r="D791" t="s">
        <v>168</v>
      </c>
      <c r="E791" t="s">
        <v>21</v>
      </c>
      <c r="F791" t="s">
        <v>42</v>
      </c>
      <c r="G791" t="s">
        <v>18</v>
      </c>
      <c r="H791" t="s">
        <v>19</v>
      </c>
      <c r="I791">
        <v>2394</v>
      </c>
      <c r="J791">
        <v>437.2</v>
      </c>
      <c r="K791">
        <v>263.33</v>
      </c>
    </row>
    <row r="792" spans="1:11" x14ac:dyDescent="0.35">
      <c r="A792">
        <v>917293012</v>
      </c>
      <c r="B792" s="2">
        <v>44180</v>
      </c>
      <c r="C792" s="2">
        <v>44199</v>
      </c>
      <c r="D792" t="s">
        <v>72</v>
      </c>
      <c r="E792" t="s">
        <v>24</v>
      </c>
      <c r="F792" t="s">
        <v>30</v>
      </c>
      <c r="G792" t="s">
        <v>18</v>
      </c>
      <c r="H792" t="s">
        <v>26</v>
      </c>
      <c r="I792">
        <v>6241</v>
      </c>
      <c r="J792">
        <v>81.73</v>
      </c>
      <c r="K792">
        <v>56.67</v>
      </c>
    </row>
    <row r="793" spans="1:11" x14ac:dyDescent="0.35">
      <c r="A793">
        <v>410803115</v>
      </c>
      <c r="B793" s="2">
        <v>42924</v>
      </c>
      <c r="C793" s="2">
        <v>42945</v>
      </c>
      <c r="D793" t="s">
        <v>92</v>
      </c>
      <c r="E793" t="s">
        <v>32</v>
      </c>
      <c r="F793" t="s">
        <v>13</v>
      </c>
      <c r="G793" t="s">
        <v>18</v>
      </c>
      <c r="H793" t="s">
        <v>26</v>
      </c>
      <c r="I793">
        <v>4626</v>
      </c>
      <c r="J793">
        <v>255.28</v>
      </c>
      <c r="K793">
        <v>159.41999999999999</v>
      </c>
    </row>
    <row r="794" spans="1:11" x14ac:dyDescent="0.35">
      <c r="A794">
        <v>204418504</v>
      </c>
      <c r="B794" s="2">
        <v>42223</v>
      </c>
      <c r="C794" s="2">
        <v>42243</v>
      </c>
      <c r="D794" t="s">
        <v>184</v>
      </c>
      <c r="E794" t="s">
        <v>21</v>
      </c>
      <c r="F794" t="s">
        <v>68</v>
      </c>
      <c r="G794" t="s">
        <v>18</v>
      </c>
      <c r="H794" t="s">
        <v>19</v>
      </c>
      <c r="I794">
        <v>833</v>
      </c>
      <c r="J794">
        <v>154.06</v>
      </c>
      <c r="K794">
        <v>90.93</v>
      </c>
    </row>
    <row r="795" spans="1:11" x14ac:dyDescent="0.35">
      <c r="A795">
        <v>801313006</v>
      </c>
      <c r="B795" s="2">
        <v>43866</v>
      </c>
      <c r="C795" s="2">
        <v>43882</v>
      </c>
      <c r="D795" t="s">
        <v>162</v>
      </c>
      <c r="E795" t="s">
        <v>38</v>
      </c>
      <c r="F795" t="s">
        <v>30</v>
      </c>
      <c r="G795" t="s">
        <v>14</v>
      </c>
      <c r="H795" t="s">
        <v>19</v>
      </c>
      <c r="I795">
        <v>5180</v>
      </c>
      <c r="J795">
        <v>81.73</v>
      </c>
      <c r="K795">
        <v>56.67</v>
      </c>
    </row>
    <row r="796" spans="1:11" x14ac:dyDescent="0.35">
      <c r="A796">
        <v>524972951</v>
      </c>
      <c r="B796" s="2">
        <v>44187</v>
      </c>
      <c r="C796" s="2">
        <v>44191</v>
      </c>
      <c r="D796" t="s">
        <v>214</v>
      </c>
      <c r="E796" t="s">
        <v>21</v>
      </c>
      <c r="F796" t="s">
        <v>47</v>
      </c>
      <c r="G796" t="s">
        <v>18</v>
      </c>
      <c r="H796" t="s">
        <v>26</v>
      </c>
      <c r="I796">
        <v>17</v>
      </c>
      <c r="J796">
        <v>421.89</v>
      </c>
      <c r="K796">
        <v>364.69</v>
      </c>
    </row>
    <row r="797" spans="1:11" x14ac:dyDescent="0.35">
      <c r="A797">
        <v>469197165</v>
      </c>
      <c r="B797" s="2">
        <v>43796</v>
      </c>
      <c r="C797" s="2">
        <v>43805</v>
      </c>
      <c r="D797" t="s">
        <v>102</v>
      </c>
      <c r="E797" t="s">
        <v>21</v>
      </c>
      <c r="F797" t="s">
        <v>22</v>
      </c>
      <c r="G797" t="s">
        <v>14</v>
      </c>
      <c r="H797" t="s">
        <v>19</v>
      </c>
      <c r="I797">
        <v>4723</v>
      </c>
      <c r="J797">
        <v>47.45</v>
      </c>
      <c r="K797">
        <v>31.79</v>
      </c>
    </row>
    <row r="798" spans="1:11" x14ac:dyDescent="0.35">
      <c r="A798">
        <v>448096978</v>
      </c>
      <c r="B798" s="2">
        <v>44425</v>
      </c>
      <c r="C798" s="2">
        <v>44429</v>
      </c>
      <c r="D798" t="s">
        <v>130</v>
      </c>
      <c r="E798" t="s">
        <v>29</v>
      </c>
      <c r="F798" t="s">
        <v>40</v>
      </c>
      <c r="G798" t="s">
        <v>18</v>
      </c>
      <c r="H798" t="s">
        <v>26</v>
      </c>
      <c r="I798">
        <v>708</v>
      </c>
      <c r="J798">
        <v>651.21</v>
      </c>
      <c r="K798">
        <v>524.96</v>
      </c>
    </row>
    <row r="799" spans="1:11" x14ac:dyDescent="0.35">
      <c r="A799">
        <v>346096217</v>
      </c>
      <c r="B799" s="2">
        <v>42111</v>
      </c>
      <c r="C799" s="2">
        <v>42115</v>
      </c>
      <c r="D799" t="s">
        <v>212</v>
      </c>
      <c r="E799" t="s">
        <v>32</v>
      </c>
      <c r="F799" t="s">
        <v>33</v>
      </c>
      <c r="G799" t="s">
        <v>14</v>
      </c>
      <c r="H799" t="s">
        <v>34</v>
      </c>
      <c r="I799">
        <v>6417</v>
      </c>
      <c r="J799">
        <v>109.28</v>
      </c>
      <c r="K799">
        <v>35.840000000000003</v>
      </c>
    </row>
    <row r="800" spans="1:11" x14ac:dyDescent="0.35">
      <c r="A800">
        <v>567931210</v>
      </c>
      <c r="B800" s="2">
        <v>43979</v>
      </c>
      <c r="C800" s="2">
        <v>43984</v>
      </c>
      <c r="D800" t="s">
        <v>59</v>
      </c>
      <c r="E800" t="s">
        <v>12</v>
      </c>
      <c r="F800" t="s">
        <v>56</v>
      </c>
      <c r="G800" t="s">
        <v>14</v>
      </c>
      <c r="H800" t="s">
        <v>34</v>
      </c>
      <c r="I800">
        <v>2321</v>
      </c>
      <c r="J800">
        <v>9.33</v>
      </c>
      <c r="K800">
        <v>6.92</v>
      </c>
    </row>
    <row r="801" spans="1:11" x14ac:dyDescent="0.35">
      <c r="A801">
        <v>688650786</v>
      </c>
      <c r="B801" s="2">
        <v>44735</v>
      </c>
      <c r="C801" s="2">
        <v>44742</v>
      </c>
      <c r="D801" t="s">
        <v>172</v>
      </c>
      <c r="E801" t="s">
        <v>21</v>
      </c>
      <c r="F801" t="s">
        <v>76</v>
      </c>
      <c r="G801" t="s">
        <v>18</v>
      </c>
      <c r="H801" t="s">
        <v>34</v>
      </c>
      <c r="I801">
        <v>5926</v>
      </c>
      <c r="J801">
        <v>668.27</v>
      </c>
      <c r="K801">
        <v>502.54</v>
      </c>
    </row>
    <row r="802" spans="1:11" x14ac:dyDescent="0.35">
      <c r="A802">
        <v>803616273</v>
      </c>
      <c r="B802" s="2">
        <v>44742</v>
      </c>
      <c r="C802" s="2">
        <v>44747</v>
      </c>
      <c r="D802" t="s">
        <v>194</v>
      </c>
      <c r="E802" t="s">
        <v>32</v>
      </c>
      <c r="F802" t="s">
        <v>13</v>
      </c>
      <c r="G802" t="s">
        <v>14</v>
      </c>
      <c r="H802" t="s">
        <v>15</v>
      </c>
      <c r="I802">
        <v>6768</v>
      </c>
      <c r="J802">
        <v>255.28</v>
      </c>
      <c r="K802">
        <v>159.41999999999999</v>
      </c>
    </row>
    <row r="803" spans="1:11" x14ac:dyDescent="0.35">
      <c r="A803">
        <v>178501498</v>
      </c>
      <c r="B803" s="2">
        <v>44830</v>
      </c>
      <c r="C803" s="2">
        <v>44840</v>
      </c>
      <c r="D803" t="s">
        <v>207</v>
      </c>
      <c r="E803" t="s">
        <v>51</v>
      </c>
      <c r="F803" t="s">
        <v>17</v>
      </c>
      <c r="G803" t="s">
        <v>18</v>
      </c>
      <c r="H803" t="s">
        <v>15</v>
      </c>
      <c r="I803">
        <v>1415</v>
      </c>
      <c r="J803">
        <v>152.58000000000001</v>
      </c>
      <c r="K803">
        <v>97.44</v>
      </c>
    </row>
    <row r="804" spans="1:11" x14ac:dyDescent="0.35">
      <c r="A804">
        <v>399292790</v>
      </c>
      <c r="B804" s="2">
        <v>44758</v>
      </c>
      <c r="C804" s="2">
        <v>44774</v>
      </c>
      <c r="D804" t="s">
        <v>98</v>
      </c>
      <c r="E804" t="s">
        <v>38</v>
      </c>
      <c r="F804" t="s">
        <v>42</v>
      </c>
      <c r="G804" t="s">
        <v>18</v>
      </c>
      <c r="H804" t="s">
        <v>34</v>
      </c>
      <c r="I804">
        <v>8465</v>
      </c>
      <c r="J804">
        <v>437.2</v>
      </c>
      <c r="K804">
        <v>263.33</v>
      </c>
    </row>
    <row r="805" spans="1:11" x14ac:dyDescent="0.35">
      <c r="A805">
        <v>422288978</v>
      </c>
      <c r="B805" s="2">
        <v>43133</v>
      </c>
      <c r="C805" s="2">
        <v>43142</v>
      </c>
      <c r="D805" t="s">
        <v>164</v>
      </c>
      <c r="E805" t="s">
        <v>38</v>
      </c>
      <c r="F805" t="s">
        <v>40</v>
      </c>
      <c r="G805" t="s">
        <v>14</v>
      </c>
      <c r="H805" t="s">
        <v>26</v>
      </c>
      <c r="I805">
        <v>3548</v>
      </c>
      <c r="J805">
        <v>651.21</v>
      </c>
      <c r="K805">
        <v>524.96</v>
      </c>
    </row>
    <row r="806" spans="1:11" x14ac:dyDescent="0.35">
      <c r="A806">
        <v>624101388</v>
      </c>
      <c r="B806" s="2">
        <v>44378</v>
      </c>
      <c r="C806" s="2">
        <v>44387</v>
      </c>
      <c r="D806" t="s">
        <v>177</v>
      </c>
      <c r="E806" t="s">
        <v>24</v>
      </c>
      <c r="F806" t="s">
        <v>68</v>
      </c>
      <c r="G806" t="s">
        <v>18</v>
      </c>
      <c r="H806" t="s">
        <v>19</v>
      </c>
      <c r="I806">
        <v>4324</v>
      </c>
      <c r="J806">
        <v>154.06</v>
      </c>
      <c r="K806">
        <v>90.93</v>
      </c>
    </row>
    <row r="807" spans="1:11" x14ac:dyDescent="0.35">
      <c r="A807">
        <v>551653850</v>
      </c>
      <c r="B807" s="2">
        <v>44149</v>
      </c>
      <c r="C807" s="2">
        <v>44152</v>
      </c>
      <c r="D807" t="s">
        <v>194</v>
      </c>
      <c r="E807" t="s">
        <v>32</v>
      </c>
      <c r="F807" t="s">
        <v>25</v>
      </c>
      <c r="G807" t="s">
        <v>14</v>
      </c>
      <c r="H807" t="s">
        <v>19</v>
      </c>
      <c r="I807">
        <v>5488</v>
      </c>
      <c r="J807">
        <v>205.7</v>
      </c>
      <c r="K807">
        <v>117.11</v>
      </c>
    </row>
    <row r="808" spans="1:11" x14ac:dyDescent="0.35">
      <c r="A808">
        <v>272182691</v>
      </c>
      <c r="B808" s="2">
        <v>43185</v>
      </c>
      <c r="C808" s="2">
        <v>43190</v>
      </c>
      <c r="D808" t="s">
        <v>85</v>
      </c>
      <c r="E808" t="s">
        <v>12</v>
      </c>
      <c r="F808" t="s">
        <v>47</v>
      </c>
      <c r="G808" t="s">
        <v>14</v>
      </c>
      <c r="H808" t="s">
        <v>26</v>
      </c>
      <c r="I808">
        <v>3762</v>
      </c>
      <c r="J808">
        <v>421.89</v>
      </c>
      <c r="K808">
        <v>364.69</v>
      </c>
    </row>
    <row r="809" spans="1:11" x14ac:dyDescent="0.35">
      <c r="A809">
        <v>823236739</v>
      </c>
      <c r="B809" s="2">
        <v>42538</v>
      </c>
      <c r="C809" s="2">
        <v>42545</v>
      </c>
      <c r="D809" t="s">
        <v>175</v>
      </c>
      <c r="E809" t="s">
        <v>21</v>
      </c>
      <c r="F809" t="s">
        <v>40</v>
      </c>
      <c r="G809" t="s">
        <v>14</v>
      </c>
      <c r="H809" t="s">
        <v>15</v>
      </c>
      <c r="I809">
        <v>2900</v>
      </c>
      <c r="J809">
        <v>651.21</v>
      </c>
      <c r="K809">
        <v>524.96</v>
      </c>
    </row>
    <row r="810" spans="1:11" x14ac:dyDescent="0.35">
      <c r="A810">
        <v>162677323</v>
      </c>
      <c r="B810" s="2">
        <v>43801</v>
      </c>
      <c r="C810" s="2">
        <v>43811</v>
      </c>
      <c r="D810" t="s">
        <v>147</v>
      </c>
      <c r="E810" t="s">
        <v>38</v>
      </c>
      <c r="F810" t="s">
        <v>30</v>
      </c>
      <c r="G810" t="s">
        <v>18</v>
      </c>
      <c r="H810" t="s">
        <v>26</v>
      </c>
      <c r="I810">
        <v>8690</v>
      </c>
      <c r="J810">
        <v>81.73</v>
      </c>
      <c r="K810">
        <v>56.67</v>
      </c>
    </row>
    <row r="811" spans="1:11" x14ac:dyDescent="0.35">
      <c r="A811">
        <v>818678271</v>
      </c>
      <c r="B811" s="2">
        <v>43614</v>
      </c>
      <c r="C811" s="2">
        <v>43632</v>
      </c>
      <c r="D811" t="s">
        <v>158</v>
      </c>
      <c r="E811" t="s">
        <v>12</v>
      </c>
      <c r="F811" t="s">
        <v>76</v>
      </c>
      <c r="G811" t="s">
        <v>14</v>
      </c>
      <c r="H811" t="s">
        <v>15</v>
      </c>
      <c r="I811">
        <v>3948</v>
      </c>
      <c r="J811">
        <v>668.27</v>
      </c>
      <c r="K811">
        <v>502.54</v>
      </c>
    </row>
    <row r="812" spans="1:11" x14ac:dyDescent="0.35">
      <c r="A812">
        <v>439725911</v>
      </c>
      <c r="B812" s="2">
        <v>42080</v>
      </c>
      <c r="C812" s="2">
        <v>42098</v>
      </c>
      <c r="D812" t="s">
        <v>129</v>
      </c>
      <c r="E812" t="s">
        <v>21</v>
      </c>
      <c r="F812" t="s">
        <v>56</v>
      </c>
      <c r="G812" t="s">
        <v>18</v>
      </c>
      <c r="H812" t="s">
        <v>26</v>
      </c>
      <c r="I812">
        <v>3524</v>
      </c>
      <c r="J812">
        <v>9.33</v>
      </c>
      <c r="K812">
        <v>6.92</v>
      </c>
    </row>
    <row r="813" spans="1:11" x14ac:dyDescent="0.35">
      <c r="A813">
        <v>344619071</v>
      </c>
      <c r="B813" s="2">
        <v>42691</v>
      </c>
      <c r="C813" s="2">
        <v>42703</v>
      </c>
      <c r="D813" t="s">
        <v>157</v>
      </c>
      <c r="E813" t="s">
        <v>24</v>
      </c>
      <c r="F813" t="s">
        <v>22</v>
      </c>
      <c r="G813" t="s">
        <v>18</v>
      </c>
      <c r="H813" t="s">
        <v>34</v>
      </c>
      <c r="I813">
        <v>9296</v>
      </c>
      <c r="J813">
        <v>47.45</v>
      </c>
      <c r="K813">
        <v>31.79</v>
      </c>
    </row>
    <row r="814" spans="1:11" x14ac:dyDescent="0.35">
      <c r="A814">
        <v>572469079</v>
      </c>
      <c r="B814" s="2">
        <v>42755</v>
      </c>
      <c r="C814" s="2">
        <v>42757</v>
      </c>
      <c r="D814" t="s">
        <v>197</v>
      </c>
      <c r="E814" t="s">
        <v>38</v>
      </c>
      <c r="F814" t="s">
        <v>13</v>
      </c>
      <c r="G814" t="s">
        <v>18</v>
      </c>
      <c r="H814" t="s">
        <v>15</v>
      </c>
      <c r="I814">
        <v>5177</v>
      </c>
      <c r="J814">
        <v>255.28</v>
      </c>
      <c r="K814">
        <v>159.41999999999999</v>
      </c>
    </row>
    <row r="815" spans="1:11" x14ac:dyDescent="0.35">
      <c r="A815">
        <v>332699763</v>
      </c>
      <c r="B815" s="2">
        <v>44430</v>
      </c>
      <c r="C815" s="2">
        <v>44437</v>
      </c>
      <c r="D815" t="s">
        <v>211</v>
      </c>
      <c r="E815" t="s">
        <v>38</v>
      </c>
      <c r="F815" t="s">
        <v>22</v>
      </c>
      <c r="G815" t="s">
        <v>18</v>
      </c>
      <c r="H815" t="s">
        <v>15</v>
      </c>
      <c r="I815">
        <v>2108</v>
      </c>
      <c r="J815">
        <v>47.45</v>
      </c>
      <c r="K815">
        <v>31.79</v>
      </c>
    </row>
    <row r="816" spans="1:11" x14ac:dyDescent="0.35">
      <c r="A816">
        <v>255047452</v>
      </c>
      <c r="B816" s="2">
        <v>44105</v>
      </c>
      <c r="C816" s="2">
        <v>44109</v>
      </c>
      <c r="D816" t="s">
        <v>121</v>
      </c>
      <c r="E816" t="s">
        <v>21</v>
      </c>
      <c r="F816" t="s">
        <v>17</v>
      </c>
      <c r="G816" t="s">
        <v>14</v>
      </c>
      <c r="H816" t="s">
        <v>34</v>
      </c>
      <c r="I816">
        <v>3064</v>
      </c>
      <c r="J816">
        <v>152.58000000000001</v>
      </c>
      <c r="K816">
        <v>97.44</v>
      </c>
    </row>
    <row r="817" spans="1:11" x14ac:dyDescent="0.35">
      <c r="A817">
        <v>139560973</v>
      </c>
      <c r="B817" s="2">
        <v>43334</v>
      </c>
      <c r="C817" s="2">
        <v>43335</v>
      </c>
      <c r="D817" t="s">
        <v>82</v>
      </c>
      <c r="E817" t="s">
        <v>32</v>
      </c>
      <c r="F817" t="s">
        <v>42</v>
      </c>
      <c r="G817" t="s">
        <v>14</v>
      </c>
      <c r="H817" t="s">
        <v>34</v>
      </c>
      <c r="I817">
        <v>8048</v>
      </c>
      <c r="J817">
        <v>437.2</v>
      </c>
      <c r="K817">
        <v>263.33</v>
      </c>
    </row>
    <row r="818" spans="1:11" x14ac:dyDescent="0.35">
      <c r="A818">
        <v>306601655</v>
      </c>
      <c r="B818" s="2">
        <v>44057</v>
      </c>
      <c r="C818" s="2">
        <v>44075</v>
      </c>
      <c r="D818" t="s">
        <v>187</v>
      </c>
      <c r="E818" t="s">
        <v>29</v>
      </c>
      <c r="F818" t="s">
        <v>33</v>
      </c>
      <c r="G818" t="s">
        <v>14</v>
      </c>
      <c r="H818" t="s">
        <v>15</v>
      </c>
      <c r="I818">
        <v>9098</v>
      </c>
      <c r="J818">
        <v>109.28</v>
      </c>
      <c r="K818">
        <v>35.840000000000003</v>
      </c>
    </row>
    <row r="819" spans="1:11" x14ac:dyDescent="0.35">
      <c r="A819">
        <v>246843326</v>
      </c>
      <c r="B819" s="2">
        <v>43257</v>
      </c>
      <c r="C819" s="2">
        <v>43260</v>
      </c>
      <c r="D819" t="s">
        <v>173</v>
      </c>
      <c r="E819" t="s">
        <v>24</v>
      </c>
      <c r="F819" t="s">
        <v>22</v>
      </c>
      <c r="G819" t="s">
        <v>18</v>
      </c>
      <c r="H819" t="s">
        <v>15</v>
      </c>
      <c r="I819">
        <v>5280</v>
      </c>
      <c r="J819">
        <v>47.45</v>
      </c>
      <c r="K819">
        <v>31.79</v>
      </c>
    </row>
    <row r="820" spans="1:11" x14ac:dyDescent="0.35">
      <c r="A820">
        <v>871272313</v>
      </c>
      <c r="B820" s="2">
        <v>43732</v>
      </c>
      <c r="C820" s="2">
        <v>43753</v>
      </c>
      <c r="D820" t="s">
        <v>119</v>
      </c>
      <c r="E820" t="s">
        <v>24</v>
      </c>
      <c r="F820" t="s">
        <v>40</v>
      </c>
      <c r="G820" t="s">
        <v>14</v>
      </c>
      <c r="H820" t="s">
        <v>15</v>
      </c>
      <c r="I820">
        <v>7694</v>
      </c>
      <c r="J820">
        <v>651.21</v>
      </c>
      <c r="K820">
        <v>524.96</v>
      </c>
    </row>
    <row r="821" spans="1:11" x14ac:dyDescent="0.35">
      <c r="A821">
        <v>461187446</v>
      </c>
      <c r="B821" s="2">
        <v>42590</v>
      </c>
      <c r="C821" s="2">
        <v>42599</v>
      </c>
      <c r="D821" t="s">
        <v>16</v>
      </c>
      <c r="E821" t="s">
        <v>12</v>
      </c>
      <c r="F821" t="s">
        <v>56</v>
      </c>
      <c r="G821" t="s">
        <v>14</v>
      </c>
      <c r="H821" t="s">
        <v>15</v>
      </c>
      <c r="I821">
        <v>4469</v>
      </c>
      <c r="J821">
        <v>9.33</v>
      </c>
      <c r="K821">
        <v>6.92</v>
      </c>
    </row>
    <row r="822" spans="1:11" x14ac:dyDescent="0.35">
      <c r="A822">
        <v>518200051</v>
      </c>
      <c r="B822" s="2">
        <v>42022</v>
      </c>
      <c r="C822" s="2">
        <v>42042</v>
      </c>
      <c r="D822" t="s">
        <v>111</v>
      </c>
      <c r="E822" t="s">
        <v>38</v>
      </c>
      <c r="F822" t="s">
        <v>42</v>
      </c>
      <c r="G822" t="s">
        <v>18</v>
      </c>
      <c r="H822" t="s">
        <v>15</v>
      </c>
      <c r="I822">
        <v>5766</v>
      </c>
      <c r="J822">
        <v>437.2</v>
      </c>
      <c r="K822">
        <v>263.33</v>
      </c>
    </row>
    <row r="823" spans="1:11" x14ac:dyDescent="0.35">
      <c r="A823">
        <v>814233958</v>
      </c>
      <c r="B823" s="2">
        <v>43646</v>
      </c>
      <c r="C823" s="2">
        <v>43647</v>
      </c>
      <c r="D823" t="s">
        <v>150</v>
      </c>
      <c r="E823" t="s">
        <v>38</v>
      </c>
      <c r="F823" t="s">
        <v>22</v>
      </c>
      <c r="G823" t="s">
        <v>18</v>
      </c>
      <c r="H823" t="s">
        <v>15</v>
      </c>
      <c r="I823">
        <v>8777</v>
      </c>
      <c r="J823">
        <v>47.45</v>
      </c>
      <c r="K823">
        <v>31.79</v>
      </c>
    </row>
    <row r="824" spans="1:11" x14ac:dyDescent="0.35">
      <c r="A824">
        <v>741525495</v>
      </c>
      <c r="B824" s="2">
        <v>42893</v>
      </c>
      <c r="C824" s="2">
        <v>42894</v>
      </c>
      <c r="D824" t="s">
        <v>157</v>
      </c>
      <c r="E824" t="s">
        <v>24</v>
      </c>
      <c r="F824" t="s">
        <v>42</v>
      </c>
      <c r="G824" t="s">
        <v>18</v>
      </c>
      <c r="H824" t="s">
        <v>34</v>
      </c>
      <c r="I824">
        <v>2727</v>
      </c>
      <c r="J824">
        <v>437.2</v>
      </c>
      <c r="K824">
        <v>263.33</v>
      </c>
    </row>
    <row r="825" spans="1:11" x14ac:dyDescent="0.35">
      <c r="A825">
        <v>662623488</v>
      </c>
      <c r="B825" s="2">
        <v>43277</v>
      </c>
      <c r="C825" s="2">
        <v>43288</v>
      </c>
      <c r="D825" t="s">
        <v>117</v>
      </c>
      <c r="E825" t="s">
        <v>21</v>
      </c>
      <c r="F825" t="s">
        <v>47</v>
      </c>
      <c r="G825" t="s">
        <v>18</v>
      </c>
      <c r="H825" t="s">
        <v>19</v>
      </c>
      <c r="I825">
        <v>3870</v>
      </c>
      <c r="J825">
        <v>421.89</v>
      </c>
      <c r="K825">
        <v>364.69</v>
      </c>
    </row>
    <row r="826" spans="1:11" x14ac:dyDescent="0.35">
      <c r="A826">
        <v>560389268</v>
      </c>
      <c r="B826" s="2">
        <v>42391</v>
      </c>
      <c r="C826" s="2">
        <v>42396</v>
      </c>
      <c r="D826" t="s">
        <v>80</v>
      </c>
      <c r="E826" t="s">
        <v>21</v>
      </c>
      <c r="F826" t="s">
        <v>68</v>
      </c>
      <c r="G826" t="s">
        <v>18</v>
      </c>
      <c r="H826" t="s">
        <v>15</v>
      </c>
      <c r="I826">
        <v>492</v>
      </c>
      <c r="J826">
        <v>154.06</v>
      </c>
      <c r="K826">
        <v>90.93</v>
      </c>
    </row>
    <row r="827" spans="1:11" x14ac:dyDescent="0.35">
      <c r="A827">
        <v>487996661</v>
      </c>
      <c r="B827" s="2">
        <v>42259</v>
      </c>
      <c r="C827" s="2">
        <v>42279</v>
      </c>
      <c r="D827" t="s">
        <v>28</v>
      </c>
      <c r="E827" t="s">
        <v>29</v>
      </c>
      <c r="F827" t="s">
        <v>56</v>
      </c>
      <c r="G827" t="s">
        <v>18</v>
      </c>
      <c r="H827" t="s">
        <v>19</v>
      </c>
      <c r="I827">
        <v>7911</v>
      </c>
      <c r="J827">
        <v>9.33</v>
      </c>
      <c r="K827">
        <v>6.92</v>
      </c>
    </row>
    <row r="828" spans="1:11" x14ac:dyDescent="0.35">
      <c r="A828">
        <v>118931996</v>
      </c>
      <c r="B828" s="2">
        <v>42214</v>
      </c>
      <c r="C828" s="2">
        <v>42222</v>
      </c>
      <c r="D828" t="s">
        <v>207</v>
      </c>
      <c r="E828" t="s">
        <v>51</v>
      </c>
      <c r="F828" t="s">
        <v>68</v>
      </c>
      <c r="G828" t="s">
        <v>14</v>
      </c>
      <c r="H828" t="s">
        <v>26</v>
      </c>
      <c r="I828">
        <v>3475</v>
      </c>
      <c r="J828">
        <v>154.06</v>
      </c>
      <c r="K828">
        <v>90.93</v>
      </c>
    </row>
    <row r="829" spans="1:11" x14ac:dyDescent="0.35">
      <c r="A829">
        <v>996994102</v>
      </c>
      <c r="B829" s="2">
        <v>42059</v>
      </c>
      <c r="C829" s="2">
        <v>42063</v>
      </c>
      <c r="D829" t="s">
        <v>37</v>
      </c>
      <c r="E829" t="s">
        <v>38</v>
      </c>
      <c r="F829" t="s">
        <v>42</v>
      </c>
      <c r="G829" t="s">
        <v>14</v>
      </c>
      <c r="H829" t="s">
        <v>26</v>
      </c>
      <c r="I829">
        <v>1565</v>
      </c>
      <c r="J829">
        <v>437.2</v>
      </c>
      <c r="K829">
        <v>263.33</v>
      </c>
    </row>
    <row r="830" spans="1:11" x14ac:dyDescent="0.35">
      <c r="A830">
        <v>686294305</v>
      </c>
      <c r="B830" s="2">
        <v>43444</v>
      </c>
      <c r="C830" s="2">
        <v>43465</v>
      </c>
      <c r="D830" t="s">
        <v>161</v>
      </c>
      <c r="E830" t="s">
        <v>24</v>
      </c>
      <c r="F830" t="s">
        <v>30</v>
      </c>
      <c r="G830" t="s">
        <v>14</v>
      </c>
      <c r="H830" t="s">
        <v>19</v>
      </c>
      <c r="I830">
        <v>8591</v>
      </c>
      <c r="J830">
        <v>81.73</v>
      </c>
      <c r="K830">
        <v>56.67</v>
      </c>
    </row>
    <row r="831" spans="1:11" x14ac:dyDescent="0.35">
      <c r="A831">
        <v>421256434</v>
      </c>
      <c r="B831" s="2">
        <v>44106</v>
      </c>
      <c r="C831" s="2">
        <v>44123</v>
      </c>
      <c r="D831" t="s">
        <v>179</v>
      </c>
      <c r="E831" t="s">
        <v>32</v>
      </c>
      <c r="F831" t="s">
        <v>13</v>
      </c>
      <c r="G831" t="s">
        <v>18</v>
      </c>
      <c r="H831" t="s">
        <v>19</v>
      </c>
      <c r="I831">
        <v>7995</v>
      </c>
      <c r="J831">
        <v>255.28</v>
      </c>
      <c r="K831">
        <v>159.41999999999999</v>
      </c>
    </row>
    <row r="832" spans="1:11" x14ac:dyDescent="0.35">
      <c r="A832">
        <v>156616818</v>
      </c>
      <c r="B832" s="2">
        <v>42012</v>
      </c>
      <c r="C832" s="2">
        <v>42025</v>
      </c>
      <c r="D832" t="s">
        <v>206</v>
      </c>
      <c r="E832" t="s">
        <v>24</v>
      </c>
      <c r="F832" t="s">
        <v>56</v>
      </c>
      <c r="G832" t="s">
        <v>14</v>
      </c>
      <c r="H832" t="s">
        <v>26</v>
      </c>
      <c r="I832">
        <v>5252</v>
      </c>
      <c r="J832">
        <v>9.33</v>
      </c>
      <c r="K832">
        <v>6.92</v>
      </c>
    </row>
    <row r="833" spans="1:11" x14ac:dyDescent="0.35">
      <c r="A833">
        <v>817424285</v>
      </c>
      <c r="B833" s="2">
        <v>44676</v>
      </c>
      <c r="C833" s="2">
        <v>44693</v>
      </c>
      <c r="D833" t="s">
        <v>191</v>
      </c>
      <c r="E833" t="s">
        <v>24</v>
      </c>
      <c r="F833" t="s">
        <v>68</v>
      </c>
      <c r="G833" t="s">
        <v>14</v>
      </c>
      <c r="H833" t="s">
        <v>19</v>
      </c>
      <c r="I833">
        <v>2866</v>
      </c>
      <c r="J833">
        <v>154.06</v>
      </c>
      <c r="K833">
        <v>90.93</v>
      </c>
    </row>
    <row r="834" spans="1:11" x14ac:dyDescent="0.35">
      <c r="A834">
        <v>249040162</v>
      </c>
      <c r="B834" s="2">
        <v>44922</v>
      </c>
      <c r="C834" s="2">
        <v>44923</v>
      </c>
      <c r="D834" t="s">
        <v>37</v>
      </c>
      <c r="E834" t="s">
        <v>38</v>
      </c>
      <c r="F834" t="s">
        <v>25</v>
      </c>
      <c r="G834" t="s">
        <v>18</v>
      </c>
      <c r="H834" t="s">
        <v>15</v>
      </c>
      <c r="I834">
        <v>5373</v>
      </c>
      <c r="J834">
        <v>205.7</v>
      </c>
      <c r="K834">
        <v>117.11</v>
      </c>
    </row>
    <row r="835" spans="1:11" x14ac:dyDescent="0.35">
      <c r="A835">
        <v>867138278</v>
      </c>
      <c r="B835" s="2">
        <v>44389</v>
      </c>
      <c r="C835" s="2">
        <v>44408</v>
      </c>
      <c r="D835" t="s">
        <v>165</v>
      </c>
      <c r="E835" t="s">
        <v>21</v>
      </c>
      <c r="F835" t="s">
        <v>40</v>
      </c>
      <c r="G835" t="s">
        <v>18</v>
      </c>
      <c r="H835" t="s">
        <v>19</v>
      </c>
      <c r="I835">
        <v>4341</v>
      </c>
      <c r="J835">
        <v>651.21</v>
      </c>
      <c r="K835">
        <v>524.96</v>
      </c>
    </row>
    <row r="836" spans="1:11" x14ac:dyDescent="0.35">
      <c r="A836">
        <v>207704961</v>
      </c>
      <c r="B836" s="2">
        <v>42026</v>
      </c>
      <c r="C836" s="2">
        <v>42046</v>
      </c>
      <c r="D836" t="s">
        <v>198</v>
      </c>
      <c r="E836" t="s">
        <v>38</v>
      </c>
      <c r="F836" t="s">
        <v>22</v>
      </c>
      <c r="G836" t="s">
        <v>18</v>
      </c>
      <c r="H836" t="s">
        <v>26</v>
      </c>
      <c r="I836">
        <v>3368</v>
      </c>
      <c r="J836">
        <v>47.45</v>
      </c>
      <c r="K836">
        <v>31.79</v>
      </c>
    </row>
    <row r="837" spans="1:11" x14ac:dyDescent="0.35">
      <c r="A837">
        <v>377039039</v>
      </c>
      <c r="B837" s="2">
        <v>43251</v>
      </c>
      <c r="C837" s="2">
        <v>43258</v>
      </c>
      <c r="D837" t="s">
        <v>149</v>
      </c>
      <c r="E837" t="s">
        <v>12</v>
      </c>
      <c r="F837" t="s">
        <v>68</v>
      </c>
      <c r="G837" t="s">
        <v>18</v>
      </c>
      <c r="H837" t="s">
        <v>34</v>
      </c>
      <c r="I837">
        <v>3085</v>
      </c>
      <c r="J837">
        <v>154.06</v>
      </c>
      <c r="K837">
        <v>90.93</v>
      </c>
    </row>
    <row r="838" spans="1:11" x14ac:dyDescent="0.35">
      <c r="A838">
        <v>401751840</v>
      </c>
      <c r="B838" s="2">
        <v>44217</v>
      </c>
      <c r="C838" s="2">
        <v>44236</v>
      </c>
      <c r="D838" t="s">
        <v>148</v>
      </c>
      <c r="E838" t="s">
        <v>24</v>
      </c>
      <c r="F838" t="s">
        <v>25</v>
      </c>
      <c r="G838" t="s">
        <v>18</v>
      </c>
      <c r="H838" t="s">
        <v>34</v>
      </c>
      <c r="I838">
        <v>6152</v>
      </c>
      <c r="J838">
        <v>205.7</v>
      </c>
      <c r="K838">
        <v>117.11</v>
      </c>
    </row>
    <row r="839" spans="1:11" x14ac:dyDescent="0.35">
      <c r="A839">
        <v>278767192</v>
      </c>
      <c r="B839" s="2">
        <v>44309</v>
      </c>
      <c r="C839" s="2">
        <v>44330</v>
      </c>
      <c r="D839" t="s">
        <v>211</v>
      </c>
      <c r="E839" t="s">
        <v>38</v>
      </c>
      <c r="F839" t="s">
        <v>33</v>
      </c>
      <c r="G839" t="s">
        <v>18</v>
      </c>
      <c r="H839" t="s">
        <v>26</v>
      </c>
      <c r="I839">
        <v>2262</v>
      </c>
      <c r="J839">
        <v>109.28</v>
      </c>
      <c r="K839">
        <v>35.840000000000003</v>
      </c>
    </row>
    <row r="840" spans="1:11" x14ac:dyDescent="0.35">
      <c r="A840">
        <v>525321424</v>
      </c>
      <c r="B840" s="2">
        <v>43459</v>
      </c>
      <c r="C840" s="2">
        <v>43469</v>
      </c>
      <c r="D840" t="s">
        <v>60</v>
      </c>
      <c r="E840" t="s">
        <v>21</v>
      </c>
      <c r="F840" t="s">
        <v>76</v>
      </c>
      <c r="G840" t="s">
        <v>14</v>
      </c>
      <c r="H840" t="s">
        <v>34</v>
      </c>
      <c r="I840">
        <v>3138</v>
      </c>
      <c r="J840">
        <v>668.27</v>
      </c>
      <c r="K840">
        <v>502.54</v>
      </c>
    </row>
    <row r="841" spans="1:11" x14ac:dyDescent="0.35">
      <c r="A841">
        <v>828963363</v>
      </c>
      <c r="B841" s="2">
        <v>44413</v>
      </c>
      <c r="C841" s="2">
        <v>44416</v>
      </c>
      <c r="D841" t="s">
        <v>63</v>
      </c>
      <c r="E841" t="s">
        <v>32</v>
      </c>
      <c r="F841" t="s">
        <v>68</v>
      </c>
      <c r="G841" t="s">
        <v>14</v>
      </c>
      <c r="H841" t="s">
        <v>34</v>
      </c>
      <c r="I841">
        <v>7535</v>
      </c>
      <c r="J841">
        <v>154.06</v>
      </c>
      <c r="K841">
        <v>90.93</v>
      </c>
    </row>
    <row r="842" spans="1:11" x14ac:dyDescent="0.35">
      <c r="A842">
        <v>497554337</v>
      </c>
      <c r="B842" s="2">
        <v>43261</v>
      </c>
      <c r="C842" s="2">
        <v>43278</v>
      </c>
      <c r="D842" t="s">
        <v>121</v>
      </c>
      <c r="E842" t="s">
        <v>21</v>
      </c>
      <c r="F842" t="s">
        <v>33</v>
      </c>
      <c r="G842" t="s">
        <v>14</v>
      </c>
      <c r="H842" t="s">
        <v>34</v>
      </c>
      <c r="I842">
        <v>6240</v>
      </c>
      <c r="J842">
        <v>109.28</v>
      </c>
      <c r="K842">
        <v>35.840000000000003</v>
      </c>
    </row>
    <row r="843" spans="1:11" x14ac:dyDescent="0.35">
      <c r="A843">
        <v>709268176</v>
      </c>
      <c r="B843" s="2">
        <v>44338</v>
      </c>
      <c r="C843" s="2">
        <v>44343</v>
      </c>
      <c r="D843" t="s">
        <v>111</v>
      </c>
      <c r="E843" t="s">
        <v>38</v>
      </c>
      <c r="F843" t="s">
        <v>56</v>
      </c>
      <c r="G843" t="s">
        <v>18</v>
      </c>
      <c r="H843" t="s">
        <v>15</v>
      </c>
      <c r="I843">
        <v>7070</v>
      </c>
      <c r="J843">
        <v>9.33</v>
      </c>
      <c r="K843">
        <v>6.92</v>
      </c>
    </row>
    <row r="844" spans="1:11" x14ac:dyDescent="0.35">
      <c r="A844">
        <v>462591207</v>
      </c>
      <c r="B844" s="2">
        <v>43129</v>
      </c>
      <c r="C844" s="2">
        <v>43131</v>
      </c>
      <c r="D844" t="s">
        <v>58</v>
      </c>
      <c r="E844" t="s">
        <v>29</v>
      </c>
      <c r="F844" t="s">
        <v>17</v>
      </c>
      <c r="G844" t="s">
        <v>18</v>
      </c>
      <c r="H844" t="s">
        <v>26</v>
      </c>
      <c r="I844">
        <v>9873</v>
      </c>
      <c r="J844">
        <v>152.58000000000001</v>
      </c>
      <c r="K844">
        <v>97.44</v>
      </c>
    </row>
    <row r="845" spans="1:11" x14ac:dyDescent="0.35">
      <c r="A845">
        <v>626322257</v>
      </c>
      <c r="B845" s="2">
        <v>42475</v>
      </c>
      <c r="C845" s="2">
        <v>42492</v>
      </c>
      <c r="D845" t="s">
        <v>203</v>
      </c>
      <c r="E845" t="s">
        <v>21</v>
      </c>
      <c r="F845" t="s">
        <v>30</v>
      </c>
      <c r="G845" t="s">
        <v>18</v>
      </c>
      <c r="H845" t="s">
        <v>15</v>
      </c>
      <c r="I845">
        <v>1529</v>
      </c>
      <c r="J845">
        <v>81.73</v>
      </c>
      <c r="K845">
        <v>56.67</v>
      </c>
    </row>
    <row r="846" spans="1:11" x14ac:dyDescent="0.35">
      <c r="A846">
        <v>789572656</v>
      </c>
      <c r="B846" s="2">
        <v>44144</v>
      </c>
      <c r="C846" s="2">
        <v>44147</v>
      </c>
      <c r="D846" t="s">
        <v>131</v>
      </c>
      <c r="E846" t="s">
        <v>32</v>
      </c>
      <c r="F846" t="s">
        <v>68</v>
      </c>
      <c r="G846" t="s">
        <v>18</v>
      </c>
      <c r="H846" t="s">
        <v>15</v>
      </c>
      <c r="I846">
        <v>950</v>
      </c>
      <c r="J846">
        <v>154.06</v>
      </c>
      <c r="K846">
        <v>90.93</v>
      </c>
    </row>
    <row r="847" spans="1:11" x14ac:dyDescent="0.35">
      <c r="A847">
        <v>611766231</v>
      </c>
      <c r="B847" s="2">
        <v>44217</v>
      </c>
      <c r="C847" s="2">
        <v>44232</v>
      </c>
      <c r="D847" t="s">
        <v>91</v>
      </c>
      <c r="E847" t="s">
        <v>21</v>
      </c>
      <c r="F847" t="s">
        <v>13</v>
      </c>
      <c r="G847" t="s">
        <v>18</v>
      </c>
      <c r="H847" t="s">
        <v>19</v>
      </c>
      <c r="I847">
        <v>4077</v>
      </c>
      <c r="J847">
        <v>255.28</v>
      </c>
      <c r="K847">
        <v>159.41999999999999</v>
      </c>
    </row>
    <row r="848" spans="1:11" x14ac:dyDescent="0.35">
      <c r="A848">
        <v>272639310</v>
      </c>
      <c r="B848" s="2">
        <v>44429</v>
      </c>
      <c r="C848" s="2">
        <v>44430</v>
      </c>
      <c r="D848" t="s">
        <v>171</v>
      </c>
      <c r="E848" t="s">
        <v>12</v>
      </c>
      <c r="F848" t="s">
        <v>40</v>
      </c>
      <c r="G848" t="s">
        <v>18</v>
      </c>
      <c r="H848" t="s">
        <v>19</v>
      </c>
      <c r="I848">
        <v>8885</v>
      </c>
      <c r="J848">
        <v>651.21</v>
      </c>
      <c r="K848">
        <v>524.96</v>
      </c>
    </row>
    <row r="849" spans="1:11" x14ac:dyDescent="0.35">
      <c r="A849">
        <v>922240722</v>
      </c>
      <c r="B849" s="2">
        <v>44065</v>
      </c>
      <c r="C849" s="2">
        <v>44081</v>
      </c>
      <c r="D849" t="s">
        <v>171</v>
      </c>
      <c r="E849" t="s">
        <v>12</v>
      </c>
      <c r="F849" t="s">
        <v>56</v>
      </c>
      <c r="G849" t="s">
        <v>14</v>
      </c>
      <c r="H849" t="s">
        <v>34</v>
      </c>
      <c r="I849">
        <v>379</v>
      </c>
      <c r="J849">
        <v>9.33</v>
      </c>
      <c r="K849">
        <v>6.92</v>
      </c>
    </row>
    <row r="850" spans="1:11" x14ac:dyDescent="0.35">
      <c r="A850">
        <v>630931794</v>
      </c>
      <c r="B850" s="2">
        <v>43527</v>
      </c>
      <c r="C850" s="2">
        <v>43530</v>
      </c>
      <c r="D850" t="s">
        <v>60</v>
      </c>
      <c r="E850" t="s">
        <v>21</v>
      </c>
      <c r="F850" t="s">
        <v>13</v>
      </c>
      <c r="G850" t="s">
        <v>18</v>
      </c>
      <c r="H850" t="s">
        <v>34</v>
      </c>
      <c r="I850">
        <v>5593</v>
      </c>
      <c r="J850">
        <v>255.28</v>
      </c>
      <c r="K850">
        <v>159.41999999999999</v>
      </c>
    </row>
    <row r="851" spans="1:11" x14ac:dyDescent="0.35">
      <c r="A851">
        <v>239386355</v>
      </c>
      <c r="B851" s="2">
        <v>42798</v>
      </c>
      <c r="C851" s="2">
        <v>42816</v>
      </c>
      <c r="D851" t="s">
        <v>80</v>
      </c>
      <c r="E851" t="s">
        <v>21</v>
      </c>
      <c r="F851" t="s">
        <v>40</v>
      </c>
      <c r="G851" t="s">
        <v>18</v>
      </c>
      <c r="H851" t="s">
        <v>26</v>
      </c>
      <c r="I851">
        <v>8597</v>
      </c>
      <c r="J851">
        <v>651.21</v>
      </c>
      <c r="K851">
        <v>524.96</v>
      </c>
    </row>
    <row r="852" spans="1:11" x14ac:dyDescent="0.35">
      <c r="A852">
        <v>208590734</v>
      </c>
      <c r="B852" s="2">
        <v>43292</v>
      </c>
      <c r="C852" s="2">
        <v>43312</v>
      </c>
      <c r="D852" t="s">
        <v>206</v>
      </c>
      <c r="E852" t="s">
        <v>24</v>
      </c>
      <c r="F852" t="s">
        <v>33</v>
      </c>
      <c r="G852" t="s">
        <v>14</v>
      </c>
      <c r="H852" t="s">
        <v>19</v>
      </c>
      <c r="I852">
        <v>5488</v>
      </c>
      <c r="J852">
        <v>109.28</v>
      </c>
      <c r="K852">
        <v>35.840000000000003</v>
      </c>
    </row>
    <row r="853" spans="1:11" x14ac:dyDescent="0.35">
      <c r="A853">
        <v>169843757</v>
      </c>
      <c r="B853" s="2">
        <v>42038</v>
      </c>
      <c r="C853" s="2">
        <v>42039</v>
      </c>
      <c r="D853" t="s">
        <v>120</v>
      </c>
      <c r="E853" t="s">
        <v>38</v>
      </c>
      <c r="F853" t="s">
        <v>30</v>
      </c>
      <c r="G853" t="s">
        <v>18</v>
      </c>
      <c r="H853" t="s">
        <v>15</v>
      </c>
      <c r="I853">
        <v>9397</v>
      </c>
      <c r="J853">
        <v>81.73</v>
      </c>
      <c r="K853">
        <v>56.67</v>
      </c>
    </row>
    <row r="854" spans="1:11" x14ac:dyDescent="0.35">
      <c r="A854">
        <v>274756753</v>
      </c>
      <c r="B854" s="2">
        <v>43344</v>
      </c>
      <c r="C854" s="2">
        <v>43355</v>
      </c>
      <c r="D854" t="s">
        <v>140</v>
      </c>
      <c r="E854" t="s">
        <v>24</v>
      </c>
      <c r="F854" t="s">
        <v>25</v>
      </c>
      <c r="G854" t="s">
        <v>14</v>
      </c>
      <c r="H854" t="s">
        <v>34</v>
      </c>
      <c r="I854">
        <v>5484</v>
      </c>
      <c r="J854">
        <v>205.7</v>
      </c>
      <c r="K854">
        <v>117.11</v>
      </c>
    </row>
    <row r="855" spans="1:11" x14ac:dyDescent="0.35">
      <c r="A855">
        <v>745253551</v>
      </c>
      <c r="B855" s="2">
        <v>43788</v>
      </c>
      <c r="C855" s="2">
        <v>43796</v>
      </c>
      <c r="D855" t="s">
        <v>97</v>
      </c>
      <c r="E855" t="s">
        <v>29</v>
      </c>
      <c r="F855" t="s">
        <v>30</v>
      </c>
      <c r="G855" t="s">
        <v>14</v>
      </c>
      <c r="H855" t="s">
        <v>34</v>
      </c>
      <c r="I855">
        <v>5942</v>
      </c>
      <c r="J855">
        <v>81.73</v>
      </c>
      <c r="K855">
        <v>56.67</v>
      </c>
    </row>
    <row r="856" spans="1:11" x14ac:dyDescent="0.35">
      <c r="A856">
        <v>523570477</v>
      </c>
      <c r="B856" s="2">
        <v>43266</v>
      </c>
      <c r="C856" s="2">
        <v>43284</v>
      </c>
      <c r="D856" t="s">
        <v>211</v>
      </c>
      <c r="E856" t="s">
        <v>38</v>
      </c>
      <c r="F856" t="s">
        <v>25</v>
      </c>
      <c r="G856" t="s">
        <v>14</v>
      </c>
      <c r="H856" t="s">
        <v>19</v>
      </c>
      <c r="I856">
        <v>4994</v>
      </c>
      <c r="J856">
        <v>205.7</v>
      </c>
      <c r="K856">
        <v>117.11</v>
      </c>
    </row>
    <row r="857" spans="1:11" x14ac:dyDescent="0.35">
      <c r="A857">
        <v>422256362</v>
      </c>
      <c r="B857" s="2">
        <v>42134</v>
      </c>
      <c r="C857" s="2">
        <v>42145</v>
      </c>
      <c r="D857" t="s">
        <v>84</v>
      </c>
      <c r="E857" t="s">
        <v>24</v>
      </c>
      <c r="F857" t="s">
        <v>17</v>
      </c>
      <c r="G857" t="s">
        <v>14</v>
      </c>
      <c r="H857" t="s">
        <v>34</v>
      </c>
      <c r="I857">
        <v>3896</v>
      </c>
      <c r="J857">
        <v>152.58000000000001</v>
      </c>
      <c r="K857">
        <v>97.44</v>
      </c>
    </row>
    <row r="858" spans="1:11" x14ac:dyDescent="0.35">
      <c r="A858">
        <v>874172532</v>
      </c>
      <c r="B858" s="2">
        <v>42603</v>
      </c>
      <c r="C858" s="2">
        <v>42622</v>
      </c>
      <c r="D858" t="s">
        <v>184</v>
      </c>
      <c r="E858" t="s">
        <v>21</v>
      </c>
      <c r="F858" t="s">
        <v>76</v>
      </c>
      <c r="G858" t="s">
        <v>18</v>
      </c>
      <c r="H858" t="s">
        <v>15</v>
      </c>
      <c r="I858">
        <v>5933</v>
      </c>
      <c r="J858">
        <v>668.27</v>
      </c>
      <c r="K858">
        <v>502.54</v>
      </c>
    </row>
    <row r="859" spans="1:11" x14ac:dyDescent="0.35">
      <c r="A859">
        <v>582492816</v>
      </c>
      <c r="B859" s="2">
        <v>42234</v>
      </c>
      <c r="C859" s="2">
        <v>42235</v>
      </c>
      <c r="D859" t="s">
        <v>196</v>
      </c>
      <c r="E859" t="s">
        <v>32</v>
      </c>
      <c r="F859" t="s">
        <v>76</v>
      </c>
      <c r="G859" t="s">
        <v>18</v>
      </c>
      <c r="H859" t="s">
        <v>19</v>
      </c>
      <c r="I859">
        <v>1423</v>
      </c>
      <c r="J859">
        <v>668.27</v>
      </c>
      <c r="K859">
        <v>502.54</v>
      </c>
    </row>
    <row r="860" spans="1:11" x14ac:dyDescent="0.35">
      <c r="A860">
        <v>570703542</v>
      </c>
      <c r="B860" s="2">
        <v>44823</v>
      </c>
      <c r="C860" s="2">
        <v>44824</v>
      </c>
      <c r="D860" t="s">
        <v>189</v>
      </c>
      <c r="E860" t="s">
        <v>21</v>
      </c>
      <c r="F860" t="s">
        <v>30</v>
      </c>
      <c r="G860" t="s">
        <v>18</v>
      </c>
      <c r="H860" t="s">
        <v>19</v>
      </c>
      <c r="I860">
        <v>2715</v>
      </c>
      <c r="J860">
        <v>81.73</v>
      </c>
      <c r="K860">
        <v>56.67</v>
      </c>
    </row>
    <row r="861" spans="1:11" x14ac:dyDescent="0.35">
      <c r="A861">
        <v>132603538</v>
      </c>
      <c r="B861" s="2">
        <v>44094</v>
      </c>
      <c r="C861" s="2">
        <v>44099</v>
      </c>
      <c r="D861" t="s">
        <v>145</v>
      </c>
      <c r="E861" t="s">
        <v>21</v>
      </c>
      <c r="F861" t="s">
        <v>42</v>
      </c>
      <c r="G861" t="s">
        <v>14</v>
      </c>
      <c r="H861" t="s">
        <v>15</v>
      </c>
      <c r="I861">
        <v>9188</v>
      </c>
      <c r="J861">
        <v>437.2</v>
      </c>
      <c r="K861">
        <v>263.33</v>
      </c>
    </row>
    <row r="862" spans="1:11" x14ac:dyDescent="0.35">
      <c r="A862">
        <v>882304131</v>
      </c>
      <c r="B862" s="2">
        <v>44854</v>
      </c>
      <c r="C862" s="2">
        <v>44862</v>
      </c>
      <c r="D862" t="s">
        <v>16</v>
      </c>
      <c r="E862" t="s">
        <v>12</v>
      </c>
      <c r="F862" t="s">
        <v>25</v>
      </c>
      <c r="G862" t="s">
        <v>18</v>
      </c>
      <c r="H862" t="s">
        <v>15</v>
      </c>
      <c r="I862">
        <v>2254</v>
      </c>
      <c r="J862">
        <v>205.7</v>
      </c>
      <c r="K862">
        <v>117.11</v>
      </c>
    </row>
    <row r="863" spans="1:11" x14ac:dyDescent="0.35">
      <c r="A863">
        <v>904229152</v>
      </c>
      <c r="B863" s="2">
        <v>43144</v>
      </c>
      <c r="C863" s="2">
        <v>43152</v>
      </c>
      <c r="D863" t="s">
        <v>187</v>
      </c>
      <c r="E863" t="s">
        <v>29</v>
      </c>
      <c r="F863" t="s">
        <v>13</v>
      </c>
      <c r="G863" t="s">
        <v>14</v>
      </c>
      <c r="H863" t="s">
        <v>15</v>
      </c>
      <c r="I863">
        <v>355</v>
      </c>
      <c r="J863">
        <v>255.28</v>
      </c>
      <c r="K863">
        <v>159.41999999999999</v>
      </c>
    </row>
    <row r="864" spans="1:11" x14ac:dyDescent="0.35">
      <c r="A864">
        <v>603114926</v>
      </c>
      <c r="B864" s="2">
        <v>44626</v>
      </c>
      <c r="C864" s="2">
        <v>44634</v>
      </c>
      <c r="D864" t="s">
        <v>97</v>
      </c>
      <c r="E864" t="s">
        <v>29</v>
      </c>
      <c r="F864" t="s">
        <v>40</v>
      </c>
      <c r="G864" t="s">
        <v>18</v>
      </c>
      <c r="H864" t="s">
        <v>26</v>
      </c>
      <c r="I864">
        <v>3964</v>
      </c>
      <c r="J864">
        <v>651.21</v>
      </c>
      <c r="K864">
        <v>524.96</v>
      </c>
    </row>
    <row r="865" spans="1:11" x14ac:dyDescent="0.35">
      <c r="A865">
        <v>454010283</v>
      </c>
      <c r="B865" s="2">
        <v>43120</v>
      </c>
      <c r="C865" s="2">
        <v>43121</v>
      </c>
      <c r="D865" t="s">
        <v>153</v>
      </c>
      <c r="E865" t="s">
        <v>38</v>
      </c>
      <c r="F865" t="s">
        <v>17</v>
      </c>
      <c r="G865" t="s">
        <v>14</v>
      </c>
      <c r="H865" t="s">
        <v>34</v>
      </c>
      <c r="I865">
        <v>587</v>
      </c>
      <c r="J865">
        <v>152.58000000000001</v>
      </c>
      <c r="K865">
        <v>97.44</v>
      </c>
    </row>
    <row r="866" spans="1:11" x14ac:dyDescent="0.35">
      <c r="A866">
        <v>552276551</v>
      </c>
      <c r="B866" s="2">
        <v>44414</v>
      </c>
      <c r="C866" s="2">
        <v>44427</v>
      </c>
      <c r="D866" t="s">
        <v>20</v>
      </c>
      <c r="E866" t="s">
        <v>21</v>
      </c>
      <c r="F866" t="s">
        <v>47</v>
      </c>
      <c r="G866" t="s">
        <v>18</v>
      </c>
      <c r="H866" t="s">
        <v>26</v>
      </c>
      <c r="I866">
        <v>9759</v>
      </c>
      <c r="J866">
        <v>421.89</v>
      </c>
      <c r="K866">
        <v>364.69</v>
      </c>
    </row>
    <row r="867" spans="1:11" x14ac:dyDescent="0.35">
      <c r="A867">
        <v>163587558</v>
      </c>
      <c r="B867" s="2">
        <v>42451</v>
      </c>
      <c r="C867" s="2">
        <v>42459</v>
      </c>
      <c r="D867" t="s">
        <v>175</v>
      </c>
      <c r="E867" t="s">
        <v>21</v>
      </c>
      <c r="F867" t="s">
        <v>17</v>
      </c>
      <c r="G867" t="s">
        <v>18</v>
      </c>
      <c r="H867" t="s">
        <v>15</v>
      </c>
      <c r="I867">
        <v>8048</v>
      </c>
      <c r="J867">
        <v>152.58000000000001</v>
      </c>
      <c r="K867">
        <v>97.44</v>
      </c>
    </row>
    <row r="868" spans="1:11" x14ac:dyDescent="0.35">
      <c r="A868">
        <v>873929631</v>
      </c>
      <c r="B868" s="2">
        <v>43877</v>
      </c>
      <c r="C868" s="2">
        <v>43884</v>
      </c>
      <c r="D868" t="s">
        <v>112</v>
      </c>
      <c r="E868" t="s">
        <v>12</v>
      </c>
      <c r="F868" t="s">
        <v>22</v>
      </c>
      <c r="G868" t="s">
        <v>18</v>
      </c>
      <c r="H868" t="s">
        <v>15</v>
      </c>
      <c r="I868">
        <v>4053</v>
      </c>
      <c r="J868">
        <v>47.45</v>
      </c>
      <c r="K868">
        <v>31.79</v>
      </c>
    </row>
    <row r="869" spans="1:11" x14ac:dyDescent="0.35">
      <c r="A869">
        <v>739601600</v>
      </c>
      <c r="B869" s="2">
        <v>44222</v>
      </c>
      <c r="C869" s="2">
        <v>44226</v>
      </c>
      <c r="D869" t="s">
        <v>75</v>
      </c>
      <c r="E869" t="s">
        <v>38</v>
      </c>
      <c r="F869" t="s">
        <v>25</v>
      </c>
      <c r="G869" t="s">
        <v>14</v>
      </c>
      <c r="H869" t="s">
        <v>26</v>
      </c>
      <c r="I869">
        <v>3404</v>
      </c>
      <c r="J869">
        <v>205.7</v>
      </c>
      <c r="K869">
        <v>117.11</v>
      </c>
    </row>
    <row r="870" spans="1:11" x14ac:dyDescent="0.35">
      <c r="A870">
        <v>137214791</v>
      </c>
      <c r="B870" s="2">
        <v>44829</v>
      </c>
      <c r="C870" s="2">
        <v>44832</v>
      </c>
      <c r="D870" t="s">
        <v>88</v>
      </c>
      <c r="E870" t="s">
        <v>38</v>
      </c>
      <c r="F870" t="s">
        <v>42</v>
      </c>
      <c r="G870" t="s">
        <v>14</v>
      </c>
      <c r="H870" t="s">
        <v>15</v>
      </c>
      <c r="I870">
        <v>3761</v>
      </c>
      <c r="J870">
        <v>437.2</v>
      </c>
      <c r="K870">
        <v>263.33</v>
      </c>
    </row>
    <row r="871" spans="1:11" x14ac:dyDescent="0.35">
      <c r="A871">
        <v>413693034</v>
      </c>
      <c r="B871" s="2">
        <v>43703</v>
      </c>
      <c r="C871" s="2">
        <v>43708</v>
      </c>
      <c r="D871" t="s">
        <v>133</v>
      </c>
      <c r="E871" t="s">
        <v>38</v>
      </c>
      <c r="F871" t="s">
        <v>56</v>
      </c>
      <c r="G871" t="s">
        <v>18</v>
      </c>
      <c r="H871" t="s">
        <v>19</v>
      </c>
      <c r="I871">
        <v>9817</v>
      </c>
      <c r="J871">
        <v>9.33</v>
      </c>
      <c r="K871">
        <v>6.92</v>
      </c>
    </row>
    <row r="872" spans="1:11" x14ac:dyDescent="0.35">
      <c r="A872">
        <v>736272656</v>
      </c>
      <c r="B872" s="2">
        <v>42315</v>
      </c>
      <c r="C872" s="2">
        <v>42323</v>
      </c>
      <c r="D872" t="s">
        <v>72</v>
      </c>
      <c r="E872" t="s">
        <v>24</v>
      </c>
      <c r="F872" t="s">
        <v>56</v>
      </c>
      <c r="G872" t="s">
        <v>18</v>
      </c>
      <c r="H872" t="s">
        <v>34</v>
      </c>
      <c r="I872">
        <v>8296</v>
      </c>
      <c r="J872">
        <v>9.33</v>
      </c>
      <c r="K872">
        <v>6.92</v>
      </c>
    </row>
    <row r="873" spans="1:11" x14ac:dyDescent="0.35">
      <c r="A873">
        <v>342502486</v>
      </c>
      <c r="B873" s="2">
        <v>44791</v>
      </c>
      <c r="C873" s="2">
        <v>44798</v>
      </c>
      <c r="D873" t="s">
        <v>88</v>
      </c>
      <c r="E873" t="s">
        <v>38</v>
      </c>
      <c r="F873" t="s">
        <v>13</v>
      </c>
      <c r="G873" t="s">
        <v>18</v>
      </c>
      <c r="H873" t="s">
        <v>26</v>
      </c>
      <c r="I873">
        <v>2952</v>
      </c>
      <c r="J873">
        <v>255.28</v>
      </c>
      <c r="K873">
        <v>159.41999999999999</v>
      </c>
    </row>
    <row r="874" spans="1:11" x14ac:dyDescent="0.35">
      <c r="A874">
        <v>790243852</v>
      </c>
      <c r="B874" s="2">
        <v>42033</v>
      </c>
      <c r="C874" s="2">
        <v>42038</v>
      </c>
      <c r="D874" t="s">
        <v>85</v>
      </c>
      <c r="E874" t="s">
        <v>12</v>
      </c>
      <c r="F874" t="s">
        <v>42</v>
      </c>
      <c r="G874" t="s">
        <v>18</v>
      </c>
      <c r="H874" t="s">
        <v>26</v>
      </c>
      <c r="I874">
        <v>9572</v>
      </c>
      <c r="J874">
        <v>437.2</v>
      </c>
      <c r="K874">
        <v>263.33</v>
      </c>
    </row>
    <row r="875" spans="1:11" x14ac:dyDescent="0.35">
      <c r="A875">
        <v>107670581</v>
      </c>
      <c r="B875" s="2">
        <v>43564</v>
      </c>
      <c r="C875" s="2">
        <v>43573</v>
      </c>
      <c r="D875" t="s">
        <v>43</v>
      </c>
      <c r="E875" t="s">
        <v>24</v>
      </c>
      <c r="F875" t="s">
        <v>30</v>
      </c>
      <c r="G875" t="s">
        <v>14</v>
      </c>
      <c r="H875" t="s">
        <v>15</v>
      </c>
      <c r="I875">
        <v>972</v>
      </c>
      <c r="J875">
        <v>81.73</v>
      </c>
      <c r="K875">
        <v>56.67</v>
      </c>
    </row>
    <row r="876" spans="1:11" x14ac:dyDescent="0.35">
      <c r="A876">
        <v>443269002</v>
      </c>
      <c r="B876" s="2">
        <v>43489</v>
      </c>
      <c r="C876" s="2">
        <v>43505</v>
      </c>
      <c r="D876" t="s">
        <v>192</v>
      </c>
      <c r="E876" t="s">
        <v>32</v>
      </c>
      <c r="F876" t="s">
        <v>76</v>
      </c>
      <c r="G876" t="s">
        <v>14</v>
      </c>
      <c r="H876" t="s">
        <v>34</v>
      </c>
      <c r="I876">
        <v>2003</v>
      </c>
      <c r="J876">
        <v>668.27</v>
      </c>
      <c r="K876">
        <v>502.54</v>
      </c>
    </row>
    <row r="877" spans="1:11" x14ac:dyDescent="0.35">
      <c r="A877">
        <v>415837943</v>
      </c>
      <c r="B877" s="2">
        <v>43840</v>
      </c>
      <c r="C877" s="2">
        <v>43841</v>
      </c>
      <c r="D877" t="s">
        <v>188</v>
      </c>
      <c r="E877" t="s">
        <v>21</v>
      </c>
      <c r="F877" t="s">
        <v>13</v>
      </c>
      <c r="G877" t="s">
        <v>18</v>
      </c>
      <c r="H877" t="s">
        <v>15</v>
      </c>
      <c r="I877">
        <v>4543</v>
      </c>
      <c r="J877">
        <v>255.28</v>
      </c>
      <c r="K877">
        <v>159.41999999999999</v>
      </c>
    </row>
    <row r="878" spans="1:11" x14ac:dyDescent="0.35">
      <c r="A878">
        <v>964488732</v>
      </c>
      <c r="B878" s="2">
        <v>42498</v>
      </c>
      <c r="C878" s="2">
        <v>42499</v>
      </c>
      <c r="D878" t="s">
        <v>196</v>
      </c>
      <c r="E878" t="s">
        <v>32</v>
      </c>
      <c r="F878" t="s">
        <v>22</v>
      </c>
      <c r="G878" t="s">
        <v>18</v>
      </c>
      <c r="H878" t="s">
        <v>26</v>
      </c>
      <c r="I878">
        <v>2504</v>
      </c>
      <c r="J878">
        <v>47.45</v>
      </c>
      <c r="K878">
        <v>31.79</v>
      </c>
    </row>
    <row r="879" spans="1:11" x14ac:dyDescent="0.35">
      <c r="A879">
        <v>398645198</v>
      </c>
      <c r="B879" s="2">
        <v>43237</v>
      </c>
      <c r="C879" s="2">
        <v>43257</v>
      </c>
      <c r="D879" t="s">
        <v>145</v>
      </c>
      <c r="E879" t="s">
        <v>21</v>
      </c>
      <c r="F879" t="s">
        <v>13</v>
      </c>
      <c r="G879" t="s">
        <v>18</v>
      </c>
      <c r="H879" t="s">
        <v>34</v>
      </c>
      <c r="I879">
        <v>6828</v>
      </c>
      <c r="J879">
        <v>255.28</v>
      </c>
      <c r="K879">
        <v>159.41999999999999</v>
      </c>
    </row>
    <row r="880" spans="1:11" x14ac:dyDescent="0.35">
      <c r="A880">
        <v>248043668</v>
      </c>
      <c r="B880" s="2">
        <v>44796</v>
      </c>
      <c r="C880" s="2">
        <v>44810</v>
      </c>
      <c r="D880" t="s">
        <v>111</v>
      </c>
      <c r="E880" t="s">
        <v>38</v>
      </c>
      <c r="F880" t="s">
        <v>56</v>
      </c>
      <c r="G880" t="s">
        <v>14</v>
      </c>
      <c r="H880" t="s">
        <v>19</v>
      </c>
      <c r="I880">
        <v>488</v>
      </c>
      <c r="J880">
        <v>9.33</v>
      </c>
      <c r="K880">
        <v>6.92</v>
      </c>
    </row>
    <row r="881" spans="1:11" x14ac:dyDescent="0.35">
      <c r="A881">
        <v>312732970</v>
      </c>
      <c r="B881" s="2">
        <v>43301</v>
      </c>
      <c r="C881" s="2">
        <v>43304</v>
      </c>
      <c r="D881" t="s">
        <v>216</v>
      </c>
      <c r="E881" t="s">
        <v>51</v>
      </c>
      <c r="F881" t="s">
        <v>42</v>
      </c>
      <c r="G881" t="s">
        <v>14</v>
      </c>
      <c r="H881" t="s">
        <v>19</v>
      </c>
      <c r="I881">
        <v>3490</v>
      </c>
      <c r="J881">
        <v>437.2</v>
      </c>
      <c r="K881">
        <v>263.33</v>
      </c>
    </row>
    <row r="882" spans="1:11" x14ac:dyDescent="0.35">
      <c r="A882">
        <v>913074433</v>
      </c>
      <c r="B882" s="2">
        <v>43771</v>
      </c>
      <c r="C882" s="2">
        <v>43788</v>
      </c>
      <c r="D882" t="s">
        <v>102</v>
      </c>
      <c r="E882" t="s">
        <v>21</v>
      </c>
      <c r="F882" t="s">
        <v>30</v>
      </c>
      <c r="G882" t="s">
        <v>18</v>
      </c>
      <c r="H882" t="s">
        <v>34</v>
      </c>
      <c r="I882">
        <v>7870</v>
      </c>
      <c r="J882">
        <v>81.73</v>
      </c>
      <c r="K882">
        <v>56.67</v>
      </c>
    </row>
    <row r="883" spans="1:11" x14ac:dyDescent="0.35">
      <c r="A883">
        <v>639741885</v>
      </c>
      <c r="B883" s="2">
        <v>42460</v>
      </c>
      <c r="C883" s="2">
        <v>42464</v>
      </c>
      <c r="D883" t="s">
        <v>97</v>
      </c>
      <c r="E883" t="s">
        <v>29</v>
      </c>
      <c r="F883" t="s">
        <v>76</v>
      </c>
      <c r="G883" t="s">
        <v>18</v>
      </c>
      <c r="H883" t="s">
        <v>19</v>
      </c>
      <c r="I883">
        <v>2695</v>
      </c>
      <c r="J883">
        <v>668.27</v>
      </c>
      <c r="K883">
        <v>502.54</v>
      </c>
    </row>
    <row r="884" spans="1:11" x14ac:dyDescent="0.35">
      <c r="A884">
        <v>403721654</v>
      </c>
      <c r="B884" s="2">
        <v>42164</v>
      </c>
      <c r="C884" s="2">
        <v>42184</v>
      </c>
      <c r="D884" t="s">
        <v>74</v>
      </c>
      <c r="E884" t="s">
        <v>38</v>
      </c>
      <c r="F884" t="s">
        <v>40</v>
      </c>
      <c r="G884" t="s">
        <v>14</v>
      </c>
      <c r="H884" t="s">
        <v>19</v>
      </c>
      <c r="I884">
        <v>9064</v>
      </c>
      <c r="J884">
        <v>651.21</v>
      </c>
      <c r="K884">
        <v>524.96</v>
      </c>
    </row>
    <row r="885" spans="1:11" x14ac:dyDescent="0.35">
      <c r="A885">
        <v>286312568</v>
      </c>
      <c r="B885" s="2">
        <v>42913</v>
      </c>
      <c r="C885" s="2">
        <v>42934</v>
      </c>
      <c r="D885" t="s">
        <v>118</v>
      </c>
      <c r="E885" t="s">
        <v>24</v>
      </c>
      <c r="F885" t="s">
        <v>33</v>
      </c>
      <c r="G885" t="s">
        <v>18</v>
      </c>
      <c r="H885" t="s">
        <v>34</v>
      </c>
      <c r="I885">
        <v>5106</v>
      </c>
      <c r="J885">
        <v>109.28</v>
      </c>
      <c r="K885">
        <v>35.840000000000003</v>
      </c>
    </row>
    <row r="886" spans="1:11" x14ac:dyDescent="0.35">
      <c r="A886">
        <v>889125955</v>
      </c>
      <c r="B886" s="2">
        <v>43247</v>
      </c>
      <c r="C886" s="2">
        <v>43252</v>
      </c>
      <c r="D886" t="s">
        <v>188</v>
      </c>
      <c r="E886" t="s">
        <v>21</v>
      </c>
      <c r="F886" t="s">
        <v>56</v>
      </c>
      <c r="G886" t="s">
        <v>18</v>
      </c>
      <c r="H886" t="s">
        <v>34</v>
      </c>
      <c r="I886">
        <v>983</v>
      </c>
      <c r="J886">
        <v>9.33</v>
      </c>
      <c r="K886">
        <v>6.92</v>
      </c>
    </row>
    <row r="887" spans="1:11" x14ac:dyDescent="0.35">
      <c r="A887">
        <v>184085643</v>
      </c>
      <c r="B887" s="2">
        <v>44783</v>
      </c>
      <c r="C887" s="2">
        <v>44795</v>
      </c>
      <c r="D887" t="s">
        <v>65</v>
      </c>
      <c r="E887" t="s">
        <v>32</v>
      </c>
      <c r="F887" t="s">
        <v>22</v>
      </c>
      <c r="G887" t="s">
        <v>18</v>
      </c>
      <c r="H887" t="s">
        <v>15</v>
      </c>
      <c r="I887">
        <v>3887</v>
      </c>
      <c r="J887">
        <v>47.45</v>
      </c>
      <c r="K887">
        <v>31.79</v>
      </c>
    </row>
    <row r="888" spans="1:11" x14ac:dyDescent="0.35">
      <c r="A888">
        <v>263427960</v>
      </c>
      <c r="B888" s="2">
        <v>44414</v>
      </c>
      <c r="C888" s="2">
        <v>44429</v>
      </c>
      <c r="D888" t="s">
        <v>48</v>
      </c>
      <c r="E888" t="s">
        <v>21</v>
      </c>
      <c r="F888" t="s">
        <v>56</v>
      </c>
      <c r="G888" t="s">
        <v>18</v>
      </c>
      <c r="H888" t="s">
        <v>34</v>
      </c>
      <c r="I888">
        <v>3042</v>
      </c>
      <c r="J888">
        <v>9.33</v>
      </c>
      <c r="K888">
        <v>6.92</v>
      </c>
    </row>
    <row r="889" spans="1:11" x14ac:dyDescent="0.35">
      <c r="A889">
        <v>589701735</v>
      </c>
      <c r="B889" s="2">
        <v>44035</v>
      </c>
      <c r="C889" s="2">
        <v>44048</v>
      </c>
      <c r="D889" t="s">
        <v>27</v>
      </c>
      <c r="E889" t="s">
        <v>24</v>
      </c>
      <c r="F889" t="s">
        <v>22</v>
      </c>
      <c r="G889" t="s">
        <v>18</v>
      </c>
      <c r="H889" t="s">
        <v>34</v>
      </c>
      <c r="I889">
        <v>4703</v>
      </c>
      <c r="J889">
        <v>47.45</v>
      </c>
      <c r="K889">
        <v>31.79</v>
      </c>
    </row>
    <row r="890" spans="1:11" x14ac:dyDescent="0.35">
      <c r="A890">
        <v>245768296</v>
      </c>
      <c r="B890" s="2">
        <v>42858</v>
      </c>
      <c r="C890" s="2">
        <v>42872</v>
      </c>
      <c r="D890" t="s">
        <v>118</v>
      </c>
      <c r="E890" t="s">
        <v>24</v>
      </c>
      <c r="F890" t="s">
        <v>68</v>
      </c>
      <c r="G890" t="s">
        <v>18</v>
      </c>
      <c r="H890" t="s">
        <v>19</v>
      </c>
      <c r="I890">
        <v>7155</v>
      </c>
      <c r="J890">
        <v>154.06</v>
      </c>
      <c r="K890">
        <v>90.93</v>
      </c>
    </row>
    <row r="891" spans="1:11" x14ac:dyDescent="0.35">
      <c r="A891">
        <v>184801471</v>
      </c>
      <c r="B891" s="2">
        <v>44522</v>
      </c>
      <c r="C891" s="2">
        <v>44531</v>
      </c>
      <c r="D891" t="s">
        <v>63</v>
      </c>
      <c r="E891" t="s">
        <v>32</v>
      </c>
      <c r="F891" t="s">
        <v>22</v>
      </c>
      <c r="G891" t="s">
        <v>18</v>
      </c>
      <c r="H891" t="s">
        <v>26</v>
      </c>
      <c r="I891">
        <v>5717</v>
      </c>
      <c r="J891">
        <v>47.45</v>
      </c>
      <c r="K891">
        <v>31.79</v>
      </c>
    </row>
    <row r="892" spans="1:11" x14ac:dyDescent="0.35">
      <c r="A892">
        <v>980287587</v>
      </c>
      <c r="B892" s="2">
        <v>43667</v>
      </c>
      <c r="C892" s="2">
        <v>43673</v>
      </c>
      <c r="D892" t="s">
        <v>92</v>
      </c>
      <c r="E892" t="s">
        <v>32</v>
      </c>
      <c r="F892" t="s">
        <v>13</v>
      </c>
      <c r="G892" t="s">
        <v>14</v>
      </c>
      <c r="H892" t="s">
        <v>15</v>
      </c>
      <c r="I892">
        <v>7736</v>
      </c>
      <c r="J892">
        <v>255.28</v>
      </c>
      <c r="K892">
        <v>159.41999999999999</v>
      </c>
    </row>
    <row r="893" spans="1:11" x14ac:dyDescent="0.35">
      <c r="A893">
        <v>576025474</v>
      </c>
      <c r="B893" s="2">
        <v>43173</v>
      </c>
      <c r="C893" s="2">
        <v>43187</v>
      </c>
      <c r="D893" t="s">
        <v>187</v>
      </c>
      <c r="E893" t="s">
        <v>29</v>
      </c>
      <c r="F893" t="s">
        <v>13</v>
      </c>
      <c r="G893" t="s">
        <v>14</v>
      </c>
      <c r="H893" t="s">
        <v>19</v>
      </c>
      <c r="I893">
        <v>7593</v>
      </c>
      <c r="J893">
        <v>255.28</v>
      </c>
      <c r="K893">
        <v>159.41999999999999</v>
      </c>
    </row>
    <row r="894" spans="1:11" x14ac:dyDescent="0.35">
      <c r="A894">
        <v>136126458</v>
      </c>
      <c r="B894" s="2">
        <v>43230</v>
      </c>
      <c r="C894" s="2">
        <v>43250</v>
      </c>
      <c r="D894" t="s">
        <v>206</v>
      </c>
      <c r="E894" t="s">
        <v>24</v>
      </c>
      <c r="F894" t="s">
        <v>17</v>
      </c>
      <c r="G894" t="s">
        <v>14</v>
      </c>
      <c r="H894" t="s">
        <v>34</v>
      </c>
      <c r="I894">
        <v>1699</v>
      </c>
      <c r="J894">
        <v>152.58000000000001</v>
      </c>
      <c r="K894">
        <v>97.44</v>
      </c>
    </row>
    <row r="895" spans="1:11" x14ac:dyDescent="0.35">
      <c r="A895">
        <v>895014369</v>
      </c>
      <c r="B895" s="2">
        <v>44495</v>
      </c>
      <c r="C895" s="2">
        <v>44499</v>
      </c>
      <c r="D895" t="s">
        <v>132</v>
      </c>
      <c r="E895" t="s">
        <v>38</v>
      </c>
      <c r="F895" t="s">
        <v>22</v>
      </c>
      <c r="G895" t="s">
        <v>14</v>
      </c>
      <c r="H895" t="s">
        <v>26</v>
      </c>
      <c r="I895">
        <v>3496</v>
      </c>
      <c r="J895">
        <v>47.45</v>
      </c>
      <c r="K895">
        <v>31.79</v>
      </c>
    </row>
    <row r="896" spans="1:11" x14ac:dyDescent="0.35">
      <c r="A896">
        <v>107425534</v>
      </c>
      <c r="B896" s="2">
        <v>43475</v>
      </c>
      <c r="C896" s="2">
        <v>43492</v>
      </c>
      <c r="D896" t="s">
        <v>143</v>
      </c>
      <c r="E896" t="s">
        <v>24</v>
      </c>
      <c r="F896" t="s">
        <v>22</v>
      </c>
      <c r="G896" t="s">
        <v>14</v>
      </c>
      <c r="H896" t="s">
        <v>19</v>
      </c>
      <c r="I896">
        <v>8458</v>
      </c>
      <c r="J896">
        <v>47.45</v>
      </c>
      <c r="K896">
        <v>31.79</v>
      </c>
    </row>
    <row r="897" spans="1:11" x14ac:dyDescent="0.35">
      <c r="A897">
        <v>498408782</v>
      </c>
      <c r="B897" s="2">
        <v>43146</v>
      </c>
      <c r="C897" s="2">
        <v>43148</v>
      </c>
      <c r="D897" t="s">
        <v>198</v>
      </c>
      <c r="E897" t="s">
        <v>38</v>
      </c>
      <c r="F897" t="s">
        <v>42</v>
      </c>
      <c r="G897" t="s">
        <v>18</v>
      </c>
      <c r="H897" t="s">
        <v>15</v>
      </c>
      <c r="I897">
        <v>9089</v>
      </c>
      <c r="J897">
        <v>437.2</v>
      </c>
      <c r="K897">
        <v>263.33</v>
      </c>
    </row>
    <row r="898" spans="1:11" x14ac:dyDescent="0.35">
      <c r="A898">
        <v>813325440</v>
      </c>
      <c r="B898" s="2">
        <v>43948</v>
      </c>
      <c r="C898" s="2">
        <v>43960</v>
      </c>
      <c r="D898" t="s">
        <v>69</v>
      </c>
      <c r="E898" t="s">
        <v>38</v>
      </c>
      <c r="F898" t="s">
        <v>42</v>
      </c>
      <c r="G898" t="s">
        <v>14</v>
      </c>
      <c r="H898" t="s">
        <v>15</v>
      </c>
      <c r="I898">
        <v>9927</v>
      </c>
      <c r="J898">
        <v>437.2</v>
      </c>
      <c r="K898">
        <v>263.33</v>
      </c>
    </row>
    <row r="899" spans="1:11" x14ac:dyDescent="0.35">
      <c r="A899">
        <v>767849338</v>
      </c>
      <c r="B899" s="2">
        <v>42826</v>
      </c>
      <c r="C899" s="2">
        <v>42845</v>
      </c>
      <c r="D899" t="s">
        <v>128</v>
      </c>
      <c r="E899" t="s">
        <v>38</v>
      </c>
      <c r="F899" t="s">
        <v>13</v>
      </c>
      <c r="G899" t="s">
        <v>18</v>
      </c>
      <c r="H899" t="s">
        <v>15</v>
      </c>
      <c r="I899">
        <v>2537</v>
      </c>
      <c r="J899">
        <v>255.28</v>
      </c>
      <c r="K899">
        <v>159.41999999999999</v>
      </c>
    </row>
    <row r="900" spans="1:11" x14ac:dyDescent="0.35">
      <c r="A900">
        <v>597966802</v>
      </c>
      <c r="B900" s="2">
        <v>42692</v>
      </c>
      <c r="C900" s="2">
        <v>42706</v>
      </c>
      <c r="D900" t="s">
        <v>54</v>
      </c>
      <c r="E900" t="s">
        <v>29</v>
      </c>
      <c r="F900" t="s">
        <v>56</v>
      </c>
      <c r="G900" t="s">
        <v>18</v>
      </c>
      <c r="H900" t="s">
        <v>26</v>
      </c>
      <c r="I900">
        <v>520</v>
      </c>
      <c r="J900">
        <v>9.33</v>
      </c>
      <c r="K900">
        <v>6.92</v>
      </c>
    </row>
    <row r="901" spans="1:11" x14ac:dyDescent="0.35">
      <c r="A901">
        <v>609976661</v>
      </c>
      <c r="B901" s="2">
        <v>44426</v>
      </c>
      <c r="C901" s="2">
        <v>44433</v>
      </c>
      <c r="D901" t="s">
        <v>64</v>
      </c>
      <c r="E901" t="s">
        <v>29</v>
      </c>
      <c r="F901" t="s">
        <v>30</v>
      </c>
      <c r="G901" t="s">
        <v>14</v>
      </c>
      <c r="H901" t="s">
        <v>19</v>
      </c>
      <c r="I901">
        <v>4504</v>
      </c>
      <c r="J901">
        <v>81.73</v>
      </c>
      <c r="K901">
        <v>56.67</v>
      </c>
    </row>
    <row r="902" spans="1:11" x14ac:dyDescent="0.35">
      <c r="A902">
        <v>730490243</v>
      </c>
      <c r="B902" s="2">
        <v>44754</v>
      </c>
      <c r="C902" s="2">
        <v>44768</v>
      </c>
      <c r="D902" t="s">
        <v>113</v>
      </c>
      <c r="E902" t="s">
        <v>21</v>
      </c>
      <c r="F902" t="s">
        <v>47</v>
      </c>
      <c r="G902" t="s">
        <v>14</v>
      </c>
      <c r="H902" t="s">
        <v>34</v>
      </c>
      <c r="I902">
        <v>7151</v>
      </c>
      <c r="J902">
        <v>421.89</v>
      </c>
      <c r="K902">
        <v>364.69</v>
      </c>
    </row>
    <row r="903" spans="1:11" x14ac:dyDescent="0.35">
      <c r="A903">
        <v>956431376</v>
      </c>
      <c r="B903" s="2">
        <v>43950</v>
      </c>
      <c r="C903" s="2">
        <v>43965</v>
      </c>
      <c r="D903" t="s">
        <v>174</v>
      </c>
      <c r="E903" t="s">
        <v>29</v>
      </c>
      <c r="F903" t="s">
        <v>30</v>
      </c>
      <c r="G903" t="s">
        <v>14</v>
      </c>
      <c r="H903" t="s">
        <v>34</v>
      </c>
      <c r="I903">
        <v>8153</v>
      </c>
      <c r="J903">
        <v>81.73</v>
      </c>
      <c r="K903">
        <v>56.67</v>
      </c>
    </row>
    <row r="904" spans="1:11" x14ac:dyDescent="0.35">
      <c r="A904">
        <v>905036389</v>
      </c>
      <c r="B904" s="2">
        <v>42675</v>
      </c>
      <c r="C904" s="2">
        <v>42689</v>
      </c>
      <c r="D904" t="s">
        <v>109</v>
      </c>
      <c r="E904" t="s">
        <v>21</v>
      </c>
      <c r="F904" t="s">
        <v>25</v>
      </c>
      <c r="G904" t="s">
        <v>14</v>
      </c>
      <c r="H904" t="s">
        <v>26</v>
      </c>
      <c r="I904">
        <v>9234</v>
      </c>
      <c r="J904">
        <v>205.7</v>
      </c>
      <c r="K904">
        <v>117.11</v>
      </c>
    </row>
    <row r="905" spans="1:11" x14ac:dyDescent="0.35">
      <c r="A905">
        <v>263854110</v>
      </c>
      <c r="B905" s="2">
        <v>43674</v>
      </c>
      <c r="C905" s="2">
        <v>43685</v>
      </c>
      <c r="D905" t="s">
        <v>31</v>
      </c>
      <c r="E905" t="s">
        <v>32</v>
      </c>
      <c r="F905" t="s">
        <v>47</v>
      </c>
      <c r="G905" t="s">
        <v>18</v>
      </c>
      <c r="H905" t="s">
        <v>34</v>
      </c>
      <c r="I905">
        <v>9149</v>
      </c>
      <c r="J905">
        <v>421.89</v>
      </c>
      <c r="K905">
        <v>364.69</v>
      </c>
    </row>
    <row r="906" spans="1:11" x14ac:dyDescent="0.35">
      <c r="A906">
        <v>140745866</v>
      </c>
      <c r="B906" s="2">
        <v>42310</v>
      </c>
      <c r="C906" s="2">
        <v>42320</v>
      </c>
      <c r="D906" t="s">
        <v>171</v>
      </c>
      <c r="E906" t="s">
        <v>12</v>
      </c>
      <c r="F906" t="s">
        <v>13</v>
      </c>
      <c r="G906" t="s">
        <v>14</v>
      </c>
      <c r="H906" t="s">
        <v>19</v>
      </c>
      <c r="I906">
        <v>8684</v>
      </c>
      <c r="J906">
        <v>255.28</v>
      </c>
      <c r="K906">
        <v>159.41999999999999</v>
      </c>
    </row>
    <row r="907" spans="1:11" x14ac:dyDescent="0.35">
      <c r="A907">
        <v>813885486</v>
      </c>
      <c r="B907" s="2">
        <v>44375</v>
      </c>
      <c r="C907" s="2">
        <v>44379</v>
      </c>
      <c r="D907" t="s">
        <v>124</v>
      </c>
      <c r="E907" t="s">
        <v>38</v>
      </c>
      <c r="F907" t="s">
        <v>33</v>
      </c>
      <c r="G907" t="s">
        <v>14</v>
      </c>
      <c r="H907" t="s">
        <v>19</v>
      </c>
      <c r="I907">
        <v>5656</v>
      </c>
      <c r="J907">
        <v>109.28</v>
      </c>
      <c r="K907">
        <v>35.840000000000003</v>
      </c>
    </row>
    <row r="908" spans="1:11" x14ac:dyDescent="0.35">
      <c r="A908">
        <v>381759297</v>
      </c>
      <c r="B908" s="2">
        <v>43894</v>
      </c>
      <c r="C908" s="2">
        <v>43899</v>
      </c>
      <c r="D908" t="s">
        <v>60</v>
      </c>
      <c r="E908" t="s">
        <v>21</v>
      </c>
      <c r="F908" t="s">
        <v>33</v>
      </c>
      <c r="G908" t="s">
        <v>14</v>
      </c>
      <c r="H908" t="s">
        <v>19</v>
      </c>
      <c r="I908">
        <v>9914</v>
      </c>
      <c r="J908">
        <v>109.28</v>
      </c>
      <c r="K908">
        <v>35.840000000000003</v>
      </c>
    </row>
    <row r="909" spans="1:11" x14ac:dyDescent="0.35">
      <c r="A909">
        <v>613166129</v>
      </c>
      <c r="B909" s="2">
        <v>44441</v>
      </c>
      <c r="C909" s="2">
        <v>44452</v>
      </c>
      <c r="D909" t="s">
        <v>204</v>
      </c>
      <c r="E909" t="s">
        <v>21</v>
      </c>
      <c r="F909" t="s">
        <v>42</v>
      </c>
      <c r="G909" t="s">
        <v>18</v>
      </c>
      <c r="H909" t="s">
        <v>15</v>
      </c>
      <c r="I909">
        <v>8338</v>
      </c>
      <c r="J909">
        <v>437.2</v>
      </c>
      <c r="K909">
        <v>263.33</v>
      </c>
    </row>
    <row r="910" spans="1:11" x14ac:dyDescent="0.35">
      <c r="A910">
        <v>197217309</v>
      </c>
      <c r="B910" s="2">
        <v>43973</v>
      </c>
      <c r="C910" s="2">
        <v>43978</v>
      </c>
      <c r="D910" t="s">
        <v>162</v>
      </c>
      <c r="E910" t="s">
        <v>38</v>
      </c>
      <c r="F910" t="s">
        <v>17</v>
      </c>
      <c r="G910" t="s">
        <v>18</v>
      </c>
      <c r="H910" t="s">
        <v>34</v>
      </c>
      <c r="I910">
        <v>9839</v>
      </c>
      <c r="J910">
        <v>152.58000000000001</v>
      </c>
      <c r="K910">
        <v>97.44</v>
      </c>
    </row>
    <row r="911" spans="1:11" x14ac:dyDescent="0.35">
      <c r="A911">
        <v>593336665</v>
      </c>
      <c r="B911" s="2">
        <v>43109</v>
      </c>
      <c r="C911" s="2">
        <v>43124</v>
      </c>
      <c r="D911" t="s">
        <v>158</v>
      </c>
      <c r="E911" t="s">
        <v>12</v>
      </c>
      <c r="F911" t="s">
        <v>33</v>
      </c>
      <c r="G911" t="s">
        <v>18</v>
      </c>
      <c r="H911" t="s">
        <v>15</v>
      </c>
      <c r="I911">
        <v>359</v>
      </c>
      <c r="J911">
        <v>109.28</v>
      </c>
      <c r="K911">
        <v>35.840000000000003</v>
      </c>
    </row>
    <row r="912" spans="1:11" x14ac:dyDescent="0.35">
      <c r="A912">
        <v>181260526</v>
      </c>
      <c r="B912" s="2">
        <v>42858</v>
      </c>
      <c r="C912" s="2">
        <v>42864</v>
      </c>
      <c r="D912" t="s">
        <v>100</v>
      </c>
      <c r="E912" t="s">
        <v>21</v>
      </c>
      <c r="F912" t="s">
        <v>40</v>
      </c>
      <c r="G912" t="s">
        <v>18</v>
      </c>
      <c r="H912" t="s">
        <v>15</v>
      </c>
      <c r="I912">
        <v>7872</v>
      </c>
      <c r="J912">
        <v>651.21</v>
      </c>
      <c r="K912">
        <v>524.96</v>
      </c>
    </row>
    <row r="913" spans="1:11" x14ac:dyDescent="0.35">
      <c r="A913">
        <v>111037719</v>
      </c>
      <c r="B913" s="2">
        <v>44118</v>
      </c>
      <c r="C913" s="2">
        <v>44128</v>
      </c>
      <c r="D913" t="s">
        <v>150</v>
      </c>
      <c r="E913" t="s">
        <v>38</v>
      </c>
      <c r="F913" t="s">
        <v>17</v>
      </c>
      <c r="G913" t="s">
        <v>14</v>
      </c>
      <c r="H913" t="s">
        <v>26</v>
      </c>
      <c r="I913">
        <v>7383</v>
      </c>
      <c r="J913">
        <v>152.58000000000001</v>
      </c>
      <c r="K913">
        <v>97.44</v>
      </c>
    </row>
    <row r="914" spans="1:11" x14ac:dyDescent="0.35">
      <c r="A914">
        <v>253029572</v>
      </c>
      <c r="B914" s="2">
        <v>43328</v>
      </c>
      <c r="C914" s="2">
        <v>43349</v>
      </c>
      <c r="D914" t="s">
        <v>180</v>
      </c>
      <c r="E914" t="s">
        <v>24</v>
      </c>
      <c r="F914" t="s">
        <v>40</v>
      </c>
      <c r="G914" t="s">
        <v>14</v>
      </c>
      <c r="H914" t="s">
        <v>15</v>
      </c>
      <c r="I914">
        <v>5928</v>
      </c>
      <c r="J914">
        <v>651.21</v>
      </c>
      <c r="K914">
        <v>524.96</v>
      </c>
    </row>
    <row r="915" spans="1:11" x14ac:dyDescent="0.35">
      <c r="A915">
        <v>547909915</v>
      </c>
      <c r="B915" s="2">
        <v>44435</v>
      </c>
      <c r="C915" s="2">
        <v>44451</v>
      </c>
      <c r="D915" t="s">
        <v>54</v>
      </c>
      <c r="E915" t="s">
        <v>29</v>
      </c>
      <c r="F915" t="s">
        <v>33</v>
      </c>
      <c r="G915" t="s">
        <v>18</v>
      </c>
      <c r="H915" t="s">
        <v>34</v>
      </c>
      <c r="I915">
        <v>7574</v>
      </c>
      <c r="J915">
        <v>109.28</v>
      </c>
      <c r="K915">
        <v>35.840000000000003</v>
      </c>
    </row>
    <row r="916" spans="1:11" x14ac:dyDescent="0.35">
      <c r="A916">
        <v>556665074</v>
      </c>
      <c r="B916" s="2">
        <v>42540</v>
      </c>
      <c r="C916" s="2">
        <v>42559</v>
      </c>
      <c r="D916" t="s">
        <v>101</v>
      </c>
      <c r="E916" t="s">
        <v>24</v>
      </c>
      <c r="F916" t="s">
        <v>68</v>
      </c>
      <c r="G916" t="s">
        <v>14</v>
      </c>
      <c r="H916" t="s">
        <v>15</v>
      </c>
      <c r="I916">
        <v>8421</v>
      </c>
      <c r="J916">
        <v>154.06</v>
      </c>
      <c r="K916">
        <v>90.93</v>
      </c>
    </row>
    <row r="917" spans="1:11" x14ac:dyDescent="0.35">
      <c r="A917">
        <v>810593879</v>
      </c>
      <c r="B917" s="2">
        <v>42448</v>
      </c>
      <c r="C917" s="2">
        <v>42457</v>
      </c>
      <c r="D917" t="s">
        <v>182</v>
      </c>
      <c r="E917" t="s">
        <v>12</v>
      </c>
      <c r="F917" t="s">
        <v>76</v>
      </c>
      <c r="G917" t="s">
        <v>18</v>
      </c>
      <c r="H917" t="s">
        <v>26</v>
      </c>
      <c r="I917">
        <v>1597</v>
      </c>
      <c r="J917">
        <v>668.27</v>
      </c>
      <c r="K917">
        <v>502.54</v>
      </c>
    </row>
    <row r="918" spans="1:11" x14ac:dyDescent="0.35">
      <c r="A918">
        <v>561307656</v>
      </c>
      <c r="B918" s="2">
        <v>43194</v>
      </c>
      <c r="C918" s="2">
        <v>43207</v>
      </c>
      <c r="D918" t="s">
        <v>41</v>
      </c>
      <c r="E918" t="s">
        <v>29</v>
      </c>
      <c r="F918" t="s">
        <v>33</v>
      </c>
      <c r="G918" t="s">
        <v>18</v>
      </c>
      <c r="H918" t="s">
        <v>26</v>
      </c>
      <c r="I918">
        <v>2264</v>
      </c>
      <c r="J918">
        <v>109.28</v>
      </c>
      <c r="K918">
        <v>35.840000000000003</v>
      </c>
    </row>
    <row r="919" spans="1:11" x14ac:dyDescent="0.35">
      <c r="A919">
        <v>930730235</v>
      </c>
      <c r="B919" s="2">
        <v>44282</v>
      </c>
      <c r="C919" s="2">
        <v>44288</v>
      </c>
      <c r="D919" t="s">
        <v>212</v>
      </c>
      <c r="E919" t="s">
        <v>32</v>
      </c>
      <c r="F919" t="s">
        <v>42</v>
      </c>
      <c r="G919" t="s">
        <v>18</v>
      </c>
      <c r="H919" t="s">
        <v>26</v>
      </c>
      <c r="I919">
        <v>2614</v>
      </c>
      <c r="J919">
        <v>437.2</v>
      </c>
      <c r="K919">
        <v>263.33</v>
      </c>
    </row>
    <row r="920" spans="1:11" x14ac:dyDescent="0.35">
      <c r="A920">
        <v>861097943</v>
      </c>
      <c r="B920" s="2">
        <v>42525</v>
      </c>
      <c r="C920" s="2">
        <v>42526</v>
      </c>
      <c r="D920" t="s">
        <v>108</v>
      </c>
      <c r="E920" t="s">
        <v>12</v>
      </c>
      <c r="F920" t="s">
        <v>33</v>
      </c>
      <c r="G920" t="s">
        <v>14</v>
      </c>
      <c r="H920" t="s">
        <v>26</v>
      </c>
      <c r="I920">
        <v>6872</v>
      </c>
      <c r="J920">
        <v>109.28</v>
      </c>
      <c r="K920">
        <v>35.840000000000003</v>
      </c>
    </row>
    <row r="921" spans="1:11" x14ac:dyDescent="0.35">
      <c r="A921">
        <v>264959609</v>
      </c>
      <c r="B921" s="2">
        <v>43709</v>
      </c>
      <c r="C921" s="2">
        <v>43718</v>
      </c>
      <c r="D921" t="s">
        <v>215</v>
      </c>
      <c r="E921" t="s">
        <v>21</v>
      </c>
      <c r="F921" t="s">
        <v>17</v>
      </c>
      <c r="G921" t="s">
        <v>14</v>
      </c>
      <c r="H921" t="s">
        <v>19</v>
      </c>
      <c r="I921">
        <v>6291</v>
      </c>
      <c r="J921">
        <v>152.58000000000001</v>
      </c>
      <c r="K921">
        <v>97.44</v>
      </c>
    </row>
    <row r="922" spans="1:11" x14ac:dyDescent="0.35">
      <c r="A922">
        <v>475176560</v>
      </c>
      <c r="B922" s="2">
        <v>44773</v>
      </c>
      <c r="C922" s="2">
        <v>44775</v>
      </c>
      <c r="D922" t="s">
        <v>117</v>
      </c>
      <c r="E922" t="s">
        <v>21</v>
      </c>
      <c r="F922" t="s">
        <v>56</v>
      </c>
      <c r="G922" t="s">
        <v>14</v>
      </c>
      <c r="H922" t="s">
        <v>26</v>
      </c>
      <c r="I922">
        <v>4159</v>
      </c>
      <c r="J922">
        <v>9.33</v>
      </c>
      <c r="K922">
        <v>6.92</v>
      </c>
    </row>
    <row r="923" spans="1:11" x14ac:dyDescent="0.35">
      <c r="A923">
        <v>194922626</v>
      </c>
      <c r="B923" s="2">
        <v>43853</v>
      </c>
      <c r="C923" s="2">
        <v>43866</v>
      </c>
      <c r="D923" t="s">
        <v>129</v>
      </c>
      <c r="E923" t="s">
        <v>21</v>
      </c>
      <c r="F923" t="s">
        <v>13</v>
      </c>
      <c r="G923" t="s">
        <v>18</v>
      </c>
      <c r="H923" t="s">
        <v>34</v>
      </c>
      <c r="I923">
        <v>791</v>
      </c>
      <c r="J923">
        <v>255.28</v>
      </c>
      <c r="K923">
        <v>159.41999999999999</v>
      </c>
    </row>
    <row r="924" spans="1:11" x14ac:dyDescent="0.35">
      <c r="A924">
        <v>447684133</v>
      </c>
      <c r="B924" s="2">
        <v>42554</v>
      </c>
      <c r="C924" s="2">
        <v>42556</v>
      </c>
      <c r="D924" t="s">
        <v>165</v>
      </c>
      <c r="E924" t="s">
        <v>21</v>
      </c>
      <c r="F924" t="s">
        <v>17</v>
      </c>
      <c r="G924" t="s">
        <v>18</v>
      </c>
      <c r="H924" t="s">
        <v>15</v>
      </c>
      <c r="I924">
        <v>8538</v>
      </c>
      <c r="J924">
        <v>152.58000000000001</v>
      </c>
      <c r="K924">
        <v>97.44</v>
      </c>
    </row>
    <row r="925" spans="1:11" x14ac:dyDescent="0.35">
      <c r="A925">
        <v>527259910</v>
      </c>
      <c r="B925" s="2">
        <v>43834</v>
      </c>
      <c r="C925" s="2">
        <v>43847</v>
      </c>
      <c r="D925" t="s">
        <v>113</v>
      </c>
      <c r="E925" t="s">
        <v>21</v>
      </c>
      <c r="F925" t="s">
        <v>30</v>
      </c>
      <c r="G925" t="s">
        <v>14</v>
      </c>
      <c r="H925" t="s">
        <v>34</v>
      </c>
      <c r="I925">
        <v>6779</v>
      </c>
      <c r="J925">
        <v>81.73</v>
      </c>
      <c r="K925">
        <v>56.67</v>
      </c>
    </row>
    <row r="926" spans="1:11" x14ac:dyDescent="0.35">
      <c r="A926">
        <v>247761285</v>
      </c>
      <c r="B926" s="2">
        <v>44727</v>
      </c>
      <c r="C926" s="2">
        <v>44744</v>
      </c>
      <c r="D926" t="s">
        <v>84</v>
      </c>
      <c r="E926" t="s">
        <v>24</v>
      </c>
      <c r="F926" t="s">
        <v>22</v>
      </c>
      <c r="G926" t="s">
        <v>14</v>
      </c>
      <c r="H926" t="s">
        <v>15</v>
      </c>
      <c r="I926">
        <v>6925</v>
      </c>
      <c r="J926">
        <v>47.45</v>
      </c>
      <c r="K926">
        <v>31.79</v>
      </c>
    </row>
    <row r="927" spans="1:11" x14ac:dyDescent="0.35">
      <c r="A927">
        <v>393612086</v>
      </c>
      <c r="B927" s="2">
        <v>43619</v>
      </c>
      <c r="C927" s="2">
        <v>43621</v>
      </c>
      <c r="D927" t="s">
        <v>149</v>
      </c>
      <c r="E927" t="s">
        <v>12</v>
      </c>
      <c r="F927" t="s">
        <v>47</v>
      </c>
      <c r="G927" t="s">
        <v>18</v>
      </c>
      <c r="H927" t="s">
        <v>19</v>
      </c>
      <c r="I927">
        <v>7418</v>
      </c>
      <c r="J927">
        <v>421.89</v>
      </c>
      <c r="K927">
        <v>364.69</v>
      </c>
    </row>
    <row r="928" spans="1:11" x14ac:dyDescent="0.35">
      <c r="A928">
        <v>469548642</v>
      </c>
      <c r="B928" s="2">
        <v>42368</v>
      </c>
      <c r="C928" s="2">
        <v>42369</v>
      </c>
      <c r="D928" t="s">
        <v>166</v>
      </c>
      <c r="E928" t="s">
        <v>38</v>
      </c>
      <c r="F928" t="s">
        <v>33</v>
      </c>
      <c r="G928" t="s">
        <v>18</v>
      </c>
      <c r="H928" t="s">
        <v>15</v>
      </c>
      <c r="I928">
        <v>8732</v>
      </c>
      <c r="J928">
        <v>109.28</v>
      </c>
      <c r="K928">
        <v>35.840000000000003</v>
      </c>
    </row>
    <row r="929" spans="1:11" x14ac:dyDescent="0.35">
      <c r="A929">
        <v>950619781</v>
      </c>
      <c r="B929" s="2">
        <v>44755</v>
      </c>
      <c r="C929" s="2">
        <v>44763</v>
      </c>
      <c r="D929" t="s">
        <v>183</v>
      </c>
      <c r="E929" t="s">
        <v>24</v>
      </c>
      <c r="F929" t="s">
        <v>56</v>
      </c>
      <c r="G929" t="s">
        <v>14</v>
      </c>
      <c r="H929" t="s">
        <v>15</v>
      </c>
      <c r="I929">
        <v>8373</v>
      </c>
      <c r="J929">
        <v>9.33</v>
      </c>
      <c r="K929">
        <v>6.92</v>
      </c>
    </row>
    <row r="930" spans="1:11" x14ac:dyDescent="0.35">
      <c r="A930">
        <v>132186830</v>
      </c>
      <c r="B930" s="2">
        <v>43526</v>
      </c>
      <c r="C930" s="2">
        <v>43528</v>
      </c>
      <c r="D930" t="s">
        <v>62</v>
      </c>
      <c r="E930" t="s">
        <v>38</v>
      </c>
      <c r="F930" t="s">
        <v>42</v>
      </c>
      <c r="G930" t="s">
        <v>18</v>
      </c>
      <c r="H930" t="s">
        <v>15</v>
      </c>
      <c r="I930">
        <v>5875</v>
      </c>
      <c r="J930">
        <v>437.2</v>
      </c>
      <c r="K930">
        <v>263.33</v>
      </c>
    </row>
    <row r="931" spans="1:11" x14ac:dyDescent="0.35">
      <c r="A931">
        <v>879923617</v>
      </c>
      <c r="B931" s="2">
        <v>43322</v>
      </c>
      <c r="C931" s="2">
        <v>43339</v>
      </c>
      <c r="D931" t="s">
        <v>145</v>
      </c>
      <c r="E931" t="s">
        <v>21</v>
      </c>
      <c r="F931" t="s">
        <v>13</v>
      </c>
      <c r="G931" t="s">
        <v>14</v>
      </c>
      <c r="H931" t="s">
        <v>15</v>
      </c>
      <c r="I931">
        <v>7807</v>
      </c>
      <c r="J931">
        <v>255.28</v>
      </c>
      <c r="K931">
        <v>159.41999999999999</v>
      </c>
    </row>
    <row r="932" spans="1:11" x14ac:dyDescent="0.35">
      <c r="A932">
        <v>279816472</v>
      </c>
      <c r="B932" s="2">
        <v>43168</v>
      </c>
      <c r="C932" s="2">
        <v>43184</v>
      </c>
      <c r="D932" t="s">
        <v>107</v>
      </c>
      <c r="E932" t="s">
        <v>21</v>
      </c>
      <c r="F932" t="s">
        <v>17</v>
      </c>
      <c r="G932" t="s">
        <v>18</v>
      </c>
      <c r="H932" t="s">
        <v>34</v>
      </c>
      <c r="I932">
        <v>2767</v>
      </c>
      <c r="J932">
        <v>152.58000000000001</v>
      </c>
      <c r="K932">
        <v>97.44</v>
      </c>
    </row>
    <row r="933" spans="1:11" x14ac:dyDescent="0.35">
      <c r="A933">
        <v>888164222</v>
      </c>
      <c r="B933" s="2">
        <v>42404</v>
      </c>
      <c r="C933" s="2">
        <v>42421</v>
      </c>
      <c r="D933" t="s">
        <v>92</v>
      </c>
      <c r="E933" t="s">
        <v>32</v>
      </c>
      <c r="F933" t="s">
        <v>22</v>
      </c>
      <c r="G933" t="s">
        <v>18</v>
      </c>
      <c r="H933" t="s">
        <v>19</v>
      </c>
      <c r="I933">
        <v>6385</v>
      </c>
      <c r="J933">
        <v>47.45</v>
      </c>
      <c r="K933">
        <v>31.79</v>
      </c>
    </row>
    <row r="934" spans="1:11" x14ac:dyDescent="0.35">
      <c r="A934">
        <v>381578195</v>
      </c>
      <c r="B934" s="2">
        <v>44723</v>
      </c>
      <c r="C934" s="2">
        <v>44725</v>
      </c>
      <c r="D934" t="s">
        <v>167</v>
      </c>
      <c r="E934" t="s">
        <v>38</v>
      </c>
      <c r="F934" t="s">
        <v>42</v>
      </c>
      <c r="G934" t="s">
        <v>14</v>
      </c>
      <c r="H934" t="s">
        <v>34</v>
      </c>
      <c r="I934">
        <v>6322</v>
      </c>
      <c r="J934">
        <v>437.2</v>
      </c>
      <c r="K934">
        <v>263.33</v>
      </c>
    </row>
    <row r="935" spans="1:11" x14ac:dyDescent="0.35">
      <c r="A935">
        <v>106982219</v>
      </c>
      <c r="B935" s="2">
        <v>43431</v>
      </c>
      <c r="C935" s="2">
        <v>43441</v>
      </c>
      <c r="D935" t="s">
        <v>127</v>
      </c>
      <c r="E935" t="s">
        <v>38</v>
      </c>
      <c r="F935" t="s">
        <v>76</v>
      </c>
      <c r="G935" t="s">
        <v>14</v>
      </c>
      <c r="H935" t="s">
        <v>15</v>
      </c>
      <c r="I935">
        <v>7271</v>
      </c>
      <c r="J935">
        <v>668.27</v>
      </c>
      <c r="K935">
        <v>502.54</v>
      </c>
    </row>
    <row r="936" spans="1:11" x14ac:dyDescent="0.35">
      <c r="A936">
        <v>131612622</v>
      </c>
      <c r="B936" s="2">
        <v>44695</v>
      </c>
      <c r="C936" s="2">
        <v>44713</v>
      </c>
      <c r="D936" t="s">
        <v>112</v>
      </c>
      <c r="E936" t="s">
        <v>12</v>
      </c>
      <c r="F936" t="s">
        <v>56</v>
      </c>
      <c r="G936" t="s">
        <v>18</v>
      </c>
      <c r="H936" t="s">
        <v>34</v>
      </c>
      <c r="I936">
        <v>5954</v>
      </c>
      <c r="J936">
        <v>9.33</v>
      </c>
      <c r="K936">
        <v>6.92</v>
      </c>
    </row>
    <row r="937" spans="1:11" x14ac:dyDescent="0.35">
      <c r="A937">
        <v>593018233</v>
      </c>
      <c r="B937" s="2">
        <v>44140</v>
      </c>
      <c r="C937" s="2">
        <v>44149</v>
      </c>
      <c r="D937" t="s">
        <v>121</v>
      </c>
      <c r="E937" t="s">
        <v>21</v>
      </c>
      <c r="F937" t="s">
        <v>17</v>
      </c>
      <c r="G937" t="s">
        <v>14</v>
      </c>
      <c r="H937" t="s">
        <v>15</v>
      </c>
      <c r="I937">
        <v>6128</v>
      </c>
      <c r="J937">
        <v>152.58000000000001</v>
      </c>
      <c r="K937">
        <v>97.44</v>
      </c>
    </row>
    <row r="938" spans="1:11" x14ac:dyDescent="0.35">
      <c r="A938">
        <v>349060380</v>
      </c>
      <c r="B938" s="2">
        <v>42629</v>
      </c>
      <c r="C938" s="2">
        <v>42633</v>
      </c>
      <c r="D938" t="s">
        <v>175</v>
      </c>
      <c r="E938" t="s">
        <v>21</v>
      </c>
      <c r="F938" t="s">
        <v>13</v>
      </c>
      <c r="G938" t="s">
        <v>14</v>
      </c>
      <c r="H938" t="s">
        <v>34</v>
      </c>
      <c r="I938">
        <v>3578</v>
      </c>
      <c r="J938">
        <v>255.28</v>
      </c>
      <c r="K938">
        <v>159.41999999999999</v>
      </c>
    </row>
    <row r="939" spans="1:11" x14ac:dyDescent="0.35">
      <c r="A939">
        <v>127912890</v>
      </c>
      <c r="B939" s="2">
        <v>43688</v>
      </c>
      <c r="C939" s="2">
        <v>43698</v>
      </c>
      <c r="D939" t="s">
        <v>52</v>
      </c>
      <c r="E939" t="s">
        <v>12</v>
      </c>
      <c r="F939" t="s">
        <v>76</v>
      </c>
      <c r="G939" t="s">
        <v>14</v>
      </c>
      <c r="H939" t="s">
        <v>15</v>
      </c>
      <c r="I939">
        <v>1122</v>
      </c>
      <c r="J939">
        <v>668.27</v>
      </c>
      <c r="K939">
        <v>502.54</v>
      </c>
    </row>
    <row r="940" spans="1:11" x14ac:dyDescent="0.35">
      <c r="A940">
        <v>278062093</v>
      </c>
      <c r="B940" s="2">
        <v>44343</v>
      </c>
      <c r="C940" s="2">
        <v>44356</v>
      </c>
      <c r="D940" t="s">
        <v>218</v>
      </c>
      <c r="E940" t="s">
        <v>38</v>
      </c>
      <c r="F940" t="s">
        <v>42</v>
      </c>
      <c r="G940" t="s">
        <v>18</v>
      </c>
      <c r="H940" t="s">
        <v>19</v>
      </c>
      <c r="I940">
        <v>3607</v>
      </c>
      <c r="J940">
        <v>437.2</v>
      </c>
      <c r="K940">
        <v>263.33</v>
      </c>
    </row>
    <row r="941" spans="1:11" x14ac:dyDescent="0.35">
      <c r="A941">
        <v>318306815</v>
      </c>
      <c r="B941" s="2">
        <v>42084</v>
      </c>
      <c r="C941" s="2">
        <v>42094</v>
      </c>
      <c r="D941" t="s">
        <v>170</v>
      </c>
      <c r="E941" t="s">
        <v>12</v>
      </c>
      <c r="F941" t="s">
        <v>56</v>
      </c>
      <c r="G941" t="s">
        <v>18</v>
      </c>
      <c r="H941" t="s">
        <v>34</v>
      </c>
      <c r="I941">
        <v>2915</v>
      </c>
      <c r="J941">
        <v>9.33</v>
      </c>
      <c r="K941">
        <v>6.92</v>
      </c>
    </row>
    <row r="942" spans="1:11" x14ac:dyDescent="0.35">
      <c r="A942">
        <v>287758386</v>
      </c>
      <c r="B942" s="2">
        <v>42413</v>
      </c>
      <c r="C942" s="2">
        <v>42431</v>
      </c>
      <c r="D942" t="s">
        <v>70</v>
      </c>
      <c r="E942" t="s">
        <v>29</v>
      </c>
      <c r="F942" t="s">
        <v>25</v>
      </c>
      <c r="G942" t="s">
        <v>14</v>
      </c>
      <c r="H942" t="s">
        <v>34</v>
      </c>
      <c r="I942">
        <v>2956</v>
      </c>
      <c r="J942">
        <v>205.7</v>
      </c>
      <c r="K942">
        <v>117.11</v>
      </c>
    </row>
    <row r="943" spans="1:11" x14ac:dyDescent="0.35">
      <c r="A943">
        <v>295840632</v>
      </c>
      <c r="B943" s="2">
        <v>44564</v>
      </c>
      <c r="C943" s="2">
        <v>44570</v>
      </c>
      <c r="D943" t="s">
        <v>191</v>
      </c>
      <c r="E943" t="s">
        <v>24</v>
      </c>
      <c r="F943" t="s">
        <v>56</v>
      </c>
      <c r="G943" t="s">
        <v>18</v>
      </c>
      <c r="H943" t="s">
        <v>26</v>
      </c>
      <c r="I943">
        <v>4672</v>
      </c>
      <c r="J943">
        <v>9.33</v>
      </c>
      <c r="K943">
        <v>6.92</v>
      </c>
    </row>
    <row r="944" spans="1:11" x14ac:dyDescent="0.35">
      <c r="A944">
        <v>972289884</v>
      </c>
      <c r="B944" s="2">
        <v>42581</v>
      </c>
      <c r="C944" s="2">
        <v>42592</v>
      </c>
      <c r="D944" t="s">
        <v>78</v>
      </c>
      <c r="E944" t="s">
        <v>24</v>
      </c>
      <c r="F944" t="s">
        <v>22</v>
      </c>
      <c r="G944" t="s">
        <v>14</v>
      </c>
      <c r="H944" t="s">
        <v>34</v>
      </c>
      <c r="I944">
        <v>1038</v>
      </c>
      <c r="J944">
        <v>47.45</v>
      </c>
      <c r="K944">
        <v>31.79</v>
      </c>
    </row>
    <row r="945" spans="1:11" x14ac:dyDescent="0.35">
      <c r="A945">
        <v>317154967</v>
      </c>
      <c r="B945" s="2">
        <v>43440</v>
      </c>
      <c r="C945" s="2">
        <v>43459</v>
      </c>
      <c r="D945" t="s">
        <v>36</v>
      </c>
      <c r="E945" t="s">
        <v>29</v>
      </c>
      <c r="F945" t="s">
        <v>68</v>
      </c>
      <c r="G945" t="s">
        <v>14</v>
      </c>
      <c r="H945" t="s">
        <v>19</v>
      </c>
      <c r="I945">
        <v>2058</v>
      </c>
      <c r="J945">
        <v>154.06</v>
      </c>
      <c r="K945">
        <v>90.93</v>
      </c>
    </row>
    <row r="946" spans="1:11" x14ac:dyDescent="0.35">
      <c r="A946">
        <v>450797212</v>
      </c>
      <c r="B946" s="2">
        <v>42197</v>
      </c>
      <c r="C946" s="2">
        <v>42217</v>
      </c>
      <c r="D946" t="s">
        <v>61</v>
      </c>
      <c r="E946" t="s">
        <v>12</v>
      </c>
      <c r="F946" t="s">
        <v>47</v>
      </c>
      <c r="G946" t="s">
        <v>18</v>
      </c>
      <c r="H946" t="s">
        <v>34</v>
      </c>
      <c r="I946">
        <v>9767</v>
      </c>
      <c r="J946">
        <v>421.89</v>
      </c>
      <c r="K946">
        <v>364.69</v>
      </c>
    </row>
    <row r="947" spans="1:11" x14ac:dyDescent="0.35">
      <c r="A947">
        <v>863890445</v>
      </c>
      <c r="B947" s="2">
        <v>44913</v>
      </c>
      <c r="C947" s="2">
        <v>44925</v>
      </c>
      <c r="D947" t="s">
        <v>102</v>
      </c>
      <c r="E947" t="s">
        <v>21</v>
      </c>
      <c r="F947" t="s">
        <v>76</v>
      </c>
      <c r="G947" t="s">
        <v>18</v>
      </c>
      <c r="H947" t="s">
        <v>19</v>
      </c>
      <c r="I947">
        <v>3235</v>
      </c>
      <c r="J947">
        <v>668.27</v>
      </c>
      <c r="K947">
        <v>502.54</v>
      </c>
    </row>
    <row r="948" spans="1:11" x14ac:dyDescent="0.35">
      <c r="A948">
        <v>667420995</v>
      </c>
      <c r="B948" s="2">
        <v>44577</v>
      </c>
      <c r="C948" s="2">
        <v>44587</v>
      </c>
      <c r="D948" t="s">
        <v>129</v>
      </c>
      <c r="E948" t="s">
        <v>21</v>
      </c>
      <c r="F948" t="s">
        <v>30</v>
      </c>
      <c r="G948" t="s">
        <v>14</v>
      </c>
      <c r="H948" t="s">
        <v>19</v>
      </c>
      <c r="I948">
        <v>3559</v>
      </c>
      <c r="J948">
        <v>81.73</v>
      </c>
      <c r="K948">
        <v>56.67</v>
      </c>
    </row>
    <row r="949" spans="1:11" x14ac:dyDescent="0.35">
      <c r="A949">
        <v>842687690</v>
      </c>
      <c r="B949" s="2">
        <v>44296</v>
      </c>
      <c r="C949" s="2">
        <v>44308</v>
      </c>
      <c r="D949" t="s">
        <v>60</v>
      </c>
      <c r="E949" t="s">
        <v>21</v>
      </c>
      <c r="F949" t="s">
        <v>68</v>
      </c>
      <c r="G949" t="s">
        <v>18</v>
      </c>
      <c r="H949" t="s">
        <v>34</v>
      </c>
      <c r="I949">
        <v>8869</v>
      </c>
      <c r="J949">
        <v>154.06</v>
      </c>
      <c r="K949">
        <v>90.93</v>
      </c>
    </row>
    <row r="950" spans="1:11" x14ac:dyDescent="0.35">
      <c r="A950">
        <v>191301858</v>
      </c>
      <c r="B950" s="2">
        <v>43184</v>
      </c>
      <c r="C950" s="2">
        <v>43192</v>
      </c>
      <c r="D950" t="s">
        <v>151</v>
      </c>
      <c r="E950" t="s">
        <v>32</v>
      </c>
      <c r="F950" t="s">
        <v>30</v>
      </c>
      <c r="G950" t="s">
        <v>18</v>
      </c>
      <c r="H950" t="s">
        <v>34</v>
      </c>
      <c r="I950">
        <v>9326</v>
      </c>
      <c r="J950">
        <v>81.73</v>
      </c>
      <c r="K950">
        <v>56.67</v>
      </c>
    </row>
    <row r="951" spans="1:11" x14ac:dyDescent="0.35">
      <c r="A951">
        <v>285187327</v>
      </c>
      <c r="B951" s="2">
        <v>42285</v>
      </c>
      <c r="C951" s="2">
        <v>42303</v>
      </c>
      <c r="D951" t="s">
        <v>46</v>
      </c>
      <c r="E951" t="s">
        <v>29</v>
      </c>
      <c r="F951" t="s">
        <v>25</v>
      </c>
      <c r="G951" t="s">
        <v>14</v>
      </c>
      <c r="H951" t="s">
        <v>26</v>
      </c>
      <c r="I951">
        <v>2123</v>
      </c>
      <c r="J951">
        <v>205.7</v>
      </c>
      <c r="K951">
        <v>117.11</v>
      </c>
    </row>
    <row r="952" spans="1:11" x14ac:dyDescent="0.35">
      <c r="A952">
        <v>516580426</v>
      </c>
      <c r="B952" s="2">
        <v>43758</v>
      </c>
      <c r="C952" s="2">
        <v>43776</v>
      </c>
      <c r="D952" t="s">
        <v>105</v>
      </c>
      <c r="E952" t="s">
        <v>12</v>
      </c>
      <c r="F952" t="s">
        <v>47</v>
      </c>
      <c r="G952" t="s">
        <v>18</v>
      </c>
      <c r="H952" t="s">
        <v>15</v>
      </c>
      <c r="I952">
        <v>6483</v>
      </c>
      <c r="J952">
        <v>421.89</v>
      </c>
      <c r="K952">
        <v>364.69</v>
      </c>
    </row>
    <row r="953" spans="1:11" x14ac:dyDescent="0.35">
      <c r="A953">
        <v>348029983</v>
      </c>
      <c r="B953" s="2">
        <v>44236</v>
      </c>
      <c r="C953" s="2">
        <v>44241</v>
      </c>
      <c r="D953" t="s">
        <v>136</v>
      </c>
      <c r="E953" t="s">
        <v>38</v>
      </c>
      <c r="F953" t="s">
        <v>47</v>
      </c>
      <c r="G953" t="s">
        <v>18</v>
      </c>
      <c r="H953" t="s">
        <v>26</v>
      </c>
      <c r="I953">
        <v>8661</v>
      </c>
      <c r="J953">
        <v>421.89</v>
      </c>
      <c r="K953">
        <v>364.69</v>
      </c>
    </row>
    <row r="954" spans="1:11" x14ac:dyDescent="0.35">
      <c r="A954">
        <v>662397325</v>
      </c>
      <c r="B954" s="2">
        <v>44384</v>
      </c>
      <c r="C954" s="2">
        <v>44392</v>
      </c>
      <c r="D954" t="s">
        <v>105</v>
      </c>
      <c r="E954" t="s">
        <v>12</v>
      </c>
      <c r="F954" t="s">
        <v>40</v>
      </c>
      <c r="G954" t="s">
        <v>18</v>
      </c>
      <c r="H954" t="s">
        <v>26</v>
      </c>
      <c r="I954">
        <v>6943</v>
      </c>
      <c r="J954">
        <v>651.21</v>
      </c>
      <c r="K954">
        <v>524.96</v>
      </c>
    </row>
    <row r="955" spans="1:11" x14ac:dyDescent="0.35">
      <c r="A955">
        <v>612856280</v>
      </c>
      <c r="B955" s="2">
        <v>42419</v>
      </c>
      <c r="C955" s="2">
        <v>42429</v>
      </c>
      <c r="D955" t="s">
        <v>88</v>
      </c>
      <c r="E955" t="s">
        <v>38</v>
      </c>
      <c r="F955" t="s">
        <v>17</v>
      </c>
      <c r="G955" t="s">
        <v>18</v>
      </c>
      <c r="H955" t="s">
        <v>26</v>
      </c>
      <c r="I955">
        <v>6647</v>
      </c>
      <c r="J955">
        <v>152.58000000000001</v>
      </c>
      <c r="K955">
        <v>97.44</v>
      </c>
    </row>
    <row r="956" spans="1:11" x14ac:dyDescent="0.35">
      <c r="A956">
        <v>772893178</v>
      </c>
      <c r="B956" s="2">
        <v>43832</v>
      </c>
      <c r="C956" s="2">
        <v>43847</v>
      </c>
      <c r="D956" t="s">
        <v>80</v>
      </c>
      <c r="E956" t="s">
        <v>21</v>
      </c>
      <c r="F956" t="s">
        <v>22</v>
      </c>
      <c r="G956" t="s">
        <v>18</v>
      </c>
      <c r="H956" t="s">
        <v>26</v>
      </c>
      <c r="I956">
        <v>5122</v>
      </c>
      <c r="J956">
        <v>47.45</v>
      </c>
      <c r="K956">
        <v>31.79</v>
      </c>
    </row>
    <row r="957" spans="1:11" x14ac:dyDescent="0.35">
      <c r="A957">
        <v>886306846</v>
      </c>
      <c r="B957" s="2">
        <v>43729</v>
      </c>
      <c r="C957" s="2">
        <v>43750</v>
      </c>
      <c r="D957" t="s">
        <v>98</v>
      </c>
      <c r="E957" t="s">
        <v>38</v>
      </c>
      <c r="F957" t="s">
        <v>13</v>
      </c>
      <c r="G957" t="s">
        <v>14</v>
      </c>
      <c r="H957" t="s">
        <v>34</v>
      </c>
      <c r="I957">
        <v>6746</v>
      </c>
      <c r="J957">
        <v>255.28</v>
      </c>
      <c r="K957">
        <v>159.41999999999999</v>
      </c>
    </row>
    <row r="958" spans="1:11" x14ac:dyDescent="0.35">
      <c r="A958">
        <v>317208611</v>
      </c>
      <c r="B958" s="2">
        <v>43188</v>
      </c>
      <c r="C958" s="2">
        <v>43205</v>
      </c>
      <c r="D958" t="s">
        <v>173</v>
      </c>
      <c r="E958" t="s">
        <v>24</v>
      </c>
      <c r="F958" t="s">
        <v>68</v>
      </c>
      <c r="G958" t="s">
        <v>14</v>
      </c>
      <c r="H958" t="s">
        <v>19</v>
      </c>
      <c r="I958">
        <v>7932</v>
      </c>
      <c r="J958">
        <v>154.06</v>
      </c>
      <c r="K958">
        <v>90.93</v>
      </c>
    </row>
    <row r="959" spans="1:11" x14ac:dyDescent="0.35">
      <c r="A959">
        <v>300022304</v>
      </c>
      <c r="B959" s="2">
        <v>44327</v>
      </c>
      <c r="C959" s="2">
        <v>44336</v>
      </c>
      <c r="D959" t="s">
        <v>163</v>
      </c>
      <c r="E959" t="s">
        <v>38</v>
      </c>
      <c r="F959" t="s">
        <v>13</v>
      </c>
      <c r="G959" t="s">
        <v>18</v>
      </c>
      <c r="H959" t="s">
        <v>26</v>
      </c>
      <c r="I959">
        <v>2122</v>
      </c>
      <c r="J959">
        <v>255.28</v>
      </c>
      <c r="K959">
        <v>159.41999999999999</v>
      </c>
    </row>
    <row r="960" spans="1:11" x14ac:dyDescent="0.35">
      <c r="A960">
        <v>789484250</v>
      </c>
      <c r="B960" s="2">
        <v>44382</v>
      </c>
      <c r="C960" s="2">
        <v>44402</v>
      </c>
      <c r="D960" t="s">
        <v>20</v>
      </c>
      <c r="E960" t="s">
        <v>21</v>
      </c>
      <c r="F960" t="s">
        <v>17</v>
      </c>
      <c r="G960" t="s">
        <v>14</v>
      </c>
      <c r="H960" t="s">
        <v>15</v>
      </c>
      <c r="I960">
        <v>4789</v>
      </c>
      <c r="J960">
        <v>152.58000000000001</v>
      </c>
      <c r="K960">
        <v>97.44</v>
      </c>
    </row>
    <row r="961" spans="1:11" x14ac:dyDescent="0.35">
      <c r="A961">
        <v>910643279</v>
      </c>
      <c r="B961" s="2">
        <v>44868</v>
      </c>
      <c r="C961" s="2">
        <v>44872</v>
      </c>
      <c r="D961" t="s">
        <v>163</v>
      </c>
      <c r="E961" t="s">
        <v>38</v>
      </c>
      <c r="F961" t="s">
        <v>25</v>
      </c>
      <c r="G961" t="s">
        <v>18</v>
      </c>
      <c r="H961" t="s">
        <v>15</v>
      </c>
      <c r="I961">
        <v>8438</v>
      </c>
      <c r="J961">
        <v>205.7</v>
      </c>
      <c r="K961">
        <v>117.11</v>
      </c>
    </row>
    <row r="962" spans="1:11" x14ac:dyDescent="0.35">
      <c r="A962">
        <v>308860719</v>
      </c>
      <c r="B962" s="2">
        <v>43148</v>
      </c>
      <c r="C962" s="2">
        <v>43155</v>
      </c>
      <c r="D962" t="s">
        <v>154</v>
      </c>
      <c r="E962" t="s">
        <v>12</v>
      </c>
      <c r="F962" t="s">
        <v>47</v>
      </c>
      <c r="G962" t="s">
        <v>18</v>
      </c>
      <c r="H962" t="s">
        <v>26</v>
      </c>
      <c r="I962">
        <v>7605</v>
      </c>
      <c r="J962">
        <v>421.89</v>
      </c>
      <c r="K962">
        <v>364.69</v>
      </c>
    </row>
    <row r="963" spans="1:11" x14ac:dyDescent="0.35">
      <c r="A963">
        <v>499810397</v>
      </c>
      <c r="B963" s="2">
        <v>42322</v>
      </c>
      <c r="C963" s="2">
        <v>42330</v>
      </c>
      <c r="D963" t="s">
        <v>70</v>
      </c>
      <c r="E963" t="s">
        <v>29</v>
      </c>
      <c r="F963" t="s">
        <v>17</v>
      </c>
      <c r="G963" t="s">
        <v>14</v>
      </c>
      <c r="H963" t="s">
        <v>15</v>
      </c>
      <c r="I963">
        <v>3858</v>
      </c>
      <c r="J963">
        <v>152.58000000000001</v>
      </c>
      <c r="K963">
        <v>97.44</v>
      </c>
    </row>
    <row r="964" spans="1:11" x14ac:dyDescent="0.35">
      <c r="A964">
        <v>819478642</v>
      </c>
      <c r="B964" s="2">
        <v>44418</v>
      </c>
      <c r="C964" s="2">
        <v>44436</v>
      </c>
      <c r="D964" t="s">
        <v>207</v>
      </c>
      <c r="E964" t="s">
        <v>51</v>
      </c>
      <c r="F964" t="s">
        <v>33</v>
      </c>
      <c r="G964" t="s">
        <v>14</v>
      </c>
      <c r="H964" t="s">
        <v>19</v>
      </c>
      <c r="I964">
        <v>796</v>
      </c>
      <c r="J964">
        <v>109.28</v>
      </c>
      <c r="K964">
        <v>35.840000000000003</v>
      </c>
    </row>
    <row r="965" spans="1:11" x14ac:dyDescent="0.35">
      <c r="A965">
        <v>674164283</v>
      </c>
      <c r="B965" s="2">
        <v>42696</v>
      </c>
      <c r="C965" s="2">
        <v>42698</v>
      </c>
      <c r="D965" t="s">
        <v>209</v>
      </c>
      <c r="E965" t="s">
        <v>32</v>
      </c>
      <c r="F965" t="s">
        <v>13</v>
      </c>
      <c r="G965" t="s">
        <v>18</v>
      </c>
      <c r="H965" t="s">
        <v>26</v>
      </c>
      <c r="I965">
        <v>9048</v>
      </c>
      <c r="J965">
        <v>255.28</v>
      </c>
      <c r="K965">
        <v>159.41999999999999</v>
      </c>
    </row>
    <row r="966" spans="1:11" x14ac:dyDescent="0.35">
      <c r="A966">
        <v>890478646</v>
      </c>
      <c r="B966" s="2">
        <v>44734</v>
      </c>
      <c r="C966" s="2">
        <v>44747</v>
      </c>
      <c r="D966" t="s">
        <v>98</v>
      </c>
      <c r="E966" t="s">
        <v>38</v>
      </c>
      <c r="F966" t="s">
        <v>25</v>
      </c>
      <c r="G966" t="s">
        <v>18</v>
      </c>
      <c r="H966" t="s">
        <v>26</v>
      </c>
      <c r="I966">
        <v>1275</v>
      </c>
      <c r="J966">
        <v>205.7</v>
      </c>
      <c r="K966">
        <v>117.11</v>
      </c>
    </row>
    <row r="967" spans="1:11" x14ac:dyDescent="0.35">
      <c r="A967">
        <v>565345561</v>
      </c>
      <c r="B967" s="2">
        <v>43764</v>
      </c>
      <c r="C967" s="2">
        <v>43772</v>
      </c>
      <c r="D967" t="s">
        <v>75</v>
      </c>
      <c r="E967" t="s">
        <v>38</v>
      </c>
      <c r="F967" t="s">
        <v>47</v>
      </c>
      <c r="G967" t="s">
        <v>14</v>
      </c>
      <c r="H967" t="s">
        <v>15</v>
      </c>
      <c r="I967">
        <v>7170</v>
      </c>
      <c r="J967">
        <v>421.89</v>
      </c>
      <c r="K967">
        <v>364.69</v>
      </c>
    </row>
    <row r="968" spans="1:11" x14ac:dyDescent="0.35">
      <c r="A968">
        <v>216001355</v>
      </c>
      <c r="B968" s="2">
        <v>44412</v>
      </c>
      <c r="C968" s="2">
        <v>44419</v>
      </c>
      <c r="D968" t="s">
        <v>216</v>
      </c>
      <c r="E968" t="s">
        <v>51</v>
      </c>
      <c r="F968" t="s">
        <v>76</v>
      </c>
      <c r="G968" t="s">
        <v>14</v>
      </c>
      <c r="H968" t="s">
        <v>34</v>
      </c>
      <c r="I968">
        <v>8456</v>
      </c>
      <c r="J968">
        <v>668.27</v>
      </c>
      <c r="K968">
        <v>502.54</v>
      </c>
    </row>
    <row r="969" spans="1:11" x14ac:dyDescent="0.35">
      <c r="A969">
        <v>429994857</v>
      </c>
      <c r="B969" s="2">
        <v>42379</v>
      </c>
      <c r="C969" s="2">
        <v>42380</v>
      </c>
      <c r="D969" t="s">
        <v>209</v>
      </c>
      <c r="E969" t="s">
        <v>32</v>
      </c>
      <c r="F969" t="s">
        <v>22</v>
      </c>
      <c r="G969" t="s">
        <v>14</v>
      </c>
      <c r="H969" t="s">
        <v>15</v>
      </c>
      <c r="I969">
        <v>3888</v>
      </c>
      <c r="J969">
        <v>47.45</v>
      </c>
      <c r="K969">
        <v>31.79</v>
      </c>
    </row>
    <row r="970" spans="1:11" x14ac:dyDescent="0.35">
      <c r="A970">
        <v>515187394</v>
      </c>
      <c r="B970" s="2">
        <v>44609</v>
      </c>
      <c r="C970" s="2">
        <v>44630</v>
      </c>
      <c r="D970" t="s">
        <v>92</v>
      </c>
      <c r="E970" t="s">
        <v>32</v>
      </c>
      <c r="F970" t="s">
        <v>40</v>
      </c>
      <c r="G970" t="s">
        <v>14</v>
      </c>
      <c r="H970" t="s">
        <v>19</v>
      </c>
      <c r="I970">
        <v>4253</v>
      </c>
      <c r="J970">
        <v>651.21</v>
      </c>
      <c r="K970">
        <v>524.96</v>
      </c>
    </row>
    <row r="971" spans="1:11" x14ac:dyDescent="0.35">
      <c r="A971">
        <v>749752795</v>
      </c>
      <c r="B971" s="2">
        <v>43854</v>
      </c>
      <c r="C971" s="2">
        <v>43859</v>
      </c>
      <c r="D971" t="s">
        <v>88</v>
      </c>
      <c r="E971" t="s">
        <v>38</v>
      </c>
      <c r="F971" t="s">
        <v>40</v>
      </c>
      <c r="G971" t="s">
        <v>14</v>
      </c>
      <c r="H971" t="s">
        <v>26</v>
      </c>
      <c r="I971">
        <v>7368</v>
      </c>
      <c r="J971">
        <v>651.21</v>
      </c>
      <c r="K971">
        <v>524.96</v>
      </c>
    </row>
    <row r="972" spans="1:11" x14ac:dyDescent="0.35">
      <c r="A972">
        <v>132177388</v>
      </c>
      <c r="B972" s="2">
        <v>44833</v>
      </c>
      <c r="C972" s="2">
        <v>44846</v>
      </c>
      <c r="D972" t="s">
        <v>164</v>
      </c>
      <c r="E972" t="s">
        <v>38</v>
      </c>
      <c r="F972" t="s">
        <v>22</v>
      </c>
      <c r="G972" t="s">
        <v>18</v>
      </c>
      <c r="H972" t="s">
        <v>15</v>
      </c>
      <c r="I972">
        <v>3081</v>
      </c>
      <c r="J972">
        <v>47.45</v>
      </c>
      <c r="K972">
        <v>31.79</v>
      </c>
    </row>
    <row r="973" spans="1:11" x14ac:dyDescent="0.35">
      <c r="A973">
        <v>431260001</v>
      </c>
      <c r="B973" s="2">
        <v>42041</v>
      </c>
      <c r="C973" s="2">
        <v>42055</v>
      </c>
      <c r="D973" t="s">
        <v>126</v>
      </c>
      <c r="E973" t="s">
        <v>24</v>
      </c>
      <c r="F973" t="s">
        <v>13</v>
      </c>
      <c r="G973" t="s">
        <v>14</v>
      </c>
      <c r="H973" t="s">
        <v>26</v>
      </c>
      <c r="I973">
        <v>8273</v>
      </c>
      <c r="J973">
        <v>255.28</v>
      </c>
      <c r="K973">
        <v>159.41999999999999</v>
      </c>
    </row>
    <row r="974" spans="1:11" x14ac:dyDescent="0.35">
      <c r="A974">
        <v>336111962</v>
      </c>
      <c r="B974" s="2">
        <v>43975</v>
      </c>
      <c r="C974" s="2">
        <v>43993</v>
      </c>
      <c r="D974" t="s">
        <v>203</v>
      </c>
      <c r="E974" t="s">
        <v>21</v>
      </c>
      <c r="F974" t="s">
        <v>30</v>
      </c>
      <c r="G974" t="s">
        <v>18</v>
      </c>
      <c r="H974" t="s">
        <v>15</v>
      </c>
      <c r="I974">
        <v>1854</v>
      </c>
      <c r="J974">
        <v>81.73</v>
      </c>
      <c r="K974">
        <v>56.67</v>
      </c>
    </row>
    <row r="975" spans="1:11" x14ac:dyDescent="0.35">
      <c r="A975">
        <v>406157100</v>
      </c>
      <c r="B975" s="2">
        <v>42906</v>
      </c>
      <c r="C975" s="2">
        <v>42916</v>
      </c>
      <c r="D975" t="s">
        <v>94</v>
      </c>
      <c r="E975" t="s">
        <v>38</v>
      </c>
      <c r="F975" t="s">
        <v>30</v>
      </c>
      <c r="G975" t="s">
        <v>14</v>
      </c>
      <c r="H975" t="s">
        <v>15</v>
      </c>
      <c r="I975">
        <v>9766</v>
      </c>
      <c r="J975">
        <v>81.73</v>
      </c>
      <c r="K975">
        <v>56.67</v>
      </c>
    </row>
    <row r="976" spans="1:11" x14ac:dyDescent="0.35">
      <c r="A976">
        <v>821131742</v>
      </c>
      <c r="B976" s="2">
        <v>42347</v>
      </c>
      <c r="C976" s="2">
        <v>42360</v>
      </c>
      <c r="D976" t="s">
        <v>80</v>
      </c>
      <c r="E976" t="s">
        <v>21</v>
      </c>
      <c r="F976" t="s">
        <v>76</v>
      </c>
      <c r="G976" t="s">
        <v>18</v>
      </c>
      <c r="H976" t="s">
        <v>34</v>
      </c>
      <c r="I976">
        <v>9985</v>
      </c>
      <c r="J976">
        <v>668.27</v>
      </c>
      <c r="K976">
        <v>502.54</v>
      </c>
    </row>
    <row r="977" spans="1:11" x14ac:dyDescent="0.35">
      <c r="A977">
        <v>931084716</v>
      </c>
      <c r="B977" s="2">
        <v>43613</v>
      </c>
      <c r="C977" s="2">
        <v>43620</v>
      </c>
      <c r="D977" t="s">
        <v>190</v>
      </c>
      <c r="E977" t="s">
        <v>38</v>
      </c>
      <c r="F977" t="s">
        <v>30</v>
      </c>
      <c r="G977" t="s">
        <v>14</v>
      </c>
      <c r="H977" t="s">
        <v>15</v>
      </c>
      <c r="I977">
        <v>7513</v>
      </c>
      <c r="J977">
        <v>81.73</v>
      </c>
      <c r="K977">
        <v>56.67</v>
      </c>
    </row>
    <row r="978" spans="1:11" x14ac:dyDescent="0.35">
      <c r="A978">
        <v>606377351</v>
      </c>
      <c r="B978" s="2">
        <v>42571</v>
      </c>
      <c r="C978" s="2">
        <v>42572</v>
      </c>
      <c r="D978" t="s">
        <v>136</v>
      </c>
      <c r="E978" t="s">
        <v>38</v>
      </c>
      <c r="F978" t="s">
        <v>13</v>
      </c>
      <c r="G978" t="s">
        <v>18</v>
      </c>
      <c r="H978" t="s">
        <v>34</v>
      </c>
      <c r="I978">
        <v>9388</v>
      </c>
      <c r="J978">
        <v>255.28</v>
      </c>
      <c r="K978">
        <v>159.41999999999999</v>
      </c>
    </row>
    <row r="979" spans="1:11" x14ac:dyDescent="0.35">
      <c r="A979">
        <v>687683475</v>
      </c>
      <c r="B979" s="2">
        <v>43166</v>
      </c>
      <c r="C979" s="2">
        <v>43184</v>
      </c>
      <c r="D979" t="s">
        <v>185</v>
      </c>
      <c r="E979" t="s">
        <v>38</v>
      </c>
      <c r="F979" t="s">
        <v>68</v>
      </c>
      <c r="G979" t="s">
        <v>14</v>
      </c>
      <c r="H979" t="s">
        <v>26</v>
      </c>
      <c r="I979">
        <v>9677</v>
      </c>
      <c r="J979">
        <v>154.06</v>
      </c>
      <c r="K979">
        <v>90.93</v>
      </c>
    </row>
    <row r="980" spans="1:11" x14ac:dyDescent="0.35">
      <c r="A980">
        <v>735989415</v>
      </c>
      <c r="B980" s="2">
        <v>44309</v>
      </c>
      <c r="C980" s="2">
        <v>44315</v>
      </c>
      <c r="D980" t="s">
        <v>70</v>
      </c>
      <c r="E980" t="s">
        <v>29</v>
      </c>
      <c r="F980" t="s">
        <v>42</v>
      </c>
      <c r="G980" t="s">
        <v>18</v>
      </c>
      <c r="H980" t="s">
        <v>19</v>
      </c>
      <c r="I980">
        <v>4478</v>
      </c>
      <c r="J980">
        <v>437.2</v>
      </c>
      <c r="K980">
        <v>263.33</v>
      </c>
    </row>
    <row r="981" spans="1:11" x14ac:dyDescent="0.35">
      <c r="A981">
        <v>382594001</v>
      </c>
      <c r="B981" s="2">
        <v>44647</v>
      </c>
      <c r="C981" s="2">
        <v>44662</v>
      </c>
      <c r="D981" t="s">
        <v>11</v>
      </c>
      <c r="E981" t="s">
        <v>12</v>
      </c>
      <c r="F981" t="s">
        <v>17</v>
      </c>
      <c r="G981" t="s">
        <v>18</v>
      </c>
      <c r="H981" t="s">
        <v>15</v>
      </c>
      <c r="I981">
        <v>6922</v>
      </c>
      <c r="J981">
        <v>152.58000000000001</v>
      </c>
      <c r="K981">
        <v>97.44</v>
      </c>
    </row>
    <row r="982" spans="1:11" x14ac:dyDescent="0.35">
      <c r="A982">
        <v>679108560</v>
      </c>
      <c r="B982" s="2">
        <v>43217</v>
      </c>
      <c r="C982" s="2">
        <v>43232</v>
      </c>
      <c r="D982" t="s">
        <v>113</v>
      </c>
      <c r="E982" t="s">
        <v>21</v>
      </c>
      <c r="F982" t="s">
        <v>76</v>
      </c>
      <c r="G982" t="s">
        <v>14</v>
      </c>
      <c r="H982" t="s">
        <v>15</v>
      </c>
      <c r="I982">
        <v>2169</v>
      </c>
      <c r="J982">
        <v>668.27</v>
      </c>
      <c r="K982">
        <v>502.54</v>
      </c>
    </row>
    <row r="983" spans="1:11" x14ac:dyDescent="0.35">
      <c r="A983">
        <v>947456920</v>
      </c>
      <c r="B983" s="2">
        <v>42600</v>
      </c>
      <c r="C983" s="2">
        <v>42610</v>
      </c>
      <c r="D983" t="s">
        <v>94</v>
      </c>
      <c r="E983" t="s">
        <v>38</v>
      </c>
      <c r="F983" t="s">
        <v>22</v>
      </c>
      <c r="G983" t="s">
        <v>14</v>
      </c>
      <c r="H983" t="s">
        <v>15</v>
      </c>
      <c r="I983">
        <v>2412</v>
      </c>
      <c r="J983">
        <v>47.45</v>
      </c>
      <c r="K983">
        <v>31.79</v>
      </c>
    </row>
    <row r="984" spans="1:11" x14ac:dyDescent="0.35">
      <c r="A984">
        <v>129875409</v>
      </c>
      <c r="B984" s="2">
        <v>44305</v>
      </c>
      <c r="C984" s="2">
        <v>44307</v>
      </c>
      <c r="D984" t="s">
        <v>152</v>
      </c>
      <c r="E984" t="s">
        <v>21</v>
      </c>
      <c r="F984" t="s">
        <v>30</v>
      </c>
      <c r="G984" t="s">
        <v>18</v>
      </c>
      <c r="H984" t="s">
        <v>26</v>
      </c>
      <c r="I984">
        <v>1875</v>
      </c>
      <c r="J984">
        <v>81.73</v>
      </c>
      <c r="K984">
        <v>56.67</v>
      </c>
    </row>
    <row r="985" spans="1:11" x14ac:dyDescent="0.35">
      <c r="A985">
        <v>838912856</v>
      </c>
      <c r="B985" s="2">
        <v>43996</v>
      </c>
      <c r="C985" s="2">
        <v>44013</v>
      </c>
      <c r="D985" t="s">
        <v>16</v>
      </c>
      <c r="E985" t="s">
        <v>12</v>
      </c>
      <c r="F985" t="s">
        <v>13</v>
      </c>
      <c r="G985" t="s">
        <v>18</v>
      </c>
      <c r="H985" t="s">
        <v>34</v>
      </c>
      <c r="I985">
        <v>1811</v>
      </c>
      <c r="J985">
        <v>255.28</v>
      </c>
      <c r="K985">
        <v>159.41999999999999</v>
      </c>
    </row>
    <row r="986" spans="1:11" x14ac:dyDescent="0.35">
      <c r="A986">
        <v>807430589</v>
      </c>
      <c r="B986" s="2">
        <v>44037</v>
      </c>
      <c r="C986" s="2">
        <v>44040</v>
      </c>
      <c r="D986" t="s">
        <v>139</v>
      </c>
      <c r="E986" t="s">
        <v>51</v>
      </c>
      <c r="F986" t="s">
        <v>22</v>
      </c>
      <c r="G986" t="s">
        <v>18</v>
      </c>
      <c r="H986" t="s">
        <v>19</v>
      </c>
      <c r="I986">
        <v>5509</v>
      </c>
      <c r="J986">
        <v>47.45</v>
      </c>
      <c r="K986">
        <v>31.79</v>
      </c>
    </row>
    <row r="987" spans="1:11" x14ac:dyDescent="0.35">
      <c r="A987">
        <v>538602435</v>
      </c>
      <c r="B987" s="2">
        <v>42567</v>
      </c>
      <c r="C987" s="2">
        <v>42570</v>
      </c>
      <c r="D987" t="s">
        <v>74</v>
      </c>
      <c r="E987" t="s">
        <v>38</v>
      </c>
      <c r="F987" t="s">
        <v>40</v>
      </c>
      <c r="G987" t="s">
        <v>14</v>
      </c>
      <c r="H987" t="s">
        <v>26</v>
      </c>
      <c r="I987">
        <v>3284</v>
      </c>
      <c r="J987">
        <v>651.21</v>
      </c>
      <c r="K987">
        <v>524.96</v>
      </c>
    </row>
    <row r="988" spans="1:11" x14ac:dyDescent="0.35">
      <c r="A988">
        <v>155914723</v>
      </c>
      <c r="B988" s="2">
        <v>42075</v>
      </c>
      <c r="C988" s="2">
        <v>42080</v>
      </c>
      <c r="D988" t="s">
        <v>205</v>
      </c>
      <c r="E988" t="s">
        <v>21</v>
      </c>
      <c r="F988" t="s">
        <v>56</v>
      </c>
      <c r="G988" t="s">
        <v>18</v>
      </c>
      <c r="H988" t="s">
        <v>34</v>
      </c>
      <c r="I988">
        <v>7486</v>
      </c>
      <c r="J988">
        <v>9.33</v>
      </c>
      <c r="K988">
        <v>6.92</v>
      </c>
    </row>
    <row r="989" spans="1:11" x14ac:dyDescent="0.35">
      <c r="A989">
        <v>753166282</v>
      </c>
      <c r="B989" s="2">
        <v>44478</v>
      </c>
      <c r="C989" s="2">
        <v>44479</v>
      </c>
      <c r="D989" t="s">
        <v>168</v>
      </c>
      <c r="E989" t="s">
        <v>21</v>
      </c>
      <c r="F989" t="s">
        <v>56</v>
      </c>
      <c r="G989" t="s">
        <v>14</v>
      </c>
      <c r="H989" t="s">
        <v>34</v>
      </c>
      <c r="I989">
        <v>7495</v>
      </c>
      <c r="J989">
        <v>9.33</v>
      </c>
      <c r="K989">
        <v>6.92</v>
      </c>
    </row>
    <row r="990" spans="1:11" x14ac:dyDescent="0.35">
      <c r="A990">
        <v>344468438</v>
      </c>
      <c r="B990" s="2">
        <v>44772</v>
      </c>
      <c r="C990" s="2">
        <v>44782</v>
      </c>
      <c r="D990" t="s">
        <v>150</v>
      </c>
      <c r="E990" t="s">
        <v>38</v>
      </c>
      <c r="F990" t="s">
        <v>13</v>
      </c>
      <c r="G990" t="s">
        <v>14</v>
      </c>
      <c r="H990" t="s">
        <v>19</v>
      </c>
      <c r="I990">
        <v>4721</v>
      </c>
      <c r="J990">
        <v>255.28</v>
      </c>
      <c r="K990">
        <v>159.41999999999999</v>
      </c>
    </row>
    <row r="991" spans="1:11" x14ac:dyDescent="0.35">
      <c r="A991">
        <v>614245021</v>
      </c>
      <c r="B991" s="2">
        <v>43537</v>
      </c>
      <c r="C991" s="2">
        <v>43538</v>
      </c>
      <c r="D991" t="s">
        <v>43</v>
      </c>
      <c r="E991" t="s">
        <v>24</v>
      </c>
      <c r="F991" t="s">
        <v>42</v>
      </c>
      <c r="G991" t="s">
        <v>18</v>
      </c>
      <c r="H991" t="s">
        <v>26</v>
      </c>
      <c r="I991">
        <v>7606</v>
      </c>
      <c r="J991">
        <v>437.2</v>
      </c>
      <c r="K991">
        <v>263.33</v>
      </c>
    </row>
    <row r="992" spans="1:11" x14ac:dyDescent="0.35">
      <c r="A992">
        <v>167232358</v>
      </c>
      <c r="B992" s="2">
        <v>43361</v>
      </c>
      <c r="C992" s="2">
        <v>43377</v>
      </c>
      <c r="D992" t="s">
        <v>217</v>
      </c>
      <c r="E992" t="s">
        <v>12</v>
      </c>
      <c r="F992" t="s">
        <v>56</v>
      </c>
      <c r="G992" t="s">
        <v>14</v>
      </c>
      <c r="H992" t="s">
        <v>26</v>
      </c>
      <c r="I992">
        <v>6626</v>
      </c>
      <c r="J992">
        <v>9.33</v>
      </c>
      <c r="K992">
        <v>6.92</v>
      </c>
    </row>
    <row r="993" spans="1:11" x14ac:dyDescent="0.35">
      <c r="A993">
        <v>378479278</v>
      </c>
      <c r="B993" s="2">
        <v>42024</v>
      </c>
      <c r="C993" s="2">
        <v>42039</v>
      </c>
      <c r="D993" t="s">
        <v>11</v>
      </c>
      <c r="E993" t="s">
        <v>12</v>
      </c>
      <c r="F993" t="s">
        <v>17</v>
      </c>
      <c r="G993" t="s">
        <v>14</v>
      </c>
      <c r="H993" t="s">
        <v>19</v>
      </c>
      <c r="I993">
        <v>9284</v>
      </c>
      <c r="J993">
        <v>152.58000000000001</v>
      </c>
      <c r="K993">
        <v>97.44</v>
      </c>
    </row>
    <row r="994" spans="1:11" x14ac:dyDescent="0.35">
      <c r="A994">
        <v>443347108</v>
      </c>
      <c r="B994" s="2">
        <v>42083</v>
      </c>
      <c r="C994" s="2">
        <v>42091</v>
      </c>
      <c r="D994" t="s">
        <v>188</v>
      </c>
      <c r="E994" t="s">
        <v>21</v>
      </c>
      <c r="F994" t="s">
        <v>25</v>
      </c>
      <c r="G994" t="s">
        <v>18</v>
      </c>
      <c r="H994" t="s">
        <v>15</v>
      </c>
      <c r="I994">
        <v>5116</v>
      </c>
      <c r="J994">
        <v>205.7</v>
      </c>
      <c r="K994">
        <v>117.11</v>
      </c>
    </row>
    <row r="995" spans="1:11" x14ac:dyDescent="0.35">
      <c r="A995">
        <v>527509677</v>
      </c>
      <c r="B995" s="2">
        <v>43635</v>
      </c>
      <c r="C995" s="2">
        <v>43643</v>
      </c>
      <c r="D995" t="s">
        <v>189</v>
      </c>
      <c r="E995" t="s">
        <v>21</v>
      </c>
      <c r="F995" t="s">
        <v>40</v>
      </c>
      <c r="G995" t="s">
        <v>14</v>
      </c>
      <c r="H995" t="s">
        <v>19</v>
      </c>
      <c r="I995">
        <v>691</v>
      </c>
      <c r="J995">
        <v>651.21</v>
      </c>
      <c r="K995">
        <v>524.96</v>
      </c>
    </row>
    <row r="996" spans="1:11" x14ac:dyDescent="0.35">
      <c r="A996">
        <v>416953313</v>
      </c>
      <c r="B996" s="2">
        <v>42633</v>
      </c>
      <c r="C996" s="2">
        <v>42641</v>
      </c>
      <c r="D996" t="s">
        <v>205</v>
      </c>
      <c r="E996" t="s">
        <v>21</v>
      </c>
      <c r="F996" t="s">
        <v>22</v>
      </c>
      <c r="G996" t="s">
        <v>18</v>
      </c>
      <c r="H996" t="s">
        <v>34</v>
      </c>
      <c r="I996">
        <v>4606</v>
      </c>
      <c r="J996">
        <v>47.45</v>
      </c>
      <c r="K996">
        <v>31.79</v>
      </c>
    </row>
    <row r="997" spans="1:11" x14ac:dyDescent="0.35">
      <c r="A997">
        <v>867976844</v>
      </c>
      <c r="B997" s="2">
        <v>43108</v>
      </c>
      <c r="C997" s="2">
        <v>43112</v>
      </c>
      <c r="D997" t="s">
        <v>53</v>
      </c>
      <c r="E997" t="s">
        <v>29</v>
      </c>
      <c r="F997" t="s">
        <v>22</v>
      </c>
      <c r="G997" t="s">
        <v>14</v>
      </c>
      <c r="H997" t="s">
        <v>15</v>
      </c>
      <c r="I997">
        <v>2491</v>
      </c>
      <c r="J997">
        <v>47.45</v>
      </c>
      <c r="K997">
        <v>31.79</v>
      </c>
    </row>
    <row r="998" spans="1:11" x14ac:dyDescent="0.35">
      <c r="A998">
        <v>457191598</v>
      </c>
      <c r="B998" s="2">
        <v>44789</v>
      </c>
      <c r="C998" s="2">
        <v>44810</v>
      </c>
      <c r="D998" t="s">
        <v>219</v>
      </c>
      <c r="E998" t="s">
        <v>38</v>
      </c>
      <c r="F998" t="s">
        <v>68</v>
      </c>
      <c r="G998" t="s">
        <v>18</v>
      </c>
      <c r="H998" t="s">
        <v>15</v>
      </c>
      <c r="I998">
        <v>2008</v>
      </c>
      <c r="J998">
        <v>154.06</v>
      </c>
      <c r="K998">
        <v>90.93</v>
      </c>
    </row>
    <row r="999" spans="1:11" x14ac:dyDescent="0.35">
      <c r="A999">
        <v>531521403</v>
      </c>
      <c r="B999" s="2">
        <v>42601</v>
      </c>
      <c r="C999" s="2">
        <v>42612</v>
      </c>
      <c r="D999" t="s">
        <v>92</v>
      </c>
      <c r="E999" t="s">
        <v>32</v>
      </c>
      <c r="F999" t="s">
        <v>56</v>
      </c>
      <c r="G999" t="s">
        <v>18</v>
      </c>
      <c r="H999" t="s">
        <v>34</v>
      </c>
      <c r="I999">
        <v>7850</v>
      </c>
      <c r="J999">
        <v>9.33</v>
      </c>
      <c r="K999">
        <v>6.92</v>
      </c>
    </row>
    <row r="1000" spans="1:11" x14ac:dyDescent="0.35">
      <c r="A1000">
        <v>258202588</v>
      </c>
      <c r="B1000" s="2">
        <v>44171</v>
      </c>
      <c r="C1000" s="2">
        <v>44186</v>
      </c>
      <c r="D1000" t="s">
        <v>41</v>
      </c>
      <c r="E1000" t="s">
        <v>29</v>
      </c>
      <c r="F1000" t="s">
        <v>40</v>
      </c>
      <c r="G1000" t="s">
        <v>14</v>
      </c>
      <c r="H1000" t="s">
        <v>26</v>
      </c>
      <c r="I1000">
        <v>6738</v>
      </c>
      <c r="J1000">
        <v>651.21</v>
      </c>
      <c r="K1000">
        <v>524.96</v>
      </c>
    </row>
    <row r="1001" spans="1:11" x14ac:dyDescent="0.35">
      <c r="A1001">
        <v>674783980</v>
      </c>
      <c r="B1001" s="2">
        <v>42200</v>
      </c>
      <c r="C1001" s="2">
        <v>42202</v>
      </c>
      <c r="D1001" t="s">
        <v>210</v>
      </c>
      <c r="E1001" t="s">
        <v>38</v>
      </c>
      <c r="F1001" t="s">
        <v>17</v>
      </c>
      <c r="G1001" t="s">
        <v>14</v>
      </c>
      <c r="H1001" t="s">
        <v>15</v>
      </c>
      <c r="I1001">
        <v>2430</v>
      </c>
      <c r="J1001">
        <v>152.58000000000001</v>
      </c>
      <c r="K1001">
        <v>97.44</v>
      </c>
    </row>
    <row r="1002" spans="1:11" x14ac:dyDescent="0.35">
      <c r="A1002">
        <v>639126908</v>
      </c>
      <c r="B1002" s="2">
        <v>44285</v>
      </c>
      <c r="C1002" s="2">
        <v>44305</v>
      </c>
      <c r="D1002" t="s">
        <v>35</v>
      </c>
      <c r="E1002" t="s">
        <v>21</v>
      </c>
      <c r="F1002" t="s">
        <v>25</v>
      </c>
      <c r="G1002" t="s">
        <v>14</v>
      </c>
      <c r="H1002" t="s">
        <v>19</v>
      </c>
      <c r="I1002">
        <v>710</v>
      </c>
      <c r="J1002">
        <v>205.7</v>
      </c>
      <c r="K1002">
        <v>117.11</v>
      </c>
    </row>
    <row r="1003" spans="1:11" x14ac:dyDescent="0.35">
      <c r="A1003">
        <v>879405200</v>
      </c>
      <c r="B1003" s="2">
        <v>43254</v>
      </c>
      <c r="C1003" s="2">
        <v>43265</v>
      </c>
      <c r="D1003" t="s">
        <v>204</v>
      </c>
      <c r="E1003" t="s">
        <v>21</v>
      </c>
      <c r="F1003" t="s">
        <v>22</v>
      </c>
      <c r="G1003" t="s">
        <v>14</v>
      </c>
      <c r="H1003" t="s">
        <v>26</v>
      </c>
      <c r="I1003">
        <v>4396</v>
      </c>
      <c r="J1003">
        <v>47.45</v>
      </c>
      <c r="K1003">
        <v>31.79</v>
      </c>
    </row>
    <row r="1004" spans="1:11" x14ac:dyDescent="0.35">
      <c r="A1004">
        <v>844105184</v>
      </c>
      <c r="B1004" s="2">
        <v>44637</v>
      </c>
      <c r="C1004" s="2">
        <v>44643</v>
      </c>
      <c r="D1004" t="s">
        <v>116</v>
      </c>
      <c r="E1004" t="s">
        <v>21</v>
      </c>
      <c r="F1004" t="s">
        <v>22</v>
      </c>
      <c r="G1004" t="s">
        <v>18</v>
      </c>
      <c r="H1004" t="s">
        <v>34</v>
      </c>
      <c r="I1004">
        <v>8337</v>
      </c>
      <c r="J1004">
        <v>47.45</v>
      </c>
      <c r="K1004">
        <v>31.79</v>
      </c>
    </row>
    <row r="1005" spans="1:11" x14ac:dyDescent="0.35">
      <c r="A1005">
        <v>952025687</v>
      </c>
      <c r="B1005" s="2">
        <v>44310</v>
      </c>
      <c r="C1005" s="2">
        <v>44323</v>
      </c>
      <c r="D1005" t="s">
        <v>81</v>
      </c>
      <c r="E1005" t="s">
        <v>32</v>
      </c>
      <c r="F1005" t="s">
        <v>76</v>
      </c>
      <c r="G1005" t="s">
        <v>18</v>
      </c>
      <c r="H1005" t="s">
        <v>19</v>
      </c>
      <c r="I1005">
        <v>4412</v>
      </c>
      <c r="J1005">
        <v>668.27</v>
      </c>
      <c r="K1005">
        <v>502.54</v>
      </c>
    </row>
    <row r="1006" spans="1:11" x14ac:dyDescent="0.35">
      <c r="A1006">
        <v>342278039</v>
      </c>
      <c r="B1006" s="2">
        <v>42501</v>
      </c>
      <c r="C1006" s="2">
        <v>42518</v>
      </c>
      <c r="D1006" t="s">
        <v>170</v>
      </c>
      <c r="E1006" t="s">
        <v>12</v>
      </c>
      <c r="F1006" t="s">
        <v>40</v>
      </c>
      <c r="G1006" t="s">
        <v>14</v>
      </c>
      <c r="H1006" t="s">
        <v>19</v>
      </c>
      <c r="I1006">
        <v>6533</v>
      </c>
      <c r="J1006">
        <v>651.21</v>
      </c>
      <c r="K1006">
        <v>524.96</v>
      </c>
    </row>
    <row r="1007" spans="1:11" x14ac:dyDescent="0.35">
      <c r="A1007">
        <v>924286067</v>
      </c>
      <c r="B1007" s="2">
        <v>43717</v>
      </c>
      <c r="C1007" s="2">
        <v>43723</v>
      </c>
      <c r="D1007" t="s">
        <v>162</v>
      </c>
      <c r="E1007" t="s">
        <v>38</v>
      </c>
      <c r="F1007" t="s">
        <v>33</v>
      </c>
      <c r="G1007" t="s">
        <v>14</v>
      </c>
      <c r="H1007" t="s">
        <v>34</v>
      </c>
      <c r="I1007">
        <v>5642</v>
      </c>
      <c r="J1007">
        <v>109.28</v>
      </c>
      <c r="K1007">
        <v>35.840000000000003</v>
      </c>
    </row>
    <row r="1008" spans="1:11" x14ac:dyDescent="0.35">
      <c r="A1008">
        <v>627786099</v>
      </c>
      <c r="B1008" s="2">
        <v>42156</v>
      </c>
      <c r="C1008" s="2">
        <v>42166</v>
      </c>
      <c r="D1008" t="s">
        <v>105</v>
      </c>
      <c r="E1008" t="s">
        <v>12</v>
      </c>
      <c r="F1008" t="s">
        <v>33</v>
      </c>
      <c r="G1008" t="s">
        <v>18</v>
      </c>
      <c r="H1008" t="s">
        <v>26</v>
      </c>
      <c r="I1008">
        <v>4712</v>
      </c>
      <c r="J1008">
        <v>109.28</v>
      </c>
      <c r="K1008">
        <v>35.840000000000003</v>
      </c>
    </row>
    <row r="1009" spans="1:11" x14ac:dyDescent="0.35">
      <c r="A1009">
        <v>152826964</v>
      </c>
      <c r="B1009" s="2">
        <v>42292</v>
      </c>
      <c r="C1009" s="2">
        <v>42308</v>
      </c>
      <c r="D1009" t="s">
        <v>147</v>
      </c>
      <c r="E1009" t="s">
        <v>38</v>
      </c>
      <c r="F1009" t="s">
        <v>76</v>
      </c>
      <c r="G1009" t="s">
        <v>14</v>
      </c>
      <c r="H1009" t="s">
        <v>15</v>
      </c>
      <c r="I1009">
        <v>3750</v>
      </c>
      <c r="J1009">
        <v>668.27</v>
      </c>
      <c r="K1009">
        <v>502.54</v>
      </c>
    </row>
    <row r="1010" spans="1:11" x14ac:dyDescent="0.35">
      <c r="A1010">
        <v>719769990</v>
      </c>
      <c r="B1010" s="2">
        <v>44605</v>
      </c>
      <c r="C1010" s="2">
        <v>44623</v>
      </c>
      <c r="D1010" t="s">
        <v>90</v>
      </c>
      <c r="E1010" t="s">
        <v>38</v>
      </c>
      <c r="F1010" t="s">
        <v>76</v>
      </c>
      <c r="G1010" t="s">
        <v>14</v>
      </c>
      <c r="H1010" t="s">
        <v>15</v>
      </c>
      <c r="I1010">
        <v>4790</v>
      </c>
      <c r="J1010">
        <v>668.27</v>
      </c>
      <c r="K1010">
        <v>502.54</v>
      </c>
    </row>
    <row r="1011" spans="1:11" x14ac:dyDescent="0.35">
      <c r="A1011">
        <v>919289004</v>
      </c>
      <c r="B1011" s="2">
        <v>43731</v>
      </c>
      <c r="C1011" s="2">
        <v>43747</v>
      </c>
      <c r="D1011" t="s">
        <v>69</v>
      </c>
      <c r="E1011" t="s">
        <v>38</v>
      </c>
      <c r="F1011" t="s">
        <v>17</v>
      </c>
      <c r="G1011" t="s">
        <v>14</v>
      </c>
      <c r="H1011" t="s">
        <v>34</v>
      </c>
      <c r="I1011">
        <v>6900</v>
      </c>
      <c r="J1011">
        <v>152.58000000000001</v>
      </c>
      <c r="K1011">
        <v>97.44</v>
      </c>
    </row>
    <row r="1012" spans="1:11" x14ac:dyDescent="0.35">
      <c r="A1012">
        <v>762370336</v>
      </c>
      <c r="B1012" s="2">
        <v>44084</v>
      </c>
      <c r="C1012" s="2">
        <v>44103</v>
      </c>
      <c r="D1012" t="s">
        <v>209</v>
      </c>
      <c r="E1012" t="s">
        <v>32</v>
      </c>
      <c r="F1012" t="s">
        <v>13</v>
      </c>
      <c r="G1012" t="s">
        <v>14</v>
      </c>
      <c r="H1012" t="s">
        <v>15</v>
      </c>
      <c r="I1012">
        <v>1179</v>
      </c>
      <c r="J1012">
        <v>255.28</v>
      </c>
      <c r="K1012">
        <v>159.41999999999999</v>
      </c>
    </row>
    <row r="1013" spans="1:11" x14ac:dyDescent="0.35">
      <c r="A1013">
        <v>330312812</v>
      </c>
      <c r="B1013" s="2">
        <v>43503</v>
      </c>
      <c r="C1013" s="2">
        <v>43507</v>
      </c>
      <c r="D1013" t="s">
        <v>212</v>
      </c>
      <c r="E1013" t="s">
        <v>32</v>
      </c>
      <c r="F1013" t="s">
        <v>42</v>
      </c>
      <c r="G1013" t="s">
        <v>14</v>
      </c>
      <c r="H1013" t="s">
        <v>15</v>
      </c>
      <c r="I1013">
        <v>5756</v>
      </c>
      <c r="J1013">
        <v>437.2</v>
      </c>
      <c r="K1013">
        <v>263.33</v>
      </c>
    </row>
    <row r="1014" spans="1:11" x14ac:dyDescent="0.35">
      <c r="A1014">
        <v>224727761</v>
      </c>
      <c r="B1014" s="2">
        <v>43294</v>
      </c>
      <c r="C1014" s="2">
        <v>43315</v>
      </c>
      <c r="D1014" t="s">
        <v>44</v>
      </c>
      <c r="E1014" t="s">
        <v>12</v>
      </c>
      <c r="F1014" t="s">
        <v>25</v>
      </c>
      <c r="G1014" t="s">
        <v>14</v>
      </c>
      <c r="H1014" t="s">
        <v>26</v>
      </c>
      <c r="I1014">
        <v>793</v>
      </c>
      <c r="J1014">
        <v>205.7</v>
      </c>
      <c r="K1014">
        <v>117.11</v>
      </c>
    </row>
    <row r="1015" spans="1:11" x14ac:dyDescent="0.35">
      <c r="A1015">
        <v>217539012</v>
      </c>
      <c r="B1015" s="2">
        <v>43767</v>
      </c>
      <c r="C1015" s="2">
        <v>43784</v>
      </c>
      <c r="D1015" t="s">
        <v>50</v>
      </c>
      <c r="E1015" t="s">
        <v>51</v>
      </c>
      <c r="F1015" t="s">
        <v>47</v>
      </c>
      <c r="G1015" t="s">
        <v>14</v>
      </c>
      <c r="H1015" t="s">
        <v>34</v>
      </c>
      <c r="I1015">
        <v>3483</v>
      </c>
      <c r="J1015">
        <v>421.89</v>
      </c>
      <c r="K1015">
        <v>364.69</v>
      </c>
    </row>
    <row r="1016" spans="1:11" x14ac:dyDescent="0.35">
      <c r="A1016">
        <v>600982892</v>
      </c>
      <c r="B1016" s="2">
        <v>42547</v>
      </c>
      <c r="C1016" s="2">
        <v>42555</v>
      </c>
      <c r="D1016" t="s">
        <v>82</v>
      </c>
      <c r="E1016" t="s">
        <v>32</v>
      </c>
      <c r="F1016" t="s">
        <v>13</v>
      </c>
      <c r="G1016" t="s">
        <v>14</v>
      </c>
      <c r="H1016" t="s">
        <v>34</v>
      </c>
      <c r="I1016">
        <v>3048</v>
      </c>
      <c r="J1016">
        <v>255.28</v>
      </c>
      <c r="K1016">
        <v>159.41999999999999</v>
      </c>
    </row>
    <row r="1017" spans="1:11" x14ac:dyDescent="0.35">
      <c r="A1017">
        <v>837608230</v>
      </c>
      <c r="B1017" s="2">
        <v>44608</v>
      </c>
      <c r="C1017" s="2">
        <v>44625</v>
      </c>
      <c r="D1017" t="s">
        <v>181</v>
      </c>
      <c r="E1017" t="s">
        <v>38</v>
      </c>
      <c r="F1017" t="s">
        <v>68</v>
      </c>
      <c r="G1017" t="s">
        <v>14</v>
      </c>
      <c r="H1017" t="s">
        <v>15</v>
      </c>
      <c r="I1017">
        <v>5744</v>
      </c>
      <c r="J1017">
        <v>154.06</v>
      </c>
      <c r="K1017">
        <v>90.93</v>
      </c>
    </row>
    <row r="1018" spans="1:11" x14ac:dyDescent="0.35">
      <c r="A1018">
        <v>910276353</v>
      </c>
      <c r="B1018" s="2">
        <v>43734</v>
      </c>
      <c r="C1018" s="2">
        <v>43746</v>
      </c>
      <c r="D1018" t="s">
        <v>39</v>
      </c>
      <c r="E1018" t="s">
        <v>29</v>
      </c>
      <c r="F1018" t="s">
        <v>33</v>
      </c>
      <c r="G1018" t="s">
        <v>18</v>
      </c>
      <c r="H1018" t="s">
        <v>26</v>
      </c>
      <c r="I1018">
        <v>9856</v>
      </c>
      <c r="J1018">
        <v>109.28</v>
      </c>
      <c r="K1018">
        <v>35.840000000000003</v>
      </c>
    </row>
    <row r="1019" spans="1:11" x14ac:dyDescent="0.35">
      <c r="A1019">
        <v>872161090</v>
      </c>
      <c r="B1019" s="2">
        <v>43566</v>
      </c>
      <c r="C1019" s="2">
        <v>43568</v>
      </c>
      <c r="D1019" t="s">
        <v>37</v>
      </c>
      <c r="E1019" t="s">
        <v>38</v>
      </c>
      <c r="F1019" t="s">
        <v>17</v>
      </c>
      <c r="G1019" t="s">
        <v>18</v>
      </c>
      <c r="H1019" t="s">
        <v>26</v>
      </c>
      <c r="I1019">
        <v>703</v>
      </c>
      <c r="J1019">
        <v>152.58000000000001</v>
      </c>
      <c r="K1019">
        <v>97.44</v>
      </c>
    </row>
    <row r="1020" spans="1:11" x14ac:dyDescent="0.35">
      <c r="A1020">
        <v>396748769</v>
      </c>
      <c r="B1020" s="2">
        <v>44901</v>
      </c>
      <c r="C1020" s="2">
        <v>44910</v>
      </c>
      <c r="D1020" t="s">
        <v>148</v>
      </c>
      <c r="E1020" t="s">
        <v>24</v>
      </c>
      <c r="F1020" t="s">
        <v>22</v>
      </c>
      <c r="G1020" t="s">
        <v>18</v>
      </c>
      <c r="H1020" t="s">
        <v>34</v>
      </c>
      <c r="I1020">
        <v>5632</v>
      </c>
      <c r="J1020">
        <v>47.45</v>
      </c>
      <c r="K1020">
        <v>31.79</v>
      </c>
    </row>
    <row r="1021" spans="1:11" x14ac:dyDescent="0.35">
      <c r="A1021">
        <v>127838218</v>
      </c>
      <c r="B1021" s="2">
        <v>43728</v>
      </c>
      <c r="C1021" s="2">
        <v>43740</v>
      </c>
      <c r="D1021" t="s">
        <v>91</v>
      </c>
      <c r="E1021" t="s">
        <v>21</v>
      </c>
      <c r="F1021" t="s">
        <v>56</v>
      </c>
      <c r="G1021" t="s">
        <v>18</v>
      </c>
      <c r="H1021" t="s">
        <v>19</v>
      </c>
      <c r="I1021">
        <v>9024</v>
      </c>
      <c r="J1021">
        <v>9.33</v>
      </c>
      <c r="K1021">
        <v>6.92</v>
      </c>
    </row>
    <row r="1022" spans="1:11" x14ac:dyDescent="0.35">
      <c r="A1022">
        <v>329540765</v>
      </c>
      <c r="B1022" s="2">
        <v>43320</v>
      </c>
      <c r="C1022" s="2">
        <v>43328</v>
      </c>
      <c r="D1022" t="s">
        <v>84</v>
      </c>
      <c r="E1022" t="s">
        <v>24</v>
      </c>
      <c r="F1022" t="s">
        <v>22</v>
      </c>
      <c r="G1022" t="s">
        <v>14</v>
      </c>
      <c r="H1022" t="s">
        <v>34</v>
      </c>
      <c r="I1022">
        <v>7290</v>
      </c>
      <c r="J1022">
        <v>47.45</v>
      </c>
      <c r="K1022">
        <v>31.79</v>
      </c>
    </row>
    <row r="1023" spans="1:11" x14ac:dyDescent="0.35">
      <c r="A1023">
        <v>436280238</v>
      </c>
      <c r="B1023" s="2">
        <v>44331</v>
      </c>
      <c r="C1023" s="2">
        <v>44337</v>
      </c>
      <c r="D1023" t="s">
        <v>120</v>
      </c>
      <c r="E1023" t="s">
        <v>38</v>
      </c>
      <c r="F1023" t="s">
        <v>56</v>
      </c>
      <c r="G1023" t="s">
        <v>18</v>
      </c>
      <c r="H1023" t="s">
        <v>34</v>
      </c>
      <c r="I1023">
        <v>3872</v>
      </c>
      <c r="J1023">
        <v>9.33</v>
      </c>
      <c r="K1023">
        <v>6.92</v>
      </c>
    </row>
    <row r="1024" spans="1:11" x14ac:dyDescent="0.35">
      <c r="A1024">
        <v>402792966</v>
      </c>
      <c r="B1024" s="2">
        <v>44731</v>
      </c>
      <c r="C1024" s="2">
        <v>44746</v>
      </c>
      <c r="D1024" t="s">
        <v>59</v>
      </c>
      <c r="E1024" t="s">
        <v>12</v>
      </c>
      <c r="F1024" t="s">
        <v>13</v>
      </c>
      <c r="G1024" t="s">
        <v>18</v>
      </c>
      <c r="H1024" t="s">
        <v>34</v>
      </c>
      <c r="I1024">
        <v>4244</v>
      </c>
      <c r="J1024">
        <v>255.28</v>
      </c>
      <c r="K1024">
        <v>159.41999999999999</v>
      </c>
    </row>
    <row r="1025" spans="1:11" x14ac:dyDescent="0.35">
      <c r="A1025">
        <v>254127776</v>
      </c>
      <c r="B1025" s="2">
        <v>42224</v>
      </c>
      <c r="C1025" s="2">
        <v>42228</v>
      </c>
      <c r="D1025" t="s">
        <v>74</v>
      </c>
      <c r="E1025" t="s">
        <v>38</v>
      </c>
      <c r="F1025" t="s">
        <v>68</v>
      </c>
      <c r="G1025" t="s">
        <v>14</v>
      </c>
      <c r="H1025" t="s">
        <v>15</v>
      </c>
      <c r="I1025">
        <v>911</v>
      </c>
      <c r="J1025">
        <v>154.06</v>
      </c>
      <c r="K1025">
        <v>90.93</v>
      </c>
    </row>
    <row r="1026" spans="1:11" x14ac:dyDescent="0.35">
      <c r="A1026">
        <v>535645997</v>
      </c>
      <c r="B1026" s="2">
        <v>42521</v>
      </c>
      <c r="C1026" s="2">
        <v>42522</v>
      </c>
      <c r="D1026" t="s">
        <v>219</v>
      </c>
      <c r="E1026" t="s">
        <v>38</v>
      </c>
      <c r="F1026" t="s">
        <v>22</v>
      </c>
      <c r="G1026" t="s">
        <v>14</v>
      </c>
      <c r="H1026" t="s">
        <v>15</v>
      </c>
      <c r="I1026">
        <v>8409</v>
      </c>
      <c r="J1026">
        <v>47.45</v>
      </c>
      <c r="K1026">
        <v>31.79</v>
      </c>
    </row>
    <row r="1027" spans="1:11" x14ac:dyDescent="0.35">
      <c r="A1027">
        <v>963021457</v>
      </c>
      <c r="B1027" s="2">
        <v>43453</v>
      </c>
      <c r="C1027" s="2">
        <v>43454</v>
      </c>
      <c r="D1027" t="s">
        <v>186</v>
      </c>
      <c r="E1027" t="s">
        <v>38</v>
      </c>
      <c r="F1027" t="s">
        <v>33</v>
      </c>
      <c r="G1027" t="s">
        <v>18</v>
      </c>
      <c r="H1027" t="s">
        <v>15</v>
      </c>
      <c r="I1027">
        <v>8304</v>
      </c>
      <c r="J1027">
        <v>109.28</v>
      </c>
      <c r="K1027">
        <v>35.840000000000003</v>
      </c>
    </row>
    <row r="1028" spans="1:11" x14ac:dyDescent="0.35">
      <c r="A1028">
        <v>872240483</v>
      </c>
      <c r="B1028" s="2">
        <v>43238</v>
      </c>
      <c r="C1028" s="2">
        <v>43240</v>
      </c>
      <c r="D1028" t="s">
        <v>131</v>
      </c>
      <c r="E1028" t="s">
        <v>32</v>
      </c>
      <c r="F1028" t="s">
        <v>40</v>
      </c>
      <c r="G1028" t="s">
        <v>14</v>
      </c>
      <c r="H1028" t="s">
        <v>26</v>
      </c>
      <c r="I1028">
        <v>4197</v>
      </c>
      <c r="J1028">
        <v>651.21</v>
      </c>
      <c r="K1028">
        <v>524.96</v>
      </c>
    </row>
    <row r="1029" spans="1:11" x14ac:dyDescent="0.35">
      <c r="A1029">
        <v>569601905</v>
      </c>
      <c r="B1029" s="2">
        <v>42025</v>
      </c>
      <c r="C1029" s="2">
        <v>42044</v>
      </c>
      <c r="D1029" t="s">
        <v>162</v>
      </c>
      <c r="E1029" t="s">
        <v>38</v>
      </c>
      <c r="F1029" t="s">
        <v>76</v>
      </c>
      <c r="G1029" t="s">
        <v>18</v>
      </c>
      <c r="H1029" t="s">
        <v>19</v>
      </c>
      <c r="I1029">
        <v>6716</v>
      </c>
      <c r="J1029">
        <v>668.27</v>
      </c>
      <c r="K1029">
        <v>502.54</v>
      </c>
    </row>
    <row r="1030" spans="1:11" x14ac:dyDescent="0.35">
      <c r="A1030">
        <v>881717050</v>
      </c>
      <c r="B1030" s="2">
        <v>44887</v>
      </c>
      <c r="C1030" s="2">
        <v>44892</v>
      </c>
      <c r="D1030" t="s">
        <v>79</v>
      </c>
      <c r="E1030" t="s">
        <v>21</v>
      </c>
      <c r="F1030" t="s">
        <v>17</v>
      </c>
      <c r="G1030" t="s">
        <v>14</v>
      </c>
      <c r="H1030" t="s">
        <v>15</v>
      </c>
      <c r="I1030">
        <v>8524</v>
      </c>
      <c r="J1030">
        <v>152.58000000000001</v>
      </c>
      <c r="K1030">
        <v>97.44</v>
      </c>
    </row>
    <row r="1031" spans="1:11" x14ac:dyDescent="0.35">
      <c r="A1031">
        <v>905509746</v>
      </c>
      <c r="B1031" s="2">
        <v>42290</v>
      </c>
      <c r="C1031" s="2">
        <v>42294</v>
      </c>
      <c r="D1031" t="s">
        <v>175</v>
      </c>
      <c r="E1031" t="s">
        <v>21</v>
      </c>
      <c r="F1031" t="s">
        <v>76</v>
      </c>
      <c r="G1031" t="s">
        <v>18</v>
      </c>
      <c r="H1031" t="s">
        <v>26</v>
      </c>
      <c r="I1031">
        <v>9311</v>
      </c>
      <c r="J1031">
        <v>668.27</v>
      </c>
      <c r="K1031">
        <v>502.54</v>
      </c>
    </row>
    <row r="1032" spans="1:11" x14ac:dyDescent="0.35">
      <c r="A1032">
        <v>258216321</v>
      </c>
      <c r="B1032" s="2">
        <v>43243</v>
      </c>
      <c r="C1032" s="2">
        <v>43261</v>
      </c>
      <c r="D1032" t="s">
        <v>181</v>
      </c>
      <c r="E1032" t="s">
        <v>38</v>
      </c>
      <c r="F1032" t="s">
        <v>40</v>
      </c>
      <c r="G1032" t="s">
        <v>14</v>
      </c>
      <c r="H1032" t="s">
        <v>34</v>
      </c>
      <c r="I1032">
        <v>802</v>
      </c>
      <c r="J1032">
        <v>651.21</v>
      </c>
      <c r="K1032">
        <v>524.96</v>
      </c>
    </row>
    <row r="1033" spans="1:11" x14ac:dyDescent="0.35">
      <c r="A1033">
        <v>427385604</v>
      </c>
      <c r="B1033" s="2">
        <v>44334</v>
      </c>
      <c r="C1033" s="2">
        <v>44337</v>
      </c>
      <c r="D1033" t="s">
        <v>157</v>
      </c>
      <c r="E1033" t="s">
        <v>24</v>
      </c>
      <c r="F1033" t="s">
        <v>47</v>
      </c>
      <c r="G1033" t="s">
        <v>18</v>
      </c>
      <c r="H1033" t="s">
        <v>34</v>
      </c>
      <c r="I1033">
        <v>1752</v>
      </c>
      <c r="J1033">
        <v>421.89</v>
      </c>
      <c r="K1033">
        <v>364.69</v>
      </c>
    </row>
    <row r="1034" spans="1:11" x14ac:dyDescent="0.35">
      <c r="A1034">
        <v>720878922</v>
      </c>
      <c r="B1034" s="2">
        <v>44004</v>
      </c>
      <c r="C1034" s="2">
        <v>44011</v>
      </c>
      <c r="D1034" t="s">
        <v>113</v>
      </c>
      <c r="E1034" t="s">
        <v>21</v>
      </c>
      <c r="F1034" t="s">
        <v>13</v>
      </c>
      <c r="G1034" t="s">
        <v>14</v>
      </c>
      <c r="H1034" t="s">
        <v>34</v>
      </c>
      <c r="I1034">
        <v>2948</v>
      </c>
      <c r="J1034">
        <v>255.28</v>
      </c>
      <c r="K1034">
        <v>159.41999999999999</v>
      </c>
    </row>
    <row r="1035" spans="1:11" x14ac:dyDescent="0.35">
      <c r="A1035">
        <v>516870105</v>
      </c>
      <c r="B1035" s="2">
        <v>43505</v>
      </c>
      <c r="C1035" s="2">
        <v>43514</v>
      </c>
      <c r="D1035" t="s">
        <v>191</v>
      </c>
      <c r="E1035" t="s">
        <v>24</v>
      </c>
      <c r="F1035" t="s">
        <v>56</v>
      </c>
      <c r="G1035" t="s">
        <v>18</v>
      </c>
      <c r="H1035" t="s">
        <v>26</v>
      </c>
      <c r="I1035">
        <v>2205</v>
      </c>
      <c r="J1035">
        <v>9.33</v>
      </c>
      <c r="K1035">
        <v>6.92</v>
      </c>
    </row>
    <row r="1036" spans="1:11" x14ac:dyDescent="0.35">
      <c r="A1036">
        <v>613845479</v>
      </c>
      <c r="B1036" s="2">
        <v>42867</v>
      </c>
      <c r="C1036" s="2">
        <v>42871</v>
      </c>
      <c r="D1036" t="s">
        <v>157</v>
      </c>
      <c r="E1036" t="s">
        <v>24</v>
      </c>
      <c r="F1036" t="s">
        <v>56</v>
      </c>
      <c r="G1036" t="s">
        <v>18</v>
      </c>
      <c r="H1036" t="s">
        <v>34</v>
      </c>
      <c r="I1036">
        <v>9373</v>
      </c>
      <c r="J1036">
        <v>9.33</v>
      </c>
      <c r="K1036">
        <v>6.92</v>
      </c>
    </row>
    <row r="1037" spans="1:11" x14ac:dyDescent="0.35">
      <c r="A1037">
        <v>980603873</v>
      </c>
      <c r="B1037" s="2">
        <v>44353</v>
      </c>
      <c r="C1037" s="2">
        <v>44371</v>
      </c>
      <c r="D1037" t="s">
        <v>177</v>
      </c>
      <c r="E1037" t="s">
        <v>24</v>
      </c>
      <c r="F1037" t="s">
        <v>25</v>
      </c>
      <c r="G1037" t="s">
        <v>18</v>
      </c>
      <c r="H1037" t="s">
        <v>34</v>
      </c>
      <c r="I1037">
        <v>1332</v>
      </c>
      <c r="J1037">
        <v>205.7</v>
      </c>
      <c r="K1037">
        <v>117.11</v>
      </c>
    </row>
    <row r="1038" spans="1:11" x14ac:dyDescent="0.35">
      <c r="A1038">
        <v>306256616</v>
      </c>
      <c r="B1038" s="2">
        <v>44149</v>
      </c>
      <c r="C1038" s="2">
        <v>44150</v>
      </c>
      <c r="D1038" t="s">
        <v>178</v>
      </c>
      <c r="E1038" t="s">
        <v>21</v>
      </c>
      <c r="F1038" t="s">
        <v>30</v>
      </c>
      <c r="G1038" t="s">
        <v>18</v>
      </c>
      <c r="H1038" t="s">
        <v>26</v>
      </c>
      <c r="I1038">
        <v>6993</v>
      </c>
      <c r="J1038">
        <v>81.73</v>
      </c>
      <c r="K1038">
        <v>56.67</v>
      </c>
    </row>
    <row r="1039" spans="1:11" x14ac:dyDescent="0.35">
      <c r="A1039">
        <v>950227534</v>
      </c>
      <c r="B1039" s="2">
        <v>43762</v>
      </c>
      <c r="C1039" s="2">
        <v>43772</v>
      </c>
      <c r="D1039" t="s">
        <v>82</v>
      </c>
      <c r="E1039" t="s">
        <v>32</v>
      </c>
      <c r="F1039" t="s">
        <v>76</v>
      </c>
      <c r="G1039" t="s">
        <v>18</v>
      </c>
      <c r="H1039" t="s">
        <v>26</v>
      </c>
      <c r="I1039">
        <v>2298</v>
      </c>
      <c r="J1039">
        <v>668.27</v>
      </c>
      <c r="K1039">
        <v>502.54</v>
      </c>
    </row>
    <row r="1040" spans="1:11" x14ac:dyDescent="0.35">
      <c r="A1040">
        <v>392252957</v>
      </c>
      <c r="B1040" s="2">
        <v>42008</v>
      </c>
      <c r="C1040" s="2">
        <v>42027</v>
      </c>
      <c r="D1040" t="s">
        <v>168</v>
      </c>
      <c r="E1040" t="s">
        <v>21</v>
      </c>
      <c r="F1040" t="s">
        <v>25</v>
      </c>
      <c r="G1040" t="s">
        <v>18</v>
      </c>
      <c r="H1040" t="s">
        <v>15</v>
      </c>
      <c r="I1040">
        <v>5222</v>
      </c>
      <c r="J1040">
        <v>205.7</v>
      </c>
      <c r="K1040">
        <v>117.11</v>
      </c>
    </row>
    <row r="1041" spans="1:11" x14ac:dyDescent="0.35">
      <c r="A1041">
        <v>682381713</v>
      </c>
      <c r="B1041" s="2">
        <v>43282</v>
      </c>
      <c r="C1041" s="2">
        <v>43285</v>
      </c>
      <c r="D1041" t="s">
        <v>73</v>
      </c>
      <c r="E1041" t="s">
        <v>24</v>
      </c>
      <c r="F1041" t="s">
        <v>30</v>
      </c>
      <c r="G1041" t="s">
        <v>14</v>
      </c>
      <c r="H1041" t="s">
        <v>15</v>
      </c>
      <c r="I1041">
        <v>768</v>
      </c>
      <c r="J1041">
        <v>81.73</v>
      </c>
      <c r="K1041">
        <v>56.67</v>
      </c>
    </row>
    <row r="1042" spans="1:11" x14ac:dyDescent="0.35">
      <c r="A1042">
        <v>790975129</v>
      </c>
      <c r="B1042" s="2">
        <v>44335</v>
      </c>
      <c r="C1042" s="2">
        <v>44356</v>
      </c>
      <c r="D1042" t="s">
        <v>69</v>
      </c>
      <c r="E1042" t="s">
        <v>38</v>
      </c>
      <c r="F1042" t="s">
        <v>33</v>
      </c>
      <c r="G1042" t="s">
        <v>14</v>
      </c>
      <c r="H1042" t="s">
        <v>34</v>
      </c>
      <c r="I1042">
        <v>5973</v>
      </c>
      <c r="J1042">
        <v>109.28</v>
      </c>
      <c r="K1042">
        <v>35.840000000000003</v>
      </c>
    </row>
    <row r="1043" spans="1:11" x14ac:dyDescent="0.35">
      <c r="A1043">
        <v>658707034</v>
      </c>
      <c r="B1043" s="2">
        <v>42801</v>
      </c>
      <c r="C1043" s="2">
        <v>42810</v>
      </c>
      <c r="D1043" t="s">
        <v>150</v>
      </c>
      <c r="E1043" t="s">
        <v>38</v>
      </c>
      <c r="F1043" t="s">
        <v>42</v>
      </c>
      <c r="G1043" t="s">
        <v>18</v>
      </c>
      <c r="H1043" t="s">
        <v>26</v>
      </c>
      <c r="I1043">
        <v>4904</v>
      </c>
      <c r="J1043">
        <v>437.2</v>
      </c>
      <c r="K1043">
        <v>263.33</v>
      </c>
    </row>
    <row r="1044" spans="1:11" x14ac:dyDescent="0.35">
      <c r="A1044">
        <v>746563756</v>
      </c>
      <c r="B1044" s="2">
        <v>43173</v>
      </c>
      <c r="C1044" s="2">
        <v>43194</v>
      </c>
      <c r="D1044" t="s">
        <v>125</v>
      </c>
      <c r="E1044" t="s">
        <v>21</v>
      </c>
      <c r="F1044" t="s">
        <v>42</v>
      </c>
      <c r="G1044" t="s">
        <v>18</v>
      </c>
      <c r="H1044" t="s">
        <v>19</v>
      </c>
      <c r="I1044">
        <v>3661</v>
      </c>
      <c r="J1044">
        <v>437.2</v>
      </c>
      <c r="K1044">
        <v>263.33</v>
      </c>
    </row>
    <row r="1045" spans="1:11" x14ac:dyDescent="0.35">
      <c r="A1045">
        <v>685844123</v>
      </c>
      <c r="B1045" s="2">
        <v>43942</v>
      </c>
      <c r="C1045" s="2">
        <v>43948</v>
      </c>
      <c r="D1045" t="s">
        <v>59</v>
      </c>
      <c r="E1045" t="s">
        <v>12</v>
      </c>
      <c r="F1045" t="s">
        <v>56</v>
      </c>
      <c r="G1045" t="s">
        <v>18</v>
      </c>
      <c r="H1045" t="s">
        <v>15</v>
      </c>
      <c r="I1045">
        <v>5372</v>
      </c>
      <c r="J1045">
        <v>9.33</v>
      </c>
      <c r="K1045">
        <v>6.92</v>
      </c>
    </row>
    <row r="1046" spans="1:11" x14ac:dyDescent="0.35">
      <c r="A1046">
        <v>628159463</v>
      </c>
      <c r="B1046" s="2">
        <v>43414</v>
      </c>
      <c r="C1046" s="2">
        <v>43417</v>
      </c>
      <c r="D1046" t="s">
        <v>45</v>
      </c>
      <c r="E1046" t="s">
        <v>12</v>
      </c>
      <c r="F1046" t="s">
        <v>33</v>
      </c>
      <c r="G1046" t="s">
        <v>18</v>
      </c>
      <c r="H1046" t="s">
        <v>15</v>
      </c>
      <c r="I1046">
        <v>5199</v>
      </c>
      <c r="J1046">
        <v>109.28</v>
      </c>
      <c r="K1046">
        <v>35.840000000000003</v>
      </c>
    </row>
    <row r="1047" spans="1:11" x14ac:dyDescent="0.35">
      <c r="A1047">
        <v>795433604</v>
      </c>
      <c r="B1047" s="2">
        <v>43439</v>
      </c>
      <c r="C1047" s="2">
        <v>43440</v>
      </c>
      <c r="D1047" t="s">
        <v>112</v>
      </c>
      <c r="E1047" t="s">
        <v>12</v>
      </c>
      <c r="F1047" t="s">
        <v>17</v>
      </c>
      <c r="G1047" t="s">
        <v>14</v>
      </c>
      <c r="H1047" t="s">
        <v>26</v>
      </c>
      <c r="I1047">
        <v>5335</v>
      </c>
      <c r="J1047">
        <v>152.58000000000001</v>
      </c>
      <c r="K1047">
        <v>97.44</v>
      </c>
    </row>
    <row r="1048" spans="1:11" x14ac:dyDescent="0.35">
      <c r="A1048">
        <v>129902875</v>
      </c>
      <c r="B1048" s="2">
        <v>43180</v>
      </c>
      <c r="C1048" s="2">
        <v>43192</v>
      </c>
      <c r="D1048" t="s">
        <v>49</v>
      </c>
      <c r="E1048" t="s">
        <v>21</v>
      </c>
      <c r="F1048" t="s">
        <v>76</v>
      </c>
      <c r="G1048" t="s">
        <v>14</v>
      </c>
      <c r="H1048" t="s">
        <v>19</v>
      </c>
      <c r="I1048">
        <v>2</v>
      </c>
      <c r="J1048">
        <v>668.27</v>
      </c>
      <c r="K1048">
        <v>502.54</v>
      </c>
    </row>
    <row r="1049" spans="1:11" x14ac:dyDescent="0.35">
      <c r="A1049">
        <v>344116103</v>
      </c>
      <c r="B1049" s="2">
        <v>44456</v>
      </c>
      <c r="C1049" s="2">
        <v>44472</v>
      </c>
      <c r="D1049" t="s">
        <v>82</v>
      </c>
      <c r="E1049" t="s">
        <v>32</v>
      </c>
      <c r="F1049" t="s">
        <v>40</v>
      </c>
      <c r="G1049" t="s">
        <v>18</v>
      </c>
      <c r="H1049" t="s">
        <v>15</v>
      </c>
      <c r="I1049">
        <v>457</v>
      </c>
      <c r="J1049">
        <v>651.21</v>
      </c>
      <c r="K1049">
        <v>524.96</v>
      </c>
    </row>
    <row r="1050" spans="1:11" x14ac:dyDescent="0.35">
      <c r="A1050">
        <v>970934617</v>
      </c>
      <c r="B1050" s="2">
        <v>42014</v>
      </c>
      <c r="C1050" s="2">
        <v>42016</v>
      </c>
      <c r="D1050" t="s">
        <v>94</v>
      </c>
      <c r="E1050" t="s">
        <v>38</v>
      </c>
      <c r="F1050" t="s">
        <v>17</v>
      </c>
      <c r="G1050" t="s">
        <v>14</v>
      </c>
      <c r="H1050" t="s">
        <v>15</v>
      </c>
      <c r="I1050">
        <v>9984</v>
      </c>
      <c r="J1050">
        <v>152.58000000000001</v>
      </c>
      <c r="K1050">
        <v>97.44</v>
      </c>
    </row>
    <row r="1051" spans="1:11" x14ac:dyDescent="0.35">
      <c r="A1051">
        <v>713532245</v>
      </c>
      <c r="B1051" s="2">
        <v>43801</v>
      </c>
      <c r="C1051" s="2">
        <v>43803</v>
      </c>
      <c r="D1051" t="s">
        <v>140</v>
      </c>
      <c r="E1051" t="s">
        <v>24</v>
      </c>
      <c r="F1051" t="s">
        <v>25</v>
      </c>
      <c r="G1051" t="s">
        <v>14</v>
      </c>
      <c r="H1051" t="s">
        <v>26</v>
      </c>
      <c r="I1051">
        <v>8902</v>
      </c>
      <c r="J1051">
        <v>205.7</v>
      </c>
      <c r="K1051">
        <v>117.11</v>
      </c>
    </row>
    <row r="1052" spans="1:11" x14ac:dyDescent="0.35">
      <c r="A1052">
        <v>595395314</v>
      </c>
      <c r="B1052" s="2">
        <v>43230</v>
      </c>
      <c r="C1052" s="2">
        <v>43240</v>
      </c>
      <c r="D1052" t="s">
        <v>80</v>
      </c>
      <c r="E1052" t="s">
        <v>21</v>
      </c>
      <c r="F1052" t="s">
        <v>22</v>
      </c>
      <c r="G1052" t="s">
        <v>18</v>
      </c>
      <c r="H1052" t="s">
        <v>15</v>
      </c>
      <c r="I1052">
        <v>9559</v>
      </c>
      <c r="J1052">
        <v>47.45</v>
      </c>
      <c r="K1052">
        <v>31.79</v>
      </c>
    </row>
    <row r="1053" spans="1:11" x14ac:dyDescent="0.35">
      <c r="A1053">
        <v>810322654</v>
      </c>
      <c r="B1053" s="2">
        <v>43832</v>
      </c>
      <c r="C1053" s="2">
        <v>43836</v>
      </c>
      <c r="D1053" t="s">
        <v>52</v>
      </c>
      <c r="E1053" t="s">
        <v>12</v>
      </c>
      <c r="F1053" t="s">
        <v>25</v>
      </c>
      <c r="G1053" t="s">
        <v>18</v>
      </c>
      <c r="H1053" t="s">
        <v>26</v>
      </c>
      <c r="I1053">
        <v>1335</v>
      </c>
      <c r="J1053">
        <v>205.7</v>
      </c>
      <c r="K1053">
        <v>117.11</v>
      </c>
    </row>
    <row r="1054" spans="1:11" x14ac:dyDescent="0.35">
      <c r="A1054">
        <v>272425591</v>
      </c>
      <c r="B1054" s="2">
        <v>44259</v>
      </c>
      <c r="C1054" s="2">
        <v>44266</v>
      </c>
      <c r="D1054" t="s">
        <v>135</v>
      </c>
      <c r="E1054" t="s">
        <v>21</v>
      </c>
      <c r="F1054" t="s">
        <v>56</v>
      </c>
      <c r="G1054" t="s">
        <v>14</v>
      </c>
      <c r="H1054" t="s">
        <v>26</v>
      </c>
      <c r="I1054">
        <v>5641</v>
      </c>
      <c r="J1054">
        <v>9.33</v>
      </c>
      <c r="K1054">
        <v>6.92</v>
      </c>
    </row>
    <row r="1055" spans="1:11" x14ac:dyDescent="0.35">
      <c r="A1055">
        <v>666127955</v>
      </c>
      <c r="B1055" s="2">
        <v>43628</v>
      </c>
      <c r="C1055" s="2">
        <v>43646</v>
      </c>
      <c r="D1055" t="s">
        <v>170</v>
      </c>
      <c r="E1055" t="s">
        <v>12</v>
      </c>
      <c r="F1055" t="s">
        <v>25</v>
      </c>
      <c r="G1055" t="s">
        <v>18</v>
      </c>
      <c r="H1055" t="s">
        <v>26</v>
      </c>
      <c r="I1055">
        <v>920</v>
      </c>
      <c r="J1055">
        <v>205.7</v>
      </c>
      <c r="K1055">
        <v>117.11</v>
      </c>
    </row>
    <row r="1056" spans="1:11" x14ac:dyDescent="0.35">
      <c r="A1056">
        <v>596166074</v>
      </c>
      <c r="B1056" s="2">
        <v>43796</v>
      </c>
      <c r="C1056" s="2">
        <v>43804</v>
      </c>
      <c r="D1056" t="s">
        <v>184</v>
      </c>
      <c r="E1056" t="s">
        <v>21</v>
      </c>
      <c r="F1056" t="s">
        <v>13</v>
      </c>
      <c r="G1056" t="s">
        <v>18</v>
      </c>
      <c r="H1056" t="s">
        <v>34</v>
      </c>
      <c r="I1056">
        <v>7644</v>
      </c>
      <c r="J1056">
        <v>255.28</v>
      </c>
      <c r="K1056">
        <v>159.41999999999999</v>
      </c>
    </row>
    <row r="1057" spans="1:11" x14ac:dyDescent="0.35">
      <c r="A1057">
        <v>537588775</v>
      </c>
      <c r="B1057" s="2">
        <v>44005</v>
      </c>
      <c r="C1057" s="2">
        <v>44013</v>
      </c>
      <c r="D1057" t="s">
        <v>161</v>
      </c>
      <c r="E1057" t="s">
        <v>24</v>
      </c>
      <c r="F1057" t="s">
        <v>30</v>
      </c>
      <c r="G1057" t="s">
        <v>18</v>
      </c>
      <c r="H1057" t="s">
        <v>19</v>
      </c>
      <c r="I1057">
        <v>3320</v>
      </c>
      <c r="J1057">
        <v>81.73</v>
      </c>
      <c r="K1057">
        <v>56.67</v>
      </c>
    </row>
    <row r="1058" spans="1:11" x14ac:dyDescent="0.35">
      <c r="A1058">
        <v>585757386</v>
      </c>
      <c r="B1058" s="2">
        <v>44620</v>
      </c>
      <c r="C1058" s="2">
        <v>44623</v>
      </c>
      <c r="D1058" t="s">
        <v>190</v>
      </c>
      <c r="E1058" t="s">
        <v>38</v>
      </c>
      <c r="F1058" t="s">
        <v>25</v>
      </c>
      <c r="G1058" t="s">
        <v>18</v>
      </c>
      <c r="H1058" t="s">
        <v>26</v>
      </c>
      <c r="I1058">
        <v>7482</v>
      </c>
      <c r="J1058">
        <v>205.7</v>
      </c>
      <c r="K1058">
        <v>117.11</v>
      </c>
    </row>
    <row r="1059" spans="1:11" x14ac:dyDescent="0.35">
      <c r="A1059">
        <v>906345736</v>
      </c>
      <c r="B1059" s="2">
        <v>44122</v>
      </c>
      <c r="C1059" s="2">
        <v>44130</v>
      </c>
      <c r="D1059" t="s">
        <v>91</v>
      </c>
      <c r="E1059" t="s">
        <v>21</v>
      </c>
      <c r="F1059" t="s">
        <v>22</v>
      </c>
      <c r="G1059" t="s">
        <v>18</v>
      </c>
      <c r="H1059" t="s">
        <v>19</v>
      </c>
      <c r="I1059">
        <v>6699</v>
      </c>
      <c r="J1059">
        <v>47.45</v>
      </c>
      <c r="K1059">
        <v>31.79</v>
      </c>
    </row>
    <row r="1060" spans="1:11" x14ac:dyDescent="0.35">
      <c r="A1060">
        <v>385340154</v>
      </c>
      <c r="B1060" s="2">
        <v>43887</v>
      </c>
      <c r="C1060" s="2">
        <v>43888</v>
      </c>
      <c r="D1060" t="s">
        <v>184</v>
      </c>
      <c r="E1060" t="s">
        <v>21</v>
      </c>
      <c r="F1060" t="s">
        <v>42</v>
      </c>
      <c r="G1060" t="s">
        <v>18</v>
      </c>
      <c r="H1060" t="s">
        <v>15</v>
      </c>
      <c r="I1060">
        <v>9569</v>
      </c>
      <c r="J1060">
        <v>437.2</v>
      </c>
      <c r="K1060">
        <v>263.33</v>
      </c>
    </row>
    <row r="1061" spans="1:11" x14ac:dyDescent="0.35">
      <c r="A1061">
        <v>679039466</v>
      </c>
      <c r="B1061" s="2">
        <v>43985</v>
      </c>
      <c r="C1061" s="2">
        <v>44002</v>
      </c>
      <c r="D1061" t="s">
        <v>172</v>
      </c>
      <c r="E1061" t="s">
        <v>21</v>
      </c>
      <c r="F1061" t="s">
        <v>42</v>
      </c>
      <c r="G1061" t="s">
        <v>18</v>
      </c>
      <c r="H1061" t="s">
        <v>34</v>
      </c>
      <c r="I1061">
        <v>1723</v>
      </c>
      <c r="J1061">
        <v>437.2</v>
      </c>
      <c r="K1061">
        <v>263.33</v>
      </c>
    </row>
    <row r="1062" spans="1:11" x14ac:dyDescent="0.35">
      <c r="A1062">
        <v>364055001</v>
      </c>
      <c r="B1062" s="2">
        <v>44299</v>
      </c>
      <c r="C1062" s="2">
        <v>44317</v>
      </c>
      <c r="D1062" t="s">
        <v>120</v>
      </c>
      <c r="E1062" t="s">
        <v>38</v>
      </c>
      <c r="F1062" t="s">
        <v>76</v>
      </c>
      <c r="G1062" t="s">
        <v>18</v>
      </c>
      <c r="H1062" t="s">
        <v>26</v>
      </c>
      <c r="I1062">
        <v>820</v>
      </c>
      <c r="J1062">
        <v>668.27</v>
      </c>
      <c r="K1062">
        <v>502.54</v>
      </c>
    </row>
    <row r="1063" spans="1:11" x14ac:dyDescent="0.35">
      <c r="A1063">
        <v>787310588</v>
      </c>
      <c r="B1063" s="2">
        <v>44292</v>
      </c>
      <c r="C1063" s="2">
        <v>44294</v>
      </c>
      <c r="D1063" t="s">
        <v>180</v>
      </c>
      <c r="E1063" t="s">
        <v>24</v>
      </c>
      <c r="F1063" t="s">
        <v>13</v>
      </c>
      <c r="G1063" t="s">
        <v>14</v>
      </c>
      <c r="H1063" t="s">
        <v>34</v>
      </c>
      <c r="I1063">
        <v>1554</v>
      </c>
      <c r="J1063">
        <v>255.28</v>
      </c>
      <c r="K1063">
        <v>159.41999999999999</v>
      </c>
    </row>
    <row r="1064" spans="1:11" x14ac:dyDescent="0.35">
      <c r="A1064">
        <v>216042554</v>
      </c>
      <c r="B1064" s="2">
        <v>42358</v>
      </c>
      <c r="C1064" s="2">
        <v>42359</v>
      </c>
      <c r="D1064" t="s">
        <v>134</v>
      </c>
      <c r="E1064" t="s">
        <v>38</v>
      </c>
      <c r="F1064" t="s">
        <v>33</v>
      </c>
      <c r="G1064" t="s">
        <v>14</v>
      </c>
      <c r="H1064" t="s">
        <v>34</v>
      </c>
      <c r="I1064">
        <v>647</v>
      </c>
      <c r="J1064">
        <v>109.28</v>
      </c>
      <c r="K1064">
        <v>35.840000000000003</v>
      </c>
    </row>
    <row r="1065" spans="1:11" x14ac:dyDescent="0.35">
      <c r="A1065">
        <v>587799727</v>
      </c>
      <c r="B1065" s="2">
        <v>44242</v>
      </c>
      <c r="C1065" s="2">
        <v>44243</v>
      </c>
      <c r="D1065" t="s">
        <v>80</v>
      </c>
      <c r="E1065" t="s">
        <v>21</v>
      </c>
      <c r="F1065" t="s">
        <v>13</v>
      </c>
      <c r="G1065" t="s">
        <v>18</v>
      </c>
      <c r="H1065" t="s">
        <v>26</v>
      </c>
      <c r="I1065">
        <v>1856</v>
      </c>
      <c r="J1065">
        <v>255.28</v>
      </c>
      <c r="K1065">
        <v>159.41999999999999</v>
      </c>
    </row>
    <row r="1066" spans="1:11" x14ac:dyDescent="0.35">
      <c r="A1066">
        <v>760443437</v>
      </c>
      <c r="B1066" s="2">
        <v>43765</v>
      </c>
      <c r="C1066" s="2">
        <v>43776</v>
      </c>
      <c r="D1066" t="s">
        <v>64</v>
      </c>
      <c r="E1066" t="s">
        <v>29</v>
      </c>
      <c r="F1066" t="s">
        <v>56</v>
      </c>
      <c r="G1066" t="s">
        <v>14</v>
      </c>
      <c r="H1066" t="s">
        <v>26</v>
      </c>
      <c r="I1066">
        <v>966</v>
      </c>
      <c r="J1066">
        <v>9.33</v>
      </c>
      <c r="K1066">
        <v>6.92</v>
      </c>
    </row>
    <row r="1067" spans="1:11" x14ac:dyDescent="0.35">
      <c r="A1067">
        <v>562147510</v>
      </c>
      <c r="B1067" s="2">
        <v>42262</v>
      </c>
      <c r="C1067" s="2">
        <v>42276</v>
      </c>
      <c r="D1067" t="s">
        <v>206</v>
      </c>
      <c r="E1067" t="s">
        <v>24</v>
      </c>
      <c r="F1067" t="s">
        <v>40</v>
      </c>
      <c r="G1067" t="s">
        <v>18</v>
      </c>
      <c r="H1067" t="s">
        <v>15</v>
      </c>
      <c r="I1067">
        <v>795</v>
      </c>
      <c r="J1067">
        <v>651.21</v>
      </c>
      <c r="K1067">
        <v>524.96</v>
      </c>
    </row>
    <row r="1068" spans="1:11" x14ac:dyDescent="0.35">
      <c r="A1068">
        <v>341398274</v>
      </c>
      <c r="B1068" s="2">
        <v>42757</v>
      </c>
      <c r="C1068" s="2">
        <v>42776</v>
      </c>
      <c r="D1068" t="s">
        <v>215</v>
      </c>
      <c r="E1068" t="s">
        <v>21</v>
      </c>
      <c r="F1068" t="s">
        <v>17</v>
      </c>
      <c r="G1068" t="s">
        <v>18</v>
      </c>
      <c r="H1068" t="s">
        <v>26</v>
      </c>
      <c r="I1068">
        <v>6191</v>
      </c>
      <c r="J1068">
        <v>152.58000000000001</v>
      </c>
      <c r="K1068">
        <v>97.44</v>
      </c>
    </row>
    <row r="1069" spans="1:11" x14ac:dyDescent="0.35">
      <c r="A1069">
        <v>516994559</v>
      </c>
      <c r="B1069" s="2">
        <v>42169</v>
      </c>
      <c r="C1069" s="2">
        <v>42179</v>
      </c>
      <c r="D1069" t="s">
        <v>176</v>
      </c>
      <c r="E1069" t="s">
        <v>21</v>
      </c>
      <c r="F1069" t="s">
        <v>56</v>
      </c>
      <c r="G1069" t="s">
        <v>18</v>
      </c>
      <c r="H1069" t="s">
        <v>34</v>
      </c>
      <c r="I1069">
        <v>9034</v>
      </c>
      <c r="J1069">
        <v>9.33</v>
      </c>
      <c r="K1069">
        <v>6.92</v>
      </c>
    </row>
    <row r="1070" spans="1:11" x14ac:dyDescent="0.35">
      <c r="A1070">
        <v>228047692</v>
      </c>
      <c r="B1070" s="2">
        <v>42762</v>
      </c>
      <c r="C1070" s="2">
        <v>42763</v>
      </c>
      <c r="D1070" t="s">
        <v>196</v>
      </c>
      <c r="E1070" t="s">
        <v>32</v>
      </c>
      <c r="F1070" t="s">
        <v>22</v>
      </c>
      <c r="G1070" t="s">
        <v>18</v>
      </c>
      <c r="H1070" t="s">
        <v>19</v>
      </c>
      <c r="I1070">
        <v>3235</v>
      </c>
      <c r="J1070">
        <v>47.45</v>
      </c>
      <c r="K1070">
        <v>31.79</v>
      </c>
    </row>
    <row r="1071" spans="1:11" x14ac:dyDescent="0.35">
      <c r="A1071">
        <v>483981502</v>
      </c>
      <c r="B1071" s="2">
        <v>44660</v>
      </c>
      <c r="C1071" s="2">
        <v>44674</v>
      </c>
      <c r="D1071" t="s">
        <v>116</v>
      </c>
      <c r="E1071" t="s">
        <v>21</v>
      </c>
      <c r="F1071" t="s">
        <v>40</v>
      </c>
      <c r="G1071" t="s">
        <v>14</v>
      </c>
      <c r="H1071" t="s">
        <v>34</v>
      </c>
      <c r="I1071">
        <v>9736</v>
      </c>
      <c r="J1071">
        <v>651.21</v>
      </c>
      <c r="K1071">
        <v>524.96</v>
      </c>
    </row>
    <row r="1072" spans="1:11" x14ac:dyDescent="0.35">
      <c r="A1072">
        <v>114532315</v>
      </c>
      <c r="B1072" s="2">
        <v>43365</v>
      </c>
      <c r="C1072" s="2">
        <v>43377</v>
      </c>
      <c r="D1072" t="s">
        <v>96</v>
      </c>
      <c r="E1072" t="s">
        <v>29</v>
      </c>
      <c r="F1072" t="s">
        <v>33</v>
      </c>
      <c r="G1072" t="s">
        <v>18</v>
      </c>
      <c r="H1072" t="s">
        <v>15</v>
      </c>
      <c r="I1072">
        <v>1512</v>
      </c>
      <c r="J1072">
        <v>109.28</v>
      </c>
      <c r="K1072">
        <v>35.840000000000003</v>
      </c>
    </row>
    <row r="1073" spans="1:11" x14ac:dyDescent="0.35">
      <c r="A1073">
        <v>719748961</v>
      </c>
      <c r="B1073" s="2">
        <v>42777</v>
      </c>
      <c r="C1073" s="2">
        <v>42780</v>
      </c>
      <c r="D1073" t="s">
        <v>108</v>
      </c>
      <c r="E1073" t="s">
        <v>12</v>
      </c>
      <c r="F1073" t="s">
        <v>56</v>
      </c>
      <c r="G1073" t="s">
        <v>18</v>
      </c>
      <c r="H1073" t="s">
        <v>34</v>
      </c>
      <c r="I1073">
        <v>8567</v>
      </c>
      <c r="J1073">
        <v>9.33</v>
      </c>
      <c r="K1073">
        <v>6.92</v>
      </c>
    </row>
    <row r="1074" spans="1:11" x14ac:dyDescent="0.35">
      <c r="A1074">
        <v>819992768</v>
      </c>
      <c r="B1074" s="2">
        <v>44107</v>
      </c>
      <c r="C1074" s="2">
        <v>44121</v>
      </c>
      <c r="D1074" t="s">
        <v>41</v>
      </c>
      <c r="E1074" t="s">
        <v>29</v>
      </c>
      <c r="F1074" t="s">
        <v>25</v>
      </c>
      <c r="G1074" t="s">
        <v>14</v>
      </c>
      <c r="H1074" t="s">
        <v>34</v>
      </c>
      <c r="I1074">
        <v>2937</v>
      </c>
      <c r="J1074">
        <v>205.7</v>
      </c>
      <c r="K1074">
        <v>117.11</v>
      </c>
    </row>
    <row r="1075" spans="1:11" x14ac:dyDescent="0.35">
      <c r="A1075">
        <v>805937564</v>
      </c>
      <c r="B1075" s="2">
        <v>42722</v>
      </c>
      <c r="C1075" s="2">
        <v>42740</v>
      </c>
      <c r="D1075" t="s">
        <v>118</v>
      </c>
      <c r="E1075" t="s">
        <v>24</v>
      </c>
      <c r="F1075" t="s">
        <v>42</v>
      </c>
      <c r="G1075" t="s">
        <v>18</v>
      </c>
      <c r="H1075" t="s">
        <v>19</v>
      </c>
      <c r="I1075">
        <v>3690</v>
      </c>
      <c r="J1075">
        <v>437.2</v>
      </c>
      <c r="K1075">
        <v>263.33</v>
      </c>
    </row>
    <row r="1076" spans="1:11" x14ac:dyDescent="0.35">
      <c r="A1076">
        <v>688569676</v>
      </c>
      <c r="B1076" s="2">
        <v>42304</v>
      </c>
      <c r="C1076" s="2">
        <v>42310</v>
      </c>
      <c r="D1076" t="s">
        <v>150</v>
      </c>
      <c r="E1076" t="s">
        <v>38</v>
      </c>
      <c r="F1076" t="s">
        <v>30</v>
      </c>
      <c r="G1076" t="s">
        <v>14</v>
      </c>
      <c r="H1076" t="s">
        <v>19</v>
      </c>
      <c r="I1076">
        <v>1924</v>
      </c>
      <c r="J1076">
        <v>81.73</v>
      </c>
      <c r="K1076">
        <v>56.67</v>
      </c>
    </row>
    <row r="1077" spans="1:11" x14ac:dyDescent="0.35">
      <c r="A1077">
        <v>549187934</v>
      </c>
      <c r="B1077" s="2">
        <v>42154</v>
      </c>
      <c r="C1077" s="2">
        <v>42156</v>
      </c>
      <c r="D1077" t="s">
        <v>195</v>
      </c>
      <c r="E1077" t="s">
        <v>21</v>
      </c>
      <c r="F1077" t="s">
        <v>42</v>
      </c>
      <c r="G1077" t="s">
        <v>14</v>
      </c>
      <c r="H1077" t="s">
        <v>34</v>
      </c>
      <c r="I1077">
        <v>5769</v>
      </c>
      <c r="J1077">
        <v>437.2</v>
      </c>
      <c r="K1077">
        <v>263.33</v>
      </c>
    </row>
    <row r="1078" spans="1:11" x14ac:dyDescent="0.35">
      <c r="A1078">
        <v>989403665</v>
      </c>
      <c r="B1078" s="2">
        <v>42116</v>
      </c>
      <c r="C1078" s="2">
        <v>42137</v>
      </c>
      <c r="D1078" t="s">
        <v>175</v>
      </c>
      <c r="E1078" t="s">
        <v>21</v>
      </c>
      <c r="F1078" t="s">
        <v>33</v>
      </c>
      <c r="G1078" t="s">
        <v>14</v>
      </c>
      <c r="H1078" t="s">
        <v>15</v>
      </c>
      <c r="I1078">
        <v>5386</v>
      </c>
      <c r="J1078">
        <v>109.28</v>
      </c>
      <c r="K1078">
        <v>35.840000000000003</v>
      </c>
    </row>
    <row r="1079" spans="1:11" x14ac:dyDescent="0.35">
      <c r="A1079">
        <v>881140697</v>
      </c>
      <c r="B1079" s="2">
        <v>43962</v>
      </c>
      <c r="C1079" s="2">
        <v>43970</v>
      </c>
      <c r="D1079" t="s">
        <v>31</v>
      </c>
      <c r="E1079" t="s">
        <v>32</v>
      </c>
      <c r="F1079" t="s">
        <v>13</v>
      </c>
      <c r="G1079" t="s">
        <v>14</v>
      </c>
      <c r="H1079" t="s">
        <v>19</v>
      </c>
      <c r="I1079">
        <v>7968</v>
      </c>
      <c r="J1079">
        <v>255.28</v>
      </c>
      <c r="K1079">
        <v>159.41999999999999</v>
      </c>
    </row>
    <row r="1080" spans="1:11" x14ac:dyDescent="0.35">
      <c r="A1080">
        <v>516635358</v>
      </c>
      <c r="B1080" s="2">
        <v>43855</v>
      </c>
      <c r="C1080" s="2">
        <v>43856</v>
      </c>
      <c r="D1080" t="s">
        <v>152</v>
      </c>
      <c r="E1080" t="s">
        <v>21</v>
      </c>
      <c r="F1080" t="s">
        <v>76</v>
      </c>
      <c r="G1080" t="s">
        <v>14</v>
      </c>
      <c r="H1080" t="s">
        <v>34</v>
      </c>
      <c r="I1080">
        <v>2738</v>
      </c>
      <c r="J1080">
        <v>668.27</v>
      </c>
      <c r="K1080">
        <v>502.54</v>
      </c>
    </row>
    <row r="1081" spans="1:11" x14ac:dyDescent="0.35">
      <c r="A1081">
        <v>258436477</v>
      </c>
      <c r="B1081" s="2">
        <v>42806</v>
      </c>
      <c r="C1081" s="2">
        <v>42807</v>
      </c>
      <c r="D1081" t="s">
        <v>139</v>
      </c>
      <c r="E1081" t="s">
        <v>51</v>
      </c>
      <c r="F1081" t="s">
        <v>56</v>
      </c>
      <c r="G1081" t="s">
        <v>14</v>
      </c>
      <c r="H1081" t="s">
        <v>15</v>
      </c>
      <c r="I1081">
        <v>5951</v>
      </c>
      <c r="J1081">
        <v>9.33</v>
      </c>
      <c r="K1081">
        <v>6.92</v>
      </c>
    </row>
    <row r="1082" spans="1:11" x14ac:dyDescent="0.35">
      <c r="A1082">
        <v>989405381</v>
      </c>
      <c r="B1082" s="2">
        <v>42528</v>
      </c>
      <c r="C1082" s="2">
        <v>42535</v>
      </c>
      <c r="D1082" t="s">
        <v>82</v>
      </c>
      <c r="E1082" t="s">
        <v>32</v>
      </c>
      <c r="F1082" t="s">
        <v>56</v>
      </c>
      <c r="G1082" t="s">
        <v>18</v>
      </c>
      <c r="H1082" t="s">
        <v>19</v>
      </c>
      <c r="I1082">
        <v>5894</v>
      </c>
      <c r="J1082">
        <v>9.33</v>
      </c>
      <c r="K1082">
        <v>6.92</v>
      </c>
    </row>
    <row r="1083" spans="1:11" x14ac:dyDescent="0.35">
      <c r="A1083">
        <v>962715899</v>
      </c>
      <c r="B1083" s="2">
        <v>44888</v>
      </c>
      <c r="C1083" s="2">
        <v>44904</v>
      </c>
      <c r="D1083" t="s">
        <v>163</v>
      </c>
      <c r="E1083" t="s">
        <v>38</v>
      </c>
      <c r="F1083" t="s">
        <v>42</v>
      </c>
      <c r="G1083" t="s">
        <v>18</v>
      </c>
      <c r="H1083" t="s">
        <v>15</v>
      </c>
      <c r="I1083">
        <v>7883</v>
      </c>
      <c r="J1083">
        <v>437.2</v>
      </c>
      <c r="K1083">
        <v>263.33</v>
      </c>
    </row>
    <row r="1084" spans="1:11" x14ac:dyDescent="0.35">
      <c r="A1084">
        <v>751854360</v>
      </c>
      <c r="B1084" s="2">
        <v>44681</v>
      </c>
      <c r="C1084" s="2">
        <v>44690</v>
      </c>
      <c r="D1084" t="s">
        <v>181</v>
      </c>
      <c r="E1084" t="s">
        <v>38</v>
      </c>
      <c r="F1084" t="s">
        <v>42</v>
      </c>
      <c r="G1084" t="s">
        <v>18</v>
      </c>
      <c r="H1084" t="s">
        <v>19</v>
      </c>
      <c r="I1084">
        <v>9268</v>
      </c>
      <c r="J1084">
        <v>437.2</v>
      </c>
      <c r="K1084">
        <v>263.33</v>
      </c>
    </row>
    <row r="1085" spans="1:11" x14ac:dyDescent="0.35">
      <c r="A1085">
        <v>100619590</v>
      </c>
      <c r="B1085" s="2">
        <v>43170</v>
      </c>
      <c r="C1085" s="2">
        <v>43174</v>
      </c>
      <c r="D1085" t="s">
        <v>84</v>
      </c>
      <c r="E1085" t="s">
        <v>24</v>
      </c>
      <c r="F1085" t="s">
        <v>76</v>
      </c>
      <c r="G1085" t="s">
        <v>14</v>
      </c>
      <c r="H1085" t="s">
        <v>34</v>
      </c>
      <c r="I1085">
        <v>4427</v>
      </c>
      <c r="J1085">
        <v>668.27</v>
      </c>
      <c r="K1085">
        <v>502.54</v>
      </c>
    </row>
    <row r="1086" spans="1:11" x14ac:dyDescent="0.35">
      <c r="A1086">
        <v>173122918</v>
      </c>
      <c r="B1086" s="2">
        <v>42163</v>
      </c>
      <c r="C1086" s="2">
        <v>42177</v>
      </c>
      <c r="D1086" t="s">
        <v>204</v>
      </c>
      <c r="E1086" t="s">
        <v>21</v>
      </c>
      <c r="F1086" t="s">
        <v>33</v>
      </c>
      <c r="G1086" t="s">
        <v>18</v>
      </c>
      <c r="H1086" t="s">
        <v>15</v>
      </c>
      <c r="I1086">
        <v>9773</v>
      </c>
      <c r="J1086">
        <v>109.28</v>
      </c>
      <c r="K1086">
        <v>35.840000000000003</v>
      </c>
    </row>
    <row r="1087" spans="1:11" x14ac:dyDescent="0.35">
      <c r="A1087">
        <v>403788173</v>
      </c>
      <c r="B1087" s="2">
        <v>44509</v>
      </c>
      <c r="C1087" s="2">
        <v>44521</v>
      </c>
      <c r="D1087" t="s">
        <v>167</v>
      </c>
      <c r="E1087" t="s">
        <v>38</v>
      </c>
      <c r="F1087" t="s">
        <v>76</v>
      </c>
      <c r="G1087" t="s">
        <v>18</v>
      </c>
      <c r="H1087" t="s">
        <v>19</v>
      </c>
      <c r="I1087">
        <v>8748</v>
      </c>
      <c r="J1087">
        <v>668.27</v>
      </c>
      <c r="K1087">
        <v>502.54</v>
      </c>
    </row>
    <row r="1088" spans="1:11" x14ac:dyDescent="0.35">
      <c r="A1088">
        <v>747351682</v>
      </c>
      <c r="B1088" s="2">
        <v>42905</v>
      </c>
      <c r="C1088" s="2">
        <v>42919</v>
      </c>
      <c r="D1088" t="s">
        <v>185</v>
      </c>
      <c r="E1088" t="s">
        <v>38</v>
      </c>
      <c r="F1088" t="s">
        <v>56</v>
      </c>
      <c r="G1088" t="s">
        <v>14</v>
      </c>
      <c r="H1088" t="s">
        <v>15</v>
      </c>
      <c r="I1088">
        <v>6825</v>
      </c>
      <c r="J1088">
        <v>9.33</v>
      </c>
      <c r="K1088">
        <v>6.92</v>
      </c>
    </row>
    <row r="1089" spans="1:11" x14ac:dyDescent="0.35">
      <c r="A1089">
        <v>328862273</v>
      </c>
      <c r="B1089" s="2">
        <v>43560</v>
      </c>
      <c r="C1089" s="2">
        <v>43562</v>
      </c>
      <c r="D1089" t="s">
        <v>69</v>
      </c>
      <c r="E1089" t="s">
        <v>38</v>
      </c>
      <c r="F1089" t="s">
        <v>76</v>
      </c>
      <c r="G1089" t="s">
        <v>14</v>
      </c>
      <c r="H1089" t="s">
        <v>34</v>
      </c>
      <c r="I1089">
        <v>6510</v>
      </c>
      <c r="J1089">
        <v>668.27</v>
      </c>
      <c r="K1089">
        <v>502.54</v>
      </c>
    </row>
    <row r="1090" spans="1:11" x14ac:dyDescent="0.35">
      <c r="A1090">
        <v>593681275</v>
      </c>
      <c r="B1090" s="2">
        <v>44415</v>
      </c>
      <c r="C1090" s="2">
        <v>44431</v>
      </c>
      <c r="D1090" t="s">
        <v>186</v>
      </c>
      <c r="E1090" t="s">
        <v>38</v>
      </c>
      <c r="F1090" t="s">
        <v>30</v>
      </c>
      <c r="G1090" t="s">
        <v>14</v>
      </c>
      <c r="H1090" t="s">
        <v>15</v>
      </c>
      <c r="I1090">
        <v>2337</v>
      </c>
      <c r="J1090">
        <v>81.73</v>
      </c>
      <c r="K1090">
        <v>56.67</v>
      </c>
    </row>
    <row r="1091" spans="1:11" x14ac:dyDescent="0.35">
      <c r="A1091">
        <v>357482516</v>
      </c>
      <c r="B1091" s="2">
        <v>43295</v>
      </c>
      <c r="C1091" s="2">
        <v>43312</v>
      </c>
      <c r="D1091" t="s">
        <v>205</v>
      </c>
      <c r="E1091" t="s">
        <v>21</v>
      </c>
      <c r="F1091" t="s">
        <v>22</v>
      </c>
      <c r="G1091" t="s">
        <v>14</v>
      </c>
      <c r="H1091" t="s">
        <v>19</v>
      </c>
      <c r="I1091">
        <v>5875</v>
      </c>
      <c r="J1091">
        <v>47.45</v>
      </c>
      <c r="K1091">
        <v>31.79</v>
      </c>
    </row>
    <row r="1092" spans="1:11" x14ac:dyDescent="0.35">
      <c r="A1092">
        <v>756252324</v>
      </c>
      <c r="B1092" s="2">
        <v>44579</v>
      </c>
      <c r="C1092" s="2">
        <v>44590</v>
      </c>
      <c r="D1092" t="s">
        <v>116</v>
      </c>
      <c r="E1092" t="s">
        <v>21</v>
      </c>
      <c r="F1092" t="s">
        <v>56</v>
      </c>
      <c r="G1092" t="s">
        <v>14</v>
      </c>
      <c r="H1092" t="s">
        <v>26</v>
      </c>
      <c r="I1092">
        <v>723</v>
      </c>
      <c r="J1092">
        <v>9.33</v>
      </c>
      <c r="K1092">
        <v>6.92</v>
      </c>
    </row>
    <row r="1093" spans="1:11" x14ac:dyDescent="0.35">
      <c r="A1093">
        <v>296289527</v>
      </c>
      <c r="B1093" s="2">
        <v>43718</v>
      </c>
      <c r="C1093" s="2">
        <v>43726</v>
      </c>
      <c r="D1093" t="s">
        <v>139</v>
      </c>
      <c r="E1093" t="s">
        <v>51</v>
      </c>
      <c r="F1093" t="s">
        <v>40</v>
      </c>
      <c r="G1093" t="s">
        <v>14</v>
      </c>
      <c r="H1093" t="s">
        <v>15</v>
      </c>
      <c r="I1093">
        <v>7510</v>
      </c>
      <c r="J1093">
        <v>651.21</v>
      </c>
      <c r="K1093">
        <v>524.96</v>
      </c>
    </row>
    <row r="1094" spans="1:11" x14ac:dyDescent="0.35">
      <c r="A1094">
        <v>704205453</v>
      </c>
      <c r="B1094" s="2">
        <v>44483</v>
      </c>
      <c r="C1094" s="2">
        <v>44486</v>
      </c>
      <c r="D1094" t="s">
        <v>166</v>
      </c>
      <c r="E1094" t="s">
        <v>38</v>
      </c>
      <c r="F1094" t="s">
        <v>17</v>
      </c>
      <c r="G1094" t="s">
        <v>14</v>
      </c>
      <c r="H1094" t="s">
        <v>15</v>
      </c>
      <c r="I1094">
        <v>8897</v>
      </c>
      <c r="J1094">
        <v>152.58000000000001</v>
      </c>
      <c r="K1094">
        <v>97.44</v>
      </c>
    </row>
    <row r="1095" spans="1:11" x14ac:dyDescent="0.35">
      <c r="A1095">
        <v>176923930</v>
      </c>
      <c r="B1095" s="2">
        <v>44798</v>
      </c>
      <c r="C1095" s="2">
        <v>44803</v>
      </c>
      <c r="D1095" t="s">
        <v>101</v>
      </c>
      <c r="E1095" t="s">
        <v>24</v>
      </c>
      <c r="F1095" t="s">
        <v>25</v>
      </c>
      <c r="G1095" t="s">
        <v>18</v>
      </c>
      <c r="H1095" t="s">
        <v>15</v>
      </c>
      <c r="I1095">
        <v>4577</v>
      </c>
      <c r="J1095">
        <v>205.7</v>
      </c>
      <c r="K1095">
        <v>117.11</v>
      </c>
    </row>
    <row r="1096" spans="1:11" x14ac:dyDescent="0.35">
      <c r="A1096">
        <v>131681287</v>
      </c>
      <c r="B1096" s="2">
        <v>44594</v>
      </c>
      <c r="C1096" s="2">
        <v>44604</v>
      </c>
      <c r="D1096" t="s">
        <v>89</v>
      </c>
      <c r="E1096" t="s">
        <v>38</v>
      </c>
      <c r="F1096" t="s">
        <v>68</v>
      </c>
      <c r="G1096" t="s">
        <v>14</v>
      </c>
      <c r="H1096" t="s">
        <v>15</v>
      </c>
      <c r="I1096">
        <v>6274</v>
      </c>
      <c r="J1096">
        <v>154.06</v>
      </c>
      <c r="K1096">
        <v>90.93</v>
      </c>
    </row>
    <row r="1097" spans="1:11" x14ac:dyDescent="0.35">
      <c r="A1097">
        <v>256026351</v>
      </c>
      <c r="B1097" s="2">
        <v>43384</v>
      </c>
      <c r="C1097" s="2">
        <v>43395</v>
      </c>
      <c r="D1097" t="s">
        <v>97</v>
      </c>
      <c r="E1097" t="s">
        <v>29</v>
      </c>
      <c r="F1097" t="s">
        <v>56</v>
      </c>
      <c r="G1097" t="s">
        <v>14</v>
      </c>
      <c r="H1097" t="s">
        <v>19</v>
      </c>
      <c r="I1097">
        <v>2742</v>
      </c>
      <c r="J1097">
        <v>9.33</v>
      </c>
      <c r="K1097">
        <v>6.92</v>
      </c>
    </row>
    <row r="1098" spans="1:11" x14ac:dyDescent="0.35">
      <c r="A1098">
        <v>757820451</v>
      </c>
      <c r="B1098" s="2">
        <v>42110</v>
      </c>
      <c r="C1098" s="2">
        <v>42125</v>
      </c>
      <c r="D1098" t="s">
        <v>90</v>
      </c>
      <c r="E1098" t="s">
        <v>38</v>
      </c>
      <c r="F1098" t="s">
        <v>17</v>
      </c>
      <c r="G1098" t="s">
        <v>18</v>
      </c>
      <c r="H1098" t="s">
        <v>26</v>
      </c>
      <c r="I1098">
        <v>4767</v>
      </c>
      <c r="J1098">
        <v>152.58000000000001</v>
      </c>
      <c r="K1098">
        <v>97.44</v>
      </c>
    </row>
    <row r="1099" spans="1:11" x14ac:dyDescent="0.35">
      <c r="A1099">
        <v>115237414</v>
      </c>
      <c r="B1099" s="2">
        <v>43331</v>
      </c>
      <c r="C1099" s="2">
        <v>43345</v>
      </c>
      <c r="D1099" t="s">
        <v>187</v>
      </c>
      <c r="E1099" t="s">
        <v>29</v>
      </c>
      <c r="F1099" t="s">
        <v>68</v>
      </c>
      <c r="G1099" t="s">
        <v>18</v>
      </c>
      <c r="H1099" t="s">
        <v>34</v>
      </c>
      <c r="I1099">
        <v>167</v>
      </c>
      <c r="J1099">
        <v>154.06</v>
      </c>
      <c r="K1099">
        <v>90.93</v>
      </c>
    </row>
    <row r="1100" spans="1:11" x14ac:dyDescent="0.35">
      <c r="A1100">
        <v>926763570</v>
      </c>
      <c r="B1100" s="2">
        <v>42690</v>
      </c>
      <c r="C1100" s="2">
        <v>42707</v>
      </c>
      <c r="D1100" t="s">
        <v>122</v>
      </c>
      <c r="E1100" t="s">
        <v>21</v>
      </c>
      <c r="F1100" t="s">
        <v>33</v>
      </c>
      <c r="G1100" t="s">
        <v>18</v>
      </c>
      <c r="H1100" t="s">
        <v>34</v>
      </c>
      <c r="I1100">
        <v>8790</v>
      </c>
      <c r="J1100">
        <v>109.28</v>
      </c>
      <c r="K1100">
        <v>35.840000000000003</v>
      </c>
    </row>
    <row r="1101" spans="1:11" x14ac:dyDescent="0.35">
      <c r="A1101">
        <v>461197745</v>
      </c>
      <c r="B1101" s="2">
        <v>42298</v>
      </c>
      <c r="C1101" s="2">
        <v>42304</v>
      </c>
      <c r="D1101" t="s">
        <v>82</v>
      </c>
      <c r="E1101" t="s">
        <v>32</v>
      </c>
      <c r="F1101" t="s">
        <v>56</v>
      </c>
      <c r="G1101" t="s">
        <v>14</v>
      </c>
      <c r="H1101" t="s">
        <v>34</v>
      </c>
      <c r="I1101">
        <v>7517</v>
      </c>
      <c r="J1101">
        <v>9.33</v>
      </c>
      <c r="K1101">
        <v>6.92</v>
      </c>
    </row>
    <row r="1102" spans="1:11" x14ac:dyDescent="0.35">
      <c r="A1102">
        <v>107651269</v>
      </c>
      <c r="B1102" s="2">
        <v>43766</v>
      </c>
      <c r="C1102" s="2">
        <v>43782</v>
      </c>
      <c r="D1102" t="s">
        <v>193</v>
      </c>
      <c r="E1102" t="s">
        <v>21</v>
      </c>
      <c r="F1102" t="s">
        <v>76</v>
      </c>
      <c r="G1102" t="s">
        <v>14</v>
      </c>
      <c r="H1102" t="s">
        <v>15</v>
      </c>
      <c r="I1102">
        <v>5258</v>
      </c>
      <c r="J1102">
        <v>668.27</v>
      </c>
      <c r="K1102">
        <v>502.54</v>
      </c>
    </row>
    <row r="1103" spans="1:11" x14ac:dyDescent="0.35">
      <c r="A1103">
        <v>425547969</v>
      </c>
      <c r="B1103" s="2">
        <v>44792</v>
      </c>
      <c r="C1103" s="2">
        <v>44811</v>
      </c>
      <c r="D1103" t="s">
        <v>188</v>
      </c>
      <c r="E1103" t="s">
        <v>21</v>
      </c>
      <c r="F1103" t="s">
        <v>22</v>
      </c>
      <c r="G1103" t="s">
        <v>14</v>
      </c>
      <c r="H1103" t="s">
        <v>34</v>
      </c>
      <c r="I1103">
        <v>7955</v>
      </c>
      <c r="J1103">
        <v>47.45</v>
      </c>
      <c r="K1103">
        <v>31.79</v>
      </c>
    </row>
    <row r="1104" spans="1:11" x14ac:dyDescent="0.35">
      <c r="A1104">
        <v>694624173</v>
      </c>
      <c r="B1104" s="2">
        <v>43303</v>
      </c>
      <c r="C1104" s="2">
        <v>43315</v>
      </c>
      <c r="D1104" t="s">
        <v>59</v>
      </c>
      <c r="E1104" t="s">
        <v>12</v>
      </c>
      <c r="F1104" t="s">
        <v>76</v>
      </c>
      <c r="G1104" t="s">
        <v>18</v>
      </c>
      <c r="H1104" t="s">
        <v>19</v>
      </c>
      <c r="I1104">
        <v>3584</v>
      </c>
      <c r="J1104">
        <v>668.27</v>
      </c>
      <c r="K1104">
        <v>502.54</v>
      </c>
    </row>
    <row r="1105" spans="1:11" x14ac:dyDescent="0.35">
      <c r="A1105">
        <v>264928710</v>
      </c>
      <c r="B1105" s="2">
        <v>42393</v>
      </c>
      <c r="C1105" s="2">
        <v>42407</v>
      </c>
      <c r="D1105" t="s">
        <v>55</v>
      </c>
      <c r="E1105" t="s">
        <v>21</v>
      </c>
      <c r="F1105" t="s">
        <v>33</v>
      </c>
      <c r="G1105" t="s">
        <v>18</v>
      </c>
      <c r="H1105" t="s">
        <v>26</v>
      </c>
      <c r="I1105">
        <v>7147</v>
      </c>
      <c r="J1105">
        <v>109.28</v>
      </c>
      <c r="K1105">
        <v>35.840000000000003</v>
      </c>
    </row>
    <row r="1106" spans="1:11" x14ac:dyDescent="0.35">
      <c r="A1106">
        <v>806822907</v>
      </c>
      <c r="B1106" s="2">
        <v>43193</v>
      </c>
      <c r="C1106" s="2">
        <v>43203</v>
      </c>
      <c r="D1106" t="s">
        <v>207</v>
      </c>
      <c r="E1106" t="s">
        <v>51</v>
      </c>
      <c r="F1106" t="s">
        <v>76</v>
      </c>
      <c r="G1106" t="s">
        <v>14</v>
      </c>
      <c r="H1106" t="s">
        <v>15</v>
      </c>
      <c r="I1106">
        <v>5683</v>
      </c>
      <c r="J1106">
        <v>668.27</v>
      </c>
      <c r="K1106">
        <v>502.54</v>
      </c>
    </row>
    <row r="1107" spans="1:11" x14ac:dyDescent="0.35">
      <c r="A1107">
        <v>460980594</v>
      </c>
      <c r="B1107" s="2">
        <v>43494</v>
      </c>
      <c r="C1107" s="2">
        <v>43504</v>
      </c>
      <c r="D1107" t="s">
        <v>170</v>
      </c>
      <c r="E1107" t="s">
        <v>12</v>
      </c>
      <c r="F1107" t="s">
        <v>25</v>
      </c>
      <c r="G1107" t="s">
        <v>18</v>
      </c>
      <c r="H1107" t="s">
        <v>19</v>
      </c>
      <c r="I1107">
        <v>3257</v>
      </c>
      <c r="J1107">
        <v>205.7</v>
      </c>
      <c r="K1107">
        <v>117.11</v>
      </c>
    </row>
    <row r="1108" spans="1:11" x14ac:dyDescent="0.35">
      <c r="A1108">
        <v>588388097</v>
      </c>
      <c r="B1108" s="2">
        <v>42940</v>
      </c>
      <c r="C1108" s="2">
        <v>42960</v>
      </c>
      <c r="D1108" t="s">
        <v>167</v>
      </c>
      <c r="E1108" t="s">
        <v>38</v>
      </c>
      <c r="F1108" t="s">
        <v>68</v>
      </c>
      <c r="G1108" t="s">
        <v>14</v>
      </c>
      <c r="H1108" t="s">
        <v>34</v>
      </c>
      <c r="I1108">
        <v>5968</v>
      </c>
      <c r="J1108">
        <v>154.06</v>
      </c>
      <c r="K1108">
        <v>90.93</v>
      </c>
    </row>
    <row r="1109" spans="1:11" x14ac:dyDescent="0.35">
      <c r="A1109">
        <v>820344245</v>
      </c>
      <c r="B1109" s="2">
        <v>43409</v>
      </c>
      <c r="C1109" s="2">
        <v>43411</v>
      </c>
      <c r="D1109" t="s">
        <v>69</v>
      </c>
      <c r="E1109" t="s">
        <v>38</v>
      </c>
      <c r="F1109" t="s">
        <v>22</v>
      </c>
      <c r="G1109" t="s">
        <v>18</v>
      </c>
      <c r="H1109" t="s">
        <v>26</v>
      </c>
      <c r="I1109">
        <v>6947</v>
      </c>
      <c r="J1109">
        <v>47.45</v>
      </c>
      <c r="K1109">
        <v>31.79</v>
      </c>
    </row>
    <row r="1110" spans="1:11" x14ac:dyDescent="0.35">
      <c r="A1110">
        <v>408460366</v>
      </c>
      <c r="B1110" s="2">
        <v>42322</v>
      </c>
      <c r="C1110" s="2">
        <v>42324</v>
      </c>
      <c r="D1110" t="s">
        <v>179</v>
      </c>
      <c r="E1110" t="s">
        <v>32</v>
      </c>
      <c r="F1110" t="s">
        <v>13</v>
      </c>
      <c r="G1110" t="s">
        <v>14</v>
      </c>
      <c r="H1110" t="s">
        <v>26</v>
      </c>
      <c r="I1110">
        <v>1354</v>
      </c>
      <c r="J1110">
        <v>255.28</v>
      </c>
      <c r="K1110">
        <v>159.41999999999999</v>
      </c>
    </row>
    <row r="1111" spans="1:11" x14ac:dyDescent="0.35">
      <c r="A1111">
        <v>474660289</v>
      </c>
      <c r="B1111" s="2">
        <v>43720</v>
      </c>
      <c r="C1111" s="2">
        <v>43721</v>
      </c>
      <c r="D1111" t="s">
        <v>139</v>
      </c>
      <c r="E1111" t="s">
        <v>51</v>
      </c>
      <c r="F1111" t="s">
        <v>13</v>
      </c>
      <c r="G1111" t="s">
        <v>18</v>
      </c>
      <c r="H1111" t="s">
        <v>34</v>
      </c>
      <c r="I1111">
        <v>1382</v>
      </c>
      <c r="J1111">
        <v>255.28</v>
      </c>
      <c r="K1111">
        <v>159.41999999999999</v>
      </c>
    </row>
    <row r="1112" spans="1:11" x14ac:dyDescent="0.35">
      <c r="A1112">
        <v>861180341</v>
      </c>
      <c r="B1112" s="2">
        <v>44574</v>
      </c>
      <c r="C1112" s="2">
        <v>44589</v>
      </c>
      <c r="D1112" t="s">
        <v>188</v>
      </c>
      <c r="E1112" t="s">
        <v>21</v>
      </c>
      <c r="F1112" t="s">
        <v>22</v>
      </c>
      <c r="G1112" t="s">
        <v>18</v>
      </c>
      <c r="H1112" t="s">
        <v>26</v>
      </c>
      <c r="I1112">
        <v>1255</v>
      </c>
      <c r="J1112">
        <v>47.45</v>
      </c>
      <c r="K1112">
        <v>31.79</v>
      </c>
    </row>
    <row r="1113" spans="1:11" x14ac:dyDescent="0.35">
      <c r="A1113">
        <v>580569350</v>
      </c>
      <c r="B1113" s="2">
        <v>44357</v>
      </c>
      <c r="C1113" s="2">
        <v>44370</v>
      </c>
      <c r="D1113" t="s">
        <v>205</v>
      </c>
      <c r="E1113" t="s">
        <v>21</v>
      </c>
      <c r="F1113" t="s">
        <v>22</v>
      </c>
      <c r="G1113" t="s">
        <v>18</v>
      </c>
      <c r="H1113" t="s">
        <v>15</v>
      </c>
      <c r="I1113">
        <v>2227</v>
      </c>
      <c r="J1113">
        <v>47.45</v>
      </c>
      <c r="K1113">
        <v>31.79</v>
      </c>
    </row>
    <row r="1114" spans="1:11" x14ac:dyDescent="0.35">
      <c r="A1114">
        <v>965688645</v>
      </c>
      <c r="B1114" s="2">
        <v>44702</v>
      </c>
      <c r="C1114" s="2">
        <v>44719</v>
      </c>
      <c r="D1114" t="s">
        <v>131</v>
      </c>
      <c r="E1114" t="s">
        <v>32</v>
      </c>
      <c r="F1114" t="s">
        <v>22</v>
      </c>
      <c r="G1114" t="s">
        <v>18</v>
      </c>
      <c r="H1114" t="s">
        <v>15</v>
      </c>
      <c r="I1114">
        <v>7585</v>
      </c>
      <c r="J1114">
        <v>47.45</v>
      </c>
      <c r="K1114">
        <v>31.79</v>
      </c>
    </row>
    <row r="1115" spans="1:11" x14ac:dyDescent="0.35">
      <c r="A1115">
        <v>719712054</v>
      </c>
      <c r="B1115" s="2">
        <v>44479</v>
      </c>
      <c r="C1115" s="2">
        <v>44483</v>
      </c>
      <c r="D1115" t="s">
        <v>105</v>
      </c>
      <c r="E1115" t="s">
        <v>12</v>
      </c>
      <c r="F1115" t="s">
        <v>22</v>
      </c>
      <c r="G1115" t="s">
        <v>18</v>
      </c>
      <c r="H1115" t="s">
        <v>19</v>
      </c>
      <c r="I1115">
        <v>7645</v>
      </c>
      <c r="J1115">
        <v>47.45</v>
      </c>
      <c r="K1115">
        <v>31.79</v>
      </c>
    </row>
    <row r="1116" spans="1:11" x14ac:dyDescent="0.35">
      <c r="A1116">
        <v>866125905</v>
      </c>
      <c r="B1116" s="2">
        <v>43827</v>
      </c>
      <c r="C1116" s="2">
        <v>43847</v>
      </c>
      <c r="D1116" t="s">
        <v>16</v>
      </c>
      <c r="E1116" t="s">
        <v>12</v>
      </c>
      <c r="F1116" t="s">
        <v>76</v>
      </c>
      <c r="G1116" t="s">
        <v>14</v>
      </c>
      <c r="H1116" t="s">
        <v>26</v>
      </c>
      <c r="I1116">
        <v>4757</v>
      </c>
      <c r="J1116">
        <v>668.27</v>
      </c>
      <c r="K1116">
        <v>502.54</v>
      </c>
    </row>
    <row r="1117" spans="1:11" x14ac:dyDescent="0.35">
      <c r="A1117">
        <v>698729026</v>
      </c>
      <c r="B1117" s="2">
        <v>44091</v>
      </c>
      <c r="C1117" s="2">
        <v>44095</v>
      </c>
      <c r="D1117" t="s">
        <v>141</v>
      </c>
      <c r="E1117" t="s">
        <v>38</v>
      </c>
      <c r="F1117" t="s">
        <v>25</v>
      </c>
      <c r="G1117" t="s">
        <v>18</v>
      </c>
      <c r="H1117" t="s">
        <v>15</v>
      </c>
      <c r="I1117">
        <v>8301</v>
      </c>
      <c r="J1117">
        <v>205.7</v>
      </c>
      <c r="K1117">
        <v>117.11</v>
      </c>
    </row>
    <row r="1118" spans="1:11" x14ac:dyDescent="0.35">
      <c r="A1118">
        <v>931632745</v>
      </c>
      <c r="B1118" s="2">
        <v>43919</v>
      </c>
      <c r="C1118" s="2">
        <v>43937</v>
      </c>
      <c r="D1118" t="s">
        <v>138</v>
      </c>
      <c r="E1118" t="s">
        <v>24</v>
      </c>
      <c r="F1118" t="s">
        <v>76</v>
      </c>
      <c r="G1118" t="s">
        <v>14</v>
      </c>
      <c r="H1118" t="s">
        <v>26</v>
      </c>
      <c r="I1118">
        <v>9687</v>
      </c>
      <c r="J1118">
        <v>668.27</v>
      </c>
      <c r="K1118">
        <v>502.54</v>
      </c>
    </row>
    <row r="1119" spans="1:11" x14ac:dyDescent="0.35">
      <c r="A1119">
        <v>549260890</v>
      </c>
      <c r="B1119" s="2">
        <v>43162</v>
      </c>
      <c r="C1119" s="2">
        <v>43178</v>
      </c>
      <c r="D1119" t="s">
        <v>183</v>
      </c>
      <c r="E1119" t="s">
        <v>24</v>
      </c>
      <c r="F1119" t="s">
        <v>25</v>
      </c>
      <c r="G1119" t="s">
        <v>18</v>
      </c>
      <c r="H1119" t="s">
        <v>34</v>
      </c>
      <c r="I1119">
        <v>7358</v>
      </c>
      <c r="J1119">
        <v>205.7</v>
      </c>
      <c r="K1119">
        <v>117.11</v>
      </c>
    </row>
    <row r="1120" spans="1:11" x14ac:dyDescent="0.35">
      <c r="A1120">
        <v>856349790</v>
      </c>
      <c r="B1120" s="2">
        <v>43673</v>
      </c>
      <c r="C1120" s="2">
        <v>43678</v>
      </c>
      <c r="D1120" t="s">
        <v>53</v>
      </c>
      <c r="E1120" t="s">
        <v>29</v>
      </c>
      <c r="F1120" t="s">
        <v>22</v>
      </c>
      <c r="G1120" t="s">
        <v>14</v>
      </c>
      <c r="H1120" t="s">
        <v>19</v>
      </c>
      <c r="I1120">
        <v>1788</v>
      </c>
      <c r="J1120">
        <v>47.45</v>
      </c>
      <c r="K1120">
        <v>31.79</v>
      </c>
    </row>
    <row r="1121" spans="1:11" x14ac:dyDescent="0.35">
      <c r="A1121">
        <v>527948272</v>
      </c>
      <c r="B1121" s="2">
        <v>44698</v>
      </c>
      <c r="C1121" s="2">
        <v>44713</v>
      </c>
      <c r="D1121" t="s">
        <v>217</v>
      </c>
      <c r="E1121" t="s">
        <v>12</v>
      </c>
      <c r="F1121" t="s">
        <v>30</v>
      </c>
      <c r="G1121" t="s">
        <v>18</v>
      </c>
      <c r="H1121" t="s">
        <v>34</v>
      </c>
      <c r="I1121">
        <v>481</v>
      </c>
      <c r="J1121">
        <v>81.73</v>
      </c>
      <c r="K1121">
        <v>56.67</v>
      </c>
    </row>
    <row r="1122" spans="1:11" x14ac:dyDescent="0.35">
      <c r="A1122">
        <v>559417665</v>
      </c>
      <c r="B1122" s="2">
        <v>43521</v>
      </c>
      <c r="C1122" s="2">
        <v>43524</v>
      </c>
      <c r="D1122" t="s">
        <v>103</v>
      </c>
      <c r="E1122" t="s">
        <v>21</v>
      </c>
      <c r="F1122" t="s">
        <v>68</v>
      </c>
      <c r="G1122" t="s">
        <v>18</v>
      </c>
      <c r="H1122" t="s">
        <v>15</v>
      </c>
      <c r="I1122">
        <v>2973</v>
      </c>
      <c r="J1122">
        <v>154.06</v>
      </c>
      <c r="K1122">
        <v>90.93</v>
      </c>
    </row>
    <row r="1123" spans="1:11" x14ac:dyDescent="0.35">
      <c r="A1123">
        <v>216431796</v>
      </c>
      <c r="B1123" s="2">
        <v>44051</v>
      </c>
      <c r="C1123" s="2">
        <v>44054</v>
      </c>
      <c r="D1123" t="s">
        <v>59</v>
      </c>
      <c r="E1123" t="s">
        <v>12</v>
      </c>
      <c r="F1123" t="s">
        <v>76</v>
      </c>
      <c r="G1123" t="s">
        <v>14</v>
      </c>
      <c r="H1123" t="s">
        <v>19</v>
      </c>
      <c r="I1123">
        <v>5833</v>
      </c>
      <c r="J1123">
        <v>668.27</v>
      </c>
      <c r="K1123">
        <v>502.54</v>
      </c>
    </row>
    <row r="1124" spans="1:11" x14ac:dyDescent="0.35">
      <c r="A1124">
        <v>184976994</v>
      </c>
      <c r="B1124" s="2">
        <v>42237</v>
      </c>
      <c r="C1124" s="2">
        <v>42239</v>
      </c>
      <c r="D1124" t="s">
        <v>113</v>
      </c>
      <c r="E1124" t="s">
        <v>21</v>
      </c>
      <c r="F1124" t="s">
        <v>76</v>
      </c>
      <c r="G1124" t="s">
        <v>14</v>
      </c>
      <c r="H1124" t="s">
        <v>19</v>
      </c>
      <c r="I1124">
        <v>7658</v>
      </c>
      <c r="J1124">
        <v>668.27</v>
      </c>
      <c r="K1124">
        <v>502.54</v>
      </c>
    </row>
    <row r="1125" spans="1:11" x14ac:dyDescent="0.35">
      <c r="A1125">
        <v>321352088</v>
      </c>
      <c r="B1125" s="2">
        <v>44304</v>
      </c>
      <c r="C1125" s="2">
        <v>44316</v>
      </c>
      <c r="D1125" t="s">
        <v>110</v>
      </c>
      <c r="E1125" t="s">
        <v>38</v>
      </c>
      <c r="F1125" t="s">
        <v>30</v>
      </c>
      <c r="G1125" t="s">
        <v>18</v>
      </c>
      <c r="H1125" t="s">
        <v>15</v>
      </c>
      <c r="I1125">
        <v>4079</v>
      </c>
      <c r="J1125">
        <v>81.73</v>
      </c>
      <c r="K1125">
        <v>56.67</v>
      </c>
    </row>
    <row r="1126" spans="1:11" x14ac:dyDescent="0.35">
      <c r="A1126">
        <v>102168405</v>
      </c>
      <c r="B1126" s="2">
        <v>43980</v>
      </c>
      <c r="C1126" s="2">
        <v>43988</v>
      </c>
      <c r="D1126" t="s">
        <v>197</v>
      </c>
      <c r="E1126" t="s">
        <v>38</v>
      </c>
      <c r="F1126" t="s">
        <v>56</v>
      </c>
      <c r="G1126" t="s">
        <v>18</v>
      </c>
      <c r="H1126" t="s">
        <v>15</v>
      </c>
      <c r="I1126">
        <v>2756</v>
      </c>
      <c r="J1126">
        <v>9.33</v>
      </c>
      <c r="K1126">
        <v>6.92</v>
      </c>
    </row>
    <row r="1127" spans="1:11" x14ac:dyDescent="0.35">
      <c r="A1127">
        <v>874349772</v>
      </c>
      <c r="B1127" s="2">
        <v>43807</v>
      </c>
      <c r="C1127" s="2">
        <v>43812</v>
      </c>
      <c r="D1127" t="s">
        <v>121</v>
      </c>
      <c r="E1127" t="s">
        <v>21</v>
      </c>
      <c r="F1127" t="s">
        <v>22</v>
      </c>
      <c r="G1127" t="s">
        <v>14</v>
      </c>
      <c r="H1127" t="s">
        <v>15</v>
      </c>
      <c r="I1127">
        <v>8383</v>
      </c>
      <c r="J1127">
        <v>47.45</v>
      </c>
      <c r="K1127">
        <v>31.79</v>
      </c>
    </row>
    <row r="1128" spans="1:11" x14ac:dyDescent="0.35">
      <c r="A1128">
        <v>905132520</v>
      </c>
      <c r="B1128" s="2">
        <v>44527</v>
      </c>
      <c r="C1128" s="2">
        <v>44530</v>
      </c>
      <c r="D1128" t="s">
        <v>155</v>
      </c>
      <c r="E1128" t="s">
        <v>12</v>
      </c>
      <c r="F1128" t="s">
        <v>68</v>
      </c>
      <c r="G1128" t="s">
        <v>14</v>
      </c>
      <c r="H1128" t="s">
        <v>34</v>
      </c>
      <c r="I1128">
        <v>7681</v>
      </c>
      <c r="J1128">
        <v>154.06</v>
      </c>
      <c r="K1128">
        <v>90.93</v>
      </c>
    </row>
    <row r="1129" spans="1:11" x14ac:dyDescent="0.35">
      <c r="A1129">
        <v>332065474</v>
      </c>
      <c r="B1129" s="2">
        <v>43378</v>
      </c>
      <c r="C1129" s="2">
        <v>43392</v>
      </c>
      <c r="D1129" t="s">
        <v>36</v>
      </c>
      <c r="E1129" t="s">
        <v>29</v>
      </c>
      <c r="F1129" t="s">
        <v>68</v>
      </c>
      <c r="G1129" t="s">
        <v>18</v>
      </c>
      <c r="H1129" t="s">
        <v>34</v>
      </c>
      <c r="I1129">
        <v>4408</v>
      </c>
      <c r="J1129">
        <v>154.06</v>
      </c>
      <c r="K1129">
        <v>90.93</v>
      </c>
    </row>
    <row r="1130" spans="1:11" x14ac:dyDescent="0.35">
      <c r="A1130">
        <v>713009965</v>
      </c>
      <c r="B1130" s="2">
        <v>42689</v>
      </c>
      <c r="C1130" s="2">
        <v>42691</v>
      </c>
      <c r="D1130" t="s">
        <v>188</v>
      </c>
      <c r="E1130" t="s">
        <v>21</v>
      </c>
      <c r="F1130" t="s">
        <v>76</v>
      </c>
      <c r="G1130" t="s">
        <v>14</v>
      </c>
      <c r="H1130" t="s">
        <v>34</v>
      </c>
      <c r="I1130">
        <v>4348</v>
      </c>
      <c r="J1130">
        <v>668.27</v>
      </c>
      <c r="K1130">
        <v>502.54</v>
      </c>
    </row>
    <row r="1131" spans="1:11" x14ac:dyDescent="0.35">
      <c r="A1131">
        <v>976139819</v>
      </c>
      <c r="B1131" s="2">
        <v>42904</v>
      </c>
      <c r="C1131" s="2">
        <v>42918</v>
      </c>
      <c r="D1131" t="s">
        <v>197</v>
      </c>
      <c r="E1131" t="s">
        <v>38</v>
      </c>
      <c r="F1131" t="s">
        <v>13</v>
      </c>
      <c r="G1131" t="s">
        <v>18</v>
      </c>
      <c r="H1131" t="s">
        <v>15</v>
      </c>
      <c r="I1131">
        <v>319</v>
      </c>
      <c r="J1131">
        <v>255.28</v>
      </c>
      <c r="K1131">
        <v>159.41999999999999</v>
      </c>
    </row>
    <row r="1132" spans="1:11" x14ac:dyDescent="0.35">
      <c r="A1132">
        <v>569941365</v>
      </c>
      <c r="B1132" s="2">
        <v>42667</v>
      </c>
      <c r="C1132" s="2">
        <v>42677</v>
      </c>
      <c r="D1132" t="s">
        <v>188</v>
      </c>
      <c r="E1132" t="s">
        <v>21</v>
      </c>
      <c r="F1132" t="s">
        <v>13</v>
      </c>
      <c r="G1132" t="s">
        <v>14</v>
      </c>
      <c r="H1132" t="s">
        <v>15</v>
      </c>
      <c r="I1132">
        <v>7170</v>
      </c>
      <c r="J1132">
        <v>255.28</v>
      </c>
      <c r="K1132">
        <v>159.41999999999999</v>
      </c>
    </row>
    <row r="1133" spans="1:11" x14ac:dyDescent="0.35">
      <c r="A1133">
        <v>813213431</v>
      </c>
      <c r="B1133" s="2">
        <v>44009</v>
      </c>
      <c r="C1133" s="2">
        <v>44028</v>
      </c>
      <c r="D1133" t="s">
        <v>190</v>
      </c>
      <c r="E1133" t="s">
        <v>38</v>
      </c>
      <c r="F1133" t="s">
        <v>25</v>
      </c>
      <c r="G1133" t="s">
        <v>14</v>
      </c>
      <c r="H1133" t="s">
        <v>19</v>
      </c>
      <c r="I1133">
        <v>500</v>
      </c>
      <c r="J1133">
        <v>205.7</v>
      </c>
      <c r="K1133">
        <v>117.11</v>
      </c>
    </row>
    <row r="1134" spans="1:11" x14ac:dyDescent="0.35">
      <c r="A1134">
        <v>845067346</v>
      </c>
      <c r="B1134" s="2">
        <v>44813</v>
      </c>
      <c r="C1134" s="2">
        <v>44832</v>
      </c>
      <c r="D1134" t="s">
        <v>117</v>
      </c>
      <c r="E1134" t="s">
        <v>21</v>
      </c>
      <c r="F1134" t="s">
        <v>76</v>
      </c>
      <c r="G1134" t="s">
        <v>14</v>
      </c>
      <c r="H1134" t="s">
        <v>34</v>
      </c>
      <c r="I1134">
        <v>3062</v>
      </c>
      <c r="J1134">
        <v>668.27</v>
      </c>
      <c r="K1134">
        <v>502.54</v>
      </c>
    </row>
    <row r="1135" spans="1:11" x14ac:dyDescent="0.35">
      <c r="A1135">
        <v>774926936</v>
      </c>
      <c r="B1135" s="2">
        <v>43428</v>
      </c>
      <c r="C1135" s="2">
        <v>43446</v>
      </c>
      <c r="D1135" t="s">
        <v>20</v>
      </c>
      <c r="E1135" t="s">
        <v>21</v>
      </c>
      <c r="F1135" t="s">
        <v>56</v>
      </c>
      <c r="G1135" t="s">
        <v>18</v>
      </c>
      <c r="H1135" t="s">
        <v>15</v>
      </c>
      <c r="I1135">
        <v>6956</v>
      </c>
      <c r="J1135">
        <v>9.33</v>
      </c>
      <c r="K1135">
        <v>6.92</v>
      </c>
    </row>
    <row r="1136" spans="1:11" x14ac:dyDescent="0.35">
      <c r="A1136">
        <v>332528531</v>
      </c>
      <c r="B1136" s="2">
        <v>43285</v>
      </c>
      <c r="C1136" s="2">
        <v>43306</v>
      </c>
      <c r="D1136" t="s">
        <v>62</v>
      </c>
      <c r="E1136" t="s">
        <v>38</v>
      </c>
      <c r="F1136" t="s">
        <v>22</v>
      </c>
      <c r="G1136" t="s">
        <v>14</v>
      </c>
      <c r="H1136" t="s">
        <v>26</v>
      </c>
      <c r="I1136">
        <v>1437</v>
      </c>
      <c r="J1136">
        <v>47.45</v>
      </c>
      <c r="K1136">
        <v>31.79</v>
      </c>
    </row>
    <row r="1137" spans="1:11" x14ac:dyDescent="0.35">
      <c r="A1137">
        <v>217920958</v>
      </c>
      <c r="B1137" s="2">
        <v>44322</v>
      </c>
      <c r="C1137" s="2">
        <v>44324</v>
      </c>
      <c r="D1137" t="s">
        <v>145</v>
      </c>
      <c r="E1137" t="s">
        <v>21</v>
      </c>
      <c r="F1137" t="s">
        <v>13</v>
      </c>
      <c r="G1137" t="s">
        <v>14</v>
      </c>
      <c r="H1137" t="s">
        <v>34</v>
      </c>
      <c r="I1137">
        <v>6509</v>
      </c>
      <c r="J1137">
        <v>255.28</v>
      </c>
      <c r="K1137">
        <v>159.41999999999999</v>
      </c>
    </row>
    <row r="1138" spans="1:11" x14ac:dyDescent="0.35">
      <c r="A1138">
        <v>751465547</v>
      </c>
      <c r="B1138" s="2">
        <v>42322</v>
      </c>
      <c r="C1138" s="2">
        <v>42332</v>
      </c>
      <c r="D1138" t="s">
        <v>171</v>
      </c>
      <c r="E1138" t="s">
        <v>12</v>
      </c>
      <c r="F1138" t="s">
        <v>30</v>
      </c>
      <c r="G1138" t="s">
        <v>18</v>
      </c>
      <c r="H1138" t="s">
        <v>34</v>
      </c>
      <c r="I1138">
        <v>4209</v>
      </c>
      <c r="J1138">
        <v>81.73</v>
      </c>
      <c r="K1138">
        <v>56.67</v>
      </c>
    </row>
    <row r="1139" spans="1:11" x14ac:dyDescent="0.35">
      <c r="A1139">
        <v>523836123</v>
      </c>
      <c r="B1139" s="2">
        <v>43502</v>
      </c>
      <c r="C1139" s="2">
        <v>43507</v>
      </c>
      <c r="D1139" t="s">
        <v>152</v>
      </c>
      <c r="E1139" t="s">
        <v>21</v>
      </c>
      <c r="F1139" t="s">
        <v>33</v>
      </c>
      <c r="G1139" t="s">
        <v>14</v>
      </c>
      <c r="H1139" t="s">
        <v>19</v>
      </c>
      <c r="I1139">
        <v>3605</v>
      </c>
      <c r="J1139">
        <v>109.28</v>
      </c>
      <c r="K1139">
        <v>35.840000000000003</v>
      </c>
    </row>
    <row r="1140" spans="1:11" x14ac:dyDescent="0.35">
      <c r="A1140">
        <v>446019017</v>
      </c>
      <c r="B1140" s="2">
        <v>44506</v>
      </c>
      <c r="C1140" s="2">
        <v>44507</v>
      </c>
      <c r="D1140" t="s">
        <v>100</v>
      </c>
      <c r="E1140" t="s">
        <v>21</v>
      </c>
      <c r="F1140" t="s">
        <v>68</v>
      </c>
      <c r="G1140" t="s">
        <v>14</v>
      </c>
      <c r="H1140" t="s">
        <v>19</v>
      </c>
      <c r="I1140">
        <v>5794</v>
      </c>
      <c r="J1140">
        <v>154.06</v>
      </c>
      <c r="K1140">
        <v>90.93</v>
      </c>
    </row>
    <row r="1141" spans="1:11" x14ac:dyDescent="0.35">
      <c r="A1141">
        <v>599313056</v>
      </c>
      <c r="B1141" s="2">
        <v>44786</v>
      </c>
      <c r="C1141" s="2">
        <v>44795</v>
      </c>
      <c r="D1141" t="s">
        <v>27</v>
      </c>
      <c r="E1141" t="s">
        <v>24</v>
      </c>
      <c r="F1141" t="s">
        <v>40</v>
      </c>
      <c r="G1141" t="s">
        <v>18</v>
      </c>
      <c r="H1141" t="s">
        <v>34</v>
      </c>
      <c r="I1141">
        <v>8906</v>
      </c>
      <c r="J1141">
        <v>651.21</v>
      </c>
      <c r="K1141">
        <v>524.96</v>
      </c>
    </row>
    <row r="1142" spans="1:11" x14ac:dyDescent="0.35">
      <c r="A1142">
        <v>685329568</v>
      </c>
      <c r="B1142" s="2">
        <v>42571</v>
      </c>
      <c r="C1142" s="2">
        <v>42591</v>
      </c>
      <c r="D1142" t="s">
        <v>64</v>
      </c>
      <c r="E1142" t="s">
        <v>29</v>
      </c>
      <c r="F1142" t="s">
        <v>30</v>
      </c>
      <c r="G1142" t="s">
        <v>14</v>
      </c>
      <c r="H1142" t="s">
        <v>15</v>
      </c>
      <c r="I1142">
        <v>3104</v>
      </c>
      <c r="J1142">
        <v>81.73</v>
      </c>
      <c r="K1142">
        <v>56.67</v>
      </c>
    </row>
    <row r="1143" spans="1:11" x14ac:dyDescent="0.35">
      <c r="A1143">
        <v>475992381</v>
      </c>
      <c r="B1143" s="2">
        <v>44330</v>
      </c>
      <c r="C1143" s="2">
        <v>44334</v>
      </c>
      <c r="D1143" t="s">
        <v>67</v>
      </c>
      <c r="E1143" t="s">
        <v>21</v>
      </c>
      <c r="F1143" t="s">
        <v>33</v>
      </c>
      <c r="G1143" t="s">
        <v>14</v>
      </c>
      <c r="H1143" t="s">
        <v>34</v>
      </c>
      <c r="I1143">
        <v>5578</v>
      </c>
      <c r="J1143">
        <v>109.28</v>
      </c>
      <c r="K1143">
        <v>35.840000000000003</v>
      </c>
    </row>
    <row r="1144" spans="1:11" x14ac:dyDescent="0.35">
      <c r="A1144">
        <v>263537824</v>
      </c>
      <c r="B1144" s="2">
        <v>42259</v>
      </c>
      <c r="C1144" s="2">
        <v>42274</v>
      </c>
      <c r="D1144" t="s">
        <v>114</v>
      </c>
      <c r="E1144" t="s">
        <v>38</v>
      </c>
      <c r="F1144" t="s">
        <v>47</v>
      </c>
      <c r="G1144" t="s">
        <v>18</v>
      </c>
      <c r="H1144" t="s">
        <v>15</v>
      </c>
      <c r="I1144">
        <v>5553</v>
      </c>
      <c r="J1144">
        <v>421.89</v>
      </c>
      <c r="K1144">
        <v>364.69</v>
      </c>
    </row>
    <row r="1145" spans="1:11" x14ac:dyDescent="0.35">
      <c r="A1145">
        <v>410514724</v>
      </c>
      <c r="B1145" s="2">
        <v>42795</v>
      </c>
      <c r="C1145" s="2">
        <v>42805</v>
      </c>
      <c r="D1145" t="s">
        <v>103</v>
      </c>
      <c r="E1145" t="s">
        <v>21</v>
      </c>
      <c r="F1145" t="s">
        <v>40</v>
      </c>
      <c r="G1145" t="s">
        <v>18</v>
      </c>
      <c r="H1145" t="s">
        <v>19</v>
      </c>
      <c r="I1145">
        <v>9284</v>
      </c>
      <c r="J1145">
        <v>651.21</v>
      </c>
      <c r="K1145">
        <v>524.96</v>
      </c>
    </row>
    <row r="1146" spans="1:11" x14ac:dyDescent="0.35">
      <c r="A1146">
        <v>899784409</v>
      </c>
      <c r="B1146" s="2">
        <v>43842</v>
      </c>
      <c r="C1146" s="2">
        <v>43849</v>
      </c>
      <c r="D1146" t="s">
        <v>128</v>
      </c>
      <c r="E1146" t="s">
        <v>38</v>
      </c>
      <c r="F1146" t="s">
        <v>22</v>
      </c>
      <c r="G1146" t="s">
        <v>18</v>
      </c>
      <c r="H1146" t="s">
        <v>15</v>
      </c>
      <c r="I1146">
        <v>5057</v>
      </c>
      <c r="J1146">
        <v>47.45</v>
      </c>
      <c r="K1146">
        <v>31.79</v>
      </c>
    </row>
    <row r="1147" spans="1:11" x14ac:dyDescent="0.35">
      <c r="A1147">
        <v>884520709</v>
      </c>
      <c r="B1147" s="2">
        <v>42573</v>
      </c>
      <c r="C1147" s="2">
        <v>42587</v>
      </c>
      <c r="D1147" t="s">
        <v>37</v>
      </c>
      <c r="E1147" t="s">
        <v>38</v>
      </c>
      <c r="F1147" t="s">
        <v>30</v>
      </c>
      <c r="G1147" t="s">
        <v>14</v>
      </c>
      <c r="H1147" t="s">
        <v>34</v>
      </c>
      <c r="I1147">
        <v>8189</v>
      </c>
      <c r="J1147">
        <v>81.73</v>
      </c>
      <c r="K1147">
        <v>56.67</v>
      </c>
    </row>
    <row r="1148" spans="1:11" x14ac:dyDescent="0.35">
      <c r="A1148">
        <v>938209950</v>
      </c>
      <c r="B1148" s="2">
        <v>44634</v>
      </c>
      <c r="C1148" s="2">
        <v>44638</v>
      </c>
      <c r="D1148" t="s">
        <v>184</v>
      </c>
      <c r="E1148" t="s">
        <v>21</v>
      </c>
      <c r="F1148" t="s">
        <v>30</v>
      </c>
      <c r="G1148" t="s">
        <v>18</v>
      </c>
      <c r="H1148" t="s">
        <v>19</v>
      </c>
      <c r="I1148">
        <v>6028</v>
      </c>
      <c r="J1148">
        <v>81.73</v>
      </c>
      <c r="K1148">
        <v>56.67</v>
      </c>
    </row>
    <row r="1149" spans="1:11" x14ac:dyDescent="0.35">
      <c r="A1149">
        <v>804650962</v>
      </c>
      <c r="B1149" s="2">
        <v>42054</v>
      </c>
      <c r="C1149" s="2">
        <v>42063</v>
      </c>
      <c r="D1149" t="s">
        <v>134</v>
      </c>
      <c r="E1149" t="s">
        <v>38</v>
      </c>
      <c r="F1149" t="s">
        <v>56</v>
      </c>
      <c r="G1149" t="s">
        <v>14</v>
      </c>
      <c r="H1149" t="s">
        <v>15</v>
      </c>
      <c r="I1149">
        <v>2956</v>
      </c>
      <c r="J1149">
        <v>9.33</v>
      </c>
      <c r="K1149">
        <v>6.92</v>
      </c>
    </row>
    <row r="1150" spans="1:11" x14ac:dyDescent="0.35">
      <c r="A1150">
        <v>747955071</v>
      </c>
      <c r="B1150" s="2">
        <v>42640</v>
      </c>
      <c r="C1150" s="2">
        <v>42661</v>
      </c>
      <c r="D1150" t="s">
        <v>100</v>
      </c>
      <c r="E1150" t="s">
        <v>21</v>
      </c>
      <c r="F1150" t="s">
        <v>33</v>
      </c>
      <c r="G1150" t="s">
        <v>18</v>
      </c>
      <c r="H1150" t="s">
        <v>34</v>
      </c>
      <c r="I1150">
        <v>5382</v>
      </c>
      <c r="J1150">
        <v>109.28</v>
      </c>
      <c r="K1150">
        <v>35.840000000000003</v>
      </c>
    </row>
    <row r="1151" spans="1:11" x14ac:dyDescent="0.35">
      <c r="A1151">
        <v>202546107</v>
      </c>
      <c r="B1151" s="2">
        <v>44128</v>
      </c>
      <c r="C1151" s="2">
        <v>44129</v>
      </c>
      <c r="D1151" t="s">
        <v>147</v>
      </c>
      <c r="E1151" t="s">
        <v>38</v>
      </c>
      <c r="F1151" t="s">
        <v>68</v>
      </c>
      <c r="G1151" t="s">
        <v>18</v>
      </c>
      <c r="H1151" t="s">
        <v>19</v>
      </c>
      <c r="I1151">
        <v>6749</v>
      </c>
      <c r="J1151">
        <v>154.06</v>
      </c>
      <c r="K1151">
        <v>90.93</v>
      </c>
    </row>
    <row r="1152" spans="1:11" x14ac:dyDescent="0.35">
      <c r="A1152">
        <v>923160398</v>
      </c>
      <c r="B1152" s="2">
        <v>42869</v>
      </c>
      <c r="C1152" s="2">
        <v>42871</v>
      </c>
      <c r="D1152" t="s">
        <v>188</v>
      </c>
      <c r="E1152" t="s">
        <v>21</v>
      </c>
      <c r="F1152" t="s">
        <v>33</v>
      </c>
      <c r="G1152" t="s">
        <v>18</v>
      </c>
      <c r="H1152" t="s">
        <v>26</v>
      </c>
      <c r="I1152">
        <v>2531</v>
      </c>
      <c r="J1152">
        <v>109.28</v>
      </c>
      <c r="K1152">
        <v>35.840000000000003</v>
      </c>
    </row>
    <row r="1153" spans="1:11" x14ac:dyDescent="0.35">
      <c r="A1153">
        <v>234846770</v>
      </c>
      <c r="B1153" s="2">
        <v>44341</v>
      </c>
      <c r="C1153" s="2">
        <v>44345</v>
      </c>
      <c r="D1153" t="s">
        <v>94</v>
      </c>
      <c r="E1153" t="s">
        <v>38</v>
      </c>
      <c r="F1153" t="s">
        <v>56</v>
      </c>
      <c r="G1153" t="s">
        <v>14</v>
      </c>
      <c r="H1153" t="s">
        <v>19</v>
      </c>
      <c r="I1153">
        <v>5233</v>
      </c>
      <c r="J1153">
        <v>9.33</v>
      </c>
      <c r="K1153">
        <v>6.92</v>
      </c>
    </row>
    <row r="1154" spans="1:11" x14ac:dyDescent="0.35">
      <c r="A1154">
        <v>482966554</v>
      </c>
      <c r="B1154" s="2">
        <v>43402</v>
      </c>
      <c r="C1154" s="2">
        <v>43403</v>
      </c>
      <c r="D1154" t="s">
        <v>31</v>
      </c>
      <c r="E1154" t="s">
        <v>32</v>
      </c>
      <c r="F1154" t="s">
        <v>40</v>
      </c>
      <c r="G1154" t="s">
        <v>18</v>
      </c>
      <c r="H1154" t="s">
        <v>26</v>
      </c>
      <c r="I1154">
        <v>9391</v>
      </c>
      <c r="J1154">
        <v>651.21</v>
      </c>
      <c r="K1154">
        <v>524.96</v>
      </c>
    </row>
    <row r="1155" spans="1:11" x14ac:dyDescent="0.35">
      <c r="A1155">
        <v>483193576</v>
      </c>
      <c r="B1155" s="2">
        <v>43311</v>
      </c>
      <c r="C1155" s="2">
        <v>43319</v>
      </c>
      <c r="D1155" t="s">
        <v>148</v>
      </c>
      <c r="E1155" t="s">
        <v>24</v>
      </c>
      <c r="F1155" t="s">
        <v>56</v>
      </c>
      <c r="G1155" t="s">
        <v>14</v>
      </c>
      <c r="H1155" t="s">
        <v>26</v>
      </c>
      <c r="I1155">
        <v>6572</v>
      </c>
      <c r="J1155">
        <v>9.33</v>
      </c>
      <c r="K1155">
        <v>6.92</v>
      </c>
    </row>
    <row r="1156" spans="1:11" x14ac:dyDescent="0.35">
      <c r="A1156">
        <v>471514165</v>
      </c>
      <c r="B1156" s="2">
        <v>43745</v>
      </c>
      <c r="C1156" s="2">
        <v>43751</v>
      </c>
      <c r="D1156" t="s">
        <v>72</v>
      </c>
      <c r="E1156" t="s">
        <v>24</v>
      </c>
      <c r="F1156" t="s">
        <v>68</v>
      </c>
      <c r="G1156" t="s">
        <v>14</v>
      </c>
      <c r="H1156" t="s">
        <v>19</v>
      </c>
      <c r="I1156">
        <v>374</v>
      </c>
      <c r="J1156">
        <v>154.06</v>
      </c>
      <c r="K1156">
        <v>90.93</v>
      </c>
    </row>
    <row r="1157" spans="1:11" x14ac:dyDescent="0.35">
      <c r="A1157">
        <v>754227149</v>
      </c>
      <c r="B1157" s="2">
        <v>44124</v>
      </c>
      <c r="C1157" s="2">
        <v>44142</v>
      </c>
      <c r="D1157" t="s">
        <v>122</v>
      </c>
      <c r="E1157" t="s">
        <v>21</v>
      </c>
      <c r="F1157" t="s">
        <v>40</v>
      </c>
      <c r="G1157" t="s">
        <v>14</v>
      </c>
      <c r="H1157" t="s">
        <v>34</v>
      </c>
      <c r="I1157">
        <v>1429</v>
      </c>
      <c r="J1157">
        <v>651.21</v>
      </c>
      <c r="K1157">
        <v>524.96</v>
      </c>
    </row>
    <row r="1158" spans="1:11" x14ac:dyDescent="0.35">
      <c r="A1158">
        <v>357943856</v>
      </c>
      <c r="B1158" s="2">
        <v>43520</v>
      </c>
      <c r="C1158" s="2">
        <v>43528</v>
      </c>
      <c r="D1158" t="s">
        <v>125</v>
      </c>
      <c r="E1158" t="s">
        <v>21</v>
      </c>
      <c r="F1158" t="s">
        <v>13</v>
      </c>
      <c r="G1158" t="s">
        <v>18</v>
      </c>
      <c r="H1158" t="s">
        <v>26</v>
      </c>
      <c r="I1158">
        <v>2396</v>
      </c>
      <c r="J1158">
        <v>255.28</v>
      </c>
      <c r="K1158">
        <v>159.41999999999999</v>
      </c>
    </row>
    <row r="1159" spans="1:11" x14ac:dyDescent="0.35">
      <c r="A1159">
        <v>179588115</v>
      </c>
      <c r="B1159" s="2">
        <v>43669</v>
      </c>
      <c r="C1159" s="2">
        <v>43686</v>
      </c>
      <c r="D1159" t="s">
        <v>98</v>
      </c>
      <c r="E1159" t="s">
        <v>38</v>
      </c>
      <c r="F1159" t="s">
        <v>30</v>
      </c>
      <c r="G1159" t="s">
        <v>18</v>
      </c>
      <c r="H1159" t="s">
        <v>34</v>
      </c>
      <c r="I1159">
        <v>2969</v>
      </c>
      <c r="J1159">
        <v>81.73</v>
      </c>
      <c r="K1159">
        <v>56.67</v>
      </c>
    </row>
    <row r="1160" spans="1:11" x14ac:dyDescent="0.35">
      <c r="A1160">
        <v>736396253</v>
      </c>
      <c r="B1160" s="2">
        <v>43771</v>
      </c>
      <c r="C1160" s="2">
        <v>43789</v>
      </c>
      <c r="D1160" t="s">
        <v>84</v>
      </c>
      <c r="E1160" t="s">
        <v>24</v>
      </c>
      <c r="F1160" t="s">
        <v>47</v>
      </c>
      <c r="G1160" t="s">
        <v>18</v>
      </c>
      <c r="H1160" t="s">
        <v>34</v>
      </c>
      <c r="I1160">
        <v>4870</v>
      </c>
      <c r="J1160">
        <v>421.89</v>
      </c>
      <c r="K1160">
        <v>364.69</v>
      </c>
    </row>
    <row r="1161" spans="1:11" x14ac:dyDescent="0.35">
      <c r="A1161">
        <v>815917098</v>
      </c>
      <c r="B1161" s="2">
        <v>44224</v>
      </c>
      <c r="C1161" s="2">
        <v>44236</v>
      </c>
      <c r="D1161" t="s">
        <v>205</v>
      </c>
      <c r="E1161" t="s">
        <v>21</v>
      </c>
      <c r="F1161" t="s">
        <v>42</v>
      </c>
      <c r="G1161" t="s">
        <v>14</v>
      </c>
      <c r="H1161" t="s">
        <v>15</v>
      </c>
      <c r="I1161">
        <v>6856</v>
      </c>
      <c r="J1161">
        <v>437.2</v>
      </c>
      <c r="K1161">
        <v>263.33</v>
      </c>
    </row>
    <row r="1162" spans="1:11" x14ac:dyDescent="0.35">
      <c r="A1162">
        <v>626011979</v>
      </c>
      <c r="B1162" s="2">
        <v>44198</v>
      </c>
      <c r="C1162" s="2">
        <v>44218</v>
      </c>
      <c r="D1162" t="s">
        <v>122</v>
      </c>
      <c r="E1162" t="s">
        <v>21</v>
      </c>
      <c r="F1162" t="s">
        <v>33</v>
      </c>
      <c r="G1162" t="s">
        <v>18</v>
      </c>
      <c r="H1162" t="s">
        <v>26</v>
      </c>
      <c r="I1162">
        <v>9711</v>
      </c>
      <c r="J1162">
        <v>109.28</v>
      </c>
      <c r="K1162">
        <v>35.840000000000003</v>
      </c>
    </row>
    <row r="1163" spans="1:11" x14ac:dyDescent="0.35">
      <c r="A1163">
        <v>444854724</v>
      </c>
      <c r="B1163" s="2">
        <v>42598</v>
      </c>
      <c r="C1163" s="2">
        <v>42608</v>
      </c>
      <c r="D1163" t="s">
        <v>139</v>
      </c>
      <c r="E1163" t="s">
        <v>51</v>
      </c>
      <c r="F1163" t="s">
        <v>30</v>
      </c>
      <c r="G1163" t="s">
        <v>18</v>
      </c>
      <c r="H1163" t="s">
        <v>26</v>
      </c>
      <c r="I1163">
        <v>1253</v>
      </c>
      <c r="J1163">
        <v>81.73</v>
      </c>
      <c r="K1163">
        <v>56.67</v>
      </c>
    </row>
    <row r="1164" spans="1:11" x14ac:dyDescent="0.35">
      <c r="A1164">
        <v>170931661</v>
      </c>
      <c r="B1164" s="2">
        <v>42687</v>
      </c>
      <c r="C1164" s="2">
        <v>42693</v>
      </c>
      <c r="D1164" t="s">
        <v>134</v>
      </c>
      <c r="E1164" t="s">
        <v>38</v>
      </c>
      <c r="F1164" t="s">
        <v>47</v>
      </c>
      <c r="G1164" t="s">
        <v>18</v>
      </c>
      <c r="H1164" t="s">
        <v>26</v>
      </c>
      <c r="I1164">
        <v>1332</v>
      </c>
      <c r="J1164">
        <v>421.89</v>
      </c>
      <c r="K1164">
        <v>364.69</v>
      </c>
    </row>
    <row r="1165" spans="1:11" x14ac:dyDescent="0.35">
      <c r="A1165">
        <v>673041617</v>
      </c>
      <c r="B1165" s="2">
        <v>43494</v>
      </c>
      <c r="C1165" s="2">
        <v>43499</v>
      </c>
      <c r="D1165" t="s">
        <v>57</v>
      </c>
      <c r="E1165" t="s">
        <v>32</v>
      </c>
      <c r="F1165" t="s">
        <v>76</v>
      </c>
      <c r="G1165" t="s">
        <v>14</v>
      </c>
      <c r="H1165" t="s">
        <v>15</v>
      </c>
      <c r="I1165">
        <v>6826</v>
      </c>
      <c r="J1165">
        <v>668.27</v>
      </c>
      <c r="K1165">
        <v>502.54</v>
      </c>
    </row>
    <row r="1166" spans="1:11" x14ac:dyDescent="0.35">
      <c r="A1166">
        <v>640295922</v>
      </c>
      <c r="B1166" s="2">
        <v>42095</v>
      </c>
      <c r="C1166" s="2">
        <v>42111</v>
      </c>
      <c r="D1166" t="s">
        <v>35</v>
      </c>
      <c r="E1166" t="s">
        <v>21</v>
      </c>
      <c r="F1166" t="s">
        <v>13</v>
      </c>
      <c r="G1166" t="s">
        <v>14</v>
      </c>
      <c r="H1166" t="s">
        <v>15</v>
      </c>
      <c r="I1166">
        <v>6647</v>
      </c>
      <c r="J1166">
        <v>255.28</v>
      </c>
      <c r="K1166">
        <v>159.41999999999999</v>
      </c>
    </row>
    <row r="1167" spans="1:11" x14ac:dyDescent="0.35">
      <c r="A1167">
        <v>632118403</v>
      </c>
      <c r="B1167" s="2">
        <v>42185</v>
      </c>
      <c r="C1167" s="2">
        <v>42201</v>
      </c>
      <c r="D1167" t="s">
        <v>154</v>
      </c>
      <c r="E1167" t="s">
        <v>12</v>
      </c>
      <c r="F1167" t="s">
        <v>68</v>
      </c>
      <c r="G1167" t="s">
        <v>18</v>
      </c>
      <c r="H1167" t="s">
        <v>34</v>
      </c>
      <c r="I1167">
        <v>6737</v>
      </c>
      <c r="J1167">
        <v>154.06</v>
      </c>
      <c r="K1167">
        <v>90.93</v>
      </c>
    </row>
    <row r="1168" spans="1:11" x14ac:dyDescent="0.35">
      <c r="A1168">
        <v>828245389</v>
      </c>
      <c r="B1168" s="2">
        <v>43310</v>
      </c>
      <c r="C1168" s="2">
        <v>43316</v>
      </c>
      <c r="D1168" t="s">
        <v>167</v>
      </c>
      <c r="E1168" t="s">
        <v>38</v>
      </c>
      <c r="F1168" t="s">
        <v>40</v>
      </c>
      <c r="G1168" t="s">
        <v>14</v>
      </c>
      <c r="H1168" t="s">
        <v>26</v>
      </c>
      <c r="I1168">
        <v>5071</v>
      </c>
      <c r="J1168">
        <v>651.21</v>
      </c>
      <c r="K1168">
        <v>524.96</v>
      </c>
    </row>
    <row r="1169" spans="1:11" x14ac:dyDescent="0.35">
      <c r="A1169">
        <v>578725707</v>
      </c>
      <c r="B1169" s="2">
        <v>44754</v>
      </c>
      <c r="C1169" s="2">
        <v>44774</v>
      </c>
      <c r="D1169" t="s">
        <v>181</v>
      </c>
      <c r="E1169" t="s">
        <v>38</v>
      </c>
      <c r="F1169" t="s">
        <v>25</v>
      </c>
      <c r="G1169" t="s">
        <v>18</v>
      </c>
      <c r="H1169" t="s">
        <v>15</v>
      </c>
      <c r="I1169">
        <v>6652</v>
      </c>
      <c r="J1169">
        <v>205.7</v>
      </c>
      <c r="K1169">
        <v>117.11</v>
      </c>
    </row>
    <row r="1170" spans="1:11" x14ac:dyDescent="0.35">
      <c r="A1170">
        <v>653920686</v>
      </c>
      <c r="B1170" s="2">
        <v>44572</v>
      </c>
      <c r="C1170" s="2">
        <v>44576</v>
      </c>
      <c r="D1170" t="s">
        <v>214</v>
      </c>
      <c r="E1170" t="s">
        <v>21</v>
      </c>
      <c r="F1170" t="s">
        <v>17</v>
      </c>
      <c r="G1170" t="s">
        <v>14</v>
      </c>
      <c r="H1170" t="s">
        <v>19</v>
      </c>
      <c r="I1170">
        <v>8517</v>
      </c>
      <c r="J1170">
        <v>152.58000000000001</v>
      </c>
      <c r="K1170">
        <v>97.44</v>
      </c>
    </row>
    <row r="1171" spans="1:11" x14ac:dyDescent="0.35">
      <c r="A1171">
        <v>994504153</v>
      </c>
      <c r="B1171" s="2">
        <v>42745</v>
      </c>
      <c r="C1171" s="2">
        <v>42752</v>
      </c>
      <c r="D1171" t="s">
        <v>172</v>
      </c>
      <c r="E1171" t="s">
        <v>21</v>
      </c>
      <c r="F1171" t="s">
        <v>56</v>
      </c>
      <c r="G1171" t="s">
        <v>14</v>
      </c>
      <c r="H1171" t="s">
        <v>15</v>
      </c>
      <c r="I1171">
        <v>4734</v>
      </c>
      <c r="J1171">
        <v>9.33</v>
      </c>
      <c r="K1171">
        <v>6.92</v>
      </c>
    </row>
    <row r="1172" spans="1:11" x14ac:dyDescent="0.35">
      <c r="A1172">
        <v>261462438</v>
      </c>
      <c r="B1172" s="2">
        <v>43766</v>
      </c>
      <c r="C1172" s="2">
        <v>43771</v>
      </c>
      <c r="D1172" t="s">
        <v>72</v>
      </c>
      <c r="E1172" t="s">
        <v>24</v>
      </c>
      <c r="F1172" t="s">
        <v>76</v>
      </c>
      <c r="G1172" t="s">
        <v>14</v>
      </c>
      <c r="H1172" t="s">
        <v>19</v>
      </c>
      <c r="I1172">
        <v>1400</v>
      </c>
      <c r="J1172">
        <v>668.27</v>
      </c>
      <c r="K1172">
        <v>502.54</v>
      </c>
    </row>
    <row r="1173" spans="1:11" x14ac:dyDescent="0.35">
      <c r="A1173">
        <v>786094367</v>
      </c>
      <c r="B1173" s="2">
        <v>44666</v>
      </c>
      <c r="C1173" s="2">
        <v>44673</v>
      </c>
      <c r="D1173" t="s">
        <v>98</v>
      </c>
      <c r="E1173" t="s">
        <v>38</v>
      </c>
      <c r="F1173" t="s">
        <v>76</v>
      </c>
      <c r="G1173" t="s">
        <v>14</v>
      </c>
      <c r="H1173" t="s">
        <v>15</v>
      </c>
      <c r="I1173">
        <v>1647</v>
      </c>
      <c r="J1173">
        <v>668.27</v>
      </c>
      <c r="K1173">
        <v>502.54</v>
      </c>
    </row>
    <row r="1174" spans="1:11" x14ac:dyDescent="0.35">
      <c r="A1174">
        <v>920011270</v>
      </c>
      <c r="B1174" s="2">
        <v>42864</v>
      </c>
      <c r="C1174" s="2">
        <v>42885</v>
      </c>
      <c r="D1174" t="s">
        <v>20</v>
      </c>
      <c r="E1174" t="s">
        <v>21</v>
      </c>
      <c r="F1174" t="s">
        <v>47</v>
      </c>
      <c r="G1174" t="s">
        <v>18</v>
      </c>
      <c r="H1174" t="s">
        <v>15</v>
      </c>
      <c r="I1174">
        <v>634</v>
      </c>
      <c r="J1174">
        <v>421.89</v>
      </c>
      <c r="K1174">
        <v>364.69</v>
      </c>
    </row>
    <row r="1175" spans="1:11" x14ac:dyDescent="0.35">
      <c r="A1175">
        <v>885136973</v>
      </c>
      <c r="B1175" s="2">
        <v>44174</v>
      </c>
      <c r="C1175" s="2">
        <v>44185</v>
      </c>
      <c r="D1175" t="s">
        <v>50</v>
      </c>
      <c r="E1175" t="s">
        <v>51</v>
      </c>
      <c r="F1175" t="s">
        <v>68</v>
      </c>
      <c r="G1175" t="s">
        <v>18</v>
      </c>
      <c r="H1175" t="s">
        <v>19</v>
      </c>
      <c r="I1175">
        <v>555</v>
      </c>
      <c r="J1175">
        <v>154.06</v>
      </c>
      <c r="K1175">
        <v>90.93</v>
      </c>
    </row>
    <row r="1176" spans="1:11" x14ac:dyDescent="0.35">
      <c r="A1176">
        <v>523707807</v>
      </c>
      <c r="B1176" s="2">
        <v>43794</v>
      </c>
      <c r="C1176" s="2">
        <v>43812</v>
      </c>
      <c r="D1176" t="s">
        <v>35</v>
      </c>
      <c r="E1176" t="s">
        <v>21</v>
      </c>
      <c r="F1176" t="s">
        <v>68</v>
      </c>
      <c r="G1176" t="s">
        <v>14</v>
      </c>
      <c r="H1176" t="s">
        <v>15</v>
      </c>
      <c r="I1176">
        <v>5633</v>
      </c>
      <c r="J1176">
        <v>154.06</v>
      </c>
      <c r="K1176">
        <v>90.93</v>
      </c>
    </row>
    <row r="1177" spans="1:11" x14ac:dyDescent="0.35">
      <c r="A1177">
        <v>648272597</v>
      </c>
      <c r="B1177" s="2">
        <v>44432</v>
      </c>
      <c r="C1177" s="2">
        <v>44449</v>
      </c>
      <c r="D1177" t="s">
        <v>190</v>
      </c>
      <c r="E1177" t="s">
        <v>38</v>
      </c>
      <c r="F1177" t="s">
        <v>76</v>
      </c>
      <c r="G1177" t="s">
        <v>18</v>
      </c>
      <c r="H1177" t="s">
        <v>15</v>
      </c>
      <c r="I1177">
        <v>7122</v>
      </c>
      <c r="J1177">
        <v>668.27</v>
      </c>
      <c r="K1177">
        <v>502.54</v>
      </c>
    </row>
    <row r="1178" spans="1:11" x14ac:dyDescent="0.35">
      <c r="A1178">
        <v>791692674</v>
      </c>
      <c r="B1178" s="2">
        <v>43755</v>
      </c>
      <c r="C1178" s="2">
        <v>43760</v>
      </c>
      <c r="D1178" t="s">
        <v>79</v>
      </c>
      <c r="E1178" t="s">
        <v>21</v>
      </c>
      <c r="F1178" t="s">
        <v>56</v>
      </c>
      <c r="G1178" t="s">
        <v>14</v>
      </c>
      <c r="H1178" t="s">
        <v>26</v>
      </c>
      <c r="I1178">
        <v>8310</v>
      </c>
      <c r="J1178">
        <v>9.33</v>
      </c>
      <c r="K1178">
        <v>6.92</v>
      </c>
    </row>
    <row r="1179" spans="1:11" x14ac:dyDescent="0.35">
      <c r="A1179">
        <v>557141864</v>
      </c>
      <c r="B1179" s="2">
        <v>44597</v>
      </c>
      <c r="C1179" s="2">
        <v>44600</v>
      </c>
      <c r="D1179" t="s">
        <v>199</v>
      </c>
      <c r="E1179" t="s">
        <v>29</v>
      </c>
      <c r="F1179" t="s">
        <v>13</v>
      </c>
      <c r="G1179" t="s">
        <v>18</v>
      </c>
      <c r="H1179" t="s">
        <v>15</v>
      </c>
      <c r="I1179">
        <v>9513</v>
      </c>
      <c r="J1179">
        <v>255.28</v>
      </c>
      <c r="K1179">
        <v>159.41999999999999</v>
      </c>
    </row>
    <row r="1180" spans="1:11" x14ac:dyDescent="0.35">
      <c r="A1180">
        <v>968106496</v>
      </c>
      <c r="B1180" s="2">
        <v>43137</v>
      </c>
      <c r="C1180" s="2">
        <v>43157</v>
      </c>
      <c r="D1180" t="s">
        <v>110</v>
      </c>
      <c r="E1180" t="s">
        <v>38</v>
      </c>
      <c r="F1180" t="s">
        <v>76</v>
      </c>
      <c r="G1180" t="s">
        <v>14</v>
      </c>
      <c r="H1180" t="s">
        <v>15</v>
      </c>
      <c r="I1180">
        <v>3080</v>
      </c>
      <c r="J1180">
        <v>668.27</v>
      </c>
      <c r="K1180">
        <v>502.54</v>
      </c>
    </row>
    <row r="1181" spans="1:11" x14ac:dyDescent="0.35">
      <c r="A1181">
        <v>418385398</v>
      </c>
      <c r="B1181" s="2">
        <v>43791</v>
      </c>
      <c r="C1181" s="2">
        <v>43805</v>
      </c>
      <c r="D1181" t="s">
        <v>199</v>
      </c>
      <c r="E1181" t="s">
        <v>29</v>
      </c>
      <c r="F1181" t="s">
        <v>56</v>
      </c>
      <c r="G1181" t="s">
        <v>18</v>
      </c>
      <c r="H1181" t="s">
        <v>15</v>
      </c>
      <c r="I1181">
        <v>8392</v>
      </c>
      <c r="J1181">
        <v>9.33</v>
      </c>
      <c r="K1181">
        <v>6.92</v>
      </c>
    </row>
    <row r="1182" spans="1:11" x14ac:dyDescent="0.35">
      <c r="A1182">
        <v>522089898</v>
      </c>
      <c r="B1182" s="2">
        <v>43752</v>
      </c>
      <c r="C1182" s="2">
        <v>43760</v>
      </c>
      <c r="D1182" t="s">
        <v>186</v>
      </c>
      <c r="E1182" t="s">
        <v>38</v>
      </c>
      <c r="F1182" t="s">
        <v>56</v>
      </c>
      <c r="G1182" t="s">
        <v>14</v>
      </c>
      <c r="H1182" t="s">
        <v>19</v>
      </c>
      <c r="I1182">
        <v>6858</v>
      </c>
      <c r="J1182">
        <v>9.33</v>
      </c>
      <c r="K1182">
        <v>6.92</v>
      </c>
    </row>
    <row r="1183" spans="1:11" x14ac:dyDescent="0.35">
      <c r="A1183">
        <v>263643825</v>
      </c>
      <c r="B1183" s="2">
        <v>42138</v>
      </c>
      <c r="C1183" s="2">
        <v>42153</v>
      </c>
      <c r="D1183" t="s">
        <v>202</v>
      </c>
      <c r="E1183" t="s">
        <v>38</v>
      </c>
      <c r="F1183" t="s">
        <v>68</v>
      </c>
      <c r="G1183" t="s">
        <v>14</v>
      </c>
      <c r="H1183" t="s">
        <v>26</v>
      </c>
      <c r="I1183">
        <v>6921</v>
      </c>
      <c r="J1183">
        <v>154.06</v>
      </c>
      <c r="K1183">
        <v>90.93</v>
      </c>
    </row>
    <row r="1184" spans="1:11" x14ac:dyDescent="0.35">
      <c r="A1184">
        <v>947783505</v>
      </c>
      <c r="B1184" s="2">
        <v>43724</v>
      </c>
      <c r="C1184" s="2">
        <v>43733</v>
      </c>
      <c r="D1184" t="s">
        <v>180</v>
      </c>
      <c r="E1184" t="s">
        <v>24</v>
      </c>
      <c r="F1184" t="s">
        <v>13</v>
      </c>
      <c r="G1184" t="s">
        <v>18</v>
      </c>
      <c r="H1184" t="s">
        <v>19</v>
      </c>
      <c r="I1184">
        <v>9056</v>
      </c>
      <c r="J1184">
        <v>255.28</v>
      </c>
      <c r="K1184">
        <v>159.41999999999999</v>
      </c>
    </row>
    <row r="1185" spans="1:11" x14ac:dyDescent="0.35">
      <c r="A1185">
        <v>349557769</v>
      </c>
      <c r="B1185" s="2">
        <v>42486</v>
      </c>
      <c r="C1185" s="2">
        <v>42500</v>
      </c>
      <c r="D1185" t="s">
        <v>160</v>
      </c>
      <c r="E1185" t="s">
        <v>29</v>
      </c>
      <c r="F1185" t="s">
        <v>76</v>
      </c>
      <c r="G1185" t="s">
        <v>18</v>
      </c>
      <c r="H1185" t="s">
        <v>26</v>
      </c>
      <c r="I1185">
        <v>767</v>
      </c>
      <c r="J1185">
        <v>668.27</v>
      </c>
      <c r="K1185">
        <v>502.54</v>
      </c>
    </row>
    <row r="1186" spans="1:11" x14ac:dyDescent="0.35">
      <c r="A1186">
        <v>364327943</v>
      </c>
      <c r="B1186" s="2">
        <v>42596</v>
      </c>
      <c r="C1186" s="2">
        <v>42600</v>
      </c>
      <c r="D1186" t="s">
        <v>93</v>
      </c>
      <c r="E1186" t="s">
        <v>29</v>
      </c>
      <c r="F1186" t="s">
        <v>33</v>
      </c>
      <c r="G1186" t="s">
        <v>18</v>
      </c>
      <c r="H1186" t="s">
        <v>34</v>
      </c>
      <c r="I1186">
        <v>1589</v>
      </c>
      <c r="J1186">
        <v>109.28</v>
      </c>
      <c r="K1186">
        <v>35.840000000000003</v>
      </c>
    </row>
    <row r="1187" spans="1:11" x14ac:dyDescent="0.35">
      <c r="A1187">
        <v>257767856</v>
      </c>
      <c r="B1187" s="2">
        <v>44153</v>
      </c>
      <c r="C1187" s="2">
        <v>44158</v>
      </c>
      <c r="D1187" t="s">
        <v>186</v>
      </c>
      <c r="E1187" t="s">
        <v>38</v>
      </c>
      <c r="F1187" t="s">
        <v>30</v>
      </c>
      <c r="G1187" t="s">
        <v>14</v>
      </c>
      <c r="H1187" t="s">
        <v>15</v>
      </c>
      <c r="I1187">
        <v>8092</v>
      </c>
      <c r="J1187">
        <v>81.73</v>
      </c>
      <c r="K1187">
        <v>56.67</v>
      </c>
    </row>
    <row r="1188" spans="1:11" x14ac:dyDescent="0.35">
      <c r="A1188">
        <v>715863835</v>
      </c>
      <c r="B1188" s="2">
        <v>43837</v>
      </c>
      <c r="C1188" s="2">
        <v>43852</v>
      </c>
      <c r="D1188" t="s">
        <v>172</v>
      </c>
      <c r="E1188" t="s">
        <v>21</v>
      </c>
      <c r="F1188" t="s">
        <v>68</v>
      </c>
      <c r="G1188" t="s">
        <v>14</v>
      </c>
      <c r="H1188" t="s">
        <v>19</v>
      </c>
      <c r="I1188">
        <v>8872</v>
      </c>
      <c r="J1188">
        <v>154.06</v>
      </c>
      <c r="K1188">
        <v>90.93</v>
      </c>
    </row>
    <row r="1189" spans="1:11" x14ac:dyDescent="0.35">
      <c r="A1189">
        <v>694914710</v>
      </c>
      <c r="B1189" s="2">
        <v>44796</v>
      </c>
      <c r="C1189" s="2">
        <v>44806</v>
      </c>
      <c r="D1189" t="s">
        <v>156</v>
      </c>
      <c r="E1189" t="s">
        <v>21</v>
      </c>
      <c r="F1189" t="s">
        <v>42</v>
      </c>
      <c r="G1189" t="s">
        <v>18</v>
      </c>
      <c r="H1189" t="s">
        <v>19</v>
      </c>
      <c r="I1189">
        <v>9560</v>
      </c>
      <c r="J1189">
        <v>437.2</v>
      </c>
      <c r="K1189">
        <v>263.33</v>
      </c>
    </row>
    <row r="1190" spans="1:11" x14ac:dyDescent="0.35">
      <c r="A1190">
        <v>571531808</v>
      </c>
      <c r="B1190" s="2">
        <v>43104</v>
      </c>
      <c r="C1190" s="2">
        <v>43112</v>
      </c>
      <c r="D1190" t="s">
        <v>185</v>
      </c>
      <c r="E1190" t="s">
        <v>38</v>
      </c>
      <c r="F1190" t="s">
        <v>13</v>
      </c>
      <c r="G1190" t="s">
        <v>18</v>
      </c>
      <c r="H1190" t="s">
        <v>15</v>
      </c>
      <c r="I1190">
        <v>7818</v>
      </c>
      <c r="J1190">
        <v>255.28</v>
      </c>
      <c r="K1190">
        <v>159.41999999999999</v>
      </c>
    </row>
    <row r="1191" spans="1:11" x14ac:dyDescent="0.35">
      <c r="A1191">
        <v>792638957</v>
      </c>
      <c r="B1191" s="2">
        <v>42766</v>
      </c>
      <c r="C1191" s="2">
        <v>42773</v>
      </c>
      <c r="D1191" t="s">
        <v>85</v>
      </c>
      <c r="E1191" t="s">
        <v>12</v>
      </c>
      <c r="F1191" t="s">
        <v>25</v>
      </c>
      <c r="G1191" t="s">
        <v>14</v>
      </c>
      <c r="H1191" t="s">
        <v>19</v>
      </c>
      <c r="I1191">
        <v>8336</v>
      </c>
      <c r="J1191">
        <v>205.7</v>
      </c>
      <c r="K1191">
        <v>117.11</v>
      </c>
    </row>
    <row r="1192" spans="1:11" x14ac:dyDescent="0.35">
      <c r="A1192">
        <v>525472486</v>
      </c>
      <c r="B1192" s="2">
        <v>42329</v>
      </c>
      <c r="C1192" s="2">
        <v>42331</v>
      </c>
      <c r="D1192" t="s">
        <v>175</v>
      </c>
      <c r="E1192" t="s">
        <v>21</v>
      </c>
      <c r="F1192" t="s">
        <v>13</v>
      </c>
      <c r="G1192" t="s">
        <v>14</v>
      </c>
      <c r="H1192" t="s">
        <v>15</v>
      </c>
      <c r="I1192">
        <v>7840</v>
      </c>
      <c r="J1192">
        <v>255.28</v>
      </c>
      <c r="K1192">
        <v>159.41999999999999</v>
      </c>
    </row>
    <row r="1193" spans="1:11" x14ac:dyDescent="0.35">
      <c r="A1193">
        <v>807581222</v>
      </c>
      <c r="B1193" s="2">
        <v>44305</v>
      </c>
      <c r="C1193" s="2">
        <v>44311</v>
      </c>
      <c r="D1193" t="s">
        <v>90</v>
      </c>
      <c r="E1193" t="s">
        <v>38</v>
      </c>
      <c r="F1193" t="s">
        <v>17</v>
      </c>
      <c r="G1193" t="s">
        <v>18</v>
      </c>
      <c r="H1193" t="s">
        <v>34</v>
      </c>
      <c r="I1193">
        <v>85</v>
      </c>
      <c r="J1193">
        <v>152.58000000000001</v>
      </c>
      <c r="K1193">
        <v>97.44</v>
      </c>
    </row>
    <row r="1194" spans="1:11" x14ac:dyDescent="0.35">
      <c r="A1194">
        <v>496826493</v>
      </c>
      <c r="B1194" s="2">
        <v>44132</v>
      </c>
      <c r="C1194" s="2">
        <v>44139</v>
      </c>
      <c r="D1194" t="s">
        <v>215</v>
      </c>
      <c r="E1194" t="s">
        <v>21</v>
      </c>
      <c r="F1194" t="s">
        <v>56</v>
      </c>
      <c r="G1194" t="s">
        <v>14</v>
      </c>
      <c r="H1194" t="s">
        <v>26</v>
      </c>
      <c r="I1194">
        <v>855</v>
      </c>
      <c r="J1194">
        <v>9.33</v>
      </c>
      <c r="K1194">
        <v>6.92</v>
      </c>
    </row>
    <row r="1195" spans="1:11" x14ac:dyDescent="0.35">
      <c r="A1195">
        <v>321382129</v>
      </c>
      <c r="B1195" s="2">
        <v>43875</v>
      </c>
      <c r="C1195" s="2">
        <v>43881</v>
      </c>
      <c r="D1195" t="s">
        <v>208</v>
      </c>
      <c r="E1195" t="s">
        <v>12</v>
      </c>
      <c r="F1195" t="s">
        <v>17</v>
      </c>
      <c r="G1195" t="s">
        <v>14</v>
      </c>
      <c r="H1195" t="s">
        <v>19</v>
      </c>
      <c r="I1195">
        <v>2969</v>
      </c>
      <c r="J1195">
        <v>152.58000000000001</v>
      </c>
      <c r="K1195">
        <v>97.44</v>
      </c>
    </row>
    <row r="1196" spans="1:11" x14ac:dyDescent="0.35">
      <c r="A1196">
        <v>629734456</v>
      </c>
      <c r="B1196" s="2">
        <v>42750</v>
      </c>
      <c r="C1196" s="2">
        <v>42771</v>
      </c>
      <c r="D1196" t="s">
        <v>64</v>
      </c>
      <c r="E1196" t="s">
        <v>29</v>
      </c>
      <c r="F1196" t="s">
        <v>56</v>
      </c>
      <c r="G1196" t="s">
        <v>14</v>
      </c>
      <c r="H1196" t="s">
        <v>15</v>
      </c>
      <c r="I1196">
        <v>1274</v>
      </c>
      <c r="J1196">
        <v>9.33</v>
      </c>
      <c r="K1196">
        <v>6.92</v>
      </c>
    </row>
    <row r="1197" spans="1:11" x14ac:dyDescent="0.35">
      <c r="A1197">
        <v>940682303</v>
      </c>
      <c r="B1197" s="2">
        <v>44562</v>
      </c>
      <c r="C1197" s="2">
        <v>44578</v>
      </c>
      <c r="D1197" t="s">
        <v>113</v>
      </c>
      <c r="E1197" t="s">
        <v>21</v>
      </c>
      <c r="F1197" t="s">
        <v>25</v>
      </c>
      <c r="G1197" t="s">
        <v>14</v>
      </c>
      <c r="H1197" t="s">
        <v>26</v>
      </c>
      <c r="I1197">
        <v>7652</v>
      </c>
      <c r="J1197">
        <v>205.7</v>
      </c>
      <c r="K1197">
        <v>117.11</v>
      </c>
    </row>
    <row r="1198" spans="1:11" x14ac:dyDescent="0.35">
      <c r="A1198">
        <v>393336999</v>
      </c>
      <c r="B1198" s="2">
        <v>43959</v>
      </c>
      <c r="C1198" s="2">
        <v>43975</v>
      </c>
      <c r="D1198" t="s">
        <v>194</v>
      </c>
      <c r="E1198" t="s">
        <v>32</v>
      </c>
      <c r="F1198" t="s">
        <v>30</v>
      </c>
      <c r="G1198" t="s">
        <v>18</v>
      </c>
      <c r="H1198" t="s">
        <v>19</v>
      </c>
      <c r="I1198">
        <v>6014</v>
      </c>
      <c r="J1198">
        <v>81.73</v>
      </c>
      <c r="K1198">
        <v>56.67</v>
      </c>
    </row>
    <row r="1199" spans="1:11" x14ac:dyDescent="0.35">
      <c r="A1199">
        <v>897122371</v>
      </c>
      <c r="B1199" s="2">
        <v>43986</v>
      </c>
      <c r="C1199" s="2">
        <v>44004</v>
      </c>
      <c r="D1199" t="s">
        <v>146</v>
      </c>
      <c r="E1199" t="s">
        <v>29</v>
      </c>
      <c r="F1199" t="s">
        <v>56</v>
      </c>
      <c r="G1199" t="s">
        <v>18</v>
      </c>
      <c r="H1199" t="s">
        <v>19</v>
      </c>
      <c r="I1199">
        <v>7300</v>
      </c>
      <c r="J1199">
        <v>9.33</v>
      </c>
      <c r="K1199">
        <v>6.92</v>
      </c>
    </row>
    <row r="1200" spans="1:11" x14ac:dyDescent="0.35">
      <c r="A1200">
        <v>381774747</v>
      </c>
      <c r="B1200" s="2">
        <v>43379</v>
      </c>
      <c r="C1200" s="2">
        <v>43397</v>
      </c>
      <c r="D1200" t="s">
        <v>125</v>
      </c>
      <c r="E1200" t="s">
        <v>21</v>
      </c>
      <c r="F1200" t="s">
        <v>56</v>
      </c>
      <c r="G1200" t="s">
        <v>18</v>
      </c>
      <c r="H1200" t="s">
        <v>19</v>
      </c>
      <c r="I1200">
        <v>4486</v>
      </c>
      <c r="J1200">
        <v>9.33</v>
      </c>
      <c r="K1200">
        <v>6.92</v>
      </c>
    </row>
    <row r="1201" spans="1:11" x14ac:dyDescent="0.35">
      <c r="A1201">
        <v>447342956</v>
      </c>
      <c r="B1201" s="2">
        <v>43691</v>
      </c>
      <c r="C1201" s="2">
        <v>43704</v>
      </c>
      <c r="D1201" t="s">
        <v>58</v>
      </c>
      <c r="E1201" t="s">
        <v>29</v>
      </c>
      <c r="F1201" t="s">
        <v>13</v>
      </c>
      <c r="G1201" t="s">
        <v>14</v>
      </c>
      <c r="H1201" t="s">
        <v>15</v>
      </c>
      <c r="I1201">
        <v>7576</v>
      </c>
      <c r="J1201">
        <v>255.28</v>
      </c>
      <c r="K1201">
        <v>159.41999999999999</v>
      </c>
    </row>
    <row r="1202" spans="1:11" x14ac:dyDescent="0.35">
      <c r="A1202">
        <v>514188325</v>
      </c>
      <c r="B1202" s="2">
        <v>44518</v>
      </c>
      <c r="C1202" s="2">
        <v>44527</v>
      </c>
      <c r="D1202" t="s">
        <v>201</v>
      </c>
      <c r="E1202" t="s">
        <v>24</v>
      </c>
      <c r="F1202" t="s">
        <v>68</v>
      </c>
      <c r="G1202" t="s">
        <v>14</v>
      </c>
      <c r="H1202" t="s">
        <v>15</v>
      </c>
      <c r="I1202">
        <v>8607</v>
      </c>
      <c r="J1202">
        <v>154.06</v>
      </c>
      <c r="K1202">
        <v>90.93</v>
      </c>
    </row>
    <row r="1203" spans="1:11" x14ac:dyDescent="0.35">
      <c r="A1203">
        <v>972984683</v>
      </c>
      <c r="B1203" s="2">
        <v>42839</v>
      </c>
      <c r="C1203" s="2">
        <v>42850</v>
      </c>
      <c r="D1203" t="s">
        <v>210</v>
      </c>
      <c r="E1203" t="s">
        <v>38</v>
      </c>
      <c r="F1203" t="s">
        <v>47</v>
      </c>
      <c r="G1203" t="s">
        <v>14</v>
      </c>
      <c r="H1203" t="s">
        <v>34</v>
      </c>
      <c r="I1203">
        <v>6644</v>
      </c>
      <c r="J1203">
        <v>421.89</v>
      </c>
      <c r="K1203">
        <v>364.69</v>
      </c>
    </row>
    <row r="1204" spans="1:11" x14ac:dyDescent="0.35">
      <c r="A1204">
        <v>934718358</v>
      </c>
      <c r="B1204" s="2">
        <v>42340</v>
      </c>
      <c r="C1204" s="2">
        <v>42360</v>
      </c>
      <c r="D1204" t="s">
        <v>205</v>
      </c>
      <c r="E1204" t="s">
        <v>21</v>
      </c>
      <c r="F1204" t="s">
        <v>68</v>
      </c>
      <c r="G1204" t="s">
        <v>14</v>
      </c>
      <c r="H1204" t="s">
        <v>34</v>
      </c>
      <c r="I1204">
        <v>2789</v>
      </c>
      <c r="J1204">
        <v>154.06</v>
      </c>
      <c r="K1204">
        <v>90.93</v>
      </c>
    </row>
    <row r="1205" spans="1:11" x14ac:dyDescent="0.35">
      <c r="A1205">
        <v>480688178</v>
      </c>
      <c r="B1205" s="2">
        <v>43781</v>
      </c>
      <c r="C1205" s="2">
        <v>43788</v>
      </c>
      <c r="D1205" t="s">
        <v>137</v>
      </c>
      <c r="E1205" t="s">
        <v>38</v>
      </c>
      <c r="F1205" t="s">
        <v>17</v>
      </c>
      <c r="G1205" t="s">
        <v>18</v>
      </c>
      <c r="H1205" t="s">
        <v>15</v>
      </c>
      <c r="I1205">
        <v>5169</v>
      </c>
      <c r="J1205">
        <v>152.58000000000001</v>
      </c>
      <c r="K1205">
        <v>97.44</v>
      </c>
    </row>
    <row r="1206" spans="1:11" x14ac:dyDescent="0.35">
      <c r="A1206">
        <v>212505471</v>
      </c>
      <c r="B1206" s="2">
        <v>44817</v>
      </c>
      <c r="C1206" s="2">
        <v>44837</v>
      </c>
      <c r="D1206" t="s">
        <v>199</v>
      </c>
      <c r="E1206" t="s">
        <v>29</v>
      </c>
      <c r="F1206" t="s">
        <v>76</v>
      </c>
      <c r="G1206" t="s">
        <v>14</v>
      </c>
      <c r="H1206" t="s">
        <v>19</v>
      </c>
      <c r="I1206">
        <v>3946</v>
      </c>
      <c r="J1206">
        <v>668.27</v>
      </c>
      <c r="K1206">
        <v>502.54</v>
      </c>
    </row>
    <row r="1207" spans="1:11" x14ac:dyDescent="0.35">
      <c r="A1207">
        <v>802094066</v>
      </c>
      <c r="B1207" s="2">
        <v>44870</v>
      </c>
      <c r="C1207" s="2">
        <v>44883</v>
      </c>
      <c r="D1207" t="s">
        <v>194</v>
      </c>
      <c r="E1207" t="s">
        <v>32</v>
      </c>
      <c r="F1207" t="s">
        <v>33</v>
      </c>
      <c r="G1207" t="s">
        <v>14</v>
      </c>
      <c r="H1207" t="s">
        <v>15</v>
      </c>
      <c r="I1207">
        <v>6313</v>
      </c>
      <c r="J1207">
        <v>109.28</v>
      </c>
      <c r="K1207">
        <v>35.840000000000003</v>
      </c>
    </row>
    <row r="1208" spans="1:11" x14ac:dyDescent="0.35">
      <c r="A1208">
        <v>741690289</v>
      </c>
      <c r="B1208" s="2">
        <v>43913</v>
      </c>
      <c r="C1208" s="2">
        <v>43920</v>
      </c>
      <c r="D1208" t="s">
        <v>214</v>
      </c>
      <c r="E1208" t="s">
        <v>21</v>
      </c>
      <c r="F1208" t="s">
        <v>47</v>
      </c>
      <c r="G1208" t="s">
        <v>18</v>
      </c>
      <c r="H1208" t="s">
        <v>19</v>
      </c>
      <c r="I1208">
        <v>1494</v>
      </c>
      <c r="J1208">
        <v>421.89</v>
      </c>
      <c r="K1208">
        <v>364.69</v>
      </c>
    </row>
    <row r="1209" spans="1:11" x14ac:dyDescent="0.35">
      <c r="A1209">
        <v>393842971</v>
      </c>
      <c r="B1209" s="2">
        <v>44573</v>
      </c>
      <c r="C1209" s="2">
        <v>44593</v>
      </c>
      <c r="D1209" t="s">
        <v>103</v>
      </c>
      <c r="E1209" t="s">
        <v>21</v>
      </c>
      <c r="F1209" t="s">
        <v>33</v>
      </c>
      <c r="G1209" t="s">
        <v>18</v>
      </c>
      <c r="H1209" t="s">
        <v>26</v>
      </c>
      <c r="I1209">
        <v>5742</v>
      </c>
      <c r="J1209">
        <v>109.28</v>
      </c>
      <c r="K1209">
        <v>35.840000000000003</v>
      </c>
    </row>
    <row r="1210" spans="1:11" x14ac:dyDescent="0.35">
      <c r="A1210">
        <v>641413438</v>
      </c>
      <c r="B1210" s="2">
        <v>42251</v>
      </c>
      <c r="C1210" s="2">
        <v>42255</v>
      </c>
      <c r="D1210" t="s">
        <v>105</v>
      </c>
      <c r="E1210" t="s">
        <v>12</v>
      </c>
      <c r="F1210" t="s">
        <v>17</v>
      </c>
      <c r="G1210" t="s">
        <v>14</v>
      </c>
      <c r="H1210" t="s">
        <v>15</v>
      </c>
      <c r="I1210">
        <v>7345</v>
      </c>
      <c r="J1210">
        <v>152.58000000000001</v>
      </c>
      <c r="K1210">
        <v>97.44</v>
      </c>
    </row>
    <row r="1211" spans="1:11" x14ac:dyDescent="0.35">
      <c r="A1211">
        <v>637575519</v>
      </c>
      <c r="B1211" s="2">
        <v>42048</v>
      </c>
      <c r="C1211" s="2">
        <v>42067</v>
      </c>
      <c r="D1211" t="s">
        <v>166</v>
      </c>
      <c r="E1211" t="s">
        <v>38</v>
      </c>
      <c r="F1211" t="s">
        <v>42</v>
      </c>
      <c r="G1211" t="s">
        <v>18</v>
      </c>
      <c r="H1211" t="s">
        <v>15</v>
      </c>
      <c r="I1211">
        <v>1619</v>
      </c>
      <c r="J1211">
        <v>437.2</v>
      </c>
      <c r="K1211">
        <v>263.33</v>
      </c>
    </row>
    <row r="1212" spans="1:11" x14ac:dyDescent="0.35">
      <c r="A1212">
        <v>955815541</v>
      </c>
      <c r="B1212" s="2">
        <v>44760</v>
      </c>
      <c r="C1212" s="2">
        <v>44775</v>
      </c>
      <c r="D1212" t="s">
        <v>78</v>
      </c>
      <c r="E1212" t="s">
        <v>24</v>
      </c>
      <c r="F1212" t="s">
        <v>42</v>
      </c>
      <c r="G1212" t="s">
        <v>18</v>
      </c>
      <c r="H1212" t="s">
        <v>15</v>
      </c>
      <c r="I1212">
        <v>5914</v>
      </c>
      <c r="J1212">
        <v>437.2</v>
      </c>
      <c r="K1212">
        <v>263.33</v>
      </c>
    </row>
    <row r="1213" spans="1:11" x14ac:dyDescent="0.35">
      <c r="A1213">
        <v>439932334</v>
      </c>
      <c r="B1213" s="2">
        <v>42572</v>
      </c>
      <c r="C1213" s="2">
        <v>42582</v>
      </c>
      <c r="D1213" t="s">
        <v>150</v>
      </c>
      <c r="E1213" t="s">
        <v>38</v>
      </c>
      <c r="F1213" t="s">
        <v>25</v>
      </c>
      <c r="G1213" t="s">
        <v>14</v>
      </c>
      <c r="H1213" t="s">
        <v>34</v>
      </c>
      <c r="I1213">
        <v>4609</v>
      </c>
      <c r="J1213">
        <v>205.7</v>
      </c>
      <c r="K1213">
        <v>117.11</v>
      </c>
    </row>
    <row r="1214" spans="1:11" x14ac:dyDescent="0.35">
      <c r="A1214">
        <v>254037225</v>
      </c>
      <c r="B1214" s="2">
        <v>44907</v>
      </c>
      <c r="C1214" s="2">
        <v>44926</v>
      </c>
      <c r="D1214" t="s">
        <v>66</v>
      </c>
      <c r="E1214" t="s">
        <v>38</v>
      </c>
      <c r="F1214" t="s">
        <v>13</v>
      </c>
      <c r="G1214" t="s">
        <v>18</v>
      </c>
      <c r="H1214" t="s">
        <v>34</v>
      </c>
      <c r="I1214">
        <v>4115</v>
      </c>
      <c r="J1214">
        <v>255.28</v>
      </c>
      <c r="K1214">
        <v>159.41999999999999</v>
      </c>
    </row>
    <row r="1215" spans="1:11" x14ac:dyDescent="0.35">
      <c r="A1215">
        <v>732554042</v>
      </c>
      <c r="B1215" s="2">
        <v>43190</v>
      </c>
      <c r="C1215" s="2">
        <v>43196</v>
      </c>
      <c r="D1215" t="s">
        <v>131</v>
      </c>
      <c r="E1215" t="s">
        <v>32</v>
      </c>
      <c r="F1215" t="s">
        <v>42</v>
      </c>
      <c r="G1215" t="s">
        <v>14</v>
      </c>
      <c r="H1215" t="s">
        <v>15</v>
      </c>
      <c r="I1215">
        <v>7875</v>
      </c>
      <c r="J1215">
        <v>437.2</v>
      </c>
      <c r="K1215">
        <v>263.33</v>
      </c>
    </row>
    <row r="1216" spans="1:11" x14ac:dyDescent="0.35">
      <c r="A1216">
        <v>930219113</v>
      </c>
      <c r="B1216" s="2">
        <v>44623</v>
      </c>
      <c r="C1216" s="2">
        <v>44628</v>
      </c>
      <c r="D1216" t="s">
        <v>162</v>
      </c>
      <c r="E1216" t="s">
        <v>38</v>
      </c>
      <c r="F1216" t="s">
        <v>40</v>
      </c>
      <c r="G1216" t="s">
        <v>14</v>
      </c>
      <c r="H1216" t="s">
        <v>15</v>
      </c>
      <c r="I1216">
        <v>1362</v>
      </c>
      <c r="J1216">
        <v>651.21</v>
      </c>
      <c r="K1216">
        <v>524.96</v>
      </c>
    </row>
    <row r="1217" spans="1:11" x14ac:dyDescent="0.35">
      <c r="A1217">
        <v>872081267</v>
      </c>
      <c r="B1217" s="2">
        <v>44562</v>
      </c>
      <c r="C1217" s="2">
        <v>44564</v>
      </c>
      <c r="D1217" t="s">
        <v>210</v>
      </c>
      <c r="E1217" t="s">
        <v>38</v>
      </c>
      <c r="F1217" t="s">
        <v>22</v>
      </c>
      <c r="G1217" t="s">
        <v>14</v>
      </c>
      <c r="H1217" t="s">
        <v>34</v>
      </c>
      <c r="I1217">
        <v>7081</v>
      </c>
      <c r="J1217">
        <v>47.45</v>
      </c>
      <c r="K1217">
        <v>31.79</v>
      </c>
    </row>
    <row r="1218" spans="1:11" x14ac:dyDescent="0.35">
      <c r="A1218">
        <v>203501832</v>
      </c>
      <c r="B1218" s="2">
        <v>44911</v>
      </c>
      <c r="C1218" s="2">
        <v>44917</v>
      </c>
      <c r="D1218" t="s">
        <v>93</v>
      </c>
      <c r="E1218" t="s">
        <v>29</v>
      </c>
      <c r="F1218" t="s">
        <v>40</v>
      </c>
      <c r="G1218" t="s">
        <v>18</v>
      </c>
      <c r="H1218" t="s">
        <v>34</v>
      </c>
      <c r="I1218">
        <v>9569</v>
      </c>
      <c r="J1218">
        <v>651.21</v>
      </c>
      <c r="K1218">
        <v>524.96</v>
      </c>
    </row>
    <row r="1219" spans="1:11" x14ac:dyDescent="0.35">
      <c r="A1219">
        <v>440154635</v>
      </c>
      <c r="B1219" s="2">
        <v>42038</v>
      </c>
      <c r="C1219" s="2">
        <v>42058</v>
      </c>
      <c r="D1219" t="s">
        <v>202</v>
      </c>
      <c r="E1219" t="s">
        <v>38</v>
      </c>
      <c r="F1219" t="s">
        <v>33</v>
      </c>
      <c r="G1219" t="s">
        <v>14</v>
      </c>
      <c r="H1219" t="s">
        <v>26</v>
      </c>
      <c r="I1219">
        <v>393</v>
      </c>
      <c r="J1219">
        <v>109.28</v>
      </c>
      <c r="K1219">
        <v>35.840000000000003</v>
      </c>
    </row>
    <row r="1220" spans="1:11" x14ac:dyDescent="0.35">
      <c r="A1220">
        <v>918026006</v>
      </c>
      <c r="B1220" s="2">
        <v>44702</v>
      </c>
      <c r="C1220" s="2">
        <v>44721</v>
      </c>
      <c r="D1220" t="s">
        <v>150</v>
      </c>
      <c r="E1220" t="s">
        <v>38</v>
      </c>
      <c r="F1220" t="s">
        <v>30</v>
      </c>
      <c r="G1220" t="s">
        <v>14</v>
      </c>
      <c r="H1220" t="s">
        <v>15</v>
      </c>
      <c r="I1220">
        <v>3151</v>
      </c>
      <c r="J1220">
        <v>81.73</v>
      </c>
      <c r="K1220">
        <v>56.67</v>
      </c>
    </row>
    <row r="1221" spans="1:11" x14ac:dyDescent="0.35">
      <c r="A1221">
        <v>143414771</v>
      </c>
      <c r="B1221" s="2">
        <v>43972</v>
      </c>
      <c r="C1221" s="2">
        <v>43988</v>
      </c>
      <c r="D1221" t="s">
        <v>205</v>
      </c>
      <c r="E1221" t="s">
        <v>21</v>
      </c>
      <c r="F1221" t="s">
        <v>76</v>
      </c>
      <c r="G1221" t="s">
        <v>18</v>
      </c>
      <c r="H1221" t="s">
        <v>34</v>
      </c>
      <c r="I1221">
        <v>8473</v>
      </c>
      <c r="J1221">
        <v>668.27</v>
      </c>
      <c r="K1221">
        <v>502.54</v>
      </c>
    </row>
    <row r="1222" spans="1:11" x14ac:dyDescent="0.35">
      <c r="A1222">
        <v>742932260</v>
      </c>
      <c r="B1222" s="2">
        <v>43462</v>
      </c>
      <c r="C1222" s="2">
        <v>43479</v>
      </c>
      <c r="D1222" t="s">
        <v>78</v>
      </c>
      <c r="E1222" t="s">
        <v>24</v>
      </c>
      <c r="F1222" t="s">
        <v>68</v>
      </c>
      <c r="G1222" t="s">
        <v>18</v>
      </c>
      <c r="H1222" t="s">
        <v>15</v>
      </c>
      <c r="I1222">
        <v>9020</v>
      </c>
      <c r="J1222">
        <v>154.06</v>
      </c>
      <c r="K1222">
        <v>90.93</v>
      </c>
    </row>
    <row r="1223" spans="1:11" x14ac:dyDescent="0.35">
      <c r="A1223">
        <v>913502299</v>
      </c>
      <c r="B1223" s="2">
        <v>42714</v>
      </c>
      <c r="C1223" s="2">
        <v>42731</v>
      </c>
      <c r="D1223" t="s">
        <v>112</v>
      </c>
      <c r="E1223" t="s">
        <v>12</v>
      </c>
      <c r="F1223" t="s">
        <v>68</v>
      </c>
      <c r="G1223" t="s">
        <v>18</v>
      </c>
      <c r="H1223" t="s">
        <v>26</v>
      </c>
      <c r="I1223">
        <v>4485</v>
      </c>
      <c r="J1223">
        <v>154.06</v>
      </c>
      <c r="K1223">
        <v>90.93</v>
      </c>
    </row>
    <row r="1224" spans="1:11" x14ac:dyDescent="0.35">
      <c r="A1224">
        <v>272361218</v>
      </c>
      <c r="B1224" s="2">
        <v>44738</v>
      </c>
      <c r="C1224" s="2">
        <v>44743</v>
      </c>
      <c r="D1224" t="s">
        <v>107</v>
      </c>
      <c r="E1224" t="s">
        <v>21</v>
      </c>
      <c r="F1224" t="s">
        <v>17</v>
      </c>
      <c r="G1224" t="s">
        <v>18</v>
      </c>
      <c r="H1224" t="s">
        <v>19</v>
      </c>
      <c r="I1224">
        <v>6592</v>
      </c>
      <c r="J1224">
        <v>152.58000000000001</v>
      </c>
      <c r="K1224">
        <v>97.44</v>
      </c>
    </row>
    <row r="1225" spans="1:11" x14ac:dyDescent="0.35">
      <c r="A1225">
        <v>307057845</v>
      </c>
      <c r="B1225" s="2">
        <v>42159</v>
      </c>
      <c r="C1225" s="2">
        <v>42170</v>
      </c>
      <c r="D1225" t="s">
        <v>44</v>
      </c>
      <c r="E1225" t="s">
        <v>12</v>
      </c>
      <c r="F1225" t="s">
        <v>68</v>
      </c>
      <c r="G1225" t="s">
        <v>18</v>
      </c>
      <c r="H1225" t="s">
        <v>19</v>
      </c>
      <c r="I1225">
        <v>4095</v>
      </c>
      <c r="J1225">
        <v>154.06</v>
      </c>
      <c r="K1225">
        <v>90.93</v>
      </c>
    </row>
    <row r="1226" spans="1:11" x14ac:dyDescent="0.35">
      <c r="A1226">
        <v>325453507</v>
      </c>
      <c r="B1226" s="2">
        <v>43380</v>
      </c>
      <c r="C1226" s="2">
        <v>43386</v>
      </c>
      <c r="D1226" t="s">
        <v>157</v>
      </c>
      <c r="E1226" t="s">
        <v>24</v>
      </c>
      <c r="F1226" t="s">
        <v>22</v>
      </c>
      <c r="G1226" t="s">
        <v>14</v>
      </c>
      <c r="H1226" t="s">
        <v>19</v>
      </c>
      <c r="I1226">
        <v>7780</v>
      </c>
      <c r="J1226">
        <v>47.45</v>
      </c>
      <c r="K1226">
        <v>31.79</v>
      </c>
    </row>
    <row r="1227" spans="1:11" x14ac:dyDescent="0.35">
      <c r="A1227">
        <v>605722033</v>
      </c>
      <c r="B1227" s="2">
        <v>44387</v>
      </c>
      <c r="C1227" s="2">
        <v>44398</v>
      </c>
      <c r="D1227" t="s">
        <v>114</v>
      </c>
      <c r="E1227" t="s">
        <v>38</v>
      </c>
      <c r="F1227" t="s">
        <v>13</v>
      </c>
      <c r="G1227" t="s">
        <v>14</v>
      </c>
      <c r="H1227" t="s">
        <v>26</v>
      </c>
      <c r="I1227">
        <v>5465</v>
      </c>
      <c r="J1227">
        <v>255.28</v>
      </c>
      <c r="K1227">
        <v>159.41999999999999</v>
      </c>
    </row>
    <row r="1228" spans="1:11" x14ac:dyDescent="0.35">
      <c r="A1228">
        <v>146349751</v>
      </c>
      <c r="B1228" s="2">
        <v>42856</v>
      </c>
      <c r="C1228" s="2">
        <v>42877</v>
      </c>
      <c r="D1228" t="s">
        <v>152</v>
      </c>
      <c r="E1228" t="s">
        <v>21</v>
      </c>
      <c r="F1228" t="s">
        <v>68</v>
      </c>
      <c r="G1228" t="s">
        <v>14</v>
      </c>
      <c r="H1228" t="s">
        <v>15</v>
      </c>
      <c r="I1228">
        <v>6999</v>
      </c>
      <c r="J1228">
        <v>154.06</v>
      </c>
      <c r="K1228">
        <v>90.93</v>
      </c>
    </row>
    <row r="1229" spans="1:11" x14ac:dyDescent="0.35">
      <c r="A1229">
        <v>716135489</v>
      </c>
      <c r="B1229" s="2">
        <v>44864</v>
      </c>
      <c r="C1229" s="2">
        <v>44868</v>
      </c>
      <c r="D1229" t="s">
        <v>43</v>
      </c>
      <c r="E1229" t="s">
        <v>24</v>
      </c>
      <c r="F1229" t="s">
        <v>56</v>
      </c>
      <c r="G1229" t="s">
        <v>14</v>
      </c>
      <c r="H1229" t="s">
        <v>19</v>
      </c>
      <c r="I1229">
        <v>9260</v>
      </c>
      <c r="J1229">
        <v>9.33</v>
      </c>
      <c r="K1229">
        <v>6.92</v>
      </c>
    </row>
    <row r="1230" spans="1:11" x14ac:dyDescent="0.35">
      <c r="A1230">
        <v>104190576</v>
      </c>
      <c r="B1230" s="2">
        <v>42788</v>
      </c>
      <c r="C1230" s="2">
        <v>42795</v>
      </c>
      <c r="D1230" t="s">
        <v>215</v>
      </c>
      <c r="E1230" t="s">
        <v>21</v>
      </c>
      <c r="F1230" t="s">
        <v>47</v>
      </c>
      <c r="G1230" t="s">
        <v>18</v>
      </c>
      <c r="H1230" t="s">
        <v>19</v>
      </c>
      <c r="I1230">
        <v>1162</v>
      </c>
      <c r="J1230">
        <v>421.89</v>
      </c>
      <c r="K1230">
        <v>364.69</v>
      </c>
    </row>
    <row r="1231" spans="1:11" x14ac:dyDescent="0.35">
      <c r="A1231">
        <v>669938838</v>
      </c>
      <c r="B1231" s="2">
        <v>43559</v>
      </c>
      <c r="C1231" s="2">
        <v>43575</v>
      </c>
      <c r="D1231" t="s">
        <v>72</v>
      </c>
      <c r="E1231" t="s">
        <v>24</v>
      </c>
      <c r="F1231" t="s">
        <v>13</v>
      </c>
      <c r="G1231" t="s">
        <v>18</v>
      </c>
      <c r="H1231" t="s">
        <v>15</v>
      </c>
      <c r="I1231">
        <v>8645</v>
      </c>
      <c r="J1231">
        <v>255.28</v>
      </c>
      <c r="K1231">
        <v>159.41999999999999</v>
      </c>
    </row>
    <row r="1232" spans="1:11" x14ac:dyDescent="0.35">
      <c r="A1232">
        <v>793116605</v>
      </c>
      <c r="B1232" s="2">
        <v>42030</v>
      </c>
      <c r="C1232" s="2">
        <v>42036</v>
      </c>
      <c r="D1232" t="s">
        <v>81</v>
      </c>
      <c r="E1232" t="s">
        <v>32</v>
      </c>
      <c r="F1232" t="s">
        <v>40</v>
      </c>
      <c r="G1232" t="s">
        <v>18</v>
      </c>
      <c r="H1232" t="s">
        <v>26</v>
      </c>
      <c r="I1232">
        <v>9683</v>
      </c>
      <c r="J1232">
        <v>651.21</v>
      </c>
      <c r="K1232">
        <v>524.96</v>
      </c>
    </row>
    <row r="1233" spans="1:11" x14ac:dyDescent="0.35">
      <c r="A1233">
        <v>723772704</v>
      </c>
      <c r="B1233" s="2">
        <v>43480</v>
      </c>
      <c r="C1233" s="2">
        <v>43491</v>
      </c>
      <c r="D1233" t="s">
        <v>72</v>
      </c>
      <c r="E1233" t="s">
        <v>24</v>
      </c>
      <c r="F1233" t="s">
        <v>76</v>
      </c>
      <c r="G1233" t="s">
        <v>18</v>
      </c>
      <c r="H1233" t="s">
        <v>15</v>
      </c>
      <c r="I1233">
        <v>9282</v>
      </c>
      <c r="J1233">
        <v>668.27</v>
      </c>
      <c r="K1233">
        <v>502.54</v>
      </c>
    </row>
    <row r="1234" spans="1:11" x14ac:dyDescent="0.35">
      <c r="A1234">
        <v>332268464</v>
      </c>
      <c r="B1234" s="2">
        <v>43775</v>
      </c>
      <c r="C1234" s="2">
        <v>43782</v>
      </c>
      <c r="D1234" t="s">
        <v>109</v>
      </c>
      <c r="E1234" t="s">
        <v>21</v>
      </c>
      <c r="F1234" t="s">
        <v>25</v>
      </c>
      <c r="G1234" t="s">
        <v>14</v>
      </c>
      <c r="H1234" t="s">
        <v>19</v>
      </c>
      <c r="I1234">
        <v>4477</v>
      </c>
      <c r="J1234">
        <v>205.7</v>
      </c>
      <c r="K1234">
        <v>117.11</v>
      </c>
    </row>
    <row r="1235" spans="1:11" x14ac:dyDescent="0.35">
      <c r="A1235">
        <v>459277713</v>
      </c>
      <c r="B1235" s="2">
        <v>43784</v>
      </c>
      <c r="C1235" s="2">
        <v>43799</v>
      </c>
      <c r="D1235" t="s">
        <v>168</v>
      </c>
      <c r="E1235" t="s">
        <v>21</v>
      </c>
      <c r="F1235" t="s">
        <v>47</v>
      </c>
      <c r="G1235" t="s">
        <v>14</v>
      </c>
      <c r="H1235" t="s">
        <v>15</v>
      </c>
      <c r="I1235">
        <v>9336</v>
      </c>
      <c r="J1235">
        <v>421.89</v>
      </c>
      <c r="K1235">
        <v>364.69</v>
      </c>
    </row>
    <row r="1236" spans="1:11" x14ac:dyDescent="0.35">
      <c r="A1236">
        <v>665786778</v>
      </c>
      <c r="B1236" s="2">
        <v>44766</v>
      </c>
      <c r="C1236" s="2">
        <v>44778</v>
      </c>
      <c r="D1236" t="s">
        <v>214</v>
      </c>
      <c r="E1236" t="s">
        <v>21</v>
      </c>
      <c r="F1236" t="s">
        <v>56</v>
      </c>
      <c r="G1236" t="s">
        <v>18</v>
      </c>
      <c r="H1236" t="s">
        <v>26</v>
      </c>
      <c r="I1236">
        <v>9958</v>
      </c>
      <c r="J1236">
        <v>9.33</v>
      </c>
      <c r="K1236">
        <v>6.92</v>
      </c>
    </row>
    <row r="1237" spans="1:11" x14ac:dyDescent="0.35">
      <c r="A1237">
        <v>583094489</v>
      </c>
      <c r="B1237" s="2">
        <v>43748</v>
      </c>
      <c r="C1237" s="2">
        <v>43755</v>
      </c>
      <c r="D1237" t="s">
        <v>173</v>
      </c>
      <c r="E1237" t="s">
        <v>24</v>
      </c>
      <c r="F1237" t="s">
        <v>76</v>
      </c>
      <c r="G1237" t="s">
        <v>14</v>
      </c>
      <c r="H1237" t="s">
        <v>15</v>
      </c>
      <c r="I1237">
        <v>9472</v>
      </c>
      <c r="J1237">
        <v>668.27</v>
      </c>
      <c r="K1237">
        <v>502.54</v>
      </c>
    </row>
    <row r="1238" spans="1:11" x14ac:dyDescent="0.35">
      <c r="A1238">
        <v>362812173</v>
      </c>
      <c r="B1238" s="2">
        <v>44466</v>
      </c>
      <c r="C1238" s="2">
        <v>44479</v>
      </c>
      <c r="D1238" t="s">
        <v>197</v>
      </c>
      <c r="E1238" t="s">
        <v>38</v>
      </c>
      <c r="F1238" t="s">
        <v>25</v>
      </c>
      <c r="G1238" t="s">
        <v>18</v>
      </c>
      <c r="H1238" t="s">
        <v>15</v>
      </c>
      <c r="I1238">
        <v>3039</v>
      </c>
      <c r="J1238">
        <v>205.7</v>
      </c>
      <c r="K1238">
        <v>117.11</v>
      </c>
    </row>
    <row r="1239" spans="1:11" x14ac:dyDescent="0.35">
      <c r="A1239">
        <v>226863658</v>
      </c>
      <c r="B1239" s="2">
        <v>44071</v>
      </c>
      <c r="C1239" s="2">
        <v>44074</v>
      </c>
      <c r="D1239" t="s">
        <v>105</v>
      </c>
      <c r="E1239" t="s">
        <v>12</v>
      </c>
      <c r="F1239" t="s">
        <v>17</v>
      </c>
      <c r="G1239" t="s">
        <v>14</v>
      </c>
      <c r="H1239" t="s">
        <v>19</v>
      </c>
      <c r="I1239">
        <v>2853</v>
      </c>
      <c r="J1239">
        <v>152.58000000000001</v>
      </c>
      <c r="K1239">
        <v>97.44</v>
      </c>
    </row>
    <row r="1240" spans="1:11" x14ac:dyDescent="0.35">
      <c r="A1240">
        <v>917485272</v>
      </c>
      <c r="B1240" s="2">
        <v>44805</v>
      </c>
      <c r="C1240" s="2">
        <v>44806</v>
      </c>
      <c r="D1240" t="s">
        <v>102</v>
      </c>
      <c r="E1240" t="s">
        <v>21</v>
      </c>
      <c r="F1240" t="s">
        <v>13</v>
      </c>
      <c r="G1240" t="s">
        <v>14</v>
      </c>
      <c r="H1240" t="s">
        <v>26</v>
      </c>
      <c r="I1240">
        <v>3136</v>
      </c>
      <c r="J1240">
        <v>255.28</v>
      </c>
      <c r="K1240">
        <v>159.41999999999999</v>
      </c>
    </row>
    <row r="1241" spans="1:11" x14ac:dyDescent="0.35">
      <c r="A1241">
        <v>547225844</v>
      </c>
      <c r="B1241" s="2">
        <v>43949</v>
      </c>
      <c r="C1241" s="2">
        <v>43951</v>
      </c>
      <c r="D1241" t="s">
        <v>205</v>
      </c>
      <c r="E1241" t="s">
        <v>21</v>
      </c>
      <c r="F1241" t="s">
        <v>30</v>
      </c>
      <c r="G1241" t="s">
        <v>18</v>
      </c>
      <c r="H1241" t="s">
        <v>26</v>
      </c>
      <c r="I1241">
        <v>5143</v>
      </c>
      <c r="J1241">
        <v>81.73</v>
      </c>
      <c r="K1241">
        <v>56.67</v>
      </c>
    </row>
    <row r="1242" spans="1:11" x14ac:dyDescent="0.35">
      <c r="A1242">
        <v>448946702</v>
      </c>
      <c r="B1242" s="2">
        <v>44598</v>
      </c>
      <c r="C1242" s="2">
        <v>44608</v>
      </c>
      <c r="D1242" t="s">
        <v>181</v>
      </c>
      <c r="E1242" t="s">
        <v>38</v>
      </c>
      <c r="F1242" t="s">
        <v>76</v>
      </c>
      <c r="G1242" t="s">
        <v>18</v>
      </c>
      <c r="H1242" t="s">
        <v>15</v>
      </c>
      <c r="I1242">
        <v>2161</v>
      </c>
      <c r="J1242">
        <v>668.27</v>
      </c>
      <c r="K1242">
        <v>502.54</v>
      </c>
    </row>
    <row r="1243" spans="1:11" x14ac:dyDescent="0.35">
      <c r="A1243">
        <v>225821673</v>
      </c>
      <c r="B1243" s="2">
        <v>42542</v>
      </c>
      <c r="C1243" s="2">
        <v>42545</v>
      </c>
      <c r="D1243" t="s">
        <v>153</v>
      </c>
      <c r="E1243" t="s">
        <v>38</v>
      </c>
      <c r="F1243" t="s">
        <v>42</v>
      </c>
      <c r="G1243" t="s">
        <v>14</v>
      </c>
      <c r="H1243" t="s">
        <v>34</v>
      </c>
      <c r="I1243">
        <v>4506</v>
      </c>
      <c r="J1243">
        <v>437.2</v>
      </c>
      <c r="K1243">
        <v>263.33</v>
      </c>
    </row>
    <row r="1244" spans="1:11" x14ac:dyDescent="0.35">
      <c r="A1244">
        <v>901337087</v>
      </c>
      <c r="B1244" s="2">
        <v>43349</v>
      </c>
      <c r="C1244" s="2">
        <v>43357</v>
      </c>
      <c r="D1244" t="s">
        <v>84</v>
      </c>
      <c r="E1244" t="s">
        <v>24</v>
      </c>
      <c r="F1244" t="s">
        <v>22</v>
      </c>
      <c r="G1244" t="s">
        <v>14</v>
      </c>
      <c r="H1244" t="s">
        <v>26</v>
      </c>
      <c r="I1244">
        <v>4529</v>
      </c>
      <c r="J1244">
        <v>47.45</v>
      </c>
      <c r="K1244">
        <v>31.79</v>
      </c>
    </row>
    <row r="1245" spans="1:11" x14ac:dyDescent="0.35">
      <c r="A1245">
        <v>869291770</v>
      </c>
      <c r="B1245" s="2">
        <v>42204</v>
      </c>
      <c r="C1245" s="2">
        <v>42219</v>
      </c>
      <c r="D1245" t="s">
        <v>71</v>
      </c>
      <c r="E1245" t="s">
        <v>21</v>
      </c>
      <c r="F1245" t="s">
        <v>76</v>
      </c>
      <c r="G1245" t="s">
        <v>18</v>
      </c>
      <c r="H1245" t="s">
        <v>26</v>
      </c>
      <c r="I1245">
        <v>1607</v>
      </c>
      <c r="J1245">
        <v>668.27</v>
      </c>
      <c r="K1245">
        <v>502.54</v>
      </c>
    </row>
    <row r="1246" spans="1:11" x14ac:dyDescent="0.35">
      <c r="A1246">
        <v>843797051</v>
      </c>
      <c r="B1246" s="2">
        <v>42297</v>
      </c>
      <c r="C1246" s="2">
        <v>42312</v>
      </c>
      <c r="D1246" t="s">
        <v>208</v>
      </c>
      <c r="E1246" t="s">
        <v>12</v>
      </c>
      <c r="F1246" t="s">
        <v>13</v>
      </c>
      <c r="G1246" t="s">
        <v>18</v>
      </c>
      <c r="H1246" t="s">
        <v>26</v>
      </c>
      <c r="I1246">
        <v>7153</v>
      </c>
      <c r="J1246">
        <v>255.28</v>
      </c>
      <c r="K1246">
        <v>159.41999999999999</v>
      </c>
    </row>
    <row r="1247" spans="1:11" x14ac:dyDescent="0.35">
      <c r="A1247">
        <v>709276759</v>
      </c>
      <c r="B1247" s="2">
        <v>42747</v>
      </c>
      <c r="C1247" s="2">
        <v>42759</v>
      </c>
      <c r="D1247" t="s">
        <v>214</v>
      </c>
      <c r="E1247" t="s">
        <v>21</v>
      </c>
      <c r="F1247" t="s">
        <v>33</v>
      </c>
      <c r="G1247" t="s">
        <v>18</v>
      </c>
      <c r="H1247" t="s">
        <v>26</v>
      </c>
      <c r="I1247">
        <v>9610</v>
      </c>
      <c r="J1247">
        <v>109.28</v>
      </c>
      <c r="K1247">
        <v>35.840000000000003</v>
      </c>
    </row>
    <row r="1248" spans="1:11" x14ac:dyDescent="0.35">
      <c r="A1248">
        <v>870467221</v>
      </c>
      <c r="B1248" s="2">
        <v>43217</v>
      </c>
      <c r="C1248" s="2">
        <v>43231</v>
      </c>
      <c r="D1248" t="s">
        <v>200</v>
      </c>
      <c r="E1248" t="s">
        <v>24</v>
      </c>
      <c r="F1248" t="s">
        <v>56</v>
      </c>
      <c r="G1248" t="s">
        <v>14</v>
      </c>
      <c r="H1248" t="s">
        <v>15</v>
      </c>
      <c r="I1248">
        <v>9449</v>
      </c>
      <c r="J1248">
        <v>9.33</v>
      </c>
      <c r="K1248">
        <v>6.92</v>
      </c>
    </row>
    <row r="1249" spans="1:11" x14ac:dyDescent="0.35">
      <c r="A1249">
        <v>902417266</v>
      </c>
      <c r="B1249" s="2">
        <v>42064</v>
      </c>
      <c r="C1249" s="2">
        <v>42072</v>
      </c>
      <c r="D1249" t="s">
        <v>198</v>
      </c>
      <c r="E1249" t="s">
        <v>38</v>
      </c>
      <c r="F1249" t="s">
        <v>13</v>
      </c>
      <c r="G1249" t="s">
        <v>14</v>
      </c>
      <c r="H1249" t="s">
        <v>15</v>
      </c>
      <c r="I1249">
        <v>4178</v>
      </c>
      <c r="J1249">
        <v>255.28</v>
      </c>
      <c r="K1249">
        <v>159.41999999999999</v>
      </c>
    </row>
    <row r="1250" spans="1:11" x14ac:dyDescent="0.35">
      <c r="A1250">
        <v>900488221</v>
      </c>
      <c r="B1250" s="2">
        <v>44191</v>
      </c>
      <c r="C1250" s="2">
        <v>44194</v>
      </c>
      <c r="D1250" t="s">
        <v>81</v>
      </c>
      <c r="E1250" t="s">
        <v>32</v>
      </c>
      <c r="F1250" t="s">
        <v>40</v>
      </c>
      <c r="G1250" t="s">
        <v>18</v>
      </c>
      <c r="H1250" t="s">
        <v>15</v>
      </c>
      <c r="I1250">
        <v>3330</v>
      </c>
      <c r="J1250">
        <v>651.21</v>
      </c>
      <c r="K1250">
        <v>524.96</v>
      </c>
    </row>
    <row r="1251" spans="1:11" x14ac:dyDescent="0.35">
      <c r="A1251">
        <v>130353915</v>
      </c>
      <c r="B1251" s="2">
        <v>43696</v>
      </c>
      <c r="C1251" s="2">
        <v>43709</v>
      </c>
      <c r="D1251" t="s">
        <v>173</v>
      </c>
      <c r="E1251" t="s">
        <v>24</v>
      </c>
      <c r="F1251" t="s">
        <v>33</v>
      </c>
      <c r="G1251" t="s">
        <v>14</v>
      </c>
      <c r="H1251" t="s">
        <v>34</v>
      </c>
      <c r="I1251">
        <v>3475</v>
      </c>
      <c r="J1251">
        <v>109.28</v>
      </c>
      <c r="K1251">
        <v>35.840000000000003</v>
      </c>
    </row>
    <row r="1252" spans="1:11" x14ac:dyDescent="0.35">
      <c r="A1252">
        <v>178000676</v>
      </c>
      <c r="B1252" s="2">
        <v>42532</v>
      </c>
      <c r="C1252" s="2">
        <v>42540</v>
      </c>
      <c r="D1252" t="s">
        <v>181</v>
      </c>
      <c r="E1252" t="s">
        <v>38</v>
      </c>
      <c r="F1252" t="s">
        <v>42</v>
      </c>
      <c r="G1252" t="s">
        <v>18</v>
      </c>
      <c r="H1252" t="s">
        <v>34</v>
      </c>
      <c r="I1252">
        <v>3210</v>
      </c>
      <c r="J1252">
        <v>437.2</v>
      </c>
      <c r="K1252">
        <v>263.33</v>
      </c>
    </row>
    <row r="1253" spans="1:11" x14ac:dyDescent="0.35">
      <c r="A1253">
        <v>899727332</v>
      </c>
      <c r="B1253" s="2">
        <v>44730</v>
      </c>
      <c r="C1253" s="2">
        <v>44731</v>
      </c>
      <c r="D1253" t="s">
        <v>123</v>
      </c>
      <c r="E1253" t="s">
        <v>38</v>
      </c>
      <c r="F1253" t="s">
        <v>22</v>
      </c>
      <c r="G1253" t="s">
        <v>14</v>
      </c>
      <c r="H1253" t="s">
        <v>26</v>
      </c>
      <c r="I1253">
        <v>8166</v>
      </c>
      <c r="J1253">
        <v>47.45</v>
      </c>
      <c r="K1253">
        <v>31.79</v>
      </c>
    </row>
    <row r="1254" spans="1:11" x14ac:dyDescent="0.35">
      <c r="A1254">
        <v>872145211</v>
      </c>
      <c r="B1254" s="2">
        <v>42401</v>
      </c>
      <c r="C1254" s="2">
        <v>42420</v>
      </c>
      <c r="D1254" t="s">
        <v>140</v>
      </c>
      <c r="E1254" t="s">
        <v>24</v>
      </c>
      <c r="F1254" t="s">
        <v>13</v>
      </c>
      <c r="G1254" t="s">
        <v>18</v>
      </c>
      <c r="H1254" t="s">
        <v>19</v>
      </c>
      <c r="I1254">
        <v>6004</v>
      </c>
      <c r="J1254">
        <v>255.28</v>
      </c>
      <c r="K1254">
        <v>159.41999999999999</v>
      </c>
    </row>
    <row r="1255" spans="1:11" x14ac:dyDescent="0.35">
      <c r="A1255">
        <v>542178142</v>
      </c>
      <c r="B1255" s="2">
        <v>43514</v>
      </c>
      <c r="C1255" s="2">
        <v>43530</v>
      </c>
      <c r="D1255" t="s">
        <v>114</v>
      </c>
      <c r="E1255" t="s">
        <v>38</v>
      </c>
      <c r="F1255" t="s">
        <v>40</v>
      </c>
      <c r="G1255" t="s">
        <v>14</v>
      </c>
      <c r="H1255" t="s">
        <v>19</v>
      </c>
      <c r="I1255">
        <v>1415</v>
      </c>
      <c r="J1255">
        <v>651.21</v>
      </c>
      <c r="K1255">
        <v>524.96</v>
      </c>
    </row>
    <row r="1256" spans="1:11" x14ac:dyDescent="0.35">
      <c r="A1256">
        <v>877062451</v>
      </c>
      <c r="B1256" s="2">
        <v>44113</v>
      </c>
      <c r="C1256" s="2">
        <v>44116</v>
      </c>
      <c r="D1256" t="s">
        <v>156</v>
      </c>
      <c r="E1256" t="s">
        <v>21</v>
      </c>
      <c r="F1256" t="s">
        <v>22</v>
      </c>
      <c r="G1256" t="s">
        <v>14</v>
      </c>
      <c r="H1256" t="s">
        <v>19</v>
      </c>
      <c r="I1256">
        <v>1124</v>
      </c>
      <c r="J1256">
        <v>47.45</v>
      </c>
      <c r="K1256">
        <v>31.79</v>
      </c>
    </row>
    <row r="1257" spans="1:11" x14ac:dyDescent="0.35">
      <c r="A1257">
        <v>214346969</v>
      </c>
      <c r="B1257" s="2">
        <v>42326</v>
      </c>
      <c r="C1257" s="2">
        <v>42340</v>
      </c>
      <c r="D1257" t="s">
        <v>219</v>
      </c>
      <c r="E1257" t="s">
        <v>38</v>
      </c>
      <c r="F1257" t="s">
        <v>30</v>
      </c>
      <c r="G1257" t="s">
        <v>18</v>
      </c>
      <c r="H1257" t="s">
        <v>15</v>
      </c>
      <c r="I1257">
        <v>8886</v>
      </c>
      <c r="J1257">
        <v>81.73</v>
      </c>
      <c r="K1257">
        <v>56.67</v>
      </c>
    </row>
    <row r="1258" spans="1:11" x14ac:dyDescent="0.35">
      <c r="A1258">
        <v>111893022</v>
      </c>
      <c r="B1258" s="2">
        <v>42671</v>
      </c>
      <c r="C1258" s="2">
        <v>42687</v>
      </c>
      <c r="D1258" t="s">
        <v>116</v>
      </c>
      <c r="E1258" t="s">
        <v>21</v>
      </c>
      <c r="F1258" t="s">
        <v>13</v>
      </c>
      <c r="G1258" t="s">
        <v>14</v>
      </c>
      <c r="H1258" t="s">
        <v>26</v>
      </c>
      <c r="I1258">
        <v>486</v>
      </c>
      <c r="J1258">
        <v>255.28</v>
      </c>
      <c r="K1258">
        <v>159.41999999999999</v>
      </c>
    </row>
    <row r="1259" spans="1:11" x14ac:dyDescent="0.35">
      <c r="A1259">
        <v>397874438</v>
      </c>
      <c r="B1259" s="2">
        <v>43402</v>
      </c>
      <c r="C1259" s="2">
        <v>43413</v>
      </c>
      <c r="D1259" t="s">
        <v>195</v>
      </c>
      <c r="E1259" t="s">
        <v>21</v>
      </c>
      <c r="F1259" t="s">
        <v>22</v>
      </c>
      <c r="G1259" t="s">
        <v>14</v>
      </c>
      <c r="H1259" t="s">
        <v>15</v>
      </c>
      <c r="I1259">
        <v>8743</v>
      </c>
      <c r="J1259">
        <v>47.45</v>
      </c>
      <c r="K1259">
        <v>31.79</v>
      </c>
    </row>
    <row r="1260" spans="1:11" x14ac:dyDescent="0.35">
      <c r="A1260">
        <v>520777547</v>
      </c>
      <c r="B1260" s="2">
        <v>44622</v>
      </c>
      <c r="C1260" s="2">
        <v>44628</v>
      </c>
      <c r="D1260" t="s">
        <v>49</v>
      </c>
      <c r="E1260" t="s">
        <v>21</v>
      </c>
      <c r="F1260" t="s">
        <v>33</v>
      </c>
      <c r="G1260" t="s">
        <v>18</v>
      </c>
      <c r="H1260" t="s">
        <v>19</v>
      </c>
      <c r="I1260">
        <v>8504</v>
      </c>
      <c r="J1260">
        <v>109.28</v>
      </c>
      <c r="K1260">
        <v>35.840000000000003</v>
      </c>
    </row>
    <row r="1261" spans="1:11" x14ac:dyDescent="0.35">
      <c r="A1261">
        <v>899401175</v>
      </c>
      <c r="B1261" s="2">
        <v>42209</v>
      </c>
      <c r="C1261" s="2">
        <v>42220</v>
      </c>
      <c r="D1261" t="s">
        <v>191</v>
      </c>
      <c r="E1261" t="s">
        <v>24</v>
      </c>
      <c r="F1261" t="s">
        <v>56</v>
      </c>
      <c r="G1261" t="s">
        <v>18</v>
      </c>
      <c r="H1261" t="s">
        <v>19</v>
      </c>
      <c r="I1261">
        <v>1649</v>
      </c>
      <c r="J1261">
        <v>9.33</v>
      </c>
      <c r="K1261">
        <v>6.92</v>
      </c>
    </row>
    <row r="1262" spans="1:11" x14ac:dyDescent="0.35">
      <c r="A1262">
        <v>672856652</v>
      </c>
      <c r="B1262" s="2">
        <v>43278</v>
      </c>
      <c r="C1262" s="2">
        <v>43286</v>
      </c>
      <c r="D1262" t="s">
        <v>203</v>
      </c>
      <c r="E1262" t="s">
        <v>21</v>
      </c>
      <c r="F1262" t="s">
        <v>76</v>
      </c>
      <c r="G1262" t="s">
        <v>14</v>
      </c>
      <c r="H1262" t="s">
        <v>19</v>
      </c>
      <c r="I1262">
        <v>2091</v>
      </c>
      <c r="J1262">
        <v>668.27</v>
      </c>
      <c r="K1262">
        <v>502.54</v>
      </c>
    </row>
    <row r="1263" spans="1:11" x14ac:dyDescent="0.35">
      <c r="A1263">
        <v>850567805</v>
      </c>
      <c r="B1263" s="2">
        <v>44716</v>
      </c>
      <c r="C1263" s="2">
        <v>44717</v>
      </c>
      <c r="D1263" t="s">
        <v>97</v>
      </c>
      <c r="E1263" t="s">
        <v>29</v>
      </c>
      <c r="F1263" t="s">
        <v>47</v>
      </c>
      <c r="G1263" t="s">
        <v>18</v>
      </c>
      <c r="H1263" t="s">
        <v>26</v>
      </c>
      <c r="I1263">
        <v>770</v>
      </c>
      <c r="J1263">
        <v>421.89</v>
      </c>
      <c r="K1263">
        <v>364.69</v>
      </c>
    </row>
    <row r="1264" spans="1:11" x14ac:dyDescent="0.35">
      <c r="A1264">
        <v>262270963</v>
      </c>
      <c r="B1264" s="2">
        <v>42184</v>
      </c>
      <c r="C1264" s="2">
        <v>42204</v>
      </c>
      <c r="D1264" t="s">
        <v>130</v>
      </c>
      <c r="E1264" t="s">
        <v>29</v>
      </c>
      <c r="F1264" t="s">
        <v>17</v>
      </c>
      <c r="G1264" t="s">
        <v>14</v>
      </c>
      <c r="H1264" t="s">
        <v>26</v>
      </c>
      <c r="I1264">
        <v>661</v>
      </c>
      <c r="J1264">
        <v>152.58000000000001</v>
      </c>
      <c r="K1264">
        <v>97.44</v>
      </c>
    </row>
    <row r="1265" spans="1:11" x14ac:dyDescent="0.35">
      <c r="A1265">
        <v>508014953</v>
      </c>
      <c r="B1265" s="2">
        <v>42504</v>
      </c>
      <c r="C1265" s="2">
        <v>42505</v>
      </c>
      <c r="D1265" t="s">
        <v>199</v>
      </c>
      <c r="E1265" t="s">
        <v>29</v>
      </c>
      <c r="F1265" t="s">
        <v>25</v>
      </c>
      <c r="G1265" t="s">
        <v>18</v>
      </c>
      <c r="H1265" t="s">
        <v>34</v>
      </c>
      <c r="I1265">
        <v>1769</v>
      </c>
      <c r="J1265">
        <v>205.7</v>
      </c>
      <c r="K1265">
        <v>117.11</v>
      </c>
    </row>
    <row r="1266" spans="1:11" x14ac:dyDescent="0.35">
      <c r="A1266">
        <v>108161103</v>
      </c>
      <c r="B1266" s="2">
        <v>42347</v>
      </c>
      <c r="C1266" s="2">
        <v>42367</v>
      </c>
      <c r="D1266" t="s">
        <v>105</v>
      </c>
      <c r="E1266" t="s">
        <v>12</v>
      </c>
      <c r="F1266" t="s">
        <v>56</v>
      </c>
      <c r="G1266" t="s">
        <v>18</v>
      </c>
      <c r="H1266" t="s">
        <v>19</v>
      </c>
      <c r="I1266">
        <v>6129</v>
      </c>
      <c r="J1266">
        <v>9.33</v>
      </c>
      <c r="K1266">
        <v>6.92</v>
      </c>
    </row>
    <row r="1267" spans="1:11" x14ac:dyDescent="0.35">
      <c r="A1267">
        <v>353383243</v>
      </c>
      <c r="B1267" s="2">
        <v>43235</v>
      </c>
      <c r="C1267" s="2">
        <v>43245</v>
      </c>
      <c r="D1267" t="s">
        <v>144</v>
      </c>
      <c r="E1267" t="s">
        <v>21</v>
      </c>
      <c r="F1267" t="s">
        <v>40</v>
      </c>
      <c r="G1267" t="s">
        <v>14</v>
      </c>
      <c r="H1267" t="s">
        <v>26</v>
      </c>
      <c r="I1267">
        <v>2809</v>
      </c>
      <c r="J1267">
        <v>651.21</v>
      </c>
      <c r="K1267">
        <v>524.96</v>
      </c>
    </row>
    <row r="1268" spans="1:11" x14ac:dyDescent="0.35">
      <c r="A1268">
        <v>354667699</v>
      </c>
      <c r="B1268" s="2">
        <v>44156</v>
      </c>
      <c r="C1268" s="2">
        <v>44167</v>
      </c>
      <c r="D1268" t="s">
        <v>193</v>
      </c>
      <c r="E1268" t="s">
        <v>21</v>
      </c>
      <c r="F1268" t="s">
        <v>40</v>
      </c>
      <c r="G1268" t="s">
        <v>18</v>
      </c>
      <c r="H1268" t="s">
        <v>26</v>
      </c>
      <c r="I1268">
        <v>2908</v>
      </c>
      <c r="J1268">
        <v>651.21</v>
      </c>
      <c r="K1268">
        <v>524.96</v>
      </c>
    </row>
    <row r="1269" spans="1:11" x14ac:dyDescent="0.35">
      <c r="A1269">
        <v>193313300</v>
      </c>
      <c r="B1269" s="2">
        <v>44568</v>
      </c>
      <c r="C1269" s="2">
        <v>44585</v>
      </c>
      <c r="D1269" t="s">
        <v>207</v>
      </c>
      <c r="E1269" t="s">
        <v>51</v>
      </c>
      <c r="F1269" t="s">
        <v>68</v>
      </c>
      <c r="G1269" t="s">
        <v>18</v>
      </c>
      <c r="H1269" t="s">
        <v>19</v>
      </c>
      <c r="I1269">
        <v>4556</v>
      </c>
      <c r="J1269">
        <v>154.06</v>
      </c>
      <c r="K1269">
        <v>90.93</v>
      </c>
    </row>
    <row r="1270" spans="1:11" x14ac:dyDescent="0.35">
      <c r="A1270">
        <v>470931375</v>
      </c>
      <c r="B1270" s="2">
        <v>44157</v>
      </c>
      <c r="C1270" s="2">
        <v>44167</v>
      </c>
      <c r="D1270" t="s">
        <v>126</v>
      </c>
      <c r="E1270" t="s">
        <v>24</v>
      </c>
      <c r="F1270" t="s">
        <v>22</v>
      </c>
      <c r="G1270" t="s">
        <v>14</v>
      </c>
      <c r="H1270" t="s">
        <v>15</v>
      </c>
      <c r="I1270">
        <v>7914</v>
      </c>
      <c r="J1270">
        <v>47.45</v>
      </c>
      <c r="K1270">
        <v>31.79</v>
      </c>
    </row>
    <row r="1271" spans="1:11" x14ac:dyDescent="0.35">
      <c r="A1271">
        <v>959445750</v>
      </c>
      <c r="B1271" s="2">
        <v>44853</v>
      </c>
      <c r="C1271" s="2">
        <v>44856</v>
      </c>
      <c r="D1271" t="s">
        <v>216</v>
      </c>
      <c r="E1271" t="s">
        <v>51</v>
      </c>
      <c r="F1271" t="s">
        <v>17</v>
      </c>
      <c r="G1271" t="s">
        <v>18</v>
      </c>
      <c r="H1271" t="s">
        <v>15</v>
      </c>
      <c r="I1271">
        <v>173</v>
      </c>
      <c r="J1271">
        <v>152.58000000000001</v>
      </c>
      <c r="K1271">
        <v>97.44</v>
      </c>
    </row>
    <row r="1272" spans="1:11" x14ac:dyDescent="0.35">
      <c r="A1272">
        <v>151092755</v>
      </c>
      <c r="B1272" s="2">
        <v>42662</v>
      </c>
      <c r="C1272" s="2">
        <v>42681</v>
      </c>
      <c r="D1272" t="s">
        <v>200</v>
      </c>
      <c r="E1272" t="s">
        <v>24</v>
      </c>
      <c r="F1272" t="s">
        <v>33</v>
      </c>
      <c r="G1272" t="s">
        <v>14</v>
      </c>
      <c r="H1272" t="s">
        <v>19</v>
      </c>
      <c r="I1272">
        <v>559</v>
      </c>
      <c r="J1272">
        <v>109.28</v>
      </c>
      <c r="K1272">
        <v>35.840000000000003</v>
      </c>
    </row>
    <row r="1273" spans="1:11" x14ac:dyDescent="0.35">
      <c r="A1273">
        <v>208421218</v>
      </c>
      <c r="B1273" s="2">
        <v>44907</v>
      </c>
      <c r="C1273" s="2">
        <v>44917</v>
      </c>
      <c r="D1273" t="s">
        <v>50</v>
      </c>
      <c r="E1273" t="s">
        <v>51</v>
      </c>
      <c r="F1273" t="s">
        <v>56</v>
      </c>
      <c r="G1273" t="s">
        <v>14</v>
      </c>
      <c r="H1273" t="s">
        <v>26</v>
      </c>
      <c r="I1273">
        <v>5325</v>
      </c>
      <c r="J1273">
        <v>9.33</v>
      </c>
      <c r="K1273">
        <v>6.92</v>
      </c>
    </row>
    <row r="1274" spans="1:11" x14ac:dyDescent="0.35">
      <c r="A1274">
        <v>214292466</v>
      </c>
      <c r="B1274" s="2">
        <v>43910</v>
      </c>
      <c r="C1274" s="2">
        <v>43913</v>
      </c>
      <c r="D1274" t="s">
        <v>71</v>
      </c>
      <c r="E1274" t="s">
        <v>21</v>
      </c>
      <c r="F1274" t="s">
        <v>17</v>
      </c>
      <c r="G1274" t="s">
        <v>14</v>
      </c>
      <c r="H1274" t="s">
        <v>26</v>
      </c>
      <c r="I1274">
        <v>2758</v>
      </c>
      <c r="J1274">
        <v>152.58000000000001</v>
      </c>
      <c r="K1274">
        <v>97.44</v>
      </c>
    </row>
    <row r="1275" spans="1:11" x14ac:dyDescent="0.35">
      <c r="A1275">
        <v>221880328</v>
      </c>
      <c r="B1275" s="2">
        <v>43157</v>
      </c>
      <c r="C1275" s="2">
        <v>43173</v>
      </c>
      <c r="D1275" t="s">
        <v>206</v>
      </c>
      <c r="E1275" t="s">
        <v>24</v>
      </c>
      <c r="F1275" t="s">
        <v>13</v>
      </c>
      <c r="G1275" t="s">
        <v>14</v>
      </c>
      <c r="H1275" t="s">
        <v>26</v>
      </c>
      <c r="I1275">
        <v>8175</v>
      </c>
      <c r="J1275">
        <v>255.28</v>
      </c>
      <c r="K1275">
        <v>159.41999999999999</v>
      </c>
    </row>
    <row r="1276" spans="1:11" x14ac:dyDescent="0.35">
      <c r="A1276">
        <v>804671132</v>
      </c>
      <c r="B1276" s="2">
        <v>44329</v>
      </c>
      <c r="C1276" s="2">
        <v>44338</v>
      </c>
      <c r="D1276" t="s">
        <v>151</v>
      </c>
      <c r="E1276" t="s">
        <v>32</v>
      </c>
      <c r="F1276" t="s">
        <v>22</v>
      </c>
      <c r="G1276" t="s">
        <v>14</v>
      </c>
      <c r="H1276" t="s">
        <v>34</v>
      </c>
      <c r="I1276">
        <v>8924</v>
      </c>
      <c r="J1276">
        <v>47.45</v>
      </c>
      <c r="K1276">
        <v>31.79</v>
      </c>
    </row>
    <row r="1277" spans="1:11" x14ac:dyDescent="0.35">
      <c r="A1277">
        <v>806463706</v>
      </c>
      <c r="B1277" s="2">
        <v>44879</v>
      </c>
      <c r="C1277" s="2">
        <v>44881</v>
      </c>
      <c r="D1277" t="s">
        <v>59</v>
      </c>
      <c r="E1277" t="s">
        <v>12</v>
      </c>
      <c r="F1277" t="s">
        <v>25</v>
      </c>
      <c r="G1277" t="s">
        <v>14</v>
      </c>
      <c r="H1277" t="s">
        <v>34</v>
      </c>
      <c r="I1277">
        <v>9387</v>
      </c>
      <c r="J1277">
        <v>205.7</v>
      </c>
      <c r="K1277">
        <v>117.11</v>
      </c>
    </row>
    <row r="1278" spans="1:11" x14ac:dyDescent="0.35">
      <c r="A1278">
        <v>491369378</v>
      </c>
      <c r="B1278" s="2">
        <v>43538</v>
      </c>
      <c r="C1278" s="2">
        <v>43552</v>
      </c>
      <c r="D1278" t="s">
        <v>54</v>
      </c>
      <c r="E1278" t="s">
        <v>29</v>
      </c>
      <c r="F1278" t="s">
        <v>68</v>
      </c>
      <c r="G1278" t="s">
        <v>18</v>
      </c>
      <c r="H1278" t="s">
        <v>15</v>
      </c>
      <c r="I1278">
        <v>5973</v>
      </c>
      <c r="J1278">
        <v>154.06</v>
      </c>
      <c r="K1278">
        <v>90.93</v>
      </c>
    </row>
    <row r="1279" spans="1:11" x14ac:dyDescent="0.35">
      <c r="A1279">
        <v>193811976</v>
      </c>
      <c r="B1279" s="2">
        <v>42425</v>
      </c>
      <c r="C1279" s="2">
        <v>42428</v>
      </c>
      <c r="D1279" t="s">
        <v>28</v>
      </c>
      <c r="E1279" t="s">
        <v>29</v>
      </c>
      <c r="F1279" t="s">
        <v>42</v>
      </c>
      <c r="G1279" t="s">
        <v>14</v>
      </c>
      <c r="H1279" t="s">
        <v>19</v>
      </c>
      <c r="I1279">
        <v>2126</v>
      </c>
      <c r="J1279">
        <v>437.2</v>
      </c>
      <c r="K1279">
        <v>263.33</v>
      </c>
    </row>
    <row r="1280" spans="1:11" x14ac:dyDescent="0.35">
      <c r="A1280">
        <v>768527829</v>
      </c>
      <c r="B1280" s="2">
        <v>44202</v>
      </c>
      <c r="C1280" s="2">
        <v>44215</v>
      </c>
      <c r="D1280" t="s">
        <v>86</v>
      </c>
      <c r="E1280" t="s">
        <v>29</v>
      </c>
      <c r="F1280" t="s">
        <v>68</v>
      </c>
      <c r="G1280" t="s">
        <v>18</v>
      </c>
      <c r="H1280" t="s">
        <v>26</v>
      </c>
      <c r="I1280">
        <v>3318</v>
      </c>
      <c r="J1280">
        <v>154.06</v>
      </c>
      <c r="K1280">
        <v>90.93</v>
      </c>
    </row>
    <row r="1281" spans="1:11" x14ac:dyDescent="0.35">
      <c r="A1281">
        <v>440565764</v>
      </c>
      <c r="B1281" s="2">
        <v>42609</v>
      </c>
      <c r="C1281" s="2">
        <v>42611</v>
      </c>
      <c r="D1281" t="s">
        <v>73</v>
      </c>
      <c r="E1281" t="s">
        <v>24</v>
      </c>
      <c r="F1281" t="s">
        <v>22</v>
      </c>
      <c r="G1281" t="s">
        <v>14</v>
      </c>
      <c r="H1281" t="s">
        <v>15</v>
      </c>
      <c r="I1281">
        <v>2055</v>
      </c>
      <c r="J1281">
        <v>47.45</v>
      </c>
      <c r="K1281">
        <v>31.79</v>
      </c>
    </row>
    <row r="1282" spans="1:11" x14ac:dyDescent="0.35">
      <c r="A1282">
        <v>655287110</v>
      </c>
      <c r="B1282" s="2">
        <v>42053</v>
      </c>
      <c r="C1282" s="2">
        <v>42060</v>
      </c>
      <c r="D1282" t="s">
        <v>107</v>
      </c>
      <c r="E1282" t="s">
        <v>21</v>
      </c>
      <c r="F1282" t="s">
        <v>76</v>
      </c>
      <c r="G1282" t="s">
        <v>18</v>
      </c>
      <c r="H1282" t="s">
        <v>34</v>
      </c>
      <c r="I1282">
        <v>2873</v>
      </c>
      <c r="J1282">
        <v>668.27</v>
      </c>
      <c r="K1282">
        <v>502.54</v>
      </c>
    </row>
    <row r="1283" spans="1:11" x14ac:dyDescent="0.35">
      <c r="A1283">
        <v>228365695</v>
      </c>
      <c r="B1283" s="2">
        <v>42399</v>
      </c>
      <c r="C1283" s="2">
        <v>42408</v>
      </c>
      <c r="D1283" t="s">
        <v>108</v>
      </c>
      <c r="E1283" t="s">
        <v>12</v>
      </c>
      <c r="F1283" t="s">
        <v>47</v>
      </c>
      <c r="G1283" t="s">
        <v>14</v>
      </c>
      <c r="H1283" t="s">
        <v>34</v>
      </c>
      <c r="I1283">
        <v>7339</v>
      </c>
      <c r="J1283">
        <v>421.89</v>
      </c>
      <c r="K1283">
        <v>364.69</v>
      </c>
    </row>
    <row r="1284" spans="1:11" x14ac:dyDescent="0.35">
      <c r="A1284">
        <v>295787847</v>
      </c>
      <c r="B1284" s="2">
        <v>42022</v>
      </c>
      <c r="C1284" s="2">
        <v>42034</v>
      </c>
      <c r="D1284" t="s">
        <v>113</v>
      </c>
      <c r="E1284" t="s">
        <v>21</v>
      </c>
      <c r="F1284" t="s">
        <v>13</v>
      </c>
      <c r="G1284" t="s">
        <v>14</v>
      </c>
      <c r="H1284" t="s">
        <v>34</v>
      </c>
      <c r="I1284">
        <v>9052</v>
      </c>
      <c r="J1284">
        <v>255.28</v>
      </c>
      <c r="K1284">
        <v>159.41999999999999</v>
      </c>
    </row>
    <row r="1285" spans="1:11" x14ac:dyDescent="0.35">
      <c r="A1285">
        <v>263852393</v>
      </c>
      <c r="B1285" s="2">
        <v>43992</v>
      </c>
      <c r="C1285" s="2">
        <v>43993</v>
      </c>
      <c r="D1285" t="s">
        <v>144</v>
      </c>
      <c r="E1285" t="s">
        <v>21</v>
      </c>
      <c r="F1285" t="s">
        <v>13</v>
      </c>
      <c r="G1285" t="s">
        <v>18</v>
      </c>
      <c r="H1285" t="s">
        <v>26</v>
      </c>
      <c r="I1285">
        <v>8641</v>
      </c>
      <c r="J1285">
        <v>255.28</v>
      </c>
      <c r="K1285">
        <v>159.41999999999999</v>
      </c>
    </row>
    <row r="1286" spans="1:11" x14ac:dyDescent="0.35">
      <c r="A1286">
        <v>959170663</v>
      </c>
      <c r="B1286" s="2">
        <v>42845</v>
      </c>
      <c r="C1286" s="2">
        <v>42853</v>
      </c>
      <c r="D1286" t="s">
        <v>166</v>
      </c>
      <c r="E1286" t="s">
        <v>38</v>
      </c>
      <c r="F1286" t="s">
        <v>22</v>
      </c>
      <c r="G1286" t="s">
        <v>18</v>
      </c>
      <c r="H1286" t="s">
        <v>15</v>
      </c>
      <c r="I1286">
        <v>8769</v>
      </c>
      <c r="J1286">
        <v>47.45</v>
      </c>
      <c r="K1286">
        <v>31.79</v>
      </c>
    </row>
    <row r="1287" spans="1:11" x14ac:dyDescent="0.35">
      <c r="A1287">
        <v>578666484</v>
      </c>
      <c r="B1287" s="2">
        <v>43548</v>
      </c>
      <c r="C1287" s="2">
        <v>43553</v>
      </c>
      <c r="D1287" t="s">
        <v>95</v>
      </c>
      <c r="E1287" t="s">
        <v>21</v>
      </c>
      <c r="F1287" t="s">
        <v>56</v>
      </c>
      <c r="G1287" t="s">
        <v>18</v>
      </c>
      <c r="H1287" t="s">
        <v>34</v>
      </c>
      <c r="I1287">
        <v>9127</v>
      </c>
      <c r="J1287">
        <v>9.33</v>
      </c>
      <c r="K1287">
        <v>6.92</v>
      </c>
    </row>
    <row r="1288" spans="1:11" x14ac:dyDescent="0.35">
      <c r="A1288">
        <v>539576184</v>
      </c>
      <c r="B1288" s="2">
        <v>42070</v>
      </c>
      <c r="C1288" s="2">
        <v>42083</v>
      </c>
      <c r="D1288" t="s">
        <v>190</v>
      </c>
      <c r="E1288" t="s">
        <v>38</v>
      </c>
      <c r="F1288" t="s">
        <v>68</v>
      </c>
      <c r="G1288" t="s">
        <v>14</v>
      </c>
      <c r="H1288" t="s">
        <v>34</v>
      </c>
      <c r="I1288">
        <v>1438</v>
      </c>
      <c r="J1288">
        <v>154.06</v>
      </c>
      <c r="K1288">
        <v>90.93</v>
      </c>
    </row>
    <row r="1289" spans="1:11" x14ac:dyDescent="0.35">
      <c r="A1289">
        <v>529448592</v>
      </c>
      <c r="B1289" s="2">
        <v>44075</v>
      </c>
      <c r="C1289" s="2">
        <v>44084</v>
      </c>
      <c r="D1289" t="s">
        <v>82</v>
      </c>
      <c r="E1289" t="s">
        <v>32</v>
      </c>
      <c r="F1289" t="s">
        <v>76</v>
      </c>
      <c r="G1289" t="s">
        <v>18</v>
      </c>
      <c r="H1289" t="s">
        <v>26</v>
      </c>
      <c r="I1289">
        <v>4459</v>
      </c>
      <c r="J1289">
        <v>668.27</v>
      </c>
      <c r="K1289">
        <v>502.54</v>
      </c>
    </row>
    <row r="1290" spans="1:11" x14ac:dyDescent="0.35">
      <c r="A1290">
        <v>756145036</v>
      </c>
      <c r="B1290" s="2">
        <v>44353</v>
      </c>
      <c r="C1290" s="2">
        <v>44367</v>
      </c>
      <c r="D1290" t="s">
        <v>163</v>
      </c>
      <c r="E1290" t="s">
        <v>38</v>
      </c>
      <c r="F1290" t="s">
        <v>68</v>
      </c>
      <c r="G1290" t="s">
        <v>14</v>
      </c>
      <c r="H1290" t="s">
        <v>26</v>
      </c>
      <c r="I1290">
        <v>8974</v>
      </c>
      <c r="J1290">
        <v>154.06</v>
      </c>
      <c r="K1290">
        <v>90.93</v>
      </c>
    </row>
    <row r="1291" spans="1:11" x14ac:dyDescent="0.35">
      <c r="A1291">
        <v>597839343</v>
      </c>
      <c r="B1291" s="2">
        <v>43269</v>
      </c>
      <c r="C1291" s="2">
        <v>43289</v>
      </c>
      <c r="D1291" t="s">
        <v>135</v>
      </c>
      <c r="E1291" t="s">
        <v>21</v>
      </c>
      <c r="F1291" t="s">
        <v>30</v>
      </c>
      <c r="G1291" t="s">
        <v>18</v>
      </c>
      <c r="H1291" t="s">
        <v>19</v>
      </c>
      <c r="I1291">
        <v>2802</v>
      </c>
      <c r="J1291">
        <v>81.73</v>
      </c>
      <c r="K1291">
        <v>56.67</v>
      </c>
    </row>
    <row r="1292" spans="1:11" x14ac:dyDescent="0.35">
      <c r="A1292">
        <v>853017842</v>
      </c>
      <c r="B1292" s="2">
        <v>44815</v>
      </c>
      <c r="C1292" s="2">
        <v>44831</v>
      </c>
      <c r="D1292" t="s">
        <v>131</v>
      </c>
      <c r="E1292" t="s">
        <v>32</v>
      </c>
      <c r="F1292" t="s">
        <v>40</v>
      </c>
      <c r="G1292" t="s">
        <v>18</v>
      </c>
      <c r="H1292" t="s">
        <v>15</v>
      </c>
      <c r="I1292">
        <v>5790</v>
      </c>
      <c r="J1292">
        <v>651.21</v>
      </c>
      <c r="K1292">
        <v>524.96</v>
      </c>
    </row>
    <row r="1293" spans="1:11" x14ac:dyDescent="0.35">
      <c r="A1293">
        <v>590479362</v>
      </c>
      <c r="B1293" s="2">
        <v>42598</v>
      </c>
      <c r="C1293" s="2">
        <v>42619</v>
      </c>
      <c r="D1293" t="s">
        <v>41</v>
      </c>
      <c r="E1293" t="s">
        <v>29</v>
      </c>
      <c r="F1293" t="s">
        <v>13</v>
      </c>
      <c r="G1293" t="s">
        <v>18</v>
      </c>
      <c r="H1293" t="s">
        <v>26</v>
      </c>
      <c r="I1293">
        <v>4820</v>
      </c>
      <c r="J1293">
        <v>255.28</v>
      </c>
      <c r="K1293">
        <v>159.41999999999999</v>
      </c>
    </row>
    <row r="1294" spans="1:11" x14ac:dyDescent="0.35">
      <c r="A1294">
        <v>299335229</v>
      </c>
      <c r="B1294" s="2">
        <v>44542</v>
      </c>
      <c r="C1294" s="2">
        <v>44557</v>
      </c>
      <c r="D1294" t="s">
        <v>214</v>
      </c>
      <c r="E1294" t="s">
        <v>21</v>
      </c>
      <c r="F1294" t="s">
        <v>42</v>
      </c>
      <c r="G1294" t="s">
        <v>18</v>
      </c>
      <c r="H1294" t="s">
        <v>15</v>
      </c>
      <c r="I1294">
        <v>8801</v>
      </c>
      <c r="J1294">
        <v>437.2</v>
      </c>
      <c r="K1294">
        <v>263.33</v>
      </c>
    </row>
    <row r="1295" spans="1:11" x14ac:dyDescent="0.35">
      <c r="A1295">
        <v>539009273</v>
      </c>
      <c r="B1295" s="2">
        <v>44378</v>
      </c>
      <c r="C1295" s="2">
        <v>44388</v>
      </c>
      <c r="D1295" t="s">
        <v>158</v>
      </c>
      <c r="E1295" t="s">
        <v>12</v>
      </c>
      <c r="F1295" t="s">
        <v>33</v>
      </c>
      <c r="G1295" t="s">
        <v>14</v>
      </c>
      <c r="H1295" t="s">
        <v>19</v>
      </c>
      <c r="I1295">
        <v>3677</v>
      </c>
      <c r="J1295">
        <v>109.28</v>
      </c>
      <c r="K1295">
        <v>35.840000000000003</v>
      </c>
    </row>
    <row r="1296" spans="1:11" x14ac:dyDescent="0.35">
      <c r="A1296">
        <v>589237821</v>
      </c>
      <c r="B1296" s="2">
        <v>42382</v>
      </c>
      <c r="C1296" s="2">
        <v>42399</v>
      </c>
      <c r="D1296" t="s">
        <v>53</v>
      </c>
      <c r="E1296" t="s">
        <v>29</v>
      </c>
      <c r="F1296" t="s">
        <v>30</v>
      </c>
      <c r="G1296" t="s">
        <v>14</v>
      </c>
      <c r="H1296" t="s">
        <v>34</v>
      </c>
      <c r="I1296">
        <v>7420</v>
      </c>
      <c r="J1296">
        <v>81.73</v>
      </c>
      <c r="K1296">
        <v>56.67</v>
      </c>
    </row>
    <row r="1297" spans="1:11" x14ac:dyDescent="0.35">
      <c r="A1297">
        <v>700069701</v>
      </c>
      <c r="B1297" s="2">
        <v>42379</v>
      </c>
      <c r="C1297" s="2">
        <v>42398</v>
      </c>
      <c r="D1297" t="s">
        <v>203</v>
      </c>
      <c r="E1297" t="s">
        <v>21</v>
      </c>
      <c r="F1297" t="s">
        <v>68</v>
      </c>
      <c r="G1297" t="s">
        <v>18</v>
      </c>
      <c r="H1297" t="s">
        <v>26</v>
      </c>
      <c r="I1297">
        <v>5037</v>
      </c>
      <c r="J1297">
        <v>154.06</v>
      </c>
      <c r="K1297">
        <v>90.93</v>
      </c>
    </row>
    <row r="1298" spans="1:11" x14ac:dyDescent="0.35">
      <c r="A1298">
        <v>741866242</v>
      </c>
      <c r="B1298" s="2">
        <v>44770</v>
      </c>
      <c r="C1298" s="2">
        <v>44789</v>
      </c>
      <c r="D1298" t="s">
        <v>100</v>
      </c>
      <c r="E1298" t="s">
        <v>21</v>
      </c>
      <c r="F1298" t="s">
        <v>76</v>
      </c>
      <c r="G1298" t="s">
        <v>14</v>
      </c>
      <c r="H1298" t="s">
        <v>34</v>
      </c>
      <c r="I1298">
        <v>3562</v>
      </c>
      <c r="J1298">
        <v>668.27</v>
      </c>
      <c r="K1298">
        <v>502.54</v>
      </c>
    </row>
    <row r="1299" spans="1:11" x14ac:dyDescent="0.35">
      <c r="A1299">
        <v>655301272</v>
      </c>
      <c r="B1299" s="2">
        <v>44267</v>
      </c>
      <c r="C1299" s="2">
        <v>44271</v>
      </c>
      <c r="D1299" t="s">
        <v>11</v>
      </c>
      <c r="E1299" t="s">
        <v>12</v>
      </c>
      <c r="F1299" t="s">
        <v>25</v>
      </c>
      <c r="G1299" t="s">
        <v>18</v>
      </c>
      <c r="H1299" t="s">
        <v>26</v>
      </c>
      <c r="I1299">
        <v>7064</v>
      </c>
      <c r="J1299">
        <v>205.7</v>
      </c>
      <c r="K1299">
        <v>117.11</v>
      </c>
    </row>
    <row r="1300" spans="1:11" x14ac:dyDescent="0.35">
      <c r="A1300">
        <v>901361119</v>
      </c>
      <c r="B1300" s="2">
        <v>42129</v>
      </c>
      <c r="C1300" s="2">
        <v>42138</v>
      </c>
      <c r="D1300" t="s">
        <v>212</v>
      </c>
      <c r="E1300" t="s">
        <v>32</v>
      </c>
      <c r="F1300" t="s">
        <v>22</v>
      </c>
      <c r="G1300" t="s">
        <v>14</v>
      </c>
      <c r="H1300" t="s">
        <v>19</v>
      </c>
      <c r="I1300">
        <v>1640</v>
      </c>
      <c r="J1300">
        <v>47.45</v>
      </c>
      <c r="K1300">
        <v>31.79</v>
      </c>
    </row>
    <row r="1301" spans="1:11" x14ac:dyDescent="0.35">
      <c r="A1301">
        <v>211344611</v>
      </c>
      <c r="B1301" s="2">
        <v>44621</v>
      </c>
      <c r="C1301" s="2">
        <v>44623</v>
      </c>
      <c r="D1301" t="s">
        <v>49</v>
      </c>
      <c r="E1301" t="s">
        <v>21</v>
      </c>
      <c r="F1301" t="s">
        <v>17</v>
      </c>
      <c r="G1301" t="s">
        <v>18</v>
      </c>
      <c r="H1301" t="s">
        <v>26</v>
      </c>
      <c r="I1301">
        <v>422</v>
      </c>
      <c r="J1301">
        <v>152.58000000000001</v>
      </c>
      <c r="K1301">
        <v>97.44</v>
      </c>
    </row>
    <row r="1302" spans="1:11" x14ac:dyDescent="0.35">
      <c r="A1302">
        <v>536863076</v>
      </c>
      <c r="B1302" s="2">
        <v>43161</v>
      </c>
      <c r="C1302" s="2">
        <v>43177</v>
      </c>
      <c r="D1302" t="s">
        <v>39</v>
      </c>
      <c r="E1302" t="s">
        <v>29</v>
      </c>
      <c r="F1302" t="s">
        <v>22</v>
      </c>
      <c r="G1302" t="s">
        <v>14</v>
      </c>
      <c r="H1302" t="s">
        <v>26</v>
      </c>
      <c r="I1302">
        <v>8569</v>
      </c>
      <c r="J1302">
        <v>47.45</v>
      </c>
      <c r="K1302">
        <v>31.79</v>
      </c>
    </row>
    <row r="1303" spans="1:11" x14ac:dyDescent="0.35">
      <c r="A1303">
        <v>299840342</v>
      </c>
      <c r="B1303" s="2">
        <v>44140</v>
      </c>
      <c r="C1303" s="2">
        <v>44152</v>
      </c>
      <c r="D1303" t="s">
        <v>167</v>
      </c>
      <c r="E1303" t="s">
        <v>38</v>
      </c>
      <c r="F1303" t="s">
        <v>30</v>
      </c>
      <c r="G1303" t="s">
        <v>14</v>
      </c>
      <c r="H1303" t="s">
        <v>15</v>
      </c>
      <c r="I1303">
        <v>8275</v>
      </c>
      <c r="J1303">
        <v>81.73</v>
      </c>
      <c r="K1303">
        <v>56.67</v>
      </c>
    </row>
    <row r="1304" spans="1:11" x14ac:dyDescent="0.35">
      <c r="A1304">
        <v>242512738</v>
      </c>
      <c r="B1304" s="2">
        <v>42179</v>
      </c>
      <c r="C1304" s="2">
        <v>42180</v>
      </c>
      <c r="D1304" t="s">
        <v>11</v>
      </c>
      <c r="E1304" t="s">
        <v>12</v>
      </c>
      <c r="F1304" t="s">
        <v>33</v>
      </c>
      <c r="G1304" t="s">
        <v>18</v>
      </c>
      <c r="H1304" t="s">
        <v>34</v>
      </c>
      <c r="I1304">
        <v>3763</v>
      </c>
      <c r="J1304">
        <v>109.28</v>
      </c>
      <c r="K1304">
        <v>35.840000000000003</v>
      </c>
    </row>
    <row r="1305" spans="1:11" x14ac:dyDescent="0.35">
      <c r="A1305">
        <v>277429091</v>
      </c>
      <c r="B1305" s="2">
        <v>43638</v>
      </c>
      <c r="C1305" s="2">
        <v>43643</v>
      </c>
      <c r="D1305" t="s">
        <v>82</v>
      </c>
      <c r="E1305" t="s">
        <v>32</v>
      </c>
      <c r="F1305" t="s">
        <v>33</v>
      </c>
      <c r="G1305" t="s">
        <v>14</v>
      </c>
      <c r="H1305" t="s">
        <v>15</v>
      </c>
      <c r="I1305">
        <v>6288</v>
      </c>
      <c r="J1305">
        <v>109.28</v>
      </c>
      <c r="K1305">
        <v>35.840000000000003</v>
      </c>
    </row>
    <row r="1306" spans="1:11" x14ac:dyDescent="0.35">
      <c r="A1306">
        <v>837450730</v>
      </c>
      <c r="B1306" s="2">
        <v>43266</v>
      </c>
      <c r="C1306" s="2">
        <v>43284</v>
      </c>
      <c r="D1306" t="s">
        <v>27</v>
      </c>
      <c r="E1306" t="s">
        <v>24</v>
      </c>
      <c r="F1306" t="s">
        <v>68</v>
      </c>
      <c r="G1306" t="s">
        <v>18</v>
      </c>
      <c r="H1306" t="s">
        <v>34</v>
      </c>
      <c r="I1306">
        <v>9136</v>
      </c>
      <c r="J1306">
        <v>154.06</v>
      </c>
      <c r="K1306">
        <v>90.93</v>
      </c>
    </row>
    <row r="1307" spans="1:11" x14ac:dyDescent="0.35">
      <c r="A1307">
        <v>625751483</v>
      </c>
      <c r="B1307" s="2">
        <v>42276</v>
      </c>
      <c r="C1307" s="2">
        <v>42293</v>
      </c>
      <c r="D1307" t="s">
        <v>80</v>
      </c>
      <c r="E1307" t="s">
        <v>21</v>
      </c>
      <c r="F1307" t="s">
        <v>30</v>
      </c>
      <c r="G1307" t="s">
        <v>18</v>
      </c>
      <c r="H1307" t="s">
        <v>34</v>
      </c>
      <c r="I1307">
        <v>2624</v>
      </c>
      <c r="J1307">
        <v>81.73</v>
      </c>
      <c r="K1307">
        <v>56.67</v>
      </c>
    </row>
    <row r="1308" spans="1:11" x14ac:dyDescent="0.35">
      <c r="A1308">
        <v>665817677</v>
      </c>
      <c r="B1308" s="2">
        <v>42273</v>
      </c>
      <c r="C1308" s="2">
        <v>42284</v>
      </c>
      <c r="D1308" t="s">
        <v>103</v>
      </c>
      <c r="E1308" t="s">
        <v>21</v>
      </c>
      <c r="F1308" t="s">
        <v>56</v>
      </c>
      <c r="G1308" t="s">
        <v>14</v>
      </c>
      <c r="H1308" t="s">
        <v>19</v>
      </c>
      <c r="I1308">
        <v>9102</v>
      </c>
      <c r="J1308">
        <v>9.33</v>
      </c>
      <c r="K1308">
        <v>6.92</v>
      </c>
    </row>
    <row r="1309" spans="1:11" x14ac:dyDescent="0.35">
      <c r="A1309">
        <v>251448142</v>
      </c>
      <c r="B1309" s="2">
        <v>44598</v>
      </c>
      <c r="C1309" s="2">
        <v>44609</v>
      </c>
      <c r="D1309" t="s">
        <v>65</v>
      </c>
      <c r="E1309" t="s">
        <v>32</v>
      </c>
      <c r="F1309" t="s">
        <v>56</v>
      </c>
      <c r="G1309" t="s">
        <v>14</v>
      </c>
      <c r="H1309" t="s">
        <v>15</v>
      </c>
      <c r="I1309">
        <v>7948</v>
      </c>
      <c r="J1309">
        <v>9.33</v>
      </c>
      <c r="K1309">
        <v>6.92</v>
      </c>
    </row>
    <row r="1310" spans="1:11" x14ac:dyDescent="0.35">
      <c r="A1310">
        <v>996754205</v>
      </c>
      <c r="B1310" s="2">
        <v>44824</v>
      </c>
      <c r="C1310" s="2">
        <v>44842</v>
      </c>
      <c r="D1310" t="s">
        <v>95</v>
      </c>
      <c r="E1310" t="s">
        <v>21</v>
      </c>
      <c r="F1310" t="s">
        <v>13</v>
      </c>
      <c r="G1310" t="s">
        <v>18</v>
      </c>
      <c r="H1310" t="s">
        <v>26</v>
      </c>
      <c r="I1310">
        <v>574</v>
      </c>
      <c r="J1310">
        <v>255.28</v>
      </c>
      <c r="K1310">
        <v>159.41999999999999</v>
      </c>
    </row>
    <row r="1311" spans="1:11" x14ac:dyDescent="0.35">
      <c r="A1311">
        <v>986159694</v>
      </c>
      <c r="B1311" s="2">
        <v>44416</v>
      </c>
      <c r="C1311" s="2">
        <v>44425</v>
      </c>
      <c r="D1311" t="s">
        <v>146</v>
      </c>
      <c r="E1311" t="s">
        <v>29</v>
      </c>
      <c r="F1311" t="s">
        <v>68</v>
      </c>
      <c r="G1311" t="s">
        <v>18</v>
      </c>
      <c r="H1311" t="s">
        <v>34</v>
      </c>
      <c r="I1311">
        <v>5423</v>
      </c>
      <c r="J1311">
        <v>154.06</v>
      </c>
      <c r="K1311">
        <v>90.93</v>
      </c>
    </row>
    <row r="1312" spans="1:11" x14ac:dyDescent="0.35">
      <c r="A1312">
        <v>624400937</v>
      </c>
      <c r="B1312" s="2">
        <v>42152</v>
      </c>
      <c r="C1312" s="2">
        <v>42171</v>
      </c>
      <c r="D1312" t="s">
        <v>143</v>
      </c>
      <c r="E1312" t="s">
        <v>24</v>
      </c>
      <c r="F1312" t="s">
        <v>76</v>
      </c>
      <c r="G1312" t="s">
        <v>18</v>
      </c>
      <c r="H1312" t="s">
        <v>34</v>
      </c>
      <c r="I1312">
        <v>2968</v>
      </c>
      <c r="J1312">
        <v>668.27</v>
      </c>
      <c r="K1312">
        <v>502.54</v>
      </c>
    </row>
    <row r="1313" spans="1:11" x14ac:dyDescent="0.35">
      <c r="A1313">
        <v>386526763</v>
      </c>
      <c r="B1313" s="2">
        <v>43275</v>
      </c>
      <c r="C1313" s="2">
        <v>43291</v>
      </c>
      <c r="D1313" t="s">
        <v>158</v>
      </c>
      <c r="E1313" t="s">
        <v>12</v>
      </c>
      <c r="F1313" t="s">
        <v>30</v>
      </c>
      <c r="G1313" t="s">
        <v>18</v>
      </c>
      <c r="H1313" t="s">
        <v>15</v>
      </c>
      <c r="I1313">
        <v>713</v>
      </c>
      <c r="J1313">
        <v>81.73</v>
      </c>
      <c r="K1313">
        <v>56.67</v>
      </c>
    </row>
    <row r="1314" spans="1:11" x14ac:dyDescent="0.35">
      <c r="A1314">
        <v>367898499</v>
      </c>
      <c r="B1314" s="2">
        <v>42880</v>
      </c>
      <c r="C1314" s="2">
        <v>42887</v>
      </c>
      <c r="D1314" t="s">
        <v>123</v>
      </c>
      <c r="E1314" t="s">
        <v>38</v>
      </c>
      <c r="F1314" t="s">
        <v>42</v>
      </c>
      <c r="G1314" t="s">
        <v>14</v>
      </c>
      <c r="H1314" t="s">
        <v>34</v>
      </c>
      <c r="I1314">
        <v>8196</v>
      </c>
      <c r="J1314">
        <v>437.2</v>
      </c>
      <c r="K1314">
        <v>263.33</v>
      </c>
    </row>
    <row r="1315" spans="1:11" x14ac:dyDescent="0.35">
      <c r="A1315">
        <v>734189975</v>
      </c>
      <c r="B1315" s="2">
        <v>43414</v>
      </c>
      <c r="C1315" s="2">
        <v>43425</v>
      </c>
      <c r="D1315" t="s">
        <v>184</v>
      </c>
      <c r="E1315" t="s">
        <v>21</v>
      </c>
      <c r="F1315" t="s">
        <v>25</v>
      </c>
      <c r="G1315" t="s">
        <v>14</v>
      </c>
      <c r="H1315" t="s">
        <v>34</v>
      </c>
      <c r="I1315">
        <v>1984</v>
      </c>
      <c r="J1315">
        <v>205.7</v>
      </c>
      <c r="K1315">
        <v>117.11</v>
      </c>
    </row>
    <row r="1316" spans="1:11" x14ac:dyDescent="0.35">
      <c r="A1316">
        <v>371387517</v>
      </c>
      <c r="B1316" s="2">
        <v>43747</v>
      </c>
      <c r="C1316" s="2">
        <v>43758</v>
      </c>
      <c r="D1316" t="s">
        <v>185</v>
      </c>
      <c r="E1316" t="s">
        <v>38</v>
      </c>
      <c r="F1316" t="s">
        <v>42</v>
      </c>
      <c r="G1316" t="s">
        <v>18</v>
      </c>
      <c r="H1316" t="s">
        <v>26</v>
      </c>
      <c r="I1316">
        <v>674</v>
      </c>
      <c r="J1316">
        <v>437.2</v>
      </c>
      <c r="K1316">
        <v>263.33</v>
      </c>
    </row>
    <row r="1317" spans="1:11" x14ac:dyDescent="0.35">
      <c r="A1317">
        <v>935789954</v>
      </c>
      <c r="B1317" s="2">
        <v>44837</v>
      </c>
      <c r="C1317" s="2">
        <v>44840</v>
      </c>
      <c r="D1317" t="s">
        <v>204</v>
      </c>
      <c r="E1317" t="s">
        <v>21</v>
      </c>
      <c r="F1317" t="s">
        <v>22</v>
      </c>
      <c r="G1317" t="s">
        <v>14</v>
      </c>
      <c r="H1317" t="s">
        <v>26</v>
      </c>
      <c r="I1317">
        <v>9898</v>
      </c>
      <c r="J1317">
        <v>47.45</v>
      </c>
      <c r="K1317">
        <v>31.79</v>
      </c>
    </row>
    <row r="1318" spans="1:11" x14ac:dyDescent="0.35">
      <c r="A1318">
        <v>104008615</v>
      </c>
      <c r="B1318" s="2">
        <v>44219</v>
      </c>
      <c r="C1318" s="2">
        <v>44222</v>
      </c>
      <c r="D1318" t="s">
        <v>184</v>
      </c>
      <c r="E1318" t="s">
        <v>21</v>
      </c>
      <c r="F1318" t="s">
        <v>25</v>
      </c>
      <c r="G1318" t="s">
        <v>14</v>
      </c>
      <c r="H1318" t="s">
        <v>15</v>
      </c>
      <c r="I1318">
        <v>7315</v>
      </c>
      <c r="J1318">
        <v>205.7</v>
      </c>
      <c r="K1318">
        <v>117.11</v>
      </c>
    </row>
    <row r="1319" spans="1:11" x14ac:dyDescent="0.35">
      <c r="A1319">
        <v>122967326</v>
      </c>
      <c r="B1319" s="2">
        <v>42818</v>
      </c>
      <c r="C1319" s="2">
        <v>42834</v>
      </c>
      <c r="D1319" t="s">
        <v>204</v>
      </c>
      <c r="E1319" t="s">
        <v>21</v>
      </c>
      <c r="F1319" t="s">
        <v>22</v>
      </c>
      <c r="G1319" t="s">
        <v>14</v>
      </c>
      <c r="H1319" t="s">
        <v>34</v>
      </c>
      <c r="I1319">
        <v>7619</v>
      </c>
      <c r="J1319">
        <v>47.45</v>
      </c>
      <c r="K1319">
        <v>31.79</v>
      </c>
    </row>
    <row r="1320" spans="1:11" x14ac:dyDescent="0.35">
      <c r="A1320">
        <v>159902417</v>
      </c>
      <c r="B1320" s="2">
        <v>44609</v>
      </c>
      <c r="C1320" s="2">
        <v>44610</v>
      </c>
      <c r="D1320" t="s">
        <v>142</v>
      </c>
      <c r="E1320" t="s">
        <v>29</v>
      </c>
      <c r="F1320" t="s">
        <v>13</v>
      </c>
      <c r="G1320" t="s">
        <v>14</v>
      </c>
      <c r="H1320" t="s">
        <v>19</v>
      </c>
      <c r="I1320">
        <v>7533</v>
      </c>
      <c r="J1320">
        <v>255.28</v>
      </c>
      <c r="K1320">
        <v>159.41999999999999</v>
      </c>
    </row>
    <row r="1321" spans="1:11" x14ac:dyDescent="0.35">
      <c r="A1321">
        <v>352362716</v>
      </c>
      <c r="B1321" s="2">
        <v>43597</v>
      </c>
      <c r="C1321" s="2">
        <v>43616</v>
      </c>
      <c r="D1321" t="s">
        <v>207</v>
      </c>
      <c r="E1321" t="s">
        <v>51</v>
      </c>
      <c r="F1321" t="s">
        <v>47</v>
      </c>
      <c r="G1321" t="s">
        <v>18</v>
      </c>
      <c r="H1321" t="s">
        <v>19</v>
      </c>
      <c r="I1321">
        <v>813</v>
      </c>
      <c r="J1321">
        <v>421.89</v>
      </c>
      <c r="K1321">
        <v>364.69</v>
      </c>
    </row>
    <row r="1322" spans="1:11" x14ac:dyDescent="0.35">
      <c r="A1322">
        <v>458209550</v>
      </c>
      <c r="B1322" s="2">
        <v>43729</v>
      </c>
      <c r="C1322" s="2">
        <v>43739</v>
      </c>
      <c r="D1322" t="s">
        <v>83</v>
      </c>
      <c r="E1322" t="s">
        <v>38</v>
      </c>
      <c r="F1322" t="s">
        <v>22</v>
      </c>
      <c r="G1322" t="s">
        <v>14</v>
      </c>
      <c r="H1322" t="s">
        <v>19</v>
      </c>
      <c r="I1322">
        <v>3243</v>
      </c>
      <c r="J1322">
        <v>47.45</v>
      </c>
      <c r="K1322">
        <v>31.79</v>
      </c>
    </row>
    <row r="1323" spans="1:11" x14ac:dyDescent="0.35">
      <c r="A1323">
        <v>305616748</v>
      </c>
      <c r="B1323" s="2">
        <v>44718</v>
      </c>
      <c r="C1323" s="2">
        <v>44739</v>
      </c>
      <c r="D1323" t="s">
        <v>60</v>
      </c>
      <c r="E1323" t="s">
        <v>21</v>
      </c>
      <c r="F1323" t="s">
        <v>25</v>
      </c>
      <c r="G1323" t="s">
        <v>18</v>
      </c>
      <c r="H1323" t="s">
        <v>15</v>
      </c>
      <c r="I1323">
        <v>7642</v>
      </c>
      <c r="J1323">
        <v>205.7</v>
      </c>
      <c r="K1323">
        <v>117.11</v>
      </c>
    </row>
    <row r="1324" spans="1:11" x14ac:dyDescent="0.35">
      <c r="A1324">
        <v>243070638</v>
      </c>
      <c r="B1324" s="2">
        <v>44321</v>
      </c>
      <c r="C1324" s="2">
        <v>44337</v>
      </c>
      <c r="D1324" t="s">
        <v>117</v>
      </c>
      <c r="E1324" t="s">
        <v>21</v>
      </c>
      <c r="F1324" t="s">
        <v>40</v>
      </c>
      <c r="G1324" t="s">
        <v>18</v>
      </c>
      <c r="H1324" t="s">
        <v>15</v>
      </c>
      <c r="I1324">
        <v>8858</v>
      </c>
      <c r="J1324">
        <v>651.21</v>
      </c>
      <c r="K1324">
        <v>524.96</v>
      </c>
    </row>
    <row r="1325" spans="1:11" x14ac:dyDescent="0.35">
      <c r="A1325">
        <v>689370048</v>
      </c>
      <c r="B1325" s="2">
        <v>43107</v>
      </c>
      <c r="C1325" s="2">
        <v>43114</v>
      </c>
      <c r="D1325" t="s">
        <v>120</v>
      </c>
      <c r="E1325" t="s">
        <v>38</v>
      </c>
      <c r="F1325" t="s">
        <v>30</v>
      </c>
      <c r="G1325" t="s">
        <v>18</v>
      </c>
      <c r="H1325" t="s">
        <v>15</v>
      </c>
      <c r="I1325">
        <v>8771</v>
      </c>
      <c r="J1325">
        <v>81.73</v>
      </c>
      <c r="K1325">
        <v>56.67</v>
      </c>
    </row>
    <row r="1326" spans="1:11" x14ac:dyDescent="0.35">
      <c r="A1326">
        <v>783626306</v>
      </c>
      <c r="B1326" s="2">
        <v>42769</v>
      </c>
      <c r="C1326" s="2">
        <v>42771</v>
      </c>
      <c r="D1326" t="s">
        <v>160</v>
      </c>
      <c r="E1326" t="s">
        <v>29</v>
      </c>
      <c r="F1326" t="s">
        <v>22</v>
      </c>
      <c r="G1326" t="s">
        <v>18</v>
      </c>
      <c r="H1326" t="s">
        <v>34</v>
      </c>
      <c r="I1326">
        <v>1293</v>
      </c>
      <c r="J1326">
        <v>47.45</v>
      </c>
      <c r="K1326">
        <v>31.79</v>
      </c>
    </row>
    <row r="1327" spans="1:11" x14ac:dyDescent="0.35">
      <c r="A1327">
        <v>635263240</v>
      </c>
      <c r="B1327" s="2">
        <v>42542</v>
      </c>
      <c r="C1327" s="2">
        <v>42545</v>
      </c>
      <c r="D1327" t="s">
        <v>46</v>
      </c>
      <c r="E1327" t="s">
        <v>29</v>
      </c>
      <c r="F1327" t="s">
        <v>22</v>
      </c>
      <c r="G1327" t="s">
        <v>18</v>
      </c>
      <c r="H1327" t="s">
        <v>19</v>
      </c>
      <c r="I1327">
        <v>7364</v>
      </c>
      <c r="J1327">
        <v>47.45</v>
      </c>
      <c r="K1327">
        <v>31.79</v>
      </c>
    </row>
    <row r="1328" spans="1:11" x14ac:dyDescent="0.35">
      <c r="A1328">
        <v>874017179</v>
      </c>
      <c r="B1328" s="2">
        <v>42624</v>
      </c>
      <c r="C1328" s="2">
        <v>42644</v>
      </c>
      <c r="D1328" t="s">
        <v>57</v>
      </c>
      <c r="E1328" t="s">
        <v>32</v>
      </c>
      <c r="F1328" t="s">
        <v>30</v>
      </c>
      <c r="G1328" t="s">
        <v>18</v>
      </c>
      <c r="H1328" t="s">
        <v>26</v>
      </c>
      <c r="I1328">
        <v>9961</v>
      </c>
      <c r="J1328">
        <v>81.73</v>
      </c>
      <c r="K1328">
        <v>56.67</v>
      </c>
    </row>
    <row r="1329" spans="1:11" x14ac:dyDescent="0.35">
      <c r="A1329">
        <v>399936950</v>
      </c>
      <c r="B1329" s="2">
        <v>43837</v>
      </c>
      <c r="C1329" s="2">
        <v>43854</v>
      </c>
      <c r="D1329" t="s">
        <v>96</v>
      </c>
      <c r="E1329" t="s">
        <v>29</v>
      </c>
      <c r="F1329" t="s">
        <v>40</v>
      </c>
      <c r="G1329" t="s">
        <v>14</v>
      </c>
      <c r="H1329" t="s">
        <v>34</v>
      </c>
      <c r="I1329">
        <v>9086</v>
      </c>
      <c r="J1329">
        <v>651.21</v>
      </c>
      <c r="K1329">
        <v>524.96</v>
      </c>
    </row>
    <row r="1330" spans="1:11" x14ac:dyDescent="0.35">
      <c r="A1330">
        <v>433383882</v>
      </c>
      <c r="B1330" s="2">
        <v>44158</v>
      </c>
      <c r="C1330" s="2">
        <v>44159</v>
      </c>
      <c r="D1330" t="s">
        <v>130</v>
      </c>
      <c r="E1330" t="s">
        <v>29</v>
      </c>
      <c r="F1330" t="s">
        <v>68</v>
      </c>
      <c r="G1330" t="s">
        <v>14</v>
      </c>
      <c r="H1330" t="s">
        <v>19</v>
      </c>
      <c r="I1330">
        <v>6776</v>
      </c>
      <c r="J1330">
        <v>154.06</v>
      </c>
      <c r="K1330">
        <v>90.93</v>
      </c>
    </row>
    <row r="1331" spans="1:11" x14ac:dyDescent="0.35">
      <c r="A1331">
        <v>465031802</v>
      </c>
      <c r="B1331" s="2">
        <v>44534</v>
      </c>
      <c r="C1331" s="2">
        <v>44539</v>
      </c>
      <c r="D1331" t="s">
        <v>92</v>
      </c>
      <c r="E1331" t="s">
        <v>32</v>
      </c>
      <c r="F1331" t="s">
        <v>47</v>
      </c>
      <c r="G1331" t="s">
        <v>18</v>
      </c>
      <c r="H1331" t="s">
        <v>15</v>
      </c>
      <c r="I1331">
        <v>2099</v>
      </c>
      <c r="J1331">
        <v>421.89</v>
      </c>
      <c r="K1331">
        <v>364.69</v>
      </c>
    </row>
    <row r="1332" spans="1:11" x14ac:dyDescent="0.35">
      <c r="A1332">
        <v>505867040</v>
      </c>
      <c r="B1332" s="2">
        <v>44685</v>
      </c>
      <c r="C1332" s="2">
        <v>44686</v>
      </c>
      <c r="D1332" t="s">
        <v>49</v>
      </c>
      <c r="E1332" t="s">
        <v>21</v>
      </c>
      <c r="F1332" t="s">
        <v>33</v>
      </c>
      <c r="G1332" t="s">
        <v>18</v>
      </c>
      <c r="H1332" t="s">
        <v>26</v>
      </c>
      <c r="I1332">
        <v>6153</v>
      </c>
      <c r="J1332">
        <v>109.28</v>
      </c>
      <c r="K1332">
        <v>35.840000000000003</v>
      </c>
    </row>
    <row r="1333" spans="1:11" x14ac:dyDescent="0.35">
      <c r="A1333">
        <v>637188422</v>
      </c>
      <c r="B1333" s="2">
        <v>43179</v>
      </c>
      <c r="C1333" s="2">
        <v>43187</v>
      </c>
      <c r="D1333" t="s">
        <v>165</v>
      </c>
      <c r="E1333" t="s">
        <v>21</v>
      </c>
      <c r="F1333" t="s">
        <v>42</v>
      </c>
      <c r="G1333" t="s">
        <v>14</v>
      </c>
      <c r="H1333" t="s">
        <v>19</v>
      </c>
      <c r="I1333">
        <v>7069</v>
      </c>
      <c r="J1333">
        <v>437.2</v>
      </c>
      <c r="K1333">
        <v>263.33</v>
      </c>
    </row>
    <row r="1334" spans="1:11" x14ac:dyDescent="0.35">
      <c r="A1334">
        <v>560607278</v>
      </c>
      <c r="B1334" s="2">
        <v>42209</v>
      </c>
      <c r="C1334" s="2">
        <v>42226</v>
      </c>
      <c r="D1334" t="s">
        <v>54</v>
      </c>
      <c r="E1334" t="s">
        <v>29</v>
      </c>
      <c r="F1334" t="s">
        <v>68</v>
      </c>
      <c r="G1334" t="s">
        <v>14</v>
      </c>
      <c r="H1334" t="s">
        <v>15</v>
      </c>
      <c r="I1334">
        <v>5006</v>
      </c>
      <c r="J1334">
        <v>154.06</v>
      </c>
      <c r="K1334">
        <v>90.93</v>
      </c>
    </row>
    <row r="1335" spans="1:11" x14ac:dyDescent="0.35">
      <c r="A1335">
        <v>948047435</v>
      </c>
      <c r="B1335" s="2">
        <v>44279</v>
      </c>
      <c r="C1335" s="2">
        <v>44283</v>
      </c>
      <c r="D1335" t="s">
        <v>169</v>
      </c>
      <c r="E1335" t="s">
        <v>29</v>
      </c>
      <c r="F1335" t="s">
        <v>42</v>
      </c>
      <c r="G1335" t="s">
        <v>18</v>
      </c>
      <c r="H1335" t="s">
        <v>15</v>
      </c>
      <c r="I1335">
        <v>7159</v>
      </c>
      <c r="J1335">
        <v>437.2</v>
      </c>
      <c r="K1335">
        <v>263.33</v>
      </c>
    </row>
    <row r="1336" spans="1:11" x14ac:dyDescent="0.35">
      <c r="A1336">
        <v>291745221</v>
      </c>
      <c r="B1336" s="2">
        <v>43201</v>
      </c>
      <c r="C1336" s="2">
        <v>43211</v>
      </c>
      <c r="D1336" t="s">
        <v>202</v>
      </c>
      <c r="E1336" t="s">
        <v>38</v>
      </c>
      <c r="F1336" t="s">
        <v>42</v>
      </c>
      <c r="G1336" t="s">
        <v>18</v>
      </c>
      <c r="H1336" t="s">
        <v>19</v>
      </c>
      <c r="I1336">
        <v>2749</v>
      </c>
      <c r="J1336">
        <v>437.2</v>
      </c>
      <c r="K1336">
        <v>263.33</v>
      </c>
    </row>
    <row r="1337" spans="1:11" x14ac:dyDescent="0.35">
      <c r="A1337">
        <v>754249465</v>
      </c>
      <c r="B1337" s="2">
        <v>43953</v>
      </c>
      <c r="C1337" s="2">
        <v>43967</v>
      </c>
      <c r="D1337" t="s">
        <v>69</v>
      </c>
      <c r="E1337" t="s">
        <v>38</v>
      </c>
      <c r="F1337" t="s">
        <v>13</v>
      </c>
      <c r="G1337" t="s">
        <v>14</v>
      </c>
      <c r="H1337" t="s">
        <v>34</v>
      </c>
      <c r="I1337">
        <v>8033</v>
      </c>
      <c r="J1337">
        <v>255.28</v>
      </c>
      <c r="K1337">
        <v>159.41999999999999</v>
      </c>
    </row>
    <row r="1338" spans="1:11" x14ac:dyDescent="0.35">
      <c r="A1338">
        <v>518421494</v>
      </c>
      <c r="B1338" s="2">
        <v>42665</v>
      </c>
      <c r="C1338" s="2">
        <v>42681</v>
      </c>
      <c r="D1338" t="s">
        <v>80</v>
      </c>
      <c r="E1338" t="s">
        <v>21</v>
      </c>
      <c r="F1338" t="s">
        <v>25</v>
      </c>
      <c r="G1338" t="s">
        <v>14</v>
      </c>
      <c r="H1338" t="s">
        <v>34</v>
      </c>
      <c r="I1338">
        <v>1296</v>
      </c>
      <c r="J1338">
        <v>205.7</v>
      </c>
      <c r="K1338">
        <v>117.11</v>
      </c>
    </row>
    <row r="1339" spans="1:11" x14ac:dyDescent="0.35">
      <c r="A1339">
        <v>537435138</v>
      </c>
      <c r="B1339" s="2">
        <v>43708</v>
      </c>
      <c r="C1339" s="2">
        <v>43722</v>
      </c>
      <c r="D1339" t="s">
        <v>146</v>
      </c>
      <c r="E1339" t="s">
        <v>29</v>
      </c>
      <c r="F1339" t="s">
        <v>13</v>
      </c>
      <c r="G1339" t="s">
        <v>14</v>
      </c>
      <c r="H1339" t="s">
        <v>26</v>
      </c>
      <c r="I1339">
        <v>7855</v>
      </c>
      <c r="J1339">
        <v>255.28</v>
      </c>
      <c r="K1339">
        <v>159.41999999999999</v>
      </c>
    </row>
    <row r="1340" spans="1:11" x14ac:dyDescent="0.35">
      <c r="A1340">
        <v>484776723</v>
      </c>
      <c r="B1340" s="2">
        <v>44070</v>
      </c>
      <c r="C1340" s="2">
        <v>44079</v>
      </c>
      <c r="D1340" t="s">
        <v>132</v>
      </c>
      <c r="E1340" t="s">
        <v>38</v>
      </c>
      <c r="F1340" t="s">
        <v>22</v>
      </c>
      <c r="G1340" t="s">
        <v>14</v>
      </c>
      <c r="H1340" t="s">
        <v>34</v>
      </c>
      <c r="I1340">
        <v>5060</v>
      </c>
      <c r="J1340">
        <v>47.45</v>
      </c>
      <c r="K1340">
        <v>31.79</v>
      </c>
    </row>
    <row r="1341" spans="1:11" x14ac:dyDescent="0.35">
      <c r="A1341">
        <v>104245078</v>
      </c>
      <c r="B1341" s="2">
        <v>43551</v>
      </c>
      <c r="C1341" s="2">
        <v>43556</v>
      </c>
      <c r="D1341" t="s">
        <v>115</v>
      </c>
      <c r="E1341" t="s">
        <v>21</v>
      </c>
      <c r="F1341" t="s">
        <v>56</v>
      </c>
      <c r="G1341" t="s">
        <v>18</v>
      </c>
      <c r="H1341" t="s">
        <v>15</v>
      </c>
      <c r="I1341">
        <v>7290</v>
      </c>
      <c r="J1341">
        <v>9.33</v>
      </c>
      <c r="K1341">
        <v>6.92</v>
      </c>
    </row>
    <row r="1342" spans="1:11" x14ac:dyDescent="0.35">
      <c r="A1342">
        <v>559951531</v>
      </c>
      <c r="B1342" s="2">
        <v>42343</v>
      </c>
      <c r="C1342" s="2">
        <v>42356</v>
      </c>
      <c r="D1342" t="s">
        <v>158</v>
      </c>
      <c r="E1342" t="s">
        <v>12</v>
      </c>
      <c r="F1342" t="s">
        <v>22</v>
      </c>
      <c r="G1342" t="s">
        <v>18</v>
      </c>
      <c r="H1342" t="s">
        <v>34</v>
      </c>
      <c r="I1342">
        <v>956</v>
      </c>
      <c r="J1342">
        <v>47.45</v>
      </c>
      <c r="K1342">
        <v>31.79</v>
      </c>
    </row>
    <row r="1343" spans="1:11" x14ac:dyDescent="0.35">
      <c r="A1343">
        <v>386319911</v>
      </c>
      <c r="B1343" s="2">
        <v>44911</v>
      </c>
      <c r="C1343" s="2">
        <v>44918</v>
      </c>
      <c r="D1343" t="s">
        <v>168</v>
      </c>
      <c r="E1343" t="s">
        <v>21</v>
      </c>
      <c r="F1343" t="s">
        <v>68</v>
      </c>
      <c r="G1343" t="s">
        <v>14</v>
      </c>
      <c r="H1343" t="s">
        <v>19</v>
      </c>
      <c r="I1343">
        <v>9501</v>
      </c>
      <c r="J1343">
        <v>154.06</v>
      </c>
      <c r="K1343">
        <v>90.93</v>
      </c>
    </row>
    <row r="1344" spans="1:11" x14ac:dyDescent="0.35">
      <c r="A1344">
        <v>438086545</v>
      </c>
      <c r="B1344" s="2">
        <v>43954</v>
      </c>
      <c r="C1344" s="2">
        <v>43958</v>
      </c>
      <c r="D1344" t="s">
        <v>137</v>
      </c>
      <c r="E1344" t="s">
        <v>38</v>
      </c>
      <c r="F1344" t="s">
        <v>68</v>
      </c>
      <c r="G1344" t="s">
        <v>18</v>
      </c>
      <c r="H1344" t="s">
        <v>19</v>
      </c>
      <c r="I1344">
        <v>8399</v>
      </c>
      <c r="J1344">
        <v>154.06</v>
      </c>
      <c r="K1344">
        <v>90.93</v>
      </c>
    </row>
    <row r="1345" spans="1:11" x14ac:dyDescent="0.35">
      <c r="A1345">
        <v>740300261</v>
      </c>
      <c r="B1345" s="2">
        <v>42446</v>
      </c>
      <c r="C1345" s="2">
        <v>42459</v>
      </c>
      <c r="D1345" t="s">
        <v>121</v>
      </c>
      <c r="E1345" t="s">
        <v>21</v>
      </c>
      <c r="F1345" t="s">
        <v>13</v>
      </c>
      <c r="G1345" t="s">
        <v>14</v>
      </c>
      <c r="H1345" t="s">
        <v>15</v>
      </c>
      <c r="I1345">
        <v>153</v>
      </c>
      <c r="J1345">
        <v>255.28</v>
      </c>
      <c r="K1345">
        <v>159.41999999999999</v>
      </c>
    </row>
    <row r="1346" spans="1:11" x14ac:dyDescent="0.35">
      <c r="A1346">
        <v>938322389</v>
      </c>
      <c r="B1346" s="2">
        <v>43907</v>
      </c>
      <c r="C1346" s="2">
        <v>43922</v>
      </c>
      <c r="D1346" t="s">
        <v>75</v>
      </c>
      <c r="E1346" t="s">
        <v>38</v>
      </c>
      <c r="F1346" t="s">
        <v>13</v>
      </c>
      <c r="G1346" t="s">
        <v>18</v>
      </c>
      <c r="H1346" t="s">
        <v>15</v>
      </c>
      <c r="I1346">
        <v>9301</v>
      </c>
      <c r="J1346">
        <v>255.28</v>
      </c>
      <c r="K1346">
        <v>159.41999999999999</v>
      </c>
    </row>
    <row r="1347" spans="1:11" x14ac:dyDescent="0.35">
      <c r="A1347">
        <v>747826755</v>
      </c>
      <c r="B1347" s="2">
        <v>42933</v>
      </c>
      <c r="C1347" s="2">
        <v>42934</v>
      </c>
      <c r="D1347" t="s">
        <v>175</v>
      </c>
      <c r="E1347" t="s">
        <v>21</v>
      </c>
      <c r="F1347" t="s">
        <v>40</v>
      </c>
      <c r="G1347" t="s">
        <v>18</v>
      </c>
      <c r="H1347" t="s">
        <v>19</v>
      </c>
      <c r="I1347">
        <v>7410</v>
      </c>
      <c r="J1347">
        <v>651.21</v>
      </c>
      <c r="K1347">
        <v>524.96</v>
      </c>
    </row>
    <row r="1348" spans="1:11" x14ac:dyDescent="0.35">
      <c r="A1348">
        <v>404799687</v>
      </c>
      <c r="B1348" s="2">
        <v>44055</v>
      </c>
      <c r="C1348" s="2">
        <v>44071</v>
      </c>
      <c r="D1348" t="s">
        <v>96</v>
      </c>
      <c r="E1348" t="s">
        <v>29</v>
      </c>
      <c r="F1348" t="s">
        <v>76</v>
      </c>
      <c r="G1348" t="s">
        <v>14</v>
      </c>
      <c r="H1348" t="s">
        <v>15</v>
      </c>
      <c r="I1348">
        <v>8078</v>
      </c>
      <c r="J1348">
        <v>668.27</v>
      </c>
      <c r="K1348">
        <v>502.54</v>
      </c>
    </row>
    <row r="1349" spans="1:11" x14ac:dyDescent="0.35">
      <c r="A1349">
        <v>215540015</v>
      </c>
      <c r="B1349" s="2">
        <v>44186</v>
      </c>
      <c r="C1349" s="2">
        <v>44193</v>
      </c>
      <c r="D1349" t="s">
        <v>214</v>
      </c>
      <c r="E1349" t="s">
        <v>21</v>
      </c>
      <c r="F1349" t="s">
        <v>30</v>
      </c>
      <c r="G1349" t="s">
        <v>18</v>
      </c>
      <c r="H1349" t="s">
        <v>15</v>
      </c>
      <c r="I1349">
        <v>1935</v>
      </c>
      <c r="J1349">
        <v>81.73</v>
      </c>
      <c r="K1349">
        <v>56.67</v>
      </c>
    </row>
    <row r="1350" spans="1:11" x14ac:dyDescent="0.35">
      <c r="A1350">
        <v>106659066</v>
      </c>
      <c r="B1350" s="2">
        <v>44019</v>
      </c>
      <c r="C1350" s="2">
        <v>44038</v>
      </c>
      <c r="D1350" t="s">
        <v>154</v>
      </c>
      <c r="E1350" t="s">
        <v>12</v>
      </c>
      <c r="F1350" t="s">
        <v>30</v>
      </c>
      <c r="G1350" t="s">
        <v>18</v>
      </c>
      <c r="H1350" t="s">
        <v>26</v>
      </c>
      <c r="I1350">
        <v>1643</v>
      </c>
      <c r="J1350">
        <v>81.73</v>
      </c>
      <c r="K1350">
        <v>56.67</v>
      </c>
    </row>
    <row r="1351" spans="1:11" x14ac:dyDescent="0.35">
      <c r="A1351">
        <v>975080668</v>
      </c>
      <c r="B1351" s="2">
        <v>42939</v>
      </c>
      <c r="C1351" s="2">
        <v>42941</v>
      </c>
      <c r="D1351" t="s">
        <v>144</v>
      </c>
      <c r="E1351" t="s">
        <v>21</v>
      </c>
      <c r="F1351" t="s">
        <v>68</v>
      </c>
      <c r="G1351" t="s">
        <v>18</v>
      </c>
      <c r="H1351" t="s">
        <v>19</v>
      </c>
      <c r="I1351">
        <v>6893</v>
      </c>
      <c r="J1351">
        <v>154.06</v>
      </c>
      <c r="K1351">
        <v>90.93</v>
      </c>
    </row>
    <row r="1352" spans="1:11" x14ac:dyDescent="0.35">
      <c r="A1352">
        <v>638041150</v>
      </c>
      <c r="B1352" s="2">
        <v>44113</v>
      </c>
      <c r="C1352" s="2">
        <v>44123</v>
      </c>
      <c r="D1352" t="s">
        <v>35</v>
      </c>
      <c r="E1352" t="s">
        <v>21</v>
      </c>
      <c r="F1352" t="s">
        <v>13</v>
      </c>
      <c r="G1352" t="s">
        <v>14</v>
      </c>
      <c r="H1352" t="s">
        <v>26</v>
      </c>
      <c r="I1352">
        <v>9410</v>
      </c>
      <c r="J1352">
        <v>255.28</v>
      </c>
      <c r="K1352">
        <v>159.41999999999999</v>
      </c>
    </row>
    <row r="1353" spans="1:11" x14ac:dyDescent="0.35">
      <c r="A1353">
        <v>583089339</v>
      </c>
      <c r="B1353" s="2">
        <v>44703</v>
      </c>
      <c r="C1353" s="2">
        <v>44715</v>
      </c>
      <c r="D1353" t="s">
        <v>176</v>
      </c>
      <c r="E1353" t="s">
        <v>21</v>
      </c>
      <c r="F1353" t="s">
        <v>42</v>
      </c>
      <c r="G1353" t="s">
        <v>14</v>
      </c>
      <c r="H1353" t="s">
        <v>19</v>
      </c>
      <c r="I1353">
        <v>7948</v>
      </c>
      <c r="J1353">
        <v>437.2</v>
      </c>
      <c r="K1353">
        <v>263.33</v>
      </c>
    </row>
    <row r="1354" spans="1:11" x14ac:dyDescent="0.35">
      <c r="A1354">
        <v>118086564</v>
      </c>
      <c r="B1354" s="2">
        <v>42419</v>
      </c>
      <c r="C1354" s="2">
        <v>42428</v>
      </c>
      <c r="D1354" t="s">
        <v>125</v>
      </c>
      <c r="E1354" t="s">
        <v>21</v>
      </c>
      <c r="F1354" t="s">
        <v>17</v>
      </c>
      <c r="G1354" t="s">
        <v>14</v>
      </c>
      <c r="H1354" t="s">
        <v>15</v>
      </c>
      <c r="I1354">
        <v>3293</v>
      </c>
      <c r="J1354">
        <v>152.58000000000001</v>
      </c>
      <c r="K1354">
        <v>97.44</v>
      </c>
    </row>
    <row r="1355" spans="1:11" x14ac:dyDescent="0.35">
      <c r="A1355">
        <v>421206653</v>
      </c>
      <c r="B1355" s="2">
        <v>44672</v>
      </c>
      <c r="C1355" s="2">
        <v>44676</v>
      </c>
      <c r="D1355" t="s">
        <v>98</v>
      </c>
      <c r="E1355" t="s">
        <v>38</v>
      </c>
      <c r="F1355" t="s">
        <v>40</v>
      </c>
      <c r="G1355" t="s">
        <v>14</v>
      </c>
      <c r="H1355" t="s">
        <v>26</v>
      </c>
      <c r="I1355">
        <v>3264</v>
      </c>
      <c r="J1355">
        <v>651.21</v>
      </c>
      <c r="K1355">
        <v>524.96</v>
      </c>
    </row>
    <row r="1356" spans="1:11" x14ac:dyDescent="0.35">
      <c r="A1356">
        <v>490935933</v>
      </c>
      <c r="B1356" s="2">
        <v>43869</v>
      </c>
      <c r="C1356" s="2">
        <v>43890</v>
      </c>
      <c r="D1356" t="s">
        <v>149</v>
      </c>
      <c r="E1356" t="s">
        <v>12</v>
      </c>
      <c r="F1356" t="s">
        <v>33</v>
      </c>
      <c r="G1356" t="s">
        <v>18</v>
      </c>
      <c r="H1356" t="s">
        <v>19</v>
      </c>
      <c r="I1356">
        <v>7707</v>
      </c>
      <c r="J1356">
        <v>109.28</v>
      </c>
      <c r="K1356">
        <v>35.840000000000003</v>
      </c>
    </row>
    <row r="1357" spans="1:11" x14ac:dyDescent="0.35">
      <c r="A1357">
        <v>296073234</v>
      </c>
      <c r="B1357" s="2">
        <v>42121</v>
      </c>
      <c r="C1357" s="2">
        <v>42128</v>
      </c>
      <c r="D1357" t="s">
        <v>117</v>
      </c>
      <c r="E1357" t="s">
        <v>21</v>
      </c>
      <c r="F1357" t="s">
        <v>13</v>
      </c>
      <c r="G1357" t="s">
        <v>18</v>
      </c>
      <c r="H1357" t="s">
        <v>19</v>
      </c>
      <c r="I1357">
        <v>3504</v>
      </c>
      <c r="J1357">
        <v>255.28</v>
      </c>
      <c r="K1357">
        <v>159.41999999999999</v>
      </c>
    </row>
    <row r="1358" spans="1:11" x14ac:dyDescent="0.35">
      <c r="A1358">
        <v>325729882</v>
      </c>
      <c r="B1358" s="2">
        <v>43389</v>
      </c>
      <c r="C1358" s="2">
        <v>43394</v>
      </c>
      <c r="D1358" t="s">
        <v>44</v>
      </c>
      <c r="E1358" t="s">
        <v>12</v>
      </c>
      <c r="F1358" t="s">
        <v>13</v>
      </c>
      <c r="G1358" t="s">
        <v>14</v>
      </c>
      <c r="H1358" t="s">
        <v>15</v>
      </c>
      <c r="I1358">
        <v>9565</v>
      </c>
      <c r="J1358">
        <v>255.28</v>
      </c>
      <c r="K1358">
        <v>159.41999999999999</v>
      </c>
    </row>
    <row r="1359" spans="1:11" x14ac:dyDescent="0.35">
      <c r="A1359">
        <v>239329707</v>
      </c>
      <c r="B1359" s="2">
        <v>44637</v>
      </c>
      <c r="C1359" s="2">
        <v>44648</v>
      </c>
      <c r="D1359" t="s">
        <v>27</v>
      </c>
      <c r="E1359" t="s">
        <v>24</v>
      </c>
      <c r="F1359" t="s">
        <v>33</v>
      </c>
      <c r="G1359" t="s">
        <v>14</v>
      </c>
      <c r="H1359" t="s">
        <v>26</v>
      </c>
      <c r="I1359">
        <v>1834</v>
      </c>
      <c r="J1359">
        <v>109.28</v>
      </c>
      <c r="K1359">
        <v>35.840000000000003</v>
      </c>
    </row>
    <row r="1360" spans="1:11" x14ac:dyDescent="0.35">
      <c r="A1360">
        <v>216609036</v>
      </c>
      <c r="B1360" s="2">
        <v>42908</v>
      </c>
      <c r="C1360" s="2">
        <v>42915</v>
      </c>
      <c r="D1360" t="s">
        <v>50</v>
      </c>
      <c r="E1360" t="s">
        <v>51</v>
      </c>
      <c r="F1360" t="s">
        <v>22</v>
      </c>
      <c r="G1360" t="s">
        <v>18</v>
      </c>
      <c r="H1360" t="s">
        <v>26</v>
      </c>
      <c r="I1360">
        <v>8282</v>
      </c>
      <c r="J1360">
        <v>47.45</v>
      </c>
      <c r="K1360">
        <v>31.79</v>
      </c>
    </row>
    <row r="1361" spans="1:11" x14ac:dyDescent="0.35">
      <c r="A1361">
        <v>507616698</v>
      </c>
      <c r="B1361" s="2">
        <v>44529</v>
      </c>
      <c r="C1361" s="2">
        <v>44546</v>
      </c>
      <c r="D1361" t="s">
        <v>23</v>
      </c>
      <c r="E1361" t="s">
        <v>24</v>
      </c>
      <c r="F1361" t="s">
        <v>56</v>
      </c>
      <c r="G1361" t="s">
        <v>18</v>
      </c>
      <c r="H1361" t="s">
        <v>34</v>
      </c>
      <c r="I1361">
        <v>3916</v>
      </c>
      <c r="J1361">
        <v>9.33</v>
      </c>
      <c r="K1361">
        <v>6.92</v>
      </c>
    </row>
    <row r="1362" spans="1:11" x14ac:dyDescent="0.35">
      <c r="A1362">
        <v>982714021</v>
      </c>
      <c r="B1362" s="2">
        <v>42128</v>
      </c>
      <c r="C1362" s="2">
        <v>42146</v>
      </c>
      <c r="D1362" t="s">
        <v>149</v>
      </c>
      <c r="E1362" t="s">
        <v>12</v>
      </c>
      <c r="F1362" t="s">
        <v>68</v>
      </c>
      <c r="G1362" t="s">
        <v>14</v>
      </c>
      <c r="H1362" t="s">
        <v>26</v>
      </c>
      <c r="I1362">
        <v>5772</v>
      </c>
      <c r="J1362">
        <v>154.06</v>
      </c>
      <c r="K1362">
        <v>90.93</v>
      </c>
    </row>
    <row r="1363" spans="1:11" x14ac:dyDescent="0.35">
      <c r="A1363">
        <v>682574832</v>
      </c>
      <c r="B1363" s="2">
        <v>42575</v>
      </c>
      <c r="C1363" s="2">
        <v>42579</v>
      </c>
      <c r="D1363" t="s">
        <v>181</v>
      </c>
      <c r="E1363" t="s">
        <v>38</v>
      </c>
      <c r="F1363" t="s">
        <v>33</v>
      </c>
      <c r="G1363" t="s">
        <v>18</v>
      </c>
      <c r="H1363" t="s">
        <v>34</v>
      </c>
      <c r="I1363">
        <v>7916</v>
      </c>
      <c r="J1363">
        <v>109.28</v>
      </c>
      <c r="K1363">
        <v>35.840000000000003</v>
      </c>
    </row>
    <row r="1364" spans="1:11" x14ac:dyDescent="0.35">
      <c r="A1364">
        <v>968185460</v>
      </c>
      <c r="B1364" s="2">
        <v>43474</v>
      </c>
      <c r="C1364" s="2">
        <v>43476</v>
      </c>
      <c r="D1364" t="s">
        <v>109</v>
      </c>
      <c r="E1364" t="s">
        <v>21</v>
      </c>
      <c r="F1364" t="s">
        <v>17</v>
      </c>
      <c r="G1364" t="s">
        <v>14</v>
      </c>
      <c r="H1364" t="s">
        <v>15</v>
      </c>
      <c r="I1364">
        <v>6448</v>
      </c>
      <c r="J1364">
        <v>152.58000000000001</v>
      </c>
      <c r="K1364">
        <v>97.44</v>
      </c>
    </row>
    <row r="1365" spans="1:11" x14ac:dyDescent="0.35">
      <c r="A1365">
        <v>570844733</v>
      </c>
      <c r="B1365" s="2">
        <v>43319</v>
      </c>
      <c r="C1365" s="2">
        <v>43325</v>
      </c>
      <c r="D1365" t="s">
        <v>45</v>
      </c>
      <c r="E1365" t="s">
        <v>12</v>
      </c>
      <c r="F1365" t="s">
        <v>56</v>
      </c>
      <c r="G1365" t="s">
        <v>18</v>
      </c>
      <c r="H1365" t="s">
        <v>34</v>
      </c>
      <c r="I1365">
        <v>4497</v>
      </c>
      <c r="J1365">
        <v>9.33</v>
      </c>
      <c r="K1365">
        <v>6.92</v>
      </c>
    </row>
    <row r="1366" spans="1:11" x14ac:dyDescent="0.35">
      <c r="A1366">
        <v>542163980</v>
      </c>
      <c r="B1366" s="2">
        <v>42761</v>
      </c>
      <c r="C1366" s="2">
        <v>42771</v>
      </c>
      <c r="D1366" t="s">
        <v>98</v>
      </c>
      <c r="E1366" t="s">
        <v>38</v>
      </c>
      <c r="F1366" t="s">
        <v>13</v>
      </c>
      <c r="G1366" t="s">
        <v>14</v>
      </c>
      <c r="H1366" t="s">
        <v>15</v>
      </c>
      <c r="I1366">
        <v>7224</v>
      </c>
      <c r="J1366">
        <v>255.28</v>
      </c>
      <c r="K1366">
        <v>159.41999999999999</v>
      </c>
    </row>
    <row r="1367" spans="1:11" x14ac:dyDescent="0.35">
      <c r="A1367">
        <v>204067027</v>
      </c>
      <c r="B1367" s="2">
        <v>43651</v>
      </c>
      <c r="C1367" s="2">
        <v>43658</v>
      </c>
      <c r="D1367" t="s">
        <v>114</v>
      </c>
      <c r="E1367" t="s">
        <v>38</v>
      </c>
      <c r="F1367" t="s">
        <v>47</v>
      </c>
      <c r="G1367" t="s">
        <v>14</v>
      </c>
      <c r="H1367" t="s">
        <v>34</v>
      </c>
      <c r="I1367">
        <v>6823</v>
      </c>
      <c r="J1367">
        <v>421.89</v>
      </c>
      <c r="K1367">
        <v>364.69</v>
      </c>
    </row>
    <row r="1368" spans="1:11" x14ac:dyDescent="0.35">
      <c r="A1368">
        <v>298790204</v>
      </c>
      <c r="B1368" s="2">
        <v>43535</v>
      </c>
      <c r="C1368" s="2">
        <v>43538</v>
      </c>
      <c r="D1368" t="s">
        <v>62</v>
      </c>
      <c r="E1368" t="s">
        <v>38</v>
      </c>
      <c r="F1368" t="s">
        <v>33</v>
      </c>
      <c r="G1368" t="s">
        <v>18</v>
      </c>
      <c r="H1368" t="s">
        <v>34</v>
      </c>
      <c r="I1368">
        <v>7516</v>
      </c>
      <c r="J1368">
        <v>109.28</v>
      </c>
      <c r="K1368">
        <v>35.840000000000003</v>
      </c>
    </row>
    <row r="1369" spans="1:11" x14ac:dyDescent="0.35">
      <c r="A1369">
        <v>738882339</v>
      </c>
      <c r="B1369" s="2">
        <v>42041</v>
      </c>
      <c r="C1369" s="2">
        <v>42044</v>
      </c>
      <c r="D1369" t="s">
        <v>149</v>
      </c>
      <c r="E1369" t="s">
        <v>12</v>
      </c>
      <c r="F1369" t="s">
        <v>25</v>
      </c>
      <c r="G1369" t="s">
        <v>14</v>
      </c>
      <c r="H1369" t="s">
        <v>15</v>
      </c>
      <c r="I1369">
        <v>558</v>
      </c>
      <c r="J1369">
        <v>205.7</v>
      </c>
      <c r="K1369">
        <v>117.11</v>
      </c>
    </row>
    <row r="1370" spans="1:11" x14ac:dyDescent="0.35">
      <c r="A1370">
        <v>157204759</v>
      </c>
      <c r="B1370" s="2">
        <v>44455</v>
      </c>
      <c r="C1370" s="2">
        <v>44457</v>
      </c>
      <c r="D1370" t="s">
        <v>112</v>
      </c>
      <c r="E1370" t="s">
        <v>12</v>
      </c>
      <c r="F1370" t="s">
        <v>42</v>
      </c>
      <c r="G1370" t="s">
        <v>14</v>
      </c>
      <c r="H1370" t="s">
        <v>15</v>
      </c>
      <c r="I1370">
        <v>9236</v>
      </c>
      <c r="J1370">
        <v>437.2</v>
      </c>
      <c r="K1370">
        <v>263.33</v>
      </c>
    </row>
    <row r="1371" spans="1:11" x14ac:dyDescent="0.35">
      <c r="A1371">
        <v>856931293</v>
      </c>
      <c r="B1371" s="2">
        <v>42183</v>
      </c>
      <c r="C1371" s="2">
        <v>42200</v>
      </c>
      <c r="D1371" t="s">
        <v>86</v>
      </c>
      <c r="E1371" t="s">
        <v>29</v>
      </c>
      <c r="F1371" t="s">
        <v>56</v>
      </c>
      <c r="G1371" t="s">
        <v>18</v>
      </c>
      <c r="H1371" t="s">
        <v>26</v>
      </c>
      <c r="I1371">
        <v>3867</v>
      </c>
      <c r="J1371">
        <v>9.33</v>
      </c>
      <c r="K1371">
        <v>6.92</v>
      </c>
    </row>
    <row r="1372" spans="1:11" x14ac:dyDescent="0.35">
      <c r="A1372">
        <v>261548268</v>
      </c>
      <c r="B1372" s="2">
        <v>42832</v>
      </c>
      <c r="C1372" s="2">
        <v>42837</v>
      </c>
      <c r="D1372" t="s">
        <v>133</v>
      </c>
      <c r="E1372" t="s">
        <v>38</v>
      </c>
      <c r="F1372" t="s">
        <v>17</v>
      </c>
      <c r="G1372" t="s">
        <v>18</v>
      </c>
      <c r="H1372" t="s">
        <v>26</v>
      </c>
      <c r="I1372">
        <v>6800</v>
      </c>
      <c r="J1372">
        <v>152.58000000000001</v>
      </c>
      <c r="K1372">
        <v>97.44</v>
      </c>
    </row>
    <row r="1373" spans="1:11" x14ac:dyDescent="0.35">
      <c r="A1373">
        <v>364854514</v>
      </c>
      <c r="B1373" s="2">
        <v>44087</v>
      </c>
      <c r="C1373" s="2">
        <v>44099</v>
      </c>
      <c r="D1373" t="s">
        <v>144</v>
      </c>
      <c r="E1373" t="s">
        <v>21</v>
      </c>
      <c r="F1373" t="s">
        <v>13</v>
      </c>
      <c r="G1373" t="s">
        <v>18</v>
      </c>
      <c r="H1373" t="s">
        <v>15</v>
      </c>
      <c r="I1373">
        <v>7413</v>
      </c>
      <c r="J1373">
        <v>255.28</v>
      </c>
      <c r="K1373">
        <v>159.41999999999999</v>
      </c>
    </row>
    <row r="1374" spans="1:11" x14ac:dyDescent="0.35">
      <c r="A1374">
        <v>980961358</v>
      </c>
      <c r="B1374" s="2">
        <v>43714</v>
      </c>
      <c r="C1374" s="2">
        <v>43731</v>
      </c>
      <c r="D1374" t="s">
        <v>67</v>
      </c>
      <c r="E1374" t="s">
        <v>21</v>
      </c>
      <c r="F1374" t="s">
        <v>42</v>
      </c>
      <c r="G1374" t="s">
        <v>14</v>
      </c>
      <c r="H1374" t="s">
        <v>19</v>
      </c>
      <c r="I1374">
        <v>7120</v>
      </c>
      <c r="J1374">
        <v>437.2</v>
      </c>
      <c r="K1374">
        <v>263.33</v>
      </c>
    </row>
    <row r="1375" spans="1:11" x14ac:dyDescent="0.35">
      <c r="A1375">
        <v>194292628</v>
      </c>
      <c r="B1375" s="2">
        <v>43180</v>
      </c>
      <c r="C1375" s="2">
        <v>43182</v>
      </c>
      <c r="D1375" t="s">
        <v>157</v>
      </c>
      <c r="E1375" t="s">
        <v>24</v>
      </c>
      <c r="F1375" t="s">
        <v>42</v>
      </c>
      <c r="G1375" t="s">
        <v>18</v>
      </c>
      <c r="H1375" t="s">
        <v>26</v>
      </c>
      <c r="I1375">
        <v>4361</v>
      </c>
      <c r="J1375">
        <v>437.2</v>
      </c>
      <c r="K1375">
        <v>263.33</v>
      </c>
    </row>
    <row r="1376" spans="1:11" x14ac:dyDescent="0.35">
      <c r="A1376">
        <v>209584653</v>
      </c>
      <c r="B1376" s="2">
        <v>42721</v>
      </c>
      <c r="C1376" s="2">
        <v>42738</v>
      </c>
      <c r="D1376" t="s">
        <v>86</v>
      </c>
      <c r="E1376" t="s">
        <v>29</v>
      </c>
      <c r="F1376" t="s">
        <v>68</v>
      </c>
      <c r="G1376" t="s">
        <v>18</v>
      </c>
      <c r="H1376" t="s">
        <v>34</v>
      </c>
      <c r="I1376">
        <v>9611</v>
      </c>
      <c r="J1376">
        <v>154.06</v>
      </c>
      <c r="K1376">
        <v>90.93</v>
      </c>
    </row>
    <row r="1377" spans="1:11" x14ac:dyDescent="0.35">
      <c r="A1377">
        <v>601886260</v>
      </c>
      <c r="B1377" s="2">
        <v>43199</v>
      </c>
      <c r="C1377" s="2">
        <v>43201</v>
      </c>
      <c r="D1377" t="s">
        <v>165</v>
      </c>
      <c r="E1377" t="s">
        <v>21</v>
      </c>
      <c r="F1377" t="s">
        <v>56</v>
      </c>
      <c r="G1377" t="s">
        <v>18</v>
      </c>
      <c r="H1377" t="s">
        <v>19</v>
      </c>
      <c r="I1377">
        <v>374</v>
      </c>
      <c r="J1377">
        <v>9.33</v>
      </c>
      <c r="K1377">
        <v>6.92</v>
      </c>
    </row>
    <row r="1378" spans="1:11" x14ac:dyDescent="0.35">
      <c r="A1378">
        <v>566558778</v>
      </c>
      <c r="B1378" s="2">
        <v>43360</v>
      </c>
      <c r="C1378" s="2">
        <v>43368</v>
      </c>
      <c r="D1378" t="s">
        <v>154</v>
      </c>
      <c r="E1378" t="s">
        <v>12</v>
      </c>
      <c r="F1378" t="s">
        <v>42</v>
      </c>
      <c r="G1378" t="s">
        <v>14</v>
      </c>
      <c r="H1378" t="s">
        <v>19</v>
      </c>
      <c r="I1378">
        <v>6187</v>
      </c>
      <c r="J1378">
        <v>437.2</v>
      </c>
      <c r="K1378">
        <v>263.33</v>
      </c>
    </row>
    <row r="1379" spans="1:11" x14ac:dyDescent="0.35">
      <c r="A1379">
        <v>269276034</v>
      </c>
      <c r="B1379" s="2">
        <v>42573</v>
      </c>
      <c r="C1379" s="2">
        <v>42591</v>
      </c>
      <c r="D1379" t="s">
        <v>99</v>
      </c>
      <c r="E1379" t="s">
        <v>38</v>
      </c>
      <c r="F1379" t="s">
        <v>30</v>
      </c>
      <c r="G1379" t="s">
        <v>18</v>
      </c>
      <c r="H1379" t="s">
        <v>15</v>
      </c>
      <c r="I1379">
        <v>3617</v>
      </c>
      <c r="J1379">
        <v>81.73</v>
      </c>
      <c r="K1379">
        <v>56.67</v>
      </c>
    </row>
    <row r="1380" spans="1:11" x14ac:dyDescent="0.35">
      <c r="A1380">
        <v>396024358</v>
      </c>
      <c r="B1380" s="2">
        <v>44406</v>
      </c>
      <c r="C1380" s="2">
        <v>44423</v>
      </c>
      <c r="D1380" t="s">
        <v>130</v>
      </c>
      <c r="E1380" t="s">
        <v>29</v>
      </c>
      <c r="F1380" t="s">
        <v>40</v>
      </c>
      <c r="G1380" t="s">
        <v>18</v>
      </c>
      <c r="H1380" t="s">
        <v>26</v>
      </c>
      <c r="I1380">
        <v>1263</v>
      </c>
      <c r="J1380">
        <v>651.21</v>
      </c>
      <c r="K1380">
        <v>524.96</v>
      </c>
    </row>
    <row r="1381" spans="1:11" x14ac:dyDescent="0.35">
      <c r="A1381">
        <v>803102576</v>
      </c>
      <c r="B1381" s="2">
        <v>44387</v>
      </c>
      <c r="C1381" s="2">
        <v>44399</v>
      </c>
      <c r="D1381" t="s">
        <v>185</v>
      </c>
      <c r="E1381" t="s">
        <v>38</v>
      </c>
      <c r="F1381" t="s">
        <v>25</v>
      </c>
      <c r="G1381" t="s">
        <v>18</v>
      </c>
      <c r="H1381" t="s">
        <v>19</v>
      </c>
      <c r="I1381">
        <v>4754</v>
      </c>
      <c r="J1381">
        <v>205.7</v>
      </c>
      <c r="K1381">
        <v>117.11</v>
      </c>
    </row>
    <row r="1382" spans="1:11" x14ac:dyDescent="0.35">
      <c r="A1382">
        <v>967122018</v>
      </c>
      <c r="B1382" s="2">
        <v>43131</v>
      </c>
      <c r="C1382" s="2">
        <v>43142</v>
      </c>
      <c r="D1382" t="s">
        <v>111</v>
      </c>
      <c r="E1382" t="s">
        <v>38</v>
      </c>
      <c r="F1382" t="s">
        <v>40</v>
      </c>
      <c r="G1382" t="s">
        <v>14</v>
      </c>
      <c r="H1382" t="s">
        <v>15</v>
      </c>
      <c r="I1382">
        <v>1752</v>
      </c>
      <c r="J1382">
        <v>651.21</v>
      </c>
      <c r="K1382">
        <v>524.96</v>
      </c>
    </row>
    <row r="1383" spans="1:11" x14ac:dyDescent="0.35">
      <c r="A1383">
        <v>435006511</v>
      </c>
      <c r="B1383" s="2">
        <v>43182</v>
      </c>
      <c r="C1383" s="2">
        <v>43197</v>
      </c>
      <c r="D1383" t="s">
        <v>37</v>
      </c>
      <c r="E1383" t="s">
        <v>38</v>
      </c>
      <c r="F1383" t="s">
        <v>30</v>
      </c>
      <c r="G1383" t="s">
        <v>14</v>
      </c>
      <c r="H1383" t="s">
        <v>26</v>
      </c>
      <c r="I1383">
        <v>6948</v>
      </c>
      <c r="J1383">
        <v>81.73</v>
      </c>
      <c r="K1383">
        <v>56.67</v>
      </c>
    </row>
    <row r="1384" spans="1:11" x14ac:dyDescent="0.35">
      <c r="A1384">
        <v>173992383</v>
      </c>
      <c r="B1384" s="2">
        <v>42199</v>
      </c>
      <c r="C1384" s="2">
        <v>42207</v>
      </c>
      <c r="D1384" t="s">
        <v>93</v>
      </c>
      <c r="E1384" t="s">
        <v>29</v>
      </c>
      <c r="F1384" t="s">
        <v>68</v>
      </c>
      <c r="G1384" t="s">
        <v>14</v>
      </c>
      <c r="H1384" t="s">
        <v>19</v>
      </c>
      <c r="I1384">
        <v>7067</v>
      </c>
      <c r="J1384">
        <v>154.06</v>
      </c>
      <c r="K1384">
        <v>90.93</v>
      </c>
    </row>
    <row r="1385" spans="1:11" x14ac:dyDescent="0.35">
      <c r="A1385">
        <v>321628463</v>
      </c>
      <c r="B1385" s="2">
        <v>44313</v>
      </c>
      <c r="C1385" s="2">
        <v>44322</v>
      </c>
      <c r="D1385" t="s">
        <v>109</v>
      </c>
      <c r="E1385" t="s">
        <v>21</v>
      </c>
      <c r="F1385" t="s">
        <v>76</v>
      </c>
      <c r="G1385" t="s">
        <v>14</v>
      </c>
      <c r="H1385" t="s">
        <v>26</v>
      </c>
      <c r="I1385">
        <v>5864</v>
      </c>
      <c r="J1385">
        <v>668.27</v>
      </c>
      <c r="K1385">
        <v>502.54</v>
      </c>
    </row>
    <row r="1386" spans="1:11" x14ac:dyDescent="0.35">
      <c r="A1386">
        <v>635776078</v>
      </c>
      <c r="B1386" s="2">
        <v>44231</v>
      </c>
      <c r="C1386" s="2">
        <v>44241</v>
      </c>
      <c r="D1386" t="s">
        <v>209</v>
      </c>
      <c r="E1386" t="s">
        <v>32</v>
      </c>
      <c r="F1386" t="s">
        <v>25</v>
      </c>
      <c r="G1386" t="s">
        <v>18</v>
      </c>
      <c r="H1386" t="s">
        <v>15</v>
      </c>
      <c r="I1386">
        <v>9125</v>
      </c>
      <c r="J1386">
        <v>205.7</v>
      </c>
      <c r="K1386">
        <v>117.11</v>
      </c>
    </row>
    <row r="1387" spans="1:11" x14ac:dyDescent="0.35">
      <c r="A1387">
        <v>944609057</v>
      </c>
      <c r="B1387" s="2">
        <v>43130</v>
      </c>
      <c r="C1387" s="2">
        <v>43141</v>
      </c>
      <c r="D1387" t="s">
        <v>107</v>
      </c>
      <c r="E1387" t="s">
        <v>21</v>
      </c>
      <c r="F1387" t="s">
        <v>47</v>
      </c>
      <c r="G1387" t="s">
        <v>14</v>
      </c>
      <c r="H1387" t="s">
        <v>26</v>
      </c>
      <c r="I1387">
        <v>9666</v>
      </c>
      <c r="J1387">
        <v>421.89</v>
      </c>
      <c r="K1387">
        <v>364.69</v>
      </c>
    </row>
    <row r="1388" spans="1:11" x14ac:dyDescent="0.35">
      <c r="A1388">
        <v>696613729</v>
      </c>
      <c r="B1388" s="2">
        <v>44191</v>
      </c>
      <c r="C1388" s="2">
        <v>44192</v>
      </c>
      <c r="D1388" t="s">
        <v>208</v>
      </c>
      <c r="E1388" t="s">
        <v>12</v>
      </c>
      <c r="F1388" t="s">
        <v>68</v>
      </c>
      <c r="G1388" t="s">
        <v>14</v>
      </c>
      <c r="H1388" t="s">
        <v>15</v>
      </c>
      <c r="I1388">
        <v>2337</v>
      </c>
      <c r="J1388">
        <v>154.06</v>
      </c>
      <c r="K1388">
        <v>90.93</v>
      </c>
    </row>
    <row r="1389" spans="1:11" x14ac:dyDescent="0.35">
      <c r="A1389">
        <v>310588920</v>
      </c>
      <c r="B1389" s="2">
        <v>44179</v>
      </c>
      <c r="C1389" s="2">
        <v>44184</v>
      </c>
      <c r="D1389" t="s">
        <v>117</v>
      </c>
      <c r="E1389" t="s">
        <v>21</v>
      </c>
      <c r="F1389" t="s">
        <v>42</v>
      </c>
      <c r="G1389" t="s">
        <v>18</v>
      </c>
      <c r="H1389" t="s">
        <v>34</v>
      </c>
      <c r="I1389">
        <v>9018</v>
      </c>
      <c r="J1389">
        <v>437.2</v>
      </c>
      <c r="K1389">
        <v>263.33</v>
      </c>
    </row>
    <row r="1390" spans="1:11" x14ac:dyDescent="0.35">
      <c r="A1390">
        <v>725645959</v>
      </c>
      <c r="B1390" s="2">
        <v>44051</v>
      </c>
      <c r="C1390" s="2">
        <v>44069</v>
      </c>
      <c r="D1390" t="s">
        <v>141</v>
      </c>
      <c r="E1390" t="s">
        <v>38</v>
      </c>
      <c r="F1390" t="s">
        <v>40</v>
      </c>
      <c r="G1390" t="s">
        <v>14</v>
      </c>
      <c r="H1390" t="s">
        <v>19</v>
      </c>
      <c r="I1390">
        <v>3620</v>
      </c>
      <c r="J1390">
        <v>651.21</v>
      </c>
      <c r="K1390">
        <v>524.96</v>
      </c>
    </row>
    <row r="1391" spans="1:11" x14ac:dyDescent="0.35">
      <c r="A1391">
        <v>251208674</v>
      </c>
      <c r="B1391" s="2">
        <v>42157</v>
      </c>
      <c r="C1391" s="2">
        <v>42162</v>
      </c>
      <c r="D1391" t="s">
        <v>129</v>
      </c>
      <c r="E1391" t="s">
        <v>21</v>
      </c>
      <c r="F1391" t="s">
        <v>47</v>
      </c>
      <c r="G1391" t="s">
        <v>18</v>
      </c>
      <c r="H1391" t="s">
        <v>15</v>
      </c>
      <c r="I1391">
        <v>7084</v>
      </c>
      <c r="J1391">
        <v>421.89</v>
      </c>
      <c r="K1391">
        <v>364.69</v>
      </c>
    </row>
    <row r="1392" spans="1:11" x14ac:dyDescent="0.35">
      <c r="A1392">
        <v>417013394</v>
      </c>
      <c r="B1392" s="2">
        <v>44853</v>
      </c>
      <c r="C1392" s="2">
        <v>44871</v>
      </c>
      <c r="D1392" t="s">
        <v>110</v>
      </c>
      <c r="E1392" t="s">
        <v>38</v>
      </c>
      <c r="F1392" t="s">
        <v>30</v>
      </c>
      <c r="G1392" t="s">
        <v>14</v>
      </c>
      <c r="H1392" t="s">
        <v>34</v>
      </c>
      <c r="I1392">
        <v>2385</v>
      </c>
      <c r="J1392">
        <v>81.73</v>
      </c>
      <c r="K1392">
        <v>56.67</v>
      </c>
    </row>
    <row r="1393" spans="1:11" x14ac:dyDescent="0.35">
      <c r="A1393">
        <v>123108947</v>
      </c>
      <c r="B1393" s="2">
        <v>42264</v>
      </c>
      <c r="C1393" s="2">
        <v>42265</v>
      </c>
      <c r="D1393" t="s">
        <v>28</v>
      </c>
      <c r="E1393" t="s">
        <v>29</v>
      </c>
      <c r="F1393" t="s">
        <v>22</v>
      </c>
      <c r="G1393" t="s">
        <v>14</v>
      </c>
      <c r="H1393" t="s">
        <v>15</v>
      </c>
      <c r="I1393">
        <v>9528</v>
      </c>
      <c r="J1393">
        <v>47.45</v>
      </c>
      <c r="K1393">
        <v>31.79</v>
      </c>
    </row>
    <row r="1394" spans="1:11" x14ac:dyDescent="0.35">
      <c r="A1394">
        <v>589856660</v>
      </c>
      <c r="B1394" s="2">
        <v>44680</v>
      </c>
      <c r="C1394" s="2">
        <v>44698</v>
      </c>
      <c r="D1394" t="s">
        <v>88</v>
      </c>
      <c r="E1394" t="s">
        <v>38</v>
      </c>
      <c r="F1394" t="s">
        <v>30</v>
      </c>
      <c r="G1394" t="s">
        <v>14</v>
      </c>
      <c r="H1394" t="s">
        <v>19</v>
      </c>
      <c r="I1394">
        <v>548</v>
      </c>
      <c r="J1394">
        <v>81.73</v>
      </c>
      <c r="K1394">
        <v>56.67</v>
      </c>
    </row>
    <row r="1395" spans="1:11" x14ac:dyDescent="0.35">
      <c r="A1395">
        <v>407930362</v>
      </c>
      <c r="B1395" s="2">
        <v>42928</v>
      </c>
      <c r="C1395" s="2">
        <v>42935</v>
      </c>
      <c r="D1395" t="s">
        <v>149</v>
      </c>
      <c r="E1395" t="s">
        <v>12</v>
      </c>
      <c r="F1395" t="s">
        <v>33</v>
      </c>
      <c r="G1395" t="s">
        <v>14</v>
      </c>
      <c r="H1395" t="s">
        <v>26</v>
      </c>
      <c r="I1395">
        <v>4514</v>
      </c>
      <c r="J1395">
        <v>109.28</v>
      </c>
      <c r="K1395">
        <v>35.840000000000003</v>
      </c>
    </row>
    <row r="1396" spans="1:11" x14ac:dyDescent="0.35">
      <c r="A1396">
        <v>488316380</v>
      </c>
      <c r="B1396" s="2">
        <v>42308</v>
      </c>
      <c r="C1396" s="2">
        <v>42319</v>
      </c>
      <c r="D1396" t="s">
        <v>176</v>
      </c>
      <c r="E1396" t="s">
        <v>21</v>
      </c>
      <c r="F1396" t="s">
        <v>56</v>
      </c>
      <c r="G1396" t="s">
        <v>14</v>
      </c>
      <c r="H1396" t="s">
        <v>26</v>
      </c>
      <c r="I1396">
        <v>2523</v>
      </c>
      <c r="J1396">
        <v>9.33</v>
      </c>
      <c r="K1396">
        <v>6.92</v>
      </c>
    </row>
    <row r="1397" spans="1:11" x14ac:dyDescent="0.35">
      <c r="A1397">
        <v>912313544</v>
      </c>
      <c r="B1397" s="2">
        <v>44311</v>
      </c>
      <c r="C1397" s="2">
        <v>44319</v>
      </c>
      <c r="D1397" t="s">
        <v>41</v>
      </c>
      <c r="E1397" t="s">
        <v>29</v>
      </c>
      <c r="F1397" t="s">
        <v>25</v>
      </c>
      <c r="G1397" t="s">
        <v>18</v>
      </c>
      <c r="H1397" t="s">
        <v>34</v>
      </c>
      <c r="I1397">
        <v>2706</v>
      </c>
      <c r="J1397">
        <v>205.7</v>
      </c>
      <c r="K1397">
        <v>117.11</v>
      </c>
    </row>
    <row r="1398" spans="1:11" x14ac:dyDescent="0.35">
      <c r="A1398">
        <v>481533181</v>
      </c>
      <c r="B1398" s="2">
        <v>44243</v>
      </c>
      <c r="C1398" s="2">
        <v>44253</v>
      </c>
      <c r="D1398" t="s">
        <v>220</v>
      </c>
      <c r="E1398" t="s">
        <v>29</v>
      </c>
      <c r="F1398" t="s">
        <v>22</v>
      </c>
      <c r="G1398" t="s">
        <v>14</v>
      </c>
      <c r="H1398" t="s">
        <v>26</v>
      </c>
      <c r="I1398">
        <v>5224</v>
      </c>
      <c r="J1398">
        <v>47.45</v>
      </c>
      <c r="K1398">
        <v>31.79</v>
      </c>
    </row>
    <row r="1399" spans="1:11" x14ac:dyDescent="0.35">
      <c r="A1399">
        <v>767899119</v>
      </c>
      <c r="B1399" s="2">
        <v>43877</v>
      </c>
      <c r="C1399" s="2">
        <v>43890</v>
      </c>
      <c r="D1399" t="s">
        <v>185</v>
      </c>
      <c r="E1399" t="s">
        <v>38</v>
      </c>
      <c r="F1399" t="s">
        <v>30</v>
      </c>
      <c r="G1399" t="s">
        <v>14</v>
      </c>
      <c r="H1399" t="s">
        <v>26</v>
      </c>
      <c r="I1399">
        <v>7269</v>
      </c>
      <c r="J1399">
        <v>81.73</v>
      </c>
      <c r="K1399">
        <v>56.67</v>
      </c>
    </row>
    <row r="1400" spans="1:11" x14ac:dyDescent="0.35">
      <c r="A1400">
        <v>263647687</v>
      </c>
      <c r="B1400" s="2">
        <v>43913</v>
      </c>
      <c r="C1400" s="2">
        <v>43930</v>
      </c>
      <c r="D1400" t="s">
        <v>203</v>
      </c>
      <c r="E1400" t="s">
        <v>21</v>
      </c>
      <c r="F1400" t="s">
        <v>33</v>
      </c>
      <c r="G1400" t="s">
        <v>14</v>
      </c>
      <c r="H1400" t="s">
        <v>15</v>
      </c>
      <c r="I1400">
        <v>8064</v>
      </c>
      <c r="J1400">
        <v>109.28</v>
      </c>
      <c r="K1400">
        <v>35.840000000000003</v>
      </c>
    </row>
    <row r="1401" spans="1:11" x14ac:dyDescent="0.35">
      <c r="A1401">
        <v>231327712</v>
      </c>
      <c r="B1401" s="2">
        <v>43172</v>
      </c>
      <c r="C1401" s="2">
        <v>43190</v>
      </c>
      <c r="D1401" t="s">
        <v>110</v>
      </c>
      <c r="E1401" t="s">
        <v>38</v>
      </c>
      <c r="F1401" t="s">
        <v>22</v>
      </c>
      <c r="G1401" t="s">
        <v>14</v>
      </c>
      <c r="H1401" t="s">
        <v>26</v>
      </c>
      <c r="I1401">
        <v>3865</v>
      </c>
      <c r="J1401">
        <v>47.45</v>
      </c>
      <c r="K1401">
        <v>31.79</v>
      </c>
    </row>
    <row r="1402" spans="1:11" x14ac:dyDescent="0.35">
      <c r="A1402">
        <v>653800523</v>
      </c>
      <c r="B1402" s="2">
        <v>43209</v>
      </c>
      <c r="C1402" s="2">
        <v>43227</v>
      </c>
      <c r="D1402" t="s">
        <v>71</v>
      </c>
      <c r="E1402" t="s">
        <v>21</v>
      </c>
      <c r="F1402" t="s">
        <v>30</v>
      </c>
      <c r="G1402" t="s">
        <v>18</v>
      </c>
      <c r="H1402" t="s">
        <v>34</v>
      </c>
      <c r="I1402">
        <v>2958</v>
      </c>
      <c r="J1402">
        <v>81.73</v>
      </c>
      <c r="K1402">
        <v>56.67</v>
      </c>
    </row>
    <row r="1403" spans="1:11" x14ac:dyDescent="0.35">
      <c r="A1403">
        <v>684239947</v>
      </c>
      <c r="B1403" s="2">
        <v>43701</v>
      </c>
      <c r="C1403" s="2">
        <v>43711</v>
      </c>
      <c r="D1403" t="s">
        <v>172</v>
      </c>
      <c r="E1403" t="s">
        <v>21</v>
      </c>
      <c r="F1403" t="s">
        <v>42</v>
      </c>
      <c r="G1403" t="s">
        <v>14</v>
      </c>
      <c r="H1403" t="s">
        <v>26</v>
      </c>
      <c r="I1403">
        <v>661</v>
      </c>
      <c r="J1403">
        <v>437.2</v>
      </c>
      <c r="K1403">
        <v>263.33</v>
      </c>
    </row>
    <row r="1404" spans="1:11" x14ac:dyDescent="0.35">
      <c r="A1404">
        <v>896132314</v>
      </c>
      <c r="B1404" s="2">
        <v>43254</v>
      </c>
      <c r="C1404" s="2">
        <v>43260</v>
      </c>
      <c r="D1404" t="s">
        <v>99</v>
      </c>
      <c r="E1404" t="s">
        <v>38</v>
      </c>
      <c r="F1404" t="s">
        <v>25</v>
      </c>
      <c r="G1404" t="s">
        <v>18</v>
      </c>
      <c r="H1404" t="s">
        <v>15</v>
      </c>
      <c r="I1404">
        <v>4321</v>
      </c>
      <c r="J1404">
        <v>205.7</v>
      </c>
      <c r="K1404">
        <v>117.11</v>
      </c>
    </row>
    <row r="1405" spans="1:11" x14ac:dyDescent="0.35">
      <c r="A1405">
        <v>133276450</v>
      </c>
      <c r="B1405" s="2">
        <v>42396</v>
      </c>
      <c r="C1405" s="2">
        <v>42399</v>
      </c>
      <c r="D1405" t="s">
        <v>203</v>
      </c>
      <c r="E1405" t="s">
        <v>21</v>
      </c>
      <c r="F1405" t="s">
        <v>30</v>
      </c>
      <c r="G1405" t="s">
        <v>14</v>
      </c>
      <c r="H1405" t="s">
        <v>34</v>
      </c>
      <c r="I1405">
        <v>8318</v>
      </c>
      <c r="J1405">
        <v>81.73</v>
      </c>
      <c r="K1405">
        <v>56.67</v>
      </c>
    </row>
    <row r="1406" spans="1:11" x14ac:dyDescent="0.35">
      <c r="A1406">
        <v>459783685</v>
      </c>
      <c r="B1406" s="2">
        <v>44399</v>
      </c>
      <c r="C1406" s="2">
        <v>44411</v>
      </c>
      <c r="D1406" t="s">
        <v>173</v>
      </c>
      <c r="E1406" t="s">
        <v>24</v>
      </c>
      <c r="F1406" t="s">
        <v>33</v>
      </c>
      <c r="G1406" t="s">
        <v>18</v>
      </c>
      <c r="H1406" t="s">
        <v>34</v>
      </c>
      <c r="I1406">
        <v>9065</v>
      </c>
      <c r="J1406">
        <v>109.28</v>
      </c>
      <c r="K1406">
        <v>35.840000000000003</v>
      </c>
    </row>
    <row r="1407" spans="1:11" x14ac:dyDescent="0.35">
      <c r="A1407">
        <v>410077846</v>
      </c>
      <c r="B1407" s="2">
        <v>43761</v>
      </c>
      <c r="C1407" s="2">
        <v>43776</v>
      </c>
      <c r="D1407" t="s">
        <v>166</v>
      </c>
      <c r="E1407" t="s">
        <v>38</v>
      </c>
      <c r="F1407" t="s">
        <v>33</v>
      </c>
      <c r="G1407" t="s">
        <v>14</v>
      </c>
      <c r="H1407" t="s">
        <v>15</v>
      </c>
      <c r="I1407">
        <v>2</v>
      </c>
      <c r="J1407">
        <v>109.28</v>
      </c>
      <c r="K1407">
        <v>35.840000000000003</v>
      </c>
    </row>
    <row r="1408" spans="1:11" x14ac:dyDescent="0.35">
      <c r="A1408">
        <v>838895261</v>
      </c>
      <c r="B1408" s="2">
        <v>43148</v>
      </c>
      <c r="C1408" s="2">
        <v>43166</v>
      </c>
      <c r="D1408" t="s">
        <v>159</v>
      </c>
      <c r="E1408" t="s">
        <v>21</v>
      </c>
      <c r="F1408" t="s">
        <v>30</v>
      </c>
      <c r="G1408" t="s">
        <v>18</v>
      </c>
      <c r="H1408" t="s">
        <v>26</v>
      </c>
      <c r="I1408">
        <v>6605</v>
      </c>
      <c r="J1408">
        <v>81.73</v>
      </c>
      <c r="K1408">
        <v>56.67</v>
      </c>
    </row>
    <row r="1409" spans="1:11" x14ac:dyDescent="0.35">
      <c r="A1409">
        <v>871284759</v>
      </c>
      <c r="B1409" s="2">
        <v>42456</v>
      </c>
      <c r="C1409" s="2">
        <v>42468</v>
      </c>
      <c r="D1409" t="s">
        <v>154</v>
      </c>
      <c r="E1409" t="s">
        <v>12</v>
      </c>
      <c r="F1409" t="s">
        <v>68</v>
      </c>
      <c r="G1409" t="s">
        <v>14</v>
      </c>
      <c r="H1409" t="s">
        <v>15</v>
      </c>
      <c r="I1409">
        <v>1377</v>
      </c>
      <c r="J1409">
        <v>154.06</v>
      </c>
      <c r="K1409">
        <v>90.93</v>
      </c>
    </row>
    <row r="1410" spans="1:11" x14ac:dyDescent="0.35">
      <c r="A1410">
        <v>152607667</v>
      </c>
      <c r="B1410" s="2">
        <v>42856</v>
      </c>
      <c r="C1410" s="2">
        <v>42857</v>
      </c>
      <c r="D1410" t="s">
        <v>86</v>
      </c>
      <c r="E1410" t="s">
        <v>29</v>
      </c>
      <c r="F1410" t="s">
        <v>76</v>
      </c>
      <c r="G1410" t="s">
        <v>18</v>
      </c>
      <c r="H1410" t="s">
        <v>19</v>
      </c>
      <c r="I1410">
        <v>8855</v>
      </c>
      <c r="J1410">
        <v>668.27</v>
      </c>
      <c r="K1410">
        <v>502.54</v>
      </c>
    </row>
    <row r="1411" spans="1:11" x14ac:dyDescent="0.35">
      <c r="A1411">
        <v>198537814</v>
      </c>
      <c r="B1411" s="2">
        <v>44526</v>
      </c>
      <c r="C1411" s="2">
        <v>44539</v>
      </c>
      <c r="D1411" t="s">
        <v>135</v>
      </c>
      <c r="E1411" t="s">
        <v>21</v>
      </c>
      <c r="F1411" t="s">
        <v>47</v>
      </c>
      <c r="G1411" t="s">
        <v>14</v>
      </c>
      <c r="H1411" t="s">
        <v>19</v>
      </c>
      <c r="I1411">
        <v>606</v>
      </c>
      <c r="J1411">
        <v>421.89</v>
      </c>
      <c r="K1411">
        <v>364.69</v>
      </c>
    </row>
    <row r="1412" spans="1:11" x14ac:dyDescent="0.35">
      <c r="A1412">
        <v>345061528</v>
      </c>
      <c r="B1412" s="2">
        <v>44799</v>
      </c>
      <c r="C1412" s="2">
        <v>44809</v>
      </c>
      <c r="D1412" t="s">
        <v>131</v>
      </c>
      <c r="E1412" t="s">
        <v>32</v>
      </c>
      <c r="F1412" t="s">
        <v>47</v>
      </c>
      <c r="G1412" t="s">
        <v>18</v>
      </c>
      <c r="H1412" t="s">
        <v>19</v>
      </c>
      <c r="I1412">
        <v>229</v>
      </c>
      <c r="J1412">
        <v>421.89</v>
      </c>
      <c r="K1412">
        <v>364.69</v>
      </c>
    </row>
    <row r="1413" spans="1:11" x14ac:dyDescent="0.35">
      <c r="A1413">
        <v>898477637</v>
      </c>
      <c r="B1413" s="2">
        <v>43821</v>
      </c>
      <c r="C1413" s="2">
        <v>43824</v>
      </c>
      <c r="D1413" t="s">
        <v>105</v>
      </c>
      <c r="E1413" t="s">
        <v>12</v>
      </c>
      <c r="F1413" t="s">
        <v>68</v>
      </c>
      <c r="G1413" t="s">
        <v>18</v>
      </c>
      <c r="H1413" t="s">
        <v>15</v>
      </c>
      <c r="I1413">
        <v>8354</v>
      </c>
      <c r="J1413">
        <v>154.06</v>
      </c>
      <c r="K1413">
        <v>90.93</v>
      </c>
    </row>
    <row r="1414" spans="1:11" x14ac:dyDescent="0.35">
      <c r="A1414">
        <v>885397469</v>
      </c>
      <c r="B1414" s="2">
        <v>42287</v>
      </c>
      <c r="C1414" s="2">
        <v>42302</v>
      </c>
      <c r="D1414" t="s">
        <v>116</v>
      </c>
      <c r="E1414" t="s">
        <v>21</v>
      </c>
      <c r="F1414" t="s">
        <v>47</v>
      </c>
      <c r="G1414" t="s">
        <v>14</v>
      </c>
      <c r="H1414" t="s">
        <v>15</v>
      </c>
      <c r="I1414">
        <v>7642</v>
      </c>
      <c r="J1414">
        <v>421.89</v>
      </c>
      <c r="K1414">
        <v>364.69</v>
      </c>
    </row>
    <row r="1415" spans="1:11" x14ac:dyDescent="0.35">
      <c r="A1415">
        <v>302744853</v>
      </c>
      <c r="B1415" s="2">
        <v>43389</v>
      </c>
      <c r="C1415" s="2">
        <v>43395</v>
      </c>
      <c r="D1415" t="s">
        <v>145</v>
      </c>
      <c r="E1415" t="s">
        <v>21</v>
      </c>
      <c r="F1415" t="s">
        <v>30</v>
      </c>
      <c r="G1415" t="s">
        <v>18</v>
      </c>
      <c r="H1415" t="s">
        <v>34</v>
      </c>
      <c r="I1415">
        <v>7785</v>
      </c>
      <c r="J1415">
        <v>81.73</v>
      </c>
      <c r="K1415">
        <v>56.67</v>
      </c>
    </row>
    <row r="1416" spans="1:11" x14ac:dyDescent="0.35">
      <c r="A1416">
        <v>567756116</v>
      </c>
      <c r="B1416" s="2">
        <v>44868</v>
      </c>
      <c r="C1416" s="2">
        <v>44887</v>
      </c>
      <c r="D1416" t="s">
        <v>98</v>
      </c>
      <c r="E1416" t="s">
        <v>38</v>
      </c>
      <c r="F1416" t="s">
        <v>22</v>
      </c>
      <c r="G1416" t="s">
        <v>14</v>
      </c>
      <c r="H1416" t="s">
        <v>26</v>
      </c>
      <c r="I1416">
        <v>506</v>
      </c>
      <c r="J1416">
        <v>47.45</v>
      </c>
      <c r="K1416">
        <v>31.79</v>
      </c>
    </row>
    <row r="1417" spans="1:11" x14ac:dyDescent="0.35">
      <c r="A1417">
        <v>467980086</v>
      </c>
      <c r="B1417" s="2">
        <v>42426</v>
      </c>
      <c r="C1417" s="2">
        <v>42441</v>
      </c>
      <c r="D1417" t="s">
        <v>98</v>
      </c>
      <c r="E1417" t="s">
        <v>38</v>
      </c>
      <c r="F1417" t="s">
        <v>22</v>
      </c>
      <c r="G1417" t="s">
        <v>14</v>
      </c>
      <c r="H1417" t="s">
        <v>15</v>
      </c>
      <c r="I1417">
        <v>4562</v>
      </c>
      <c r="J1417">
        <v>47.45</v>
      </c>
      <c r="K1417">
        <v>31.79</v>
      </c>
    </row>
    <row r="1418" spans="1:11" x14ac:dyDescent="0.35">
      <c r="A1418">
        <v>211278092</v>
      </c>
      <c r="B1418" s="2">
        <v>43737</v>
      </c>
      <c r="C1418" s="2">
        <v>43745</v>
      </c>
      <c r="D1418" t="s">
        <v>220</v>
      </c>
      <c r="E1418" t="s">
        <v>29</v>
      </c>
      <c r="F1418" t="s">
        <v>30</v>
      </c>
      <c r="G1418" t="s">
        <v>14</v>
      </c>
      <c r="H1418" t="s">
        <v>26</v>
      </c>
      <c r="I1418">
        <v>737</v>
      </c>
      <c r="J1418">
        <v>81.73</v>
      </c>
      <c r="K1418">
        <v>56.67</v>
      </c>
    </row>
    <row r="1419" spans="1:11" x14ac:dyDescent="0.35">
      <c r="A1419">
        <v>975823962</v>
      </c>
      <c r="B1419" s="2">
        <v>43170</v>
      </c>
      <c r="C1419" s="2">
        <v>43186</v>
      </c>
      <c r="D1419" t="s">
        <v>176</v>
      </c>
      <c r="E1419" t="s">
        <v>21</v>
      </c>
      <c r="F1419" t="s">
        <v>40</v>
      </c>
      <c r="G1419" t="s">
        <v>14</v>
      </c>
      <c r="H1419" t="s">
        <v>26</v>
      </c>
      <c r="I1419">
        <v>6850</v>
      </c>
      <c r="J1419">
        <v>651.21</v>
      </c>
      <c r="K1419">
        <v>524.96</v>
      </c>
    </row>
    <row r="1420" spans="1:11" x14ac:dyDescent="0.35">
      <c r="A1420">
        <v>860104024</v>
      </c>
      <c r="B1420" s="2">
        <v>43826</v>
      </c>
      <c r="C1420" s="2">
        <v>43832</v>
      </c>
      <c r="D1420" t="s">
        <v>135</v>
      </c>
      <c r="E1420" t="s">
        <v>21</v>
      </c>
      <c r="F1420" t="s">
        <v>42</v>
      </c>
      <c r="G1420" t="s">
        <v>18</v>
      </c>
      <c r="H1420" t="s">
        <v>15</v>
      </c>
      <c r="I1420">
        <v>2749</v>
      </c>
      <c r="J1420">
        <v>437.2</v>
      </c>
      <c r="K1420">
        <v>263.33</v>
      </c>
    </row>
    <row r="1421" spans="1:11" x14ac:dyDescent="0.35">
      <c r="A1421">
        <v>732917106</v>
      </c>
      <c r="B1421" s="2">
        <v>43279</v>
      </c>
      <c r="C1421" s="2">
        <v>43290</v>
      </c>
      <c r="D1421" t="s">
        <v>218</v>
      </c>
      <c r="E1421" t="s">
        <v>38</v>
      </c>
      <c r="F1421" t="s">
        <v>42</v>
      </c>
      <c r="G1421" t="s">
        <v>14</v>
      </c>
      <c r="H1421" t="s">
        <v>15</v>
      </c>
      <c r="I1421">
        <v>5313</v>
      </c>
      <c r="J1421">
        <v>437.2</v>
      </c>
      <c r="K1421">
        <v>263.33</v>
      </c>
    </row>
    <row r="1422" spans="1:11" x14ac:dyDescent="0.35">
      <c r="A1422">
        <v>183374536</v>
      </c>
      <c r="B1422" s="2">
        <v>44756</v>
      </c>
      <c r="C1422" s="2">
        <v>44776</v>
      </c>
      <c r="D1422" t="s">
        <v>90</v>
      </c>
      <c r="E1422" t="s">
        <v>38</v>
      </c>
      <c r="F1422" t="s">
        <v>25</v>
      </c>
      <c r="G1422" t="s">
        <v>14</v>
      </c>
      <c r="H1422" t="s">
        <v>26</v>
      </c>
      <c r="I1422">
        <v>3455</v>
      </c>
      <c r="J1422">
        <v>205.7</v>
      </c>
      <c r="K1422">
        <v>117.11</v>
      </c>
    </row>
    <row r="1423" spans="1:11" x14ac:dyDescent="0.35">
      <c r="A1423">
        <v>670900142</v>
      </c>
      <c r="B1423" s="2">
        <v>42722</v>
      </c>
      <c r="C1423" s="2">
        <v>42727</v>
      </c>
      <c r="D1423" t="s">
        <v>167</v>
      </c>
      <c r="E1423" t="s">
        <v>38</v>
      </c>
      <c r="F1423" t="s">
        <v>13</v>
      </c>
      <c r="G1423" t="s">
        <v>18</v>
      </c>
      <c r="H1423" t="s">
        <v>19</v>
      </c>
      <c r="I1423">
        <v>3116</v>
      </c>
      <c r="J1423">
        <v>255.28</v>
      </c>
      <c r="K1423">
        <v>159.41999999999999</v>
      </c>
    </row>
    <row r="1424" spans="1:11" x14ac:dyDescent="0.35">
      <c r="A1424">
        <v>575230252</v>
      </c>
      <c r="B1424" s="2">
        <v>44494</v>
      </c>
      <c r="C1424" s="2">
        <v>44509</v>
      </c>
      <c r="D1424" t="s">
        <v>81</v>
      </c>
      <c r="E1424" t="s">
        <v>32</v>
      </c>
      <c r="F1424" t="s">
        <v>47</v>
      </c>
      <c r="G1424" t="s">
        <v>14</v>
      </c>
      <c r="H1424" t="s">
        <v>26</v>
      </c>
      <c r="I1424">
        <v>2269</v>
      </c>
      <c r="J1424">
        <v>421.89</v>
      </c>
      <c r="K1424">
        <v>364.69</v>
      </c>
    </row>
    <row r="1425" spans="1:11" x14ac:dyDescent="0.35">
      <c r="A1425">
        <v>146413695</v>
      </c>
      <c r="B1425" s="2">
        <v>42313</v>
      </c>
      <c r="C1425" s="2">
        <v>42326</v>
      </c>
      <c r="D1425" t="s">
        <v>16</v>
      </c>
      <c r="E1425" t="s">
        <v>12</v>
      </c>
      <c r="F1425" t="s">
        <v>40</v>
      </c>
      <c r="G1425" t="s">
        <v>18</v>
      </c>
      <c r="H1425" t="s">
        <v>34</v>
      </c>
      <c r="I1425">
        <v>5921</v>
      </c>
      <c r="J1425">
        <v>651.21</v>
      </c>
      <c r="K1425">
        <v>524.96</v>
      </c>
    </row>
    <row r="1426" spans="1:11" x14ac:dyDescent="0.35">
      <c r="A1426">
        <v>154811799</v>
      </c>
      <c r="B1426" s="2">
        <v>43467</v>
      </c>
      <c r="C1426" s="2">
        <v>43487</v>
      </c>
      <c r="D1426" t="s">
        <v>132</v>
      </c>
      <c r="E1426" t="s">
        <v>38</v>
      </c>
      <c r="F1426" t="s">
        <v>56</v>
      </c>
      <c r="G1426" t="s">
        <v>18</v>
      </c>
      <c r="H1426" t="s">
        <v>26</v>
      </c>
      <c r="I1426">
        <v>1106</v>
      </c>
      <c r="J1426">
        <v>9.33</v>
      </c>
      <c r="K1426">
        <v>6.92</v>
      </c>
    </row>
    <row r="1427" spans="1:11" x14ac:dyDescent="0.35">
      <c r="A1427">
        <v>541098392</v>
      </c>
      <c r="B1427" s="2">
        <v>43403</v>
      </c>
      <c r="C1427" s="2">
        <v>43407</v>
      </c>
      <c r="D1427" t="s">
        <v>190</v>
      </c>
      <c r="E1427" t="s">
        <v>38</v>
      </c>
      <c r="F1427" t="s">
        <v>76</v>
      </c>
      <c r="G1427" t="s">
        <v>14</v>
      </c>
      <c r="H1427" t="s">
        <v>19</v>
      </c>
      <c r="I1427">
        <v>1893</v>
      </c>
      <c r="J1427">
        <v>668.27</v>
      </c>
      <c r="K1427">
        <v>502.54</v>
      </c>
    </row>
    <row r="1428" spans="1:11" x14ac:dyDescent="0.35">
      <c r="A1428">
        <v>866259801</v>
      </c>
      <c r="B1428" s="2">
        <v>44262</v>
      </c>
      <c r="C1428" s="2">
        <v>44277</v>
      </c>
      <c r="D1428" t="s">
        <v>148</v>
      </c>
      <c r="E1428" t="s">
        <v>24</v>
      </c>
      <c r="F1428" t="s">
        <v>13</v>
      </c>
      <c r="G1428" t="s">
        <v>14</v>
      </c>
      <c r="H1428" t="s">
        <v>15</v>
      </c>
      <c r="I1428">
        <v>4380</v>
      </c>
      <c r="J1428">
        <v>255.28</v>
      </c>
      <c r="K1428">
        <v>159.41999999999999</v>
      </c>
    </row>
    <row r="1429" spans="1:11" x14ac:dyDescent="0.35">
      <c r="A1429">
        <v>761594855</v>
      </c>
      <c r="B1429" s="2">
        <v>44538</v>
      </c>
      <c r="C1429" s="2">
        <v>44546</v>
      </c>
      <c r="D1429" t="s">
        <v>23</v>
      </c>
      <c r="E1429" t="s">
        <v>24</v>
      </c>
      <c r="F1429" t="s">
        <v>33</v>
      </c>
      <c r="G1429" t="s">
        <v>18</v>
      </c>
      <c r="H1429" t="s">
        <v>19</v>
      </c>
      <c r="I1429">
        <v>1697</v>
      </c>
      <c r="J1429">
        <v>109.28</v>
      </c>
      <c r="K1429">
        <v>35.840000000000003</v>
      </c>
    </row>
    <row r="1430" spans="1:11" x14ac:dyDescent="0.35">
      <c r="A1430">
        <v>378714883</v>
      </c>
      <c r="B1430" s="2">
        <v>44151</v>
      </c>
      <c r="C1430" s="2">
        <v>44159</v>
      </c>
      <c r="D1430" t="s">
        <v>60</v>
      </c>
      <c r="E1430" t="s">
        <v>21</v>
      </c>
      <c r="F1430" t="s">
        <v>42</v>
      </c>
      <c r="G1430" t="s">
        <v>18</v>
      </c>
      <c r="H1430" t="s">
        <v>15</v>
      </c>
      <c r="I1430">
        <v>9005</v>
      </c>
      <c r="J1430">
        <v>437.2</v>
      </c>
      <c r="K1430">
        <v>263.33</v>
      </c>
    </row>
    <row r="1431" spans="1:11" x14ac:dyDescent="0.35">
      <c r="A1431">
        <v>839543712</v>
      </c>
      <c r="B1431" s="2">
        <v>43336</v>
      </c>
      <c r="C1431" s="2">
        <v>43345</v>
      </c>
      <c r="D1431" t="s">
        <v>96</v>
      </c>
      <c r="E1431" t="s">
        <v>29</v>
      </c>
      <c r="F1431" t="s">
        <v>30</v>
      </c>
      <c r="G1431" t="s">
        <v>14</v>
      </c>
      <c r="H1431" t="s">
        <v>34</v>
      </c>
      <c r="I1431">
        <v>8496</v>
      </c>
      <c r="J1431">
        <v>81.73</v>
      </c>
      <c r="K1431">
        <v>56.67</v>
      </c>
    </row>
    <row r="1432" spans="1:11" x14ac:dyDescent="0.35">
      <c r="A1432">
        <v>186317670</v>
      </c>
      <c r="B1432" s="2">
        <v>44334</v>
      </c>
      <c r="C1432" s="2">
        <v>44340</v>
      </c>
      <c r="D1432" t="s">
        <v>23</v>
      </c>
      <c r="E1432" t="s">
        <v>24</v>
      </c>
      <c r="F1432" t="s">
        <v>22</v>
      </c>
      <c r="G1432" t="s">
        <v>14</v>
      </c>
      <c r="H1432" t="s">
        <v>15</v>
      </c>
      <c r="I1432">
        <v>4394</v>
      </c>
      <c r="J1432">
        <v>47.45</v>
      </c>
      <c r="K1432">
        <v>31.79</v>
      </c>
    </row>
    <row r="1433" spans="1:11" x14ac:dyDescent="0.35">
      <c r="A1433">
        <v>131585586</v>
      </c>
      <c r="B1433" s="2">
        <v>42807</v>
      </c>
      <c r="C1433" s="2">
        <v>42808</v>
      </c>
      <c r="D1433" t="s">
        <v>165</v>
      </c>
      <c r="E1433" t="s">
        <v>21</v>
      </c>
      <c r="F1433" t="s">
        <v>30</v>
      </c>
      <c r="G1433" t="s">
        <v>18</v>
      </c>
      <c r="H1433" t="s">
        <v>19</v>
      </c>
      <c r="I1433">
        <v>7954</v>
      </c>
      <c r="J1433">
        <v>81.73</v>
      </c>
      <c r="K1433">
        <v>56.67</v>
      </c>
    </row>
    <row r="1434" spans="1:11" x14ac:dyDescent="0.35">
      <c r="A1434">
        <v>208208787</v>
      </c>
      <c r="B1434" s="2">
        <v>42738</v>
      </c>
      <c r="C1434" s="2">
        <v>42746</v>
      </c>
      <c r="D1434" t="s">
        <v>93</v>
      </c>
      <c r="E1434" t="s">
        <v>29</v>
      </c>
      <c r="F1434" t="s">
        <v>56</v>
      </c>
      <c r="G1434" t="s">
        <v>18</v>
      </c>
      <c r="H1434" t="s">
        <v>19</v>
      </c>
      <c r="I1434">
        <v>2462</v>
      </c>
      <c r="J1434">
        <v>9.33</v>
      </c>
      <c r="K1434">
        <v>6.92</v>
      </c>
    </row>
    <row r="1435" spans="1:11" x14ac:dyDescent="0.35">
      <c r="A1435">
        <v>919361102</v>
      </c>
      <c r="B1435" s="2">
        <v>42264</v>
      </c>
      <c r="C1435" s="2">
        <v>42266</v>
      </c>
      <c r="D1435" t="s">
        <v>148</v>
      </c>
      <c r="E1435" t="s">
        <v>24</v>
      </c>
      <c r="F1435" t="s">
        <v>13</v>
      </c>
      <c r="G1435" t="s">
        <v>18</v>
      </c>
      <c r="H1435" t="s">
        <v>15</v>
      </c>
      <c r="I1435">
        <v>8235</v>
      </c>
      <c r="J1435">
        <v>255.28</v>
      </c>
      <c r="K1435">
        <v>159.41999999999999</v>
      </c>
    </row>
    <row r="1436" spans="1:11" x14ac:dyDescent="0.35">
      <c r="A1436">
        <v>588528859</v>
      </c>
      <c r="B1436" s="2">
        <v>44450</v>
      </c>
      <c r="C1436" s="2">
        <v>44468</v>
      </c>
      <c r="D1436" t="s">
        <v>176</v>
      </c>
      <c r="E1436" t="s">
        <v>21</v>
      </c>
      <c r="F1436" t="s">
        <v>30</v>
      </c>
      <c r="G1436" t="s">
        <v>14</v>
      </c>
      <c r="H1436" t="s">
        <v>26</v>
      </c>
      <c r="I1436">
        <v>7623</v>
      </c>
      <c r="J1436">
        <v>81.73</v>
      </c>
      <c r="K1436">
        <v>56.67</v>
      </c>
    </row>
    <row r="1437" spans="1:11" x14ac:dyDescent="0.35">
      <c r="A1437">
        <v>309510886</v>
      </c>
      <c r="B1437" s="2">
        <v>42288</v>
      </c>
      <c r="C1437" s="2">
        <v>42307</v>
      </c>
      <c r="D1437" t="s">
        <v>151</v>
      </c>
      <c r="E1437" t="s">
        <v>32</v>
      </c>
      <c r="F1437" t="s">
        <v>22</v>
      </c>
      <c r="G1437" t="s">
        <v>18</v>
      </c>
      <c r="H1437" t="s">
        <v>26</v>
      </c>
      <c r="I1437">
        <v>4</v>
      </c>
      <c r="J1437">
        <v>47.45</v>
      </c>
      <c r="K1437">
        <v>31.79</v>
      </c>
    </row>
    <row r="1438" spans="1:11" x14ac:dyDescent="0.35">
      <c r="A1438">
        <v>796418511</v>
      </c>
      <c r="B1438" s="2">
        <v>42778</v>
      </c>
      <c r="C1438" s="2">
        <v>42788</v>
      </c>
      <c r="D1438" t="s">
        <v>175</v>
      </c>
      <c r="E1438" t="s">
        <v>21</v>
      </c>
      <c r="F1438" t="s">
        <v>47</v>
      </c>
      <c r="G1438" t="s">
        <v>14</v>
      </c>
      <c r="H1438" t="s">
        <v>26</v>
      </c>
      <c r="I1438">
        <v>6791</v>
      </c>
      <c r="J1438">
        <v>421.89</v>
      </c>
      <c r="K1438">
        <v>364.69</v>
      </c>
    </row>
    <row r="1439" spans="1:11" x14ac:dyDescent="0.35">
      <c r="A1439">
        <v>133675563</v>
      </c>
      <c r="B1439" s="2">
        <v>42847</v>
      </c>
      <c r="C1439" s="2">
        <v>42863</v>
      </c>
      <c r="D1439" t="s">
        <v>65</v>
      </c>
      <c r="E1439" t="s">
        <v>32</v>
      </c>
      <c r="F1439" t="s">
        <v>42</v>
      </c>
      <c r="G1439" t="s">
        <v>18</v>
      </c>
      <c r="H1439" t="s">
        <v>26</v>
      </c>
      <c r="I1439">
        <v>6424</v>
      </c>
      <c r="J1439">
        <v>437.2</v>
      </c>
      <c r="K1439">
        <v>263.33</v>
      </c>
    </row>
    <row r="1440" spans="1:11" x14ac:dyDescent="0.35">
      <c r="A1440">
        <v>526018369</v>
      </c>
      <c r="B1440" s="2">
        <v>44350</v>
      </c>
      <c r="C1440" s="2">
        <v>44359</v>
      </c>
      <c r="D1440" t="s">
        <v>144</v>
      </c>
      <c r="E1440" t="s">
        <v>21</v>
      </c>
      <c r="F1440" t="s">
        <v>42</v>
      </c>
      <c r="G1440" t="s">
        <v>14</v>
      </c>
      <c r="H1440" t="s">
        <v>15</v>
      </c>
      <c r="I1440">
        <v>9379</v>
      </c>
      <c r="J1440">
        <v>437.2</v>
      </c>
      <c r="K1440">
        <v>263.33</v>
      </c>
    </row>
    <row r="1441" spans="1:11" x14ac:dyDescent="0.35">
      <c r="A1441">
        <v>648495757</v>
      </c>
      <c r="B1441" s="2">
        <v>43295</v>
      </c>
      <c r="C1441" s="2">
        <v>43304</v>
      </c>
      <c r="D1441" t="s">
        <v>142</v>
      </c>
      <c r="E1441" t="s">
        <v>29</v>
      </c>
      <c r="F1441" t="s">
        <v>42</v>
      </c>
      <c r="G1441" t="s">
        <v>14</v>
      </c>
      <c r="H1441" t="s">
        <v>26</v>
      </c>
      <c r="I1441">
        <v>3160</v>
      </c>
      <c r="J1441">
        <v>437.2</v>
      </c>
      <c r="K1441">
        <v>263.33</v>
      </c>
    </row>
    <row r="1442" spans="1:11" x14ac:dyDescent="0.35">
      <c r="A1442">
        <v>596469056</v>
      </c>
      <c r="B1442" s="2">
        <v>44012</v>
      </c>
      <c r="C1442" s="2">
        <v>44027</v>
      </c>
      <c r="D1442" t="s">
        <v>85</v>
      </c>
      <c r="E1442" t="s">
        <v>12</v>
      </c>
      <c r="F1442" t="s">
        <v>68</v>
      </c>
      <c r="G1442" t="s">
        <v>18</v>
      </c>
      <c r="H1442" t="s">
        <v>34</v>
      </c>
      <c r="I1442">
        <v>7303</v>
      </c>
      <c r="J1442">
        <v>154.06</v>
      </c>
      <c r="K1442">
        <v>90.93</v>
      </c>
    </row>
    <row r="1443" spans="1:11" x14ac:dyDescent="0.35">
      <c r="A1443">
        <v>535612094</v>
      </c>
      <c r="B1443" s="2">
        <v>44253</v>
      </c>
      <c r="C1443" s="2">
        <v>44270</v>
      </c>
      <c r="D1443" t="s">
        <v>130</v>
      </c>
      <c r="E1443" t="s">
        <v>29</v>
      </c>
      <c r="F1443" t="s">
        <v>56</v>
      </c>
      <c r="G1443" t="s">
        <v>14</v>
      </c>
      <c r="H1443" t="s">
        <v>34</v>
      </c>
      <c r="I1443">
        <v>8376</v>
      </c>
      <c r="J1443">
        <v>9.33</v>
      </c>
      <c r="K1443">
        <v>6.92</v>
      </c>
    </row>
    <row r="1444" spans="1:11" x14ac:dyDescent="0.35">
      <c r="A1444">
        <v>251911199</v>
      </c>
      <c r="B1444" s="2">
        <v>42888</v>
      </c>
      <c r="C1444" s="2">
        <v>42890</v>
      </c>
      <c r="D1444" t="s">
        <v>50</v>
      </c>
      <c r="E1444" t="s">
        <v>51</v>
      </c>
      <c r="F1444" t="s">
        <v>17</v>
      </c>
      <c r="G1444" t="s">
        <v>18</v>
      </c>
      <c r="H1444" t="s">
        <v>26</v>
      </c>
      <c r="I1444">
        <v>4977</v>
      </c>
      <c r="J1444">
        <v>152.58000000000001</v>
      </c>
      <c r="K1444">
        <v>97.44</v>
      </c>
    </row>
    <row r="1445" spans="1:11" x14ac:dyDescent="0.35">
      <c r="A1445">
        <v>501665198</v>
      </c>
      <c r="B1445" s="2">
        <v>44109</v>
      </c>
      <c r="C1445" s="2">
        <v>44128</v>
      </c>
      <c r="D1445" t="s">
        <v>217</v>
      </c>
      <c r="E1445" t="s">
        <v>12</v>
      </c>
      <c r="F1445" t="s">
        <v>40</v>
      </c>
      <c r="G1445" t="s">
        <v>18</v>
      </c>
      <c r="H1445" t="s">
        <v>26</v>
      </c>
      <c r="I1445">
        <v>2735</v>
      </c>
      <c r="J1445">
        <v>651.21</v>
      </c>
      <c r="K1445">
        <v>524.96</v>
      </c>
    </row>
    <row r="1446" spans="1:11" x14ac:dyDescent="0.35">
      <c r="A1446">
        <v>761485421</v>
      </c>
      <c r="B1446" s="2">
        <v>44564</v>
      </c>
      <c r="C1446" s="2">
        <v>44566</v>
      </c>
      <c r="D1446" t="s">
        <v>43</v>
      </c>
      <c r="E1446" t="s">
        <v>24</v>
      </c>
      <c r="F1446" t="s">
        <v>22</v>
      </c>
      <c r="G1446" t="s">
        <v>18</v>
      </c>
      <c r="H1446" t="s">
        <v>26</v>
      </c>
      <c r="I1446">
        <v>9313</v>
      </c>
      <c r="J1446">
        <v>47.45</v>
      </c>
      <c r="K1446">
        <v>31.79</v>
      </c>
    </row>
    <row r="1447" spans="1:11" x14ac:dyDescent="0.35">
      <c r="A1447">
        <v>578295695</v>
      </c>
      <c r="B1447" s="2">
        <v>44449</v>
      </c>
      <c r="C1447" s="2">
        <v>44456</v>
      </c>
      <c r="D1447" t="s">
        <v>64</v>
      </c>
      <c r="E1447" t="s">
        <v>29</v>
      </c>
      <c r="F1447" t="s">
        <v>47</v>
      </c>
      <c r="G1447" t="s">
        <v>18</v>
      </c>
      <c r="H1447" t="s">
        <v>26</v>
      </c>
      <c r="I1447">
        <v>9402</v>
      </c>
      <c r="J1447">
        <v>421.89</v>
      </c>
      <c r="K1447">
        <v>364.69</v>
      </c>
    </row>
    <row r="1448" spans="1:11" x14ac:dyDescent="0.35">
      <c r="A1448">
        <v>919332349</v>
      </c>
      <c r="B1448" s="2">
        <v>43771</v>
      </c>
      <c r="C1448" s="2">
        <v>43789</v>
      </c>
      <c r="D1448" t="s">
        <v>146</v>
      </c>
      <c r="E1448" t="s">
        <v>29</v>
      </c>
      <c r="F1448" t="s">
        <v>17</v>
      </c>
      <c r="G1448" t="s">
        <v>18</v>
      </c>
      <c r="H1448" t="s">
        <v>15</v>
      </c>
      <c r="I1448">
        <v>9726</v>
      </c>
      <c r="J1448">
        <v>152.58000000000001</v>
      </c>
      <c r="K1448">
        <v>97.44</v>
      </c>
    </row>
    <row r="1449" spans="1:11" x14ac:dyDescent="0.35">
      <c r="A1449">
        <v>122144210</v>
      </c>
      <c r="B1449" s="2">
        <v>42852</v>
      </c>
      <c r="C1449" s="2">
        <v>42861</v>
      </c>
      <c r="D1449" t="s">
        <v>60</v>
      </c>
      <c r="E1449" t="s">
        <v>21</v>
      </c>
      <c r="F1449" t="s">
        <v>22</v>
      </c>
      <c r="G1449" t="s">
        <v>18</v>
      </c>
      <c r="H1449" t="s">
        <v>19</v>
      </c>
      <c r="I1449">
        <v>4041</v>
      </c>
      <c r="J1449">
        <v>47.45</v>
      </c>
      <c r="K1449">
        <v>31.79</v>
      </c>
    </row>
    <row r="1450" spans="1:11" x14ac:dyDescent="0.35">
      <c r="A1450">
        <v>644592607</v>
      </c>
      <c r="B1450" s="2">
        <v>42557</v>
      </c>
      <c r="C1450" s="2">
        <v>42560</v>
      </c>
      <c r="D1450" t="s">
        <v>204</v>
      </c>
      <c r="E1450" t="s">
        <v>21</v>
      </c>
      <c r="F1450" t="s">
        <v>40</v>
      </c>
      <c r="G1450" t="s">
        <v>18</v>
      </c>
      <c r="H1450" t="s">
        <v>34</v>
      </c>
      <c r="I1450">
        <v>8131</v>
      </c>
      <c r="J1450">
        <v>651.21</v>
      </c>
      <c r="K1450">
        <v>524.96</v>
      </c>
    </row>
    <row r="1451" spans="1:11" x14ac:dyDescent="0.35">
      <c r="A1451">
        <v>514851367</v>
      </c>
      <c r="B1451" s="2">
        <v>44792</v>
      </c>
      <c r="C1451" s="2">
        <v>44810</v>
      </c>
      <c r="D1451" t="s">
        <v>207</v>
      </c>
      <c r="E1451" t="s">
        <v>51</v>
      </c>
      <c r="F1451" t="s">
        <v>25</v>
      </c>
      <c r="G1451" t="s">
        <v>18</v>
      </c>
      <c r="H1451" t="s">
        <v>34</v>
      </c>
      <c r="I1451">
        <v>4815</v>
      </c>
      <c r="J1451">
        <v>205.7</v>
      </c>
      <c r="K1451">
        <v>117.11</v>
      </c>
    </row>
    <row r="1452" spans="1:11" x14ac:dyDescent="0.35">
      <c r="A1452">
        <v>981406819</v>
      </c>
      <c r="B1452" s="2">
        <v>42044</v>
      </c>
      <c r="C1452" s="2">
        <v>42060</v>
      </c>
      <c r="D1452" t="s">
        <v>198</v>
      </c>
      <c r="E1452" t="s">
        <v>38</v>
      </c>
      <c r="F1452" t="s">
        <v>68</v>
      </c>
      <c r="G1452" t="s">
        <v>18</v>
      </c>
      <c r="H1452" t="s">
        <v>19</v>
      </c>
      <c r="I1452">
        <v>8942</v>
      </c>
      <c r="J1452">
        <v>154.06</v>
      </c>
      <c r="K1452">
        <v>90.93</v>
      </c>
    </row>
    <row r="1453" spans="1:11" x14ac:dyDescent="0.35">
      <c r="A1453">
        <v>663057792</v>
      </c>
      <c r="B1453" s="2">
        <v>43962</v>
      </c>
      <c r="C1453" s="2">
        <v>43966</v>
      </c>
      <c r="D1453" t="s">
        <v>146</v>
      </c>
      <c r="E1453" t="s">
        <v>29</v>
      </c>
      <c r="F1453" t="s">
        <v>22</v>
      </c>
      <c r="G1453" t="s">
        <v>18</v>
      </c>
      <c r="H1453" t="s">
        <v>15</v>
      </c>
      <c r="I1453">
        <v>2390</v>
      </c>
      <c r="J1453">
        <v>47.45</v>
      </c>
      <c r="K1453">
        <v>31.79</v>
      </c>
    </row>
    <row r="1454" spans="1:11" x14ac:dyDescent="0.35">
      <c r="A1454">
        <v>498915612</v>
      </c>
      <c r="B1454" s="2">
        <v>42427</v>
      </c>
      <c r="C1454" s="2">
        <v>42440</v>
      </c>
      <c r="D1454" t="s">
        <v>45</v>
      </c>
      <c r="E1454" t="s">
        <v>12</v>
      </c>
      <c r="F1454" t="s">
        <v>25</v>
      </c>
      <c r="G1454" t="s">
        <v>14</v>
      </c>
      <c r="H1454" t="s">
        <v>19</v>
      </c>
      <c r="I1454">
        <v>9072</v>
      </c>
      <c r="J1454">
        <v>205.7</v>
      </c>
      <c r="K1454">
        <v>117.11</v>
      </c>
    </row>
    <row r="1455" spans="1:11" x14ac:dyDescent="0.35">
      <c r="A1455">
        <v>598404109</v>
      </c>
      <c r="B1455" s="2">
        <v>43407</v>
      </c>
      <c r="C1455" s="2">
        <v>43417</v>
      </c>
      <c r="D1455" t="s">
        <v>159</v>
      </c>
      <c r="E1455" t="s">
        <v>21</v>
      </c>
      <c r="F1455" t="s">
        <v>56</v>
      </c>
      <c r="G1455" t="s">
        <v>14</v>
      </c>
      <c r="H1455" t="s">
        <v>34</v>
      </c>
      <c r="I1455">
        <v>9929</v>
      </c>
      <c r="J1455">
        <v>9.33</v>
      </c>
      <c r="K1455">
        <v>6.92</v>
      </c>
    </row>
    <row r="1456" spans="1:11" x14ac:dyDescent="0.35">
      <c r="A1456">
        <v>691259610</v>
      </c>
      <c r="B1456" s="2">
        <v>44177</v>
      </c>
      <c r="C1456" s="2">
        <v>44180</v>
      </c>
      <c r="D1456" t="s">
        <v>211</v>
      </c>
      <c r="E1456" t="s">
        <v>38</v>
      </c>
      <c r="F1456" t="s">
        <v>76</v>
      </c>
      <c r="G1456" t="s">
        <v>18</v>
      </c>
      <c r="H1456" t="s">
        <v>26</v>
      </c>
      <c r="I1456">
        <v>7935</v>
      </c>
      <c r="J1456">
        <v>668.27</v>
      </c>
      <c r="K1456">
        <v>502.54</v>
      </c>
    </row>
    <row r="1457" spans="1:11" x14ac:dyDescent="0.35">
      <c r="A1457">
        <v>577530944</v>
      </c>
      <c r="B1457" s="2">
        <v>43943</v>
      </c>
      <c r="C1457" s="2">
        <v>43952</v>
      </c>
      <c r="D1457" t="s">
        <v>20</v>
      </c>
      <c r="E1457" t="s">
        <v>21</v>
      </c>
      <c r="F1457" t="s">
        <v>30</v>
      </c>
      <c r="G1457" t="s">
        <v>14</v>
      </c>
      <c r="H1457" t="s">
        <v>19</v>
      </c>
      <c r="I1457">
        <v>3095</v>
      </c>
      <c r="J1457">
        <v>81.73</v>
      </c>
      <c r="K1457">
        <v>56.67</v>
      </c>
    </row>
    <row r="1458" spans="1:11" x14ac:dyDescent="0.35">
      <c r="A1458">
        <v>577579438</v>
      </c>
      <c r="B1458" s="2">
        <v>42298</v>
      </c>
      <c r="C1458" s="2">
        <v>42309</v>
      </c>
      <c r="D1458" t="s">
        <v>139</v>
      </c>
      <c r="E1458" t="s">
        <v>51</v>
      </c>
      <c r="F1458" t="s">
        <v>25</v>
      </c>
      <c r="G1458" t="s">
        <v>18</v>
      </c>
      <c r="H1458" t="s">
        <v>15</v>
      </c>
      <c r="I1458">
        <v>7446</v>
      </c>
      <c r="J1458">
        <v>205.7</v>
      </c>
      <c r="K1458">
        <v>117.11</v>
      </c>
    </row>
    <row r="1459" spans="1:11" x14ac:dyDescent="0.35">
      <c r="A1459">
        <v>182078921</v>
      </c>
      <c r="B1459" s="2">
        <v>42381</v>
      </c>
      <c r="C1459" s="2">
        <v>42402</v>
      </c>
      <c r="D1459" t="s">
        <v>77</v>
      </c>
      <c r="E1459" t="s">
        <v>21</v>
      </c>
      <c r="F1459" t="s">
        <v>56</v>
      </c>
      <c r="G1459" t="s">
        <v>18</v>
      </c>
      <c r="H1459" t="s">
        <v>34</v>
      </c>
      <c r="I1459">
        <v>54</v>
      </c>
      <c r="J1459">
        <v>9.33</v>
      </c>
      <c r="K1459">
        <v>6.92</v>
      </c>
    </row>
    <row r="1460" spans="1:11" x14ac:dyDescent="0.35">
      <c r="A1460">
        <v>302015721</v>
      </c>
      <c r="B1460" s="2">
        <v>43181</v>
      </c>
      <c r="C1460" s="2">
        <v>43200</v>
      </c>
      <c r="D1460" t="s">
        <v>103</v>
      </c>
      <c r="E1460" t="s">
        <v>21</v>
      </c>
      <c r="F1460" t="s">
        <v>13</v>
      </c>
      <c r="G1460" t="s">
        <v>14</v>
      </c>
      <c r="H1460" t="s">
        <v>34</v>
      </c>
      <c r="I1460">
        <v>2018</v>
      </c>
      <c r="J1460">
        <v>255.28</v>
      </c>
      <c r="K1460">
        <v>159.41999999999999</v>
      </c>
    </row>
    <row r="1461" spans="1:11" x14ac:dyDescent="0.35">
      <c r="A1461">
        <v>118688666</v>
      </c>
      <c r="B1461" s="2">
        <v>42537</v>
      </c>
      <c r="C1461" s="2">
        <v>42542</v>
      </c>
      <c r="D1461" t="s">
        <v>36</v>
      </c>
      <c r="E1461" t="s">
        <v>29</v>
      </c>
      <c r="F1461" t="s">
        <v>56</v>
      </c>
      <c r="G1461" t="s">
        <v>14</v>
      </c>
      <c r="H1461" t="s">
        <v>26</v>
      </c>
      <c r="I1461">
        <v>1469</v>
      </c>
      <c r="J1461">
        <v>9.33</v>
      </c>
      <c r="K1461">
        <v>6.92</v>
      </c>
    </row>
    <row r="1462" spans="1:11" x14ac:dyDescent="0.35">
      <c r="A1462">
        <v>233709084</v>
      </c>
      <c r="B1462" s="2">
        <v>43371</v>
      </c>
      <c r="C1462" s="2">
        <v>43376</v>
      </c>
      <c r="D1462" t="s">
        <v>102</v>
      </c>
      <c r="E1462" t="s">
        <v>21</v>
      </c>
      <c r="F1462" t="s">
        <v>33</v>
      </c>
      <c r="G1462" t="s">
        <v>18</v>
      </c>
      <c r="H1462" t="s">
        <v>15</v>
      </c>
      <c r="I1462">
        <v>8566</v>
      </c>
      <c r="J1462">
        <v>109.28</v>
      </c>
      <c r="K1462">
        <v>35.840000000000003</v>
      </c>
    </row>
    <row r="1463" spans="1:11" x14ac:dyDescent="0.35">
      <c r="A1463">
        <v>419000804</v>
      </c>
      <c r="B1463" s="2">
        <v>43647</v>
      </c>
      <c r="C1463" s="2">
        <v>43654</v>
      </c>
      <c r="D1463" t="s">
        <v>219</v>
      </c>
      <c r="E1463" t="s">
        <v>38</v>
      </c>
      <c r="F1463" t="s">
        <v>68</v>
      </c>
      <c r="G1463" t="s">
        <v>14</v>
      </c>
      <c r="H1463" t="s">
        <v>15</v>
      </c>
      <c r="I1463">
        <v>504</v>
      </c>
      <c r="J1463">
        <v>154.06</v>
      </c>
      <c r="K1463">
        <v>90.93</v>
      </c>
    </row>
    <row r="1464" spans="1:11" x14ac:dyDescent="0.35">
      <c r="A1464">
        <v>966800153</v>
      </c>
      <c r="B1464" s="2">
        <v>44798</v>
      </c>
      <c r="C1464" s="2">
        <v>44805</v>
      </c>
      <c r="D1464" t="s">
        <v>55</v>
      </c>
      <c r="E1464" t="s">
        <v>21</v>
      </c>
      <c r="F1464" t="s">
        <v>47</v>
      </c>
      <c r="G1464" t="s">
        <v>18</v>
      </c>
      <c r="H1464" t="s">
        <v>15</v>
      </c>
      <c r="I1464">
        <v>6505</v>
      </c>
      <c r="J1464">
        <v>421.89</v>
      </c>
      <c r="K1464">
        <v>364.69</v>
      </c>
    </row>
    <row r="1465" spans="1:11" x14ac:dyDescent="0.35">
      <c r="A1465">
        <v>439655959</v>
      </c>
      <c r="B1465" s="2">
        <v>42563</v>
      </c>
      <c r="C1465" s="2">
        <v>42583</v>
      </c>
      <c r="D1465" t="s">
        <v>119</v>
      </c>
      <c r="E1465" t="s">
        <v>24</v>
      </c>
      <c r="F1465" t="s">
        <v>13</v>
      </c>
      <c r="G1465" t="s">
        <v>14</v>
      </c>
      <c r="H1465" t="s">
        <v>26</v>
      </c>
      <c r="I1465">
        <v>2823</v>
      </c>
      <c r="J1465">
        <v>255.28</v>
      </c>
      <c r="K1465">
        <v>159.41999999999999</v>
      </c>
    </row>
    <row r="1466" spans="1:11" x14ac:dyDescent="0.35">
      <c r="A1466">
        <v>620429551</v>
      </c>
      <c r="B1466" s="2">
        <v>43926</v>
      </c>
      <c r="C1466" s="2">
        <v>43947</v>
      </c>
      <c r="D1466" t="s">
        <v>105</v>
      </c>
      <c r="E1466" t="s">
        <v>12</v>
      </c>
      <c r="F1466" t="s">
        <v>42</v>
      </c>
      <c r="G1466" t="s">
        <v>18</v>
      </c>
      <c r="H1466" t="s">
        <v>34</v>
      </c>
      <c r="I1466">
        <v>7746</v>
      </c>
      <c r="J1466">
        <v>437.2</v>
      </c>
      <c r="K1466">
        <v>263.33</v>
      </c>
    </row>
    <row r="1467" spans="1:11" x14ac:dyDescent="0.35">
      <c r="A1467">
        <v>662294757</v>
      </c>
      <c r="B1467" s="2">
        <v>43138</v>
      </c>
      <c r="C1467" s="2">
        <v>43140</v>
      </c>
      <c r="D1467" t="s">
        <v>190</v>
      </c>
      <c r="E1467" t="s">
        <v>38</v>
      </c>
      <c r="F1467" t="s">
        <v>30</v>
      </c>
      <c r="G1467" t="s">
        <v>14</v>
      </c>
      <c r="H1467" t="s">
        <v>34</v>
      </c>
      <c r="I1467">
        <v>6591</v>
      </c>
      <c r="J1467">
        <v>81.73</v>
      </c>
      <c r="K1467">
        <v>56.67</v>
      </c>
    </row>
    <row r="1468" spans="1:11" x14ac:dyDescent="0.35">
      <c r="A1468">
        <v>238737905</v>
      </c>
      <c r="B1468" s="2">
        <v>42610</v>
      </c>
      <c r="C1468" s="2">
        <v>42620</v>
      </c>
      <c r="D1468" t="s">
        <v>37</v>
      </c>
      <c r="E1468" t="s">
        <v>38</v>
      </c>
      <c r="F1468" t="s">
        <v>40</v>
      </c>
      <c r="G1468" t="s">
        <v>18</v>
      </c>
      <c r="H1468" t="s">
        <v>34</v>
      </c>
      <c r="I1468">
        <v>6706</v>
      </c>
      <c r="J1468">
        <v>651.21</v>
      </c>
      <c r="K1468">
        <v>524.96</v>
      </c>
    </row>
    <row r="1469" spans="1:11" x14ac:dyDescent="0.35">
      <c r="A1469">
        <v>893557822</v>
      </c>
      <c r="B1469" s="2">
        <v>44492</v>
      </c>
      <c r="C1469" s="2">
        <v>44501</v>
      </c>
      <c r="D1469" t="s">
        <v>182</v>
      </c>
      <c r="E1469" t="s">
        <v>12</v>
      </c>
      <c r="F1469" t="s">
        <v>25</v>
      </c>
      <c r="G1469" t="s">
        <v>18</v>
      </c>
      <c r="H1469" t="s">
        <v>34</v>
      </c>
      <c r="I1469">
        <v>2471</v>
      </c>
      <c r="J1469">
        <v>205.7</v>
      </c>
      <c r="K1469">
        <v>117.11</v>
      </c>
    </row>
    <row r="1470" spans="1:11" x14ac:dyDescent="0.35">
      <c r="A1470">
        <v>190865838</v>
      </c>
      <c r="B1470" s="2">
        <v>42087</v>
      </c>
      <c r="C1470" s="2">
        <v>42099</v>
      </c>
      <c r="D1470" t="s">
        <v>217</v>
      </c>
      <c r="E1470" t="s">
        <v>12</v>
      </c>
      <c r="F1470" t="s">
        <v>76</v>
      </c>
      <c r="G1470" t="s">
        <v>18</v>
      </c>
      <c r="H1470" t="s">
        <v>15</v>
      </c>
      <c r="I1470">
        <v>298</v>
      </c>
      <c r="J1470">
        <v>668.27</v>
      </c>
      <c r="K1470">
        <v>502.54</v>
      </c>
    </row>
    <row r="1471" spans="1:11" x14ac:dyDescent="0.35">
      <c r="A1471">
        <v>265085780</v>
      </c>
      <c r="B1471" s="2">
        <v>42784</v>
      </c>
      <c r="C1471" s="2">
        <v>42795</v>
      </c>
      <c r="D1471" t="s">
        <v>39</v>
      </c>
      <c r="E1471" t="s">
        <v>29</v>
      </c>
      <c r="F1471" t="s">
        <v>68</v>
      </c>
      <c r="G1471" t="s">
        <v>14</v>
      </c>
      <c r="H1471" t="s">
        <v>19</v>
      </c>
      <c r="I1471">
        <v>3628</v>
      </c>
      <c r="J1471">
        <v>154.06</v>
      </c>
      <c r="K1471">
        <v>90.93</v>
      </c>
    </row>
    <row r="1472" spans="1:11" x14ac:dyDescent="0.35">
      <c r="A1472">
        <v>170953977</v>
      </c>
      <c r="B1472" s="2">
        <v>42516</v>
      </c>
      <c r="C1472" s="2">
        <v>42521</v>
      </c>
      <c r="D1472" t="s">
        <v>180</v>
      </c>
      <c r="E1472" t="s">
        <v>24</v>
      </c>
      <c r="F1472" t="s">
        <v>13</v>
      </c>
      <c r="G1472" t="s">
        <v>18</v>
      </c>
      <c r="H1472" t="s">
        <v>26</v>
      </c>
      <c r="I1472">
        <v>7936</v>
      </c>
      <c r="J1472">
        <v>255.28</v>
      </c>
      <c r="K1472">
        <v>159.41999999999999</v>
      </c>
    </row>
    <row r="1473" spans="1:11" x14ac:dyDescent="0.35">
      <c r="A1473">
        <v>833519256</v>
      </c>
      <c r="B1473" s="2">
        <v>42639</v>
      </c>
      <c r="C1473" s="2">
        <v>42650</v>
      </c>
      <c r="D1473" t="s">
        <v>138</v>
      </c>
      <c r="E1473" t="s">
        <v>24</v>
      </c>
      <c r="F1473" t="s">
        <v>33</v>
      </c>
      <c r="G1473" t="s">
        <v>18</v>
      </c>
      <c r="H1473" t="s">
        <v>19</v>
      </c>
      <c r="I1473">
        <v>5725</v>
      </c>
      <c r="J1473">
        <v>109.28</v>
      </c>
      <c r="K1473">
        <v>35.840000000000003</v>
      </c>
    </row>
    <row r="1474" spans="1:11" x14ac:dyDescent="0.35">
      <c r="A1474">
        <v>998142945</v>
      </c>
      <c r="B1474" s="2">
        <v>42134</v>
      </c>
      <c r="C1474" s="2">
        <v>42149</v>
      </c>
      <c r="D1474" t="s">
        <v>150</v>
      </c>
      <c r="E1474" t="s">
        <v>38</v>
      </c>
      <c r="F1474" t="s">
        <v>40</v>
      </c>
      <c r="G1474" t="s">
        <v>18</v>
      </c>
      <c r="H1474" t="s">
        <v>26</v>
      </c>
      <c r="I1474">
        <v>1533</v>
      </c>
      <c r="J1474">
        <v>651.21</v>
      </c>
      <c r="K1474">
        <v>524.96</v>
      </c>
    </row>
    <row r="1475" spans="1:11" x14ac:dyDescent="0.35">
      <c r="A1475">
        <v>380498874</v>
      </c>
      <c r="B1475" s="2">
        <v>43214</v>
      </c>
      <c r="C1475" s="2">
        <v>43231</v>
      </c>
      <c r="D1475" t="s">
        <v>49</v>
      </c>
      <c r="E1475" t="s">
        <v>21</v>
      </c>
      <c r="F1475" t="s">
        <v>33</v>
      </c>
      <c r="G1475" t="s">
        <v>14</v>
      </c>
      <c r="H1475" t="s">
        <v>34</v>
      </c>
      <c r="I1475">
        <v>6927</v>
      </c>
      <c r="J1475">
        <v>109.28</v>
      </c>
      <c r="K1475">
        <v>35.840000000000003</v>
      </c>
    </row>
    <row r="1476" spans="1:11" x14ac:dyDescent="0.35">
      <c r="A1476">
        <v>116573369</v>
      </c>
      <c r="B1476" s="2">
        <v>42638</v>
      </c>
      <c r="C1476" s="2">
        <v>42646</v>
      </c>
      <c r="D1476" t="s">
        <v>210</v>
      </c>
      <c r="E1476" t="s">
        <v>38</v>
      </c>
      <c r="F1476" t="s">
        <v>47</v>
      </c>
      <c r="G1476" t="s">
        <v>18</v>
      </c>
      <c r="H1476" t="s">
        <v>19</v>
      </c>
      <c r="I1476">
        <v>5505</v>
      </c>
      <c r="J1476">
        <v>421.89</v>
      </c>
      <c r="K1476">
        <v>364.69</v>
      </c>
    </row>
    <row r="1477" spans="1:11" x14ac:dyDescent="0.35">
      <c r="A1477">
        <v>512665259</v>
      </c>
      <c r="B1477" s="2">
        <v>42170</v>
      </c>
      <c r="C1477" s="2">
        <v>42189</v>
      </c>
      <c r="D1477" t="s">
        <v>66</v>
      </c>
      <c r="E1477" t="s">
        <v>38</v>
      </c>
      <c r="F1477" t="s">
        <v>56</v>
      </c>
      <c r="G1477" t="s">
        <v>18</v>
      </c>
      <c r="H1477" t="s">
        <v>19</v>
      </c>
      <c r="I1477">
        <v>7898</v>
      </c>
      <c r="J1477">
        <v>9.33</v>
      </c>
      <c r="K1477">
        <v>6.92</v>
      </c>
    </row>
    <row r="1478" spans="1:11" x14ac:dyDescent="0.35">
      <c r="A1478">
        <v>595385873</v>
      </c>
      <c r="B1478" s="2">
        <v>44537</v>
      </c>
      <c r="C1478" s="2">
        <v>44540</v>
      </c>
      <c r="D1478" t="s">
        <v>67</v>
      </c>
      <c r="E1478" t="s">
        <v>21</v>
      </c>
      <c r="F1478" t="s">
        <v>30</v>
      </c>
      <c r="G1478" t="s">
        <v>18</v>
      </c>
      <c r="H1478" t="s">
        <v>15</v>
      </c>
      <c r="I1478">
        <v>6765</v>
      </c>
      <c r="J1478">
        <v>81.73</v>
      </c>
      <c r="K1478">
        <v>56.67</v>
      </c>
    </row>
    <row r="1479" spans="1:11" x14ac:dyDescent="0.35">
      <c r="A1479">
        <v>361659038</v>
      </c>
      <c r="B1479" s="2">
        <v>44012</v>
      </c>
      <c r="C1479" s="2">
        <v>44031</v>
      </c>
      <c r="D1479" t="s">
        <v>67</v>
      </c>
      <c r="E1479" t="s">
        <v>21</v>
      </c>
      <c r="F1479" t="s">
        <v>25</v>
      </c>
      <c r="G1479" t="s">
        <v>14</v>
      </c>
      <c r="H1479" t="s">
        <v>26</v>
      </c>
      <c r="I1479">
        <v>1801</v>
      </c>
      <c r="J1479">
        <v>205.7</v>
      </c>
      <c r="K1479">
        <v>117.11</v>
      </c>
    </row>
    <row r="1480" spans="1:11" x14ac:dyDescent="0.35">
      <c r="A1480">
        <v>328721082</v>
      </c>
      <c r="B1480" s="2">
        <v>42718</v>
      </c>
      <c r="C1480" s="2">
        <v>42719</v>
      </c>
      <c r="D1480" t="s">
        <v>144</v>
      </c>
      <c r="E1480" t="s">
        <v>21</v>
      </c>
      <c r="F1480" t="s">
        <v>13</v>
      </c>
      <c r="G1480" t="s">
        <v>14</v>
      </c>
      <c r="H1480" t="s">
        <v>26</v>
      </c>
      <c r="I1480">
        <v>4728</v>
      </c>
      <c r="J1480">
        <v>255.28</v>
      </c>
      <c r="K1480">
        <v>159.41999999999999</v>
      </c>
    </row>
    <row r="1481" spans="1:11" x14ac:dyDescent="0.35">
      <c r="A1481">
        <v>184120833</v>
      </c>
      <c r="B1481" s="2">
        <v>43400</v>
      </c>
      <c r="C1481" s="2">
        <v>43415</v>
      </c>
      <c r="D1481" t="s">
        <v>135</v>
      </c>
      <c r="E1481" t="s">
        <v>21</v>
      </c>
      <c r="F1481" t="s">
        <v>33</v>
      </c>
      <c r="G1481" t="s">
        <v>18</v>
      </c>
      <c r="H1481" t="s">
        <v>34</v>
      </c>
      <c r="I1481">
        <v>4301</v>
      </c>
      <c r="J1481">
        <v>109.28</v>
      </c>
      <c r="K1481">
        <v>35.840000000000003</v>
      </c>
    </row>
    <row r="1482" spans="1:11" x14ac:dyDescent="0.35">
      <c r="A1482">
        <v>135719621</v>
      </c>
      <c r="B1482" s="2">
        <v>44498</v>
      </c>
      <c r="C1482" s="2">
        <v>44500</v>
      </c>
      <c r="D1482" t="s">
        <v>119</v>
      </c>
      <c r="E1482" t="s">
        <v>24</v>
      </c>
      <c r="F1482" t="s">
        <v>47</v>
      </c>
      <c r="G1482" t="s">
        <v>14</v>
      </c>
      <c r="H1482" t="s">
        <v>34</v>
      </c>
      <c r="I1482">
        <v>1307</v>
      </c>
      <c r="J1482">
        <v>421.89</v>
      </c>
      <c r="K1482">
        <v>364.69</v>
      </c>
    </row>
    <row r="1483" spans="1:11" x14ac:dyDescent="0.35">
      <c r="A1483">
        <v>461691272</v>
      </c>
      <c r="B1483" s="2">
        <v>44918</v>
      </c>
      <c r="C1483" s="2">
        <v>44938</v>
      </c>
      <c r="D1483" t="s">
        <v>82</v>
      </c>
      <c r="E1483" t="s">
        <v>32</v>
      </c>
      <c r="F1483" t="s">
        <v>30</v>
      </c>
      <c r="G1483" t="s">
        <v>18</v>
      </c>
      <c r="H1483" t="s">
        <v>19</v>
      </c>
      <c r="I1483">
        <v>3562</v>
      </c>
      <c r="J1483">
        <v>81.73</v>
      </c>
      <c r="K1483">
        <v>56.67</v>
      </c>
    </row>
    <row r="1484" spans="1:11" x14ac:dyDescent="0.35">
      <c r="A1484">
        <v>160522115</v>
      </c>
      <c r="B1484" s="2">
        <v>42496</v>
      </c>
      <c r="C1484" s="2">
        <v>42497</v>
      </c>
      <c r="D1484" t="s">
        <v>140</v>
      </c>
      <c r="E1484" t="s">
        <v>24</v>
      </c>
      <c r="F1484" t="s">
        <v>17</v>
      </c>
      <c r="G1484" t="s">
        <v>18</v>
      </c>
      <c r="H1484" t="s">
        <v>15</v>
      </c>
      <c r="I1484">
        <v>916</v>
      </c>
      <c r="J1484">
        <v>152.58000000000001</v>
      </c>
      <c r="K1484">
        <v>97.44</v>
      </c>
    </row>
    <row r="1485" spans="1:11" x14ac:dyDescent="0.35">
      <c r="A1485">
        <v>101010978</v>
      </c>
      <c r="B1485" s="2">
        <v>43148</v>
      </c>
      <c r="C1485" s="2">
        <v>43167</v>
      </c>
      <c r="D1485" t="s">
        <v>138</v>
      </c>
      <c r="E1485" t="s">
        <v>24</v>
      </c>
      <c r="F1485" t="s">
        <v>47</v>
      </c>
      <c r="G1485" t="s">
        <v>14</v>
      </c>
      <c r="H1485" t="s">
        <v>34</v>
      </c>
      <c r="I1485">
        <v>248</v>
      </c>
      <c r="J1485">
        <v>421.89</v>
      </c>
      <c r="K1485">
        <v>364.69</v>
      </c>
    </row>
    <row r="1486" spans="1:11" x14ac:dyDescent="0.35">
      <c r="A1486">
        <v>772269189</v>
      </c>
      <c r="B1486" s="2">
        <v>43219</v>
      </c>
      <c r="C1486" s="2">
        <v>43233</v>
      </c>
      <c r="D1486" t="s">
        <v>97</v>
      </c>
      <c r="E1486" t="s">
        <v>29</v>
      </c>
      <c r="F1486" t="s">
        <v>68</v>
      </c>
      <c r="G1486" t="s">
        <v>14</v>
      </c>
      <c r="H1486" t="s">
        <v>15</v>
      </c>
      <c r="I1486">
        <v>469</v>
      </c>
      <c r="J1486">
        <v>154.06</v>
      </c>
      <c r="K1486">
        <v>90.93</v>
      </c>
    </row>
    <row r="1487" spans="1:11" x14ac:dyDescent="0.35">
      <c r="A1487">
        <v>933720576</v>
      </c>
      <c r="B1487" s="2">
        <v>42596</v>
      </c>
      <c r="C1487" s="2">
        <v>42608</v>
      </c>
      <c r="D1487" t="s">
        <v>113</v>
      </c>
      <c r="E1487" t="s">
        <v>21</v>
      </c>
      <c r="F1487" t="s">
        <v>68</v>
      </c>
      <c r="G1487" t="s">
        <v>18</v>
      </c>
      <c r="H1487" t="s">
        <v>34</v>
      </c>
      <c r="I1487">
        <v>7523</v>
      </c>
      <c r="J1487">
        <v>154.06</v>
      </c>
      <c r="K1487">
        <v>90.93</v>
      </c>
    </row>
    <row r="1488" spans="1:11" x14ac:dyDescent="0.35">
      <c r="A1488">
        <v>765101468</v>
      </c>
      <c r="B1488" s="2">
        <v>43173</v>
      </c>
      <c r="C1488" s="2">
        <v>43177</v>
      </c>
      <c r="D1488" t="s">
        <v>102</v>
      </c>
      <c r="E1488" t="s">
        <v>21</v>
      </c>
      <c r="F1488" t="s">
        <v>42</v>
      </c>
      <c r="G1488" t="s">
        <v>14</v>
      </c>
      <c r="H1488" t="s">
        <v>34</v>
      </c>
      <c r="I1488">
        <v>9382</v>
      </c>
      <c r="J1488">
        <v>437.2</v>
      </c>
      <c r="K1488">
        <v>263.33</v>
      </c>
    </row>
    <row r="1489" spans="1:11" x14ac:dyDescent="0.35">
      <c r="A1489">
        <v>516460692</v>
      </c>
      <c r="B1489" s="2">
        <v>44077</v>
      </c>
      <c r="C1489" s="2">
        <v>44097</v>
      </c>
      <c r="D1489" t="s">
        <v>129</v>
      </c>
      <c r="E1489" t="s">
        <v>21</v>
      </c>
      <c r="F1489" t="s">
        <v>76</v>
      </c>
      <c r="G1489" t="s">
        <v>18</v>
      </c>
      <c r="H1489" t="s">
        <v>15</v>
      </c>
      <c r="I1489">
        <v>1051</v>
      </c>
      <c r="J1489">
        <v>668.27</v>
      </c>
      <c r="K1489">
        <v>502.54</v>
      </c>
    </row>
    <row r="1490" spans="1:11" x14ac:dyDescent="0.35">
      <c r="A1490">
        <v>958159577</v>
      </c>
      <c r="B1490" s="2">
        <v>44250</v>
      </c>
      <c r="C1490" s="2">
        <v>44254</v>
      </c>
      <c r="D1490" t="s">
        <v>23</v>
      </c>
      <c r="E1490" t="s">
        <v>24</v>
      </c>
      <c r="F1490" t="s">
        <v>56</v>
      </c>
      <c r="G1490" t="s">
        <v>14</v>
      </c>
      <c r="H1490" t="s">
        <v>26</v>
      </c>
      <c r="I1490">
        <v>9566</v>
      </c>
      <c r="J1490">
        <v>9.33</v>
      </c>
      <c r="K1490">
        <v>6.92</v>
      </c>
    </row>
    <row r="1491" spans="1:11" x14ac:dyDescent="0.35">
      <c r="A1491">
        <v>230871951</v>
      </c>
      <c r="B1491" s="2">
        <v>43672</v>
      </c>
      <c r="C1491" s="2">
        <v>43679</v>
      </c>
      <c r="D1491" t="s">
        <v>200</v>
      </c>
      <c r="E1491" t="s">
        <v>24</v>
      </c>
      <c r="F1491" t="s">
        <v>76</v>
      </c>
      <c r="G1491" t="s">
        <v>18</v>
      </c>
      <c r="H1491" t="s">
        <v>34</v>
      </c>
      <c r="I1491">
        <v>8996</v>
      </c>
      <c r="J1491">
        <v>668.27</v>
      </c>
      <c r="K1491">
        <v>502.54</v>
      </c>
    </row>
    <row r="1492" spans="1:11" x14ac:dyDescent="0.35">
      <c r="A1492">
        <v>595584142</v>
      </c>
      <c r="B1492" s="2">
        <v>42875</v>
      </c>
      <c r="C1492" s="2">
        <v>42882</v>
      </c>
      <c r="D1492" t="s">
        <v>218</v>
      </c>
      <c r="E1492" t="s">
        <v>38</v>
      </c>
      <c r="F1492" t="s">
        <v>56</v>
      </c>
      <c r="G1492" t="s">
        <v>14</v>
      </c>
      <c r="H1492" t="s">
        <v>15</v>
      </c>
      <c r="I1492">
        <v>5438</v>
      </c>
      <c r="J1492">
        <v>9.33</v>
      </c>
      <c r="K1492">
        <v>6.92</v>
      </c>
    </row>
    <row r="1493" spans="1:11" x14ac:dyDescent="0.35">
      <c r="A1493">
        <v>783594977</v>
      </c>
      <c r="B1493" s="2">
        <v>42850</v>
      </c>
      <c r="C1493" s="2">
        <v>42866</v>
      </c>
      <c r="D1493" t="s">
        <v>100</v>
      </c>
      <c r="E1493" t="s">
        <v>21</v>
      </c>
      <c r="F1493" t="s">
        <v>47</v>
      </c>
      <c r="G1493" t="s">
        <v>18</v>
      </c>
      <c r="H1493" t="s">
        <v>34</v>
      </c>
      <c r="I1493">
        <v>2022</v>
      </c>
      <c r="J1493">
        <v>421.89</v>
      </c>
      <c r="K1493">
        <v>364.69</v>
      </c>
    </row>
    <row r="1494" spans="1:11" x14ac:dyDescent="0.35">
      <c r="A1494">
        <v>946515786</v>
      </c>
      <c r="B1494" s="2">
        <v>42635</v>
      </c>
      <c r="C1494" s="2">
        <v>42649</v>
      </c>
      <c r="D1494" t="s">
        <v>180</v>
      </c>
      <c r="E1494" t="s">
        <v>24</v>
      </c>
      <c r="F1494" t="s">
        <v>30</v>
      </c>
      <c r="G1494" t="s">
        <v>14</v>
      </c>
      <c r="H1494" t="s">
        <v>26</v>
      </c>
      <c r="I1494">
        <v>3910</v>
      </c>
      <c r="J1494">
        <v>81.73</v>
      </c>
      <c r="K1494">
        <v>56.67</v>
      </c>
    </row>
    <row r="1495" spans="1:11" x14ac:dyDescent="0.35">
      <c r="A1495">
        <v>406270396</v>
      </c>
      <c r="B1495" s="2">
        <v>42463</v>
      </c>
      <c r="C1495" s="2">
        <v>42476</v>
      </c>
      <c r="D1495" t="s">
        <v>214</v>
      </c>
      <c r="E1495" t="s">
        <v>21</v>
      </c>
      <c r="F1495" t="s">
        <v>17</v>
      </c>
      <c r="G1495" t="s">
        <v>14</v>
      </c>
      <c r="H1495" t="s">
        <v>26</v>
      </c>
      <c r="I1495">
        <v>3293</v>
      </c>
      <c r="J1495">
        <v>152.58000000000001</v>
      </c>
      <c r="K1495">
        <v>97.44</v>
      </c>
    </row>
    <row r="1496" spans="1:11" x14ac:dyDescent="0.35">
      <c r="A1496">
        <v>805095136</v>
      </c>
      <c r="B1496" s="2">
        <v>44574</v>
      </c>
      <c r="C1496" s="2">
        <v>44587</v>
      </c>
      <c r="D1496" t="s">
        <v>144</v>
      </c>
      <c r="E1496" t="s">
        <v>21</v>
      </c>
      <c r="F1496" t="s">
        <v>68</v>
      </c>
      <c r="G1496" t="s">
        <v>14</v>
      </c>
      <c r="H1496" t="s">
        <v>26</v>
      </c>
      <c r="I1496">
        <v>4396</v>
      </c>
      <c r="J1496">
        <v>154.06</v>
      </c>
      <c r="K1496">
        <v>90.93</v>
      </c>
    </row>
    <row r="1497" spans="1:11" x14ac:dyDescent="0.35">
      <c r="A1497">
        <v>255538833</v>
      </c>
      <c r="B1497" s="2">
        <v>43902</v>
      </c>
      <c r="C1497" s="2">
        <v>43908</v>
      </c>
      <c r="D1497" t="s">
        <v>126</v>
      </c>
      <c r="E1497" t="s">
        <v>24</v>
      </c>
      <c r="F1497" t="s">
        <v>56</v>
      </c>
      <c r="G1497" t="s">
        <v>18</v>
      </c>
      <c r="H1497" t="s">
        <v>15</v>
      </c>
      <c r="I1497">
        <v>8474</v>
      </c>
      <c r="J1497">
        <v>9.33</v>
      </c>
      <c r="K1497">
        <v>6.92</v>
      </c>
    </row>
    <row r="1498" spans="1:11" x14ac:dyDescent="0.35">
      <c r="A1498">
        <v>990462815</v>
      </c>
      <c r="B1498" s="2">
        <v>42080</v>
      </c>
      <c r="C1498" s="2">
        <v>42083</v>
      </c>
      <c r="D1498" t="s">
        <v>137</v>
      </c>
      <c r="E1498" t="s">
        <v>38</v>
      </c>
      <c r="F1498" t="s">
        <v>40</v>
      </c>
      <c r="G1498" t="s">
        <v>14</v>
      </c>
      <c r="H1498" t="s">
        <v>19</v>
      </c>
      <c r="I1498">
        <v>8812</v>
      </c>
      <c r="J1498">
        <v>651.21</v>
      </c>
      <c r="K1498">
        <v>524.96</v>
      </c>
    </row>
    <row r="1499" spans="1:11" x14ac:dyDescent="0.35">
      <c r="A1499">
        <v>813040912</v>
      </c>
      <c r="B1499" s="2">
        <v>42516</v>
      </c>
      <c r="C1499" s="2">
        <v>42523</v>
      </c>
      <c r="D1499" t="s">
        <v>65</v>
      </c>
      <c r="E1499" t="s">
        <v>32</v>
      </c>
      <c r="F1499" t="s">
        <v>13</v>
      </c>
      <c r="G1499" t="s">
        <v>18</v>
      </c>
      <c r="H1499" t="s">
        <v>15</v>
      </c>
      <c r="I1499">
        <v>5728</v>
      </c>
      <c r="J1499">
        <v>255.28</v>
      </c>
      <c r="K1499">
        <v>159.41999999999999</v>
      </c>
    </row>
    <row r="1500" spans="1:11" x14ac:dyDescent="0.35">
      <c r="A1500">
        <v>746759450</v>
      </c>
      <c r="B1500" s="2">
        <v>43162</v>
      </c>
      <c r="C1500" s="2">
        <v>43179</v>
      </c>
      <c r="D1500" t="s">
        <v>133</v>
      </c>
      <c r="E1500" t="s">
        <v>38</v>
      </c>
      <c r="F1500" t="s">
        <v>30</v>
      </c>
      <c r="G1500" t="s">
        <v>14</v>
      </c>
      <c r="H1500" t="s">
        <v>19</v>
      </c>
      <c r="I1500">
        <v>1571</v>
      </c>
      <c r="J1500">
        <v>81.73</v>
      </c>
      <c r="K1500">
        <v>56.67</v>
      </c>
    </row>
    <row r="1501" spans="1:11" x14ac:dyDescent="0.35">
      <c r="A1501">
        <v>985417258</v>
      </c>
      <c r="B1501" s="2">
        <v>44470</v>
      </c>
      <c r="C1501" s="2">
        <v>44479</v>
      </c>
      <c r="D1501" t="s">
        <v>115</v>
      </c>
      <c r="E1501" t="s">
        <v>21</v>
      </c>
      <c r="F1501" t="s">
        <v>25</v>
      </c>
      <c r="G1501" t="s">
        <v>14</v>
      </c>
      <c r="H1501" t="s">
        <v>15</v>
      </c>
      <c r="I1501">
        <v>5720</v>
      </c>
      <c r="J1501">
        <v>205.7</v>
      </c>
      <c r="K1501">
        <v>117.11</v>
      </c>
    </row>
    <row r="1502" spans="1:11" x14ac:dyDescent="0.35">
      <c r="A1502">
        <v>443125665</v>
      </c>
      <c r="B1502" s="2">
        <v>43631</v>
      </c>
      <c r="C1502" s="2">
        <v>43638</v>
      </c>
      <c r="D1502" t="s">
        <v>103</v>
      </c>
      <c r="E1502" t="s">
        <v>21</v>
      </c>
      <c r="F1502" t="s">
        <v>25</v>
      </c>
      <c r="G1502" t="s">
        <v>18</v>
      </c>
      <c r="H1502" t="s">
        <v>15</v>
      </c>
      <c r="I1502">
        <v>9586</v>
      </c>
      <c r="J1502">
        <v>205.7</v>
      </c>
      <c r="K1502">
        <v>117.11</v>
      </c>
    </row>
    <row r="1503" spans="1:11" x14ac:dyDescent="0.35">
      <c r="A1503">
        <v>804308497</v>
      </c>
      <c r="B1503" s="2">
        <v>43573</v>
      </c>
      <c r="C1503" s="2">
        <v>43581</v>
      </c>
      <c r="D1503" t="s">
        <v>136</v>
      </c>
      <c r="E1503" t="s">
        <v>38</v>
      </c>
      <c r="F1503" t="s">
        <v>68</v>
      </c>
      <c r="G1503" t="s">
        <v>18</v>
      </c>
      <c r="H1503" t="s">
        <v>19</v>
      </c>
      <c r="I1503">
        <v>1613</v>
      </c>
      <c r="J1503">
        <v>154.06</v>
      </c>
      <c r="K1503">
        <v>90.93</v>
      </c>
    </row>
    <row r="1504" spans="1:11" x14ac:dyDescent="0.35">
      <c r="A1504">
        <v>673702085</v>
      </c>
      <c r="B1504" s="2">
        <v>43803</v>
      </c>
      <c r="C1504" s="2">
        <v>43805</v>
      </c>
      <c r="D1504" t="s">
        <v>171</v>
      </c>
      <c r="E1504" t="s">
        <v>12</v>
      </c>
      <c r="F1504" t="s">
        <v>42</v>
      </c>
      <c r="G1504" t="s">
        <v>14</v>
      </c>
      <c r="H1504" t="s">
        <v>34</v>
      </c>
      <c r="I1504">
        <v>2273</v>
      </c>
      <c r="J1504">
        <v>437.2</v>
      </c>
      <c r="K1504">
        <v>263.33</v>
      </c>
    </row>
    <row r="1505" spans="1:11" x14ac:dyDescent="0.35">
      <c r="A1505">
        <v>526355254</v>
      </c>
      <c r="B1505" s="2">
        <v>42103</v>
      </c>
      <c r="C1505" s="2">
        <v>42112</v>
      </c>
      <c r="D1505" t="s">
        <v>27</v>
      </c>
      <c r="E1505" t="s">
        <v>24</v>
      </c>
      <c r="F1505" t="s">
        <v>56</v>
      </c>
      <c r="G1505" t="s">
        <v>18</v>
      </c>
      <c r="H1505" t="s">
        <v>26</v>
      </c>
      <c r="I1505">
        <v>9071</v>
      </c>
      <c r="J1505">
        <v>9.33</v>
      </c>
      <c r="K1505">
        <v>6.92</v>
      </c>
    </row>
    <row r="1506" spans="1:11" x14ac:dyDescent="0.35">
      <c r="A1506">
        <v>457629334</v>
      </c>
      <c r="B1506" s="2">
        <v>44837</v>
      </c>
      <c r="C1506" s="2">
        <v>44841</v>
      </c>
      <c r="D1506" t="s">
        <v>182</v>
      </c>
      <c r="E1506" t="s">
        <v>12</v>
      </c>
      <c r="F1506" t="s">
        <v>33</v>
      </c>
      <c r="G1506" t="s">
        <v>18</v>
      </c>
      <c r="H1506" t="s">
        <v>26</v>
      </c>
      <c r="I1506">
        <v>1544</v>
      </c>
      <c r="J1506">
        <v>109.28</v>
      </c>
      <c r="K1506">
        <v>35.840000000000003</v>
      </c>
    </row>
    <row r="1507" spans="1:11" x14ac:dyDescent="0.35">
      <c r="A1507">
        <v>633198153</v>
      </c>
      <c r="B1507" s="2">
        <v>43757</v>
      </c>
      <c r="C1507" s="2">
        <v>43777</v>
      </c>
      <c r="D1507" t="s">
        <v>83</v>
      </c>
      <c r="E1507" t="s">
        <v>38</v>
      </c>
      <c r="F1507" t="s">
        <v>25</v>
      </c>
      <c r="G1507" t="s">
        <v>18</v>
      </c>
      <c r="H1507" t="s">
        <v>34</v>
      </c>
      <c r="I1507">
        <v>6260</v>
      </c>
      <c r="J1507">
        <v>205.7</v>
      </c>
      <c r="K1507">
        <v>117.11</v>
      </c>
    </row>
    <row r="1508" spans="1:11" x14ac:dyDescent="0.35">
      <c r="A1508">
        <v>839048039</v>
      </c>
      <c r="B1508" s="2">
        <v>42431</v>
      </c>
      <c r="C1508" s="2">
        <v>42447</v>
      </c>
      <c r="D1508" t="s">
        <v>179</v>
      </c>
      <c r="E1508" t="s">
        <v>32</v>
      </c>
      <c r="F1508" t="s">
        <v>40</v>
      </c>
      <c r="G1508" t="s">
        <v>18</v>
      </c>
      <c r="H1508" t="s">
        <v>34</v>
      </c>
      <c r="I1508">
        <v>1815</v>
      </c>
      <c r="J1508">
        <v>651.21</v>
      </c>
      <c r="K1508">
        <v>524.96</v>
      </c>
    </row>
    <row r="1509" spans="1:11" x14ac:dyDescent="0.35">
      <c r="A1509">
        <v>931477820</v>
      </c>
      <c r="B1509" s="2">
        <v>43274</v>
      </c>
      <c r="C1509" s="2">
        <v>43276</v>
      </c>
      <c r="D1509" t="s">
        <v>79</v>
      </c>
      <c r="E1509" t="s">
        <v>21</v>
      </c>
      <c r="F1509" t="s">
        <v>22</v>
      </c>
      <c r="G1509" t="s">
        <v>14</v>
      </c>
      <c r="H1509" t="s">
        <v>26</v>
      </c>
      <c r="I1509">
        <v>3841</v>
      </c>
      <c r="J1509">
        <v>47.45</v>
      </c>
      <c r="K1509">
        <v>31.79</v>
      </c>
    </row>
    <row r="1510" spans="1:11" x14ac:dyDescent="0.35">
      <c r="A1510">
        <v>387098824</v>
      </c>
      <c r="B1510" s="2">
        <v>43822</v>
      </c>
      <c r="C1510" s="2">
        <v>43824</v>
      </c>
      <c r="D1510" t="s">
        <v>115</v>
      </c>
      <c r="E1510" t="s">
        <v>21</v>
      </c>
      <c r="F1510" t="s">
        <v>30</v>
      </c>
      <c r="G1510" t="s">
        <v>18</v>
      </c>
      <c r="H1510" t="s">
        <v>34</v>
      </c>
      <c r="I1510">
        <v>9999</v>
      </c>
      <c r="J1510">
        <v>81.73</v>
      </c>
      <c r="K1510">
        <v>56.67</v>
      </c>
    </row>
    <row r="1511" spans="1:11" x14ac:dyDescent="0.35">
      <c r="A1511">
        <v>552834880</v>
      </c>
      <c r="B1511" s="2">
        <v>42810</v>
      </c>
      <c r="C1511" s="2">
        <v>42816</v>
      </c>
      <c r="D1511" t="s">
        <v>198</v>
      </c>
      <c r="E1511" t="s">
        <v>38</v>
      </c>
      <c r="F1511" t="s">
        <v>47</v>
      </c>
      <c r="G1511" t="s">
        <v>14</v>
      </c>
      <c r="H1511" t="s">
        <v>26</v>
      </c>
      <c r="I1511">
        <v>4981</v>
      </c>
      <c r="J1511">
        <v>421.89</v>
      </c>
      <c r="K1511">
        <v>364.69</v>
      </c>
    </row>
    <row r="1512" spans="1:11" x14ac:dyDescent="0.35">
      <c r="A1512">
        <v>595922315</v>
      </c>
      <c r="B1512" s="2">
        <v>44055</v>
      </c>
      <c r="C1512" s="2">
        <v>44072</v>
      </c>
      <c r="D1512" t="s">
        <v>135</v>
      </c>
      <c r="E1512" t="s">
        <v>21</v>
      </c>
      <c r="F1512" t="s">
        <v>47</v>
      </c>
      <c r="G1512" t="s">
        <v>18</v>
      </c>
      <c r="H1512" t="s">
        <v>15</v>
      </c>
      <c r="I1512">
        <v>5510</v>
      </c>
      <c r="J1512">
        <v>421.89</v>
      </c>
      <c r="K1512">
        <v>364.69</v>
      </c>
    </row>
    <row r="1513" spans="1:11" x14ac:dyDescent="0.35">
      <c r="A1513">
        <v>653909957</v>
      </c>
      <c r="B1513" s="2">
        <v>42452</v>
      </c>
      <c r="C1513" s="2">
        <v>42467</v>
      </c>
      <c r="D1513" t="s">
        <v>195</v>
      </c>
      <c r="E1513" t="s">
        <v>21</v>
      </c>
      <c r="F1513" t="s">
        <v>40</v>
      </c>
      <c r="G1513" t="s">
        <v>14</v>
      </c>
      <c r="H1513" t="s">
        <v>15</v>
      </c>
      <c r="I1513">
        <v>5342</v>
      </c>
      <c r="J1513">
        <v>651.21</v>
      </c>
      <c r="K1513">
        <v>524.96</v>
      </c>
    </row>
    <row r="1514" spans="1:11" x14ac:dyDescent="0.35">
      <c r="A1514">
        <v>484659135</v>
      </c>
      <c r="B1514" s="2">
        <v>43404</v>
      </c>
      <c r="C1514" s="2">
        <v>43411</v>
      </c>
      <c r="D1514" t="s">
        <v>111</v>
      </c>
      <c r="E1514" t="s">
        <v>38</v>
      </c>
      <c r="F1514" t="s">
        <v>22</v>
      </c>
      <c r="G1514" t="s">
        <v>14</v>
      </c>
      <c r="H1514" t="s">
        <v>15</v>
      </c>
      <c r="I1514">
        <v>263</v>
      </c>
      <c r="J1514">
        <v>47.45</v>
      </c>
      <c r="K1514">
        <v>31.79</v>
      </c>
    </row>
    <row r="1515" spans="1:11" x14ac:dyDescent="0.35">
      <c r="A1515">
        <v>816343677</v>
      </c>
      <c r="B1515" s="2">
        <v>42088</v>
      </c>
      <c r="C1515" s="2">
        <v>42093</v>
      </c>
      <c r="D1515" t="s">
        <v>219</v>
      </c>
      <c r="E1515" t="s">
        <v>38</v>
      </c>
      <c r="F1515" t="s">
        <v>17</v>
      </c>
      <c r="G1515" t="s">
        <v>14</v>
      </c>
      <c r="H1515" t="s">
        <v>34</v>
      </c>
      <c r="I1515">
        <v>3090</v>
      </c>
      <c r="J1515">
        <v>152.58000000000001</v>
      </c>
      <c r="K1515">
        <v>97.44</v>
      </c>
    </row>
    <row r="1516" spans="1:11" x14ac:dyDescent="0.35">
      <c r="A1516">
        <v>197449910</v>
      </c>
      <c r="B1516" s="2">
        <v>44608</v>
      </c>
      <c r="C1516" s="2">
        <v>44619</v>
      </c>
      <c r="D1516" t="s">
        <v>143</v>
      </c>
      <c r="E1516" t="s">
        <v>24</v>
      </c>
      <c r="F1516" t="s">
        <v>30</v>
      </c>
      <c r="G1516" t="s">
        <v>14</v>
      </c>
      <c r="H1516" t="s">
        <v>15</v>
      </c>
      <c r="I1516">
        <v>8671</v>
      </c>
      <c r="J1516">
        <v>81.73</v>
      </c>
      <c r="K1516">
        <v>56.67</v>
      </c>
    </row>
    <row r="1517" spans="1:11" x14ac:dyDescent="0.35">
      <c r="A1517">
        <v>846776664</v>
      </c>
      <c r="B1517" s="2">
        <v>43917</v>
      </c>
      <c r="C1517" s="2">
        <v>43922</v>
      </c>
      <c r="D1517" t="s">
        <v>101</v>
      </c>
      <c r="E1517" t="s">
        <v>24</v>
      </c>
      <c r="F1517" t="s">
        <v>17</v>
      </c>
      <c r="G1517" t="s">
        <v>18</v>
      </c>
      <c r="H1517" t="s">
        <v>26</v>
      </c>
      <c r="I1517">
        <v>8887</v>
      </c>
      <c r="J1517">
        <v>152.58000000000001</v>
      </c>
      <c r="K1517">
        <v>97.44</v>
      </c>
    </row>
    <row r="1518" spans="1:11" x14ac:dyDescent="0.35">
      <c r="A1518">
        <v>103435266</v>
      </c>
      <c r="B1518" s="2">
        <v>44054</v>
      </c>
      <c r="C1518" s="2">
        <v>44056</v>
      </c>
      <c r="D1518" t="s">
        <v>103</v>
      </c>
      <c r="E1518" t="s">
        <v>21</v>
      </c>
      <c r="F1518" t="s">
        <v>22</v>
      </c>
      <c r="G1518" t="s">
        <v>18</v>
      </c>
      <c r="H1518" t="s">
        <v>34</v>
      </c>
      <c r="I1518">
        <v>7648</v>
      </c>
      <c r="J1518">
        <v>47.45</v>
      </c>
      <c r="K1518">
        <v>31.79</v>
      </c>
    </row>
    <row r="1519" spans="1:11" x14ac:dyDescent="0.35">
      <c r="A1519">
        <v>776849544</v>
      </c>
      <c r="B1519" s="2">
        <v>43368</v>
      </c>
      <c r="C1519" s="2">
        <v>43386</v>
      </c>
      <c r="D1519" t="s">
        <v>154</v>
      </c>
      <c r="E1519" t="s">
        <v>12</v>
      </c>
      <c r="F1519" t="s">
        <v>56</v>
      </c>
      <c r="G1519" t="s">
        <v>14</v>
      </c>
      <c r="H1519" t="s">
        <v>34</v>
      </c>
      <c r="I1519">
        <v>5898</v>
      </c>
      <c r="J1519">
        <v>9.33</v>
      </c>
      <c r="K1519">
        <v>6.92</v>
      </c>
    </row>
    <row r="1520" spans="1:11" x14ac:dyDescent="0.35">
      <c r="A1520">
        <v>796755826</v>
      </c>
      <c r="B1520" s="2">
        <v>42213</v>
      </c>
      <c r="C1520" s="2">
        <v>42231</v>
      </c>
      <c r="D1520" t="s">
        <v>202</v>
      </c>
      <c r="E1520" t="s">
        <v>38</v>
      </c>
      <c r="F1520" t="s">
        <v>13</v>
      </c>
      <c r="G1520" t="s">
        <v>18</v>
      </c>
      <c r="H1520" t="s">
        <v>26</v>
      </c>
      <c r="I1520">
        <v>6609</v>
      </c>
      <c r="J1520">
        <v>255.28</v>
      </c>
      <c r="K1520">
        <v>159.41999999999999</v>
      </c>
    </row>
    <row r="1521" spans="1:11" x14ac:dyDescent="0.35">
      <c r="A1521">
        <v>863202941</v>
      </c>
      <c r="B1521" s="2">
        <v>42716</v>
      </c>
      <c r="C1521" s="2">
        <v>42718</v>
      </c>
      <c r="D1521" t="s">
        <v>172</v>
      </c>
      <c r="E1521" t="s">
        <v>21</v>
      </c>
      <c r="F1521" t="s">
        <v>47</v>
      </c>
      <c r="G1521" t="s">
        <v>18</v>
      </c>
      <c r="H1521" t="s">
        <v>26</v>
      </c>
      <c r="I1521">
        <v>9787</v>
      </c>
      <c r="J1521">
        <v>421.89</v>
      </c>
      <c r="K1521">
        <v>364.69</v>
      </c>
    </row>
    <row r="1522" spans="1:11" x14ac:dyDescent="0.35">
      <c r="A1522">
        <v>396552217</v>
      </c>
      <c r="B1522" s="2">
        <v>43167</v>
      </c>
      <c r="C1522" s="2">
        <v>43174</v>
      </c>
      <c r="D1522" t="s">
        <v>121</v>
      </c>
      <c r="E1522" t="s">
        <v>21</v>
      </c>
      <c r="F1522" t="s">
        <v>33</v>
      </c>
      <c r="G1522" t="s">
        <v>18</v>
      </c>
      <c r="H1522" t="s">
        <v>15</v>
      </c>
      <c r="I1522">
        <v>7468</v>
      </c>
      <c r="J1522">
        <v>109.28</v>
      </c>
      <c r="K1522">
        <v>35.840000000000003</v>
      </c>
    </row>
    <row r="1523" spans="1:11" x14ac:dyDescent="0.35">
      <c r="A1523">
        <v>687477481</v>
      </c>
      <c r="B1523" s="2">
        <v>42008</v>
      </c>
      <c r="C1523" s="2">
        <v>42024</v>
      </c>
      <c r="D1523" t="s">
        <v>78</v>
      </c>
      <c r="E1523" t="s">
        <v>24</v>
      </c>
      <c r="F1523" t="s">
        <v>22</v>
      </c>
      <c r="G1523" t="s">
        <v>18</v>
      </c>
      <c r="H1523" t="s">
        <v>19</v>
      </c>
      <c r="I1523">
        <v>8719</v>
      </c>
      <c r="J1523">
        <v>47.45</v>
      </c>
      <c r="K1523">
        <v>31.79</v>
      </c>
    </row>
    <row r="1524" spans="1:11" x14ac:dyDescent="0.35">
      <c r="A1524">
        <v>846965062</v>
      </c>
      <c r="B1524" s="2">
        <v>43497</v>
      </c>
      <c r="C1524" s="2">
        <v>43505</v>
      </c>
      <c r="D1524" t="s">
        <v>69</v>
      </c>
      <c r="E1524" t="s">
        <v>38</v>
      </c>
      <c r="F1524" t="s">
        <v>17</v>
      </c>
      <c r="G1524" t="s">
        <v>14</v>
      </c>
      <c r="H1524" t="s">
        <v>34</v>
      </c>
      <c r="I1524">
        <v>4638</v>
      </c>
      <c r="J1524">
        <v>152.58000000000001</v>
      </c>
      <c r="K1524">
        <v>97.44</v>
      </c>
    </row>
    <row r="1525" spans="1:11" x14ac:dyDescent="0.35">
      <c r="A1525">
        <v>956313788</v>
      </c>
      <c r="B1525" s="2">
        <v>43284</v>
      </c>
      <c r="C1525" s="2">
        <v>43297</v>
      </c>
      <c r="D1525" t="s">
        <v>36</v>
      </c>
      <c r="E1525" t="s">
        <v>29</v>
      </c>
      <c r="F1525" t="s">
        <v>30</v>
      </c>
      <c r="G1525" t="s">
        <v>14</v>
      </c>
      <c r="H1525" t="s">
        <v>15</v>
      </c>
      <c r="I1525">
        <v>3356</v>
      </c>
      <c r="J1525">
        <v>81.73</v>
      </c>
      <c r="K1525">
        <v>56.67</v>
      </c>
    </row>
    <row r="1526" spans="1:11" x14ac:dyDescent="0.35">
      <c r="A1526">
        <v>717134988</v>
      </c>
      <c r="B1526" s="2">
        <v>44290</v>
      </c>
      <c r="C1526" s="2">
        <v>44298</v>
      </c>
      <c r="D1526" t="s">
        <v>112</v>
      </c>
      <c r="E1526" t="s">
        <v>12</v>
      </c>
      <c r="F1526" t="s">
        <v>33</v>
      </c>
      <c r="G1526" t="s">
        <v>18</v>
      </c>
      <c r="H1526" t="s">
        <v>34</v>
      </c>
      <c r="I1526">
        <v>5034</v>
      </c>
      <c r="J1526">
        <v>109.28</v>
      </c>
      <c r="K1526">
        <v>35.840000000000003</v>
      </c>
    </row>
    <row r="1527" spans="1:11" x14ac:dyDescent="0.35">
      <c r="A1527">
        <v>801352488</v>
      </c>
      <c r="B1527" s="2">
        <v>42130</v>
      </c>
      <c r="C1527" s="2">
        <v>42140</v>
      </c>
      <c r="D1527" t="s">
        <v>115</v>
      </c>
      <c r="E1527" t="s">
        <v>21</v>
      </c>
      <c r="F1527" t="s">
        <v>42</v>
      </c>
      <c r="G1527" t="s">
        <v>18</v>
      </c>
      <c r="H1527" t="s">
        <v>15</v>
      </c>
      <c r="I1527">
        <v>6864</v>
      </c>
      <c r="J1527">
        <v>437.2</v>
      </c>
      <c r="K1527">
        <v>263.33</v>
      </c>
    </row>
    <row r="1528" spans="1:11" x14ac:dyDescent="0.35">
      <c r="A1528">
        <v>601202619</v>
      </c>
      <c r="B1528" s="2">
        <v>42777</v>
      </c>
      <c r="C1528" s="2">
        <v>42781</v>
      </c>
      <c r="D1528" t="s">
        <v>53</v>
      </c>
      <c r="E1528" t="s">
        <v>29</v>
      </c>
      <c r="F1528" t="s">
        <v>40</v>
      </c>
      <c r="G1528" t="s">
        <v>18</v>
      </c>
      <c r="H1528" t="s">
        <v>15</v>
      </c>
      <c r="I1528">
        <v>8070</v>
      </c>
      <c r="J1528">
        <v>651.21</v>
      </c>
      <c r="K1528">
        <v>524.96</v>
      </c>
    </row>
    <row r="1529" spans="1:11" x14ac:dyDescent="0.35">
      <c r="A1529">
        <v>479234206</v>
      </c>
      <c r="B1529" s="2">
        <v>44476</v>
      </c>
      <c r="C1529" s="2">
        <v>44490</v>
      </c>
      <c r="D1529" t="s">
        <v>67</v>
      </c>
      <c r="E1529" t="s">
        <v>21</v>
      </c>
      <c r="F1529" t="s">
        <v>56</v>
      </c>
      <c r="G1529" t="s">
        <v>14</v>
      </c>
      <c r="H1529" t="s">
        <v>34</v>
      </c>
      <c r="I1529">
        <v>4906</v>
      </c>
      <c r="J1529">
        <v>9.33</v>
      </c>
      <c r="K1529">
        <v>6.92</v>
      </c>
    </row>
    <row r="1530" spans="1:11" x14ac:dyDescent="0.35">
      <c r="A1530">
        <v>418308579</v>
      </c>
      <c r="B1530" s="2">
        <v>44817</v>
      </c>
      <c r="C1530" s="2">
        <v>44835</v>
      </c>
      <c r="D1530" t="s">
        <v>128</v>
      </c>
      <c r="E1530" t="s">
        <v>38</v>
      </c>
      <c r="F1530" t="s">
        <v>13</v>
      </c>
      <c r="G1530" t="s">
        <v>18</v>
      </c>
      <c r="H1530" t="s">
        <v>26</v>
      </c>
      <c r="I1530">
        <v>5659</v>
      </c>
      <c r="J1530">
        <v>255.28</v>
      </c>
      <c r="K1530">
        <v>159.41999999999999</v>
      </c>
    </row>
    <row r="1531" spans="1:11" x14ac:dyDescent="0.35">
      <c r="A1531">
        <v>471599566</v>
      </c>
      <c r="B1531" s="2">
        <v>42016</v>
      </c>
      <c r="C1531" s="2">
        <v>42025</v>
      </c>
      <c r="D1531" t="s">
        <v>39</v>
      </c>
      <c r="E1531" t="s">
        <v>29</v>
      </c>
      <c r="F1531" t="s">
        <v>42</v>
      </c>
      <c r="G1531" t="s">
        <v>18</v>
      </c>
      <c r="H1531" t="s">
        <v>26</v>
      </c>
      <c r="I1531">
        <v>5647</v>
      </c>
      <c r="J1531">
        <v>437.2</v>
      </c>
      <c r="K1531">
        <v>263.33</v>
      </c>
    </row>
    <row r="1532" spans="1:11" x14ac:dyDescent="0.35">
      <c r="A1532">
        <v>312593495</v>
      </c>
      <c r="B1532" s="2">
        <v>44487</v>
      </c>
      <c r="C1532" s="2">
        <v>44505</v>
      </c>
      <c r="D1532" t="s">
        <v>75</v>
      </c>
      <c r="E1532" t="s">
        <v>38</v>
      </c>
      <c r="F1532" t="s">
        <v>13</v>
      </c>
      <c r="G1532" t="s">
        <v>14</v>
      </c>
      <c r="H1532" t="s">
        <v>34</v>
      </c>
      <c r="I1532">
        <v>2217</v>
      </c>
      <c r="J1532">
        <v>255.28</v>
      </c>
      <c r="K1532">
        <v>159.41999999999999</v>
      </c>
    </row>
    <row r="1533" spans="1:11" x14ac:dyDescent="0.35">
      <c r="A1533">
        <v>585089194</v>
      </c>
      <c r="B1533" s="2">
        <v>42221</v>
      </c>
      <c r="C1533" s="2">
        <v>42232</v>
      </c>
      <c r="D1533" t="s">
        <v>162</v>
      </c>
      <c r="E1533" t="s">
        <v>38</v>
      </c>
      <c r="F1533" t="s">
        <v>17</v>
      </c>
      <c r="G1533" t="s">
        <v>18</v>
      </c>
      <c r="H1533" t="s">
        <v>15</v>
      </c>
      <c r="I1533">
        <v>9749</v>
      </c>
      <c r="J1533">
        <v>152.58000000000001</v>
      </c>
      <c r="K1533">
        <v>97.44</v>
      </c>
    </row>
    <row r="1534" spans="1:11" x14ac:dyDescent="0.35">
      <c r="A1534">
        <v>653197991</v>
      </c>
      <c r="B1534" s="2">
        <v>44489</v>
      </c>
      <c r="C1534" s="2">
        <v>44510</v>
      </c>
      <c r="D1534" t="s">
        <v>160</v>
      </c>
      <c r="E1534" t="s">
        <v>29</v>
      </c>
      <c r="F1534" t="s">
        <v>17</v>
      </c>
      <c r="G1534" t="s">
        <v>14</v>
      </c>
      <c r="H1534" t="s">
        <v>19</v>
      </c>
      <c r="I1534">
        <v>4656</v>
      </c>
      <c r="J1534">
        <v>152.58000000000001</v>
      </c>
      <c r="K1534">
        <v>97.44</v>
      </c>
    </row>
    <row r="1535" spans="1:11" x14ac:dyDescent="0.35">
      <c r="A1535">
        <v>851343715</v>
      </c>
      <c r="B1535" s="2">
        <v>43597</v>
      </c>
      <c r="C1535" s="2">
        <v>43605</v>
      </c>
      <c r="D1535" t="s">
        <v>124</v>
      </c>
      <c r="E1535" t="s">
        <v>38</v>
      </c>
      <c r="F1535" t="s">
        <v>25</v>
      </c>
      <c r="G1535" t="s">
        <v>14</v>
      </c>
      <c r="H1535" t="s">
        <v>19</v>
      </c>
      <c r="I1535">
        <v>379</v>
      </c>
      <c r="J1535">
        <v>205.7</v>
      </c>
      <c r="K1535">
        <v>117.11</v>
      </c>
    </row>
    <row r="1536" spans="1:11" x14ac:dyDescent="0.35">
      <c r="A1536">
        <v>234262692</v>
      </c>
      <c r="B1536" s="2">
        <v>44404</v>
      </c>
      <c r="C1536" s="2">
        <v>44420</v>
      </c>
      <c r="D1536" t="s">
        <v>141</v>
      </c>
      <c r="E1536" t="s">
        <v>38</v>
      </c>
      <c r="F1536" t="s">
        <v>76</v>
      </c>
      <c r="G1536" t="s">
        <v>18</v>
      </c>
      <c r="H1536" t="s">
        <v>19</v>
      </c>
      <c r="I1536">
        <v>2391</v>
      </c>
      <c r="J1536">
        <v>668.27</v>
      </c>
      <c r="K1536">
        <v>502.54</v>
      </c>
    </row>
    <row r="1537" spans="1:11" x14ac:dyDescent="0.35">
      <c r="A1537">
        <v>627003753</v>
      </c>
      <c r="B1537" s="2">
        <v>44611</v>
      </c>
      <c r="C1537" s="2">
        <v>44613</v>
      </c>
      <c r="D1537" t="s">
        <v>214</v>
      </c>
      <c r="E1537" t="s">
        <v>21</v>
      </c>
      <c r="F1537" t="s">
        <v>47</v>
      </c>
      <c r="G1537" t="s">
        <v>18</v>
      </c>
      <c r="H1537" t="s">
        <v>15</v>
      </c>
      <c r="I1537">
        <v>3199</v>
      </c>
      <c r="J1537">
        <v>421.89</v>
      </c>
      <c r="K1537">
        <v>364.69</v>
      </c>
    </row>
    <row r="1538" spans="1:11" x14ac:dyDescent="0.35">
      <c r="A1538">
        <v>774928224</v>
      </c>
      <c r="B1538" s="2">
        <v>43775</v>
      </c>
      <c r="C1538" s="2">
        <v>43779</v>
      </c>
      <c r="D1538" t="s">
        <v>220</v>
      </c>
      <c r="E1538" t="s">
        <v>29</v>
      </c>
      <c r="F1538" t="s">
        <v>68</v>
      </c>
      <c r="G1538" t="s">
        <v>18</v>
      </c>
      <c r="H1538" t="s">
        <v>19</v>
      </c>
      <c r="I1538">
        <v>7337</v>
      </c>
      <c r="J1538">
        <v>154.06</v>
      </c>
      <c r="K1538">
        <v>90.93</v>
      </c>
    </row>
    <row r="1539" spans="1:11" x14ac:dyDescent="0.35">
      <c r="A1539">
        <v>393709933</v>
      </c>
      <c r="B1539" s="2">
        <v>42806</v>
      </c>
      <c r="C1539" s="2">
        <v>42818</v>
      </c>
      <c r="D1539" t="s">
        <v>165</v>
      </c>
      <c r="E1539" t="s">
        <v>21</v>
      </c>
      <c r="F1539" t="s">
        <v>56</v>
      </c>
      <c r="G1539" t="s">
        <v>18</v>
      </c>
      <c r="H1539" t="s">
        <v>19</v>
      </c>
      <c r="I1539">
        <v>6373</v>
      </c>
      <c r="J1539">
        <v>9.33</v>
      </c>
      <c r="K1539">
        <v>6.92</v>
      </c>
    </row>
    <row r="1540" spans="1:11" x14ac:dyDescent="0.35">
      <c r="A1540">
        <v>619335210</v>
      </c>
      <c r="B1540" s="2">
        <v>42267</v>
      </c>
      <c r="C1540" s="2">
        <v>42287</v>
      </c>
      <c r="D1540" t="s">
        <v>98</v>
      </c>
      <c r="E1540" t="s">
        <v>38</v>
      </c>
      <c r="F1540" t="s">
        <v>76</v>
      </c>
      <c r="G1540" t="s">
        <v>14</v>
      </c>
      <c r="H1540" t="s">
        <v>19</v>
      </c>
      <c r="I1540">
        <v>3906</v>
      </c>
      <c r="J1540">
        <v>668.27</v>
      </c>
      <c r="K1540">
        <v>502.54</v>
      </c>
    </row>
    <row r="1541" spans="1:11" x14ac:dyDescent="0.35">
      <c r="A1541">
        <v>858102881</v>
      </c>
      <c r="B1541" s="2">
        <v>42882</v>
      </c>
      <c r="C1541" s="2">
        <v>42889</v>
      </c>
      <c r="D1541" t="s">
        <v>73</v>
      </c>
      <c r="E1541" t="s">
        <v>24</v>
      </c>
      <c r="F1541" t="s">
        <v>40</v>
      </c>
      <c r="G1541" t="s">
        <v>14</v>
      </c>
      <c r="H1541" t="s">
        <v>15</v>
      </c>
      <c r="I1541">
        <v>566</v>
      </c>
      <c r="J1541">
        <v>651.21</v>
      </c>
      <c r="K1541">
        <v>524.96</v>
      </c>
    </row>
    <row r="1542" spans="1:11" x14ac:dyDescent="0.35">
      <c r="A1542">
        <v>136624276</v>
      </c>
      <c r="B1542" s="2">
        <v>42420</v>
      </c>
      <c r="C1542" s="2">
        <v>42439</v>
      </c>
      <c r="D1542" t="s">
        <v>102</v>
      </c>
      <c r="E1542" t="s">
        <v>21</v>
      </c>
      <c r="F1542" t="s">
        <v>22</v>
      </c>
      <c r="G1542" t="s">
        <v>18</v>
      </c>
      <c r="H1542" t="s">
        <v>26</v>
      </c>
      <c r="I1542">
        <v>9014</v>
      </c>
      <c r="J1542">
        <v>47.45</v>
      </c>
      <c r="K1542">
        <v>31.79</v>
      </c>
    </row>
    <row r="1543" spans="1:11" x14ac:dyDescent="0.35">
      <c r="A1543">
        <v>251823222</v>
      </c>
      <c r="B1543" s="2">
        <v>44807</v>
      </c>
      <c r="C1543" s="2">
        <v>44818</v>
      </c>
      <c r="D1543" t="s">
        <v>115</v>
      </c>
      <c r="E1543" t="s">
        <v>21</v>
      </c>
      <c r="F1543" t="s">
        <v>33</v>
      </c>
      <c r="G1543" t="s">
        <v>14</v>
      </c>
      <c r="H1543" t="s">
        <v>26</v>
      </c>
      <c r="I1543">
        <v>8942</v>
      </c>
      <c r="J1543">
        <v>109.28</v>
      </c>
      <c r="K1543">
        <v>35.840000000000003</v>
      </c>
    </row>
    <row r="1544" spans="1:11" x14ac:dyDescent="0.35">
      <c r="A1544">
        <v>820936048</v>
      </c>
      <c r="B1544" s="2">
        <v>42358</v>
      </c>
      <c r="C1544" s="2">
        <v>42375</v>
      </c>
      <c r="D1544" t="s">
        <v>161</v>
      </c>
      <c r="E1544" t="s">
        <v>24</v>
      </c>
      <c r="F1544" t="s">
        <v>56</v>
      </c>
      <c r="G1544" t="s">
        <v>14</v>
      </c>
      <c r="H1544" t="s">
        <v>34</v>
      </c>
      <c r="I1544">
        <v>2074</v>
      </c>
      <c r="J1544">
        <v>9.33</v>
      </c>
      <c r="K1544">
        <v>6.92</v>
      </c>
    </row>
    <row r="1545" spans="1:11" x14ac:dyDescent="0.35">
      <c r="A1545">
        <v>631511580</v>
      </c>
      <c r="B1545" s="2">
        <v>43816</v>
      </c>
      <c r="C1545" s="2">
        <v>43824</v>
      </c>
      <c r="D1545" t="s">
        <v>114</v>
      </c>
      <c r="E1545" t="s">
        <v>38</v>
      </c>
      <c r="F1545" t="s">
        <v>17</v>
      </c>
      <c r="G1545" t="s">
        <v>14</v>
      </c>
      <c r="H1545" t="s">
        <v>15</v>
      </c>
      <c r="I1545">
        <v>7165</v>
      </c>
      <c r="J1545">
        <v>152.58000000000001</v>
      </c>
      <c r="K1545">
        <v>97.44</v>
      </c>
    </row>
    <row r="1546" spans="1:11" x14ac:dyDescent="0.35">
      <c r="A1546">
        <v>791411149</v>
      </c>
      <c r="B1546" s="2">
        <v>44701</v>
      </c>
      <c r="C1546" s="2">
        <v>44715</v>
      </c>
      <c r="D1546" t="s">
        <v>161</v>
      </c>
      <c r="E1546" t="s">
        <v>24</v>
      </c>
      <c r="F1546" t="s">
        <v>76</v>
      </c>
      <c r="G1546" t="s">
        <v>14</v>
      </c>
      <c r="H1546" t="s">
        <v>19</v>
      </c>
      <c r="I1546">
        <v>5001</v>
      </c>
      <c r="J1546">
        <v>668.27</v>
      </c>
      <c r="K1546">
        <v>502.54</v>
      </c>
    </row>
    <row r="1547" spans="1:11" x14ac:dyDescent="0.35">
      <c r="A1547">
        <v>678808581</v>
      </c>
      <c r="B1547" s="2">
        <v>42301</v>
      </c>
      <c r="C1547" s="2">
        <v>42309</v>
      </c>
      <c r="D1547" t="s">
        <v>45</v>
      </c>
      <c r="E1547" t="s">
        <v>12</v>
      </c>
      <c r="F1547" t="s">
        <v>22</v>
      </c>
      <c r="G1547" t="s">
        <v>14</v>
      </c>
      <c r="H1547" t="s">
        <v>15</v>
      </c>
      <c r="I1547">
        <v>3399</v>
      </c>
      <c r="J1547">
        <v>47.45</v>
      </c>
      <c r="K1547">
        <v>31.79</v>
      </c>
    </row>
    <row r="1548" spans="1:11" x14ac:dyDescent="0.35">
      <c r="A1548">
        <v>192190206</v>
      </c>
      <c r="B1548" s="2">
        <v>44416</v>
      </c>
      <c r="C1548" s="2">
        <v>44426</v>
      </c>
      <c r="D1548" t="s">
        <v>212</v>
      </c>
      <c r="E1548" t="s">
        <v>32</v>
      </c>
      <c r="F1548" t="s">
        <v>76</v>
      </c>
      <c r="G1548" t="s">
        <v>14</v>
      </c>
      <c r="H1548" t="s">
        <v>19</v>
      </c>
      <c r="I1548">
        <v>2208</v>
      </c>
      <c r="J1548">
        <v>668.27</v>
      </c>
      <c r="K1548">
        <v>502.54</v>
      </c>
    </row>
    <row r="1549" spans="1:11" x14ac:dyDescent="0.35">
      <c r="A1549">
        <v>200354850</v>
      </c>
      <c r="B1549" s="2">
        <v>43191</v>
      </c>
      <c r="C1549" s="2">
        <v>43194</v>
      </c>
      <c r="D1549" t="s">
        <v>175</v>
      </c>
      <c r="E1549" t="s">
        <v>21</v>
      </c>
      <c r="F1549" t="s">
        <v>13</v>
      </c>
      <c r="G1549" t="s">
        <v>18</v>
      </c>
      <c r="H1549" t="s">
        <v>34</v>
      </c>
      <c r="I1549">
        <v>8307</v>
      </c>
      <c r="J1549">
        <v>255.28</v>
      </c>
      <c r="K1549">
        <v>159.41999999999999</v>
      </c>
    </row>
    <row r="1550" spans="1:11" x14ac:dyDescent="0.35">
      <c r="A1550">
        <v>292413842</v>
      </c>
      <c r="B1550" s="2">
        <v>44203</v>
      </c>
      <c r="C1550" s="2">
        <v>44205</v>
      </c>
      <c r="D1550" t="s">
        <v>139</v>
      </c>
      <c r="E1550" t="s">
        <v>51</v>
      </c>
      <c r="F1550" t="s">
        <v>33</v>
      </c>
      <c r="G1550" t="s">
        <v>18</v>
      </c>
      <c r="H1550" t="s">
        <v>34</v>
      </c>
      <c r="I1550">
        <v>609</v>
      </c>
      <c r="J1550">
        <v>109.28</v>
      </c>
      <c r="K1550">
        <v>35.840000000000003</v>
      </c>
    </row>
    <row r="1551" spans="1:11" x14ac:dyDescent="0.35">
      <c r="A1551">
        <v>127791011</v>
      </c>
      <c r="B1551" s="2">
        <v>42644</v>
      </c>
      <c r="C1551" s="2">
        <v>42660</v>
      </c>
      <c r="D1551" t="s">
        <v>183</v>
      </c>
      <c r="E1551" t="s">
        <v>24</v>
      </c>
      <c r="F1551" t="s">
        <v>22</v>
      </c>
      <c r="G1551" t="s">
        <v>18</v>
      </c>
      <c r="H1551" t="s">
        <v>19</v>
      </c>
      <c r="I1551">
        <v>5055</v>
      </c>
      <c r="J1551">
        <v>47.45</v>
      </c>
      <c r="K1551">
        <v>31.79</v>
      </c>
    </row>
    <row r="1552" spans="1:11" x14ac:dyDescent="0.35">
      <c r="A1552">
        <v>786222684</v>
      </c>
      <c r="B1552" s="2">
        <v>42757</v>
      </c>
      <c r="C1552" s="2">
        <v>42759</v>
      </c>
      <c r="D1552" t="s">
        <v>65</v>
      </c>
      <c r="E1552" t="s">
        <v>32</v>
      </c>
      <c r="F1552" t="s">
        <v>25</v>
      </c>
      <c r="G1552" t="s">
        <v>14</v>
      </c>
      <c r="H1552" t="s">
        <v>26</v>
      </c>
      <c r="I1552">
        <v>9619</v>
      </c>
      <c r="J1552">
        <v>205.7</v>
      </c>
      <c r="K1552">
        <v>117.11</v>
      </c>
    </row>
    <row r="1553" spans="1:11" x14ac:dyDescent="0.35">
      <c r="A1553">
        <v>717757689</v>
      </c>
      <c r="B1553" s="2">
        <v>42937</v>
      </c>
      <c r="C1553" s="2">
        <v>42942</v>
      </c>
      <c r="D1553" t="s">
        <v>57</v>
      </c>
      <c r="E1553" t="s">
        <v>32</v>
      </c>
      <c r="F1553" t="s">
        <v>42</v>
      </c>
      <c r="G1553" t="s">
        <v>14</v>
      </c>
      <c r="H1553" t="s">
        <v>19</v>
      </c>
      <c r="I1553">
        <v>9305</v>
      </c>
      <c r="J1553">
        <v>437.2</v>
      </c>
      <c r="K1553">
        <v>263.33</v>
      </c>
    </row>
    <row r="1554" spans="1:11" x14ac:dyDescent="0.35">
      <c r="A1554">
        <v>692757356</v>
      </c>
      <c r="B1554" s="2">
        <v>42857</v>
      </c>
      <c r="C1554" s="2">
        <v>42865</v>
      </c>
      <c r="D1554" t="s">
        <v>184</v>
      </c>
      <c r="E1554" t="s">
        <v>21</v>
      </c>
      <c r="F1554" t="s">
        <v>47</v>
      </c>
      <c r="G1554" t="s">
        <v>18</v>
      </c>
      <c r="H1554" t="s">
        <v>34</v>
      </c>
      <c r="I1554">
        <v>1151</v>
      </c>
      <c r="J1554">
        <v>421.89</v>
      </c>
      <c r="K1554">
        <v>364.69</v>
      </c>
    </row>
    <row r="1555" spans="1:11" x14ac:dyDescent="0.35">
      <c r="A1555">
        <v>651895511</v>
      </c>
      <c r="B1555" s="2">
        <v>44116</v>
      </c>
      <c r="C1555" s="2">
        <v>44121</v>
      </c>
      <c r="D1555" t="s">
        <v>113</v>
      </c>
      <c r="E1555" t="s">
        <v>21</v>
      </c>
      <c r="F1555" t="s">
        <v>13</v>
      </c>
      <c r="G1555" t="s">
        <v>18</v>
      </c>
      <c r="H1555" t="s">
        <v>26</v>
      </c>
      <c r="I1555">
        <v>9223</v>
      </c>
      <c r="J1555">
        <v>255.28</v>
      </c>
      <c r="K1555">
        <v>159.41999999999999</v>
      </c>
    </row>
    <row r="1556" spans="1:11" x14ac:dyDescent="0.35">
      <c r="A1556">
        <v>156158483</v>
      </c>
      <c r="B1556" s="2">
        <v>42547</v>
      </c>
      <c r="C1556" s="2">
        <v>42557</v>
      </c>
      <c r="D1556" t="s">
        <v>152</v>
      </c>
      <c r="E1556" t="s">
        <v>21</v>
      </c>
      <c r="F1556" t="s">
        <v>33</v>
      </c>
      <c r="G1556" t="s">
        <v>18</v>
      </c>
      <c r="H1556" t="s">
        <v>19</v>
      </c>
      <c r="I1556">
        <v>9620</v>
      </c>
      <c r="J1556">
        <v>109.28</v>
      </c>
      <c r="K1556">
        <v>35.840000000000003</v>
      </c>
    </row>
    <row r="1557" spans="1:11" x14ac:dyDescent="0.35">
      <c r="A1557">
        <v>636845099</v>
      </c>
      <c r="B1557" s="2">
        <v>42222</v>
      </c>
      <c r="C1557" s="2">
        <v>42238</v>
      </c>
      <c r="D1557" t="s">
        <v>157</v>
      </c>
      <c r="E1557" t="s">
        <v>24</v>
      </c>
      <c r="F1557" t="s">
        <v>40</v>
      </c>
      <c r="G1557" t="s">
        <v>18</v>
      </c>
      <c r="H1557" t="s">
        <v>26</v>
      </c>
      <c r="I1557">
        <v>5472</v>
      </c>
      <c r="J1557">
        <v>651.21</v>
      </c>
      <c r="K1557">
        <v>524.96</v>
      </c>
    </row>
    <row r="1558" spans="1:11" x14ac:dyDescent="0.35">
      <c r="A1558">
        <v>445566689</v>
      </c>
      <c r="B1558" s="2">
        <v>43639</v>
      </c>
      <c r="C1558" s="2">
        <v>43652</v>
      </c>
      <c r="D1558" t="s">
        <v>210</v>
      </c>
      <c r="E1558" t="s">
        <v>38</v>
      </c>
      <c r="F1558" t="s">
        <v>42</v>
      </c>
      <c r="G1558" t="s">
        <v>18</v>
      </c>
      <c r="H1558" t="s">
        <v>34</v>
      </c>
      <c r="I1558">
        <v>1940</v>
      </c>
      <c r="J1558">
        <v>437.2</v>
      </c>
      <c r="K1558">
        <v>263.33</v>
      </c>
    </row>
    <row r="1559" spans="1:11" x14ac:dyDescent="0.35">
      <c r="A1559">
        <v>704247081</v>
      </c>
      <c r="B1559" s="2">
        <v>44841</v>
      </c>
      <c r="C1559" s="2">
        <v>44860</v>
      </c>
      <c r="D1559" t="s">
        <v>88</v>
      </c>
      <c r="E1559" t="s">
        <v>38</v>
      </c>
      <c r="F1559" t="s">
        <v>68</v>
      </c>
      <c r="G1559" t="s">
        <v>18</v>
      </c>
      <c r="H1559" t="s">
        <v>34</v>
      </c>
      <c r="I1559">
        <v>1216</v>
      </c>
      <c r="J1559">
        <v>154.06</v>
      </c>
      <c r="K1559">
        <v>90.93</v>
      </c>
    </row>
    <row r="1560" spans="1:11" x14ac:dyDescent="0.35">
      <c r="A1560">
        <v>355122601</v>
      </c>
      <c r="B1560" s="2">
        <v>42640</v>
      </c>
      <c r="C1560" s="2">
        <v>42645</v>
      </c>
      <c r="D1560" t="s">
        <v>137</v>
      </c>
      <c r="E1560" t="s">
        <v>38</v>
      </c>
      <c r="F1560" t="s">
        <v>22</v>
      </c>
      <c r="G1560" t="s">
        <v>14</v>
      </c>
      <c r="H1560" t="s">
        <v>26</v>
      </c>
      <c r="I1560">
        <v>7524</v>
      </c>
      <c r="J1560">
        <v>47.45</v>
      </c>
      <c r="K1560">
        <v>31.79</v>
      </c>
    </row>
    <row r="1561" spans="1:11" x14ac:dyDescent="0.35">
      <c r="A1561">
        <v>210742080</v>
      </c>
      <c r="B1561" s="2">
        <v>42092</v>
      </c>
      <c r="C1561" s="2">
        <v>42102</v>
      </c>
      <c r="D1561" t="s">
        <v>196</v>
      </c>
      <c r="E1561" t="s">
        <v>32</v>
      </c>
      <c r="F1561" t="s">
        <v>25</v>
      </c>
      <c r="G1561" t="s">
        <v>14</v>
      </c>
      <c r="H1561" t="s">
        <v>15</v>
      </c>
      <c r="I1561">
        <v>2119</v>
      </c>
      <c r="J1561">
        <v>205.7</v>
      </c>
      <c r="K1561">
        <v>117.11</v>
      </c>
    </row>
    <row r="1562" spans="1:11" x14ac:dyDescent="0.35">
      <c r="A1562">
        <v>703966844</v>
      </c>
      <c r="B1562" s="2">
        <v>43787</v>
      </c>
      <c r="C1562" s="2">
        <v>43799</v>
      </c>
      <c r="D1562" t="s">
        <v>103</v>
      </c>
      <c r="E1562" t="s">
        <v>21</v>
      </c>
      <c r="F1562" t="s">
        <v>17</v>
      </c>
      <c r="G1562" t="s">
        <v>18</v>
      </c>
      <c r="H1562" t="s">
        <v>19</v>
      </c>
      <c r="I1562">
        <v>8288</v>
      </c>
      <c r="J1562">
        <v>152.58000000000001</v>
      </c>
      <c r="K1562">
        <v>97.44</v>
      </c>
    </row>
    <row r="1563" spans="1:11" x14ac:dyDescent="0.35">
      <c r="A1563">
        <v>537970721</v>
      </c>
      <c r="B1563" s="2">
        <v>42942</v>
      </c>
      <c r="C1563" s="2">
        <v>42948</v>
      </c>
      <c r="D1563" t="s">
        <v>110</v>
      </c>
      <c r="E1563" t="s">
        <v>38</v>
      </c>
      <c r="F1563" t="s">
        <v>42</v>
      </c>
      <c r="G1563" t="s">
        <v>14</v>
      </c>
      <c r="H1563" t="s">
        <v>19</v>
      </c>
      <c r="I1563">
        <v>6346</v>
      </c>
      <c r="J1563">
        <v>437.2</v>
      </c>
      <c r="K1563">
        <v>263.33</v>
      </c>
    </row>
    <row r="1564" spans="1:11" x14ac:dyDescent="0.35">
      <c r="A1564">
        <v>736240041</v>
      </c>
      <c r="B1564" s="2">
        <v>42777</v>
      </c>
      <c r="C1564" s="2">
        <v>42781</v>
      </c>
      <c r="D1564" t="s">
        <v>116</v>
      </c>
      <c r="E1564" t="s">
        <v>21</v>
      </c>
      <c r="F1564" t="s">
        <v>76</v>
      </c>
      <c r="G1564" t="s">
        <v>18</v>
      </c>
      <c r="H1564" t="s">
        <v>26</v>
      </c>
      <c r="I1564">
        <v>8644</v>
      </c>
      <c r="J1564">
        <v>668.27</v>
      </c>
      <c r="K1564">
        <v>502.54</v>
      </c>
    </row>
    <row r="1565" spans="1:11" x14ac:dyDescent="0.35">
      <c r="A1565">
        <v>592573630</v>
      </c>
      <c r="B1565" s="2">
        <v>42286</v>
      </c>
      <c r="C1565" s="2">
        <v>42296</v>
      </c>
      <c r="D1565" t="s">
        <v>97</v>
      </c>
      <c r="E1565" t="s">
        <v>29</v>
      </c>
      <c r="F1565" t="s">
        <v>40</v>
      </c>
      <c r="G1565" t="s">
        <v>14</v>
      </c>
      <c r="H1565" t="s">
        <v>34</v>
      </c>
      <c r="I1565">
        <v>4560</v>
      </c>
      <c r="J1565">
        <v>651.21</v>
      </c>
      <c r="K1565">
        <v>524.96</v>
      </c>
    </row>
    <row r="1566" spans="1:11" x14ac:dyDescent="0.35">
      <c r="A1566">
        <v>821082818</v>
      </c>
      <c r="B1566" s="2">
        <v>44658</v>
      </c>
      <c r="C1566" s="2">
        <v>44666</v>
      </c>
      <c r="D1566" t="s">
        <v>112</v>
      </c>
      <c r="E1566" t="s">
        <v>12</v>
      </c>
      <c r="F1566" t="s">
        <v>17</v>
      </c>
      <c r="G1566" t="s">
        <v>14</v>
      </c>
      <c r="H1566" t="s">
        <v>26</v>
      </c>
      <c r="I1566">
        <v>5507</v>
      </c>
      <c r="J1566">
        <v>152.58000000000001</v>
      </c>
      <c r="K1566">
        <v>97.44</v>
      </c>
    </row>
    <row r="1567" spans="1:11" x14ac:dyDescent="0.35">
      <c r="A1567">
        <v>406191432</v>
      </c>
      <c r="B1567" s="2">
        <v>42856</v>
      </c>
      <c r="C1567" s="2">
        <v>42861</v>
      </c>
      <c r="D1567" t="s">
        <v>210</v>
      </c>
      <c r="E1567" t="s">
        <v>38</v>
      </c>
      <c r="F1567" t="s">
        <v>76</v>
      </c>
      <c r="G1567" t="s">
        <v>18</v>
      </c>
      <c r="H1567" t="s">
        <v>26</v>
      </c>
      <c r="I1567">
        <v>9926</v>
      </c>
      <c r="J1567">
        <v>668.27</v>
      </c>
      <c r="K1567">
        <v>502.54</v>
      </c>
    </row>
    <row r="1568" spans="1:11" x14ac:dyDescent="0.35">
      <c r="A1568">
        <v>652635800</v>
      </c>
      <c r="B1568" s="2">
        <v>42699</v>
      </c>
      <c r="C1568" s="2">
        <v>42700</v>
      </c>
      <c r="D1568" t="s">
        <v>127</v>
      </c>
      <c r="E1568" t="s">
        <v>38</v>
      </c>
      <c r="F1568" t="s">
        <v>40</v>
      </c>
      <c r="G1568" t="s">
        <v>14</v>
      </c>
      <c r="H1568" t="s">
        <v>34</v>
      </c>
      <c r="I1568">
        <v>8291</v>
      </c>
      <c r="J1568">
        <v>651.21</v>
      </c>
      <c r="K1568">
        <v>524.96</v>
      </c>
    </row>
    <row r="1569" spans="1:11" x14ac:dyDescent="0.35">
      <c r="A1569">
        <v>235464751</v>
      </c>
      <c r="B1569" s="2">
        <v>42545</v>
      </c>
      <c r="C1569" s="2">
        <v>42554</v>
      </c>
      <c r="D1569" t="s">
        <v>101</v>
      </c>
      <c r="E1569" t="s">
        <v>24</v>
      </c>
      <c r="F1569" t="s">
        <v>47</v>
      </c>
      <c r="G1569" t="s">
        <v>18</v>
      </c>
      <c r="H1569" t="s">
        <v>34</v>
      </c>
      <c r="I1569">
        <v>8107</v>
      </c>
      <c r="J1569">
        <v>421.89</v>
      </c>
      <c r="K1569">
        <v>364.69</v>
      </c>
    </row>
    <row r="1570" spans="1:11" x14ac:dyDescent="0.35">
      <c r="A1570">
        <v>150039613</v>
      </c>
      <c r="B1570" s="2">
        <v>42758</v>
      </c>
      <c r="C1570" s="2">
        <v>42759</v>
      </c>
      <c r="D1570" t="s">
        <v>74</v>
      </c>
      <c r="E1570" t="s">
        <v>38</v>
      </c>
      <c r="F1570" t="s">
        <v>56</v>
      </c>
      <c r="G1570" t="s">
        <v>18</v>
      </c>
      <c r="H1570" t="s">
        <v>15</v>
      </c>
      <c r="I1570">
        <v>8910</v>
      </c>
      <c r="J1570">
        <v>9.33</v>
      </c>
      <c r="K1570">
        <v>6.92</v>
      </c>
    </row>
    <row r="1571" spans="1:11" x14ac:dyDescent="0.35">
      <c r="A1571">
        <v>562034213</v>
      </c>
      <c r="B1571" s="2">
        <v>42705</v>
      </c>
      <c r="C1571" s="2">
        <v>42715</v>
      </c>
      <c r="D1571" t="s">
        <v>174</v>
      </c>
      <c r="E1571" t="s">
        <v>29</v>
      </c>
      <c r="F1571" t="s">
        <v>42</v>
      </c>
      <c r="G1571" t="s">
        <v>18</v>
      </c>
      <c r="H1571" t="s">
        <v>15</v>
      </c>
      <c r="I1571">
        <v>7268</v>
      </c>
      <c r="J1571">
        <v>437.2</v>
      </c>
      <c r="K1571">
        <v>263.33</v>
      </c>
    </row>
    <row r="1572" spans="1:11" x14ac:dyDescent="0.35">
      <c r="A1572">
        <v>357434880</v>
      </c>
      <c r="B1572" s="2">
        <v>42146</v>
      </c>
      <c r="C1572" s="2">
        <v>42166</v>
      </c>
      <c r="D1572" t="s">
        <v>60</v>
      </c>
      <c r="E1572" t="s">
        <v>21</v>
      </c>
      <c r="F1572" t="s">
        <v>42</v>
      </c>
      <c r="G1572" t="s">
        <v>14</v>
      </c>
      <c r="H1572" t="s">
        <v>19</v>
      </c>
      <c r="I1572">
        <v>1779</v>
      </c>
      <c r="J1572">
        <v>437.2</v>
      </c>
      <c r="K1572">
        <v>263.33</v>
      </c>
    </row>
    <row r="1573" spans="1:11" x14ac:dyDescent="0.35">
      <c r="A1573">
        <v>292540442</v>
      </c>
      <c r="B1573" s="2">
        <v>42611</v>
      </c>
      <c r="C1573" s="2">
        <v>42619</v>
      </c>
      <c r="D1573" t="s">
        <v>101</v>
      </c>
      <c r="E1573" t="s">
        <v>24</v>
      </c>
      <c r="F1573" t="s">
        <v>76</v>
      </c>
      <c r="G1573" t="s">
        <v>18</v>
      </c>
      <c r="H1573" t="s">
        <v>34</v>
      </c>
      <c r="I1573">
        <v>8073</v>
      </c>
      <c r="J1573">
        <v>668.27</v>
      </c>
      <c r="K1573">
        <v>502.54</v>
      </c>
    </row>
    <row r="1574" spans="1:11" x14ac:dyDescent="0.35">
      <c r="A1574">
        <v>743962228</v>
      </c>
      <c r="B1574" s="2">
        <v>44870</v>
      </c>
      <c r="C1574" s="2">
        <v>44874</v>
      </c>
      <c r="D1574" t="s">
        <v>173</v>
      </c>
      <c r="E1574" t="s">
        <v>24</v>
      </c>
      <c r="F1574" t="s">
        <v>47</v>
      </c>
      <c r="G1574" t="s">
        <v>14</v>
      </c>
      <c r="H1574" t="s">
        <v>34</v>
      </c>
      <c r="I1574">
        <v>3811</v>
      </c>
      <c r="J1574">
        <v>421.89</v>
      </c>
      <c r="K1574">
        <v>364.69</v>
      </c>
    </row>
    <row r="1575" spans="1:11" x14ac:dyDescent="0.35">
      <c r="A1575">
        <v>358624064</v>
      </c>
      <c r="B1575" s="2">
        <v>42231</v>
      </c>
      <c r="C1575" s="2">
        <v>42245</v>
      </c>
      <c r="D1575" t="s">
        <v>95</v>
      </c>
      <c r="E1575" t="s">
        <v>21</v>
      </c>
      <c r="F1575" t="s">
        <v>33</v>
      </c>
      <c r="G1575" t="s">
        <v>18</v>
      </c>
      <c r="H1575" t="s">
        <v>34</v>
      </c>
      <c r="I1575">
        <v>3685</v>
      </c>
      <c r="J1575">
        <v>109.28</v>
      </c>
      <c r="K1575">
        <v>35.840000000000003</v>
      </c>
    </row>
    <row r="1576" spans="1:11" x14ac:dyDescent="0.35">
      <c r="A1576">
        <v>103762280</v>
      </c>
      <c r="B1576" s="2">
        <v>44512</v>
      </c>
      <c r="C1576" s="2">
        <v>44530</v>
      </c>
      <c r="D1576" t="s">
        <v>168</v>
      </c>
      <c r="E1576" t="s">
        <v>21</v>
      </c>
      <c r="F1576" t="s">
        <v>68</v>
      </c>
      <c r="G1576" t="s">
        <v>14</v>
      </c>
      <c r="H1576" t="s">
        <v>15</v>
      </c>
      <c r="I1576">
        <v>4419</v>
      </c>
      <c r="J1576">
        <v>154.06</v>
      </c>
      <c r="K1576">
        <v>90.93</v>
      </c>
    </row>
    <row r="1577" spans="1:11" x14ac:dyDescent="0.35">
      <c r="A1577">
        <v>116925704</v>
      </c>
      <c r="B1577" s="2">
        <v>42224</v>
      </c>
      <c r="C1577" s="2">
        <v>42240</v>
      </c>
      <c r="D1577" t="s">
        <v>208</v>
      </c>
      <c r="E1577" t="s">
        <v>12</v>
      </c>
      <c r="F1577" t="s">
        <v>25</v>
      </c>
      <c r="G1577" t="s">
        <v>14</v>
      </c>
      <c r="H1577" t="s">
        <v>34</v>
      </c>
      <c r="I1577">
        <v>9769</v>
      </c>
      <c r="J1577">
        <v>205.7</v>
      </c>
      <c r="K1577">
        <v>117.11</v>
      </c>
    </row>
    <row r="1578" spans="1:11" x14ac:dyDescent="0.35">
      <c r="A1578">
        <v>155975663</v>
      </c>
      <c r="B1578" s="2">
        <v>43693</v>
      </c>
      <c r="C1578" s="2">
        <v>43703</v>
      </c>
      <c r="D1578" t="s">
        <v>84</v>
      </c>
      <c r="E1578" t="s">
        <v>24</v>
      </c>
      <c r="F1578" t="s">
        <v>76</v>
      </c>
      <c r="G1578" t="s">
        <v>14</v>
      </c>
      <c r="H1578" t="s">
        <v>19</v>
      </c>
      <c r="I1578">
        <v>5520</v>
      </c>
      <c r="J1578">
        <v>668.27</v>
      </c>
      <c r="K1578">
        <v>502.54</v>
      </c>
    </row>
    <row r="1579" spans="1:11" x14ac:dyDescent="0.35">
      <c r="A1579">
        <v>949085986</v>
      </c>
      <c r="B1579" s="2">
        <v>44096</v>
      </c>
      <c r="C1579" s="2">
        <v>44111</v>
      </c>
      <c r="D1579" t="s">
        <v>90</v>
      </c>
      <c r="E1579" t="s">
        <v>38</v>
      </c>
      <c r="F1579" t="s">
        <v>33</v>
      </c>
      <c r="G1579" t="s">
        <v>14</v>
      </c>
      <c r="H1579" t="s">
        <v>15</v>
      </c>
      <c r="I1579">
        <v>4489</v>
      </c>
      <c r="J1579">
        <v>109.28</v>
      </c>
      <c r="K1579">
        <v>35.840000000000003</v>
      </c>
    </row>
    <row r="1580" spans="1:11" x14ac:dyDescent="0.35">
      <c r="A1580">
        <v>144743001</v>
      </c>
      <c r="B1580" s="2">
        <v>43536</v>
      </c>
      <c r="C1580" s="2">
        <v>43556</v>
      </c>
      <c r="D1580" t="s">
        <v>116</v>
      </c>
      <c r="E1580" t="s">
        <v>21</v>
      </c>
      <c r="F1580" t="s">
        <v>13</v>
      </c>
      <c r="G1580" t="s">
        <v>18</v>
      </c>
      <c r="H1580" t="s">
        <v>15</v>
      </c>
      <c r="I1580">
        <v>1525</v>
      </c>
      <c r="J1580">
        <v>255.28</v>
      </c>
      <c r="K1580">
        <v>159.41999999999999</v>
      </c>
    </row>
    <row r="1581" spans="1:11" x14ac:dyDescent="0.35">
      <c r="A1581">
        <v>861745536</v>
      </c>
      <c r="B1581" s="2">
        <v>44046</v>
      </c>
      <c r="C1581" s="2">
        <v>44065</v>
      </c>
      <c r="D1581" t="s">
        <v>191</v>
      </c>
      <c r="E1581" t="s">
        <v>24</v>
      </c>
      <c r="F1581" t="s">
        <v>13</v>
      </c>
      <c r="G1581" t="s">
        <v>14</v>
      </c>
      <c r="H1581" t="s">
        <v>15</v>
      </c>
      <c r="I1581">
        <v>8509</v>
      </c>
      <c r="J1581">
        <v>255.28</v>
      </c>
      <c r="K1581">
        <v>159.41999999999999</v>
      </c>
    </row>
    <row r="1582" spans="1:11" x14ac:dyDescent="0.35">
      <c r="A1582">
        <v>439204919</v>
      </c>
      <c r="B1582" s="2">
        <v>42777</v>
      </c>
      <c r="C1582" s="2">
        <v>42790</v>
      </c>
      <c r="D1582" t="s">
        <v>189</v>
      </c>
      <c r="E1582" t="s">
        <v>21</v>
      </c>
      <c r="F1582" t="s">
        <v>22</v>
      </c>
      <c r="G1582" t="s">
        <v>14</v>
      </c>
      <c r="H1582" t="s">
        <v>26</v>
      </c>
      <c r="I1582">
        <v>9350</v>
      </c>
      <c r="J1582">
        <v>47.45</v>
      </c>
      <c r="K1582">
        <v>31.79</v>
      </c>
    </row>
    <row r="1583" spans="1:11" x14ac:dyDescent="0.35">
      <c r="A1583">
        <v>786544978</v>
      </c>
      <c r="B1583" s="2">
        <v>42041</v>
      </c>
      <c r="C1583" s="2">
        <v>42046</v>
      </c>
      <c r="D1583" t="s">
        <v>114</v>
      </c>
      <c r="E1583" t="s">
        <v>38</v>
      </c>
      <c r="F1583" t="s">
        <v>40</v>
      </c>
      <c r="G1583" t="s">
        <v>18</v>
      </c>
      <c r="H1583" t="s">
        <v>26</v>
      </c>
      <c r="I1583">
        <v>4993</v>
      </c>
      <c r="J1583">
        <v>651.21</v>
      </c>
      <c r="K1583">
        <v>524.96</v>
      </c>
    </row>
    <row r="1584" spans="1:11" x14ac:dyDescent="0.35">
      <c r="A1584">
        <v>733502042</v>
      </c>
      <c r="B1584" s="2">
        <v>44231</v>
      </c>
      <c r="C1584" s="2">
        <v>44237</v>
      </c>
      <c r="D1584" t="s">
        <v>106</v>
      </c>
      <c r="E1584" t="s">
        <v>38</v>
      </c>
      <c r="F1584" t="s">
        <v>47</v>
      </c>
      <c r="G1584" t="s">
        <v>14</v>
      </c>
      <c r="H1584" t="s">
        <v>19</v>
      </c>
      <c r="I1584">
        <v>8409</v>
      </c>
      <c r="J1584">
        <v>421.89</v>
      </c>
      <c r="K1584">
        <v>364.69</v>
      </c>
    </row>
    <row r="1585" spans="1:11" x14ac:dyDescent="0.35">
      <c r="A1585">
        <v>980124938</v>
      </c>
      <c r="B1585" s="2">
        <v>43280</v>
      </c>
      <c r="C1585" s="2">
        <v>43285</v>
      </c>
      <c r="D1585" t="s">
        <v>37</v>
      </c>
      <c r="E1585" t="s">
        <v>38</v>
      </c>
      <c r="F1585" t="s">
        <v>30</v>
      </c>
      <c r="G1585" t="s">
        <v>14</v>
      </c>
      <c r="H1585" t="s">
        <v>19</v>
      </c>
      <c r="I1585">
        <v>9605</v>
      </c>
      <c r="J1585">
        <v>81.73</v>
      </c>
      <c r="K1585">
        <v>56.67</v>
      </c>
    </row>
    <row r="1586" spans="1:11" x14ac:dyDescent="0.35">
      <c r="A1586">
        <v>946774995</v>
      </c>
      <c r="B1586" s="2">
        <v>43477</v>
      </c>
      <c r="C1586" s="2">
        <v>43486</v>
      </c>
      <c r="D1586" t="s">
        <v>96</v>
      </c>
      <c r="E1586" t="s">
        <v>29</v>
      </c>
      <c r="F1586" t="s">
        <v>30</v>
      </c>
      <c r="G1586" t="s">
        <v>14</v>
      </c>
      <c r="H1586" t="s">
        <v>15</v>
      </c>
      <c r="I1586">
        <v>615</v>
      </c>
      <c r="J1586">
        <v>81.73</v>
      </c>
      <c r="K1586">
        <v>56.67</v>
      </c>
    </row>
    <row r="1587" spans="1:11" x14ac:dyDescent="0.35">
      <c r="A1587">
        <v>124126040</v>
      </c>
      <c r="B1587" s="2">
        <v>43268</v>
      </c>
      <c r="C1587" s="2">
        <v>43277</v>
      </c>
      <c r="D1587" t="s">
        <v>192</v>
      </c>
      <c r="E1587" t="s">
        <v>32</v>
      </c>
      <c r="F1587" t="s">
        <v>33</v>
      </c>
      <c r="G1587" t="s">
        <v>18</v>
      </c>
      <c r="H1587" t="s">
        <v>34</v>
      </c>
      <c r="I1587">
        <v>509</v>
      </c>
      <c r="J1587">
        <v>109.28</v>
      </c>
      <c r="K1587">
        <v>35.840000000000003</v>
      </c>
    </row>
    <row r="1588" spans="1:11" x14ac:dyDescent="0.35">
      <c r="A1588">
        <v>323164403</v>
      </c>
      <c r="B1588" s="2">
        <v>43987</v>
      </c>
      <c r="C1588" s="2">
        <v>43996</v>
      </c>
      <c r="D1588" t="s">
        <v>114</v>
      </c>
      <c r="E1588" t="s">
        <v>38</v>
      </c>
      <c r="F1588" t="s">
        <v>22</v>
      </c>
      <c r="G1588" t="s">
        <v>14</v>
      </c>
      <c r="H1588" t="s">
        <v>34</v>
      </c>
      <c r="I1588">
        <v>383</v>
      </c>
      <c r="J1588">
        <v>47.45</v>
      </c>
      <c r="K1588">
        <v>31.79</v>
      </c>
    </row>
    <row r="1589" spans="1:11" x14ac:dyDescent="0.35">
      <c r="A1589">
        <v>725188910</v>
      </c>
      <c r="B1589" s="2">
        <v>43473</v>
      </c>
      <c r="C1589" s="2">
        <v>43474</v>
      </c>
      <c r="D1589" t="s">
        <v>46</v>
      </c>
      <c r="E1589" t="s">
        <v>29</v>
      </c>
      <c r="F1589" t="s">
        <v>25</v>
      </c>
      <c r="G1589" t="s">
        <v>14</v>
      </c>
      <c r="H1589" t="s">
        <v>26</v>
      </c>
      <c r="I1589">
        <v>8369</v>
      </c>
      <c r="J1589">
        <v>205.7</v>
      </c>
      <c r="K1589">
        <v>117.11</v>
      </c>
    </row>
    <row r="1590" spans="1:11" x14ac:dyDescent="0.35">
      <c r="A1590">
        <v>131810891</v>
      </c>
      <c r="B1590" s="2">
        <v>42303</v>
      </c>
      <c r="C1590" s="2">
        <v>42315</v>
      </c>
      <c r="D1590" t="s">
        <v>134</v>
      </c>
      <c r="E1590" t="s">
        <v>38</v>
      </c>
      <c r="F1590" t="s">
        <v>22</v>
      </c>
      <c r="G1590" t="s">
        <v>14</v>
      </c>
      <c r="H1590" t="s">
        <v>15</v>
      </c>
      <c r="I1590">
        <v>4627</v>
      </c>
      <c r="J1590">
        <v>47.45</v>
      </c>
      <c r="K1590">
        <v>31.79</v>
      </c>
    </row>
    <row r="1591" spans="1:11" x14ac:dyDescent="0.35">
      <c r="A1591">
        <v>114954173</v>
      </c>
      <c r="B1591" s="2">
        <v>44595</v>
      </c>
      <c r="C1591" s="2">
        <v>44609</v>
      </c>
      <c r="D1591" t="s">
        <v>117</v>
      </c>
      <c r="E1591" t="s">
        <v>21</v>
      </c>
      <c r="F1591" t="s">
        <v>56</v>
      </c>
      <c r="G1591" t="s">
        <v>18</v>
      </c>
      <c r="H1591" t="s">
        <v>19</v>
      </c>
      <c r="I1591">
        <v>6349</v>
      </c>
      <c r="J1591">
        <v>9.33</v>
      </c>
      <c r="K1591">
        <v>6.92</v>
      </c>
    </row>
    <row r="1592" spans="1:11" x14ac:dyDescent="0.35">
      <c r="A1592">
        <v>966855084</v>
      </c>
      <c r="B1592" s="2">
        <v>42547</v>
      </c>
      <c r="C1592" s="2">
        <v>42554</v>
      </c>
      <c r="D1592" t="s">
        <v>36</v>
      </c>
      <c r="E1592" t="s">
        <v>29</v>
      </c>
      <c r="F1592" t="s">
        <v>30</v>
      </c>
      <c r="G1592" t="s">
        <v>14</v>
      </c>
      <c r="H1592" t="s">
        <v>19</v>
      </c>
      <c r="I1592">
        <v>2760</v>
      </c>
      <c r="J1592">
        <v>81.73</v>
      </c>
      <c r="K1592">
        <v>56.67</v>
      </c>
    </row>
    <row r="1593" spans="1:11" x14ac:dyDescent="0.35">
      <c r="A1593">
        <v>350062453</v>
      </c>
      <c r="B1593" s="2">
        <v>42021</v>
      </c>
      <c r="C1593" s="2">
        <v>42029</v>
      </c>
      <c r="D1593" t="s">
        <v>153</v>
      </c>
      <c r="E1593" t="s">
        <v>38</v>
      </c>
      <c r="F1593" t="s">
        <v>33</v>
      </c>
      <c r="G1593" t="s">
        <v>18</v>
      </c>
      <c r="H1593" t="s">
        <v>26</v>
      </c>
      <c r="I1593">
        <v>114</v>
      </c>
      <c r="J1593">
        <v>109.28</v>
      </c>
      <c r="K1593">
        <v>35.840000000000003</v>
      </c>
    </row>
    <row r="1594" spans="1:11" x14ac:dyDescent="0.35">
      <c r="A1594">
        <v>947437608</v>
      </c>
      <c r="B1594" s="2">
        <v>42802</v>
      </c>
      <c r="C1594" s="2">
        <v>42807</v>
      </c>
      <c r="D1594" t="s">
        <v>92</v>
      </c>
      <c r="E1594" t="s">
        <v>32</v>
      </c>
      <c r="F1594" t="s">
        <v>13</v>
      </c>
      <c r="G1594" t="s">
        <v>14</v>
      </c>
      <c r="H1594" t="s">
        <v>26</v>
      </c>
      <c r="I1594">
        <v>6697</v>
      </c>
      <c r="J1594">
        <v>255.28</v>
      </c>
      <c r="K1594">
        <v>159.41999999999999</v>
      </c>
    </row>
    <row r="1595" spans="1:11" x14ac:dyDescent="0.35">
      <c r="A1595">
        <v>112154376</v>
      </c>
      <c r="B1595" s="2">
        <v>42529</v>
      </c>
      <c r="C1595" s="2">
        <v>42550</v>
      </c>
      <c r="D1595" t="s">
        <v>167</v>
      </c>
      <c r="E1595" t="s">
        <v>38</v>
      </c>
      <c r="F1595" t="s">
        <v>22</v>
      </c>
      <c r="G1595" t="s">
        <v>14</v>
      </c>
      <c r="H1595" t="s">
        <v>19</v>
      </c>
      <c r="I1595">
        <v>7827</v>
      </c>
      <c r="J1595">
        <v>47.45</v>
      </c>
      <c r="K1595">
        <v>31.79</v>
      </c>
    </row>
    <row r="1596" spans="1:11" x14ac:dyDescent="0.35">
      <c r="A1596">
        <v>217699086</v>
      </c>
      <c r="B1596" s="2">
        <v>43459</v>
      </c>
      <c r="C1596" s="2">
        <v>43474</v>
      </c>
      <c r="D1596" t="s">
        <v>81</v>
      </c>
      <c r="E1596" t="s">
        <v>32</v>
      </c>
      <c r="F1596" t="s">
        <v>76</v>
      </c>
      <c r="G1596" t="s">
        <v>18</v>
      </c>
      <c r="H1596" t="s">
        <v>15</v>
      </c>
      <c r="I1596">
        <v>852</v>
      </c>
      <c r="J1596">
        <v>668.27</v>
      </c>
      <c r="K1596">
        <v>502.54</v>
      </c>
    </row>
    <row r="1597" spans="1:11" x14ac:dyDescent="0.35">
      <c r="A1597">
        <v>107870566</v>
      </c>
      <c r="B1597" s="2">
        <v>43932</v>
      </c>
      <c r="C1597" s="2">
        <v>43951</v>
      </c>
      <c r="D1597" t="s">
        <v>114</v>
      </c>
      <c r="E1597" t="s">
        <v>38</v>
      </c>
      <c r="F1597" t="s">
        <v>33</v>
      </c>
      <c r="G1597" t="s">
        <v>18</v>
      </c>
      <c r="H1597" t="s">
        <v>19</v>
      </c>
      <c r="I1597">
        <v>153</v>
      </c>
      <c r="J1597">
        <v>109.28</v>
      </c>
      <c r="K1597">
        <v>35.840000000000003</v>
      </c>
    </row>
    <row r="1598" spans="1:11" x14ac:dyDescent="0.35">
      <c r="A1598">
        <v>946780145</v>
      </c>
      <c r="B1598" s="2">
        <v>42523</v>
      </c>
      <c r="C1598" s="2">
        <v>42541</v>
      </c>
      <c r="D1598" t="s">
        <v>106</v>
      </c>
      <c r="E1598" t="s">
        <v>38</v>
      </c>
      <c r="F1598" t="s">
        <v>25</v>
      </c>
      <c r="G1598" t="s">
        <v>14</v>
      </c>
      <c r="H1598" t="s">
        <v>19</v>
      </c>
      <c r="I1598">
        <v>2139</v>
      </c>
      <c r="J1598">
        <v>205.7</v>
      </c>
      <c r="K1598">
        <v>117.11</v>
      </c>
    </row>
    <row r="1599" spans="1:11" x14ac:dyDescent="0.35">
      <c r="A1599">
        <v>368851649</v>
      </c>
      <c r="B1599" s="2">
        <v>44583</v>
      </c>
      <c r="C1599" s="2">
        <v>44597</v>
      </c>
      <c r="D1599" t="s">
        <v>174</v>
      </c>
      <c r="E1599" t="s">
        <v>29</v>
      </c>
      <c r="F1599" t="s">
        <v>25</v>
      </c>
      <c r="G1599" t="s">
        <v>14</v>
      </c>
      <c r="H1599" t="s">
        <v>34</v>
      </c>
      <c r="I1599">
        <v>255</v>
      </c>
      <c r="J1599">
        <v>205.7</v>
      </c>
      <c r="K1599">
        <v>117.11</v>
      </c>
    </row>
    <row r="1600" spans="1:11" x14ac:dyDescent="0.35">
      <c r="A1600">
        <v>128821408</v>
      </c>
      <c r="B1600" s="2">
        <v>43386</v>
      </c>
      <c r="C1600" s="2">
        <v>43394</v>
      </c>
      <c r="D1600" t="s">
        <v>218</v>
      </c>
      <c r="E1600" t="s">
        <v>38</v>
      </c>
      <c r="F1600" t="s">
        <v>40</v>
      </c>
      <c r="G1600" t="s">
        <v>14</v>
      </c>
      <c r="H1600" t="s">
        <v>26</v>
      </c>
      <c r="I1600">
        <v>9972</v>
      </c>
      <c r="J1600">
        <v>651.21</v>
      </c>
      <c r="K1600">
        <v>524.96</v>
      </c>
    </row>
    <row r="1601" spans="1:11" x14ac:dyDescent="0.35">
      <c r="A1601">
        <v>251738250</v>
      </c>
      <c r="B1601" s="2">
        <v>44410</v>
      </c>
      <c r="C1601" s="2">
        <v>44416</v>
      </c>
      <c r="D1601" t="s">
        <v>82</v>
      </c>
      <c r="E1601" t="s">
        <v>32</v>
      </c>
      <c r="F1601" t="s">
        <v>68</v>
      </c>
      <c r="G1601" t="s">
        <v>18</v>
      </c>
      <c r="H1601" t="s">
        <v>26</v>
      </c>
      <c r="I1601">
        <v>3797</v>
      </c>
      <c r="J1601">
        <v>154.06</v>
      </c>
      <c r="K1601">
        <v>90.93</v>
      </c>
    </row>
    <row r="1602" spans="1:11" x14ac:dyDescent="0.35">
      <c r="A1602">
        <v>382963502</v>
      </c>
      <c r="B1602" s="2">
        <v>44130</v>
      </c>
      <c r="C1602" s="2">
        <v>44145</v>
      </c>
      <c r="D1602" t="s">
        <v>166</v>
      </c>
      <c r="E1602" t="s">
        <v>38</v>
      </c>
      <c r="F1602" t="s">
        <v>47</v>
      </c>
      <c r="G1602" t="s">
        <v>14</v>
      </c>
      <c r="H1602" t="s">
        <v>15</v>
      </c>
      <c r="I1602">
        <v>6265</v>
      </c>
      <c r="J1602">
        <v>421.89</v>
      </c>
      <c r="K1602">
        <v>364.69</v>
      </c>
    </row>
    <row r="1603" spans="1:11" x14ac:dyDescent="0.35">
      <c r="A1603">
        <v>238170993</v>
      </c>
      <c r="B1603" s="2">
        <v>44187</v>
      </c>
      <c r="C1603" s="2">
        <v>44189</v>
      </c>
      <c r="D1603" t="s">
        <v>125</v>
      </c>
      <c r="E1603" t="s">
        <v>21</v>
      </c>
      <c r="F1603" t="s">
        <v>22</v>
      </c>
      <c r="G1603" t="s">
        <v>18</v>
      </c>
      <c r="H1603" t="s">
        <v>26</v>
      </c>
      <c r="I1603">
        <v>8944</v>
      </c>
      <c r="J1603">
        <v>47.45</v>
      </c>
      <c r="K1603">
        <v>31.79</v>
      </c>
    </row>
    <row r="1604" spans="1:11" x14ac:dyDescent="0.35">
      <c r="A1604">
        <v>953347051</v>
      </c>
      <c r="B1604" s="2">
        <v>42069</v>
      </c>
      <c r="C1604" s="2">
        <v>42090</v>
      </c>
      <c r="D1604" t="s">
        <v>147</v>
      </c>
      <c r="E1604" t="s">
        <v>38</v>
      </c>
      <c r="F1604" t="s">
        <v>13</v>
      </c>
      <c r="G1604" t="s">
        <v>18</v>
      </c>
      <c r="H1604" t="s">
        <v>15</v>
      </c>
      <c r="I1604">
        <v>5433</v>
      </c>
      <c r="J1604">
        <v>255.28</v>
      </c>
      <c r="K1604">
        <v>159.41999999999999</v>
      </c>
    </row>
    <row r="1605" spans="1:11" x14ac:dyDescent="0.35">
      <c r="A1605">
        <v>134790503</v>
      </c>
      <c r="B1605" s="2">
        <v>43923</v>
      </c>
      <c r="C1605" s="2">
        <v>43934</v>
      </c>
      <c r="D1605" t="s">
        <v>178</v>
      </c>
      <c r="E1605" t="s">
        <v>21</v>
      </c>
      <c r="F1605" t="s">
        <v>33</v>
      </c>
      <c r="G1605" t="s">
        <v>14</v>
      </c>
      <c r="H1605" t="s">
        <v>15</v>
      </c>
      <c r="I1605">
        <v>6360</v>
      </c>
      <c r="J1605">
        <v>109.28</v>
      </c>
      <c r="K1605">
        <v>35.840000000000003</v>
      </c>
    </row>
    <row r="1606" spans="1:11" x14ac:dyDescent="0.35">
      <c r="A1606">
        <v>409112679</v>
      </c>
      <c r="B1606" s="2">
        <v>43554</v>
      </c>
      <c r="C1606" s="2">
        <v>43563</v>
      </c>
      <c r="D1606" t="s">
        <v>60</v>
      </c>
      <c r="E1606" t="s">
        <v>21</v>
      </c>
      <c r="F1606" t="s">
        <v>68</v>
      </c>
      <c r="G1606" t="s">
        <v>14</v>
      </c>
      <c r="H1606" t="s">
        <v>34</v>
      </c>
      <c r="I1606">
        <v>4388</v>
      </c>
      <c r="J1606">
        <v>154.06</v>
      </c>
      <c r="K1606">
        <v>90.93</v>
      </c>
    </row>
    <row r="1607" spans="1:11" x14ac:dyDescent="0.35">
      <c r="A1607">
        <v>873237407</v>
      </c>
      <c r="B1607" s="2">
        <v>42698</v>
      </c>
      <c r="C1607" s="2">
        <v>42712</v>
      </c>
      <c r="D1607" t="s">
        <v>120</v>
      </c>
      <c r="E1607" t="s">
        <v>38</v>
      </c>
      <c r="F1607" t="s">
        <v>30</v>
      </c>
      <c r="G1607" t="s">
        <v>18</v>
      </c>
      <c r="H1607" t="s">
        <v>26</v>
      </c>
      <c r="I1607">
        <v>9209</v>
      </c>
      <c r="J1607">
        <v>81.73</v>
      </c>
      <c r="K1607">
        <v>56.67</v>
      </c>
    </row>
    <row r="1608" spans="1:11" x14ac:dyDescent="0.35">
      <c r="A1608">
        <v>244401013</v>
      </c>
      <c r="B1608" s="2">
        <v>42170</v>
      </c>
      <c r="C1608" s="2">
        <v>42183</v>
      </c>
      <c r="D1608" t="s">
        <v>124</v>
      </c>
      <c r="E1608" t="s">
        <v>38</v>
      </c>
      <c r="F1608" t="s">
        <v>76</v>
      </c>
      <c r="G1608" t="s">
        <v>18</v>
      </c>
      <c r="H1608" t="s">
        <v>19</v>
      </c>
      <c r="I1608">
        <v>2546</v>
      </c>
      <c r="J1608">
        <v>668.27</v>
      </c>
      <c r="K1608">
        <v>502.54</v>
      </c>
    </row>
    <row r="1609" spans="1:11" x14ac:dyDescent="0.35">
      <c r="A1609">
        <v>910152328</v>
      </c>
      <c r="B1609" s="2">
        <v>43674</v>
      </c>
      <c r="C1609" s="2">
        <v>43687</v>
      </c>
      <c r="D1609" t="s">
        <v>139</v>
      </c>
      <c r="E1609" t="s">
        <v>51</v>
      </c>
      <c r="F1609" t="s">
        <v>25</v>
      </c>
      <c r="G1609" t="s">
        <v>14</v>
      </c>
      <c r="H1609" t="s">
        <v>19</v>
      </c>
      <c r="I1609">
        <v>3154</v>
      </c>
      <c r="J1609">
        <v>205.7</v>
      </c>
      <c r="K1609">
        <v>117.11</v>
      </c>
    </row>
    <row r="1610" spans="1:11" x14ac:dyDescent="0.35">
      <c r="A1610">
        <v>378352677</v>
      </c>
      <c r="B1610" s="2">
        <v>42729</v>
      </c>
      <c r="C1610" s="2">
        <v>42743</v>
      </c>
      <c r="D1610" t="s">
        <v>191</v>
      </c>
      <c r="E1610" t="s">
        <v>24</v>
      </c>
      <c r="F1610" t="s">
        <v>22</v>
      </c>
      <c r="G1610" t="s">
        <v>14</v>
      </c>
      <c r="H1610" t="s">
        <v>34</v>
      </c>
      <c r="I1610">
        <v>1820</v>
      </c>
      <c r="J1610">
        <v>47.45</v>
      </c>
      <c r="K1610">
        <v>31.79</v>
      </c>
    </row>
    <row r="1611" spans="1:11" x14ac:dyDescent="0.35">
      <c r="A1611">
        <v>727175891</v>
      </c>
      <c r="B1611" s="2">
        <v>43665</v>
      </c>
      <c r="C1611" s="2">
        <v>43672</v>
      </c>
      <c r="D1611" t="s">
        <v>178</v>
      </c>
      <c r="E1611" t="s">
        <v>21</v>
      </c>
      <c r="F1611" t="s">
        <v>47</v>
      </c>
      <c r="G1611" t="s">
        <v>18</v>
      </c>
      <c r="H1611" t="s">
        <v>34</v>
      </c>
      <c r="I1611">
        <v>6360</v>
      </c>
      <c r="J1611">
        <v>421.89</v>
      </c>
      <c r="K1611">
        <v>364.69</v>
      </c>
    </row>
    <row r="1612" spans="1:11" x14ac:dyDescent="0.35">
      <c r="A1612">
        <v>955108296</v>
      </c>
      <c r="B1612" s="2">
        <v>43431</v>
      </c>
      <c r="C1612" s="2">
        <v>43451</v>
      </c>
      <c r="D1612" t="s">
        <v>147</v>
      </c>
      <c r="E1612" t="s">
        <v>38</v>
      </c>
      <c r="F1612" t="s">
        <v>76</v>
      </c>
      <c r="G1612" t="s">
        <v>18</v>
      </c>
      <c r="H1612" t="s">
        <v>15</v>
      </c>
      <c r="I1612">
        <v>6624</v>
      </c>
      <c r="J1612">
        <v>668.27</v>
      </c>
      <c r="K1612">
        <v>502.54</v>
      </c>
    </row>
    <row r="1613" spans="1:11" x14ac:dyDescent="0.35">
      <c r="A1613">
        <v>130948722</v>
      </c>
      <c r="B1613" s="2">
        <v>43406</v>
      </c>
      <c r="C1613" s="2">
        <v>43419</v>
      </c>
      <c r="D1613" t="s">
        <v>89</v>
      </c>
      <c r="E1613" t="s">
        <v>38</v>
      </c>
      <c r="F1613" t="s">
        <v>33</v>
      </c>
      <c r="G1613" t="s">
        <v>18</v>
      </c>
      <c r="H1613" t="s">
        <v>26</v>
      </c>
      <c r="I1613">
        <v>9492</v>
      </c>
      <c r="J1613">
        <v>109.28</v>
      </c>
      <c r="K1613">
        <v>35.840000000000003</v>
      </c>
    </row>
    <row r="1614" spans="1:11" x14ac:dyDescent="0.35">
      <c r="A1614">
        <v>543808495</v>
      </c>
      <c r="B1614" s="2">
        <v>42280</v>
      </c>
      <c r="C1614" s="2">
        <v>42301</v>
      </c>
      <c r="D1614" t="s">
        <v>196</v>
      </c>
      <c r="E1614" t="s">
        <v>32</v>
      </c>
      <c r="F1614" t="s">
        <v>40</v>
      </c>
      <c r="G1614" t="s">
        <v>14</v>
      </c>
      <c r="H1614" t="s">
        <v>15</v>
      </c>
      <c r="I1614">
        <v>3873</v>
      </c>
      <c r="J1614">
        <v>651.21</v>
      </c>
      <c r="K1614">
        <v>524.96</v>
      </c>
    </row>
    <row r="1615" spans="1:11" x14ac:dyDescent="0.35">
      <c r="A1615">
        <v>953111445</v>
      </c>
      <c r="B1615" s="2">
        <v>42865</v>
      </c>
      <c r="C1615" s="2">
        <v>42883</v>
      </c>
      <c r="D1615" t="s">
        <v>194</v>
      </c>
      <c r="E1615" t="s">
        <v>32</v>
      </c>
      <c r="F1615" t="s">
        <v>76</v>
      </c>
      <c r="G1615" t="s">
        <v>18</v>
      </c>
      <c r="H1615" t="s">
        <v>34</v>
      </c>
      <c r="I1615">
        <v>5712</v>
      </c>
      <c r="J1615">
        <v>668.27</v>
      </c>
      <c r="K1615">
        <v>502.54</v>
      </c>
    </row>
    <row r="1616" spans="1:11" x14ac:dyDescent="0.35">
      <c r="A1616">
        <v>638593900</v>
      </c>
      <c r="B1616" s="2">
        <v>44130</v>
      </c>
      <c r="C1616" s="2">
        <v>44136</v>
      </c>
      <c r="D1616" t="s">
        <v>172</v>
      </c>
      <c r="E1616" t="s">
        <v>21</v>
      </c>
      <c r="F1616" t="s">
        <v>42</v>
      </c>
      <c r="G1616" t="s">
        <v>14</v>
      </c>
      <c r="H1616" t="s">
        <v>26</v>
      </c>
      <c r="I1616">
        <v>2981</v>
      </c>
      <c r="J1616">
        <v>437.2</v>
      </c>
      <c r="K1616">
        <v>263.33</v>
      </c>
    </row>
    <row r="1617" spans="1:11" x14ac:dyDescent="0.35">
      <c r="A1617">
        <v>750304687</v>
      </c>
      <c r="B1617" s="2">
        <v>42126</v>
      </c>
      <c r="C1617" s="2">
        <v>42147</v>
      </c>
      <c r="D1617" t="s">
        <v>197</v>
      </c>
      <c r="E1617" t="s">
        <v>38</v>
      </c>
      <c r="F1617" t="s">
        <v>17</v>
      </c>
      <c r="G1617" t="s">
        <v>14</v>
      </c>
      <c r="H1617" t="s">
        <v>19</v>
      </c>
      <c r="I1617">
        <v>685</v>
      </c>
      <c r="J1617">
        <v>152.58000000000001</v>
      </c>
      <c r="K1617">
        <v>97.44</v>
      </c>
    </row>
    <row r="1618" spans="1:11" x14ac:dyDescent="0.35">
      <c r="A1618">
        <v>258605134</v>
      </c>
      <c r="B1618" s="2">
        <v>42524</v>
      </c>
      <c r="C1618" s="2">
        <v>42534</v>
      </c>
      <c r="D1618" t="s">
        <v>167</v>
      </c>
      <c r="E1618" t="s">
        <v>38</v>
      </c>
      <c r="F1618" t="s">
        <v>13</v>
      </c>
      <c r="G1618" t="s">
        <v>14</v>
      </c>
      <c r="H1618" t="s">
        <v>34</v>
      </c>
      <c r="I1618">
        <v>5861</v>
      </c>
      <c r="J1618">
        <v>255.28</v>
      </c>
      <c r="K1618">
        <v>159.41999999999999</v>
      </c>
    </row>
    <row r="1619" spans="1:11" x14ac:dyDescent="0.35">
      <c r="A1619">
        <v>904169070</v>
      </c>
      <c r="B1619" s="2">
        <v>44002</v>
      </c>
      <c r="C1619" s="2">
        <v>44017</v>
      </c>
      <c r="D1619" t="s">
        <v>62</v>
      </c>
      <c r="E1619" t="s">
        <v>38</v>
      </c>
      <c r="F1619" t="s">
        <v>40</v>
      </c>
      <c r="G1619" t="s">
        <v>18</v>
      </c>
      <c r="H1619" t="s">
        <v>15</v>
      </c>
      <c r="I1619">
        <v>2575</v>
      </c>
      <c r="J1619">
        <v>651.21</v>
      </c>
      <c r="K1619">
        <v>524.96</v>
      </c>
    </row>
    <row r="1620" spans="1:11" x14ac:dyDescent="0.35">
      <c r="A1620">
        <v>447982823</v>
      </c>
      <c r="B1620" s="2">
        <v>42392</v>
      </c>
      <c r="C1620" s="2">
        <v>42412</v>
      </c>
      <c r="D1620" t="s">
        <v>97</v>
      </c>
      <c r="E1620" t="s">
        <v>29</v>
      </c>
      <c r="F1620" t="s">
        <v>40</v>
      </c>
      <c r="G1620" t="s">
        <v>18</v>
      </c>
      <c r="H1620" t="s">
        <v>26</v>
      </c>
      <c r="I1620">
        <v>6927</v>
      </c>
      <c r="J1620">
        <v>651.21</v>
      </c>
      <c r="K1620">
        <v>524.96</v>
      </c>
    </row>
    <row r="1621" spans="1:11" x14ac:dyDescent="0.35">
      <c r="A1621">
        <v>321345221</v>
      </c>
      <c r="B1621" s="2">
        <v>43229</v>
      </c>
      <c r="C1621" s="2">
        <v>43231</v>
      </c>
      <c r="D1621" t="s">
        <v>149</v>
      </c>
      <c r="E1621" t="s">
        <v>12</v>
      </c>
      <c r="F1621" t="s">
        <v>47</v>
      </c>
      <c r="G1621" t="s">
        <v>18</v>
      </c>
      <c r="H1621" t="s">
        <v>15</v>
      </c>
      <c r="I1621">
        <v>2047</v>
      </c>
      <c r="J1621">
        <v>421.89</v>
      </c>
      <c r="K1621">
        <v>364.69</v>
      </c>
    </row>
    <row r="1622" spans="1:11" x14ac:dyDescent="0.35">
      <c r="A1622">
        <v>675867593</v>
      </c>
      <c r="B1622" s="2">
        <v>44817</v>
      </c>
      <c r="C1622" s="2">
        <v>44827</v>
      </c>
      <c r="D1622" t="s">
        <v>219</v>
      </c>
      <c r="E1622" t="s">
        <v>38</v>
      </c>
      <c r="F1622" t="s">
        <v>22</v>
      </c>
      <c r="G1622" t="s">
        <v>14</v>
      </c>
      <c r="H1622" t="s">
        <v>34</v>
      </c>
      <c r="I1622">
        <v>3095</v>
      </c>
      <c r="J1622">
        <v>47.45</v>
      </c>
      <c r="K1622">
        <v>31.79</v>
      </c>
    </row>
    <row r="1623" spans="1:11" x14ac:dyDescent="0.35">
      <c r="A1623">
        <v>833473765</v>
      </c>
      <c r="B1623" s="2">
        <v>43583</v>
      </c>
      <c r="C1623" s="2">
        <v>43590</v>
      </c>
      <c r="D1623" t="s">
        <v>156</v>
      </c>
      <c r="E1623" t="s">
        <v>21</v>
      </c>
      <c r="F1623" t="s">
        <v>22</v>
      </c>
      <c r="G1623" t="s">
        <v>18</v>
      </c>
      <c r="H1623" t="s">
        <v>34</v>
      </c>
      <c r="I1623">
        <v>2264</v>
      </c>
      <c r="J1623">
        <v>47.45</v>
      </c>
      <c r="K1623">
        <v>31.79</v>
      </c>
    </row>
    <row r="1624" spans="1:11" x14ac:dyDescent="0.35">
      <c r="A1624">
        <v>636400067</v>
      </c>
      <c r="B1624" s="2">
        <v>42496</v>
      </c>
      <c r="C1624" s="2">
        <v>42517</v>
      </c>
      <c r="D1624" t="s">
        <v>64</v>
      </c>
      <c r="E1624" t="s">
        <v>29</v>
      </c>
      <c r="F1624" t="s">
        <v>76</v>
      </c>
      <c r="G1624" t="s">
        <v>14</v>
      </c>
      <c r="H1624" t="s">
        <v>26</v>
      </c>
      <c r="I1624">
        <v>3777</v>
      </c>
      <c r="J1624">
        <v>668.27</v>
      </c>
      <c r="K1624">
        <v>502.54</v>
      </c>
    </row>
    <row r="1625" spans="1:11" x14ac:dyDescent="0.35">
      <c r="A1625">
        <v>897195327</v>
      </c>
      <c r="B1625" s="2">
        <v>44264</v>
      </c>
      <c r="C1625" s="2">
        <v>44273</v>
      </c>
      <c r="D1625" t="s">
        <v>89</v>
      </c>
      <c r="E1625" t="s">
        <v>38</v>
      </c>
      <c r="F1625" t="s">
        <v>42</v>
      </c>
      <c r="G1625" t="s">
        <v>18</v>
      </c>
      <c r="H1625" t="s">
        <v>26</v>
      </c>
      <c r="I1625">
        <v>8890</v>
      </c>
      <c r="J1625">
        <v>437.2</v>
      </c>
      <c r="K1625">
        <v>263.33</v>
      </c>
    </row>
    <row r="1626" spans="1:11" x14ac:dyDescent="0.35">
      <c r="A1626">
        <v>248720872</v>
      </c>
      <c r="B1626" s="2">
        <v>43475</v>
      </c>
      <c r="C1626" s="2">
        <v>43485</v>
      </c>
      <c r="D1626" t="s">
        <v>58</v>
      </c>
      <c r="E1626" t="s">
        <v>29</v>
      </c>
      <c r="F1626" t="s">
        <v>40</v>
      </c>
      <c r="G1626" t="s">
        <v>14</v>
      </c>
      <c r="H1626" t="s">
        <v>15</v>
      </c>
      <c r="I1626">
        <v>888</v>
      </c>
      <c r="J1626">
        <v>651.21</v>
      </c>
      <c r="K1626">
        <v>524.96</v>
      </c>
    </row>
    <row r="1627" spans="1:11" x14ac:dyDescent="0.35">
      <c r="A1627">
        <v>994150531</v>
      </c>
      <c r="B1627" s="2">
        <v>44428</v>
      </c>
      <c r="C1627" s="2">
        <v>44437</v>
      </c>
      <c r="D1627" t="s">
        <v>136</v>
      </c>
      <c r="E1627" t="s">
        <v>38</v>
      </c>
      <c r="F1627" t="s">
        <v>47</v>
      </c>
      <c r="G1627" t="s">
        <v>14</v>
      </c>
      <c r="H1627" t="s">
        <v>26</v>
      </c>
      <c r="I1627">
        <v>89</v>
      </c>
      <c r="J1627">
        <v>421.89</v>
      </c>
      <c r="K1627">
        <v>364.69</v>
      </c>
    </row>
    <row r="1628" spans="1:11" x14ac:dyDescent="0.35">
      <c r="A1628">
        <v>556970632</v>
      </c>
      <c r="B1628" s="2">
        <v>44183</v>
      </c>
      <c r="C1628" s="2">
        <v>44197</v>
      </c>
      <c r="D1628" t="s">
        <v>36</v>
      </c>
      <c r="E1628" t="s">
        <v>29</v>
      </c>
      <c r="F1628" t="s">
        <v>13</v>
      </c>
      <c r="G1628" t="s">
        <v>18</v>
      </c>
      <c r="H1628" t="s">
        <v>26</v>
      </c>
      <c r="I1628">
        <v>8842</v>
      </c>
      <c r="J1628">
        <v>255.28</v>
      </c>
      <c r="K1628">
        <v>159.41999999999999</v>
      </c>
    </row>
    <row r="1629" spans="1:11" x14ac:dyDescent="0.35">
      <c r="A1629">
        <v>930980002</v>
      </c>
      <c r="B1629" s="2">
        <v>44083</v>
      </c>
      <c r="C1629" s="2">
        <v>44100</v>
      </c>
      <c r="D1629" t="s">
        <v>127</v>
      </c>
      <c r="E1629" t="s">
        <v>38</v>
      </c>
      <c r="F1629" t="s">
        <v>22</v>
      </c>
      <c r="G1629" t="s">
        <v>18</v>
      </c>
      <c r="H1629" t="s">
        <v>15</v>
      </c>
      <c r="I1629">
        <v>6526</v>
      </c>
      <c r="J1629">
        <v>47.45</v>
      </c>
      <c r="K1629">
        <v>31.79</v>
      </c>
    </row>
    <row r="1630" spans="1:11" x14ac:dyDescent="0.35">
      <c r="A1630">
        <v>130289971</v>
      </c>
      <c r="B1630" s="2">
        <v>42049</v>
      </c>
      <c r="C1630" s="2">
        <v>42061</v>
      </c>
      <c r="D1630" t="s">
        <v>132</v>
      </c>
      <c r="E1630" t="s">
        <v>38</v>
      </c>
      <c r="F1630" t="s">
        <v>33</v>
      </c>
      <c r="G1630" t="s">
        <v>14</v>
      </c>
      <c r="H1630" t="s">
        <v>15</v>
      </c>
      <c r="I1630">
        <v>4553</v>
      </c>
      <c r="J1630">
        <v>109.28</v>
      </c>
      <c r="K1630">
        <v>35.840000000000003</v>
      </c>
    </row>
    <row r="1631" spans="1:11" x14ac:dyDescent="0.35">
      <c r="A1631">
        <v>739324367</v>
      </c>
      <c r="B1631" s="2">
        <v>43198</v>
      </c>
      <c r="C1631" s="2">
        <v>43211</v>
      </c>
      <c r="D1631" t="s">
        <v>212</v>
      </c>
      <c r="E1631" t="s">
        <v>32</v>
      </c>
      <c r="F1631" t="s">
        <v>56</v>
      </c>
      <c r="G1631" t="s">
        <v>14</v>
      </c>
      <c r="H1631" t="s">
        <v>15</v>
      </c>
      <c r="I1631">
        <v>1364</v>
      </c>
      <c r="J1631">
        <v>9.33</v>
      </c>
      <c r="K1631">
        <v>6.92</v>
      </c>
    </row>
    <row r="1632" spans="1:11" x14ac:dyDescent="0.35">
      <c r="A1632">
        <v>462819516</v>
      </c>
      <c r="B1632" s="2">
        <v>44116</v>
      </c>
      <c r="C1632" s="2">
        <v>44119</v>
      </c>
      <c r="D1632" t="s">
        <v>39</v>
      </c>
      <c r="E1632" t="s">
        <v>29</v>
      </c>
      <c r="F1632" t="s">
        <v>33</v>
      </c>
      <c r="G1632" t="s">
        <v>14</v>
      </c>
      <c r="H1632" t="s">
        <v>15</v>
      </c>
      <c r="I1632">
        <v>7435</v>
      </c>
      <c r="J1632">
        <v>109.28</v>
      </c>
      <c r="K1632">
        <v>35.840000000000003</v>
      </c>
    </row>
    <row r="1633" spans="1:11" x14ac:dyDescent="0.35">
      <c r="A1633">
        <v>675824248</v>
      </c>
      <c r="B1633" s="2">
        <v>44777</v>
      </c>
      <c r="C1633" s="2">
        <v>44779</v>
      </c>
      <c r="D1633" t="s">
        <v>126</v>
      </c>
      <c r="E1633" t="s">
        <v>24</v>
      </c>
      <c r="F1633" t="s">
        <v>13</v>
      </c>
      <c r="G1633" t="s">
        <v>14</v>
      </c>
      <c r="H1633" t="s">
        <v>19</v>
      </c>
      <c r="I1633">
        <v>268</v>
      </c>
      <c r="J1633">
        <v>255.28</v>
      </c>
      <c r="K1633">
        <v>159.41999999999999</v>
      </c>
    </row>
    <row r="1634" spans="1:11" x14ac:dyDescent="0.35">
      <c r="A1634">
        <v>573699891</v>
      </c>
      <c r="B1634" s="2">
        <v>42468</v>
      </c>
      <c r="C1634" s="2">
        <v>42470</v>
      </c>
      <c r="D1634" t="s">
        <v>137</v>
      </c>
      <c r="E1634" t="s">
        <v>38</v>
      </c>
      <c r="F1634" t="s">
        <v>13</v>
      </c>
      <c r="G1634" t="s">
        <v>18</v>
      </c>
      <c r="H1634" t="s">
        <v>26</v>
      </c>
      <c r="I1634">
        <v>9402</v>
      </c>
      <c r="J1634">
        <v>255.28</v>
      </c>
      <c r="K1634">
        <v>159.41999999999999</v>
      </c>
    </row>
    <row r="1635" spans="1:11" x14ac:dyDescent="0.35">
      <c r="A1635">
        <v>322120273</v>
      </c>
      <c r="B1635" s="2">
        <v>44173</v>
      </c>
      <c r="C1635" s="2">
        <v>44186</v>
      </c>
      <c r="D1635" t="s">
        <v>127</v>
      </c>
      <c r="E1635" t="s">
        <v>38</v>
      </c>
      <c r="F1635" t="s">
        <v>40</v>
      </c>
      <c r="G1635" t="s">
        <v>18</v>
      </c>
      <c r="H1635" t="s">
        <v>19</v>
      </c>
      <c r="I1635">
        <v>1402</v>
      </c>
      <c r="J1635">
        <v>651.21</v>
      </c>
      <c r="K1635">
        <v>524.96</v>
      </c>
    </row>
    <row r="1636" spans="1:11" x14ac:dyDescent="0.35">
      <c r="A1636">
        <v>607071721</v>
      </c>
      <c r="B1636" s="2">
        <v>42035</v>
      </c>
      <c r="C1636" s="2">
        <v>42050</v>
      </c>
      <c r="D1636" t="s">
        <v>92</v>
      </c>
      <c r="E1636" t="s">
        <v>32</v>
      </c>
      <c r="F1636" t="s">
        <v>42</v>
      </c>
      <c r="G1636" t="s">
        <v>14</v>
      </c>
      <c r="H1636" t="s">
        <v>34</v>
      </c>
      <c r="I1636">
        <v>4868</v>
      </c>
      <c r="J1636">
        <v>437.2</v>
      </c>
      <c r="K1636">
        <v>263.33</v>
      </c>
    </row>
    <row r="1637" spans="1:11" x14ac:dyDescent="0.35">
      <c r="A1637">
        <v>384853065</v>
      </c>
      <c r="B1637" s="2">
        <v>44470</v>
      </c>
      <c r="C1637" s="2">
        <v>44486</v>
      </c>
      <c r="D1637" t="s">
        <v>194</v>
      </c>
      <c r="E1637" t="s">
        <v>32</v>
      </c>
      <c r="F1637" t="s">
        <v>30</v>
      </c>
      <c r="G1637" t="s">
        <v>14</v>
      </c>
      <c r="H1637" t="s">
        <v>26</v>
      </c>
      <c r="I1637">
        <v>5429</v>
      </c>
      <c r="J1637">
        <v>81.73</v>
      </c>
      <c r="K1637">
        <v>56.67</v>
      </c>
    </row>
    <row r="1638" spans="1:11" x14ac:dyDescent="0.35">
      <c r="A1638">
        <v>932075631</v>
      </c>
      <c r="B1638" s="2">
        <v>42282</v>
      </c>
      <c r="C1638" s="2">
        <v>42283</v>
      </c>
      <c r="D1638" t="s">
        <v>61</v>
      </c>
      <c r="E1638" t="s">
        <v>12</v>
      </c>
      <c r="F1638" t="s">
        <v>30</v>
      </c>
      <c r="G1638" t="s">
        <v>18</v>
      </c>
      <c r="H1638" t="s">
        <v>15</v>
      </c>
      <c r="I1638">
        <v>747</v>
      </c>
      <c r="J1638">
        <v>81.73</v>
      </c>
      <c r="K1638">
        <v>56.67</v>
      </c>
    </row>
    <row r="1639" spans="1:11" x14ac:dyDescent="0.35">
      <c r="A1639">
        <v>895663249</v>
      </c>
      <c r="B1639" s="2">
        <v>43286</v>
      </c>
      <c r="C1639" s="2">
        <v>43305</v>
      </c>
      <c r="D1639" t="s">
        <v>93</v>
      </c>
      <c r="E1639" t="s">
        <v>29</v>
      </c>
      <c r="F1639" t="s">
        <v>56</v>
      </c>
      <c r="G1639" t="s">
        <v>14</v>
      </c>
      <c r="H1639" t="s">
        <v>34</v>
      </c>
      <c r="I1639">
        <v>5514</v>
      </c>
      <c r="J1639">
        <v>9.33</v>
      </c>
      <c r="K1639">
        <v>6.92</v>
      </c>
    </row>
    <row r="1640" spans="1:11" x14ac:dyDescent="0.35">
      <c r="A1640">
        <v>342852246</v>
      </c>
      <c r="B1640" s="2">
        <v>44411</v>
      </c>
      <c r="C1640" s="2">
        <v>44414</v>
      </c>
      <c r="D1640" t="s">
        <v>124</v>
      </c>
      <c r="E1640" t="s">
        <v>38</v>
      </c>
      <c r="F1640" t="s">
        <v>68</v>
      </c>
      <c r="G1640" t="s">
        <v>18</v>
      </c>
      <c r="H1640" t="s">
        <v>19</v>
      </c>
      <c r="I1640">
        <v>6453</v>
      </c>
      <c r="J1640">
        <v>154.06</v>
      </c>
      <c r="K1640">
        <v>90.93</v>
      </c>
    </row>
    <row r="1641" spans="1:11" x14ac:dyDescent="0.35">
      <c r="A1641">
        <v>311191451</v>
      </c>
      <c r="B1641" s="2">
        <v>42169</v>
      </c>
      <c r="C1641" s="2">
        <v>42178</v>
      </c>
      <c r="D1641" t="s">
        <v>62</v>
      </c>
      <c r="E1641" t="s">
        <v>38</v>
      </c>
      <c r="F1641" t="s">
        <v>22</v>
      </c>
      <c r="G1641" t="s">
        <v>14</v>
      </c>
      <c r="H1641" t="s">
        <v>15</v>
      </c>
      <c r="I1641">
        <v>7321</v>
      </c>
      <c r="J1641">
        <v>47.45</v>
      </c>
      <c r="K1641">
        <v>31.79</v>
      </c>
    </row>
    <row r="1642" spans="1:11" x14ac:dyDescent="0.35">
      <c r="A1642">
        <v>558542191</v>
      </c>
      <c r="B1642" s="2">
        <v>44155</v>
      </c>
      <c r="C1642" s="2">
        <v>44166</v>
      </c>
      <c r="D1642" t="s">
        <v>45</v>
      </c>
      <c r="E1642" t="s">
        <v>12</v>
      </c>
      <c r="F1642" t="s">
        <v>47</v>
      </c>
      <c r="G1642" t="s">
        <v>14</v>
      </c>
      <c r="H1642" t="s">
        <v>26</v>
      </c>
      <c r="I1642">
        <v>3901</v>
      </c>
      <c r="J1642">
        <v>421.89</v>
      </c>
      <c r="K1642">
        <v>364.69</v>
      </c>
    </row>
    <row r="1643" spans="1:11" x14ac:dyDescent="0.35">
      <c r="A1643">
        <v>913078296</v>
      </c>
      <c r="B1643" s="2">
        <v>44816</v>
      </c>
      <c r="C1643" s="2">
        <v>44833</v>
      </c>
      <c r="D1643" t="s">
        <v>54</v>
      </c>
      <c r="E1643" t="s">
        <v>29</v>
      </c>
      <c r="F1643" t="s">
        <v>22</v>
      </c>
      <c r="G1643" t="s">
        <v>18</v>
      </c>
      <c r="H1643" t="s">
        <v>19</v>
      </c>
      <c r="I1643">
        <v>9013</v>
      </c>
      <c r="J1643">
        <v>47.45</v>
      </c>
      <c r="K1643">
        <v>31.79</v>
      </c>
    </row>
    <row r="1644" spans="1:11" x14ac:dyDescent="0.35">
      <c r="A1644">
        <v>823286092</v>
      </c>
      <c r="B1644" s="2">
        <v>42638</v>
      </c>
      <c r="C1644" s="2">
        <v>42642</v>
      </c>
      <c r="D1644" t="s">
        <v>65</v>
      </c>
      <c r="E1644" t="s">
        <v>32</v>
      </c>
      <c r="F1644" t="s">
        <v>76</v>
      </c>
      <c r="G1644" t="s">
        <v>14</v>
      </c>
      <c r="H1644" t="s">
        <v>26</v>
      </c>
      <c r="I1644">
        <v>7505</v>
      </c>
      <c r="J1644">
        <v>668.27</v>
      </c>
      <c r="K1644">
        <v>502.54</v>
      </c>
    </row>
    <row r="1645" spans="1:11" x14ac:dyDescent="0.35">
      <c r="A1645">
        <v>707964408</v>
      </c>
      <c r="B1645" s="2">
        <v>43617</v>
      </c>
      <c r="C1645" s="2">
        <v>43631</v>
      </c>
      <c r="D1645" t="s">
        <v>206</v>
      </c>
      <c r="E1645" t="s">
        <v>24</v>
      </c>
      <c r="F1645" t="s">
        <v>56</v>
      </c>
      <c r="G1645" t="s">
        <v>14</v>
      </c>
      <c r="H1645" t="s">
        <v>26</v>
      </c>
      <c r="I1645">
        <v>1256</v>
      </c>
      <c r="J1645">
        <v>9.33</v>
      </c>
      <c r="K1645">
        <v>6.92</v>
      </c>
    </row>
    <row r="1646" spans="1:11" x14ac:dyDescent="0.35">
      <c r="A1646">
        <v>606224572</v>
      </c>
      <c r="B1646" s="2">
        <v>43289</v>
      </c>
      <c r="C1646" s="2">
        <v>43306</v>
      </c>
      <c r="D1646" t="s">
        <v>135</v>
      </c>
      <c r="E1646" t="s">
        <v>21</v>
      </c>
      <c r="F1646" t="s">
        <v>42</v>
      </c>
      <c r="G1646" t="s">
        <v>18</v>
      </c>
      <c r="H1646" t="s">
        <v>15</v>
      </c>
      <c r="I1646">
        <v>4177</v>
      </c>
      <c r="J1646">
        <v>437.2</v>
      </c>
      <c r="K1646">
        <v>263.33</v>
      </c>
    </row>
    <row r="1647" spans="1:11" x14ac:dyDescent="0.35">
      <c r="A1647">
        <v>627490413</v>
      </c>
      <c r="B1647" s="2">
        <v>42348</v>
      </c>
      <c r="C1647" s="2">
        <v>42360</v>
      </c>
      <c r="D1647" t="s">
        <v>70</v>
      </c>
      <c r="E1647" t="s">
        <v>29</v>
      </c>
      <c r="F1647" t="s">
        <v>33</v>
      </c>
      <c r="G1647" t="s">
        <v>18</v>
      </c>
      <c r="H1647" t="s">
        <v>15</v>
      </c>
      <c r="I1647">
        <v>7212</v>
      </c>
      <c r="J1647">
        <v>109.28</v>
      </c>
      <c r="K1647">
        <v>35.840000000000003</v>
      </c>
    </row>
    <row r="1648" spans="1:11" x14ac:dyDescent="0.35">
      <c r="A1648">
        <v>501498258</v>
      </c>
      <c r="B1648" s="2">
        <v>43343</v>
      </c>
      <c r="C1648" s="2">
        <v>43355</v>
      </c>
      <c r="D1648" t="s">
        <v>194</v>
      </c>
      <c r="E1648" t="s">
        <v>32</v>
      </c>
      <c r="F1648" t="s">
        <v>42</v>
      </c>
      <c r="G1648" t="s">
        <v>14</v>
      </c>
      <c r="H1648" t="s">
        <v>26</v>
      </c>
      <c r="I1648">
        <v>3334</v>
      </c>
      <c r="J1648">
        <v>437.2</v>
      </c>
      <c r="K1648">
        <v>263.33</v>
      </c>
    </row>
    <row r="1649" spans="1:11" x14ac:dyDescent="0.35">
      <c r="A1649">
        <v>928296935</v>
      </c>
      <c r="B1649" s="2">
        <v>44016</v>
      </c>
      <c r="C1649" s="2">
        <v>44022</v>
      </c>
      <c r="D1649" t="s">
        <v>23</v>
      </c>
      <c r="E1649" t="s">
        <v>24</v>
      </c>
      <c r="F1649" t="s">
        <v>17</v>
      </c>
      <c r="G1649" t="s">
        <v>18</v>
      </c>
      <c r="H1649" t="s">
        <v>15</v>
      </c>
      <c r="I1649">
        <v>2547</v>
      </c>
      <c r="J1649">
        <v>152.58000000000001</v>
      </c>
      <c r="K1649">
        <v>97.44</v>
      </c>
    </row>
    <row r="1650" spans="1:11" x14ac:dyDescent="0.35">
      <c r="A1650">
        <v>428247773</v>
      </c>
      <c r="B1650" s="2">
        <v>43961</v>
      </c>
      <c r="C1650" s="2">
        <v>43972</v>
      </c>
      <c r="D1650" t="s">
        <v>87</v>
      </c>
      <c r="E1650" t="s">
        <v>24</v>
      </c>
      <c r="F1650" t="s">
        <v>76</v>
      </c>
      <c r="G1650" t="s">
        <v>14</v>
      </c>
      <c r="H1650" t="s">
        <v>19</v>
      </c>
      <c r="I1650">
        <v>6888</v>
      </c>
      <c r="J1650">
        <v>668.27</v>
      </c>
      <c r="K1650">
        <v>502.54</v>
      </c>
    </row>
    <row r="1651" spans="1:11" x14ac:dyDescent="0.35">
      <c r="A1651">
        <v>292024600</v>
      </c>
      <c r="B1651" s="2">
        <v>43240</v>
      </c>
      <c r="C1651" s="2">
        <v>43260</v>
      </c>
      <c r="D1651" t="s">
        <v>190</v>
      </c>
      <c r="E1651" t="s">
        <v>38</v>
      </c>
      <c r="F1651" t="s">
        <v>17</v>
      </c>
      <c r="G1651" t="s">
        <v>18</v>
      </c>
      <c r="H1651" t="s">
        <v>15</v>
      </c>
      <c r="I1651">
        <v>5423</v>
      </c>
      <c r="J1651">
        <v>152.58000000000001</v>
      </c>
      <c r="K1651">
        <v>97.44</v>
      </c>
    </row>
    <row r="1652" spans="1:11" x14ac:dyDescent="0.35">
      <c r="A1652">
        <v>530613744</v>
      </c>
      <c r="B1652" s="2">
        <v>43918</v>
      </c>
      <c r="C1652" s="2">
        <v>43929</v>
      </c>
      <c r="D1652" t="s">
        <v>41</v>
      </c>
      <c r="E1652" t="s">
        <v>29</v>
      </c>
      <c r="F1652" t="s">
        <v>56</v>
      </c>
      <c r="G1652" t="s">
        <v>14</v>
      </c>
      <c r="H1652" t="s">
        <v>26</v>
      </c>
      <c r="I1652">
        <v>9253</v>
      </c>
      <c r="J1652">
        <v>9.33</v>
      </c>
      <c r="K1652">
        <v>6.92</v>
      </c>
    </row>
    <row r="1653" spans="1:11" x14ac:dyDescent="0.35">
      <c r="A1653">
        <v>325314033</v>
      </c>
      <c r="B1653" s="2">
        <v>43836</v>
      </c>
      <c r="C1653" s="2">
        <v>43837</v>
      </c>
      <c r="D1653" t="s">
        <v>121</v>
      </c>
      <c r="E1653" t="s">
        <v>21</v>
      </c>
      <c r="F1653" t="s">
        <v>33</v>
      </c>
      <c r="G1653" t="s">
        <v>14</v>
      </c>
      <c r="H1653" t="s">
        <v>34</v>
      </c>
      <c r="I1653">
        <v>6506</v>
      </c>
      <c r="J1653">
        <v>109.28</v>
      </c>
      <c r="K1653">
        <v>35.840000000000003</v>
      </c>
    </row>
    <row r="1654" spans="1:11" x14ac:dyDescent="0.35">
      <c r="A1654">
        <v>277736794</v>
      </c>
      <c r="B1654" s="2">
        <v>43566</v>
      </c>
      <c r="C1654" s="2">
        <v>43583</v>
      </c>
      <c r="D1654" t="s">
        <v>86</v>
      </c>
      <c r="E1654" t="s">
        <v>29</v>
      </c>
      <c r="F1654" t="s">
        <v>56</v>
      </c>
      <c r="G1654" t="s">
        <v>14</v>
      </c>
      <c r="H1654" t="s">
        <v>19</v>
      </c>
      <c r="I1654">
        <v>7344</v>
      </c>
      <c r="J1654">
        <v>9.33</v>
      </c>
      <c r="K1654">
        <v>6.92</v>
      </c>
    </row>
    <row r="1655" spans="1:11" x14ac:dyDescent="0.35">
      <c r="A1655">
        <v>159805858</v>
      </c>
      <c r="B1655" s="2">
        <v>44154</v>
      </c>
      <c r="C1655" s="2">
        <v>44169</v>
      </c>
      <c r="D1655" t="s">
        <v>144</v>
      </c>
      <c r="E1655" t="s">
        <v>21</v>
      </c>
      <c r="F1655" t="s">
        <v>47</v>
      </c>
      <c r="G1655" t="s">
        <v>18</v>
      </c>
      <c r="H1655" t="s">
        <v>15</v>
      </c>
      <c r="I1655">
        <v>8959</v>
      </c>
      <c r="J1655">
        <v>421.89</v>
      </c>
      <c r="K1655">
        <v>364.69</v>
      </c>
    </row>
    <row r="1656" spans="1:11" x14ac:dyDescent="0.35">
      <c r="A1656">
        <v>263757550</v>
      </c>
      <c r="B1656" s="2">
        <v>42489</v>
      </c>
      <c r="C1656" s="2">
        <v>42505</v>
      </c>
      <c r="D1656" t="s">
        <v>183</v>
      </c>
      <c r="E1656" t="s">
        <v>24</v>
      </c>
      <c r="F1656" t="s">
        <v>22</v>
      </c>
      <c r="G1656" t="s">
        <v>14</v>
      </c>
      <c r="H1656" t="s">
        <v>26</v>
      </c>
      <c r="I1656">
        <v>575</v>
      </c>
      <c r="J1656">
        <v>47.45</v>
      </c>
      <c r="K1656">
        <v>31.79</v>
      </c>
    </row>
    <row r="1657" spans="1:11" x14ac:dyDescent="0.35">
      <c r="A1657">
        <v>952140700</v>
      </c>
      <c r="B1657" s="2">
        <v>44279</v>
      </c>
      <c r="C1657" s="2">
        <v>44286</v>
      </c>
      <c r="D1657" t="s">
        <v>146</v>
      </c>
      <c r="E1657" t="s">
        <v>29</v>
      </c>
      <c r="F1657" t="s">
        <v>40</v>
      </c>
      <c r="G1657" t="s">
        <v>18</v>
      </c>
      <c r="H1657" t="s">
        <v>26</v>
      </c>
      <c r="I1657">
        <v>8447</v>
      </c>
      <c r="J1657">
        <v>651.21</v>
      </c>
      <c r="K1657">
        <v>524.96</v>
      </c>
    </row>
    <row r="1658" spans="1:11" x14ac:dyDescent="0.35">
      <c r="A1658">
        <v>407816636</v>
      </c>
      <c r="B1658" s="2">
        <v>42576</v>
      </c>
      <c r="C1658" s="2">
        <v>42588</v>
      </c>
      <c r="D1658" t="s">
        <v>64</v>
      </c>
      <c r="E1658" t="s">
        <v>29</v>
      </c>
      <c r="F1658" t="s">
        <v>42</v>
      </c>
      <c r="G1658" t="s">
        <v>18</v>
      </c>
      <c r="H1658" t="s">
        <v>26</v>
      </c>
      <c r="I1658">
        <v>860</v>
      </c>
      <c r="J1658">
        <v>437.2</v>
      </c>
      <c r="K1658">
        <v>263.33</v>
      </c>
    </row>
    <row r="1659" spans="1:11" x14ac:dyDescent="0.35">
      <c r="A1659">
        <v>483959186</v>
      </c>
      <c r="B1659" s="2">
        <v>44831</v>
      </c>
      <c r="C1659" s="2">
        <v>44832</v>
      </c>
      <c r="D1659" t="s">
        <v>39</v>
      </c>
      <c r="E1659" t="s">
        <v>29</v>
      </c>
      <c r="F1659" t="s">
        <v>17</v>
      </c>
      <c r="G1659" t="s">
        <v>14</v>
      </c>
      <c r="H1659" t="s">
        <v>34</v>
      </c>
      <c r="I1659">
        <v>3133</v>
      </c>
      <c r="J1659">
        <v>152.58000000000001</v>
      </c>
      <c r="K1659">
        <v>97.44</v>
      </c>
    </row>
    <row r="1660" spans="1:11" x14ac:dyDescent="0.35">
      <c r="A1660">
        <v>854054677</v>
      </c>
      <c r="B1660" s="2">
        <v>44221</v>
      </c>
      <c r="C1660" s="2">
        <v>44234</v>
      </c>
      <c r="D1660" t="s">
        <v>126</v>
      </c>
      <c r="E1660" t="s">
        <v>24</v>
      </c>
      <c r="F1660" t="s">
        <v>30</v>
      </c>
      <c r="G1660" t="s">
        <v>14</v>
      </c>
      <c r="H1660" t="s">
        <v>19</v>
      </c>
      <c r="I1660">
        <v>2613</v>
      </c>
      <c r="J1660">
        <v>81.73</v>
      </c>
      <c r="K1660">
        <v>56.67</v>
      </c>
    </row>
    <row r="1661" spans="1:11" x14ac:dyDescent="0.35">
      <c r="A1661">
        <v>361901938</v>
      </c>
      <c r="B1661" s="2">
        <v>42738</v>
      </c>
      <c r="C1661" s="2">
        <v>42740</v>
      </c>
      <c r="D1661" t="s">
        <v>199</v>
      </c>
      <c r="E1661" t="s">
        <v>29</v>
      </c>
      <c r="F1661" t="s">
        <v>17</v>
      </c>
      <c r="G1661" t="s">
        <v>14</v>
      </c>
      <c r="H1661" t="s">
        <v>19</v>
      </c>
      <c r="I1661">
        <v>3681</v>
      </c>
      <c r="J1661">
        <v>152.58000000000001</v>
      </c>
      <c r="K1661">
        <v>97.44</v>
      </c>
    </row>
    <row r="1662" spans="1:11" x14ac:dyDescent="0.35">
      <c r="A1662">
        <v>171612298</v>
      </c>
      <c r="B1662" s="2">
        <v>43808</v>
      </c>
      <c r="C1662" s="2">
        <v>43819</v>
      </c>
      <c r="D1662" t="s">
        <v>139</v>
      </c>
      <c r="E1662" t="s">
        <v>51</v>
      </c>
      <c r="F1662" t="s">
        <v>76</v>
      </c>
      <c r="G1662" t="s">
        <v>18</v>
      </c>
      <c r="H1662" t="s">
        <v>34</v>
      </c>
      <c r="I1662">
        <v>2747</v>
      </c>
      <c r="J1662">
        <v>668.27</v>
      </c>
      <c r="K1662">
        <v>502.54</v>
      </c>
    </row>
    <row r="1663" spans="1:11" x14ac:dyDescent="0.35">
      <c r="A1663">
        <v>617609584</v>
      </c>
      <c r="B1663" s="2">
        <v>43394</v>
      </c>
      <c r="C1663" s="2">
        <v>43396</v>
      </c>
      <c r="D1663" t="s">
        <v>210</v>
      </c>
      <c r="E1663" t="s">
        <v>38</v>
      </c>
      <c r="F1663" t="s">
        <v>42</v>
      </c>
      <c r="G1663" t="s">
        <v>18</v>
      </c>
      <c r="H1663" t="s">
        <v>26</v>
      </c>
      <c r="I1663">
        <v>3255</v>
      </c>
      <c r="J1663">
        <v>437.2</v>
      </c>
      <c r="K1663">
        <v>263.33</v>
      </c>
    </row>
    <row r="1664" spans="1:11" x14ac:dyDescent="0.35">
      <c r="A1664">
        <v>754630124</v>
      </c>
      <c r="B1664" s="2">
        <v>44889</v>
      </c>
      <c r="C1664" s="2">
        <v>44893</v>
      </c>
      <c r="D1664" t="s">
        <v>170</v>
      </c>
      <c r="E1664" t="s">
        <v>12</v>
      </c>
      <c r="F1664" t="s">
        <v>40</v>
      </c>
      <c r="G1664" t="s">
        <v>14</v>
      </c>
      <c r="H1664" t="s">
        <v>15</v>
      </c>
      <c r="I1664">
        <v>678</v>
      </c>
      <c r="J1664">
        <v>651.21</v>
      </c>
      <c r="K1664">
        <v>524.96</v>
      </c>
    </row>
    <row r="1665" spans="1:11" x14ac:dyDescent="0.35">
      <c r="A1665">
        <v>607722747</v>
      </c>
      <c r="B1665" s="2">
        <v>43649</v>
      </c>
      <c r="C1665" s="2">
        <v>43664</v>
      </c>
      <c r="D1665" t="s">
        <v>50</v>
      </c>
      <c r="E1665" t="s">
        <v>51</v>
      </c>
      <c r="F1665" t="s">
        <v>40</v>
      </c>
      <c r="G1665" t="s">
        <v>18</v>
      </c>
      <c r="H1665" t="s">
        <v>19</v>
      </c>
      <c r="I1665">
        <v>7521</v>
      </c>
      <c r="J1665">
        <v>651.21</v>
      </c>
      <c r="K1665">
        <v>524.96</v>
      </c>
    </row>
    <row r="1666" spans="1:11" x14ac:dyDescent="0.35">
      <c r="A1666">
        <v>722248780</v>
      </c>
      <c r="B1666" s="2">
        <v>43927</v>
      </c>
      <c r="C1666" s="2">
        <v>43946</v>
      </c>
      <c r="D1666" t="s">
        <v>71</v>
      </c>
      <c r="E1666" t="s">
        <v>21</v>
      </c>
      <c r="F1666" t="s">
        <v>17</v>
      </c>
      <c r="G1666" t="s">
        <v>14</v>
      </c>
      <c r="H1666" t="s">
        <v>34</v>
      </c>
      <c r="I1666">
        <v>8319</v>
      </c>
      <c r="J1666">
        <v>152.58000000000001</v>
      </c>
      <c r="K1666">
        <v>97.44</v>
      </c>
    </row>
    <row r="1667" spans="1:11" x14ac:dyDescent="0.35">
      <c r="A1667">
        <v>813882052</v>
      </c>
      <c r="B1667" s="2">
        <v>42663</v>
      </c>
      <c r="C1667" s="2">
        <v>42672</v>
      </c>
      <c r="D1667" t="s">
        <v>171</v>
      </c>
      <c r="E1667" t="s">
        <v>12</v>
      </c>
      <c r="F1667" t="s">
        <v>33</v>
      </c>
      <c r="G1667" t="s">
        <v>14</v>
      </c>
      <c r="H1667" t="s">
        <v>19</v>
      </c>
      <c r="I1667">
        <v>4640</v>
      </c>
      <c r="J1667">
        <v>109.28</v>
      </c>
      <c r="K1667">
        <v>35.840000000000003</v>
      </c>
    </row>
    <row r="1668" spans="1:11" x14ac:dyDescent="0.35">
      <c r="A1668">
        <v>218608891</v>
      </c>
      <c r="B1668" s="2">
        <v>42044</v>
      </c>
      <c r="C1668" s="2">
        <v>42052</v>
      </c>
      <c r="D1668" t="s">
        <v>185</v>
      </c>
      <c r="E1668" t="s">
        <v>38</v>
      </c>
      <c r="F1668" t="s">
        <v>30</v>
      </c>
      <c r="G1668" t="s">
        <v>14</v>
      </c>
      <c r="H1668" t="s">
        <v>34</v>
      </c>
      <c r="I1668">
        <v>84</v>
      </c>
      <c r="J1668">
        <v>81.73</v>
      </c>
      <c r="K1668">
        <v>56.67</v>
      </c>
    </row>
    <row r="1669" spans="1:11" x14ac:dyDescent="0.35">
      <c r="A1669">
        <v>142728126</v>
      </c>
      <c r="B1669" s="2">
        <v>42059</v>
      </c>
      <c r="C1669" s="2">
        <v>42080</v>
      </c>
      <c r="D1669" t="s">
        <v>62</v>
      </c>
      <c r="E1669" t="s">
        <v>38</v>
      </c>
      <c r="F1669" t="s">
        <v>56</v>
      </c>
      <c r="G1669" t="s">
        <v>18</v>
      </c>
      <c r="H1669" t="s">
        <v>19</v>
      </c>
      <c r="I1669">
        <v>5279</v>
      </c>
      <c r="J1669">
        <v>9.33</v>
      </c>
      <c r="K1669">
        <v>6.92</v>
      </c>
    </row>
    <row r="1670" spans="1:11" x14ac:dyDescent="0.35">
      <c r="A1670">
        <v>512851083</v>
      </c>
      <c r="B1670" s="2">
        <v>44862</v>
      </c>
      <c r="C1670" s="2">
        <v>44882</v>
      </c>
      <c r="D1670" t="s">
        <v>50</v>
      </c>
      <c r="E1670" t="s">
        <v>51</v>
      </c>
      <c r="F1670" t="s">
        <v>13</v>
      </c>
      <c r="G1670" t="s">
        <v>14</v>
      </c>
      <c r="H1670" t="s">
        <v>19</v>
      </c>
      <c r="I1670">
        <v>2887</v>
      </c>
      <c r="J1670">
        <v>255.28</v>
      </c>
      <c r="K1670">
        <v>159.41999999999999</v>
      </c>
    </row>
    <row r="1671" spans="1:11" x14ac:dyDescent="0.35">
      <c r="A1671">
        <v>425901591</v>
      </c>
      <c r="B1671" s="2">
        <v>42378</v>
      </c>
      <c r="C1671" s="2">
        <v>42392</v>
      </c>
      <c r="D1671" t="s">
        <v>65</v>
      </c>
      <c r="E1671" t="s">
        <v>32</v>
      </c>
      <c r="F1671" t="s">
        <v>76</v>
      </c>
      <c r="G1671" t="s">
        <v>18</v>
      </c>
      <c r="H1671" t="s">
        <v>34</v>
      </c>
      <c r="I1671">
        <v>2600</v>
      </c>
      <c r="J1671">
        <v>668.27</v>
      </c>
      <c r="K1671">
        <v>502.54</v>
      </c>
    </row>
    <row r="1672" spans="1:11" x14ac:dyDescent="0.35">
      <c r="A1672">
        <v>399115979</v>
      </c>
      <c r="B1672" s="2">
        <v>42156</v>
      </c>
      <c r="C1672" s="2">
        <v>42157</v>
      </c>
      <c r="D1672" t="s">
        <v>168</v>
      </c>
      <c r="E1672" t="s">
        <v>21</v>
      </c>
      <c r="F1672" t="s">
        <v>68</v>
      </c>
      <c r="G1672" t="s">
        <v>14</v>
      </c>
      <c r="H1672" t="s">
        <v>34</v>
      </c>
      <c r="I1672">
        <v>6142</v>
      </c>
      <c r="J1672">
        <v>154.06</v>
      </c>
      <c r="K1672">
        <v>90.93</v>
      </c>
    </row>
    <row r="1673" spans="1:11" x14ac:dyDescent="0.35">
      <c r="A1673">
        <v>120043075</v>
      </c>
      <c r="B1673" s="2">
        <v>43706</v>
      </c>
      <c r="C1673" s="2">
        <v>43711</v>
      </c>
      <c r="D1673" t="s">
        <v>187</v>
      </c>
      <c r="E1673" t="s">
        <v>29</v>
      </c>
      <c r="F1673" t="s">
        <v>30</v>
      </c>
      <c r="G1673" t="s">
        <v>14</v>
      </c>
      <c r="H1673" t="s">
        <v>26</v>
      </c>
      <c r="I1673">
        <v>2268</v>
      </c>
      <c r="J1673">
        <v>81.73</v>
      </c>
      <c r="K1673">
        <v>56.67</v>
      </c>
    </row>
    <row r="1674" spans="1:11" x14ac:dyDescent="0.35">
      <c r="A1674">
        <v>696544206</v>
      </c>
      <c r="B1674" s="2">
        <v>42547</v>
      </c>
      <c r="C1674" s="2">
        <v>42561</v>
      </c>
      <c r="D1674" t="s">
        <v>87</v>
      </c>
      <c r="E1674" t="s">
        <v>24</v>
      </c>
      <c r="F1674" t="s">
        <v>40</v>
      </c>
      <c r="G1674" t="s">
        <v>18</v>
      </c>
      <c r="H1674" t="s">
        <v>26</v>
      </c>
      <c r="I1674">
        <v>1764</v>
      </c>
      <c r="J1674">
        <v>651.21</v>
      </c>
      <c r="K1674">
        <v>524.96</v>
      </c>
    </row>
    <row r="1675" spans="1:11" x14ac:dyDescent="0.35">
      <c r="A1675">
        <v>606793200</v>
      </c>
      <c r="B1675" s="2">
        <v>44472</v>
      </c>
      <c r="C1675" s="2">
        <v>44475</v>
      </c>
      <c r="D1675" t="s">
        <v>97</v>
      </c>
      <c r="E1675" t="s">
        <v>29</v>
      </c>
      <c r="F1675" t="s">
        <v>42</v>
      </c>
      <c r="G1675" t="s">
        <v>18</v>
      </c>
      <c r="H1675" t="s">
        <v>15</v>
      </c>
      <c r="I1675">
        <v>2447</v>
      </c>
      <c r="J1675">
        <v>437.2</v>
      </c>
      <c r="K1675">
        <v>263.33</v>
      </c>
    </row>
    <row r="1676" spans="1:11" x14ac:dyDescent="0.35">
      <c r="A1676">
        <v>649276387</v>
      </c>
      <c r="B1676" s="2">
        <v>44236</v>
      </c>
      <c r="C1676" s="2">
        <v>44247</v>
      </c>
      <c r="D1676" t="s">
        <v>186</v>
      </c>
      <c r="E1676" t="s">
        <v>38</v>
      </c>
      <c r="F1676" t="s">
        <v>22</v>
      </c>
      <c r="G1676" t="s">
        <v>14</v>
      </c>
      <c r="H1676" t="s">
        <v>15</v>
      </c>
      <c r="I1676">
        <v>4166</v>
      </c>
      <c r="J1676">
        <v>47.45</v>
      </c>
      <c r="K1676">
        <v>31.79</v>
      </c>
    </row>
    <row r="1677" spans="1:11" x14ac:dyDescent="0.35">
      <c r="A1677">
        <v>792792594</v>
      </c>
      <c r="B1677" s="2">
        <v>42333</v>
      </c>
      <c r="C1677" s="2">
        <v>42343</v>
      </c>
      <c r="D1677" t="s">
        <v>144</v>
      </c>
      <c r="E1677" t="s">
        <v>21</v>
      </c>
      <c r="F1677" t="s">
        <v>76</v>
      </c>
      <c r="G1677" t="s">
        <v>18</v>
      </c>
      <c r="H1677" t="s">
        <v>15</v>
      </c>
      <c r="I1677">
        <v>3801</v>
      </c>
      <c r="J1677">
        <v>668.27</v>
      </c>
      <c r="K1677">
        <v>502.54</v>
      </c>
    </row>
    <row r="1678" spans="1:11" x14ac:dyDescent="0.35">
      <c r="A1678">
        <v>626453149</v>
      </c>
      <c r="B1678" s="2">
        <v>43609</v>
      </c>
      <c r="C1678" s="2">
        <v>43617</v>
      </c>
      <c r="D1678" t="s">
        <v>107</v>
      </c>
      <c r="E1678" t="s">
        <v>21</v>
      </c>
      <c r="F1678" t="s">
        <v>42</v>
      </c>
      <c r="G1678" t="s">
        <v>18</v>
      </c>
      <c r="H1678" t="s">
        <v>19</v>
      </c>
      <c r="I1678">
        <v>263</v>
      </c>
      <c r="J1678">
        <v>437.2</v>
      </c>
      <c r="K1678">
        <v>263.33</v>
      </c>
    </row>
    <row r="1679" spans="1:11" x14ac:dyDescent="0.35">
      <c r="A1679">
        <v>709681880</v>
      </c>
      <c r="B1679" s="2">
        <v>44875</v>
      </c>
      <c r="C1679" s="2">
        <v>44896</v>
      </c>
      <c r="D1679" t="s">
        <v>132</v>
      </c>
      <c r="E1679" t="s">
        <v>38</v>
      </c>
      <c r="F1679" t="s">
        <v>30</v>
      </c>
      <c r="G1679" t="s">
        <v>18</v>
      </c>
      <c r="H1679" t="s">
        <v>15</v>
      </c>
      <c r="I1679">
        <v>9494</v>
      </c>
      <c r="J1679">
        <v>81.73</v>
      </c>
      <c r="K1679">
        <v>56.67</v>
      </c>
    </row>
    <row r="1680" spans="1:11" x14ac:dyDescent="0.35">
      <c r="A1680">
        <v>322215116</v>
      </c>
      <c r="B1680" s="2">
        <v>42598</v>
      </c>
      <c r="C1680" s="2">
        <v>42608</v>
      </c>
      <c r="D1680" t="s">
        <v>54</v>
      </c>
      <c r="E1680" t="s">
        <v>29</v>
      </c>
      <c r="F1680" t="s">
        <v>47</v>
      </c>
      <c r="G1680" t="s">
        <v>14</v>
      </c>
      <c r="H1680" t="s">
        <v>19</v>
      </c>
      <c r="I1680">
        <v>9468</v>
      </c>
      <c r="J1680">
        <v>421.89</v>
      </c>
      <c r="K1680">
        <v>364.69</v>
      </c>
    </row>
    <row r="1681" spans="1:11" x14ac:dyDescent="0.35">
      <c r="A1681">
        <v>614101684</v>
      </c>
      <c r="B1681" s="2">
        <v>43679</v>
      </c>
      <c r="C1681" s="2">
        <v>43692</v>
      </c>
      <c r="D1681" t="s">
        <v>105</v>
      </c>
      <c r="E1681" t="s">
        <v>12</v>
      </c>
      <c r="F1681" t="s">
        <v>76</v>
      </c>
      <c r="G1681" t="s">
        <v>18</v>
      </c>
      <c r="H1681" t="s">
        <v>19</v>
      </c>
      <c r="I1681">
        <v>5190</v>
      </c>
      <c r="J1681">
        <v>668.27</v>
      </c>
      <c r="K1681">
        <v>502.54</v>
      </c>
    </row>
    <row r="1682" spans="1:11" x14ac:dyDescent="0.35">
      <c r="A1682">
        <v>555702912</v>
      </c>
      <c r="B1682" s="2">
        <v>42364</v>
      </c>
      <c r="C1682" s="2">
        <v>42383</v>
      </c>
      <c r="D1682" t="s">
        <v>54</v>
      </c>
      <c r="E1682" t="s">
        <v>29</v>
      </c>
      <c r="F1682" t="s">
        <v>30</v>
      </c>
      <c r="G1682" t="s">
        <v>14</v>
      </c>
      <c r="H1682" t="s">
        <v>34</v>
      </c>
      <c r="I1682">
        <v>3696</v>
      </c>
      <c r="J1682">
        <v>81.73</v>
      </c>
      <c r="K1682">
        <v>56.67</v>
      </c>
    </row>
    <row r="1683" spans="1:11" x14ac:dyDescent="0.35">
      <c r="A1683">
        <v>987692630</v>
      </c>
      <c r="B1683" s="2">
        <v>44060</v>
      </c>
      <c r="C1683" s="2">
        <v>44081</v>
      </c>
      <c r="D1683" t="s">
        <v>46</v>
      </c>
      <c r="E1683" t="s">
        <v>29</v>
      </c>
      <c r="F1683" t="s">
        <v>25</v>
      </c>
      <c r="G1683" t="s">
        <v>18</v>
      </c>
      <c r="H1683" t="s">
        <v>15</v>
      </c>
      <c r="I1683">
        <v>9053</v>
      </c>
      <c r="J1683">
        <v>205.7</v>
      </c>
      <c r="K1683">
        <v>117.11</v>
      </c>
    </row>
    <row r="1684" spans="1:11" x14ac:dyDescent="0.35">
      <c r="A1684">
        <v>571057164</v>
      </c>
      <c r="B1684" s="2">
        <v>42410</v>
      </c>
      <c r="C1684" s="2">
        <v>42415</v>
      </c>
      <c r="D1684" t="s">
        <v>177</v>
      </c>
      <c r="E1684" t="s">
        <v>24</v>
      </c>
      <c r="F1684" t="s">
        <v>56</v>
      </c>
      <c r="G1684" t="s">
        <v>14</v>
      </c>
      <c r="H1684" t="s">
        <v>19</v>
      </c>
      <c r="I1684">
        <v>7360</v>
      </c>
      <c r="J1684">
        <v>9.33</v>
      </c>
      <c r="K1684">
        <v>6.92</v>
      </c>
    </row>
    <row r="1685" spans="1:11" x14ac:dyDescent="0.35">
      <c r="A1685">
        <v>737095344</v>
      </c>
      <c r="B1685" s="2">
        <v>43677</v>
      </c>
      <c r="C1685" s="2">
        <v>43692</v>
      </c>
      <c r="D1685" t="s">
        <v>129</v>
      </c>
      <c r="E1685" t="s">
        <v>21</v>
      </c>
      <c r="F1685" t="s">
        <v>17</v>
      </c>
      <c r="G1685" t="s">
        <v>18</v>
      </c>
      <c r="H1685" t="s">
        <v>26</v>
      </c>
      <c r="I1685">
        <v>1747</v>
      </c>
      <c r="J1685">
        <v>152.58000000000001</v>
      </c>
      <c r="K1685">
        <v>97.44</v>
      </c>
    </row>
    <row r="1686" spans="1:11" x14ac:dyDescent="0.35">
      <c r="A1686">
        <v>737418496</v>
      </c>
      <c r="B1686" s="2">
        <v>42359</v>
      </c>
      <c r="C1686" s="2">
        <v>42366</v>
      </c>
      <c r="D1686" t="s">
        <v>139</v>
      </c>
      <c r="E1686" t="s">
        <v>51</v>
      </c>
      <c r="F1686" t="s">
        <v>22</v>
      </c>
      <c r="G1686" t="s">
        <v>14</v>
      </c>
      <c r="H1686" t="s">
        <v>34</v>
      </c>
      <c r="I1686">
        <v>7375</v>
      </c>
      <c r="J1686">
        <v>47.45</v>
      </c>
      <c r="K1686">
        <v>31.79</v>
      </c>
    </row>
    <row r="1687" spans="1:11" x14ac:dyDescent="0.35">
      <c r="A1687">
        <v>793950450</v>
      </c>
      <c r="B1687" s="2">
        <v>42498</v>
      </c>
      <c r="C1687" s="2">
        <v>42506</v>
      </c>
      <c r="D1687" t="s">
        <v>62</v>
      </c>
      <c r="E1687" t="s">
        <v>38</v>
      </c>
      <c r="F1687" t="s">
        <v>33</v>
      </c>
      <c r="G1687" t="s">
        <v>14</v>
      </c>
      <c r="H1687" t="s">
        <v>15</v>
      </c>
      <c r="I1687">
        <v>6436</v>
      </c>
      <c r="J1687">
        <v>109.28</v>
      </c>
      <c r="K1687">
        <v>35.840000000000003</v>
      </c>
    </row>
    <row r="1688" spans="1:11" x14ac:dyDescent="0.35">
      <c r="A1688">
        <v>748927533</v>
      </c>
      <c r="B1688" s="2">
        <v>42525</v>
      </c>
      <c r="C1688" s="2">
        <v>42535</v>
      </c>
      <c r="D1688" t="s">
        <v>153</v>
      </c>
      <c r="E1688" t="s">
        <v>38</v>
      </c>
      <c r="F1688" t="s">
        <v>30</v>
      </c>
      <c r="G1688" t="s">
        <v>14</v>
      </c>
      <c r="H1688" t="s">
        <v>34</v>
      </c>
      <c r="I1688">
        <v>3155</v>
      </c>
      <c r="J1688">
        <v>81.73</v>
      </c>
      <c r="K1688">
        <v>56.67</v>
      </c>
    </row>
    <row r="1689" spans="1:11" x14ac:dyDescent="0.35">
      <c r="A1689">
        <v>514898574</v>
      </c>
      <c r="B1689" s="2">
        <v>42068</v>
      </c>
      <c r="C1689" s="2">
        <v>42088</v>
      </c>
      <c r="D1689" t="s">
        <v>166</v>
      </c>
      <c r="E1689" t="s">
        <v>38</v>
      </c>
      <c r="F1689" t="s">
        <v>40</v>
      </c>
      <c r="G1689" t="s">
        <v>14</v>
      </c>
      <c r="H1689" t="s">
        <v>15</v>
      </c>
      <c r="I1689">
        <v>8785</v>
      </c>
      <c r="J1689">
        <v>651.21</v>
      </c>
      <c r="K1689">
        <v>524.96</v>
      </c>
    </row>
    <row r="1690" spans="1:11" x14ac:dyDescent="0.35">
      <c r="A1690">
        <v>524724900</v>
      </c>
      <c r="B1690" s="2">
        <v>44068</v>
      </c>
      <c r="C1690" s="2">
        <v>44080</v>
      </c>
      <c r="D1690" t="s">
        <v>23</v>
      </c>
      <c r="E1690" t="s">
        <v>24</v>
      </c>
      <c r="F1690" t="s">
        <v>56</v>
      </c>
      <c r="G1690" t="s">
        <v>18</v>
      </c>
      <c r="H1690" t="s">
        <v>34</v>
      </c>
      <c r="I1690">
        <v>6613</v>
      </c>
      <c r="J1690">
        <v>9.33</v>
      </c>
      <c r="K1690">
        <v>6.92</v>
      </c>
    </row>
    <row r="1691" spans="1:11" x14ac:dyDescent="0.35">
      <c r="A1691">
        <v>381580340</v>
      </c>
      <c r="B1691" s="2">
        <v>43738</v>
      </c>
      <c r="C1691" s="2">
        <v>43745</v>
      </c>
      <c r="D1691" t="s">
        <v>65</v>
      </c>
      <c r="E1691" t="s">
        <v>32</v>
      </c>
      <c r="F1691" t="s">
        <v>13</v>
      </c>
      <c r="G1691" t="s">
        <v>14</v>
      </c>
      <c r="H1691" t="s">
        <v>26</v>
      </c>
      <c r="I1691">
        <v>6957</v>
      </c>
      <c r="J1691">
        <v>255.28</v>
      </c>
      <c r="K1691">
        <v>159.41999999999999</v>
      </c>
    </row>
    <row r="1692" spans="1:11" x14ac:dyDescent="0.35">
      <c r="A1692">
        <v>208951222</v>
      </c>
      <c r="B1692" s="2">
        <v>42684</v>
      </c>
      <c r="C1692" s="2">
        <v>42697</v>
      </c>
      <c r="D1692" t="s">
        <v>89</v>
      </c>
      <c r="E1692" t="s">
        <v>38</v>
      </c>
      <c r="F1692" t="s">
        <v>47</v>
      </c>
      <c r="G1692" t="s">
        <v>14</v>
      </c>
      <c r="H1692" t="s">
        <v>19</v>
      </c>
      <c r="I1692">
        <v>2165</v>
      </c>
      <c r="J1692">
        <v>421.89</v>
      </c>
      <c r="K1692">
        <v>364.69</v>
      </c>
    </row>
    <row r="1693" spans="1:11" x14ac:dyDescent="0.35">
      <c r="A1693">
        <v>200636374</v>
      </c>
      <c r="B1693" s="2">
        <v>44592</v>
      </c>
      <c r="C1693" s="2">
        <v>44601</v>
      </c>
      <c r="D1693" t="s">
        <v>120</v>
      </c>
      <c r="E1693" t="s">
        <v>38</v>
      </c>
      <c r="F1693" t="s">
        <v>30</v>
      </c>
      <c r="G1693" t="s">
        <v>18</v>
      </c>
      <c r="H1693" t="s">
        <v>19</v>
      </c>
      <c r="I1693">
        <v>1617</v>
      </c>
      <c r="J1693">
        <v>81.73</v>
      </c>
      <c r="K1693">
        <v>56.67</v>
      </c>
    </row>
    <row r="1694" spans="1:11" x14ac:dyDescent="0.35">
      <c r="A1694">
        <v>170747125</v>
      </c>
      <c r="B1694" s="2">
        <v>44151</v>
      </c>
      <c r="C1694" s="2">
        <v>44161</v>
      </c>
      <c r="D1694" t="s">
        <v>73</v>
      </c>
      <c r="E1694" t="s">
        <v>24</v>
      </c>
      <c r="F1694" t="s">
        <v>17</v>
      </c>
      <c r="G1694" t="s">
        <v>14</v>
      </c>
      <c r="H1694" t="s">
        <v>34</v>
      </c>
      <c r="I1694">
        <v>6723</v>
      </c>
      <c r="J1694">
        <v>152.58000000000001</v>
      </c>
      <c r="K1694">
        <v>97.44</v>
      </c>
    </row>
    <row r="1695" spans="1:11" x14ac:dyDescent="0.35">
      <c r="A1695">
        <v>903707301</v>
      </c>
      <c r="B1695" s="2">
        <v>44443</v>
      </c>
      <c r="C1695" s="2">
        <v>44447</v>
      </c>
      <c r="D1695" t="s">
        <v>73</v>
      </c>
      <c r="E1695" t="s">
        <v>24</v>
      </c>
      <c r="F1695" t="s">
        <v>22</v>
      </c>
      <c r="G1695" t="s">
        <v>18</v>
      </c>
      <c r="H1695" t="s">
        <v>26</v>
      </c>
      <c r="I1695">
        <v>5928</v>
      </c>
      <c r="J1695">
        <v>47.45</v>
      </c>
      <c r="K1695">
        <v>31.79</v>
      </c>
    </row>
    <row r="1696" spans="1:11" x14ac:dyDescent="0.35">
      <c r="A1696">
        <v>104253232</v>
      </c>
      <c r="B1696" s="2">
        <v>42627</v>
      </c>
      <c r="C1696" s="2">
        <v>42645</v>
      </c>
      <c r="D1696" t="s">
        <v>69</v>
      </c>
      <c r="E1696" t="s">
        <v>38</v>
      </c>
      <c r="F1696" t="s">
        <v>68</v>
      </c>
      <c r="G1696" t="s">
        <v>18</v>
      </c>
      <c r="H1696" t="s">
        <v>19</v>
      </c>
      <c r="I1696">
        <v>9703</v>
      </c>
      <c r="J1696">
        <v>154.06</v>
      </c>
      <c r="K1696">
        <v>90.93</v>
      </c>
    </row>
    <row r="1697" spans="1:11" x14ac:dyDescent="0.35">
      <c r="A1697">
        <v>947433745</v>
      </c>
      <c r="B1697" s="2">
        <v>44104</v>
      </c>
      <c r="C1697" s="2">
        <v>44108</v>
      </c>
      <c r="D1697" t="s">
        <v>146</v>
      </c>
      <c r="E1697" t="s">
        <v>29</v>
      </c>
      <c r="F1697" t="s">
        <v>30</v>
      </c>
      <c r="G1697" t="s">
        <v>18</v>
      </c>
      <c r="H1697" t="s">
        <v>19</v>
      </c>
      <c r="I1697">
        <v>5554</v>
      </c>
      <c r="J1697">
        <v>81.73</v>
      </c>
      <c r="K1697">
        <v>56.67</v>
      </c>
    </row>
    <row r="1698" spans="1:11" x14ac:dyDescent="0.35">
      <c r="A1698">
        <v>828610169</v>
      </c>
      <c r="B1698" s="2">
        <v>42351</v>
      </c>
      <c r="C1698" s="2">
        <v>42363</v>
      </c>
      <c r="D1698" t="s">
        <v>57</v>
      </c>
      <c r="E1698" t="s">
        <v>32</v>
      </c>
      <c r="F1698" t="s">
        <v>13</v>
      </c>
      <c r="G1698" t="s">
        <v>18</v>
      </c>
      <c r="H1698" t="s">
        <v>19</v>
      </c>
      <c r="I1698">
        <v>3018</v>
      </c>
      <c r="J1698">
        <v>255.28</v>
      </c>
      <c r="K1698">
        <v>159.41999999999999</v>
      </c>
    </row>
    <row r="1699" spans="1:11" x14ac:dyDescent="0.35">
      <c r="A1699">
        <v>813456332</v>
      </c>
      <c r="B1699" s="2">
        <v>42736</v>
      </c>
      <c r="C1699" s="2">
        <v>42745</v>
      </c>
      <c r="D1699" t="s">
        <v>105</v>
      </c>
      <c r="E1699" t="s">
        <v>12</v>
      </c>
      <c r="F1699" t="s">
        <v>17</v>
      </c>
      <c r="G1699" t="s">
        <v>18</v>
      </c>
      <c r="H1699" t="s">
        <v>19</v>
      </c>
      <c r="I1699">
        <v>8660</v>
      </c>
      <c r="J1699">
        <v>152.58000000000001</v>
      </c>
      <c r="K1699">
        <v>97.44</v>
      </c>
    </row>
    <row r="1700" spans="1:11" x14ac:dyDescent="0.35">
      <c r="A1700">
        <v>687958562</v>
      </c>
      <c r="B1700" s="2">
        <v>42096</v>
      </c>
      <c r="C1700" s="2">
        <v>42106</v>
      </c>
      <c r="D1700" t="s">
        <v>59</v>
      </c>
      <c r="E1700" t="s">
        <v>12</v>
      </c>
      <c r="F1700" t="s">
        <v>68</v>
      </c>
      <c r="G1700" t="s">
        <v>14</v>
      </c>
      <c r="H1700" t="s">
        <v>26</v>
      </c>
      <c r="I1700">
        <v>1081</v>
      </c>
      <c r="J1700">
        <v>154.06</v>
      </c>
      <c r="K1700">
        <v>90.93</v>
      </c>
    </row>
    <row r="1701" spans="1:11" x14ac:dyDescent="0.35">
      <c r="A1701">
        <v>308415687</v>
      </c>
      <c r="B1701" s="2">
        <v>43422</v>
      </c>
      <c r="C1701" s="2">
        <v>43432</v>
      </c>
      <c r="D1701" t="s">
        <v>136</v>
      </c>
      <c r="E1701" t="s">
        <v>38</v>
      </c>
      <c r="F1701" t="s">
        <v>76</v>
      </c>
      <c r="G1701" t="s">
        <v>18</v>
      </c>
      <c r="H1701" t="s">
        <v>26</v>
      </c>
      <c r="I1701">
        <v>5910</v>
      </c>
      <c r="J1701">
        <v>668.27</v>
      </c>
      <c r="K1701">
        <v>502.54</v>
      </c>
    </row>
    <row r="1702" spans="1:11" x14ac:dyDescent="0.35">
      <c r="A1702">
        <v>951439034</v>
      </c>
      <c r="B1702" s="2">
        <v>43676</v>
      </c>
      <c r="C1702" s="2">
        <v>43685</v>
      </c>
      <c r="D1702" t="s">
        <v>220</v>
      </c>
      <c r="E1702" t="s">
        <v>29</v>
      </c>
      <c r="F1702" t="s">
        <v>17</v>
      </c>
      <c r="G1702" t="s">
        <v>18</v>
      </c>
      <c r="H1702" t="s">
        <v>19</v>
      </c>
      <c r="I1702">
        <v>808</v>
      </c>
      <c r="J1702">
        <v>152.58000000000001</v>
      </c>
      <c r="K1702">
        <v>97.44</v>
      </c>
    </row>
    <row r="1703" spans="1:11" x14ac:dyDescent="0.35">
      <c r="A1703">
        <v>363952434</v>
      </c>
      <c r="B1703" s="2">
        <v>43783</v>
      </c>
      <c r="C1703" s="2">
        <v>43792</v>
      </c>
      <c r="D1703" t="s">
        <v>81</v>
      </c>
      <c r="E1703" t="s">
        <v>32</v>
      </c>
      <c r="F1703" t="s">
        <v>17</v>
      </c>
      <c r="G1703" t="s">
        <v>14</v>
      </c>
      <c r="H1703" t="s">
        <v>34</v>
      </c>
      <c r="I1703">
        <v>468</v>
      </c>
      <c r="J1703">
        <v>152.58000000000001</v>
      </c>
      <c r="K1703">
        <v>97.44</v>
      </c>
    </row>
    <row r="1704" spans="1:11" x14ac:dyDescent="0.35">
      <c r="A1704">
        <v>413192212</v>
      </c>
      <c r="B1704" s="2">
        <v>44483</v>
      </c>
      <c r="C1704" s="2">
        <v>44502</v>
      </c>
      <c r="D1704" t="s">
        <v>161</v>
      </c>
      <c r="E1704" t="s">
        <v>24</v>
      </c>
      <c r="F1704" t="s">
        <v>30</v>
      </c>
      <c r="G1704" t="s">
        <v>14</v>
      </c>
      <c r="H1704" t="s">
        <v>26</v>
      </c>
      <c r="I1704">
        <v>1612</v>
      </c>
      <c r="J1704">
        <v>81.73</v>
      </c>
      <c r="K1704">
        <v>56.67</v>
      </c>
    </row>
    <row r="1705" spans="1:11" x14ac:dyDescent="0.35">
      <c r="A1705">
        <v>336707198</v>
      </c>
      <c r="B1705" s="2">
        <v>42287</v>
      </c>
      <c r="C1705" s="2">
        <v>42305</v>
      </c>
      <c r="D1705" t="s">
        <v>206</v>
      </c>
      <c r="E1705" t="s">
        <v>24</v>
      </c>
      <c r="F1705" t="s">
        <v>13</v>
      </c>
      <c r="G1705" t="s">
        <v>14</v>
      </c>
      <c r="H1705" t="s">
        <v>26</v>
      </c>
      <c r="I1705">
        <v>7997</v>
      </c>
      <c r="J1705">
        <v>255.28</v>
      </c>
      <c r="K1705">
        <v>159.41999999999999</v>
      </c>
    </row>
    <row r="1706" spans="1:11" x14ac:dyDescent="0.35">
      <c r="A1706">
        <v>792358720</v>
      </c>
      <c r="B1706" s="2">
        <v>44060</v>
      </c>
      <c r="C1706" s="2">
        <v>44062</v>
      </c>
      <c r="D1706" t="s">
        <v>86</v>
      </c>
      <c r="E1706" t="s">
        <v>29</v>
      </c>
      <c r="F1706" t="s">
        <v>30</v>
      </c>
      <c r="G1706" t="s">
        <v>14</v>
      </c>
      <c r="H1706" t="s">
        <v>26</v>
      </c>
      <c r="I1706">
        <v>5408</v>
      </c>
      <c r="J1706">
        <v>81.73</v>
      </c>
      <c r="K1706">
        <v>56.67</v>
      </c>
    </row>
    <row r="1707" spans="1:11" x14ac:dyDescent="0.35">
      <c r="A1707">
        <v>708320605</v>
      </c>
      <c r="B1707" s="2">
        <v>42631</v>
      </c>
      <c r="C1707" s="2">
        <v>42642</v>
      </c>
      <c r="D1707" t="s">
        <v>80</v>
      </c>
      <c r="E1707" t="s">
        <v>21</v>
      </c>
      <c r="F1707" t="s">
        <v>56</v>
      </c>
      <c r="G1707" t="s">
        <v>18</v>
      </c>
      <c r="H1707" t="s">
        <v>26</v>
      </c>
      <c r="I1707">
        <v>6662</v>
      </c>
      <c r="J1707">
        <v>9.33</v>
      </c>
      <c r="K1707">
        <v>6.92</v>
      </c>
    </row>
    <row r="1708" spans="1:11" x14ac:dyDescent="0.35">
      <c r="A1708">
        <v>433079183</v>
      </c>
      <c r="B1708" s="2">
        <v>43529</v>
      </c>
      <c r="C1708" s="2">
        <v>43543</v>
      </c>
      <c r="D1708" t="s">
        <v>152</v>
      </c>
      <c r="E1708" t="s">
        <v>21</v>
      </c>
      <c r="F1708" t="s">
        <v>40</v>
      </c>
      <c r="G1708" t="s">
        <v>18</v>
      </c>
      <c r="H1708" t="s">
        <v>15</v>
      </c>
      <c r="I1708">
        <v>6609</v>
      </c>
      <c r="J1708">
        <v>651.21</v>
      </c>
      <c r="K1708">
        <v>524.96</v>
      </c>
    </row>
    <row r="1709" spans="1:11" x14ac:dyDescent="0.35">
      <c r="A1709">
        <v>385433280</v>
      </c>
      <c r="B1709" s="2">
        <v>43361</v>
      </c>
      <c r="C1709" s="2">
        <v>43368</v>
      </c>
      <c r="D1709" t="s">
        <v>23</v>
      </c>
      <c r="E1709" t="s">
        <v>24</v>
      </c>
      <c r="F1709" t="s">
        <v>33</v>
      </c>
      <c r="G1709" t="s">
        <v>18</v>
      </c>
      <c r="H1709" t="s">
        <v>19</v>
      </c>
      <c r="I1709">
        <v>7128</v>
      </c>
      <c r="J1709">
        <v>109.28</v>
      </c>
      <c r="K1709">
        <v>35.840000000000003</v>
      </c>
    </row>
    <row r="1710" spans="1:11" x14ac:dyDescent="0.35">
      <c r="A1710">
        <v>604494225</v>
      </c>
      <c r="B1710" s="2">
        <v>43973</v>
      </c>
      <c r="C1710" s="2">
        <v>43985</v>
      </c>
      <c r="D1710" t="s">
        <v>215</v>
      </c>
      <c r="E1710" t="s">
        <v>21</v>
      </c>
      <c r="F1710" t="s">
        <v>30</v>
      </c>
      <c r="G1710" t="s">
        <v>18</v>
      </c>
      <c r="H1710" t="s">
        <v>26</v>
      </c>
      <c r="I1710">
        <v>2129</v>
      </c>
      <c r="J1710">
        <v>81.73</v>
      </c>
      <c r="K1710">
        <v>56.67</v>
      </c>
    </row>
    <row r="1711" spans="1:11" x14ac:dyDescent="0.35">
      <c r="A1711">
        <v>299685847</v>
      </c>
      <c r="B1711" s="2">
        <v>42828</v>
      </c>
      <c r="C1711" s="2">
        <v>42845</v>
      </c>
      <c r="D1711" t="s">
        <v>154</v>
      </c>
      <c r="E1711" t="s">
        <v>12</v>
      </c>
      <c r="F1711" t="s">
        <v>56</v>
      </c>
      <c r="G1711" t="s">
        <v>14</v>
      </c>
      <c r="H1711" t="s">
        <v>15</v>
      </c>
      <c r="I1711">
        <v>2557</v>
      </c>
      <c r="J1711">
        <v>9.33</v>
      </c>
      <c r="K1711">
        <v>6.92</v>
      </c>
    </row>
    <row r="1712" spans="1:11" x14ac:dyDescent="0.35">
      <c r="A1712">
        <v>100744473</v>
      </c>
      <c r="B1712" s="2">
        <v>44245</v>
      </c>
      <c r="C1712" s="2">
        <v>44255</v>
      </c>
      <c r="D1712" t="s">
        <v>180</v>
      </c>
      <c r="E1712" t="s">
        <v>24</v>
      </c>
      <c r="F1712" t="s">
        <v>25</v>
      </c>
      <c r="G1712" t="s">
        <v>14</v>
      </c>
      <c r="H1712" t="s">
        <v>26</v>
      </c>
      <c r="I1712">
        <v>1383</v>
      </c>
      <c r="J1712">
        <v>205.7</v>
      </c>
      <c r="K1712">
        <v>117.11</v>
      </c>
    </row>
    <row r="1713" spans="1:11" x14ac:dyDescent="0.35">
      <c r="A1713">
        <v>707718932</v>
      </c>
      <c r="B1713" s="2">
        <v>44925</v>
      </c>
      <c r="C1713" s="2">
        <v>44926</v>
      </c>
      <c r="D1713" t="s">
        <v>175</v>
      </c>
      <c r="E1713" t="s">
        <v>21</v>
      </c>
      <c r="F1713" t="s">
        <v>56</v>
      </c>
      <c r="G1713" t="s">
        <v>14</v>
      </c>
      <c r="H1713" t="s">
        <v>15</v>
      </c>
      <c r="I1713">
        <v>8614</v>
      </c>
      <c r="J1713">
        <v>9.33</v>
      </c>
      <c r="K1713">
        <v>6.92</v>
      </c>
    </row>
    <row r="1714" spans="1:11" x14ac:dyDescent="0.35">
      <c r="A1714">
        <v>640970551</v>
      </c>
      <c r="B1714" s="2">
        <v>43887</v>
      </c>
      <c r="C1714" s="2">
        <v>43895</v>
      </c>
      <c r="D1714" t="s">
        <v>177</v>
      </c>
      <c r="E1714" t="s">
        <v>24</v>
      </c>
      <c r="F1714" t="s">
        <v>22</v>
      </c>
      <c r="G1714" t="s">
        <v>18</v>
      </c>
      <c r="H1714" t="s">
        <v>26</v>
      </c>
      <c r="I1714">
        <v>6285</v>
      </c>
      <c r="J1714">
        <v>47.45</v>
      </c>
      <c r="K1714">
        <v>31.79</v>
      </c>
    </row>
    <row r="1715" spans="1:11" x14ac:dyDescent="0.35">
      <c r="A1715">
        <v>291173160</v>
      </c>
      <c r="B1715" s="2">
        <v>43385</v>
      </c>
      <c r="C1715" s="2">
        <v>43398</v>
      </c>
      <c r="D1715" t="s">
        <v>75</v>
      </c>
      <c r="E1715" t="s">
        <v>38</v>
      </c>
      <c r="F1715" t="s">
        <v>25</v>
      </c>
      <c r="G1715" t="s">
        <v>14</v>
      </c>
      <c r="H1715" t="s">
        <v>34</v>
      </c>
      <c r="I1715">
        <v>3463</v>
      </c>
      <c r="J1715">
        <v>205.7</v>
      </c>
      <c r="K1715">
        <v>117.11</v>
      </c>
    </row>
    <row r="1716" spans="1:11" x14ac:dyDescent="0.35">
      <c r="A1716">
        <v>569313085</v>
      </c>
      <c r="B1716" s="2">
        <v>44023</v>
      </c>
      <c r="C1716" s="2">
        <v>44029</v>
      </c>
      <c r="D1716" t="s">
        <v>85</v>
      </c>
      <c r="E1716" t="s">
        <v>12</v>
      </c>
      <c r="F1716" t="s">
        <v>76</v>
      </c>
      <c r="G1716" t="s">
        <v>18</v>
      </c>
      <c r="H1716" t="s">
        <v>15</v>
      </c>
      <c r="I1716">
        <v>1248</v>
      </c>
      <c r="J1716">
        <v>668.27</v>
      </c>
      <c r="K1716">
        <v>502.54</v>
      </c>
    </row>
    <row r="1717" spans="1:11" x14ac:dyDescent="0.35">
      <c r="A1717">
        <v>656689155</v>
      </c>
      <c r="B1717" s="2">
        <v>44371</v>
      </c>
      <c r="C1717" s="2">
        <v>44391</v>
      </c>
      <c r="D1717" t="s">
        <v>172</v>
      </c>
      <c r="E1717" t="s">
        <v>21</v>
      </c>
      <c r="F1717" t="s">
        <v>76</v>
      </c>
      <c r="G1717" t="s">
        <v>18</v>
      </c>
      <c r="H1717" t="s">
        <v>19</v>
      </c>
      <c r="I1717">
        <v>7769</v>
      </c>
      <c r="J1717">
        <v>668.27</v>
      </c>
      <c r="K1717">
        <v>502.54</v>
      </c>
    </row>
    <row r="1718" spans="1:11" x14ac:dyDescent="0.35">
      <c r="A1718">
        <v>254912698</v>
      </c>
      <c r="B1718" s="2">
        <v>44274</v>
      </c>
      <c r="C1718" s="2">
        <v>44284</v>
      </c>
      <c r="D1718" t="s">
        <v>16</v>
      </c>
      <c r="E1718" t="s">
        <v>12</v>
      </c>
      <c r="F1718" t="s">
        <v>17</v>
      </c>
      <c r="G1718" t="s">
        <v>14</v>
      </c>
      <c r="H1718" t="s">
        <v>19</v>
      </c>
      <c r="I1718">
        <v>3187</v>
      </c>
      <c r="J1718">
        <v>152.58000000000001</v>
      </c>
      <c r="K1718">
        <v>97.44</v>
      </c>
    </row>
    <row r="1719" spans="1:11" x14ac:dyDescent="0.35">
      <c r="A1719">
        <v>935907542</v>
      </c>
      <c r="B1719" s="2">
        <v>42425</v>
      </c>
      <c r="C1719" s="2">
        <v>42445</v>
      </c>
      <c r="D1719" t="s">
        <v>175</v>
      </c>
      <c r="E1719" t="s">
        <v>21</v>
      </c>
      <c r="F1719" t="s">
        <v>22</v>
      </c>
      <c r="G1719" t="s">
        <v>18</v>
      </c>
      <c r="H1719" t="s">
        <v>15</v>
      </c>
      <c r="I1719">
        <v>4695</v>
      </c>
      <c r="J1719">
        <v>47.45</v>
      </c>
      <c r="K1719">
        <v>31.79</v>
      </c>
    </row>
    <row r="1720" spans="1:11" x14ac:dyDescent="0.35">
      <c r="A1720">
        <v>291910016</v>
      </c>
      <c r="B1720" s="2">
        <v>42604</v>
      </c>
      <c r="C1720" s="2">
        <v>42609</v>
      </c>
      <c r="D1720" t="s">
        <v>46</v>
      </c>
      <c r="E1720" t="s">
        <v>29</v>
      </c>
      <c r="F1720" t="s">
        <v>47</v>
      </c>
      <c r="G1720" t="s">
        <v>18</v>
      </c>
      <c r="H1720" t="s">
        <v>19</v>
      </c>
      <c r="I1720">
        <v>1515</v>
      </c>
      <c r="J1720">
        <v>421.89</v>
      </c>
      <c r="K1720">
        <v>364.69</v>
      </c>
    </row>
    <row r="1721" spans="1:11" x14ac:dyDescent="0.35">
      <c r="A1721">
        <v>485468947</v>
      </c>
      <c r="B1721" s="2">
        <v>42170</v>
      </c>
      <c r="C1721" s="2">
        <v>42189</v>
      </c>
      <c r="D1721" t="s">
        <v>167</v>
      </c>
      <c r="E1721" t="s">
        <v>38</v>
      </c>
      <c r="F1721" t="s">
        <v>56</v>
      </c>
      <c r="G1721" t="s">
        <v>14</v>
      </c>
      <c r="H1721" t="s">
        <v>19</v>
      </c>
      <c r="I1721">
        <v>9905</v>
      </c>
      <c r="J1721">
        <v>9.33</v>
      </c>
      <c r="K1721">
        <v>6.92</v>
      </c>
    </row>
    <row r="1722" spans="1:11" x14ac:dyDescent="0.35">
      <c r="A1722">
        <v>599445664</v>
      </c>
      <c r="B1722" s="2">
        <v>42524</v>
      </c>
      <c r="C1722" s="2">
        <v>42531</v>
      </c>
      <c r="D1722" t="s">
        <v>105</v>
      </c>
      <c r="E1722" t="s">
        <v>12</v>
      </c>
      <c r="F1722" t="s">
        <v>30</v>
      </c>
      <c r="G1722" t="s">
        <v>18</v>
      </c>
      <c r="H1722" t="s">
        <v>34</v>
      </c>
      <c r="I1722">
        <v>8148</v>
      </c>
      <c r="J1722">
        <v>81.73</v>
      </c>
      <c r="K1722">
        <v>56.67</v>
      </c>
    </row>
    <row r="1723" spans="1:11" x14ac:dyDescent="0.35">
      <c r="A1723">
        <v>687013995</v>
      </c>
      <c r="B1723" s="2">
        <v>43497</v>
      </c>
      <c r="C1723" s="2">
        <v>43501</v>
      </c>
      <c r="D1723" t="s">
        <v>110</v>
      </c>
      <c r="E1723" t="s">
        <v>38</v>
      </c>
      <c r="F1723" t="s">
        <v>13</v>
      </c>
      <c r="G1723" t="s">
        <v>18</v>
      </c>
      <c r="H1723" t="s">
        <v>19</v>
      </c>
      <c r="I1723">
        <v>1563</v>
      </c>
      <c r="J1723">
        <v>255.28</v>
      </c>
      <c r="K1723">
        <v>159.41999999999999</v>
      </c>
    </row>
    <row r="1724" spans="1:11" x14ac:dyDescent="0.35">
      <c r="A1724">
        <v>421660268</v>
      </c>
      <c r="B1724" s="2">
        <v>42077</v>
      </c>
      <c r="C1724" s="2">
        <v>42096</v>
      </c>
      <c r="D1724" t="s">
        <v>205</v>
      </c>
      <c r="E1724" t="s">
        <v>21</v>
      </c>
      <c r="F1724" t="s">
        <v>76</v>
      </c>
      <c r="G1724" t="s">
        <v>18</v>
      </c>
      <c r="H1724" t="s">
        <v>19</v>
      </c>
      <c r="I1724">
        <v>7498</v>
      </c>
      <c r="J1724">
        <v>668.27</v>
      </c>
      <c r="K1724">
        <v>502.54</v>
      </c>
    </row>
    <row r="1725" spans="1:11" x14ac:dyDescent="0.35">
      <c r="A1725">
        <v>447183310</v>
      </c>
      <c r="B1725" s="2">
        <v>43334</v>
      </c>
      <c r="C1725" s="2">
        <v>43341</v>
      </c>
      <c r="D1725" t="s">
        <v>80</v>
      </c>
      <c r="E1725" t="s">
        <v>21</v>
      </c>
      <c r="F1725" t="s">
        <v>42</v>
      </c>
      <c r="G1725" t="s">
        <v>18</v>
      </c>
      <c r="H1725" t="s">
        <v>19</v>
      </c>
      <c r="I1725">
        <v>334</v>
      </c>
      <c r="J1725">
        <v>437.2</v>
      </c>
      <c r="K1725">
        <v>263.33</v>
      </c>
    </row>
    <row r="1726" spans="1:11" x14ac:dyDescent="0.35">
      <c r="A1726">
        <v>127694451</v>
      </c>
      <c r="B1726" s="2">
        <v>44537</v>
      </c>
      <c r="C1726" s="2">
        <v>44550</v>
      </c>
      <c r="D1726" t="s">
        <v>55</v>
      </c>
      <c r="E1726" t="s">
        <v>21</v>
      </c>
      <c r="F1726" t="s">
        <v>68</v>
      </c>
      <c r="G1726" t="s">
        <v>18</v>
      </c>
      <c r="H1726" t="s">
        <v>26</v>
      </c>
      <c r="I1726">
        <v>6481</v>
      </c>
      <c r="J1726">
        <v>154.06</v>
      </c>
      <c r="K1726">
        <v>90.93</v>
      </c>
    </row>
    <row r="1727" spans="1:11" x14ac:dyDescent="0.35">
      <c r="A1727">
        <v>697617518</v>
      </c>
      <c r="B1727" s="2">
        <v>43995</v>
      </c>
      <c r="C1727" s="2">
        <v>44005</v>
      </c>
      <c r="D1727" t="s">
        <v>203</v>
      </c>
      <c r="E1727" t="s">
        <v>21</v>
      </c>
      <c r="F1727" t="s">
        <v>47</v>
      </c>
      <c r="G1727" t="s">
        <v>18</v>
      </c>
      <c r="H1727" t="s">
        <v>15</v>
      </c>
      <c r="I1727">
        <v>9381</v>
      </c>
      <c r="J1727">
        <v>421.89</v>
      </c>
      <c r="K1727">
        <v>364.69</v>
      </c>
    </row>
    <row r="1728" spans="1:11" x14ac:dyDescent="0.35">
      <c r="A1728">
        <v>311688840</v>
      </c>
      <c r="B1728" s="2">
        <v>42026</v>
      </c>
      <c r="C1728" s="2">
        <v>42037</v>
      </c>
      <c r="D1728" t="s">
        <v>115</v>
      </c>
      <c r="E1728" t="s">
        <v>21</v>
      </c>
      <c r="F1728" t="s">
        <v>30</v>
      </c>
      <c r="G1728" t="s">
        <v>18</v>
      </c>
      <c r="H1728" t="s">
        <v>26</v>
      </c>
      <c r="I1728">
        <v>4509</v>
      </c>
      <c r="J1728">
        <v>81.73</v>
      </c>
      <c r="K1728">
        <v>56.67</v>
      </c>
    </row>
    <row r="1729" spans="1:11" x14ac:dyDescent="0.35">
      <c r="A1729">
        <v>794957244</v>
      </c>
      <c r="B1729" s="2">
        <v>42332</v>
      </c>
      <c r="C1729" s="2">
        <v>42335</v>
      </c>
      <c r="D1729" t="s">
        <v>93</v>
      </c>
      <c r="E1729" t="s">
        <v>29</v>
      </c>
      <c r="F1729" t="s">
        <v>76</v>
      </c>
      <c r="G1729" t="s">
        <v>18</v>
      </c>
      <c r="H1729" t="s">
        <v>15</v>
      </c>
      <c r="I1729">
        <v>4369</v>
      </c>
      <c r="J1729">
        <v>668.27</v>
      </c>
      <c r="K1729">
        <v>502.54</v>
      </c>
    </row>
    <row r="1730" spans="1:11" x14ac:dyDescent="0.35">
      <c r="A1730">
        <v>892784059</v>
      </c>
      <c r="B1730" s="2">
        <v>43896</v>
      </c>
      <c r="C1730" s="2">
        <v>43915</v>
      </c>
      <c r="D1730" t="s">
        <v>58</v>
      </c>
      <c r="E1730" t="s">
        <v>29</v>
      </c>
      <c r="F1730" t="s">
        <v>68</v>
      </c>
      <c r="G1730" t="s">
        <v>18</v>
      </c>
      <c r="H1730" t="s">
        <v>34</v>
      </c>
      <c r="I1730">
        <v>3497</v>
      </c>
      <c r="J1730">
        <v>154.06</v>
      </c>
      <c r="K1730">
        <v>90.93</v>
      </c>
    </row>
    <row r="1731" spans="1:11" x14ac:dyDescent="0.35">
      <c r="A1731">
        <v>320843112</v>
      </c>
      <c r="B1731" s="2">
        <v>43659</v>
      </c>
      <c r="C1731" s="2">
        <v>43674</v>
      </c>
      <c r="D1731" t="s">
        <v>166</v>
      </c>
      <c r="E1731" t="s">
        <v>38</v>
      </c>
      <c r="F1731" t="s">
        <v>33</v>
      </c>
      <c r="G1731" t="s">
        <v>14</v>
      </c>
      <c r="H1731" t="s">
        <v>26</v>
      </c>
      <c r="I1731">
        <v>3462</v>
      </c>
      <c r="J1731">
        <v>109.28</v>
      </c>
      <c r="K1731">
        <v>35.840000000000003</v>
      </c>
    </row>
    <row r="1732" spans="1:11" x14ac:dyDescent="0.35">
      <c r="A1732">
        <v>215120732</v>
      </c>
      <c r="B1732" s="2">
        <v>42191</v>
      </c>
      <c r="C1732" s="2">
        <v>42192</v>
      </c>
      <c r="D1732" t="s">
        <v>173</v>
      </c>
      <c r="E1732" t="s">
        <v>24</v>
      </c>
      <c r="F1732" t="s">
        <v>68</v>
      </c>
      <c r="G1732" t="s">
        <v>18</v>
      </c>
      <c r="H1732" t="s">
        <v>34</v>
      </c>
      <c r="I1732">
        <v>7860</v>
      </c>
      <c r="J1732">
        <v>154.06</v>
      </c>
      <c r="K1732">
        <v>90.93</v>
      </c>
    </row>
    <row r="1733" spans="1:11" x14ac:dyDescent="0.35">
      <c r="A1733">
        <v>881915748</v>
      </c>
      <c r="B1733" s="2">
        <v>44907</v>
      </c>
      <c r="C1733" s="2">
        <v>44928</v>
      </c>
      <c r="D1733" t="s">
        <v>41</v>
      </c>
      <c r="E1733" t="s">
        <v>29</v>
      </c>
      <c r="F1733" t="s">
        <v>22</v>
      </c>
      <c r="G1733" t="s">
        <v>18</v>
      </c>
      <c r="H1733" t="s">
        <v>15</v>
      </c>
      <c r="I1733">
        <v>7323</v>
      </c>
      <c r="J1733">
        <v>47.45</v>
      </c>
      <c r="K1733">
        <v>31.79</v>
      </c>
    </row>
    <row r="1734" spans="1:11" x14ac:dyDescent="0.35">
      <c r="A1734">
        <v>447839486</v>
      </c>
      <c r="B1734" s="2">
        <v>42534</v>
      </c>
      <c r="C1734" s="2">
        <v>42538</v>
      </c>
      <c r="D1734" t="s">
        <v>164</v>
      </c>
      <c r="E1734" t="s">
        <v>38</v>
      </c>
      <c r="F1734" t="s">
        <v>22</v>
      </c>
      <c r="G1734" t="s">
        <v>18</v>
      </c>
      <c r="H1734" t="s">
        <v>34</v>
      </c>
      <c r="I1734">
        <v>4511</v>
      </c>
      <c r="J1734">
        <v>47.45</v>
      </c>
      <c r="K1734">
        <v>31.79</v>
      </c>
    </row>
    <row r="1735" spans="1:11" x14ac:dyDescent="0.35">
      <c r="A1735">
        <v>709815776</v>
      </c>
      <c r="B1735" s="2">
        <v>42231</v>
      </c>
      <c r="C1735" s="2">
        <v>42236</v>
      </c>
      <c r="D1735" t="s">
        <v>41</v>
      </c>
      <c r="E1735" t="s">
        <v>29</v>
      </c>
      <c r="F1735" t="s">
        <v>22</v>
      </c>
      <c r="G1735" t="s">
        <v>18</v>
      </c>
      <c r="H1735" t="s">
        <v>19</v>
      </c>
      <c r="I1735">
        <v>9117</v>
      </c>
      <c r="J1735">
        <v>47.45</v>
      </c>
      <c r="K1735">
        <v>31.79</v>
      </c>
    </row>
    <row r="1736" spans="1:11" x14ac:dyDescent="0.35">
      <c r="A1736">
        <v>385080945</v>
      </c>
      <c r="B1736" s="2">
        <v>42314</v>
      </c>
      <c r="C1736" s="2">
        <v>42335</v>
      </c>
      <c r="D1736" t="s">
        <v>121</v>
      </c>
      <c r="E1736" t="s">
        <v>21</v>
      </c>
      <c r="F1736" t="s">
        <v>42</v>
      </c>
      <c r="G1736" t="s">
        <v>18</v>
      </c>
      <c r="H1736" t="s">
        <v>15</v>
      </c>
      <c r="I1736">
        <v>2864</v>
      </c>
      <c r="J1736">
        <v>437.2</v>
      </c>
      <c r="K1736">
        <v>263.33</v>
      </c>
    </row>
    <row r="1737" spans="1:11" x14ac:dyDescent="0.35">
      <c r="A1737">
        <v>961183822</v>
      </c>
      <c r="B1737" s="2">
        <v>43180</v>
      </c>
      <c r="C1737" s="2">
        <v>43189</v>
      </c>
      <c r="D1737" t="s">
        <v>177</v>
      </c>
      <c r="E1737" t="s">
        <v>24</v>
      </c>
      <c r="F1737" t="s">
        <v>42</v>
      </c>
      <c r="G1737" t="s">
        <v>14</v>
      </c>
      <c r="H1737" t="s">
        <v>26</v>
      </c>
      <c r="I1737">
        <v>4507</v>
      </c>
      <c r="J1737">
        <v>437.2</v>
      </c>
      <c r="K1737">
        <v>263.33</v>
      </c>
    </row>
    <row r="1738" spans="1:11" x14ac:dyDescent="0.35">
      <c r="A1738">
        <v>845985734</v>
      </c>
      <c r="B1738" s="2">
        <v>42538</v>
      </c>
      <c r="C1738" s="2">
        <v>42549</v>
      </c>
      <c r="D1738" t="s">
        <v>160</v>
      </c>
      <c r="E1738" t="s">
        <v>29</v>
      </c>
      <c r="F1738" t="s">
        <v>25</v>
      </c>
      <c r="G1738" t="s">
        <v>18</v>
      </c>
      <c r="H1738" t="s">
        <v>15</v>
      </c>
      <c r="I1738">
        <v>4833</v>
      </c>
      <c r="J1738">
        <v>205.7</v>
      </c>
      <c r="K1738">
        <v>117.11</v>
      </c>
    </row>
    <row r="1739" spans="1:11" x14ac:dyDescent="0.35">
      <c r="A1739">
        <v>317660510</v>
      </c>
      <c r="B1739" s="2">
        <v>44720</v>
      </c>
      <c r="C1739" s="2">
        <v>44723</v>
      </c>
      <c r="D1739" t="s">
        <v>148</v>
      </c>
      <c r="E1739" t="s">
        <v>24</v>
      </c>
      <c r="F1739" t="s">
        <v>42</v>
      </c>
      <c r="G1739" t="s">
        <v>18</v>
      </c>
      <c r="H1739" t="s">
        <v>19</v>
      </c>
      <c r="I1739">
        <v>1659</v>
      </c>
      <c r="J1739">
        <v>437.2</v>
      </c>
      <c r="K1739">
        <v>263.33</v>
      </c>
    </row>
    <row r="1740" spans="1:11" x14ac:dyDescent="0.35">
      <c r="A1740">
        <v>174694478</v>
      </c>
      <c r="B1740" s="2">
        <v>42135</v>
      </c>
      <c r="C1740" s="2">
        <v>42155</v>
      </c>
      <c r="D1740" t="s">
        <v>137</v>
      </c>
      <c r="E1740" t="s">
        <v>38</v>
      </c>
      <c r="F1740" t="s">
        <v>68</v>
      </c>
      <c r="G1740" t="s">
        <v>14</v>
      </c>
      <c r="H1740" t="s">
        <v>26</v>
      </c>
      <c r="I1740">
        <v>4833</v>
      </c>
      <c r="J1740">
        <v>154.06</v>
      </c>
      <c r="K1740">
        <v>90.93</v>
      </c>
    </row>
    <row r="1741" spans="1:11" x14ac:dyDescent="0.35">
      <c r="A1741">
        <v>385886466</v>
      </c>
      <c r="B1741" s="2">
        <v>42894</v>
      </c>
      <c r="C1741" s="2">
        <v>42901</v>
      </c>
      <c r="D1741" t="s">
        <v>82</v>
      </c>
      <c r="E1741" t="s">
        <v>32</v>
      </c>
      <c r="F1741" t="s">
        <v>33</v>
      </c>
      <c r="G1741" t="s">
        <v>18</v>
      </c>
      <c r="H1741" t="s">
        <v>15</v>
      </c>
      <c r="I1741">
        <v>1235</v>
      </c>
      <c r="J1741">
        <v>109.28</v>
      </c>
      <c r="K1741">
        <v>35.840000000000003</v>
      </c>
    </row>
    <row r="1742" spans="1:11" x14ac:dyDescent="0.35">
      <c r="A1742">
        <v>540347802</v>
      </c>
      <c r="B1742" s="2">
        <v>44381</v>
      </c>
      <c r="C1742" s="2">
        <v>44390</v>
      </c>
      <c r="D1742" t="s">
        <v>191</v>
      </c>
      <c r="E1742" t="s">
        <v>24</v>
      </c>
      <c r="F1742" t="s">
        <v>42</v>
      </c>
      <c r="G1742" t="s">
        <v>18</v>
      </c>
      <c r="H1742" t="s">
        <v>19</v>
      </c>
      <c r="I1742">
        <v>9777</v>
      </c>
      <c r="J1742">
        <v>437.2</v>
      </c>
      <c r="K1742">
        <v>263.33</v>
      </c>
    </row>
    <row r="1743" spans="1:11" x14ac:dyDescent="0.35">
      <c r="A1743">
        <v>297502315</v>
      </c>
      <c r="B1743" s="2">
        <v>43980</v>
      </c>
      <c r="C1743" s="2">
        <v>43995</v>
      </c>
      <c r="D1743" t="s">
        <v>124</v>
      </c>
      <c r="E1743" t="s">
        <v>38</v>
      </c>
      <c r="F1743" t="s">
        <v>33</v>
      </c>
      <c r="G1743" t="s">
        <v>14</v>
      </c>
      <c r="H1743" t="s">
        <v>34</v>
      </c>
      <c r="I1743">
        <v>6401</v>
      </c>
      <c r="J1743">
        <v>109.28</v>
      </c>
      <c r="K1743">
        <v>35.840000000000003</v>
      </c>
    </row>
    <row r="1744" spans="1:11" x14ac:dyDescent="0.35">
      <c r="A1744">
        <v>737086331</v>
      </c>
      <c r="B1744" s="2">
        <v>43586</v>
      </c>
      <c r="C1744" s="2">
        <v>43602</v>
      </c>
      <c r="D1744" t="s">
        <v>136</v>
      </c>
      <c r="E1744" t="s">
        <v>38</v>
      </c>
      <c r="F1744" t="s">
        <v>22</v>
      </c>
      <c r="G1744" t="s">
        <v>18</v>
      </c>
      <c r="H1744" t="s">
        <v>15</v>
      </c>
      <c r="I1744">
        <v>9080</v>
      </c>
      <c r="J1744">
        <v>47.45</v>
      </c>
      <c r="K1744">
        <v>31.79</v>
      </c>
    </row>
    <row r="1745" spans="1:11" x14ac:dyDescent="0.35">
      <c r="A1745">
        <v>309148681</v>
      </c>
      <c r="B1745" s="2">
        <v>43944</v>
      </c>
      <c r="C1745" s="2">
        <v>43949</v>
      </c>
      <c r="D1745" t="s">
        <v>168</v>
      </c>
      <c r="E1745" t="s">
        <v>21</v>
      </c>
      <c r="F1745" t="s">
        <v>76</v>
      </c>
      <c r="G1745" t="s">
        <v>18</v>
      </c>
      <c r="H1745" t="s">
        <v>15</v>
      </c>
      <c r="I1745">
        <v>2819</v>
      </c>
      <c r="J1745">
        <v>668.27</v>
      </c>
      <c r="K1745">
        <v>502.54</v>
      </c>
    </row>
    <row r="1746" spans="1:11" x14ac:dyDescent="0.35">
      <c r="A1746">
        <v>684050691</v>
      </c>
      <c r="B1746" s="2">
        <v>42376</v>
      </c>
      <c r="C1746" s="2">
        <v>42385</v>
      </c>
      <c r="D1746" t="s">
        <v>44</v>
      </c>
      <c r="E1746" t="s">
        <v>12</v>
      </c>
      <c r="F1746" t="s">
        <v>40</v>
      </c>
      <c r="G1746" t="s">
        <v>18</v>
      </c>
      <c r="H1746" t="s">
        <v>26</v>
      </c>
      <c r="I1746">
        <v>4655</v>
      </c>
      <c r="J1746">
        <v>651.21</v>
      </c>
      <c r="K1746">
        <v>524.96</v>
      </c>
    </row>
    <row r="1747" spans="1:11" x14ac:dyDescent="0.35">
      <c r="A1747">
        <v>902466189</v>
      </c>
      <c r="B1747" s="2">
        <v>43561</v>
      </c>
      <c r="C1747" s="2">
        <v>43567</v>
      </c>
      <c r="D1747" t="s">
        <v>218</v>
      </c>
      <c r="E1747" t="s">
        <v>38</v>
      </c>
      <c r="F1747" t="s">
        <v>17</v>
      </c>
      <c r="G1747" t="s">
        <v>14</v>
      </c>
      <c r="H1747" t="s">
        <v>19</v>
      </c>
      <c r="I1747">
        <v>8655</v>
      </c>
      <c r="J1747">
        <v>152.58000000000001</v>
      </c>
      <c r="K1747">
        <v>97.44</v>
      </c>
    </row>
    <row r="1748" spans="1:11" x14ac:dyDescent="0.35">
      <c r="A1748">
        <v>525381505</v>
      </c>
      <c r="B1748" s="2">
        <v>42601</v>
      </c>
      <c r="C1748" s="2">
        <v>42618</v>
      </c>
      <c r="D1748" t="s">
        <v>65</v>
      </c>
      <c r="E1748" t="s">
        <v>32</v>
      </c>
      <c r="F1748" t="s">
        <v>68</v>
      </c>
      <c r="G1748" t="s">
        <v>18</v>
      </c>
      <c r="H1748" t="s">
        <v>34</v>
      </c>
      <c r="I1748">
        <v>917</v>
      </c>
      <c r="J1748">
        <v>154.06</v>
      </c>
      <c r="K1748">
        <v>90.93</v>
      </c>
    </row>
    <row r="1749" spans="1:11" x14ac:dyDescent="0.35">
      <c r="A1749">
        <v>984095466</v>
      </c>
      <c r="B1749" s="2">
        <v>43568</v>
      </c>
      <c r="C1749" s="2">
        <v>43586</v>
      </c>
      <c r="D1749" t="s">
        <v>63</v>
      </c>
      <c r="E1749" t="s">
        <v>32</v>
      </c>
      <c r="F1749" t="s">
        <v>68</v>
      </c>
      <c r="G1749" t="s">
        <v>14</v>
      </c>
      <c r="H1749" t="s">
        <v>34</v>
      </c>
      <c r="I1749">
        <v>4572</v>
      </c>
      <c r="J1749">
        <v>154.06</v>
      </c>
      <c r="K1749">
        <v>90.93</v>
      </c>
    </row>
    <row r="1750" spans="1:11" x14ac:dyDescent="0.35">
      <c r="A1750">
        <v>630219399</v>
      </c>
      <c r="B1750" s="2">
        <v>43152</v>
      </c>
      <c r="C1750" s="2">
        <v>43167</v>
      </c>
      <c r="D1750" t="s">
        <v>103</v>
      </c>
      <c r="E1750" t="s">
        <v>21</v>
      </c>
      <c r="F1750" t="s">
        <v>13</v>
      </c>
      <c r="G1750" t="s">
        <v>18</v>
      </c>
      <c r="H1750" t="s">
        <v>26</v>
      </c>
      <c r="I1750">
        <v>4780</v>
      </c>
      <c r="J1750">
        <v>255.28</v>
      </c>
      <c r="K1750">
        <v>159.41999999999999</v>
      </c>
    </row>
    <row r="1751" spans="1:11" x14ac:dyDescent="0.35">
      <c r="A1751">
        <v>585677134</v>
      </c>
      <c r="B1751" s="2">
        <v>43934</v>
      </c>
      <c r="C1751" s="2">
        <v>43952</v>
      </c>
      <c r="D1751" t="s">
        <v>135</v>
      </c>
      <c r="E1751" t="s">
        <v>21</v>
      </c>
      <c r="F1751" t="s">
        <v>17</v>
      </c>
      <c r="G1751" t="s">
        <v>14</v>
      </c>
      <c r="H1751" t="s">
        <v>34</v>
      </c>
      <c r="I1751">
        <v>3734</v>
      </c>
      <c r="J1751">
        <v>152.58000000000001</v>
      </c>
      <c r="K1751">
        <v>97.44</v>
      </c>
    </row>
    <row r="1752" spans="1:11" x14ac:dyDescent="0.35">
      <c r="A1752">
        <v>692704999</v>
      </c>
      <c r="B1752" s="2">
        <v>42727</v>
      </c>
      <c r="C1752" s="2">
        <v>42747</v>
      </c>
      <c r="D1752" t="s">
        <v>178</v>
      </c>
      <c r="E1752" t="s">
        <v>21</v>
      </c>
      <c r="F1752" t="s">
        <v>76</v>
      </c>
      <c r="G1752" t="s">
        <v>14</v>
      </c>
      <c r="H1752" t="s">
        <v>19</v>
      </c>
      <c r="I1752">
        <v>5657</v>
      </c>
      <c r="J1752">
        <v>668.27</v>
      </c>
      <c r="K1752">
        <v>502.54</v>
      </c>
    </row>
    <row r="1753" spans="1:11" x14ac:dyDescent="0.35">
      <c r="A1753">
        <v>863851821</v>
      </c>
      <c r="B1753" s="2">
        <v>43855</v>
      </c>
      <c r="C1753" s="2">
        <v>43870</v>
      </c>
      <c r="D1753" t="s">
        <v>89</v>
      </c>
      <c r="E1753" t="s">
        <v>38</v>
      </c>
      <c r="F1753" t="s">
        <v>17</v>
      </c>
      <c r="G1753" t="s">
        <v>18</v>
      </c>
      <c r="H1753" t="s">
        <v>34</v>
      </c>
      <c r="I1753">
        <v>1805</v>
      </c>
      <c r="J1753">
        <v>152.58000000000001</v>
      </c>
      <c r="K1753">
        <v>97.44</v>
      </c>
    </row>
    <row r="1754" spans="1:11" x14ac:dyDescent="0.35">
      <c r="A1754">
        <v>631978929</v>
      </c>
      <c r="B1754" s="2">
        <v>44102</v>
      </c>
      <c r="C1754" s="2">
        <v>44103</v>
      </c>
      <c r="D1754" t="s">
        <v>151</v>
      </c>
      <c r="E1754" t="s">
        <v>32</v>
      </c>
      <c r="F1754" t="s">
        <v>42</v>
      </c>
      <c r="G1754" t="s">
        <v>18</v>
      </c>
      <c r="H1754" t="s">
        <v>15</v>
      </c>
      <c r="I1754">
        <v>5464</v>
      </c>
      <c r="J1754">
        <v>437.2</v>
      </c>
      <c r="K1754">
        <v>263.33</v>
      </c>
    </row>
    <row r="1755" spans="1:11" x14ac:dyDescent="0.35">
      <c r="A1755">
        <v>500260150</v>
      </c>
      <c r="B1755" s="2">
        <v>42491</v>
      </c>
      <c r="C1755" s="2">
        <v>42504</v>
      </c>
      <c r="D1755" t="s">
        <v>23</v>
      </c>
      <c r="E1755" t="s">
        <v>24</v>
      </c>
      <c r="F1755" t="s">
        <v>33</v>
      </c>
      <c r="G1755" t="s">
        <v>14</v>
      </c>
      <c r="H1755" t="s">
        <v>19</v>
      </c>
      <c r="I1755">
        <v>6950</v>
      </c>
      <c r="J1755">
        <v>109.28</v>
      </c>
      <c r="K1755">
        <v>35.840000000000003</v>
      </c>
    </row>
    <row r="1756" spans="1:11" x14ac:dyDescent="0.35">
      <c r="A1756">
        <v>592181813</v>
      </c>
      <c r="B1756" s="2">
        <v>43704</v>
      </c>
      <c r="C1756" s="2">
        <v>43719</v>
      </c>
      <c r="D1756" t="s">
        <v>52</v>
      </c>
      <c r="E1756" t="s">
        <v>12</v>
      </c>
      <c r="F1756" t="s">
        <v>42</v>
      </c>
      <c r="G1756" t="s">
        <v>14</v>
      </c>
      <c r="H1756" t="s">
        <v>15</v>
      </c>
      <c r="I1756">
        <v>8613</v>
      </c>
      <c r="J1756">
        <v>437.2</v>
      </c>
      <c r="K1756">
        <v>263.33</v>
      </c>
    </row>
    <row r="1757" spans="1:11" x14ac:dyDescent="0.35">
      <c r="A1757">
        <v>201542747</v>
      </c>
      <c r="B1757" s="2">
        <v>42197</v>
      </c>
      <c r="C1757" s="2">
        <v>42208</v>
      </c>
      <c r="D1757" t="s">
        <v>207</v>
      </c>
      <c r="E1757" t="s">
        <v>51</v>
      </c>
      <c r="F1757" t="s">
        <v>47</v>
      </c>
      <c r="G1757" t="s">
        <v>14</v>
      </c>
      <c r="H1757" t="s">
        <v>19</v>
      </c>
      <c r="I1757">
        <v>9832</v>
      </c>
      <c r="J1757">
        <v>421.89</v>
      </c>
      <c r="K1757">
        <v>364.69</v>
      </c>
    </row>
    <row r="1758" spans="1:11" x14ac:dyDescent="0.35">
      <c r="A1758">
        <v>942454278</v>
      </c>
      <c r="B1758" s="2">
        <v>44236</v>
      </c>
      <c r="C1758" s="2">
        <v>44251</v>
      </c>
      <c r="D1758" t="s">
        <v>189</v>
      </c>
      <c r="E1758" t="s">
        <v>21</v>
      </c>
      <c r="F1758" t="s">
        <v>42</v>
      </c>
      <c r="G1758" t="s">
        <v>14</v>
      </c>
      <c r="H1758" t="s">
        <v>15</v>
      </c>
      <c r="I1758">
        <v>2019</v>
      </c>
      <c r="J1758">
        <v>437.2</v>
      </c>
      <c r="K1758">
        <v>263.33</v>
      </c>
    </row>
    <row r="1759" spans="1:11" x14ac:dyDescent="0.35">
      <c r="A1759">
        <v>899340236</v>
      </c>
      <c r="B1759" s="2">
        <v>42783</v>
      </c>
      <c r="C1759" s="2">
        <v>42792</v>
      </c>
      <c r="D1759" t="s">
        <v>39</v>
      </c>
      <c r="E1759" t="s">
        <v>29</v>
      </c>
      <c r="F1759" t="s">
        <v>22</v>
      </c>
      <c r="G1759" t="s">
        <v>14</v>
      </c>
      <c r="H1759" t="s">
        <v>34</v>
      </c>
      <c r="I1759">
        <v>3616</v>
      </c>
      <c r="J1759">
        <v>47.45</v>
      </c>
      <c r="K1759">
        <v>31.79</v>
      </c>
    </row>
    <row r="1760" spans="1:11" x14ac:dyDescent="0.35">
      <c r="A1760">
        <v>476936948</v>
      </c>
      <c r="B1760" s="2">
        <v>43658</v>
      </c>
      <c r="C1760" s="2">
        <v>43670</v>
      </c>
      <c r="D1760" t="s">
        <v>183</v>
      </c>
      <c r="E1760" t="s">
        <v>24</v>
      </c>
      <c r="F1760" t="s">
        <v>25</v>
      </c>
      <c r="G1760" t="s">
        <v>14</v>
      </c>
      <c r="H1760" t="s">
        <v>19</v>
      </c>
      <c r="I1760">
        <v>5096</v>
      </c>
      <c r="J1760">
        <v>205.7</v>
      </c>
      <c r="K1760">
        <v>117.11</v>
      </c>
    </row>
    <row r="1761" spans="1:11" x14ac:dyDescent="0.35">
      <c r="A1761">
        <v>150293242</v>
      </c>
      <c r="B1761" s="2">
        <v>42143</v>
      </c>
      <c r="C1761" s="2">
        <v>42163</v>
      </c>
      <c r="D1761" t="s">
        <v>144</v>
      </c>
      <c r="E1761" t="s">
        <v>21</v>
      </c>
      <c r="F1761" t="s">
        <v>40</v>
      </c>
      <c r="G1761" t="s">
        <v>18</v>
      </c>
      <c r="H1761" t="s">
        <v>34</v>
      </c>
      <c r="I1761">
        <v>3965</v>
      </c>
      <c r="J1761">
        <v>651.21</v>
      </c>
      <c r="K1761">
        <v>524.96</v>
      </c>
    </row>
    <row r="1762" spans="1:11" x14ac:dyDescent="0.35">
      <c r="A1762">
        <v>914770448</v>
      </c>
      <c r="B1762" s="2">
        <v>42406</v>
      </c>
      <c r="C1762" s="2">
        <v>42418</v>
      </c>
      <c r="D1762" t="s">
        <v>187</v>
      </c>
      <c r="E1762" t="s">
        <v>29</v>
      </c>
      <c r="F1762" t="s">
        <v>25</v>
      </c>
      <c r="G1762" t="s">
        <v>14</v>
      </c>
      <c r="H1762" t="s">
        <v>26</v>
      </c>
      <c r="I1762">
        <v>9759</v>
      </c>
      <c r="J1762">
        <v>205.7</v>
      </c>
      <c r="K1762">
        <v>117.11</v>
      </c>
    </row>
    <row r="1763" spans="1:11" x14ac:dyDescent="0.35">
      <c r="A1763">
        <v>236042392</v>
      </c>
      <c r="B1763" s="2">
        <v>43818</v>
      </c>
      <c r="C1763" s="2">
        <v>43829</v>
      </c>
      <c r="D1763" t="s">
        <v>184</v>
      </c>
      <c r="E1763" t="s">
        <v>21</v>
      </c>
      <c r="F1763" t="s">
        <v>40</v>
      </c>
      <c r="G1763" t="s">
        <v>18</v>
      </c>
      <c r="H1763" t="s">
        <v>34</v>
      </c>
      <c r="I1763">
        <v>9044</v>
      </c>
      <c r="J1763">
        <v>651.21</v>
      </c>
      <c r="K1763">
        <v>524.96</v>
      </c>
    </row>
    <row r="1764" spans="1:11" x14ac:dyDescent="0.35">
      <c r="A1764">
        <v>600095403</v>
      </c>
      <c r="B1764" s="2">
        <v>42330</v>
      </c>
      <c r="C1764" s="2">
        <v>42347</v>
      </c>
      <c r="D1764" t="s">
        <v>187</v>
      </c>
      <c r="E1764" t="s">
        <v>29</v>
      </c>
      <c r="F1764" t="s">
        <v>76</v>
      </c>
      <c r="G1764" t="s">
        <v>18</v>
      </c>
      <c r="H1764" t="s">
        <v>34</v>
      </c>
      <c r="I1764">
        <v>420</v>
      </c>
      <c r="J1764">
        <v>668.27</v>
      </c>
      <c r="K1764">
        <v>502.54</v>
      </c>
    </row>
    <row r="1765" spans="1:11" x14ac:dyDescent="0.35">
      <c r="A1765">
        <v>963228309</v>
      </c>
      <c r="B1765" s="2">
        <v>44895</v>
      </c>
      <c r="C1765" s="2">
        <v>44896</v>
      </c>
      <c r="D1765" t="s">
        <v>88</v>
      </c>
      <c r="E1765" t="s">
        <v>38</v>
      </c>
      <c r="F1765" t="s">
        <v>22</v>
      </c>
      <c r="G1765" t="s">
        <v>14</v>
      </c>
      <c r="H1765" t="s">
        <v>19</v>
      </c>
      <c r="I1765">
        <v>9516</v>
      </c>
      <c r="J1765">
        <v>47.45</v>
      </c>
      <c r="K1765">
        <v>31.79</v>
      </c>
    </row>
    <row r="1766" spans="1:11" x14ac:dyDescent="0.35">
      <c r="A1766">
        <v>802052438</v>
      </c>
      <c r="B1766" s="2">
        <v>44513</v>
      </c>
      <c r="C1766" s="2">
        <v>44525</v>
      </c>
      <c r="D1766" t="s">
        <v>194</v>
      </c>
      <c r="E1766" t="s">
        <v>32</v>
      </c>
      <c r="F1766" t="s">
        <v>56</v>
      </c>
      <c r="G1766" t="s">
        <v>18</v>
      </c>
      <c r="H1766" t="s">
        <v>26</v>
      </c>
      <c r="I1766">
        <v>3995</v>
      </c>
      <c r="J1766">
        <v>9.33</v>
      </c>
      <c r="K1766">
        <v>6.92</v>
      </c>
    </row>
    <row r="1767" spans="1:11" x14ac:dyDescent="0.35">
      <c r="A1767">
        <v>563491618</v>
      </c>
      <c r="B1767" s="2">
        <v>43722</v>
      </c>
      <c r="C1767" s="2">
        <v>43725</v>
      </c>
      <c r="D1767" t="s">
        <v>197</v>
      </c>
      <c r="E1767" t="s">
        <v>38</v>
      </c>
      <c r="F1767" t="s">
        <v>76</v>
      </c>
      <c r="G1767" t="s">
        <v>18</v>
      </c>
      <c r="H1767" t="s">
        <v>26</v>
      </c>
      <c r="I1767">
        <v>8547</v>
      </c>
      <c r="J1767">
        <v>668.27</v>
      </c>
      <c r="K1767">
        <v>502.54</v>
      </c>
    </row>
    <row r="1768" spans="1:11" x14ac:dyDescent="0.35">
      <c r="A1768">
        <v>314782178</v>
      </c>
      <c r="B1768" s="2">
        <v>43997</v>
      </c>
      <c r="C1768" s="2">
        <v>44008</v>
      </c>
      <c r="D1768" t="s">
        <v>178</v>
      </c>
      <c r="E1768" t="s">
        <v>21</v>
      </c>
      <c r="F1768" t="s">
        <v>13</v>
      </c>
      <c r="G1768" t="s">
        <v>18</v>
      </c>
      <c r="H1768" t="s">
        <v>26</v>
      </c>
      <c r="I1768">
        <v>9896</v>
      </c>
      <c r="J1768">
        <v>255.28</v>
      </c>
      <c r="K1768">
        <v>159.41999999999999</v>
      </c>
    </row>
    <row r="1769" spans="1:11" x14ac:dyDescent="0.35">
      <c r="A1769">
        <v>193472945</v>
      </c>
      <c r="B1769" s="2">
        <v>42578</v>
      </c>
      <c r="C1769" s="2">
        <v>42584</v>
      </c>
      <c r="D1769" t="s">
        <v>79</v>
      </c>
      <c r="E1769" t="s">
        <v>21</v>
      </c>
      <c r="F1769" t="s">
        <v>42</v>
      </c>
      <c r="G1769" t="s">
        <v>18</v>
      </c>
      <c r="H1769" t="s">
        <v>15</v>
      </c>
      <c r="I1769">
        <v>1799</v>
      </c>
      <c r="J1769">
        <v>437.2</v>
      </c>
      <c r="K1769">
        <v>263.33</v>
      </c>
    </row>
    <row r="1770" spans="1:11" x14ac:dyDescent="0.35">
      <c r="A1770">
        <v>857425248</v>
      </c>
      <c r="B1770" s="2">
        <v>44137</v>
      </c>
      <c r="C1770" s="2">
        <v>44151</v>
      </c>
      <c r="D1770" t="s">
        <v>89</v>
      </c>
      <c r="E1770" t="s">
        <v>38</v>
      </c>
      <c r="F1770" t="s">
        <v>17</v>
      </c>
      <c r="G1770" t="s">
        <v>14</v>
      </c>
      <c r="H1770" t="s">
        <v>34</v>
      </c>
      <c r="I1770">
        <v>40</v>
      </c>
      <c r="J1770">
        <v>152.58000000000001</v>
      </c>
      <c r="K1770">
        <v>97.44</v>
      </c>
    </row>
    <row r="1771" spans="1:11" x14ac:dyDescent="0.35">
      <c r="A1771">
        <v>334812915</v>
      </c>
      <c r="B1771" s="2">
        <v>42236</v>
      </c>
      <c r="C1771" s="2">
        <v>42243</v>
      </c>
      <c r="D1771" t="s">
        <v>89</v>
      </c>
      <c r="E1771" t="s">
        <v>38</v>
      </c>
      <c r="F1771" t="s">
        <v>33</v>
      </c>
      <c r="G1771" t="s">
        <v>14</v>
      </c>
      <c r="H1771" t="s">
        <v>19</v>
      </c>
      <c r="I1771">
        <v>7437</v>
      </c>
      <c r="J1771">
        <v>109.28</v>
      </c>
      <c r="K1771">
        <v>35.840000000000003</v>
      </c>
    </row>
    <row r="1772" spans="1:11" x14ac:dyDescent="0.35">
      <c r="A1772">
        <v>774122273</v>
      </c>
      <c r="B1772" s="2">
        <v>44593</v>
      </c>
      <c r="C1772" s="2">
        <v>44605</v>
      </c>
      <c r="D1772" t="s">
        <v>192</v>
      </c>
      <c r="E1772" t="s">
        <v>32</v>
      </c>
      <c r="F1772" t="s">
        <v>40</v>
      </c>
      <c r="G1772" t="s">
        <v>18</v>
      </c>
      <c r="H1772" t="s">
        <v>34</v>
      </c>
      <c r="I1772">
        <v>8838</v>
      </c>
      <c r="J1772">
        <v>651.21</v>
      </c>
      <c r="K1772">
        <v>524.96</v>
      </c>
    </row>
    <row r="1773" spans="1:11" x14ac:dyDescent="0.35">
      <c r="A1773">
        <v>794152152</v>
      </c>
      <c r="B1773" s="2">
        <v>42548</v>
      </c>
      <c r="C1773" s="2">
        <v>42569</v>
      </c>
      <c r="D1773" t="s">
        <v>199</v>
      </c>
      <c r="E1773" t="s">
        <v>29</v>
      </c>
      <c r="F1773" t="s">
        <v>40</v>
      </c>
      <c r="G1773" t="s">
        <v>18</v>
      </c>
      <c r="H1773" t="s">
        <v>26</v>
      </c>
      <c r="I1773">
        <v>6124</v>
      </c>
      <c r="J1773">
        <v>651.21</v>
      </c>
      <c r="K1773">
        <v>524.96</v>
      </c>
    </row>
    <row r="1774" spans="1:11" x14ac:dyDescent="0.35">
      <c r="A1774">
        <v>434013879</v>
      </c>
      <c r="B1774" s="2">
        <v>44831</v>
      </c>
      <c r="C1774" s="2">
        <v>44836</v>
      </c>
      <c r="D1774" t="s">
        <v>122</v>
      </c>
      <c r="E1774" t="s">
        <v>21</v>
      </c>
      <c r="F1774" t="s">
        <v>42</v>
      </c>
      <c r="G1774" t="s">
        <v>18</v>
      </c>
      <c r="H1774" t="s">
        <v>34</v>
      </c>
      <c r="I1774">
        <v>3206</v>
      </c>
      <c r="J1774">
        <v>437.2</v>
      </c>
      <c r="K1774">
        <v>263.33</v>
      </c>
    </row>
    <row r="1775" spans="1:11" x14ac:dyDescent="0.35">
      <c r="A1775">
        <v>703131282</v>
      </c>
      <c r="B1775" s="2">
        <v>44368</v>
      </c>
      <c r="C1775" s="2">
        <v>44373</v>
      </c>
      <c r="D1775" t="s">
        <v>200</v>
      </c>
      <c r="E1775" t="s">
        <v>24</v>
      </c>
      <c r="F1775" t="s">
        <v>13</v>
      </c>
      <c r="G1775" t="s">
        <v>14</v>
      </c>
      <c r="H1775" t="s">
        <v>26</v>
      </c>
      <c r="I1775">
        <v>1026</v>
      </c>
      <c r="J1775">
        <v>255.28</v>
      </c>
      <c r="K1775">
        <v>159.41999999999999</v>
      </c>
    </row>
    <row r="1776" spans="1:11" x14ac:dyDescent="0.35">
      <c r="A1776">
        <v>431240689</v>
      </c>
      <c r="B1776" s="2">
        <v>42242</v>
      </c>
      <c r="C1776" s="2">
        <v>42248</v>
      </c>
      <c r="D1776" t="s">
        <v>176</v>
      </c>
      <c r="E1776" t="s">
        <v>21</v>
      </c>
      <c r="F1776" t="s">
        <v>25</v>
      </c>
      <c r="G1776" t="s">
        <v>14</v>
      </c>
      <c r="H1776" t="s">
        <v>26</v>
      </c>
      <c r="I1776">
        <v>2558</v>
      </c>
      <c r="J1776">
        <v>205.7</v>
      </c>
      <c r="K1776">
        <v>117.11</v>
      </c>
    </row>
    <row r="1777" spans="1:11" x14ac:dyDescent="0.35">
      <c r="A1777">
        <v>318390929</v>
      </c>
      <c r="B1777" s="2">
        <v>42929</v>
      </c>
      <c r="C1777" s="2">
        <v>42944</v>
      </c>
      <c r="D1777" t="s">
        <v>166</v>
      </c>
      <c r="E1777" t="s">
        <v>38</v>
      </c>
      <c r="F1777" t="s">
        <v>22</v>
      </c>
      <c r="G1777" t="s">
        <v>14</v>
      </c>
      <c r="H1777" t="s">
        <v>15</v>
      </c>
      <c r="I1777">
        <v>7806</v>
      </c>
      <c r="J1777">
        <v>47.45</v>
      </c>
      <c r="K1777">
        <v>31.79</v>
      </c>
    </row>
    <row r="1778" spans="1:11" x14ac:dyDescent="0.35">
      <c r="A1778">
        <v>684943330</v>
      </c>
      <c r="B1778" s="2">
        <v>43986</v>
      </c>
      <c r="C1778" s="2">
        <v>43991</v>
      </c>
      <c r="D1778" t="s">
        <v>157</v>
      </c>
      <c r="E1778" t="s">
        <v>24</v>
      </c>
      <c r="F1778" t="s">
        <v>68</v>
      </c>
      <c r="G1778" t="s">
        <v>14</v>
      </c>
      <c r="H1778" t="s">
        <v>19</v>
      </c>
      <c r="I1778">
        <v>8807</v>
      </c>
      <c r="J1778">
        <v>154.06</v>
      </c>
      <c r="K1778">
        <v>90.93</v>
      </c>
    </row>
    <row r="1779" spans="1:11" x14ac:dyDescent="0.35">
      <c r="A1779">
        <v>121571719</v>
      </c>
      <c r="B1779" s="2">
        <v>42242</v>
      </c>
      <c r="C1779" s="2">
        <v>42252</v>
      </c>
      <c r="D1779" t="s">
        <v>88</v>
      </c>
      <c r="E1779" t="s">
        <v>38</v>
      </c>
      <c r="F1779" t="s">
        <v>47</v>
      </c>
      <c r="G1779" t="s">
        <v>18</v>
      </c>
      <c r="H1779" t="s">
        <v>15</v>
      </c>
      <c r="I1779">
        <v>4628</v>
      </c>
      <c r="J1779">
        <v>421.89</v>
      </c>
      <c r="K1779">
        <v>364.69</v>
      </c>
    </row>
    <row r="1780" spans="1:11" x14ac:dyDescent="0.35">
      <c r="A1780">
        <v>439262425</v>
      </c>
      <c r="B1780" s="2">
        <v>43569</v>
      </c>
      <c r="C1780" s="2">
        <v>43580</v>
      </c>
      <c r="D1780" t="s">
        <v>177</v>
      </c>
      <c r="E1780" t="s">
        <v>24</v>
      </c>
      <c r="F1780" t="s">
        <v>68</v>
      </c>
      <c r="G1780" t="s">
        <v>18</v>
      </c>
      <c r="H1780" t="s">
        <v>15</v>
      </c>
      <c r="I1780">
        <v>6368</v>
      </c>
      <c r="J1780">
        <v>154.06</v>
      </c>
      <c r="K1780">
        <v>90.93</v>
      </c>
    </row>
    <row r="1781" spans="1:11" x14ac:dyDescent="0.35">
      <c r="A1781">
        <v>819314277</v>
      </c>
      <c r="B1781" s="2">
        <v>44349</v>
      </c>
      <c r="C1781" s="2">
        <v>44351</v>
      </c>
      <c r="D1781" t="s">
        <v>123</v>
      </c>
      <c r="E1781" t="s">
        <v>38</v>
      </c>
      <c r="F1781" t="s">
        <v>33</v>
      </c>
      <c r="G1781" t="s">
        <v>14</v>
      </c>
      <c r="H1781" t="s">
        <v>34</v>
      </c>
      <c r="I1781">
        <v>2156</v>
      </c>
      <c r="J1781">
        <v>109.28</v>
      </c>
      <c r="K1781">
        <v>35.840000000000003</v>
      </c>
    </row>
    <row r="1782" spans="1:11" x14ac:dyDescent="0.35">
      <c r="A1782">
        <v>963338601</v>
      </c>
      <c r="B1782" s="2">
        <v>42805</v>
      </c>
      <c r="C1782" s="2">
        <v>42812</v>
      </c>
      <c r="D1782" t="s">
        <v>140</v>
      </c>
      <c r="E1782" t="s">
        <v>24</v>
      </c>
      <c r="F1782" t="s">
        <v>30</v>
      </c>
      <c r="G1782" t="s">
        <v>14</v>
      </c>
      <c r="H1782" t="s">
        <v>19</v>
      </c>
      <c r="I1782">
        <v>2154</v>
      </c>
      <c r="J1782">
        <v>81.73</v>
      </c>
      <c r="K1782">
        <v>56.67</v>
      </c>
    </row>
    <row r="1783" spans="1:11" x14ac:dyDescent="0.35">
      <c r="A1783">
        <v>643259227</v>
      </c>
      <c r="B1783" s="2">
        <v>43947</v>
      </c>
      <c r="C1783" s="2">
        <v>43955</v>
      </c>
      <c r="D1783" t="s">
        <v>71</v>
      </c>
      <c r="E1783" t="s">
        <v>21</v>
      </c>
      <c r="F1783" t="s">
        <v>47</v>
      </c>
      <c r="G1783" t="s">
        <v>18</v>
      </c>
      <c r="H1783" t="s">
        <v>26</v>
      </c>
      <c r="I1783">
        <v>3555</v>
      </c>
      <c r="J1783">
        <v>421.89</v>
      </c>
      <c r="K1783">
        <v>364.69</v>
      </c>
    </row>
    <row r="1784" spans="1:11" x14ac:dyDescent="0.35">
      <c r="A1784">
        <v>151312482</v>
      </c>
      <c r="B1784" s="2">
        <v>42892</v>
      </c>
      <c r="C1784" s="2">
        <v>42909</v>
      </c>
      <c r="D1784" t="s">
        <v>20</v>
      </c>
      <c r="E1784" t="s">
        <v>21</v>
      </c>
      <c r="F1784" t="s">
        <v>42</v>
      </c>
      <c r="G1784" t="s">
        <v>14</v>
      </c>
      <c r="H1784" t="s">
        <v>34</v>
      </c>
      <c r="I1784">
        <v>5581</v>
      </c>
      <c r="J1784">
        <v>437.2</v>
      </c>
      <c r="K1784">
        <v>263.33</v>
      </c>
    </row>
    <row r="1785" spans="1:11" x14ac:dyDescent="0.35">
      <c r="A1785">
        <v>750047194</v>
      </c>
      <c r="B1785" s="2">
        <v>44043</v>
      </c>
      <c r="C1785" s="2">
        <v>44044</v>
      </c>
      <c r="D1785" t="s">
        <v>48</v>
      </c>
      <c r="E1785" t="s">
        <v>21</v>
      </c>
      <c r="F1785" t="s">
        <v>56</v>
      </c>
      <c r="G1785" t="s">
        <v>14</v>
      </c>
      <c r="H1785" t="s">
        <v>15</v>
      </c>
      <c r="I1785">
        <v>4487</v>
      </c>
      <c r="J1785">
        <v>9.33</v>
      </c>
      <c r="K1785">
        <v>6.92</v>
      </c>
    </row>
    <row r="1786" spans="1:11" x14ac:dyDescent="0.35">
      <c r="A1786">
        <v>622324693</v>
      </c>
      <c r="B1786" s="2">
        <v>42645</v>
      </c>
      <c r="C1786" s="2">
        <v>42657</v>
      </c>
      <c r="D1786" t="s">
        <v>118</v>
      </c>
      <c r="E1786" t="s">
        <v>24</v>
      </c>
      <c r="F1786" t="s">
        <v>25</v>
      </c>
      <c r="G1786" t="s">
        <v>14</v>
      </c>
      <c r="H1786" t="s">
        <v>19</v>
      </c>
      <c r="I1786">
        <v>8561</v>
      </c>
      <c r="J1786">
        <v>205.7</v>
      </c>
      <c r="K1786">
        <v>117.11</v>
      </c>
    </row>
    <row r="1787" spans="1:11" x14ac:dyDescent="0.35">
      <c r="A1787">
        <v>721318805</v>
      </c>
      <c r="B1787" s="2">
        <v>42337</v>
      </c>
      <c r="C1787" s="2">
        <v>42344</v>
      </c>
      <c r="D1787" t="s">
        <v>71</v>
      </c>
      <c r="E1787" t="s">
        <v>21</v>
      </c>
      <c r="F1787" t="s">
        <v>56</v>
      </c>
      <c r="G1787" t="s">
        <v>18</v>
      </c>
      <c r="H1787" t="s">
        <v>26</v>
      </c>
      <c r="I1787">
        <v>3118</v>
      </c>
      <c r="J1787">
        <v>9.33</v>
      </c>
      <c r="K1787">
        <v>6.92</v>
      </c>
    </row>
    <row r="1788" spans="1:11" x14ac:dyDescent="0.35">
      <c r="A1788">
        <v>720515859</v>
      </c>
      <c r="B1788" s="2">
        <v>43915</v>
      </c>
      <c r="C1788" s="2">
        <v>43927</v>
      </c>
      <c r="D1788" t="s">
        <v>218</v>
      </c>
      <c r="E1788" t="s">
        <v>38</v>
      </c>
      <c r="F1788" t="s">
        <v>13</v>
      </c>
      <c r="G1788" t="s">
        <v>18</v>
      </c>
      <c r="H1788" t="s">
        <v>34</v>
      </c>
      <c r="I1788">
        <v>5509</v>
      </c>
      <c r="J1788">
        <v>255.28</v>
      </c>
      <c r="K1788">
        <v>159.41999999999999</v>
      </c>
    </row>
    <row r="1789" spans="1:11" x14ac:dyDescent="0.35">
      <c r="A1789">
        <v>363714683</v>
      </c>
      <c r="B1789" s="2">
        <v>44103</v>
      </c>
      <c r="C1789" s="2">
        <v>44106</v>
      </c>
      <c r="D1789" t="s">
        <v>110</v>
      </c>
      <c r="E1789" t="s">
        <v>38</v>
      </c>
      <c r="F1789" t="s">
        <v>30</v>
      </c>
      <c r="G1789" t="s">
        <v>14</v>
      </c>
      <c r="H1789" t="s">
        <v>15</v>
      </c>
      <c r="I1789">
        <v>112</v>
      </c>
      <c r="J1789">
        <v>81.73</v>
      </c>
      <c r="K1789">
        <v>56.67</v>
      </c>
    </row>
    <row r="1790" spans="1:11" x14ac:dyDescent="0.35">
      <c r="A1790">
        <v>815026605</v>
      </c>
      <c r="B1790" s="2">
        <v>44707</v>
      </c>
      <c r="C1790" s="2">
        <v>44715</v>
      </c>
      <c r="D1790" t="s">
        <v>169</v>
      </c>
      <c r="E1790" t="s">
        <v>29</v>
      </c>
      <c r="F1790" t="s">
        <v>56</v>
      </c>
      <c r="G1790" t="s">
        <v>18</v>
      </c>
      <c r="H1790" t="s">
        <v>15</v>
      </c>
      <c r="I1790">
        <v>3339</v>
      </c>
      <c r="J1790">
        <v>9.33</v>
      </c>
      <c r="K1790">
        <v>6.92</v>
      </c>
    </row>
    <row r="1791" spans="1:11" x14ac:dyDescent="0.35">
      <c r="A1791">
        <v>608875453</v>
      </c>
      <c r="B1791" s="2">
        <v>44769</v>
      </c>
      <c r="C1791" s="2">
        <v>44779</v>
      </c>
      <c r="D1791" t="s">
        <v>187</v>
      </c>
      <c r="E1791" t="s">
        <v>29</v>
      </c>
      <c r="F1791" t="s">
        <v>13</v>
      </c>
      <c r="G1791" t="s">
        <v>14</v>
      </c>
      <c r="H1791" t="s">
        <v>26</v>
      </c>
      <c r="I1791">
        <v>8632</v>
      </c>
      <c r="J1791">
        <v>255.28</v>
      </c>
      <c r="K1791">
        <v>159.41999999999999</v>
      </c>
    </row>
    <row r="1792" spans="1:11" x14ac:dyDescent="0.35">
      <c r="A1792">
        <v>599997556</v>
      </c>
      <c r="B1792" s="2">
        <v>43874</v>
      </c>
      <c r="C1792" s="2">
        <v>43886</v>
      </c>
      <c r="D1792" t="s">
        <v>203</v>
      </c>
      <c r="E1792" t="s">
        <v>21</v>
      </c>
      <c r="F1792" t="s">
        <v>22</v>
      </c>
      <c r="G1792" t="s">
        <v>18</v>
      </c>
      <c r="H1792" t="s">
        <v>34</v>
      </c>
      <c r="I1792">
        <v>1465</v>
      </c>
      <c r="J1792">
        <v>47.45</v>
      </c>
      <c r="K1792">
        <v>31.79</v>
      </c>
    </row>
    <row r="1793" spans="1:11" x14ac:dyDescent="0.35">
      <c r="A1793">
        <v>813441741</v>
      </c>
      <c r="B1793" s="2">
        <v>44267</v>
      </c>
      <c r="C1793" s="2">
        <v>44272</v>
      </c>
      <c r="D1793" t="s">
        <v>210</v>
      </c>
      <c r="E1793" t="s">
        <v>38</v>
      </c>
      <c r="F1793" t="s">
        <v>25</v>
      </c>
      <c r="G1793" t="s">
        <v>18</v>
      </c>
      <c r="H1793" t="s">
        <v>15</v>
      </c>
      <c r="I1793">
        <v>4342</v>
      </c>
      <c r="J1793">
        <v>205.7</v>
      </c>
      <c r="K1793">
        <v>117.11</v>
      </c>
    </row>
    <row r="1794" spans="1:11" x14ac:dyDescent="0.35">
      <c r="A1794">
        <v>894569337</v>
      </c>
      <c r="B1794" s="2">
        <v>44038</v>
      </c>
      <c r="C1794" s="2">
        <v>44043</v>
      </c>
      <c r="D1794" t="s">
        <v>138</v>
      </c>
      <c r="E1794" t="s">
        <v>24</v>
      </c>
      <c r="F1794" t="s">
        <v>25</v>
      </c>
      <c r="G1794" t="s">
        <v>14</v>
      </c>
      <c r="H1794" t="s">
        <v>26</v>
      </c>
      <c r="I1794">
        <v>1801</v>
      </c>
      <c r="J1794">
        <v>205.7</v>
      </c>
      <c r="K1794">
        <v>117.11</v>
      </c>
    </row>
    <row r="1795" spans="1:11" x14ac:dyDescent="0.35">
      <c r="A1795">
        <v>559054172</v>
      </c>
      <c r="B1795" s="2">
        <v>44829</v>
      </c>
      <c r="C1795" s="2">
        <v>44838</v>
      </c>
      <c r="D1795" t="s">
        <v>84</v>
      </c>
      <c r="E1795" t="s">
        <v>24</v>
      </c>
      <c r="F1795" t="s">
        <v>13</v>
      </c>
      <c r="G1795" t="s">
        <v>18</v>
      </c>
      <c r="H1795" t="s">
        <v>15</v>
      </c>
      <c r="I1795">
        <v>5408</v>
      </c>
      <c r="J1795">
        <v>255.28</v>
      </c>
      <c r="K1795">
        <v>159.41999999999999</v>
      </c>
    </row>
    <row r="1796" spans="1:11" x14ac:dyDescent="0.35">
      <c r="A1796">
        <v>942882573</v>
      </c>
      <c r="B1796" s="2">
        <v>42512</v>
      </c>
      <c r="C1796" s="2">
        <v>42513</v>
      </c>
      <c r="D1796" t="s">
        <v>86</v>
      </c>
      <c r="E1796" t="s">
        <v>29</v>
      </c>
      <c r="F1796" t="s">
        <v>56</v>
      </c>
      <c r="G1796" t="s">
        <v>14</v>
      </c>
      <c r="H1796" t="s">
        <v>26</v>
      </c>
      <c r="I1796">
        <v>8761</v>
      </c>
      <c r="J1796">
        <v>9.33</v>
      </c>
      <c r="K1796">
        <v>6.92</v>
      </c>
    </row>
    <row r="1797" spans="1:11" x14ac:dyDescent="0.35">
      <c r="A1797">
        <v>552353370</v>
      </c>
      <c r="B1797" s="2">
        <v>43388</v>
      </c>
      <c r="C1797" s="2">
        <v>43404</v>
      </c>
      <c r="D1797" t="s">
        <v>167</v>
      </c>
      <c r="E1797" t="s">
        <v>38</v>
      </c>
      <c r="F1797" t="s">
        <v>33</v>
      </c>
      <c r="G1797" t="s">
        <v>14</v>
      </c>
      <c r="H1797" t="s">
        <v>15</v>
      </c>
      <c r="I1797">
        <v>2491</v>
      </c>
      <c r="J1797">
        <v>109.28</v>
      </c>
      <c r="K1797">
        <v>35.840000000000003</v>
      </c>
    </row>
    <row r="1798" spans="1:11" x14ac:dyDescent="0.35">
      <c r="A1798">
        <v>214077889</v>
      </c>
      <c r="B1798" s="2">
        <v>43456</v>
      </c>
      <c r="C1798" s="2">
        <v>43468</v>
      </c>
      <c r="D1798" t="s">
        <v>194</v>
      </c>
      <c r="E1798" t="s">
        <v>32</v>
      </c>
      <c r="F1798" t="s">
        <v>22</v>
      </c>
      <c r="G1798" t="s">
        <v>18</v>
      </c>
      <c r="H1798" t="s">
        <v>26</v>
      </c>
      <c r="I1798">
        <v>9260</v>
      </c>
      <c r="J1798">
        <v>47.45</v>
      </c>
      <c r="K1798">
        <v>31.79</v>
      </c>
    </row>
    <row r="1799" spans="1:11" x14ac:dyDescent="0.35">
      <c r="A1799">
        <v>824979960</v>
      </c>
      <c r="B1799" s="2">
        <v>42258</v>
      </c>
      <c r="C1799" s="2">
        <v>42276</v>
      </c>
      <c r="D1799" t="s">
        <v>170</v>
      </c>
      <c r="E1799" t="s">
        <v>12</v>
      </c>
      <c r="F1799" t="s">
        <v>56</v>
      </c>
      <c r="G1799" t="s">
        <v>18</v>
      </c>
      <c r="H1799" t="s">
        <v>34</v>
      </c>
      <c r="I1799">
        <v>8758</v>
      </c>
      <c r="J1799">
        <v>9.33</v>
      </c>
      <c r="K1799">
        <v>6.92</v>
      </c>
    </row>
    <row r="1800" spans="1:11" x14ac:dyDescent="0.35">
      <c r="A1800">
        <v>202295911</v>
      </c>
      <c r="B1800" s="2">
        <v>42646</v>
      </c>
      <c r="C1800" s="2">
        <v>42660</v>
      </c>
      <c r="D1800" t="s">
        <v>28</v>
      </c>
      <c r="E1800" t="s">
        <v>29</v>
      </c>
      <c r="F1800" t="s">
        <v>42</v>
      </c>
      <c r="G1800" t="s">
        <v>14</v>
      </c>
      <c r="H1800" t="s">
        <v>34</v>
      </c>
      <c r="I1800">
        <v>2710</v>
      </c>
      <c r="J1800">
        <v>437.2</v>
      </c>
      <c r="K1800">
        <v>263.33</v>
      </c>
    </row>
    <row r="1801" spans="1:11" x14ac:dyDescent="0.35">
      <c r="A1801">
        <v>733574569</v>
      </c>
      <c r="B1801" s="2">
        <v>42096</v>
      </c>
      <c r="C1801" s="2">
        <v>42105</v>
      </c>
      <c r="D1801" t="s">
        <v>166</v>
      </c>
      <c r="E1801" t="s">
        <v>38</v>
      </c>
      <c r="F1801" t="s">
        <v>13</v>
      </c>
      <c r="G1801" t="s">
        <v>18</v>
      </c>
      <c r="H1801" t="s">
        <v>34</v>
      </c>
      <c r="I1801">
        <v>9871</v>
      </c>
      <c r="J1801">
        <v>255.28</v>
      </c>
      <c r="K1801">
        <v>159.41999999999999</v>
      </c>
    </row>
    <row r="1802" spans="1:11" x14ac:dyDescent="0.35">
      <c r="A1802">
        <v>826677262</v>
      </c>
      <c r="B1802" s="2">
        <v>42702</v>
      </c>
      <c r="C1802" s="2">
        <v>42706</v>
      </c>
      <c r="D1802" t="s">
        <v>55</v>
      </c>
      <c r="E1802" t="s">
        <v>21</v>
      </c>
      <c r="F1802" t="s">
        <v>22</v>
      </c>
      <c r="G1802" t="s">
        <v>14</v>
      </c>
      <c r="H1802" t="s">
        <v>15</v>
      </c>
      <c r="I1802">
        <v>1027</v>
      </c>
      <c r="J1802">
        <v>47.45</v>
      </c>
      <c r="K1802">
        <v>31.79</v>
      </c>
    </row>
    <row r="1803" spans="1:11" x14ac:dyDescent="0.35">
      <c r="A1803">
        <v>759777820</v>
      </c>
      <c r="B1803" s="2">
        <v>42794</v>
      </c>
      <c r="C1803" s="2">
        <v>42795</v>
      </c>
      <c r="D1803" t="s">
        <v>209</v>
      </c>
      <c r="E1803" t="s">
        <v>32</v>
      </c>
      <c r="F1803" t="s">
        <v>56</v>
      </c>
      <c r="G1803" t="s">
        <v>14</v>
      </c>
      <c r="H1803" t="s">
        <v>26</v>
      </c>
      <c r="I1803">
        <v>3996</v>
      </c>
      <c r="J1803">
        <v>9.33</v>
      </c>
      <c r="K1803">
        <v>6.92</v>
      </c>
    </row>
    <row r="1804" spans="1:11" x14ac:dyDescent="0.35">
      <c r="A1804">
        <v>431362569</v>
      </c>
      <c r="B1804" s="2">
        <v>44017</v>
      </c>
      <c r="C1804" s="2">
        <v>44026</v>
      </c>
      <c r="D1804" t="s">
        <v>141</v>
      </c>
      <c r="E1804" t="s">
        <v>38</v>
      </c>
      <c r="F1804" t="s">
        <v>22</v>
      </c>
      <c r="G1804" t="s">
        <v>14</v>
      </c>
      <c r="H1804" t="s">
        <v>34</v>
      </c>
      <c r="I1804">
        <v>8625</v>
      </c>
      <c r="J1804">
        <v>47.45</v>
      </c>
      <c r="K1804">
        <v>31.79</v>
      </c>
    </row>
    <row r="1805" spans="1:11" x14ac:dyDescent="0.35">
      <c r="A1805">
        <v>710230338</v>
      </c>
      <c r="B1805" s="2">
        <v>44515</v>
      </c>
      <c r="C1805" s="2">
        <v>44528</v>
      </c>
      <c r="D1805" t="s">
        <v>171</v>
      </c>
      <c r="E1805" t="s">
        <v>12</v>
      </c>
      <c r="F1805" t="s">
        <v>13</v>
      </c>
      <c r="G1805" t="s">
        <v>18</v>
      </c>
      <c r="H1805" t="s">
        <v>26</v>
      </c>
      <c r="I1805">
        <v>1795</v>
      </c>
      <c r="J1805">
        <v>255.28</v>
      </c>
      <c r="K1805">
        <v>159.41999999999999</v>
      </c>
    </row>
    <row r="1806" spans="1:11" x14ac:dyDescent="0.35">
      <c r="A1806">
        <v>285492455</v>
      </c>
      <c r="B1806" s="2">
        <v>44594</v>
      </c>
      <c r="C1806" s="2">
        <v>44614</v>
      </c>
      <c r="D1806" t="s">
        <v>155</v>
      </c>
      <c r="E1806" t="s">
        <v>12</v>
      </c>
      <c r="F1806" t="s">
        <v>40</v>
      </c>
      <c r="G1806" t="s">
        <v>18</v>
      </c>
      <c r="H1806" t="s">
        <v>19</v>
      </c>
      <c r="I1806">
        <v>2417</v>
      </c>
      <c r="J1806">
        <v>651.21</v>
      </c>
      <c r="K1806">
        <v>524.96</v>
      </c>
    </row>
    <row r="1807" spans="1:11" x14ac:dyDescent="0.35">
      <c r="A1807">
        <v>616572749</v>
      </c>
      <c r="B1807" s="2">
        <v>43259</v>
      </c>
      <c r="C1807" s="2">
        <v>43278</v>
      </c>
      <c r="D1807" t="s">
        <v>162</v>
      </c>
      <c r="E1807" t="s">
        <v>38</v>
      </c>
      <c r="F1807" t="s">
        <v>13</v>
      </c>
      <c r="G1807" t="s">
        <v>14</v>
      </c>
      <c r="H1807" t="s">
        <v>34</v>
      </c>
      <c r="I1807">
        <v>6433</v>
      </c>
      <c r="J1807">
        <v>255.28</v>
      </c>
      <c r="K1807">
        <v>159.41999999999999</v>
      </c>
    </row>
    <row r="1808" spans="1:11" x14ac:dyDescent="0.35">
      <c r="A1808">
        <v>983207547</v>
      </c>
      <c r="B1808" s="2">
        <v>44748</v>
      </c>
      <c r="C1808" s="2">
        <v>44758</v>
      </c>
      <c r="D1808" t="s">
        <v>16</v>
      </c>
      <c r="E1808" t="s">
        <v>12</v>
      </c>
      <c r="F1808" t="s">
        <v>30</v>
      </c>
      <c r="G1808" t="s">
        <v>18</v>
      </c>
      <c r="H1808" t="s">
        <v>15</v>
      </c>
      <c r="I1808">
        <v>1817</v>
      </c>
      <c r="J1808">
        <v>81.73</v>
      </c>
      <c r="K1808">
        <v>56.67</v>
      </c>
    </row>
    <row r="1809" spans="1:11" x14ac:dyDescent="0.35">
      <c r="A1809">
        <v>735445678</v>
      </c>
      <c r="B1809" s="2">
        <v>44382</v>
      </c>
      <c r="C1809" s="2">
        <v>44396</v>
      </c>
      <c r="D1809" t="s">
        <v>109</v>
      </c>
      <c r="E1809" t="s">
        <v>21</v>
      </c>
      <c r="F1809" t="s">
        <v>22</v>
      </c>
      <c r="G1809" t="s">
        <v>18</v>
      </c>
      <c r="H1809" t="s">
        <v>34</v>
      </c>
      <c r="I1809">
        <v>3574</v>
      </c>
      <c r="J1809">
        <v>47.45</v>
      </c>
      <c r="K1809">
        <v>31.79</v>
      </c>
    </row>
    <row r="1810" spans="1:11" x14ac:dyDescent="0.35">
      <c r="A1810">
        <v>643648469</v>
      </c>
      <c r="B1810" s="2">
        <v>42562</v>
      </c>
      <c r="C1810" s="2">
        <v>42577</v>
      </c>
      <c r="D1810" t="s">
        <v>46</v>
      </c>
      <c r="E1810" t="s">
        <v>29</v>
      </c>
      <c r="F1810" t="s">
        <v>40</v>
      </c>
      <c r="G1810" t="s">
        <v>18</v>
      </c>
      <c r="H1810" t="s">
        <v>15</v>
      </c>
      <c r="I1810">
        <v>8740</v>
      </c>
      <c r="J1810">
        <v>651.21</v>
      </c>
      <c r="K1810">
        <v>524.96</v>
      </c>
    </row>
    <row r="1811" spans="1:11" x14ac:dyDescent="0.35">
      <c r="A1811">
        <v>648489749</v>
      </c>
      <c r="B1811" s="2">
        <v>43235</v>
      </c>
      <c r="C1811" s="2">
        <v>43237</v>
      </c>
      <c r="D1811" t="s">
        <v>187</v>
      </c>
      <c r="E1811" t="s">
        <v>29</v>
      </c>
      <c r="F1811" t="s">
        <v>22</v>
      </c>
      <c r="G1811" t="s">
        <v>14</v>
      </c>
      <c r="H1811" t="s">
        <v>26</v>
      </c>
      <c r="I1811">
        <v>1382</v>
      </c>
      <c r="J1811">
        <v>47.45</v>
      </c>
      <c r="K1811">
        <v>31.79</v>
      </c>
    </row>
    <row r="1812" spans="1:11" x14ac:dyDescent="0.35">
      <c r="A1812">
        <v>310955846</v>
      </c>
      <c r="B1812" s="2">
        <v>44582</v>
      </c>
      <c r="C1812" s="2">
        <v>44586</v>
      </c>
      <c r="D1812" t="s">
        <v>90</v>
      </c>
      <c r="E1812" t="s">
        <v>38</v>
      </c>
      <c r="F1812" t="s">
        <v>30</v>
      </c>
      <c r="G1812" t="s">
        <v>14</v>
      </c>
      <c r="H1812" t="s">
        <v>19</v>
      </c>
      <c r="I1812">
        <v>7600</v>
      </c>
      <c r="J1812">
        <v>81.73</v>
      </c>
      <c r="K1812">
        <v>56.67</v>
      </c>
    </row>
    <row r="1813" spans="1:11" x14ac:dyDescent="0.35">
      <c r="A1813">
        <v>162345588</v>
      </c>
      <c r="B1813" s="2">
        <v>43632</v>
      </c>
      <c r="C1813" s="2">
        <v>43638</v>
      </c>
      <c r="D1813" t="s">
        <v>202</v>
      </c>
      <c r="E1813" t="s">
        <v>38</v>
      </c>
      <c r="F1813" t="s">
        <v>13</v>
      </c>
      <c r="G1813" t="s">
        <v>14</v>
      </c>
      <c r="H1813" t="s">
        <v>19</v>
      </c>
      <c r="I1813">
        <v>522</v>
      </c>
      <c r="J1813">
        <v>255.28</v>
      </c>
      <c r="K1813">
        <v>159.41999999999999</v>
      </c>
    </row>
    <row r="1814" spans="1:11" x14ac:dyDescent="0.35">
      <c r="A1814">
        <v>354270303</v>
      </c>
      <c r="B1814" s="2">
        <v>44118</v>
      </c>
      <c r="C1814" s="2">
        <v>44138</v>
      </c>
      <c r="D1814" t="s">
        <v>80</v>
      </c>
      <c r="E1814" t="s">
        <v>21</v>
      </c>
      <c r="F1814" t="s">
        <v>68</v>
      </c>
      <c r="G1814" t="s">
        <v>18</v>
      </c>
      <c r="H1814" t="s">
        <v>26</v>
      </c>
      <c r="I1814">
        <v>5310</v>
      </c>
      <c r="J1814">
        <v>154.06</v>
      </c>
      <c r="K1814">
        <v>90.93</v>
      </c>
    </row>
    <row r="1815" spans="1:11" x14ac:dyDescent="0.35">
      <c r="A1815">
        <v>208653819</v>
      </c>
      <c r="B1815" s="2">
        <v>42464</v>
      </c>
      <c r="C1815" s="2">
        <v>42475</v>
      </c>
      <c r="D1815" t="s">
        <v>192</v>
      </c>
      <c r="E1815" t="s">
        <v>32</v>
      </c>
      <c r="F1815" t="s">
        <v>13</v>
      </c>
      <c r="G1815" t="s">
        <v>18</v>
      </c>
      <c r="H1815" t="s">
        <v>19</v>
      </c>
      <c r="I1815">
        <v>4157</v>
      </c>
      <c r="J1815">
        <v>255.28</v>
      </c>
      <c r="K1815">
        <v>159.41999999999999</v>
      </c>
    </row>
    <row r="1816" spans="1:11" x14ac:dyDescent="0.35">
      <c r="A1816">
        <v>467732465</v>
      </c>
      <c r="B1816" s="2">
        <v>44718</v>
      </c>
      <c r="C1816" s="2">
        <v>44732</v>
      </c>
      <c r="D1816" t="s">
        <v>157</v>
      </c>
      <c r="E1816" t="s">
        <v>24</v>
      </c>
      <c r="F1816" t="s">
        <v>13</v>
      </c>
      <c r="G1816" t="s">
        <v>14</v>
      </c>
      <c r="H1816" t="s">
        <v>19</v>
      </c>
      <c r="I1816">
        <v>1285</v>
      </c>
      <c r="J1816">
        <v>255.28</v>
      </c>
      <c r="K1816">
        <v>159.41999999999999</v>
      </c>
    </row>
    <row r="1817" spans="1:11" x14ac:dyDescent="0.35">
      <c r="A1817">
        <v>144055068</v>
      </c>
      <c r="B1817" s="2">
        <v>42736</v>
      </c>
      <c r="C1817" s="2">
        <v>42750</v>
      </c>
      <c r="D1817" t="s">
        <v>209</v>
      </c>
      <c r="E1817" t="s">
        <v>32</v>
      </c>
      <c r="F1817" t="s">
        <v>47</v>
      </c>
      <c r="G1817" t="s">
        <v>18</v>
      </c>
      <c r="H1817" t="s">
        <v>15</v>
      </c>
      <c r="I1817">
        <v>7951</v>
      </c>
      <c r="J1817">
        <v>421.89</v>
      </c>
      <c r="K1817">
        <v>364.69</v>
      </c>
    </row>
    <row r="1818" spans="1:11" x14ac:dyDescent="0.35">
      <c r="A1818">
        <v>570482957</v>
      </c>
      <c r="B1818" s="2">
        <v>43578</v>
      </c>
      <c r="C1818" s="2">
        <v>43595</v>
      </c>
      <c r="D1818" t="s">
        <v>136</v>
      </c>
      <c r="E1818" t="s">
        <v>38</v>
      </c>
      <c r="F1818" t="s">
        <v>68</v>
      </c>
      <c r="G1818" t="s">
        <v>14</v>
      </c>
      <c r="H1818" t="s">
        <v>26</v>
      </c>
      <c r="I1818">
        <v>7439</v>
      </c>
      <c r="J1818">
        <v>154.06</v>
      </c>
      <c r="K1818">
        <v>90.93</v>
      </c>
    </row>
    <row r="1819" spans="1:11" x14ac:dyDescent="0.35">
      <c r="A1819">
        <v>450189960</v>
      </c>
      <c r="B1819" s="2">
        <v>44496</v>
      </c>
      <c r="C1819" s="2">
        <v>44500</v>
      </c>
      <c r="D1819" t="s">
        <v>70</v>
      </c>
      <c r="E1819" t="s">
        <v>29</v>
      </c>
      <c r="F1819" t="s">
        <v>76</v>
      </c>
      <c r="G1819" t="s">
        <v>14</v>
      </c>
      <c r="H1819" t="s">
        <v>15</v>
      </c>
      <c r="I1819">
        <v>68</v>
      </c>
      <c r="J1819">
        <v>668.27</v>
      </c>
      <c r="K1819">
        <v>502.54</v>
      </c>
    </row>
    <row r="1820" spans="1:11" x14ac:dyDescent="0.35">
      <c r="A1820">
        <v>806662404</v>
      </c>
      <c r="B1820" s="2">
        <v>44899</v>
      </c>
      <c r="C1820" s="2">
        <v>44920</v>
      </c>
      <c r="D1820" t="s">
        <v>168</v>
      </c>
      <c r="E1820" t="s">
        <v>21</v>
      </c>
      <c r="F1820" t="s">
        <v>25</v>
      </c>
      <c r="G1820" t="s">
        <v>18</v>
      </c>
      <c r="H1820" t="s">
        <v>34</v>
      </c>
      <c r="I1820">
        <v>8186</v>
      </c>
      <c r="J1820">
        <v>205.7</v>
      </c>
      <c r="K1820">
        <v>117.11</v>
      </c>
    </row>
    <row r="1821" spans="1:11" x14ac:dyDescent="0.35">
      <c r="A1821">
        <v>933699119</v>
      </c>
      <c r="B1821" s="2">
        <v>43782</v>
      </c>
      <c r="C1821" s="2">
        <v>43794</v>
      </c>
      <c r="D1821" t="s">
        <v>91</v>
      </c>
      <c r="E1821" t="s">
        <v>21</v>
      </c>
      <c r="F1821" t="s">
        <v>30</v>
      </c>
      <c r="G1821" t="s">
        <v>18</v>
      </c>
      <c r="H1821" t="s">
        <v>19</v>
      </c>
      <c r="I1821">
        <v>1173</v>
      </c>
      <c r="J1821">
        <v>81.73</v>
      </c>
      <c r="K1821">
        <v>56.67</v>
      </c>
    </row>
    <row r="1822" spans="1:11" x14ac:dyDescent="0.35">
      <c r="A1822">
        <v>645411431</v>
      </c>
      <c r="B1822" s="2">
        <v>42875</v>
      </c>
      <c r="C1822" s="2">
        <v>42888</v>
      </c>
      <c r="D1822" t="s">
        <v>123</v>
      </c>
      <c r="E1822" t="s">
        <v>38</v>
      </c>
      <c r="F1822" t="s">
        <v>30</v>
      </c>
      <c r="G1822" t="s">
        <v>18</v>
      </c>
      <c r="H1822" t="s">
        <v>19</v>
      </c>
      <c r="I1822">
        <v>440</v>
      </c>
      <c r="J1822">
        <v>81.73</v>
      </c>
      <c r="K1822">
        <v>56.67</v>
      </c>
    </row>
    <row r="1823" spans="1:11" x14ac:dyDescent="0.35">
      <c r="A1823">
        <v>726223170</v>
      </c>
      <c r="B1823" s="2">
        <v>42182</v>
      </c>
      <c r="C1823" s="2">
        <v>42199</v>
      </c>
      <c r="D1823" t="s">
        <v>71</v>
      </c>
      <c r="E1823" t="s">
        <v>21</v>
      </c>
      <c r="F1823" t="s">
        <v>13</v>
      </c>
      <c r="G1823" t="s">
        <v>18</v>
      </c>
      <c r="H1823" t="s">
        <v>19</v>
      </c>
      <c r="I1823">
        <v>4429</v>
      </c>
      <c r="J1823">
        <v>255.28</v>
      </c>
      <c r="K1823">
        <v>159.41999999999999</v>
      </c>
    </row>
    <row r="1824" spans="1:11" x14ac:dyDescent="0.35">
      <c r="A1824">
        <v>680870664</v>
      </c>
      <c r="B1824" s="2">
        <v>44864</v>
      </c>
      <c r="C1824" s="2">
        <v>44881</v>
      </c>
      <c r="D1824" t="s">
        <v>219</v>
      </c>
      <c r="E1824" t="s">
        <v>38</v>
      </c>
      <c r="F1824" t="s">
        <v>25</v>
      </c>
      <c r="G1824" t="s">
        <v>14</v>
      </c>
      <c r="H1824" t="s">
        <v>34</v>
      </c>
      <c r="I1824">
        <v>3615</v>
      </c>
      <c r="J1824">
        <v>205.7</v>
      </c>
      <c r="K1824">
        <v>117.11</v>
      </c>
    </row>
    <row r="1825" spans="1:11" x14ac:dyDescent="0.35">
      <c r="A1825">
        <v>984402740</v>
      </c>
      <c r="B1825" s="2">
        <v>44893</v>
      </c>
      <c r="C1825" s="2">
        <v>44897</v>
      </c>
      <c r="D1825" t="s">
        <v>112</v>
      </c>
      <c r="E1825" t="s">
        <v>12</v>
      </c>
      <c r="F1825" t="s">
        <v>47</v>
      </c>
      <c r="G1825" t="s">
        <v>18</v>
      </c>
      <c r="H1825" t="s">
        <v>26</v>
      </c>
      <c r="I1825">
        <v>5501</v>
      </c>
      <c r="J1825">
        <v>421.89</v>
      </c>
      <c r="K1825">
        <v>364.69</v>
      </c>
    </row>
    <row r="1826" spans="1:11" x14ac:dyDescent="0.35">
      <c r="A1826">
        <v>832180726</v>
      </c>
      <c r="B1826" s="2">
        <v>42635</v>
      </c>
      <c r="C1826" s="2">
        <v>42651</v>
      </c>
      <c r="D1826" t="s">
        <v>217</v>
      </c>
      <c r="E1826" t="s">
        <v>12</v>
      </c>
      <c r="F1826" t="s">
        <v>40</v>
      </c>
      <c r="G1826" t="s">
        <v>14</v>
      </c>
      <c r="H1826" t="s">
        <v>19</v>
      </c>
      <c r="I1826">
        <v>9625</v>
      </c>
      <c r="J1826">
        <v>651.21</v>
      </c>
      <c r="K1826">
        <v>524.96</v>
      </c>
    </row>
    <row r="1827" spans="1:11" x14ac:dyDescent="0.35">
      <c r="A1827">
        <v>389878451</v>
      </c>
      <c r="B1827" s="2">
        <v>44345</v>
      </c>
      <c r="C1827" s="2">
        <v>44356</v>
      </c>
      <c r="D1827" t="s">
        <v>97</v>
      </c>
      <c r="E1827" t="s">
        <v>29</v>
      </c>
      <c r="F1827" t="s">
        <v>56</v>
      </c>
      <c r="G1827" t="s">
        <v>14</v>
      </c>
      <c r="H1827" t="s">
        <v>26</v>
      </c>
      <c r="I1827">
        <v>2553</v>
      </c>
      <c r="J1827">
        <v>9.33</v>
      </c>
      <c r="K1827">
        <v>6.92</v>
      </c>
    </row>
    <row r="1828" spans="1:11" x14ac:dyDescent="0.35">
      <c r="A1828">
        <v>343482244</v>
      </c>
      <c r="B1828" s="2">
        <v>42737</v>
      </c>
      <c r="C1828" s="2">
        <v>42758</v>
      </c>
      <c r="D1828" t="s">
        <v>92</v>
      </c>
      <c r="E1828" t="s">
        <v>32</v>
      </c>
      <c r="F1828" t="s">
        <v>42</v>
      </c>
      <c r="G1828" t="s">
        <v>14</v>
      </c>
      <c r="H1828" t="s">
        <v>15</v>
      </c>
      <c r="I1828">
        <v>2884</v>
      </c>
      <c r="J1828">
        <v>437.2</v>
      </c>
      <c r="K1828">
        <v>263.33</v>
      </c>
    </row>
    <row r="1829" spans="1:11" x14ac:dyDescent="0.35">
      <c r="A1829">
        <v>549290931</v>
      </c>
      <c r="B1829" s="2">
        <v>43463</v>
      </c>
      <c r="C1829" s="2">
        <v>43478</v>
      </c>
      <c r="D1829" t="s">
        <v>90</v>
      </c>
      <c r="E1829" t="s">
        <v>38</v>
      </c>
      <c r="F1829" t="s">
        <v>40</v>
      </c>
      <c r="G1829" t="s">
        <v>18</v>
      </c>
      <c r="H1829" t="s">
        <v>15</v>
      </c>
      <c r="I1829">
        <v>6248</v>
      </c>
      <c r="J1829">
        <v>651.21</v>
      </c>
      <c r="K1829">
        <v>524.96</v>
      </c>
    </row>
    <row r="1830" spans="1:11" x14ac:dyDescent="0.35">
      <c r="A1830">
        <v>483915841</v>
      </c>
      <c r="B1830" s="2">
        <v>44791</v>
      </c>
      <c r="C1830" s="2">
        <v>44812</v>
      </c>
      <c r="D1830" t="s">
        <v>150</v>
      </c>
      <c r="E1830" t="s">
        <v>38</v>
      </c>
      <c r="F1830" t="s">
        <v>22</v>
      </c>
      <c r="G1830" t="s">
        <v>18</v>
      </c>
      <c r="H1830" t="s">
        <v>19</v>
      </c>
      <c r="I1830">
        <v>306</v>
      </c>
      <c r="J1830">
        <v>47.45</v>
      </c>
      <c r="K1830">
        <v>31.79</v>
      </c>
    </row>
    <row r="1831" spans="1:11" x14ac:dyDescent="0.35">
      <c r="A1831">
        <v>594280803</v>
      </c>
      <c r="B1831" s="2">
        <v>43105</v>
      </c>
      <c r="C1831" s="2">
        <v>43112</v>
      </c>
      <c r="D1831" t="s">
        <v>45</v>
      </c>
      <c r="E1831" t="s">
        <v>12</v>
      </c>
      <c r="F1831" t="s">
        <v>76</v>
      </c>
      <c r="G1831" t="s">
        <v>18</v>
      </c>
      <c r="H1831" t="s">
        <v>15</v>
      </c>
      <c r="I1831">
        <v>9751</v>
      </c>
      <c r="J1831">
        <v>668.27</v>
      </c>
      <c r="K1831">
        <v>502.54</v>
      </c>
    </row>
    <row r="1832" spans="1:11" x14ac:dyDescent="0.35">
      <c r="A1832">
        <v>947622144</v>
      </c>
      <c r="B1832" s="2">
        <v>43684</v>
      </c>
      <c r="C1832" s="2">
        <v>43702</v>
      </c>
      <c r="D1832" t="s">
        <v>132</v>
      </c>
      <c r="E1832" t="s">
        <v>38</v>
      </c>
      <c r="F1832" t="s">
        <v>30</v>
      </c>
      <c r="G1832" t="s">
        <v>14</v>
      </c>
      <c r="H1832" t="s">
        <v>34</v>
      </c>
      <c r="I1832">
        <v>1305</v>
      </c>
      <c r="J1832">
        <v>81.73</v>
      </c>
      <c r="K1832">
        <v>56.67</v>
      </c>
    </row>
    <row r="1833" spans="1:11" x14ac:dyDescent="0.35">
      <c r="A1833">
        <v>781488692</v>
      </c>
      <c r="B1833" s="2">
        <v>44658</v>
      </c>
      <c r="C1833" s="2">
        <v>44665</v>
      </c>
      <c r="D1833" t="s">
        <v>52</v>
      </c>
      <c r="E1833" t="s">
        <v>12</v>
      </c>
      <c r="F1833" t="s">
        <v>76</v>
      </c>
      <c r="G1833" t="s">
        <v>14</v>
      </c>
      <c r="H1833" t="s">
        <v>15</v>
      </c>
      <c r="I1833">
        <v>8725</v>
      </c>
      <c r="J1833">
        <v>668.27</v>
      </c>
      <c r="K1833">
        <v>502.54</v>
      </c>
    </row>
    <row r="1834" spans="1:11" x14ac:dyDescent="0.35">
      <c r="A1834">
        <v>753741776</v>
      </c>
      <c r="B1834" s="2">
        <v>43657</v>
      </c>
      <c r="C1834" s="2">
        <v>43667</v>
      </c>
      <c r="D1834" t="s">
        <v>170</v>
      </c>
      <c r="E1834" t="s">
        <v>12</v>
      </c>
      <c r="F1834" t="s">
        <v>68</v>
      </c>
      <c r="G1834" t="s">
        <v>18</v>
      </c>
      <c r="H1834" t="s">
        <v>19</v>
      </c>
      <c r="I1834">
        <v>7796</v>
      </c>
      <c r="J1834">
        <v>154.06</v>
      </c>
      <c r="K1834">
        <v>90.93</v>
      </c>
    </row>
    <row r="1835" spans="1:11" x14ac:dyDescent="0.35">
      <c r="A1835">
        <v>692555224</v>
      </c>
      <c r="B1835" s="2">
        <v>42013</v>
      </c>
      <c r="C1835" s="2">
        <v>42020</v>
      </c>
      <c r="D1835" t="s">
        <v>20</v>
      </c>
      <c r="E1835" t="s">
        <v>21</v>
      </c>
      <c r="F1835" t="s">
        <v>47</v>
      </c>
      <c r="G1835" t="s">
        <v>14</v>
      </c>
      <c r="H1835" t="s">
        <v>15</v>
      </c>
      <c r="I1835">
        <v>1336</v>
      </c>
      <c r="J1835">
        <v>421.89</v>
      </c>
      <c r="K1835">
        <v>364.69</v>
      </c>
    </row>
    <row r="1836" spans="1:11" x14ac:dyDescent="0.35">
      <c r="A1836">
        <v>946415364</v>
      </c>
      <c r="B1836" s="2">
        <v>42022</v>
      </c>
      <c r="C1836" s="2">
        <v>42035</v>
      </c>
      <c r="D1836" t="s">
        <v>108</v>
      </c>
      <c r="E1836" t="s">
        <v>12</v>
      </c>
      <c r="F1836" t="s">
        <v>30</v>
      </c>
      <c r="G1836" t="s">
        <v>14</v>
      </c>
      <c r="H1836" t="s">
        <v>15</v>
      </c>
      <c r="I1836">
        <v>4193</v>
      </c>
      <c r="J1836">
        <v>81.73</v>
      </c>
      <c r="K1836">
        <v>56.67</v>
      </c>
    </row>
    <row r="1837" spans="1:11" x14ac:dyDescent="0.35">
      <c r="A1837">
        <v>134121024</v>
      </c>
      <c r="B1837" s="2">
        <v>44255</v>
      </c>
      <c r="C1837" s="2">
        <v>44269</v>
      </c>
      <c r="D1837" t="s">
        <v>55</v>
      </c>
      <c r="E1837" t="s">
        <v>21</v>
      </c>
      <c r="F1837" t="s">
        <v>68</v>
      </c>
      <c r="G1837" t="s">
        <v>14</v>
      </c>
      <c r="H1837" t="s">
        <v>26</v>
      </c>
      <c r="I1837">
        <v>8246</v>
      </c>
      <c r="J1837">
        <v>154.06</v>
      </c>
      <c r="K1837">
        <v>90.93</v>
      </c>
    </row>
    <row r="1838" spans="1:11" x14ac:dyDescent="0.35">
      <c r="A1838">
        <v>994783532</v>
      </c>
      <c r="B1838" s="2">
        <v>42784</v>
      </c>
      <c r="C1838" s="2">
        <v>42802</v>
      </c>
      <c r="D1838" t="s">
        <v>59</v>
      </c>
      <c r="E1838" t="s">
        <v>12</v>
      </c>
      <c r="F1838" t="s">
        <v>22</v>
      </c>
      <c r="G1838" t="s">
        <v>14</v>
      </c>
      <c r="H1838" t="s">
        <v>19</v>
      </c>
      <c r="I1838">
        <v>7408</v>
      </c>
      <c r="J1838">
        <v>47.45</v>
      </c>
      <c r="K1838">
        <v>31.79</v>
      </c>
    </row>
    <row r="1839" spans="1:11" x14ac:dyDescent="0.35">
      <c r="A1839">
        <v>937826716</v>
      </c>
      <c r="B1839" s="2">
        <v>43731</v>
      </c>
      <c r="C1839" s="2">
        <v>43743</v>
      </c>
      <c r="D1839" t="s">
        <v>171</v>
      </c>
      <c r="E1839" t="s">
        <v>12</v>
      </c>
      <c r="F1839" t="s">
        <v>22</v>
      </c>
      <c r="G1839" t="s">
        <v>14</v>
      </c>
      <c r="H1839" t="s">
        <v>15</v>
      </c>
      <c r="I1839">
        <v>2621</v>
      </c>
      <c r="J1839">
        <v>47.45</v>
      </c>
      <c r="K1839">
        <v>31.79</v>
      </c>
    </row>
    <row r="1840" spans="1:11" x14ac:dyDescent="0.35">
      <c r="A1840">
        <v>592986905</v>
      </c>
      <c r="B1840" s="2">
        <v>43489</v>
      </c>
      <c r="C1840" s="2">
        <v>43494</v>
      </c>
      <c r="D1840" t="s">
        <v>69</v>
      </c>
      <c r="E1840" t="s">
        <v>38</v>
      </c>
      <c r="F1840" t="s">
        <v>40</v>
      </c>
      <c r="G1840" t="s">
        <v>14</v>
      </c>
      <c r="H1840" t="s">
        <v>15</v>
      </c>
      <c r="I1840">
        <v>6858</v>
      </c>
      <c r="J1840">
        <v>651.21</v>
      </c>
      <c r="K1840">
        <v>524.96</v>
      </c>
    </row>
    <row r="1841" spans="1:11" x14ac:dyDescent="0.35">
      <c r="A1841">
        <v>660312926</v>
      </c>
      <c r="B1841" s="2">
        <v>42722</v>
      </c>
      <c r="C1841" s="2">
        <v>42740</v>
      </c>
      <c r="D1841" t="s">
        <v>55</v>
      </c>
      <c r="E1841" t="s">
        <v>21</v>
      </c>
      <c r="F1841" t="s">
        <v>33</v>
      </c>
      <c r="G1841" t="s">
        <v>18</v>
      </c>
      <c r="H1841" t="s">
        <v>19</v>
      </c>
      <c r="I1841">
        <v>123</v>
      </c>
      <c r="J1841">
        <v>109.28</v>
      </c>
      <c r="K1841">
        <v>35.840000000000003</v>
      </c>
    </row>
    <row r="1842" spans="1:11" x14ac:dyDescent="0.35">
      <c r="A1842">
        <v>560166108</v>
      </c>
      <c r="B1842" s="2">
        <v>43527</v>
      </c>
      <c r="C1842" s="2">
        <v>43539</v>
      </c>
      <c r="D1842" t="s">
        <v>126</v>
      </c>
      <c r="E1842" t="s">
        <v>24</v>
      </c>
      <c r="F1842" t="s">
        <v>22</v>
      </c>
      <c r="G1842" t="s">
        <v>14</v>
      </c>
      <c r="H1842" t="s">
        <v>34</v>
      </c>
      <c r="I1842">
        <v>4454</v>
      </c>
      <c r="J1842">
        <v>47.45</v>
      </c>
      <c r="K1842">
        <v>31.79</v>
      </c>
    </row>
    <row r="1843" spans="1:11" x14ac:dyDescent="0.35">
      <c r="A1843">
        <v>683220279</v>
      </c>
      <c r="B1843" s="2">
        <v>42732</v>
      </c>
      <c r="C1843" s="2">
        <v>42738</v>
      </c>
      <c r="D1843" t="s">
        <v>151</v>
      </c>
      <c r="E1843" t="s">
        <v>32</v>
      </c>
      <c r="F1843" t="s">
        <v>25</v>
      </c>
      <c r="G1843" t="s">
        <v>18</v>
      </c>
      <c r="H1843" t="s">
        <v>26</v>
      </c>
      <c r="I1843">
        <v>8918</v>
      </c>
      <c r="J1843">
        <v>205.7</v>
      </c>
      <c r="K1843">
        <v>117.11</v>
      </c>
    </row>
    <row r="1844" spans="1:11" x14ac:dyDescent="0.35">
      <c r="A1844">
        <v>140461766</v>
      </c>
      <c r="B1844" s="2">
        <v>43289</v>
      </c>
      <c r="C1844" s="2">
        <v>43305</v>
      </c>
      <c r="D1844" t="s">
        <v>100</v>
      </c>
      <c r="E1844" t="s">
        <v>21</v>
      </c>
      <c r="F1844" t="s">
        <v>42</v>
      </c>
      <c r="G1844" t="s">
        <v>14</v>
      </c>
      <c r="H1844" t="s">
        <v>19</v>
      </c>
      <c r="I1844">
        <v>4613</v>
      </c>
      <c r="J1844">
        <v>437.2</v>
      </c>
      <c r="K1844">
        <v>263.33</v>
      </c>
    </row>
    <row r="1845" spans="1:11" x14ac:dyDescent="0.35">
      <c r="A1845">
        <v>813189399</v>
      </c>
      <c r="B1845" s="2">
        <v>44499</v>
      </c>
      <c r="C1845" s="2">
        <v>44504</v>
      </c>
      <c r="D1845" t="s">
        <v>73</v>
      </c>
      <c r="E1845" t="s">
        <v>24</v>
      </c>
      <c r="F1845" t="s">
        <v>13</v>
      </c>
      <c r="G1845" t="s">
        <v>14</v>
      </c>
      <c r="H1845" t="s">
        <v>15</v>
      </c>
      <c r="I1845">
        <v>9669</v>
      </c>
      <c r="J1845">
        <v>255.28</v>
      </c>
      <c r="K1845">
        <v>159.41999999999999</v>
      </c>
    </row>
    <row r="1846" spans="1:11" x14ac:dyDescent="0.35">
      <c r="A1846">
        <v>603014504</v>
      </c>
      <c r="B1846" s="2">
        <v>42396</v>
      </c>
      <c r="C1846" s="2">
        <v>42417</v>
      </c>
      <c r="D1846" t="s">
        <v>155</v>
      </c>
      <c r="E1846" t="s">
        <v>12</v>
      </c>
      <c r="F1846" t="s">
        <v>47</v>
      </c>
      <c r="G1846" t="s">
        <v>14</v>
      </c>
      <c r="H1846" t="s">
        <v>15</v>
      </c>
      <c r="I1846">
        <v>4247</v>
      </c>
      <c r="J1846">
        <v>421.89</v>
      </c>
      <c r="K1846">
        <v>364.69</v>
      </c>
    </row>
    <row r="1847" spans="1:11" x14ac:dyDescent="0.35">
      <c r="A1847">
        <v>181860911</v>
      </c>
      <c r="B1847" s="2">
        <v>42563</v>
      </c>
      <c r="C1847" s="2">
        <v>42576</v>
      </c>
      <c r="D1847" t="s">
        <v>74</v>
      </c>
      <c r="E1847" t="s">
        <v>38</v>
      </c>
      <c r="F1847" t="s">
        <v>68</v>
      </c>
      <c r="G1847" t="s">
        <v>14</v>
      </c>
      <c r="H1847" t="s">
        <v>34</v>
      </c>
      <c r="I1847">
        <v>5540</v>
      </c>
      <c r="J1847">
        <v>154.06</v>
      </c>
      <c r="K1847">
        <v>90.93</v>
      </c>
    </row>
    <row r="1848" spans="1:11" x14ac:dyDescent="0.35">
      <c r="A1848">
        <v>741964948</v>
      </c>
      <c r="B1848" s="2">
        <v>44240</v>
      </c>
      <c r="C1848" s="2">
        <v>44247</v>
      </c>
      <c r="D1848" t="s">
        <v>100</v>
      </c>
      <c r="E1848" t="s">
        <v>21</v>
      </c>
      <c r="F1848" t="s">
        <v>25</v>
      </c>
      <c r="G1848" t="s">
        <v>18</v>
      </c>
      <c r="H1848" t="s">
        <v>19</v>
      </c>
      <c r="I1848">
        <v>2771</v>
      </c>
      <c r="J1848">
        <v>205.7</v>
      </c>
      <c r="K1848">
        <v>117.11</v>
      </c>
    </row>
    <row r="1849" spans="1:11" x14ac:dyDescent="0.35">
      <c r="A1849">
        <v>845875442</v>
      </c>
      <c r="B1849" s="2">
        <v>44628</v>
      </c>
      <c r="C1849" s="2">
        <v>44645</v>
      </c>
      <c r="D1849" t="s">
        <v>114</v>
      </c>
      <c r="E1849" t="s">
        <v>38</v>
      </c>
      <c r="F1849" t="s">
        <v>47</v>
      </c>
      <c r="G1849" t="s">
        <v>14</v>
      </c>
      <c r="H1849" t="s">
        <v>34</v>
      </c>
      <c r="I1849">
        <v>2195</v>
      </c>
      <c r="J1849">
        <v>421.89</v>
      </c>
      <c r="K1849">
        <v>364.69</v>
      </c>
    </row>
    <row r="1850" spans="1:11" x14ac:dyDescent="0.35">
      <c r="A1850">
        <v>476453721</v>
      </c>
      <c r="B1850" s="2">
        <v>42938</v>
      </c>
      <c r="C1850" s="2">
        <v>42948</v>
      </c>
      <c r="D1850" t="s">
        <v>80</v>
      </c>
      <c r="E1850" t="s">
        <v>21</v>
      </c>
      <c r="F1850" t="s">
        <v>17</v>
      </c>
      <c r="G1850" t="s">
        <v>18</v>
      </c>
      <c r="H1850" t="s">
        <v>19</v>
      </c>
      <c r="I1850">
        <v>2099</v>
      </c>
      <c r="J1850">
        <v>152.58000000000001</v>
      </c>
      <c r="K1850">
        <v>97.44</v>
      </c>
    </row>
    <row r="1851" spans="1:11" x14ac:dyDescent="0.35">
      <c r="A1851">
        <v>586873614</v>
      </c>
      <c r="B1851" s="2">
        <v>44428</v>
      </c>
      <c r="C1851" s="2">
        <v>44439</v>
      </c>
      <c r="D1851" t="s">
        <v>86</v>
      </c>
      <c r="E1851" t="s">
        <v>29</v>
      </c>
      <c r="F1851" t="s">
        <v>17</v>
      </c>
      <c r="G1851" t="s">
        <v>14</v>
      </c>
      <c r="H1851" t="s">
        <v>34</v>
      </c>
      <c r="I1851">
        <v>7799</v>
      </c>
      <c r="J1851">
        <v>152.58000000000001</v>
      </c>
      <c r="K1851">
        <v>97.44</v>
      </c>
    </row>
    <row r="1852" spans="1:11" x14ac:dyDescent="0.35">
      <c r="A1852">
        <v>850621449</v>
      </c>
      <c r="B1852" s="2">
        <v>42848</v>
      </c>
      <c r="C1852" s="2">
        <v>42855</v>
      </c>
      <c r="D1852" t="s">
        <v>43</v>
      </c>
      <c r="E1852" t="s">
        <v>24</v>
      </c>
      <c r="F1852" t="s">
        <v>47</v>
      </c>
      <c r="G1852" t="s">
        <v>14</v>
      </c>
      <c r="H1852" t="s">
        <v>26</v>
      </c>
      <c r="I1852">
        <v>6644</v>
      </c>
      <c r="J1852">
        <v>421.89</v>
      </c>
      <c r="K1852">
        <v>364.69</v>
      </c>
    </row>
    <row r="1853" spans="1:11" x14ac:dyDescent="0.35">
      <c r="A1853">
        <v>111496055</v>
      </c>
      <c r="B1853" s="2">
        <v>44314</v>
      </c>
      <c r="C1853" s="2">
        <v>44332</v>
      </c>
      <c r="D1853" t="s">
        <v>79</v>
      </c>
      <c r="E1853" t="s">
        <v>21</v>
      </c>
      <c r="F1853" t="s">
        <v>56</v>
      </c>
      <c r="G1853" t="s">
        <v>14</v>
      </c>
      <c r="H1853" t="s">
        <v>15</v>
      </c>
      <c r="I1853">
        <v>3015</v>
      </c>
      <c r="J1853">
        <v>9.33</v>
      </c>
      <c r="K1853">
        <v>6.92</v>
      </c>
    </row>
    <row r="1854" spans="1:11" x14ac:dyDescent="0.35">
      <c r="A1854">
        <v>433608758</v>
      </c>
      <c r="B1854" s="2">
        <v>42703</v>
      </c>
      <c r="C1854" s="2">
        <v>42722</v>
      </c>
      <c r="D1854" t="s">
        <v>200</v>
      </c>
      <c r="E1854" t="s">
        <v>24</v>
      </c>
      <c r="F1854" t="s">
        <v>68</v>
      </c>
      <c r="G1854" t="s">
        <v>18</v>
      </c>
      <c r="H1854" t="s">
        <v>26</v>
      </c>
      <c r="I1854">
        <v>3322</v>
      </c>
      <c r="J1854">
        <v>154.06</v>
      </c>
      <c r="K1854">
        <v>90.93</v>
      </c>
    </row>
    <row r="1855" spans="1:11" x14ac:dyDescent="0.35">
      <c r="A1855">
        <v>351383388</v>
      </c>
      <c r="B1855" s="2">
        <v>42638</v>
      </c>
      <c r="C1855" s="2">
        <v>42642</v>
      </c>
      <c r="D1855" t="s">
        <v>157</v>
      </c>
      <c r="E1855" t="s">
        <v>24</v>
      </c>
      <c r="F1855" t="s">
        <v>33</v>
      </c>
      <c r="G1855" t="s">
        <v>14</v>
      </c>
      <c r="H1855" t="s">
        <v>34</v>
      </c>
      <c r="I1855">
        <v>1008</v>
      </c>
      <c r="J1855">
        <v>109.28</v>
      </c>
      <c r="K1855">
        <v>35.840000000000003</v>
      </c>
    </row>
    <row r="1856" spans="1:11" x14ac:dyDescent="0.35">
      <c r="A1856">
        <v>719556272</v>
      </c>
      <c r="B1856" s="2">
        <v>42818</v>
      </c>
      <c r="C1856" s="2">
        <v>42839</v>
      </c>
      <c r="D1856" t="s">
        <v>208</v>
      </c>
      <c r="E1856" t="s">
        <v>12</v>
      </c>
      <c r="F1856" t="s">
        <v>47</v>
      </c>
      <c r="G1856" t="s">
        <v>18</v>
      </c>
      <c r="H1856" t="s">
        <v>34</v>
      </c>
      <c r="I1856">
        <v>1546</v>
      </c>
      <c r="J1856">
        <v>421.89</v>
      </c>
      <c r="K1856">
        <v>364.69</v>
      </c>
    </row>
    <row r="1857" spans="1:11" x14ac:dyDescent="0.35">
      <c r="A1857">
        <v>663176238</v>
      </c>
      <c r="B1857" s="2">
        <v>43295</v>
      </c>
      <c r="C1857" s="2">
        <v>43303</v>
      </c>
      <c r="D1857" t="s">
        <v>155</v>
      </c>
      <c r="E1857" t="s">
        <v>12</v>
      </c>
      <c r="F1857" t="s">
        <v>76</v>
      </c>
      <c r="G1857" t="s">
        <v>18</v>
      </c>
      <c r="H1857" t="s">
        <v>26</v>
      </c>
      <c r="I1857">
        <v>7441</v>
      </c>
      <c r="J1857">
        <v>668.27</v>
      </c>
      <c r="K1857">
        <v>502.54</v>
      </c>
    </row>
    <row r="1858" spans="1:11" x14ac:dyDescent="0.35">
      <c r="A1858">
        <v>727604615</v>
      </c>
      <c r="B1858" s="2">
        <v>43622</v>
      </c>
      <c r="C1858" s="2">
        <v>43642</v>
      </c>
      <c r="D1858" t="s">
        <v>141</v>
      </c>
      <c r="E1858" t="s">
        <v>38</v>
      </c>
      <c r="F1858" t="s">
        <v>13</v>
      </c>
      <c r="G1858" t="s">
        <v>18</v>
      </c>
      <c r="H1858" t="s">
        <v>15</v>
      </c>
      <c r="I1858">
        <v>3229</v>
      </c>
      <c r="J1858">
        <v>255.28</v>
      </c>
      <c r="K1858">
        <v>159.41999999999999</v>
      </c>
    </row>
    <row r="1859" spans="1:11" x14ac:dyDescent="0.35">
      <c r="A1859">
        <v>628515231</v>
      </c>
      <c r="B1859" s="2">
        <v>42363</v>
      </c>
      <c r="C1859" s="2">
        <v>42384</v>
      </c>
      <c r="D1859" t="s">
        <v>195</v>
      </c>
      <c r="E1859" t="s">
        <v>21</v>
      </c>
      <c r="F1859" t="s">
        <v>68</v>
      </c>
      <c r="G1859" t="s">
        <v>14</v>
      </c>
      <c r="H1859" t="s">
        <v>26</v>
      </c>
      <c r="I1859">
        <v>479</v>
      </c>
      <c r="J1859">
        <v>154.06</v>
      </c>
      <c r="K1859">
        <v>90.93</v>
      </c>
    </row>
    <row r="1860" spans="1:11" x14ac:dyDescent="0.35">
      <c r="A1860">
        <v>601894414</v>
      </c>
      <c r="B1860" s="2">
        <v>44622</v>
      </c>
      <c r="C1860" s="2">
        <v>44639</v>
      </c>
      <c r="D1860" t="s">
        <v>195</v>
      </c>
      <c r="E1860" t="s">
        <v>21</v>
      </c>
      <c r="F1860" t="s">
        <v>40</v>
      </c>
      <c r="G1860" t="s">
        <v>18</v>
      </c>
      <c r="H1860" t="s">
        <v>15</v>
      </c>
      <c r="I1860">
        <v>2787</v>
      </c>
      <c r="J1860">
        <v>651.21</v>
      </c>
      <c r="K1860">
        <v>524.96</v>
      </c>
    </row>
    <row r="1861" spans="1:11" x14ac:dyDescent="0.35">
      <c r="A1861">
        <v>954040992</v>
      </c>
      <c r="B1861" s="2">
        <v>44391</v>
      </c>
      <c r="C1861" s="2">
        <v>44405</v>
      </c>
      <c r="D1861" t="s">
        <v>35</v>
      </c>
      <c r="E1861" t="s">
        <v>21</v>
      </c>
      <c r="F1861" t="s">
        <v>17</v>
      </c>
      <c r="G1861" t="s">
        <v>18</v>
      </c>
      <c r="H1861" t="s">
        <v>26</v>
      </c>
      <c r="I1861">
        <v>785</v>
      </c>
      <c r="J1861">
        <v>152.58000000000001</v>
      </c>
      <c r="K1861">
        <v>97.44</v>
      </c>
    </row>
    <row r="1862" spans="1:11" x14ac:dyDescent="0.35">
      <c r="A1862">
        <v>711566293</v>
      </c>
      <c r="B1862" s="2">
        <v>43821</v>
      </c>
      <c r="C1862" s="2">
        <v>43840</v>
      </c>
      <c r="D1862" t="s">
        <v>58</v>
      </c>
      <c r="E1862" t="s">
        <v>29</v>
      </c>
      <c r="F1862" t="s">
        <v>42</v>
      </c>
      <c r="G1862" t="s">
        <v>18</v>
      </c>
      <c r="H1862" t="s">
        <v>15</v>
      </c>
      <c r="I1862">
        <v>7133</v>
      </c>
      <c r="J1862">
        <v>437.2</v>
      </c>
      <c r="K1862">
        <v>263.33</v>
      </c>
    </row>
    <row r="1863" spans="1:11" x14ac:dyDescent="0.35">
      <c r="A1863">
        <v>771394145</v>
      </c>
      <c r="B1863" s="2">
        <v>42457</v>
      </c>
      <c r="C1863" s="2">
        <v>42465</v>
      </c>
      <c r="D1863" t="s">
        <v>57</v>
      </c>
      <c r="E1863" t="s">
        <v>32</v>
      </c>
      <c r="F1863" t="s">
        <v>22</v>
      </c>
      <c r="G1863" t="s">
        <v>18</v>
      </c>
      <c r="H1863" t="s">
        <v>15</v>
      </c>
      <c r="I1863">
        <v>1524</v>
      </c>
      <c r="J1863">
        <v>47.45</v>
      </c>
      <c r="K1863">
        <v>31.79</v>
      </c>
    </row>
    <row r="1864" spans="1:11" x14ac:dyDescent="0.35">
      <c r="A1864">
        <v>750760877</v>
      </c>
      <c r="B1864" s="2">
        <v>44767</v>
      </c>
      <c r="C1864" s="2">
        <v>44768</v>
      </c>
      <c r="D1864" t="s">
        <v>199</v>
      </c>
      <c r="E1864" t="s">
        <v>29</v>
      </c>
      <c r="F1864" t="s">
        <v>68</v>
      </c>
      <c r="G1864" t="s">
        <v>18</v>
      </c>
      <c r="H1864" t="s">
        <v>15</v>
      </c>
      <c r="I1864">
        <v>5682</v>
      </c>
      <c r="J1864">
        <v>154.06</v>
      </c>
      <c r="K1864">
        <v>90.93</v>
      </c>
    </row>
    <row r="1865" spans="1:11" x14ac:dyDescent="0.35">
      <c r="A1865">
        <v>337215316</v>
      </c>
      <c r="B1865" s="2">
        <v>42646</v>
      </c>
      <c r="C1865" s="2">
        <v>42657</v>
      </c>
      <c r="D1865" t="s">
        <v>124</v>
      </c>
      <c r="E1865" t="s">
        <v>38</v>
      </c>
      <c r="F1865" t="s">
        <v>13</v>
      </c>
      <c r="G1865" t="s">
        <v>18</v>
      </c>
      <c r="H1865" t="s">
        <v>26</v>
      </c>
      <c r="I1865">
        <v>8360</v>
      </c>
      <c r="J1865">
        <v>255.28</v>
      </c>
      <c r="K1865">
        <v>159.41999999999999</v>
      </c>
    </row>
    <row r="1866" spans="1:11" x14ac:dyDescent="0.35">
      <c r="A1866">
        <v>638618791</v>
      </c>
      <c r="B1866" s="2">
        <v>44656</v>
      </c>
      <c r="C1866" s="2">
        <v>44658</v>
      </c>
      <c r="D1866" t="s">
        <v>170</v>
      </c>
      <c r="E1866" t="s">
        <v>12</v>
      </c>
      <c r="F1866" t="s">
        <v>13</v>
      </c>
      <c r="G1866" t="s">
        <v>18</v>
      </c>
      <c r="H1866" t="s">
        <v>26</v>
      </c>
      <c r="I1866">
        <v>347</v>
      </c>
      <c r="J1866">
        <v>255.28</v>
      </c>
      <c r="K1866">
        <v>159.41999999999999</v>
      </c>
    </row>
    <row r="1867" spans="1:11" x14ac:dyDescent="0.35">
      <c r="A1867">
        <v>133145129</v>
      </c>
      <c r="B1867" s="2">
        <v>42658</v>
      </c>
      <c r="C1867" s="2">
        <v>42669</v>
      </c>
      <c r="D1867" t="s">
        <v>192</v>
      </c>
      <c r="E1867" t="s">
        <v>32</v>
      </c>
      <c r="F1867" t="s">
        <v>47</v>
      </c>
      <c r="G1867" t="s">
        <v>14</v>
      </c>
      <c r="H1867" t="s">
        <v>26</v>
      </c>
      <c r="I1867">
        <v>9457</v>
      </c>
      <c r="J1867">
        <v>421.89</v>
      </c>
      <c r="K1867">
        <v>364.69</v>
      </c>
    </row>
    <row r="1868" spans="1:11" x14ac:dyDescent="0.35">
      <c r="A1868">
        <v>519280660</v>
      </c>
      <c r="B1868" s="2">
        <v>44610</v>
      </c>
      <c r="C1868" s="2">
        <v>44615</v>
      </c>
      <c r="D1868" t="s">
        <v>177</v>
      </c>
      <c r="E1868" t="s">
        <v>24</v>
      </c>
      <c r="F1868" t="s">
        <v>76</v>
      </c>
      <c r="G1868" t="s">
        <v>18</v>
      </c>
      <c r="H1868" t="s">
        <v>19</v>
      </c>
      <c r="I1868">
        <v>5542</v>
      </c>
      <c r="J1868">
        <v>668.27</v>
      </c>
      <c r="K1868">
        <v>502.54</v>
      </c>
    </row>
    <row r="1869" spans="1:11" x14ac:dyDescent="0.35">
      <c r="A1869">
        <v>865824210</v>
      </c>
      <c r="B1869" s="2">
        <v>43229</v>
      </c>
      <c r="C1869" s="2">
        <v>43237</v>
      </c>
      <c r="D1869" t="s">
        <v>20</v>
      </c>
      <c r="E1869" t="s">
        <v>21</v>
      </c>
      <c r="F1869" t="s">
        <v>40</v>
      </c>
      <c r="G1869" t="s">
        <v>14</v>
      </c>
      <c r="H1869" t="s">
        <v>15</v>
      </c>
      <c r="I1869">
        <v>5479</v>
      </c>
      <c r="J1869">
        <v>651.21</v>
      </c>
      <c r="K1869">
        <v>524.96</v>
      </c>
    </row>
    <row r="1870" spans="1:11" x14ac:dyDescent="0.35">
      <c r="A1870">
        <v>761887109</v>
      </c>
      <c r="B1870" s="2">
        <v>42633</v>
      </c>
      <c r="C1870" s="2">
        <v>42651</v>
      </c>
      <c r="D1870" t="s">
        <v>79</v>
      </c>
      <c r="E1870" t="s">
        <v>21</v>
      </c>
      <c r="F1870" t="s">
        <v>33</v>
      </c>
      <c r="G1870" t="s">
        <v>18</v>
      </c>
      <c r="H1870" t="s">
        <v>15</v>
      </c>
      <c r="I1870">
        <v>8181</v>
      </c>
      <c r="J1870">
        <v>109.28</v>
      </c>
      <c r="K1870">
        <v>35.840000000000003</v>
      </c>
    </row>
    <row r="1871" spans="1:11" x14ac:dyDescent="0.35">
      <c r="A1871">
        <v>766893184</v>
      </c>
      <c r="B1871" s="2">
        <v>42710</v>
      </c>
      <c r="C1871" s="2">
        <v>42731</v>
      </c>
      <c r="D1871" t="s">
        <v>202</v>
      </c>
      <c r="E1871" t="s">
        <v>38</v>
      </c>
      <c r="F1871" t="s">
        <v>47</v>
      </c>
      <c r="G1871" t="s">
        <v>18</v>
      </c>
      <c r="H1871" t="s">
        <v>15</v>
      </c>
      <c r="I1871">
        <v>9590</v>
      </c>
      <c r="J1871">
        <v>421.89</v>
      </c>
      <c r="K1871">
        <v>364.69</v>
      </c>
    </row>
    <row r="1872" spans="1:11" x14ac:dyDescent="0.35">
      <c r="A1872">
        <v>160578763</v>
      </c>
      <c r="B1872" s="2">
        <v>42274</v>
      </c>
      <c r="C1872" s="2">
        <v>42292</v>
      </c>
      <c r="D1872" t="s">
        <v>214</v>
      </c>
      <c r="E1872" t="s">
        <v>21</v>
      </c>
      <c r="F1872" t="s">
        <v>40</v>
      </c>
      <c r="G1872" t="s">
        <v>14</v>
      </c>
      <c r="H1872" t="s">
        <v>26</v>
      </c>
      <c r="I1872">
        <v>7679</v>
      </c>
      <c r="J1872">
        <v>651.21</v>
      </c>
      <c r="K1872">
        <v>524.96</v>
      </c>
    </row>
    <row r="1873" spans="1:11" x14ac:dyDescent="0.35">
      <c r="A1873">
        <v>992992675</v>
      </c>
      <c r="B1873" s="2">
        <v>44263</v>
      </c>
      <c r="C1873" s="2">
        <v>44267</v>
      </c>
      <c r="D1873" t="s">
        <v>103</v>
      </c>
      <c r="E1873" t="s">
        <v>21</v>
      </c>
      <c r="F1873" t="s">
        <v>68</v>
      </c>
      <c r="G1873" t="s">
        <v>18</v>
      </c>
      <c r="H1873" t="s">
        <v>15</v>
      </c>
      <c r="I1873">
        <v>7454</v>
      </c>
      <c r="J1873">
        <v>154.06</v>
      </c>
      <c r="K1873">
        <v>90.93</v>
      </c>
    </row>
    <row r="1874" spans="1:11" x14ac:dyDescent="0.35">
      <c r="A1874">
        <v>434496247</v>
      </c>
      <c r="B1874" s="2">
        <v>42920</v>
      </c>
      <c r="C1874" s="2">
        <v>42922</v>
      </c>
      <c r="D1874" t="s">
        <v>98</v>
      </c>
      <c r="E1874" t="s">
        <v>38</v>
      </c>
      <c r="F1874" t="s">
        <v>76</v>
      </c>
      <c r="G1874" t="s">
        <v>14</v>
      </c>
      <c r="H1874" t="s">
        <v>15</v>
      </c>
      <c r="I1874">
        <v>5950</v>
      </c>
      <c r="J1874">
        <v>668.27</v>
      </c>
      <c r="K1874">
        <v>502.54</v>
      </c>
    </row>
    <row r="1875" spans="1:11" x14ac:dyDescent="0.35">
      <c r="A1875">
        <v>225763309</v>
      </c>
      <c r="B1875" s="2">
        <v>42351</v>
      </c>
      <c r="C1875" s="2">
        <v>42356</v>
      </c>
      <c r="D1875" t="s">
        <v>210</v>
      </c>
      <c r="E1875" t="s">
        <v>38</v>
      </c>
      <c r="F1875" t="s">
        <v>25</v>
      </c>
      <c r="G1875" t="s">
        <v>14</v>
      </c>
      <c r="H1875" t="s">
        <v>26</v>
      </c>
      <c r="I1875">
        <v>7235</v>
      </c>
      <c r="J1875">
        <v>205.7</v>
      </c>
      <c r="K1875">
        <v>117.11</v>
      </c>
    </row>
    <row r="1876" spans="1:11" x14ac:dyDescent="0.35">
      <c r="A1876">
        <v>827780187</v>
      </c>
      <c r="B1876" s="2">
        <v>44388</v>
      </c>
      <c r="C1876" s="2">
        <v>44390</v>
      </c>
      <c r="D1876" t="s">
        <v>114</v>
      </c>
      <c r="E1876" t="s">
        <v>38</v>
      </c>
      <c r="F1876" t="s">
        <v>13</v>
      </c>
      <c r="G1876" t="s">
        <v>18</v>
      </c>
      <c r="H1876" t="s">
        <v>19</v>
      </c>
      <c r="I1876">
        <v>7407</v>
      </c>
      <c r="J1876">
        <v>255.28</v>
      </c>
      <c r="K1876">
        <v>159.41999999999999</v>
      </c>
    </row>
    <row r="1877" spans="1:11" x14ac:dyDescent="0.35">
      <c r="A1877">
        <v>971845710</v>
      </c>
      <c r="B1877" s="2">
        <v>43139</v>
      </c>
      <c r="C1877" s="2">
        <v>43140</v>
      </c>
      <c r="D1877" t="s">
        <v>112</v>
      </c>
      <c r="E1877" t="s">
        <v>12</v>
      </c>
      <c r="F1877" t="s">
        <v>17</v>
      </c>
      <c r="G1877" t="s">
        <v>14</v>
      </c>
      <c r="H1877" t="s">
        <v>19</v>
      </c>
      <c r="I1877">
        <v>9597</v>
      </c>
      <c r="J1877">
        <v>152.58000000000001</v>
      </c>
      <c r="K1877">
        <v>97.44</v>
      </c>
    </row>
    <row r="1878" spans="1:11" x14ac:dyDescent="0.35">
      <c r="A1878">
        <v>809571206</v>
      </c>
      <c r="B1878" s="2">
        <v>44527</v>
      </c>
      <c r="C1878" s="2">
        <v>44530</v>
      </c>
      <c r="D1878" t="s">
        <v>207</v>
      </c>
      <c r="E1878" t="s">
        <v>51</v>
      </c>
      <c r="F1878" t="s">
        <v>22</v>
      </c>
      <c r="G1878" t="s">
        <v>14</v>
      </c>
      <c r="H1878" t="s">
        <v>26</v>
      </c>
      <c r="I1878">
        <v>8965</v>
      </c>
      <c r="J1878">
        <v>47.45</v>
      </c>
      <c r="K1878">
        <v>31.79</v>
      </c>
    </row>
    <row r="1879" spans="1:11" x14ac:dyDescent="0.35">
      <c r="A1879">
        <v>562880504</v>
      </c>
      <c r="B1879" s="2">
        <v>43514</v>
      </c>
      <c r="C1879" s="2">
        <v>43530</v>
      </c>
      <c r="D1879" t="s">
        <v>154</v>
      </c>
      <c r="E1879" t="s">
        <v>12</v>
      </c>
      <c r="F1879" t="s">
        <v>40</v>
      </c>
      <c r="G1879" t="s">
        <v>14</v>
      </c>
      <c r="H1879" t="s">
        <v>34</v>
      </c>
      <c r="I1879">
        <v>7704</v>
      </c>
      <c r="J1879">
        <v>651.21</v>
      </c>
      <c r="K1879">
        <v>524.96</v>
      </c>
    </row>
    <row r="1880" spans="1:11" x14ac:dyDescent="0.35">
      <c r="A1880">
        <v>974009931</v>
      </c>
      <c r="B1880" s="2">
        <v>44536</v>
      </c>
      <c r="C1880" s="2">
        <v>44553</v>
      </c>
      <c r="D1880" t="s">
        <v>123</v>
      </c>
      <c r="E1880" t="s">
        <v>38</v>
      </c>
      <c r="F1880" t="s">
        <v>47</v>
      </c>
      <c r="G1880" t="s">
        <v>18</v>
      </c>
      <c r="H1880" t="s">
        <v>34</v>
      </c>
      <c r="I1880">
        <v>38</v>
      </c>
      <c r="J1880">
        <v>421.89</v>
      </c>
      <c r="K1880">
        <v>364.69</v>
      </c>
    </row>
    <row r="1881" spans="1:11" x14ac:dyDescent="0.35">
      <c r="A1881">
        <v>155508315</v>
      </c>
      <c r="B1881" s="2">
        <v>43408</v>
      </c>
      <c r="C1881" s="2">
        <v>43422</v>
      </c>
      <c r="D1881" t="s">
        <v>180</v>
      </c>
      <c r="E1881" t="s">
        <v>24</v>
      </c>
      <c r="F1881" t="s">
        <v>56</v>
      </c>
      <c r="G1881" t="s">
        <v>18</v>
      </c>
      <c r="H1881" t="s">
        <v>19</v>
      </c>
      <c r="I1881">
        <v>7221</v>
      </c>
      <c r="J1881">
        <v>9.33</v>
      </c>
      <c r="K1881">
        <v>6.92</v>
      </c>
    </row>
    <row r="1882" spans="1:11" x14ac:dyDescent="0.35">
      <c r="A1882">
        <v>340236985</v>
      </c>
      <c r="B1882" s="2">
        <v>43228</v>
      </c>
      <c r="C1882" s="2">
        <v>43232</v>
      </c>
      <c r="D1882" t="s">
        <v>136</v>
      </c>
      <c r="E1882" t="s">
        <v>38</v>
      </c>
      <c r="F1882" t="s">
        <v>76</v>
      </c>
      <c r="G1882" t="s">
        <v>14</v>
      </c>
      <c r="H1882" t="s">
        <v>15</v>
      </c>
      <c r="I1882">
        <v>2540</v>
      </c>
      <c r="J1882">
        <v>668.27</v>
      </c>
      <c r="K1882">
        <v>502.54</v>
      </c>
    </row>
    <row r="1883" spans="1:11" x14ac:dyDescent="0.35">
      <c r="A1883">
        <v>231369769</v>
      </c>
      <c r="B1883" s="2">
        <v>42133</v>
      </c>
      <c r="C1883" s="2">
        <v>42153</v>
      </c>
      <c r="D1883" t="s">
        <v>195</v>
      </c>
      <c r="E1883" t="s">
        <v>21</v>
      </c>
      <c r="F1883" t="s">
        <v>33</v>
      </c>
      <c r="G1883" t="s">
        <v>14</v>
      </c>
      <c r="H1883" t="s">
        <v>15</v>
      </c>
      <c r="I1883">
        <v>6311</v>
      </c>
      <c r="J1883">
        <v>109.28</v>
      </c>
      <c r="K1883">
        <v>35.840000000000003</v>
      </c>
    </row>
    <row r="1884" spans="1:11" x14ac:dyDescent="0.35">
      <c r="A1884">
        <v>852392995</v>
      </c>
      <c r="B1884" s="2">
        <v>42457</v>
      </c>
      <c r="C1884" s="2">
        <v>42465</v>
      </c>
      <c r="D1884" t="s">
        <v>152</v>
      </c>
      <c r="E1884" t="s">
        <v>21</v>
      </c>
      <c r="F1884" t="s">
        <v>42</v>
      </c>
      <c r="G1884" t="s">
        <v>14</v>
      </c>
      <c r="H1884" t="s">
        <v>15</v>
      </c>
      <c r="I1884">
        <v>884</v>
      </c>
      <c r="J1884">
        <v>437.2</v>
      </c>
      <c r="K1884">
        <v>263.33</v>
      </c>
    </row>
    <row r="1885" spans="1:11" x14ac:dyDescent="0.35">
      <c r="A1885">
        <v>597105491</v>
      </c>
      <c r="B1885" s="2">
        <v>44080</v>
      </c>
      <c r="C1885" s="2">
        <v>44101</v>
      </c>
      <c r="D1885" t="s">
        <v>175</v>
      </c>
      <c r="E1885" t="s">
        <v>21</v>
      </c>
      <c r="F1885" t="s">
        <v>17</v>
      </c>
      <c r="G1885" t="s">
        <v>18</v>
      </c>
      <c r="H1885" t="s">
        <v>15</v>
      </c>
      <c r="I1885">
        <v>5639</v>
      </c>
      <c r="J1885">
        <v>152.58000000000001</v>
      </c>
      <c r="K1885">
        <v>97.44</v>
      </c>
    </row>
    <row r="1886" spans="1:11" x14ac:dyDescent="0.35">
      <c r="A1886">
        <v>179618585</v>
      </c>
      <c r="B1886" s="2">
        <v>42574</v>
      </c>
      <c r="C1886" s="2">
        <v>42592</v>
      </c>
      <c r="D1886" t="s">
        <v>142</v>
      </c>
      <c r="E1886" t="s">
        <v>29</v>
      </c>
      <c r="F1886" t="s">
        <v>56</v>
      </c>
      <c r="G1886" t="s">
        <v>18</v>
      </c>
      <c r="H1886" t="s">
        <v>26</v>
      </c>
      <c r="I1886">
        <v>1986</v>
      </c>
      <c r="J1886">
        <v>9.33</v>
      </c>
      <c r="K1886">
        <v>6.92</v>
      </c>
    </row>
    <row r="1887" spans="1:11" x14ac:dyDescent="0.35">
      <c r="A1887">
        <v>384356105</v>
      </c>
      <c r="B1887" s="2">
        <v>43216</v>
      </c>
      <c r="C1887" s="2">
        <v>43235</v>
      </c>
      <c r="D1887" t="s">
        <v>106</v>
      </c>
      <c r="E1887" t="s">
        <v>38</v>
      </c>
      <c r="F1887" t="s">
        <v>56</v>
      </c>
      <c r="G1887" t="s">
        <v>18</v>
      </c>
      <c r="H1887" t="s">
        <v>34</v>
      </c>
      <c r="I1887">
        <v>8368</v>
      </c>
      <c r="J1887">
        <v>9.33</v>
      </c>
      <c r="K1887">
        <v>6.92</v>
      </c>
    </row>
    <row r="1888" spans="1:11" x14ac:dyDescent="0.35">
      <c r="A1888">
        <v>716054379</v>
      </c>
      <c r="B1888" s="2">
        <v>42433</v>
      </c>
      <c r="C1888" s="2">
        <v>42448</v>
      </c>
      <c r="D1888" t="s">
        <v>188</v>
      </c>
      <c r="E1888" t="s">
        <v>21</v>
      </c>
      <c r="F1888" t="s">
        <v>56</v>
      </c>
      <c r="G1888" t="s">
        <v>18</v>
      </c>
      <c r="H1888" t="s">
        <v>26</v>
      </c>
      <c r="I1888">
        <v>5258</v>
      </c>
      <c r="J1888">
        <v>9.33</v>
      </c>
      <c r="K1888">
        <v>6.92</v>
      </c>
    </row>
    <row r="1889" spans="1:11" x14ac:dyDescent="0.35">
      <c r="A1889">
        <v>749762237</v>
      </c>
      <c r="B1889" s="2">
        <v>43278</v>
      </c>
      <c r="C1889" s="2">
        <v>43283</v>
      </c>
      <c r="D1889" t="s">
        <v>127</v>
      </c>
      <c r="E1889" t="s">
        <v>38</v>
      </c>
      <c r="F1889" t="s">
        <v>76</v>
      </c>
      <c r="G1889" t="s">
        <v>14</v>
      </c>
      <c r="H1889" t="s">
        <v>26</v>
      </c>
      <c r="I1889">
        <v>162</v>
      </c>
      <c r="J1889">
        <v>668.27</v>
      </c>
      <c r="K1889">
        <v>502.54</v>
      </c>
    </row>
    <row r="1890" spans="1:11" x14ac:dyDescent="0.35">
      <c r="A1890">
        <v>580841004</v>
      </c>
      <c r="B1890" s="2">
        <v>44654</v>
      </c>
      <c r="C1890" s="2">
        <v>44672</v>
      </c>
      <c r="D1890" t="s">
        <v>192</v>
      </c>
      <c r="E1890" t="s">
        <v>32</v>
      </c>
      <c r="F1890" t="s">
        <v>22</v>
      </c>
      <c r="G1890" t="s">
        <v>18</v>
      </c>
      <c r="H1890" t="s">
        <v>34</v>
      </c>
      <c r="I1890">
        <v>2616</v>
      </c>
      <c r="J1890">
        <v>47.45</v>
      </c>
      <c r="K1890">
        <v>31.79</v>
      </c>
    </row>
    <row r="1891" spans="1:11" x14ac:dyDescent="0.35">
      <c r="A1891">
        <v>374964511</v>
      </c>
      <c r="B1891" s="2">
        <v>42695</v>
      </c>
      <c r="C1891" s="2">
        <v>42712</v>
      </c>
      <c r="D1891" t="s">
        <v>73</v>
      </c>
      <c r="E1891" t="s">
        <v>24</v>
      </c>
      <c r="F1891" t="s">
        <v>56</v>
      </c>
      <c r="G1891" t="s">
        <v>14</v>
      </c>
      <c r="H1891" t="s">
        <v>15</v>
      </c>
      <c r="I1891">
        <v>9186</v>
      </c>
      <c r="J1891">
        <v>9.33</v>
      </c>
      <c r="K1891">
        <v>6.92</v>
      </c>
    </row>
    <row r="1892" spans="1:11" x14ac:dyDescent="0.35">
      <c r="A1892">
        <v>818119084</v>
      </c>
      <c r="B1892" s="2">
        <v>44204</v>
      </c>
      <c r="C1892" s="2">
        <v>44206</v>
      </c>
      <c r="D1892" t="s">
        <v>62</v>
      </c>
      <c r="E1892" t="s">
        <v>38</v>
      </c>
      <c r="F1892" t="s">
        <v>22</v>
      </c>
      <c r="G1892" t="s">
        <v>14</v>
      </c>
      <c r="H1892" t="s">
        <v>26</v>
      </c>
      <c r="I1892">
        <v>8472</v>
      </c>
      <c r="J1892">
        <v>47.45</v>
      </c>
      <c r="K1892">
        <v>31.79</v>
      </c>
    </row>
    <row r="1893" spans="1:11" x14ac:dyDescent="0.35">
      <c r="A1893">
        <v>866603553</v>
      </c>
      <c r="B1893" s="2">
        <v>44552</v>
      </c>
      <c r="C1893" s="2">
        <v>44554</v>
      </c>
      <c r="D1893" t="s">
        <v>131</v>
      </c>
      <c r="E1893" t="s">
        <v>32</v>
      </c>
      <c r="F1893" t="s">
        <v>25</v>
      </c>
      <c r="G1893" t="s">
        <v>18</v>
      </c>
      <c r="H1893" t="s">
        <v>15</v>
      </c>
      <c r="I1893">
        <v>6104</v>
      </c>
      <c r="J1893">
        <v>205.7</v>
      </c>
      <c r="K1893">
        <v>117.11</v>
      </c>
    </row>
    <row r="1894" spans="1:11" x14ac:dyDescent="0.35">
      <c r="A1894">
        <v>897029244</v>
      </c>
      <c r="B1894" s="2">
        <v>42895</v>
      </c>
      <c r="C1894" s="2">
        <v>42898</v>
      </c>
      <c r="D1894" t="s">
        <v>216</v>
      </c>
      <c r="E1894" t="s">
        <v>51</v>
      </c>
      <c r="F1894" t="s">
        <v>76</v>
      </c>
      <c r="G1894" t="s">
        <v>14</v>
      </c>
      <c r="H1894" t="s">
        <v>15</v>
      </c>
      <c r="I1894">
        <v>9742</v>
      </c>
      <c r="J1894">
        <v>668.27</v>
      </c>
      <c r="K1894">
        <v>502.54</v>
      </c>
    </row>
    <row r="1895" spans="1:11" x14ac:dyDescent="0.35">
      <c r="A1895">
        <v>456319987</v>
      </c>
      <c r="B1895" s="2">
        <v>43390</v>
      </c>
      <c r="C1895" s="2">
        <v>43392</v>
      </c>
      <c r="D1895" t="s">
        <v>105</v>
      </c>
      <c r="E1895" t="s">
        <v>12</v>
      </c>
      <c r="F1895" t="s">
        <v>22</v>
      </c>
      <c r="G1895" t="s">
        <v>14</v>
      </c>
      <c r="H1895" t="s">
        <v>15</v>
      </c>
      <c r="I1895">
        <v>4080</v>
      </c>
      <c r="J1895">
        <v>47.45</v>
      </c>
      <c r="K1895">
        <v>31.79</v>
      </c>
    </row>
    <row r="1896" spans="1:11" x14ac:dyDescent="0.35">
      <c r="A1896">
        <v>511712110</v>
      </c>
      <c r="B1896" s="2">
        <v>42084</v>
      </c>
      <c r="C1896" s="2">
        <v>42087</v>
      </c>
      <c r="D1896" t="s">
        <v>48</v>
      </c>
      <c r="E1896" t="s">
        <v>21</v>
      </c>
      <c r="F1896" t="s">
        <v>40</v>
      </c>
      <c r="G1896" t="s">
        <v>18</v>
      </c>
      <c r="H1896" t="s">
        <v>19</v>
      </c>
      <c r="I1896">
        <v>5839</v>
      </c>
      <c r="J1896">
        <v>651.21</v>
      </c>
      <c r="K1896">
        <v>524.96</v>
      </c>
    </row>
    <row r="1897" spans="1:11" x14ac:dyDescent="0.35">
      <c r="A1897">
        <v>300754439</v>
      </c>
      <c r="B1897" s="2">
        <v>43834</v>
      </c>
      <c r="C1897" s="2">
        <v>43839</v>
      </c>
      <c r="D1897" t="s">
        <v>201</v>
      </c>
      <c r="E1897" t="s">
        <v>24</v>
      </c>
      <c r="F1897" t="s">
        <v>56</v>
      </c>
      <c r="G1897" t="s">
        <v>14</v>
      </c>
      <c r="H1897" t="s">
        <v>19</v>
      </c>
      <c r="I1897">
        <v>8777</v>
      </c>
      <c r="J1897">
        <v>9.33</v>
      </c>
      <c r="K1897">
        <v>6.92</v>
      </c>
    </row>
    <row r="1898" spans="1:11" x14ac:dyDescent="0.35">
      <c r="A1898">
        <v>481308305</v>
      </c>
      <c r="B1898" s="2">
        <v>43350</v>
      </c>
      <c r="C1898" s="2">
        <v>43361</v>
      </c>
      <c r="D1898" t="s">
        <v>77</v>
      </c>
      <c r="E1898" t="s">
        <v>21</v>
      </c>
      <c r="F1898" t="s">
        <v>13</v>
      </c>
      <c r="G1898" t="s">
        <v>18</v>
      </c>
      <c r="H1898" t="s">
        <v>19</v>
      </c>
      <c r="I1898">
        <v>8678</v>
      </c>
      <c r="J1898">
        <v>255.28</v>
      </c>
      <c r="K1898">
        <v>159.41999999999999</v>
      </c>
    </row>
    <row r="1899" spans="1:11" x14ac:dyDescent="0.35">
      <c r="A1899">
        <v>881547534</v>
      </c>
      <c r="B1899" s="2">
        <v>43425</v>
      </c>
      <c r="C1899" s="2">
        <v>43433</v>
      </c>
      <c r="D1899" t="s">
        <v>166</v>
      </c>
      <c r="E1899" t="s">
        <v>38</v>
      </c>
      <c r="F1899" t="s">
        <v>40</v>
      </c>
      <c r="G1899" t="s">
        <v>14</v>
      </c>
      <c r="H1899" t="s">
        <v>34</v>
      </c>
      <c r="I1899">
        <v>8360</v>
      </c>
      <c r="J1899">
        <v>651.21</v>
      </c>
      <c r="K1899">
        <v>524.96</v>
      </c>
    </row>
    <row r="1900" spans="1:11" x14ac:dyDescent="0.35">
      <c r="A1900">
        <v>949958455</v>
      </c>
      <c r="B1900" s="2">
        <v>44162</v>
      </c>
      <c r="C1900" s="2">
        <v>44179</v>
      </c>
      <c r="D1900" t="s">
        <v>70</v>
      </c>
      <c r="E1900" t="s">
        <v>29</v>
      </c>
      <c r="F1900" t="s">
        <v>13</v>
      </c>
      <c r="G1900" t="s">
        <v>18</v>
      </c>
      <c r="H1900" t="s">
        <v>19</v>
      </c>
      <c r="I1900">
        <v>2672</v>
      </c>
      <c r="J1900">
        <v>255.28</v>
      </c>
      <c r="K1900">
        <v>159.41999999999999</v>
      </c>
    </row>
    <row r="1901" spans="1:11" x14ac:dyDescent="0.35">
      <c r="A1901">
        <v>205339896</v>
      </c>
      <c r="B1901" s="2">
        <v>43786</v>
      </c>
      <c r="C1901" s="2">
        <v>43801</v>
      </c>
      <c r="D1901" t="s">
        <v>170</v>
      </c>
      <c r="E1901" t="s">
        <v>12</v>
      </c>
      <c r="F1901" t="s">
        <v>40</v>
      </c>
      <c r="G1901" t="s">
        <v>14</v>
      </c>
      <c r="H1901" t="s">
        <v>19</v>
      </c>
      <c r="I1901">
        <v>3493</v>
      </c>
      <c r="J1901">
        <v>651.21</v>
      </c>
      <c r="K1901">
        <v>524.96</v>
      </c>
    </row>
    <row r="1902" spans="1:11" x14ac:dyDescent="0.35">
      <c r="A1902">
        <v>486803185</v>
      </c>
      <c r="B1902" s="2">
        <v>42526</v>
      </c>
      <c r="C1902" s="2">
        <v>42541</v>
      </c>
      <c r="D1902" t="s">
        <v>211</v>
      </c>
      <c r="E1902" t="s">
        <v>38</v>
      </c>
      <c r="F1902" t="s">
        <v>22</v>
      </c>
      <c r="G1902" t="s">
        <v>14</v>
      </c>
      <c r="H1902" t="s">
        <v>34</v>
      </c>
      <c r="I1902">
        <v>4735</v>
      </c>
      <c r="J1902">
        <v>47.45</v>
      </c>
      <c r="K1902">
        <v>31.79</v>
      </c>
    </row>
    <row r="1903" spans="1:11" x14ac:dyDescent="0.35">
      <c r="A1903">
        <v>103772151</v>
      </c>
      <c r="B1903" s="2">
        <v>42539</v>
      </c>
      <c r="C1903" s="2">
        <v>42541</v>
      </c>
      <c r="D1903" t="s">
        <v>46</v>
      </c>
      <c r="E1903" t="s">
        <v>29</v>
      </c>
      <c r="F1903" t="s">
        <v>13</v>
      </c>
      <c r="G1903" t="s">
        <v>14</v>
      </c>
      <c r="H1903" t="s">
        <v>15</v>
      </c>
      <c r="I1903">
        <v>7340</v>
      </c>
      <c r="J1903">
        <v>255.28</v>
      </c>
      <c r="K1903">
        <v>159.41999999999999</v>
      </c>
    </row>
    <row r="1904" spans="1:11" x14ac:dyDescent="0.35">
      <c r="A1904">
        <v>585983121</v>
      </c>
      <c r="B1904" s="2">
        <v>44910</v>
      </c>
      <c r="C1904" s="2">
        <v>44925</v>
      </c>
      <c r="D1904" t="s">
        <v>161</v>
      </c>
      <c r="E1904" t="s">
        <v>24</v>
      </c>
      <c r="F1904" t="s">
        <v>17</v>
      </c>
      <c r="G1904" t="s">
        <v>14</v>
      </c>
      <c r="H1904" t="s">
        <v>34</v>
      </c>
      <c r="I1904">
        <v>4282</v>
      </c>
      <c r="J1904">
        <v>152.58000000000001</v>
      </c>
      <c r="K1904">
        <v>97.44</v>
      </c>
    </row>
    <row r="1905" spans="1:11" x14ac:dyDescent="0.35">
      <c r="A1905">
        <v>833484923</v>
      </c>
      <c r="B1905" s="2">
        <v>42689</v>
      </c>
      <c r="C1905" s="2">
        <v>42698</v>
      </c>
      <c r="D1905" t="s">
        <v>134</v>
      </c>
      <c r="E1905" t="s">
        <v>38</v>
      </c>
      <c r="F1905" t="s">
        <v>33</v>
      </c>
      <c r="G1905" t="s">
        <v>18</v>
      </c>
      <c r="H1905" t="s">
        <v>26</v>
      </c>
      <c r="I1905">
        <v>5566</v>
      </c>
      <c r="J1905">
        <v>109.28</v>
      </c>
      <c r="K1905">
        <v>35.840000000000003</v>
      </c>
    </row>
    <row r="1906" spans="1:11" x14ac:dyDescent="0.35">
      <c r="A1906">
        <v>266638886</v>
      </c>
      <c r="B1906" s="2">
        <v>43242</v>
      </c>
      <c r="C1906" s="2">
        <v>43256</v>
      </c>
      <c r="D1906" t="s">
        <v>188</v>
      </c>
      <c r="E1906" t="s">
        <v>21</v>
      </c>
      <c r="F1906" t="s">
        <v>76</v>
      </c>
      <c r="G1906" t="s">
        <v>14</v>
      </c>
      <c r="H1906" t="s">
        <v>19</v>
      </c>
      <c r="I1906">
        <v>3227</v>
      </c>
      <c r="J1906">
        <v>668.27</v>
      </c>
      <c r="K1906">
        <v>502.54</v>
      </c>
    </row>
    <row r="1907" spans="1:11" x14ac:dyDescent="0.35">
      <c r="A1907">
        <v>176118838</v>
      </c>
      <c r="B1907" s="2">
        <v>44283</v>
      </c>
      <c r="C1907" s="2">
        <v>44287</v>
      </c>
      <c r="D1907" t="s">
        <v>201</v>
      </c>
      <c r="E1907" t="s">
        <v>24</v>
      </c>
      <c r="F1907" t="s">
        <v>22</v>
      </c>
      <c r="G1907" t="s">
        <v>18</v>
      </c>
      <c r="H1907" t="s">
        <v>15</v>
      </c>
      <c r="I1907">
        <v>6333</v>
      </c>
      <c r="J1907">
        <v>47.45</v>
      </c>
      <c r="K1907">
        <v>31.79</v>
      </c>
    </row>
    <row r="1908" spans="1:11" x14ac:dyDescent="0.35">
      <c r="A1908">
        <v>572911107</v>
      </c>
      <c r="B1908" s="2">
        <v>42451</v>
      </c>
      <c r="C1908" s="2">
        <v>42469</v>
      </c>
      <c r="D1908" t="s">
        <v>43</v>
      </c>
      <c r="E1908" t="s">
        <v>24</v>
      </c>
      <c r="F1908" t="s">
        <v>42</v>
      </c>
      <c r="G1908" t="s">
        <v>14</v>
      </c>
      <c r="H1908" t="s">
        <v>15</v>
      </c>
      <c r="I1908">
        <v>5983</v>
      </c>
      <c r="J1908">
        <v>437.2</v>
      </c>
      <c r="K1908">
        <v>263.33</v>
      </c>
    </row>
    <row r="1909" spans="1:11" x14ac:dyDescent="0.35">
      <c r="A1909">
        <v>638314521</v>
      </c>
      <c r="B1909" s="2">
        <v>44091</v>
      </c>
      <c r="C1909" s="2">
        <v>44097</v>
      </c>
      <c r="D1909" t="s">
        <v>159</v>
      </c>
      <c r="E1909" t="s">
        <v>21</v>
      </c>
      <c r="F1909" t="s">
        <v>47</v>
      </c>
      <c r="G1909" t="s">
        <v>14</v>
      </c>
      <c r="H1909" t="s">
        <v>34</v>
      </c>
      <c r="I1909">
        <v>306</v>
      </c>
      <c r="J1909">
        <v>421.89</v>
      </c>
      <c r="K1909">
        <v>364.69</v>
      </c>
    </row>
    <row r="1910" spans="1:11" x14ac:dyDescent="0.35">
      <c r="A1910">
        <v>973940408</v>
      </c>
      <c r="B1910" s="2">
        <v>42160</v>
      </c>
      <c r="C1910" s="2">
        <v>42179</v>
      </c>
      <c r="D1910" t="s">
        <v>28</v>
      </c>
      <c r="E1910" t="s">
        <v>29</v>
      </c>
      <c r="F1910" t="s">
        <v>30</v>
      </c>
      <c r="G1910" t="s">
        <v>14</v>
      </c>
      <c r="H1910" t="s">
        <v>34</v>
      </c>
      <c r="I1910">
        <v>9465</v>
      </c>
      <c r="J1910">
        <v>81.73</v>
      </c>
      <c r="K1910">
        <v>56.67</v>
      </c>
    </row>
    <row r="1911" spans="1:11" x14ac:dyDescent="0.35">
      <c r="A1911">
        <v>451712596</v>
      </c>
      <c r="B1911" s="2">
        <v>43700</v>
      </c>
      <c r="C1911" s="2">
        <v>43714</v>
      </c>
      <c r="D1911" t="s">
        <v>141</v>
      </c>
      <c r="E1911" t="s">
        <v>38</v>
      </c>
      <c r="F1911" t="s">
        <v>68</v>
      </c>
      <c r="G1911" t="s">
        <v>14</v>
      </c>
      <c r="H1911" t="s">
        <v>34</v>
      </c>
      <c r="I1911">
        <v>650</v>
      </c>
      <c r="J1911">
        <v>154.06</v>
      </c>
      <c r="K1911">
        <v>90.93</v>
      </c>
    </row>
    <row r="1912" spans="1:11" x14ac:dyDescent="0.35">
      <c r="A1912">
        <v>263867413</v>
      </c>
      <c r="B1912" s="2">
        <v>44143</v>
      </c>
      <c r="C1912" s="2">
        <v>44152</v>
      </c>
      <c r="D1912" t="s">
        <v>128</v>
      </c>
      <c r="E1912" t="s">
        <v>38</v>
      </c>
      <c r="F1912" t="s">
        <v>42</v>
      </c>
      <c r="G1912" t="s">
        <v>14</v>
      </c>
      <c r="H1912" t="s">
        <v>19</v>
      </c>
      <c r="I1912">
        <v>3086</v>
      </c>
      <c r="J1912">
        <v>437.2</v>
      </c>
      <c r="K1912">
        <v>263.33</v>
      </c>
    </row>
    <row r="1913" spans="1:11" x14ac:dyDescent="0.35">
      <c r="A1913">
        <v>772953689</v>
      </c>
      <c r="B1913" s="2">
        <v>42308</v>
      </c>
      <c r="C1913" s="2">
        <v>42319</v>
      </c>
      <c r="D1913" t="s">
        <v>208</v>
      </c>
      <c r="E1913" t="s">
        <v>12</v>
      </c>
      <c r="F1913" t="s">
        <v>22</v>
      </c>
      <c r="G1913" t="s">
        <v>14</v>
      </c>
      <c r="H1913" t="s">
        <v>15</v>
      </c>
      <c r="I1913">
        <v>3028</v>
      </c>
      <c r="J1913">
        <v>47.45</v>
      </c>
      <c r="K1913">
        <v>31.79</v>
      </c>
    </row>
    <row r="1914" spans="1:11" x14ac:dyDescent="0.35">
      <c r="A1914">
        <v>161832749</v>
      </c>
      <c r="B1914" s="2">
        <v>44292</v>
      </c>
      <c r="C1914" s="2">
        <v>44296</v>
      </c>
      <c r="D1914" t="s">
        <v>118</v>
      </c>
      <c r="E1914" t="s">
        <v>24</v>
      </c>
      <c r="F1914" t="s">
        <v>17</v>
      </c>
      <c r="G1914" t="s">
        <v>18</v>
      </c>
      <c r="H1914" t="s">
        <v>15</v>
      </c>
      <c r="I1914">
        <v>8762</v>
      </c>
      <c r="J1914">
        <v>152.58000000000001</v>
      </c>
      <c r="K1914">
        <v>97.44</v>
      </c>
    </row>
    <row r="1915" spans="1:11" x14ac:dyDescent="0.35">
      <c r="A1915">
        <v>283678424</v>
      </c>
      <c r="B1915" s="2">
        <v>42151</v>
      </c>
      <c r="C1915" s="2">
        <v>42154</v>
      </c>
      <c r="D1915" t="s">
        <v>191</v>
      </c>
      <c r="E1915" t="s">
        <v>24</v>
      </c>
      <c r="F1915" t="s">
        <v>47</v>
      </c>
      <c r="G1915" t="s">
        <v>14</v>
      </c>
      <c r="H1915" t="s">
        <v>26</v>
      </c>
      <c r="I1915">
        <v>5604</v>
      </c>
      <c r="J1915">
        <v>421.89</v>
      </c>
      <c r="K1915">
        <v>364.69</v>
      </c>
    </row>
    <row r="1916" spans="1:11" x14ac:dyDescent="0.35">
      <c r="A1916">
        <v>811977040</v>
      </c>
      <c r="B1916" s="2">
        <v>42109</v>
      </c>
      <c r="C1916" s="2">
        <v>42130</v>
      </c>
      <c r="D1916" t="s">
        <v>71</v>
      </c>
      <c r="E1916" t="s">
        <v>21</v>
      </c>
      <c r="F1916" t="s">
        <v>42</v>
      </c>
      <c r="G1916" t="s">
        <v>14</v>
      </c>
      <c r="H1916" t="s">
        <v>15</v>
      </c>
      <c r="I1916">
        <v>905</v>
      </c>
      <c r="J1916">
        <v>437.2</v>
      </c>
      <c r="K1916">
        <v>263.33</v>
      </c>
    </row>
    <row r="1917" spans="1:11" x14ac:dyDescent="0.35">
      <c r="A1917">
        <v>590527427</v>
      </c>
      <c r="B1917" s="2">
        <v>44697</v>
      </c>
      <c r="C1917" s="2">
        <v>44707</v>
      </c>
      <c r="D1917" t="s">
        <v>66</v>
      </c>
      <c r="E1917" t="s">
        <v>38</v>
      </c>
      <c r="F1917" t="s">
        <v>42</v>
      </c>
      <c r="G1917" t="s">
        <v>18</v>
      </c>
      <c r="H1917" t="s">
        <v>15</v>
      </c>
      <c r="I1917">
        <v>9043</v>
      </c>
      <c r="J1917">
        <v>437.2</v>
      </c>
      <c r="K1917">
        <v>263.33</v>
      </c>
    </row>
    <row r="1918" spans="1:11" x14ac:dyDescent="0.35">
      <c r="A1918">
        <v>783440911</v>
      </c>
      <c r="B1918" s="2">
        <v>42489</v>
      </c>
      <c r="C1918" s="2">
        <v>42507</v>
      </c>
      <c r="D1918" t="s">
        <v>72</v>
      </c>
      <c r="E1918" t="s">
        <v>24</v>
      </c>
      <c r="F1918" t="s">
        <v>30</v>
      </c>
      <c r="G1918" t="s">
        <v>18</v>
      </c>
      <c r="H1918" t="s">
        <v>19</v>
      </c>
      <c r="I1918">
        <v>6430</v>
      </c>
      <c r="J1918">
        <v>81.73</v>
      </c>
      <c r="K1918">
        <v>56.67</v>
      </c>
    </row>
    <row r="1919" spans="1:11" x14ac:dyDescent="0.35">
      <c r="A1919">
        <v>825141322</v>
      </c>
      <c r="B1919" s="2">
        <v>42297</v>
      </c>
      <c r="C1919" s="2">
        <v>42301</v>
      </c>
      <c r="D1919" t="s">
        <v>134</v>
      </c>
      <c r="E1919" t="s">
        <v>38</v>
      </c>
      <c r="F1919" t="s">
        <v>30</v>
      </c>
      <c r="G1919" t="s">
        <v>14</v>
      </c>
      <c r="H1919" t="s">
        <v>19</v>
      </c>
      <c r="I1919">
        <v>6509</v>
      </c>
      <c r="J1919">
        <v>81.73</v>
      </c>
      <c r="K1919">
        <v>56.67</v>
      </c>
    </row>
    <row r="1920" spans="1:11" x14ac:dyDescent="0.35">
      <c r="A1920">
        <v>670364987</v>
      </c>
      <c r="B1920" s="2">
        <v>42090</v>
      </c>
      <c r="C1920" s="2">
        <v>42096</v>
      </c>
      <c r="D1920" t="s">
        <v>167</v>
      </c>
      <c r="E1920" t="s">
        <v>38</v>
      </c>
      <c r="F1920" t="s">
        <v>56</v>
      </c>
      <c r="G1920" t="s">
        <v>18</v>
      </c>
      <c r="H1920" t="s">
        <v>15</v>
      </c>
      <c r="I1920">
        <v>4752</v>
      </c>
      <c r="J1920">
        <v>9.33</v>
      </c>
      <c r="K1920">
        <v>6.92</v>
      </c>
    </row>
    <row r="1921" spans="1:11" x14ac:dyDescent="0.35">
      <c r="A1921">
        <v>344160735</v>
      </c>
      <c r="B1921" s="2">
        <v>44843</v>
      </c>
      <c r="C1921" s="2">
        <v>44850</v>
      </c>
      <c r="D1921" t="s">
        <v>91</v>
      </c>
      <c r="E1921" t="s">
        <v>21</v>
      </c>
      <c r="F1921" t="s">
        <v>47</v>
      </c>
      <c r="G1921" t="s">
        <v>14</v>
      </c>
      <c r="H1921" t="s">
        <v>15</v>
      </c>
      <c r="I1921">
        <v>3664</v>
      </c>
      <c r="J1921">
        <v>421.89</v>
      </c>
      <c r="K1921">
        <v>364.69</v>
      </c>
    </row>
    <row r="1922" spans="1:11" x14ac:dyDescent="0.35">
      <c r="A1922">
        <v>391889894</v>
      </c>
      <c r="B1922" s="2">
        <v>43380</v>
      </c>
      <c r="C1922" s="2">
        <v>43394</v>
      </c>
      <c r="D1922" t="s">
        <v>153</v>
      </c>
      <c r="E1922" t="s">
        <v>38</v>
      </c>
      <c r="F1922" t="s">
        <v>25</v>
      </c>
      <c r="G1922" t="s">
        <v>14</v>
      </c>
      <c r="H1922" t="s">
        <v>15</v>
      </c>
      <c r="I1922">
        <v>7783</v>
      </c>
      <c r="J1922">
        <v>205.7</v>
      </c>
      <c r="K1922">
        <v>117.11</v>
      </c>
    </row>
    <row r="1923" spans="1:11" x14ac:dyDescent="0.35">
      <c r="A1923">
        <v>529226291</v>
      </c>
      <c r="B1923" s="2">
        <v>43148</v>
      </c>
      <c r="C1923" s="2">
        <v>43162</v>
      </c>
      <c r="D1923" t="s">
        <v>127</v>
      </c>
      <c r="E1923" t="s">
        <v>38</v>
      </c>
      <c r="F1923" t="s">
        <v>22</v>
      </c>
      <c r="G1923" t="s">
        <v>18</v>
      </c>
      <c r="H1923" t="s">
        <v>34</v>
      </c>
      <c r="I1923">
        <v>8675</v>
      </c>
      <c r="J1923">
        <v>47.45</v>
      </c>
      <c r="K1923">
        <v>31.79</v>
      </c>
    </row>
    <row r="1924" spans="1:11" x14ac:dyDescent="0.35">
      <c r="A1924">
        <v>992156255</v>
      </c>
      <c r="B1924" s="2">
        <v>44558</v>
      </c>
      <c r="C1924" s="2">
        <v>44567</v>
      </c>
      <c r="D1924" t="s">
        <v>75</v>
      </c>
      <c r="E1924" t="s">
        <v>38</v>
      </c>
      <c r="F1924" t="s">
        <v>76</v>
      </c>
      <c r="G1924" t="s">
        <v>18</v>
      </c>
      <c r="H1924" t="s">
        <v>15</v>
      </c>
      <c r="I1924">
        <v>9939</v>
      </c>
      <c r="J1924">
        <v>668.27</v>
      </c>
      <c r="K1924">
        <v>502.54</v>
      </c>
    </row>
    <row r="1925" spans="1:11" x14ac:dyDescent="0.35">
      <c r="A1925">
        <v>286978614</v>
      </c>
      <c r="B1925" s="2">
        <v>42487</v>
      </c>
      <c r="C1925" s="2">
        <v>42503</v>
      </c>
      <c r="D1925" t="s">
        <v>81</v>
      </c>
      <c r="E1925" t="s">
        <v>32</v>
      </c>
      <c r="F1925" t="s">
        <v>25</v>
      </c>
      <c r="G1925" t="s">
        <v>14</v>
      </c>
      <c r="H1925" t="s">
        <v>34</v>
      </c>
      <c r="I1925">
        <v>2204</v>
      </c>
      <c r="J1925">
        <v>205.7</v>
      </c>
      <c r="K1925">
        <v>117.11</v>
      </c>
    </row>
    <row r="1926" spans="1:11" x14ac:dyDescent="0.35">
      <c r="A1926">
        <v>140304696</v>
      </c>
      <c r="B1926" s="2">
        <v>43628</v>
      </c>
      <c r="C1926" s="2">
        <v>43635</v>
      </c>
      <c r="D1926" t="s">
        <v>182</v>
      </c>
      <c r="E1926" t="s">
        <v>12</v>
      </c>
      <c r="F1926" t="s">
        <v>30</v>
      </c>
      <c r="G1926" t="s">
        <v>18</v>
      </c>
      <c r="H1926" t="s">
        <v>26</v>
      </c>
      <c r="I1926">
        <v>8132</v>
      </c>
      <c r="J1926">
        <v>81.73</v>
      </c>
      <c r="K1926">
        <v>56.67</v>
      </c>
    </row>
    <row r="1927" spans="1:11" x14ac:dyDescent="0.35">
      <c r="A1927">
        <v>549058330</v>
      </c>
      <c r="B1927" s="2">
        <v>42828</v>
      </c>
      <c r="C1927" s="2">
        <v>42830</v>
      </c>
      <c r="D1927" t="s">
        <v>95</v>
      </c>
      <c r="E1927" t="s">
        <v>21</v>
      </c>
      <c r="F1927" t="s">
        <v>76</v>
      </c>
      <c r="G1927" t="s">
        <v>14</v>
      </c>
      <c r="H1927" t="s">
        <v>34</v>
      </c>
      <c r="I1927">
        <v>7416</v>
      </c>
      <c r="J1927">
        <v>668.27</v>
      </c>
      <c r="K1927">
        <v>502.54</v>
      </c>
    </row>
    <row r="1928" spans="1:11" x14ac:dyDescent="0.35">
      <c r="A1928">
        <v>230475842</v>
      </c>
      <c r="B1928" s="2">
        <v>43983</v>
      </c>
      <c r="C1928" s="2">
        <v>43984</v>
      </c>
      <c r="D1928" t="s">
        <v>93</v>
      </c>
      <c r="E1928" t="s">
        <v>29</v>
      </c>
      <c r="F1928" t="s">
        <v>33</v>
      </c>
      <c r="G1928" t="s">
        <v>18</v>
      </c>
      <c r="H1928" t="s">
        <v>26</v>
      </c>
      <c r="I1928">
        <v>1778</v>
      </c>
      <c r="J1928">
        <v>109.28</v>
      </c>
      <c r="K1928">
        <v>35.840000000000003</v>
      </c>
    </row>
    <row r="1929" spans="1:11" x14ac:dyDescent="0.35">
      <c r="A1929">
        <v>672106063</v>
      </c>
      <c r="B1929" s="2">
        <v>44256</v>
      </c>
      <c r="C1929" s="2">
        <v>44272</v>
      </c>
      <c r="D1929" t="s">
        <v>111</v>
      </c>
      <c r="E1929" t="s">
        <v>38</v>
      </c>
      <c r="F1929" t="s">
        <v>56</v>
      </c>
      <c r="G1929" t="s">
        <v>18</v>
      </c>
      <c r="H1929" t="s">
        <v>26</v>
      </c>
      <c r="I1929">
        <v>9975</v>
      </c>
      <c r="J1929">
        <v>9.33</v>
      </c>
      <c r="K1929">
        <v>6.92</v>
      </c>
    </row>
    <row r="1930" spans="1:11" x14ac:dyDescent="0.35">
      <c r="A1930">
        <v>281810319</v>
      </c>
      <c r="B1930" s="2">
        <v>44435</v>
      </c>
      <c r="C1930" s="2">
        <v>44456</v>
      </c>
      <c r="D1930" t="s">
        <v>89</v>
      </c>
      <c r="E1930" t="s">
        <v>38</v>
      </c>
      <c r="F1930" t="s">
        <v>56</v>
      </c>
      <c r="G1930" t="s">
        <v>14</v>
      </c>
      <c r="H1930" t="s">
        <v>15</v>
      </c>
      <c r="I1930">
        <v>2791</v>
      </c>
      <c r="J1930">
        <v>9.33</v>
      </c>
      <c r="K1930">
        <v>6.92</v>
      </c>
    </row>
    <row r="1931" spans="1:11" x14ac:dyDescent="0.35">
      <c r="A1931">
        <v>237762439</v>
      </c>
      <c r="B1931" s="2">
        <v>42695</v>
      </c>
      <c r="C1931" s="2">
        <v>42703</v>
      </c>
      <c r="D1931" t="s">
        <v>206</v>
      </c>
      <c r="E1931" t="s">
        <v>24</v>
      </c>
      <c r="F1931" t="s">
        <v>13</v>
      </c>
      <c r="G1931" t="s">
        <v>18</v>
      </c>
      <c r="H1931" t="s">
        <v>34</v>
      </c>
      <c r="I1931">
        <v>8044</v>
      </c>
      <c r="J1931">
        <v>255.28</v>
      </c>
      <c r="K1931">
        <v>159.41999999999999</v>
      </c>
    </row>
    <row r="1932" spans="1:11" x14ac:dyDescent="0.35">
      <c r="A1932">
        <v>438448750</v>
      </c>
      <c r="B1932" s="2">
        <v>42297</v>
      </c>
      <c r="C1932" s="2">
        <v>42311</v>
      </c>
      <c r="D1932" t="s">
        <v>146</v>
      </c>
      <c r="E1932" t="s">
        <v>29</v>
      </c>
      <c r="F1932" t="s">
        <v>30</v>
      </c>
      <c r="G1932" t="s">
        <v>18</v>
      </c>
      <c r="H1932" t="s">
        <v>34</v>
      </c>
      <c r="I1932">
        <v>5583</v>
      </c>
      <c r="J1932">
        <v>81.73</v>
      </c>
      <c r="K1932">
        <v>56.67</v>
      </c>
    </row>
    <row r="1933" spans="1:11" x14ac:dyDescent="0.35">
      <c r="A1933">
        <v>852668082</v>
      </c>
      <c r="B1933" s="2">
        <v>42848</v>
      </c>
      <c r="C1933" s="2">
        <v>42853</v>
      </c>
      <c r="D1933" t="s">
        <v>200</v>
      </c>
      <c r="E1933" t="s">
        <v>24</v>
      </c>
      <c r="F1933" t="s">
        <v>25</v>
      </c>
      <c r="G1933" t="s">
        <v>14</v>
      </c>
      <c r="H1933" t="s">
        <v>15</v>
      </c>
      <c r="I1933">
        <v>2289</v>
      </c>
      <c r="J1933">
        <v>205.7</v>
      </c>
      <c r="K1933">
        <v>117.11</v>
      </c>
    </row>
    <row r="1934" spans="1:11" x14ac:dyDescent="0.35">
      <c r="A1934">
        <v>169531762</v>
      </c>
      <c r="B1934" s="2">
        <v>42462</v>
      </c>
      <c r="C1934" s="2">
        <v>42478</v>
      </c>
      <c r="D1934" t="s">
        <v>157</v>
      </c>
      <c r="E1934" t="s">
        <v>24</v>
      </c>
      <c r="F1934" t="s">
        <v>68</v>
      </c>
      <c r="G1934" t="s">
        <v>14</v>
      </c>
      <c r="H1934" t="s">
        <v>34</v>
      </c>
      <c r="I1934">
        <v>7071</v>
      </c>
      <c r="J1934">
        <v>154.06</v>
      </c>
      <c r="K1934">
        <v>90.93</v>
      </c>
    </row>
    <row r="1935" spans="1:11" x14ac:dyDescent="0.35">
      <c r="A1935">
        <v>748463618</v>
      </c>
      <c r="B1935" s="2">
        <v>43951</v>
      </c>
      <c r="C1935" s="2">
        <v>43966</v>
      </c>
      <c r="D1935" t="s">
        <v>134</v>
      </c>
      <c r="E1935" t="s">
        <v>38</v>
      </c>
      <c r="F1935" t="s">
        <v>56</v>
      </c>
      <c r="G1935" t="s">
        <v>18</v>
      </c>
      <c r="H1935" t="s">
        <v>34</v>
      </c>
      <c r="I1935">
        <v>5872</v>
      </c>
      <c r="J1935">
        <v>9.33</v>
      </c>
      <c r="K1935">
        <v>6.92</v>
      </c>
    </row>
    <row r="1936" spans="1:11" x14ac:dyDescent="0.35">
      <c r="A1936">
        <v>969199979</v>
      </c>
      <c r="B1936" s="2">
        <v>43781</v>
      </c>
      <c r="C1936" s="2">
        <v>43784</v>
      </c>
      <c r="D1936" t="s">
        <v>176</v>
      </c>
      <c r="E1936" t="s">
        <v>21</v>
      </c>
      <c r="F1936" t="s">
        <v>47</v>
      </c>
      <c r="G1936" t="s">
        <v>14</v>
      </c>
      <c r="H1936" t="s">
        <v>34</v>
      </c>
      <c r="I1936">
        <v>6666</v>
      </c>
      <c r="J1936">
        <v>421.89</v>
      </c>
      <c r="K1936">
        <v>364.69</v>
      </c>
    </row>
    <row r="1937" spans="1:11" x14ac:dyDescent="0.35">
      <c r="A1937">
        <v>181789672</v>
      </c>
      <c r="B1937" s="2">
        <v>44316</v>
      </c>
      <c r="C1937" s="2">
        <v>44320</v>
      </c>
      <c r="D1937" t="s">
        <v>108</v>
      </c>
      <c r="E1937" t="s">
        <v>12</v>
      </c>
      <c r="F1937" t="s">
        <v>22</v>
      </c>
      <c r="G1937" t="s">
        <v>18</v>
      </c>
      <c r="H1937" t="s">
        <v>19</v>
      </c>
      <c r="I1937">
        <v>4459</v>
      </c>
      <c r="J1937">
        <v>47.45</v>
      </c>
      <c r="K1937">
        <v>31.79</v>
      </c>
    </row>
    <row r="1938" spans="1:11" x14ac:dyDescent="0.35">
      <c r="A1938">
        <v>956594026</v>
      </c>
      <c r="B1938" s="2">
        <v>44338</v>
      </c>
      <c r="C1938" s="2">
        <v>44346</v>
      </c>
      <c r="D1938" t="s">
        <v>168</v>
      </c>
      <c r="E1938" t="s">
        <v>21</v>
      </c>
      <c r="F1938" t="s">
        <v>13</v>
      </c>
      <c r="G1938" t="s">
        <v>18</v>
      </c>
      <c r="H1938" t="s">
        <v>26</v>
      </c>
      <c r="I1938">
        <v>6285</v>
      </c>
      <c r="J1938">
        <v>255.28</v>
      </c>
      <c r="K1938">
        <v>159.41999999999999</v>
      </c>
    </row>
    <row r="1939" spans="1:11" x14ac:dyDescent="0.35">
      <c r="A1939">
        <v>534286868</v>
      </c>
      <c r="B1939" s="2">
        <v>44718</v>
      </c>
      <c r="C1939" s="2">
        <v>44733</v>
      </c>
      <c r="D1939" t="s">
        <v>139</v>
      </c>
      <c r="E1939" t="s">
        <v>51</v>
      </c>
      <c r="F1939" t="s">
        <v>47</v>
      </c>
      <c r="G1939" t="s">
        <v>14</v>
      </c>
      <c r="H1939" t="s">
        <v>19</v>
      </c>
      <c r="I1939">
        <v>6212</v>
      </c>
      <c r="J1939">
        <v>421.89</v>
      </c>
      <c r="K1939">
        <v>364.69</v>
      </c>
    </row>
    <row r="1940" spans="1:11" x14ac:dyDescent="0.35">
      <c r="A1940">
        <v>275854527</v>
      </c>
      <c r="B1940" s="2">
        <v>43636</v>
      </c>
      <c r="C1940" s="2">
        <v>43652</v>
      </c>
      <c r="D1940" t="s">
        <v>63</v>
      </c>
      <c r="E1940" t="s">
        <v>32</v>
      </c>
      <c r="F1940" t="s">
        <v>30</v>
      </c>
      <c r="G1940" t="s">
        <v>14</v>
      </c>
      <c r="H1940" t="s">
        <v>15</v>
      </c>
      <c r="I1940">
        <v>340</v>
      </c>
      <c r="J1940">
        <v>81.73</v>
      </c>
      <c r="K1940">
        <v>56.67</v>
      </c>
    </row>
    <row r="1941" spans="1:11" x14ac:dyDescent="0.35">
      <c r="A1941">
        <v>712595832</v>
      </c>
      <c r="B1941" s="2">
        <v>42087</v>
      </c>
      <c r="C1941" s="2">
        <v>42088</v>
      </c>
      <c r="D1941" t="s">
        <v>100</v>
      </c>
      <c r="E1941" t="s">
        <v>21</v>
      </c>
      <c r="F1941" t="s">
        <v>22</v>
      </c>
      <c r="G1941" t="s">
        <v>14</v>
      </c>
      <c r="H1941" t="s">
        <v>34</v>
      </c>
      <c r="I1941">
        <v>1797</v>
      </c>
      <c r="J1941">
        <v>47.45</v>
      </c>
      <c r="K1941">
        <v>31.79</v>
      </c>
    </row>
    <row r="1942" spans="1:11" x14ac:dyDescent="0.35">
      <c r="A1942">
        <v>196122109</v>
      </c>
      <c r="B1942" s="2">
        <v>44377</v>
      </c>
      <c r="C1942" s="2">
        <v>44398</v>
      </c>
      <c r="D1942" t="s">
        <v>52</v>
      </c>
      <c r="E1942" t="s">
        <v>12</v>
      </c>
      <c r="F1942" t="s">
        <v>30</v>
      </c>
      <c r="G1942" t="s">
        <v>14</v>
      </c>
      <c r="H1942" t="s">
        <v>34</v>
      </c>
      <c r="I1942">
        <v>5745</v>
      </c>
      <c r="J1942">
        <v>81.73</v>
      </c>
      <c r="K1942">
        <v>56.67</v>
      </c>
    </row>
    <row r="1943" spans="1:11" x14ac:dyDescent="0.35">
      <c r="A1943">
        <v>748357188</v>
      </c>
      <c r="B1943" s="2">
        <v>44738</v>
      </c>
      <c r="C1943" s="2">
        <v>44755</v>
      </c>
      <c r="D1943" t="s">
        <v>178</v>
      </c>
      <c r="E1943" t="s">
        <v>21</v>
      </c>
      <c r="F1943" t="s">
        <v>13</v>
      </c>
      <c r="G1943" t="s">
        <v>18</v>
      </c>
      <c r="H1943" t="s">
        <v>19</v>
      </c>
      <c r="I1943">
        <v>4377</v>
      </c>
      <c r="J1943">
        <v>255.28</v>
      </c>
      <c r="K1943">
        <v>159.41999999999999</v>
      </c>
    </row>
    <row r="1944" spans="1:11" x14ac:dyDescent="0.35">
      <c r="A1944">
        <v>411537396</v>
      </c>
      <c r="B1944" s="2">
        <v>43794</v>
      </c>
      <c r="C1944" s="2">
        <v>43806</v>
      </c>
      <c r="D1944" t="s">
        <v>216</v>
      </c>
      <c r="E1944" t="s">
        <v>51</v>
      </c>
      <c r="F1944" t="s">
        <v>42</v>
      </c>
      <c r="G1944" t="s">
        <v>14</v>
      </c>
      <c r="H1944" t="s">
        <v>19</v>
      </c>
      <c r="I1944">
        <v>1916</v>
      </c>
      <c r="J1944">
        <v>437.2</v>
      </c>
      <c r="K1944">
        <v>263.33</v>
      </c>
    </row>
    <row r="1945" spans="1:11" x14ac:dyDescent="0.35">
      <c r="A1945">
        <v>898211562</v>
      </c>
      <c r="B1945" s="2">
        <v>43521</v>
      </c>
      <c r="C1945" s="2">
        <v>43542</v>
      </c>
      <c r="D1945" t="s">
        <v>55</v>
      </c>
      <c r="E1945" t="s">
        <v>21</v>
      </c>
      <c r="F1945" t="s">
        <v>56</v>
      </c>
      <c r="G1945" t="s">
        <v>18</v>
      </c>
      <c r="H1945" t="s">
        <v>26</v>
      </c>
      <c r="I1945">
        <v>9616</v>
      </c>
      <c r="J1945">
        <v>9.33</v>
      </c>
      <c r="K1945">
        <v>6.92</v>
      </c>
    </row>
    <row r="1946" spans="1:11" x14ac:dyDescent="0.35">
      <c r="A1946">
        <v>841241014</v>
      </c>
      <c r="B1946" s="2">
        <v>42320</v>
      </c>
      <c r="C1946" s="2">
        <v>42321</v>
      </c>
      <c r="D1946" t="s">
        <v>151</v>
      </c>
      <c r="E1946" t="s">
        <v>32</v>
      </c>
      <c r="F1946" t="s">
        <v>56</v>
      </c>
      <c r="G1946" t="s">
        <v>18</v>
      </c>
      <c r="H1946" t="s">
        <v>15</v>
      </c>
      <c r="I1946">
        <v>765</v>
      </c>
      <c r="J1946">
        <v>9.33</v>
      </c>
      <c r="K1946">
        <v>6.92</v>
      </c>
    </row>
    <row r="1947" spans="1:11" x14ac:dyDescent="0.35">
      <c r="A1947">
        <v>743799579</v>
      </c>
      <c r="B1947" s="2">
        <v>44483</v>
      </c>
      <c r="C1947" s="2">
        <v>44500</v>
      </c>
      <c r="D1947" t="s">
        <v>66</v>
      </c>
      <c r="E1947" t="s">
        <v>38</v>
      </c>
      <c r="F1947" t="s">
        <v>13</v>
      </c>
      <c r="G1947" t="s">
        <v>14</v>
      </c>
      <c r="H1947" t="s">
        <v>26</v>
      </c>
      <c r="I1947">
        <v>5679</v>
      </c>
      <c r="J1947">
        <v>255.28</v>
      </c>
      <c r="K1947">
        <v>159.41999999999999</v>
      </c>
    </row>
    <row r="1948" spans="1:11" x14ac:dyDescent="0.35">
      <c r="A1948">
        <v>729373586</v>
      </c>
      <c r="B1948" s="2">
        <v>43266</v>
      </c>
      <c r="C1948" s="2">
        <v>43278</v>
      </c>
      <c r="D1948" t="s">
        <v>205</v>
      </c>
      <c r="E1948" t="s">
        <v>21</v>
      </c>
      <c r="F1948" t="s">
        <v>40</v>
      </c>
      <c r="G1948" t="s">
        <v>18</v>
      </c>
      <c r="H1948" t="s">
        <v>19</v>
      </c>
      <c r="I1948">
        <v>6707</v>
      </c>
      <c r="J1948">
        <v>651.21</v>
      </c>
      <c r="K1948">
        <v>524.96</v>
      </c>
    </row>
    <row r="1949" spans="1:11" x14ac:dyDescent="0.35">
      <c r="A1949">
        <v>991761863</v>
      </c>
      <c r="B1949" s="2">
        <v>44550</v>
      </c>
      <c r="C1949" s="2">
        <v>44551</v>
      </c>
      <c r="D1949" t="s">
        <v>125</v>
      </c>
      <c r="E1949" t="s">
        <v>21</v>
      </c>
      <c r="F1949" t="s">
        <v>56</v>
      </c>
      <c r="G1949" t="s">
        <v>18</v>
      </c>
      <c r="H1949" t="s">
        <v>15</v>
      </c>
      <c r="I1949">
        <v>3229</v>
      </c>
      <c r="J1949">
        <v>9.33</v>
      </c>
      <c r="K1949">
        <v>6.92</v>
      </c>
    </row>
    <row r="1950" spans="1:11" x14ac:dyDescent="0.35">
      <c r="A1950">
        <v>445075738</v>
      </c>
      <c r="B1950" s="2">
        <v>42446</v>
      </c>
      <c r="C1950" s="2">
        <v>42455</v>
      </c>
      <c r="D1950" t="s">
        <v>83</v>
      </c>
      <c r="E1950" t="s">
        <v>38</v>
      </c>
      <c r="F1950" t="s">
        <v>42</v>
      </c>
      <c r="G1950" t="s">
        <v>14</v>
      </c>
      <c r="H1950" t="s">
        <v>26</v>
      </c>
      <c r="I1950">
        <v>6656</v>
      </c>
      <c r="J1950">
        <v>437.2</v>
      </c>
      <c r="K1950">
        <v>263.33</v>
      </c>
    </row>
    <row r="1951" spans="1:11" x14ac:dyDescent="0.35">
      <c r="A1951">
        <v>773739039</v>
      </c>
      <c r="B1951" s="2">
        <v>43691</v>
      </c>
      <c r="C1951" s="2">
        <v>43702</v>
      </c>
      <c r="D1951" t="s">
        <v>53</v>
      </c>
      <c r="E1951" t="s">
        <v>29</v>
      </c>
      <c r="F1951" t="s">
        <v>33</v>
      </c>
      <c r="G1951" t="s">
        <v>14</v>
      </c>
      <c r="H1951" t="s">
        <v>26</v>
      </c>
      <c r="I1951">
        <v>5431</v>
      </c>
      <c r="J1951">
        <v>109.28</v>
      </c>
      <c r="K1951">
        <v>35.840000000000003</v>
      </c>
    </row>
    <row r="1952" spans="1:11" x14ac:dyDescent="0.35">
      <c r="A1952">
        <v>582488095</v>
      </c>
      <c r="B1952" s="2">
        <v>43253</v>
      </c>
      <c r="C1952" s="2">
        <v>43257</v>
      </c>
      <c r="D1952" t="s">
        <v>194</v>
      </c>
      <c r="E1952" t="s">
        <v>32</v>
      </c>
      <c r="F1952" t="s">
        <v>30</v>
      </c>
      <c r="G1952" t="s">
        <v>18</v>
      </c>
      <c r="H1952" t="s">
        <v>15</v>
      </c>
      <c r="I1952">
        <v>26</v>
      </c>
      <c r="J1952">
        <v>81.73</v>
      </c>
      <c r="K1952">
        <v>56.67</v>
      </c>
    </row>
    <row r="1953" spans="1:11" x14ac:dyDescent="0.35">
      <c r="A1953">
        <v>346371734</v>
      </c>
      <c r="B1953" s="2">
        <v>44913</v>
      </c>
      <c r="C1953" s="2">
        <v>44920</v>
      </c>
      <c r="D1953" t="s">
        <v>39</v>
      </c>
      <c r="E1953" t="s">
        <v>29</v>
      </c>
      <c r="F1953" t="s">
        <v>25</v>
      </c>
      <c r="G1953" t="s">
        <v>14</v>
      </c>
      <c r="H1953" t="s">
        <v>19</v>
      </c>
      <c r="I1953">
        <v>7948</v>
      </c>
      <c r="J1953">
        <v>205.7</v>
      </c>
      <c r="K1953">
        <v>117.11</v>
      </c>
    </row>
    <row r="1954" spans="1:11" x14ac:dyDescent="0.35">
      <c r="A1954">
        <v>160751283</v>
      </c>
      <c r="B1954" s="2">
        <v>44498</v>
      </c>
      <c r="C1954" s="2">
        <v>44509</v>
      </c>
      <c r="D1954" t="s">
        <v>102</v>
      </c>
      <c r="E1954" t="s">
        <v>21</v>
      </c>
      <c r="F1954" t="s">
        <v>30</v>
      </c>
      <c r="G1954" t="s">
        <v>18</v>
      </c>
      <c r="H1954" t="s">
        <v>19</v>
      </c>
      <c r="I1954">
        <v>8732</v>
      </c>
      <c r="J1954">
        <v>81.73</v>
      </c>
      <c r="K1954">
        <v>56.67</v>
      </c>
    </row>
    <row r="1955" spans="1:11" x14ac:dyDescent="0.35">
      <c r="A1955">
        <v>191300570</v>
      </c>
      <c r="B1955" s="2">
        <v>42105</v>
      </c>
      <c r="C1955" s="2">
        <v>42107</v>
      </c>
      <c r="D1955" t="s">
        <v>191</v>
      </c>
      <c r="E1955" t="s">
        <v>24</v>
      </c>
      <c r="F1955" t="s">
        <v>40</v>
      </c>
      <c r="G1955" t="s">
        <v>18</v>
      </c>
      <c r="H1955" t="s">
        <v>26</v>
      </c>
      <c r="I1955">
        <v>8945</v>
      </c>
      <c r="J1955">
        <v>651.21</v>
      </c>
      <c r="K1955">
        <v>524.96</v>
      </c>
    </row>
    <row r="1956" spans="1:11" x14ac:dyDescent="0.35">
      <c r="A1956">
        <v>224005925</v>
      </c>
      <c r="B1956" s="2">
        <v>43494</v>
      </c>
      <c r="C1956" s="2">
        <v>43515</v>
      </c>
      <c r="D1956" t="s">
        <v>155</v>
      </c>
      <c r="E1956" t="s">
        <v>12</v>
      </c>
      <c r="F1956" t="s">
        <v>17</v>
      </c>
      <c r="G1956" t="s">
        <v>14</v>
      </c>
      <c r="H1956" t="s">
        <v>15</v>
      </c>
      <c r="I1956">
        <v>7186</v>
      </c>
      <c r="J1956">
        <v>152.58000000000001</v>
      </c>
      <c r="K1956">
        <v>97.44</v>
      </c>
    </row>
    <row r="1957" spans="1:11" x14ac:dyDescent="0.35">
      <c r="A1957">
        <v>115166175</v>
      </c>
      <c r="B1957" s="2">
        <v>42735</v>
      </c>
      <c r="C1957" s="2">
        <v>42745</v>
      </c>
      <c r="D1957" t="s">
        <v>54</v>
      </c>
      <c r="E1957" t="s">
        <v>29</v>
      </c>
      <c r="F1957" t="s">
        <v>22</v>
      </c>
      <c r="G1957" t="s">
        <v>14</v>
      </c>
      <c r="H1957" t="s">
        <v>26</v>
      </c>
      <c r="I1957">
        <v>9085</v>
      </c>
      <c r="J1957">
        <v>47.45</v>
      </c>
      <c r="K1957">
        <v>31.79</v>
      </c>
    </row>
    <row r="1958" spans="1:11" x14ac:dyDescent="0.35">
      <c r="A1958">
        <v>241392648</v>
      </c>
      <c r="B1958" s="2">
        <v>42788</v>
      </c>
      <c r="C1958" s="2">
        <v>42797</v>
      </c>
      <c r="D1958" t="s">
        <v>175</v>
      </c>
      <c r="E1958" t="s">
        <v>21</v>
      </c>
      <c r="F1958" t="s">
        <v>76</v>
      </c>
      <c r="G1958" t="s">
        <v>14</v>
      </c>
      <c r="H1958" t="s">
        <v>34</v>
      </c>
      <c r="I1958">
        <v>2304</v>
      </c>
      <c r="J1958">
        <v>668.27</v>
      </c>
      <c r="K1958">
        <v>502.54</v>
      </c>
    </row>
    <row r="1959" spans="1:11" x14ac:dyDescent="0.35">
      <c r="A1959">
        <v>149609172</v>
      </c>
      <c r="B1959" s="2">
        <v>42388</v>
      </c>
      <c r="C1959" s="2">
        <v>42406</v>
      </c>
      <c r="D1959" t="s">
        <v>112</v>
      </c>
      <c r="E1959" t="s">
        <v>12</v>
      </c>
      <c r="F1959" t="s">
        <v>56</v>
      </c>
      <c r="G1959" t="s">
        <v>14</v>
      </c>
      <c r="H1959" t="s">
        <v>19</v>
      </c>
      <c r="I1959">
        <v>1533</v>
      </c>
      <c r="J1959">
        <v>9.33</v>
      </c>
      <c r="K1959">
        <v>6.92</v>
      </c>
    </row>
    <row r="1960" spans="1:11" x14ac:dyDescent="0.35">
      <c r="A1960">
        <v>807052075</v>
      </c>
      <c r="B1960" s="2">
        <v>42847</v>
      </c>
      <c r="C1960" s="2">
        <v>42852</v>
      </c>
      <c r="D1960" t="s">
        <v>198</v>
      </c>
      <c r="E1960" t="s">
        <v>38</v>
      </c>
      <c r="F1960" t="s">
        <v>40</v>
      </c>
      <c r="G1960" t="s">
        <v>18</v>
      </c>
      <c r="H1960" t="s">
        <v>19</v>
      </c>
      <c r="I1960">
        <v>3498</v>
      </c>
      <c r="J1960">
        <v>651.21</v>
      </c>
      <c r="K1960">
        <v>524.96</v>
      </c>
    </row>
    <row r="1961" spans="1:11" x14ac:dyDescent="0.35">
      <c r="A1961">
        <v>551270186</v>
      </c>
      <c r="B1961" s="2">
        <v>43182</v>
      </c>
      <c r="C1961" s="2">
        <v>43194</v>
      </c>
      <c r="D1961" t="s">
        <v>158</v>
      </c>
      <c r="E1961" t="s">
        <v>12</v>
      </c>
      <c r="F1961" t="s">
        <v>13</v>
      </c>
      <c r="G1961" t="s">
        <v>14</v>
      </c>
      <c r="H1961" t="s">
        <v>15</v>
      </c>
      <c r="I1961">
        <v>1953</v>
      </c>
      <c r="J1961">
        <v>255.28</v>
      </c>
      <c r="K1961">
        <v>159.41999999999999</v>
      </c>
    </row>
    <row r="1962" spans="1:11" x14ac:dyDescent="0.35">
      <c r="A1962">
        <v>940124833</v>
      </c>
      <c r="B1962" s="2">
        <v>42485</v>
      </c>
      <c r="C1962" s="2">
        <v>42500</v>
      </c>
      <c r="D1962" t="s">
        <v>160</v>
      </c>
      <c r="E1962" t="s">
        <v>29</v>
      </c>
      <c r="F1962" t="s">
        <v>33</v>
      </c>
      <c r="G1962" t="s">
        <v>14</v>
      </c>
      <c r="H1962" t="s">
        <v>15</v>
      </c>
      <c r="I1962">
        <v>2685</v>
      </c>
      <c r="J1962">
        <v>109.28</v>
      </c>
      <c r="K1962">
        <v>35.840000000000003</v>
      </c>
    </row>
    <row r="1963" spans="1:11" x14ac:dyDescent="0.35">
      <c r="A1963">
        <v>901789844</v>
      </c>
      <c r="B1963" s="2">
        <v>42087</v>
      </c>
      <c r="C1963" s="2">
        <v>42105</v>
      </c>
      <c r="D1963" t="s">
        <v>117</v>
      </c>
      <c r="E1963" t="s">
        <v>21</v>
      </c>
      <c r="F1963" t="s">
        <v>47</v>
      </c>
      <c r="G1963" t="s">
        <v>14</v>
      </c>
      <c r="H1963" t="s">
        <v>34</v>
      </c>
      <c r="I1963">
        <v>8509</v>
      </c>
      <c r="J1963">
        <v>421.89</v>
      </c>
      <c r="K1963">
        <v>364.69</v>
      </c>
    </row>
    <row r="1964" spans="1:11" x14ac:dyDescent="0.35">
      <c r="A1964">
        <v>784751546</v>
      </c>
      <c r="B1964" s="2">
        <v>44285</v>
      </c>
      <c r="C1964" s="2">
        <v>44296</v>
      </c>
      <c r="D1964" t="s">
        <v>82</v>
      </c>
      <c r="E1964" t="s">
        <v>32</v>
      </c>
      <c r="F1964" t="s">
        <v>47</v>
      </c>
      <c r="G1964" t="s">
        <v>14</v>
      </c>
      <c r="H1964" t="s">
        <v>26</v>
      </c>
      <c r="I1964">
        <v>4276</v>
      </c>
      <c r="J1964">
        <v>421.89</v>
      </c>
      <c r="K1964">
        <v>364.69</v>
      </c>
    </row>
    <row r="1965" spans="1:11" x14ac:dyDescent="0.35">
      <c r="A1965">
        <v>107808768</v>
      </c>
      <c r="B1965" s="2">
        <v>42761</v>
      </c>
      <c r="C1965" s="2">
        <v>42782</v>
      </c>
      <c r="D1965" t="s">
        <v>141</v>
      </c>
      <c r="E1965" t="s">
        <v>38</v>
      </c>
      <c r="F1965" t="s">
        <v>30</v>
      </c>
      <c r="G1965" t="s">
        <v>14</v>
      </c>
      <c r="H1965" t="s">
        <v>15</v>
      </c>
      <c r="I1965">
        <v>1865</v>
      </c>
      <c r="J1965">
        <v>81.73</v>
      </c>
      <c r="K1965">
        <v>56.67</v>
      </c>
    </row>
    <row r="1966" spans="1:11" x14ac:dyDescent="0.35">
      <c r="A1966">
        <v>710072839</v>
      </c>
      <c r="B1966" s="2">
        <v>42441</v>
      </c>
      <c r="C1966" s="2">
        <v>42449</v>
      </c>
      <c r="D1966" t="s">
        <v>87</v>
      </c>
      <c r="E1966" t="s">
        <v>24</v>
      </c>
      <c r="F1966" t="s">
        <v>13</v>
      </c>
      <c r="G1966" t="s">
        <v>18</v>
      </c>
      <c r="H1966" t="s">
        <v>26</v>
      </c>
      <c r="I1966">
        <v>5187</v>
      </c>
      <c r="J1966">
        <v>255.28</v>
      </c>
      <c r="K1966">
        <v>159.41999999999999</v>
      </c>
    </row>
    <row r="1967" spans="1:11" x14ac:dyDescent="0.35">
      <c r="A1967">
        <v>900967586</v>
      </c>
      <c r="B1967" s="2">
        <v>43866</v>
      </c>
      <c r="C1967" s="2">
        <v>43872</v>
      </c>
      <c r="D1967" t="s">
        <v>166</v>
      </c>
      <c r="E1967" t="s">
        <v>38</v>
      </c>
      <c r="F1967" t="s">
        <v>56</v>
      </c>
      <c r="G1967" t="s">
        <v>14</v>
      </c>
      <c r="H1967" t="s">
        <v>26</v>
      </c>
      <c r="I1967">
        <v>5185</v>
      </c>
      <c r="J1967">
        <v>9.33</v>
      </c>
      <c r="K1967">
        <v>6.92</v>
      </c>
    </row>
    <row r="1968" spans="1:11" x14ac:dyDescent="0.35">
      <c r="A1968">
        <v>410229337</v>
      </c>
      <c r="B1968" s="2">
        <v>42695</v>
      </c>
      <c r="C1968" s="2">
        <v>42715</v>
      </c>
      <c r="D1968" t="s">
        <v>107</v>
      </c>
      <c r="E1968" t="s">
        <v>21</v>
      </c>
      <c r="F1968" t="s">
        <v>40</v>
      </c>
      <c r="G1968" t="s">
        <v>14</v>
      </c>
      <c r="H1968" t="s">
        <v>15</v>
      </c>
      <c r="I1968">
        <v>4832</v>
      </c>
      <c r="J1968">
        <v>651.21</v>
      </c>
      <c r="K1968">
        <v>524.96</v>
      </c>
    </row>
    <row r="1969" spans="1:11" x14ac:dyDescent="0.35">
      <c r="A1969">
        <v>837906920</v>
      </c>
      <c r="B1969" s="2">
        <v>42829</v>
      </c>
      <c r="C1969" s="2">
        <v>42835</v>
      </c>
      <c r="D1969" t="s">
        <v>71</v>
      </c>
      <c r="E1969" t="s">
        <v>21</v>
      </c>
      <c r="F1969" t="s">
        <v>22</v>
      </c>
      <c r="G1969" t="s">
        <v>14</v>
      </c>
      <c r="H1969" t="s">
        <v>26</v>
      </c>
      <c r="I1969">
        <v>4133</v>
      </c>
      <c r="J1969">
        <v>47.45</v>
      </c>
      <c r="K1969">
        <v>31.79</v>
      </c>
    </row>
    <row r="1970" spans="1:11" x14ac:dyDescent="0.35">
      <c r="A1970">
        <v>704361665</v>
      </c>
      <c r="B1970" s="2">
        <v>42399</v>
      </c>
      <c r="C1970" s="2">
        <v>42411</v>
      </c>
      <c r="D1970" t="s">
        <v>195</v>
      </c>
      <c r="E1970" t="s">
        <v>21</v>
      </c>
      <c r="F1970" t="s">
        <v>76</v>
      </c>
      <c r="G1970" t="s">
        <v>14</v>
      </c>
      <c r="H1970" t="s">
        <v>19</v>
      </c>
      <c r="I1970">
        <v>5124</v>
      </c>
      <c r="J1970">
        <v>668.27</v>
      </c>
      <c r="K1970">
        <v>502.54</v>
      </c>
    </row>
    <row r="1971" spans="1:11" x14ac:dyDescent="0.35">
      <c r="A1971">
        <v>400267398</v>
      </c>
      <c r="B1971" s="2">
        <v>43657</v>
      </c>
      <c r="C1971" s="2">
        <v>43670</v>
      </c>
      <c r="D1971" t="s">
        <v>48</v>
      </c>
      <c r="E1971" t="s">
        <v>21</v>
      </c>
      <c r="F1971" t="s">
        <v>17</v>
      </c>
      <c r="G1971" t="s">
        <v>18</v>
      </c>
      <c r="H1971" t="s">
        <v>15</v>
      </c>
      <c r="I1971">
        <v>6873</v>
      </c>
      <c r="J1971">
        <v>152.58000000000001</v>
      </c>
      <c r="K1971">
        <v>97.44</v>
      </c>
    </row>
    <row r="1972" spans="1:11" x14ac:dyDescent="0.35">
      <c r="A1972">
        <v>836610448</v>
      </c>
      <c r="B1972" s="2">
        <v>44864</v>
      </c>
      <c r="C1972" s="2">
        <v>44869</v>
      </c>
      <c r="D1972" t="s">
        <v>120</v>
      </c>
      <c r="E1972" t="s">
        <v>38</v>
      </c>
      <c r="F1972" t="s">
        <v>68</v>
      </c>
      <c r="G1972" t="s">
        <v>18</v>
      </c>
      <c r="H1972" t="s">
        <v>15</v>
      </c>
      <c r="I1972">
        <v>478</v>
      </c>
      <c r="J1972">
        <v>154.06</v>
      </c>
      <c r="K1972">
        <v>90.93</v>
      </c>
    </row>
    <row r="1973" spans="1:11" x14ac:dyDescent="0.35">
      <c r="A1973">
        <v>294689643</v>
      </c>
      <c r="B1973" s="2">
        <v>43126</v>
      </c>
      <c r="C1973" s="2">
        <v>43138</v>
      </c>
      <c r="D1973" t="s">
        <v>136</v>
      </c>
      <c r="E1973" t="s">
        <v>38</v>
      </c>
      <c r="F1973" t="s">
        <v>25</v>
      </c>
      <c r="G1973" t="s">
        <v>14</v>
      </c>
      <c r="H1973" t="s">
        <v>34</v>
      </c>
      <c r="I1973">
        <v>4069</v>
      </c>
      <c r="J1973">
        <v>205.7</v>
      </c>
      <c r="K1973">
        <v>117.11</v>
      </c>
    </row>
    <row r="1974" spans="1:11" x14ac:dyDescent="0.35">
      <c r="A1974">
        <v>276116311</v>
      </c>
      <c r="B1974" s="2">
        <v>42097</v>
      </c>
      <c r="C1974" s="2">
        <v>42100</v>
      </c>
      <c r="D1974" t="s">
        <v>210</v>
      </c>
      <c r="E1974" t="s">
        <v>38</v>
      </c>
      <c r="F1974" t="s">
        <v>22</v>
      </c>
      <c r="G1974" t="s">
        <v>14</v>
      </c>
      <c r="H1974" t="s">
        <v>15</v>
      </c>
      <c r="I1974">
        <v>7807</v>
      </c>
      <c r="J1974">
        <v>47.45</v>
      </c>
      <c r="K1974">
        <v>31.79</v>
      </c>
    </row>
    <row r="1975" spans="1:11" x14ac:dyDescent="0.35">
      <c r="A1975">
        <v>552814280</v>
      </c>
      <c r="B1975" s="2">
        <v>44281</v>
      </c>
      <c r="C1975" s="2">
        <v>44283</v>
      </c>
      <c r="D1975" t="s">
        <v>96</v>
      </c>
      <c r="E1975" t="s">
        <v>29</v>
      </c>
      <c r="F1975" t="s">
        <v>47</v>
      </c>
      <c r="G1975" t="s">
        <v>18</v>
      </c>
      <c r="H1975" t="s">
        <v>15</v>
      </c>
      <c r="I1975">
        <v>8885</v>
      </c>
      <c r="J1975">
        <v>421.89</v>
      </c>
      <c r="K1975">
        <v>364.69</v>
      </c>
    </row>
    <row r="1976" spans="1:11" x14ac:dyDescent="0.35">
      <c r="A1976">
        <v>517019879</v>
      </c>
      <c r="B1976" s="2">
        <v>42028</v>
      </c>
      <c r="C1976" s="2">
        <v>42031</v>
      </c>
      <c r="D1976" t="s">
        <v>43</v>
      </c>
      <c r="E1976" t="s">
        <v>24</v>
      </c>
      <c r="F1976" t="s">
        <v>40</v>
      </c>
      <c r="G1976" t="s">
        <v>18</v>
      </c>
      <c r="H1976" t="s">
        <v>34</v>
      </c>
      <c r="I1976">
        <v>6526</v>
      </c>
      <c r="J1976">
        <v>651.21</v>
      </c>
      <c r="K1976">
        <v>524.96</v>
      </c>
    </row>
    <row r="1977" spans="1:11" x14ac:dyDescent="0.35">
      <c r="A1977">
        <v>531281936</v>
      </c>
      <c r="B1977" s="2">
        <v>43239</v>
      </c>
      <c r="C1977" s="2">
        <v>43251</v>
      </c>
      <c r="D1977" t="s">
        <v>165</v>
      </c>
      <c r="E1977" t="s">
        <v>21</v>
      </c>
      <c r="F1977" t="s">
        <v>47</v>
      </c>
      <c r="G1977" t="s">
        <v>14</v>
      </c>
      <c r="H1977" t="s">
        <v>19</v>
      </c>
      <c r="I1977">
        <v>6986</v>
      </c>
      <c r="J1977">
        <v>421.89</v>
      </c>
      <c r="K1977">
        <v>364.69</v>
      </c>
    </row>
    <row r="1978" spans="1:11" x14ac:dyDescent="0.35">
      <c r="A1978">
        <v>578461778</v>
      </c>
      <c r="B1978" s="2">
        <v>43469</v>
      </c>
      <c r="C1978" s="2">
        <v>43482</v>
      </c>
      <c r="D1978" t="s">
        <v>105</v>
      </c>
      <c r="E1978" t="s">
        <v>12</v>
      </c>
      <c r="F1978" t="s">
        <v>22</v>
      </c>
      <c r="G1978" t="s">
        <v>14</v>
      </c>
      <c r="H1978" t="s">
        <v>19</v>
      </c>
      <c r="I1978">
        <v>8550</v>
      </c>
      <c r="J1978">
        <v>47.45</v>
      </c>
      <c r="K1978">
        <v>31.79</v>
      </c>
    </row>
    <row r="1979" spans="1:11" x14ac:dyDescent="0.35">
      <c r="A1979">
        <v>711733233</v>
      </c>
      <c r="B1979" s="2">
        <v>43857</v>
      </c>
      <c r="C1979" s="2">
        <v>43870</v>
      </c>
      <c r="D1979" t="s">
        <v>110</v>
      </c>
      <c r="E1979" t="s">
        <v>38</v>
      </c>
      <c r="F1979" t="s">
        <v>68</v>
      </c>
      <c r="G1979" t="s">
        <v>18</v>
      </c>
      <c r="H1979" t="s">
        <v>26</v>
      </c>
      <c r="I1979">
        <v>6535</v>
      </c>
      <c r="J1979">
        <v>154.06</v>
      </c>
      <c r="K1979">
        <v>90.93</v>
      </c>
    </row>
    <row r="1980" spans="1:11" x14ac:dyDescent="0.35">
      <c r="A1980">
        <v>604582631</v>
      </c>
      <c r="B1980" s="2">
        <v>43735</v>
      </c>
      <c r="C1980" s="2">
        <v>43743</v>
      </c>
      <c r="D1980" t="s">
        <v>191</v>
      </c>
      <c r="E1980" t="s">
        <v>24</v>
      </c>
      <c r="F1980" t="s">
        <v>13</v>
      </c>
      <c r="G1980" t="s">
        <v>18</v>
      </c>
      <c r="H1980" t="s">
        <v>26</v>
      </c>
      <c r="I1980">
        <v>8291</v>
      </c>
      <c r="J1980">
        <v>255.28</v>
      </c>
      <c r="K1980">
        <v>159.41999999999999</v>
      </c>
    </row>
    <row r="1981" spans="1:11" x14ac:dyDescent="0.35">
      <c r="A1981">
        <v>900808799</v>
      </c>
      <c r="B1981" s="2">
        <v>42906</v>
      </c>
      <c r="C1981" s="2">
        <v>42919</v>
      </c>
      <c r="D1981" t="s">
        <v>176</v>
      </c>
      <c r="E1981" t="s">
        <v>21</v>
      </c>
      <c r="F1981" t="s">
        <v>42</v>
      </c>
      <c r="G1981" t="s">
        <v>14</v>
      </c>
      <c r="H1981" t="s">
        <v>19</v>
      </c>
      <c r="I1981">
        <v>8196</v>
      </c>
      <c r="J1981">
        <v>437.2</v>
      </c>
      <c r="K1981">
        <v>263.33</v>
      </c>
    </row>
    <row r="1982" spans="1:11" x14ac:dyDescent="0.35">
      <c r="A1982">
        <v>964523065</v>
      </c>
      <c r="B1982" s="2">
        <v>42447</v>
      </c>
      <c r="C1982" s="2">
        <v>42465</v>
      </c>
      <c r="D1982" t="s">
        <v>119</v>
      </c>
      <c r="E1982" t="s">
        <v>24</v>
      </c>
      <c r="F1982" t="s">
        <v>13</v>
      </c>
      <c r="G1982" t="s">
        <v>14</v>
      </c>
      <c r="H1982" t="s">
        <v>26</v>
      </c>
      <c r="I1982">
        <v>2664</v>
      </c>
      <c r="J1982">
        <v>255.28</v>
      </c>
      <c r="K1982">
        <v>159.41999999999999</v>
      </c>
    </row>
    <row r="1983" spans="1:11" x14ac:dyDescent="0.35">
      <c r="A1983">
        <v>230149257</v>
      </c>
      <c r="B1983" s="2">
        <v>42129</v>
      </c>
      <c r="C1983" s="2">
        <v>42135</v>
      </c>
      <c r="D1983" t="s">
        <v>137</v>
      </c>
      <c r="E1983" t="s">
        <v>38</v>
      </c>
      <c r="F1983" t="s">
        <v>76</v>
      </c>
      <c r="G1983" t="s">
        <v>14</v>
      </c>
      <c r="H1983" t="s">
        <v>34</v>
      </c>
      <c r="I1983">
        <v>5134</v>
      </c>
      <c r="J1983">
        <v>668.27</v>
      </c>
      <c r="K1983">
        <v>502.54</v>
      </c>
    </row>
    <row r="1984" spans="1:11" x14ac:dyDescent="0.35">
      <c r="A1984">
        <v>452423703</v>
      </c>
      <c r="B1984" s="2">
        <v>43727</v>
      </c>
      <c r="C1984" s="2">
        <v>43731</v>
      </c>
      <c r="D1984" t="s">
        <v>65</v>
      </c>
      <c r="E1984" t="s">
        <v>32</v>
      </c>
      <c r="F1984" t="s">
        <v>42</v>
      </c>
      <c r="G1984" t="s">
        <v>18</v>
      </c>
      <c r="H1984" t="s">
        <v>19</v>
      </c>
      <c r="I1984">
        <v>1082</v>
      </c>
      <c r="J1984">
        <v>437.2</v>
      </c>
      <c r="K1984">
        <v>263.33</v>
      </c>
    </row>
    <row r="1985" spans="1:11" x14ac:dyDescent="0.35">
      <c r="A1985">
        <v>756395232</v>
      </c>
      <c r="B1985" s="2">
        <v>42026</v>
      </c>
      <c r="C1985" s="2">
        <v>42029</v>
      </c>
      <c r="D1985" t="s">
        <v>20</v>
      </c>
      <c r="E1985" t="s">
        <v>21</v>
      </c>
      <c r="F1985" t="s">
        <v>47</v>
      </c>
      <c r="G1985" t="s">
        <v>14</v>
      </c>
      <c r="H1985" t="s">
        <v>34</v>
      </c>
      <c r="I1985">
        <v>3013</v>
      </c>
      <c r="J1985">
        <v>421.89</v>
      </c>
      <c r="K1985">
        <v>364.69</v>
      </c>
    </row>
    <row r="1986" spans="1:11" x14ac:dyDescent="0.35">
      <c r="A1986">
        <v>787425172</v>
      </c>
      <c r="B1986" s="2">
        <v>42580</v>
      </c>
      <c r="C1986" s="2">
        <v>42583</v>
      </c>
      <c r="D1986" t="s">
        <v>62</v>
      </c>
      <c r="E1986" t="s">
        <v>38</v>
      </c>
      <c r="F1986" t="s">
        <v>68</v>
      </c>
      <c r="G1986" t="s">
        <v>14</v>
      </c>
      <c r="H1986" t="s">
        <v>26</v>
      </c>
      <c r="I1986">
        <v>5462</v>
      </c>
      <c r="J1986">
        <v>154.06</v>
      </c>
      <c r="K1986">
        <v>90.93</v>
      </c>
    </row>
    <row r="1987" spans="1:11" x14ac:dyDescent="0.35">
      <c r="A1987">
        <v>261187350</v>
      </c>
      <c r="B1987" s="2">
        <v>44106</v>
      </c>
      <c r="C1987" s="2">
        <v>44111</v>
      </c>
      <c r="D1987" t="s">
        <v>205</v>
      </c>
      <c r="E1987" t="s">
        <v>21</v>
      </c>
      <c r="F1987" t="s">
        <v>33</v>
      </c>
      <c r="G1987" t="s">
        <v>14</v>
      </c>
      <c r="H1987" t="s">
        <v>19</v>
      </c>
      <c r="I1987">
        <v>9996</v>
      </c>
      <c r="J1987">
        <v>109.28</v>
      </c>
      <c r="K1987">
        <v>35.840000000000003</v>
      </c>
    </row>
    <row r="1988" spans="1:11" x14ac:dyDescent="0.35">
      <c r="A1988">
        <v>313668096</v>
      </c>
      <c r="B1988" s="2">
        <v>43206</v>
      </c>
      <c r="C1988" s="2">
        <v>43208</v>
      </c>
      <c r="D1988" t="s">
        <v>142</v>
      </c>
      <c r="E1988" t="s">
        <v>29</v>
      </c>
      <c r="F1988" t="s">
        <v>42</v>
      </c>
      <c r="G1988" t="s">
        <v>14</v>
      </c>
      <c r="H1988" t="s">
        <v>26</v>
      </c>
      <c r="I1988">
        <v>215</v>
      </c>
      <c r="J1988">
        <v>437.2</v>
      </c>
      <c r="K1988">
        <v>263.33</v>
      </c>
    </row>
    <row r="1989" spans="1:11" x14ac:dyDescent="0.35">
      <c r="A1989">
        <v>351166236</v>
      </c>
      <c r="B1989" s="2">
        <v>43105</v>
      </c>
      <c r="C1989" s="2">
        <v>43116</v>
      </c>
      <c r="D1989" t="s">
        <v>16</v>
      </c>
      <c r="E1989" t="s">
        <v>12</v>
      </c>
      <c r="F1989" t="s">
        <v>47</v>
      </c>
      <c r="G1989" t="s">
        <v>18</v>
      </c>
      <c r="H1989" t="s">
        <v>19</v>
      </c>
      <c r="I1989">
        <v>6748</v>
      </c>
      <c r="J1989">
        <v>421.89</v>
      </c>
      <c r="K1989">
        <v>364.69</v>
      </c>
    </row>
    <row r="1990" spans="1:11" x14ac:dyDescent="0.35">
      <c r="A1990">
        <v>300293099</v>
      </c>
      <c r="B1990" s="2">
        <v>43608</v>
      </c>
      <c r="C1990" s="2">
        <v>43611</v>
      </c>
      <c r="D1990" t="s">
        <v>118</v>
      </c>
      <c r="E1990" t="s">
        <v>24</v>
      </c>
      <c r="F1990" t="s">
        <v>42</v>
      </c>
      <c r="G1990" t="s">
        <v>18</v>
      </c>
      <c r="H1990" t="s">
        <v>19</v>
      </c>
      <c r="I1990">
        <v>2256</v>
      </c>
      <c r="J1990">
        <v>437.2</v>
      </c>
      <c r="K1990">
        <v>263.33</v>
      </c>
    </row>
    <row r="1991" spans="1:11" x14ac:dyDescent="0.35">
      <c r="A1991">
        <v>157972514</v>
      </c>
      <c r="B1991" s="2">
        <v>44260</v>
      </c>
      <c r="C1991" s="2">
        <v>44273</v>
      </c>
      <c r="D1991" t="s">
        <v>177</v>
      </c>
      <c r="E1991" t="s">
        <v>24</v>
      </c>
      <c r="F1991" t="s">
        <v>76</v>
      </c>
      <c r="G1991" t="s">
        <v>14</v>
      </c>
      <c r="H1991" t="s">
        <v>34</v>
      </c>
      <c r="I1991">
        <v>6432</v>
      </c>
      <c r="J1991">
        <v>668.27</v>
      </c>
      <c r="K1991">
        <v>502.54</v>
      </c>
    </row>
    <row r="1992" spans="1:11" x14ac:dyDescent="0.35">
      <c r="A1992">
        <v>441440808</v>
      </c>
      <c r="B1992" s="2">
        <v>43372</v>
      </c>
      <c r="C1992" s="2">
        <v>43378</v>
      </c>
      <c r="D1992" t="s">
        <v>187</v>
      </c>
      <c r="E1992" t="s">
        <v>29</v>
      </c>
      <c r="F1992" t="s">
        <v>68</v>
      </c>
      <c r="G1992" t="s">
        <v>18</v>
      </c>
      <c r="H1992" t="s">
        <v>15</v>
      </c>
      <c r="I1992">
        <v>1000</v>
      </c>
      <c r="J1992">
        <v>154.06</v>
      </c>
      <c r="K1992">
        <v>90.93</v>
      </c>
    </row>
    <row r="1993" spans="1:11" x14ac:dyDescent="0.35">
      <c r="A1993">
        <v>838246810</v>
      </c>
      <c r="B1993" s="2">
        <v>43690</v>
      </c>
      <c r="C1993" s="2">
        <v>43707</v>
      </c>
      <c r="D1993" t="s">
        <v>83</v>
      </c>
      <c r="E1993" t="s">
        <v>38</v>
      </c>
      <c r="F1993" t="s">
        <v>30</v>
      </c>
      <c r="G1993" t="s">
        <v>18</v>
      </c>
      <c r="H1993" t="s">
        <v>34</v>
      </c>
      <c r="I1993">
        <v>4714</v>
      </c>
      <c r="J1993">
        <v>81.73</v>
      </c>
      <c r="K1993">
        <v>56.67</v>
      </c>
    </row>
    <row r="1994" spans="1:11" x14ac:dyDescent="0.35">
      <c r="A1994">
        <v>656251847</v>
      </c>
      <c r="B1994" s="2">
        <v>43656</v>
      </c>
      <c r="C1994" s="2">
        <v>43657</v>
      </c>
      <c r="D1994" t="s">
        <v>86</v>
      </c>
      <c r="E1994" t="s">
        <v>29</v>
      </c>
      <c r="F1994" t="s">
        <v>76</v>
      </c>
      <c r="G1994" t="s">
        <v>18</v>
      </c>
      <c r="H1994" t="s">
        <v>15</v>
      </c>
      <c r="I1994">
        <v>8360</v>
      </c>
      <c r="J1994">
        <v>668.27</v>
      </c>
      <c r="K1994">
        <v>502.54</v>
      </c>
    </row>
    <row r="1995" spans="1:11" x14ac:dyDescent="0.35">
      <c r="A1995">
        <v>173629748</v>
      </c>
      <c r="B1995" s="2">
        <v>42905</v>
      </c>
      <c r="C1995" s="2">
        <v>42922</v>
      </c>
      <c r="D1995" t="s">
        <v>27</v>
      </c>
      <c r="E1995" t="s">
        <v>24</v>
      </c>
      <c r="F1995" t="s">
        <v>76</v>
      </c>
      <c r="G1995" t="s">
        <v>18</v>
      </c>
      <c r="H1995" t="s">
        <v>19</v>
      </c>
      <c r="I1995">
        <v>9756</v>
      </c>
      <c r="J1995">
        <v>668.27</v>
      </c>
      <c r="K1995">
        <v>502.54</v>
      </c>
    </row>
    <row r="1996" spans="1:11" x14ac:dyDescent="0.35">
      <c r="A1996">
        <v>188866841</v>
      </c>
      <c r="B1996" s="2">
        <v>43236</v>
      </c>
      <c r="C1996" s="2">
        <v>43257</v>
      </c>
      <c r="D1996" t="s">
        <v>116</v>
      </c>
      <c r="E1996" t="s">
        <v>21</v>
      </c>
      <c r="F1996" t="s">
        <v>33</v>
      </c>
      <c r="G1996" t="s">
        <v>18</v>
      </c>
      <c r="H1996" t="s">
        <v>26</v>
      </c>
      <c r="I1996">
        <v>8750</v>
      </c>
      <c r="J1996">
        <v>109.28</v>
      </c>
      <c r="K1996">
        <v>35.840000000000003</v>
      </c>
    </row>
    <row r="1997" spans="1:11" x14ac:dyDescent="0.35">
      <c r="A1997">
        <v>670761954</v>
      </c>
      <c r="B1997" s="2">
        <v>43525</v>
      </c>
      <c r="C1997" s="2">
        <v>43543</v>
      </c>
      <c r="D1997" t="s">
        <v>151</v>
      </c>
      <c r="E1997" t="s">
        <v>32</v>
      </c>
      <c r="F1997" t="s">
        <v>22</v>
      </c>
      <c r="G1997" t="s">
        <v>18</v>
      </c>
      <c r="H1997" t="s">
        <v>26</v>
      </c>
      <c r="I1997">
        <v>2223</v>
      </c>
      <c r="J1997">
        <v>47.45</v>
      </c>
      <c r="K1997">
        <v>31.79</v>
      </c>
    </row>
    <row r="1998" spans="1:11" x14ac:dyDescent="0.35">
      <c r="A1998">
        <v>308426415</v>
      </c>
      <c r="B1998" s="2">
        <v>42464</v>
      </c>
      <c r="C1998" s="2">
        <v>42479</v>
      </c>
      <c r="D1998" t="s">
        <v>88</v>
      </c>
      <c r="E1998" t="s">
        <v>38</v>
      </c>
      <c r="F1998" t="s">
        <v>25</v>
      </c>
      <c r="G1998" t="s">
        <v>18</v>
      </c>
      <c r="H1998" t="s">
        <v>15</v>
      </c>
      <c r="I1998">
        <v>9085</v>
      </c>
      <c r="J1998">
        <v>205.7</v>
      </c>
      <c r="K1998">
        <v>117.11</v>
      </c>
    </row>
    <row r="1999" spans="1:11" x14ac:dyDescent="0.35">
      <c r="A1999">
        <v>561284053</v>
      </c>
      <c r="B1999" s="2">
        <v>42286</v>
      </c>
      <c r="C1999" s="2">
        <v>42302</v>
      </c>
      <c r="D1999" t="s">
        <v>72</v>
      </c>
      <c r="E1999" t="s">
        <v>24</v>
      </c>
      <c r="F1999" t="s">
        <v>25</v>
      </c>
      <c r="G1999" t="s">
        <v>14</v>
      </c>
      <c r="H1999" t="s">
        <v>19</v>
      </c>
      <c r="I1999">
        <v>5279</v>
      </c>
      <c r="J1999">
        <v>205.7</v>
      </c>
      <c r="K1999">
        <v>117.11</v>
      </c>
    </row>
    <row r="2000" spans="1:11" x14ac:dyDescent="0.35">
      <c r="A2000">
        <v>709071195</v>
      </c>
      <c r="B2000" s="2">
        <v>44000</v>
      </c>
      <c r="C2000" s="2">
        <v>44007</v>
      </c>
      <c r="D2000" t="s">
        <v>121</v>
      </c>
      <c r="E2000" t="s">
        <v>21</v>
      </c>
      <c r="F2000" t="s">
        <v>76</v>
      </c>
      <c r="G2000" t="s">
        <v>14</v>
      </c>
      <c r="H2000" t="s">
        <v>19</v>
      </c>
      <c r="I2000">
        <v>8778</v>
      </c>
      <c r="J2000">
        <v>668.27</v>
      </c>
      <c r="K2000">
        <v>502.54</v>
      </c>
    </row>
    <row r="2001" spans="1:11" x14ac:dyDescent="0.35">
      <c r="A2001">
        <v>101836669</v>
      </c>
      <c r="B2001" s="2">
        <v>44542</v>
      </c>
      <c r="C2001" s="2">
        <v>44546</v>
      </c>
      <c r="D2001" t="s">
        <v>163</v>
      </c>
      <c r="E2001" t="s">
        <v>38</v>
      </c>
      <c r="F2001" t="s">
        <v>76</v>
      </c>
      <c r="G2001" t="s">
        <v>14</v>
      </c>
      <c r="H2001" t="s">
        <v>15</v>
      </c>
      <c r="I2001">
        <v>4588</v>
      </c>
      <c r="J2001">
        <v>668.27</v>
      </c>
      <c r="K2001">
        <v>502.54</v>
      </c>
    </row>
    <row r="2002" spans="1:11" x14ac:dyDescent="0.35">
      <c r="A2002">
        <v>409941804</v>
      </c>
      <c r="B2002" s="2">
        <v>43580</v>
      </c>
      <c r="C2002" s="2">
        <v>43594</v>
      </c>
      <c r="D2002" t="s">
        <v>70</v>
      </c>
      <c r="E2002" t="s">
        <v>29</v>
      </c>
      <c r="F2002" t="s">
        <v>30</v>
      </c>
      <c r="G2002" t="s">
        <v>14</v>
      </c>
      <c r="H2002" t="s">
        <v>15</v>
      </c>
      <c r="I2002">
        <v>9744</v>
      </c>
      <c r="J2002">
        <v>81.73</v>
      </c>
      <c r="K2002">
        <v>56.67</v>
      </c>
    </row>
    <row r="2003" spans="1:11" x14ac:dyDescent="0.35">
      <c r="A2003">
        <v>674060428</v>
      </c>
      <c r="B2003" s="2">
        <v>44180</v>
      </c>
      <c r="C2003" s="2">
        <v>44196</v>
      </c>
      <c r="D2003" t="s">
        <v>204</v>
      </c>
      <c r="E2003" t="s">
        <v>21</v>
      </c>
      <c r="F2003" t="s">
        <v>25</v>
      </c>
      <c r="G2003" t="s">
        <v>14</v>
      </c>
      <c r="H2003" t="s">
        <v>26</v>
      </c>
      <c r="I2003">
        <v>8315</v>
      </c>
      <c r="J2003">
        <v>205.7</v>
      </c>
      <c r="K2003">
        <v>117.11</v>
      </c>
    </row>
    <row r="2004" spans="1:11" x14ac:dyDescent="0.35">
      <c r="A2004">
        <v>455178868</v>
      </c>
      <c r="B2004" s="2">
        <v>42327</v>
      </c>
      <c r="C2004" s="2">
        <v>42335</v>
      </c>
      <c r="D2004" t="s">
        <v>36</v>
      </c>
      <c r="E2004" t="s">
        <v>29</v>
      </c>
      <c r="F2004" t="s">
        <v>40</v>
      </c>
      <c r="G2004" t="s">
        <v>18</v>
      </c>
      <c r="H2004" t="s">
        <v>19</v>
      </c>
      <c r="I2004">
        <v>6397</v>
      </c>
      <c r="J2004">
        <v>651.21</v>
      </c>
      <c r="K2004">
        <v>524.96</v>
      </c>
    </row>
    <row r="2005" spans="1:11" x14ac:dyDescent="0.35">
      <c r="A2005">
        <v>284595954</v>
      </c>
      <c r="B2005" s="2">
        <v>42670</v>
      </c>
      <c r="C2005" s="2">
        <v>42673</v>
      </c>
      <c r="D2005" t="s">
        <v>80</v>
      </c>
      <c r="E2005" t="s">
        <v>21</v>
      </c>
      <c r="F2005" t="s">
        <v>42</v>
      </c>
      <c r="G2005" t="s">
        <v>18</v>
      </c>
      <c r="H2005" t="s">
        <v>19</v>
      </c>
      <c r="I2005">
        <v>7122</v>
      </c>
      <c r="J2005">
        <v>437.2</v>
      </c>
      <c r="K2005">
        <v>263.33</v>
      </c>
    </row>
    <row r="2006" spans="1:11" x14ac:dyDescent="0.35">
      <c r="A2006">
        <v>313923013</v>
      </c>
      <c r="B2006" s="2">
        <v>44401</v>
      </c>
      <c r="C2006" s="2">
        <v>44402</v>
      </c>
      <c r="D2006" t="s">
        <v>88</v>
      </c>
      <c r="E2006" t="s">
        <v>38</v>
      </c>
      <c r="F2006" t="s">
        <v>47</v>
      </c>
      <c r="G2006" t="s">
        <v>14</v>
      </c>
      <c r="H2006" t="s">
        <v>19</v>
      </c>
      <c r="I2006">
        <v>5650</v>
      </c>
      <c r="J2006">
        <v>421.89</v>
      </c>
      <c r="K2006">
        <v>364.69</v>
      </c>
    </row>
    <row r="2007" spans="1:11" x14ac:dyDescent="0.35">
      <c r="A2007">
        <v>765083873</v>
      </c>
      <c r="B2007" s="2">
        <v>42326</v>
      </c>
      <c r="C2007" s="2">
        <v>42335</v>
      </c>
      <c r="D2007" t="s">
        <v>142</v>
      </c>
      <c r="E2007" t="s">
        <v>29</v>
      </c>
      <c r="F2007" t="s">
        <v>33</v>
      </c>
      <c r="G2007" t="s">
        <v>14</v>
      </c>
      <c r="H2007" t="s">
        <v>26</v>
      </c>
      <c r="I2007">
        <v>4175</v>
      </c>
      <c r="J2007">
        <v>109.28</v>
      </c>
      <c r="K2007">
        <v>35.840000000000003</v>
      </c>
    </row>
    <row r="2008" spans="1:11" x14ac:dyDescent="0.35">
      <c r="A2008">
        <v>580314862</v>
      </c>
      <c r="B2008" s="2">
        <v>42496</v>
      </c>
      <c r="C2008" s="2">
        <v>42502</v>
      </c>
      <c r="D2008" t="s">
        <v>189</v>
      </c>
      <c r="E2008" t="s">
        <v>21</v>
      </c>
      <c r="F2008" t="s">
        <v>13</v>
      </c>
      <c r="G2008" t="s">
        <v>18</v>
      </c>
      <c r="H2008" t="s">
        <v>19</v>
      </c>
      <c r="I2008">
        <v>6918</v>
      </c>
      <c r="J2008">
        <v>255.28</v>
      </c>
      <c r="K2008">
        <v>159.41999999999999</v>
      </c>
    </row>
    <row r="2009" spans="1:11" x14ac:dyDescent="0.35">
      <c r="A2009">
        <v>572164809</v>
      </c>
      <c r="B2009" s="2">
        <v>44539</v>
      </c>
      <c r="C2009" s="2">
        <v>44549</v>
      </c>
      <c r="D2009" t="s">
        <v>171</v>
      </c>
      <c r="E2009" t="s">
        <v>12</v>
      </c>
      <c r="F2009" t="s">
        <v>47</v>
      </c>
      <c r="G2009" t="s">
        <v>18</v>
      </c>
      <c r="H2009" t="s">
        <v>19</v>
      </c>
      <c r="I2009">
        <v>5137</v>
      </c>
      <c r="J2009">
        <v>421.89</v>
      </c>
      <c r="K2009">
        <v>364.69</v>
      </c>
    </row>
    <row r="2010" spans="1:11" x14ac:dyDescent="0.35">
      <c r="A2010">
        <v>273495042</v>
      </c>
      <c r="B2010" s="2">
        <v>44662</v>
      </c>
      <c r="C2010" s="2">
        <v>44666</v>
      </c>
      <c r="D2010" t="s">
        <v>23</v>
      </c>
      <c r="E2010" t="s">
        <v>24</v>
      </c>
      <c r="F2010" t="s">
        <v>22</v>
      </c>
      <c r="G2010" t="s">
        <v>14</v>
      </c>
      <c r="H2010" t="s">
        <v>19</v>
      </c>
      <c r="I2010">
        <v>2115</v>
      </c>
      <c r="J2010">
        <v>47.45</v>
      </c>
      <c r="K2010">
        <v>31.79</v>
      </c>
    </row>
    <row r="2011" spans="1:11" x14ac:dyDescent="0.35">
      <c r="A2011">
        <v>187479388</v>
      </c>
      <c r="B2011" s="2">
        <v>42466</v>
      </c>
      <c r="C2011" s="2">
        <v>42471</v>
      </c>
      <c r="D2011" t="s">
        <v>97</v>
      </c>
      <c r="E2011" t="s">
        <v>29</v>
      </c>
      <c r="F2011" t="s">
        <v>47</v>
      </c>
      <c r="G2011" t="s">
        <v>18</v>
      </c>
      <c r="H2011" t="s">
        <v>34</v>
      </c>
      <c r="I2011">
        <v>8172</v>
      </c>
      <c r="J2011">
        <v>421.89</v>
      </c>
      <c r="K2011">
        <v>364.69</v>
      </c>
    </row>
    <row r="2012" spans="1:11" x14ac:dyDescent="0.35">
      <c r="A2012">
        <v>437604176</v>
      </c>
      <c r="B2012" s="2">
        <v>43517</v>
      </c>
      <c r="C2012" s="2">
        <v>43533</v>
      </c>
      <c r="D2012" t="s">
        <v>67</v>
      </c>
      <c r="E2012" t="s">
        <v>21</v>
      </c>
      <c r="F2012" t="s">
        <v>17</v>
      </c>
      <c r="G2012" t="s">
        <v>14</v>
      </c>
      <c r="H2012" t="s">
        <v>26</v>
      </c>
      <c r="I2012">
        <v>5655</v>
      </c>
      <c r="J2012">
        <v>152.58000000000001</v>
      </c>
      <c r="K2012">
        <v>97.44</v>
      </c>
    </row>
    <row r="2013" spans="1:11" x14ac:dyDescent="0.35">
      <c r="A2013">
        <v>317668235</v>
      </c>
      <c r="B2013" s="2">
        <v>44463</v>
      </c>
      <c r="C2013" s="2">
        <v>44481</v>
      </c>
      <c r="D2013" t="s">
        <v>139</v>
      </c>
      <c r="E2013" t="s">
        <v>51</v>
      </c>
      <c r="F2013" t="s">
        <v>22</v>
      </c>
      <c r="G2013" t="s">
        <v>18</v>
      </c>
      <c r="H2013" t="s">
        <v>15</v>
      </c>
      <c r="I2013">
        <v>3945</v>
      </c>
      <c r="J2013">
        <v>47.45</v>
      </c>
      <c r="K2013">
        <v>31.79</v>
      </c>
    </row>
    <row r="2014" spans="1:11" x14ac:dyDescent="0.35">
      <c r="A2014">
        <v>541782891</v>
      </c>
      <c r="B2014" s="2">
        <v>42491</v>
      </c>
      <c r="C2014" s="2">
        <v>42494</v>
      </c>
      <c r="D2014" t="s">
        <v>174</v>
      </c>
      <c r="E2014" t="s">
        <v>29</v>
      </c>
      <c r="F2014" t="s">
        <v>42</v>
      </c>
      <c r="G2014" t="s">
        <v>18</v>
      </c>
      <c r="H2014" t="s">
        <v>34</v>
      </c>
      <c r="I2014">
        <v>4452</v>
      </c>
      <c r="J2014">
        <v>437.2</v>
      </c>
      <c r="K2014">
        <v>263.33</v>
      </c>
    </row>
    <row r="2015" spans="1:11" x14ac:dyDescent="0.35">
      <c r="A2015">
        <v>994371974</v>
      </c>
      <c r="B2015" s="2">
        <v>43609</v>
      </c>
      <c r="C2015" s="2">
        <v>43630</v>
      </c>
      <c r="D2015" t="s">
        <v>45</v>
      </c>
      <c r="E2015" t="s">
        <v>12</v>
      </c>
      <c r="F2015" t="s">
        <v>40</v>
      </c>
      <c r="G2015" t="s">
        <v>14</v>
      </c>
      <c r="H2015" t="s">
        <v>15</v>
      </c>
      <c r="I2015">
        <v>5619</v>
      </c>
      <c r="J2015">
        <v>651.21</v>
      </c>
      <c r="K2015">
        <v>524.96</v>
      </c>
    </row>
    <row r="2016" spans="1:11" x14ac:dyDescent="0.35">
      <c r="A2016">
        <v>280171811</v>
      </c>
      <c r="B2016" s="2">
        <v>43514</v>
      </c>
      <c r="C2016" s="2">
        <v>43528</v>
      </c>
      <c r="D2016" t="s">
        <v>69</v>
      </c>
      <c r="E2016" t="s">
        <v>38</v>
      </c>
      <c r="F2016" t="s">
        <v>25</v>
      </c>
      <c r="G2016" t="s">
        <v>14</v>
      </c>
      <c r="H2016" t="s">
        <v>26</v>
      </c>
      <c r="I2016">
        <v>7920</v>
      </c>
      <c r="J2016">
        <v>205.7</v>
      </c>
      <c r="K2016">
        <v>117.11</v>
      </c>
    </row>
    <row r="2017" spans="1:11" x14ac:dyDescent="0.35">
      <c r="A2017">
        <v>674231231</v>
      </c>
      <c r="B2017" s="2">
        <v>42182</v>
      </c>
      <c r="C2017" s="2">
        <v>42193</v>
      </c>
      <c r="D2017" t="s">
        <v>69</v>
      </c>
      <c r="E2017" t="s">
        <v>38</v>
      </c>
      <c r="F2017" t="s">
        <v>76</v>
      </c>
      <c r="G2017" t="s">
        <v>14</v>
      </c>
      <c r="H2017" t="s">
        <v>15</v>
      </c>
      <c r="I2017">
        <v>8859</v>
      </c>
      <c r="J2017">
        <v>668.27</v>
      </c>
      <c r="K2017">
        <v>502.54</v>
      </c>
    </row>
    <row r="2018" spans="1:11" x14ac:dyDescent="0.35">
      <c r="A2018">
        <v>471911561</v>
      </c>
      <c r="B2018" s="2">
        <v>43783</v>
      </c>
      <c r="C2018" s="2">
        <v>43791</v>
      </c>
      <c r="D2018" t="s">
        <v>127</v>
      </c>
      <c r="E2018" t="s">
        <v>38</v>
      </c>
      <c r="F2018" t="s">
        <v>40</v>
      </c>
      <c r="G2018" t="s">
        <v>14</v>
      </c>
      <c r="H2018" t="s">
        <v>19</v>
      </c>
      <c r="I2018">
        <v>7973</v>
      </c>
      <c r="J2018">
        <v>651.21</v>
      </c>
      <c r="K2018">
        <v>524.96</v>
      </c>
    </row>
    <row r="2019" spans="1:11" x14ac:dyDescent="0.35">
      <c r="A2019">
        <v>738886630</v>
      </c>
      <c r="B2019" s="2">
        <v>43149</v>
      </c>
      <c r="C2019" s="2">
        <v>43155</v>
      </c>
      <c r="D2019" t="s">
        <v>177</v>
      </c>
      <c r="E2019" t="s">
        <v>24</v>
      </c>
      <c r="F2019" t="s">
        <v>17</v>
      </c>
      <c r="G2019" t="s">
        <v>14</v>
      </c>
      <c r="H2019" t="s">
        <v>34</v>
      </c>
      <c r="I2019">
        <v>1828</v>
      </c>
      <c r="J2019">
        <v>152.58000000000001</v>
      </c>
      <c r="K2019">
        <v>97.44</v>
      </c>
    </row>
    <row r="2020" spans="1:11" x14ac:dyDescent="0.35">
      <c r="A2020">
        <v>361142766</v>
      </c>
      <c r="B2020" s="2">
        <v>42229</v>
      </c>
      <c r="C2020" s="2">
        <v>42240</v>
      </c>
      <c r="D2020" t="s">
        <v>207</v>
      </c>
      <c r="E2020" t="s">
        <v>51</v>
      </c>
      <c r="F2020" t="s">
        <v>22</v>
      </c>
      <c r="G2020" t="s">
        <v>14</v>
      </c>
      <c r="H2020" t="s">
        <v>15</v>
      </c>
      <c r="I2020">
        <v>9025</v>
      </c>
      <c r="J2020">
        <v>47.45</v>
      </c>
      <c r="K2020">
        <v>31.79</v>
      </c>
    </row>
    <row r="2021" spans="1:11" x14ac:dyDescent="0.35">
      <c r="A2021">
        <v>994978797</v>
      </c>
      <c r="B2021" s="2">
        <v>43439</v>
      </c>
      <c r="C2021" s="2">
        <v>43458</v>
      </c>
      <c r="D2021" t="s">
        <v>178</v>
      </c>
      <c r="E2021" t="s">
        <v>21</v>
      </c>
      <c r="F2021" t="s">
        <v>22</v>
      </c>
      <c r="G2021" t="s">
        <v>18</v>
      </c>
      <c r="H2021" t="s">
        <v>34</v>
      </c>
      <c r="I2021">
        <v>5192</v>
      </c>
      <c r="J2021">
        <v>47.45</v>
      </c>
      <c r="K2021">
        <v>31.79</v>
      </c>
    </row>
    <row r="2022" spans="1:11" x14ac:dyDescent="0.35">
      <c r="A2022">
        <v>317006051</v>
      </c>
      <c r="B2022" s="2">
        <v>42855</v>
      </c>
      <c r="C2022" s="2">
        <v>42864</v>
      </c>
      <c r="D2022" t="s">
        <v>176</v>
      </c>
      <c r="E2022" t="s">
        <v>21</v>
      </c>
      <c r="F2022" t="s">
        <v>22</v>
      </c>
      <c r="G2022" t="s">
        <v>18</v>
      </c>
      <c r="H2022" t="s">
        <v>34</v>
      </c>
      <c r="I2022">
        <v>7990</v>
      </c>
      <c r="J2022">
        <v>47.45</v>
      </c>
      <c r="K2022">
        <v>31.79</v>
      </c>
    </row>
    <row r="2023" spans="1:11" x14ac:dyDescent="0.35">
      <c r="A2023">
        <v>574148356</v>
      </c>
      <c r="B2023" s="2">
        <v>44636</v>
      </c>
      <c r="C2023" s="2">
        <v>44640</v>
      </c>
      <c r="D2023" t="s">
        <v>120</v>
      </c>
      <c r="E2023" t="s">
        <v>38</v>
      </c>
      <c r="F2023" t="s">
        <v>17</v>
      </c>
      <c r="G2023" t="s">
        <v>14</v>
      </c>
      <c r="H2023" t="s">
        <v>15</v>
      </c>
      <c r="I2023">
        <v>2112</v>
      </c>
      <c r="J2023">
        <v>152.58000000000001</v>
      </c>
      <c r="K2023">
        <v>97.44</v>
      </c>
    </row>
    <row r="2024" spans="1:11" x14ac:dyDescent="0.35">
      <c r="A2024">
        <v>933642041</v>
      </c>
      <c r="B2024" s="2">
        <v>43940</v>
      </c>
      <c r="C2024" s="2">
        <v>43941</v>
      </c>
      <c r="D2024" t="s">
        <v>60</v>
      </c>
      <c r="E2024" t="s">
        <v>21</v>
      </c>
      <c r="F2024" t="s">
        <v>30</v>
      </c>
      <c r="G2024" t="s">
        <v>14</v>
      </c>
      <c r="H2024" t="s">
        <v>34</v>
      </c>
      <c r="I2024">
        <v>4282</v>
      </c>
      <c r="J2024">
        <v>81.73</v>
      </c>
      <c r="K2024">
        <v>56.67</v>
      </c>
    </row>
    <row r="2025" spans="1:11" x14ac:dyDescent="0.35">
      <c r="A2025">
        <v>633035933</v>
      </c>
      <c r="B2025" s="2">
        <v>42704</v>
      </c>
      <c r="C2025" s="2">
        <v>42708</v>
      </c>
      <c r="D2025" t="s">
        <v>119</v>
      </c>
      <c r="E2025" t="s">
        <v>24</v>
      </c>
      <c r="F2025" t="s">
        <v>13</v>
      </c>
      <c r="G2025" t="s">
        <v>14</v>
      </c>
      <c r="H2025" t="s">
        <v>15</v>
      </c>
      <c r="I2025">
        <v>8255</v>
      </c>
      <c r="J2025">
        <v>255.28</v>
      </c>
      <c r="K2025">
        <v>159.41999999999999</v>
      </c>
    </row>
    <row r="2026" spans="1:11" x14ac:dyDescent="0.35">
      <c r="A2026">
        <v>330191361</v>
      </c>
      <c r="B2026" s="2">
        <v>44871</v>
      </c>
      <c r="C2026" s="2">
        <v>44891</v>
      </c>
      <c r="D2026" t="s">
        <v>73</v>
      </c>
      <c r="E2026" t="s">
        <v>24</v>
      </c>
      <c r="F2026" t="s">
        <v>17</v>
      </c>
      <c r="G2026" t="s">
        <v>14</v>
      </c>
      <c r="H2026" t="s">
        <v>19</v>
      </c>
      <c r="I2026">
        <v>9816</v>
      </c>
      <c r="J2026">
        <v>152.58000000000001</v>
      </c>
      <c r="K2026">
        <v>97.44</v>
      </c>
    </row>
    <row r="2027" spans="1:11" x14ac:dyDescent="0.35">
      <c r="A2027">
        <v>753282153</v>
      </c>
      <c r="B2027" s="2">
        <v>42383</v>
      </c>
      <c r="C2027" s="2">
        <v>42392</v>
      </c>
      <c r="D2027" t="s">
        <v>73</v>
      </c>
      <c r="E2027" t="s">
        <v>24</v>
      </c>
      <c r="F2027" t="s">
        <v>33</v>
      </c>
      <c r="G2027" t="s">
        <v>14</v>
      </c>
      <c r="H2027" t="s">
        <v>15</v>
      </c>
      <c r="I2027">
        <v>1784</v>
      </c>
      <c r="J2027">
        <v>109.28</v>
      </c>
      <c r="K2027">
        <v>35.840000000000003</v>
      </c>
    </row>
    <row r="2028" spans="1:11" x14ac:dyDescent="0.35">
      <c r="A2028">
        <v>450794637</v>
      </c>
      <c r="B2028" s="2">
        <v>44579</v>
      </c>
      <c r="C2028" s="2">
        <v>44580</v>
      </c>
      <c r="D2028" t="s">
        <v>202</v>
      </c>
      <c r="E2028" t="s">
        <v>38</v>
      </c>
      <c r="F2028" t="s">
        <v>56</v>
      </c>
      <c r="G2028" t="s">
        <v>18</v>
      </c>
      <c r="H2028" t="s">
        <v>19</v>
      </c>
      <c r="I2028">
        <v>9006</v>
      </c>
      <c r="J2028">
        <v>9.33</v>
      </c>
      <c r="K2028">
        <v>6.92</v>
      </c>
    </row>
    <row r="2029" spans="1:11" x14ac:dyDescent="0.35">
      <c r="A2029">
        <v>741527640</v>
      </c>
      <c r="B2029" s="2">
        <v>43525</v>
      </c>
      <c r="C2029" s="2">
        <v>43536</v>
      </c>
      <c r="D2029" t="s">
        <v>70</v>
      </c>
      <c r="E2029" t="s">
        <v>29</v>
      </c>
      <c r="F2029" t="s">
        <v>25</v>
      </c>
      <c r="G2029" t="s">
        <v>18</v>
      </c>
      <c r="H2029" t="s">
        <v>15</v>
      </c>
      <c r="I2029">
        <v>3362</v>
      </c>
      <c r="J2029">
        <v>205.7</v>
      </c>
      <c r="K2029">
        <v>117.11</v>
      </c>
    </row>
    <row r="2030" spans="1:11" x14ac:dyDescent="0.35">
      <c r="A2030">
        <v>764592492</v>
      </c>
      <c r="B2030" s="2">
        <v>42530</v>
      </c>
      <c r="C2030" s="2">
        <v>42546</v>
      </c>
      <c r="D2030" t="s">
        <v>178</v>
      </c>
      <c r="E2030" t="s">
        <v>21</v>
      </c>
      <c r="F2030" t="s">
        <v>40</v>
      </c>
      <c r="G2030" t="s">
        <v>18</v>
      </c>
      <c r="H2030" t="s">
        <v>15</v>
      </c>
      <c r="I2030">
        <v>8764</v>
      </c>
      <c r="J2030">
        <v>651.21</v>
      </c>
      <c r="K2030">
        <v>524.96</v>
      </c>
    </row>
    <row r="2031" spans="1:11" x14ac:dyDescent="0.35">
      <c r="A2031">
        <v>629413020</v>
      </c>
      <c r="B2031" s="2">
        <v>42289</v>
      </c>
      <c r="C2031" s="2">
        <v>42292</v>
      </c>
      <c r="D2031" t="s">
        <v>11</v>
      </c>
      <c r="E2031" t="s">
        <v>12</v>
      </c>
      <c r="F2031" t="s">
        <v>33</v>
      </c>
      <c r="G2031" t="s">
        <v>18</v>
      </c>
      <c r="H2031" t="s">
        <v>34</v>
      </c>
      <c r="I2031">
        <v>6154</v>
      </c>
      <c r="J2031">
        <v>109.28</v>
      </c>
      <c r="K2031">
        <v>35.840000000000003</v>
      </c>
    </row>
    <row r="2032" spans="1:11" x14ac:dyDescent="0.35">
      <c r="A2032">
        <v>965725553</v>
      </c>
      <c r="B2032" s="2">
        <v>42270</v>
      </c>
      <c r="C2032" s="2">
        <v>42287</v>
      </c>
      <c r="D2032" t="s">
        <v>31</v>
      </c>
      <c r="E2032" t="s">
        <v>32</v>
      </c>
      <c r="F2032" t="s">
        <v>56</v>
      </c>
      <c r="G2032" t="s">
        <v>18</v>
      </c>
      <c r="H2032" t="s">
        <v>19</v>
      </c>
      <c r="I2032">
        <v>8506</v>
      </c>
      <c r="J2032">
        <v>9.33</v>
      </c>
      <c r="K2032">
        <v>6.92</v>
      </c>
    </row>
    <row r="2033" spans="1:11" x14ac:dyDescent="0.35">
      <c r="A2033">
        <v>673578917</v>
      </c>
      <c r="B2033" s="2">
        <v>44758</v>
      </c>
      <c r="C2033" s="2">
        <v>44760</v>
      </c>
      <c r="D2033" t="s">
        <v>169</v>
      </c>
      <c r="E2033" t="s">
        <v>29</v>
      </c>
      <c r="F2033" t="s">
        <v>68</v>
      </c>
      <c r="G2033" t="s">
        <v>14</v>
      </c>
      <c r="H2033" t="s">
        <v>34</v>
      </c>
      <c r="I2033">
        <v>5825</v>
      </c>
      <c r="J2033">
        <v>154.06</v>
      </c>
      <c r="K2033">
        <v>90.93</v>
      </c>
    </row>
    <row r="2034" spans="1:11" x14ac:dyDescent="0.35">
      <c r="A2034">
        <v>973334443</v>
      </c>
      <c r="B2034" s="2">
        <v>44806</v>
      </c>
      <c r="C2034" s="2">
        <v>44807</v>
      </c>
      <c r="D2034" t="s">
        <v>128</v>
      </c>
      <c r="E2034" t="s">
        <v>38</v>
      </c>
      <c r="F2034" t="s">
        <v>17</v>
      </c>
      <c r="G2034" t="s">
        <v>18</v>
      </c>
      <c r="H2034" t="s">
        <v>34</v>
      </c>
      <c r="I2034">
        <v>146</v>
      </c>
      <c r="J2034">
        <v>152.58000000000001</v>
      </c>
      <c r="K2034">
        <v>97.44</v>
      </c>
    </row>
    <row r="2035" spans="1:11" x14ac:dyDescent="0.35">
      <c r="A2035">
        <v>455665957</v>
      </c>
      <c r="B2035" s="2">
        <v>42476</v>
      </c>
      <c r="C2035" s="2">
        <v>42488</v>
      </c>
      <c r="D2035" t="s">
        <v>108</v>
      </c>
      <c r="E2035" t="s">
        <v>12</v>
      </c>
      <c r="F2035" t="s">
        <v>13</v>
      </c>
      <c r="G2035" t="s">
        <v>14</v>
      </c>
      <c r="H2035" t="s">
        <v>26</v>
      </c>
      <c r="I2035">
        <v>538</v>
      </c>
      <c r="J2035">
        <v>255.28</v>
      </c>
      <c r="K2035">
        <v>159.41999999999999</v>
      </c>
    </row>
    <row r="2036" spans="1:11" x14ac:dyDescent="0.35">
      <c r="A2036">
        <v>931559789</v>
      </c>
      <c r="B2036" s="2">
        <v>43641</v>
      </c>
      <c r="C2036" s="2">
        <v>43646</v>
      </c>
      <c r="D2036" t="s">
        <v>145</v>
      </c>
      <c r="E2036" t="s">
        <v>21</v>
      </c>
      <c r="F2036" t="s">
        <v>33</v>
      </c>
      <c r="G2036" t="s">
        <v>18</v>
      </c>
      <c r="H2036" t="s">
        <v>19</v>
      </c>
      <c r="I2036">
        <v>8098</v>
      </c>
      <c r="J2036">
        <v>109.28</v>
      </c>
      <c r="K2036">
        <v>35.840000000000003</v>
      </c>
    </row>
    <row r="2037" spans="1:11" x14ac:dyDescent="0.35">
      <c r="A2037">
        <v>682314765</v>
      </c>
      <c r="B2037" s="2">
        <v>42334</v>
      </c>
      <c r="C2037" s="2">
        <v>42339</v>
      </c>
      <c r="D2037" t="s">
        <v>184</v>
      </c>
      <c r="E2037" t="s">
        <v>21</v>
      </c>
      <c r="F2037" t="s">
        <v>22</v>
      </c>
      <c r="G2037" t="s">
        <v>18</v>
      </c>
      <c r="H2037" t="s">
        <v>26</v>
      </c>
      <c r="I2037">
        <v>956</v>
      </c>
      <c r="J2037">
        <v>47.45</v>
      </c>
      <c r="K2037">
        <v>31.79</v>
      </c>
    </row>
    <row r="2038" spans="1:11" x14ac:dyDescent="0.35">
      <c r="A2038">
        <v>309542214</v>
      </c>
      <c r="B2038" s="2">
        <v>42207</v>
      </c>
      <c r="C2038" s="2">
        <v>42211</v>
      </c>
      <c r="D2038" t="s">
        <v>59</v>
      </c>
      <c r="E2038" t="s">
        <v>12</v>
      </c>
      <c r="F2038" t="s">
        <v>40</v>
      </c>
      <c r="G2038" t="s">
        <v>18</v>
      </c>
      <c r="H2038" t="s">
        <v>19</v>
      </c>
      <c r="I2038">
        <v>9275</v>
      </c>
      <c r="J2038">
        <v>651.21</v>
      </c>
      <c r="K2038">
        <v>524.96</v>
      </c>
    </row>
    <row r="2039" spans="1:11" x14ac:dyDescent="0.35">
      <c r="A2039">
        <v>485165965</v>
      </c>
      <c r="B2039" s="2">
        <v>42685</v>
      </c>
      <c r="C2039" s="2">
        <v>42696</v>
      </c>
      <c r="D2039" t="s">
        <v>168</v>
      </c>
      <c r="E2039" t="s">
        <v>21</v>
      </c>
      <c r="F2039" t="s">
        <v>17</v>
      </c>
      <c r="G2039" t="s">
        <v>14</v>
      </c>
      <c r="H2039" t="s">
        <v>19</v>
      </c>
      <c r="I2039">
        <v>245</v>
      </c>
      <c r="J2039">
        <v>152.58000000000001</v>
      </c>
      <c r="K2039">
        <v>97.44</v>
      </c>
    </row>
    <row r="2040" spans="1:11" x14ac:dyDescent="0.35">
      <c r="A2040">
        <v>601422345</v>
      </c>
      <c r="B2040" s="2">
        <v>44624</v>
      </c>
      <c r="C2040" s="2">
        <v>44644</v>
      </c>
      <c r="D2040" t="s">
        <v>91</v>
      </c>
      <c r="E2040" t="s">
        <v>21</v>
      </c>
      <c r="F2040" t="s">
        <v>22</v>
      </c>
      <c r="G2040" t="s">
        <v>14</v>
      </c>
      <c r="H2040" t="s">
        <v>19</v>
      </c>
      <c r="I2040">
        <v>3092</v>
      </c>
      <c r="J2040">
        <v>47.45</v>
      </c>
      <c r="K2040">
        <v>31.79</v>
      </c>
    </row>
    <row r="2041" spans="1:11" x14ac:dyDescent="0.35">
      <c r="A2041">
        <v>120860183</v>
      </c>
      <c r="B2041" s="2">
        <v>43611</v>
      </c>
      <c r="C2041" s="2">
        <v>43619</v>
      </c>
      <c r="D2041" t="s">
        <v>96</v>
      </c>
      <c r="E2041" t="s">
        <v>29</v>
      </c>
      <c r="F2041" t="s">
        <v>56</v>
      </c>
      <c r="G2041" t="s">
        <v>14</v>
      </c>
      <c r="H2041" t="s">
        <v>26</v>
      </c>
      <c r="I2041">
        <v>4069</v>
      </c>
      <c r="J2041">
        <v>9.33</v>
      </c>
      <c r="K2041">
        <v>6.92</v>
      </c>
    </row>
    <row r="2042" spans="1:11" x14ac:dyDescent="0.35">
      <c r="A2042">
        <v>826340806</v>
      </c>
      <c r="B2042" s="2">
        <v>42090</v>
      </c>
      <c r="C2042" s="2">
        <v>42107</v>
      </c>
      <c r="D2042" t="s">
        <v>64</v>
      </c>
      <c r="E2042" t="s">
        <v>29</v>
      </c>
      <c r="F2042" t="s">
        <v>56</v>
      </c>
      <c r="G2042" t="s">
        <v>18</v>
      </c>
      <c r="H2042" t="s">
        <v>19</v>
      </c>
      <c r="I2042">
        <v>1462</v>
      </c>
      <c r="J2042">
        <v>9.33</v>
      </c>
      <c r="K2042">
        <v>6.92</v>
      </c>
    </row>
    <row r="2043" spans="1:11" x14ac:dyDescent="0.35">
      <c r="A2043">
        <v>971038043</v>
      </c>
      <c r="B2043" s="2">
        <v>42657</v>
      </c>
      <c r="C2043" s="2">
        <v>42659</v>
      </c>
      <c r="D2043" t="s">
        <v>197</v>
      </c>
      <c r="E2043" t="s">
        <v>38</v>
      </c>
      <c r="F2043" t="s">
        <v>40</v>
      </c>
      <c r="G2043" t="s">
        <v>14</v>
      </c>
      <c r="H2043" t="s">
        <v>26</v>
      </c>
      <c r="I2043">
        <v>590</v>
      </c>
      <c r="J2043">
        <v>651.21</v>
      </c>
      <c r="K2043">
        <v>524.96</v>
      </c>
    </row>
    <row r="2044" spans="1:11" x14ac:dyDescent="0.35">
      <c r="A2044">
        <v>228438222</v>
      </c>
      <c r="B2044" s="2">
        <v>44073</v>
      </c>
      <c r="C2044" s="2">
        <v>44089</v>
      </c>
      <c r="D2044" t="s">
        <v>59</v>
      </c>
      <c r="E2044" t="s">
        <v>12</v>
      </c>
      <c r="F2044" t="s">
        <v>13</v>
      </c>
      <c r="G2044" t="s">
        <v>18</v>
      </c>
      <c r="H2044" t="s">
        <v>34</v>
      </c>
      <c r="I2044">
        <v>8801</v>
      </c>
      <c r="J2044">
        <v>255.28</v>
      </c>
      <c r="K2044">
        <v>159.41999999999999</v>
      </c>
    </row>
    <row r="2045" spans="1:11" x14ac:dyDescent="0.35">
      <c r="A2045">
        <v>142340171</v>
      </c>
      <c r="B2045" s="2">
        <v>42906</v>
      </c>
      <c r="C2045" s="2">
        <v>42922</v>
      </c>
      <c r="D2045" t="s">
        <v>63</v>
      </c>
      <c r="E2045" t="s">
        <v>32</v>
      </c>
      <c r="F2045" t="s">
        <v>40</v>
      </c>
      <c r="G2045" t="s">
        <v>18</v>
      </c>
      <c r="H2045" t="s">
        <v>26</v>
      </c>
      <c r="I2045">
        <v>475</v>
      </c>
      <c r="J2045">
        <v>651.21</v>
      </c>
      <c r="K2045">
        <v>524.96</v>
      </c>
    </row>
    <row r="2046" spans="1:11" x14ac:dyDescent="0.35">
      <c r="A2046">
        <v>976855218</v>
      </c>
      <c r="B2046" s="2">
        <v>42579</v>
      </c>
      <c r="C2046" s="2">
        <v>42595</v>
      </c>
      <c r="D2046" t="s">
        <v>46</v>
      </c>
      <c r="E2046" t="s">
        <v>29</v>
      </c>
      <c r="F2046" t="s">
        <v>76</v>
      </c>
      <c r="G2046" t="s">
        <v>18</v>
      </c>
      <c r="H2046" t="s">
        <v>19</v>
      </c>
      <c r="I2046">
        <v>2022</v>
      </c>
      <c r="J2046">
        <v>668.27</v>
      </c>
      <c r="K2046">
        <v>502.54</v>
      </c>
    </row>
    <row r="2047" spans="1:11" x14ac:dyDescent="0.35">
      <c r="A2047">
        <v>366407191</v>
      </c>
      <c r="B2047" s="2">
        <v>42133</v>
      </c>
      <c r="C2047" s="2">
        <v>42154</v>
      </c>
      <c r="D2047" t="s">
        <v>62</v>
      </c>
      <c r="E2047" t="s">
        <v>38</v>
      </c>
      <c r="F2047" t="s">
        <v>13</v>
      </c>
      <c r="G2047" t="s">
        <v>14</v>
      </c>
      <c r="H2047" t="s">
        <v>15</v>
      </c>
      <c r="I2047">
        <v>6885</v>
      </c>
      <c r="J2047">
        <v>255.28</v>
      </c>
      <c r="K2047">
        <v>159.41999999999999</v>
      </c>
    </row>
    <row r="2048" spans="1:11" x14ac:dyDescent="0.35">
      <c r="A2048">
        <v>965732419</v>
      </c>
      <c r="B2048" s="2">
        <v>44076</v>
      </c>
      <c r="C2048" s="2">
        <v>44079</v>
      </c>
      <c r="D2048" t="s">
        <v>93</v>
      </c>
      <c r="E2048" t="s">
        <v>29</v>
      </c>
      <c r="F2048" t="s">
        <v>56</v>
      </c>
      <c r="G2048" t="s">
        <v>18</v>
      </c>
      <c r="H2048" t="s">
        <v>26</v>
      </c>
      <c r="I2048">
        <v>538</v>
      </c>
      <c r="J2048">
        <v>9.33</v>
      </c>
      <c r="K2048">
        <v>6.92</v>
      </c>
    </row>
    <row r="2049" spans="1:11" x14ac:dyDescent="0.35">
      <c r="A2049">
        <v>999879729</v>
      </c>
      <c r="B2049" s="2">
        <v>43921</v>
      </c>
      <c r="C2049" s="2">
        <v>43939</v>
      </c>
      <c r="D2049" t="s">
        <v>156</v>
      </c>
      <c r="E2049" t="s">
        <v>21</v>
      </c>
      <c r="F2049" t="s">
        <v>76</v>
      </c>
      <c r="G2049" t="s">
        <v>18</v>
      </c>
      <c r="H2049" t="s">
        <v>15</v>
      </c>
      <c r="I2049">
        <v>5486</v>
      </c>
      <c r="J2049">
        <v>668.27</v>
      </c>
      <c r="K2049">
        <v>502.54</v>
      </c>
    </row>
    <row r="2050" spans="1:11" x14ac:dyDescent="0.35">
      <c r="A2050">
        <v>114210450</v>
      </c>
      <c r="B2050" s="2">
        <v>44301</v>
      </c>
      <c r="C2050" s="2">
        <v>44312</v>
      </c>
      <c r="D2050" t="s">
        <v>132</v>
      </c>
      <c r="E2050" t="s">
        <v>38</v>
      </c>
      <c r="F2050" t="s">
        <v>17</v>
      </c>
      <c r="G2050" t="s">
        <v>14</v>
      </c>
      <c r="H2050" t="s">
        <v>15</v>
      </c>
      <c r="I2050">
        <v>6265</v>
      </c>
      <c r="J2050">
        <v>152.58000000000001</v>
      </c>
      <c r="K2050">
        <v>97.44</v>
      </c>
    </row>
    <row r="2051" spans="1:11" x14ac:dyDescent="0.35">
      <c r="A2051">
        <v>724398410</v>
      </c>
      <c r="B2051" s="2">
        <v>44506</v>
      </c>
      <c r="C2051" s="2">
        <v>44518</v>
      </c>
      <c r="D2051" t="s">
        <v>65</v>
      </c>
      <c r="E2051" t="s">
        <v>32</v>
      </c>
      <c r="F2051" t="s">
        <v>76</v>
      </c>
      <c r="G2051" t="s">
        <v>14</v>
      </c>
      <c r="H2051" t="s">
        <v>34</v>
      </c>
      <c r="I2051">
        <v>4442</v>
      </c>
      <c r="J2051">
        <v>668.27</v>
      </c>
      <c r="K2051">
        <v>502.54</v>
      </c>
    </row>
    <row r="2052" spans="1:11" x14ac:dyDescent="0.35">
      <c r="A2052">
        <v>366429936</v>
      </c>
      <c r="B2052" s="2">
        <v>42757</v>
      </c>
      <c r="C2052" s="2">
        <v>42762</v>
      </c>
      <c r="D2052" t="s">
        <v>44</v>
      </c>
      <c r="E2052" t="s">
        <v>12</v>
      </c>
      <c r="F2052" t="s">
        <v>22</v>
      </c>
      <c r="G2052" t="s">
        <v>14</v>
      </c>
      <c r="H2052" t="s">
        <v>15</v>
      </c>
      <c r="I2052">
        <v>3616</v>
      </c>
      <c r="J2052">
        <v>47.45</v>
      </c>
      <c r="K2052">
        <v>31.79</v>
      </c>
    </row>
    <row r="2053" spans="1:11" x14ac:dyDescent="0.35">
      <c r="A2053">
        <v>246603858</v>
      </c>
      <c r="B2053" s="2">
        <v>43895</v>
      </c>
      <c r="C2053" s="2">
        <v>43896</v>
      </c>
      <c r="D2053" t="s">
        <v>102</v>
      </c>
      <c r="E2053" t="s">
        <v>21</v>
      </c>
      <c r="F2053" t="s">
        <v>42</v>
      </c>
      <c r="G2053" t="s">
        <v>18</v>
      </c>
      <c r="H2053" t="s">
        <v>34</v>
      </c>
      <c r="I2053">
        <v>4417</v>
      </c>
      <c r="J2053">
        <v>437.2</v>
      </c>
      <c r="K2053">
        <v>263.33</v>
      </c>
    </row>
    <row r="2054" spans="1:11" x14ac:dyDescent="0.35">
      <c r="A2054">
        <v>291531503</v>
      </c>
      <c r="B2054" s="2">
        <v>43761</v>
      </c>
      <c r="C2054" s="2">
        <v>43769</v>
      </c>
      <c r="D2054" t="s">
        <v>195</v>
      </c>
      <c r="E2054" t="s">
        <v>21</v>
      </c>
      <c r="F2054" t="s">
        <v>22</v>
      </c>
      <c r="G2054" t="s">
        <v>14</v>
      </c>
      <c r="H2054" t="s">
        <v>26</v>
      </c>
      <c r="I2054">
        <v>9505</v>
      </c>
      <c r="J2054">
        <v>47.45</v>
      </c>
      <c r="K2054">
        <v>31.79</v>
      </c>
    </row>
    <row r="2055" spans="1:11" x14ac:dyDescent="0.35">
      <c r="A2055">
        <v>498136699</v>
      </c>
      <c r="B2055" s="2">
        <v>43516</v>
      </c>
      <c r="C2055" s="2">
        <v>43527</v>
      </c>
      <c r="D2055" t="s">
        <v>155</v>
      </c>
      <c r="E2055" t="s">
        <v>12</v>
      </c>
      <c r="F2055" t="s">
        <v>17</v>
      </c>
      <c r="G2055" t="s">
        <v>18</v>
      </c>
      <c r="H2055" t="s">
        <v>26</v>
      </c>
      <c r="I2055">
        <v>8574</v>
      </c>
      <c r="J2055">
        <v>152.58000000000001</v>
      </c>
      <c r="K2055">
        <v>97.44</v>
      </c>
    </row>
    <row r="2056" spans="1:11" x14ac:dyDescent="0.35">
      <c r="A2056">
        <v>483655774</v>
      </c>
      <c r="B2056" s="2">
        <v>42934</v>
      </c>
      <c r="C2056" s="2">
        <v>42950</v>
      </c>
      <c r="D2056" t="s">
        <v>144</v>
      </c>
      <c r="E2056" t="s">
        <v>21</v>
      </c>
      <c r="F2056" t="s">
        <v>25</v>
      </c>
      <c r="G2056" t="s">
        <v>18</v>
      </c>
      <c r="H2056" t="s">
        <v>34</v>
      </c>
      <c r="I2056">
        <v>3346</v>
      </c>
      <c r="J2056">
        <v>205.7</v>
      </c>
      <c r="K2056">
        <v>117.11</v>
      </c>
    </row>
    <row r="2057" spans="1:11" x14ac:dyDescent="0.35">
      <c r="A2057">
        <v>835637557</v>
      </c>
      <c r="B2057" s="2">
        <v>42568</v>
      </c>
      <c r="C2057" s="2">
        <v>42571</v>
      </c>
      <c r="D2057" t="s">
        <v>202</v>
      </c>
      <c r="E2057" t="s">
        <v>38</v>
      </c>
      <c r="F2057" t="s">
        <v>42</v>
      </c>
      <c r="G2057" t="s">
        <v>18</v>
      </c>
      <c r="H2057" t="s">
        <v>26</v>
      </c>
      <c r="I2057">
        <v>2578</v>
      </c>
      <c r="J2057">
        <v>437.2</v>
      </c>
      <c r="K2057">
        <v>263.33</v>
      </c>
    </row>
    <row r="2058" spans="1:11" x14ac:dyDescent="0.35">
      <c r="A2058">
        <v>861943376</v>
      </c>
      <c r="B2058" s="2">
        <v>42320</v>
      </c>
      <c r="C2058" s="2">
        <v>42328</v>
      </c>
      <c r="D2058" t="s">
        <v>45</v>
      </c>
      <c r="E2058" t="s">
        <v>12</v>
      </c>
      <c r="F2058" t="s">
        <v>56</v>
      </c>
      <c r="G2058" t="s">
        <v>18</v>
      </c>
      <c r="H2058" t="s">
        <v>19</v>
      </c>
      <c r="I2058">
        <v>7054</v>
      </c>
      <c r="J2058">
        <v>9.33</v>
      </c>
      <c r="K2058">
        <v>6.92</v>
      </c>
    </row>
    <row r="2059" spans="1:11" x14ac:dyDescent="0.35">
      <c r="A2059">
        <v>840747058</v>
      </c>
      <c r="B2059" s="2">
        <v>44905</v>
      </c>
      <c r="C2059" s="2">
        <v>44921</v>
      </c>
      <c r="D2059" t="s">
        <v>129</v>
      </c>
      <c r="E2059" t="s">
        <v>21</v>
      </c>
      <c r="F2059" t="s">
        <v>30</v>
      </c>
      <c r="G2059" t="s">
        <v>14</v>
      </c>
      <c r="H2059" t="s">
        <v>19</v>
      </c>
      <c r="I2059">
        <v>4593</v>
      </c>
      <c r="J2059">
        <v>81.73</v>
      </c>
      <c r="K2059">
        <v>56.67</v>
      </c>
    </row>
    <row r="2060" spans="1:11" x14ac:dyDescent="0.35">
      <c r="A2060">
        <v>670534932</v>
      </c>
      <c r="B2060" s="2">
        <v>43617</v>
      </c>
      <c r="C2060" s="2">
        <v>43635</v>
      </c>
      <c r="D2060" t="s">
        <v>147</v>
      </c>
      <c r="E2060" t="s">
        <v>38</v>
      </c>
      <c r="F2060" t="s">
        <v>25</v>
      </c>
      <c r="G2060" t="s">
        <v>14</v>
      </c>
      <c r="H2060" t="s">
        <v>15</v>
      </c>
      <c r="I2060">
        <v>5042</v>
      </c>
      <c r="J2060">
        <v>205.7</v>
      </c>
      <c r="K2060">
        <v>117.11</v>
      </c>
    </row>
    <row r="2061" spans="1:11" x14ac:dyDescent="0.35">
      <c r="A2061">
        <v>320105826</v>
      </c>
      <c r="B2061" s="2">
        <v>42759</v>
      </c>
      <c r="C2061" s="2">
        <v>42775</v>
      </c>
      <c r="D2061" t="s">
        <v>98</v>
      </c>
      <c r="E2061" t="s">
        <v>38</v>
      </c>
      <c r="F2061" t="s">
        <v>13</v>
      </c>
      <c r="G2061" t="s">
        <v>18</v>
      </c>
      <c r="H2061" t="s">
        <v>34</v>
      </c>
      <c r="I2061">
        <v>5282</v>
      </c>
      <c r="J2061">
        <v>255.28</v>
      </c>
      <c r="K2061">
        <v>159.41999999999999</v>
      </c>
    </row>
    <row r="2062" spans="1:11" x14ac:dyDescent="0.35">
      <c r="A2062">
        <v>278571069</v>
      </c>
      <c r="B2062" s="2">
        <v>42639</v>
      </c>
      <c r="C2062" s="2">
        <v>42660</v>
      </c>
      <c r="D2062" t="s">
        <v>150</v>
      </c>
      <c r="E2062" t="s">
        <v>38</v>
      </c>
      <c r="F2062" t="s">
        <v>13</v>
      </c>
      <c r="G2062" t="s">
        <v>14</v>
      </c>
      <c r="H2062" t="s">
        <v>26</v>
      </c>
      <c r="I2062">
        <v>4225</v>
      </c>
      <c r="J2062">
        <v>255.28</v>
      </c>
      <c r="K2062">
        <v>159.41999999999999</v>
      </c>
    </row>
    <row r="2063" spans="1:11" x14ac:dyDescent="0.35">
      <c r="A2063">
        <v>205354487</v>
      </c>
      <c r="B2063" s="2">
        <v>43873</v>
      </c>
      <c r="C2063" s="2">
        <v>43893</v>
      </c>
      <c r="D2063" t="s">
        <v>35</v>
      </c>
      <c r="E2063" t="s">
        <v>21</v>
      </c>
      <c r="F2063" t="s">
        <v>42</v>
      </c>
      <c r="G2063" t="s">
        <v>18</v>
      </c>
      <c r="H2063" t="s">
        <v>34</v>
      </c>
      <c r="I2063">
        <v>7811</v>
      </c>
      <c r="J2063">
        <v>437.2</v>
      </c>
      <c r="K2063">
        <v>263.33</v>
      </c>
    </row>
    <row r="2064" spans="1:11" x14ac:dyDescent="0.35">
      <c r="A2064">
        <v>280192410</v>
      </c>
      <c r="B2064" s="2">
        <v>44393</v>
      </c>
      <c r="C2064" s="2">
        <v>44408</v>
      </c>
      <c r="D2064" t="s">
        <v>77</v>
      </c>
      <c r="E2064" t="s">
        <v>21</v>
      </c>
      <c r="F2064" t="s">
        <v>25</v>
      </c>
      <c r="G2064" t="s">
        <v>14</v>
      </c>
      <c r="H2064" t="s">
        <v>34</v>
      </c>
      <c r="I2064">
        <v>4016</v>
      </c>
      <c r="J2064">
        <v>205.7</v>
      </c>
      <c r="K2064">
        <v>117.11</v>
      </c>
    </row>
    <row r="2065" spans="1:11" x14ac:dyDescent="0.35">
      <c r="A2065">
        <v>753133666</v>
      </c>
      <c r="B2065" s="2">
        <v>43479</v>
      </c>
      <c r="C2065" s="2">
        <v>43495</v>
      </c>
      <c r="D2065" t="s">
        <v>151</v>
      </c>
      <c r="E2065" t="s">
        <v>32</v>
      </c>
      <c r="F2065" t="s">
        <v>76</v>
      </c>
      <c r="G2065" t="s">
        <v>14</v>
      </c>
      <c r="H2065" t="s">
        <v>26</v>
      </c>
      <c r="I2065">
        <v>7843</v>
      </c>
      <c r="J2065">
        <v>668.27</v>
      </c>
      <c r="K2065">
        <v>502.54</v>
      </c>
    </row>
    <row r="2066" spans="1:11" x14ac:dyDescent="0.35">
      <c r="A2066">
        <v>594539582</v>
      </c>
      <c r="B2066" s="2">
        <v>42266</v>
      </c>
      <c r="C2066" s="2">
        <v>42273</v>
      </c>
      <c r="D2066" t="s">
        <v>148</v>
      </c>
      <c r="E2066" t="s">
        <v>24</v>
      </c>
      <c r="F2066" t="s">
        <v>68</v>
      </c>
      <c r="G2066" t="s">
        <v>18</v>
      </c>
      <c r="H2066" t="s">
        <v>15</v>
      </c>
      <c r="I2066">
        <v>6329</v>
      </c>
      <c r="J2066">
        <v>154.06</v>
      </c>
      <c r="K2066">
        <v>90.93</v>
      </c>
    </row>
    <row r="2067" spans="1:11" x14ac:dyDescent="0.35">
      <c r="A2067">
        <v>645083987</v>
      </c>
      <c r="B2067" s="2">
        <v>42354</v>
      </c>
      <c r="C2067" s="2">
        <v>42357</v>
      </c>
      <c r="D2067" t="s">
        <v>140</v>
      </c>
      <c r="E2067" t="s">
        <v>24</v>
      </c>
      <c r="F2067" t="s">
        <v>17</v>
      </c>
      <c r="G2067" t="s">
        <v>14</v>
      </c>
      <c r="H2067" t="s">
        <v>26</v>
      </c>
      <c r="I2067">
        <v>3542</v>
      </c>
      <c r="J2067">
        <v>152.58000000000001</v>
      </c>
      <c r="K2067">
        <v>97.44</v>
      </c>
    </row>
    <row r="2068" spans="1:11" x14ac:dyDescent="0.35">
      <c r="A2068">
        <v>465753209</v>
      </c>
      <c r="B2068" s="2">
        <v>44269</v>
      </c>
      <c r="C2068" s="2">
        <v>44289</v>
      </c>
      <c r="D2068" t="s">
        <v>184</v>
      </c>
      <c r="E2068" t="s">
        <v>21</v>
      </c>
      <c r="F2068" t="s">
        <v>68</v>
      </c>
      <c r="G2068" t="s">
        <v>18</v>
      </c>
      <c r="H2068" t="s">
        <v>19</v>
      </c>
      <c r="I2068">
        <v>5579</v>
      </c>
      <c r="J2068">
        <v>154.06</v>
      </c>
      <c r="K2068">
        <v>90.93</v>
      </c>
    </row>
    <row r="2069" spans="1:11" x14ac:dyDescent="0.35">
      <c r="A2069">
        <v>587846076</v>
      </c>
      <c r="B2069" s="2">
        <v>44312</v>
      </c>
      <c r="C2069" s="2">
        <v>44331</v>
      </c>
      <c r="D2069" t="s">
        <v>172</v>
      </c>
      <c r="E2069" t="s">
        <v>21</v>
      </c>
      <c r="F2069" t="s">
        <v>30</v>
      </c>
      <c r="G2069" t="s">
        <v>14</v>
      </c>
      <c r="H2069" t="s">
        <v>19</v>
      </c>
      <c r="I2069">
        <v>5572</v>
      </c>
      <c r="J2069">
        <v>81.73</v>
      </c>
      <c r="K2069">
        <v>56.67</v>
      </c>
    </row>
    <row r="2070" spans="1:11" x14ac:dyDescent="0.35">
      <c r="A2070">
        <v>262973916</v>
      </c>
      <c r="B2070" s="2">
        <v>43866</v>
      </c>
      <c r="C2070" s="2">
        <v>43872</v>
      </c>
      <c r="D2070" t="s">
        <v>101</v>
      </c>
      <c r="E2070" t="s">
        <v>24</v>
      </c>
      <c r="F2070" t="s">
        <v>30</v>
      </c>
      <c r="G2070" t="s">
        <v>14</v>
      </c>
      <c r="H2070" t="s">
        <v>19</v>
      </c>
      <c r="I2070">
        <v>8680</v>
      </c>
      <c r="J2070">
        <v>81.73</v>
      </c>
      <c r="K2070">
        <v>56.67</v>
      </c>
    </row>
    <row r="2071" spans="1:11" x14ac:dyDescent="0.35">
      <c r="A2071">
        <v>613060557</v>
      </c>
      <c r="B2071" s="2">
        <v>43165</v>
      </c>
      <c r="C2071" s="2">
        <v>43177</v>
      </c>
      <c r="D2071" t="s">
        <v>72</v>
      </c>
      <c r="E2071" t="s">
        <v>24</v>
      </c>
      <c r="F2071" t="s">
        <v>33</v>
      </c>
      <c r="G2071" t="s">
        <v>14</v>
      </c>
      <c r="H2071" t="s">
        <v>19</v>
      </c>
      <c r="I2071">
        <v>7097</v>
      </c>
      <c r="J2071">
        <v>109.28</v>
      </c>
      <c r="K2071">
        <v>35.840000000000003</v>
      </c>
    </row>
    <row r="2072" spans="1:11" x14ac:dyDescent="0.35">
      <c r="A2072">
        <v>580342328</v>
      </c>
      <c r="B2072" s="2">
        <v>44449</v>
      </c>
      <c r="C2072" s="2">
        <v>44453</v>
      </c>
      <c r="D2072" t="s">
        <v>129</v>
      </c>
      <c r="E2072" t="s">
        <v>21</v>
      </c>
      <c r="F2072" t="s">
        <v>25</v>
      </c>
      <c r="G2072" t="s">
        <v>18</v>
      </c>
      <c r="H2072" t="s">
        <v>34</v>
      </c>
      <c r="I2072">
        <v>5046</v>
      </c>
      <c r="J2072">
        <v>205.7</v>
      </c>
      <c r="K2072">
        <v>117.11</v>
      </c>
    </row>
    <row r="2073" spans="1:11" x14ac:dyDescent="0.35">
      <c r="A2073">
        <v>977368056</v>
      </c>
      <c r="B2073" s="2">
        <v>44268</v>
      </c>
      <c r="C2073" s="2">
        <v>44288</v>
      </c>
      <c r="D2073" t="s">
        <v>209</v>
      </c>
      <c r="E2073" t="s">
        <v>32</v>
      </c>
      <c r="F2073" t="s">
        <v>17</v>
      </c>
      <c r="G2073" t="s">
        <v>18</v>
      </c>
      <c r="H2073" t="s">
        <v>15</v>
      </c>
      <c r="I2073">
        <v>3782</v>
      </c>
      <c r="J2073">
        <v>152.58000000000001</v>
      </c>
      <c r="K2073">
        <v>97.44</v>
      </c>
    </row>
    <row r="2074" spans="1:11" x14ac:dyDescent="0.35">
      <c r="A2074">
        <v>436999070</v>
      </c>
      <c r="B2074" s="2">
        <v>44100</v>
      </c>
      <c r="C2074" s="2">
        <v>44104</v>
      </c>
      <c r="D2074" t="s">
        <v>58</v>
      </c>
      <c r="E2074" t="s">
        <v>29</v>
      </c>
      <c r="F2074" t="s">
        <v>17</v>
      </c>
      <c r="G2074" t="s">
        <v>18</v>
      </c>
      <c r="H2074" t="s">
        <v>15</v>
      </c>
      <c r="I2074">
        <v>6591</v>
      </c>
      <c r="J2074">
        <v>152.58000000000001</v>
      </c>
      <c r="K2074">
        <v>97.44</v>
      </c>
    </row>
    <row r="2075" spans="1:11" x14ac:dyDescent="0.35">
      <c r="A2075">
        <v>362409198</v>
      </c>
      <c r="B2075" s="2">
        <v>43700</v>
      </c>
      <c r="C2075" s="2">
        <v>43701</v>
      </c>
      <c r="D2075" t="s">
        <v>171</v>
      </c>
      <c r="E2075" t="s">
        <v>12</v>
      </c>
      <c r="F2075" t="s">
        <v>42</v>
      </c>
      <c r="G2075" t="s">
        <v>18</v>
      </c>
      <c r="H2075" t="s">
        <v>34</v>
      </c>
      <c r="I2075">
        <v>3790</v>
      </c>
      <c r="J2075">
        <v>437.2</v>
      </c>
      <c r="K2075">
        <v>263.33</v>
      </c>
    </row>
    <row r="2076" spans="1:11" x14ac:dyDescent="0.35">
      <c r="A2076">
        <v>877084767</v>
      </c>
      <c r="B2076" s="2">
        <v>43942</v>
      </c>
      <c r="C2076" s="2">
        <v>43944</v>
      </c>
      <c r="D2076" t="s">
        <v>71</v>
      </c>
      <c r="E2076" t="s">
        <v>21</v>
      </c>
      <c r="F2076" t="s">
        <v>47</v>
      </c>
      <c r="G2076" t="s">
        <v>14</v>
      </c>
      <c r="H2076" t="s">
        <v>19</v>
      </c>
      <c r="I2076">
        <v>7728</v>
      </c>
      <c r="J2076">
        <v>421.89</v>
      </c>
      <c r="K2076">
        <v>364.69</v>
      </c>
    </row>
    <row r="2077" spans="1:11" x14ac:dyDescent="0.35">
      <c r="A2077">
        <v>374824607</v>
      </c>
      <c r="B2077" s="2">
        <v>44548</v>
      </c>
      <c r="C2077" s="2">
        <v>44554</v>
      </c>
      <c r="D2077" t="s">
        <v>150</v>
      </c>
      <c r="E2077" t="s">
        <v>38</v>
      </c>
      <c r="F2077" t="s">
        <v>33</v>
      </c>
      <c r="G2077" t="s">
        <v>14</v>
      </c>
      <c r="H2077" t="s">
        <v>19</v>
      </c>
      <c r="I2077">
        <v>7785</v>
      </c>
      <c r="J2077">
        <v>109.28</v>
      </c>
      <c r="K2077">
        <v>35.840000000000003</v>
      </c>
    </row>
    <row r="2078" spans="1:11" x14ac:dyDescent="0.35">
      <c r="A2078">
        <v>469740045</v>
      </c>
      <c r="B2078" s="2">
        <v>42709</v>
      </c>
      <c r="C2078" s="2">
        <v>42720</v>
      </c>
      <c r="D2078" t="s">
        <v>185</v>
      </c>
      <c r="E2078" t="s">
        <v>38</v>
      </c>
      <c r="F2078" t="s">
        <v>40</v>
      </c>
      <c r="G2078" t="s">
        <v>14</v>
      </c>
      <c r="H2078" t="s">
        <v>19</v>
      </c>
      <c r="I2078">
        <v>5373</v>
      </c>
      <c r="J2078">
        <v>651.21</v>
      </c>
      <c r="K2078">
        <v>524.96</v>
      </c>
    </row>
    <row r="2079" spans="1:11" x14ac:dyDescent="0.35">
      <c r="A2079">
        <v>146254909</v>
      </c>
      <c r="B2079" s="2">
        <v>43700</v>
      </c>
      <c r="C2079" s="2">
        <v>43707</v>
      </c>
      <c r="D2079" t="s">
        <v>96</v>
      </c>
      <c r="E2079" t="s">
        <v>29</v>
      </c>
      <c r="F2079" t="s">
        <v>68</v>
      </c>
      <c r="G2079" t="s">
        <v>18</v>
      </c>
      <c r="H2079" t="s">
        <v>15</v>
      </c>
      <c r="I2079">
        <v>8932</v>
      </c>
      <c r="J2079">
        <v>154.06</v>
      </c>
      <c r="K2079">
        <v>90.93</v>
      </c>
    </row>
    <row r="2080" spans="1:11" x14ac:dyDescent="0.35">
      <c r="A2080">
        <v>709105527</v>
      </c>
      <c r="B2080" s="2">
        <v>43950</v>
      </c>
      <c r="C2080" s="2">
        <v>43957</v>
      </c>
      <c r="D2080" t="s">
        <v>125</v>
      </c>
      <c r="E2080" t="s">
        <v>21</v>
      </c>
      <c r="F2080" t="s">
        <v>33</v>
      </c>
      <c r="G2080" t="s">
        <v>14</v>
      </c>
      <c r="H2080" t="s">
        <v>19</v>
      </c>
      <c r="I2080">
        <v>8938</v>
      </c>
      <c r="J2080">
        <v>109.28</v>
      </c>
      <c r="K2080">
        <v>35.840000000000003</v>
      </c>
    </row>
    <row r="2081" spans="1:11" x14ac:dyDescent="0.35">
      <c r="A2081">
        <v>833340728</v>
      </c>
      <c r="B2081" s="2">
        <v>44163</v>
      </c>
      <c r="C2081" s="2">
        <v>44178</v>
      </c>
      <c r="D2081" t="s">
        <v>183</v>
      </c>
      <c r="E2081" t="s">
        <v>24</v>
      </c>
      <c r="F2081" t="s">
        <v>40</v>
      </c>
      <c r="G2081" t="s">
        <v>18</v>
      </c>
      <c r="H2081" t="s">
        <v>15</v>
      </c>
      <c r="I2081">
        <v>2895</v>
      </c>
      <c r="J2081">
        <v>651.21</v>
      </c>
      <c r="K2081">
        <v>524.96</v>
      </c>
    </row>
    <row r="2082" spans="1:11" x14ac:dyDescent="0.35">
      <c r="A2082">
        <v>614321839</v>
      </c>
      <c r="B2082" s="2">
        <v>42513</v>
      </c>
      <c r="C2082" s="2">
        <v>42528</v>
      </c>
      <c r="D2082" t="s">
        <v>80</v>
      </c>
      <c r="E2082" t="s">
        <v>21</v>
      </c>
      <c r="F2082" t="s">
        <v>47</v>
      </c>
      <c r="G2082" t="s">
        <v>14</v>
      </c>
      <c r="H2082" t="s">
        <v>34</v>
      </c>
      <c r="I2082">
        <v>339</v>
      </c>
      <c r="J2082">
        <v>421.89</v>
      </c>
      <c r="K2082">
        <v>364.69</v>
      </c>
    </row>
    <row r="2083" spans="1:11" x14ac:dyDescent="0.35">
      <c r="A2083">
        <v>217722690</v>
      </c>
      <c r="B2083" s="2">
        <v>43635</v>
      </c>
      <c r="C2083" s="2">
        <v>43640</v>
      </c>
      <c r="D2083" t="s">
        <v>101</v>
      </c>
      <c r="E2083" t="s">
        <v>24</v>
      </c>
      <c r="F2083" t="s">
        <v>68</v>
      </c>
      <c r="G2083" t="s">
        <v>18</v>
      </c>
      <c r="H2083" t="s">
        <v>19</v>
      </c>
      <c r="I2083">
        <v>7837</v>
      </c>
      <c r="J2083">
        <v>154.06</v>
      </c>
      <c r="K2083">
        <v>90.93</v>
      </c>
    </row>
    <row r="2084" spans="1:11" x14ac:dyDescent="0.35">
      <c r="A2084">
        <v>329529607</v>
      </c>
      <c r="B2084" s="2">
        <v>44214</v>
      </c>
      <c r="C2084" s="2">
        <v>44226</v>
      </c>
      <c r="D2084" t="s">
        <v>100</v>
      </c>
      <c r="E2084" t="s">
        <v>21</v>
      </c>
      <c r="F2084" t="s">
        <v>42</v>
      </c>
      <c r="G2084" t="s">
        <v>14</v>
      </c>
      <c r="H2084" t="s">
        <v>26</v>
      </c>
      <c r="I2084">
        <v>3988</v>
      </c>
      <c r="J2084">
        <v>437.2</v>
      </c>
      <c r="K2084">
        <v>263.33</v>
      </c>
    </row>
    <row r="2085" spans="1:11" x14ac:dyDescent="0.35">
      <c r="A2085">
        <v>806041419</v>
      </c>
      <c r="B2085" s="2">
        <v>43585</v>
      </c>
      <c r="C2085" s="2">
        <v>43590</v>
      </c>
      <c r="D2085" t="s">
        <v>219</v>
      </c>
      <c r="E2085" t="s">
        <v>38</v>
      </c>
      <c r="F2085" t="s">
        <v>42</v>
      </c>
      <c r="G2085" t="s">
        <v>14</v>
      </c>
      <c r="H2085" t="s">
        <v>19</v>
      </c>
      <c r="I2085">
        <v>4423</v>
      </c>
      <c r="J2085">
        <v>437.2</v>
      </c>
      <c r="K2085">
        <v>263.33</v>
      </c>
    </row>
    <row r="2086" spans="1:11" x14ac:dyDescent="0.35">
      <c r="A2086">
        <v>223869454</v>
      </c>
      <c r="B2086" s="2">
        <v>44711</v>
      </c>
      <c r="C2086" s="2">
        <v>44727</v>
      </c>
      <c r="D2086" t="s">
        <v>205</v>
      </c>
      <c r="E2086" t="s">
        <v>21</v>
      </c>
      <c r="F2086" t="s">
        <v>56</v>
      </c>
      <c r="G2086" t="s">
        <v>14</v>
      </c>
      <c r="H2086" t="s">
        <v>26</v>
      </c>
      <c r="I2086">
        <v>6801</v>
      </c>
      <c r="J2086">
        <v>9.33</v>
      </c>
      <c r="K2086">
        <v>6.92</v>
      </c>
    </row>
    <row r="2087" spans="1:11" x14ac:dyDescent="0.35">
      <c r="A2087">
        <v>829937541</v>
      </c>
      <c r="B2087" s="2">
        <v>43979</v>
      </c>
      <c r="C2087" s="2">
        <v>43991</v>
      </c>
      <c r="D2087" t="s">
        <v>147</v>
      </c>
      <c r="E2087" t="s">
        <v>38</v>
      </c>
      <c r="F2087" t="s">
        <v>30</v>
      </c>
      <c r="G2087" t="s">
        <v>18</v>
      </c>
      <c r="H2087" t="s">
        <v>15</v>
      </c>
      <c r="I2087">
        <v>5816</v>
      </c>
      <c r="J2087">
        <v>81.73</v>
      </c>
      <c r="K2087">
        <v>56.67</v>
      </c>
    </row>
    <row r="2088" spans="1:11" x14ac:dyDescent="0.35">
      <c r="A2088">
        <v>891482007</v>
      </c>
      <c r="B2088" s="2">
        <v>42127</v>
      </c>
      <c r="C2088" s="2">
        <v>42133</v>
      </c>
      <c r="D2088" t="s">
        <v>27</v>
      </c>
      <c r="E2088" t="s">
        <v>24</v>
      </c>
      <c r="F2088" t="s">
        <v>22</v>
      </c>
      <c r="G2088" t="s">
        <v>14</v>
      </c>
      <c r="H2088" t="s">
        <v>26</v>
      </c>
      <c r="I2088">
        <v>8191</v>
      </c>
      <c r="J2088">
        <v>47.45</v>
      </c>
      <c r="K2088">
        <v>31.79</v>
      </c>
    </row>
    <row r="2089" spans="1:11" x14ac:dyDescent="0.35">
      <c r="A2089">
        <v>546051681</v>
      </c>
      <c r="B2089" s="2">
        <v>44015</v>
      </c>
      <c r="C2089" s="2">
        <v>44031</v>
      </c>
      <c r="D2089" t="s">
        <v>163</v>
      </c>
      <c r="E2089" t="s">
        <v>38</v>
      </c>
      <c r="F2089" t="s">
        <v>42</v>
      </c>
      <c r="G2089" t="s">
        <v>14</v>
      </c>
      <c r="H2089" t="s">
        <v>26</v>
      </c>
      <c r="I2089">
        <v>7682</v>
      </c>
      <c r="J2089">
        <v>437.2</v>
      </c>
      <c r="K2089">
        <v>263.33</v>
      </c>
    </row>
    <row r="2090" spans="1:11" x14ac:dyDescent="0.35">
      <c r="A2090">
        <v>451507890</v>
      </c>
      <c r="B2090" s="2">
        <v>43621</v>
      </c>
      <c r="C2090" s="2">
        <v>43632</v>
      </c>
      <c r="D2090" t="s">
        <v>191</v>
      </c>
      <c r="E2090" t="s">
        <v>24</v>
      </c>
      <c r="F2090" t="s">
        <v>13</v>
      </c>
      <c r="G2090" t="s">
        <v>18</v>
      </c>
      <c r="H2090" t="s">
        <v>19</v>
      </c>
      <c r="I2090">
        <v>73</v>
      </c>
      <c r="J2090">
        <v>255.28</v>
      </c>
      <c r="K2090">
        <v>159.41999999999999</v>
      </c>
    </row>
    <row r="2091" spans="1:11" x14ac:dyDescent="0.35">
      <c r="A2091">
        <v>436024463</v>
      </c>
      <c r="B2091" s="2">
        <v>42852</v>
      </c>
      <c r="C2091" s="2">
        <v>42861</v>
      </c>
      <c r="D2091" t="s">
        <v>62</v>
      </c>
      <c r="E2091" t="s">
        <v>38</v>
      </c>
      <c r="F2091" t="s">
        <v>42</v>
      </c>
      <c r="G2091" t="s">
        <v>18</v>
      </c>
      <c r="H2091" t="s">
        <v>34</v>
      </c>
      <c r="I2091">
        <v>8183</v>
      </c>
      <c r="J2091">
        <v>437.2</v>
      </c>
      <c r="K2091">
        <v>263.33</v>
      </c>
    </row>
    <row r="2092" spans="1:11" x14ac:dyDescent="0.35">
      <c r="A2092">
        <v>848087728</v>
      </c>
      <c r="B2092" s="2">
        <v>42699</v>
      </c>
      <c r="C2092" s="2">
        <v>42709</v>
      </c>
      <c r="D2092" t="s">
        <v>16</v>
      </c>
      <c r="E2092" t="s">
        <v>12</v>
      </c>
      <c r="F2092" t="s">
        <v>42</v>
      </c>
      <c r="G2092" t="s">
        <v>14</v>
      </c>
      <c r="H2092" t="s">
        <v>15</v>
      </c>
      <c r="I2092">
        <v>6860</v>
      </c>
      <c r="J2092">
        <v>437.2</v>
      </c>
      <c r="K2092">
        <v>263.33</v>
      </c>
    </row>
    <row r="2093" spans="1:11" x14ac:dyDescent="0.35">
      <c r="A2093">
        <v>306496512</v>
      </c>
      <c r="B2093" s="2">
        <v>42845</v>
      </c>
      <c r="C2093" s="2">
        <v>42850</v>
      </c>
      <c r="D2093" t="s">
        <v>74</v>
      </c>
      <c r="E2093" t="s">
        <v>38</v>
      </c>
      <c r="F2093" t="s">
        <v>76</v>
      </c>
      <c r="G2093" t="s">
        <v>14</v>
      </c>
      <c r="H2093" t="s">
        <v>26</v>
      </c>
      <c r="I2093">
        <v>7984</v>
      </c>
      <c r="J2093">
        <v>668.27</v>
      </c>
      <c r="K2093">
        <v>502.54</v>
      </c>
    </row>
    <row r="2094" spans="1:11" x14ac:dyDescent="0.35">
      <c r="A2094">
        <v>650362145</v>
      </c>
      <c r="B2094" s="2">
        <v>42791</v>
      </c>
      <c r="C2094" s="2">
        <v>42803</v>
      </c>
      <c r="D2094" t="s">
        <v>186</v>
      </c>
      <c r="E2094" t="s">
        <v>38</v>
      </c>
      <c r="F2094" t="s">
        <v>22</v>
      </c>
      <c r="G2094" t="s">
        <v>14</v>
      </c>
      <c r="H2094" t="s">
        <v>15</v>
      </c>
      <c r="I2094">
        <v>5466</v>
      </c>
      <c r="J2094">
        <v>47.45</v>
      </c>
      <c r="K2094">
        <v>31.79</v>
      </c>
    </row>
    <row r="2095" spans="1:11" x14ac:dyDescent="0.35">
      <c r="A2095">
        <v>189108455</v>
      </c>
      <c r="B2095" s="2">
        <v>43962</v>
      </c>
      <c r="C2095" s="2">
        <v>43967</v>
      </c>
      <c r="D2095" t="s">
        <v>20</v>
      </c>
      <c r="E2095" t="s">
        <v>21</v>
      </c>
      <c r="F2095" t="s">
        <v>40</v>
      </c>
      <c r="G2095" t="s">
        <v>18</v>
      </c>
      <c r="H2095" t="s">
        <v>34</v>
      </c>
      <c r="I2095">
        <v>249</v>
      </c>
      <c r="J2095">
        <v>651.21</v>
      </c>
      <c r="K2095">
        <v>524.96</v>
      </c>
    </row>
    <row r="2096" spans="1:11" x14ac:dyDescent="0.35">
      <c r="A2096">
        <v>452471768</v>
      </c>
      <c r="B2096" s="2">
        <v>42018</v>
      </c>
      <c r="C2096" s="2">
        <v>42034</v>
      </c>
      <c r="D2096" t="s">
        <v>172</v>
      </c>
      <c r="E2096" t="s">
        <v>21</v>
      </c>
      <c r="F2096" t="s">
        <v>56</v>
      </c>
      <c r="G2096" t="s">
        <v>18</v>
      </c>
      <c r="H2096" t="s">
        <v>26</v>
      </c>
      <c r="I2096">
        <v>5306</v>
      </c>
      <c r="J2096">
        <v>9.33</v>
      </c>
      <c r="K2096">
        <v>6.92</v>
      </c>
    </row>
    <row r="2097" spans="1:11" x14ac:dyDescent="0.35">
      <c r="A2097">
        <v>340500915</v>
      </c>
      <c r="B2097" s="2">
        <v>44513</v>
      </c>
      <c r="C2097" s="2">
        <v>44525</v>
      </c>
      <c r="D2097" t="s">
        <v>151</v>
      </c>
      <c r="E2097" t="s">
        <v>32</v>
      </c>
      <c r="F2097" t="s">
        <v>17</v>
      </c>
      <c r="G2097" t="s">
        <v>14</v>
      </c>
      <c r="H2097" t="s">
        <v>19</v>
      </c>
      <c r="I2097">
        <v>642</v>
      </c>
      <c r="J2097">
        <v>152.58000000000001</v>
      </c>
      <c r="K2097">
        <v>97.44</v>
      </c>
    </row>
    <row r="2098" spans="1:11" x14ac:dyDescent="0.35">
      <c r="A2098">
        <v>173557221</v>
      </c>
      <c r="B2098" s="2">
        <v>43578</v>
      </c>
      <c r="C2098" s="2">
        <v>43597</v>
      </c>
      <c r="D2098" t="s">
        <v>140</v>
      </c>
      <c r="E2098" t="s">
        <v>24</v>
      </c>
      <c r="F2098" t="s">
        <v>42</v>
      </c>
      <c r="G2098" t="s">
        <v>14</v>
      </c>
      <c r="H2098" t="s">
        <v>19</v>
      </c>
      <c r="I2098">
        <v>8293</v>
      </c>
      <c r="J2098">
        <v>437.2</v>
      </c>
      <c r="K2098">
        <v>263.33</v>
      </c>
    </row>
    <row r="2099" spans="1:11" x14ac:dyDescent="0.35">
      <c r="A2099">
        <v>342314517</v>
      </c>
      <c r="B2099" s="2">
        <v>44545</v>
      </c>
      <c r="C2099" s="2">
        <v>44558</v>
      </c>
      <c r="D2099" t="s">
        <v>185</v>
      </c>
      <c r="E2099" t="s">
        <v>38</v>
      </c>
      <c r="F2099" t="s">
        <v>40</v>
      </c>
      <c r="G2099" t="s">
        <v>18</v>
      </c>
      <c r="H2099" t="s">
        <v>34</v>
      </c>
      <c r="I2099">
        <v>7327</v>
      </c>
      <c r="J2099">
        <v>651.21</v>
      </c>
      <c r="K2099">
        <v>524.96</v>
      </c>
    </row>
    <row r="2100" spans="1:11" x14ac:dyDescent="0.35">
      <c r="A2100">
        <v>857759130</v>
      </c>
      <c r="B2100" s="2">
        <v>42592</v>
      </c>
      <c r="C2100" s="2">
        <v>42595</v>
      </c>
      <c r="D2100" t="s">
        <v>78</v>
      </c>
      <c r="E2100" t="s">
        <v>24</v>
      </c>
      <c r="F2100" t="s">
        <v>68</v>
      </c>
      <c r="G2100" t="s">
        <v>18</v>
      </c>
      <c r="H2100" t="s">
        <v>15</v>
      </c>
      <c r="I2100">
        <v>8843</v>
      </c>
      <c r="J2100">
        <v>154.06</v>
      </c>
      <c r="K2100">
        <v>90.93</v>
      </c>
    </row>
    <row r="2101" spans="1:11" x14ac:dyDescent="0.35">
      <c r="A2101">
        <v>901189887</v>
      </c>
      <c r="B2101" s="2">
        <v>44793</v>
      </c>
      <c r="C2101" s="2">
        <v>44809</v>
      </c>
      <c r="D2101" t="s">
        <v>213</v>
      </c>
      <c r="E2101" t="s">
        <v>38</v>
      </c>
      <c r="F2101" t="s">
        <v>13</v>
      </c>
      <c r="G2101" t="s">
        <v>18</v>
      </c>
      <c r="H2101" t="s">
        <v>34</v>
      </c>
      <c r="I2101">
        <v>969</v>
      </c>
      <c r="J2101">
        <v>255.28</v>
      </c>
      <c r="K2101">
        <v>159.41999999999999</v>
      </c>
    </row>
    <row r="2102" spans="1:11" x14ac:dyDescent="0.35">
      <c r="A2102">
        <v>174218118</v>
      </c>
      <c r="B2102" s="2">
        <v>42490</v>
      </c>
      <c r="C2102" s="2">
        <v>42492</v>
      </c>
      <c r="D2102" t="s">
        <v>184</v>
      </c>
      <c r="E2102" t="s">
        <v>21</v>
      </c>
      <c r="F2102" t="s">
        <v>25</v>
      </c>
      <c r="G2102" t="s">
        <v>18</v>
      </c>
      <c r="H2102" t="s">
        <v>15</v>
      </c>
      <c r="I2102">
        <v>3867</v>
      </c>
      <c r="J2102">
        <v>205.7</v>
      </c>
      <c r="K2102">
        <v>117.11</v>
      </c>
    </row>
    <row r="2103" spans="1:11" x14ac:dyDescent="0.35">
      <c r="A2103">
        <v>248767650</v>
      </c>
      <c r="B2103" s="2">
        <v>42149</v>
      </c>
      <c r="C2103" s="2">
        <v>42170</v>
      </c>
      <c r="D2103" t="s">
        <v>185</v>
      </c>
      <c r="E2103" t="s">
        <v>38</v>
      </c>
      <c r="F2103" t="s">
        <v>40</v>
      </c>
      <c r="G2103" t="s">
        <v>18</v>
      </c>
      <c r="H2103" t="s">
        <v>26</v>
      </c>
      <c r="I2103">
        <v>4731</v>
      </c>
      <c r="J2103">
        <v>651.21</v>
      </c>
      <c r="K2103">
        <v>524.96</v>
      </c>
    </row>
    <row r="2104" spans="1:11" x14ac:dyDescent="0.35">
      <c r="A2104">
        <v>517074811</v>
      </c>
      <c r="B2104" s="2">
        <v>43585</v>
      </c>
      <c r="C2104" s="2">
        <v>43596</v>
      </c>
      <c r="D2104" t="s">
        <v>90</v>
      </c>
      <c r="E2104" t="s">
        <v>38</v>
      </c>
      <c r="F2104" t="s">
        <v>30</v>
      </c>
      <c r="G2104" t="s">
        <v>14</v>
      </c>
      <c r="H2104" t="s">
        <v>19</v>
      </c>
      <c r="I2104">
        <v>2782</v>
      </c>
      <c r="J2104">
        <v>81.73</v>
      </c>
      <c r="K2104">
        <v>56.67</v>
      </c>
    </row>
    <row r="2105" spans="1:11" x14ac:dyDescent="0.35">
      <c r="A2105">
        <v>441688430</v>
      </c>
      <c r="B2105" s="2">
        <v>44158</v>
      </c>
      <c r="C2105" s="2">
        <v>44162</v>
      </c>
      <c r="D2105" t="s">
        <v>173</v>
      </c>
      <c r="E2105" t="s">
        <v>24</v>
      </c>
      <c r="F2105" t="s">
        <v>56</v>
      </c>
      <c r="G2105" t="s">
        <v>14</v>
      </c>
      <c r="H2105" t="s">
        <v>19</v>
      </c>
      <c r="I2105">
        <v>4277</v>
      </c>
      <c r="J2105">
        <v>9.33</v>
      </c>
      <c r="K2105">
        <v>6.92</v>
      </c>
    </row>
    <row r="2106" spans="1:11" x14ac:dyDescent="0.35">
      <c r="A2106">
        <v>905469834</v>
      </c>
      <c r="B2106" s="2">
        <v>44692</v>
      </c>
      <c r="C2106" s="2">
        <v>44702</v>
      </c>
      <c r="D2106" t="s">
        <v>92</v>
      </c>
      <c r="E2106" t="s">
        <v>32</v>
      </c>
      <c r="F2106" t="s">
        <v>33</v>
      </c>
      <c r="G2106" t="s">
        <v>18</v>
      </c>
      <c r="H2106" t="s">
        <v>15</v>
      </c>
      <c r="I2106">
        <v>7500</v>
      </c>
      <c r="J2106">
        <v>109.28</v>
      </c>
      <c r="K2106">
        <v>35.840000000000003</v>
      </c>
    </row>
    <row r="2107" spans="1:11" x14ac:dyDescent="0.35">
      <c r="A2107">
        <v>161592853</v>
      </c>
      <c r="B2107" s="2">
        <v>43247</v>
      </c>
      <c r="C2107" s="2">
        <v>43264</v>
      </c>
      <c r="D2107" t="s">
        <v>94</v>
      </c>
      <c r="E2107" t="s">
        <v>38</v>
      </c>
      <c r="F2107" t="s">
        <v>76</v>
      </c>
      <c r="G2107" t="s">
        <v>18</v>
      </c>
      <c r="H2107" t="s">
        <v>15</v>
      </c>
      <c r="I2107">
        <v>7771</v>
      </c>
      <c r="J2107">
        <v>668.27</v>
      </c>
      <c r="K2107">
        <v>502.54</v>
      </c>
    </row>
    <row r="2108" spans="1:11" x14ac:dyDescent="0.35">
      <c r="A2108">
        <v>583543813</v>
      </c>
      <c r="B2108" s="2">
        <v>43853</v>
      </c>
      <c r="C2108" s="2">
        <v>43872</v>
      </c>
      <c r="D2108" t="s">
        <v>53</v>
      </c>
      <c r="E2108" t="s">
        <v>29</v>
      </c>
      <c r="F2108" t="s">
        <v>56</v>
      </c>
      <c r="G2108" t="s">
        <v>14</v>
      </c>
      <c r="H2108" t="s">
        <v>19</v>
      </c>
      <c r="I2108">
        <v>2437</v>
      </c>
      <c r="J2108">
        <v>9.33</v>
      </c>
      <c r="K2108">
        <v>6.92</v>
      </c>
    </row>
    <row r="2109" spans="1:11" x14ac:dyDescent="0.35">
      <c r="A2109">
        <v>115121543</v>
      </c>
      <c r="B2109" s="2">
        <v>44694</v>
      </c>
      <c r="C2109" s="2">
        <v>44699</v>
      </c>
      <c r="D2109" t="s">
        <v>111</v>
      </c>
      <c r="E2109" t="s">
        <v>38</v>
      </c>
      <c r="F2109" t="s">
        <v>17</v>
      </c>
      <c r="G2109" t="s">
        <v>14</v>
      </c>
      <c r="H2109" t="s">
        <v>26</v>
      </c>
      <c r="I2109">
        <v>5878</v>
      </c>
      <c r="J2109">
        <v>152.58000000000001</v>
      </c>
      <c r="K2109">
        <v>97.44</v>
      </c>
    </row>
    <row r="2110" spans="1:11" x14ac:dyDescent="0.35">
      <c r="A2110">
        <v>820437371</v>
      </c>
      <c r="B2110" s="2">
        <v>42883</v>
      </c>
      <c r="C2110" s="2">
        <v>42886</v>
      </c>
      <c r="D2110" t="s">
        <v>184</v>
      </c>
      <c r="E2110" t="s">
        <v>21</v>
      </c>
      <c r="F2110" t="s">
        <v>47</v>
      </c>
      <c r="G2110" t="s">
        <v>14</v>
      </c>
      <c r="H2110" t="s">
        <v>34</v>
      </c>
      <c r="I2110">
        <v>4505</v>
      </c>
      <c r="J2110">
        <v>421.89</v>
      </c>
      <c r="K2110">
        <v>364.69</v>
      </c>
    </row>
    <row r="2111" spans="1:11" x14ac:dyDescent="0.35">
      <c r="A2111">
        <v>333915126</v>
      </c>
      <c r="B2111" s="2">
        <v>42310</v>
      </c>
      <c r="C2111" s="2">
        <v>42314</v>
      </c>
      <c r="D2111" t="s">
        <v>132</v>
      </c>
      <c r="E2111" t="s">
        <v>38</v>
      </c>
      <c r="F2111" t="s">
        <v>40</v>
      </c>
      <c r="G2111" t="s">
        <v>18</v>
      </c>
      <c r="H2111" t="s">
        <v>34</v>
      </c>
      <c r="I2111">
        <v>1761</v>
      </c>
      <c r="J2111">
        <v>651.21</v>
      </c>
      <c r="K2111">
        <v>524.96</v>
      </c>
    </row>
    <row r="2112" spans="1:11" x14ac:dyDescent="0.35">
      <c r="A2112">
        <v>410291135</v>
      </c>
      <c r="B2112" s="2">
        <v>43867</v>
      </c>
      <c r="C2112" s="2">
        <v>43877</v>
      </c>
      <c r="D2112" t="s">
        <v>116</v>
      </c>
      <c r="E2112" t="s">
        <v>21</v>
      </c>
      <c r="F2112" t="s">
        <v>30</v>
      </c>
      <c r="G2112" t="s">
        <v>18</v>
      </c>
      <c r="H2112" t="s">
        <v>26</v>
      </c>
      <c r="I2112">
        <v>3119</v>
      </c>
      <c r="J2112">
        <v>81.73</v>
      </c>
      <c r="K2112">
        <v>56.67</v>
      </c>
    </row>
    <row r="2113" spans="1:11" x14ac:dyDescent="0.35">
      <c r="A2113">
        <v>174614226</v>
      </c>
      <c r="B2113" s="2">
        <v>42910</v>
      </c>
      <c r="C2113" s="2">
        <v>42926</v>
      </c>
      <c r="D2113" t="s">
        <v>188</v>
      </c>
      <c r="E2113" t="s">
        <v>21</v>
      </c>
      <c r="F2113" t="s">
        <v>13</v>
      </c>
      <c r="G2113" t="s">
        <v>18</v>
      </c>
      <c r="H2113" t="s">
        <v>19</v>
      </c>
      <c r="I2113">
        <v>1085</v>
      </c>
      <c r="J2113">
        <v>255.28</v>
      </c>
      <c r="K2113">
        <v>159.41999999999999</v>
      </c>
    </row>
    <row r="2114" spans="1:11" x14ac:dyDescent="0.35">
      <c r="A2114">
        <v>172245728</v>
      </c>
      <c r="B2114" s="2">
        <v>43115</v>
      </c>
      <c r="C2114" s="2">
        <v>43117</v>
      </c>
      <c r="D2114" t="s">
        <v>114</v>
      </c>
      <c r="E2114" t="s">
        <v>38</v>
      </c>
      <c r="F2114" t="s">
        <v>40</v>
      </c>
      <c r="G2114" t="s">
        <v>14</v>
      </c>
      <c r="H2114" t="s">
        <v>15</v>
      </c>
      <c r="I2114">
        <v>194</v>
      </c>
      <c r="J2114">
        <v>651.21</v>
      </c>
      <c r="K2114">
        <v>524.96</v>
      </c>
    </row>
    <row r="2115" spans="1:11" x14ac:dyDescent="0.35">
      <c r="A2115">
        <v>118859469</v>
      </c>
      <c r="B2115" s="2">
        <v>44349</v>
      </c>
      <c r="C2115" s="2">
        <v>44362</v>
      </c>
      <c r="D2115" t="s">
        <v>203</v>
      </c>
      <c r="E2115" t="s">
        <v>21</v>
      </c>
      <c r="F2115" t="s">
        <v>17</v>
      </c>
      <c r="G2115" t="s">
        <v>18</v>
      </c>
      <c r="H2115" t="s">
        <v>26</v>
      </c>
      <c r="I2115">
        <v>2013</v>
      </c>
      <c r="J2115">
        <v>152.58000000000001</v>
      </c>
      <c r="K2115">
        <v>97.44</v>
      </c>
    </row>
    <row r="2116" spans="1:11" x14ac:dyDescent="0.35">
      <c r="A2116">
        <v>250441777</v>
      </c>
      <c r="B2116" s="2">
        <v>44097</v>
      </c>
      <c r="C2116" s="2">
        <v>44117</v>
      </c>
      <c r="D2116" t="s">
        <v>54</v>
      </c>
      <c r="E2116" t="s">
        <v>29</v>
      </c>
      <c r="F2116" t="s">
        <v>33</v>
      </c>
      <c r="G2116" t="s">
        <v>14</v>
      </c>
      <c r="H2116" t="s">
        <v>34</v>
      </c>
      <c r="I2116">
        <v>142</v>
      </c>
      <c r="J2116">
        <v>109.28</v>
      </c>
      <c r="K2116">
        <v>35.840000000000003</v>
      </c>
    </row>
    <row r="2117" spans="1:11" x14ac:dyDescent="0.35">
      <c r="A2117">
        <v>873291480</v>
      </c>
      <c r="B2117" s="2">
        <v>44858</v>
      </c>
      <c r="C2117" s="2">
        <v>44868</v>
      </c>
      <c r="D2117" t="s">
        <v>146</v>
      </c>
      <c r="E2117" t="s">
        <v>29</v>
      </c>
      <c r="F2117" t="s">
        <v>13</v>
      </c>
      <c r="G2117" t="s">
        <v>14</v>
      </c>
      <c r="H2117" t="s">
        <v>26</v>
      </c>
      <c r="I2117">
        <v>5210</v>
      </c>
      <c r="J2117">
        <v>255.28</v>
      </c>
      <c r="K2117">
        <v>159.41999999999999</v>
      </c>
    </row>
    <row r="2118" spans="1:11" x14ac:dyDescent="0.35">
      <c r="A2118">
        <v>114019906</v>
      </c>
      <c r="B2118" s="2">
        <v>43357</v>
      </c>
      <c r="C2118" s="2">
        <v>43358</v>
      </c>
      <c r="D2118" t="s">
        <v>173</v>
      </c>
      <c r="E2118" t="s">
        <v>24</v>
      </c>
      <c r="F2118" t="s">
        <v>22</v>
      </c>
      <c r="G2118" t="s">
        <v>14</v>
      </c>
      <c r="H2118" t="s">
        <v>26</v>
      </c>
      <c r="I2118">
        <v>9879</v>
      </c>
      <c r="J2118">
        <v>47.45</v>
      </c>
      <c r="K2118">
        <v>31.79</v>
      </c>
    </row>
    <row r="2119" spans="1:11" x14ac:dyDescent="0.35">
      <c r="A2119">
        <v>669550883</v>
      </c>
      <c r="B2119" s="2">
        <v>42215</v>
      </c>
      <c r="C2119" s="2">
        <v>42218</v>
      </c>
      <c r="D2119" t="s">
        <v>204</v>
      </c>
      <c r="E2119" t="s">
        <v>21</v>
      </c>
      <c r="F2119" t="s">
        <v>42</v>
      </c>
      <c r="G2119" t="s">
        <v>18</v>
      </c>
      <c r="H2119" t="s">
        <v>34</v>
      </c>
      <c r="I2119">
        <v>3840</v>
      </c>
      <c r="J2119">
        <v>437.2</v>
      </c>
      <c r="K2119">
        <v>263.33</v>
      </c>
    </row>
    <row r="2120" spans="1:11" x14ac:dyDescent="0.35">
      <c r="A2120">
        <v>357120740</v>
      </c>
      <c r="B2120" s="2">
        <v>43554</v>
      </c>
      <c r="C2120" s="2">
        <v>43561</v>
      </c>
      <c r="D2120" t="s">
        <v>182</v>
      </c>
      <c r="E2120" t="s">
        <v>12</v>
      </c>
      <c r="F2120" t="s">
        <v>13</v>
      </c>
      <c r="G2120" t="s">
        <v>18</v>
      </c>
      <c r="H2120" t="s">
        <v>26</v>
      </c>
      <c r="I2120">
        <v>8818</v>
      </c>
      <c r="J2120">
        <v>255.28</v>
      </c>
      <c r="K2120">
        <v>159.41999999999999</v>
      </c>
    </row>
    <row r="2121" spans="1:11" x14ac:dyDescent="0.35">
      <c r="A2121">
        <v>664278304</v>
      </c>
      <c r="B2121" s="2">
        <v>43966</v>
      </c>
      <c r="C2121" s="2">
        <v>43971</v>
      </c>
      <c r="D2121" t="s">
        <v>213</v>
      </c>
      <c r="E2121" t="s">
        <v>38</v>
      </c>
      <c r="F2121" t="s">
        <v>22</v>
      </c>
      <c r="G2121" t="s">
        <v>18</v>
      </c>
      <c r="H2121" t="s">
        <v>26</v>
      </c>
      <c r="I2121">
        <v>3567</v>
      </c>
      <c r="J2121">
        <v>47.45</v>
      </c>
      <c r="K2121">
        <v>31.79</v>
      </c>
    </row>
    <row r="2122" spans="1:11" x14ac:dyDescent="0.35">
      <c r="A2122">
        <v>898884904</v>
      </c>
      <c r="B2122" s="2">
        <v>44235</v>
      </c>
      <c r="C2122" s="2">
        <v>44246</v>
      </c>
      <c r="D2122" t="s">
        <v>84</v>
      </c>
      <c r="E2122" t="s">
        <v>24</v>
      </c>
      <c r="F2122" t="s">
        <v>25</v>
      </c>
      <c r="G2122" t="s">
        <v>18</v>
      </c>
      <c r="H2122" t="s">
        <v>15</v>
      </c>
      <c r="I2122">
        <v>8873</v>
      </c>
      <c r="J2122">
        <v>205.7</v>
      </c>
      <c r="K2122">
        <v>117.11</v>
      </c>
    </row>
    <row r="2123" spans="1:11" x14ac:dyDescent="0.35">
      <c r="A2123">
        <v>439114367</v>
      </c>
      <c r="B2123" s="2">
        <v>43999</v>
      </c>
      <c r="C2123" s="2">
        <v>44016</v>
      </c>
      <c r="D2123" t="s">
        <v>115</v>
      </c>
      <c r="E2123" t="s">
        <v>21</v>
      </c>
      <c r="F2123" t="s">
        <v>30</v>
      </c>
      <c r="G2123" t="s">
        <v>14</v>
      </c>
      <c r="H2123" t="s">
        <v>15</v>
      </c>
      <c r="I2123">
        <v>2554</v>
      </c>
      <c r="J2123">
        <v>81.73</v>
      </c>
      <c r="K2123">
        <v>56.67</v>
      </c>
    </row>
    <row r="2124" spans="1:11" x14ac:dyDescent="0.35">
      <c r="A2124">
        <v>983453023</v>
      </c>
      <c r="B2124" s="2">
        <v>44171</v>
      </c>
      <c r="C2124" s="2">
        <v>44172</v>
      </c>
      <c r="D2124" t="s">
        <v>41</v>
      </c>
      <c r="E2124" t="s">
        <v>29</v>
      </c>
      <c r="F2124" t="s">
        <v>30</v>
      </c>
      <c r="G2124" t="s">
        <v>18</v>
      </c>
      <c r="H2124" t="s">
        <v>26</v>
      </c>
      <c r="I2124">
        <v>4459</v>
      </c>
      <c r="J2124">
        <v>81.73</v>
      </c>
      <c r="K2124">
        <v>56.67</v>
      </c>
    </row>
    <row r="2125" spans="1:11" x14ac:dyDescent="0.35">
      <c r="A2125">
        <v>700699698</v>
      </c>
      <c r="B2125" s="2">
        <v>43783</v>
      </c>
      <c r="C2125" s="2">
        <v>43797</v>
      </c>
      <c r="D2125" t="s">
        <v>202</v>
      </c>
      <c r="E2125" t="s">
        <v>38</v>
      </c>
      <c r="F2125" t="s">
        <v>42</v>
      </c>
      <c r="G2125" t="s">
        <v>14</v>
      </c>
      <c r="H2125" t="s">
        <v>34</v>
      </c>
      <c r="I2125">
        <v>1467</v>
      </c>
      <c r="J2125">
        <v>437.2</v>
      </c>
      <c r="K2125">
        <v>263.33</v>
      </c>
    </row>
    <row r="2126" spans="1:11" x14ac:dyDescent="0.35">
      <c r="A2126">
        <v>979965722</v>
      </c>
      <c r="B2126" s="2">
        <v>44603</v>
      </c>
      <c r="C2126" s="2">
        <v>44624</v>
      </c>
      <c r="D2126" t="s">
        <v>149</v>
      </c>
      <c r="E2126" t="s">
        <v>12</v>
      </c>
      <c r="F2126" t="s">
        <v>25</v>
      </c>
      <c r="G2126" t="s">
        <v>18</v>
      </c>
      <c r="H2126" t="s">
        <v>15</v>
      </c>
      <c r="I2126">
        <v>2489</v>
      </c>
      <c r="J2126">
        <v>205.7</v>
      </c>
      <c r="K2126">
        <v>117.11</v>
      </c>
    </row>
    <row r="2127" spans="1:11" x14ac:dyDescent="0.35">
      <c r="A2127">
        <v>580674922</v>
      </c>
      <c r="B2127" s="2">
        <v>42555</v>
      </c>
      <c r="C2127" s="2">
        <v>42573</v>
      </c>
      <c r="D2127" t="s">
        <v>61</v>
      </c>
      <c r="E2127" t="s">
        <v>12</v>
      </c>
      <c r="F2127" t="s">
        <v>40</v>
      </c>
      <c r="G2127" t="s">
        <v>14</v>
      </c>
      <c r="H2127" t="s">
        <v>19</v>
      </c>
      <c r="I2127">
        <v>3468</v>
      </c>
      <c r="J2127">
        <v>651.21</v>
      </c>
      <c r="K2127">
        <v>524.96</v>
      </c>
    </row>
    <row r="2128" spans="1:11" x14ac:dyDescent="0.35">
      <c r="A2128">
        <v>582563626</v>
      </c>
      <c r="B2128" s="2">
        <v>44227</v>
      </c>
      <c r="C2128" s="2">
        <v>44236</v>
      </c>
      <c r="D2128" t="s">
        <v>159</v>
      </c>
      <c r="E2128" t="s">
        <v>21</v>
      </c>
      <c r="F2128" t="s">
        <v>76</v>
      </c>
      <c r="G2128" t="s">
        <v>14</v>
      </c>
      <c r="H2128" t="s">
        <v>15</v>
      </c>
      <c r="I2128">
        <v>2378</v>
      </c>
      <c r="J2128">
        <v>668.27</v>
      </c>
      <c r="K2128">
        <v>502.54</v>
      </c>
    </row>
    <row r="2129" spans="1:11" x14ac:dyDescent="0.35">
      <c r="A2129">
        <v>335680663</v>
      </c>
      <c r="B2129" s="2">
        <v>43320</v>
      </c>
      <c r="C2129" s="2">
        <v>43323</v>
      </c>
      <c r="D2129" t="s">
        <v>142</v>
      </c>
      <c r="E2129" t="s">
        <v>29</v>
      </c>
      <c r="F2129" t="s">
        <v>17</v>
      </c>
      <c r="G2129" t="s">
        <v>18</v>
      </c>
      <c r="H2129" t="s">
        <v>19</v>
      </c>
      <c r="I2129">
        <v>4223</v>
      </c>
      <c r="J2129">
        <v>152.58000000000001</v>
      </c>
      <c r="K2129">
        <v>97.44</v>
      </c>
    </row>
    <row r="2130" spans="1:11" x14ac:dyDescent="0.35">
      <c r="A2130">
        <v>610387361</v>
      </c>
      <c r="B2130" s="2">
        <v>44203</v>
      </c>
      <c r="C2130" s="2">
        <v>44221</v>
      </c>
      <c r="D2130" t="s">
        <v>213</v>
      </c>
      <c r="E2130" t="s">
        <v>38</v>
      </c>
      <c r="F2130" t="s">
        <v>68</v>
      </c>
      <c r="G2130" t="s">
        <v>14</v>
      </c>
      <c r="H2130" t="s">
        <v>26</v>
      </c>
      <c r="I2130">
        <v>6039</v>
      </c>
      <c r="J2130">
        <v>154.06</v>
      </c>
      <c r="K2130">
        <v>90.93</v>
      </c>
    </row>
    <row r="2131" spans="1:11" x14ac:dyDescent="0.35">
      <c r="A2131">
        <v>447357547</v>
      </c>
      <c r="B2131" s="2">
        <v>44509</v>
      </c>
      <c r="C2131" s="2">
        <v>44527</v>
      </c>
      <c r="D2131" t="s">
        <v>209</v>
      </c>
      <c r="E2131" t="s">
        <v>32</v>
      </c>
      <c r="F2131" t="s">
        <v>33</v>
      </c>
      <c r="G2131" t="s">
        <v>14</v>
      </c>
      <c r="H2131" t="s">
        <v>19</v>
      </c>
      <c r="I2131">
        <v>1894</v>
      </c>
      <c r="J2131">
        <v>109.28</v>
      </c>
      <c r="K2131">
        <v>35.840000000000003</v>
      </c>
    </row>
    <row r="2132" spans="1:11" x14ac:dyDescent="0.35">
      <c r="A2132">
        <v>307577550</v>
      </c>
      <c r="B2132" s="2">
        <v>43305</v>
      </c>
      <c r="C2132" s="2">
        <v>43326</v>
      </c>
      <c r="D2132" t="s">
        <v>16</v>
      </c>
      <c r="E2132" t="s">
        <v>12</v>
      </c>
      <c r="F2132" t="s">
        <v>30</v>
      </c>
      <c r="G2132" t="s">
        <v>14</v>
      </c>
      <c r="H2132" t="s">
        <v>34</v>
      </c>
      <c r="I2132">
        <v>7887</v>
      </c>
      <c r="J2132">
        <v>81.73</v>
      </c>
      <c r="K2132">
        <v>56.67</v>
      </c>
    </row>
    <row r="2133" spans="1:11" x14ac:dyDescent="0.35">
      <c r="A2133">
        <v>722346198</v>
      </c>
      <c r="B2133" s="2">
        <v>43778</v>
      </c>
      <c r="C2133" s="2">
        <v>43779</v>
      </c>
      <c r="D2133" t="s">
        <v>182</v>
      </c>
      <c r="E2133" t="s">
        <v>12</v>
      </c>
      <c r="F2133" t="s">
        <v>42</v>
      </c>
      <c r="G2133" t="s">
        <v>14</v>
      </c>
      <c r="H2133" t="s">
        <v>34</v>
      </c>
      <c r="I2133">
        <v>7147</v>
      </c>
      <c r="J2133">
        <v>437.2</v>
      </c>
      <c r="K2133">
        <v>263.33</v>
      </c>
    </row>
    <row r="2134" spans="1:11" x14ac:dyDescent="0.35">
      <c r="A2134">
        <v>943274819</v>
      </c>
      <c r="B2134" s="2">
        <v>43504</v>
      </c>
      <c r="C2134" s="2">
        <v>43513</v>
      </c>
      <c r="D2134" t="s">
        <v>102</v>
      </c>
      <c r="E2134" t="s">
        <v>21</v>
      </c>
      <c r="F2134" t="s">
        <v>17</v>
      </c>
      <c r="G2134" t="s">
        <v>14</v>
      </c>
      <c r="H2134" t="s">
        <v>15</v>
      </c>
      <c r="I2134">
        <v>4836</v>
      </c>
      <c r="J2134">
        <v>152.58000000000001</v>
      </c>
      <c r="K2134">
        <v>97.44</v>
      </c>
    </row>
    <row r="2135" spans="1:11" x14ac:dyDescent="0.35">
      <c r="A2135">
        <v>292287242</v>
      </c>
      <c r="B2135" s="2">
        <v>44177</v>
      </c>
      <c r="C2135" s="2">
        <v>44188</v>
      </c>
      <c r="D2135" t="s">
        <v>206</v>
      </c>
      <c r="E2135" t="s">
        <v>24</v>
      </c>
      <c r="F2135" t="s">
        <v>22</v>
      </c>
      <c r="G2135" t="s">
        <v>18</v>
      </c>
      <c r="H2135" t="s">
        <v>15</v>
      </c>
      <c r="I2135">
        <v>3145</v>
      </c>
      <c r="J2135">
        <v>47.45</v>
      </c>
      <c r="K2135">
        <v>31.79</v>
      </c>
    </row>
    <row r="2136" spans="1:11" x14ac:dyDescent="0.35">
      <c r="A2136">
        <v>411619794</v>
      </c>
      <c r="B2136" s="2">
        <v>42035</v>
      </c>
      <c r="C2136" s="2">
        <v>42050</v>
      </c>
      <c r="D2136" t="s">
        <v>220</v>
      </c>
      <c r="E2136" t="s">
        <v>29</v>
      </c>
      <c r="F2136" t="s">
        <v>68</v>
      </c>
      <c r="G2136" t="s">
        <v>18</v>
      </c>
      <c r="H2136" t="s">
        <v>19</v>
      </c>
      <c r="I2136">
        <v>6299</v>
      </c>
      <c r="J2136">
        <v>154.06</v>
      </c>
      <c r="K2136">
        <v>90.93</v>
      </c>
    </row>
    <row r="2137" spans="1:11" x14ac:dyDescent="0.35">
      <c r="A2137">
        <v>313821303</v>
      </c>
      <c r="B2137" s="2">
        <v>44900</v>
      </c>
      <c r="C2137" s="2">
        <v>44906</v>
      </c>
      <c r="D2137" t="s">
        <v>145</v>
      </c>
      <c r="E2137" t="s">
        <v>21</v>
      </c>
      <c r="F2137" t="s">
        <v>40</v>
      </c>
      <c r="G2137" t="s">
        <v>14</v>
      </c>
      <c r="H2137" t="s">
        <v>34</v>
      </c>
      <c r="I2137">
        <v>5552</v>
      </c>
      <c r="J2137">
        <v>651.21</v>
      </c>
      <c r="K2137">
        <v>524.96</v>
      </c>
    </row>
    <row r="2138" spans="1:11" x14ac:dyDescent="0.35">
      <c r="A2138">
        <v>431753098</v>
      </c>
      <c r="B2138" s="2">
        <v>42249</v>
      </c>
      <c r="C2138" s="2">
        <v>42257</v>
      </c>
      <c r="D2138" t="s">
        <v>195</v>
      </c>
      <c r="E2138" t="s">
        <v>21</v>
      </c>
      <c r="F2138" t="s">
        <v>22</v>
      </c>
      <c r="G2138" t="s">
        <v>14</v>
      </c>
      <c r="H2138" t="s">
        <v>15</v>
      </c>
      <c r="I2138">
        <v>4191</v>
      </c>
      <c r="J2138">
        <v>47.45</v>
      </c>
      <c r="K2138">
        <v>31.79</v>
      </c>
    </row>
    <row r="2139" spans="1:11" x14ac:dyDescent="0.35">
      <c r="A2139">
        <v>368589007</v>
      </c>
      <c r="B2139" s="2">
        <v>44377</v>
      </c>
      <c r="C2139" s="2">
        <v>44398</v>
      </c>
      <c r="D2139" t="s">
        <v>180</v>
      </c>
      <c r="E2139" t="s">
        <v>24</v>
      </c>
      <c r="F2139" t="s">
        <v>13</v>
      </c>
      <c r="G2139" t="s">
        <v>14</v>
      </c>
      <c r="H2139" t="s">
        <v>15</v>
      </c>
      <c r="I2139">
        <v>2533</v>
      </c>
      <c r="J2139">
        <v>255.28</v>
      </c>
      <c r="K2139">
        <v>159.41999999999999</v>
      </c>
    </row>
    <row r="2140" spans="1:11" x14ac:dyDescent="0.35">
      <c r="A2140">
        <v>247815358</v>
      </c>
      <c r="B2140" s="2">
        <v>44539</v>
      </c>
      <c r="C2140" s="2">
        <v>44543</v>
      </c>
      <c r="D2140" t="s">
        <v>69</v>
      </c>
      <c r="E2140" t="s">
        <v>38</v>
      </c>
      <c r="F2140" t="s">
        <v>68</v>
      </c>
      <c r="G2140" t="s">
        <v>18</v>
      </c>
      <c r="H2140" t="s">
        <v>15</v>
      </c>
      <c r="I2140">
        <v>2926</v>
      </c>
      <c r="J2140">
        <v>154.06</v>
      </c>
      <c r="K2140">
        <v>90.93</v>
      </c>
    </row>
    <row r="2141" spans="1:11" x14ac:dyDescent="0.35">
      <c r="A2141">
        <v>263230979</v>
      </c>
      <c r="B2141" s="2">
        <v>44076</v>
      </c>
      <c r="C2141" s="2">
        <v>44091</v>
      </c>
      <c r="D2141" t="s">
        <v>151</v>
      </c>
      <c r="E2141" t="s">
        <v>32</v>
      </c>
      <c r="F2141" t="s">
        <v>33</v>
      </c>
      <c r="G2141" t="s">
        <v>14</v>
      </c>
      <c r="H2141" t="s">
        <v>26</v>
      </c>
      <c r="I2141">
        <v>4751</v>
      </c>
      <c r="J2141">
        <v>109.28</v>
      </c>
      <c r="K2141">
        <v>35.840000000000003</v>
      </c>
    </row>
    <row r="2142" spans="1:11" x14ac:dyDescent="0.35">
      <c r="A2142">
        <v>228947198</v>
      </c>
      <c r="B2142" s="2">
        <v>44717</v>
      </c>
      <c r="C2142" s="2">
        <v>44728</v>
      </c>
      <c r="D2142" t="s">
        <v>182</v>
      </c>
      <c r="E2142" t="s">
        <v>12</v>
      </c>
      <c r="F2142" t="s">
        <v>17</v>
      </c>
      <c r="G2142" t="s">
        <v>18</v>
      </c>
      <c r="H2142" t="s">
        <v>19</v>
      </c>
      <c r="I2142">
        <v>9418</v>
      </c>
      <c r="J2142">
        <v>152.58000000000001</v>
      </c>
      <c r="K2142">
        <v>97.44</v>
      </c>
    </row>
    <row r="2143" spans="1:11" x14ac:dyDescent="0.35">
      <c r="A2143">
        <v>929387843</v>
      </c>
      <c r="B2143" s="2">
        <v>43233</v>
      </c>
      <c r="C2143" s="2">
        <v>43244</v>
      </c>
      <c r="D2143" t="s">
        <v>167</v>
      </c>
      <c r="E2143" t="s">
        <v>38</v>
      </c>
      <c r="F2143" t="s">
        <v>68</v>
      </c>
      <c r="G2143" t="s">
        <v>18</v>
      </c>
      <c r="H2143" t="s">
        <v>19</v>
      </c>
      <c r="I2143">
        <v>5371</v>
      </c>
      <c r="J2143">
        <v>154.06</v>
      </c>
      <c r="K2143">
        <v>90.93</v>
      </c>
    </row>
    <row r="2144" spans="1:11" x14ac:dyDescent="0.35">
      <c r="A2144">
        <v>969289243</v>
      </c>
      <c r="B2144" s="2">
        <v>44558</v>
      </c>
      <c r="C2144" s="2">
        <v>44566</v>
      </c>
      <c r="D2144" t="s">
        <v>35</v>
      </c>
      <c r="E2144" t="s">
        <v>21</v>
      </c>
      <c r="F2144" t="s">
        <v>76</v>
      </c>
      <c r="G2144" t="s">
        <v>14</v>
      </c>
      <c r="H2144" t="s">
        <v>19</v>
      </c>
      <c r="I2144">
        <v>3082</v>
      </c>
      <c r="J2144">
        <v>668.27</v>
      </c>
      <c r="K2144">
        <v>502.54</v>
      </c>
    </row>
    <row r="2145" spans="1:11" x14ac:dyDescent="0.35">
      <c r="A2145">
        <v>823700225</v>
      </c>
      <c r="B2145" s="2">
        <v>44856</v>
      </c>
      <c r="C2145" s="2">
        <v>44867</v>
      </c>
      <c r="D2145" t="s">
        <v>111</v>
      </c>
      <c r="E2145" t="s">
        <v>38</v>
      </c>
      <c r="F2145" t="s">
        <v>40</v>
      </c>
      <c r="G2145" t="s">
        <v>18</v>
      </c>
      <c r="H2145" t="s">
        <v>15</v>
      </c>
      <c r="I2145">
        <v>56</v>
      </c>
      <c r="J2145">
        <v>651.21</v>
      </c>
      <c r="K2145">
        <v>524.96</v>
      </c>
    </row>
    <row r="2146" spans="1:11" x14ac:dyDescent="0.35">
      <c r="A2146">
        <v>587982118</v>
      </c>
      <c r="B2146" s="2">
        <v>44493</v>
      </c>
      <c r="C2146" s="2">
        <v>44512</v>
      </c>
      <c r="D2146" t="s">
        <v>27</v>
      </c>
      <c r="E2146" t="s">
        <v>24</v>
      </c>
      <c r="F2146" t="s">
        <v>33</v>
      </c>
      <c r="G2146" t="s">
        <v>14</v>
      </c>
      <c r="H2146" t="s">
        <v>19</v>
      </c>
      <c r="I2146">
        <v>5830</v>
      </c>
      <c r="J2146">
        <v>109.28</v>
      </c>
      <c r="K2146">
        <v>35.840000000000003</v>
      </c>
    </row>
    <row r="2147" spans="1:11" x14ac:dyDescent="0.35">
      <c r="A2147">
        <v>427808749</v>
      </c>
      <c r="B2147" s="2">
        <v>43564</v>
      </c>
      <c r="C2147" s="2">
        <v>43575</v>
      </c>
      <c r="D2147" t="s">
        <v>146</v>
      </c>
      <c r="E2147" t="s">
        <v>29</v>
      </c>
      <c r="F2147" t="s">
        <v>25</v>
      </c>
      <c r="G2147" t="s">
        <v>14</v>
      </c>
      <c r="H2147" t="s">
        <v>19</v>
      </c>
      <c r="I2147">
        <v>6971</v>
      </c>
      <c r="J2147">
        <v>205.7</v>
      </c>
      <c r="K2147">
        <v>117.11</v>
      </c>
    </row>
    <row r="2148" spans="1:11" x14ac:dyDescent="0.35">
      <c r="A2148">
        <v>129166448</v>
      </c>
      <c r="B2148" s="2">
        <v>43294</v>
      </c>
      <c r="C2148" s="2">
        <v>43310</v>
      </c>
      <c r="D2148" t="s">
        <v>158</v>
      </c>
      <c r="E2148" t="s">
        <v>12</v>
      </c>
      <c r="F2148" t="s">
        <v>76</v>
      </c>
      <c r="G2148" t="s">
        <v>18</v>
      </c>
      <c r="H2148" t="s">
        <v>34</v>
      </c>
      <c r="I2148">
        <v>2077</v>
      </c>
      <c r="J2148">
        <v>668.27</v>
      </c>
      <c r="K2148">
        <v>502.54</v>
      </c>
    </row>
    <row r="2149" spans="1:11" x14ac:dyDescent="0.35">
      <c r="A2149">
        <v>448354041</v>
      </c>
      <c r="B2149" s="2">
        <v>43904</v>
      </c>
      <c r="C2149" s="2">
        <v>43908</v>
      </c>
      <c r="D2149" t="s">
        <v>161</v>
      </c>
      <c r="E2149" t="s">
        <v>24</v>
      </c>
      <c r="F2149" t="s">
        <v>30</v>
      </c>
      <c r="G2149" t="s">
        <v>18</v>
      </c>
      <c r="H2149" t="s">
        <v>34</v>
      </c>
      <c r="I2149">
        <v>6779</v>
      </c>
      <c r="J2149">
        <v>81.73</v>
      </c>
      <c r="K2149">
        <v>56.67</v>
      </c>
    </row>
    <row r="2150" spans="1:11" x14ac:dyDescent="0.35">
      <c r="A2150">
        <v>861982858</v>
      </c>
      <c r="B2150" s="2">
        <v>44394</v>
      </c>
      <c r="C2150" s="2">
        <v>44409</v>
      </c>
      <c r="D2150" t="s">
        <v>125</v>
      </c>
      <c r="E2150" t="s">
        <v>21</v>
      </c>
      <c r="F2150" t="s">
        <v>17</v>
      </c>
      <c r="G2150" t="s">
        <v>18</v>
      </c>
      <c r="H2150" t="s">
        <v>15</v>
      </c>
      <c r="I2150">
        <v>8738</v>
      </c>
      <c r="J2150">
        <v>152.58000000000001</v>
      </c>
      <c r="K2150">
        <v>97.44</v>
      </c>
    </row>
    <row r="2151" spans="1:11" x14ac:dyDescent="0.35">
      <c r="A2151">
        <v>916976726</v>
      </c>
      <c r="B2151" s="2">
        <v>42034</v>
      </c>
      <c r="C2151" s="2">
        <v>42043</v>
      </c>
      <c r="D2151" t="s">
        <v>138</v>
      </c>
      <c r="E2151" t="s">
        <v>24</v>
      </c>
      <c r="F2151" t="s">
        <v>47</v>
      </c>
      <c r="G2151" t="s">
        <v>14</v>
      </c>
      <c r="H2151" t="s">
        <v>19</v>
      </c>
      <c r="I2151">
        <v>2645</v>
      </c>
      <c r="J2151">
        <v>421.89</v>
      </c>
      <c r="K2151">
        <v>364.69</v>
      </c>
    </row>
    <row r="2152" spans="1:11" x14ac:dyDescent="0.35">
      <c r="A2152">
        <v>680571973</v>
      </c>
      <c r="B2152" s="2">
        <v>44296</v>
      </c>
      <c r="C2152" s="2">
        <v>44316</v>
      </c>
      <c r="D2152" t="s">
        <v>166</v>
      </c>
      <c r="E2152" t="s">
        <v>38</v>
      </c>
      <c r="F2152" t="s">
        <v>40</v>
      </c>
      <c r="G2152" t="s">
        <v>14</v>
      </c>
      <c r="H2152" t="s">
        <v>26</v>
      </c>
      <c r="I2152">
        <v>5225</v>
      </c>
      <c r="J2152">
        <v>651.21</v>
      </c>
      <c r="K2152">
        <v>524.96</v>
      </c>
    </row>
    <row r="2153" spans="1:11" x14ac:dyDescent="0.35">
      <c r="A2153">
        <v>290317428</v>
      </c>
      <c r="B2153" s="2">
        <v>42421</v>
      </c>
      <c r="C2153" s="2">
        <v>42436</v>
      </c>
      <c r="D2153" t="s">
        <v>178</v>
      </c>
      <c r="E2153" t="s">
        <v>21</v>
      </c>
      <c r="F2153" t="s">
        <v>47</v>
      </c>
      <c r="G2153" t="s">
        <v>14</v>
      </c>
      <c r="H2153" t="s">
        <v>15</v>
      </c>
      <c r="I2153">
        <v>233</v>
      </c>
      <c r="J2153">
        <v>421.89</v>
      </c>
      <c r="K2153">
        <v>364.69</v>
      </c>
    </row>
    <row r="2154" spans="1:11" x14ac:dyDescent="0.35">
      <c r="A2154">
        <v>404074418</v>
      </c>
      <c r="B2154" s="2">
        <v>42544</v>
      </c>
      <c r="C2154" s="2">
        <v>42549</v>
      </c>
      <c r="D2154" t="s">
        <v>161</v>
      </c>
      <c r="E2154" t="s">
        <v>24</v>
      </c>
      <c r="F2154" t="s">
        <v>40</v>
      </c>
      <c r="G2154" t="s">
        <v>14</v>
      </c>
      <c r="H2154" t="s">
        <v>34</v>
      </c>
      <c r="I2154">
        <v>3455</v>
      </c>
      <c r="J2154">
        <v>651.21</v>
      </c>
      <c r="K2154">
        <v>524.96</v>
      </c>
    </row>
    <row r="2155" spans="1:11" x14ac:dyDescent="0.35">
      <c r="A2155">
        <v>850016772</v>
      </c>
      <c r="B2155" s="2">
        <v>44381</v>
      </c>
      <c r="C2155" s="2">
        <v>44386</v>
      </c>
      <c r="D2155" t="s">
        <v>207</v>
      </c>
      <c r="E2155" t="s">
        <v>51</v>
      </c>
      <c r="F2155" t="s">
        <v>17</v>
      </c>
      <c r="G2155" t="s">
        <v>18</v>
      </c>
      <c r="H2155" t="s">
        <v>34</v>
      </c>
      <c r="I2155">
        <v>7707</v>
      </c>
      <c r="J2155">
        <v>152.58000000000001</v>
      </c>
      <c r="K2155">
        <v>97.44</v>
      </c>
    </row>
    <row r="2156" spans="1:11" x14ac:dyDescent="0.35">
      <c r="A2156">
        <v>176630818</v>
      </c>
      <c r="B2156" s="2">
        <v>42609</v>
      </c>
      <c r="C2156" s="2">
        <v>42618</v>
      </c>
      <c r="D2156" t="s">
        <v>158</v>
      </c>
      <c r="E2156" t="s">
        <v>12</v>
      </c>
      <c r="F2156" t="s">
        <v>68</v>
      </c>
      <c r="G2156" t="s">
        <v>18</v>
      </c>
      <c r="H2156" t="s">
        <v>34</v>
      </c>
      <c r="I2156">
        <v>7839</v>
      </c>
      <c r="J2156">
        <v>154.06</v>
      </c>
      <c r="K2156">
        <v>90.93</v>
      </c>
    </row>
    <row r="2157" spans="1:11" x14ac:dyDescent="0.35">
      <c r="A2157">
        <v>602715384</v>
      </c>
      <c r="B2157" s="2">
        <v>43225</v>
      </c>
      <c r="C2157" s="2">
        <v>43229</v>
      </c>
      <c r="D2157" t="s">
        <v>36</v>
      </c>
      <c r="E2157" t="s">
        <v>29</v>
      </c>
      <c r="F2157" t="s">
        <v>47</v>
      </c>
      <c r="G2157" t="s">
        <v>18</v>
      </c>
      <c r="H2157" t="s">
        <v>34</v>
      </c>
      <c r="I2157">
        <v>5731</v>
      </c>
      <c r="J2157">
        <v>421.89</v>
      </c>
      <c r="K2157">
        <v>364.69</v>
      </c>
    </row>
    <row r="2158" spans="1:11" x14ac:dyDescent="0.35">
      <c r="A2158">
        <v>367381799</v>
      </c>
      <c r="B2158" s="2">
        <v>44842</v>
      </c>
      <c r="C2158" s="2">
        <v>44848</v>
      </c>
      <c r="D2158" t="s">
        <v>70</v>
      </c>
      <c r="E2158" t="s">
        <v>29</v>
      </c>
      <c r="F2158" t="s">
        <v>30</v>
      </c>
      <c r="G2158" t="s">
        <v>14</v>
      </c>
      <c r="H2158" t="s">
        <v>26</v>
      </c>
      <c r="I2158">
        <v>5293</v>
      </c>
      <c r="J2158">
        <v>81.73</v>
      </c>
      <c r="K2158">
        <v>56.67</v>
      </c>
    </row>
    <row r="2159" spans="1:11" x14ac:dyDescent="0.35">
      <c r="A2159">
        <v>480053889</v>
      </c>
      <c r="B2159" s="2">
        <v>42730</v>
      </c>
      <c r="C2159" s="2">
        <v>42748</v>
      </c>
      <c r="D2159" t="s">
        <v>96</v>
      </c>
      <c r="E2159" t="s">
        <v>29</v>
      </c>
      <c r="F2159" t="s">
        <v>56</v>
      </c>
      <c r="G2159" t="s">
        <v>14</v>
      </c>
      <c r="H2159" t="s">
        <v>15</v>
      </c>
      <c r="I2159">
        <v>7469</v>
      </c>
      <c r="J2159">
        <v>9.33</v>
      </c>
      <c r="K2159">
        <v>6.92</v>
      </c>
    </row>
    <row r="2160" spans="1:11" x14ac:dyDescent="0.35">
      <c r="A2160">
        <v>670467984</v>
      </c>
      <c r="B2160" s="2">
        <v>43400</v>
      </c>
      <c r="C2160" s="2">
        <v>43404</v>
      </c>
      <c r="D2160" t="s">
        <v>180</v>
      </c>
      <c r="E2160" t="s">
        <v>24</v>
      </c>
      <c r="F2160" t="s">
        <v>40</v>
      </c>
      <c r="G2160" t="s">
        <v>18</v>
      </c>
      <c r="H2160" t="s">
        <v>26</v>
      </c>
      <c r="I2160">
        <v>5231</v>
      </c>
      <c r="J2160">
        <v>651.21</v>
      </c>
      <c r="K2160">
        <v>524.96</v>
      </c>
    </row>
    <row r="2161" spans="1:11" x14ac:dyDescent="0.35">
      <c r="A2161">
        <v>738672912</v>
      </c>
      <c r="B2161" s="2">
        <v>43710</v>
      </c>
      <c r="C2161" s="2">
        <v>43724</v>
      </c>
      <c r="D2161" t="s">
        <v>124</v>
      </c>
      <c r="E2161" t="s">
        <v>38</v>
      </c>
      <c r="F2161" t="s">
        <v>30</v>
      </c>
      <c r="G2161" t="s">
        <v>14</v>
      </c>
      <c r="H2161" t="s">
        <v>19</v>
      </c>
      <c r="I2161">
        <v>8584</v>
      </c>
      <c r="J2161">
        <v>81.73</v>
      </c>
      <c r="K2161">
        <v>56.67</v>
      </c>
    </row>
    <row r="2162" spans="1:11" x14ac:dyDescent="0.35">
      <c r="A2162">
        <v>105030000</v>
      </c>
      <c r="B2162" s="2">
        <v>42523</v>
      </c>
      <c r="C2162" s="2">
        <v>42542</v>
      </c>
      <c r="D2162" t="s">
        <v>116</v>
      </c>
      <c r="E2162" t="s">
        <v>21</v>
      </c>
      <c r="F2162" t="s">
        <v>33</v>
      </c>
      <c r="G2162" t="s">
        <v>18</v>
      </c>
      <c r="H2162" t="s">
        <v>19</v>
      </c>
      <c r="I2162">
        <v>9566</v>
      </c>
      <c r="J2162">
        <v>109.28</v>
      </c>
      <c r="K2162">
        <v>35.840000000000003</v>
      </c>
    </row>
    <row r="2163" spans="1:11" x14ac:dyDescent="0.35">
      <c r="A2163">
        <v>960213077</v>
      </c>
      <c r="B2163" s="2">
        <v>42247</v>
      </c>
      <c r="C2163" s="2">
        <v>42266</v>
      </c>
      <c r="D2163" t="s">
        <v>79</v>
      </c>
      <c r="E2163" t="s">
        <v>21</v>
      </c>
      <c r="F2163" t="s">
        <v>22</v>
      </c>
      <c r="G2163" t="s">
        <v>14</v>
      </c>
      <c r="H2163" t="s">
        <v>34</v>
      </c>
      <c r="I2163">
        <v>7242</v>
      </c>
      <c r="J2163">
        <v>47.45</v>
      </c>
      <c r="K2163">
        <v>31.79</v>
      </c>
    </row>
    <row r="2164" spans="1:11" x14ac:dyDescent="0.35">
      <c r="A2164">
        <v>615208470</v>
      </c>
      <c r="B2164" s="2">
        <v>44062</v>
      </c>
      <c r="C2164" s="2">
        <v>44079</v>
      </c>
      <c r="D2164" t="s">
        <v>65</v>
      </c>
      <c r="E2164" t="s">
        <v>32</v>
      </c>
      <c r="F2164" t="s">
        <v>25</v>
      </c>
      <c r="G2164" t="s">
        <v>14</v>
      </c>
      <c r="H2164" t="s">
        <v>15</v>
      </c>
      <c r="I2164">
        <v>2713</v>
      </c>
      <c r="J2164">
        <v>205.7</v>
      </c>
      <c r="K2164">
        <v>117.11</v>
      </c>
    </row>
    <row r="2165" spans="1:11" x14ac:dyDescent="0.35">
      <c r="A2165">
        <v>951315009</v>
      </c>
      <c r="B2165" s="2">
        <v>43616</v>
      </c>
      <c r="C2165" s="2">
        <v>43627</v>
      </c>
      <c r="D2165" t="s">
        <v>207</v>
      </c>
      <c r="E2165" t="s">
        <v>51</v>
      </c>
      <c r="F2165" t="s">
        <v>42</v>
      </c>
      <c r="G2165" t="s">
        <v>18</v>
      </c>
      <c r="H2165" t="s">
        <v>34</v>
      </c>
      <c r="I2165">
        <v>4106</v>
      </c>
      <c r="J2165">
        <v>437.2</v>
      </c>
      <c r="K2165">
        <v>263.33</v>
      </c>
    </row>
    <row r="2166" spans="1:11" x14ac:dyDescent="0.35">
      <c r="A2166">
        <v>770144021</v>
      </c>
      <c r="B2166" s="2">
        <v>44562</v>
      </c>
      <c r="C2166" s="2">
        <v>44581</v>
      </c>
      <c r="D2166" t="s">
        <v>46</v>
      </c>
      <c r="E2166" t="s">
        <v>29</v>
      </c>
      <c r="F2166" t="s">
        <v>22</v>
      </c>
      <c r="G2166" t="s">
        <v>18</v>
      </c>
      <c r="H2166" t="s">
        <v>26</v>
      </c>
      <c r="I2166">
        <v>1585</v>
      </c>
      <c r="J2166">
        <v>47.45</v>
      </c>
      <c r="K2166">
        <v>31.79</v>
      </c>
    </row>
    <row r="2167" spans="1:11" x14ac:dyDescent="0.35">
      <c r="A2167">
        <v>743619334</v>
      </c>
      <c r="B2167" s="2">
        <v>43247</v>
      </c>
      <c r="C2167" s="2">
        <v>43260</v>
      </c>
      <c r="D2167" t="s">
        <v>145</v>
      </c>
      <c r="E2167" t="s">
        <v>21</v>
      </c>
      <c r="F2167" t="s">
        <v>42</v>
      </c>
      <c r="G2167" t="s">
        <v>18</v>
      </c>
      <c r="H2167" t="s">
        <v>26</v>
      </c>
      <c r="I2167">
        <v>2341</v>
      </c>
      <c r="J2167">
        <v>437.2</v>
      </c>
      <c r="K2167">
        <v>263.33</v>
      </c>
    </row>
    <row r="2168" spans="1:11" x14ac:dyDescent="0.35">
      <c r="A2168">
        <v>263977277</v>
      </c>
      <c r="B2168" s="2">
        <v>42719</v>
      </c>
      <c r="C2168" s="2">
        <v>42727</v>
      </c>
      <c r="D2168" t="s">
        <v>205</v>
      </c>
      <c r="E2168" t="s">
        <v>21</v>
      </c>
      <c r="F2168" t="s">
        <v>40</v>
      </c>
      <c r="G2168" t="s">
        <v>18</v>
      </c>
      <c r="H2168" t="s">
        <v>34</v>
      </c>
      <c r="I2168">
        <v>5597</v>
      </c>
      <c r="J2168">
        <v>651.21</v>
      </c>
      <c r="K2168">
        <v>524.96</v>
      </c>
    </row>
    <row r="2169" spans="1:11" x14ac:dyDescent="0.35">
      <c r="A2169">
        <v>593766677</v>
      </c>
      <c r="B2169" s="2">
        <v>44146</v>
      </c>
      <c r="C2169" s="2">
        <v>44156</v>
      </c>
      <c r="D2169" t="s">
        <v>196</v>
      </c>
      <c r="E2169" t="s">
        <v>32</v>
      </c>
      <c r="F2169" t="s">
        <v>68</v>
      </c>
      <c r="G2169" t="s">
        <v>18</v>
      </c>
      <c r="H2169" t="s">
        <v>34</v>
      </c>
      <c r="I2169">
        <v>7609</v>
      </c>
      <c r="J2169">
        <v>154.06</v>
      </c>
      <c r="K2169">
        <v>90.93</v>
      </c>
    </row>
    <row r="2170" spans="1:11" x14ac:dyDescent="0.35">
      <c r="A2170">
        <v>815848863</v>
      </c>
      <c r="B2170" s="2">
        <v>43658</v>
      </c>
      <c r="C2170" s="2">
        <v>43665</v>
      </c>
      <c r="D2170" t="s">
        <v>128</v>
      </c>
      <c r="E2170" t="s">
        <v>38</v>
      </c>
      <c r="F2170" t="s">
        <v>40</v>
      </c>
      <c r="G2170" t="s">
        <v>18</v>
      </c>
      <c r="H2170" t="s">
        <v>19</v>
      </c>
      <c r="I2170">
        <v>6663</v>
      </c>
      <c r="J2170">
        <v>651.21</v>
      </c>
      <c r="K2170">
        <v>524.96</v>
      </c>
    </row>
    <row r="2171" spans="1:11" x14ac:dyDescent="0.35">
      <c r="A2171">
        <v>983397662</v>
      </c>
      <c r="B2171" s="2">
        <v>44011</v>
      </c>
      <c r="C2171" s="2">
        <v>44019</v>
      </c>
      <c r="D2171" t="s">
        <v>62</v>
      </c>
      <c r="E2171" t="s">
        <v>38</v>
      </c>
      <c r="F2171" t="s">
        <v>25</v>
      </c>
      <c r="G2171" t="s">
        <v>14</v>
      </c>
      <c r="H2171" t="s">
        <v>34</v>
      </c>
      <c r="I2171">
        <v>8076</v>
      </c>
      <c r="J2171">
        <v>205.7</v>
      </c>
      <c r="K2171">
        <v>117.11</v>
      </c>
    </row>
    <row r="2172" spans="1:11" x14ac:dyDescent="0.35">
      <c r="A2172">
        <v>769899404</v>
      </c>
      <c r="B2172" s="2">
        <v>44538</v>
      </c>
      <c r="C2172" s="2">
        <v>44557</v>
      </c>
      <c r="D2172" t="s">
        <v>133</v>
      </c>
      <c r="E2172" t="s">
        <v>38</v>
      </c>
      <c r="F2172" t="s">
        <v>76</v>
      </c>
      <c r="G2172" t="s">
        <v>18</v>
      </c>
      <c r="H2172" t="s">
        <v>34</v>
      </c>
      <c r="I2172">
        <v>9197</v>
      </c>
      <c r="J2172">
        <v>668.27</v>
      </c>
      <c r="K2172">
        <v>502.54</v>
      </c>
    </row>
    <row r="2173" spans="1:11" x14ac:dyDescent="0.35">
      <c r="A2173">
        <v>819152915</v>
      </c>
      <c r="B2173" s="2">
        <v>44309</v>
      </c>
      <c r="C2173" s="2">
        <v>44321</v>
      </c>
      <c r="D2173" t="s">
        <v>60</v>
      </c>
      <c r="E2173" t="s">
        <v>21</v>
      </c>
      <c r="F2173" t="s">
        <v>40</v>
      </c>
      <c r="G2173" t="s">
        <v>18</v>
      </c>
      <c r="H2173" t="s">
        <v>34</v>
      </c>
      <c r="I2173">
        <v>4406</v>
      </c>
      <c r="J2173">
        <v>651.21</v>
      </c>
      <c r="K2173">
        <v>524.96</v>
      </c>
    </row>
    <row r="2174" spans="1:11" x14ac:dyDescent="0.35">
      <c r="A2174">
        <v>495269525</v>
      </c>
      <c r="B2174" s="2">
        <v>44247</v>
      </c>
      <c r="C2174" s="2">
        <v>44267</v>
      </c>
      <c r="D2174" t="s">
        <v>59</v>
      </c>
      <c r="E2174" t="s">
        <v>12</v>
      </c>
      <c r="F2174" t="s">
        <v>47</v>
      </c>
      <c r="G2174" t="s">
        <v>18</v>
      </c>
      <c r="H2174" t="s">
        <v>19</v>
      </c>
      <c r="I2174">
        <v>113</v>
      </c>
      <c r="J2174">
        <v>421.89</v>
      </c>
      <c r="K2174">
        <v>364.69</v>
      </c>
    </row>
    <row r="2175" spans="1:11" x14ac:dyDescent="0.35">
      <c r="A2175">
        <v>132673060</v>
      </c>
      <c r="B2175" s="2">
        <v>42661</v>
      </c>
      <c r="C2175" s="2">
        <v>42666</v>
      </c>
      <c r="D2175" t="s">
        <v>127</v>
      </c>
      <c r="E2175" t="s">
        <v>38</v>
      </c>
      <c r="F2175" t="s">
        <v>25</v>
      </c>
      <c r="G2175" t="s">
        <v>18</v>
      </c>
      <c r="H2175" t="s">
        <v>15</v>
      </c>
      <c r="I2175">
        <v>9762</v>
      </c>
      <c r="J2175">
        <v>205.7</v>
      </c>
      <c r="K2175">
        <v>117.11</v>
      </c>
    </row>
    <row r="2176" spans="1:11" x14ac:dyDescent="0.35">
      <c r="A2176">
        <v>586099851</v>
      </c>
      <c r="B2176" s="2">
        <v>43831</v>
      </c>
      <c r="C2176" s="2">
        <v>43848</v>
      </c>
      <c r="D2176" t="s">
        <v>141</v>
      </c>
      <c r="E2176" t="s">
        <v>38</v>
      </c>
      <c r="F2176" t="s">
        <v>25</v>
      </c>
      <c r="G2176" t="s">
        <v>14</v>
      </c>
      <c r="H2176" t="s">
        <v>34</v>
      </c>
      <c r="I2176">
        <v>8825</v>
      </c>
      <c r="J2176">
        <v>205.7</v>
      </c>
      <c r="K2176">
        <v>117.11</v>
      </c>
    </row>
    <row r="2177" spans="1:11" x14ac:dyDescent="0.35">
      <c r="A2177">
        <v>980598723</v>
      </c>
      <c r="B2177" s="2">
        <v>42229</v>
      </c>
      <c r="C2177" s="2">
        <v>42249</v>
      </c>
      <c r="D2177" t="s">
        <v>165</v>
      </c>
      <c r="E2177" t="s">
        <v>21</v>
      </c>
      <c r="F2177" t="s">
        <v>30</v>
      </c>
      <c r="G2177" t="s">
        <v>18</v>
      </c>
      <c r="H2177" t="s">
        <v>19</v>
      </c>
      <c r="I2177">
        <v>9808</v>
      </c>
      <c r="J2177">
        <v>81.73</v>
      </c>
      <c r="K2177">
        <v>56.67</v>
      </c>
    </row>
    <row r="2178" spans="1:11" x14ac:dyDescent="0.35">
      <c r="A2178">
        <v>961531007</v>
      </c>
      <c r="B2178" s="2">
        <v>42834</v>
      </c>
      <c r="C2178" s="2">
        <v>42843</v>
      </c>
      <c r="D2178" t="s">
        <v>43</v>
      </c>
      <c r="E2178" t="s">
        <v>24</v>
      </c>
      <c r="F2178" t="s">
        <v>56</v>
      </c>
      <c r="G2178" t="s">
        <v>18</v>
      </c>
      <c r="H2178" t="s">
        <v>26</v>
      </c>
      <c r="I2178">
        <v>7247</v>
      </c>
      <c r="J2178">
        <v>9.33</v>
      </c>
      <c r="K2178">
        <v>6.92</v>
      </c>
    </row>
    <row r="2179" spans="1:11" x14ac:dyDescent="0.35">
      <c r="A2179">
        <v>244570529</v>
      </c>
      <c r="B2179" s="2">
        <v>44364</v>
      </c>
      <c r="C2179" s="2">
        <v>44378</v>
      </c>
      <c r="D2179" t="s">
        <v>130</v>
      </c>
      <c r="E2179" t="s">
        <v>29</v>
      </c>
      <c r="F2179" t="s">
        <v>42</v>
      </c>
      <c r="G2179" t="s">
        <v>18</v>
      </c>
      <c r="H2179" t="s">
        <v>15</v>
      </c>
      <c r="I2179">
        <v>2709</v>
      </c>
      <c r="J2179">
        <v>437.2</v>
      </c>
      <c r="K2179">
        <v>263.33</v>
      </c>
    </row>
    <row r="2180" spans="1:11" x14ac:dyDescent="0.35">
      <c r="A2180">
        <v>865703618</v>
      </c>
      <c r="B2180" s="2">
        <v>42533</v>
      </c>
      <c r="C2180" s="2">
        <v>42545</v>
      </c>
      <c r="D2180" t="s">
        <v>167</v>
      </c>
      <c r="E2180" t="s">
        <v>38</v>
      </c>
      <c r="F2180" t="s">
        <v>17</v>
      </c>
      <c r="G2180" t="s">
        <v>14</v>
      </c>
      <c r="H2180" t="s">
        <v>15</v>
      </c>
      <c r="I2180">
        <v>9793</v>
      </c>
      <c r="J2180">
        <v>152.58000000000001</v>
      </c>
      <c r="K2180">
        <v>97.44</v>
      </c>
    </row>
    <row r="2181" spans="1:11" x14ac:dyDescent="0.35">
      <c r="A2181">
        <v>431229102</v>
      </c>
      <c r="B2181" s="2">
        <v>42916</v>
      </c>
      <c r="C2181" s="2">
        <v>42922</v>
      </c>
      <c r="D2181" t="s">
        <v>119</v>
      </c>
      <c r="E2181" t="s">
        <v>24</v>
      </c>
      <c r="F2181" t="s">
        <v>13</v>
      </c>
      <c r="G2181" t="s">
        <v>14</v>
      </c>
      <c r="H2181" t="s">
        <v>15</v>
      </c>
      <c r="I2181">
        <v>9129</v>
      </c>
      <c r="J2181">
        <v>255.28</v>
      </c>
      <c r="K2181">
        <v>159.41999999999999</v>
      </c>
    </row>
    <row r="2182" spans="1:11" x14ac:dyDescent="0.35">
      <c r="A2182">
        <v>667758309</v>
      </c>
      <c r="B2182" s="2">
        <v>42395</v>
      </c>
      <c r="C2182" s="2">
        <v>42405</v>
      </c>
      <c r="D2182" t="s">
        <v>154</v>
      </c>
      <c r="E2182" t="s">
        <v>12</v>
      </c>
      <c r="F2182" t="s">
        <v>25</v>
      </c>
      <c r="G2182" t="s">
        <v>18</v>
      </c>
      <c r="H2182" t="s">
        <v>34</v>
      </c>
      <c r="I2182">
        <v>3378</v>
      </c>
      <c r="J2182">
        <v>205.7</v>
      </c>
      <c r="K2182">
        <v>117.11</v>
      </c>
    </row>
    <row r="2183" spans="1:11" x14ac:dyDescent="0.35">
      <c r="A2183">
        <v>672215068</v>
      </c>
      <c r="B2183" s="2">
        <v>44895</v>
      </c>
      <c r="C2183" s="2">
        <v>44915</v>
      </c>
      <c r="D2183" t="s">
        <v>138</v>
      </c>
      <c r="E2183" t="s">
        <v>24</v>
      </c>
      <c r="F2183" t="s">
        <v>76</v>
      </c>
      <c r="G2183" t="s">
        <v>14</v>
      </c>
      <c r="H2183" t="s">
        <v>34</v>
      </c>
      <c r="I2183">
        <v>2232</v>
      </c>
      <c r="J2183">
        <v>668.27</v>
      </c>
      <c r="K2183">
        <v>502.54</v>
      </c>
    </row>
    <row r="2184" spans="1:11" x14ac:dyDescent="0.35">
      <c r="A2184">
        <v>961835706</v>
      </c>
      <c r="B2184" s="2">
        <v>42732</v>
      </c>
      <c r="C2184" s="2">
        <v>42733</v>
      </c>
      <c r="D2184" t="s">
        <v>110</v>
      </c>
      <c r="E2184" t="s">
        <v>38</v>
      </c>
      <c r="F2184" t="s">
        <v>42</v>
      </c>
      <c r="G2184" t="s">
        <v>14</v>
      </c>
      <c r="H2184" t="s">
        <v>34</v>
      </c>
      <c r="I2184">
        <v>7414</v>
      </c>
      <c r="J2184">
        <v>437.2</v>
      </c>
      <c r="K2184">
        <v>263.33</v>
      </c>
    </row>
    <row r="2185" spans="1:11" x14ac:dyDescent="0.35">
      <c r="A2185">
        <v>324169051</v>
      </c>
      <c r="B2185" s="2">
        <v>42458</v>
      </c>
      <c r="C2185" s="2">
        <v>42460</v>
      </c>
      <c r="D2185" t="s">
        <v>180</v>
      </c>
      <c r="E2185" t="s">
        <v>24</v>
      </c>
      <c r="F2185" t="s">
        <v>22</v>
      </c>
      <c r="G2185" t="s">
        <v>18</v>
      </c>
      <c r="H2185" t="s">
        <v>19</v>
      </c>
      <c r="I2185">
        <v>7681</v>
      </c>
      <c r="J2185">
        <v>47.45</v>
      </c>
      <c r="K2185">
        <v>31.79</v>
      </c>
    </row>
    <row r="2186" spans="1:11" x14ac:dyDescent="0.35">
      <c r="A2186">
        <v>767076432</v>
      </c>
      <c r="B2186" s="2">
        <v>43244</v>
      </c>
      <c r="C2186" s="2">
        <v>43251</v>
      </c>
      <c r="D2186" t="s">
        <v>111</v>
      </c>
      <c r="E2186" t="s">
        <v>38</v>
      </c>
      <c r="F2186" t="s">
        <v>13</v>
      </c>
      <c r="G2186" t="s">
        <v>18</v>
      </c>
      <c r="H2186" t="s">
        <v>15</v>
      </c>
      <c r="I2186">
        <v>3817</v>
      </c>
      <c r="J2186">
        <v>255.28</v>
      </c>
      <c r="K2186">
        <v>159.41999999999999</v>
      </c>
    </row>
    <row r="2187" spans="1:11" x14ac:dyDescent="0.35">
      <c r="A2187">
        <v>768731677</v>
      </c>
      <c r="B2187" s="2">
        <v>43267</v>
      </c>
      <c r="C2187" s="2">
        <v>43282</v>
      </c>
      <c r="D2187" t="s">
        <v>98</v>
      </c>
      <c r="E2187" t="s">
        <v>38</v>
      </c>
      <c r="F2187" t="s">
        <v>17</v>
      </c>
      <c r="G2187" t="s">
        <v>14</v>
      </c>
      <c r="H2187" t="s">
        <v>19</v>
      </c>
      <c r="I2187">
        <v>3641</v>
      </c>
      <c r="J2187">
        <v>152.58000000000001</v>
      </c>
      <c r="K2187">
        <v>97.44</v>
      </c>
    </row>
    <row r="2188" spans="1:11" x14ac:dyDescent="0.35">
      <c r="A2188">
        <v>227621114</v>
      </c>
      <c r="B2188" s="2">
        <v>44168</v>
      </c>
      <c r="C2188" s="2">
        <v>44177</v>
      </c>
      <c r="D2188" t="s">
        <v>181</v>
      </c>
      <c r="E2188" t="s">
        <v>38</v>
      </c>
      <c r="F2188" t="s">
        <v>68</v>
      </c>
      <c r="G2188" t="s">
        <v>18</v>
      </c>
      <c r="H2188" t="s">
        <v>19</v>
      </c>
      <c r="I2188">
        <v>7001</v>
      </c>
      <c r="J2188">
        <v>154.06</v>
      </c>
      <c r="K2188">
        <v>90.93</v>
      </c>
    </row>
    <row r="2189" spans="1:11" x14ac:dyDescent="0.35">
      <c r="A2189">
        <v>912543570</v>
      </c>
      <c r="B2189" s="2">
        <v>44250</v>
      </c>
      <c r="C2189" s="2">
        <v>44261</v>
      </c>
      <c r="D2189" t="s">
        <v>153</v>
      </c>
      <c r="E2189" t="s">
        <v>38</v>
      </c>
      <c r="F2189" t="s">
        <v>30</v>
      </c>
      <c r="G2189" t="s">
        <v>18</v>
      </c>
      <c r="H2189" t="s">
        <v>34</v>
      </c>
      <c r="I2189">
        <v>776</v>
      </c>
      <c r="J2189">
        <v>81.73</v>
      </c>
      <c r="K2189">
        <v>56.67</v>
      </c>
    </row>
    <row r="2190" spans="1:11" x14ac:dyDescent="0.35">
      <c r="A2190">
        <v>612610375</v>
      </c>
      <c r="B2190" s="2">
        <v>44394</v>
      </c>
      <c r="C2190" s="2">
        <v>44401</v>
      </c>
      <c r="D2190" t="s">
        <v>171</v>
      </c>
      <c r="E2190" t="s">
        <v>12</v>
      </c>
      <c r="F2190" t="s">
        <v>40</v>
      </c>
      <c r="G2190" t="s">
        <v>18</v>
      </c>
      <c r="H2190" t="s">
        <v>15</v>
      </c>
      <c r="I2190">
        <v>3878</v>
      </c>
      <c r="J2190">
        <v>651.21</v>
      </c>
      <c r="K2190">
        <v>524.96</v>
      </c>
    </row>
    <row r="2191" spans="1:11" x14ac:dyDescent="0.35">
      <c r="A2191">
        <v>787245357</v>
      </c>
      <c r="B2191" s="2">
        <v>43756</v>
      </c>
      <c r="C2191" s="2">
        <v>43777</v>
      </c>
      <c r="D2191" t="s">
        <v>196</v>
      </c>
      <c r="E2191" t="s">
        <v>32</v>
      </c>
      <c r="F2191" t="s">
        <v>17</v>
      </c>
      <c r="G2191" t="s">
        <v>18</v>
      </c>
      <c r="H2191" t="s">
        <v>26</v>
      </c>
      <c r="I2191">
        <v>2250</v>
      </c>
      <c r="J2191">
        <v>152.58000000000001</v>
      </c>
      <c r="K2191">
        <v>97.44</v>
      </c>
    </row>
    <row r="2192" spans="1:11" x14ac:dyDescent="0.35">
      <c r="A2192">
        <v>716184842</v>
      </c>
      <c r="B2192" s="2">
        <v>44234</v>
      </c>
      <c r="C2192" s="2">
        <v>44242</v>
      </c>
      <c r="D2192" t="s">
        <v>170</v>
      </c>
      <c r="E2192" t="s">
        <v>12</v>
      </c>
      <c r="F2192" t="s">
        <v>47</v>
      </c>
      <c r="G2192" t="s">
        <v>18</v>
      </c>
      <c r="H2192" t="s">
        <v>34</v>
      </c>
      <c r="I2192">
        <v>3865</v>
      </c>
      <c r="J2192">
        <v>421.89</v>
      </c>
      <c r="K2192">
        <v>364.69</v>
      </c>
    </row>
    <row r="2193" spans="1:11" x14ac:dyDescent="0.35">
      <c r="A2193">
        <v>649477660</v>
      </c>
      <c r="B2193" s="2">
        <v>42604</v>
      </c>
      <c r="C2193" s="2">
        <v>42605</v>
      </c>
      <c r="D2193" t="s">
        <v>216</v>
      </c>
      <c r="E2193" t="s">
        <v>51</v>
      </c>
      <c r="F2193" t="s">
        <v>42</v>
      </c>
      <c r="G2193" t="s">
        <v>18</v>
      </c>
      <c r="H2193" t="s">
        <v>26</v>
      </c>
      <c r="I2193">
        <v>3727</v>
      </c>
      <c r="J2193">
        <v>437.2</v>
      </c>
      <c r="K2193">
        <v>263.33</v>
      </c>
    </row>
    <row r="2194" spans="1:11" x14ac:dyDescent="0.35">
      <c r="A2194">
        <v>457485139</v>
      </c>
      <c r="B2194" s="2">
        <v>43234</v>
      </c>
      <c r="C2194" s="2">
        <v>43237</v>
      </c>
      <c r="D2194" t="s">
        <v>166</v>
      </c>
      <c r="E2194" t="s">
        <v>38</v>
      </c>
      <c r="F2194" t="s">
        <v>40</v>
      </c>
      <c r="G2194" t="s">
        <v>18</v>
      </c>
      <c r="H2194" t="s">
        <v>15</v>
      </c>
      <c r="I2194">
        <v>8874</v>
      </c>
      <c r="J2194">
        <v>651.21</v>
      </c>
      <c r="K2194">
        <v>524.96</v>
      </c>
    </row>
    <row r="2195" spans="1:11" x14ac:dyDescent="0.35">
      <c r="A2195">
        <v>980881106</v>
      </c>
      <c r="B2195" s="2">
        <v>42298</v>
      </c>
      <c r="C2195" s="2">
        <v>42312</v>
      </c>
      <c r="D2195" t="s">
        <v>185</v>
      </c>
      <c r="E2195" t="s">
        <v>38</v>
      </c>
      <c r="F2195" t="s">
        <v>22</v>
      </c>
      <c r="G2195" t="s">
        <v>18</v>
      </c>
      <c r="H2195" t="s">
        <v>15</v>
      </c>
      <c r="I2195">
        <v>3372</v>
      </c>
      <c r="J2195">
        <v>47.45</v>
      </c>
      <c r="K2195">
        <v>31.79</v>
      </c>
    </row>
    <row r="2196" spans="1:11" x14ac:dyDescent="0.35">
      <c r="A2196">
        <v>880651891</v>
      </c>
      <c r="B2196" s="2">
        <v>44862</v>
      </c>
      <c r="C2196" s="2">
        <v>44867</v>
      </c>
      <c r="D2196" t="s">
        <v>82</v>
      </c>
      <c r="E2196" t="s">
        <v>32</v>
      </c>
      <c r="F2196" t="s">
        <v>22</v>
      </c>
      <c r="G2196" t="s">
        <v>18</v>
      </c>
      <c r="H2196" t="s">
        <v>19</v>
      </c>
      <c r="I2196">
        <v>3319</v>
      </c>
      <c r="J2196">
        <v>47.45</v>
      </c>
      <c r="K2196">
        <v>31.79</v>
      </c>
    </row>
    <row r="2197" spans="1:11" x14ac:dyDescent="0.35">
      <c r="A2197">
        <v>688096320</v>
      </c>
      <c r="B2197" s="2">
        <v>42689</v>
      </c>
      <c r="C2197" s="2">
        <v>42696</v>
      </c>
      <c r="D2197" t="s">
        <v>99</v>
      </c>
      <c r="E2197" t="s">
        <v>38</v>
      </c>
      <c r="F2197" t="s">
        <v>13</v>
      </c>
      <c r="G2197" t="s">
        <v>18</v>
      </c>
      <c r="H2197" t="s">
        <v>19</v>
      </c>
      <c r="I2197">
        <v>1847</v>
      </c>
      <c r="J2197">
        <v>255.28</v>
      </c>
      <c r="K2197">
        <v>159.41999999999999</v>
      </c>
    </row>
    <row r="2198" spans="1:11" x14ac:dyDescent="0.35">
      <c r="A2198">
        <v>554825723</v>
      </c>
      <c r="B2198" s="2">
        <v>43316</v>
      </c>
      <c r="C2198" s="2">
        <v>43335</v>
      </c>
      <c r="D2198" t="s">
        <v>62</v>
      </c>
      <c r="E2198" t="s">
        <v>38</v>
      </c>
      <c r="F2198" t="s">
        <v>68</v>
      </c>
      <c r="G2198" t="s">
        <v>18</v>
      </c>
      <c r="H2198" t="s">
        <v>34</v>
      </c>
      <c r="I2198">
        <v>4116</v>
      </c>
      <c r="J2198">
        <v>154.06</v>
      </c>
      <c r="K2198">
        <v>90.93</v>
      </c>
    </row>
    <row r="2199" spans="1:11" x14ac:dyDescent="0.35">
      <c r="A2199">
        <v>702763926</v>
      </c>
      <c r="B2199" s="2">
        <v>43900</v>
      </c>
      <c r="C2199" s="2">
        <v>43913</v>
      </c>
      <c r="D2199" t="s">
        <v>63</v>
      </c>
      <c r="E2199" t="s">
        <v>32</v>
      </c>
      <c r="F2199" t="s">
        <v>56</v>
      </c>
      <c r="G2199" t="s">
        <v>18</v>
      </c>
      <c r="H2199" t="s">
        <v>34</v>
      </c>
      <c r="I2199">
        <v>2318</v>
      </c>
      <c r="J2199">
        <v>9.33</v>
      </c>
      <c r="K2199">
        <v>6.92</v>
      </c>
    </row>
    <row r="2200" spans="1:11" x14ac:dyDescent="0.35">
      <c r="A2200">
        <v>974147260</v>
      </c>
      <c r="B2200" s="2">
        <v>44334</v>
      </c>
      <c r="C2200" s="2">
        <v>44344</v>
      </c>
      <c r="D2200" t="s">
        <v>188</v>
      </c>
      <c r="E2200" t="s">
        <v>21</v>
      </c>
      <c r="F2200" t="s">
        <v>33</v>
      </c>
      <c r="G2200" t="s">
        <v>18</v>
      </c>
      <c r="H2200" t="s">
        <v>26</v>
      </c>
      <c r="I2200">
        <v>677</v>
      </c>
      <c r="J2200">
        <v>109.28</v>
      </c>
      <c r="K2200">
        <v>35.840000000000003</v>
      </c>
    </row>
    <row r="2201" spans="1:11" x14ac:dyDescent="0.35">
      <c r="A2201">
        <v>381524550</v>
      </c>
      <c r="B2201" s="2">
        <v>44244</v>
      </c>
      <c r="C2201" s="2">
        <v>44261</v>
      </c>
      <c r="D2201" t="s">
        <v>198</v>
      </c>
      <c r="E2201" t="s">
        <v>38</v>
      </c>
      <c r="F2201" t="s">
        <v>42</v>
      </c>
      <c r="G2201" t="s">
        <v>18</v>
      </c>
      <c r="H2201" t="s">
        <v>34</v>
      </c>
      <c r="I2201">
        <v>448</v>
      </c>
      <c r="J2201">
        <v>437.2</v>
      </c>
      <c r="K2201">
        <v>263.33</v>
      </c>
    </row>
    <row r="2202" spans="1:11" x14ac:dyDescent="0.35">
      <c r="A2202">
        <v>257757127</v>
      </c>
      <c r="B2202" s="2">
        <v>44381</v>
      </c>
      <c r="C2202" s="2">
        <v>44389</v>
      </c>
      <c r="D2202" t="s">
        <v>66</v>
      </c>
      <c r="E2202" t="s">
        <v>38</v>
      </c>
      <c r="F2202" t="s">
        <v>56</v>
      </c>
      <c r="G2202" t="s">
        <v>14</v>
      </c>
      <c r="H2202" t="s">
        <v>26</v>
      </c>
      <c r="I2202">
        <v>4917</v>
      </c>
      <c r="J2202">
        <v>9.33</v>
      </c>
      <c r="K2202">
        <v>6.92</v>
      </c>
    </row>
    <row r="2203" spans="1:11" x14ac:dyDescent="0.35">
      <c r="A2203">
        <v>206018817</v>
      </c>
      <c r="B2203" s="2">
        <v>42879</v>
      </c>
      <c r="C2203" s="2">
        <v>42899</v>
      </c>
      <c r="D2203" t="s">
        <v>111</v>
      </c>
      <c r="E2203" t="s">
        <v>38</v>
      </c>
      <c r="F2203" t="s">
        <v>13</v>
      </c>
      <c r="G2203" t="s">
        <v>14</v>
      </c>
      <c r="H2203" t="s">
        <v>19</v>
      </c>
      <c r="I2203">
        <v>4401</v>
      </c>
      <c r="J2203">
        <v>255.28</v>
      </c>
      <c r="K2203">
        <v>159.41999999999999</v>
      </c>
    </row>
    <row r="2204" spans="1:11" x14ac:dyDescent="0.35">
      <c r="A2204">
        <v>349795949</v>
      </c>
      <c r="B2204" s="2">
        <v>43848</v>
      </c>
      <c r="C2204" s="2">
        <v>43860</v>
      </c>
      <c r="D2204" t="s">
        <v>134</v>
      </c>
      <c r="E2204" t="s">
        <v>38</v>
      </c>
      <c r="F2204" t="s">
        <v>68</v>
      </c>
      <c r="G2204" t="s">
        <v>18</v>
      </c>
      <c r="H2204" t="s">
        <v>34</v>
      </c>
      <c r="I2204">
        <v>1249</v>
      </c>
      <c r="J2204">
        <v>154.06</v>
      </c>
      <c r="K2204">
        <v>90.93</v>
      </c>
    </row>
    <row r="2205" spans="1:11" x14ac:dyDescent="0.35">
      <c r="A2205">
        <v>882887351</v>
      </c>
      <c r="B2205" s="2">
        <v>43776</v>
      </c>
      <c r="C2205" s="2">
        <v>43791</v>
      </c>
      <c r="D2205" t="s">
        <v>28</v>
      </c>
      <c r="E2205" t="s">
        <v>29</v>
      </c>
      <c r="F2205" t="s">
        <v>22</v>
      </c>
      <c r="G2205" t="s">
        <v>18</v>
      </c>
      <c r="H2205" t="s">
        <v>26</v>
      </c>
      <c r="I2205">
        <v>4842</v>
      </c>
      <c r="J2205">
        <v>47.45</v>
      </c>
      <c r="K2205">
        <v>31.79</v>
      </c>
    </row>
    <row r="2206" spans="1:11" x14ac:dyDescent="0.35">
      <c r="A2206">
        <v>719404351</v>
      </c>
      <c r="B2206" s="2">
        <v>44551</v>
      </c>
      <c r="C2206" s="2">
        <v>44563</v>
      </c>
      <c r="D2206" t="s">
        <v>77</v>
      </c>
      <c r="E2206" t="s">
        <v>21</v>
      </c>
      <c r="F2206" t="s">
        <v>40</v>
      </c>
      <c r="G2206" t="s">
        <v>14</v>
      </c>
      <c r="H2206" t="s">
        <v>34</v>
      </c>
      <c r="I2206">
        <v>6589</v>
      </c>
      <c r="J2206">
        <v>651.21</v>
      </c>
      <c r="K2206">
        <v>524.96</v>
      </c>
    </row>
    <row r="2207" spans="1:11" x14ac:dyDescent="0.35">
      <c r="A2207">
        <v>643770778</v>
      </c>
      <c r="B2207" s="2">
        <v>42209</v>
      </c>
      <c r="C2207" s="2">
        <v>42220</v>
      </c>
      <c r="D2207" t="s">
        <v>215</v>
      </c>
      <c r="E2207" t="s">
        <v>21</v>
      </c>
      <c r="F2207" t="s">
        <v>30</v>
      </c>
      <c r="G2207" t="s">
        <v>18</v>
      </c>
      <c r="H2207" t="s">
        <v>26</v>
      </c>
      <c r="I2207">
        <v>4934</v>
      </c>
      <c r="J2207">
        <v>81.73</v>
      </c>
      <c r="K2207">
        <v>56.67</v>
      </c>
    </row>
    <row r="2208" spans="1:11" x14ac:dyDescent="0.35">
      <c r="A2208">
        <v>160722959</v>
      </c>
      <c r="B2208" s="2">
        <v>43878</v>
      </c>
      <c r="C2208" s="2">
        <v>43890</v>
      </c>
      <c r="D2208" t="s">
        <v>28</v>
      </c>
      <c r="E2208" t="s">
        <v>29</v>
      </c>
      <c r="F2208" t="s">
        <v>33</v>
      </c>
      <c r="G2208" t="s">
        <v>14</v>
      </c>
      <c r="H2208" t="s">
        <v>19</v>
      </c>
      <c r="I2208">
        <v>350</v>
      </c>
      <c r="J2208">
        <v>109.28</v>
      </c>
      <c r="K2208">
        <v>35.840000000000003</v>
      </c>
    </row>
    <row r="2209" spans="1:11" x14ac:dyDescent="0.35">
      <c r="A2209">
        <v>645309722</v>
      </c>
      <c r="B2209" s="2">
        <v>42644</v>
      </c>
      <c r="C2209" s="2">
        <v>42658</v>
      </c>
      <c r="D2209" t="s">
        <v>129</v>
      </c>
      <c r="E2209" t="s">
        <v>21</v>
      </c>
      <c r="F2209" t="s">
        <v>47</v>
      </c>
      <c r="G2209" t="s">
        <v>18</v>
      </c>
      <c r="H2209" t="s">
        <v>19</v>
      </c>
      <c r="I2209">
        <v>342</v>
      </c>
      <c r="J2209">
        <v>421.89</v>
      </c>
      <c r="K2209">
        <v>364.69</v>
      </c>
    </row>
    <row r="2210" spans="1:11" x14ac:dyDescent="0.35">
      <c r="A2210">
        <v>392892396</v>
      </c>
      <c r="B2210" s="2">
        <v>42105</v>
      </c>
      <c r="C2210" s="2">
        <v>42126</v>
      </c>
      <c r="D2210" t="s">
        <v>66</v>
      </c>
      <c r="E2210" t="s">
        <v>38</v>
      </c>
      <c r="F2210" t="s">
        <v>42</v>
      </c>
      <c r="G2210" t="s">
        <v>18</v>
      </c>
      <c r="H2210" t="s">
        <v>19</v>
      </c>
      <c r="I2210">
        <v>4446</v>
      </c>
      <c r="J2210">
        <v>437.2</v>
      </c>
      <c r="K2210">
        <v>263.33</v>
      </c>
    </row>
    <row r="2211" spans="1:11" x14ac:dyDescent="0.35">
      <c r="A2211">
        <v>469144809</v>
      </c>
      <c r="B2211" s="2">
        <v>43666</v>
      </c>
      <c r="C2211" s="2">
        <v>43687</v>
      </c>
      <c r="D2211" t="s">
        <v>117</v>
      </c>
      <c r="E2211" t="s">
        <v>21</v>
      </c>
      <c r="F2211" t="s">
        <v>25</v>
      </c>
      <c r="G2211" t="s">
        <v>18</v>
      </c>
      <c r="H2211" t="s">
        <v>15</v>
      </c>
      <c r="I2211">
        <v>9229</v>
      </c>
      <c r="J2211">
        <v>205.7</v>
      </c>
      <c r="K2211">
        <v>117.11</v>
      </c>
    </row>
    <row r="2212" spans="1:11" x14ac:dyDescent="0.35">
      <c r="A2212">
        <v>660053288</v>
      </c>
      <c r="B2212" s="2">
        <v>44894</v>
      </c>
      <c r="C2212" s="2">
        <v>44908</v>
      </c>
      <c r="D2212" t="s">
        <v>74</v>
      </c>
      <c r="E2212" t="s">
        <v>38</v>
      </c>
      <c r="F2212" t="s">
        <v>68</v>
      </c>
      <c r="G2212" t="s">
        <v>18</v>
      </c>
      <c r="H2212" t="s">
        <v>34</v>
      </c>
      <c r="I2212">
        <v>3291</v>
      </c>
      <c r="J2212">
        <v>154.06</v>
      </c>
      <c r="K2212">
        <v>90.93</v>
      </c>
    </row>
    <row r="2213" spans="1:11" x14ac:dyDescent="0.35">
      <c r="A2213">
        <v>821916663</v>
      </c>
      <c r="B2213" s="2">
        <v>44397</v>
      </c>
      <c r="C2213" s="2">
        <v>44401</v>
      </c>
      <c r="D2213" t="s">
        <v>125</v>
      </c>
      <c r="E2213" t="s">
        <v>21</v>
      </c>
      <c r="F2213" t="s">
        <v>42</v>
      </c>
      <c r="G2213" t="s">
        <v>14</v>
      </c>
      <c r="H2213" t="s">
        <v>26</v>
      </c>
      <c r="I2213">
        <v>2260</v>
      </c>
      <c r="J2213">
        <v>437.2</v>
      </c>
      <c r="K2213">
        <v>263.33</v>
      </c>
    </row>
    <row r="2214" spans="1:11" x14ac:dyDescent="0.35">
      <c r="A2214">
        <v>431346261</v>
      </c>
      <c r="B2214" s="2">
        <v>43517</v>
      </c>
      <c r="C2214" s="2">
        <v>43536</v>
      </c>
      <c r="D2214" t="s">
        <v>182</v>
      </c>
      <c r="E2214" t="s">
        <v>12</v>
      </c>
      <c r="F2214" t="s">
        <v>30</v>
      </c>
      <c r="G2214" t="s">
        <v>14</v>
      </c>
      <c r="H2214" t="s">
        <v>15</v>
      </c>
      <c r="I2214">
        <v>3799</v>
      </c>
      <c r="J2214">
        <v>81.73</v>
      </c>
      <c r="K2214">
        <v>56.67</v>
      </c>
    </row>
    <row r="2215" spans="1:11" x14ac:dyDescent="0.35">
      <c r="A2215">
        <v>835265910</v>
      </c>
      <c r="B2215" s="2">
        <v>44800</v>
      </c>
      <c r="C2215" s="2">
        <v>44803</v>
      </c>
      <c r="D2215" t="s">
        <v>48</v>
      </c>
      <c r="E2215" t="s">
        <v>21</v>
      </c>
      <c r="F2215" t="s">
        <v>76</v>
      </c>
      <c r="G2215" t="s">
        <v>18</v>
      </c>
      <c r="H2215" t="s">
        <v>15</v>
      </c>
      <c r="I2215">
        <v>2599</v>
      </c>
      <c r="J2215">
        <v>668.27</v>
      </c>
      <c r="K2215">
        <v>502.54</v>
      </c>
    </row>
    <row r="2216" spans="1:11" x14ac:dyDescent="0.35">
      <c r="A2216">
        <v>300911939</v>
      </c>
      <c r="B2216" s="2">
        <v>42098</v>
      </c>
      <c r="C2216" s="2">
        <v>42099</v>
      </c>
      <c r="D2216" t="s">
        <v>154</v>
      </c>
      <c r="E2216" t="s">
        <v>12</v>
      </c>
      <c r="F2216" t="s">
        <v>42</v>
      </c>
      <c r="G2216" t="s">
        <v>14</v>
      </c>
      <c r="H2216" t="s">
        <v>19</v>
      </c>
      <c r="I2216">
        <v>5384</v>
      </c>
      <c r="J2216">
        <v>437.2</v>
      </c>
      <c r="K2216">
        <v>263.33</v>
      </c>
    </row>
    <row r="2217" spans="1:11" x14ac:dyDescent="0.35">
      <c r="A2217">
        <v>765833175</v>
      </c>
      <c r="B2217" s="2">
        <v>44078</v>
      </c>
      <c r="C2217" s="2">
        <v>44086</v>
      </c>
      <c r="D2217" t="s">
        <v>180</v>
      </c>
      <c r="E2217" t="s">
        <v>24</v>
      </c>
      <c r="F2217" t="s">
        <v>25</v>
      </c>
      <c r="G2217" t="s">
        <v>18</v>
      </c>
      <c r="H2217" t="s">
        <v>34</v>
      </c>
      <c r="I2217">
        <v>5910</v>
      </c>
      <c r="J2217">
        <v>205.7</v>
      </c>
      <c r="K2217">
        <v>117.11</v>
      </c>
    </row>
    <row r="2218" spans="1:11" x14ac:dyDescent="0.35">
      <c r="A2218">
        <v>187890946</v>
      </c>
      <c r="B2218" s="2">
        <v>43988</v>
      </c>
      <c r="C2218" s="2">
        <v>44001</v>
      </c>
      <c r="D2218" t="s">
        <v>119</v>
      </c>
      <c r="E2218" t="s">
        <v>24</v>
      </c>
      <c r="F2218" t="s">
        <v>13</v>
      </c>
      <c r="G2218" t="s">
        <v>18</v>
      </c>
      <c r="H2218" t="s">
        <v>19</v>
      </c>
      <c r="I2218">
        <v>9961</v>
      </c>
      <c r="J2218">
        <v>255.28</v>
      </c>
      <c r="K2218">
        <v>159.41999999999999</v>
      </c>
    </row>
    <row r="2219" spans="1:11" x14ac:dyDescent="0.35">
      <c r="A2219">
        <v>195259082</v>
      </c>
      <c r="B2219" s="2">
        <v>43734</v>
      </c>
      <c r="C2219" s="2">
        <v>43744</v>
      </c>
      <c r="D2219" t="s">
        <v>176</v>
      </c>
      <c r="E2219" t="s">
        <v>21</v>
      </c>
      <c r="F2219" t="s">
        <v>76</v>
      </c>
      <c r="G2219" t="s">
        <v>14</v>
      </c>
      <c r="H2219" t="s">
        <v>26</v>
      </c>
      <c r="I2219">
        <v>356</v>
      </c>
      <c r="J2219">
        <v>668.27</v>
      </c>
      <c r="K2219">
        <v>502.54</v>
      </c>
    </row>
    <row r="2220" spans="1:11" x14ac:dyDescent="0.35">
      <c r="A2220">
        <v>236423909</v>
      </c>
      <c r="B2220" s="2">
        <v>42692</v>
      </c>
      <c r="C2220" s="2">
        <v>42695</v>
      </c>
      <c r="D2220" t="s">
        <v>139</v>
      </c>
      <c r="E2220" t="s">
        <v>51</v>
      </c>
      <c r="F2220" t="s">
        <v>30</v>
      </c>
      <c r="G2220" t="s">
        <v>18</v>
      </c>
      <c r="H2220" t="s">
        <v>34</v>
      </c>
      <c r="I2220">
        <v>1943</v>
      </c>
      <c r="J2220">
        <v>81.73</v>
      </c>
      <c r="K2220">
        <v>56.67</v>
      </c>
    </row>
    <row r="2221" spans="1:11" x14ac:dyDescent="0.35">
      <c r="A2221">
        <v>730184257</v>
      </c>
      <c r="B2221" s="2">
        <v>44509</v>
      </c>
      <c r="C2221" s="2">
        <v>44512</v>
      </c>
      <c r="D2221" t="s">
        <v>83</v>
      </c>
      <c r="E2221" t="s">
        <v>38</v>
      </c>
      <c r="F2221" t="s">
        <v>47</v>
      </c>
      <c r="G2221" t="s">
        <v>18</v>
      </c>
      <c r="H2221" t="s">
        <v>34</v>
      </c>
      <c r="I2221">
        <v>6603</v>
      </c>
      <c r="J2221">
        <v>421.89</v>
      </c>
      <c r="K2221">
        <v>364.69</v>
      </c>
    </row>
    <row r="2222" spans="1:11" x14ac:dyDescent="0.35">
      <c r="A2222">
        <v>815651452</v>
      </c>
      <c r="B2222" s="2">
        <v>43988</v>
      </c>
      <c r="C2222" s="2">
        <v>44005</v>
      </c>
      <c r="D2222" t="s">
        <v>128</v>
      </c>
      <c r="E2222" t="s">
        <v>38</v>
      </c>
      <c r="F2222" t="s">
        <v>47</v>
      </c>
      <c r="G2222" t="s">
        <v>14</v>
      </c>
      <c r="H2222" t="s">
        <v>15</v>
      </c>
      <c r="I2222">
        <v>8245</v>
      </c>
      <c r="J2222">
        <v>421.89</v>
      </c>
      <c r="K2222">
        <v>364.69</v>
      </c>
    </row>
    <row r="2223" spans="1:11" x14ac:dyDescent="0.35">
      <c r="A2223">
        <v>602249324</v>
      </c>
      <c r="B2223" s="2">
        <v>43288</v>
      </c>
      <c r="C2223" s="2">
        <v>43305</v>
      </c>
      <c r="D2223" t="s">
        <v>23</v>
      </c>
      <c r="E2223" t="s">
        <v>24</v>
      </c>
      <c r="F2223" t="s">
        <v>56</v>
      </c>
      <c r="G2223" t="s">
        <v>14</v>
      </c>
      <c r="H2223" t="s">
        <v>19</v>
      </c>
      <c r="I2223">
        <v>7813</v>
      </c>
      <c r="J2223">
        <v>9.33</v>
      </c>
      <c r="K2223">
        <v>6.92</v>
      </c>
    </row>
    <row r="2224" spans="1:11" x14ac:dyDescent="0.35">
      <c r="A2224">
        <v>719714200</v>
      </c>
      <c r="B2224" s="2">
        <v>42033</v>
      </c>
      <c r="C2224" s="2">
        <v>42053</v>
      </c>
      <c r="D2224" t="s">
        <v>137</v>
      </c>
      <c r="E2224" t="s">
        <v>38</v>
      </c>
      <c r="F2224" t="s">
        <v>17</v>
      </c>
      <c r="G2224" t="s">
        <v>18</v>
      </c>
      <c r="H2224" t="s">
        <v>34</v>
      </c>
      <c r="I2224">
        <v>8280</v>
      </c>
      <c r="J2224">
        <v>152.58000000000001</v>
      </c>
      <c r="K2224">
        <v>97.44</v>
      </c>
    </row>
    <row r="2225" spans="1:11" x14ac:dyDescent="0.35">
      <c r="A2225">
        <v>968094909</v>
      </c>
      <c r="B2225" s="2">
        <v>42350</v>
      </c>
      <c r="C2225" s="2">
        <v>42356</v>
      </c>
      <c r="D2225" t="s">
        <v>208</v>
      </c>
      <c r="E2225" t="s">
        <v>12</v>
      </c>
      <c r="F2225" t="s">
        <v>30</v>
      </c>
      <c r="G2225" t="s">
        <v>14</v>
      </c>
      <c r="H2225" t="s">
        <v>34</v>
      </c>
      <c r="I2225">
        <v>9652</v>
      </c>
      <c r="J2225">
        <v>81.73</v>
      </c>
      <c r="K2225">
        <v>56.67</v>
      </c>
    </row>
    <row r="2226" spans="1:11" x14ac:dyDescent="0.35">
      <c r="A2226">
        <v>767752778</v>
      </c>
      <c r="B2226" s="2">
        <v>43988</v>
      </c>
      <c r="C2226" s="2">
        <v>43998</v>
      </c>
      <c r="D2226" t="s">
        <v>179</v>
      </c>
      <c r="E2226" t="s">
        <v>32</v>
      </c>
      <c r="F2226" t="s">
        <v>40</v>
      </c>
      <c r="G2226" t="s">
        <v>18</v>
      </c>
      <c r="H2226" t="s">
        <v>34</v>
      </c>
      <c r="I2226">
        <v>3963</v>
      </c>
      <c r="J2226">
        <v>651.21</v>
      </c>
      <c r="K2226">
        <v>524.96</v>
      </c>
    </row>
    <row r="2227" spans="1:11" x14ac:dyDescent="0.35">
      <c r="A2227">
        <v>509361636</v>
      </c>
      <c r="B2227" s="2">
        <v>43931</v>
      </c>
      <c r="C2227" s="2">
        <v>43944</v>
      </c>
      <c r="D2227" t="s">
        <v>128</v>
      </c>
      <c r="E2227" t="s">
        <v>38</v>
      </c>
      <c r="F2227" t="s">
        <v>76</v>
      </c>
      <c r="G2227" t="s">
        <v>14</v>
      </c>
      <c r="H2227" t="s">
        <v>15</v>
      </c>
      <c r="I2227">
        <v>282</v>
      </c>
      <c r="J2227">
        <v>668.27</v>
      </c>
      <c r="K2227">
        <v>502.54</v>
      </c>
    </row>
    <row r="2228" spans="1:11" x14ac:dyDescent="0.35">
      <c r="A2228">
        <v>203907811</v>
      </c>
      <c r="B2228" s="2">
        <v>42628</v>
      </c>
      <c r="C2228" s="2">
        <v>42637</v>
      </c>
      <c r="D2228" t="s">
        <v>153</v>
      </c>
      <c r="E2228" t="s">
        <v>38</v>
      </c>
      <c r="F2228" t="s">
        <v>13</v>
      </c>
      <c r="G2228" t="s">
        <v>18</v>
      </c>
      <c r="H2228" t="s">
        <v>26</v>
      </c>
      <c r="I2228">
        <v>9707</v>
      </c>
      <c r="J2228">
        <v>255.28</v>
      </c>
      <c r="K2228">
        <v>159.41999999999999</v>
      </c>
    </row>
    <row r="2229" spans="1:11" x14ac:dyDescent="0.35">
      <c r="A2229">
        <v>832690131</v>
      </c>
      <c r="B2229" s="2">
        <v>42613</v>
      </c>
      <c r="C2229" s="2">
        <v>42634</v>
      </c>
      <c r="D2229" t="s">
        <v>41</v>
      </c>
      <c r="E2229" t="s">
        <v>29</v>
      </c>
      <c r="F2229" t="s">
        <v>30</v>
      </c>
      <c r="G2229" t="s">
        <v>18</v>
      </c>
      <c r="H2229" t="s">
        <v>15</v>
      </c>
      <c r="I2229">
        <v>369</v>
      </c>
      <c r="J2229">
        <v>81.73</v>
      </c>
      <c r="K2229">
        <v>56.67</v>
      </c>
    </row>
    <row r="2230" spans="1:11" x14ac:dyDescent="0.35">
      <c r="A2230">
        <v>297319924</v>
      </c>
      <c r="B2230" s="2">
        <v>44461</v>
      </c>
      <c r="C2230" s="2">
        <v>44480</v>
      </c>
      <c r="D2230" t="s">
        <v>119</v>
      </c>
      <c r="E2230" t="s">
        <v>24</v>
      </c>
      <c r="F2230" t="s">
        <v>13</v>
      </c>
      <c r="G2230" t="s">
        <v>18</v>
      </c>
      <c r="H2230" t="s">
        <v>19</v>
      </c>
      <c r="I2230">
        <v>2428</v>
      </c>
      <c r="J2230">
        <v>255.28</v>
      </c>
      <c r="K2230">
        <v>159.41999999999999</v>
      </c>
    </row>
    <row r="2231" spans="1:11" x14ac:dyDescent="0.35">
      <c r="A2231">
        <v>169721019</v>
      </c>
      <c r="B2231" s="2">
        <v>43787</v>
      </c>
      <c r="C2231" s="2">
        <v>43800</v>
      </c>
      <c r="D2231" t="s">
        <v>133</v>
      </c>
      <c r="E2231" t="s">
        <v>38</v>
      </c>
      <c r="F2231" t="s">
        <v>25</v>
      </c>
      <c r="G2231" t="s">
        <v>18</v>
      </c>
      <c r="H2231" t="s">
        <v>34</v>
      </c>
      <c r="I2231">
        <v>3076</v>
      </c>
      <c r="J2231">
        <v>205.7</v>
      </c>
      <c r="K2231">
        <v>117.11</v>
      </c>
    </row>
    <row r="2232" spans="1:11" x14ac:dyDescent="0.35">
      <c r="A2232">
        <v>742129743</v>
      </c>
      <c r="B2232" s="2">
        <v>43642</v>
      </c>
      <c r="C2232" s="2">
        <v>43644</v>
      </c>
      <c r="D2232" t="s">
        <v>194</v>
      </c>
      <c r="E2232" t="s">
        <v>32</v>
      </c>
      <c r="F2232" t="s">
        <v>40</v>
      </c>
      <c r="G2232" t="s">
        <v>18</v>
      </c>
      <c r="H2232" t="s">
        <v>26</v>
      </c>
      <c r="I2232">
        <v>1537</v>
      </c>
      <c r="J2232">
        <v>651.21</v>
      </c>
      <c r="K2232">
        <v>524.96</v>
      </c>
    </row>
    <row r="2233" spans="1:11" x14ac:dyDescent="0.35">
      <c r="A2233">
        <v>577094924</v>
      </c>
      <c r="B2233" s="2">
        <v>43576</v>
      </c>
      <c r="C2233" s="2">
        <v>43584</v>
      </c>
      <c r="D2233" t="s">
        <v>196</v>
      </c>
      <c r="E2233" t="s">
        <v>32</v>
      </c>
      <c r="F2233" t="s">
        <v>33</v>
      </c>
      <c r="G2233" t="s">
        <v>18</v>
      </c>
      <c r="H2233" t="s">
        <v>19</v>
      </c>
      <c r="I2233">
        <v>4067</v>
      </c>
      <c r="J2233">
        <v>109.28</v>
      </c>
      <c r="K2233">
        <v>35.840000000000003</v>
      </c>
    </row>
    <row r="2234" spans="1:11" x14ac:dyDescent="0.35">
      <c r="A2234">
        <v>557477891</v>
      </c>
      <c r="B2234" s="2">
        <v>42798</v>
      </c>
      <c r="C2234" s="2">
        <v>42809</v>
      </c>
      <c r="D2234" t="s">
        <v>105</v>
      </c>
      <c r="E2234" t="s">
        <v>12</v>
      </c>
      <c r="F2234" t="s">
        <v>68</v>
      </c>
      <c r="G2234" t="s">
        <v>14</v>
      </c>
      <c r="H2234" t="s">
        <v>19</v>
      </c>
      <c r="I2234">
        <v>8951</v>
      </c>
      <c r="J2234">
        <v>154.06</v>
      </c>
      <c r="K2234">
        <v>90.93</v>
      </c>
    </row>
    <row r="2235" spans="1:11" x14ac:dyDescent="0.35">
      <c r="A2235">
        <v>736452472</v>
      </c>
      <c r="B2235" s="2">
        <v>44217</v>
      </c>
      <c r="C2235" s="2">
        <v>44227</v>
      </c>
      <c r="D2235" t="s">
        <v>136</v>
      </c>
      <c r="E2235" t="s">
        <v>38</v>
      </c>
      <c r="F2235" t="s">
        <v>33</v>
      </c>
      <c r="G2235" t="s">
        <v>14</v>
      </c>
      <c r="H2235" t="s">
        <v>15</v>
      </c>
      <c r="I2235">
        <v>1507</v>
      </c>
      <c r="J2235">
        <v>109.28</v>
      </c>
      <c r="K2235">
        <v>35.840000000000003</v>
      </c>
    </row>
    <row r="2236" spans="1:11" x14ac:dyDescent="0.35">
      <c r="A2236">
        <v>787504994</v>
      </c>
      <c r="B2236" s="2">
        <v>43933</v>
      </c>
      <c r="C2236" s="2">
        <v>43948</v>
      </c>
      <c r="D2236" t="s">
        <v>44</v>
      </c>
      <c r="E2236" t="s">
        <v>12</v>
      </c>
      <c r="F2236" t="s">
        <v>56</v>
      </c>
      <c r="G2236" t="s">
        <v>18</v>
      </c>
      <c r="H2236" t="s">
        <v>15</v>
      </c>
      <c r="I2236">
        <v>9083</v>
      </c>
      <c r="J2236">
        <v>9.33</v>
      </c>
      <c r="K2236">
        <v>6.92</v>
      </c>
    </row>
    <row r="2237" spans="1:11" x14ac:dyDescent="0.35">
      <c r="A2237">
        <v>454434287</v>
      </c>
      <c r="B2237" s="2">
        <v>44096</v>
      </c>
      <c r="C2237" s="2">
        <v>44113</v>
      </c>
      <c r="D2237" t="s">
        <v>39</v>
      </c>
      <c r="E2237" t="s">
        <v>29</v>
      </c>
      <c r="F2237" t="s">
        <v>56</v>
      </c>
      <c r="G2237" t="s">
        <v>14</v>
      </c>
      <c r="H2237" t="s">
        <v>19</v>
      </c>
      <c r="I2237">
        <v>6059</v>
      </c>
      <c r="J2237">
        <v>9.33</v>
      </c>
      <c r="K2237">
        <v>6.92</v>
      </c>
    </row>
    <row r="2238" spans="1:11" x14ac:dyDescent="0.35">
      <c r="A2238">
        <v>901351678</v>
      </c>
      <c r="B2238" s="2">
        <v>44166</v>
      </c>
      <c r="C2238" s="2">
        <v>44184</v>
      </c>
      <c r="D2238" t="s">
        <v>210</v>
      </c>
      <c r="E2238" t="s">
        <v>38</v>
      </c>
      <c r="F2238" t="s">
        <v>76</v>
      </c>
      <c r="G2238" t="s">
        <v>14</v>
      </c>
      <c r="H2238" t="s">
        <v>19</v>
      </c>
      <c r="I2238">
        <v>8846</v>
      </c>
      <c r="J2238">
        <v>668.27</v>
      </c>
      <c r="K2238">
        <v>502.54</v>
      </c>
    </row>
    <row r="2239" spans="1:11" x14ac:dyDescent="0.35">
      <c r="A2239">
        <v>662680995</v>
      </c>
      <c r="B2239" s="2">
        <v>44801</v>
      </c>
      <c r="C2239" s="2">
        <v>44814</v>
      </c>
      <c r="D2239" t="s">
        <v>72</v>
      </c>
      <c r="E2239" t="s">
        <v>24</v>
      </c>
      <c r="F2239" t="s">
        <v>22</v>
      </c>
      <c r="G2239" t="s">
        <v>14</v>
      </c>
      <c r="H2239" t="s">
        <v>26</v>
      </c>
      <c r="I2239">
        <v>888</v>
      </c>
      <c r="J2239">
        <v>47.45</v>
      </c>
      <c r="K2239">
        <v>31.79</v>
      </c>
    </row>
    <row r="2240" spans="1:11" x14ac:dyDescent="0.35">
      <c r="A2240">
        <v>593158566</v>
      </c>
      <c r="B2240" s="2">
        <v>43968</v>
      </c>
      <c r="C2240" s="2">
        <v>43982</v>
      </c>
      <c r="D2240" t="s">
        <v>121</v>
      </c>
      <c r="E2240" t="s">
        <v>21</v>
      </c>
      <c r="F2240" t="s">
        <v>33</v>
      </c>
      <c r="G2240" t="s">
        <v>14</v>
      </c>
      <c r="H2240" t="s">
        <v>19</v>
      </c>
      <c r="I2240">
        <v>7656</v>
      </c>
      <c r="J2240">
        <v>109.28</v>
      </c>
      <c r="K2240">
        <v>35.840000000000003</v>
      </c>
    </row>
    <row r="2241" spans="1:11" x14ac:dyDescent="0.35">
      <c r="A2241">
        <v>717833220</v>
      </c>
      <c r="B2241" s="2">
        <v>43181</v>
      </c>
      <c r="C2241" s="2">
        <v>43195</v>
      </c>
      <c r="D2241" t="s">
        <v>103</v>
      </c>
      <c r="E2241" t="s">
        <v>21</v>
      </c>
      <c r="F2241" t="s">
        <v>68</v>
      </c>
      <c r="G2241" t="s">
        <v>18</v>
      </c>
      <c r="H2241" t="s">
        <v>19</v>
      </c>
      <c r="I2241">
        <v>1657</v>
      </c>
      <c r="J2241">
        <v>154.06</v>
      </c>
      <c r="K2241">
        <v>90.93</v>
      </c>
    </row>
    <row r="2242" spans="1:11" x14ac:dyDescent="0.35">
      <c r="A2242">
        <v>682066285</v>
      </c>
      <c r="B2242" s="2">
        <v>43611</v>
      </c>
      <c r="C2242" s="2">
        <v>43630</v>
      </c>
      <c r="D2242" t="s">
        <v>79</v>
      </c>
      <c r="E2242" t="s">
        <v>21</v>
      </c>
      <c r="F2242" t="s">
        <v>68</v>
      </c>
      <c r="G2242" t="s">
        <v>14</v>
      </c>
      <c r="H2242" t="s">
        <v>34</v>
      </c>
      <c r="I2242">
        <v>7426</v>
      </c>
      <c r="J2242">
        <v>154.06</v>
      </c>
      <c r="K2242">
        <v>90.93</v>
      </c>
    </row>
    <row r="2243" spans="1:11" x14ac:dyDescent="0.35">
      <c r="A2243">
        <v>201531589</v>
      </c>
      <c r="B2243" s="2">
        <v>44552</v>
      </c>
      <c r="C2243" s="2">
        <v>44559</v>
      </c>
      <c r="D2243" t="s">
        <v>213</v>
      </c>
      <c r="E2243" t="s">
        <v>38</v>
      </c>
      <c r="F2243" t="s">
        <v>33</v>
      </c>
      <c r="G2243" t="s">
        <v>14</v>
      </c>
      <c r="H2243" t="s">
        <v>15</v>
      </c>
      <c r="I2243">
        <v>6530</v>
      </c>
      <c r="J2243">
        <v>109.28</v>
      </c>
      <c r="K2243">
        <v>35.840000000000003</v>
      </c>
    </row>
    <row r="2244" spans="1:11" x14ac:dyDescent="0.35">
      <c r="A2244">
        <v>412215459</v>
      </c>
      <c r="B2244" s="2">
        <v>43489</v>
      </c>
      <c r="C2244" s="2">
        <v>43507</v>
      </c>
      <c r="D2244" t="s">
        <v>176</v>
      </c>
      <c r="E2244" t="s">
        <v>21</v>
      </c>
      <c r="F2244" t="s">
        <v>25</v>
      </c>
      <c r="G2244" t="s">
        <v>14</v>
      </c>
      <c r="H2244" t="s">
        <v>34</v>
      </c>
      <c r="I2244">
        <v>2569</v>
      </c>
      <c r="J2244">
        <v>205.7</v>
      </c>
      <c r="K2244">
        <v>117.11</v>
      </c>
    </row>
    <row r="2245" spans="1:11" x14ac:dyDescent="0.35">
      <c r="A2245">
        <v>720416724</v>
      </c>
      <c r="B2245" s="2">
        <v>42764</v>
      </c>
      <c r="C2245" s="2">
        <v>42770</v>
      </c>
      <c r="D2245" t="s">
        <v>87</v>
      </c>
      <c r="E2245" t="s">
        <v>24</v>
      </c>
      <c r="F2245" t="s">
        <v>42</v>
      </c>
      <c r="G2245" t="s">
        <v>18</v>
      </c>
      <c r="H2245" t="s">
        <v>26</v>
      </c>
      <c r="I2245">
        <v>6173</v>
      </c>
      <c r="J2245">
        <v>437.2</v>
      </c>
      <c r="K2245">
        <v>263.33</v>
      </c>
    </row>
    <row r="2246" spans="1:11" x14ac:dyDescent="0.35">
      <c r="A2246">
        <v>152746713</v>
      </c>
      <c r="B2246" s="2">
        <v>44683</v>
      </c>
      <c r="C2246" s="2">
        <v>44690</v>
      </c>
      <c r="D2246" t="s">
        <v>35</v>
      </c>
      <c r="E2246" t="s">
        <v>21</v>
      </c>
      <c r="F2246" t="s">
        <v>40</v>
      </c>
      <c r="G2246" t="s">
        <v>18</v>
      </c>
      <c r="H2246" t="s">
        <v>19</v>
      </c>
      <c r="I2246">
        <v>2</v>
      </c>
      <c r="J2246">
        <v>651.21</v>
      </c>
      <c r="K2246">
        <v>524.96</v>
      </c>
    </row>
    <row r="2247" spans="1:11" x14ac:dyDescent="0.35">
      <c r="A2247">
        <v>506129252</v>
      </c>
      <c r="B2247" s="2">
        <v>43210</v>
      </c>
      <c r="C2247" s="2">
        <v>43221</v>
      </c>
      <c r="D2247" t="s">
        <v>98</v>
      </c>
      <c r="E2247" t="s">
        <v>38</v>
      </c>
      <c r="F2247" t="s">
        <v>40</v>
      </c>
      <c r="G2247" t="s">
        <v>18</v>
      </c>
      <c r="H2247" t="s">
        <v>15</v>
      </c>
      <c r="I2247">
        <v>3748</v>
      </c>
      <c r="J2247">
        <v>651.21</v>
      </c>
      <c r="K2247">
        <v>524.96</v>
      </c>
    </row>
    <row r="2248" spans="1:11" x14ac:dyDescent="0.35">
      <c r="A2248">
        <v>497800672</v>
      </c>
      <c r="B2248" s="2">
        <v>43698</v>
      </c>
      <c r="C2248" s="2">
        <v>43702</v>
      </c>
      <c r="D2248" t="s">
        <v>169</v>
      </c>
      <c r="E2248" t="s">
        <v>29</v>
      </c>
      <c r="F2248" t="s">
        <v>47</v>
      </c>
      <c r="G2248" t="s">
        <v>14</v>
      </c>
      <c r="H2248" t="s">
        <v>34</v>
      </c>
      <c r="I2248">
        <v>9136</v>
      </c>
      <c r="J2248">
        <v>421.89</v>
      </c>
      <c r="K2248">
        <v>364.69</v>
      </c>
    </row>
    <row r="2249" spans="1:11" x14ac:dyDescent="0.35">
      <c r="A2249">
        <v>715309798</v>
      </c>
      <c r="B2249" s="2">
        <v>43471</v>
      </c>
      <c r="C2249" s="2">
        <v>43473</v>
      </c>
      <c r="D2249" t="s">
        <v>178</v>
      </c>
      <c r="E2249" t="s">
        <v>21</v>
      </c>
      <c r="F2249" t="s">
        <v>25</v>
      </c>
      <c r="G2249" t="s">
        <v>14</v>
      </c>
      <c r="H2249" t="s">
        <v>15</v>
      </c>
      <c r="I2249">
        <v>4920</v>
      </c>
      <c r="J2249">
        <v>205.7</v>
      </c>
      <c r="K2249">
        <v>117.11</v>
      </c>
    </row>
    <row r="2250" spans="1:11" x14ac:dyDescent="0.35">
      <c r="A2250">
        <v>466517961</v>
      </c>
      <c r="B2250" s="2">
        <v>44774</v>
      </c>
      <c r="C2250" s="2">
        <v>44779</v>
      </c>
      <c r="D2250" t="s">
        <v>204</v>
      </c>
      <c r="E2250" t="s">
        <v>21</v>
      </c>
      <c r="F2250" t="s">
        <v>56</v>
      </c>
      <c r="G2250" t="s">
        <v>14</v>
      </c>
      <c r="H2250" t="s">
        <v>26</v>
      </c>
      <c r="I2250">
        <v>1886</v>
      </c>
      <c r="J2250">
        <v>9.33</v>
      </c>
      <c r="K2250">
        <v>6.92</v>
      </c>
    </row>
    <row r="2251" spans="1:11" x14ac:dyDescent="0.35">
      <c r="A2251">
        <v>929598987</v>
      </c>
      <c r="B2251" s="2">
        <v>42707</v>
      </c>
      <c r="C2251" s="2">
        <v>42713</v>
      </c>
      <c r="D2251" t="s">
        <v>93</v>
      </c>
      <c r="E2251" t="s">
        <v>29</v>
      </c>
      <c r="F2251" t="s">
        <v>56</v>
      </c>
      <c r="G2251" t="s">
        <v>14</v>
      </c>
      <c r="H2251" t="s">
        <v>19</v>
      </c>
      <c r="I2251">
        <v>7853</v>
      </c>
      <c r="J2251">
        <v>9.33</v>
      </c>
      <c r="K2251">
        <v>6.92</v>
      </c>
    </row>
    <row r="2252" spans="1:11" x14ac:dyDescent="0.35">
      <c r="A2252">
        <v>203039205</v>
      </c>
      <c r="B2252" s="2">
        <v>43606</v>
      </c>
      <c r="C2252" s="2">
        <v>43622</v>
      </c>
      <c r="D2252" t="s">
        <v>130</v>
      </c>
      <c r="E2252" t="s">
        <v>29</v>
      </c>
      <c r="F2252" t="s">
        <v>56</v>
      </c>
      <c r="G2252" t="s">
        <v>14</v>
      </c>
      <c r="H2252" t="s">
        <v>26</v>
      </c>
      <c r="I2252">
        <v>2667</v>
      </c>
      <c r="J2252">
        <v>9.33</v>
      </c>
      <c r="K2252">
        <v>6.92</v>
      </c>
    </row>
    <row r="2253" spans="1:11" x14ac:dyDescent="0.35">
      <c r="A2253">
        <v>955637443</v>
      </c>
      <c r="B2253" s="2">
        <v>42541</v>
      </c>
      <c r="C2253" s="2">
        <v>42543</v>
      </c>
      <c r="D2253" t="s">
        <v>89</v>
      </c>
      <c r="E2253" t="s">
        <v>38</v>
      </c>
      <c r="F2253" t="s">
        <v>42</v>
      </c>
      <c r="G2253" t="s">
        <v>14</v>
      </c>
      <c r="H2253" t="s">
        <v>19</v>
      </c>
      <c r="I2253">
        <v>3210</v>
      </c>
      <c r="J2253">
        <v>437.2</v>
      </c>
      <c r="K2253">
        <v>263.33</v>
      </c>
    </row>
    <row r="2254" spans="1:11" x14ac:dyDescent="0.35">
      <c r="A2254">
        <v>976505029</v>
      </c>
      <c r="B2254" s="2">
        <v>43625</v>
      </c>
      <c r="C2254" s="2">
        <v>43637</v>
      </c>
      <c r="D2254" t="s">
        <v>69</v>
      </c>
      <c r="E2254" t="s">
        <v>38</v>
      </c>
      <c r="F2254" t="s">
        <v>22</v>
      </c>
      <c r="G2254" t="s">
        <v>14</v>
      </c>
      <c r="H2254" t="s">
        <v>26</v>
      </c>
      <c r="I2254">
        <v>8393</v>
      </c>
      <c r="J2254">
        <v>47.45</v>
      </c>
      <c r="K2254">
        <v>31.79</v>
      </c>
    </row>
    <row r="2255" spans="1:11" x14ac:dyDescent="0.35">
      <c r="A2255">
        <v>825065791</v>
      </c>
      <c r="B2255" s="2">
        <v>44401</v>
      </c>
      <c r="C2255" s="2">
        <v>44412</v>
      </c>
      <c r="D2255" t="s">
        <v>102</v>
      </c>
      <c r="E2255" t="s">
        <v>21</v>
      </c>
      <c r="F2255" t="s">
        <v>47</v>
      </c>
      <c r="G2255" t="s">
        <v>18</v>
      </c>
      <c r="H2255" t="s">
        <v>19</v>
      </c>
      <c r="I2255">
        <v>4157</v>
      </c>
      <c r="J2255">
        <v>421.89</v>
      </c>
      <c r="K2255">
        <v>364.69</v>
      </c>
    </row>
    <row r="2256" spans="1:11" x14ac:dyDescent="0.35">
      <c r="A2256">
        <v>681056058</v>
      </c>
      <c r="B2256" s="2">
        <v>44414</v>
      </c>
      <c r="C2256" s="2">
        <v>44432</v>
      </c>
      <c r="D2256" t="s">
        <v>211</v>
      </c>
      <c r="E2256" t="s">
        <v>38</v>
      </c>
      <c r="F2256" t="s">
        <v>47</v>
      </c>
      <c r="G2256" t="s">
        <v>18</v>
      </c>
      <c r="H2256" t="s">
        <v>15</v>
      </c>
      <c r="I2256">
        <v>8477</v>
      </c>
      <c r="J2256">
        <v>421.89</v>
      </c>
      <c r="K2256">
        <v>364.69</v>
      </c>
    </row>
    <row r="2257" spans="1:11" x14ac:dyDescent="0.35">
      <c r="A2257">
        <v>794524657</v>
      </c>
      <c r="B2257" s="2">
        <v>44408</v>
      </c>
      <c r="C2257" s="2">
        <v>44412</v>
      </c>
      <c r="D2257" t="s">
        <v>212</v>
      </c>
      <c r="E2257" t="s">
        <v>32</v>
      </c>
      <c r="F2257" t="s">
        <v>33</v>
      </c>
      <c r="G2257" t="s">
        <v>14</v>
      </c>
      <c r="H2257" t="s">
        <v>26</v>
      </c>
      <c r="I2257">
        <v>6357</v>
      </c>
      <c r="J2257">
        <v>109.28</v>
      </c>
      <c r="K2257">
        <v>35.840000000000003</v>
      </c>
    </row>
    <row r="2258" spans="1:11" x14ac:dyDescent="0.35">
      <c r="A2258">
        <v>135832917</v>
      </c>
      <c r="B2258" s="2">
        <v>44785</v>
      </c>
      <c r="C2258" s="2">
        <v>44798</v>
      </c>
      <c r="D2258" t="s">
        <v>198</v>
      </c>
      <c r="E2258" t="s">
        <v>38</v>
      </c>
      <c r="F2258" t="s">
        <v>33</v>
      </c>
      <c r="G2258" t="s">
        <v>18</v>
      </c>
      <c r="H2258" t="s">
        <v>34</v>
      </c>
      <c r="I2258">
        <v>4834</v>
      </c>
      <c r="J2258">
        <v>109.28</v>
      </c>
      <c r="K2258">
        <v>35.840000000000003</v>
      </c>
    </row>
    <row r="2259" spans="1:11" x14ac:dyDescent="0.35">
      <c r="A2259">
        <v>445654666</v>
      </c>
      <c r="B2259" s="2">
        <v>44068</v>
      </c>
      <c r="C2259" s="2">
        <v>44077</v>
      </c>
      <c r="D2259" t="s">
        <v>134</v>
      </c>
      <c r="E2259" t="s">
        <v>38</v>
      </c>
      <c r="F2259" t="s">
        <v>56</v>
      </c>
      <c r="G2259" t="s">
        <v>18</v>
      </c>
      <c r="H2259" t="s">
        <v>15</v>
      </c>
      <c r="I2259">
        <v>7974</v>
      </c>
      <c r="J2259">
        <v>9.33</v>
      </c>
      <c r="K2259">
        <v>6.92</v>
      </c>
    </row>
    <row r="2260" spans="1:11" x14ac:dyDescent="0.35">
      <c r="A2260">
        <v>384976232</v>
      </c>
      <c r="B2260" s="2">
        <v>42053</v>
      </c>
      <c r="C2260" s="2">
        <v>42064</v>
      </c>
      <c r="D2260" t="s">
        <v>189</v>
      </c>
      <c r="E2260" t="s">
        <v>21</v>
      </c>
      <c r="F2260" t="s">
        <v>40</v>
      </c>
      <c r="G2260" t="s">
        <v>14</v>
      </c>
      <c r="H2260" t="s">
        <v>26</v>
      </c>
      <c r="I2260">
        <v>1877</v>
      </c>
      <c r="J2260">
        <v>651.21</v>
      </c>
      <c r="K2260">
        <v>524.96</v>
      </c>
    </row>
    <row r="2261" spans="1:11" x14ac:dyDescent="0.35">
      <c r="A2261">
        <v>485096442</v>
      </c>
      <c r="B2261" s="2">
        <v>44119</v>
      </c>
      <c r="C2261" s="2">
        <v>44135</v>
      </c>
      <c r="D2261" t="s">
        <v>179</v>
      </c>
      <c r="E2261" t="s">
        <v>32</v>
      </c>
      <c r="F2261" t="s">
        <v>13</v>
      </c>
      <c r="G2261" t="s">
        <v>18</v>
      </c>
      <c r="H2261" t="s">
        <v>19</v>
      </c>
      <c r="I2261">
        <v>9672</v>
      </c>
      <c r="J2261">
        <v>255.28</v>
      </c>
      <c r="K2261">
        <v>159.41999999999999</v>
      </c>
    </row>
    <row r="2262" spans="1:11" x14ac:dyDescent="0.35">
      <c r="A2262">
        <v>897626626</v>
      </c>
      <c r="B2262" s="2">
        <v>42570</v>
      </c>
      <c r="C2262" s="2">
        <v>42576</v>
      </c>
      <c r="D2262" t="s">
        <v>46</v>
      </c>
      <c r="E2262" t="s">
        <v>29</v>
      </c>
      <c r="F2262" t="s">
        <v>22</v>
      </c>
      <c r="G2262" t="s">
        <v>18</v>
      </c>
      <c r="H2262" t="s">
        <v>34</v>
      </c>
      <c r="I2262">
        <v>6521</v>
      </c>
      <c r="J2262">
        <v>47.45</v>
      </c>
      <c r="K2262">
        <v>31.79</v>
      </c>
    </row>
    <row r="2263" spans="1:11" x14ac:dyDescent="0.35">
      <c r="A2263">
        <v>944490611</v>
      </c>
      <c r="B2263" s="2">
        <v>44528</v>
      </c>
      <c r="C2263" s="2">
        <v>44546</v>
      </c>
      <c r="D2263" t="s">
        <v>87</v>
      </c>
      <c r="E2263" t="s">
        <v>24</v>
      </c>
      <c r="F2263" t="s">
        <v>33</v>
      </c>
      <c r="G2263" t="s">
        <v>14</v>
      </c>
      <c r="H2263" t="s">
        <v>34</v>
      </c>
      <c r="I2263">
        <v>4615</v>
      </c>
      <c r="J2263">
        <v>109.28</v>
      </c>
      <c r="K2263">
        <v>35.840000000000003</v>
      </c>
    </row>
    <row r="2264" spans="1:11" x14ac:dyDescent="0.35">
      <c r="A2264">
        <v>467924726</v>
      </c>
      <c r="B2264" s="2">
        <v>42265</v>
      </c>
      <c r="C2264" s="2">
        <v>42271</v>
      </c>
      <c r="D2264" t="s">
        <v>145</v>
      </c>
      <c r="E2264" t="s">
        <v>21</v>
      </c>
      <c r="F2264" t="s">
        <v>40</v>
      </c>
      <c r="G2264" t="s">
        <v>18</v>
      </c>
      <c r="H2264" t="s">
        <v>19</v>
      </c>
      <c r="I2264">
        <v>8179</v>
      </c>
      <c r="J2264">
        <v>651.21</v>
      </c>
      <c r="K2264">
        <v>524.96</v>
      </c>
    </row>
    <row r="2265" spans="1:11" x14ac:dyDescent="0.35">
      <c r="A2265">
        <v>280477797</v>
      </c>
      <c r="B2265" s="2">
        <v>44492</v>
      </c>
      <c r="C2265" s="2">
        <v>44497</v>
      </c>
      <c r="D2265" t="s">
        <v>176</v>
      </c>
      <c r="E2265" t="s">
        <v>21</v>
      </c>
      <c r="F2265" t="s">
        <v>25</v>
      </c>
      <c r="G2265" t="s">
        <v>18</v>
      </c>
      <c r="H2265" t="s">
        <v>26</v>
      </c>
      <c r="I2265">
        <v>8468</v>
      </c>
      <c r="J2265">
        <v>205.7</v>
      </c>
      <c r="K2265">
        <v>117.11</v>
      </c>
    </row>
    <row r="2266" spans="1:11" x14ac:dyDescent="0.35">
      <c r="A2266">
        <v>815011155</v>
      </c>
      <c r="B2266" s="2">
        <v>42145</v>
      </c>
      <c r="C2266" s="2">
        <v>42157</v>
      </c>
      <c r="D2266" t="s">
        <v>93</v>
      </c>
      <c r="E2266" t="s">
        <v>29</v>
      </c>
      <c r="F2266" t="s">
        <v>76</v>
      </c>
      <c r="G2266" t="s">
        <v>14</v>
      </c>
      <c r="H2266" t="s">
        <v>15</v>
      </c>
      <c r="I2266">
        <v>8767</v>
      </c>
      <c r="J2266">
        <v>668.27</v>
      </c>
      <c r="K2266">
        <v>502.54</v>
      </c>
    </row>
    <row r="2267" spans="1:11" x14ac:dyDescent="0.35">
      <c r="A2267">
        <v>774698626</v>
      </c>
      <c r="B2267" s="2">
        <v>42441</v>
      </c>
      <c r="C2267" s="2">
        <v>42448</v>
      </c>
      <c r="D2267" t="s">
        <v>49</v>
      </c>
      <c r="E2267" t="s">
        <v>21</v>
      </c>
      <c r="F2267" t="s">
        <v>56</v>
      </c>
      <c r="G2267" t="s">
        <v>14</v>
      </c>
      <c r="H2267" t="s">
        <v>26</v>
      </c>
      <c r="I2267">
        <v>9394</v>
      </c>
      <c r="J2267">
        <v>9.33</v>
      </c>
      <c r="K2267">
        <v>6.92</v>
      </c>
    </row>
    <row r="2268" spans="1:11" x14ac:dyDescent="0.35">
      <c r="A2268">
        <v>283026540</v>
      </c>
      <c r="B2268" s="2">
        <v>44060</v>
      </c>
      <c r="C2268" s="2">
        <v>44073</v>
      </c>
      <c r="D2268" t="s">
        <v>160</v>
      </c>
      <c r="E2268" t="s">
        <v>29</v>
      </c>
      <c r="F2268" t="s">
        <v>47</v>
      </c>
      <c r="G2268" t="s">
        <v>14</v>
      </c>
      <c r="H2268" t="s">
        <v>34</v>
      </c>
      <c r="I2268">
        <v>2697</v>
      </c>
      <c r="J2268">
        <v>421.89</v>
      </c>
      <c r="K2268">
        <v>364.69</v>
      </c>
    </row>
    <row r="2269" spans="1:11" x14ac:dyDescent="0.35">
      <c r="A2269">
        <v>433793723</v>
      </c>
      <c r="B2269" s="2">
        <v>42189</v>
      </c>
      <c r="C2269" s="2">
        <v>42198</v>
      </c>
      <c r="D2269" t="s">
        <v>158</v>
      </c>
      <c r="E2269" t="s">
        <v>12</v>
      </c>
      <c r="F2269" t="s">
        <v>68</v>
      </c>
      <c r="G2269" t="s">
        <v>14</v>
      </c>
      <c r="H2269" t="s">
        <v>19</v>
      </c>
      <c r="I2269">
        <v>8057</v>
      </c>
      <c r="J2269">
        <v>154.06</v>
      </c>
      <c r="K2269">
        <v>90.93</v>
      </c>
    </row>
    <row r="2270" spans="1:11" x14ac:dyDescent="0.35">
      <c r="A2270">
        <v>141111505</v>
      </c>
      <c r="B2270" s="2">
        <v>43825</v>
      </c>
      <c r="C2270" s="2">
        <v>43834</v>
      </c>
      <c r="D2270" t="s">
        <v>96</v>
      </c>
      <c r="E2270" t="s">
        <v>29</v>
      </c>
      <c r="F2270" t="s">
        <v>56</v>
      </c>
      <c r="G2270" t="s">
        <v>18</v>
      </c>
      <c r="H2270" t="s">
        <v>19</v>
      </c>
      <c r="I2270">
        <v>6885</v>
      </c>
      <c r="J2270">
        <v>9.33</v>
      </c>
      <c r="K2270">
        <v>6.92</v>
      </c>
    </row>
    <row r="2271" spans="1:11" x14ac:dyDescent="0.35">
      <c r="A2271">
        <v>189403712</v>
      </c>
      <c r="B2271" s="2">
        <v>42819</v>
      </c>
      <c r="C2271" s="2">
        <v>42820</v>
      </c>
      <c r="D2271" t="s">
        <v>148</v>
      </c>
      <c r="E2271" t="s">
        <v>24</v>
      </c>
      <c r="F2271" t="s">
        <v>13</v>
      </c>
      <c r="G2271" t="s">
        <v>18</v>
      </c>
      <c r="H2271" t="s">
        <v>26</v>
      </c>
      <c r="I2271">
        <v>7622</v>
      </c>
      <c r="J2271">
        <v>255.28</v>
      </c>
      <c r="K2271">
        <v>159.41999999999999</v>
      </c>
    </row>
    <row r="2272" spans="1:11" x14ac:dyDescent="0.35">
      <c r="A2272">
        <v>983406674</v>
      </c>
      <c r="B2272" s="2">
        <v>44101</v>
      </c>
      <c r="C2272" s="2">
        <v>44116</v>
      </c>
      <c r="D2272" t="s">
        <v>130</v>
      </c>
      <c r="E2272" t="s">
        <v>29</v>
      </c>
      <c r="F2272" t="s">
        <v>13</v>
      </c>
      <c r="G2272" t="s">
        <v>14</v>
      </c>
      <c r="H2272" t="s">
        <v>15</v>
      </c>
      <c r="I2272">
        <v>743</v>
      </c>
      <c r="J2272">
        <v>255.28</v>
      </c>
      <c r="K2272">
        <v>159.41999999999999</v>
      </c>
    </row>
    <row r="2273" spans="1:11" x14ac:dyDescent="0.35">
      <c r="A2273">
        <v>298169219</v>
      </c>
      <c r="B2273" s="2">
        <v>42222</v>
      </c>
      <c r="C2273" s="2">
        <v>42233</v>
      </c>
      <c r="D2273" t="s">
        <v>194</v>
      </c>
      <c r="E2273" t="s">
        <v>32</v>
      </c>
      <c r="F2273" t="s">
        <v>17</v>
      </c>
      <c r="G2273" t="s">
        <v>14</v>
      </c>
      <c r="H2273" t="s">
        <v>19</v>
      </c>
      <c r="I2273">
        <v>3753</v>
      </c>
      <c r="J2273">
        <v>152.58000000000001</v>
      </c>
      <c r="K2273">
        <v>97.44</v>
      </c>
    </row>
    <row r="2274" spans="1:11" x14ac:dyDescent="0.35">
      <c r="A2274">
        <v>929052674</v>
      </c>
      <c r="B2274" s="2">
        <v>44431</v>
      </c>
      <c r="C2274" s="2">
        <v>44451</v>
      </c>
      <c r="D2274" t="s">
        <v>108</v>
      </c>
      <c r="E2274" t="s">
        <v>12</v>
      </c>
      <c r="F2274" t="s">
        <v>33</v>
      </c>
      <c r="G2274" t="s">
        <v>14</v>
      </c>
      <c r="H2274" t="s">
        <v>34</v>
      </c>
      <c r="I2274">
        <v>6187</v>
      </c>
      <c r="J2274">
        <v>109.28</v>
      </c>
      <c r="K2274">
        <v>35.840000000000003</v>
      </c>
    </row>
    <row r="2275" spans="1:11" x14ac:dyDescent="0.35">
      <c r="A2275">
        <v>341730868</v>
      </c>
      <c r="B2275" s="2">
        <v>43211</v>
      </c>
      <c r="C2275" s="2">
        <v>43227</v>
      </c>
      <c r="D2275" t="s">
        <v>219</v>
      </c>
      <c r="E2275" t="s">
        <v>38</v>
      </c>
      <c r="F2275" t="s">
        <v>42</v>
      </c>
      <c r="G2275" t="s">
        <v>14</v>
      </c>
      <c r="H2275" t="s">
        <v>34</v>
      </c>
      <c r="I2275">
        <v>4613</v>
      </c>
      <c r="J2275">
        <v>437.2</v>
      </c>
      <c r="K2275">
        <v>263.33</v>
      </c>
    </row>
    <row r="2276" spans="1:11" x14ac:dyDescent="0.35">
      <c r="A2276">
        <v>122190129</v>
      </c>
      <c r="B2276" s="2">
        <v>42128</v>
      </c>
      <c r="C2276" s="2">
        <v>42131</v>
      </c>
      <c r="D2276" t="s">
        <v>106</v>
      </c>
      <c r="E2276" t="s">
        <v>38</v>
      </c>
      <c r="F2276" t="s">
        <v>42</v>
      </c>
      <c r="G2276" t="s">
        <v>14</v>
      </c>
      <c r="H2276" t="s">
        <v>15</v>
      </c>
      <c r="I2276">
        <v>7629</v>
      </c>
      <c r="J2276">
        <v>437.2</v>
      </c>
      <c r="K2276">
        <v>263.33</v>
      </c>
    </row>
    <row r="2277" spans="1:11" x14ac:dyDescent="0.35">
      <c r="A2277">
        <v>126729285</v>
      </c>
      <c r="B2277" s="2">
        <v>44331</v>
      </c>
      <c r="C2277" s="2">
        <v>44344</v>
      </c>
      <c r="D2277" t="s">
        <v>151</v>
      </c>
      <c r="E2277" t="s">
        <v>32</v>
      </c>
      <c r="F2277" t="s">
        <v>22</v>
      </c>
      <c r="G2277" t="s">
        <v>18</v>
      </c>
      <c r="H2277" t="s">
        <v>15</v>
      </c>
      <c r="I2277">
        <v>867</v>
      </c>
      <c r="J2277">
        <v>47.45</v>
      </c>
      <c r="K2277">
        <v>31.79</v>
      </c>
    </row>
    <row r="2278" spans="1:11" x14ac:dyDescent="0.35">
      <c r="A2278">
        <v>731959664</v>
      </c>
      <c r="B2278" s="2">
        <v>42084</v>
      </c>
      <c r="C2278" s="2">
        <v>42090</v>
      </c>
      <c r="D2278" t="s">
        <v>153</v>
      </c>
      <c r="E2278" t="s">
        <v>38</v>
      </c>
      <c r="F2278" t="s">
        <v>47</v>
      </c>
      <c r="G2278" t="s">
        <v>18</v>
      </c>
      <c r="H2278" t="s">
        <v>26</v>
      </c>
      <c r="I2278">
        <v>1985</v>
      </c>
      <c r="J2278">
        <v>421.89</v>
      </c>
      <c r="K2278">
        <v>364.69</v>
      </c>
    </row>
    <row r="2279" spans="1:11" x14ac:dyDescent="0.35">
      <c r="A2279">
        <v>584805095</v>
      </c>
      <c r="B2279" s="2">
        <v>43201</v>
      </c>
      <c r="C2279" s="2">
        <v>43209</v>
      </c>
      <c r="D2279" t="s">
        <v>112</v>
      </c>
      <c r="E2279" t="s">
        <v>12</v>
      </c>
      <c r="F2279" t="s">
        <v>13</v>
      </c>
      <c r="G2279" t="s">
        <v>18</v>
      </c>
      <c r="H2279" t="s">
        <v>15</v>
      </c>
      <c r="I2279">
        <v>5678</v>
      </c>
      <c r="J2279">
        <v>255.28</v>
      </c>
      <c r="K2279">
        <v>159.41999999999999</v>
      </c>
    </row>
    <row r="2280" spans="1:11" x14ac:dyDescent="0.35">
      <c r="A2280">
        <v>652501904</v>
      </c>
      <c r="B2280" s="2">
        <v>43882</v>
      </c>
      <c r="C2280" s="2">
        <v>43886</v>
      </c>
      <c r="D2280" t="s">
        <v>116</v>
      </c>
      <c r="E2280" t="s">
        <v>21</v>
      </c>
      <c r="F2280" t="s">
        <v>25</v>
      </c>
      <c r="G2280" t="s">
        <v>14</v>
      </c>
      <c r="H2280" t="s">
        <v>15</v>
      </c>
      <c r="I2280">
        <v>8668</v>
      </c>
      <c r="J2280">
        <v>205.7</v>
      </c>
      <c r="K2280">
        <v>117.11</v>
      </c>
    </row>
    <row r="2281" spans="1:11" x14ac:dyDescent="0.35">
      <c r="A2281">
        <v>172598922</v>
      </c>
      <c r="B2281" s="2">
        <v>42830</v>
      </c>
      <c r="C2281" s="2">
        <v>42850</v>
      </c>
      <c r="D2281" t="s">
        <v>213</v>
      </c>
      <c r="E2281" t="s">
        <v>38</v>
      </c>
      <c r="F2281" t="s">
        <v>17</v>
      </c>
      <c r="G2281" t="s">
        <v>14</v>
      </c>
      <c r="H2281" t="s">
        <v>15</v>
      </c>
      <c r="I2281">
        <v>4711</v>
      </c>
      <c r="J2281">
        <v>152.58000000000001</v>
      </c>
      <c r="K2281">
        <v>97.44</v>
      </c>
    </row>
    <row r="2282" spans="1:11" x14ac:dyDescent="0.35">
      <c r="A2282">
        <v>702957475</v>
      </c>
      <c r="B2282" s="2">
        <v>42526</v>
      </c>
      <c r="C2282" s="2">
        <v>42540</v>
      </c>
      <c r="D2282" t="s">
        <v>220</v>
      </c>
      <c r="E2282" t="s">
        <v>29</v>
      </c>
      <c r="F2282" t="s">
        <v>33</v>
      </c>
      <c r="G2282" t="s">
        <v>14</v>
      </c>
      <c r="H2282" t="s">
        <v>26</v>
      </c>
      <c r="I2282">
        <v>9593</v>
      </c>
      <c r="J2282">
        <v>109.28</v>
      </c>
      <c r="K2282">
        <v>35.840000000000003</v>
      </c>
    </row>
    <row r="2283" spans="1:11" x14ac:dyDescent="0.35">
      <c r="A2283">
        <v>271751391</v>
      </c>
      <c r="B2283" s="2">
        <v>42531</v>
      </c>
      <c r="C2283" s="2">
        <v>42551</v>
      </c>
      <c r="D2283" t="s">
        <v>39</v>
      </c>
      <c r="E2283" t="s">
        <v>29</v>
      </c>
      <c r="F2283" t="s">
        <v>76</v>
      </c>
      <c r="G2283" t="s">
        <v>14</v>
      </c>
      <c r="H2283" t="s">
        <v>34</v>
      </c>
      <c r="I2283">
        <v>6130</v>
      </c>
      <c r="J2283">
        <v>668.27</v>
      </c>
      <c r="K2283">
        <v>502.54</v>
      </c>
    </row>
    <row r="2284" spans="1:11" x14ac:dyDescent="0.35">
      <c r="A2284">
        <v>127467000</v>
      </c>
      <c r="B2284" s="2">
        <v>44564</v>
      </c>
      <c r="C2284" s="2">
        <v>44571</v>
      </c>
      <c r="D2284" t="s">
        <v>208</v>
      </c>
      <c r="E2284" t="s">
        <v>12</v>
      </c>
      <c r="F2284" t="s">
        <v>25</v>
      </c>
      <c r="G2284" t="s">
        <v>14</v>
      </c>
      <c r="H2284" t="s">
        <v>26</v>
      </c>
      <c r="I2284">
        <v>9173</v>
      </c>
      <c r="J2284">
        <v>205.7</v>
      </c>
      <c r="K2284">
        <v>117.11</v>
      </c>
    </row>
    <row r="2285" spans="1:11" x14ac:dyDescent="0.35">
      <c r="A2285">
        <v>688903129</v>
      </c>
      <c r="B2285" s="2">
        <v>42886</v>
      </c>
      <c r="C2285" s="2">
        <v>42903</v>
      </c>
      <c r="D2285" t="s">
        <v>49</v>
      </c>
      <c r="E2285" t="s">
        <v>21</v>
      </c>
      <c r="F2285" t="s">
        <v>76</v>
      </c>
      <c r="G2285" t="s">
        <v>14</v>
      </c>
      <c r="H2285" t="s">
        <v>15</v>
      </c>
      <c r="I2285">
        <v>600</v>
      </c>
      <c r="J2285">
        <v>668.27</v>
      </c>
      <c r="K2285">
        <v>502.54</v>
      </c>
    </row>
    <row r="2286" spans="1:11" x14ac:dyDescent="0.35">
      <c r="A2286">
        <v>195171105</v>
      </c>
      <c r="B2286" s="2">
        <v>43306</v>
      </c>
      <c r="C2286" s="2">
        <v>43324</v>
      </c>
      <c r="D2286" t="s">
        <v>77</v>
      </c>
      <c r="E2286" t="s">
        <v>21</v>
      </c>
      <c r="F2286" t="s">
        <v>30</v>
      </c>
      <c r="G2286" t="s">
        <v>14</v>
      </c>
      <c r="H2286" t="s">
        <v>15</v>
      </c>
      <c r="I2286">
        <v>4322</v>
      </c>
      <c r="J2286">
        <v>81.73</v>
      </c>
      <c r="K2286">
        <v>56.67</v>
      </c>
    </row>
    <row r="2287" spans="1:11" x14ac:dyDescent="0.35">
      <c r="A2287">
        <v>555694758</v>
      </c>
      <c r="B2287" s="2">
        <v>44018</v>
      </c>
      <c r="C2287" s="2">
        <v>44038</v>
      </c>
      <c r="D2287" t="s">
        <v>191</v>
      </c>
      <c r="E2287" t="s">
        <v>24</v>
      </c>
      <c r="F2287" t="s">
        <v>47</v>
      </c>
      <c r="G2287" t="s">
        <v>14</v>
      </c>
      <c r="H2287" t="s">
        <v>26</v>
      </c>
      <c r="I2287">
        <v>1283</v>
      </c>
      <c r="J2287">
        <v>421.89</v>
      </c>
      <c r="K2287">
        <v>364.69</v>
      </c>
    </row>
    <row r="2288" spans="1:11" x14ac:dyDescent="0.35">
      <c r="A2288">
        <v>600210416</v>
      </c>
      <c r="B2288" s="2">
        <v>42299</v>
      </c>
      <c r="C2288" s="2">
        <v>42302</v>
      </c>
      <c r="D2288" t="s">
        <v>207</v>
      </c>
      <c r="E2288" t="s">
        <v>51</v>
      </c>
      <c r="F2288" t="s">
        <v>40</v>
      </c>
      <c r="G2288" t="s">
        <v>14</v>
      </c>
      <c r="H2288" t="s">
        <v>19</v>
      </c>
      <c r="I2288">
        <v>4455</v>
      </c>
      <c r="J2288">
        <v>651.21</v>
      </c>
      <c r="K2288">
        <v>524.96</v>
      </c>
    </row>
    <row r="2289" spans="1:11" x14ac:dyDescent="0.35">
      <c r="A2289">
        <v>128766906</v>
      </c>
      <c r="B2289" s="2">
        <v>44240</v>
      </c>
      <c r="C2289" s="2">
        <v>44255</v>
      </c>
      <c r="D2289" t="s">
        <v>203</v>
      </c>
      <c r="E2289" t="s">
        <v>21</v>
      </c>
      <c r="F2289" t="s">
        <v>76</v>
      </c>
      <c r="G2289" t="s">
        <v>18</v>
      </c>
      <c r="H2289" t="s">
        <v>19</v>
      </c>
      <c r="I2289">
        <v>3844</v>
      </c>
      <c r="J2289">
        <v>668.27</v>
      </c>
      <c r="K2289">
        <v>502.54</v>
      </c>
    </row>
    <row r="2290" spans="1:11" x14ac:dyDescent="0.35">
      <c r="A2290">
        <v>361725556</v>
      </c>
      <c r="B2290" s="2">
        <v>42548</v>
      </c>
      <c r="C2290" s="2">
        <v>42560</v>
      </c>
      <c r="D2290" t="s">
        <v>80</v>
      </c>
      <c r="E2290" t="s">
        <v>21</v>
      </c>
      <c r="F2290" t="s">
        <v>68</v>
      </c>
      <c r="G2290" t="s">
        <v>18</v>
      </c>
      <c r="H2290" t="s">
        <v>26</v>
      </c>
      <c r="I2290">
        <v>1485</v>
      </c>
      <c r="J2290">
        <v>154.06</v>
      </c>
      <c r="K2290">
        <v>90.93</v>
      </c>
    </row>
    <row r="2291" spans="1:11" x14ac:dyDescent="0.35">
      <c r="A2291">
        <v>789760196</v>
      </c>
      <c r="B2291" s="2">
        <v>42710</v>
      </c>
      <c r="C2291" s="2">
        <v>42730</v>
      </c>
      <c r="D2291" t="s">
        <v>129</v>
      </c>
      <c r="E2291" t="s">
        <v>21</v>
      </c>
      <c r="F2291" t="s">
        <v>30</v>
      </c>
      <c r="G2291" t="s">
        <v>14</v>
      </c>
      <c r="H2291" t="s">
        <v>19</v>
      </c>
      <c r="I2291">
        <v>6447</v>
      </c>
      <c r="J2291">
        <v>81.73</v>
      </c>
      <c r="K2291">
        <v>56.67</v>
      </c>
    </row>
    <row r="2292" spans="1:11" x14ac:dyDescent="0.35">
      <c r="A2292">
        <v>523857152</v>
      </c>
      <c r="B2292" s="2">
        <v>43713</v>
      </c>
      <c r="C2292" s="2">
        <v>43715</v>
      </c>
      <c r="D2292" t="s">
        <v>162</v>
      </c>
      <c r="E2292" t="s">
        <v>38</v>
      </c>
      <c r="F2292" t="s">
        <v>42</v>
      </c>
      <c r="G2292" t="s">
        <v>14</v>
      </c>
      <c r="H2292" t="s">
        <v>34</v>
      </c>
      <c r="I2292">
        <v>9827</v>
      </c>
      <c r="J2292">
        <v>437.2</v>
      </c>
      <c r="K2292">
        <v>263.33</v>
      </c>
    </row>
    <row r="2293" spans="1:11" x14ac:dyDescent="0.35">
      <c r="A2293">
        <v>545315253</v>
      </c>
      <c r="B2293" s="2">
        <v>44129</v>
      </c>
      <c r="C2293" s="2">
        <v>44145</v>
      </c>
      <c r="D2293" t="s">
        <v>209</v>
      </c>
      <c r="E2293" t="s">
        <v>32</v>
      </c>
      <c r="F2293" t="s">
        <v>42</v>
      </c>
      <c r="G2293" t="s">
        <v>18</v>
      </c>
      <c r="H2293" t="s">
        <v>34</v>
      </c>
      <c r="I2293">
        <v>9756</v>
      </c>
      <c r="J2293">
        <v>437.2</v>
      </c>
      <c r="K2293">
        <v>263.33</v>
      </c>
    </row>
    <row r="2294" spans="1:11" x14ac:dyDescent="0.35">
      <c r="A2294">
        <v>555745828</v>
      </c>
      <c r="B2294" s="2">
        <v>43800</v>
      </c>
      <c r="C2294" s="2">
        <v>43807</v>
      </c>
      <c r="D2294" t="s">
        <v>72</v>
      </c>
      <c r="E2294" t="s">
        <v>24</v>
      </c>
      <c r="F2294" t="s">
        <v>42</v>
      </c>
      <c r="G2294" t="s">
        <v>18</v>
      </c>
      <c r="H2294" t="s">
        <v>26</v>
      </c>
      <c r="I2294">
        <v>6395</v>
      </c>
      <c r="J2294">
        <v>437.2</v>
      </c>
      <c r="K2294">
        <v>263.33</v>
      </c>
    </row>
    <row r="2295" spans="1:11" x14ac:dyDescent="0.35">
      <c r="A2295">
        <v>327072703</v>
      </c>
      <c r="B2295" s="2">
        <v>43770</v>
      </c>
      <c r="C2295" s="2">
        <v>43789</v>
      </c>
      <c r="D2295" t="s">
        <v>195</v>
      </c>
      <c r="E2295" t="s">
        <v>21</v>
      </c>
      <c r="F2295" t="s">
        <v>42</v>
      </c>
      <c r="G2295" t="s">
        <v>14</v>
      </c>
      <c r="H2295" t="s">
        <v>19</v>
      </c>
      <c r="I2295">
        <v>6936</v>
      </c>
      <c r="J2295">
        <v>437.2</v>
      </c>
      <c r="K2295">
        <v>263.33</v>
      </c>
    </row>
    <row r="2296" spans="1:11" x14ac:dyDescent="0.35">
      <c r="A2296">
        <v>151532208</v>
      </c>
      <c r="B2296" s="2">
        <v>44740</v>
      </c>
      <c r="C2296" s="2">
        <v>44756</v>
      </c>
      <c r="D2296" t="s">
        <v>108</v>
      </c>
      <c r="E2296" t="s">
        <v>12</v>
      </c>
      <c r="F2296" t="s">
        <v>76</v>
      </c>
      <c r="G2296" t="s">
        <v>18</v>
      </c>
      <c r="H2296" t="s">
        <v>26</v>
      </c>
      <c r="I2296">
        <v>603</v>
      </c>
      <c r="J2296">
        <v>668.27</v>
      </c>
      <c r="K2296">
        <v>502.54</v>
      </c>
    </row>
    <row r="2297" spans="1:11" x14ac:dyDescent="0.35">
      <c r="A2297">
        <v>391673171</v>
      </c>
      <c r="B2297" s="2">
        <v>43180</v>
      </c>
      <c r="C2297" s="2">
        <v>43198</v>
      </c>
      <c r="D2297" t="s">
        <v>161</v>
      </c>
      <c r="E2297" t="s">
        <v>24</v>
      </c>
      <c r="F2297" t="s">
        <v>56</v>
      </c>
      <c r="G2297" t="s">
        <v>18</v>
      </c>
      <c r="H2297" t="s">
        <v>34</v>
      </c>
      <c r="I2297">
        <v>3650</v>
      </c>
      <c r="J2297">
        <v>9.33</v>
      </c>
      <c r="K2297">
        <v>6.92</v>
      </c>
    </row>
    <row r="2298" spans="1:11" x14ac:dyDescent="0.35">
      <c r="A2298">
        <v>130356919</v>
      </c>
      <c r="B2298" s="2">
        <v>43726</v>
      </c>
      <c r="C2298" s="2">
        <v>43733</v>
      </c>
      <c r="D2298" t="s">
        <v>71</v>
      </c>
      <c r="E2298" t="s">
        <v>21</v>
      </c>
      <c r="F2298" t="s">
        <v>68</v>
      </c>
      <c r="G2298" t="s">
        <v>14</v>
      </c>
      <c r="H2298" t="s">
        <v>34</v>
      </c>
      <c r="I2298">
        <v>4364</v>
      </c>
      <c r="J2298">
        <v>154.06</v>
      </c>
      <c r="K2298">
        <v>90.93</v>
      </c>
    </row>
    <row r="2299" spans="1:11" x14ac:dyDescent="0.35">
      <c r="A2299">
        <v>320757281</v>
      </c>
      <c r="B2299" s="2">
        <v>44595</v>
      </c>
      <c r="C2299" s="2">
        <v>44614</v>
      </c>
      <c r="D2299" t="s">
        <v>177</v>
      </c>
      <c r="E2299" t="s">
        <v>24</v>
      </c>
      <c r="F2299" t="s">
        <v>30</v>
      </c>
      <c r="G2299" t="s">
        <v>18</v>
      </c>
      <c r="H2299" t="s">
        <v>26</v>
      </c>
      <c r="I2299">
        <v>8062</v>
      </c>
      <c r="J2299">
        <v>81.73</v>
      </c>
      <c r="K2299">
        <v>56.67</v>
      </c>
    </row>
    <row r="2300" spans="1:11" x14ac:dyDescent="0.35">
      <c r="A2300">
        <v>636360585</v>
      </c>
      <c r="B2300" s="2">
        <v>43501</v>
      </c>
      <c r="C2300" s="2">
        <v>43503</v>
      </c>
      <c r="D2300" t="s">
        <v>107</v>
      </c>
      <c r="E2300" t="s">
        <v>21</v>
      </c>
      <c r="F2300" t="s">
        <v>25</v>
      </c>
      <c r="G2300" t="s">
        <v>18</v>
      </c>
      <c r="H2300" t="s">
        <v>34</v>
      </c>
      <c r="I2300">
        <v>2093</v>
      </c>
      <c r="J2300">
        <v>205.7</v>
      </c>
      <c r="K2300">
        <v>117.11</v>
      </c>
    </row>
    <row r="2301" spans="1:11" x14ac:dyDescent="0.35">
      <c r="A2301">
        <v>820965659</v>
      </c>
      <c r="B2301" s="2">
        <v>43326</v>
      </c>
      <c r="C2301" s="2">
        <v>43331</v>
      </c>
      <c r="D2301" t="s">
        <v>143</v>
      </c>
      <c r="E2301" t="s">
        <v>24</v>
      </c>
      <c r="F2301" t="s">
        <v>42</v>
      </c>
      <c r="G2301" t="s">
        <v>14</v>
      </c>
      <c r="H2301" t="s">
        <v>19</v>
      </c>
      <c r="I2301">
        <v>837</v>
      </c>
      <c r="J2301">
        <v>437.2</v>
      </c>
      <c r="K2301">
        <v>263.33</v>
      </c>
    </row>
    <row r="2302" spans="1:11" x14ac:dyDescent="0.35">
      <c r="A2302">
        <v>238683831</v>
      </c>
      <c r="B2302" s="2">
        <v>42067</v>
      </c>
      <c r="C2302" s="2">
        <v>42071</v>
      </c>
      <c r="D2302" t="s">
        <v>41</v>
      </c>
      <c r="E2302" t="s">
        <v>29</v>
      </c>
      <c r="F2302" t="s">
        <v>25</v>
      </c>
      <c r="G2302" t="s">
        <v>14</v>
      </c>
      <c r="H2302" t="s">
        <v>34</v>
      </c>
      <c r="I2302">
        <v>705</v>
      </c>
      <c r="J2302">
        <v>205.7</v>
      </c>
      <c r="K2302">
        <v>117.11</v>
      </c>
    </row>
    <row r="2303" spans="1:11" x14ac:dyDescent="0.35">
      <c r="A2303">
        <v>123938930</v>
      </c>
      <c r="B2303" s="2">
        <v>44036</v>
      </c>
      <c r="C2303" s="2">
        <v>44042</v>
      </c>
      <c r="D2303" t="s">
        <v>204</v>
      </c>
      <c r="E2303" t="s">
        <v>21</v>
      </c>
      <c r="F2303" t="s">
        <v>22</v>
      </c>
      <c r="G2303" t="s">
        <v>14</v>
      </c>
      <c r="H2303" t="s">
        <v>15</v>
      </c>
      <c r="I2303">
        <v>5138</v>
      </c>
      <c r="J2303">
        <v>47.45</v>
      </c>
      <c r="K2303">
        <v>31.79</v>
      </c>
    </row>
    <row r="2304" spans="1:11" x14ac:dyDescent="0.35">
      <c r="A2304">
        <v>431467282</v>
      </c>
      <c r="B2304" s="2">
        <v>43547</v>
      </c>
      <c r="C2304" s="2">
        <v>43559</v>
      </c>
      <c r="D2304" t="s">
        <v>147</v>
      </c>
      <c r="E2304" t="s">
        <v>38</v>
      </c>
      <c r="F2304" t="s">
        <v>30</v>
      </c>
      <c r="G2304" t="s">
        <v>14</v>
      </c>
      <c r="H2304" t="s">
        <v>19</v>
      </c>
      <c r="I2304">
        <v>9612</v>
      </c>
      <c r="J2304">
        <v>81.73</v>
      </c>
      <c r="K2304">
        <v>56.67</v>
      </c>
    </row>
    <row r="2305" spans="1:11" x14ac:dyDescent="0.35">
      <c r="A2305">
        <v>286317718</v>
      </c>
      <c r="B2305" s="2">
        <v>43575</v>
      </c>
      <c r="C2305" s="2">
        <v>43592</v>
      </c>
      <c r="D2305" t="s">
        <v>181</v>
      </c>
      <c r="E2305" t="s">
        <v>38</v>
      </c>
      <c r="F2305" t="s">
        <v>56</v>
      </c>
      <c r="G2305" t="s">
        <v>18</v>
      </c>
      <c r="H2305" t="s">
        <v>15</v>
      </c>
      <c r="I2305">
        <v>6630</v>
      </c>
      <c r="J2305">
        <v>9.33</v>
      </c>
      <c r="K2305">
        <v>6.92</v>
      </c>
    </row>
    <row r="2306" spans="1:11" x14ac:dyDescent="0.35">
      <c r="A2306">
        <v>233851563</v>
      </c>
      <c r="B2306" s="2">
        <v>44563</v>
      </c>
      <c r="C2306" s="2">
        <v>44569</v>
      </c>
      <c r="D2306" t="s">
        <v>182</v>
      </c>
      <c r="E2306" t="s">
        <v>12</v>
      </c>
      <c r="F2306" t="s">
        <v>47</v>
      </c>
      <c r="G2306" t="s">
        <v>18</v>
      </c>
      <c r="H2306" t="s">
        <v>34</v>
      </c>
      <c r="I2306">
        <v>729</v>
      </c>
      <c r="J2306">
        <v>421.89</v>
      </c>
      <c r="K2306">
        <v>364.69</v>
      </c>
    </row>
    <row r="2307" spans="1:11" x14ac:dyDescent="0.35">
      <c r="A2307">
        <v>889742648</v>
      </c>
      <c r="B2307" s="2">
        <v>44182</v>
      </c>
      <c r="C2307" s="2">
        <v>44187</v>
      </c>
      <c r="D2307" t="s">
        <v>164</v>
      </c>
      <c r="E2307" t="s">
        <v>38</v>
      </c>
      <c r="F2307" t="s">
        <v>40</v>
      </c>
      <c r="G2307" t="s">
        <v>18</v>
      </c>
      <c r="H2307" t="s">
        <v>26</v>
      </c>
      <c r="I2307">
        <v>3476</v>
      </c>
      <c r="J2307">
        <v>651.21</v>
      </c>
      <c r="K2307">
        <v>524.96</v>
      </c>
    </row>
    <row r="2308" spans="1:11" x14ac:dyDescent="0.35">
      <c r="A2308">
        <v>689977300</v>
      </c>
      <c r="B2308" s="2">
        <v>44618</v>
      </c>
      <c r="C2308" s="2">
        <v>44639</v>
      </c>
      <c r="D2308" t="s">
        <v>73</v>
      </c>
      <c r="E2308" t="s">
        <v>24</v>
      </c>
      <c r="F2308" t="s">
        <v>47</v>
      </c>
      <c r="G2308" t="s">
        <v>14</v>
      </c>
      <c r="H2308" t="s">
        <v>19</v>
      </c>
      <c r="I2308">
        <v>8471</v>
      </c>
      <c r="J2308">
        <v>421.89</v>
      </c>
      <c r="K2308">
        <v>364.69</v>
      </c>
    </row>
    <row r="2309" spans="1:11" x14ac:dyDescent="0.35">
      <c r="A2309">
        <v>840854346</v>
      </c>
      <c r="B2309" s="2">
        <v>42784</v>
      </c>
      <c r="C2309" s="2">
        <v>42798</v>
      </c>
      <c r="D2309" t="s">
        <v>72</v>
      </c>
      <c r="E2309" t="s">
        <v>24</v>
      </c>
      <c r="F2309" t="s">
        <v>47</v>
      </c>
      <c r="G2309" t="s">
        <v>14</v>
      </c>
      <c r="H2309" t="s">
        <v>19</v>
      </c>
      <c r="I2309">
        <v>6342</v>
      </c>
      <c r="J2309">
        <v>421.89</v>
      </c>
      <c r="K2309">
        <v>364.69</v>
      </c>
    </row>
    <row r="2310" spans="1:11" x14ac:dyDescent="0.35">
      <c r="A2310">
        <v>368985116</v>
      </c>
      <c r="B2310" s="2">
        <v>44067</v>
      </c>
      <c r="C2310" s="2">
        <v>44081</v>
      </c>
      <c r="D2310" t="s">
        <v>157</v>
      </c>
      <c r="E2310" t="s">
        <v>24</v>
      </c>
      <c r="F2310" t="s">
        <v>22</v>
      </c>
      <c r="G2310" t="s">
        <v>14</v>
      </c>
      <c r="H2310" t="s">
        <v>19</v>
      </c>
      <c r="I2310">
        <v>9750</v>
      </c>
      <c r="J2310">
        <v>47.45</v>
      </c>
      <c r="K2310">
        <v>31.79</v>
      </c>
    </row>
    <row r="2311" spans="1:11" x14ac:dyDescent="0.35">
      <c r="A2311">
        <v>171293437</v>
      </c>
      <c r="B2311" s="2">
        <v>44775</v>
      </c>
      <c r="C2311" s="2">
        <v>44788</v>
      </c>
      <c r="D2311" t="s">
        <v>219</v>
      </c>
      <c r="E2311" t="s">
        <v>38</v>
      </c>
      <c r="F2311" t="s">
        <v>68</v>
      </c>
      <c r="G2311" t="s">
        <v>14</v>
      </c>
      <c r="H2311" t="s">
        <v>34</v>
      </c>
      <c r="I2311">
        <v>8389</v>
      </c>
      <c r="J2311">
        <v>154.06</v>
      </c>
      <c r="K2311">
        <v>90.93</v>
      </c>
    </row>
    <row r="2312" spans="1:11" x14ac:dyDescent="0.35">
      <c r="A2312">
        <v>765015637</v>
      </c>
      <c r="B2312" s="2">
        <v>44839</v>
      </c>
      <c r="C2312" s="2">
        <v>44858</v>
      </c>
      <c r="D2312" t="s">
        <v>170</v>
      </c>
      <c r="E2312" t="s">
        <v>12</v>
      </c>
      <c r="F2312" t="s">
        <v>13</v>
      </c>
      <c r="G2312" t="s">
        <v>18</v>
      </c>
      <c r="H2312" t="s">
        <v>34</v>
      </c>
      <c r="I2312">
        <v>3982</v>
      </c>
      <c r="J2312">
        <v>255.28</v>
      </c>
      <c r="K2312">
        <v>159.41999999999999</v>
      </c>
    </row>
    <row r="2313" spans="1:11" x14ac:dyDescent="0.35">
      <c r="A2313">
        <v>937700545</v>
      </c>
      <c r="B2313" s="2">
        <v>44657</v>
      </c>
      <c r="C2313" s="2">
        <v>44661</v>
      </c>
      <c r="D2313" t="s">
        <v>164</v>
      </c>
      <c r="E2313" t="s">
        <v>38</v>
      </c>
      <c r="F2313" t="s">
        <v>68</v>
      </c>
      <c r="G2313" t="s">
        <v>14</v>
      </c>
      <c r="H2313" t="s">
        <v>15</v>
      </c>
      <c r="I2313">
        <v>5284</v>
      </c>
      <c r="J2313">
        <v>154.06</v>
      </c>
      <c r="K2313">
        <v>90.93</v>
      </c>
    </row>
    <row r="2314" spans="1:11" x14ac:dyDescent="0.35">
      <c r="A2314">
        <v>897209489</v>
      </c>
      <c r="B2314" s="2">
        <v>43399</v>
      </c>
      <c r="C2314" s="2">
        <v>43419</v>
      </c>
      <c r="D2314" t="s">
        <v>209</v>
      </c>
      <c r="E2314" t="s">
        <v>32</v>
      </c>
      <c r="F2314" t="s">
        <v>30</v>
      </c>
      <c r="G2314" t="s">
        <v>18</v>
      </c>
      <c r="H2314" t="s">
        <v>34</v>
      </c>
      <c r="I2314">
        <v>3081</v>
      </c>
      <c r="J2314">
        <v>81.73</v>
      </c>
      <c r="K2314">
        <v>56.67</v>
      </c>
    </row>
    <row r="2315" spans="1:11" x14ac:dyDescent="0.35">
      <c r="A2315">
        <v>921716296</v>
      </c>
      <c r="B2315" s="2">
        <v>43937</v>
      </c>
      <c r="C2315" s="2">
        <v>43955</v>
      </c>
      <c r="D2315" t="s">
        <v>105</v>
      </c>
      <c r="E2315" t="s">
        <v>12</v>
      </c>
      <c r="F2315" t="s">
        <v>22</v>
      </c>
      <c r="G2315" t="s">
        <v>14</v>
      </c>
      <c r="H2315" t="s">
        <v>34</v>
      </c>
      <c r="I2315">
        <v>5189</v>
      </c>
      <c r="J2315">
        <v>47.45</v>
      </c>
      <c r="K2315">
        <v>31.79</v>
      </c>
    </row>
    <row r="2316" spans="1:11" x14ac:dyDescent="0.35">
      <c r="A2316">
        <v>909707295</v>
      </c>
      <c r="B2316" s="2">
        <v>43218</v>
      </c>
      <c r="C2316" s="2">
        <v>43226</v>
      </c>
      <c r="D2316" t="s">
        <v>62</v>
      </c>
      <c r="E2316" t="s">
        <v>38</v>
      </c>
      <c r="F2316" t="s">
        <v>68</v>
      </c>
      <c r="G2316" t="s">
        <v>18</v>
      </c>
      <c r="H2316" t="s">
        <v>19</v>
      </c>
      <c r="I2316">
        <v>1459</v>
      </c>
      <c r="J2316">
        <v>154.06</v>
      </c>
      <c r="K2316">
        <v>90.93</v>
      </c>
    </row>
    <row r="2317" spans="1:11" x14ac:dyDescent="0.35">
      <c r="A2317">
        <v>829981315</v>
      </c>
      <c r="B2317" s="2">
        <v>43352</v>
      </c>
      <c r="C2317" s="2">
        <v>43372</v>
      </c>
      <c r="D2317" t="s">
        <v>177</v>
      </c>
      <c r="E2317" t="s">
        <v>24</v>
      </c>
      <c r="F2317" t="s">
        <v>22</v>
      </c>
      <c r="G2317" t="s">
        <v>18</v>
      </c>
      <c r="H2317" t="s">
        <v>26</v>
      </c>
      <c r="I2317">
        <v>8770</v>
      </c>
      <c r="J2317">
        <v>47.45</v>
      </c>
      <c r="K2317">
        <v>31.79</v>
      </c>
    </row>
    <row r="2318" spans="1:11" x14ac:dyDescent="0.35">
      <c r="A2318">
        <v>271649682</v>
      </c>
      <c r="B2318" s="2">
        <v>42300</v>
      </c>
      <c r="C2318" s="2">
        <v>42308</v>
      </c>
      <c r="D2318" t="s">
        <v>186</v>
      </c>
      <c r="E2318" t="s">
        <v>38</v>
      </c>
      <c r="F2318" t="s">
        <v>30</v>
      </c>
      <c r="G2318" t="s">
        <v>14</v>
      </c>
      <c r="H2318" t="s">
        <v>15</v>
      </c>
      <c r="I2318">
        <v>6032</v>
      </c>
      <c r="J2318">
        <v>81.73</v>
      </c>
      <c r="K2318">
        <v>56.67</v>
      </c>
    </row>
    <row r="2319" spans="1:11" x14ac:dyDescent="0.35">
      <c r="A2319">
        <v>694136226</v>
      </c>
      <c r="B2319" s="2">
        <v>42871</v>
      </c>
      <c r="C2319" s="2">
        <v>42875</v>
      </c>
      <c r="D2319" t="s">
        <v>134</v>
      </c>
      <c r="E2319" t="s">
        <v>38</v>
      </c>
      <c r="F2319" t="s">
        <v>56</v>
      </c>
      <c r="G2319" t="s">
        <v>14</v>
      </c>
      <c r="H2319" t="s">
        <v>15</v>
      </c>
      <c r="I2319">
        <v>9189</v>
      </c>
      <c r="J2319">
        <v>9.33</v>
      </c>
      <c r="K2319">
        <v>6.92</v>
      </c>
    </row>
    <row r="2320" spans="1:11" x14ac:dyDescent="0.35">
      <c r="A2320">
        <v>477177274</v>
      </c>
      <c r="B2320" s="2">
        <v>44036</v>
      </c>
      <c r="C2320" s="2">
        <v>44049</v>
      </c>
      <c r="D2320" t="s">
        <v>87</v>
      </c>
      <c r="E2320" t="s">
        <v>24</v>
      </c>
      <c r="F2320" t="s">
        <v>30</v>
      </c>
      <c r="G2320" t="s">
        <v>14</v>
      </c>
      <c r="H2320" t="s">
        <v>26</v>
      </c>
      <c r="I2320">
        <v>6214</v>
      </c>
      <c r="J2320">
        <v>81.73</v>
      </c>
      <c r="K2320">
        <v>56.67</v>
      </c>
    </row>
    <row r="2321" spans="1:11" x14ac:dyDescent="0.35">
      <c r="A2321">
        <v>770821654</v>
      </c>
      <c r="B2321" s="2">
        <v>43307</v>
      </c>
      <c r="C2321" s="2">
        <v>43317</v>
      </c>
      <c r="D2321" t="s">
        <v>144</v>
      </c>
      <c r="E2321" t="s">
        <v>21</v>
      </c>
      <c r="F2321" t="s">
        <v>40</v>
      </c>
      <c r="G2321" t="s">
        <v>18</v>
      </c>
      <c r="H2321" t="s">
        <v>19</v>
      </c>
      <c r="I2321">
        <v>2112</v>
      </c>
      <c r="J2321">
        <v>651.21</v>
      </c>
      <c r="K2321">
        <v>524.96</v>
      </c>
    </row>
    <row r="2322" spans="1:11" x14ac:dyDescent="0.35">
      <c r="A2322">
        <v>545430696</v>
      </c>
      <c r="B2322" s="2">
        <v>43432</v>
      </c>
      <c r="C2322" s="2">
        <v>43437</v>
      </c>
      <c r="D2322" t="s">
        <v>134</v>
      </c>
      <c r="E2322" t="s">
        <v>38</v>
      </c>
      <c r="F2322" t="s">
        <v>56</v>
      </c>
      <c r="G2322" t="s">
        <v>14</v>
      </c>
      <c r="H2322" t="s">
        <v>15</v>
      </c>
      <c r="I2322">
        <v>3918</v>
      </c>
      <c r="J2322">
        <v>9.33</v>
      </c>
      <c r="K2322">
        <v>6.92</v>
      </c>
    </row>
    <row r="2323" spans="1:11" x14ac:dyDescent="0.35">
      <c r="A2323">
        <v>641678225</v>
      </c>
      <c r="B2323" s="2">
        <v>42933</v>
      </c>
      <c r="C2323" s="2">
        <v>42948</v>
      </c>
      <c r="D2323" t="s">
        <v>31</v>
      </c>
      <c r="E2323" t="s">
        <v>32</v>
      </c>
      <c r="F2323" t="s">
        <v>33</v>
      </c>
      <c r="G2323" t="s">
        <v>14</v>
      </c>
      <c r="H2323" t="s">
        <v>15</v>
      </c>
      <c r="I2323">
        <v>5701</v>
      </c>
      <c r="J2323">
        <v>109.28</v>
      </c>
      <c r="K2323">
        <v>35.840000000000003</v>
      </c>
    </row>
    <row r="2324" spans="1:11" x14ac:dyDescent="0.35">
      <c r="A2324">
        <v>620550572</v>
      </c>
      <c r="B2324" s="2">
        <v>43956</v>
      </c>
      <c r="C2324" s="2">
        <v>43974</v>
      </c>
      <c r="D2324" t="s">
        <v>88</v>
      </c>
      <c r="E2324" t="s">
        <v>38</v>
      </c>
      <c r="F2324" t="s">
        <v>42</v>
      </c>
      <c r="G2324" t="s">
        <v>14</v>
      </c>
      <c r="H2324" t="s">
        <v>19</v>
      </c>
      <c r="I2324">
        <v>3559</v>
      </c>
      <c r="J2324">
        <v>437.2</v>
      </c>
      <c r="K2324">
        <v>263.33</v>
      </c>
    </row>
    <row r="2325" spans="1:11" x14ac:dyDescent="0.35">
      <c r="A2325">
        <v>113346564</v>
      </c>
      <c r="B2325" s="2">
        <v>42644</v>
      </c>
      <c r="C2325" s="2">
        <v>42660</v>
      </c>
      <c r="D2325" t="s">
        <v>58</v>
      </c>
      <c r="E2325" t="s">
        <v>29</v>
      </c>
      <c r="F2325" t="s">
        <v>42</v>
      </c>
      <c r="G2325" t="s">
        <v>14</v>
      </c>
      <c r="H2325" t="s">
        <v>34</v>
      </c>
      <c r="I2325">
        <v>622</v>
      </c>
      <c r="J2325">
        <v>437.2</v>
      </c>
      <c r="K2325">
        <v>263.33</v>
      </c>
    </row>
    <row r="2326" spans="1:11" x14ac:dyDescent="0.35">
      <c r="A2326">
        <v>171677529</v>
      </c>
      <c r="B2326" s="2">
        <v>44345</v>
      </c>
      <c r="C2326" s="2">
        <v>44365</v>
      </c>
      <c r="D2326" t="s">
        <v>83</v>
      </c>
      <c r="E2326" t="s">
        <v>38</v>
      </c>
      <c r="F2326" t="s">
        <v>33</v>
      </c>
      <c r="G2326" t="s">
        <v>14</v>
      </c>
      <c r="H2326" t="s">
        <v>15</v>
      </c>
      <c r="I2326">
        <v>2051</v>
      </c>
      <c r="J2326">
        <v>109.28</v>
      </c>
      <c r="K2326">
        <v>35.840000000000003</v>
      </c>
    </row>
    <row r="2327" spans="1:11" x14ac:dyDescent="0.35">
      <c r="A2327">
        <v>117467296</v>
      </c>
      <c r="B2327" s="2">
        <v>43866</v>
      </c>
      <c r="C2327" s="2">
        <v>43882</v>
      </c>
      <c r="D2327" t="s">
        <v>97</v>
      </c>
      <c r="E2327" t="s">
        <v>29</v>
      </c>
      <c r="F2327" t="s">
        <v>40</v>
      </c>
      <c r="G2327" t="s">
        <v>14</v>
      </c>
      <c r="H2327" t="s">
        <v>26</v>
      </c>
      <c r="I2327">
        <v>38</v>
      </c>
      <c r="J2327">
        <v>651.21</v>
      </c>
      <c r="K2327">
        <v>524.96</v>
      </c>
    </row>
    <row r="2328" spans="1:11" x14ac:dyDescent="0.35">
      <c r="A2328">
        <v>692952191</v>
      </c>
      <c r="B2328" s="2">
        <v>44179</v>
      </c>
      <c r="C2328" s="2">
        <v>44198</v>
      </c>
      <c r="D2328" t="s">
        <v>115</v>
      </c>
      <c r="E2328" t="s">
        <v>21</v>
      </c>
      <c r="F2328" t="s">
        <v>42</v>
      </c>
      <c r="G2328" t="s">
        <v>14</v>
      </c>
      <c r="H2328" t="s">
        <v>15</v>
      </c>
      <c r="I2328">
        <v>8807</v>
      </c>
      <c r="J2328">
        <v>437.2</v>
      </c>
      <c r="K2328">
        <v>263.33</v>
      </c>
    </row>
    <row r="2329" spans="1:11" x14ac:dyDescent="0.35">
      <c r="A2329">
        <v>910681045</v>
      </c>
      <c r="B2329" s="2">
        <v>44181</v>
      </c>
      <c r="C2329" s="2">
        <v>44185</v>
      </c>
      <c r="D2329" t="s">
        <v>179</v>
      </c>
      <c r="E2329" t="s">
        <v>32</v>
      </c>
      <c r="F2329" t="s">
        <v>42</v>
      </c>
      <c r="G2329" t="s">
        <v>18</v>
      </c>
      <c r="H2329" t="s">
        <v>15</v>
      </c>
      <c r="I2329">
        <v>9613</v>
      </c>
      <c r="J2329">
        <v>437.2</v>
      </c>
      <c r="K2329">
        <v>263.33</v>
      </c>
    </row>
    <row r="2330" spans="1:11" x14ac:dyDescent="0.35">
      <c r="A2330">
        <v>303515183</v>
      </c>
      <c r="B2330" s="2">
        <v>43891</v>
      </c>
      <c r="C2330" s="2">
        <v>43909</v>
      </c>
      <c r="D2330" t="s">
        <v>112</v>
      </c>
      <c r="E2330" t="s">
        <v>12</v>
      </c>
      <c r="F2330" t="s">
        <v>68</v>
      </c>
      <c r="G2330" t="s">
        <v>14</v>
      </c>
      <c r="H2330" t="s">
        <v>34</v>
      </c>
      <c r="I2330">
        <v>5742</v>
      </c>
      <c r="J2330">
        <v>154.06</v>
      </c>
      <c r="K2330">
        <v>90.93</v>
      </c>
    </row>
    <row r="2331" spans="1:11" x14ac:dyDescent="0.35">
      <c r="A2331">
        <v>274628436</v>
      </c>
      <c r="B2331" s="2">
        <v>42175</v>
      </c>
      <c r="C2331" s="2">
        <v>42186</v>
      </c>
      <c r="D2331" t="s">
        <v>63</v>
      </c>
      <c r="E2331" t="s">
        <v>32</v>
      </c>
      <c r="F2331" t="s">
        <v>76</v>
      </c>
      <c r="G2331" t="s">
        <v>14</v>
      </c>
      <c r="H2331" t="s">
        <v>26</v>
      </c>
      <c r="I2331">
        <v>7512</v>
      </c>
      <c r="J2331">
        <v>668.27</v>
      </c>
      <c r="K2331">
        <v>502.54</v>
      </c>
    </row>
    <row r="2332" spans="1:11" x14ac:dyDescent="0.35">
      <c r="A2332">
        <v>947507131</v>
      </c>
      <c r="B2332" s="2">
        <v>43715</v>
      </c>
      <c r="C2332" s="2">
        <v>43724</v>
      </c>
      <c r="D2332" t="s">
        <v>100</v>
      </c>
      <c r="E2332" t="s">
        <v>21</v>
      </c>
      <c r="F2332" t="s">
        <v>22</v>
      </c>
      <c r="G2332" t="s">
        <v>18</v>
      </c>
      <c r="H2332" t="s">
        <v>26</v>
      </c>
      <c r="I2332">
        <v>7271</v>
      </c>
      <c r="J2332">
        <v>47.45</v>
      </c>
      <c r="K2332">
        <v>31.79</v>
      </c>
    </row>
    <row r="2333" spans="1:11" x14ac:dyDescent="0.35">
      <c r="A2333">
        <v>715950095</v>
      </c>
      <c r="B2333" s="2">
        <v>44583</v>
      </c>
      <c r="C2333" s="2">
        <v>44594</v>
      </c>
      <c r="D2333" t="s">
        <v>196</v>
      </c>
      <c r="E2333" t="s">
        <v>32</v>
      </c>
      <c r="F2333" t="s">
        <v>22</v>
      </c>
      <c r="G2333" t="s">
        <v>18</v>
      </c>
      <c r="H2333" t="s">
        <v>26</v>
      </c>
      <c r="I2333">
        <v>4398</v>
      </c>
      <c r="J2333">
        <v>47.45</v>
      </c>
      <c r="K2333">
        <v>31.79</v>
      </c>
    </row>
    <row r="2334" spans="1:11" x14ac:dyDescent="0.35">
      <c r="A2334">
        <v>294068658</v>
      </c>
      <c r="B2334" s="2">
        <v>42543</v>
      </c>
      <c r="C2334" s="2">
        <v>42554</v>
      </c>
      <c r="D2334" t="s">
        <v>157</v>
      </c>
      <c r="E2334" t="s">
        <v>24</v>
      </c>
      <c r="F2334" t="s">
        <v>56</v>
      </c>
      <c r="G2334" t="s">
        <v>18</v>
      </c>
      <c r="H2334" t="s">
        <v>19</v>
      </c>
      <c r="I2334">
        <v>306</v>
      </c>
      <c r="J2334">
        <v>9.33</v>
      </c>
      <c r="K2334">
        <v>6.92</v>
      </c>
    </row>
    <row r="2335" spans="1:11" x14ac:dyDescent="0.35">
      <c r="A2335">
        <v>466286647</v>
      </c>
      <c r="B2335" s="2">
        <v>44488</v>
      </c>
      <c r="C2335" s="2">
        <v>44495</v>
      </c>
      <c r="D2335" t="s">
        <v>66</v>
      </c>
      <c r="E2335" t="s">
        <v>38</v>
      </c>
      <c r="F2335" t="s">
        <v>30</v>
      </c>
      <c r="G2335" t="s">
        <v>18</v>
      </c>
      <c r="H2335" t="s">
        <v>19</v>
      </c>
      <c r="I2335">
        <v>3436</v>
      </c>
      <c r="J2335">
        <v>81.73</v>
      </c>
      <c r="K2335">
        <v>56.67</v>
      </c>
    </row>
    <row r="2336" spans="1:11" x14ac:dyDescent="0.35">
      <c r="A2336">
        <v>737340390</v>
      </c>
      <c r="B2336" s="2">
        <v>43766</v>
      </c>
      <c r="C2336" s="2">
        <v>43784</v>
      </c>
      <c r="D2336" t="s">
        <v>86</v>
      </c>
      <c r="E2336" t="s">
        <v>29</v>
      </c>
      <c r="F2336" t="s">
        <v>47</v>
      </c>
      <c r="G2336" t="s">
        <v>18</v>
      </c>
      <c r="H2336" t="s">
        <v>19</v>
      </c>
      <c r="I2336">
        <v>4262</v>
      </c>
      <c r="J2336">
        <v>421.89</v>
      </c>
      <c r="K2336">
        <v>364.69</v>
      </c>
    </row>
    <row r="2337" spans="1:11" x14ac:dyDescent="0.35">
      <c r="A2337">
        <v>682278716</v>
      </c>
      <c r="B2337" s="2">
        <v>43433</v>
      </c>
      <c r="C2337" s="2">
        <v>43446</v>
      </c>
      <c r="D2337" t="s">
        <v>181</v>
      </c>
      <c r="E2337" t="s">
        <v>38</v>
      </c>
      <c r="F2337" t="s">
        <v>40</v>
      </c>
      <c r="G2337" t="s">
        <v>18</v>
      </c>
      <c r="H2337" t="s">
        <v>19</v>
      </c>
      <c r="I2337">
        <v>289</v>
      </c>
      <c r="J2337">
        <v>651.21</v>
      </c>
      <c r="K2337">
        <v>524.96</v>
      </c>
    </row>
    <row r="2338" spans="1:11" x14ac:dyDescent="0.35">
      <c r="A2338">
        <v>396462953</v>
      </c>
      <c r="B2338" s="2">
        <v>42390</v>
      </c>
      <c r="C2338" s="2">
        <v>42395</v>
      </c>
      <c r="D2338" t="s">
        <v>205</v>
      </c>
      <c r="E2338" t="s">
        <v>21</v>
      </c>
      <c r="F2338" t="s">
        <v>30</v>
      </c>
      <c r="G2338" t="s">
        <v>18</v>
      </c>
      <c r="H2338" t="s">
        <v>26</v>
      </c>
      <c r="I2338">
        <v>1053</v>
      </c>
      <c r="J2338">
        <v>81.73</v>
      </c>
      <c r="K2338">
        <v>56.67</v>
      </c>
    </row>
    <row r="2339" spans="1:11" x14ac:dyDescent="0.35">
      <c r="A2339">
        <v>945566928</v>
      </c>
      <c r="B2339" s="2">
        <v>42197</v>
      </c>
      <c r="C2339" s="2">
        <v>42198</v>
      </c>
      <c r="D2339" t="s">
        <v>206</v>
      </c>
      <c r="E2339" t="s">
        <v>24</v>
      </c>
      <c r="F2339" t="s">
        <v>47</v>
      </c>
      <c r="G2339" t="s">
        <v>14</v>
      </c>
      <c r="H2339" t="s">
        <v>34</v>
      </c>
      <c r="I2339">
        <v>3121</v>
      </c>
      <c r="J2339">
        <v>421.89</v>
      </c>
      <c r="K2339">
        <v>364.69</v>
      </c>
    </row>
    <row r="2340" spans="1:11" x14ac:dyDescent="0.35">
      <c r="A2340">
        <v>315576970</v>
      </c>
      <c r="B2340" s="2">
        <v>44074</v>
      </c>
      <c r="C2340" s="2">
        <v>44085</v>
      </c>
      <c r="D2340" t="s">
        <v>87</v>
      </c>
      <c r="E2340" t="s">
        <v>24</v>
      </c>
      <c r="F2340" t="s">
        <v>42</v>
      </c>
      <c r="G2340" t="s">
        <v>14</v>
      </c>
      <c r="H2340" t="s">
        <v>19</v>
      </c>
      <c r="I2340">
        <v>5093</v>
      </c>
      <c r="J2340">
        <v>437.2</v>
      </c>
      <c r="K2340">
        <v>263.33</v>
      </c>
    </row>
    <row r="2341" spans="1:11" x14ac:dyDescent="0.35">
      <c r="A2341">
        <v>162791907</v>
      </c>
      <c r="B2341" s="2">
        <v>44438</v>
      </c>
      <c r="C2341" s="2">
        <v>44455</v>
      </c>
      <c r="D2341" t="s">
        <v>95</v>
      </c>
      <c r="E2341" t="s">
        <v>21</v>
      </c>
      <c r="F2341" t="s">
        <v>22</v>
      </c>
      <c r="G2341" t="s">
        <v>18</v>
      </c>
      <c r="H2341" t="s">
        <v>15</v>
      </c>
      <c r="I2341">
        <v>2598</v>
      </c>
      <c r="J2341">
        <v>47.45</v>
      </c>
      <c r="K2341">
        <v>31.79</v>
      </c>
    </row>
    <row r="2342" spans="1:11" x14ac:dyDescent="0.35">
      <c r="A2342">
        <v>863823068</v>
      </c>
      <c r="B2342" s="2">
        <v>44632</v>
      </c>
      <c r="C2342" s="2">
        <v>44645</v>
      </c>
      <c r="D2342" t="s">
        <v>23</v>
      </c>
      <c r="E2342" t="s">
        <v>24</v>
      </c>
      <c r="F2342" t="s">
        <v>76</v>
      </c>
      <c r="G2342" t="s">
        <v>14</v>
      </c>
      <c r="H2342" t="s">
        <v>15</v>
      </c>
      <c r="I2342">
        <v>3297</v>
      </c>
      <c r="J2342">
        <v>668.27</v>
      </c>
      <c r="K2342">
        <v>502.54</v>
      </c>
    </row>
    <row r="2343" spans="1:11" x14ac:dyDescent="0.35">
      <c r="A2343">
        <v>165594279</v>
      </c>
      <c r="B2343" s="2">
        <v>44853</v>
      </c>
      <c r="C2343" s="2">
        <v>44871</v>
      </c>
      <c r="D2343" t="s">
        <v>206</v>
      </c>
      <c r="E2343" t="s">
        <v>24</v>
      </c>
      <c r="F2343" t="s">
        <v>47</v>
      </c>
      <c r="G2343" t="s">
        <v>14</v>
      </c>
      <c r="H2343" t="s">
        <v>26</v>
      </c>
      <c r="I2343">
        <v>1882</v>
      </c>
      <c r="J2343">
        <v>421.89</v>
      </c>
      <c r="K2343">
        <v>364.69</v>
      </c>
    </row>
    <row r="2344" spans="1:11" x14ac:dyDescent="0.35">
      <c r="A2344">
        <v>835341870</v>
      </c>
      <c r="B2344" s="2">
        <v>42761</v>
      </c>
      <c r="C2344" s="2">
        <v>42774</v>
      </c>
      <c r="D2344" t="s">
        <v>67</v>
      </c>
      <c r="E2344" t="s">
        <v>21</v>
      </c>
      <c r="F2344" t="s">
        <v>42</v>
      </c>
      <c r="G2344" t="s">
        <v>14</v>
      </c>
      <c r="H2344" t="s">
        <v>15</v>
      </c>
      <c r="I2344">
        <v>5077</v>
      </c>
      <c r="J2344">
        <v>437.2</v>
      </c>
      <c r="K2344">
        <v>263.33</v>
      </c>
    </row>
    <row r="2345" spans="1:11" x14ac:dyDescent="0.35">
      <c r="A2345">
        <v>310614669</v>
      </c>
      <c r="B2345" s="2">
        <v>43371</v>
      </c>
      <c r="C2345" s="2">
        <v>43391</v>
      </c>
      <c r="D2345" t="s">
        <v>202</v>
      </c>
      <c r="E2345" t="s">
        <v>38</v>
      </c>
      <c r="F2345" t="s">
        <v>33</v>
      </c>
      <c r="G2345" t="s">
        <v>18</v>
      </c>
      <c r="H2345" t="s">
        <v>19</v>
      </c>
      <c r="I2345">
        <v>6638</v>
      </c>
      <c r="J2345">
        <v>109.28</v>
      </c>
      <c r="K2345">
        <v>35.840000000000003</v>
      </c>
    </row>
    <row r="2346" spans="1:11" x14ac:dyDescent="0.35">
      <c r="A2346">
        <v>149274003</v>
      </c>
      <c r="B2346" s="2">
        <v>43584</v>
      </c>
      <c r="C2346" s="2">
        <v>43588</v>
      </c>
      <c r="D2346" t="s">
        <v>125</v>
      </c>
      <c r="E2346" t="s">
        <v>21</v>
      </c>
      <c r="F2346" t="s">
        <v>76</v>
      </c>
      <c r="G2346" t="s">
        <v>18</v>
      </c>
      <c r="H2346" t="s">
        <v>19</v>
      </c>
      <c r="I2346">
        <v>2350</v>
      </c>
      <c r="J2346">
        <v>668.27</v>
      </c>
      <c r="K2346">
        <v>502.54</v>
      </c>
    </row>
    <row r="2347" spans="1:11" x14ac:dyDescent="0.35">
      <c r="A2347">
        <v>179493701</v>
      </c>
      <c r="B2347" s="2">
        <v>43847</v>
      </c>
      <c r="C2347" s="2">
        <v>43865</v>
      </c>
      <c r="D2347" t="s">
        <v>53</v>
      </c>
      <c r="E2347" t="s">
        <v>29</v>
      </c>
      <c r="F2347" t="s">
        <v>22</v>
      </c>
      <c r="G2347" t="s">
        <v>18</v>
      </c>
      <c r="H2347" t="s">
        <v>34</v>
      </c>
      <c r="I2347">
        <v>5030</v>
      </c>
      <c r="J2347">
        <v>47.45</v>
      </c>
      <c r="K2347">
        <v>31.79</v>
      </c>
    </row>
    <row r="2348" spans="1:11" x14ac:dyDescent="0.35">
      <c r="A2348">
        <v>749760091</v>
      </c>
      <c r="B2348" s="2">
        <v>44263</v>
      </c>
      <c r="C2348" s="2">
        <v>44282</v>
      </c>
      <c r="D2348" t="s">
        <v>150</v>
      </c>
      <c r="E2348" t="s">
        <v>38</v>
      </c>
      <c r="F2348" t="s">
        <v>33</v>
      </c>
      <c r="G2348" t="s">
        <v>14</v>
      </c>
      <c r="H2348" t="s">
        <v>15</v>
      </c>
      <c r="I2348">
        <v>9527</v>
      </c>
      <c r="J2348">
        <v>109.28</v>
      </c>
      <c r="K2348">
        <v>35.840000000000003</v>
      </c>
    </row>
    <row r="2349" spans="1:11" x14ac:dyDescent="0.35">
      <c r="A2349">
        <v>478872001</v>
      </c>
      <c r="B2349" s="2">
        <v>42323</v>
      </c>
      <c r="C2349" s="2">
        <v>42334</v>
      </c>
      <c r="D2349" t="s">
        <v>131</v>
      </c>
      <c r="E2349" t="s">
        <v>32</v>
      </c>
      <c r="F2349" t="s">
        <v>13</v>
      </c>
      <c r="G2349" t="s">
        <v>18</v>
      </c>
      <c r="H2349" t="s">
        <v>19</v>
      </c>
      <c r="I2349">
        <v>7721</v>
      </c>
      <c r="J2349">
        <v>255.28</v>
      </c>
      <c r="K2349">
        <v>159.41999999999999</v>
      </c>
    </row>
    <row r="2350" spans="1:11" x14ac:dyDescent="0.35">
      <c r="A2350">
        <v>305940759</v>
      </c>
      <c r="B2350" s="2">
        <v>42798</v>
      </c>
      <c r="C2350" s="2">
        <v>42807</v>
      </c>
      <c r="D2350" t="s">
        <v>131</v>
      </c>
      <c r="E2350" t="s">
        <v>32</v>
      </c>
      <c r="F2350" t="s">
        <v>22</v>
      </c>
      <c r="G2350" t="s">
        <v>14</v>
      </c>
      <c r="H2350" t="s">
        <v>26</v>
      </c>
      <c r="I2350">
        <v>3524</v>
      </c>
      <c r="J2350">
        <v>47.45</v>
      </c>
      <c r="K2350">
        <v>31.79</v>
      </c>
    </row>
    <row r="2351" spans="1:11" x14ac:dyDescent="0.35">
      <c r="A2351">
        <v>340390193</v>
      </c>
      <c r="B2351" s="2">
        <v>44922</v>
      </c>
      <c r="C2351" s="2">
        <v>44940</v>
      </c>
      <c r="D2351" t="s">
        <v>161</v>
      </c>
      <c r="E2351" t="s">
        <v>24</v>
      </c>
      <c r="F2351" t="s">
        <v>22</v>
      </c>
      <c r="G2351" t="s">
        <v>14</v>
      </c>
      <c r="H2351" t="s">
        <v>19</v>
      </c>
      <c r="I2351">
        <v>7877</v>
      </c>
      <c r="J2351">
        <v>47.45</v>
      </c>
      <c r="K2351">
        <v>31.79</v>
      </c>
    </row>
    <row r="2352" spans="1:11" x14ac:dyDescent="0.35">
      <c r="A2352">
        <v>311956632</v>
      </c>
      <c r="B2352" s="2">
        <v>42739</v>
      </c>
      <c r="C2352" s="2">
        <v>42750</v>
      </c>
      <c r="D2352" t="s">
        <v>55</v>
      </c>
      <c r="E2352" t="s">
        <v>21</v>
      </c>
      <c r="F2352" t="s">
        <v>42</v>
      </c>
      <c r="G2352" t="s">
        <v>18</v>
      </c>
      <c r="H2352" t="s">
        <v>19</v>
      </c>
      <c r="I2352">
        <v>3755</v>
      </c>
      <c r="J2352">
        <v>437.2</v>
      </c>
      <c r="K2352">
        <v>263.33</v>
      </c>
    </row>
    <row r="2353" spans="1:11" x14ac:dyDescent="0.35">
      <c r="A2353">
        <v>920688903</v>
      </c>
      <c r="B2353" s="2">
        <v>43225</v>
      </c>
      <c r="C2353" s="2">
        <v>43232</v>
      </c>
      <c r="D2353" t="s">
        <v>100</v>
      </c>
      <c r="E2353" t="s">
        <v>21</v>
      </c>
      <c r="F2353" t="s">
        <v>13</v>
      </c>
      <c r="G2353" t="s">
        <v>18</v>
      </c>
      <c r="H2353" t="s">
        <v>26</v>
      </c>
      <c r="I2353">
        <v>1161</v>
      </c>
      <c r="J2353">
        <v>255.28</v>
      </c>
      <c r="K2353">
        <v>159.41999999999999</v>
      </c>
    </row>
    <row r="2354" spans="1:11" x14ac:dyDescent="0.35">
      <c r="A2354">
        <v>686948335</v>
      </c>
      <c r="B2354" s="2">
        <v>43628</v>
      </c>
      <c r="C2354" s="2">
        <v>43633</v>
      </c>
      <c r="D2354" t="s">
        <v>72</v>
      </c>
      <c r="E2354" t="s">
        <v>24</v>
      </c>
      <c r="F2354" t="s">
        <v>47</v>
      </c>
      <c r="G2354" t="s">
        <v>14</v>
      </c>
      <c r="H2354" t="s">
        <v>26</v>
      </c>
      <c r="I2354">
        <v>2133</v>
      </c>
      <c r="J2354">
        <v>421.89</v>
      </c>
      <c r="K2354">
        <v>364.69</v>
      </c>
    </row>
    <row r="2355" spans="1:11" x14ac:dyDescent="0.35">
      <c r="A2355">
        <v>901408755</v>
      </c>
      <c r="B2355" s="2">
        <v>43278</v>
      </c>
      <c r="C2355" s="2">
        <v>43296</v>
      </c>
      <c r="D2355" t="s">
        <v>89</v>
      </c>
      <c r="E2355" t="s">
        <v>38</v>
      </c>
      <c r="F2355" t="s">
        <v>76</v>
      </c>
      <c r="G2355" t="s">
        <v>18</v>
      </c>
      <c r="H2355" t="s">
        <v>19</v>
      </c>
      <c r="I2355">
        <v>5737</v>
      </c>
      <c r="J2355">
        <v>668.27</v>
      </c>
      <c r="K2355">
        <v>502.54</v>
      </c>
    </row>
    <row r="2356" spans="1:11" x14ac:dyDescent="0.35">
      <c r="A2356">
        <v>675056493</v>
      </c>
      <c r="B2356" s="2">
        <v>44242</v>
      </c>
      <c r="C2356" s="2">
        <v>44248</v>
      </c>
      <c r="D2356" t="s">
        <v>163</v>
      </c>
      <c r="E2356" t="s">
        <v>38</v>
      </c>
      <c r="F2356" t="s">
        <v>47</v>
      </c>
      <c r="G2356" t="s">
        <v>14</v>
      </c>
      <c r="H2356" t="s">
        <v>19</v>
      </c>
      <c r="I2356">
        <v>3072</v>
      </c>
      <c r="J2356">
        <v>421.89</v>
      </c>
      <c r="K2356">
        <v>364.69</v>
      </c>
    </row>
    <row r="2357" spans="1:11" x14ac:dyDescent="0.35">
      <c r="A2357">
        <v>989190375</v>
      </c>
      <c r="B2357" s="2">
        <v>42740</v>
      </c>
      <c r="C2357" s="2">
        <v>42747</v>
      </c>
      <c r="D2357" t="s">
        <v>62</v>
      </c>
      <c r="E2357" t="s">
        <v>38</v>
      </c>
      <c r="F2357" t="s">
        <v>22</v>
      </c>
      <c r="G2357" t="s">
        <v>18</v>
      </c>
      <c r="H2357" t="s">
        <v>19</v>
      </c>
      <c r="I2357">
        <v>2269</v>
      </c>
      <c r="J2357">
        <v>47.45</v>
      </c>
      <c r="K2357">
        <v>31.79</v>
      </c>
    </row>
    <row r="2358" spans="1:11" x14ac:dyDescent="0.35">
      <c r="A2358">
        <v>645421731</v>
      </c>
      <c r="B2358" s="2">
        <v>42583</v>
      </c>
      <c r="C2358" s="2">
        <v>42590</v>
      </c>
      <c r="D2358" t="s">
        <v>200</v>
      </c>
      <c r="E2358" t="s">
        <v>24</v>
      </c>
      <c r="F2358" t="s">
        <v>76</v>
      </c>
      <c r="G2358" t="s">
        <v>18</v>
      </c>
      <c r="H2358" t="s">
        <v>26</v>
      </c>
      <c r="I2358">
        <v>3488</v>
      </c>
      <c r="J2358">
        <v>668.27</v>
      </c>
      <c r="K2358">
        <v>502.54</v>
      </c>
    </row>
    <row r="2359" spans="1:11" x14ac:dyDescent="0.35">
      <c r="A2359">
        <v>315674388</v>
      </c>
      <c r="B2359" s="2">
        <v>43196</v>
      </c>
      <c r="C2359" s="2">
        <v>43197</v>
      </c>
      <c r="D2359" t="s">
        <v>183</v>
      </c>
      <c r="E2359" t="s">
        <v>24</v>
      </c>
      <c r="F2359" t="s">
        <v>47</v>
      </c>
      <c r="G2359" t="s">
        <v>14</v>
      </c>
      <c r="H2359" t="s">
        <v>34</v>
      </c>
      <c r="I2359">
        <v>3921</v>
      </c>
      <c r="J2359">
        <v>421.89</v>
      </c>
      <c r="K2359">
        <v>364.69</v>
      </c>
    </row>
    <row r="2360" spans="1:11" x14ac:dyDescent="0.35">
      <c r="A2360">
        <v>292184674</v>
      </c>
      <c r="B2360" s="2">
        <v>42201</v>
      </c>
      <c r="C2360" s="2">
        <v>42204</v>
      </c>
      <c r="D2360" t="s">
        <v>187</v>
      </c>
      <c r="E2360" t="s">
        <v>29</v>
      </c>
      <c r="F2360" t="s">
        <v>25</v>
      </c>
      <c r="G2360" t="s">
        <v>18</v>
      </c>
      <c r="H2360" t="s">
        <v>19</v>
      </c>
      <c r="I2360">
        <v>2793</v>
      </c>
      <c r="J2360">
        <v>205.7</v>
      </c>
      <c r="K2360">
        <v>117.11</v>
      </c>
    </row>
    <row r="2361" spans="1:11" x14ac:dyDescent="0.35">
      <c r="A2361">
        <v>937501418</v>
      </c>
      <c r="B2361" s="2">
        <v>42226</v>
      </c>
      <c r="C2361" s="2">
        <v>42236</v>
      </c>
      <c r="D2361" t="s">
        <v>54</v>
      </c>
      <c r="E2361" t="s">
        <v>29</v>
      </c>
      <c r="F2361" t="s">
        <v>13</v>
      </c>
      <c r="G2361" t="s">
        <v>18</v>
      </c>
      <c r="H2361" t="s">
        <v>15</v>
      </c>
      <c r="I2361">
        <v>6358</v>
      </c>
      <c r="J2361">
        <v>255.28</v>
      </c>
      <c r="K2361">
        <v>159.41999999999999</v>
      </c>
    </row>
    <row r="2362" spans="1:11" x14ac:dyDescent="0.35">
      <c r="A2362">
        <v>434485948</v>
      </c>
      <c r="B2362" s="2">
        <v>44829</v>
      </c>
      <c r="C2362" s="2">
        <v>44845</v>
      </c>
      <c r="D2362" t="s">
        <v>80</v>
      </c>
      <c r="E2362" t="s">
        <v>21</v>
      </c>
      <c r="F2362" t="s">
        <v>30</v>
      </c>
      <c r="G2362" t="s">
        <v>14</v>
      </c>
      <c r="H2362" t="s">
        <v>26</v>
      </c>
      <c r="I2362">
        <v>2902</v>
      </c>
      <c r="J2362">
        <v>81.73</v>
      </c>
      <c r="K2362">
        <v>56.67</v>
      </c>
    </row>
    <row r="2363" spans="1:11" x14ac:dyDescent="0.35">
      <c r="A2363">
        <v>636312091</v>
      </c>
      <c r="B2363" s="2">
        <v>42798</v>
      </c>
      <c r="C2363" s="2">
        <v>42810</v>
      </c>
      <c r="D2363" t="s">
        <v>70</v>
      </c>
      <c r="E2363" t="s">
        <v>29</v>
      </c>
      <c r="F2363" t="s">
        <v>30</v>
      </c>
      <c r="G2363" t="s">
        <v>18</v>
      </c>
      <c r="H2363" t="s">
        <v>26</v>
      </c>
      <c r="I2363">
        <v>7743</v>
      </c>
      <c r="J2363">
        <v>81.73</v>
      </c>
      <c r="K2363">
        <v>56.67</v>
      </c>
    </row>
    <row r="2364" spans="1:11" x14ac:dyDescent="0.35">
      <c r="A2364">
        <v>316466176</v>
      </c>
      <c r="B2364" s="2">
        <v>43242</v>
      </c>
      <c r="C2364" s="2">
        <v>43251</v>
      </c>
      <c r="D2364" t="s">
        <v>55</v>
      </c>
      <c r="E2364" t="s">
        <v>21</v>
      </c>
      <c r="F2364" t="s">
        <v>13</v>
      </c>
      <c r="G2364" t="s">
        <v>18</v>
      </c>
      <c r="H2364" t="s">
        <v>34</v>
      </c>
      <c r="I2364">
        <v>8229</v>
      </c>
      <c r="J2364">
        <v>255.28</v>
      </c>
      <c r="K2364">
        <v>159.41999999999999</v>
      </c>
    </row>
    <row r="2365" spans="1:11" x14ac:dyDescent="0.35">
      <c r="A2365">
        <v>118747031</v>
      </c>
      <c r="B2365" s="2">
        <v>42728</v>
      </c>
      <c r="C2365" s="2">
        <v>42746</v>
      </c>
      <c r="D2365" t="s">
        <v>43</v>
      </c>
      <c r="E2365" t="s">
        <v>24</v>
      </c>
      <c r="F2365" t="s">
        <v>68</v>
      </c>
      <c r="G2365" t="s">
        <v>18</v>
      </c>
      <c r="H2365" t="s">
        <v>34</v>
      </c>
      <c r="I2365">
        <v>8740</v>
      </c>
      <c r="J2365">
        <v>154.06</v>
      </c>
      <c r="K2365">
        <v>90.93</v>
      </c>
    </row>
    <row r="2366" spans="1:11" x14ac:dyDescent="0.35">
      <c r="A2366">
        <v>307265985</v>
      </c>
      <c r="B2366" s="2">
        <v>44680</v>
      </c>
      <c r="C2366" s="2">
        <v>44690</v>
      </c>
      <c r="D2366" t="s">
        <v>149</v>
      </c>
      <c r="E2366" t="s">
        <v>12</v>
      </c>
      <c r="F2366" t="s">
        <v>76</v>
      </c>
      <c r="G2366" t="s">
        <v>14</v>
      </c>
      <c r="H2366" t="s">
        <v>19</v>
      </c>
      <c r="I2366">
        <v>5688</v>
      </c>
      <c r="J2366">
        <v>668.27</v>
      </c>
      <c r="K2366">
        <v>502.54</v>
      </c>
    </row>
    <row r="2367" spans="1:11" x14ac:dyDescent="0.35">
      <c r="A2367">
        <v>316446864</v>
      </c>
      <c r="B2367" s="2">
        <v>43444</v>
      </c>
      <c r="C2367" s="2">
        <v>43462</v>
      </c>
      <c r="D2367" t="s">
        <v>59</v>
      </c>
      <c r="E2367" t="s">
        <v>12</v>
      </c>
      <c r="F2367" t="s">
        <v>25</v>
      </c>
      <c r="G2367" t="s">
        <v>18</v>
      </c>
      <c r="H2367" t="s">
        <v>15</v>
      </c>
      <c r="I2367">
        <v>2514</v>
      </c>
      <c r="J2367">
        <v>205.7</v>
      </c>
      <c r="K2367">
        <v>117.11</v>
      </c>
    </row>
    <row r="2368" spans="1:11" x14ac:dyDescent="0.35">
      <c r="A2368">
        <v>101025998</v>
      </c>
      <c r="B2368" s="2">
        <v>43299</v>
      </c>
      <c r="C2368" s="2">
        <v>43311</v>
      </c>
      <c r="D2368" t="s">
        <v>144</v>
      </c>
      <c r="E2368" t="s">
        <v>21</v>
      </c>
      <c r="F2368" t="s">
        <v>76</v>
      </c>
      <c r="G2368" t="s">
        <v>14</v>
      </c>
      <c r="H2368" t="s">
        <v>15</v>
      </c>
      <c r="I2368">
        <v>4693</v>
      </c>
      <c r="J2368">
        <v>668.27</v>
      </c>
      <c r="K2368">
        <v>502.54</v>
      </c>
    </row>
    <row r="2369" spans="1:11" x14ac:dyDescent="0.35">
      <c r="A2369">
        <v>586052215</v>
      </c>
      <c r="B2369" s="2">
        <v>44143</v>
      </c>
      <c r="C2369" s="2">
        <v>44144</v>
      </c>
      <c r="D2369" t="s">
        <v>212</v>
      </c>
      <c r="E2369" t="s">
        <v>32</v>
      </c>
      <c r="F2369" t="s">
        <v>68</v>
      </c>
      <c r="G2369" t="s">
        <v>18</v>
      </c>
      <c r="H2369" t="s">
        <v>34</v>
      </c>
      <c r="I2369">
        <v>4729</v>
      </c>
      <c r="J2369">
        <v>154.06</v>
      </c>
      <c r="K2369">
        <v>90.93</v>
      </c>
    </row>
    <row r="2370" spans="1:11" x14ac:dyDescent="0.35">
      <c r="A2370">
        <v>516886842</v>
      </c>
      <c r="B2370" s="2">
        <v>43339</v>
      </c>
      <c r="C2370" s="2">
        <v>43357</v>
      </c>
      <c r="D2370" t="s">
        <v>194</v>
      </c>
      <c r="E2370" t="s">
        <v>32</v>
      </c>
      <c r="F2370" t="s">
        <v>22</v>
      </c>
      <c r="G2370" t="s">
        <v>18</v>
      </c>
      <c r="H2370" t="s">
        <v>15</v>
      </c>
      <c r="I2370">
        <v>7158</v>
      </c>
      <c r="J2370">
        <v>47.45</v>
      </c>
      <c r="K2370">
        <v>31.79</v>
      </c>
    </row>
    <row r="2371" spans="1:11" x14ac:dyDescent="0.35">
      <c r="A2371">
        <v>509203708</v>
      </c>
      <c r="B2371" s="2">
        <v>43255</v>
      </c>
      <c r="C2371" s="2">
        <v>43272</v>
      </c>
      <c r="D2371" t="s">
        <v>158</v>
      </c>
      <c r="E2371" t="s">
        <v>12</v>
      </c>
      <c r="F2371" t="s">
        <v>68</v>
      </c>
      <c r="G2371" t="s">
        <v>14</v>
      </c>
      <c r="H2371" t="s">
        <v>15</v>
      </c>
      <c r="I2371">
        <v>3548</v>
      </c>
      <c r="J2371">
        <v>154.06</v>
      </c>
      <c r="K2371">
        <v>90.93</v>
      </c>
    </row>
    <row r="2372" spans="1:11" x14ac:dyDescent="0.35">
      <c r="A2372">
        <v>798989140</v>
      </c>
      <c r="B2372" s="2">
        <v>42112</v>
      </c>
      <c r="C2372" s="2">
        <v>42119</v>
      </c>
      <c r="D2372" t="s">
        <v>98</v>
      </c>
      <c r="E2372" t="s">
        <v>38</v>
      </c>
      <c r="F2372" t="s">
        <v>42</v>
      </c>
      <c r="G2372" t="s">
        <v>14</v>
      </c>
      <c r="H2372" t="s">
        <v>34</v>
      </c>
      <c r="I2372">
        <v>7497</v>
      </c>
      <c r="J2372">
        <v>437.2</v>
      </c>
      <c r="K2372">
        <v>263.33</v>
      </c>
    </row>
    <row r="2373" spans="1:11" x14ac:dyDescent="0.35">
      <c r="A2373">
        <v>792541968</v>
      </c>
      <c r="B2373" s="2">
        <v>44595</v>
      </c>
      <c r="C2373" s="2">
        <v>44614</v>
      </c>
      <c r="D2373" t="s">
        <v>84</v>
      </c>
      <c r="E2373" t="s">
        <v>24</v>
      </c>
      <c r="F2373" t="s">
        <v>25</v>
      </c>
      <c r="G2373" t="s">
        <v>18</v>
      </c>
      <c r="H2373" t="s">
        <v>26</v>
      </c>
      <c r="I2373">
        <v>9635</v>
      </c>
      <c r="J2373">
        <v>205.7</v>
      </c>
      <c r="K2373">
        <v>117.11</v>
      </c>
    </row>
    <row r="2374" spans="1:11" x14ac:dyDescent="0.35">
      <c r="A2374">
        <v>416473519</v>
      </c>
      <c r="B2374" s="2">
        <v>42162</v>
      </c>
      <c r="C2374" s="2">
        <v>42181</v>
      </c>
      <c r="D2374" t="s">
        <v>106</v>
      </c>
      <c r="E2374" t="s">
        <v>38</v>
      </c>
      <c r="F2374" t="s">
        <v>76</v>
      </c>
      <c r="G2374" t="s">
        <v>14</v>
      </c>
      <c r="H2374" t="s">
        <v>34</v>
      </c>
      <c r="I2374">
        <v>2624</v>
      </c>
      <c r="J2374">
        <v>668.27</v>
      </c>
      <c r="K2374">
        <v>502.54</v>
      </c>
    </row>
    <row r="2375" spans="1:11" x14ac:dyDescent="0.35">
      <c r="A2375">
        <v>567707622</v>
      </c>
      <c r="B2375" s="2">
        <v>43435</v>
      </c>
      <c r="C2375" s="2">
        <v>43455</v>
      </c>
      <c r="D2375" t="s">
        <v>208</v>
      </c>
      <c r="E2375" t="s">
        <v>12</v>
      </c>
      <c r="F2375" t="s">
        <v>40</v>
      </c>
      <c r="G2375" t="s">
        <v>18</v>
      </c>
      <c r="H2375" t="s">
        <v>19</v>
      </c>
      <c r="I2375">
        <v>6156</v>
      </c>
      <c r="J2375">
        <v>651.21</v>
      </c>
      <c r="K2375">
        <v>524.96</v>
      </c>
    </row>
    <row r="2376" spans="1:11" x14ac:dyDescent="0.35">
      <c r="A2376">
        <v>863480603</v>
      </c>
      <c r="B2376" s="2">
        <v>42343</v>
      </c>
      <c r="C2376" s="2">
        <v>42356</v>
      </c>
      <c r="D2376" t="s">
        <v>138</v>
      </c>
      <c r="E2376" t="s">
        <v>24</v>
      </c>
      <c r="F2376" t="s">
        <v>76</v>
      </c>
      <c r="G2376" t="s">
        <v>18</v>
      </c>
      <c r="H2376" t="s">
        <v>19</v>
      </c>
      <c r="I2376">
        <v>1954</v>
      </c>
      <c r="J2376">
        <v>668.27</v>
      </c>
      <c r="K2376">
        <v>502.54</v>
      </c>
    </row>
    <row r="2377" spans="1:11" x14ac:dyDescent="0.35">
      <c r="A2377">
        <v>991341292</v>
      </c>
      <c r="B2377" s="2">
        <v>42207</v>
      </c>
      <c r="C2377" s="2">
        <v>42212</v>
      </c>
      <c r="D2377" t="s">
        <v>140</v>
      </c>
      <c r="E2377" t="s">
        <v>24</v>
      </c>
      <c r="F2377" t="s">
        <v>22</v>
      </c>
      <c r="G2377" t="s">
        <v>18</v>
      </c>
      <c r="H2377" t="s">
        <v>26</v>
      </c>
      <c r="I2377">
        <v>8773</v>
      </c>
      <c r="J2377">
        <v>47.45</v>
      </c>
      <c r="K2377">
        <v>31.79</v>
      </c>
    </row>
    <row r="2378" spans="1:11" x14ac:dyDescent="0.35">
      <c r="A2378">
        <v>259151017</v>
      </c>
      <c r="B2378" s="2">
        <v>44545</v>
      </c>
      <c r="C2378" s="2">
        <v>44561</v>
      </c>
      <c r="D2378" t="s">
        <v>83</v>
      </c>
      <c r="E2378" t="s">
        <v>38</v>
      </c>
      <c r="F2378" t="s">
        <v>25</v>
      </c>
      <c r="G2378" t="s">
        <v>14</v>
      </c>
      <c r="H2378" t="s">
        <v>34</v>
      </c>
      <c r="I2378">
        <v>7400</v>
      </c>
      <c r="J2378">
        <v>205.7</v>
      </c>
      <c r="K2378">
        <v>117.11</v>
      </c>
    </row>
    <row r="2379" spans="1:11" x14ac:dyDescent="0.35">
      <c r="A2379">
        <v>745083606</v>
      </c>
      <c r="B2379" s="2">
        <v>42262</v>
      </c>
      <c r="C2379" s="2">
        <v>42276</v>
      </c>
      <c r="D2379" t="s">
        <v>104</v>
      </c>
      <c r="E2379" t="s">
        <v>24</v>
      </c>
      <c r="F2379" t="s">
        <v>76</v>
      </c>
      <c r="G2379" t="s">
        <v>18</v>
      </c>
      <c r="H2379" t="s">
        <v>19</v>
      </c>
      <c r="I2379">
        <v>5651</v>
      </c>
      <c r="J2379">
        <v>668.27</v>
      </c>
      <c r="K2379">
        <v>502.54</v>
      </c>
    </row>
    <row r="2380" spans="1:11" x14ac:dyDescent="0.35">
      <c r="A2380">
        <v>547625386</v>
      </c>
      <c r="B2380" s="2">
        <v>42272</v>
      </c>
      <c r="C2380" s="2">
        <v>42290</v>
      </c>
      <c r="D2380" t="s">
        <v>67</v>
      </c>
      <c r="E2380" t="s">
        <v>21</v>
      </c>
      <c r="F2380" t="s">
        <v>30</v>
      </c>
      <c r="G2380" t="s">
        <v>18</v>
      </c>
      <c r="H2380" t="s">
        <v>34</v>
      </c>
      <c r="I2380">
        <v>3376</v>
      </c>
      <c r="J2380">
        <v>81.73</v>
      </c>
      <c r="K2380">
        <v>56.67</v>
      </c>
    </row>
    <row r="2381" spans="1:11" x14ac:dyDescent="0.35">
      <c r="A2381">
        <v>535575187</v>
      </c>
      <c r="B2381" s="2">
        <v>43606</v>
      </c>
      <c r="C2381" s="2">
        <v>43625</v>
      </c>
      <c r="D2381" t="s">
        <v>146</v>
      </c>
      <c r="E2381" t="s">
        <v>29</v>
      </c>
      <c r="F2381" t="s">
        <v>22</v>
      </c>
      <c r="G2381" t="s">
        <v>18</v>
      </c>
      <c r="H2381" t="s">
        <v>19</v>
      </c>
      <c r="I2381">
        <v>7454</v>
      </c>
      <c r="J2381">
        <v>47.45</v>
      </c>
      <c r="K2381">
        <v>31.79</v>
      </c>
    </row>
    <row r="2382" spans="1:11" x14ac:dyDescent="0.35">
      <c r="A2382">
        <v>298044335</v>
      </c>
      <c r="B2382" s="2">
        <v>44226</v>
      </c>
      <c r="C2382" s="2">
        <v>44234</v>
      </c>
      <c r="D2382" t="s">
        <v>179</v>
      </c>
      <c r="E2382" t="s">
        <v>32</v>
      </c>
      <c r="F2382" t="s">
        <v>47</v>
      </c>
      <c r="G2382" t="s">
        <v>14</v>
      </c>
      <c r="H2382" t="s">
        <v>15</v>
      </c>
      <c r="I2382">
        <v>6797</v>
      </c>
      <c r="J2382">
        <v>421.89</v>
      </c>
      <c r="K2382">
        <v>364.69</v>
      </c>
    </row>
    <row r="2383" spans="1:11" x14ac:dyDescent="0.35">
      <c r="A2383">
        <v>394456660</v>
      </c>
      <c r="B2383" s="2">
        <v>42400</v>
      </c>
      <c r="C2383" s="2">
        <v>42413</v>
      </c>
      <c r="D2383" t="s">
        <v>60</v>
      </c>
      <c r="E2383" t="s">
        <v>21</v>
      </c>
      <c r="F2383" t="s">
        <v>56</v>
      </c>
      <c r="G2383" t="s">
        <v>14</v>
      </c>
      <c r="H2383" t="s">
        <v>34</v>
      </c>
      <c r="I2383">
        <v>7346</v>
      </c>
      <c r="J2383">
        <v>9.33</v>
      </c>
      <c r="K2383">
        <v>6.92</v>
      </c>
    </row>
    <row r="2384" spans="1:11" x14ac:dyDescent="0.35">
      <c r="A2384">
        <v>104548490</v>
      </c>
      <c r="B2384" s="2">
        <v>43101</v>
      </c>
      <c r="C2384" s="2">
        <v>43113</v>
      </c>
      <c r="D2384" t="s">
        <v>144</v>
      </c>
      <c r="E2384" t="s">
        <v>21</v>
      </c>
      <c r="F2384" t="s">
        <v>13</v>
      </c>
      <c r="G2384" t="s">
        <v>14</v>
      </c>
      <c r="H2384" t="s">
        <v>15</v>
      </c>
      <c r="I2384">
        <v>7076</v>
      </c>
      <c r="J2384">
        <v>255.28</v>
      </c>
      <c r="K2384">
        <v>159.41999999999999</v>
      </c>
    </row>
    <row r="2385" spans="1:11" x14ac:dyDescent="0.35">
      <c r="A2385">
        <v>578368651</v>
      </c>
      <c r="B2385" s="2">
        <v>44726</v>
      </c>
      <c r="C2385" s="2">
        <v>44742</v>
      </c>
      <c r="D2385" t="s">
        <v>114</v>
      </c>
      <c r="E2385" t="s">
        <v>38</v>
      </c>
      <c r="F2385" t="s">
        <v>68</v>
      </c>
      <c r="G2385" t="s">
        <v>14</v>
      </c>
      <c r="H2385" t="s">
        <v>15</v>
      </c>
      <c r="I2385">
        <v>991</v>
      </c>
      <c r="J2385">
        <v>154.06</v>
      </c>
      <c r="K2385">
        <v>90.93</v>
      </c>
    </row>
    <row r="2386" spans="1:11" x14ac:dyDescent="0.35">
      <c r="A2386">
        <v>786278474</v>
      </c>
      <c r="B2386" s="2">
        <v>43868</v>
      </c>
      <c r="C2386" s="2">
        <v>43880</v>
      </c>
      <c r="D2386" t="s">
        <v>118</v>
      </c>
      <c r="E2386" t="s">
        <v>24</v>
      </c>
      <c r="F2386" t="s">
        <v>22</v>
      </c>
      <c r="G2386" t="s">
        <v>18</v>
      </c>
      <c r="H2386" t="s">
        <v>34</v>
      </c>
      <c r="I2386">
        <v>6128</v>
      </c>
      <c r="J2386">
        <v>47.45</v>
      </c>
      <c r="K2386">
        <v>31.79</v>
      </c>
    </row>
    <row r="2387" spans="1:11" x14ac:dyDescent="0.35">
      <c r="A2387">
        <v>668951785</v>
      </c>
      <c r="B2387" s="2">
        <v>42127</v>
      </c>
      <c r="C2387" s="2">
        <v>42145</v>
      </c>
      <c r="D2387" t="s">
        <v>72</v>
      </c>
      <c r="E2387" t="s">
        <v>24</v>
      </c>
      <c r="F2387" t="s">
        <v>40</v>
      </c>
      <c r="G2387" t="s">
        <v>14</v>
      </c>
      <c r="H2387" t="s">
        <v>34</v>
      </c>
      <c r="I2387">
        <v>6554</v>
      </c>
      <c r="J2387">
        <v>651.21</v>
      </c>
      <c r="K2387">
        <v>524.96</v>
      </c>
    </row>
    <row r="2388" spans="1:11" x14ac:dyDescent="0.35">
      <c r="A2388">
        <v>687374913</v>
      </c>
      <c r="B2388" s="2">
        <v>44571</v>
      </c>
      <c r="C2388" s="2">
        <v>44575</v>
      </c>
      <c r="D2388" t="s">
        <v>176</v>
      </c>
      <c r="E2388" t="s">
        <v>21</v>
      </c>
      <c r="F2388" t="s">
        <v>25</v>
      </c>
      <c r="G2388" t="s">
        <v>14</v>
      </c>
      <c r="H2388" t="s">
        <v>15</v>
      </c>
      <c r="I2388">
        <v>8367</v>
      </c>
      <c r="J2388">
        <v>205.7</v>
      </c>
      <c r="K2388">
        <v>117.11</v>
      </c>
    </row>
    <row r="2389" spans="1:11" x14ac:dyDescent="0.35">
      <c r="A2389">
        <v>472846686</v>
      </c>
      <c r="B2389" s="2">
        <v>43688</v>
      </c>
      <c r="C2389" s="2">
        <v>43697</v>
      </c>
      <c r="D2389" t="s">
        <v>170</v>
      </c>
      <c r="E2389" t="s">
        <v>12</v>
      </c>
      <c r="F2389" t="s">
        <v>47</v>
      </c>
      <c r="G2389" t="s">
        <v>14</v>
      </c>
      <c r="H2389" t="s">
        <v>26</v>
      </c>
      <c r="I2389">
        <v>4697</v>
      </c>
      <c r="J2389">
        <v>421.89</v>
      </c>
      <c r="K2389">
        <v>364.69</v>
      </c>
    </row>
    <row r="2390" spans="1:11" x14ac:dyDescent="0.35">
      <c r="A2390">
        <v>176978433</v>
      </c>
      <c r="B2390" s="2">
        <v>43213</v>
      </c>
      <c r="C2390" s="2">
        <v>43223</v>
      </c>
      <c r="D2390" t="s">
        <v>39</v>
      </c>
      <c r="E2390" t="s">
        <v>29</v>
      </c>
      <c r="F2390" t="s">
        <v>33</v>
      </c>
      <c r="G2390" t="s">
        <v>14</v>
      </c>
      <c r="H2390" t="s">
        <v>19</v>
      </c>
      <c r="I2390">
        <v>706</v>
      </c>
      <c r="J2390">
        <v>109.28</v>
      </c>
      <c r="K2390">
        <v>35.840000000000003</v>
      </c>
    </row>
    <row r="2391" spans="1:11" x14ac:dyDescent="0.35">
      <c r="A2391">
        <v>921693980</v>
      </c>
      <c r="B2391" s="2">
        <v>44108</v>
      </c>
      <c r="C2391" s="2">
        <v>44129</v>
      </c>
      <c r="D2391" t="s">
        <v>176</v>
      </c>
      <c r="E2391" t="s">
        <v>21</v>
      </c>
      <c r="F2391" t="s">
        <v>68</v>
      </c>
      <c r="G2391" t="s">
        <v>14</v>
      </c>
      <c r="H2391" t="s">
        <v>15</v>
      </c>
      <c r="I2391">
        <v>8586</v>
      </c>
      <c r="J2391">
        <v>154.06</v>
      </c>
      <c r="K2391">
        <v>90.93</v>
      </c>
    </row>
    <row r="2392" spans="1:11" x14ac:dyDescent="0.35">
      <c r="A2392">
        <v>749229657</v>
      </c>
      <c r="B2392" s="2">
        <v>44804</v>
      </c>
      <c r="C2392" s="2">
        <v>44824</v>
      </c>
      <c r="D2392" t="s">
        <v>99</v>
      </c>
      <c r="E2392" t="s">
        <v>38</v>
      </c>
      <c r="F2392" t="s">
        <v>42</v>
      </c>
      <c r="G2392" t="s">
        <v>14</v>
      </c>
      <c r="H2392" t="s">
        <v>15</v>
      </c>
      <c r="I2392">
        <v>2560</v>
      </c>
      <c r="J2392">
        <v>437.2</v>
      </c>
      <c r="K2392">
        <v>263.33</v>
      </c>
    </row>
    <row r="2393" spans="1:11" x14ac:dyDescent="0.35">
      <c r="A2393">
        <v>472134292</v>
      </c>
      <c r="B2393" s="2">
        <v>43314</v>
      </c>
      <c r="C2393" s="2">
        <v>43326</v>
      </c>
      <c r="D2393" t="s">
        <v>112</v>
      </c>
      <c r="E2393" t="s">
        <v>12</v>
      </c>
      <c r="F2393" t="s">
        <v>47</v>
      </c>
      <c r="G2393" t="s">
        <v>18</v>
      </c>
      <c r="H2393" t="s">
        <v>15</v>
      </c>
      <c r="I2393">
        <v>3884</v>
      </c>
      <c r="J2393">
        <v>421.89</v>
      </c>
      <c r="K2393">
        <v>364.69</v>
      </c>
    </row>
    <row r="2394" spans="1:11" x14ac:dyDescent="0.35">
      <c r="A2394">
        <v>523269212</v>
      </c>
      <c r="B2394" s="2">
        <v>42732</v>
      </c>
      <c r="C2394" s="2">
        <v>42739</v>
      </c>
      <c r="D2394" t="s">
        <v>27</v>
      </c>
      <c r="E2394" t="s">
        <v>24</v>
      </c>
      <c r="F2394" t="s">
        <v>42</v>
      </c>
      <c r="G2394" t="s">
        <v>14</v>
      </c>
      <c r="H2394" t="s">
        <v>15</v>
      </c>
      <c r="I2394">
        <v>5843</v>
      </c>
      <c r="J2394">
        <v>437.2</v>
      </c>
      <c r="K2394">
        <v>263.33</v>
      </c>
    </row>
    <row r="2395" spans="1:11" x14ac:dyDescent="0.35">
      <c r="A2395">
        <v>505808246</v>
      </c>
      <c r="B2395" s="2">
        <v>42082</v>
      </c>
      <c r="C2395" s="2">
        <v>42095</v>
      </c>
      <c r="D2395" t="s">
        <v>37</v>
      </c>
      <c r="E2395" t="s">
        <v>38</v>
      </c>
      <c r="F2395" t="s">
        <v>56</v>
      </c>
      <c r="G2395" t="s">
        <v>14</v>
      </c>
      <c r="H2395" t="s">
        <v>34</v>
      </c>
      <c r="I2395">
        <v>8755</v>
      </c>
      <c r="J2395">
        <v>9.33</v>
      </c>
      <c r="K2395">
        <v>6.92</v>
      </c>
    </row>
    <row r="2396" spans="1:11" x14ac:dyDescent="0.35">
      <c r="A2396">
        <v>543237721</v>
      </c>
      <c r="B2396" s="2">
        <v>42082</v>
      </c>
      <c r="C2396" s="2">
        <v>42093</v>
      </c>
      <c r="D2396" t="s">
        <v>151</v>
      </c>
      <c r="E2396" t="s">
        <v>32</v>
      </c>
      <c r="F2396" t="s">
        <v>40</v>
      </c>
      <c r="G2396" t="s">
        <v>14</v>
      </c>
      <c r="H2396" t="s">
        <v>34</v>
      </c>
      <c r="I2396">
        <v>4969</v>
      </c>
      <c r="J2396">
        <v>651.21</v>
      </c>
      <c r="K2396">
        <v>524.96</v>
      </c>
    </row>
    <row r="2397" spans="1:11" x14ac:dyDescent="0.35">
      <c r="A2397">
        <v>829356467</v>
      </c>
      <c r="B2397" s="2">
        <v>44072</v>
      </c>
      <c r="C2397" s="2">
        <v>44075</v>
      </c>
      <c r="D2397" t="s">
        <v>60</v>
      </c>
      <c r="E2397" t="s">
        <v>21</v>
      </c>
      <c r="F2397" t="s">
        <v>76</v>
      </c>
      <c r="G2397" t="s">
        <v>14</v>
      </c>
      <c r="H2397" t="s">
        <v>26</v>
      </c>
      <c r="I2397">
        <v>3864</v>
      </c>
      <c r="J2397">
        <v>668.27</v>
      </c>
      <c r="K2397">
        <v>502.54</v>
      </c>
    </row>
    <row r="2398" spans="1:11" x14ac:dyDescent="0.35">
      <c r="A2398">
        <v>278275811</v>
      </c>
      <c r="B2398" s="2">
        <v>44513</v>
      </c>
      <c r="C2398" s="2">
        <v>44514</v>
      </c>
      <c r="D2398" t="s">
        <v>92</v>
      </c>
      <c r="E2398" t="s">
        <v>32</v>
      </c>
      <c r="F2398" t="s">
        <v>40</v>
      </c>
      <c r="G2398" t="s">
        <v>14</v>
      </c>
      <c r="H2398" t="s">
        <v>34</v>
      </c>
      <c r="I2398">
        <v>6851</v>
      </c>
      <c r="J2398">
        <v>651.21</v>
      </c>
      <c r="K2398">
        <v>524.96</v>
      </c>
    </row>
    <row r="2399" spans="1:11" x14ac:dyDescent="0.35">
      <c r="A2399">
        <v>574419581</v>
      </c>
      <c r="B2399" s="2">
        <v>43251</v>
      </c>
      <c r="C2399" s="2">
        <v>43256</v>
      </c>
      <c r="D2399" t="s">
        <v>171</v>
      </c>
      <c r="E2399" t="s">
        <v>12</v>
      </c>
      <c r="F2399" t="s">
        <v>40</v>
      </c>
      <c r="G2399" t="s">
        <v>14</v>
      </c>
      <c r="H2399" t="s">
        <v>26</v>
      </c>
      <c r="I2399">
        <v>2374</v>
      </c>
      <c r="J2399">
        <v>651.21</v>
      </c>
      <c r="K2399">
        <v>524.96</v>
      </c>
    </row>
    <row r="2400" spans="1:11" x14ac:dyDescent="0.35">
      <c r="A2400">
        <v>322524106</v>
      </c>
      <c r="B2400" s="2">
        <v>42144</v>
      </c>
      <c r="C2400" s="2">
        <v>42146</v>
      </c>
      <c r="D2400" t="s">
        <v>20</v>
      </c>
      <c r="E2400" t="s">
        <v>21</v>
      </c>
      <c r="F2400" t="s">
        <v>25</v>
      </c>
      <c r="G2400" t="s">
        <v>18</v>
      </c>
      <c r="H2400" t="s">
        <v>19</v>
      </c>
      <c r="I2400">
        <v>905</v>
      </c>
      <c r="J2400">
        <v>205.7</v>
      </c>
      <c r="K2400">
        <v>117.11</v>
      </c>
    </row>
    <row r="2401" spans="1:11" x14ac:dyDescent="0.35">
      <c r="A2401">
        <v>897638213</v>
      </c>
      <c r="B2401" s="2">
        <v>43357</v>
      </c>
      <c r="C2401" s="2">
        <v>43363</v>
      </c>
      <c r="D2401" t="s">
        <v>107</v>
      </c>
      <c r="E2401" t="s">
        <v>21</v>
      </c>
      <c r="F2401" t="s">
        <v>25</v>
      </c>
      <c r="G2401" t="s">
        <v>18</v>
      </c>
      <c r="H2401" t="s">
        <v>15</v>
      </c>
      <c r="I2401">
        <v>9950</v>
      </c>
      <c r="J2401">
        <v>205.7</v>
      </c>
      <c r="K2401">
        <v>117.11</v>
      </c>
    </row>
    <row r="2402" spans="1:11" x14ac:dyDescent="0.35">
      <c r="A2402">
        <v>595123231</v>
      </c>
      <c r="B2402" s="2">
        <v>43600</v>
      </c>
      <c r="C2402" s="2">
        <v>43617</v>
      </c>
      <c r="D2402" t="s">
        <v>174</v>
      </c>
      <c r="E2402" t="s">
        <v>29</v>
      </c>
      <c r="F2402" t="s">
        <v>30</v>
      </c>
      <c r="G2402" t="s">
        <v>18</v>
      </c>
      <c r="H2402" t="s">
        <v>15</v>
      </c>
      <c r="I2402">
        <v>9044</v>
      </c>
      <c r="J2402">
        <v>81.73</v>
      </c>
      <c r="K2402">
        <v>56.67</v>
      </c>
    </row>
    <row r="2403" spans="1:11" x14ac:dyDescent="0.35">
      <c r="A2403">
        <v>480652987</v>
      </c>
      <c r="B2403" s="2">
        <v>42817</v>
      </c>
      <c r="C2403" s="2">
        <v>42835</v>
      </c>
      <c r="D2403" t="s">
        <v>178</v>
      </c>
      <c r="E2403" t="s">
        <v>21</v>
      </c>
      <c r="F2403" t="s">
        <v>13</v>
      </c>
      <c r="G2403" t="s">
        <v>18</v>
      </c>
      <c r="H2403" t="s">
        <v>26</v>
      </c>
      <c r="I2403">
        <v>4755</v>
      </c>
      <c r="J2403">
        <v>255.28</v>
      </c>
      <c r="K2403">
        <v>159.41999999999999</v>
      </c>
    </row>
    <row r="2404" spans="1:11" x14ac:dyDescent="0.35">
      <c r="A2404">
        <v>340213811</v>
      </c>
      <c r="B2404" s="2">
        <v>44732</v>
      </c>
      <c r="C2404" s="2">
        <v>44749</v>
      </c>
      <c r="D2404" t="s">
        <v>165</v>
      </c>
      <c r="E2404" t="s">
        <v>21</v>
      </c>
      <c r="F2404" t="s">
        <v>40</v>
      </c>
      <c r="G2404" t="s">
        <v>14</v>
      </c>
      <c r="H2404" t="s">
        <v>19</v>
      </c>
      <c r="I2404">
        <v>5682</v>
      </c>
      <c r="J2404">
        <v>651.21</v>
      </c>
      <c r="K2404">
        <v>524.96</v>
      </c>
    </row>
    <row r="2405" spans="1:11" x14ac:dyDescent="0.35">
      <c r="A2405">
        <v>930104529</v>
      </c>
      <c r="B2405" s="2">
        <v>43987</v>
      </c>
      <c r="C2405" s="2">
        <v>43994</v>
      </c>
      <c r="D2405" t="s">
        <v>43</v>
      </c>
      <c r="E2405" t="s">
        <v>24</v>
      </c>
      <c r="F2405" t="s">
        <v>25</v>
      </c>
      <c r="G2405" t="s">
        <v>14</v>
      </c>
      <c r="H2405" t="s">
        <v>19</v>
      </c>
      <c r="I2405">
        <v>7454</v>
      </c>
      <c r="J2405">
        <v>205.7</v>
      </c>
      <c r="K2405">
        <v>117.11</v>
      </c>
    </row>
    <row r="2406" spans="1:11" x14ac:dyDescent="0.35">
      <c r="A2406">
        <v>826936471</v>
      </c>
      <c r="B2406" s="2">
        <v>43544</v>
      </c>
      <c r="C2406" s="2">
        <v>43545</v>
      </c>
      <c r="D2406" t="s">
        <v>189</v>
      </c>
      <c r="E2406" t="s">
        <v>21</v>
      </c>
      <c r="F2406" t="s">
        <v>13</v>
      </c>
      <c r="G2406" t="s">
        <v>14</v>
      </c>
      <c r="H2406" t="s">
        <v>34</v>
      </c>
      <c r="I2406">
        <v>7733</v>
      </c>
      <c r="J2406">
        <v>255.28</v>
      </c>
      <c r="K2406">
        <v>159.41999999999999</v>
      </c>
    </row>
    <row r="2407" spans="1:11" x14ac:dyDescent="0.35">
      <c r="A2407">
        <v>477633464</v>
      </c>
      <c r="B2407" s="2">
        <v>42138</v>
      </c>
      <c r="C2407" s="2">
        <v>42139</v>
      </c>
      <c r="D2407" t="s">
        <v>125</v>
      </c>
      <c r="E2407" t="s">
        <v>21</v>
      </c>
      <c r="F2407" t="s">
        <v>42</v>
      </c>
      <c r="G2407" t="s">
        <v>14</v>
      </c>
      <c r="H2407" t="s">
        <v>34</v>
      </c>
      <c r="I2407">
        <v>1211</v>
      </c>
      <c r="J2407">
        <v>437.2</v>
      </c>
      <c r="K2407">
        <v>263.33</v>
      </c>
    </row>
    <row r="2408" spans="1:11" x14ac:dyDescent="0.35">
      <c r="A2408">
        <v>849431836</v>
      </c>
      <c r="B2408" s="2">
        <v>43429</v>
      </c>
      <c r="C2408" s="2">
        <v>43435</v>
      </c>
      <c r="D2408" t="s">
        <v>102</v>
      </c>
      <c r="E2408" t="s">
        <v>21</v>
      </c>
      <c r="F2408" t="s">
        <v>47</v>
      </c>
      <c r="G2408" t="s">
        <v>14</v>
      </c>
      <c r="H2408" t="s">
        <v>26</v>
      </c>
      <c r="I2408">
        <v>4611</v>
      </c>
      <c r="J2408">
        <v>421.89</v>
      </c>
      <c r="K2408">
        <v>364.69</v>
      </c>
    </row>
    <row r="2409" spans="1:11" x14ac:dyDescent="0.35">
      <c r="A2409">
        <v>279880416</v>
      </c>
      <c r="B2409" s="2">
        <v>44086</v>
      </c>
      <c r="C2409" s="2">
        <v>44096</v>
      </c>
      <c r="D2409" t="s">
        <v>218</v>
      </c>
      <c r="E2409" t="s">
        <v>38</v>
      </c>
      <c r="F2409" t="s">
        <v>17</v>
      </c>
      <c r="G2409" t="s">
        <v>14</v>
      </c>
      <c r="H2409" t="s">
        <v>19</v>
      </c>
      <c r="I2409">
        <v>1689</v>
      </c>
      <c r="J2409">
        <v>152.58000000000001</v>
      </c>
      <c r="K2409">
        <v>97.44</v>
      </c>
    </row>
    <row r="2410" spans="1:11" x14ac:dyDescent="0.35">
      <c r="A2410">
        <v>326840531</v>
      </c>
      <c r="B2410" s="2">
        <v>44817</v>
      </c>
      <c r="C2410" s="2">
        <v>44825</v>
      </c>
      <c r="D2410" t="s">
        <v>163</v>
      </c>
      <c r="E2410" t="s">
        <v>38</v>
      </c>
      <c r="F2410" t="s">
        <v>17</v>
      </c>
      <c r="G2410" t="s">
        <v>14</v>
      </c>
      <c r="H2410" t="s">
        <v>26</v>
      </c>
      <c r="I2410">
        <v>8231</v>
      </c>
      <c r="J2410">
        <v>152.58000000000001</v>
      </c>
      <c r="K2410">
        <v>97.44</v>
      </c>
    </row>
    <row r="2411" spans="1:11" x14ac:dyDescent="0.35">
      <c r="A2411">
        <v>818486011</v>
      </c>
      <c r="B2411" s="2">
        <v>42259</v>
      </c>
      <c r="C2411" s="2">
        <v>42271</v>
      </c>
      <c r="D2411" t="s">
        <v>86</v>
      </c>
      <c r="E2411" t="s">
        <v>29</v>
      </c>
      <c r="F2411" t="s">
        <v>56</v>
      </c>
      <c r="G2411" t="s">
        <v>14</v>
      </c>
      <c r="H2411" t="s">
        <v>15</v>
      </c>
      <c r="I2411">
        <v>7054</v>
      </c>
      <c r="J2411">
        <v>9.33</v>
      </c>
      <c r="K2411">
        <v>6.92</v>
      </c>
    </row>
    <row r="2412" spans="1:11" x14ac:dyDescent="0.35">
      <c r="A2412">
        <v>303303182</v>
      </c>
      <c r="B2412" s="2">
        <v>44133</v>
      </c>
      <c r="C2412" s="2">
        <v>44142</v>
      </c>
      <c r="D2412" t="s">
        <v>90</v>
      </c>
      <c r="E2412" t="s">
        <v>38</v>
      </c>
      <c r="F2412" t="s">
        <v>76</v>
      </c>
      <c r="G2412" t="s">
        <v>18</v>
      </c>
      <c r="H2412" t="s">
        <v>15</v>
      </c>
      <c r="I2412">
        <v>3006</v>
      </c>
      <c r="J2412">
        <v>668.27</v>
      </c>
      <c r="K2412">
        <v>502.54</v>
      </c>
    </row>
    <row r="2413" spans="1:11" x14ac:dyDescent="0.35">
      <c r="A2413">
        <v>100090873</v>
      </c>
      <c r="B2413" s="2">
        <v>43394</v>
      </c>
      <c r="C2413" s="2">
        <v>43402</v>
      </c>
      <c r="D2413" t="s">
        <v>167</v>
      </c>
      <c r="E2413" t="s">
        <v>38</v>
      </c>
      <c r="F2413" t="s">
        <v>30</v>
      </c>
      <c r="G2413" t="s">
        <v>14</v>
      </c>
      <c r="H2413" t="s">
        <v>26</v>
      </c>
      <c r="I2413">
        <v>7968</v>
      </c>
      <c r="J2413">
        <v>81.73</v>
      </c>
      <c r="K2413">
        <v>56.67</v>
      </c>
    </row>
    <row r="2414" spans="1:11" x14ac:dyDescent="0.35">
      <c r="A2414">
        <v>247960412</v>
      </c>
      <c r="B2414" s="2">
        <v>44079</v>
      </c>
      <c r="C2414" s="2">
        <v>44091</v>
      </c>
      <c r="D2414" t="s">
        <v>218</v>
      </c>
      <c r="E2414" t="s">
        <v>38</v>
      </c>
      <c r="F2414" t="s">
        <v>68</v>
      </c>
      <c r="G2414" t="s">
        <v>18</v>
      </c>
      <c r="H2414" t="s">
        <v>15</v>
      </c>
      <c r="I2414">
        <v>5851</v>
      </c>
      <c r="J2414">
        <v>154.06</v>
      </c>
      <c r="K2414">
        <v>90.93</v>
      </c>
    </row>
    <row r="2415" spans="1:11" x14ac:dyDescent="0.35">
      <c r="A2415">
        <v>856335628</v>
      </c>
      <c r="B2415" s="2">
        <v>42921</v>
      </c>
      <c r="C2415" s="2">
        <v>42924</v>
      </c>
      <c r="D2415" t="s">
        <v>78</v>
      </c>
      <c r="E2415" t="s">
        <v>24</v>
      </c>
      <c r="F2415" t="s">
        <v>47</v>
      </c>
      <c r="G2415" t="s">
        <v>14</v>
      </c>
      <c r="H2415" t="s">
        <v>15</v>
      </c>
      <c r="I2415">
        <v>7597</v>
      </c>
      <c r="J2415">
        <v>421.89</v>
      </c>
      <c r="K2415">
        <v>364.69</v>
      </c>
    </row>
    <row r="2416" spans="1:11" x14ac:dyDescent="0.35">
      <c r="A2416">
        <v>754952847</v>
      </c>
      <c r="B2416" s="2">
        <v>44238</v>
      </c>
      <c r="C2416" s="2">
        <v>44250</v>
      </c>
      <c r="D2416" t="s">
        <v>53</v>
      </c>
      <c r="E2416" t="s">
        <v>29</v>
      </c>
      <c r="F2416" t="s">
        <v>25</v>
      </c>
      <c r="G2416" t="s">
        <v>18</v>
      </c>
      <c r="H2416" t="s">
        <v>34</v>
      </c>
      <c r="I2416">
        <v>6179</v>
      </c>
      <c r="J2416">
        <v>205.7</v>
      </c>
      <c r="K2416">
        <v>117.11</v>
      </c>
    </row>
    <row r="2417" spans="1:11" x14ac:dyDescent="0.35">
      <c r="A2417">
        <v>643860900</v>
      </c>
      <c r="B2417" s="2">
        <v>44731</v>
      </c>
      <c r="C2417" s="2">
        <v>44747</v>
      </c>
      <c r="D2417" t="s">
        <v>217</v>
      </c>
      <c r="E2417" t="s">
        <v>12</v>
      </c>
      <c r="F2417" t="s">
        <v>47</v>
      </c>
      <c r="G2417" t="s">
        <v>14</v>
      </c>
      <c r="H2417" t="s">
        <v>19</v>
      </c>
      <c r="I2417">
        <v>1603</v>
      </c>
      <c r="J2417">
        <v>421.89</v>
      </c>
      <c r="K2417">
        <v>364.69</v>
      </c>
    </row>
    <row r="2418" spans="1:11" x14ac:dyDescent="0.35">
      <c r="A2418">
        <v>843421113</v>
      </c>
      <c r="B2418" s="2">
        <v>44882</v>
      </c>
      <c r="C2418" s="2">
        <v>44901</v>
      </c>
      <c r="D2418" t="s">
        <v>163</v>
      </c>
      <c r="E2418" t="s">
        <v>38</v>
      </c>
      <c r="F2418" t="s">
        <v>33</v>
      </c>
      <c r="G2418" t="s">
        <v>18</v>
      </c>
      <c r="H2418" t="s">
        <v>19</v>
      </c>
      <c r="I2418">
        <v>5905</v>
      </c>
      <c r="J2418">
        <v>109.28</v>
      </c>
      <c r="K2418">
        <v>35.840000000000003</v>
      </c>
    </row>
    <row r="2419" spans="1:11" x14ac:dyDescent="0.35">
      <c r="A2419">
        <v>844307315</v>
      </c>
      <c r="B2419" s="2">
        <v>44020</v>
      </c>
      <c r="C2419" s="2">
        <v>44038</v>
      </c>
      <c r="D2419" t="s">
        <v>115</v>
      </c>
      <c r="E2419" t="s">
        <v>21</v>
      </c>
      <c r="F2419" t="s">
        <v>13</v>
      </c>
      <c r="G2419" t="s">
        <v>14</v>
      </c>
      <c r="H2419" t="s">
        <v>34</v>
      </c>
      <c r="I2419">
        <v>8152</v>
      </c>
      <c r="J2419">
        <v>255.28</v>
      </c>
      <c r="K2419">
        <v>159.41999999999999</v>
      </c>
    </row>
    <row r="2420" spans="1:11" x14ac:dyDescent="0.35">
      <c r="A2420">
        <v>657505834</v>
      </c>
      <c r="B2420" s="2">
        <v>42595</v>
      </c>
      <c r="C2420" s="2">
        <v>42602</v>
      </c>
      <c r="D2420" t="s">
        <v>202</v>
      </c>
      <c r="E2420" t="s">
        <v>38</v>
      </c>
      <c r="F2420" t="s">
        <v>13</v>
      </c>
      <c r="G2420" t="s">
        <v>18</v>
      </c>
      <c r="H2420" t="s">
        <v>34</v>
      </c>
      <c r="I2420">
        <v>9442</v>
      </c>
      <c r="J2420">
        <v>255.28</v>
      </c>
      <c r="K2420">
        <v>159.41999999999999</v>
      </c>
    </row>
    <row r="2421" spans="1:11" x14ac:dyDescent="0.35">
      <c r="A2421">
        <v>364315497</v>
      </c>
      <c r="B2421" s="2">
        <v>43142</v>
      </c>
      <c r="C2421" s="2">
        <v>43143</v>
      </c>
      <c r="D2421" t="s">
        <v>154</v>
      </c>
      <c r="E2421" t="s">
        <v>12</v>
      </c>
      <c r="F2421" t="s">
        <v>17</v>
      </c>
      <c r="G2421" t="s">
        <v>18</v>
      </c>
      <c r="H2421" t="s">
        <v>34</v>
      </c>
      <c r="I2421">
        <v>7906</v>
      </c>
      <c r="J2421">
        <v>152.58000000000001</v>
      </c>
      <c r="K2421">
        <v>97.44</v>
      </c>
    </row>
    <row r="2422" spans="1:11" x14ac:dyDescent="0.35">
      <c r="A2422">
        <v>566347634</v>
      </c>
      <c r="B2422" s="2">
        <v>43886</v>
      </c>
      <c r="C2422" s="2">
        <v>43892</v>
      </c>
      <c r="D2422" t="s">
        <v>169</v>
      </c>
      <c r="E2422" t="s">
        <v>29</v>
      </c>
      <c r="F2422" t="s">
        <v>56</v>
      </c>
      <c r="G2422" t="s">
        <v>18</v>
      </c>
      <c r="H2422" t="s">
        <v>19</v>
      </c>
      <c r="I2422">
        <v>3705</v>
      </c>
      <c r="J2422">
        <v>9.33</v>
      </c>
      <c r="K2422">
        <v>6.92</v>
      </c>
    </row>
    <row r="2423" spans="1:11" x14ac:dyDescent="0.35">
      <c r="A2423">
        <v>135526072</v>
      </c>
      <c r="B2423" s="2">
        <v>42063</v>
      </c>
      <c r="C2423" s="2">
        <v>42076</v>
      </c>
      <c r="D2423" t="s">
        <v>110</v>
      </c>
      <c r="E2423" t="s">
        <v>38</v>
      </c>
      <c r="F2423" t="s">
        <v>13</v>
      </c>
      <c r="G2423" t="s">
        <v>18</v>
      </c>
      <c r="H2423" t="s">
        <v>15</v>
      </c>
      <c r="I2423">
        <v>4031</v>
      </c>
      <c r="J2423">
        <v>255.28</v>
      </c>
      <c r="K2423">
        <v>159.41999999999999</v>
      </c>
    </row>
    <row r="2424" spans="1:11" x14ac:dyDescent="0.35">
      <c r="A2424">
        <v>264087140</v>
      </c>
      <c r="B2424" s="2">
        <v>43642</v>
      </c>
      <c r="C2424" s="2">
        <v>43651</v>
      </c>
      <c r="D2424" t="s">
        <v>63</v>
      </c>
      <c r="E2424" t="s">
        <v>32</v>
      </c>
      <c r="F2424" t="s">
        <v>76</v>
      </c>
      <c r="G2424" t="s">
        <v>18</v>
      </c>
      <c r="H2424" t="s">
        <v>15</v>
      </c>
      <c r="I2424">
        <v>8108</v>
      </c>
      <c r="J2424">
        <v>668.27</v>
      </c>
      <c r="K2424">
        <v>502.54</v>
      </c>
    </row>
    <row r="2425" spans="1:11" x14ac:dyDescent="0.35">
      <c r="A2425">
        <v>414579665</v>
      </c>
      <c r="B2425" s="2">
        <v>42906</v>
      </c>
      <c r="C2425" s="2">
        <v>42916</v>
      </c>
      <c r="D2425" t="s">
        <v>77</v>
      </c>
      <c r="E2425" t="s">
        <v>21</v>
      </c>
      <c r="F2425" t="s">
        <v>17</v>
      </c>
      <c r="G2425" t="s">
        <v>14</v>
      </c>
      <c r="H2425" t="s">
        <v>34</v>
      </c>
      <c r="I2425">
        <v>2191</v>
      </c>
      <c r="J2425">
        <v>152.58000000000001</v>
      </c>
      <c r="K2425">
        <v>97.44</v>
      </c>
    </row>
    <row r="2426" spans="1:11" x14ac:dyDescent="0.35">
      <c r="A2426">
        <v>569864976</v>
      </c>
      <c r="B2426" s="2">
        <v>42295</v>
      </c>
      <c r="C2426" s="2">
        <v>42296</v>
      </c>
      <c r="D2426" t="s">
        <v>71</v>
      </c>
      <c r="E2426" t="s">
        <v>21</v>
      </c>
      <c r="F2426" t="s">
        <v>25</v>
      </c>
      <c r="G2426" t="s">
        <v>18</v>
      </c>
      <c r="H2426" t="s">
        <v>15</v>
      </c>
      <c r="I2426">
        <v>4565</v>
      </c>
      <c r="J2426">
        <v>205.7</v>
      </c>
      <c r="K2426">
        <v>117.11</v>
      </c>
    </row>
    <row r="2427" spans="1:11" x14ac:dyDescent="0.35">
      <c r="A2427">
        <v>783116900</v>
      </c>
      <c r="B2427" s="2">
        <v>42792</v>
      </c>
      <c r="C2427" s="2">
        <v>42798</v>
      </c>
      <c r="D2427" t="s">
        <v>115</v>
      </c>
      <c r="E2427" t="s">
        <v>21</v>
      </c>
      <c r="F2427" t="s">
        <v>33</v>
      </c>
      <c r="G2427" t="s">
        <v>14</v>
      </c>
      <c r="H2427" t="s">
        <v>26</v>
      </c>
      <c r="I2427">
        <v>548</v>
      </c>
      <c r="J2427">
        <v>109.28</v>
      </c>
      <c r="K2427">
        <v>35.840000000000003</v>
      </c>
    </row>
    <row r="2428" spans="1:11" x14ac:dyDescent="0.35">
      <c r="A2428">
        <v>727821767</v>
      </c>
      <c r="B2428" s="2">
        <v>42426</v>
      </c>
      <c r="C2428" s="2">
        <v>42428</v>
      </c>
      <c r="D2428" t="s">
        <v>188</v>
      </c>
      <c r="E2428" t="s">
        <v>21</v>
      </c>
      <c r="F2428" t="s">
        <v>42</v>
      </c>
      <c r="G2428" t="s">
        <v>14</v>
      </c>
      <c r="H2428" t="s">
        <v>26</v>
      </c>
      <c r="I2428">
        <v>7489</v>
      </c>
      <c r="J2428">
        <v>437.2</v>
      </c>
      <c r="K2428">
        <v>263.33</v>
      </c>
    </row>
    <row r="2429" spans="1:11" x14ac:dyDescent="0.35">
      <c r="A2429">
        <v>147778403</v>
      </c>
      <c r="B2429" s="2">
        <v>43920</v>
      </c>
      <c r="C2429" s="2">
        <v>43937</v>
      </c>
      <c r="D2429" t="s">
        <v>201</v>
      </c>
      <c r="E2429" t="s">
        <v>24</v>
      </c>
      <c r="F2429" t="s">
        <v>33</v>
      </c>
      <c r="G2429" t="s">
        <v>18</v>
      </c>
      <c r="H2429" t="s">
        <v>19</v>
      </c>
      <c r="I2429">
        <v>9768</v>
      </c>
      <c r="J2429">
        <v>109.28</v>
      </c>
      <c r="K2429">
        <v>35.840000000000003</v>
      </c>
    </row>
    <row r="2430" spans="1:11" x14ac:dyDescent="0.35">
      <c r="A2430">
        <v>207098138</v>
      </c>
      <c r="B2430" s="2">
        <v>43657</v>
      </c>
      <c r="C2430" s="2">
        <v>43664</v>
      </c>
      <c r="D2430" t="s">
        <v>140</v>
      </c>
      <c r="E2430" t="s">
        <v>24</v>
      </c>
      <c r="F2430" t="s">
        <v>40</v>
      </c>
      <c r="G2430" t="s">
        <v>14</v>
      </c>
      <c r="H2430" t="s">
        <v>19</v>
      </c>
      <c r="I2430">
        <v>3796</v>
      </c>
      <c r="J2430">
        <v>651.21</v>
      </c>
      <c r="K2430">
        <v>524.96</v>
      </c>
    </row>
    <row r="2431" spans="1:11" x14ac:dyDescent="0.35">
      <c r="A2431">
        <v>340204799</v>
      </c>
      <c r="B2431" s="2">
        <v>44641</v>
      </c>
      <c r="C2431" s="2">
        <v>44647</v>
      </c>
      <c r="D2431" t="s">
        <v>151</v>
      </c>
      <c r="E2431" t="s">
        <v>32</v>
      </c>
      <c r="F2431" t="s">
        <v>47</v>
      </c>
      <c r="G2431" t="s">
        <v>14</v>
      </c>
      <c r="H2431" t="s">
        <v>26</v>
      </c>
      <c r="I2431">
        <v>3015</v>
      </c>
      <c r="J2431">
        <v>421.89</v>
      </c>
      <c r="K2431">
        <v>364.69</v>
      </c>
    </row>
    <row r="2432" spans="1:11" x14ac:dyDescent="0.35">
      <c r="A2432">
        <v>501834714</v>
      </c>
      <c r="B2432" s="2">
        <v>42494</v>
      </c>
      <c r="C2432" s="2">
        <v>42503</v>
      </c>
      <c r="D2432" t="s">
        <v>138</v>
      </c>
      <c r="E2432" t="s">
        <v>24</v>
      </c>
      <c r="F2432" t="s">
        <v>22</v>
      </c>
      <c r="G2432" t="s">
        <v>18</v>
      </c>
      <c r="H2432" t="s">
        <v>19</v>
      </c>
      <c r="I2432">
        <v>2899</v>
      </c>
      <c r="J2432">
        <v>47.45</v>
      </c>
      <c r="K2432">
        <v>31.79</v>
      </c>
    </row>
    <row r="2433" spans="1:11" x14ac:dyDescent="0.35">
      <c r="A2433">
        <v>717036712</v>
      </c>
      <c r="B2433" s="2">
        <v>44153</v>
      </c>
      <c r="C2433" s="2">
        <v>44174</v>
      </c>
      <c r="D2433" t="s">
        <v>187</v>
      </c>
      <c r="E2433" t="s">
        <v>29</v>
      </c>
      <c r="F2433" t="s">
        <v>76</v>
      </c>
      <c r="G2433" t="s">
        <v>18</v>
      </c>
      <c r="H2433" t="s">
        <v>15</v>
      </c>
      <c r="I2433">
        <v>5952</v>
      </c>
      <c r="J2433">
        <v>668.27</v>
      </c>
      <c r="K2433">
        <v>502.54</v>
      </c>
    </row>
    <row r="2434" spans="1:11" x14ac:dyDescent="0.35">
      <c r="A2434">
        <v>631172120</v>
      </c>
      <c r="B2434" s="2">
        <v>43905</v>
      </c>
      <c r="C2434" s="2">
        <v>43914</v>
      </c>
      <c r="D2434" t="s">
        <v>215</v>
      </c>
      <c r="E2434" t="s">
        <v>21</v>
      </c>
      <c r="F2434" t="s">
        <v>47</v>
      </c>
      <c r="G2434" t="s">
        <v>18</v>
      </c>
      <c r="H2434" t="s">
        <v>19</v>
      </c>
      <c r="I2434">
        <v>6711</v>
      </c>
      <c r="J2434">
        <v>421.89</v>
      </c>
      <c r="K2434">
        <v>364.69</v>
      </c>
    </row>
    <row r="2435" spans="1:11" x14ac:dyDescent="0.35">
      <c r="A2435">
        <v>859914767</v>
      </c>
      <c r="B2435" s="2">
        <v>42501</v>
      </c>
      <c r="C2435" s="2">
        <v>42519</v>
      </c>
      <c r="D2435" t="s">
        <v>80</v>
      </c>
      <c r="E2435" t="s">
        <v>21</v>
      </c>
      <c r="F2435" t="s">
        <v>40</v>
      </c>
      <c r="G2435" t="s">
        <v>18</v>
      </c>
      <c r="H2435" t="s">
        <v>15</v>
      </c>
      <c r="I2435">
        <v>6744</v>
      </c>
      <c r="J2435">
        <v>651.21</v>
      </c>
      <c r="K2435">
        <v>524.96</v>
      </c>
    </row>
    <row r="2436" spans="1:11" x14ac:dyDescent="0.35">
      <c r="A2436">
        <v>739250981</v>
      </c>
      <c r="B2436" s="2">
        <v>43586</v>
      </c>
      <c r="C2436" s="2">
        <v>43601</v>
      </c>
      <c r="D2436" t="s">
        <v>154</v>
      </c>
      <c r="E2436" t="s">
        <v>12</v>
      </c>
      <c r="F2436" t="s">
        <v>22</v>
      </c>
      <c r="G2436" t="s">
        <v>18</v>
      </c>
      <c r="H2436" t="s">
        <v>26</v>
      </c>
      <c r="I2436">
        <v>9648</v>
      </c>
      <c r="J2436">
        <v>47.45</v>
      </c>
      <c r="K2436">
        <v>31.79</v>
      </c>
    </row>
    <row r="2437" spans="1:11" x14ac:dyDescent="0.35">
      <c r="A2437">
        <v>575479590</v>
      </c>
      <c r="B2437" s="2">
        <v>44231</v>
      </c>
      <c r="C2437" s="2">
        <v>44243</v>
      </c>
      <c r="D2437" t="s">
        <v>188</v>
      </c>
      <c r="E2437" t="s">
        <v>21</v>
      </c>
      <c r="F2437" t="s">
        <v>17</v>
      </c>
      <c r="G2437" t="s">
        <v>14</v>
      </c>
      <c r="H2437" t="s">
        <v>26</v>
      </c>
      <c r="I2437">
        <v>6054</v>
      </c>
      <c r="J2437">
        <v>152.58000000000001</v>
      </c>
      <c r="K2437">
        <v>97.44</v>
      </c>
    </row>
    <row r="2438" spans="1:11" x14ac:dyDescent="0.35">
      <c r="A2438">
        <v>295211923</v>
      </c>
      <c r="B2438" s="2">
        <v>44240</v>
      </c>
      <c r="C2438" s="2">
        <v>44254</v>
      </c>
      <c r="D2438" t="s">
        <v>120</v>
      </c>
      <c r="E2438" t="s">
        <v>38</v>
      </c>
      <c r="F2438" t="s">
        <v>30</v>
      </c>
      <c r="G2438" t="s">
        <v>14</v>
      </c>
      <c r="H2438" t="s">
        <v>26</v>
      </c>
      <c r="I2438">
        <v>8623</v>
      </c>
      <c r="J2438">
        <v>81.73</v>
      </c>
      <c r="K2438">
        <v>56.67</v>
      </c>
    </row>
    <row r="2439" spans="1:11" x14ac:dyDescent="0.35">
      <c r="A2439">
        <v>795371806</v>
      </c>
      <c r="B2439" s="2">
        <v>43885</v>
      </c>
      <c r="C2439" s="2">
        <v>43888</v>
      </c>
      <c r="D2439" t="s">
        <v>170</v>
      </c>
      <c r="E2439" t="s">
        <v>12</v>
      </c>
      <c r="F2439" t="s">
        <v>33</v>
      </c>
      <c r="G2439" t="s">
        <v>18</v>
      </c>
      <c r="H2439" t="s">
        <v>34</v>
      </c>
      <c r="I2439">
        <v>7047</v>
      </c>
      <c r="J2439">
        <v>109.28</v>
      </c>
      <c r="K2439">
        <v>35.840000000000003</v>
      </c>
    </row>
    <row r="2440" spans="1:11" x14ac:dyDescent="0.35">
      <c r="A2440">
        <v>793195569</v>
      </c>
      <c r="B2440" s="2">
        <v>43828</v>
      </c>
      <c r="C2440" s="2">
        <v>43845</v>
      </c>
      <c r="D2440" t="s">
        <v>207</v>
      </c>
      <c r="E2440" t="s">
        <v>51</v>
      </c>
      <c r="F2440" t="s">
        <v>30</v>
      </c>
      <c r="G2440" t="s">
        <v>18</v>
      </c>
      <c r="H2440" t="s">
        <v>26</v>
      </c>
      <c r="I2440">
        <v>3050</v>
      </c>
      <c r="J2440">
        <v>81.73</v>
      </c>
      <c r="K2440">
        <v>56.67</v>
      </c>
    </row>
    <row r="2441" spans="1:11" x14ac:dyDescent="0.35">
      <c r="A2441">
        <v>876232039</v>
      </c>
      <c r="B2441" s="2">
        <v>43738</v>
      </c>
      <c r="C2441" s="2">
        <v>43757</v>
      </c>
      <c r="D2441" t="s">
        <v>11</v>
      </c>
      <c r="E2441" t="s">
        <v>12</v>
      </c>
      <c r="F2441" t="s">
        <v>30</v>
      </c>
      <c r="G2441" t="s">
        <v>18</v>
      </c>
      <c r="H2441" t="s">
        <v>34</v>
      </c>
      <c r="I2441">
        <v>5387</v>
      </c>
      <c r="J2441">
        <v>81.73</v>
      </c>
      <c r="K2441">
        <v>56.67</v>
      </c>
    </row>
    <row r="2442" spans="1:11" x14ac:dyDescent="0.35">
      <c r="A2442">
        <v>352342545</v>
      </c>
      <c r="B2442" s="2">
        <v>42785</v>
      </c>
      <c r="C2442" s="2">
        <v>42801</v>
      </c>
      <c r="D2442" t="s">
        <v>168</v>
      </c>
      <c r="E2442" t="s">
        <v>21</v>
      </c>
      <c r="F2442" t="s">
        <v>17</v>
      </c>
      <c r="G2442" t="s">
        <v>18</v>
      </c>
      <c r="H2442" t="s">
        <v>15</v>
      </c>
      <c r="I2442">
        <v>4844</v>
      </c>
      <c r="J2442">
        <v>152.58000000000001</v>
      </c>
      <c r="K2442">
        <v>97.44</v>
      </c>
    </row>
    <row r="2443" spans="1:11" x14ac:dyDescent="0.35">
      <c r="A2443">
        <v>399700915</v>
      </c>
      <c r="B2443" s="2">
        <v>43838</v>
      </c>
      <c r="C2443" s="2">
        <v>43856</v>
      </c>
      <c r="D2443" t="s">
        <v>16</v>
      </c>
      <c r="E2443" t="s">
        <v>12</v>
      </c>
      <c r="F2443" t="s">
        <v>76</v>
      </c>
      <c r="G2443" t="s">
        <v>18</v>
      </c>
      <c r="H2443" t="s">
        <v>19</v>
      </c>
      <c r="I2443">
        <v>9238</v>
      </c>
      <c r="J2443">
        <v>668.27</v>
      </c>
      <c r="K2443">
        <v>502.54</v>
      </c>
    </row>
    <row r="2444" spans="1:11" x14ac:dyDescent="0.35">
      <c r="A2444">
        <v>916793477</v>
      </c>
      <c r="B2444" s="2">
        <v>44577</v>
      </c>
      <c r="C2444" s="2">
        <v>44598</v>
      </c>
      <c r="D2444" t="s">
        <v>78</v>
      </c>
      <c r="E2444" t="s">
        <v>24</v>
      </c>
      <c r="F2444" t="s">
        <v>13</v>
      </c>
      <c r="G2444" t="s">
        <v>14</v>
      </c>
      <c r="H2444" t="s">
        <v>19</v>
      </c>
      <c r="I2444">
        <v>8418</v>
      </c>
      <c r="J2444">
        <v>255.28</v>
      </c>
      <c r="K2444">
        <v>159.41999999999999</v>
      </c>
    </row>
    <row r="2445" spans="1:11" x14ac:dyDescent="0.35">
      <c r="A2445">
        <v>972419059</v>
      </c>
      <c r="B2445" s="2">
        <v>44034</v>
      </c>
      <c r="C2445" s="2">
        <v>44040</v>
      </c>
      <c r="D2445" t="s">
        <v>116</v>
      </c>
      <c r="E2445" t="s">
        <v>21</v>
      </c>
      <c r="F2445" t="s">
        <v>25</v>
      </c>
      <c r="G2445" t="s">
        <v>14</v>
      </c>
      <c r="H2445" t="s">
        <v>34</v>
      </c>
      <c r="I2445">
        <v>9264</v>
      </c>
      <c r="J2445">
        <v>205.7</v>
      </c>
      <c r="K2445">
        <v>117.11</v>
      </c>
    </row>
    <row r="2446" spans="1:11" x14ac:dyDescent="0.35">
      <c r="A2446">
        <v>155688989</v>
      </c>
      <c r="B2446" s="2">
        <v>43246</v>
      </c>
      <c r="C2446" s="2">
        <v>43248</v>
      </c>
      <c r="D2446" t="s">
        <v>142</v>
      </c>
      <c r="E2446" t="s">
        <v>29</v>
      </c>
      <c r="F2446" t="s">
        <v>47</v>
      </c>
      <c r="G2446" t="s">
        <v>14</v>
      </c>
      <c r="H2446" t="s">
        <v>26</v>
      </c>
      <c r="I2446">
        <v>686</v>
      </c>
      <c r="J2446">
        <v>421.89</v>
      </c>
      <c r="K2446">
        <v>364.69</v>
      </c>
    </row>
    <row r="2447" spans="1:11" x14ac:dyDescent="0.35">
      <c r="A2447">
        <v>826027095</v>
      </c>
      <c r="B2447" s="2">
        <v>42102</v>
      </c>
      <c r="C2447" s="2">
        <v>42107</v>
      </c>
      <c r="D2447" t="s">
        <v>87</v>
      </c>
      <c r="E2447" t="s">
        <v>24</v>
      </c>
      <c r="F2447" t="s">
        <v>47</v>
      </c>
      <c r="G2447" t="s">
        <v>18</v>
      </c>
      <c r="H2447" t="s">
        <v>15</v>
      </c>
      <c r="I2447">
        <v>8628</v>
      </c>
      <c r="J2447">
        <v>421.89</v>
      </c>
      <c r="K2447">
        <v>364.69</v>
      </c>
    </row>
    <row r="2448" spans="1:11" x14ac:dyDescent="0.35">
      <c r="A2448">
        <v>463169705</v>
      </c>
      <c r="B2448" s="2">
        <v>42339</v>
      </c>
      <c r="C2448" s="2">
        <v>42350</v>
      </c>
      <c r="D2448" t="s">
        <v>211</v>
      </c>
      <c r="E2448" t="s">
        <v>38</v>
      </c>
      <c r="F2448" t="s">
        <v>47</v>
      </c>
      <c r="G2448" t="s">
        <v>18</v>
      </c>
      <c r="H2448" t="s">
        <v>15</v>
      </c>
      <c r="I2448">
        <v>1063</v>
      </c>
      <c r="J2448">
        <v>421.89</v>
      </c>
      <c r="K2448">
        <v>364.69</v>
      </c>
    </row>
    <row r="2449" spans="1:11" x14ac:dyDescent="0.35">
      <c r="A2449">
        <v>217165648</v>
      </c>
      <c r="B2449" s="2">
        <v>43240</v>
      </c>
      <c r="C2449" s="2">
        <v>43254</v>
      </c>
      <c r="D2449" t="s">
        <v>168</v>
      </c>
      <c r="E2449" t="s">
        <v>21</v>
      </c>
      <c r="F2449" t="s">
        <v>47</v>
      </c>
      <c r="G2449" t="s">
        <v>18</v>
      </c>
      <c r="H2449" t="s">
        <v>15</v>
      </c>
      <c r="I2449">
        <v>2996</v>
      </c>
      <c r="J2449">
        <v>421.89</v>
      </c>
      <c r="K2449">
        <v>364.69</v>
      </c>
    </row>
    <row r="2450" spans="1:11" x14ac:dyDescent="0.35">
      <c r="A2450">
        <v>858376252</v>
      </c>
      <c r="B2450" s="2">
        <v>42860</v>
      </c>
      <c r="C2450" s="2">
        <v>42869</v>
      </c>
      <c r="D2450" t="s">
        <v>169</v>
      </c>
      <c r="E2450" t="s">
        <v>29</v>
      </c>
      <c r="F2450" t="s">
        <v>17</v>
      </c>
      <c r="G2450" t="s">
        <v>14</v>
      </c>
      <c r="H2450" t="s">
        <v>19</v>
      </c>
      <c r="I2450">
        <v>1463</v>
      </c>
      <c r="J2450">
        <v>152.58000000000001</v>
      </c>
      <c r="K2450">
        <v>97.44</v>
      </c>
    </row>
    <row r="2451" spans="1:11" x14ac:dyDescent="0.35">
      <c r="A2451">
        <v>527475345</v>
      </c>
      <c r="B2451" s="2">
        <v>43685</v>
      </c>
      <c r="C2451" s="2">
        <v>43698</v>
      </c>
      <c r="D2451" t="s">
        <v>220</v>
      </c>
      <c r="E2451" t="s">
        <v>29</v>
      </c>
      <c r="F2451" t="s">
        <v>68</v>
      </c>
      <c r="G2451" t="s">
        <v>14</v>
      </c>
      <c r="H2451" t="s">
        <v>19</v>
      </c>
      <c r="I2451">
        <v>531</v>
      </c>
      <c r="J2451">
        <v>154.06</v>
      </c>
      <c r="K2451">
        <v>90.93</v>
      </c>
    </row>
    <row r="2452" spans="1:11" x14ac:dyDescent="0.35">
      <c r="A2452">
        <v>585449254</v>
      </c>
      <c r="B2452" s="2">
        <v>42280</v>
      </c>
      <c r="C2452" s="2">
        <v>42281</v>
      </c>
      <c r="D2452" t="s">
        <v>192</v>
      </c>
      <c r="E2452" t="s">
        <v>32</v>
      </c>
      <c r="F2452" t="s">
        <v>42</v>
      </c>
      <c r="G2452" t="s">
        <v>18</v>
      </c>
      <c r="H2452" t="s">
        <v>15</v>
      </c>
      <c r="I2452">
        <v>6299</v>
      </c>
      <c r="J2452">
        <v>437.2</v>
      </c>
      <c r="K2452">
        <v>263.33</v>
      </c>
    </row>
    <row r="2453" spans="1:11" x14ac:dyDescent="0.35">
      <c r="A2453">
        <v>663596808</v>
      </c>
      <c r="B2453" s="2">
        <v>44907</v>
      </c>
      <c r="C2453" s="2">
        <v>44915</v>
      </c>
      <c r="D2453" t="s">
        <v>82</v>
      </c>
      <c r="E2453" t="s">
        <v>32</v>
      </c>
      <c r="F2453" t="s">
        <v>13</v>
      </c>
      <c r="G2453" t="s">
        <v>18</v>
      </c>
      <c r="H2453" t="s">
        <v>26</v>
      </c>
      <c r="I2453">
        <v>1897</v>
      </c>
      <c r="J2453">
        <v>255.28</v>
      </c>
      <c r="K2453">
        <v>159.41999999999999</v>
      </c>
    </row>
    <row r="2454" spans="1:11" x14ac:dyDescent="0.35">
      <c r="A2454">
        <v>913529336</v>
      </c>
      <c r="B2454" s="2">
        <v>44603</v>
      </c>
      <c r="C2454" s="2">
        <v>44617</v>
      </c>
      <c r="D2454" t="s">
        <v>141</v>
      </c>
      <c r="E2454" t="s">
        <v>38</v>
      </c>
      <c r="F2454" t="s">
        <v>13</v>
      </c>
      <c r="G2454" t="s">
        <v>18</v>
      </c>
      <c r="H2454" t="s">
        <v>19</v>
      </c>
      <c r="I2454">
        <v>2486</v>
      </c>
      <c r="J2454">
        <v>255.28</v>
      </c>
      <c r="K2454">
        <v>159.41999999999999</v>
      </c>
    </row>
    <row r="2455" spans="1:11" x14ac:dyDescent="0.35">
      <c r="A2455">
        <v>657170665</v>
      </c>
      <c r="B2455" s="2">
        <v>43792</v>
      </c>
      <c r="C2455" s="2">
        <v>43811</v>
      </c>
      <c r="D2455" t="s">
        <v>112</v>
      </c>
      <c r="E2455" t="s">
        <v>12</v>
      </c>
      <c r="F2455" t="s">
        <v>40</v>
      </c>
      <c r="G2455" t="s">
        <v>14</v>
      </c>
      <c r="H2455" t="s">
        <v>15</v>
      </c>
      <c r="I2455">
        <v>258</v>
      </c>
      <c r="J2455">
        <v>651.21</v>
      </c>
      <c r="K2455">
        <v>524.96</v>
      </c>
    </row>
    <row r="2456" spans="1:11" x14ac:dyDescent="0.35">
      <c r="A2456">
        <v>636757123</v>
      </c>
      <c r="B2456" s="2">
        <v>42525</v>
      </c>
      <c r="C2456" s="2">
        <v>42529</v>
      </c>
      <c r="D2456" t="s">
        <v>177</v>
      </c>
      <c r="E2456" t="s">
        <v>24</v>
      </c>
      <c r="F2456" t="s">
        <v>68</v>
      </c>
      <c r="G2456" t="s">
        <v>18</v>
      </c>
      <c r="H2456" t="s">
        <v>26</v>
      </c>
      <c r="I2456">
        <v>9438</v>
      </c>
      <c r="J2456">
        <v>154.06</v>
      </c>
      <c r="K2456">
        <v>90.93</v>
      </c>
    </row>
    <row r="2457" spans="1:11" x14ac:dyDescent="0.35">
      <c r="A2457">
        <v>764837539</v>
      </c>
      <c r="B2457" s="2">
        <v>42619</v>
      </c>
      <c r="C2457" s="2">
        <v>42638</v>
      </c>
      <c r="D2457" t="s">
        <v>135</v>
      </c>
      <c r="E2457" t="s">
        <v>21</v>
      </c>
      <c r="F2457" t="s">
        <v>13</v>
      </c>
      <c r="G2457" t="s">
        <v>14</v>
      </c>
      <c r="H2457" t="s">
        <v>26</v>
      </c>
      <c r="I2457">
        <v>1279</v>
      </c>
      <c r="J2457">
        <v>255.28</v>
      </c>
      <c r="K2457">
        <v>159.41999999999999</v>
      </c>
    </row>
    <row r="2458" spans="1:11" x14ac:dyDescent="0.35">
      <c r="A2458">
        <v>574273240</v>
      </c>
      <c r="B2458" s="2">
        <v>43363</v>
      </c>
      <c r="C2458" s="2">
        <v>43376</v>
      </c>
      <c r="D2458" t="s">
        <v>219</v>
      </c>
      <c r="E2458" t="s">
        <v>38</v>
      </c>
      <c r="F2458" t="s">
        <v>56</v>
      </c>
      <c r="G2458" t="s">
        <v>14</v>
      </c>
      <c r="H2458" t="s">
        <v>19</v>
      </c>
      <c r="I2458">
        <v>9068</v>
      </c>
      <c r="J2458">
        <v>9.33</v>
      </c>
      <c r="K2458">
        <v>6.92</v>
      </c>
    </row>
    <row r="2459" spans="1:11" x14ac:dyDescent="0.35">
      <c r="A2459">
        <v>568238055</v>
      </c>
      <c r="B2459" s="2">
        <v>42162</v>
      </c>
      <c r="C2459" s="2">
        <v>42176</v>
      </c>
      <c r="D2459" t="s">
        <v>108</v>
      </c>
      <c r="E2459" t="s">
        <v>12</v>
      </c>
      <c r="F2459" t="s">
        <v>25</v>
      </c>
      <c r="G2459" t="s">
        <v>18</v>
      </c>
      <c r="H2459" t="s">
        <v>19</v>
      </c>
      <c r="I2459">
        <v>3123</v>
      </c>
      <c r="J2459">
        <v>205.7</v>
      </c>
      <c r="K2459">
        <v>117.11</v>
      </c>
    </row>
    <row r="2460" spans="1:11" x14ac:dyDescent="0.35">
      <c r="A2460">
        <v>870218312</v>
      </c>
      <c r="B2460" s="2">
        <v>42813</v>
      </c>
      <c r="C2460" s="2">
        <v>42814</v>
      </c>
      <c r="D2460" t="s">
        <v>102</v>
      </c>
      <c r="E2460" t="s">
        <v>21</v>
      </c>
      <c r="F2460" t="s">
        <v>56</v>
      </c>
      <c r="G2460" t="s">
        <v>18</v>
      </c>
      <c r="H2460" t="s">
        <v>34</v>
      </c>
      <c r="I2460">
        <v>5792</v>
      </c>
      <c r="J2460">
        <v>9.33</v>
      </c>
      <c r="K2460">
        <v>6.92</v>
      </c>
    </row>
    <row r="2461" spans="1:11" x14ac:dyDescent="0.35">
      <c r="A2461">
        <v>774012839</v>
      </c>
      <c r="B2461" s="2">
        <v>42273</v>
      </c>
      <c r="C2461" s="2">
        <v>42278</v>
      </c>
      <c r="D2461" t="s">
        <v>82</v>
      </c>
      <c r="E2461" t="s">
        <v>32</v>
      </c>
      <c r="F2461" t="s">
        <v>30</v>
      </c>
      <c r="G2461" t="s">
        <v>14</v>
      </c>
      <c r="H2461" t="s">
        <v>19</v>
      </c>
      <c r="I2461">
        <v>6454</v>
      </c>
      <c r="J2461">
        <v>81.73</v>
      </c>
      <c r="K2461">
        <v>56.67</v>
      </c>
    </row>
    <row r="2462" spans="1:11" x14ac:dyDescent="0.35">
      <c r="A2462">
        <v>993732964</v>
      </c>
      <c r="B2462" s="2">
        <v>42115</v>
      </c>
      <c r="C2462" s="2">
        <v>42129</v>
      </c>
      <c r="D2462" t="s">
        <v>131</v>
      </c>
      <c r="E2462" t="s">
        <v>32</v>
      </c>
      <c r="F2462" t="s">
        <v>33</v>
      </c>
      <c r="G2462" t="s">
        <v>14</v>
      </c>
      <c r="H2462" t="s">
        <v>19</v>
      </c>
      <c r="I2462">
        <v>6522</v>
      </c>
      <c r="J2462">
        <v>109.28</v>
      </c>
      <c r="K2462">
        <v>35.840000000000003</v>
      </c>
    </row>
    <row r="2463" spans="1:11" x14ac:dyDescent="0.35">
      <c r="A2463">
        <v>513802516</v>
      </c>
      <c r="B2463" s="2">
        <v>42918</v>
      </c>
      <c r="C2463" s="2">
        <v>42926</v>
      </c>
      <c r="D2463" t="s">
        <v>168</v>
      </c>
      <c r="E2463" t="s">
        <v>21</v>
      </c>
      <c r="F2463" t="s">
        <v>40</v>
      </c>
      <c r="G2463" t="s">
        <v>14</v>
      </c>
      <c r="H2463" t="s">
        <v>26</v>
      </c>
      <c r="I2463">
        <v>4437</v>
      </c>
      <c r="J2463">
        <v>651.21</v>
      </c>
      <c r="K2463">
        <v>524.96</v>
      </c>
    </row>
    <row r="2464" spans="1:11" x14ac:dyDescent="0.35">
      <c r="A2464">
        <v>638957822</v>
      </c>
      <c r="B2464" s="2">
        <v>42886</v>
      </c>
      <c r="C2464" s="2">
        <v>42891</v>
      </c>
      <c r="D2464" t="s">
        <v>195</v>
      </c>
      <c r="E2464" t="s">
        <v>21</v>
      </c>
      <c r="F2464" t="s">
        <v>22</v>
      </c>
      <c r="G2464" t="s">
        <v>14</v>
      </c>
      <c r="H2464" t="s">
        <v>15</v>
      </c>
      <c r="I2464">
        <v>673</v>
      </c>
      <c r="J2464">
        <v>47.45</v>
      </c>
      <c r="K2464">
        <v>31.79</v>
      </c>
    </row>
    <row r="2465" spans="1:11" x14ac:dyDescent="0.35">
      <c r="A2465">
        <v>944247710</v>
      </c>
      <c r="B2465" s="2">
        <v>43453</v>
      </c>
      <c r="C2465" s="2">
        <v>43460</v>
      </c>
      <c r="D2465" t="s">
        <v>49</v>
      </c>
      <c r="E2465" t="s">
        <v>21</v>
      </c>
      <c r="F2465" t="s">
        <v>13</v>
      </c>
      <c r="G2465" t="s">
        <v>14</v>
      </c>
      <c r="H2465" t="s">
        <v>34</v>
      </c>
      <c r="I2465">
        <v>2736</v>
      </c>
      <c r="J2465">
        <v>255.28</v>
      </c>
      <c r="K2465">
        <v>159.41999999999999</v>
      </c>
    </row>
    <row r="2466" spans="1:11" x14ac:dyDescent="0.35">
      <c r="A2466">
        <v>625033509</v>
      </c>
      <c r="B2466" s="2">
        <v>44253</v>
      </c>
      <c r="C2466" s="2">
        <v>44259</v>
      </c>
      <c r="D2466" t="s">
        <v>28</v>
      </c>
      <c r="E2466" t="s">
        <v>29</v>
      </c>
      <c r="F2466" t="s">
        <v>33</v>
      </c>
      <c r="G2466" t="s">
        <v>14</v>
      </c>
      <c r="H2466" t="s">
        <v>26</v>
      </c>
      <c r="I2466">
        <v>160</v>
      </c>
      <c r="J2466">
        <v>109.28</v>
      </c>
      <c r="K2466">
        <v>35.840000000000003</v>
      </c>
    </row>
    <row r="2467" spans="1:11" x14ac:dyDescent="0.35">
      <c r="A2467">
        <v>746989047</v>
      </c>
      <c r="B2467" s="2">
        <v>44498</v>
      </c>
      <c r="C2467" s="2">
        <v>44512</v>
      </c>
      <c r="D2467" t="s">
        <v>198</v>
      </c>
      <c r="E2467" t="s">
        <v>38</v>
      </c>
      <c r="F2467" t="s">
        <v>76</v>
      </c>
      <c r="G2467" t="s">
        <v>18</v>
      </c>
      <c r="H2467" t="s">
        <v>34</v>
      </c>
      <c r="I2467">
        <v>9514</v>
      </c>
      <c r="J2467">
        <v>668.27</v>
      </c>
      <c r="K2467">
        <v>502.54</v>
      </c>
    </row>
    <row r="2468" spans="1:11" x14ac:dyDescent="0.35">
      <c r="A2468">
        <v>196100652</v>
      </c>
      <c r="B2468" s="2">
        <v>42484</v>
      </c>
      <c r="C2468" s="2">
        <v>42501</v>
      </c>
      <c r="D2468" t="s">
        <v>83</v>
      </c>
      <c r="E2468" t="s">
        <v>38</v>
      </c>
      <c r="F2468" t="s">
        <v>17</v>
      </c>
      <c r="G2468" t="s">
        <v>14</v>
      </c>
      <c r="H2468" t="s">
        <v>19</v>
      </c>
      <c r="I2468">
        <v>9395</v>
      </c>
      <c r="J2468">
        <v>152.58000000000001</v>
      </c>
      <c r="K2468">
        <v>97.44</v>
      </c>
    </row>
    <row r="2469" spans="1:11" x14ac:dyDescent="0.35">
      <c r="A2469">
        <v>628667151</v>
      </c>
      <c r="B2469" s="2">
        <v>43709</v>
      </c>
      <c r="C2469" s="2">
        <v>43718</v>
      </c>
      <c r="D2469" t="s">
        <v>99</v>
      </c>
      <c r="E2469" t="s">
        <v>38</v>
      </c>
      <c r="F2469" t="s">
        <v>40</v>
      </c>
      <c r="G2469" t="s">
        <v>14</v>
      </c>
      <c r="H2469" t="s">
        <v>15</v>
      </c>
      <c r="I2469">
        <v>5435</v>
      </c>
      <c r="J2469">
        <v>651.21</v>
      </c>
      <c r="K2469">
        <v>524.96</v>
      </c>
    </row>
    <row r="2470" spans="1:11" x14ac:dyDescent="0.35">
      <c r="A2470">
        <v>621299874</v>
      </c>
      <c r="B2470" s="2">
        <v>42630</v>
      </c>
      <c r="C2470" s="2">
        <v>42648</v>
      </c>
      <c r="D2470" t="s">
        <v>197</v>
      </c>
      <c r="E2470" t="s">
        <v>38</v>
      </c>
      <c r="F2470" t="s">
        <v>47</v>
      </c>
      <c r="G2470" t="s">
        <v>18</v>
      </c>
      <c r="H2470" t="s">
        <v>26</v>
      </c>
      <c r="I2470">
        <v>5294</v>
      </c>
      <c r="J2470">
        <v>421.89</v>
      </c>
      <c r="K2470">
        <v>364.69</v>
      </c>
    </row>
    <row r="2471" spans="1:11" x14ac:dyDescent="0.35">
      <c r="A2471">
        <v>620922648</v>
      </c>
      <c r="B2471" s="2">
        <v>44135</v>
      </c>
      <c r="C2471" s="2">
        <v>44136</v>
      </c>
      <c r="D2471" t="s">
        <v>209</v>
      </c>
      <c r="E2471" t="s">
        <v>32</v>
      </c>
      <c r="F2471" t="s">
        <v>25</v>
      </c>
      <c r="G2471" t="s">
        <v>14</v>
      </c>
      <c r="H2471" t="s">
        <v>34</v>
      </c>
      <c r="I2471">
        <v>3665</v>
      </c>
      <c r="J2471">
        <v>205.7</v>
      </c>
      <c r="K2471">
        <v>117.11</v>
      </c>
    </row>
    <row r="2472" spans="1:11" x14ac:dyDescent="0.35">
      <c r="A2472">
        <v>694771802</v>
      </c>
      <c r="B2472" s="2">
        <v>43540</v>
      </c>
      <c r="C2472" s="2">
        <v>43559</v>
      </c>
      <c r="D2472" t="s">
        <v>91</v>
      </c>
      <c r="E2472" t="s">
        <v>21</v>
      </c>
      <c r="F2472" t="s">
        <v>13</v>
      </c>
      <c r="G2472" t="s">
        <v>18</v>
      </c>
      <c r="H2472" t="s">
        <v>34</v>
      </c>
      <c r="I2472">
        <v>7270</v>
      </c>
      <c r="J2472">
        <v>255.28</v>
      </c>
      <c r="K2472">
        <v>159.41999999999999</v>
      </c>
    </row>
    <row r="2473" spans="1:11" x14ac:dyDescent="0.35">
      <c r="A2473">
        <v>980396163</v>
      </c>
      <c r="B2473" s="2">
        <v>44243</v>
      </c>
      <c r="C2473" s="2">
        <v>44252</v>
      </c>
      <c r="D2473" t="s">
        <v>219</v>
      </c>
      <c r="E2473" t="s">
        <v>38</v>
      </c>
      <c r="F2473" t="s">
        <v>42</v>
      </c>
      <c r="G2473" t="s">
        <v>14</v>
      </c>
      <c r="H2473" t="s">
        <v>34</v>
      </c>
      <c r="I2473">
        <v>9866</v>
      </c>
      <c r="J2473">
        <v>437.2</v>
      </c>
      <c r="K2473">
        <v>263.33</v>
      </c>
    </row>
    <row r="2474" spans="1:11" x14ac:dyDescent="0.35">
      <c r="A2474">
        <v>335657060</v>
      </c>
      <c r="B2474" s="2">
        <v>42413</v>
      </c>
      <c r="C2474" s="2">
        <v>42422</v>
      </c>
      <c r="D2474" t="s">
        <v>148</v>
      </c>
      <c r="E2474" t="s">
        <v>24</v>
      </c>
      <c r="F2474" t="s">
        <v>42</v>
      </c>
      <c r="G2474" t="s">
        <v>14</v>
      </c>
      <c r="H2474" t="s">
        <v>15</v>
      </c>
      <c r="I2474">
        <v>7238</v>
      </c>
      <c r="J2474">
        <v>437.2</v>
      </c>
      <c r="K2474">
        <v>263.33</v>
      </c>
    </row>
    <row r="2475" spans="1:11" x14ac:dyDescent="0.35">
      <c r="A2475">
        <v>388728320</v>
      </c>
      <c r="B2475" s="2">
        <v>43921</v>
      </c>
      <c r="C2475" s="2">
        <v>43938</v>
      </c>
      <c r="D2475" t="s">
        <v>35</v>
      </c>
      <c r="E2475" t="s">
        <v>21</v>
      </c>
      <c r="F2475" t="s">
        <v>17</v>
      </c>
      <c r="G2475" t="s">
        <v>18</v>
      </c>
      <c r="H2475" t="s">
        <v>19</v>
      </c>
      <c r="I2475">
        <v>2203</v>
      </c>
      <c r="J2475">
        <v>152.58000000000001</v>
      </c>
      <c r="K2475">
        <v>97.44</v>
      </c>
    </row>
    <row r="2476" spans="1:11" x14ac:dyDescent="0.35">
      <c r="A2476">
        <v>588096272</v>
      </c>
      <c r="B2476" s="2">
        <v>43447</v>
      </c>
      <c r="C2476" s="2">
        <v>43457</v>
      </c>
      <c r="D2476" t="s">
        <v>78</v>
      </c>
      <c r="E2476" t="s">
        <v>24</v>
      </c>
      <c r="F2476" t="s">
        <v>33</v>
      </c>
      <c r="G2476" t="s">
        <v>14</v>
      </c>
      <c r="H2476" t="s">
        <v>26</v>
      </c>
      <c r="I2476">
        <v>9611</v>
      </c>
      <c r="J2476">
        <v>109.28</v>
      </c>
      <c r="K2476">
        <v>35.840000000000003</v>
      </c>
    </row>
    <row r="2477" spans="1:11" x14ac:dyDescent="0.35">
      <c r="A2477">
        <v>452559745</v>
      </c>
      <c r="B2477" s="2">
        <v>43177</v>
      </c>
      <c r="C2477" s="2">
        <v>43189</v>
      </c>
      <c r="D2477" t="s">
        <v>203</v>
      </c>
      <c r="E2477" t="s">
        <v>21</v>
      </c>
      <c r="F2477" t="s">
        <v>68</v>
      </c>
      <c r="G2477" t="s">
        <v>18</v>
      </c>
      <c r="H2477" t="s">
        <v>26</v>
      </c>
      <c r="I2477">
        <v>1340</v>
      </c>
      <c r="J2477">
        <v>154.06</v>
      </c>
      <c r="K2477">
        <v>90.93</v>
      </c>
    </row>
    <row r="2478" spans="1:11" x14ac:dyDescent="0.35">
      <c r="A2478">
        <v>921230065</v>
      </c>
      <c r="B2478" s="2">
        <v>42456</v>
      </c>
      <c r="C2478" s="2">
        <v>42472</v>
      </c>
      <c r="D2478" t="s">
        <v>107</v>
      </c>
      <c r="E2478" t="s">
        <v>21</v>
      </c>
      <c r="F2478" t="s">
        <v>13</v>
      </c>
      <c r="G2478" t="s">
        <v>18</v>
      </c>
      <c r="H2478" t="s">
        <v>15</v>
      </c>
      <c r="I2478">
        <v>1303</v>
      </c>
      <c r="J2478">
        <v>255.28</v>
      </c>
      <c r="K2478">
        <v>159.41999999999999</v>
      </c>
    </row>
    <row r="2479" spans="1:11" x14ac:dyDescent="0.35">
      <c r="A2479">
        <v>303531062</v>
      </c>
      <c r="B2479" s="2">
        <v>42709</v>
      </c>
      <c r="C2479" s="2">
        <v>42721</v>
      </c>
      <c r="D2479" t="s">
        <v>64</v>
      </c>
      <c r="E2479" t="s">
        <v>29</v>
      </c>
      <c r="F2479" t="s">
        <v>56</v>
      </c>
      <c r="G2479" t="s">
        <v>18</v>
      </c>
      <c r="H2479" t="s">
        <v>34</v>
      </c>
      <c r="I2479">
        <v>441</v>
      </c>
      <c r="J2479">
        <v>9.33</v>
      </c>
      <c r="K2479">
        <v>6.92</v>
      </c>
    </row>
    <row r="2480" spans="1:11" x14ac:dyDescent="0.35">
      <c r="A2480">
        <v>129199063</v>
      </c>
      <c r="B2480" s="2">
        <v>43561</v>
      </c>
      <c r="C2480" s="2">
        <v>43563</v>
      </c>
      <c r="D2480" t="s">
        <v>143</v>
      </c>
      <c r="E2480" t="s">
        <v>24</v>
      </c>
      <c r="F2480" t="s">
        <v>56</v>
      </c>
      <c r="G2480" t="s">
        <v>18</v>
      </c>
      <c r="H2480" t="s">
        <v>19</v>
      </c>
      <c r="I2480">
        <v>1729</v>
      </c>
      <c r="J2480">
        <v>9.33</v>
      </c>
      <c r="K2480">
        <v>6.92</v>
      </c>
    </row>
    <row r="2481" spans="1:11" x14ac:dyDescent="0.35">
      <c r="A2481">
        <v>198282897</v>
      </c>
      <c r="B2481" s="2">
        <v>43331</v>
      </c>
      <c r="C2481" s="2">
        <v>43349</v>
      </c>
      <c r="D2481" t="s">
        <v>120</v>
      </c>
      <c r="E2481" t="s">
        <v>38</v>
      </c>
      <c r="F2481" t="s">
        <v>42</v>
      </c>
      <c r="G2481" t="s">
        <v>14</v>
      </c>
      <c r="H2481" t="s">
        <v>26</v>
      </c>
      <c r="I2481">
        <v>5170</v>
      </c>
      <c r="J2481">
        <v>437.2</v>
      </c>
      <c r="K2481">
        <v>263.33</v>
      </c>
    </row>
    <row r="2482" spans="1:11" x14ac:dyDescent="0.35">
      <c r="A2482">
        <v>831143891</v>
      </c>
      <c r="B2482" s="2">
        <v>42499</v>
      </c>
      <c r="C2482" s="2">
        <v>42508</v>
      </c>
      <c r="D2482" t="s">
        <v>117</v>
      </c>
      <c r="E2482" t="s">
        <v>21</v>
      </c>
      <c r="F2482" t="s">
        <v>56</v>
      </c>
      <c r="G2482" t="s">
        <v>14</v>
      </c>
      <c r="H2482" t="s">
        <v>15</v>
      </c>
      <c r="I2482">
        <v>2802</v>
      </c>
      <c r="J2482">
        <v>9.33</v>
      </c>
      <c r="K2482">
        <v>6.92</v>
      </c>
    </row>
    <row r="2483" spans="1:11" x14ac:dyDescent="0.35">
      <c r="A2483">
        <v>618455874</v>
      </c>
      <c r="B2483" s="2">
        <v>44204</v>
      </c>
      <c r="C2483" s="2">
        <v>44206</v>
      </c>
      <c r="D2483" t="s">
        <v>58</v>
      </c>
      <c r="E2483" t="s">
        <v>29</v>
      </c>
      <c r="F2483" t="s">
        <v>40</v>
      </c>
      <c r="G2483" t="s">
        <v>18</v>
      </c>
      <c r="H2483" t="s">
        <v>26</v>
      </c>
      <c r="I2483">
        <v>3692</v>
      </c>
      <c r="J2483">
        <v>651.21</v>
      </c>
      <c r="K2483">
        <v>524.96</v>
      </c>
    </row>
    <row r="2484" spans="1:11" x14ac:dyDescent="0.35">
      <c r="A2484">
        <v>471205174</v>
      </c>
      <c r="B2484" s="2">
        <v>42008</v>
      </c>
      <c r="C2484" s="2">
        <v>42020</v>
      </c>
      <c r="D2484" t="s">
        <v>133</v>
      </c>
      <c r="E2484" t="s">
        <v>38</v>
      </c>
      <c r="F2484" t="s">
        <v>76</v>
      </c>
      <c r="G2484" t="s">
        <v>14</v>
      </c>
      <c r="H2484" t="s">
        <v>26</v>
      </c>
      <c r="I2484">
        <v>8937</v>
      </c>
      <c r="J2484">
        <v>668.27</v>
      </c>
      <c r="K2484">
        <v>502.54</v>
      </c>
    </row>
    <row r="2485" spans="1:11" x14ac:dyDescent="0.35">
      <c r="A2485">
        <v>470690619</v>
      </c>
      <c r="B2485" s="2">
        <v>44447</v>
      </c>
      <c r="C2485" s="2">
        <v>44468</v>
      </c>
      <c r="D2485" t="s">
        <v>170</v>
      </c>
      <c r="E2485" t="s">
        <v>12</v>
      </c>
      <c r="F2485" t="s">
        <v>13</v>
      </c>
      <c r="G2485" t="s">
        <v>14</v>
      </c>
      <c r="H2485" t="s">
        <v>26</v>
      </c>
      <c r="I2485">
        <v>6669</v>
      </c>
      <c r="J2485">
        <v>255.28</v>
      </c>
      <c r="K2485">
        <v>159.41999999999999</v>
      </c>
    </row>
    <row r="2486" spans="1:11" x14ac:dyDescent="0.35">
      <c r="A2486">
        <v>318523538</v>
      </c>
      <c r="B2486" s="2">
        <v>42284</v>
      </c>
      <c r="C2486" s="2">
        <v>42305</v>
      </c>
      <c r="D2486" t="s">
        <v>55</v>
      </c>
      <c r="E2486" t="s">
        <v>21</v>
      </c>
      <c r="F2486" t="s">
        <v>25</v>
      </c>
      <c r="G2486" t="s">
        <v>14</v>
      </c>
      <c r="H2486" t="s">
        <v>15</v>
      </c>
      <c r="I2486">
        <v>7048</v>
      </c>
      <c r="J2486">
        <v>205.7</v>
      </c>
      <c r="K2486">
        <v>117.11</v>
      </c>
    </row>
    <row r="2487" spans="1:11" x14ac:dyDescent="0.35">
      <c r="A2487">
        <v>686627757</v>
      </c>
      <c r="B2487" s="2">
        <v>42565</v>
      </c>
      <c r="C2487" s="2">
        <v>42574</v>
      </c>
      <c r="D2487" t="s">
        <v>16</v>
      </c>
      <c r="E2487" t="s">
        <v>12</v>
      </c>
      <c r="F2487" t="s">
        <v>76</v>
      </c>
      <c r="G2487" t="s">
        <v>18</v>
      </c>
      <c r="H2487" t="s">
        <v>34</v>
      </c>
      <c r="I2487">
        <v>7267</v>
      </c>
      <c r="J2487">
        <v>668.27</v>
      </c>
      <c r="K2487">
        <v>502.54</v>
      </c>
    </row>
    <row r="2488" spans="1:11" x14ac:dyDescent="0.35">
      <c r="A2488">
        <v>967239606</v>
      </c>
      <c r="B2488" s="2">
        <v>44528</v>
      </c>
      <c r="C2488" s="2">
        <v>44537</v>
      </c>
      <c r="D2488" t="s">
        <v>132</v>
      </c>
      <c r="E2488" t="s">
        <v>38</v>
      </c>
      <c r="F2488" t="s">
        <v>40</v>
      </c>
      <c r="G2488" t="s">
        <v>14</v>
      </c>
      <c r="H2488" t="s">
        <v>34</v>
      </c>
      <c r="I2488">
        <v>6548</v>
      </c>
      <c r="J2488">
        <v>651.21</v>
      </c>
      <c r="K2488">
        <v>524.96</v>
      </c>
    </row>
    <row r="2489" spans="1:11" x14ac:dyDescent="0.35">
      <c r="A2489">
        <v>622907912</v>
      </c>
      <c r="B2489" s="2">
        <v>43914</v>
      </c>
      <c r="C2489" s="2">
        <v>43916</v>
      </c>
      <c r="D2489" t="s">
        <v>182</v>
      </c>
      <c r="E2489" t="s">
        <v>12</v>
      </c>
      <c r="F2489" t="s">
        <v>22</v>
      </c>
      <c r="G2489" t="s">
        <v>18</v>
      </c>
      <c r="H2489" t="s">
        <v>34</v>
      </c>
      <c r="I2489">
        <v>1148</v>
      </c>
      <c r="J2489">
        <v>47.45</v>
      </c>
      <c r="K2489">
        <v>31.79</v>
      </c>
    </row>
    <row r="2490" spans="1:11" x14ac:dyDescent="0.35">
      <c r="A2490">
        <v>536494004</v>
      </c>
      <c r="B2490" s="2">
        <v>43742</v>
      </c>
      <c r="C2490" s="2">
        <v>43745</v>
      </c>
      <c r="D2490" t="s">
        <v>61</v>
      </c>
      <c r="E2490" t="s">
        <v>12</v>
      </c>
      <c r="F2490" t="s">
        <v>76</v>
      </c>
      <c r="G2490" t="s">
        <v>18</v>
      </c>
      <c r="H2490" t="s">
        <v>26</v>
      </c>
      <c r="I2490">
        <v>9353</v>
      </c>
      <c r="J2490">
        <v>668.27</v>
      </c>
      <c r="K2490">
        <v>502.54</v>
      </c>
    </row>
    <row r="2491" spans="1:11" x14ac:dyDescent="0.35">
      <c r="A2491">
        <v>761171710</v>
      </c>
      <c r="B2491" s="2">
        <v>44576</v>
      </c>
      <c r="C2491" s="2">
        <v>44587</v>
      </c>
      <c r="D2491" t="s">
        <v>210</v>
      </c>
      <c r="E2491" t="s">
        <v>38</v>
      </c>
      <c r="F2491" t="s">
        <v>42</v>
      </c>
      <c r="G2491" t="s">
        <v>14</v>
      </c>
      <c r="H2491" t="s">
        <v>34</v>
      </c>
      <c r="I2491">
        <v>6479</v>
      </c>
      <c r="J2491">
        <v>437.2</v>
      </c>
      <c r="K2491">
        <v>263.33</v>
      </c>
    </row>
    <row r="2492" spans="1:11" x14ac:dyDescent="0.35">
      <c r="A2492">
        <v>970427358</v>
      </c>
      <c r="B2492" s="2">
        <v>44860</v>
      </c>
      <c r="C2492" s="2">
        <v>44880</v>
      </c>
      <c r="D2492" t="s">
        <v>129</v>
      </c>
      <c r="E2492" t="s">
        <v>21</v>
      </c>
      <c r="F2492" t="s">
        <v>47</v>
      </c>
      <c r="G2492" t="s">
        <v>18</v>
      </c>
      <c r="H2492" t="s">
        <v>34</v>
      </c>
      <c r="I2492">
        <v>9875</v>
      </c>
      <c r="J2492">
        <v>421.89</v>
      </c>
      <c r="K2492">
        <v>364.69</v>
      </c>
    </row>
    <row r="2493" spans="1:11" x14ac:dyDescent="0.35">
      <c r="A2493">
        <v>908059775</v>
      </c>
      <c r="B2493" s="2">
        <v>42208</v>
      </c>
      <c r="C2493" s="2">
        <v>42224</v>
      </c>
      <c r="D2493" t="s">
        <v>183</v>
      </c>
      <c r="E2493" t="s">
        <v>24</v>
      </c>
      <c r="F2493" t="s">
        <v>56</v>
      </c>
      <c r="G2493" t="s">
        <v>18</v>
      </c>
      <c r="H2493" t="s">
        <v>26</v>
      </c>
      <c r="I2493">
        <v>3921</v>
      </c>
      <c r="J2493">
        <v>9.33</v>
      </c>
      <c r="K2493">
        <v>6.92</v>
      </c>
    </row>
    <row r="2494" spans="1:11" x14ac:dyDescent="0.35">
      <c r="A2494">
        <v>838180291</v>
      </c>
      <c r="B2494" s="2">
        <v>42807</v>
      </c>
      <c r="C2494" s="2">
        <v>42818</v>
      </c>
      <c r="D2494" t="s">
        <v>16</v>
      </c>
      <c r="E2494" t="s">
        <v>12</v>
      </c>
      <c r="F2494" t="s">
        <v>68</v>
      </c>
      <c r="G2494" t="s">
        <v>14</v>
      </c>
      <c r="H2494" t="s">
        <v>34</v>
      </c>
      <c r="I2494">
        <v>5029</v>
      </c>
      <c r="J2494">
        <v>154.06</v>
      </c>
      <c r="K2494">
        <v>90.93</v>
      </c>
    </row>
    <row r="2495" spans="1:11" x14ac:dyDescent="0.35">
      <c r="A2495">
        <v>195212733</v>
      </c>
      <c r="B2495" s="2">
        <v>43664</v>
      </c>
      <c r="C2495" s="2">
        <v>43679</v>
      </c>
      <c r="D2495" t="s">
        <v>55</v>
      </c>
      <c r="E2495" t="s">
        <v>21</v>
      </c>
      <c r="F2495" t="s">
        <v>25</v>
      </c>
      <c r="G2495" t="s">
        <v>18</v>
      </c>
      <c r="H2495" t="s">
        <v>34</v>
      </c>
      <c r="I2495">
        <v>6641</v>
      </c>
      <c r="J2495">
        <v>205.7</v>
      </c>
      <c r="K2495">
        <v>117.11</v>
      </c>
    </row>
    <row r="2496" spans="1:11" x14ac:dyDescent="0.35">
      <c r="A2496">
        <v>733893430</v>
      </c>
      <c r="B2496" s="2">
        <v>44209</v>
      </c>
      <c r="C2496" s="2">
        <v>44211</v>
      </c>
      <c r="D2496" t="s">
        <v>163</v>
      </c>
      <c r="E2496" t="s">
        <v>38</v>
      </c>
      <c r="F2496" t="s">
        <v>68</v>
      </c>
      <c r="G2496" t="s">
        <v>14</v>
      </c>
      <c r="H2496" t="s">
        <v>19</v>
      </c>
      <c r="I2496">
        <v>4229</v>
      </c>
      <c r="J2496">
        <v>154.06</v>
      </c>
      <c r="K2496">
        <v>90.93</v>
      </c>
    </row>
    <row r="2497" spans="1:11" x14ac:dyDescent="0.35">
      <c r="A2497">
        <v>679271209</v>
      </c>
      <c r="B2497" s="2">
        <v>43605</v>
      </c>
      <c r="C2497" s="2">
        <v>43619</v>
      </c>
      <c r="D2497" t="s">
        <v>16</v>
      </c>
      <c r="E2497" t="s">
        <v>12</v>
      </c>
      <c r="F2497" t="s">
        <v>42</v>
      </c>
      <c r="G2497" t="s">
        <v>14</v>
      </c>
      <c r="H2497" t="s">
        <v>26</v>
      </c>
      <c r="I2497">
        <v>300</v>
      </c>
      <c r="J2497">
        <v>437.2</v>
      </c>
      <c r="K2497">
        <v>263.33</v>
      </c>
    </row>
    <row r="2498" spans="1:11" x14ac:dyDescent="0.35">
      <c r="A2498">
        <v>576707398</v>
      </c>
      <c r="B2498" s="2">
        <v>44643</v>
      </c>
      <c r="C2498" s="2">
        <v>44652</v>
      </c>
      <c r="D2498" t="s">
        <v>198</v>
      </c>
      <c r="E2498" t="s">
        <v>38</v>
      </c>
      <c r="F2498" t="s">
        <v>56</v>
      </c>
      <c r="G2498" t="s">
        <v>14</v>
      </c>
      <c r="H2498" t="s">
        <v>26</v>
      </c>
      <c r="I2498">
        <v>9390</v>
      </c>
      <c r="J2498">
        <v>9.33</v>
      </c>
      <c r="K2498">
        <v>6.92</v>
      </c>
    </row>
    <row r="2499" spans="1:11" x14ac:dyDescent="0.35">
      <c r="A2499">
        <v>141875827</v>
      </c>
      <c r="B2499" s="2">
        <v>44268</v>
      </c>
      <c r="C2499" s="2">
        <v>44286</v>
      </c>
      <c r="D2499" t="s">
        <v>109</v>
      </c>
      <c r="E2499" t="s">
        <v>21</v>
      </c>
      <c r="F2499" t="s">
        <v>76</v>
      </c>
      <c r="G2499" t="s">
        <v>14</v>
      </c>
      <c r="H2499" t="s">
        <v>19</v>
      </c>
      <c r="I2499">
        <v>3065</v>
      </c>
      <c r="J2499">
        <v>668.27</v>
      </c>
      <c r="K2499">
        <v>502.54</v>
      </c>
    </row>
    <row r="2500" spans="1:11" x14ac:dyDescent="0.35">
      <c r="A2500">
        <v>510762822</v>
      </c>
      <c r="B2500" s="2">
        <v>44504</v>
      </c>
      <c r="C2500" s="2">
        <v>44521</v>
      </c>
      <c r="D2500" t="s">
        <v>203</v>
      </c>
      <c r="E2500" t="s">
        <v>21</v>
      </c>
      <c r="F2500" t="s">
        <v>22</v>
      </c>
      <c r="G2500" t="s">
        <v>18</v>
      </c>
      <c r="H2500" t="s">
        <v>26</v>
      </c>
      <c r="I2500">
        <v>4924</v>
      </c>
      <c r="J2500">
        <v>47.45</v>
      </c>
      <c r="K2500">
        <v>31.79</v>
      </c>
    </row>
    <row r="2501" spans="1:11" x14ac:dyDescent="0.35">
      <c r="A2501">
        <v>189667212</v>
      </c>
      <c r="B2501" s="2">
        <v>44040</v>
      </c>
      <c r="C2501" s="2">
        <v>44049</v>
      </c>
      <c r="D2501" t="s">
        <v>95</v>
      </c>
      <c r="E2501" t="s">
        <v>21</v>
      </c>
      <c r="F2501" t="s">
        <v>17</v>
      </c>
      <c r="G2501" t="s">
        <v>18</v>
      </c>
      <c r="H2501" t="s">
        <v>34</v>
      </c>
      <c r="I2501">
        <v>5598</v>
      </c>
      <c r="J2501">
        <v>152.58000000000001</v>
      </c>
      <c r="K2501">
        <v>97.44</v>
      </c>
    </row>
    <row r="2502" spans="1:11" x14ac:dyDescent="0.35">
      <c r="A2502">
        <v>905200326</v>
      </c>
      <c r="B2502" s="2">
        <v>43411</v>
      </c>
      <c r="C2502" s="2">
        <v>43429</v>
      </c>
      <c r="D2502" t="s">
        <v>105</v>
      </c>
      <c r="E2502" t="s">
        <v>12</v>
      </c>
      <c r="F2502" t="s">
        <v>76</v>
      </c>
      <c r="G2502" t="s">
        <v>18</v>
      </c>
      <c r="H2502" t="s">
        <v>26</v>
      </c>
      <c r="I2502">
        <v>7747</v>
      </c>
      <c r="J2502">
        <v>668.27</v>
      </c>
      <c r="K2502">
        <v>502.54</v>
      </c>
    </row>
    <row r="2503" spans="1:11" x14ac:dyDescent="0.35">
      <c r="A2503">
        <v>854285991</v>
      </c>
      <c r="B2503" s="2">
        <v>42890</v>
      </c>
      <c r="C2503" s="2">
        <v>42896</v>
      </c>
      <c r="D2503" t="s">
        <v>171</v>
      </c>
      <c r="E2503" t="s">
        <v>12</v>
      </c>
      <c r="F2503" t="s">
        <v>56</v>
      </c>
      <c r="G2503" t="s">
        <v>14</v>
      </c>
      <c r="H2503" t="s">
        <v>26</v>
      </c>
      <c r="I2503">
        <v>1064</v>
      </c>
      <c r="J2503">
        <v>9.33</v>
      </c>
      <c r="K2503">
        <v>6.92</v>
      </c>
    </row>
    <row r="2504" spans="1:11" x14ac:dyDescent="0.35">
      <c r="A2504">
        <v>554160535</v>
      </c>
      <c r="B2504" s="2">
        <v>44026</v>
      </c>
      <c r="C2504" s="2">
        <v>44047</v>
      </c>
      <c r="D2504" t="s">
        <v>78</v>
      </c>
      <c r="E2504" t="s">
        <v>24</v>
      </c>
      <c r="F2504" t="s">
        <v>76</v>
      </c>
      <c r="G2504" t="s">
        <v>18</v>
      </c>
      <c r="H2504" t="s">
        <v>19</v>
      </c>
      <c r="I2504">
        <v>7272</v>
      </c>
      <c r="J2504">
        <v>668.27</v>
      </c>
      <c r="K2504">
        <v>502.54</v>
      </c>
    </row>
    <row r="2505" spans="1:11" x14ac:dyDescent="0.35">
      <c r="A2505">
        <v>592372786</v>
      </c>
      <c r="B2505" s="2">
        <v>43982</v>
      </c>
      <c r="C2505" s="2">
        <v>43987</v>
      </c>
      <c r="D2505" t="s">
        <v>72</v>
      </c>
      <c r="E2505" t="s">
        <v>24</v>
      </c>
      <c r="F2505" t="s">
        <v>47</v>
      </c>
      <c r="G2505" t="s">
        <v>18</v>
      </c>
      <c r="H2505" t="s">
        <v>19</v>
      </c>
      <c r="I2505">
        <v>5126</v>
      </c>
      <c r="J2505">
        <v>421.89</v>
      </c>
      <c r="K2505">
        <v>364.69</v>
      </c>
    </row>
    <row r="2506" spans="1:11" x14ac:dyDescent="0.35">
      <c r="A2506">
        <v>276784074</v>
      </c>
      <c r="B2506" s="2">
        <v>42084</v>
      </c>
      <c r="C2506" s="2">
        <v>42099</v>
      </c>
      <c r="D2506" t="s">
        <v>184</v>
      </c>
      <c r="E2506" t="s">
        <v>21</v>
      </c>
      <c r="F2506" t="s">
        <v>33</v>
      </c>
      <c r="G2506" t="s">
        <v>14</v>
      </c>
      <c r="H2506" t="s">
        <v>19</v>
      </c>
      <c r="I2506">
        <v>5413</v>
      </c>
      <c r="J2506">
        <v>109.28</v>
      </c>
      <c r="K2506">
        <v>35.840000000000003</v>
      </c>
    </row>
    <row r="2507" spans="1:11" x14ac:dyDescent="0.35">
      <c r="A2507">
        <v>785568225</v>
      </c>
      <c r="B2507" s="2">
        <v>42509</v>
      </c>
      <c r="C2507" s="2">
        <v>42530</v>
      </c>
      <c r="D2507" t="s">
        <v>220</v>
      </c>
      <c r="E2507" t="s">
        <v>29</v>
      </c>
      <c r="F2507" t="s">
        <v>17</v>
      </c>
      <c r="G2507" t="s">
        <v>14</v>
      </c>
      <c r="H2507" t="s">
        <v>34</v>
      </c>
      <c r="I2507">
        <v>5950</v>
      </c>
      <c r="J2507">
        <v>152.58000000000001</v>
      </c>
      <c r="K2507">
        <v>97.44</v>
      </c>
    </row>
    <row r="2508" spans="1:11" x14ac:dyDescent="0.35">
      <c r="A2508">
        <v>217211568</v>
      </c>
      <c r="B2508" s="2">
        <v>43977</v>
      </c>
      <c r="C2508" s="2">
        <v>43986</v>
      </c>
      <c r="D2508" t="s">
        <v>90</v>
      </c>
      <c r="E2508" t="s">
        <v>38</v>
      </c>
      <c r="F2508" t="s">
        <v>76</v>
      </c>
      <c r="G2508" t="s">
        <v>18</v>
      </c>
      <c r="H2508" t="s">
        <v>19</v>
      </c>
      <c r="I2508">
        <v>6585</v>
      </c>
      <c r="J2508">
        <v>668.27</v>
      </c>
      <c r="K2508">
        <v>502.54</v>
      </c>
    </row>
    <row r="2509" spans="1:11" x14ac:dyDescent="0.35">
      <c r="A2509">
        <v>340512931</v>
      </c>
      <c r="B2509" s="2">
        <v>43903</v>
      </c>
      <c r="C2509" s="2">
        <v>43909</v>
      </c>
      <c r="D2509" t="s">
        <v>147</v>
      </c>
      <c r="E2509" t="s">
        <v>38</v>
      </c>
      <c r="F2509" t="s">
        <v>40</v>
      </c>
      <c r="G2509" t="s">
        <v>14</v>
      </c>
      <c r="H2509" t="s">
        <v>19</v>
      </c>
      <c r="I2509">
        <v>4198</v>
      </c>
      <c r="J2509">
        <v>651.21</v>
      </c>
      <c r="K2509">
        <v>524.96</v>
      </c>
    </row>
    <row r="2510" spans="1:11" x14ac:dyDescent="0.35">
      <c r="A2510">
        <v>744583642</v>
      </c>
      <c r="B2510" s="2">
        <v>44787</v>
      </c>
      <c r="C2510" s="2">
        <v>44806</v>
      </c>
      <c r="D2510" t="s">
        <v>168</v>
      </c>
      <c r="E2510" t="s">
        <v>21</v>
      </c>
      <c r="F2510" t="s">
        <v>33</v>
      </c>
      <c r="G2510" t="s">
        <v>14</v>
      </c>
      <c r="H2510" t="s">
        <v>34</v>
      </c>
      <c r="I2510">
        <v>7701</v>
      </c>
      <c r="J2510">
        <v>109.28</v>
      </c>
      <c r="K2510">
        <v>35.840000000000003</v>
      </c>
    </row>
    <row r="2511" spans="1:11" x14ac:dyDescent="0.35">
      <c r="A2511">
        <v>188847529</v>
      </c>
      <c r="B2511" s="2">
        <v>43437</v>
      </c>
      <c r="C2511" s="2">
        <v>43442</v>
      </c>
      <c r="D2511" t="s">
        <v>124</v>
      </c>
      <c r="E2511" t="s">
        <v>38</v>
      </c>
      <c r="F2511" t="s">
        <v>17</v>
      </c>
      <c r="G2511" t="s">
        <v>18</v>
      </c>
      <c r="H2511" t="s">
        <v>19</v>
      </c>
      <c r="I2511">
        <v>3035</v>
      </c>
      <c r="J2511">
        <v>152.58000000000001</v>
      </c>
      <c r="K2511">
        <v>97.44</v>
      </c>
    </row>
    <row r="2512" spans="1:11" x14ac:dyDescent="0.35">
      <c r="A2512">
        <v>653040921</v>
      </c>
      <c r="B2512" s="2">
        <v>44827</v>
      </c>
      <c r="C2512" s="2">
        <v>44828</v>
      </c>
      <c r="D2512" t="s">
        <v>220</v>
      </c>
      <c r="E2512" t="s">
        <v>29</v>
      </c>
      <c r="F2512" t="s">
        <v>56</v>
      </c>
      <c r="G2512" t="s">
        <v>18</v>
      </c>
      <c r="H2512" t="s">
        <v>26</v>
      </c>
      <c r="I2512">
        <v>8175</v>
      </c>
      <c r="J2512">
        <v>9.33</v>
      </c>
      <c r="K2512">
        <v>6.92</v>
      </c>
    </row>
    <row r="2513" spans="1:11" x14ac:dyDescent="0.35">
      <c r="A2513">
        <v>587212646</v>
      </c>
      <c r="B2513" s="2">
        <v>44275</v>
      </c>
      <c r="C2513" s="2">
        <v>44283</v>
      </c>
      <c r="D2513" t="s">
        <v>183</v>
      </c>
      <c r="E2513" t="s">
        <v>24</v>
      </c>
      <c r="F2513" t="s">
        <v>33</v>
      </c>
      <c r="G2513" t="s">
        <v>18</v>
      </c>
      <c r="H2513" t="s">
        <v>26</v>
      </c>
      <c r="I2513">
        <v>8126</v>
      </c>
      <c r="J2513">
        <v>109.28</v>
      </c>
      <c r="K2513">
        <v>35.840000000000003</v>
      </c>
    </row>
    <row r="2514" spans="1:11" x14ac:dyDescent="0.35">
      <c r="A2514">
        <v>761724030</v>
      </c>
      <c r="B2514" s="2">
        <v>42181</v>
      </c>
      <c r="C2514" s="2">
        <v>42182</v>
      </c>
      <c r="D2514" t="s">
        <v>159</v>
      </c>
      <c r="E2514" t="s">
        <v>21</v>
      </c>
      <c r="F2514" t="s">
        <v>22</v>
      </c>
      <c r="G2514" t="s">
        <v>14</v>
      </c>
      <c r="H2514" t="s">
        <v>34</v>
      </c>
      <c r="I2514">
        <v>9923</v>
      </c>
      <c r="J2514">
        <v>47.45</v>
      </c>
      <c r="K2514">
        <v>31.79</v>
      </c>
    </row>
    <row r="2515" spans="1:11" x14ac:dyDescent="0.35">
      <c r="A2515">
        <v>217248904</v>
      </c>
      <c r="B2515" s="2">
        <v>43956</v>
      </c>
      <c r="C2515" s="2">
        <v>43958</v>
      </c>
      <c r="D2515" t="s">
        <v>195</v>
      </c>
      <c r="E2515" t="s">
        <v>21</v>
      </c>
      <c r="F2515" t="s">
        <v>40</v>
      </c>
      <c r="G2515" t="s">
        <v>14</v>
      </c>
      <c r="H2515" t="s">
        <v>19</v>
      </c>
      <c r="I2515">
        <v>7633</v>
      </c>
      <c r="J2515">
        <v>651.21</v>
      </c>
      <c r="K2515">
        <v>524.96</v>
      </c>
    </row>
    <row r="2516" spans="1:11" x14ac:dyDescent="0.35">
      <c r="A2516">
        <v>314773595</v>
      </c>
      <c r="B2516" s="2">
        <v>43240</v>
      </c>
      <c r="C2516" s="2">
        <v>43244</v>
      </c>
      <c r="D2516" t="s">
        <v>105</v>
      </c>
      <c r="E2516" t="s">
        <v>12</v>
      </c>
      <c r="F2516" t="s">
        <v>47</v>
      </c>
      <c r="G2516" t="s">
        <v>14</v>
      </c>
      <c r="H2516" t="s">
        <v>15</v>
      </c>
      <c r="I2516">
        <v>7357</v>
      </c>
      <c r="J2516">
        <v>421.89</v>
      </c>
      <c r="K2516">
        <v>364.69</v>
      </c>
    </row>
    <row r="2517" spans="1:11" x14ac:dyDescent="0.35">
      <c r="A2517">
        <v>685596930</v>
      </c>
      <c r="B2517" s="2">
        <v>42489</v>
      </c>
      <c r="C2517" s="2">
        <v>42491</v>
      </c>
      <c r="D2517" t="s">
        <v>60</v>
      </c>
      <c r="E2517" t="s">
        <v>21</v>
      </c>
      <c r="F2517" t="s">
        <v>33</v>
      </c>
      <c r="G2517" t="s">
        <v>14</v>
      </c>
      <c r="H2517" t="s">
        <v>26</v>
      </c>
      <c r="I2517">
        <v>2222</v>
      </c>
      <c r="J2517">
        <v>109.28</v>
      </c>
      <c r="K2517">
        <v>35.840000000000003</v>
      </c>
    </row>
    <row r="2518" spans="1:11" x14ac:dyDescent="0.35">
      <c r="A2518">
        <v>581330239</v>
      </c>
      <c r="B2518" s="2">
        <v>43817</v>
      </c>
      <c r="C2518" s="2">
        <v>43829</v>
      </c>
      <c r="D2518" t="s">
        <v>108</v>
      </c>
      <c r="E2518" t="s">
        <v>12</v>
      </c>
      <c r="F2518" t="s">
        <v>40</v>
      </c>
      <c r="G2518" t="s">
        <v>14</v>
      </c>
      <c r="H2518" t="s">
        <v>34</v>
      </c>
      <c r="I2518">
        <v>7391</v>
      </c>
      <c r="J2518">
        <v>651.21</v>
      </c>
      <c r="K2518">
        <v>524.96</v>
      </c>
    </row>
    <row r="2519" spans="1:11" x14ac:dyDescent="0.35">
      <c r="A2519">
        <v>223897349</v>
      </c>
      <c r="B2519" s="2">
        <v>42189</v>
      </c>
      <c r="C2519" s="2">
        <v>42208</v>
      </c>
      <c r="D2519" t="s">
        <v>65</v>
      </c>
      <c r="E2519" t="s">
        <v>32</v>
      </c>
      <c r="F2519" t="s">
        <v>76</v>
      </c>
      <c r="G2519" t="s">
        <v>14</v>
      </c>
      <c r="H2519" t="s">
        <v>26</v>
      </c>
      <c r="I2519">
        <v>5056</v>
      </c>
      <c r="J2519">
        <v>668.27</v>
      </c>
      <c r="K2519">
        <v>502.54</v>
      </c>
    </row>
    <row r="2520" spans="1:11" x14ac:dyDescent="0.35">
      <c r="A2520">
        <v>355534589</v>
      </c>
      <c r="B2520" s="2">
        <v>42035</v>
      </c>
      <c r="C2520" s="2">
        <v>42039</v>
      </c>
      <c r="D2520" t="s">
        <v>176</v>
      </c>
      <c r="E2520" t="s">
        <v>21</v>
      </c>
      <c r="F2520" t="s">
        <v>33</v>
      </c>
      <c r="G2520" t="s">
        <v>14</v>
      </c>
      <c r="H2520" t="s">
        <v>34</v>
      </c>
      <c r="I2520">
        <v>9440</v>
      </c>
      <c r="J2520">
        <v>109.28</v>
      </c>
      <c r="K2520">
        <v>35.840000000000003</v>
      </c>
    </row>
    <row r="2521" spans="1:11" x14ac:dyDescent="0.35">
      <c r="A2521">
        <v>888790786</v>
      </c>
      <c r="B2521" s="2">
        <v>44445</v>
      </c>
      <c r="C2521" s="2">
        <v>44459</v>
      </c>
      <c r="D2521" t="s">
        <v>78</v>
      </c>
      <c r="E2521" t="s">
        <v>24</v>
      </c>
      <c r="F2521" t="s">
        <v>76</v>
      </c>
      <c r="G2521" t="s">
        <v>18</v>
      </c>
      <c r="H2521" t="s">
        <v>15</v>
      </c>
      <c r="I2521">
        <v>1799</v>
      </c>
      <c r="J2521">
        <v>668.27</v>
      </c>
      <c r="K2521">
        <v>502.54</v>
      </c>
    </row>
    <row r="2522" spans="1:11" x14ac:dyDescent="0.35">
      <c r="A2522">
        <v>456527268</v>
      </c>
      <c r="B2522" s="2">
        <v>44166</v>
      </c>
      <c r="C2522" s="2">
        <v>44181</v>
      </c>
      <c r="D2522" t="s">
        <v>79</v>
      </c>
      <c r="E2522" t="s">
        <v>21</v>
      </c>
      <c r="F2522" t="s">
        <v>40</v>
      </c>
      <c r="G2522" t="s">
        <v>18</v>
      </c>
      <c r="H2522" t="s">
        <v>26</v>
      </c>
      <c r="I2522">
        <v>5419</v>
      </c>
      <c r="J2522">
        <v>651.21</v>
      </c>
      <c r="K2522">
        <v>524.96</v>
      </c>
    </row>
    <row r="2523" spans="1:11" x14ac:dyDescent="0.35">
      <c r="A2523">
        <v>461917865</v>
      </c>
      <c r="B2523" s="2">
        <v>42415</v>
      </c>
      <c r="C2523" s="2">
        <v>42421</v>
      </c>
      <c r="D2523" t="s">
        <v>60</v>
      </c>
      <c r="E2523" t="s">
        <v>21</v>
      </c>
      <c r="F2523" t="s">
        <v>13</v>
      </c>
      <c r="G2523" t="s">
        <v>18</v>
      </c>
      <c r="H2523" t="s">
        <v>19</v>
      </c>
      <c r="I2523">
        <v>616</v>
      </c>
      <c r="J2523">
        <v>255.28</v>
      </c>
      <c r="K2523">
        <v>159.41999999999999</v>
      </c>
    </row>
    <row r="2524" spans="1:11" x14ac:dyDescent="0.35">
      <c r="A2524">
        <v>128448903</v>
      </c>
      <c r="B2524" s="2">
        <v>43873</v>
      </c>
      <c r="C2524" s="2">
        <v>43890</v>
      </c>
      <c r="D2524" t="s">
        <v>212</v>
      </c>
      <c r="E2524" t="s">
        <v>32</v>
      </c>
      <c r="F2524" t="s">
        <v>42</v>
      </c>
      <c r="G2524" t="s">
        <v>14</v>
      </c>
      <c r="H2524" t="s">
        <v>26</v>
      </c>
      <c r="I2524">
        <v>9740</v>
      </c>
      <c r="J2524">
        <v>437.2</v>
      </c>
      <c r="K2524">
        <v>263.33</v>
      </c>
    </row>
    <row r="2525" spans="1:11" x14ac:dyDescent="0.35">
      <c r="A2525">
        <v>549919211</v>
      </c>
      <c r="B2525" s="2">
        <v>44455</v>
      </c>
      <c r="C2525" s="2">
        <v>44474</v>
      </c>
      <c r="D2525" t="s">
        <v>217</v>
      </c>
      <c r="E2525" t="s">
        <v>12</v>
      </c>
      <c r="F2525" t="s">
        <v>33</v>
      </c>
      <c r="G2525" t="s">
        <v>18</v>
      </c>
      <c r="H2525" t="s">
        <v>15</v>
      </c>
      <c r="I2525">
        <v>2170</v>
      </c>
      <c r="J2525">
        <v>109.28</v>
      </c>
      <c r="K2525">
        <v>35.840000000000003</v>
      </c>
    </row>
    <row r="2526" spans="1:11" x14ac:dyDescent="0.35">
      <c r="A2526">
        <v>640440118</v>
      </c>
      <c r="B2526" s="2">
        <v>44430</v>
      </c>
      <c r="C2526" s="2">
        <v>44432</v>
      </c>
      <c r="D2526" t="s">
        <v>23</v>
      </c>
      <c r="E2526" t="s">
        <v>24</v>
      </c>
      <c r="F2526" t="s">
        <v>56</v>
      </c>
      <c r="G2526" t="s">
        <v>14</v>
      </c>
      <c r="H2526" t="s">
        <v>26</v>
      </c>
      <c r="I2526">
        <v>9318</v>
      </c>
      <c r="J2526">
        <v>9.33</v>
      </c>
      <c r="K2526">
        <v>6.92</v>
      </c>
    </row>
    <row r="2527" spans="1:11" x14ac:dyDescent="0.35">
      <c r="A2527">
        <v>284435451</v>
      </c>
      <c r="B2527" s="2">
        <v>43645</v>
      </c>
      <c r="C2527" s="2">
        <v>43652</v>
      </c>
      <c r="D2527" t="s">
        <v>60</v>
      </c>
      <c r="E2527" t="s">
        <v>21</v>
      </c>
      <c r="F2527" t="s">
        <v>30</v>
      </c>
      <c r="G2527" t="s">
        <v>18</v>
      </c>
      <c r="H2527" t="s">
        <v>19</v>
      </c>
      <c r="I2527">
        <v>9625</v>
      </c>
      <c r="J2527">
        <v>81.73</v>
      </c>
      <c r="K2527">
        <v>56.67</v>
      </c>
    </row>
    <row r="2528" spans="1:11" x14ac:dyDescent="0.35">
      <c r="A2528">
        <v>786641538</v>
      </c>
      <c r="B2528" s="2">
        <v>43957</v>
      </c>
      <c r="C2528" s="2">
        <v>43967</v>
      </c>
      <c r="D2528" t="s">
        <v>163</v>
      </c>
      <c r="E2528" t="s">
        <v>38</v>
      </c>
      <c r="F2528" t="s">
        <v>13</v>
      </c>
      <c r="G2528" t="s">
        <v>14</v>
      </c>
      <c r="H2528" t="s">
        <v>19</v>
      </c>
      <c r="I2528">
        <v>3567</v>
      </c>
      <c r="J2528">
        <v>255.28</v>
      </c>
      <c r="K2528">
        <v>159.41999999999999</v>
      </c>
    </row>
    <row r="2529" spans="1:11" x14ac:dyDescent="0.35">
      <c r="A2529">
        <v>822107207</v>
      </c>
      <c r="B2529" s="2">
        <v>42261</v>
      </c>
      <c r="C2529" s="2">
        <v>42265</v>
      </c>
      <c r="D2529" t="s">
        <v>146</v>
      </c>
      <c r="E2529" t="s">
        <v>29</v>
      </c>
      <c r="F2529" t="s">
        <v>25</v>
      </c>
      <c r="G2529" t="s">
        <v>18</v>
      </c>
      <c r="H2529" t="s">
        <v>34</v>
      </c>
      <c r="I2529">
        <v>8647</v>
      </c>
      <c r="J2529">
        <v>205.7</v>
      </c>
      <c r="K2529">
        <v>117.11</v>
      </c>
    </row>
    <row r="2530" spans="1:11" x14ac:dyDescent="0.35">
      <c r="A2530">
        <v>486193788</v>
      </c>
      <c r="B2530" s="2">
        <v>42730</v>
      </c>
      <c r="C2530" s="2">
        <v>42742</v>
      </c>
      <c r="D2530" t="s">
        <v>41</v>
      </c>
      <c r="E2530" t="s">
        <v>29</v>
      </c>
      <c r="F2530" t="s">
        <v>25</v>
      </c>
      <c r="G2530" t="s">
        <v>18</v>
      </c>
      <c r="H2530" t="s">
        <v>34</v>
      </c>
      <c r="I2530">
        <v>4401</v>
      </c>
      <c r="J2530">
        <v>205.7</v>
      </c>
      <c r="K2530">
        <v>117.11</v>
      </c>
    </row>
    <row r="2531" spans="1:11" x14ac:dyDescent="0.35">
      <c r="A2531">
        <v>844575107</v>
      </c>
      <c r="B2531" s="2">
        <v>43272</v>
      </c>
      <c r="C2531" s="2">
        <v>43276</v>
      </c>
      <c r="D2531" t="s">
        <v>77</v>
      </c>
      <c r="E2531" t="s">
        <v>21</v>
      </c>
      <c r="F2531" t="s">
        <v>47</v>
      </c>
      <c r="G2531" t="s">
        <v>14</v>
      </c>
      <c r="H2531" t="s">
        <v>34</v>
      </c>
      <c r="I2531">
        <v>7397</v>
      </c>
      <c r="J2531">
        <v>421.89</v>
      </c>
      <c r="K2531">
        <v>364.69</v>
      </c>
    </row>
    <row r="2532" spans="1:11" x14ac:dyDescent="0.35">
      <c r="A2532">
        <v>783237493</v>
      </c>
      <c r="B2532" s="2">
        <v>42027</v>
      </c>
      <c r="C2532" s="2">
        <v>42040</v>
      </c>
      <c r="D2532" t="s">
        <v>78</v>
      </c>
      <c r="E2532" t="s">
        <v>24</v>
      </c>
      <c r="F2532" t="s">
        <v>40</v>
      </c>
      <c r="G2532" t="s">
        <v>14</v>
      </c>
      <c r="H2532" t="s">
        <v>15</v>
      </c>
      <c r="I2532">
        <v>6234</v>
      </c>
      <c r="J2532">
        <v>651.21</v>
      </c>
      <c r="K2532">
        <v>524.96</v>
      </c>
    </row>
    <row r="2533" spans="1:11" x14ac:dyDescent="0.35">
      <c r="A2533">
        <v>158479773</v>
      </c>
      <c r="B2533" s="2">
        <v>42143</v>
      </c>
      <c r="C2533" s="2">
        <v>42152</v>
      </c>
      <c r="D2533" t="s">
        <v>95</v>
      </c>
      <c r="E2533" t="s">
        <v>21</v>
      </c>
      <c r="F2533" t="s">
        <v>13</v>
      </c>
      <c r="G2533" t="s">
        <v>18</v>
      </c>
      <c r="H2533" t="s">
        <v>26</v>
      </c>
      <c r="I2533">
        <v>6542</v>
      </c>
      <c r="J2533">
        <v>255.28</v>
      </c>
      <c r="K2533">
        <v>159.41999999999999</v>
      </c>
    </row>
    <row r="2534" spans="1:11" x14ac:dyDescent="0.35">
      <c r="A2534">
        <v>246913278</v>
      </c>
      <c r="B2534" s="2">
        <v>43504</v>
      </c>
      <c r="C2534" s="2">
        <v>43515</v>
      </c>
      <c r="D2534" t="s">
        <v>28</v>
      </c>
      <c r="E2534" t="s">
        <v>29</v>
      </c>
      <c r="F2534" t="s">
        <v>42</v>
      </c>
      <c r="G2534" t="s">
        <v>14</v>
      </c>
      <c r="H2534" t="s">
        <v>34</v>
      </c>
      <c r="I2534">
        <v>5981</v>
      </c>
      <c r="J2534">
        <v>437.2</v>
      </c>
      <c r="K2534">
        <v>263.33</v>
      </c>
    </row>
    <row r="2535" spans="1:11" x14ac:dyDescent="0.35">
      <c r="A2535">
        <v>595461833</v>
      </c>
      <c r="B2535" s="2">
        <v>44844</v>
      </c>
      <c r="C2535" s="2">
        <v>44855</v>
      </c>
      <c r="D2535" t="s">
        <v>50</v>
      </c>
      <c r="E2535" t="s">
        <v>51</v>
      </c>
      <c r="F2535" t="s">
        <v>42</v>
      </c>
      <c r="G2535" t="s">
        <v>14</v>
      </c>
      <c r="H2535" t="s">
        <v>34</v>
      </c>
      <c r="I2535">
        <v>9244</v>
      </c>
      <c r="J2535">
        <v>437.2</v>
      </c>
      <c r="K2535">
        <v>263.33</v>
      </c>
    </row>
    <row r="2536" spans="1:11" x14ac:dyDescent="0.35">
      <c r="A2536">
        <v>371361768</v>
      </c>
      <c r="B2536" s="2">
        <v>44555</v>
      </c>
      <c r="C2536" s="2">
        <v>44576</v>
      </c>
      <c r="D2536" t="s">
        <v>139</v>
      </c>
      <c r="E2536" t="s">
        <v>51</v>
      </c>
      <c r="F2536" t="s">
        <v>76</v>
      </c>
      <c r="G2536" t="s">
        <v>18</v>
      </c>
      <c r="H2536" t="s">
        <v>19</v>
      </c>
      <c r="I2536">
        <v>3054</v>
      </c>
      <c r="J2536">
        <v>668.27</v>
      </c>
      <c r="K2536">
        <v>502.54</v>
      </c>
    </row>
    <row r="2537" spans="1:11" x14ac:dyDescent="0.35">
      <c r="A2537">
        <v>612161910</v>
      </c>
      <c r="B2537" s="2">
        <v>44572</v>
      </c>
      <c r="C2537" s="2">
        <v>44578</v>
      </c>
      <c r="D2537" t="s">
        <v>167</v>
      </c>
      <c r="E2537" t="s">
        <v>38</v>
      </c>
      <c r="F2537" t="s">
        <v>30</v>
      </c>
      <c r="G2537" t="s">
        <v>18</v>
      </c>
      <c r="H2537" t="s">
        <v>15</v>
      </c>
      <c r="I2537">
        <v>1168</v>
      </c>
      <c r="J2537">
        <v>81.73</v>
      </c>
      <c r="K2537">
        <v>56.67</v>
      </c>
    </row>
    <row r="2538" spans="1:11" x14ac:dyDescent="0.35">
      <c r="A2538">
        <v>175723588</v>
      </c>
      <c r="B2538" s="2">
        <v>43260</v>
      </c>
      <c r="C2538" s="2">
        <v>43275</v>
      </c>
      <c r="D2538" t="s">
        <v>122</v>
      </c>
      <c r="E2538" t="s">
        <v>21</v>
      </c>
      <c r="F2538" t="s">
        <v>76</v>
      </c>
      <c r="G2538" t="s">
        <v>14</v>
      </c>
      <c r="H2538" t="s">
        <v>26</v>
      </c>
      <c r="I2538">
        <v>9370</v>
      </c>
      <c r="J2538">
        <v>668.27</v>
      </c>
      <c r="K2538">
        <v>502.54</v>
      </c>
    </row>
    <row r="2539" spans="1:11" x14ac:dyDescent="0.35">
      <c r="A2539">
        <v>690220630</v>
      </c>
      <c r="B2539" s="2">
        <v>42678</v>
      </c>
      <c r="C2539" s="2">
        <v>42681</v>
      </c>
      <c r="D2539" t="s">
        <v>91</v>
      </c>
      <c r="E2539" t="s">
        <v>21</v>
      </c>
      <c r="F2539" t="s">
        <v>76</v>
      </c>
      <c r="G2539" t="s">
        <v>14</v>
      </c>
      <c r="H2539" t="s">
        <v>19</v>
      </c>
      <c r="I2539">
        <v>477</v>
      </c>
      <c r="J2539">
        <v>668.27</v>
      </c>
      <c r="K2539">
        <v>502.54</v>
      </c>
    </row>
    <row r="2540" spans="1:11" x14ac:dyDescent="0.35">
      <c r="A2540">
        <v>704139363</v>
      </c>
      <c r="B2540" s="2">
        <v>42933</v>
      </c>
      <c r="C2540" s="2">
        <v>42945</v>
      </c>
      <c r="D2540" t="s">
        <v>175</v>
      </c>
      <c r="E2540" t="s">
        <v>21</v>
      </c>
      <c r="F2540" t="s">
        <v>22</v>
      </c>
      <c r="G2540" t="s">
        <v>18</v>
      </c>
      <c r="H2540" t="s">
        <v>15</v>
      </c>
      <c r="I2540">
        <v>9340</v>
      </c>
      <c r="J2540">
        <v>47.45</v>
      </c>
      <c r="K2540">
        <v>31.79</v>
      </c>
    </row>
    <row r="2541" spans="1:11" x14ac:dyDescent="0.35">
      <c r="A2541">
        <v>636278617</v>
      </c>
      <c r="B2541" s="2">
        <v>43133</v>
      </c>
      <c r="C2541" s="2">
        <v>43153</v>
      </c>
      <c r="D2541" t="s">
        <v>178</v>
      </c>
      <c r="E2541" t="s">
        <v>21</v>
      </c>
      <c r="F2541" t="s">
        <v>56</v>
      </c>
      <c r="G2541" t="s">
        <v>14</v>
      </c>
      <c r="H2541" t="s">
        <v>34</v>
      </c>
      <c r="I2541">
        <v>7837</v>
      </c>
      <c r="J2541">
        <v>9.33</v>
      </c>
      <c r="K2541">
        <v>6.92</v>
      </c>
    </row>
    <row r="2542" spans="1:11" x14ac:dyDescent="0.35">
      <c r="A2542">
        <v>525749719</v>
      </c>
      <c r="B2542" s="2">
        <v>44083</v>
      </c>
      <c r="C2542" s="2">
        <v>44101</v>
      </c>
      <c r="D2542" t="s">
        <v>204</v>
      </c>
      <c r="E2542" t="s">
        <v>21</v>
      </c>
      <c r="F2542" t="s">
        <v>17</v>
      </c>
      <c r="G2542" t="s">
        <v>14</v>
      </c>
      <c r="H2542" t="s">
        <v>26</v>
      </c>
      <c r="I2542">
        <v>9880</v>
      </c>
      <c r="J2542">
        <v>152.58000000000001</v>
      </c>
      <c r="K2542">
        <v>97.44</v>
      </c>
    </row>
    <row r="2543" spans="1:11" x14ac:dyDescent="0.35">
      <c r="A2543">
        <v>481976497</v>
      </c>
      <c r="B2543" s="2">
        <v>42670</v>
      </c>
      <c r="C2543" s="2">
        <v>42682</v>
      </c>
      <c r="D2543" t="s">
        <v>214</v>
      </c>
      <c r="E2543" t="s">
        <v>21</v>
      </c>
      <c r="F2543" t="s">
        <v>56</v>
      </c>
      <c r="G2543" t="s">
        <v>14</v>
      </c>
      <c r="H2543" t="s">
        <v>34</v>
      </c>
      <c r="I2543">
        <v>6411</v>
      </c>
      <c r="J2543">
        <v>9.33</v>
      </c>
      <c r="K2543">
        <v>6.92</v>
      </c>
    </row>
    <row r="2544" spans="1:11" x14ac:dyDescent="0.35">
      <c r="A2544">
        <v>234695279</v>
      </c>
      <c r="B2544" s="2">
        <v>42328</v>
      </c>
      <c r="C2544" s="2">
        <v>42336</v>
      </c>
      <c r="D2544" t="s">
        <v>180</v>
      </c>
      <c r="E2544" t="s">
        <v>24</v>
      </c>
      <c r="F2544" t="s">
        <v>47</v>
      </c>
      <c r="G2544" t="s">
        <v>18</v>
      </c>
      <c r="H2544" t="s">
        <v>19</v>
      </c>
      <c r="I2544">
        <v>403</v>
      </c>
      <c r="J2544">
        <v>421.89</v>
      </c>
      <c r="K2544">
        <v>364.69</v>
      </c>
    </row>
    <row r="2545" spans="1:11" x14ac:dyDescent="0.35">
      <c r="A2545">
        <v>483954894</v>
      </c>
      <c r="B2545" s="2">
        <v>44453</v>
      </c>
      <c r="C2545" s="2">
        <v>44471</v>
      </c>
      <c r="D2545" t="s">
        <v>210</v>
      </c>
      <c r="E2545" t="s">
        <v>38</v>
      </c>
      <c r="F2545" t="s">
        <v>25</v>
      </c>
      <c r="G2545" t="s">
        <v>14</v>
      </c>
      <c r="H2545" t="s">
        <v>15</v>
      </c>
      <c r="I2545">
        <v>1863</v>
      </c>
      <c r="J2545">
        <v>205.7</v>
      </c>
      <c r="K2545">
        <v>117.11</v>
      </c>
    </row>
    <row r="2546" spans="1:11" x14ac:dyDescent="0.35">
      <c r="A2546">
        <v>650116670</v>
      </c>
      <c r="B2546" s="2">
        <v>43368</v>
      </c>
      <c r="C2546" s="2">
        <v>43381</v>
      </c>
      <c r="D2546" t="s">
        <v>46</v>
      </c>
      <c r="E2546" t="s">
        <v>29</v>
      </c>
      <c r="F2546" t="s">
        <v>22</v>
      </c>
      <c r="G2546" t="s">
        <v>14</v>
      </c>
      <c r="H2546" t="s">
        <v>34</v>
      </c>
      <c r="I2546">
        <v>2824</v>
      </c>
      <c r="J2546">
        <v>47.45</v>
      </c>
      <c r="K2546">
        <v>31.79</v>
      </c>
    </row>
    <row r="2547" spans="1:11" x14ac:dyDescent="0.35">
      <c r="A2547">
        <v>223854434</v>
      </c>
      <c r="B2547" s="2">
        <v>42944</v>
      </c>
      <c r="C2547" s="2">
        <v>42953</v>
      </c>
      <c r="D2547" t="s">
        <v>118</v>
      </c>
      <c r="E2547" t="s">
        <v>24</v>
      </c>
      <c r="F2547" t="s">
        <v>25</v>
      </c>
      <c r="G2547" t="s">
        <v>18</v>
      </c>
      <c r="H2547" t="s">
        <v>15</v>
      </c>
      <c r="I2547">
        <v>2356</v>
      </c>
      <c r="J2547">
        <v>205.7</v>
      </c>
      <c r="K2547">
        <v>117.11</v>
      </c>
    </row>
    <row r="2548" spans="1:11" x14ac:dyDescent="0.35">
      <c r="A2548">
        <v>116154515</v>
      </c>
      <c r="B2548" s="2">
        <v>43785</v>
      </c>
      <c r="C2548" s="2">
        <v>43790</v>
      </c>
      <c r="D2548" t="s">
        <v>201</v>
      </c>
      <c r="E2548" t="s">
        <v>24</v>
      </c>
      <c r="F2548" t="s">
        <v>30</v>
      </c>
      <c r="G2548" t="s">
        <v>18</v>
      </c>
      <c r="H2548" t="s">
        <v>15</v>
      </c>
      <c r="I2548">
        <v>1557</v>
      </c>
      <c r="J2548">
        <v>81.73</v>
      </c>
      <c r="K2548">
        <v>56.67</v>
      </c>
    </row>
    <row r="2549" spans="1:11" x14ac:dyDescent="0.35">
      <c r="A2549">
        <v>408315742</v>
      </c>
      <c r="B2549" s="2">
        <v>42846</v>
      </c>
      <c r="C2549" s="2">
        <v>42848</v>
      </c>
      <c r="D2549" t="s">
        <v>217</v>
      </c>
      <c r="E2549" t="s">
        <v>12</v>
      </c>
      <c r="F2549" t="s">
        <v>68</v>
      </c>
      <c r="G2549" t="s">
        <v>14</v>
      </c>
      <c r="H2549" t="s">
        <v>26</v>
      </c>
      <c r="I2549">
        <v>8556</v>
      </c>
      <c r="J2549">
        <v>154.06</v>
      </c>
      <c r="K2549">
        <v>90.93</v>
      </c>
    </row>
    <row r="2550" spans="1:11" x14ac:dyDescent="0.35">
      <c r="A2550">
        <v>801949441</v>
      </c>
      <c r="B2550" s="2">
        <v>43933</v>
      </c>
      <c r="C2550" s="2">
        <v>43934</v>
      </c>
      <c r="D2550" t="s">
        <v>11</v>
      </c>
      <c r="E2550" t="s">
        <v>12</v>
      </c>
      <c r="F2550" t="s">
        <v>13</v>
      </c>
      <c r="G2550" t="s">
        <v>14</v>
      </c>
      <c r="H2550" t="s">
        <v>15</v>
      </c>
      <c r="I2550">
        <v>3516</v>
      </c>
      <c r="J2550">
        <v>255.28</v>
      </c>
      <c r="K2550">
        <v>159.41999999999999</v>
      </c>
    </row>
    <row r="2551" spans="1:11" x14ac:dyDescent="0.35">
      <c r="A2551">
        <v>168979442</v>
      </c>
      <c r="B2551" s="2">
        <v>44856</v>
      </c>
      <c r="C2551" s="2">
        <v>44861</v>
      </c>
      <c r="D2551" t="s">
        <v>80</v>
      </c>
      <c r="E2551" t="s">
        <v>21</v>
      </c>
      <c r="F2551" t="s">
        <v>47</v>
      </c>
      <c r="G2551" t="s">
        <v>14</v>
      </c>
      <c r="H2551" t="s">
        <v>34</v>
      </c>
      <c r="I2551">
        <v>3627</v>
      </c>
      <c r="J2551">
        <v>421.89</v>
      </c>
      <c r="K2551">
        <v>364.69</v>
      </c>
    </row>
    <row r="2552" spans="1:11" x14ac:dyDescent="0.35">
      <c r="A2552">
        <v>601642072</v>
      </c>
      <c r="B2552" s="2">
        <v>44855</v>
      </c>
      <c r="C2552" s="2">
        <v>44864</v>
      </c>
      <c r="D2552" t="s">
        <v>111</v>
      </c>
      <c r="E2552" t="s">
        <v>38</v>
      </c>
      <c r="F2552" t="s">
        <v>68</v>
      </c>
      <c r="G2552" t="s">
        <v>18</v>
      </c>
      <c r="H2552" t="s">
        <v>34</v>
      </c>
      <c r="I2552">
        <v>8114</v>
      </c>
      <c r="J2552">
        <v>154.06</v>
      </c>
      <c r="K2552">
        <v>90.93</v>
      </c>
    </row>
    <row r="2553" spans="1:11" x14ac:dyDescent="0.35">
      <c r="A2553">
        <v>662486159</v>
      </c>
      <c r="B2553" s="2">
        <v>42018</v>
      </c>
      <c r="C2553" s="2">
        <v>42019</v>
      </c>
      <c r="D2553" t="s">
        <v>185</v>
      </c>
      <c r="E2553" t="s">
        <v>38</v>
      </c>
      <c r="F2553" t="s">
        <v>56</v>
      </c>
      <c r="G2553" t="s">
        <v>18</v>
      </c>
      <c r="H2553" t="s">
        <v>15</v>
      </c>
      <c r="I2553">
        <v>3231</v>
      </c>
      <c r="J2553">
        <v>9.33</v>
      </c>
      <c r="K2553">
        <v>6.92</v>
      </c>
    </row>
    <row r="2554" spans="1:11" x14ac:dyDescent="0.35">
      <c r="A2554">
        <v>334373033</v>
      </c>
      <c r="B2554" s="2">
        <v>43903</v>
      </c>
      <c r="C2554" s="2">
        <v>43916</v>
      </c>
      <c r="D2554" t="s">
        <v>197</v>
      </c>
      <c r="E2554" t="s">
        <v>38</v>
      </c>
      <c r="F2554" t="s">
        <v>47</v>
      </c>
      <c r="G2554" t="s">
        <v>14</v>
      </c>
      <c r="H2554" t="s">
        <v>34</v>
      </c>
      <c r="I2554">
        <v>7266</v>
      </c>
      <c r="J2554">
        <v>421.89</v>
      </c>
      <c r="K2554">
        <v>364.69</v>
      </c>
    </row>
    <row r="2555" spans="1:11" x14ac:dyDescent="0.35">
      <c r="A2555">
        <v>570476520</v>
      </c>
      <c r="B2555" s="2">
        <v>44915</v>
      </c>
      <c r="C2555" s="2">
        <v>44931</v>
      </c>
      <c r="D2555" t="s">
        <v>156</v>
      </c>
      <c r="E2555" t="s">
        <v>21</v>
      </c>
      <c r="F2555" t="s">
        <v>76</v>
      </c>
      <c r="G2555" t="s">
        <v>14</v>
      </c>
      <c r="H2555" t="s">
        <v>26</v>
      </c>
      <c r="I2555">
        <v>5534</v>
      </c>
      <c r="J2555">
        <v>668.27</v>
      </c>
      <c r="K2555">
        <v>502.54</v>
      </c>
    </row>
    <row r="2556" spans="1:11" x14ac:dyDescent="0.35">
      <c r="A2556">
        <v>144282948</v>
      </c>
      <c r="B2556" s="2">
        <v>43659</v>
      </c>
      <c r="C2556" s="2">
        <v>43673</v>
      </c>
      <c r="D2556" t="s">
        <v>77</v>
      </c>
      <c r="E2556" t="s">
        <v>21</v>
      </c>
      <c r="F2556" t="s">
        <v>25</v>
      </c>
      <c r="G2556" t="s">
        <v>14</v>
      </c>
      <c r="H2556" t="s">
        <v>34</v>
      </c>
      <c r="I2556">
        <v>5386</v>
      </c>
      <c r="J2556">
        <v>205.7</v>
      </c>
      <c r="K2556">
        <v>117.11</v>
      </c>
    </row>
    <row r="2557" spans="1:11" x14ac:dyDescent="0.35">
      <c r="A2557">
        <v>599591147</v>
      </c>
      <c r="B2557" s="2">
        <v>44477</v>
      </c>
      <c r="C2557" s="2">
        <v>44495</v>
      </c>
      <c r="D2557" t="s">
        <v>174</v>
      </c>
      <c r="E2557" t="s">
        <v>29</v>
      </c>
      <c r="F2557" t="s">
        <v>13</v>
      </c>
      <c r="G2557" t="s">
        <v>18</v>
      </c>
      <c r="H2557" t="s">
        <v>19</v>
      </c>
      <c r="I2557">
        <v>1200</v>
      </c>
      <c r="J2557">
        <v>255.28</v>
      </c>
      <c r="K2557">
        <v>159.41999999999999</v>
      </c>
    </row>
    <row r="2558" spans="1:11" x14ac:dyDescent="0.35">
      <c r="A2558">
        <v>400512444</v>
      </c>
      <c r="B2558" s="2">
        <v>43747</v>
      </c>
      <c r="C2558" s="2">
        <v>43752</v>
      </c>
      <c r="D2558" t="s">
        <v>58</v>
      </c>
      <c r="E2558" t="s">
        <v>29</v>
      </c>
      <c r="F2558" t="s">
        <v>47</v>
      </c>
      <c r="G2558" t="s">
        <v>18</v>
      </c>
      <c r="H2558" t="s">
        <v>26</v>
      </c>
      <c r="I2558">
        <v>9387</v>
      </c>
      <c r="J2558">
        <v>421.89</v>
      </c>
      <c r="K2558">
        <v>364.69</v>
      </c>
    </row>
    <row r="2559" spans="1:11" x14ac:dyDescent="0.35">
      <c r="A2559">
        <v>781470668</v>
      </c>
      <c r="B2559" s="2">
        <v>42860</v>
      </c>
      <c r="C2559" s="2">
        <v>42863</v>
      </c>
      <c r="D2559" t="s">
        <v>75</v>
      </c>
      <c r="E2559" t="s">
        <v>38</v>
      </c>
      <c r="F2559" t="s">
        <v>17</v>
      </c>
      <c r="G2559" t="s">
        <v>14</v>
      </c>
      <c r="H2559" t="s">
        <v>34</v>
      </c>
      <c r="I2559">
        <v>3391</v>
      </c>
      <c r="J2559">
        <v>152.58000000000001</v>
      </c>
      <c r="K2559">
        <v>97.44</v>
      </c>
    </row>
    <row r="2560" spans="1:11" x14ac:dyDescent="0.35">
      <c r="A2560">
        <v>797202146</v>
      </c>
      <c r="B2560" s="2">
        <v>43748</v>
      </c>
      <c r="C2560" s="2">
        <v>43763</v>
      </c>
      <c r="D2560" t="s">
        <v>95</v>
      </c>
      <c r="E2560" t="s">
        <v>21</v>
      </c>
      <c r="F2560" t="s">
        <v>22</v>
      </c>
      <c r="G2560" t="s">
        <v>14</v>
      </c>
      <c r="H2560" t="s">
        <v>15</v>
      </c>
      <c r="I2560">
        <v>8685</v>
      </c>
      <c r="J2560">
        <v>47.45</v>
      </c>
      <c r="K2560">
        <v>31.79</v>
      </c>
    </row>
    <row r="2561" spans="1:11" x14ac:dyDescent="0.35">
      <c r="A2561">
        <v>472755706</v>
      </c>
      <c r="B2561" s="2">
        <v>43230</v>
      </c>
      <c r="C2561" s="2">
        <v>43237</v>
      </c>
      <c r="D2561" t="s">
        <v>201</v>
      </c>
      <c r="E2561" t="s">
        <v>24</v>
      </c>
      <c r="F2561" t="s">
        <v>17</v>
      </c>
      <c r="G2561" t="s">
        <v>14</v>
      </c>
      <c r="H2561" t="s">
        <v>15</v>
      </c>
      <c r="I2561">
        <v>7774</v>
      </c>
      <c r="J2561">
        <v>152.58000000000001</v>
      </c>
      <c r="K2561">
        <v>97.44</v>
      </c>
    </row>
    <row r="2562" spans="1:11" x14ac:dyDescent="0.35">
      <c r="A2562">
        <v>353492677</v>
      </c>
      <c r="B2562" s="2">
        <v>42477</v>
      </c>
      <c r="C2562" s="2">
        <v>42479</v>
      </c>
      <c r="D2562" t="s">
        <v>145</v>
      </c>
      <c r="E2562" t="s">
        <v>21</v>
      </c>
      <c r="F2562" t="s">
        <v>56</v>
      </c>
      <c r="G2562" t="s">
        <v>18</v>
      </c>
      <c r="H2562" t="s">
        <v>19</v>
      </c>
      <c r="I2562">
        <v>5193</v>
      </c>
      <c r="J2562">
        <v>9.33</v>
      </c>
      <c r="K2562">
        <v>6.92</v>
      </c>
    </row>
    <row r="2563" spans="1:11" x14ac:dyDescent="0.35">
      <c r="A2563">
        <v>155086886</v>
      </c>
      <c r="B2563" s="2">
        <v>43128</v>
      </c>
      <c r="C2563" s="2">
        <v>43149</v>
      </c>
      <c r="D2563" t="s">
        <v>116</v>
      </c>
      <c r="E2563" t="s">
        <v>21</v>
      </c>
      <c r="F2563" t="s">
        <v>42</v>
      </c>
      <c r="G2563" t="s">
        <v>18</v>
      </c>
      <c r="H2563" t="s">
        <v>15</v>
      </c>
      <c r="I2563">
        <v>2511</v>
      </c>
      <c r="J2563">
        <v>437.2</v>
      </c>
      <c r="K2563">
        <v>263.33</v>
      </c>
    </row>
    <row r="2564" spans="1:11" x14ac:dyDescent="0.35">
      <c r="A2564">
        <v>113524663</v>
      </c>
      <c r="B2564" s="2">
        <v>44863</v>
      </c>
      <c r="C2564" s="2">
        <v>44864</v>
      </c>
      <c r="D2564" t="s">
        <v>95</v>
      </c>
      <c r="E2564" t="s">
        <v>21</v>
      </c>
      <c r="F2564" t="s">
        <v>42</v>
      </c>
      <c r="G2564" t="s">
        <v>14</v>
      </c>
      <c r="H2564" t="s">
        <v>26</v>
      </c>
      <c r="I2564">
        <v>3325</v>
      </c>
      <c r="J2564">
        <v>437.2</v>
      </c>
      <c r="K2564">
        <v>263.33</v>
      </c>
    </row>
    <row r="2565" spans="1:11" x14ac:dyDescent="0.35">
      <c r="A2565">
        <v>535104835</v>
      </c>
      <c r="B2565" s="2">
        <v>43291</v>
      </c>
      <c r="C2565" s="2">
        <v>43304</v>
      </c>
      <c r="D2565" t="s">
        <v>94</v>
      </c>
      <c r="E2565" t="s">
        <v>38</v>
      </c>
      <c r="F2565" t="s">
        <v>22</v>
      </c>
      <c r="G2565" t="s">
        <v>14</v>
      </c>
      <c r="H2565" t="s">
        <v>19</v>
      </c>
      <c r="I2565">
        <v>8267</v>
      </c>
      <c r="J2565">
        <v>47.45</v>
      </c>
      <c r="K2565">
        <v>31.79</v>
      </c>
    </row>
    <row r="2566" spans="1:11" x14ac:dyDescent="0.35">
      <c r="A2566">
        <v>446438729</v>
      </c>
      <c r="B2566" s="2">
        <v>44373</v>
      </c>
      <c r="C2566" s="2">
        <v>44385</v>
      </c>
      <c r="D2566" t="s">
        <v>85</v>
      </c>
      <c r="E2566" t="s">
        <v>12</v>
      </c>
      <c r="F2566" t="s">
        <v>13</v>
      </c>
      <c r="G2566" t="s">
        <v>14</v>
      </c>
      <c r="H2566" t="s">
        <v>19</v>
      </c>
      <c r="I2566">
        <v>9996</v>
      </c>
      <c r="J2566">
        <v>255.28</v>
      </c>
      <c r="K2566">
        <v>159.41999999999999</v>
      </c>
    </row>
    <row r="2567" spans="1:11" x14ac:dyDescent="0.35">
      <c r="A2567">
        <v>744450175</v>
      </c>
      <c r="B2567" s="2">
        <v>42225</v>
      </c>
      <c r="C2567" s="2">
        <v>42246</v>
      </c>
      <c r="D2567" t="s">
        <v>167</v>
      </c>
      <c r="E2567" t="s">
        <v>38</v>
      </c>
      <c r="F2567" t="s">
        <v>22</v>
      </c>
      <c r="G2567" t="s">
        <v>14</v>
      </c>
      <c r="H2567" t="s">
        <v>26</v>
      </c>
      <c r="I2567">
        <v>8205</v>
      </c>
      <c r="J2567">
        <v>47.45</v>
      </c>
      <c r="K2567">
        <v>31.79</v>
      </c>
    </row>
    <row r="2568" spans="1:11" x14ac:dyDescent="0.35">
      <c r="A2568">
        <v>146375501</v>
      </c>
      <c r="B2568" s="2">
        <v>44397</v>
      </c>
      <c r="C2568" s="2">
        <v>44402</v>
      </c>
      <c r="D2568" t="s">
        <v>123</v>
      </c>
      <c r="E2568" t="s">
        <v>38</v>
      </c>
      <c r="F2568" t="s">
        <v>22</v>
      </c>
      <c r="G2568" t="s">
        <v>18</v>
      </c>
      <c r="H2568" t="s">
        <v>34</v>
      </c>
      <c r="I2568">
        <v>4618</v>
      </c>
      <c r="J2568">
        <v>47.45</v>
      </c>
      <c r="K2568">
        <v>31.79</v>
      </c>
    </row>
    <row r="2569" spans="1:11" x14ac:dyDescent="0.35">
      <c r="A2569">
        <v>139763534</v>
      </c>
      <c r="B2569" s="2">
        <v>44398</v>
      </c>
      <c r="C2569" s="2">
        <v>44400</v>
      </c>
      <c r="D2569" t="s">
        <v>44</v>
      </c>
      <c r="E2569" t="s">
        <v>12</v>
      </c>
      <c r="F2569" t="s">
        <v>30</v>
      </c>
      <c r="G2569" t="s">
        <v>18</v>
      </c>
      <c r="H2569" t="s">
        <v>19</v>
      </c>
      <c r="I2569">
        <v>7990</v>
      </c>
      <c r="J2569">
        <v>81.73</v>
      </c>
      <c r="K2569">
        <v>56.67</v>
      </c>
    </row>
    <row r="2570" spans="1:11" x14ac:dyDescent="0.35">
      <c r="A2570">
        <v>932475602</v>
      </c>
      <c r="B2570" s="2">
        <v>43747</v>
      </c>
      <c r="C2570" s="2">
        <v>43766</v>
      </c>
      <c r="D2570" t="s">
        <v>188</v>
      </c>
      <c r="E2570" t="s">
        <v>21</v>
      </c>
      <c r="F2570" t="s">
        <v>22</v>
      </c>
      <c r="G2570" t="s">
        <v>18</v>
      </c>
      <c r="H2570" t="s">
        <v>26</v>
      </c>
      <c r="I2570">
        <v>9107</v>
      </c>
      <c r="J2570">
        <v>47.45</v>
      </c>
      <c r="K2570">
        <v>31.79</v>
      </c>
    </row>
    <row r="2571" spans="1:11" x14ac:dyDescent="0.35">
      <c r="A2571">
        <v>102685534</v>
      </c>
      <c r="B2571" s="2">
        <v>43699</v>
      </c>
      <c r="C2571" s="2">
        <v>43701</v>
      </c>
      <c r="D2571" t="s">
        <v>213</v>
      </c>
      <c r="E2571" t="s">
        <v>38</v>
      </c>
      <c r="F2571" t="s">
        <v>56</v>
      </c>
      <c r="G2571" t="s">
        <v>14</v>
      </c>
      <c r="H2571" t="s">
        <v>26</v>
      </c>
      <c r="I2571">
        <v>5786</v>
      </c>
      <c r="J2571">
        <v>9.33</v>
      </c>
      <c r="K2571">
        <v>6.92</v>
      </c>
    </row>
    <row r="2572" spans="1:11" x14ac:dyDescent="0.35">
      <c r="A2572">
        <v>248879659</v>
      </c>
      <c r="B2572" s="2">
        <v>42088</v>
      </c>
      <c r="C2572" s="2">
        <v>42091</v>
      </c>
      <c r="D2572" t="s">
        <v>163</v>
      </c>
      <c r="E2572" t="s">
        <v>38</v>
      </c>
      <c r="F2572" t="s">
        <v>47</v>
      </c>
      <c r="G2572" t="s">
        <v>18</v>
      </c>
      <c r="H2572" t="s">
        <v>34</v>
      </c>
      <c r="I2572">
        <v>7877</v>
      </c>
      <c r="J2572">
        <v>421.89</v>
      </c>
      <c r="K2572">
        <v>364.69</v>
      </c>
    </row>
    <row r="2573" spans="1:11" x14ac:dyDescent="0.35">
      <c r="A2573">
        <v>439856803</v>
      </c>
      <c r="B2573" s="2">
        <v>43945</v>
      </c>
      <c r="C2573" s="2">
        <v>43954</v>
      </c>
      <c r="D2573" t="s">
        <v>41</v>
      </c>
      <c r="E2573" t="s">
        <v>29</v>
      </c>
      <c r="F2573" t="s">
        <v>22</v>
      </c>
      <c r="G2573" t="s">
        <v>18</v>
      </c>
      <c r="H2573" t="s">
        <v>34</v>
      </c>
      <c r="I2573">
        <v>2257</v>
      </c>
      <c r="J2573">
        <v>47.45</v>
      </c>
      <c r="K2573">
        <v>31.79</v>
      </c>
    </row>
    <row r="2574" spans="1:11" x14ac:dyDescent="0.35">
      <c r="A2574">
        <v>264728295</v>
      </c>
      <c r="B2574" s="2">
        <v>43422</v>
      </c>
      <c r="C2574" s="2">
        <v>43443</v>
      </c>
      <c r="D2574" t="s">
        <v>136</v>
      </c>
      <c r="E2574" t="s">
        <v>38</v>
      </c>
      <c r="F2574" t="s">
        <v>56</v>
      </c>
      <c r="G2574" t="s">
        <v>14</v>
      </c>
      <c r="H2574" t="s">
        <v>34</v>
      </c>
      <c r="I2574">
        <v>7840</v>
      </c>
      <c r="J2574">
        <v>9.33</v>
      </c>
      <c r="K2574">
        <v>6.92</v>
      </c>
    </row>
    <row r="2575" spans="1:11" x14ac:dyDescent="0.35">
      <c r="A2575">
        <v>282917964</v>
      </c>
      <c r="B2575" s="2">
        <v>42024</v>
      </c>
      <c r="C2575" s="2">
        <v>42030</v>
      </c>
      <c r="D2575" t="s">
        <v>95</v>
      </c>
      <c r="E2575" t="s">
        <v>21</v>
      </c>
      <c r="F2575" t="s">
        <v>40</v>
      </c>
      <c r="G2575" t="s">
        <v>18</v>
      </c>
      <c r="H2575" t="s">
        <v>26</v>
      </c>
      <c r="I2575">
        <v>567</v>
      </c>
      <c r="J2575">
        <v>651.21</v>
      </c>
      <c r="K2575">
        <v>524.96</v>
      </c>
    </row>
    <row r="2576" spans="1:11" x14ac:dyDescent="0.35">
      <c r="A2576">
        <v>674162137</v>
      </c>
      <c r="B2576" s="2">
        <v>43680</v>
      </c>
      <c r="C2576" s="2">
        <v>43697</v>
      </c>
      <c r="D2576" t="s">
        <v>197</v>
      </c>
      <c r="E2576" t="s">
        <v>38</v>
      </c>
      <c r="F2576" t="s">
        <v>42</v>
      </c>
      <c r="G2576" t="s">
        <v>18</v>
      </c>
      <c r="H2576" t="s">
        <v>15</v>
      </c>
      <c r="I2576">
        <v>8413</v>
      </c>
      <c r="J2576">
        <v>437.2</v>
      </c>
      <c r="K2576">
        <v>263.33</v>
      </c>
    </row>
    <row r="2577" spans="1:11" x14ac:dyDescent="0.35">
      <c r="A2577">
        <v>788509643</v>
      </c>
      <c r="B2577" s="2">
        <v>42404</v>
      </c>
      <c r="C2577" s="2">
        <v>42415</v>
      </c>
      <c r="D2577" t="s">
        <v>110</v>
      </c>
      <c r="E2577" t="s">
        <v>38</v>
      </c>
      <c r="F2577" t="s">
        <v>56</v>
      </c>
      <c r="G2577" t="s">
        <v>14</v>
      </c>
      <c r="H2577" t="s">
        <v>34</v>
      </c>
      <c r="I2577">
        <v>6381</v>
      </c>
      <c r="J2577">
        <v>9.33</v>
      </c>
      <c r="K2577">
        <v>6.92</v>
      </c>
    </row>
    <row r="2578" spans="1:11" x14ac:dyDescent="0.35">
      <c r="A2578">
        <v>496321809</v>
      </c>
      <c r="B2578" s="2">
        <v>43136</v>
      </c>
      <c r="C2578" s="2">
        <v>43154</v>
      </c>
      <c r="D2578" t="s">
        <v>94</v>
      </c>
      <c r="E2578" t="s">
        <v>38</v>
      </c>
      <c r="F2578" t="s">
        <v>42</v>
      </c>
      <c r="G2578" t="s">
        <v>14</v>
      </c>
      <c r="H2578" t="s">
        <v>26</v>
      </c>
      <c r="I2578">
        <v>1507</v>
      </c>
      <c r="J2578">
        <v>437.2</v>
      </c>
      <c r="K2578">
        <v>263.33</v>
      </c>
    </row>
    <row r="2579" spans="1:11" x14ac:dyDescent="0.35">
      <c r="A2579">
        <v>638272464</v>
      </c>
      <c r="B2579" s="2">
        <v>44400</v>
      </c>
      <c r="C2579" s="2">
        <v>44418</v>
      </c>
      <c r="D2579" t="s">
        <v>137</v>
      </c>
      <c r="E2579" t="s">
        <v>38</v>
      </c>
      <c r="F2579" t="s">
        <v>76</v>
      </c>
      <c r="G2579" t="s">
        <v>14</v>
      </c>
      <c r="H2579" t="s">
        <v>15</v>
      </c>
      <c r="I2579">
        <v>7861</v>
      </c>
      <c r="J2579">
        <v>668.27</v>
      </c>
      <c r="K2579">
        <v>502.54</v>
      </c>
    </row>
    <row r="2580" spans="1:11" x14ac:dyDescent="0.35">
      <c r="A2580">
        <v>775347936</v>
      </c>
      <c r="B2580" s="2">
        <v>43643</v>
      </c>
      <c r="C2580" s="2">
        <v>43655</v>
      </c>
      <c r="D2580" t="s">
        <v>193</v>
      </c>
      <c r="E2580" t="s">
        <v>21</v>
      </c>
      <c r="F2580" t="s">
        <v>13</v>
      </c>
      <c r="G2580" t="s">
        <v>18</v>
      </c>
      <c r="H2580" t="s">
        <v>19</v>
      </c>
      <c r="I2580">
        <v>1539</v>
      </c>
      <c r="J2580">
        <v>255.28</v>
      </c>
      <c r="K2580">
        <v>159.41999999999999</v>
      </c>
    </row>
    <row r="2581" spans="1:11" x14ac:dyDescent="0.35">
      <c r="A2581">
        <v>538847053</v>
      </c>
      <c r="B2581" s="2">
        <v>43323</v>
      </c>
      <c r="C2581" s="2">
        <v>43326</v>
      </c>
      <c r="D2581" t="s">
        <v>209</v>
      </c>
      <c r="E2581" t="s">
        <v>32</v>
      </c>
      <c r="F2581" t="s">
        <v>76</v>
      </c>
      <c r="G2581" t="s">
        <v>18</v>
      </c>
      <c r="H2581" t="s">
        <v>34</v>
      </c>
      <c r="I2581">
        <v>5672</v>
      </c>
      <c r="J2581">
        <v>668.27</v>
      </c>
      <c r="K2581">
        <v>502.54</v>
      </c>
    </row>
    <row r="2582" spans="1:11" x14ac:dyDescent="0.35">
      <c r="A2582">
        <v>980381143</v>
      </c>
      <c r="B2582" s="2">
        <v>44822</v>
      </c>
      <c r="C2582" s="2">
        <v>44829</v>
      </c>
      <c r="D2582" t="s">
        <v>49</v>
      </c>
      <c r="E2582" t="s">
        <v>21</v>
      </c>
      <c r="F2582" t="s">
        <v>13</v>
      </c>
      <c r="G2582" t="s">
        <v>18</v>
      </c>
      <c r="H2582" t="s">
        <v>19</v>
      </c>
      <c r="I2582">
        <v>5421</v>
      </c>
      <c r="J2582">
        <v>255.28</v>
      </c>
      <c r="K2582">
        <v>159.41999999999999</v>
      </c>
    </row>
    <row r="2583" spans="1:11" x14ac:dyDescent="0.35">
      <c r="A2583">
        <v>521874034</v>
      </c>
      <c r="B2583" s="2">
        <v>44567</v>
      </c>
      <c r="C2583" s="2">
        <v>44568</v>
      </c>
      <c r="D2583" t="s">
        <v>204</v>
      </c>
      <c r="E2583" t="s">
        <v>21</v>
      </c>
      <c r="F2583" t="s">
        <v>42</v>
      </c>
      <c r="G2583" t="s">
        <v>18</v>
      </c>
      <c r="H2583" t="s">
        <v>15</v>
      </c>
      <c r="I2583">
        <v>2979</v>
      </c>
      <c r="J2583">
        <v>437.2</v>
      </c>
      <c r="K2583">
        <v>263.33</v>
      </c>
    </row>
    <row r="2584" spans="1:11" x14ac:dyDescent="0.35">
      <c r="A2584">
        <v>805562055</v>
      </c>
      <c r="B2584" s="2">
        <v>43179</v>
      </c>
      <c r="C2584" s="2">
        <v>43191</v>
      </c>
      <c r="D2584" t="s">
        <v>197</v>
      </c>
      <c r="E2584" t="s">
        <v>38</v>
      </c>
      <c r="F2584" t="s">
        <v>68</v>
      </c>
      <c r="G2584" t="s">
        <v>18</v>
      </c>
      <c r="H2584" t="s">
        <v>19</v>
      </c>
      <c r="I2584">
        <v>2568</v>
      </c>
      <c r="J2584">
        <v>154.06</v>
      </c>
      <c r="K2584">
        <v>90.93</v>
      </c>
    </row>
    <row r="2585" spans="1:11" x14ac:dyDescent="0.35">
      <c r="A2585">
        <v>843994033</v>
      </c>
      <c r="B2585" s="2">
        <v>43365</v>
      </c>
      <c r="C2585" s="2">
        <v>43370</v>
      </c>
      <c r="D2585" t="s">
        <v>192</v>
      </c>
      <c r="E2585" t="s">
        <v>32</v>
      </c>
      <c r="F2585" t="s">
        <v>30</v>
      </c>
      <c r="G2585" t="s">
        <v>14</v>
      </c>
      <c r="H2585" t="s">
        <v>15</v>
      </c>
      <c r="I2585">
        <v>5445</v>
      </c>
      <c r="J2585">
        <v>81.73</v>
      </c>
      <c r="K2585">
        <v>56.67</v>
      </c>
    </row>
    <row r="2586" spans="1:11" x14ac:dyDescent="0.35">
      <c r="A2586">
        <v>170031297</v>
      </c>
      <c r="B2586" s="2">
        <v>44413</v>
      </c>
      <c r="C2586" s="2">
        <v>44430</v>
      </c>
      <c r="D2586" t="s">
        <v>131</v>
      </c>
      <c r="E2586" t="s">
        <v>32</v>
      </c>
      <c r="F2586" t="s">
        <v>17</v>
      </c>
      <c r="G2586" t="s">
        <v>14</v>
      </c>
      <c r="H2586" t="s">
        <v>19</v>
      </c>
      <c r="I2586">
        <v>4894</v>
      </c>
      <c r="J2586">
        <v>152.58000000000001</v>
      </c>
      <c r="K2586">
        <v>97.44</v>
      </c>
    </row>
    <row r="2587" spans="1:11" x14ac:dyDescent="0.35">
      <c r="A2587">
        <v>186847674</v>
      </c>
      <c r="B2587" s="2">
        <v>42841</v>
      </c>
      <c r="C2587" s="2">
        <v>42849</v>
      </c>
      <c r="D2587" t="s">
        <v>189</v>
      </c>
      <c r="E2587" t="s">
        <v>21</v>
      </c>
      <c r="F2587" t="s">
        <v>42</v>
      </c>
      <c r="G2587" t="s">
        <v>14</v>
      </c>
      <c r="H2587" t="s">
        <v>15</v>
      </c>
      <c r="I2587">
        <v>1234</v>
      </c>
      <c r="J2587">
        <v>437.2</v>
      </c>
      <c r="K2587">
        <v>263.33</v>
      </c>
    </row>
    <row r="2588" spans="1:11" x14ac:dyDescent="0.35">
      <c r="A2588">
        <v>117929494</v>
      </c>
      <c r="B2588" s="2">
        <v>42028</v>
      </c>
      <c r="C2588" s="2">
        <v>42038</v>
      </c>
      <c r="D2588" t="s">
        <v>203</v>
      </c>
      <c r="E2588" t="s">
        <v>21</v>
      </c>
      <c r="F2588" t="s">
        <v>56</v>
      </c>
      <c r="G2588" t="s">
        <v>18</v>
      </c>
      <c r="H2588" t="s">
        <v>34</v>
      </c>
      <c r="I2588">
        <v>6813</v>
      </c>
      <c r="J2588">
        <v>9.33</v>
      </c>
      <c r="K2588">
        <v>6.92</v>
      </c>
    </row>
    <row r="2589" spans="1:11" x14ac:dyDescent="0.35">
      <c r="A2589">
        <v>157075583</v>
      </c>
      <c r="B2589" s="2">
        <v>42271</v>
      </c>
      <c r="C2589" s="2">
        <v>42278</v>
      </c>
      <c r="D2589" t="s">
        <v>86</v>
      </c>
      <c r="E2589" t="s">
        <v>29</v>
      </c>
      <c r="F2589" t="s">
        <v>13</v>
      </c>
      <c r="G2589" t="s">
        <v>18</v>
      </c>
      <c r="H2589" t="s">
        <v>15</v>
      </c>
      <c r="I2589">
        <v>1011</v>
      </c>
      <c r="J2589">
        <v>255.28</v>
      </c>
      <c r="K2589">
        <v>159.41999999999999</v>
      </c>
    </row>
    <row r="2590" spans="1:11" x14ac:dyDescent="0.35">
      <c r="A2590">
        <v>118397271</v>
      </c>
      <c r="B2590" s="2">
        <v>42378</v>
      </c>
      <c r="C2590" s="2">
        <v>42388</v>
      </c>
      <c r="D2590" t="s">
        <v>97</v>
      </c>
      <c r="E2590" t="s">
        <v>29</v>
      </c>
      <c r="F2590" t="s">
        <v>13</v>
      </c>
      <c r="G2590" t="s">
        <v>14</v>
      </c>
      <c r="H2590" t="s">
        <v>19</v>
      </c>
      <c r="I2590">
        <v>5238</v>
      </c>
      <c r="J2590">
        <v>255.28</v>
      </c>
      <c r="K2590">
        <v>159.41999999999999</v>
      </c>
    </row>
    <row r="2591" spans="1:11" x14ac:dyDescent="0.35">
      <c r="A2591">
        <v>786318385</v>
      </c>
      <c r="B2591" s="2">
        <v>42927</v>
      </c>
      <c r="C2591" s="2">
        <v>42934</v>
      </c>
      <c r="D2591" t="s">
        <v>91</v>
      </c>
      <c r="E2591" t="s">
        <v>21</v>
      </c>
      <c r="F2591" t="s">
        <v>22</v>
      </c>
      <c r="G2591" t="s">
        <v>18</v>
      </c>
      <c r="H2591" t="s">
        <v>15</v>
      </c>
      <c r="I2591">
        <v>7939</v>
      </c>
      <c r="J2591">
        <v>47.45</v>
      </c>
      <c r="K2591">
        <v>31.79</v>
      </c>
    </row>
    <row r="2592" spans="1:11" x14ac:dyDescent="0.35">
      <c r="A2592">
        <v>765575253</v>
      </c>
      <c r="B2592" s="2">
        <v>42123</v>
      </c>
      <c r="C2592" s="2">
        <v>42132</v>
      </c>
      <c r="D2592" t="s">
        <v>206</v>
      </c>
      <c r="E2592" t="s">
        <v>24</v>
      </c>
      <c r="F2592" t="s">
        <v>42</v>
      </c>
      <c r="G2592" t="s">
        <v>18</v>
      </c>
      <c r="H2592" t="s">
        <v>19</v>
      </c>
      <c r="I2592">
        <v>9585</v>
      </c>
      <c r="J2592">
        <v>437.2</v>
      </c>
      <c r="K2592">
        <v>263.33</v>
      </c>
    </row>
    <row r="2593" spans="1:11" x14ac:dyDescent="0.35">
      <c r="A2593">
        <v>531216704</v>
      </c>
      <c r="B2593" s="2">
        <v>42703</v>
      </c>
      <c r="C2593" s="2">
        <v>42704</v>
      </c>
      <c r="D2593" t="s">
        <v>142</v>
      </c>
      <c r="E2593" t="s">
        <v>29</v>
      </c>
      <c r="F2593" t="s">
        <v>68</v>
      </c>
      <c r="G2593" t="s">
        <v>18</v>
      </c>
      <c r="H2593" t="s">
        <v>26</v>
      </c>
      <c r="I2593">
        <v>7682</v>
      </c>
      <c r="J2593">
        <v>154.06</v>
      </c>
      <c r="K2593">
        <v>90.93</v>
      </c>
    </row>
    <row r="2594" spans="1:11" x14ac:dyDescent="0.35">
      <c r="A2594">
        <v>178604066</v>
      </c>
      <c r="B2594" s="2">
        <v>42267</v>
      </c>
      <c r="C2594" s="2">
        <v>42273</v>
      </c>
      <c r="D2594" t="s">
        <v>48</v>
      </c>
      <c r="E2594" t="s">
        <v>21</v>
      </c>
      <c r="F2594" t="s">
        <v>76</v>
      </c>
      <c r="G2594" t="s">
        <v>14</v>
      </c>
      <c r="H2594" t="s">
        <v>19</v>
      </c>
      <c r="I2594">
        <v>1767</v>
      </c>
      <c r="J2594">
        <v>668.27</v>
      </c>
      <c r="K2594">
        <v>502.54</v>
      </c>
    </row>
    <row r="2595" spans="1:11" x14ac:dyDescent="0.35">
      <c r="A2595">
        <v>773411166</v>
      </c>
      <c r="B2595" s="2">
        <v>44567</v>
      </c>
      <c r="C2595" s="2">
        <v>44575</v>
      </c>
      <c r="D2595" t="s">
        <v>114</v>
      </c>
      <c r="E2595" t="s">
        <v>38</v>
      </c>
      <c r="F2595" t="s">
        <v>30</v>
      </c>
      <c r="G2595" t="s">
        <v>18</v>
      </c>
      <c r="H2595" t="s">
        <v>15</v>
      </c>
      <c r="I2595">
        <v>8406</v>
      </c>
      <c r="J2595">
        <v>81.73</v>
      </c>
      <c r="K2595">
        <v>56.67</v>
      </c>
    </row>
    <row r="2596" spans="1:11" x14ac:dyDescent="0.35">
      <c r="A2596">
        <v>301624333</v>
      </c>
      <c r="B2596" s="2">
        <v>43203</v>
      </c>
      <c r="C2596" s="2">
        <v>43206</v>
      </c>
      <c r="D2596" t="s">
        <v>208</v>
      </c>
      <c r="E2596" t="s">
        <v>12</v>
      </c>
      <c r="F2596" t="s">
        <v>42</v>
      </c>
      <c r="G2596" t="s">
        <v>14</v>
      </c>
      <c r="H2596" t="s">
        <v>34</v>
      </c>
      <c r="I2596">
        <v>6198</v>
      </c>
      <c r="J2596">
        <v>437.2</v>
      </c>
      <c r="K2596">
        <v>263.33</v>
      </c>
    </row>
    <row r="2597" spans="1:11" x14ac:dyDescent="0.35">
      <c r="A2597">
        <v>419542396</v>
      </c>
      <c r="B2597" s="2">
        <v>42942</v>
      </c>
      <c r="C2597" s="2">
        <v>42963</v>
      </c>
      <c r="D2597" t="s">
        <v>64</v>
      </c>
      <c r="E2597" t="s">
        <v>29</v>
      </c>
      <c r="F2597" t="s">
        <v>76</v>
      </c>
      <c r="G2597" t="s">
        <v>14</v>
      </c>
      <c r="H2597" t="s">
        <v>19</v>
      </c>
      <c r="I2597">
        <v>773</v>
      </c>
      <c r="J2597">
        <v>668.27</v>
      </c>
      <c r="K2597">
        <v>502.54</v>
      </c>
    </row>
    <row r="2598" spans="1:11" x14ac:dyDescent="0.35">
      <c r="A2598">
        <v>603776681</v>
      </c>
      <c r="B2598" s="2">
        <v>42936</v>
      </c>
      <c r="C2598" s="2">
        <v>42952</v>
      </c>
      <c r="D2598" t="s">
        <v>167</v>
      </c>
      <c r="E2598" t="s">
        <v>38</v>
      </c>
      <c r="F2598" t="s">
        <v>25</v>
      </c>
      <c r="G2598" t="s">
        <v>18</v>
      </c>
      <c r="H2598" t="s">
        <v>19</v>
      </c>
      <c r="I2598">
        <v>9792</v>
      </c>
      <c r="J2598">
        <v>205.7</v>
      </c>
      <c r="K2598">
        <v>117.11</v>
      </c>
    </row>
    <row r="2599" spans="1:11" x14ac:dyDescent="0.35">
      <c r="A2599">
        <v>401251018</v>
      </c>
      <c r="B2599" s="2">
        <v>42648</v>
      </c>
      <c r="C2599" s="2">
        <v>42653</v>
      </c>
      <c r="D2599" t="s">
        <v>97</v>
      </c>
      <c r="E2599" t="s">
        <v>29</v>
      </c>
      <c r="F2599" t="s">
        <v>40</v>
      </c>
      <c r="G2599" t="s">
        <v>14</v>
      </c>
      <c r="H2599" t="s">
        <v>26</v>
      </c>
      <c r="I2599">
        <v>7948</v>
      </c>
      <c r="J2599">
        <v>651.21</v>
      </c>
      <c r="K2599">
        <v>524.96</v>
      </c>
    </row>
    <row r="2600" spans="1:11" x14ac:dyDescent="0.35">
      <c r="A2600">
        <v>779201734</v>
      </c>
      <c r="B2600" s="2">
        <v>44281</v>
      </c>
      <c r="C2600" s="2">
        <v>44284</v>
      </c>
      <c r="D2600" t="s">
        <v>162</v>
      </c>
      <c r="E2600" t="s">
        <v>38</v>
      </c>
      <c r="F2600" t="s">
        <v>47</v>
      </c>
      <c r="G2600" t="s">
        <v>14</v>
      </c>
      <c r="H2600" t="s">
        <v>19</v>
      </c>
      <c r="I2600">
        <v>1963</v>
      </c>
      <c r="J2600">
        <v>421.89</v>
      </c>
      <c r="K2600">
        <v>364.69</v>
      </c>
    </row>
    <row r="2601" spans="1:11" x14ac:dyDescent="0.35">
      <c r="A2601">
        <v>975177657</v>
      </c>
      <c r="B2601" s="2">
        <v>42728</v>
      </c>
      <c r="C2601" s="2">
        <v>42737</v>
      </c>
      <c r="D2601" t="s">
        <v>198</v>
      </c>
      <c r="E2601" t="s">
        <v>38</v>
      </c>
      <c r="F2601" t="s">
        <v>56</v>
      </c>
      <c r="G2601" t="s">
        <v>18</v>
      </c>
      <c r="H2601" t="s">
        <v>15</v>
      </c>
      <c r="I2601">
        <v>5594</v>
      </c>
      <c r="J2601">
        <v>9.33</v>
      </c>
      <c r="K2601">
        <v>6.92</v>
      </c>
    </row>
    <row r="2602" spans="1:11" x14ac:dyDescent="0.35">
      <c r="A2602">
        <v>747040116</v>
      </c>
      <c r="B2602" s="2">
        <v>43548</v>
      </c>
      <c r="C2602" s="2">
        <v>43560</v>
      </c>
      <c r="D2602" t="s">
        <v>134</v>
      </c>
      <c r="E2602" t="s">
        <v>38</v>
      </c>
      <c r="F2602" t="s">
        <v>40</v>
      </c>
      <c r="G2602" t="s">
        <v>14</v>
      </c>
      <c r="H2602" t="s">
        <v>34</v>
      </c>
      <c r="I2602">
        <v>4626</v>
      </c>
      <c r="J2602">
        <v>651.21</v>
      </c>
      <c r="K2602">
        <v>524.96</v>
      </c>
    </row>
    <row r="2603" spans="1:11" x14ac:dyDescent="0.35">
      <c r="A2603">
        <v>822962939</v>
      </c>
      <c r="B2603" s="2">
        <v>43225</v>
      </c>
      <c r="C2603" s="2">
        <v>43227</v>
      </c>
      <c r="D2603" t="s">
        <v>45</v>
      </c>
      <c r="E2603" t="s">
        <v>12</v>
      </c>
      <c r="F2603" t="s">
        <v>30</v>
      </c>
      <c r="G2603" t="s">
        <v>14</v>
      </c>
      <c r="H2603" t="s">
        <v>34</v>
      </c>
      <c r="I2603">
        <v>1877</v>
      </c>
      <c r="J2603">
        <v>81.73</v>
      </c>
      <c r="K2603">
        <v>56.67</v>
      </c>
    </row>
    <row r="2604" spans="1:11" x14ac:dyDescent="0.35">
      <c r="A2604">
        <v>651432454</v>
      </c>
      <c r="B2604" s="2">
        <v>43478</v>
      </c>
      <c r="C2604" s="2">
        <v>43484</v>
      </c>
      <c r="D2604" t="s">
        <v>186</v>
      </c>
      <c r="E2604" t="s">
        <v>38</v>
      </c>
      <c r="F2604" t="s">
        <v>40</v>
      </c>
      <c r="G2604" t="s">
        <v>14</v>
      </c>
      <c r="H2604" t="s">
        <v>15</v>
      </c>
      <c r="I2604">
        <v>2194</v>
      </c>
      <c r="J2604">
        <v>651.21</v>
      </c>
      <c r="K2604">
        <v>524.96</v>
      </c>
    </row>
    <row r="2605" spans="1:11" x14ac:dyDescent="0.35">
      <c r="A2605">
        <v>651247489</v>
      </c>
      <c r="B2605" s="2">
        <v>43262</v>
      </c>
      <c r="C2605" s="2">
        <v>43265</v>
      </c>
      <c r="D2605" t="s">
        <v>49</v>
      </c>
      <c r="E2605" t="s">
        <v>21</v>
      </c>
      <c r="F2605" t="s">
        <v>68</v>
      </c>
      <c r="G2605" t="s">
        <v>18</v>
      </c>
      <c r="H2605" t="s">
        <v>19</v>
      </c>
      <c r="I2605">
        <v>7459</v>
      </c>
      <c r="J2605">
        <v>154.06</v>
      </c>
      <c r="K2605">
        <v>90.93</v>
      </c>
    </row>
    <row r="2606" spans="1:11" x14ac:dyDescent="0.35">
      <c r="A2606">
        <v>861519372</v>
      </c>
      <c r="B2606" s="2">
        <v>42805</v>
      </c>
      <c r="C2606" s="2">
        <v>42825</v>
      </c>
      <c r="D2606" t="s">
        <v>130</v>
      </c>
      <c r="E2606" t="s">
        <v>29</v>
      </c>
      <c r="F2606" t="s">
        <v>22</v>
      </c>
      <c r="G2606" t="s">
        <v>14</v>
      </c>
      <c r="H2606" t="s">
        <v>34</v>
      </c>
      <c r="I2606">
        <v>1582</v>
      </c>
      <c r="J2606">
        <v>47.45</v>
      </c>
      <c r="K2606">
        <v>31.79</v>
      </c>
    </row>
    <row r="2607" spans="1:11" x14ac:dyDescent="0.35">
      <c r="A2607">
        <v>491671931</v>
      </c>
      <c r="B2607" s="2">
        <v>42804</v>
      </c>
      <c r="C2607" s="2">
        <v>42805</v>
      </c>
      <c r="D2607" t="s">
        <v>94</v>
      </c>
      <c r="E2607" t="s">
        <v>38</v>
      </c>
      <c r="F2607" t="s">
        <v>40</v>
      </c>
      <c r="G2607" t="s">
        <v>18</v>
      </c>
      <c r="H2607" t="s">
        <v>26</v>
      </c>
      <c r="I2607">
        <v>5505</v>
      </c>
      <c r="J2607">
        <v>651.21</v>
      </c>
      <c r="K2607">
        <v>524.96</v>
      </c>
    </row>
    <row r="2608" spans="1:11" x14ac:dyDescent="0.35">
      <c r="A2608">
        <v>171441495</v>
      </c>
      <c r="B2608" s="2">
        <v>44346</v>
      </c>
      <c r="C2608" s="2">
        <v>44349</v>
      </c>
      <c r="D2608" t="s">
        <v>93</v>
      </c>
      <c r="E2608" t="s">
        <v>29</v>
      </c>
      <c r="F2608" t="s">
        <v>13</v>
      </c>
      <c r="G2608" t="s">
        <v>14</v>
      </c>
      <c r="H2608" t="s">
        <v>34</v>
      </c>
      <c r="I2608">
        <v>2203</v>
      </c>
      <c r="J2608">
        <v>255.28</v>
      </c>
      <c r="K2608">
        <v>159.41999999999999</v>
      </c>
    </row>
    <row r="2609" spans="1:11" x14ac:dyDescent="0.35">
      <c r="A2609">
        <v>600876891</v>
      </c>
      <c r="B2609" s="2">
        <v>42668</v>
      </c>
      <c r="C2609" s="2">
        <v>42688</v>
      </c>
      <c r="D2609" t="s">
        <v>27</v>
      </c>
      <c r="E2609" t="s">
        <v>24</v>
      </c>
      <c r="F2609" t="s">
        <v>42</v>
      </c>
      <c r="G2609" t="s">
        <v>14</v>
      </c>
      <c r="H2609" t="s">
        <v>26</v>
      </c>
      <c r="I2609">
        <v>1680</v>
      </c>
      <c r="J2609">
        <v>437.2</v>
      </c>
      <c r="K2609">
        <v>263.33</v>
      </c>
    </row>
    <row r="2610" spans="1:11" x14ac:dyDescent="0.35">
      <c r="A2610">
        <v>300339448</v>
      </c>
      <c r="B2610" s="2">
        <v>43678</v>
      </c>
      <c r="C2610" s="2">
        <v>43698</v>
      </c>
      <c r="D2610" t="s">
        <v>173</v>
      </c>
      <c r="E2610" t="s">
        <v>24</v>
      </c>
      <c r="F2610" t="s">
        <v>33</v>
      </c>
      <c r="G2610" t="s">
        <v>14</v>
      </c>
      <c r="H2610" t="s">
        <v>15</v>
      </c>
      <c r="I2610">
        <v>5972</v>
      </c>
      <c r="J2610">
        <v>109.28</v>
      </c>
      <c r="K2610">
        <v>35.840000000000003</v>
      </c>
    </row>
    <row r="2611" spans="1:11" x14ac:dyDescent="0.35">
      <c r="A2611">
        <v>560502994</v>
      </c>
      <c r="B2611" s="2">
        <v>42743</v>
      </c>
      <c r="C2611" s="2">
        <v>42760</v>
      </c>
      <c r="D2611" t="s">
        <v>166</v>
      </c>
      <c r="E2611" t="s">
        <v>38</v>
      </c>
      <c r="F2611" t="s">
        <v>13</v>
      </c>
      <c r="G2611" t="s">
        <v>18</v>
      </c>
      <c r="H2611" t="s">
        <v>15</v>
      </c>
      <c r="I2611">
        <v>4146</v>
      </c>
      <c r="J2611">
        <v>255.28</v>
      </c>
      <c r="K2611">
        <v>159.41999999999999</v>
      </c>
    </row>
    <row r="2612" spans="1:11" x14ac:dyDescent="0.35">
      <c r="A2612">
        <v>492353856</v>
      </c>
      <c r="B2612" s="2">
        <v>43544</v>
      </c>
      <c r="C2612" s="2">
        <v>43563</v>
      </c>
      <c r="D2612" t="s">
        <v>121</v>
      </c>
      <c r="E2612" t="s">
        <v>21</v>
      </c>
      <c r="F2612" t="s">
        <v>76</v>
      </c>
      <c r="G2612" t="s">
        <v>14</v>
      </c>
      <c r="H2612" t="s">
        <v>26</v>
      </c>
      <c r="I2612">
        <v>7302</v>
      </c>
      <c r="J2612">
        <v>668.27</v>
      </c>
      <c r="K2612">
        <v>502.54</v>
      </c>
    </row>
    <row r="2613" spans="1:11" x14ac:dyDescent="0.35">
      <c r="A2613">
        <v>177190864</v>
      </c>
      <c r="B2613" s="2">
        <v>42304</v>
      </c>
      <c r="C2613" s="2">
        <v>42311</v>
      </c>
      <c r="D2613" t="s">
        <v>149</v>
      </c>
      <c r="E2613" t="s">
        <v>12</v>
      </c>
      <c r="F2613" t="s">
        <v>17</v>
      </c>
      <c r="G2613" t="s">
        <v>18</v>
      </c>
      <c r="H2613" t="s">
        <v>26</v>
      </c>
      <c r="I2613">
        <v>3569</v>
      </c>
      <c r="J2613">
        <v>152.58000000000001</v>
      </c>
      <c r="K2613">
        <v>97.44</v>
      </c>
    </row>
    <row r="2614" spans="1:11" x14ac:dyDescent="0.35">
      <c r="A2614">
        <v>216625344</v>
      </c>
      <c r="B2614" s="2">
        <v>42677</v>
      </c>
      <c r="C2614" s="2">
        <v>42692</v>
      </c>
      <c r="D2614" t="s">
        <v>106</v>
      </c>
      <c r="E2614" t="s">
        <v>38</v>
      </c>
      <c r="F2614" t="s">
        <v>56</v>
      </c>
      <c r="G2614" t="s">
        <v>18</v>
      </c>
      <c r="H2614" t="s">
        <v>26</v>
      </c>
      <c r="I2614">
        <v>3108</v>
      </c>
      <c r="J2614">
        <v>9.33</v>
      </c>
      <c r="K2614">
        <v>6.92</v>
      </c>
    </row>
    <row r="2615" spans="1:11" x14ac:dyDescent="0.35">
      <c r="A2615">
        <v>382581126</v>
      </c>
      <c r="B2615" s="2">
        <v>43512</v>
      </c>
      <c r="C2615" s="2">
        <v>43529</v>
      </c>
      <c r="D2615" t="s">
        <v>205</v>
      </c>
      <c r="E2615" t="s">
        <v>21</v>
      </c>
      <c r="F2615" t="s">
        <v>30</v>
      </c>
      <c r="G2615" t="s">
        <v>18</v>
      </c>
      <c r="H2615" t="s">
        <v>15</v>
      </c>
      <c r="I2615">
        <v>3112</v>
      </c>
      <c r="J2615">
        <v>81.73</v>
      </c>
      <c r="K2615">
        <v>56.67</v>
      </c>
    </row>
    <row r="2616" spans="1:11" x14ac:dyDescent="0.35">
      <c r="A2616">
        <v>967294538</v>
      </c>
      <c r="B2616" s="2">
        <v>44624</v>
      </c>
      <c r="C2616" s="2">
        <v>44641</v>
      </c>
      <c r="D2616" t="s">
        <v>171</v>
      </c>
      <c r="E2616" t="s">
        <v>12</v>
      </c>
      <c r="F2616" t="s">
        <v>47</v>
      </c>
      <c r="G2616" t="s">
        <v>14</v>
      </c>
      <c r="H2616" t="s">
        <v>26</v>
      </c>
      <c r="I2616">
        <v>2804</v>
      </c>
      <c r="J2616">
        <v>421.89</v>
      </c>
      <c r="K2616">
        <v>364.69</v>
      </c>
    </row>
    <row r="2617" spans="1:11" x14ac:dyDescent="0.35">
      <c r="A2617">
        <v>533314406</v>
      </c>
      <c r="B2617" s="2">
        <v>44833</v>
      </c>
      <c r="C2617" s="2">
        <v>44834</v>
      </c>
      <c r="D2617" t="s">
        <v>188</v>
      </c>
      <c r="E2617" t="s">
        <v>21</v>
      </c>
      <c r="F2617" t="s">
        <v>76</v>
      </c>
      <c r="G2617" t="s">
        <v>14</v>
      </c>
      <c r="H2617" t="s">
        <v>19</v>
      </c>
      <c r="I2617">
        <v>8439</v>
      </c>
      <c r="J2617">
        <v>668.27</v>
      </c>
      <c r="K2617">
        <v>502.54</v>
      </c>
    </row>
    <row r="2618" spans="1:11" x14ac:dyDescent="0.35">
      <c r="A2618">
        <v>863502061</v>
      </c>
      <c r="B2618" s="2">
        <v>44236</v>
      </c>
      <c r="C2618" s="2">
        <v>44242</v>
      </c>
      <c r="D2618" t="s">
        <v>92</v>
      </c>
      <c r="E2618" t="s">
        <v>32</v>
      </c>
      <c r="F2618" t="s">
        <v>47</v>
      </c>
      <c r="G2618" t="s">
        <v>14</v>
      </c>
      <c r="H2618" t="s">
        <v>19</v>
      </c>
      <c r="I2618">
        <v>8304</v>
      </c>
      <c r="J2618">
        <v>421.89</v>
      </c>
      <c r="K2618">
        <v>364.69</v>
      </c>
    </row>
    <row r="2619" spans="1:11" x14ac:dyDescent="0.35">
      <c r="A2619">
        <v>211031329</v>
      </c>
      <c r="B2619" s="2">
        <v>43966</v>
      </c>
      <c r="C2619" s="2">
        <v>43986</v>
      </c>
      <c r="D2619" t="s">
        <v>99</v>
      </c>
      <c r="E2619" t="s">
        <v>38</v>
      </c>
      <c r="F2619" t="s">
        <v>40</v>
      </c>
      <c r="G2619" t="s">
        <v>14</v>
      </c>
      <c r="H2619" t="s">
        <v>19</v>
      </c>
      <c r="I2619">
        <v>7715</v>
      </c>
      <c r="J2619">
        <v>651.21</v>
      </c>
      <c r="K2619">
        <v>524.96</v>
      </c>
    </row>
    <row r="2620" spans="1:11" x14ac:dyDescent="0.35">
      <c r="A2620">
        <v>949388539</v>
      </c>
      <c r="B2620" s="2">
        <v>42631</v>
      </c>
      <c r="C2620" s="2">
        <v>42636</v>
      </c>
      <c r="D2620" t="s">
        <v>95</v>
      </c>
      <c r="E2620" t="s">
        <v>21</v>
      </c>
      <c r="F2620" t="s">
        <v>17</v>
      </c>
      <c r="G2620" t="s">
        <v>14</v>
      </c>
      <c r="H2620" t="s">
        <v>15</v>
      </c>
      <c r="I2620">
        <v>4021</v>
      </c>
      <c r="J2620">
        <v>152.58000000000001</v>
      </c>
      <c r="K2620">
        <v>97.44</v>
      </c>
    </row>
    <row r="2621" spans="1:11" x14ac:dyDescent="0.35">
      <c r="A2621">
        <v>122372519</v>
      </c>
      <c r="B2621" s="2">
        <v>42379</v>
      </c>
      <c r="C2621" s="2">
        <v>42400</v>
      </c>
      <c r="D2621" t="s">
        <v>107</v>
      </c>
      <c r="E2621" t="s">
        <v>21</v>
      </c>
      <c r="F2621" t="s">
        <v>22</v>
      </c>
      <c r="G2621" t="s">
        <v>18</v>
      </c>
      <c r="H2621" t="s">
        <v>26</v>
      </c>
      <c r="I2621">
        <v>1603</v>
      </c>
      <c r="J2621">
        <v>47.45</v>
      </c>
      <c r="K2621">
        <v>31.79</v>
      </c>
    </row>
    <row r="2622" spans="1:11" x14ac:dyDescent="0.35">
      <c r="A2622">
        <v>694094598</v>
      </c>
      <c r="B2622" s="2">
        <v>44860</v>
      </c>
      <c r="C2622" s="2">
        <v>44866</v>
      </c>
      <c r="D2622" t="s">
        <v>133</v>
      </c>
      <c r="E2622" t="s">
        <v>38</v>
      </c>
      <c r="F2622" t="s">
        <v>17</v>
      </c>
      <c r="G2622" t="s">
        <v>18</v>
      </c>
      <c r="H2622" t="s">
        <v>26</v>
      </c>
      <c r="I2622">
        <v>6871</v>
      </c>
      <c r="J2622">
        <v>152.58000000000001</v>
      </c>
      <c r="K2622">
        <v>97.44</v>
      </c>
    </row>
    <row r="2623" spans="1:11" x14ac:dyDescent="0.35">
      <c r="A2623">
        <v>298978602</v>
      </c>
      <c r="B2623" s="2">
        <v>43116</v>
      </c>
      <c r="C2623" s="2">
        <v>43137</v>
      </c>
      <c r="D2623" t="s">
        <v>165</v>
      </c>
      <c r="E2623" t="s">
        <v>21</v>
      </c>
      <c r="F2623" t="s">
        <v>33</v>
      </c>
      <c r="G2623" t="s">
        <v>18</v>
      </c>
      <c r="H2623" t="s">
        <v>15</v>
      </c>
      <c r="I2623">
        <v>3267</v>
      </c>
      <c r="J2623">
        <v>109.28</v>
      </c>
      <c r="K2623">
        <v>35.840000000000003</v>
      </c>
    </row>
    <row r="2624" spans="1:11" x14ac:dyDescent="0.35">
      <c r="A2624">
        <v>691760861</v>
      </c>
      <c r="B2624" s="2">
        <v>42731</v>
      </c>
      <c r="C2624" s="2">
        <v>42733</v>
      </c>
      <c r="D2624" t="s">
        <v>204</v>
      </c>
      <c r="E2624" t="s">
        <v>21</v>
      </c>
      <c r="F2624" t="s">
        <v>33</v>
      </c>
      <c r="G2624" t="s">
        <v>18</v>
      </c>
      <c r="H2624" t="s">
        <v>19</v>
      </c>
      <c r="I2624">
        <v>6266</v>
      </c>
      <c r="J2624">
        <v>109.28</v>
      </c>
      <c r="K2624">
        <v>35.840000000000003</v>
      </c>
    </row>
    <row r="2625" spans="1:11" x14ac:dyDescent="0.35">
      <c r="A2625">
        <v>997490203</v>
      </c>
      <c r="B2625" s="2">
        <v>42298</v>
      </c>
      <c r="C2625" s="2">
        <v>42305</v>
      </c>
      <c r="D2625" t="s">
        <v>85</v>
      </c>
      <c r="E2625" t="s">
        <v>12</v>
      </c>
      <c r="F2625" t="s">
        <v>76</v>
      </c>
      <c r="G2625" t="s">
        <v>14</v>
      </c>
      <c r="H2625" t="s">
        <v>15</v>
      </c>
      <c r="I2625">
        <v>8372</v>
      </c>
      <c r="J2625">
        <v>668.27</v>
      </c>
      <c r="K2625">
        <v>502.54</v>
      </c>
    </row>
    <row r="2626" spans="1:11" x14ac:dyDescent="0.35">
      <c r="A2626">
        <v>861527955</v>
      </c>
      <c r="B2626" s="2">
        <v>42101</v>
      </c>
      <c r="C2626" s="2">
        <v>42102</v>
      </c>
      <c r="D2626" t="s">
        <v>82</v>
      </c>
      <c r="E2626" t="s">
        <v>32</v>
      </c>
      <c r="F2626" t="s">
        <v>40</v>
      </c>
      <c r="G2626" t="s">
        <v>14</v>
      </c>
      <c r="H2626" t="s">
        <v>15</v>
      </c>
      <c r="I2626">
        <v>4122</v>
      </c>
      <c r="J2626">
        <v>651.21</v>
      </c>
      <c r="K2626">
        <v>524.96</v>
      </c>
    </row>
    <row r="2627" spans="1:11" x14ac:dyDescent="0.35">
      <c r="A2627">
        <v>899547946</v>
      </c>
      <c r="B2627" s="2">
        <v>42892</v>
      </c>
      <c r="C2627" s="2">
        <v>42898</v>
      </c>
      <c r="D2627" t="s">
        <v>208</v>
      </c>
      <c r="E2627" t="s">
        <v>12</v>
      </c>
      <c r="F2627" t="s">
        <v>17</v>
      </c>
      <c r="G2627" t="s">
        <v>18</v>
      </c>
      <c r="H2627" t="s">
        <v>15</v>
      </c>
      <c r="I2627">
        <v>5082</v>
      </c>
      <c r="J2627">
        <v>152.58000000000001</v>
      </c>
      <c r="K2627">
        <v>97.44</v>
      </c>
    </row>
    <row r="2628" spans="1:11" x14ac:dyDescent="0.35">
      <c r="A2628">
        <v>447536504</v>
      </c>
      <c r="B2628" s="2">
        <v>44665</v>
      </c>
      <c r="C2628" s="2">
        <v>44673</v>
      </c>
      <c r="D2628" t="s">
        <v>103</v>
      </c>
      <c r="E2628" t="s">
        <v>21</v>
      </c>
      <c r="F2628" t="s">
        <v>47</v>
      </c>
      <c r="G2628" t="s">
        <v>18</v>
      </c>
      <c r="H2628" t="s">
        <v>34</v>
      </c>
      <c r="I2628">
        <v>4852</v>
      </c>
      <c r="J2628">
        <v>421.89</v>
      </c>
      <c r="K2628">
        <v>364.69</v>
      </c>
    </row>
    <row r="2629" spans="1:11" x14ac:dyDescent="0.35">
      <c r="A2629">
        <v>711792457</v>
      </c>
      <c r="B2629" s="2">
        <v>42715</v>
      </c>
      <c r="C2629" s="2">
        <v>42724</v>
      </c>
      <c r="D2629" t="s">
        <v>87</v>
      </c>
      <c r="E2629" t="s">
        <v>24</v>
      </c>
      <c r="F2629" t="s">
        <v>56</v>
      </c>
      <c r="G2629" t="s">
        <v>14</v>
      </c>
      <c r="H2629" t="s">
        <v>19</v>
      </c>
      <c r="I2629">
        <v>4060</v>
      </c>
      <c r="J2629">
        <v>9.33</v>
      </c>
      <c r="K2629">
        <v>6.92</v>
      </c>
    </row>
    <row r="2630" spans="1:11" x14ac:dyDescent="0.35">
      <c r="A2630">
        <v>718927133</v>
      </c>
      <c r="B2630" s="2">
        <v>42429</v>
      </c>
      <c r="C2630" s="2">
        <v>42442</v>
      </c>
      <c r="D2630" t="s">
        <v>149</v>
      </c>
      <c r="E2630" t="s">
        <v>12</v>
      </c>
      <c r="F2630" t="s">
        <v>40</v>
      </c>
      <c r="G2630" t="s">
        <v>18</v>
      </c>
      <c r="H2630" t="s">
        <v>15</v>
      </c>
      <c r="I2630">
        <v>5370</v>
      </c>
      <c r="J2630">
        <v>651.21</v>
      </c>
      <c r="K2630">
        <v>524.96</v>
      </c>
    </row>
    <row r="2631" spans="1:11" x14ac:dyDescent="0.35">
      <c r="A2631">
        <v>465864360</v>
      </c>
      <c r="B2631" s="2">
        <v>43193</v>
      </c>
      <c r="C2631" s="2">
        <v>43213</v>
      </c>
      <c r="D2631" t="s">
        <v>133</v>
      </c>
      <c r="E2631" t="s">
        <v>38</v>
      </c>
      <c r="F2631" t="s">
        <v>33</v>
      </c>
      <c r="G2631" t="s">
        <v>18</v>
      </c>
      <c r="H2631" t="s">
        <v>26</v>
      </c>
      <c r="I2631">
        <v>8471</v>
      </c>
      <c r="J2631">
        <v>109.28</v>
      </c>
      <c r="K2631">
        <v>35.840000000000003</v>
      </c>
    </row>
    <row r="2632" spans="1:11" x14ac:dyDescent="0.35">
      <c r="A2632">
        <v>469840466</v>
      </c>
      <c r="B2632" s="2">
        <v>44209</v>
      </c>
      <c r="C2632" s="2">
        <v>44218</v>
      </c>
      <c r="D2632" t="s">
        <v>109</v>
      </c>
      <c r="E2632" t="s">
        <v>21</v>
      </c>
      <c r="F2632" t="s">
        <v>68</v>
      </c>
      <c r="G2632" t="s">
        <v>18</v>
      </c>
      <c r="H2632" t="s">
        <v>34</v>
      </c>
      <c r="I2632">
        <v>5090</v>
      </c>
      <c r="J2632">
        <v>154.06</v>
      </c>
      <c r="K2632">
        <v>90.93</v>
      </c>
    </row>
    <row r="2633" spans="1:11" x14ac:dyDescent="0.35">
      <c r="A2633">
        <v>418404281</v>
      </c>
      <c r="B2633" s="2">
        <v>44257</v>
      </c>
      <c r="C2633" s="2">
        <v>44260</v>
      </c>
      <c r="D2633" t="s">
        <v>129</v>
      </c>
      <c r="E2633" t="s">
        <v>21</v>
      </c>
      <c r="F2633" t="s">
        <v>17</v>
      </c>
      <c r="G2633" t="s">
        <v>18</v>
      </c>
      <c r="H2633" t="s">
        <v>15</v>
      </c>
      <c r="I2633">
        <v>3979</v>
      </c>
      <c r="J2633">
        <v>152.58000000000001</v>
      </c>
      <c r="K2633">
        <v>97.44</v>
      </c>
    </row>
    <row r="2634" spans="1:11" x14ac:dyDescent="0.35">
      <c r="A2634">
        <v>519417130</v>
      </c>
      <c r="B2634" s="2">
        <v>44124</v>
      </c>
      <c r="C2634" s="2">
        <v>44143</v>
      </c>
      <c r="D2634" t="s">
        <v>64</v>
      </c>
      <c r="E2634" t="s">
        <v>29</v>
      </c>
      <c r="F2634" t="s">
        <v>42</v>
      </c>
      <c r="G2634" t="s">
        <v>18</v>
      </c>
      <c r="H2634" t="s">
        <v>19</v>
      </c>
      <c r="I2634">
        <v>5926</v>
      </c>
      <c r="J2634">
        <v>437.2</v>
      </c>
      <c r="K2634">
        <v>263.33</v>
      </c>
    </row>
    <row r="2635" spans="1:11" x14ac:dyDescent="0.35">
      <c r="A2635">
        <v>151052844</v>
      </c>
      <c r="B2635" s="2">
        <v>44334</v>
      </c>
      <c r="C2635" s="2">
        <v>44343</v>
      </c>
      <c r="D2635" t="s">
        <v>45</v>
      </c>
      <c r="E2635" t="s">
        <v>12</v>
      </c>
      <c r="F2635" t="s">
        <v>33</v>
      </c>
      <c r="G2635" t="s">
        <v>14</v>
      </c>
      <c r="H2635" t="s">
        <v>15</v>
      </c>
      <c r="I2635">
        <v>8748</v>
      </c>
      <c r="J2635">
        <v>109.28</v>
      </c>
      <c r="K2635">
        <v>35.840000000000003</v>
      </c>
    </row>
    <row r="2636" spans="1:11" x14ac:dyDescent="0.35">
      <c r="A2636">
        <v>111797749</v>
      </c>
      <c r="B2636" s="2">
        <v>44912</v>
      </c>
      <c r="C2636" s="2">
        <v>44930</v>
      </c>
      <c r="D2636" t="s">
        <v>61</v>
      </c>
      <c r="E2636" t="s">
        <v>12</v>
      </c>
      <c r="F2636" t="s">
        <v>47</v>
      </c>
      <c r="G2636" t="s">
        <v>18</v>
      </c>
      <c r="H2636" t="s">
        <v>26</v>
      </c>
      <c r="I2636">
        <v>2293</v>
      </c>
      <c r="J2636">
        <v>421.89</v>
      </c>
      <c r="K2636">
        <v>364.69</v>
      </c>
    </row>
    <row r="2637" spans="1:11" x14ac:dyDescent="0.35">
      <c r="A2637">
        <v>370450675</v>
      </c>
      <c r="B2637" s="2">
        <v>44160</v>
      </c>
      <c r="C2637" s="2">
        <v>44166</v>
      </c>
      <c r="D2637" t="s">
        <v>181</v>
      </c>
      <c r="E2637" t="s">
        <v>38</v>
      </c>
      <c r="F2637" t="s">
        <v>30</v>
      </c>
      <c r="G2637" t="s">
        <v>14</v>
      </c>
      <c r="H2637" t="s">
        <v>15</v>
      </c>
      <c r="I2637">
        <v>3442</v>
      </c>
      <c r="J2637">
        <v>81.73</v>
      </c>
      <c r="K2637">
        <v>56.67</v>
      </c>
    </row>
    <row r="2638" spans="1:11" x14ac:dyDescent="0.35">
      <c r="A2638">
        <v>516122949</v>
      </c>
      <c r="B2638" s="2">
        <v>43848</v>
      </c>
      <c r="C2638" s="2">
        <v>43853</v>
      </c>
      <c r="D2638" t="s">
        <v>48</v>
      </c>
      <c r="E2638" t="s">
        <v>21</v>
      </c>
      <c r="F2638" t="s">
        <v>17</v>
      </c>
      <c r="G2638" t="s">
        <v>14</v>
      </c>
      <c r="H2638" t="s">
        <v>15</v>
      </c>
      <c r="I2638">
        <v>1105</v>
      </c>
      <c r="J2638">
        <v>152.58000000000001</v>
      </c>
      <c r="K2638">
        <v>97.44</v>
      </c>
    </row>
    <row r="2639" spans="1:11" x14ac:dyDescent="0.35">
      <c r="A2639">
        <v>208238399</v>
      </c>
      <c r="B2639" s="2">
        <v>42245</v>
      </c>
      <c r="C2639" s="2">
        <v>42258</v>
      </c>
      <c r="D2639" t="s">
        <v>156</v>
      </c>
      <c r="E2639" t="s">
        <v>21</v>
      </c>
      <c r="F2639" t="s">
        <v>42</v>
      </c>
      <c r="G2639" t="s">
        <v>18</v>
      </c>
      <c r="H2639" t="s">
        <v>26</v>
      </c>
      <c r="I2639">
        <v>1224</v>
      </c>
      <c r="J2639">
        <v>437.2</v>
      </c>
      <c r="K2639">
        <v>263.33</v>
      </c>
    </row>
    <row r="2640" spans="1:11" x14ac:dyDescent="0.35">
      <c r="A2640">
        <v>526533353</v>
      </c>
      <c r="B2640" s="2">
        <v>42706</v>
      </c>
      <c r="C2640" s="2">
        <v>42726</v>
      </c>
      <c r="D2640" t="s">
        <v>215</v>
      </c>
      <c r="E2640" t="s">
        <v>21</v>
      </c>
      <c r="F2640" t="s">
        <v>56</v>
      </c>
      <c r="G2640" t="s">
        <v>14</v>
      </c>
      <c r="H2640" t="s">
        <v>15</v>
      </c>
      <c r="I2640">
        <v>1775</v>
      </c>
      <c r="J2640">
        <v>9.33</v>
      </c>
      <c r="K2640">
        <v>6.92</v>
      </c>
    </row>
    <row r="2641" spans="1:11" x14ac:dyDescent="0.35">
      <c r="A2641">
        <v>821056640</v>
      </c>
      <c r="B2641" s="2">
        <v>43784</v>
      </c>
      <c r="C2641" s="2">
        <v>43797</v>
      </c>
      <c r="D2641" t="s">
        <v>149</v>
      </c>
      <c r="E2641" t="s">
        <v>12</v>
      </c>
      <c r="F2641" t="s">
        <v>22</v>
      </c>
      <c r="G2641" t="s">
        <v>14</v>
      </c>
      <c r="H2641" t="s">
        <v>34</v>
      </c>
      <c r="I2641">
        <v>7760</v>
      </c>
      <c r="J2641">
        <v>47.45</v>
      </c>
      <c r="K2641">
        <v>31.79</v>
      </c>
    </row>
    <row r="2642" spans="1:11" x14ac:dyDescent="0.35">
      <c r="A2642">
        <v>962169587</v>
      </c>
      <c r="B2642" s="2">
        <v>43533</v>
      </c>
      <c r="C2642" s="2">
        <v>43554</v>
      </c>
      <c r="D2642" t="s">
        <v>119</v>
      </c>
      <c r="E2642" t="s">
        <v>24</v>
      </c>
      <c r="F2642" t="s">
        <v>30</v>
      </c>
      <c r="G2642" t="s">
        <v>18</v>
      </c>
      <c r="H2642" t="s">
        <v>15</v>
      </c>
      <c r="I2642">
        <v>6217</v>
      </c>
      <c r="J2642">
        <v>81.73</v>
      </c>
      <c r="K2642">
        <v>56.67</v>
      </c>
    </row>
    <row r="2643" spans="1:11" x14ac:dyDescent="0.35">
      <c r="A2643">
        <v>890546023</v>
      </c>
      <c r="B2643" s="2">
        <v>44286</v>
      </c>
      <c r="C2643" s="2">
        <v>44306</v>
      </c>
      <c r="D2643" t="s">
        <v>199</v>
      </c>
      <c r="E2643" t="s">
        <v>29</v>
      </c>
      <c r="F2643" t="s">
        <v>25</v>
      </c>
      <c r="G2643" t="s">
        <v>14</v>
      </c>
      <c r="H2643" t="s">
        <v>34</v>
      </c>
      <c r="I2643">
        <v>1213</v>
      </c>
      <c r="J2643">
        <v>205.7</v>
      </c>
      <c r="K2643">
        <v>117.11</v>
      </c>
    </row>
    <row r="2644" spans="1:11" x14ac:dyDescent="0.35">
      <c r="A2644">
        <v>167172276</v>
      </c>
      <c r="B2644" s="2">
        <v>43488</v>
      </c>
      <c r="C2644" s="2">
        <v>43491</v>
      </c>
      <c r="D2644" t="s">
        <v>101</v>
      </c>
      <c r="E2644" t="s">
        <v>24</v>
      </c>
      <c r="F2644" t="s">
        <v>76</v>
      </c>
      <c r="G2644" t="s">
        <v>18</v>
      </c>
      <c r="H2644" t="s">
        <v>26</v>
      </c>
      <c r="I2644">
        <v>8846</v>
      </c>
      <c r="J2644">
        <v>668.27</v>
      </c>
      <c r="K2644">
        <v>502.54</v>
      </c>
    </row>
    <row r="2645" spans="1:11" x14ac:dyDescent="0.35">
      <c r="A2645">
        <v>223347175</v>
      </c>
      <c r="B2645" s="2">
        <v>43598</v>
      </c>
      <c r="C2645" s="2">
        <v>43605</v>
      </c>
      <c r="D2645" t="s">
        <v>11</v>
      </c>
      <c r="E2645" t="s">
        <v>12</v>
      </c>
      <c r="F2645" t="s">
        <v>17</v>
      </c>
      <c r="G2645" t="s">
        <v>14</v>
      </c>
      <c r="H2645" t="s">
        <v>34</v>
      </c>
      <c r="I2645">
        <v>2247</v>
      </c>
      <c r="J2645">
        <v>152.58000000000001</v>
      </c>
      <c r="K2645">
        <v>97.44</v>
      </c>
    </row>
    <row r="2646" spans="1:11" x14ac:dyDescent="0.35">
      <c r="A2646">
        <v>310682046</v>
      </c>
      <c r="B2646" s="2">
        <v>42192</v>
      </c>
      <c r="C2646" s="2">
        <v>42199</v>
      </c>
      <c r="D2646" t="s">
        <v>78</v>
      </c>
      <c r="E2646" t="s">
        <v>24</v>
      </c>
      <c r="F2646" t="s">
        <v>33</v>
      </c>
      <c r="G2646" t="s">
        <v>14</v>
      </c>
      <c r="H2646" t="s">
        <v>26</v>
      </c>
      <c r="I2646">
        <v>6576</v>
      </c>
      <c r="J2646">
        <v>109.28</v>
      </c>
      <c r="K2646">
        <v>35.840000000000003</v>
      </c>
    </row>
    <row r="2647" spans="1:11" x14ac:dyDescent="0.35">
      <c r="A2647">
        <v>651100718</v>
      </c>
      <c r="B2647" s="2">
        <v>44040</v>
      </c>
      <c r="C2647" s="2">
        <v>44055</v>
      </c>
      <c r="D2647" t="s">
        <v>124</v>
      </c>
      <c r="E2647" t="s">
        <v>38</v>
      </c>
      <c r="F2647" t="s">
        <v>17</v>
      </c>
      <c r="G2647" t="s">
        <v>18</v>
      </c>
      <c r="H2647" t="s">
        <v>15</v>
      </c>
      <c r="I2647">
        <v>4026</v>
      </c>
      <c r="J2647">
        <v>152.58000000000001</v>
      </c>
      <c r="K2647">
        <v>97.44</v>
      </c>
    </row>
    <row r="2648" spans="1:11" x14ac:dyDescent="0.35">
      <c r="A2648">
        <v>186839520</v>
      </c>
      <c r="B2648" s="2">
        <v>43765</v>
      </c>
      <c r="C2648" s="2">
        <v>43777</v>
      </c>
      <c r="D2648" t="s">
        <v>58</v>
      </c>
      <c r="E2648" t="s">
        <v>29</v>
      </c>
      <c r="F2648" t="s">
        <v>13</v>
      </c>
      <c r="G2648" t="s">
        <v>14</v>
      </c>
      <c r="H2648" t="s">
        <v>19</v>
      </c>
      <c r="I2648">
        <v>8821</v>
      </c>
      <c r="J2648">
        <v>255.28</v>
      </c>
      <c r="K2648">
        <v>159.41999999999999</v>
      </c>
    </row>
    <row r="2649" spans="1:11" x14ac:dyDescent="0.35">
      <c r="A2649">
        <v>630447280</v>
      </c>
      <c r="B2649" s="2">
        <v>44806</v>
      </c>
      <c r="C2649" s="2">
        <v>44824</v>
      </c>
      <c r="D2649" t="s">
        <v>136</v>
      </c>
      <c r="E2649" t="s">
        <v>38</v>
      </c>
      <c r="F2649" t="s">
        <v>76</v>
      </c>
      <c r="G2649" t="s">
        <v>14</v>
      </c>
      <c r="H2649" t="s">
        <v>26</v>
      </c>
      <c r="I2649">
        <v>2215</v>
      </c>
      <c r="J2649">
        <v>668.27</v>
      </c>
      <c r="K2649">
        <v>502.54</v>
      </c>
    </row>
    <row r="2650" spans="1:11" x14ac:dyDescent="0.35">
      <c r="A2650">
        <v>614785325</v>
      </c>
      <c r="B2650" s="2">
        <v>44831</v>
      </c>
      <c r="C2650" s="2">
        <v>44834</v>
      </c>
      <c r="D2650" t="s">
        <v>94</v>
      </c>
      <c r="E2650" t="s">
        <v>38</v>
      </c>
      <c r="F2650" t="s">
        <v>40</v>
      </c>
      <c r="G2650" t="s">
        <v>18</v>
      </c>
      <c r="H2650" t="s">
        <v>15</v>
      </c>
      <c r="I2650">
        <v>7494</v>
      </c>
      <c r="J2650">
        <v>651.21</v>
      </c>
      <c r="K2650">
        <v>524.96</v>
      </c>
    </row>
    <row r="2651" spans="1:11" x14ac:dyDescent="0.35">
      <c r="A2651">
        <v>643027484</v>
      </c>
      <c r="B2651" s="2">
        <v>44327</v>
      </c>
      <c r="C2651" s="2">
        <v>44346</v>
      </c>
      <c r="D2651" t="s">
        <v>189</v>
      </c>
      <c r="E2651" t="s">
        <v>21</v>
      </c>
      <c r="F2651" t="s">
        <v>47</v>
      </c>
      <c r="G2651" t="s">
        <v>14</v>
      </c>
      <c r="H2651" t="s">
        <v>34</v>
      </c>
      <c r="I2651">
        <v>4977</v>
      </c>
      <c r="J2651">
        <v>421.89</v>
      </c>
      <c r="K2651">
        <v>364.69</v>
      </c>
    </row>
    <row r="2652" spans="1:11" x14ac:dyDescent="0.35">
      <c r="A2652">
        <v>838660085</v>
      </c>
      <c r="B2652" s="2">
        <v>44895</v>
      </c>
      <c r="C2652" s="2">
        <v>44903</v>
      </c>
      <c r="D2652" t="s">
        <v>169</v>
      </c>
      <c r="E2652" t="s">
        <v>29</v>
      </c>
      <c r="F2652" t="s">
        <v>30</v>
      </c>
      <c r="G2652" t="s">
        <v>18</v>
      </c>
      <c r="H2652" t="s">
        <v>34</v>
      </c>
      <c r="I2652">
        <v>7011</v>
      </c>
      <c r="J2652">
        <v>81.73</v>
      </c>
      <c r="K2652">
        <v>56.67</v>
      </c>
    </row>
    <row r="2653" spans="1:11" x14ac:dyDescent="0.35">
      <c r="A2653">
        <v>495481956</v>
      </c>
      <c r="B2653" s="2">
        <v>44068</v>
      </c>
      <c r="C2653" s="2">
        <v>44086</v>
      </c>
      <c r="D2653" t="s">
        <v>192</v>
      </c>
      <c r="E2653" t="s">
        <v>32</v>
      </c>
      <c r="F2653" t="s">
        <v>30</v>
      </c>
      <c r="G2653" t="s">
        <v>14</v>
      </c>
      <c r="H2653" t="s">
        <v>26</v>
      </c>
      <c r="I2653">
        <v>2976</v>
      </c>
      <c r="J2653">
        <v>81.73</v>
      </c>
      <c r="K2653">
        <v>56.67</v>
      </c>
    </row>
    <row r="2654" spans="1:11" x14ac:dyDescent="0.35">
      <c r="A2654">
        <v>327604424</v>
      </c>
      <c r="B2654" s="2">
        <v>43576</v>
      </c>
      <c r="C2654" s="2">
        <v>43577</v>
      </c>
      <c r="D2654" t="s">
        <v>145</v>
      </c>
      <c r="E2654" t="s">
        <v>21</v>
      </c>
      <c r="F2654" t="s">
        <v>22</v>
      </c>
      <c r="G2654" t="s">
        <v>14</v>
      </c>
      <c r="H2654" t="s">
        <v>26</v>
      </c>
      <c r="I2654">
        <v>4284</v>
      </c>
      <c r="J2654">
        <v>47.45</v>
      </c>
      <c r="K2654">
        <v>31.79</v>
      </c>
    </row>
    <row r="2655" spans="1:11" x14ac:dyDescent="0.35">
      <c r="A2655">
        <v>219451320</v>
      </c>
      <c r="B2655" s="2">
        <v>43269</v>
      </c>
      <c r="C2655" s="2">
        <v>43283</v>
      </c>
      <c r="D2655" t="s">
        <v>100</v>
      </c>
      <c r="E2655" t="s">
        <v>21</v>
      </c>
      <c r="F2655" t="s">
        <v>47</v>
      </c>
      <c r="G2655" t="s">
        <v>18</v>
      </c>
      <c r="H2655" t="s">
        <v>15</v>
      </c>
      <c r="I2655">
        <v>9377</v>
      </c>
      <c r="J2655">
        <v>421.89</v>
      </c>
      <c r="K2655">
        <v>364.69</v>
      </c>
    </row>
    <row r="2656" spans="1:11" x14ac:dyDescent="0.35">
      <c r="A2656">
        <v>575758969</v>
      </c>
      <c r="B2656" s="2">
        <v>44270</v>
      </c>
      <c r="C2656" s="2">
        <v>44289</v>
      </c>
      <c r="D2656" t="s">
        <v>165</v>
      </c>
      <c r="E2656" t="s">
        <v>21</v>
      </c>
      <c r="F2656" t="s">
        <v>30</v>
      </c>
      <c r="G2656" t="s">
        <v>14</v>
      </c>
      <c r="H2656" t="s">
        <v>34</v>
      </c>
      <c r="I2656">
        <v>8729</v>
      </c>
      <c r="J2656">
        <v>81.73</v>
      </c>
      <c r="K2656">
        <v>56.67</v>
      </c>
    </row>
    <row r="2657" spans="1:11" x14ac:dyDescent="0.35">
      <c r="A2657">
        <v>971576201</v>
      </c>
      <c r="B2657" s="2">
        <v>44205</v>
      </c>
      <c r="C2657" s="2">
        <v>44215</v>
      </c>
      <c r="D2657" t="s">
        <v>58</v>
      </c>
      <c r="E2657" t="s">
        <v>29</v>
      </c>
      <c r="F2657" t="s">
        <v>17</v>
      </c>
      <c r="G2657" t="s">
        <v>14</v>
      </c>
      <c r="H2657" t="s">
        <v>34</v>
      </c>
      <c r="I2657">
        <v>9843</v>
      </c>
      <c r="J2657">
        <v>152.58000000000001</v>
      </c>
      <c r="K2657">
        <v>97.44</v>
      </c>
    </row>
    <row r="2658" spans="1:11" x14ac:dyDescent="0.35">
      <c r="A2658">
        <v>602264344</v>
      </c>
      <c r="B2658" s="2">
        <v>43438</v>
      </c>
      <c r="C2658" s="2">
        <v>43446</v>
      </c>
      <c r="D2658" t="s">
        <v>117</v>
      </c>
      <c r="E2658" t="s">
        <v>21</v>
      </c>
      <c r="F2658" t="s">
        <v>40</v>
      </c>
      <c r="G2658" t="s">
        <v>18</v>
      </c>
      <c r="H2658" t="s">
        <v>34</v>
      </c>
      <c r="I2658">
        <v>2258</v>
      </c>
      <c r="J2658">
        <v>651.21</v>
      </c>
      <c r="K2658">
        <v>524.96</v>
      </c>
    </row>
    <row r="2659" spans="1:11" x14ac:dyDescent="0.35">
      <c r="A2659">
        <v>533497226</v>
      </c>
      <c r="B2659" s="2">
        <v>43686</v>
      </c>
      <c r="C2659" s="2">
        <v>43707</v>
      </c>
      <c r="D2659" t="s">
        <v>139</v>
      </c>
      <c r="E2659" t="s">
        <v>51</v>
      </c>
      <c r="F2659" t="s">
        <v>17</v>
      </c>
      <c r="G2659" t="s">
        <v>14</v>
      </c>
      <c r="H2659" t="s">
        <v>34</v>
      </c>
      <c r="I2659">
        <v>2539</v>
      </c>
      <c r="J2659">
        <v>152.58000000000001</v>
      </c>
      <c r="K2659">
        <v>97.44</v>
      </c>
    </row>
    <row r="2660" spans="1:11" x14ac:dyDescent="0.35">
      <c r="A2660">
        <v>551261174</v>
      </c>
      <c r="B2660" s="2">
        <v>43822</v>
      </c>
      <c r="C2660" s="2">
        <v>43826</v>
      </c>
      <c r="D2660" t="s">
        <v>84</v>
      </c>
      <c r="E2660" t="s">
        <v>24</v>
      </c>
      <c r="F2660" t="s">
        <v>42</v>
      </c>
      <c r="G2660" t="s">
        <v>14</v>
      </c>
      <c r="H2660" t="s">
        <v>15</v>
      </c>
      <c r="I2660">
        <v>9287</v>
      </c>
      <c r="J2660">
        <v>437.2</v>
      </c>
      <c r="K2660">
        <v>263.33</v>
      </c>
    </row>
    <row r="2661" spans="1:11" x14ac:dyDescent="0.35">
      <c r="A2661">
        <v>511855018</v>
      </c>
      <c r="B2661" s="2">
        <v>44070</v>
      </c>
      <c r="C2661" s="2">
        <v>44073</v>
      </c>
      <c r="D2661" t="s">
        <v>180</v>
      </c>
      <c r="E2661" t="s">
        <v>24</v>
      </c>
      <c r="F2661" t="s">
        <v>30</v>
      </c>
      <c r="G2661" t="s">
        <v>18</v>
      </c>
      <c r="H2661" t="s">
        <v>15</v>
      </c>
      <c r="I2661">
        <v>8129</v>
      </c>
      <c r="J2661">
        <v>81.73</v>
      </c>
      <c r="K2661">
        <v>56.67</v>
      </c>
    </row>
    <row r="2662" spans="1:11" x14ac:dyDescent="0.35">
      <c r="A2662">
        <v>791890084</v>
      </c>
      <c r="B2662" s="2">
        <v>43426</v>
      </c>
      <c r="C2662" s="2">
        <v>43430</v>
      </c>
      <c r="D2662" t="s">
        <v>79</v>
      </c>
      <c r="E2662" t="s">
        <v>21</v>
      </c>
      <c r="F2662" t="s">
        <v>25</v>
      </c>
      <c r="G2662" t="s">
        <v>18</v>
      </c>
      <c r="H2662" t="s">
        <v>34</v>
      </c>
      <c r="I2662">
        <v>6728</v>
      </c>
      <c r="J2662">
        <v>205.7</v>
      </c>
      <c r="K2662">
        <v>117.11</v>
      </c>
    </row>
    <row r="2663" spans="1:11" x14ac:dyDescent="0.35">
      <c r="A2663">
        <v>938290202</v>
      </c>
      <c r="B2663" s="2">
        <v>42242</v>
      </c>
      <c r="C2663" s="2">
        <v>42248</v>
      </c>
      <c r="D2663" t="s">
        <v>141</v>
      </c>
      <c r="E2663" t="s">
        <v>38</v>
      </c>
      <c r="F2663" t="s">
        <v>17</v>
      </c>
      <c r="G2663" t="s">
        <v>18</v>
      </c>
      <c r="H2663" t="s">
        <v>26</v>
      </c>
      <c r="I2663">
        <v>9777</v>
      </c>
      <c r="J2663">
        <v>152.58000000000001</v>
      </c>
      <c r="K2663">
        <v>97.44</v>
      </c>
    </row>
    <row r="2664" spans="1:11" x14ac:dyDescent="0.35">
      <c r="A2664">
        <v>118291699</v>
      </c>
      <c r="B2664" s="2">
        <v>44910</v>
      </c>
      <c r="C2664" s="2">
        <v>44916</v>
      </c>
      <c r="D2664" t="s">
        <v>192</v>
      </c>
      <c r="E2664" t="s">
        <v>32</v>
      </c>
      <c r="F2664" t="s">
        <v>47</v>
      </c>
      <c r="G2664" t="s">
        <v>18</v>
      </c>
      <c r="H2664" t="s">
        <v>15</v>
      </c>
      <c r="I2664">
        <v>3997</v>
      </c>
      <c r="J2664">
        <v>421.89</v>
      </c>
      <c r="K2664">
        <v>364.69</v>
      </c>
    </row>
    <row r="2665" spans="1:11" x14ac:dyDescent="0.35">
      <c r="A2665">
        <v>269443404</v>
      </c>
      <c r="B2665" s="2">
        <v>42673</v>
      </c>
      <c r="C2665" s="2">
        <v>42683</v>
      </c>
      <c r="D2665" t="s">
        <v>206</v>
      </c>
      <c r="E2665" t="s">
        <v>24</v>
      </c>
      <c r="F2665" t="s">
        <v>42</v>
      </c>
      <c r="G2665" t="s">
        <v>14</v>
      </c>
      <c r="H2665" t="s">
        <v>15</v>
      </c>
      <c r="I2665">
        <v>3146</v>
      </c>
      <c r="J2665">
        <v>437.2</v>
      </c>
      <c r="K2665">
        <v>263.33</v>
      </c>
    </row>
    <row r="2666" spans="1:11" x14ac:dyDescent="0.35">
      <c r="A2666">
        <v>249606645</v>
      </c>
      <c r="B2666" s="2">
        <v>44011</v>
      </c>
      <c r="C2666" s="2">
        <v>44030</v>
      </c>
      <c r="D2666" t="s">
        <v>113</v>
      </c>
      <c r="E2666" t="s">
        <v>21</v>
      </c>
      <c r="F2666" t="s">
        <v>56</v>
      </c>
      <c r="G2666" t="s">
        <v>18</v>
      </c>
      <c r="H2666" t="s">
        <v>19</v>
      </c>
      <c r="I2666">
        <v>3008</v>
      </c>
      <c r="J2666">
        <v>9.33</v>
      </c>
      <c r="K2666">
        <v>6.92</v>
      </c>
    </row>
    <row r="2667" spans="1:11" x14ac:dyDescent="0.35">
      <c r="A2667">
        <v>786955249</v>
      </c>
      <c r="B2667" s="2">
        <v>43945</v>
      </c>
      <c r="C2667" s="2">
        <v>43966</v>
      </c>
      <c r="D2667" t="s">
        <v>65</v>
      </c>
      <c r="E2667" t="s">
        <v>32</v>
      </c>
      <c r="F2667" t="s">
        <v>33</v>
      </c>
      <c r="G2667" t="s">
        <v>18</v>
      </c>
      <c r="H2667" t="s">
        <v>26</v>
      </c>
      <c r="I2667">
        <v>6401</v>
      </c>
      <c r="J2667">
        <v>109.28</v>
      </c>
      <c r="K2667">
        <v>35.840000000000003</v>
      </c>
    </row>
    <row r="2668" spans="1:11" x14ac:dyDescent="0.35">
      <c r="A2668">
        <v>429975545</v>
      </c>
      <c r="B2668" s="2">
        <v>42580</v>
      </c>
      <c r="C2668" s="2">
        <v>42586</v>
      </c>
      <c r="D2668" t="s">
        <v>46</v>
      </c>
      <c r="E2668" t="s">
        <v>29</v>
      </c>
      <c r="F2668" t="s">
        <v>13</v>
      </c>
      <c r="G2668" t="s">
        <v>14</v>
      </c>
      <c r="H2668" t="s">
        <v>26</v>
      </c>
      <c r="I2668">
        <v>8174</v>
      </c>
      <c r="J2668">
        <v>255.28</v>
      </c>
      <c r="K2668">
        <v>159.41999999999999</v>
      </c>
    </row>
    <row r="2669" spans="1:11" x14ac:dyDescent="0.35">
      <c r="A2669">
        <v>497466361</v>
      </c>
      <c r="B2669" s="2">
        <v>42102</v>
      </c>
      <c r="C2669" s="2">
        <v>42107</v>
      </c>
      <c r="D2669" t="s">
        <v>79</v>
      </c>
      <c r="E2669" t="s">
        <v>21</v>
      </c>
      <c r="F2669" t="s">
        <v>76</v>
      </c>
      <c r="G2669" t="s">
        <v>18</v>
      </c>
      <c r="H2669" t="s">
        <v>19</v>
      </c>
      <c r="I2669">
        <v>206</v>
      </c>
      <c r="J2669">
        <v>668.27</v>
      </c>
      <c r="K2669">
        <v>502.54</v>
      </c>
    </row>
    <row r="2670" spans="1:11" x14ac:dyDescent="0.35">
      <c r="A2670">
        <v>128539025</v>
      </c>
      <c r="B2670" s="2">
        <v>43317</v>
      </c>
      <c r="C2670" s="2">
        <v>43329</v>
      </c>
      <c r="D2670" t="s">
        <v>36</v>
      </c>
      <c r="E2670" t="s">
        <v>29</v>
      </c>
      <c r="F2670" t="s">
        <v>25</v>
      </c>
      <c r="G2670" t="s">
        <v>14</v>
      </c>
      <c r="H2670" t="s">
        <v>19</v>
      </c>
      <c r="I2670">
        <v>6409</v>
      </c>
      <c r="J2670">
        <v>205.7</v>
      </c>
      <c r="K2670">
        <v>117.11</v>
      </c>
    </row>
    <row r="2671" spans="1:11" x14ac:dyDescent="0.35">
      <c r="A2671">
        <v>332617366</v>
      </c>
      <c r="B2671" s="2">
        <v>44728</v>
      </c>
      <c r="C2671" s="2">
        <v>44730</v>
      </c>
      <c r="D2671" t="s">
        <v>43</v>
      </c>
      <c r="E2671" t="s">
        <v>24</v>
      </c>
      <c r="F2671" t="s">
        <v>33</v>
      </c>
      <c r="G2671" t="s">
        <v>14</v>
      </c>
      <c r="H2671" t="s">
        <v>15</v>
      </c>
      <c r="I2671">
        <v>7725</v>
      </c>
      <c r="J2671">
        <v>109.28</v>
      </c>
      <c r="K2671">
        <v>35.840000000000003</v>
      </c>
    </row>
    <row r="2672" spans="1:11" x14ac:dyDescent="0.35">
      <c r="A2672">
        <v>839437711</v>
      </c>
      <c r="B2672" s="2">
        <v>43457</v>
      </c>
      <c r="C2672" s="2">
        <v>43466</v>
      </c>
      <c r="D2672" t="s">
        <v>204</v>
      </c>
      <c r="E2672" t="s">
        <v>21</v>
      </c>
      <c r="F2672" t="s">
        <v>33</v>
      </c>
      <c r="G2672" t="s">
        <v>18</v>
      </c>
      <c r="H2672" t="s">
        <v>26</v>
      </c>
      <c r="I2672">
        <v>7128</v>
      </c>
      <c r="J2672">
        <v>109.28</v>
      </c>
      <c r="K2672">
        <v>35.840000000000003</v>
      </c>
    </row>
    <row r="2673" spans="1:11" x14ac:dyDescent="0.35">
      <c r="A2673">
        <v>549048888</v>
      </c>
      <c r="B2673" s="2">
        <v>43404</v>
      </c>
      <c r="C2673" s="2">
        <v>43412</v>
      </c>
      <c r="D2673" t="s">
        <v>67</v>
      </c>
      <c r="E2673" t="s">
        <v>21</v>
      </c>
      <c r="F2673" t="s">
        <v>40</v>
      </c>
      <c r="G2673" t="s">
        <v>14</v>
      </c>
      <c r="H2673" t="s">
        <v>34</v>
      </c>
      <c r="I2673">
        <v>4622</v>
      </c>
      <c r="J2673">
        <v>651.21</v>
      </c>
      <c r="K2673">
        <v>524.96</v>
      </c>
    </row>
    <row r="2674" spans="1:11" x14ac:dyDescent="0.35">
      <c r="A2674">
        <v>681812226</v>
      </c>
      <c r="B2674" s="2">
        <v>44162</v>
      </c>
      <c r="C2674" s="2">
        <v>44169</v>
      </c>
      <c r="D2674" t="s">
        <v>212</v>
      </c>
      <c r="E2674" t="s">
        <v>32</v>
      </c>
      <c r="F2674" t="s">
        <v>33</v>
      </c>
      <c r="G2674" t="s">
        <v>14</v>
      </c>
      <c r="H2674" t="s">
        <v>26</v>
      </c>
      <c r="I2674">
        <v>2244</v>
      </c>
      <c r="J2674">
        <v>109.28</v>
      </c>
      <c r="K2674">
        <v>35.840000000000003</v>
      </c>
    </row>
    <row r="2675" spans="1:11" x14ac:dyDescent="0.35">
      <c r="A2675">
        <v>728401553</v>
      </c>
      <c r="B2675" s="2">
        <v>42715</v>
      </c>
      <c r="C2675" s="2">
        <v>42722</v>
      </c>
      <c r="D2675" t="s">
        <v>37</v>
      </c>
      <c r="E2675" t="s">
        <v>38</v>
      </c>
      <c r="F2675" t="s">
        <v>13</v>
      </c>
      <c r="G2675" t="s">
        <v>18</v>
      </c>
      <c r="H2675" t="s">
        <v>19</v>
      </c>
      <c r="I2675">
        <v>9061</v>
      </c>
      <c r="J2675">
        <v>255.28</v>
      </c>
      <c r="K2675">
        <v>159.41999999999999</v>
      </c>
    </row>
    <row r="2676" spans="1:11" x14ac:dyDescent="0.35">
      <c r="A2676">
        <v>699803197</v>
      </c>
      <c r="B2676" s="2">
        <v>43475</v>
      </c>
      <c r="C2676" s="2">
        <v>43479</v>
      </c>
      <c r="D2676" t="s">
        <v>149</v>
      </c>
      <c r="E2676" t="s">
        <v>12</v>
      </c>
      <c r="F2676" t="s">
        <v>22</v>
      </c>
      <c r="G2676" t="s">
        <v>18</v>
      </c>
      <c r="H2676" t="s">
        <v>34</v>
      </c>
      <c r="I2676">
        <v>6172</v>
      </c>
      <c r="J2676">
        <v>47.45</v>
      </c>
      <c r="K2676">
        <v>31.79</v>
      </c>
    </row>
    <row r="2677" spans="1:11" x14ac:dyDescent="0.35">
      <c r="A2677">
        <v>677315986</v>
      </c>
      <c r="B2677" s="2">
        <v>43397</v>
      </c>
      <c r="C2677" s="2">
        <v>43398</v>
      </c>
      <c r="D2677" t="s">
        <v>37</v>
      </c>
      <c r="E2677" t="s">
        <v>38</v>
      </c>
      <c r="F2677" t="s">
        <v>30</v>
      </c>
      <c r="G2677" t="s">
        <v>14</v>
      </c>
      <c r="H2677" t="s">
        <v>34</v>
      </c>
      <c r="I2677">
        <v>1706</v>
      </c>
      <c r="J2677">
        <v>81.73</v>
      </c>
      <c r="K2677">
        <v>56.67</v>
      </c>
    </row>
    <row r="2678" spans="1:11" x14ac:dyDescent="0.35">
      <c r="A2678">
        <v>362551248</v>
      </c>
      <c r="B2678" s="2">
        <v>43210</v>
      </c>
      <c r="C2678" s="2">
        <v>43229</v>
      </c>
      <c r="D2678" t="s">
        <v>160</v>
      </c>
      <c r="E2678" t="s">
        <v>29</v>
      </c>
      <c r="F2678" t="s">
        <v>30</v>
      </c>
      <c r="G2678" t="s">
        <v>18</v>
      </c>
      <c r="H2678" t="s">
        <v>34</v>
      </c>
      <c r="I2678">
        <v>5826</v>
      </c>
      <c r="J2678">
        <v>81.73</v>
      </c>
      <c r="K2678">
        <v>56.67</v>
      </c>
    </row>
    <row r="2679" spans="1:11" x14ac:dyDescent="0.35">
      <c r="A2679">
        <v>427432811</v>
      </c>
      <c r="B2679" s="2">
        <v>42341</v>
      </c>
      <c r="C2679" s="2">
        <v>42362</v>
      </c>
      <c r="D2679" t="s">
        <v>77</v>
      </c>
      <c r="E2679" t="s">
        <v>21</v>
      </c>
      <c r="F2679" t="s">
        <v>17</v>
      </c>
      <c r="G2679" t="s">
        <v>14</v>
      </c>
      <c r="H2679" t="s">
        <v>34</v>
      </c>
      <c r="I2679">
        <v>5722</v>
      </c>
      <c r="J2679">
        <v>152.58000000000001</v>
      </c>
      <c r="K2679">
        <v>97.44</v>
      </c>
    </row>
    <row r="2680" spans="1:11" x14ac:dyDescent="0.35">
      <c r="A2680">
        <v>264197003</v>
      </c>
      <c r="B2680" s="2">
        <v>44567</v>
      </c>
      <c r="C2680" s="2">
        <v>44583</v>
      </c>
      <c r="D2680" t="s">
        <v>112</v>
      </c>
      <c r="E2680" t="s">
        <v>12</v>
      </c>
      <c r="F2680" t="s">
        <v>17</v>
      </c>
      <c r="G2680" t="s">
        <v>14</v>
      </c>
      <c r="H2680" t="s">
        <v>15</v>
      </c>
      <c r="I2680">
        <v>619</v>
      </c>
      <c r="J2680">
        <v>152.58000000000001</v>
      </c>
      <c r="K2680">
        <v>97.44</v>
      </c>
    </row>
    <row r="2681" spans="1:11" x14ac:dyDescent="0.35">
      <c r="A2681">
        <v>235392653</v>
      </c>
      <c r="B2681" s="2">
        <v>43283</v>
      </c>
      <c r="C2681" s="2">
        <v>43291</v>
      </c>
      <c r="D2681" t="s">
        <v>164</v>
      </c>
      <c r="E2681" t="s">
        <v>38</v>
      </c>
      <c r="F2681" t="s">
        <v>68</v>
      </c>
      <c r="G2681" t="s">
        <v>14</v>
      </c>
      <c r="H2681" t="s">
        <v>19</v>
      </c>
      <c r="I2681">
        <v>6772</v>
      </c>
      <c r="J2681">
        <v>154.06</v>
      </c>
      <c r="K2681">
        <v>90.93</v>
      </c>
    </row>
    <row r="2682" spans="1:11" x14ac:dyDescent="0.35">
      <c r="A2682">
        <v>323881089</v>
      </c>
      <c r="B2682" s="2">
        <v>44740</v>
      </c>
      <c r="C2682" s="2">
        <v>44746</v>
      </c>
      <c r="D2682" t="s">
        <v>64</v>
      </c>
      <c r="E2682" t="s">
        <v>29</v>
      </c>
      <c r="F2682" t="s">
        <v>76</v>
      </c>
      <c r="G2682" t="s">
        <v>18</v>
      </c>
      <c r="H2682" t="s">
        <v>34</v>
      </c>
      <c r="I2682">
        <v>2467</v>
      </c>
      <c r="J2682">
        <v>668.27</v>
      </c>
      <c r="K2682">
        <v>502.54</v>
      </c>
    </row>
    <row r="2683" spans="1:11" x14ac:dyDescent="0.35">
      <c r="A2683">
        <v>582836139</v>
      </c>
      <c r="B2683" s="2">
        <v>43190</v>
      </c>
      <c r="C2683" s="2">
        <v>43205</v>
      </c>
      <c r="D2683" t="s">
        <v>188</v>
      </c>
      <c r="E2683" t="s">
        <v>21</v>
      </c>
      <c r="F2683" t="s">
        <v>40</v>
      </c>
      <c r="G2683" t="s">
        <v>14</v>
      </c>
      <c r="H2683" t="s">
        <v>34</v>
      </c>
      <c r="I2683">
        <v>3020</v>
      </c>
      <c r="J2683">
        <v>651.21</v>
      </c>
      <c r="K2683">
        <v>524.96</v>
      </c>
    </row>
    <row r="2684" spans="1:11" x14ac:dyDescent="0.35">
      <c r="A2684">
        <v>685744130</v>
      </c>
      <c r="B2684" s="2">
        <v>44123</v>
      </c>
      <c r="C2684" s="2">
        <v>44124</v>
      </c>
      <c r="D2684" t="s">
        <v>74</v>
      </c>
      <c r="E2684" t="s">
        <v>38</v>
      </c>
      <c r="F2684" t="s">
        <v>76</v>
      </c>
      <c r="G2684" t="s">
        <v>14</v>
      </c>
      <c r="H2684" t="s">
        <v>34</v>
      </c>
      <c r="I2684">
        <v>5782</v>
      </c>
      <c r="J2684">
        <v>668.27</v>
      </c>
      <c r="K2684">
        <v>502.54</v>
      </c>
    </row>
    <row r="2685" spans="1:11" x14ac:dyDescent="0.35">
      <c r="A2685">
        <v>376403892</v>
      </c>
      <c r="B2685" s="2">
        <v>43531</v>
      </c>
      <c r="C2685" s="2">
        <v>43538</v>
      </c>
      <c r="D2685" t="s">
        <v>164</v>
      </c>
      <c r="E2685" t="s">
        <v>38</v>
      </c>
      <c r="F2685" t="s">
        <v>13</v>
      </c>
      <c r="G2685" t="s">
        <v>18</v>
      </c>
      <c r="H2685" t="s">
        <v>15</v>
      </c>
      <c r="I2685">
        <v>5131</v>
      </c>
      <c r="J2685">
        <v>255.28</v>
      </c>
      <c r="K2685">
        <v>159.41999999999999</v>
      </c>
    </row>
    <row r="2686" spans="1:11" x14ac:dyDescent="0.35">
      <c r="A2686">
        <v>818926751</v>
      </c>
      <c r="B2686" s="2">
        <v>42337</v>
      </c>
      <c r="C2686" s="2">
        <v>42340</v>
      </c>
      <c r="D2686" t="s">
        <v>112</v>
      </c>
      <c r="E2686" t="s">
        <v>12</v>
      </c>
      <c r="F2686" t="s">
        <v>68</v>
      </c>
      <c r="G2686" t="s">
        <v>14</v>
      </c>
      <c r="H2686" t="s">
        <v>19</v>
      </c>
      <c r="I2686">
        <v>7479</v>
      </c>
      <c r="J2686">
        <v>154.06</v>
      </c>
      <c r="K2686">
        <v>90.93</v>
      </c>
    </row>
    <row r="2687" spans="1:11" x14ac:dyDescent="0.35">
      <c r="A2687">
        <v>547736537</v>
      </c>
      <c r="B2687" s="2">
        <v>44275</v>
      </c>
      <c r="C2687" s="2">
        <v>44291</v>
      </c>
      <c r="D2687" t="s">
        <v>31</v>
      </c>
      <c r="E2687" t="s">
        <v>32</v>
      </c>
      <c r="F2687" t="s">
        <v>22</v>
      </c>
      <c r="G2687" t="s">
        <v>14</v>
      </c>
      <c r="H2687" t="s">
        <v>19</v>
      </c>
      <c r="I2687">
        <v>6268</v>
      </c>
      <c r="J2687">
        <v>47.45</v>
      </c>
      <c r="K2687">
        <v>31.79</v>
      </c>
    </row>
    <row r="2688" spans="1:11" x14ac:dyDescent="0.35">
      <c r="A2688">
        <v>417569577</v>
      </c>
      <c r="B2688" s="2">
        <v>43503</v>
      </c>
      <c r="C2688" s="2">
        <v>43515</v>
      </c>
      <c r="D2688" t="s">
        <v>93</v>
      </c>
      <c r="E2688" t="s">
        <v>29</v>
      </c>
      <c r="F2688" t="s">
        <v>76</v>
      </c>
      <c r="G2688" t="s">
        <v>18</v>
      </c>
      <c r="H2688" t="s">
        <v>19</v>
      </c>
      <c r="I2688">
        <v>6972</v>
      </c>
      <c r="J2688">
        <v>668.27</v>
      </c>
      <c r="K2688">
        <v>502.54</v>
      </c>
    </row>
    <row r="2689" spans="1:11" x14ac:dyDescent="0.35">
      <c r="A2689">
        <v>453474700</v>
      </c>
      <c r="B2689" s="2">
        <v>44616</v>
      </c>
      <c r="C2689" s="2">
        <v>44632</v>
      </c>
      <c r="D2689" t="s">
        <v>54</v>
      </c>
      <c r="E2689" t="s">
        <v>29</v>
      </c>
      <c r="F2689" t="s">
        <v>33</v>
      </c>
      <c r="G2689" t="s">
        <v>14</v>
      </c>
      <c r="H2689" t="s">
        <v>19</v>
      </c>
      <c r="I2689">
        <v>2096</v>
      </c>
      <c r="J2689">
        <v>109.28</v>
      </c>
      <c r="K2689">
        <v>35.840000000000003</v>
      </c>
    </row>
    <row r="2690" spans="1:11" x14ac:dyDescent="0.35">
      <c r="A2690">
        <v>300813233</v>
      </c>
      <c r="B2690" s="2">
        <v>43358</v>
      </c>
      <c r="C2690" s="2">
        <v>43368</v>
      </c>
      <c r="D2690" t="s">
        <v>154</v>
      </c>
      <c r="E2690" t="s">
        <v>12</v>
      </c>
      <c r="F2690" t="s">
        <v>33</v>
      </c>
      <c r="G2690" t="s">
        <v>18</v>
      </c>
      <c r="H2690" t="s">
        <v>34</v>
      </c>
      <c r="I2690">
        <v>6175</v>
      </c>
      <c r="J2690">
        <v>109.28</v>
      </c>
      <c r="K2690">
        <v>35.840000000000003</v>
      </c>
    </row>
    <row r="2691" spans="1:11" x14ac:dyDescent="0.35">
      <c r="A2691">
        <v>575259006</v>
      </c>
      <c r="B2691" s="2">
        <v>43716</v>
      </c>
      <c r="C2691" s="2">
        <v>43732</v>
      </c>
      <c r="D2691" t="s">
        <v>197</v>
      </c>
      <c r="E2691" t="s">
        <v>38</v>
      </c>
      <c r="F2691" t="s">
        <v>76</v>
      </c>
      <c r="G2691" t="s">
        <v>14</v>
      </c>
      <c r="H2691" t="s">
        <v>26</v>
      </c>
      <c r="I2691">
        <v>778</v>
      </c>
      <c r="J2691">
        <v>668.27</v>
      </c>
      <c r="K2691">
        <v>502.54</v>
      </c>
    </row>
    <row r="2692" spans="1:11" x14ac:dyDescent="0.35">
      <c r="A2692">
        <v>612798345</v>
      </c>
      <c r="B2692" s="2">
        <v>44640</v>
      </c>
      <c r="C2692" s="2">
        <v>44656</v>
      </c>
      <c r="D2692" t="s">
        <v>158</v>
      </c>
      <c r="E2692" t="s">
        <v>12</v>
      </c>
      <c r="F2692" t="s">
        <v>25</v>
      </c>
      <c r="G2692" t="s">
        <v>14</v>
      </c>
      <c r="H2692" t="s">
        <v>19</v>
      </c>
      <c r="I2692">
        <v>9503</v>
      </c>
      <c r="J2692">
        <v>205.7</v>
      </c>
      <c r="K2692">
        <v>117.11</v>
      </c>
    </row>
    <row r="2693" spans="1:11" x14ac:dyDescent="0.35">
      <c r="A2693">
        <v>719730079</v>
      </c>
      <c r="B2693" s="2">
        <v>43929</v>
      </c>
      <c r="C2693" s="2">
        <v>43949</v>
      </c>
      <c r="D2693" t="s">
        <v>91</v>
      </c>
      <c r="E2693" t="s">
        <v>21</v>
      </c>
      <c r="F2693" t="s">
        <v>33</v>
      </c>
      <c r="G2693" t="s">
        <v>18</v>
      </c>
      <c r="H2693" t="s">
        <v>34</v>
      </c>
      <c r="I2693">
        <v>2979</v>
      </c>
      <c r="J2693">
        <v>109.28</v>
      </c>
      <c r="K2693">
        <v>35.840000000000003</v>
      </c>
    </row>
    <row r="2694" spans="1:11" x14ac:dyDescent="0.35">
      <c r="A2694">
        <v>822665536</v>
      </c>
      <c r="B2694" s="2">
        <v>43736</v>
      </c>
      <c r="C2694" s="2">
        <v>43743</v>
      </c>
      <c r="D2694" t="s">
        <v>124</v>
      </c>
      <c r="E2694" t="s">
        <v>38</v>
      </c>
      <c r="F2694" t="s">
        <v>25</v>
      </c>
      <c r="G2694" t="s">
        <v>18</v>
      </c>
      <c r="H2694" t="s">
        <v>15</v>
      </c>
      <c r="I2694">
        <v>3868</v>
      </c>
      <c r="J2694">
        <v>205.7</v>
      </c>
      <c r="K2694">
        <v>117.11</v>
      </c>
    </row>
    <row r="2695" spans="1:11" x14ac:dyDescent="0.35">
      <c r="A2695">
        <v>918528544</v>
      </c>
      <c r="B2695" s="2">
        <v>43604</v>
      </c>
      <c r="C2695" s="2">
        <v>43605</v>
      </c>
      <c r="D2695" t="s">
        <v>126</v>
      </c>
      <c r="E2695" t="s">
        <v>24</v>
      </c>
      <c r="F2695" t="s">
        <v>33</v>
      </c>
      <c r="G2695" t="s">
        <v>18</v>
      </c>
      <c r="H2695" t="s">
        <v>34</v>
      </c>
      <c r="I2695">
        <v>1863</v>
      </c>
      <c r="J2695">
        <v>109.28</v>
      </c>
      <c r="K2695">
        <v>35.840000000000003</v>
      </c>
    </row>
    <row r="2696" spans="1:11" x14ac:dyDescent="0.35">
      <c r="A2696">
        <v>624555432</v>
      </c>
      <c r="B2696" s="2">
        <v>44925</v>
      </c>
      <c r="C2696" s="2">
        <v>44939</v>
      </c>
      <c r="D2696" t="s">
        <v>41</v>
      </c>
      <c r="E2696" t="s">
        <v>29</v>
      </c>
      <c r="F2696" t="s">
        <v>13</v>
      </c>
      <c r="G2696" t="s">
        <v>18</v>
      </c>
      <c r="H2696" t="s">
        <v>34</v>
      </c>
      <c r="I2696">
        <v>8686</v>
      </c>
      <c r="J2696">
        <v>255.28</v>
      </c>
      <c r="K2696">
        <v>159.41999999999999</v>
      </c>
    </row>
    <row r="2697" spans="1:11" x14ac:dyDescent="0.35">
      <c r="A2697">
        <v>528295028</v>
      </c>
      <c r="B2697" s="2">
        <v>44289</v>
      </c>
      <c r="C2697" s="2">
        <v>44294</v>
      </c>
      <c r="D2697" t="s">
        <v>131</v>
      </c>
      <c r="E2697" t="s">
        <v>32</v>
      </c>
      <c r="F2697" t="s">
        <v>56</v>
      </c>
      <c r="G2697" t="s">
        <v>14</v>
      </c>
      <c r="H2697" t="s">
        <v>34</v>
      </c>
      <c r="I2697">
        <v>3093</v>
      </c>
      <c r="J2697">
        <v>9.33</v>
      </c>
      <c r="K2697">
        <v>6.92</v>
      </c>
    </row>
    <row r="2698" spans="1:11" x14ac:dyDescent="0.35">
      <c r="A2698">
        <v>837608659</v>
      </c>
      <c r="B2698" s="2">
        <v>43942</v>
      </c>
      <c r="C2698" s="2">
        <v>43955</v>
      </c>
      <c r="D2698" t="s">
        <v>49</v>
      </c>
      <c r="E2698" t="s">
        <v>21</v>
      </c>
      <c r="F2698" t="s">
        <v>76</v>
      </c>
      <c r="G2698" t="s">
        <v>14</v>
      </c>
      <c r="H2698" t="s">
        <v>34</v>
      </c>
      <c r="I2698">
        <v>5871</v>
      </c>
      <c r="J2698">
        <v>668.27</v>
      </c>
      <c r="K2698">
        <v>502.54</v>
      </c>
    </row>
    <row r="2699" spans="1:11" x14ac:dyDescent="0.35">
      <c r="A2699">
        <v>930670154</v>
      </c>
      <c r="B2699" s="2">
        <v>42792</v>
      </c>
      <c r="C2699" s="2">
        <v>42813</v>
      </c>
      <c r="D2699" t="s">
        <v>125</v>
      </c>
      <c r="E2699" t="s">
        <v>21</v>
      </c>
      <c r="F2699" t="s">
        <v>47</v>
      </c>
      <c r="G2699" t="s">
        <v>14</v>
      </c>
      <c r="H2699" t="s">
        <v>26</v>
      </c>
      <c r="I2699">
        <v>4835</v>
      </c>
      <c r="J2699">
        <v>421.89</v>
      </c>
      <c r="K2699">
        <v>364.69</v>
      </c>
    </row>
    <row r="2700" spans="1:11" x14ac:dyDescent="0.35">
      <c r="A2700">
        <v>705965840</v>
      </c>
      <c r="B2700" s="2">
        <v>43369</v>
      </c>
      <c r="C2700" s="2">
        <v>43376</v>
      </c>
      <c r="D2700" t="s">
        <v>108</v>
      </c>
      <c r="E2700" t="s">
        <v>12</v>
      </c>
      <c r="F2700" t="s">
        <v>33</v>
      </c>
      <c r="G2700" t="s">
        <v>14</v>
      </c>
      <c r="H2700" t="s">
        <v>26</v>
      </c>
      <c r="I2700">
        <v>9835</v>
      </c>
      <c r="J2700">
        <v>109.28</v>
      </c>
      <c r="K2700">
        <v>35.840000000000003</v>
      </c>
    </row>
    <row r="2701" spans="1:11" x14ac:dyDescent="0.35">
      <c r="A2701">
        <v>132294547</v>
      </c>
      <c r="B2701" s="2">
        <v>43817</v>
      </c>
      <c r="C2701" s="2">
        <v>43819</v>
      </c>
      <c r="D2701" t="s">
        <v>130</v>
      </c>
      <c r="E2701" t="s">
        <v>29</v>
      </c>
      <c r="F2701" t="s">
        <v>47</v>
      </c>
      <c r="G2701" t="s">
        <v>18</v>
      </c>
      <c r="H2701" t="s">
        <v>34</v>
      </c>
      <c r="I2701">
        <v>7751</v>
      </c>
      <c r="J2701">
        <v>421.89</v>
      </c>
      <c r="K2701">
        <v>364.69</v>
      </c>
    </row>
    <row r="2702" spans="1:11" x14ac:dyDescent="0.35">
      <c r="A2702">
        <v>598767602</v>
      </c>
      <c r="B2702" s="2">
        <v>42829</v>
      </c>
      <c r="C2702" s="2">
        <v>42833</v>
      </c>
      <c r="D2702" t="s">
        <v>202</v>
      </c>
      <c r="E2702" t="s">
        <v>38</v>
      </c>
      <c r="F2702" t="s">
        <v>76</v>
      </c>
      <c r="G2702" t="s">
        <v>18</v>
      </c>
      <c r="H2702" t="s">
        <v>19</v>
      </c>
      <c r="I2702">
        <v>7494</v>
      </c>
      <c r="J2702">
        <v>668.27</v>
      </c>
      <c r="K2702">
        <v>502.54</v>
      </c>
    </row>
    <row r="2703" spans="1:11" x14ac:dyDescent="0.35">
      <c r="A2703">
        <v>864808833</v>
      </c>
      <c r="B2703" s="2">
        <v>42638</v>
      </c>
      <c r="C2703" s="2">
        <v>42654</v>
      </c>
      <c r="D2703" t="s">
        <v>84</v>
      </c>
      <c r="E2703" t="s">
        <v>24</v>
      </c>
      <c r="F2703" t="s">
        <v>25</v>
      </c>
      <c r="G2703" t="s">
        <v>18</v>
      </c>
      <c r="H2703" t="s">
        <v>19</v>
      </c>
      <c r="I2703">
        <v>5007</v>
      </c>
      <c r="J2703">
        <v>205.7</v>
      </c>
      <c r="K2703">
        <v>117.11</v>
      </c>
    </row>
    <row r="2704" spans="1:11" x14ac:dyDescent="0.35">
      <c r="A2704">
        <v>210154569</v>
      </c>
      <c r="B2704" s="2">
        <v>43521</v>
      </c>
      <c r="C2704" s="2">
        <v>43536</v>
      </c>
      <c r="D2704" t="s">
        <v>63</v>
      </c>
      <c r="E2704" t="s">
        <v>32</v>
      </c>
      <c r="F2704" t="s">
        <v>47</v>
      </c>
      <c r="G2704" t="s">
        <v>18</v>
      </c>
      <c r="H2704" t="s">
        <v>26</v>
      </c>
      <c r="I2704">
        <v>8262</v>
      </c>
      <c r="J2704">
        <v>421.89</v>
      </c>
      <c r="K2704">
        <v>364.69</v>
      </c>
    </row>
    <row r="2705" spans="1:11" x14ac:dyDescent="0.35">
      <c r="A2705">
        <v>684853637</v>
      </c>
      <c r="B2705" s="2">
        <v>43876</v>
      </c>
      <c r="C2705" s="2">
        <v>43895</v>
      </c>
      <c r="D2705" t="s">
        <v>107</v>
      </c>
      <c r="E2705" t="s">
        <v>21</v>
      </c>
      <c r="F2705" t="s">
        <v>33</v>
      </c>
      <c r="G2705" t="s">
        <v>18</v>
      </c>
      <c r="H2705" t="s">
        <v>34</v>
      </c>
      <c r="I2705">
        <v>2265</v>
      </c>
      <c r="J2705">
        <v>109.28</v>
      </c>
      <c r="K2705">
        <v>35.840000000000003</v>
      </c>
    </row>
    <row r="2706" spans="1:11" x14ac:dyDescent="0.35">
      <c r="A2706">
        <v>359267365</v>
      </c>
      <c r="B2706" s="2">
        <v>44104</v>
      </c>
      <c r="C2706" s="2">
        <v>44112</v>
      </c>
      <c r="D2706" t="s">
        <v>216</v>
      </c>
      <c r="E2706" t="s">
        <v>51</v>
      </c>
      <c r="F2706" t="s">
        <v>56</v>
      </c>
      <c r="G2706" t="s">
        <v>18</v>
      </c>
      <c r="H2706" t="s">
        <v>15</v>
      </c>
      <c r="I2706">
        <v>4052</v>
      </c>
      <c r="J2706">
        <v>9.33</v>
      </c>
      <c r="K2706">
        <v>6.92</v>
      </c>
    </row>
    <row r="2707" spans="1:11" x14ac:dyDescent="0.35">
      <c r="A2707">
        <v>974069583</v>
      </c>
      <c r="B2707" s="2">
        <v>44344</v>
      </c>
      <c r="C2707" s="2">
        <v>44354</v>
      </c>
      <c r="D2707" t="s">
        <v>182</v>
      </c>
      <c r="E2707" t="s">
        <v>12</v>
      </c>
      <c r="F2707" t="s">
        <v>33</v>
      </c>
      <c r="G2707" t="s">
        <v>14</v>
      </c>
      <c r="H2707" t="s">
        <v>15</v>
      </c>
      <c r="I2707">
        <v>7690</v>
      </c>
      <c r="J2707">
        <v>109.28</v>
      </c>
      <c r="K2707">
        <v>35.840000000000003</v>
      </c>
    </row>
    <row r="2708" spans="1:11" x14ac:dyDescent="0.35">
      <c r="A2708">
        <v>290246617</v>
      </c>
      <c r="B2708" s="2">
        <v>43506</v>
      </c>
      <c r="C2708" s="2">
        <v>43515</v>
      </c>
      <c r="D2708" t="s">
        <v>151</v>
      </c>
      <c r="E2708" t="s">
        <v>32</v>
      </c>
      <c r="F2708" t="s">
        <v>47</v>
      </c>
      <c r="G2708" t="s">
        <v>18</v>
      </c>
      <c r="H2708" t="s">
        <v>19</v>
      </c>
      <c r="I2708">
        <v>9279</v>
      </c>
      <c r="J2708">
        <v>421.89</v>
      </c>
      <c r="K2708">
        <v>364.69</v>
      </c>
    </row>
    <row r="2709" spans="1:11" x14ac:dyDescent="0.35">
      <c r="A2709">
        <v>639097297</v>
      </c>
      <c r="B2709" s="2">
        <v>44047</v>
      </c>
      <c r="C2709" s="2">
        <v>44067</v>
      </c>
      <c r="D2709" t="s">
        <v>53</v>
      </c>
      <c r="E2709" t="s">
        <v>29</v>
      </c>
      <c r="F2709" t="s">
        <v>25</v>
      </c>
      <c r="G2709" t="s">
        <v>14</v>
      </c>
      <c r="H2709" t="s">
        <v>34</v>
      </c>
      <c r="I2709">
        <v>1947</v>
      </c>
      <c r="J2709">
        <v>205.7</v>
      </c>
      <c r="K2709">
        <v>117.11</v>
      </c>
    </row>
    <row r="2710" spans="1:11" x14ac:dyDescent="0.35">
      <c r="A2710">
        <v>372232949</v>
      </c>
      <c r="B2710" s="2">
        <v>43542</v>
      </c>
      <c r="C2710" s="2">
        <v>43549</v>
      </c>
      <c r="D2710" t="s">
        <v>57</v>
      </c>
      <c r="E2710" t="s">
        <v>32</v>
      </c>
      <c r="F2710" t="s">
        <v>76</v>
      </c>
      <c r="G2710" t="s">
        <v>14</v>
      </c>
      <c r="H2710" t="s">
        <v>19</v>
      </c>
      <c r="I2710">
        <v>856</v>
      </c>
      <c r="J2710">
        <v>668.27</v>
      </c>
      <c r="K2710">
        <v>502.54</v>
      </c>
    </row>
    <row r="2711" spans="1:11" x14ac:dyDescent="0.35">
      <c r="A2711">
        <v>611577403</v>
      </c>
      <c r="B2711" s="2">
        <v>42224</v>
      </c>
      <c r="C2711" s="2">
        <v>42238</v>
      </c>
      <c r="D2711" t="s">
        <v>86</v>
      </c>
      <c r="E2711" t="s">
        <v>29</v>
      </c>
      <c r="F2711" t="s">
        <v>76</v>
      </c>
      <c r="G2711" t="s">
        <v>14</v>
      </c>
      <c r="H2711" t="s">
        <v>26</v>
      </c>
      <c r="I2711">
        <v>8199</v>
      </c>
      <c r="J2711">
        <v>668.27</v>
      </c>
      <c r="K2711">
        <v>502.54</v>
      </c>
    </row>
    <row r="2712" spans="1:11" x14ac:dyDescent="0.35">
      <c r="A2712">
        <v>299366986</v>
      </c>
      <c r="B2712" s="2">
        <v>43794</v>
      </c>
      <c r="C2712" s="2">
        <v>43796</v>
      </c>
      <c r="D2712" t="s">
        <v>197</v>
      </c>
      <c r="E2712" t="s">
        <v>38</v>
      </c>
      <c r="F2712" t="s">
        <v>13</v>
      </c>
      <c r="G2712" t="s">
        <v>18</v>
      </c>
      <c r="H2712" t="s">
        <v>15</v>
      </c>
      <c r="I2712">
        <v>8199</v>
      </c>
      <c r="J2712">
        <v>255.28</v>
      </c>
      <c r="K2712">
        <v>159.41999999999999</v>
      </c>
    </row>
    <row r="2713" spans="1:11" x14ac:dyDescent="0.35">
      <c r="A2713">
        <v>248150527</v>
      </c>
      <c r="B2713" s="2">
        <v>43342</v>
      </c>
      <c r="C2713" s="2">
        <v>43350</v>
      </c>
      <c r="D2713" t="s">
        <v>106</v>
      </c>
      <c r="E2713" t="s">
        <v>38</v>
      </c>
      <c r="F2713" t="s">
        <v>17</v>
      </c>
      <c r="G2713" t="s">
        <v>14</v>
      </c>
      <c r="H2713" t="s">
        <v>34</v>
      </c>
      <c r="I2713">
        <v>2110</v>
      </c>
      <c r="J2713">
        <v>152.58000000000001</v>
      </c>
      <c r="K2713">
        <v>97.44</v>
      </c>
    </row>
    <row r="2714" spans="1:11" x14ac:dyDescent="0.35">
      <c r="A2714">
        <v>890789353</v>
      </c>
      <c r="B2714" s="2">
        <v>44693</v>
      </c>
      <c r="C2714" s="2">
        <v>44700</v>
      </c>
      <c r="D2714" t="s">
        <v>11</v>
      </c>
      <c r="E2714" t="s">
        <v>12</v>
      </c>
      <c r="F2714" t="s">
        <v>56</v>
      </c>
      <c r="G2714" t="s">
        <v>14</v>
      </c>
      <c r="H2714" t="s">
        <v>34</v>
      </c>
      <c r="I2714">
        <v>3220</v>
      </c>
      <c r="J2714">
        <v>9.33</v>
      </c>
      <c r="K2714">
        <v>6.92</v>
      </c>
    </row>
    <row r="2715" spans="1:11" x14ac:dyDescent="0.35">
      <c r="A2715">
        <v>930457293</v>
      </c>
      <c r="B2715" s="2">
        <v>43636</v>
      </c>
      <c r="C2715" s="2">
        <v>43652</v>
      </c>
      <c r="D2715" t="s">
        <v>60</v>
      </c>
      <c r="E2715" t="s">
        <v>21</v>
      </c>
      <c r="F2715" t="s">
        <v>25</v>
      </c>
      <c r="G2715" t="s">
        <v>18</v>
      </c>
      <c r="H2715" t="s">
        <v>34</v>
      </c>
      <c r="I2715">
        <v>1845</v>
      </c>
      <c r="J2715">
        <v>205.7</v>
      </c>
      <c r="K2715">
        <v>117.11</v>
      </c>
    </row>
    <row r="2716" spans="1:11" x14ac:dyDescent="0.35">
      <c r="A2716">
        <v>490640676</v>
      </c>
      <c r="B2716" s="2">
        <v>43395</v>
      </c>
      <c r="C2716" s="2">
        <v>43399</v>
      </c>
      <c r="D2716" t="s">
        <v>127</v>
      </c>
      <c r="E2716" t="s">
        <v>38</v>
      </c>
      <c r="F2716" t="s">
        <v>25</v>
      </c>
      <c r="G2716" t="s">
        <v>14</v>
      </c>
      <c r="H2716" t="s">
        <v>15</v>
      </c>
      <c r="I2716">
        <v>334</v>
      </c>
      <c r="J2716">
        <v>205.7</v>
      </c>
      <c r="K2716">
        <v>117.11</v>
      </c>
    </row>
    <row r="2717" spans="1:11" x14ac:dyDescent="0.35">
      <c r="A2717">
        <v>665138328</v>
      </c>
      <c r="B2717" s="2">
        <v>44578</v>
      </c>
      <c r="C2717" s="2">
        <v>44592</v>
      </c>
      <c r="D2717" t="s">
        <v>94</v>
      </c>
      <c r="E2717" t="s">
        <v>38</v>
      </c>
      <c r="F2717" t="s">
        <v>56</v>
      </c>
      <c r="G2717" t="s">
        <v>14</v>
      </c>
      <c r="H2717" t="s">
        <v>34</v>
      </c>
      <c r="I2717">
        <v>8067</v>
      </c>
      <c r="J2717">
        <v>9.33</v>
      </c>
      <c r="K2717">
        <v>6.92</v>
      </c>
    </row>
    <row r="2718" spans="1:11" x14ac:dyDescent="0.35">
      <c r="A2718">
        <v>368061578</v>
      </c>
      <c r="B2718" s="2">
        <v>44219</v>
      </c>
      <c r="C2718" s="2">
        <v>44225</v>
      </c>
      <c r="D2718" t="s">
        <v>155</v>
      </c>
      <c r="E2718" t="s">
        <v>12</v>
      </c>
      <c r="F2718" t="s">
        <v>13</v>
      </c>
      <c r="G2718" t="s">
        <v>14</v>
      </c>
      <c r="H2718" t="s">
        <v>15</v>
      </c>
      <c r="I2718">
        <v>6455</v>
      </c>
      <c r="J2718">
        <v>255.28</v>
      </c>
      <c r="K2718">
        <v>159.41999999999999</v>
      </c>
    </row>
    <row r="2719" spans="1:11" x14ac:dyDescent="0.35">
      <c r="A2719">
        <v>383834254</v>
      </c>
      <c r="B2719" s="2">
        <v>44515</v>
      </c>
      <c r="C2719" s="2">
        <v>44519</v>
      </c>
      <c r="D2719" t="s">
        <v>44</v>
      </c>
      <c r="E2719" t="s">
        <v>12</v>
      </c>
      <c r="F2719" t="s">
        <v>42</v>
      </c>
      <c r="G2719" t="s">
        <v>18</v>
      </c>
      <c r="H2719" t="s">
        <v>15</v>
      </c>
      <c r="I2719">
        <v>3940</v>
      </c>
      <c r="J2719">
        <v>437.2</v>
      </c>
      <c r="K2719">
        <v>263.33</v>
      </c>
    </row>
    <row r="2720" spans="1:11" x14ac:dyDescent="0.35">
      <c r="A2720">
        <v>217192685</v>
      </c>
      <c r="B2720" s="2">
        <v>42050</v>
      </c>
      <c r="C2720" s="2">
        <v>42057</v>
      </c>
      <c r="D2720" t="s">
        <v>197</v>
      </c>
      <c r="E2720" t="s">
        <v>38</v>
      </c>
      <c r="F2720" t="s">
        <v>42</v>
      </c>
      <c r="G2720" t="s">
        <v>18</v>
      </c>
      <c r="H2720" t="s">
        <v>19</v>
      </c>
      <c r="I2720">
        <v>997</v>
      </c>
      <c r="J2720">
        <v>437.2</v>
      </c>
      <c r="K2720">
        <v>263.33</v>
      </c>
    </row>
    <row r="2721" spans="1:11" x14ac:dyDescent="0.35">
      <c r="A2721">
        <v>343185698</v>
      </c>
      <c r="B2721" s="2">
        <v>43531</v>
      </c>
      <c r="C2721" s="2">
        <v>43549</v>
      </c>
      <c r="D2721" t="s">
        <v>55</v>
      </c>
      <c r="E2721" t="s">
        <v>21</v>
      </c>
      <c r="F2721" t="s">
        <v>40</v>
      </c>
      <c r="G2721" t="s">
        <v>18</v>
      </c>
      <c r="H2721" t="s">
        <v>34</v>
      </c>
      <c r="I2721">
        <v>5129</v>
      </c>
      <c r="J2721">
        <v>651.21</v>
      </c>
      <c r="K2721">
        <v>524.96</v>
      </c>
    </row>
    <row r="2722" spans="1:11" x14ac:dyDescent="0.35">
      <c r="A2722">
        <v>857174623</v>
      </c>
      <c r="B2722" s="2">
        <v>43321</v>
      </c>
      <c r="C2722" s="2">
        <v>43328</v>
      </c>
      <c r="D2722" t="s">
        <v>171</v>
      </c>
      <c r="E2722" t="s">
        <v>12</v>
      </c>
      <c r="F2722" t="s">
        <v>68</v>
      </c>
      <c r="G2722" t="s">
        <v>14</v>
      </c>
      <c r="H2722" t="s">
        <v>26</v>
      </c>
      <c r="I2722">
        <v>5874</v>
      </c>
      <c r="J2722">
        <v>154.06</v>
      </c>
      <c r="K2722">
        <v>90.93</v>
      </c>
    </row>
    <row r="2723" spans="1:11" x14ac:dyDescent="0.35">
      <c r="A2723">
        <v>124833285</v>
      </c>
      <c r="B2723" s="2">
        <v>44597</v>
      </c>
      <c r="C2723" s="2">
        <v>44618</v>
      </c>
      <c r="D2723" t="s">
        <v>220</v>
      </c>
      <c r="E2723" t="s">
        <v>29</v>
      </c>
      <c r="F2723" t="s">
        <v>56</v>
      </c>
      <c r="G2723" t="s">
        <v>18</v>
      </c>
      <c r="H2723" t="s">
        <v>19</v>
      </c>
      <c r="I2723">
        <v>9798</v>
      </c>
      <c r="J2723">
        <v>9.33</v>
      </c>
      <c r="K2723">
        <v>6.92</v>
      </c>
    </row>
    <row r="2724" spans="1:11" x14ac:dyDescent="0.35">
      <c r="A2724">
        <v>632148015</v>
      </c>
      <c r="B2724" s="2">
        <v>43153</v>
      </c>
      <c r="C2724" s="2">
        <v>43174</v>
      </c>
      <c r="D2724" t="s">
        <v>99</v>
      </c>
      <c r="E2724" t="s">
        <v>38</v>
      </c>
      <c r="F2724" t="s">
        <v>56</v>
      </c>
      <c r="G2724" t="s">
        <v>18</v>
      </c>
      <c r="H2724" t="s">
        <v>26</v>
      </c>
      <c r="I2724">
        <v>5500</v>
      </c>
      <c r="J2724">
        <v>9.33</v>
      </c>
      <c r="K2724">
        <v>6.92</v>
      </c>
    </row>
    <row r="2725" spans="1:11" x14ac:dyDescent="0.35">
      <c r="A2725">
        <v>435417640</v>
      </c>
      <c r="B2725" s="2">
        <v>42292</v>
      </c>
      <c r="C2725" s="2">
        <v>42313</v>
      </c>
      <c r="D2725" t="s">
        <v>173</v>
      </c>
      <c r="E2725" t="s">
        <v>24</v>
      </c>
      <c r="F2725" t="s">
        <v>76</v>
      </c>
      <c r="G2725" t="s">
        <v>14</v>
      </c>
      <c r="H2725" t="s">
        <v>15</v>
      </c>
      <c r="I2725">
        <v>8610</v>
      </c>
      <c r="J2725">
        <v>668.27</v>
      </c>
      <c r="K2725">
        <v>502.54</v>
      </c>
    </row>
    <row r="2726" spans="1:11" x14ac:dyDescent="0.35">
      <c r="A2726">
        <v>811253488</v>
      </c>
      <c r="B2726" s="2">
        <v>44089</v>
      </c>
      <c r="C2726" s="2">
        <v>44098</v>
      </c>
      <c r="D2726" t="s">
        <v>81</v>
      </c>
      <c r="E2726" t="s">
        <v>32</v>
      </c>
      <c r="F2726" t="s">
        <v>40</v>
      </c>
      <c r="G2726" t="s">
        <v>18</v>
      </c>
      <c r="H2726" t="s">
        <v>26</v>
      </c>
      <c r="I2726">
        <v>6790</v>
      </c>
      <c r="J2726">
        <v>651.21</v>
      </c>
      <c r="K2726">
        <v>524.96</v>
      </c>
    </row>
    <row r="2727" spans="1:11" x14ac:dyDescent="0.35">
      <c r="A2727">
        <v>406579387</v>
      </c>
      <c r="B2727" s="2">
        <v>42009</v>
      </c>
      <c r="C2727" s="2">
        <v>42012</v>
      </c>
      <c r="D2727" t="s">
        <v>154</v>
      </c>
      <c r="E2727" t="s">
        <v>12</v>
      </c>
      <c r="F2727" t="s">
        <v>47</v>
      </c>
      <c r="G2727" t="s">
        <v>14</v>
      </c>
      <c r="H2727" t="s">
        <v>26</v>
      </c>
      <c r="I2727">
        <v>4730</v>
      </c>
      <c r="J2727">
        <v>421.89</v>
      </c>
      <c r="K2727">
        <v>364.69</v>
      </c>
    </row>
    <row r="2728" spans="1:11" x14ac:dyDescent="0.35">
      <c r="A2728">
        <v>188631665</v>
      </c>
      <c r="B2728" s="2">
        <v>44253</v>
      </c>
      <c r="C2728" s="2">
        <v>44261</v>
      </c>
      <c r="D2728" t="s">
        <v>187</v>
      </c>
      <c r="E2728" t="s">
        <v>29</v>
      </c>
      <c r="F2728" t="s">
        <v>33</v>
      </c>
      <c r="G2728" t="s">
        <v>14</v>
      </c>
      <c r="H2728" t="s">
        <v>34</v>
      </c>
      <c r="I2728">
        <v>9156</v>
      </c>
      <c r="J2728">
        <v>109.28</v>
      </c>
      <c r="K2728">
        <v>35.840000000000003</v>
      </c>
    </row>
    <row r="2729" spans="1:11" x14ac:dyDescent="0.35">
      <c r="A2729">
        <v>294959151</v>
      </c>
      <c r="B2729" s="2">
        <v>42791</v>
      </c>
      <c r="C2729" s="2">
        <v>42795</v>
      </c>
      <c r="D2729" t="s">
        <v>70</v>
      </c>
      <c r="E2729" t="s">
        <v>29</v>
      </c>
      <c r="F2729" t="s">
        <v>42</v>
      </c>
      <c r="G2729" t="s">
        <v>14</v>
      </c>
      <c r="H2729" t="s">
        <v>19</v>
      </c>
      <c r="I2729">
        <v>3822</v>
      </c>
      <c r="J2729">
        <v>437.2</v>
      </c>
      <c r="K2729">
        <v>263.33</v>
      </c>
    </row>
    <row r="2730" spans="1:11" x14ac:dyDescent="0.35">
      <c r="A2730">
        <v>483423173</v>
      </c>
      <c r="B2730" s="2">
        <v>43916</v>
      </c>
      <c r="C2730" s="2">
        <v>43923</v>
      </c>
      <c r="D2730" t="s">
        <v>92</v>
      </c>
      <c r="E2730" t="s">
        <v>32</v>
      </c>
      <c r="F2730" t="s">
        <v>68</v>
      </c>
      <c r="G2730" t="s">
        <v>14</v>
      </c>
      <c r="H2730" t="s">
        <v>19</v>
      </c>
      <c r="I2730">
        <v>4514</v>
      </c>
      <c r="J2730">
        <v>154.06</v>
      </c>
      <c r="K2730">
        <v>90.93</v>
      </c>
    </row>
    <row r="2731" spans="1:11" x14ac:dyDescent="0.35">
      <c r="A2731">
        <v>582197558</v>
      </c>
      <c r="B2731" s="2">
        <v>44838</v>
      </c>
      <c r="C2731" s="2">
        <v>44852</v>
      </c>
      <c r="D2731" t="s">
        <v>187</v>
      </c>
      <c r="E2731" t="s">
        <v>29</v>
      </c>
      <c r="F2731" t="s">
        <v>25</v>
      </c>
      <c r="G2731" t="s">
        <v>18</v>
      </c>
      <c r="H2731" t="s">
        <v>15</v>
      </c>
      <c r="I2731">
        <v>4050</v>
      </c>
      <c r="J2731">
        <v>205.7</v>
      </c>
      <c r="K2731">
        <v>117.11</v>
      </c>
    </row>
    <row r="2732" spans="1:11" x14ac:dyDescent="0.35">
      <c r="A2732">
        <v>939768636</v>
      </c>
      <c r="B2732" s="2">
        <v>43471</v>
      </c>
      <c r="C2732" s="2">
        <v>43489</v>
      </c>
      <c r="D2732" t="s">
        <v>120</v>
      </c>
      <c r="E2732" t="s">
        <v>38</v>
      </c>
      <c r="F2732" t="s">
        <v>17</v>
      </c>
      <c r="G2732" t="s">
        <v>14</v>
      </c>
      <c r="H2732" t="s">
        <v>34</v>
      </c>
      <c r="I2732">
        <v>7278</v>
      </c>
      <c r="J2732">
        <v>152.58000000000001</v>
      </c>
      <c r="K2732">
        <v>97.44</v>
      </c>
    </row>
    <row r="2733" spans="1:11" x14ac:dyDescent="0.35">
      <c r="A2733">
        <v>174935233</v>
      </c>
      <c r="B2733" s="2">
        <v>42577</v>
      </c>
      <c r="C2733" s="2">
        <v>42596</v>
      </c>
      <c r="D2733" t="s">
        <v>165</v>
      </c>
      <c r="E2733" t="s">
        <v>21</v>
      </c>
      <c r="F2733" t="s">
        <v>42</v>
      </c>
      <c r="G2733" t="s">
        <v>14</v>
      </c>
      <c r="H2733" t="s">
        <v>15</v>
      </c>
      <c r="I2733">
        <v>6078</v>
      </c>
      <c r="J2733">
        <v>437.2</v>
      </c>
      <c r="K2733">
        <v>263.33</v>
      </c>
    </row>
    <row r="2734" spans="1:11" x14ac:dyDescent="0.35">
      <c r="A2734">
        <v>126808679</v>
      </c>
      <c r="B2734" s="2">
        <v>44002</v>
      </c>
      <c r="C2734" s="2">
        <v>44005</v>
      </c>
      <c r="D2734" t="s">
        <v>160</v>
      </c>
      <c r="E2734" t="s">
        <v>29</v>
      </c>
      <c r="F2734" t="s">
        <v>47</v>
      </c>
      <c r="G2734" t="s">
        <v>14</v>
      </c>
      <c r="H2734" t="s">
        <v>34</v>
      </c>
      <c r="I2734">
        <v>4361</v>
      </c>
      <c r="J2734">
        <v>421.89</v>
      </c>
      <c r="K2734">
        <v>364.69</v>
      </c>
    </row>
    <row r="2735" spans="1:11" x14ac:dyDescent="0.35">
      <c r="A2735">
        <v>904812800</v>
      </c>
      <c r="B2735" s="2">
        <v>44478</v>
      </c>
      <c r="C2735" s="2">
        <v>44493</v>
      </c>
      <c r="D2735" t="s">
        <v>214</v>
      </c>
      <c r="E2735" t="s">
        <v>21</v>
      </c>
      <c r="F2735" t="s">
        <v>56</v>
      </c>
      <c r="G2735" t="s">
        <v>18</v>
      </c>
      <c r="H2735" t="s">
        <v>15</v>
      </c>
      <c r="I2735">
        <v>3069</v>
      </c>
      <c r="J2735">
        <v>9.33</v>
      </c>
      <c r="K2735">
        <v>6.92</v>
      </c>
    </row>
    <row r="2736" spans="1:11" x14ac:dyDescent="0.35">
      <c r="A2736">
        <v>438683927</v>
      </c>
      <c r="B2736" s="2">
        <v>44360</v>
      </c>
      <c r="C2736" s="2">
        <v>44377</v>
      </c>
      <c r="D2736" t="s">
        <v>214</v>
      </c>
      <c r="E2736" t="s">
        <v>21</v>
      </c>
      <c r="F2736" t="s">
        <v>30</v>
      </c>
      <c r="G2736" t="s">
        <v>14</v>
      </c>
      <c r="H2736" t="s">
        <v>26</v>
      </c>
      <c r="I2736">
        <v>5177</v>
      </c>
      <c r="J2736">
        <v>81.73</v>
      </c>
      <c r="K2736">
        <v>56.67</v>
      </c>
    </row>
    <row r="2737" spans="1:11" x14ac:dyDescent="0.35">
      <c r="A2737">
        <v>328470885</v>
      </c>
      <c r="B2737" s="2">
        <v>43582</v>
      </c>
      <c r="C2737" s="2">
        <v>43600</v>
      </c>
      <c r="D2737" t="s">
        <v>186</v>
      </c>
      <c r="E2737" t="s">
        <v>38</v>
      </c>
      <c r="F2737" t="s">
        <v>17</v>
      </c>
      <c r="G2737" t="s">
        <v>14</v>
      </c>
      <c r="H2737" t="s">
        <v>34</v>
      </c>
      <c r="I2737">
        <v>689</v>
      </c>
      <c r="J2737">
        <v>152.58000000000001</v>
      </c>
      <c r="K2737">
        <v>97.44</v>
      </c>
    </row>
    <row r="2738" spans="1:11" x14ac:dyDescent="0.35">
      <c r="A2738">
        <v>894535005</v>
      </c>
      <c r="B2738" s="2">
        <v>44089</v>
      </c>
      <c r="C2738" s="2">
        <v>44091</v>
      </c>
      <c r="D2738" t="s">
        <v>133</v>
      </c>
      <c r="E2738" t="s">
        <v>38</v>
      </c>
      <c r="F2738" t="s">
        <v>13</v>
      </c>
      <c r="G2738" t="s">
        <v>18</v>
      </c>
      <c r="H2738" t="s">
        <v>15</v>
      </c>
      <c r="I2738">
        <v>1641</v>
      </c>
      <c r="J2738">
        <v>255.28</v>
      </c>
      <c r="K2738">
        <v>159.41999999999999</v>
      </c>
    </row>
    <row r="2739" spans="1:11" x14ac:dyDescent="0.35">
      <c r="A2739">
        <v>727550113</v>
      </c>
      <c r="B2739" s="2">
        <v>42860</v>
      </c>
      <c r="C2739" s="2">
        <v>42864</v>
      </c>
      <c r="D2739" t="s">
        <v>164</v>
      </c>
      <c r="E2739" t="s">
        <v>38</v>
      </c>
      <c r="F2739" t="s">
        <v>56</v>
      </c>
      <c r="G2739" t="s">
        <v>14</v>
      </c>
      <c r="H2739" t="s">
        <v>26</v>
      </c>
      <c r="I2739">
        <v>7101</v>
      </c>
      <c r="J2739">
        <v>9.33</v>
      </c>
      <c r="K2739">
        <v>6.92</v>
      </c>
    </row>
    <row r="2740" spans="1:11" x14ac:dyDescent="0.35">
      <c r="A2740">
        <v>738502538</v>
      </c>
      <c r="B2740" s="2">
        <v>43580</v>
      </c>
      <c r="C2740" s="2">
        <v>43591</v>
      </c>
      <c r="D2740" t="s">
        <v>63</v>
      </c>
      <c r="E2740" t="s">
        <v>32</v>
      </c>
      <c r="F2740" t="s">
        <v>40</v>
      </c>
      <c r="G2740" t="s">
        <v>14</v>
      </c>
      <c r="H2740" t="s">
        <v>19</v>
      </c>
      <c r="I2740">
        <v>8167</v>
      </c>
      <c r="J2740">
        <v>651.21</v>
      </c>
      <c r="K2740">
        <v>524.96</v>
      </c>
    </row>
    <row r="2741" spans="1:11" x14ac:dyDescent="0.35">
      <c r="A2741">
        <v>108691108</v>
      </c>
      <c r="B2741" s="2">
        <v>43202</v>
      </c>
      <c r="C2741" s="2">
        <v>43210</v>
      </c>
      <c r="D2741" t="s">
        <v>212</v>
      </c>
      <c r="E2741" t="s">
        <v>32</v>
      </c>
      <c r="F2741" t="s">
        <v>40</v>
      </c>
      <c r="G2741" t="s">
        <v>18</v>
      </c>
      <c r="H2741" t="s">
        <v>19</v>
      </c>
      <c r="I2741">
        <v>2969</v>
      </c>
      <c r="J2741">
        <v>651.21</v>
      </c>
      <c r="K2741">
        <v>524.96</v>
      </c>
    </row>
    <row r="2742" spans="1:11" x14ac:dyDescent="0.35">
      <c r="A2742">
        <v>339727151</v>
      </c>
      <c r="B2742" s="2">
        <v>43917</v>
      </c>
      <c r="C2742" s="2">
        <v>43924</v>
      </c>
      <c r="D2742" t="s">
        <v>170</v>
      </c>
      <c r="E2742" t="s">
        <v>12</v>
      </c>
      <c r="F2742" t="s">
        <v>42</v>
      </c>
      <c r="G2742" t="s">
        <v>14</v>
      </c>
      <c r="H2742" t="s">
        <v>19</v>
      </c>
      <c r="I2742">
        <v>1668</v>
      </c>
      <c r="J2742">
        <v>437.2</v>
      </c>
      <c r="K2742">
        <v>263.33</v>
      </c>
    </row>
    <row r="2743" spans="1:11" x14ac:dyDescent="0.35">
      <c r="A2743">
        <v>303534495</v>
      </c>
      <c r="B2743" s="2">
        <v>44421</v>
      </c>
      <c r="C2743" s="2">
        <v>44428</v>
      </c>
      <c r="D2743" t="s">
        <v>189</v>
      </c>
      <c r="E2743" t="s">
        <v>21</v>
      </c>
      <c r="F2743" t="s">
        <v>56</v>
      </c>
      <c r="G2743" t="s">
        <v>18</v>
      </c>
      <c r="H2743" t="s">
        <v>34</v>
      </c>
      <c r="I2743">
        <v>1457</v>
      </c>
      <c r="J2743">
        <v>9.33</v>
      </c>
      <c r="K2743">
        <v>6.92</v>
      </c>
    </row>
    <row r="2744" spans="1:11" x14ac:dyDescent="0.35">
      <c r="A2744">
        <v>292349469</v>
      </c>
      <c r="B2744" s="2">
        <v>44682</v>
      </c>
      <c r="C2744" s="2">
        <v>44693</v>
      </c>
      <c r="D2744" t="s">
        <v>219</v>
      </c>
      <c r="E2744" t="s">
        <v>38</v>
      </c>
      <c r="F2744" t="s">
        <v>40</v>
      </c>
      <c r="G2744" t="s">
        <v>14</v>
      </c>
      <c r="H2744" t="s">
        <v>26</v>
      </c>
      <c r="I2744">
        <v>1559</v>
      </c>
      <c r="J2744">
        <v>651.21</v>
      </c>
      <c r="K2744">
        <v>524.96</v>
      </c>
    </row>
    <row r="2745" spans="1:11" x14ac:dyDescent="0.35">
      <c r="A2745">
        <v>668720901</v>
      </c>
      <c r="B2745" s="2">
        <v>44253</v>
      </c>
      <c r="C2745" s="2">
        <v>44260</v>
      </c>
      <c r="D2745" t="s">
        <v>28</v>
      </c>
      <c r="E2745" t="s">
        <v>29</v>
      </c>
      <c r="F2745" t="s">
        <v>42</v>
      </c>
      <c r="G2745" t="s">
        <v>18</v>
      </c>
      <c r="H2745" t="s">
        <v>34</v>
      </c>
      <c r="I2745">
        <v>8230</v>
      </c>
      <c r="J2745">
        <v>437.2</v>
      </c>
      <c r="K2745">
        <v>263.33</v>
      </c>
    </row>
    <row r="2746" spans="1:11" x14ac:dyDescent="0.35">
      <c r="A2746">
        <v>515510118</v>
      </c>
      <c r="B2746" s="2">
        <v>44688</v>
      </c>
      <c r="C2746" s="2">
        <v>44701</v>
      </c>
      <c r="D2746" t="s">
        <v>61</v>
      </c>
      <c r="E2746" t="s">
        <v>12</v>
      </c>
      <c r="F2746" t="s">
        <v>25</v>
      </c>
      <c r="G2746" t="s">
        <v>18</v>
      </c>
      <c r="H2746" t="s">
        <v>26</v>
      </c>
      <c r="I2746">
        <v>9754</v>
      </c>
      <c r="J2746">
        <v>205.7</v>
      </c>
      <c r="K2746">
        <v>117.11</v>
      </c>
    </row>
    <row r="2747" spans="1:11" x14ac:dyDescent="0.35">
      <c r="A2747">
        <v>785890948</v>
      </c>
      <c r="B2747" s="2">
        <v>42588</v>
      </c>
      <c r="C2747" s="2">
        <v>42609</v>
      </c>
      <c r="D2747" t="s">
        <v>89</v>
      </c>
      <c r="E2747" t="s">
        <v>38</v>
      </c>
      <c r="F2747" t="s">
        <v>47</v>
      </c>
      <c r="G2747" t="s">
        <v>18</v>
      </c>
      <c r="H2747" t="s">
        <v>19</v>
      </c>
      <c r="I2747">
        <v>1451</v>
      </c>
      <c r="J2747">
        <v>421.89</v>
      </c>
      <c r="K2747">
        <v>364.69</v>
      </c>
    </row>
    <row r="2748" spans="1:11" x14ac:dyDescent="0.35">
      <c r="A2748">
        <v>253349721</v>
      </c>
      <c r="B2748" s="2">
        <v>42710</v>
      </c>
      <c r="C2748" s="2">
        <v>42718</v>
      </c>
      <c r="D2748" t="s">
        <v>213</v>
      </c>
      <c r="E2748" t="s">
        <v>38</v>
      </c>
      <c r="F2748" t="s">
        <v>17</v>
      </c>
      <c r="G2748" t="s">
        <v>14</v>
      </c>
      <c r="H2748" t="s">
        <v>19</v>
      </c>
      <c r="I2748">
        <v>667</v>
      </c>
      <c r="J2748">
        <v>152.58000000000001</v>
      </c>
      <c r="K2748">
        <v>97.44</v>
      </c>
    </row>
    <row r="2749" spans="1:11" x14ac:dyDescent="0.35">
      <c r="A2749">
        <v>461685264</v>
      </c>
      <c r="B2749" s="2">
        <v>44858</v>
      </c>
      <c r="C2749" s="2">
        <v>44877</v>
      </c>
      <c r="D2749" t="s">
        <v>161</v>
      </c>
      <c r="E2749" t="s">
        <v>24</v>
      </c>
      <c r="F2749" t="s">
        <v>56</v>
      </c>
      <c r="G2749" t="s">
        <v>18</v>
      </c>
      <c r="H2749" t="s">
        <v>26</v>
      </c>
      <c r="I2749">
        <v>1784</v>
      </c>
      <c r="J2749">
        <v>9.33</v>
      </c>
      <c r="K2749">
        <v>6.92</v>
      </c>
    </row>
    <row r="2750" spans="1:11" x14ac:dyDescent="0.35">
      <c r="A2750">
        <v>775008904</v>
      </c>
      <c r="B2750" s="2">
        <v>43795</v>
      </c>
      <c r="C2750" s="2">
        <v>43810</v>
      </c>
      <c r="D2750" t="s">
        <v>113</v>
      </c>
      <c r="E2750" t="s">
        <v>21</v>
      </c>
      <c r="F2750" t="s">
        <v>13</v>
      </c>
      <c r="G2750" t="s">
        <v>14</v>
      </c>
      <c r="H2750" t="s">
        <v>15</v>
      </c>
      <c r="I2750">
        <v>1212</v>
      </c>
      <c r="J2750">
        <v>255.28</v>
      </c>
      <c r="K2750">
        <v>159.41999999999999</v>
      </c>
    </row>
    <row r="2751" spans="1:11" x14ac:dyDescent="0.35">
      <c r="A2751">
        <v>627744472</v>
      </c>
      <c r="B2751" s="2">
        <v>42528</v>
      </c>
      <c r="C2751" s="2">
        <v>42544</v>
      </c>
      <c r="D2751" t="s">
        <v>61</v>
      </c>
      <c r="E2751" t="s">
        <v>12</v>
      </c>
      <c r="F2751" t="s">
        <v>56</v>
      </c>
      <c r="G2751" t="s">
        <v>14</v>
      </c>
      <c r="H2751" t="s">
        <v>19</v>
      </c>
      <c r="I2751">
        <v>2394</v>
      </c>
      <c r="J2751">
        <v>9.33</v>
      </c>
      <c r="K2751">
        <v>6.92</v>
      </c>
    </row>
    <row r="2752" spans="1:11" x14ac:dyDescent="0.35">
      <c r="A2752">
        <v>874628293</v>
      </c>
      <c r="B2752" s="2">
        <v>42832</v>
      </c>
      <c r="C2752" s="2">
        <v>42850</v>
      </c>
      <c r="D2752" t="s">
        <v>78</v>
      </c>
      <c r="E2752" t="s">
        <v>24</v>
      </c>
      <c r="F2752" t="s">
        <v>22</v>
      </c>
      <c r="G2752" t="s">
        <v>14</v>
      </c>
      <c r="H2752" t="s">
        <v>34</v>
      </c>
      <c r="I2752">
        <v>803</v>
      </c>
      <c r="J2752">
        <v>47.45</v>
      </c>
      <c r="K2752">
        <v>31.79</v>
      </c>
    </row>
    <row r="2753" spans="1:11" x14ac:dyDescent="0.35">
      <c r="A2753">
        <v>640709197</v>
      </c>
      <c r="B2753" s="2">
        <v>44029</v>
      </c>
      <c r="C2753" s="2">
        <v>44046</v>
      </c>
      <c r="D2753" t="s">
        <v>211</v>
      </c>
      <c r="E2753" t="s">
        <v>38</v>
      </c>
      <c r="F2753" t="s">
        <v>13</v>
      </c>
      <c r="G2753" t="s">
        <v>14</v>
      </c>
      <c r="H2753" t="s">
        <v>15</v>
      </c>
      <c r="I2753">
        <v>8944</v>
      </c>
      <c r="J2753">
        <v>255.28</v>
      </c>
      <c r="K2753">
        <v>159.41999999999999</v>
      </c>
    </row>
    <row r="2754" spans="1:11" x14ac:dyDescent="0.35">
      <c r="A2754">
        <v>471348512</v>
      </c>
      <c r="B2754" s="2">
        <v>43328</v>
      </c>
      <c r="C2754" s="2">
        <v>43346</v>
      </c>
      <c r="D2754" t="s">
        <v>176</v>
      </c>
      <c r="E2754" t="s">
        <v>21</v>
      </c>
      <c r="F2754" t="s">
        <v>56</v>
      </c>
      <c r="G2754" t="s">
        <v>14</v>
      </c>
      <c r="H2754" t="s">
        <v>15</v>
      </c>
      <c r="I2754">
        <v>1354</v>
      </c>
      <c r="J2754">
        <v>9.33</v>
      </c>
      <c r="K2754">
        <v>6.92</v>
      </c>
    </row>
    <row r="2755" spans="1:11" x14ac:dyDescent="0.35">
      <c r="A2755">
        <v>982220065</v>
      </c>
      <c r="B2755" s="2">
        <v>44713</v>
      </c>
      <c r="C2755" s="2">
        <v>44730</v>
      </c>
      <c r="D2755" t="s">
        <v>57</v>
      </c>
      <c r="E2755" t="s">
        <v>32</v>
      </c>
      <c r="F2755" t="s">
        <v>76</v>
      </c>
      <c r="G2755" t="s">
        <v>18</v>
      </c>
      <c r="H2755" t="s">
        <v>34</v>
      </c>
      <c r="I2755">
        <v>9599</v>
      </c>
      <c r="J2755">
        <v>668.27</v>
      </c>
      <c r="K2755">
        <v>502.54</v>
      </c>
    </row>
    <row r="2756" spans="1:11" x14ac:dyDescent="0.35">
      <c r="A2756">
        <v>609310185</v>
      </c>
      <c r="B2756" s="2">
        <v>44787</v>
      </c>
      <c r="C2756" s="2">
        <v>44799</v>
      </c>
      <c r="D2756" t="s">
        <v>218</v>
      </c>
      <c r="E2756" t="s">
        <v>38</v>
      </c>
      <c r="F2756" t="s">
        <v>17</v>
      </c>
      <c r="G2756" t="s">
        <v>18</v>
      </c>
      <c r="H2756" t="s">
        <v>19</v>
      </c>
      <c r="I2756">
        <v>7279</v>
      </c>
      <c r="J2756">
        <v>152.58000000000001</v>
      </c>
      <c r="K2756">
        <v>97.44</v>
      </c>
    </row>
    <row r="2757" spans="1:11" x14ac:dyDescent="0.35">
      <c r="A2757">
        <v>558917701</v>
      </c>
      <c r="B2757" s="2">
        <v>42237</v>
      </c>
      <c r="C2757" s="2">
        <v>42246</v>
      </c>
      <c r="D2757" t="s">
        <v>133</v>
      </c>
      <c r="E2757" t="s">
        <v>38</v>
      </c>
      <c r="F2757" t="s">
        <v>40</v>
      </c>
      <c r="G2757" t="s">
        <v>18</v>
      </c>
      <c r="H2757" t="s">
        <v>26</v>
      </c>
      <c r="I2757">
        <v>5023</v>
      </c>
      <c r="J2757">
        <v>651.21</v>
      </c>
      <c r="K2757">
        <v>524.96</v>
      </c>
    </row>
    <row r="2758" spans="1:11" x14ac:dyDescent="0.35">
      <c r="A2758">
        <v>757653939</v>
      </c>
      <c r="B2758" s="2">
        <v>44486</v>
      </c>
      <c r="C2758" s="2">
        <v>44503</v>
      </c>
      <c r="D2758" t="s">
        <v>185</v>
      </c>
      <c r="E2758" t="s">
        <v>38</v>
      </c>
      <c r="F2758" t="s">
        <v>22</v>
      </c>
      <c r="G2758" t="s">
        <v>14</v>
      </c>
      <c r="H2758" t="s">
        <v>15</v>
      </c>
      <c r="I2758">
        <v>5492</v>
      </c>
      <c r="J2758">
        <v>47.45</v>
      </c>
      <c r="K2758">
        <v>31.79</v>
      </c>
    </row>
    <row r="2759" spans="1:11" x14ac:dyDescent="0.35">
      <c r="A2759">
        <v>302442729</v>
      </c>
      <c r="B2759" s="2">
        <v>44188</v>
      </c>
      <c r="C2759" s="2">
        <v>44196</v>
      </c>
      <c r="D2759" t="s">
        <v>117</v>
      </c>
      <c r="E2759" t="s">
        <v>21</v>
      </c>
      <c r="F2759" t="s">
        <v>13</v>
      </c>
      <c r="G2759" t="s">
        <v>18</v>
      </c>
      <c r="H2759" t="s">
        <v>19</v>
      </c>
      <c r="I2759">
        <v>8379</v>
      </c>
      <c r="J2759">
        <v>255.28</v>
      </c>
      <c r="K2759">
        <v>159.41999999999999</v>
      </c>
    </row>
    <row r="2760" spans="1:11" x14ac:dyDescent="0.35">
      <c r="A2760">
        <v>610520398</v>
      </c>
      <c r="B2760" s="2">
        <v>44353</v>
      </c>
      <c r="C2760" s="2">
        <v>44370</v>
      </c>
      <c r="D2760" t="s">
        <v>148</v>
      </c>
      <c r="E2760" t="s">
        <v>24</v>
      </c>
      <c r="F2760" t="s">
        <v>17</v>
      </c>
      <c r="G2760" t="s">
        <v>14</v>
      </c>
      <c r="H2760" t="s">
        <v>26</v>
      </c>
      <c r="I2760">
        <v>5408</v>
      </c>
      <c r="J2760">
        <v>152.58000000000001</v>
      </c>
      <c r="K2760">
        <v>97.44</v>
      </c>
    </row>
    <row r="2761" spans="1:11" x14ac:dyDescent="0.35">
      <c r="A2761">
        <v>469435775</v>
      </c>
      <c r="B2761" s="2">
        <v>44493</v>
      </c>
      <c r="C2761" s="2">
        <v>44508</v>
      </c>
      <c r="D2761" t="s">
        <v>123</v>
      </c>
      <c r="E2761" t="s">
        <v>38</v>
      </c>
      <c r="F2761" t="s">
        <v>22</v>
      </c>
      <c r="G2761" t="s">
        <v>14</v>
      </c>
      <c r="H2761" t="s">
        <v>34</v>
      </c>
      <c r="I2761">
        <v>5333</v>
      </c>
      <c r="J2761">
        <v>47.45</v>
      </c>
      <c r="K2761">
        <v>31.79</v>
      </c>
    </row>
    <row r="2762" spans="1:11" x14ac:dyDescent="0.35">
      <c r="A2762">
        <v>987050187</v>
      </c>
      <c r="B2762" s="2">
        <v>43933</v>
      </c>
      <c r="C2762" s="2">
        <v>43952</v>
      </c>
      <c r="D2762" t="s">
        <v>175</v>
      </c>
      <c r="E2762" t="s">
        <v>21</v>
      </c>
      <c r="F2762" t="s">
        <v>68</v>
      </c>
      <c r="G2762" t="s">
        <v>14</v>
      </c>
      <c r="H2762" t="s">
        <v>19</v>
      </c>
      <c r="I2762">
        <v>8940</v>
      </c>
      <c r="J2762">
        <v>154.06</v>
      </c>
      <c r="K2762">
        <v>90.93</v>
      </c>
    </row>
    <row r="2763" spans="1:11" x14ac:dyDescent="0.35">
      <c r="A2763">
        <v>641537463</v>
      </c>
      <c r="B2763" s="2">
        <v>42310</v>
      </c>
      <c r="C2763" s="2">
        <v>42320</v>
      </c>
      <c r="D2763" t="s">
        <v>49</v>
      </c>
      <c r="E2763" t="s">
        <v>21</v>
      </c>
      <c r="F2763" t="s">
        <v>40</v>
      </c>
      <c r="G2763" t="s">
        <v>14</v>
      </c>
      <c r="H2763" t="s">
        <v>34</v>
      </c>
      <c r="I2763">
        <v>4047</v>
      </c>
      <c r="J2763">
        <v>651.21</v>
      </c>
      <c r="K2763">
        <v>524.96</v>
      </c>
    </row>
    <row r="2764" spans="1:11" x14ac:dyDescent="0.35">
      <c r="A2764">
        <v>231383931</v>
      </c>
      <c r="B2764" s="2">
        <v>44347</v>
      </c>
      <c r="C2764" s="2">
        <v>44350</v>
      </c>
      <c r="D2764" t="s">
        <v>59</v>
      </c>
      <c r="E2764" t="s">
        <v>12</v>
      </c>
      <c r="F2764" t="s">
        <v>42</v>
      </c>
      <c r="G2764" t="s">
        <v>18</v>
      </c>
      <c r="H2764" t="s">
        <v>19</v>
      </c>
      <c r="I2764">
        <v>502</v>
      </c>
      <c r="J2764">
        <v>437.2</v>
      </c>
      <c r="K2764">
        <v>263.33</v>
      </c>
    </row>
    <row r="2765" spans="1:11" x14ac:dyDescent="0.35">
      <c r="A2765">
        <v>625388419</v>
      </c>
      <c r="B2765" s="2">
        <v>42187</v>
      </c>
      <c r="C2765" s="2">
        <v>42201</v>
      </c>
      <c r="D2765" t="s">
        <v>202</v>
      </c>
      <c r="E2765" t="s">
        <v>38</v>
      </c>
      <c r="F2765" t="s">
        <v>30</v>
      </c>
      <c r="G2765" t="s">
        <v>14</v>
      </c>
      <c r="H2765" t="s">
        <v>34</v>
      </c>
      <c r="I2765">
        <v>5186</v>
      </c>
      <c r="J2765">
        <v>81.73</v>
      </c>
      <c r="K2765">
        <v>56.67</v>
      </c>
    </row>
    <row r="2766" spans="1:11" x14ac:dyDescent="0.35">
      <c r="A2766">
        <v>512662255</v>
      </c>
      <c r="B2766" s="2">
        <v>42139</v>
      </c>
      <c r="C2766" s="2">
        <v>42140</v>
      </c>
      <c r="D2766" t="s">
        <v>20</v>
      </c>
      <c r="E2766" t="s">
        <v>21</v>
      </c>
      <c r="F2766" t="s">
        <v>76</v>
      </c>
      <c r="G2766" t="s">
        <v>18</v>
      </c>
      <c r="H2766" t="s">
        <v>26</v>
      </c>
      <c r="I2766">
        <v>7009</v>
      </c>
      <c r="J2766">
        <v>668.27</v>
      </c>
      <c r="K2766">
        <v>502.54</v>
      </c>
    </row>
    <row r="2767" spans="1:11" x14ac:dyDescent="0.35">
      <c r="A2767">
        <v>452629268</v>
      </c>
      <c r="B2767" s="2">
        <v>44821</v>
      </c>
      <c r="C2767" s="2">
        <v>44841</v>
      </c>
      <c r="D2767" t="s">
        <v>72</v>
      </c>
      <c r="E2767" t="s">
        <v>24</v>
      </c>
      <c r="F2767" t="s">
        <v>56</v>
      </c>
      <c r="G2767" t="s">
        <v>14</v>
      </c>
      <c r="H2767" t="s">
        <v>26</v>
      </c>
      <c r="I2767">
        <v>1914</v>
      </c>
      <c r="J2767">
        <v>9.33</v>
      </c>
      <c r="K2767">
        <v>6.92</v>
      </c>
    </row>
    <row r="2768" spans="1:11" x14ac:dyDescent="0.35">
      <c r="A2768">
        <v>625025784</v>
      </c>
      <c r="B2768" s="2">
        <v>42893</v>
      </c>
      <c r="C2768" s="2">
        <v>42910</v>
      </c>
      <c r="D2768" t="s">
        <v>150</v>
      </c>
      <c r="E2768" t="s">
        <v>38</v>
      </c>
      <c r="F2768" t="s">
        <v>13</v>
      </c>
      <c r="G2768" t="s">
        <v>14</v>
      </c>
      <c r="H2768" t="s">
        <v>34</v>
      </c>
      <c r="I2768">
        <v>7874</v>
      </c>
      <c r="J2768">
        <v>255.28</v>
      </c>
      <c r="K2768">
        <v>159.41999999999999</v>
      </c>
    </row>
    <row r="2769" spans="1:11" x14ac:dyDescent="0.35">
      <c r="A2769">
        <v>379900634</v>
      </c>
      <c r="B2769" s="2">
        <v>44872</v>
      </c>
      <c r="C2769" s="2">
        <v>44883</v>
      </c>
      <c r="D2769" t="s">
        <v>184</v>
      </c>
      <c r="E2769" t="s">
        <v>21</v>
      </c>
      <c r="F2769" t="s">
        <v>33</v>
      </c>
      <c r="G2769" t="s">
        <v>18</v>
      </c>
      <c r="H2769" t="s">
        <v>26</v>
      </c>
      <c r="I2769">
        <v>9895</v>
      </c>
      <c r="J2769">
        <v>109.28</v>
      </c>
      <c r="K2769">
        <v>35.840000000000003</v>
      </c>
    </row>
    <row r="2770" spans="1:11" x14ac:dyDescent="0.35">
      <c r="A2770">
        <v>487615144</v>
      </c>
      <c r="B2770" s="2">
        <v>44116</v>
      </c>
      <c r="C2770" s="2">
        <v>44132</v>
      </c>
      <c r="D2770" t="s">
        <v>138</v>
      </c>
      <c r="E2770" t="s">
        <v>24</v>
      </c>
      <c r="F2770" t="s">
        <v>25</v>
      </c>
      <c r="G2770" t="s">
        <v>14</v>
      </c>
      <c r="H2770" t="s">
        <v>19</v>
      </c>
      <c r="I2770">
        <v>5012</v>
      </c>
      <c r="J2770">
        <v>205.7</v>
      </c>
      <c r="K2770">
        <v>117.11</v>
      </c>
    </row>
    <row r="2771" spans="1:11" x14ac:dyDescent="0.35">
      <c r="A2771">
        <v>888843142</v>
      </c>
      <c r="B2771" s="2">
        <v>43845</v>
      </c>
      <c r="C2771" s="2">
        <v>43859</v>
      </c>
      <c r="D2771" t="s">
        <v>101</v>
      </c>
      <c r="E2771" t="s">
        <v>24</v>
      </c>
      <c r="F2771" t="s">
        <v>30</v>
      </c>
      <c r="G2771" t="s">
        <v>18</v>
      </c>
      <c r="H2771" t="s">
        <v>26</v>
      </c>
      <c r="I2771">
        <v>7293</v>
      </c>
      <c r="J2771">
        <v>81.73</v>
      </c>
      <c r="K2771">
        <v>56.67</v>
      </c>
    </row>
    <row r="2772" spans="1:11" x14ac:dyDescent="0.35">
      <c r="A2772">
        <v>244570958</v>
      </c>
      <c r="B2772" s="2">
        <v>43697</v>
      </c>
      <c r="C2772" s="2">
        <v>43700</v>
      </c>
      <c r="D2772" t="s">
        <v>106</v>
      </c>
      <c r="E2772" t="s">
        <v>38</v>
      </c>
      <c r="F2772" t="s">
        <v>30</v>
      </c>
      <c r="G2772" t="s">
        <v>18</v>
      </c>
      <c r="H2772" t="s">
        <v>34</v>
      </c>
      <c r="I2772">
        <v>2836</v>
      </c>
      <c r="J2772">
        <v>81.73</v>
      </c>
      <c r="K2772">
        <v>56.67</v>
      </c>
    </row>
    <row r="2773" spans="1:11" x14ac:dyDescent="0.35">
      <c r="A2773">
        <v>886097419</v>
      </c>
      <c r="B2773" s="2">
        <v>43938</v>
      </c>
      <c r="C2773" s="2">
        <v>43948</v>
      </c>
      <c r="D2773" t="s">
        <v>65</v>
      </c>
      <c r="E2773" t="s">
        <v>32</v>
      </c>
      <c r="F2773" t="s">
        <v>30</v>
      </c>
      <c r="G2773" t="s">
        <v>18</v>
      </c>
      <c r="H2773" t="s">
        <v>26</v>
      </c>
      <c r="I2773">
        <v>4772</v>
      </c>
      <c r="J2773">
        <v>81.73</v>
      </c>
      <c r="K2773">
        <v>56.67</v>
      </c>
    </row>
    <row r="2774" spans="1:11" x14ac:dyDescent="0.35">
      <c r="A2774">
        <v>265033853</v>
      </c>
      <c r="B2774" s="2">
        <v>44335</v>
      </c>
      <c r="C2774" s="2">
        <v>44354</v>
      </c>
      <c r="D2774" t="s">
        <v>65</v>
      </c>
      <c r="E2774" t="s">
        <v>32</v>
      </c>
      <c r="F2774" t="s">
        <v>17</v>
      </c>
      <c r="G2774" t="s">
        <v>18</v>
      </c>
      <c r="H2774" t="s">
        <v>15</v>
      </c>
      <c r="I2774">
        <v>8261</v>
      </c>
      <c r="J2774">
        <v>152.58000000000001</v>
      </c>
      <c r="K2774">
        <v>97.44</v>
      </c>
    </row>
    <row r="2775" spans="1:11" x14ac:dyDescent="0.35">
      <c r="A2775">
        <v>403304088</v>
      </c>
      <c r="B2775" s="2">
        <v>44390</v>
      </c>
      <c r="C2775" s="2">
        <v>44398</v>
      </c>
      <c r="D2775" t="s">
        <v>211</v>
      </c>
      <c r="E2775" t="s">
        <v>38</v>
      </c>
      <c r="F2775" t="s">
        <v>76</v>
      </c>
      <c r="G2775" t="s">
        <v>14</v>
      </c>
      <c r="H2775" t="s">
        <v>15</v>
      </c>
      <c r="I2775">
        <v>5497</v>
      </c>
      <c r="J2775">
        <v>668.27</v>
      </c>
      <c r="K2775">
        <v>502.54</v>
      </c>
    </row>
    <row r="2776" spans="1:11" x14ac:dyDescent="0.35">
      <c r="A2776">
        <v>243144452</v>
      </c>
      <c r="B2776" s="2">
        <v>43265</v>
      </c>
      <c r="C2776" s="2">
        <v>43270</v>
      </c>
      <c r="D2776" t="s">
        <v>215</v>
      </c>
      <c r="E2776" t="s">
        <v>21</v>
      </c>
      <c r="F2776" t="s">
        <v>25</v>
      </c>
      <c r="G2776" t="s">
        <v>14</v>
      </c>
      <c r="H2776" t="s">
        <v>34</v>
      </c>
      <c r="I2776">
        <v>701</v>
      </c>
      <c r="J2776">
        <v>205.7</v>
      </c>
      <c r="K2776">
        <v>117.11</v>
      </c>
    </row>
    <row r="2777" spans="1:11" x14ac:dyDescent="0.35">
      <c r="A2777">
        <v>597103774</v>
      </c>
      <c r="B2777" s="2">
        <v>44398</v>
      </c>
      <c r="C2777" s="2">
        <v>44412</v>
      </c>
      <c r="D2777" t="s">
        <v>136</v>
      </c>
      <c r="E2777" t="s">
        <v>38</v>
      </c>
      <c r="F2777" t="s">
        <v>68</v>
      </c>
      <c r="G2777" t="s">
        <v>14</v>
      </c>
      <c r="H2777" t="s">
        <v>34</v>
      </c>
      <c r="I2777">
        <v>5131</v>
      </c>
      <c r="J2777">
        <v>154.06</v>
      </c>
      <c r="K2777">
        <v>90.93</v>
      </c>
    </row>
    <row r="2778" spans="1:11" x14ac:dyDescent="0.35">
      <c r="A2778">
        <v>998043382</v>
      </c>
      <c r="B2778" s="2">
        <v>44727</v>
      </c>
      <c r="C2778" s="2">
        <v>44742</v>
      </c>
      <c r="D2778" t="s">
        <v>117</v>
      </c>
      <c r="E2778" t="s">
        <v>21</v>
      </c>
      <c r="F2778" t="s">
        <v>42</v>
      </c>
      <c r="G2778" t="s">
        <v>14</v>
      </c>
      <c r="H2778" t="s">
        <v>34</v>
      </c>
      <c r="I2778">
        <v>2070</v>
      </c>
      <c r="J2778">
        <v>437.2</v>
      </c>
      <c r="K2778">
        <v>263.33</v>
      </c>
    </row>
    <row r="2779" spans="1:11" x14ac:dyDescent="0.35">
      <c r="A2779">
        <v>149137103</v>
      </c>
      <c r="B2779" s="2">
        <v>42390</v>
      </c>
      <c r="C2779" s="2">
        <v>42398</v>
      </c>
      <c r="D2779" t="s">
        <v>217</v>
      </c>
      <c r="E2779" t="s">
        <v>12</v>
      </c>
      <c r="F2779" t="s">
        <v>33</v>
      </c>
      <c r="G2779" t="s">
        <v>18</v>
      </c>
      <c r="H2779" t="s">
        <v>15</v>
      </c>
      <c r="I2779">
        <v>1838</v>
      </c>
      <c r="J2779">
        <v>109.28</v>
      </c>
      <c r="K2779">
        <v>35.840000000000003</v>
      </c>
    </row>
    <row r="2780" spans="1:11" x14ac:dyDescent="0.35">
      <c r="A2780">
        <v>873871266</v>
      </c>
      <c r="B2780" s="2">
        <v>44417</v>
      </c>
      <c r="C2780" s="2">
        <v>44423</v>
      </c>
      <c r="D2780" t="s">
        <v>120</v>
      </c>
      <c r="E2780" t="s">
        <v>38</v>
      </c>
      <c r="F2780" t="s">
        <v>17</v>
      </c>
      <c r="G2780" t="s">
        <v>18</v>
      </c>
      <c r="H2780" t="s">
        <v>19</v>
      </c>
      <c r="I2780">
        <v>6782</v>
      </c>
      <c r="J2780">
        <v>152.58000000000001</v>
      </c>
      <c r="K2780">
        <v>97.44</v>
      </c>
    </row>
    <row r="2781" spans="1:11" x14ac:dyDescent="0.35">
      <c r="A2781">
        <v>666044700</v>
      </c>
      <c r="B2781" s="2">
        <v>42182</v>
      </c>
      <c r="C2781" s="2">
        <v>42197</v>
      </c>
      <c r="D2781" t="s">
        <v>85</v>
      </c>
      <c r="E2781" t="s">
        <v>12</v>
      </c>
      <c r="F2781" t="s">
        <v>42</v>
      </c>
      <c r="G2781" t="s">
        <v>18</v>
      </c>
      <c r="H2781" t="s">
        <v>19</v>
      </c>
      <c r="I2781">
        <v>6282</v>
      </c>
      <c r="J2781">
        <v>437.2</v>
      </c>
      <c r="K2781">
        <v>263.33</v>
      </c>
    </row>
    <row r="2782" spans="1:11" x14ac:dyDescent="0.35">
      <c r="A2782">
        <v>239768731</v>
      </c>
      <c r="B2782" s="2">
        <v>42686</v>
      </c>
      <c r="C2782" s="2">
        <v>42701</v>
      </c>
      <c r="D2782" t="s">
        <v>194</v>
      </c>
      <c r="E2782" t="s">
        <v>32</v>
      </c>
      <c r="F2782" t="s">
        <v>68</v>
      </c>
      <c r="G2782" t="s">
        <v>14</v>
      </c>
      <c r="H2782" t="s">
        <v>26</v>
      </c>
      <c r="I2782">
        <v>1751</v>
      </c>
      <c r="J2782">
        <v>154.06</v>
      </c>
      <c r="K2782">
        <v>90.93</v>
      </c>
    </row>
    <row r="2783" spans="1:11" x14ac:dyDescent="0.35">
      <c r="A2783">
        <v>379467189</v>
      </c>
      <c r="B2783" s="2">
        <v>42854</v>
      </c>
      <c r="C2783" s="2">
        <v>42861</v>
      </c>
      <c r="D2783" t="s">
        <v>198</v>
      </c>
      <c r="E2783" t="s">
        <v>38</v>
      </c>
      <c r="F2783" t="s">
        <v>25</v>
      </c>
      <c r="G2783" t="s">
        <v>18</v>
      </c>
      <c r="H2783" t="s">
        <v>19</v>
      </c>
      <c r="I2783">
        <v>1629</v>
      </c>
      <c r="J2783">
        <v>205.7</v>
      </c>
      <c r="K2783">
        <v>117.11</v>
      </c>
    </row>
    <row r="2784" spans="1:11" x14ac:dyDescent="0.35">
      <c r="A2784">
        <v>589876401</v>
      </c>
      <c r="B2784" s="2">
        <v>44544</v>
      </c>
      <c r="C2784" s="2">
        <v>44549</v>
      </c>
      <c r="D2784" t="s">
        <v>70</v>
      </c>
      <c r="E2784" t="s">
        <v>29</v>
      </c>
      <c r="F2784" t="s">
        <v>22</v>
      </c>
      <c r="G2784" t="s">
        <v>14</v>
      </c>
      <c r="H2784" t="s">
        <v>26</v>
      </c>
      <c r="I2784">
        <v>6390</v>
      </c>
      <c r="J2784">
        <v>47.45</v>
      </c>
      <c r="K2784">
        <v>31.79</v>
      </c>
    </row>
    <row r="2785" spans="1:11" x14ac:dyDescent="0.35">
      <c r="A2785">
        <v>446045196</v>
      </c>
      <c r="B2785" s="2">
        <v>42301</v>
      </c>
      <c r="C2785" s="2">
        <v>42310</v>
      </c>
      <c r="D2785" t="s">
        <v>168</v>
      </c>
      <c r="E2785" t="s">
        <v>21</v>
      </c>
      <c r="F2785" t="s">
        <v>56</v>
      </c>
      <c r="G2785" t="s">
        <v>18</v>
      </c>
      <c r="H2785" t="s">
        <v>26</v>
      </c>
      <c r="I2785">
        <v>3540</v>
      </c>
      <c r="J2785">
        <v>9.33</v>
      </c>
      <c r="K2785">
        <v>6.92</v>
      </c>
    </row>
    <row r="2786" spans="1:11" x14ac:dyDescent="0.35">
      <c r="A2786">
        <v>943334901</v>
      </c>
      <c r="B2786" s="2">
        <v>43377</v>
      </c>
      <c r="C2786" s="2">
        <v>43389</v>
      </c>
      <c r="D2786" t="s">
        <v>141</v>
      </c>
      <c r="E2786" t="s">
        <v>38</v>
      </c>
      <c r="F2786" t="s">
        <v>47</v>
      </c>
      <c r="G2786" t="s">
        <v>18</v>
      </c>
      <c r="H2786" t="s">
        <v>15</v>
      </c>
      <c r="I2786">
        <v>2615</v>
      </c>
      <c r="J2786">
        <v>421.89</v>
      </c>
      <c r="K2786">
        <v>364.69</v>
      </c>
    </row>
    <row r="2787" spans="1:11" x14ac:dyDescent="0.35">
      <c r="A2787">
        <v>447419345</v>
      </c>
      <c r="B2787" s="2">
        <v>43333</v>
      </c>
      <c r="C2787" s="2">
        <v>43347</v>
      </c>
      <c r="D2787" t="s">
        <v>206</v>
      </c>
      <c r="E2787" t="s">
        <v>24</v>
      </c>
      <c r="F2787" t="s">
        <v>22</v>
      </c>
      <c r="G2787" t="s">
        <v>18</v>
      </c>
      <c r="H2787" t="s">
        <v>34</v>
      </c>
      <c r="I2787">
        <v>182</v>
      </c>
      <c r="J2787">
        <v>47.45</v>
      </c>
      <c r="K2787">
        <v>31.79</v>
      </c>
    </row>
    <row r="2788" spans="1:11" x14ac:dyDescent="0.35">
      <c r="A2788">
        <v>544284856</v>
      </c>
      <c r="B2788" s="2">
        <v>43387</v>
      </c>
      <c r="C2788" s="2">
        <v>43391</v>
      </c>
      <c r="D2788" t="s">
        <v>152</v>
      </c>
      <c r="E2788" t="s">
        <v>21</v>
      </c>
      <c r="F2788" t="s">
        <v>76</v>
      </c>
      <c r="G2788" t="s">
        <v>18</v>
      </c>
      <c r="H2788" t="s">
        <v>15</v>
      </c>
      <c r="I2788">
        <v>4839</v>
      </c>
      <c r="J2788">
        <v>668.27</v>
      </c>
      <c r="K2788">
        <v>502.54</v>
      </c>
    </row>
    <row r="2789" spans="1:11" x14ac:dyDescent="0.35">
      <c r="A2789">
        <v>190230262</v>
      </c>
      <c r="B2789" s="2">
        <v>44496</v>
      </c>
      <c r="C2789" s="2">
        <v>44512</v>
      </c>
      <c r="D2789" t="s">
        <v>191</v>
      </c>
      <c r="E2789" t="s">
        <v>24</v>
      </c>
      <c r="F2789" t="s">
        <v>13</v>
      </c>
      <c r="G2789" t="s">
        <v>14</v>
      </c>
      <c r="H2789" t="s">
        <v>26</v>
      </c>
      <c r="I2789">
        <v>2217</v>
      </c>
      <c r="J2789">
        <v>255.28</v>
      </c>
      <c r="K2789">
        <v>159.41999999999999</v>
      </c>
    </row>
    <row r="2790" spans="1:11" x14ac:dyDescent="0.35">
      <c r="A2790">
        <v>661866891</v>
      </c>
      <c r="B2790" s="2">
        <v>44925</v>
      </c>
      <c r="C2790" s="2">
        <v>44933</v>
      </c>
      <c r="D2790" t="s">
        <v>16</v>
      </c>
      <c r="E2790" t="s">
        <v>12</v>
      </c>
      <c r="F2790" t="s">
        <v>17</v>
      </c>
      <c r="G2790" t="s">
        <v>14</v>
      </c>
      <c r="H2790" t="s">
        <v>26</v>
      </c>
      <c r="I2790">
        <v>9976</v>
      </c>
      <c r="J2790">
        <v>152.58000000000001</v>
      </c>
      <c r="K2790">
        <v>97.44</v>
      </c>
    </row>
    <row r="2791" spans="1:11" x14ac:dyDescent="0.35">
      <c r="A2791">
        <v>606118571</v>
      </c>
      <c r="B2791" s="2">
        <v>43410</v>
      </c>
      <c r="C2791" s="2">
        <v>43413</v>
      </c>
      <c r="D2791" t="s">
        <v>214</v>
      </c>
      <c r="E2791" t="s">
        <v>21</v>
      </c>
      <c r="F2791" t="s">
        <v>68</v>
      </c>
      <c r="G2791" t="s">
        <v>18</v>
      </c>
      <c r="H2791" t="s">
        <v>34</v>
      </c>
      <c r="I2791">
        <v>2809</v>
      </c>
      <c r="J2791">
        <v>154.06</v>
      </c>
      <c r="K2791">
        <v>90.93</v>
      </c>
    </row>
    <row r="2792" spans="1:11" x14ac:dyDescent="0.35">
      <c r="A2792">
        <v>990221631</v>
      </c>
      <c r="B2792" s="2">
        <v>44497</v>
      </c>
      <c r="C2792" s="2">
        <v>44516</v>
      </c>
      <c r="D2792" t="s">
        <v>61</v>
      </c>
      <c r="E2792" t="s">
        <v>12</v>
      </c>
      <c r="F2792" t="s">
        <v>42</v>
      </c>
      <c r="G2792" t="s">
        <v>18</v>
      </c>
      <c r="H2792" t="s">
        <v>34</v>
      </c>
      <c r="I2792">
        <v>7440</v>
      </c>
      <c r="J2792">
        <v>437.2</v>
      </c>
      <c r="K2792">
        <v>263.33</v>
      </c>
    </row>
    <row r="2793" spans="1:11" x14ac:dyDescent="0.35">
      <c r="A2793">
        <v>151724898</v>
      </c>
      <c r="B2793" s="2">
        <v>44698</v>
      </c>
      <c r="C2793" s="2">
        <v>44700</v>
      </c>
      <c r="D2793" t="s">
        <v>216</v>
      </c>
      <c r="E2793" t="s">
        <v>51</v>
      </c>
      <c r="F2793" t="s">
        <v>40</v>
      </c>
      <c r="G2793" t="s">
        <v>14</v>
      </c>
      <c r="H2793" t="s">
        <v>26</v>
      </c>
      <c r="I2793">
        <v>7624</v>
      </c>
      <c r="J2793">
        <v>651.21</v>
      </c>
      <c r="K2793">
        <v>524.96</v>
      </c>
    </row>
    <row r="2794" spans="1:11" x14ac:dyDescent="0.35">
      <c r="A2794">
        <v>548489701</v>
      </c>
      <c r="B2794" s="2">
        <v>43993</v>
      </c>
      <c r="C2794" s="2">
        <v>43994</v>
      </c>
      <c r="D2794" t="s">
        <v>155</v>
      </c>
      <c r="E2794" t="s">
        <v>12</v>
      </c>
      <c r="F2794" t="s">
        <v>30</v>
      </c>
      <c r="G2794" t="s">
        <v>18</v>
      </c>
      <c r="H2794" t="s">
        <v>15</v>
      </c>
      <c r="I2794">
        <v>9146</v>
      </c>
      <c r="J2794">
        <v>81.73</v>
      </c>
      <c r="K2794">
        <v>56.67</v>
      </c>
    </row>
    <row r="2795" spans="1:11" x14ac:dyDescent="0.35">
      <c r="A2795">
        <v>208689868</v>
      </c>
      <c r="B2795" s="2">
        <v>42826</v>
      </c>
      <c r="C2795" s="2">
        <v>42842</v>
      </c>
      <c r="D2795" t="s">
        <v>154</v>
      </c>
      <c r="E2795" t="s">
        <v>12</v>
      </c>
      <c r="F2795" t="s">
        <v>30</v>
      </c>
      <c r="G2795" t="s">
        <v>14</v>
      </c>
      <c r="H2795" t="s">
        <v>26</v>
      </c>
      <c r="I2795">
        <v>4824</v>
      </c>
      <c r="J2795">
        <v>81.73</v>
      </c>
      <c r="K2795">
        <v>56.67</v>
      </c>
    </row>
    <row r="2796" spans="1:11" x14ac:dyDescent="0.35">
      <c r="A2796">
        <v>380811727</v>
      </c>
      <c r="B2796" s="2">
        <v>42918</v>
      </c>
      <c r="C2796" s="2">
        <v>42933</v>
      </c>
      <c r="D2796" t="s">
        <v>70</v>
      </c>
      <c r="E2796" t="s">
        <v>29</v>
      </c>
      <c r="F2796" t="s">
        <v>33</v>
      </c>
      <c r="G2796" t="s">
        <v>14</v>
      </c>
      <c r="H2796" t="s">
        <v>34</v>
      </c>
      <c r="I2796">
        <v>9507</v>
      </c>
      <c r="J2796">
        <v>109.28</v>
      </c>
      <c r="K2796">
        <v>35.840000000000003</v>
      </c>
    </row>
    <row r="2797" spans="1:11" x14ac:dyDescent="0.35">
      <c r="A2797">
        <v>583654105</v>
      </c>
      <c r="B2797" s="2">
        <v>44841</v>
      </c>
      <c r="C2797" s="2">
        <v>44844</v>
      </c>
      <c r="D2797" t="s">
        <v>107</v>
      </c>
      <c r="E2797" t="s">
        <v>21</v>
      </c>
      <c r="F2797" t="s">
        <v>17</v>
      </c>
      <c r="G2797" t="s">
        <v>14</v>
      </c>
      <c r="H2797" t="s">
        <v>19</v>
      </c>
      <c r="I2797">
        <v>5075</v>
      </c>
      <c r="J2797">
        <v>152.58000000000001</v>
      </c>
      <c r="K2797">
        <v>97.44</v>
      </c>
    </row>
    <row r="2798" spans="1:11" x14ac:dyDescent="0.35">
      <c r="A2798">
        <v>856328332</v>
      </c>
      <c r="B2798" s="2">
        <v>44859</v>
      </c>
      <c r="C2798" s="2">
        <v>44860</v>
      </c>
      <c r="D2798" t="s">
        <v>187</v>
      </c>
      <c r="E2798" t="s">
        <v>29</v>
      </c>
      <c r="F2798" t="s">
        <v>25</v>
      </c>
      <c r="G2798" t="s">
        <v>14</v>
      </c>
      <c r="H2798" t="s">
        <v>26</v>
      </c>
      <c r="I2798">
        <v>5438</v>
      </c>
      <c r="J2798">
        <v>205.7</v>
      </c>
      <c r="K2798">
        <v>117.11</v>
      </c>
    </row>
    <row r="2799" spans="1:11" x14ac:dyDescent="0.35">
      <c r="A2799">
        <v>408258235</v>
      </c>
      <c r="B2799" s="2">
        <v>43669</v>
      </c>
      <c r="C2799" s="2">
        <v>43687</v>
      </c>
      <c r="D2799" t="s">
        <v>151</v>
      </c>
      <c r="E2799" t="s">
        <v>32</v>
      </c>
      <c r="F2799" t="s">
        <v>13</v>
      </c>
      <c r="G2799" t="s">
        <v>18</v>
      </c>
      <c r="H2799" t="s">
        <v>19</v>
      </c>
      <c r="I2799">
        <v>1539</v>
      </c>
      <c r="J2799">
        <v>255.28</v>
      </c>
      <c r="K2799">
        <v>159.41999999999999</v>
      </c>
    </row>
    <row r="2800" spans="1:11" x14ac:dyDescent="0.35">
      <c r="A2800">
        <v>769180142</v>
      </c>
      <c r="B2800" s="2">
        <v>42357</v>
      </c>
      <c r="C2800" s="2">
        <v>42360</v>
      </c>
      <c r="D2800" t="s">
        <v>164</v>
      </c>
      <c r="E2800" t="s">
        <v>38</v>
      </c>
      <c r="F2800" t="s">
        <v>76</v>
      </c>
      <c r="G2800" t="s">
        <v>14</v>
      </c>
      <c r="H2800" t="s">
        <v>19</v>
      </c>
      <c r="I2800">
        <v>6352</v>
      </c>
      <c r="J2800">
        <v>668.27</v>
      </c>
      <c r="K2800">
        <v>502.54</v>
      </c>
    </row>
    <row r="2801" spans="1:11" x14ac:dyDescent="0.35">
      <c r="A2801">
        <v>839142882</v>
      </c>
      <c r="B2801" s="2">
        <v>43934</v>
      </c>
      <c r="C2801" s="2">
        <v>43942</v>
      </c>
      <c r="D2801" t="s">
        <v>53</v>
      </c>
      <c r="E2801" t="s">
        <v>29</v>
      </c>
      <c r="F2801" t="s">
        <v>47</v>
      </c>
      <c r="G2801" t="s">
        <v>14</v>
      </c>
      <c r="H2801" t="s">
        <v>34</v>
      </c>
      <c r="I2801">
        <v>9881</v>
      </c>
      <c r="J2801">
        <v>421.89</v>
      </c>
      <c r="K2801">
        <v>364.69</v>
      </c>
    </row>
    <row r="2802" spans="1:11" x14ac:dyDescent="0.35">
      <c r="A2802">
        <v>938507783</v>
      </c>
      <c r="B2802" s="2">
        <v>44188</v>
      </c>
      <c r="C2802" s="2">
        <v>44190</v>
      </c>
      <c r="D2802" t="s">
        <v>65</v>
      </c>
      <c r="E2802" t="s">
        <v>32</v>
      </c>
      <c r="F2802" t="s">
        <v>40</v>
      </c>
      <c r="G2802" t="s">
        <v>14</v>
      </c>
      <c r="H2802" t="s">
        <v>26</v>
      </c>
      <c r="I2802">
        <v>4164</v>
      </c>
      <c r="J2802">
        <v>651.21</v>
      </c>
      <c r="K2802">
        <v>524.96</v>
      </c>
    </row>
    <row r="2803" spans="1:11" x14ac:dyDescent="0.35">
      <c r="A2803">
        <v>557948672</v>
      </c>
      <c r="B2803" s="2">
        <v>44795</v>
      </c>
      <c r="C2803" s="2">
        <v>44809</v>
      </c>
      <c r="D2803" t="s">
        <v>124</v>
      </c>
      <c r="E2803" t="s">
        <v>38</v>
      </c>
      <c r="F2803" t="s">
        <v>76</v>
      </c>
      <c r="G2803" t="s">
        <v>18</v>
      </c>
      <c r="H2803" t="s">
        <v>26</v>
      </c>
      <c r="I2803">
        <v>8266</v>
      </c>
      <c r="J2803">
        <v>668.27</v>
      </c>
      <c r="K2803">
        <v>502.54</v>
      </c>
    </row>
    <row r="2804" spans="1:11" x14ac:dyDescent="0.35">
      <c r="A2804">
        <v>608451879</v>
      </c>
      <c r="B2804" s="2">
        <v>43127</v>
      </c>
      <c r="C2804" s="2">
        <v>43133</v>
      </c>
      <c r="D2804" t="s">
        <v>159</v>
      </c>
      <c r="E2804" t="s">
        <v>21</v>
      </c>
      <c r="F2804" t="s">
        <v>13</v>
      </c>
      <c r="G2804" t="s">
        <v>14</v>
      </c>
      <c r="H2804" t="s">
        <v>19</v>
      </c>
      <c r="I2804">
        <v>3287</v>
      </c>
      <c r="J2804">
        <v>255.28</v>
      </c>
      <c r="K2804">
        <v>159.41999999999999</v>
      </c>
    </row>
    <row r="2805" spans="1:11" x14ac:dyDescent="0.35">
      <c r="A2805">
        <v>271316230</v>
      </c>
      <c r="B2805" s="2">
        <v>43179</v>
      </c>
      <c r="C2805" s="2">
        <v>43184</v>
      </c>
      <c r="D2805" t="s">
        <v>93</v>
      </c>
      <c r="E2805" t="s">
        <v>29</v>
      </c>
      <c r="F2805" t="s">
        <v>47</v>
      </c>
      <c r="G2805" t="s">
        <v>18</v>
      </c>
      <c r="H2805" t="s">
        <v>34</v>
      </c>
      <c r="I2805">
        <v>7356</v>
      </c>
      <c r="J2805">
        <v>421.89</v>
      </c>
      <c r="K2805">
        <v>364.69</v>
      </c>
    </row>
    <row r="2806" spans="1:11" x14ac:dyDescent="0.35">
      <c r="A2806">
        <v>148153054</v>
      </c>
      <c r="B2806" s="2">
        <v>44796</v>
      </c>
      <c r="C2806" s="2">
        <v>44813</v>
      </c>
      <c r="D2806" t="s">
        <v>157</v>
      </c>
      <c r="E2806" t="s">
        <v>24</v>
      </c>
      <c r="F2806" t="s">
        <v>17</v>
      </c>
      <c r="G2806" t="s">
        <v>18</v>
      </c>
      <c r="H2806" t="s">
        <v>34</v>
      </c>
      <c r="I2806">
        <v>636</v>
      </c>
      <c r="J2806">
        <v>152.58000000000001</v>
      </c>
      <c r="K2806">
        <v>97.44</v>
      </c>
    </row>
    <row r="2807" spans="1:11" x14ac:dyDescent="0.35">
      <c r="A2807">
        <v>910886180</v>
      </c>
      <c r="B2807" s="2">
        <v>42134</v>
      </c>
      <c r="C2807" s="2">
        <v>42147</v>
      </c>
      <c r="D2807" t="s">
        <v>214</v>
      </c>
      <c r="E2807" t="s">
        <v>21</v>
      </c>
      <c r="F2807" t="s">
        <v>22</v>
      </c>
      <c r="G2807" t="s">
        <v>14</v>
      </c>
      <c r="H2807" t="s">
        <v>15</v>
      </c>
      <c r="I2807">
        <v>317</v>
      </c>
      <c r="J2807">
        <v>47.45</v>
      </c>
      <c r="K2807">
        <v>31.79</v>
      </c>
    </row>
    <row r="2808" spans="1:11" x14ac:dyDescent="0.35">
      <c r="A2808">
        <v>151751935</v>
      </c>
      <c r="B2808" s="2">
        <v>44240</v>
      </c>
      <c r="C2808" s="2">
        <v>44252</v>
      </c>
      <c r="D2808" t="s">
        <v>137</v>
      </c>
      <c r="E2808" t="s">
        <v>38</v>
      </c>
      <c r="F2808" t="s">
        <v>25</v>
      </c>
      <c r="G2808" t="s">
        <v>14</v>
      </c>
      <c r="H2808" t="s">
        <v>19</v>
      </c>
      <c r="I2808">
        <v>5625</v>
      </c>
      <c r="J2808">
        <v>205.7</v>
      </c>
      <c r="K2808">
        <v>117.11</v>
      </c>
    </row>
    <row r="2809" spans="1:11" x14ac:dyDescent="0.35">
      <c r="A2809">
        <v>933299148</v>
      </c>
      <c r="B2809" s="2">
        <v>42317</v>
      </c>
      <c r="C2809" s="2">
        <v>42329</v>
      </c>
      <c r="D2809" t="s">
        <v>202</v>
      </c>
      <c r="E2809" t="s">
        <v>38</v>
      </c>
      <c r="F2809" t="s">
        <v>56</v>
      </c>
      <c r="G2809" t="s">
        <v>18</v>
      </c>
      <c r="H2809" t="s">
        <v>26</v>
      </c>
      <c r="I2809">
        <v>2813</v>
      </c>
      <c r="J2809">
        <v>9.33</v>
      </c>
      <c r="K2809">
        <v>6.92</v>
      </c>
    </row>
    <row r="2810" spans="1:11" x14ac:dyDescent="0.35">
      <c r="A2810">
        <v>538389146</v>
      </c>
      <c r="B2810" s="2">
        <v>44809</v>
      </c>
      <c r="C2810" s="2">
        <v>44820</v>
      </c>
      <c r="D2810" t="s">
        <v>191</v>
      </c>
      <c r="E2810" t="s">
        <v>24</v>
      </c>
      <c r="F2810" t="s">
        <v>30</v>
      </c>
      <c r="G2810" t="s">
        <v>18</v>
      </c>
      <c r="H2810" t="s">
        <v>15</v>
      </c>
      <c r="I2810">
        <v>167</v>
      </c>
      <c r="J2810">
        <v>81.73</v>
      </c>
      <c r="K2810">
        <v>56.67</v>
      </c>
    </row>
    <row r="2811" spans="1:11" x14ac:dyDescent="0.35">
      <c r="A2811">
        <v>820195758</v>
      </c>
      <c r="B2811" s="2">
        <v>44505</v>
      </c>
      <c r="C2811" s="2">
        <v>44517</v>
      </c>
      <c r="D2811" t="s">
        <v>203</v>
      </c>
      <c r="E2811" t="s">
        <v>21</v>
      </c>
      <c r="F2811" t="s">
        <v>17</v>
      </c>
      <c r="G2811" t="s">
        <v>18</v>
      </c>
      <c r="H2811" t="s">
        <v>26</v>
      </c>
      <c r="I2811">
        <v>3006</v>
      </c>
      <c r="J2811">
        <v>152.58000000000001</v>
      </c>
      <c r="K2811">
        <v>97.44</v>
      </c>
    </row>
    <row r="2812" spans="1:11" x14ac:dyDescent="0.35">
      <c r="A2812">
        <v>552205312</v>
      </c>
      <c r="B2812" s="2">
        <v>43817</v>
      </c>
      <c r="C2812" s="2">
        <v>43837</v>
      </c>
      <c r="D2812" t="s">
        <v>86</v>
      </c>
      <c r="E2812" t="s">
        <v>29</v>
      </c>
      <c r="F2812" t="s">
        <v>25</v>
      </c>
      <c r="G2812" t="s">
        <v>14</v>
      </c>
      <c r="H2812" t="s">
        <v>34</v>
      </c>
      <c r="I2812">
        <v>8678</v>
      </c>
      <c r="J2812">
        <v>205.7</v>
      </c>
      <c r="K2812">
        <v>117.11</v>
      </c>
    </row>
    <row r="2813" spans="1:11" x14ac:dyDescent="0.35">
      <c r="A2813">
        <v>378216636</v>
      </c>
      <c r="B2813" s="2">
        <v>42549</v>
      </c>
      <c r="C2813" s="2">
        <v>42560</v>
      </c>
      <c r="D2813" t="s">
        <v>152</v>
      </c>
      <c r="E2813" t="s">
        <v>21</v>
      </c>
      <c r="F2813" t="s">
        <v>33</v>
      </c>
      <c r="G2813" t="s">
        <v>14</v>
      </c>
      <c r="H2813" t="s">
        <v>34</v>
      </c>
      <c r="I2813">
        <v>1562</v>
      </c>
      <c r="J2813">
        <v>109.28</v>
      </c>
      <c r="K2813">
        <v>35.840000000000003</v>
      </c>
    </row>
    <row r="2814" spans="1:11" x14ac:dyDescent="0.35">
      <c r="A2814">
        <v>562341058</v>
      </c>
      <c r="B2814" s="2">
        <v>43966</v>
      </c>
      <c r="C2814" s="2">
        <v>43983</v>
      </c>
      <c r="D2814" t="s">
        <v>187</v>
      </c>
      <c r="E2814" t="s">
        <v>29</v>
      </c>
      <c r="F2814" t="s">
        <v>22</v>
      </c>
      <c r="G2814" t="s">
        <v>14</v>
      </c>
      <c r="H2814" t="s">
        <v>34</v>
      </c>
      <c r="I2814">
        <v>8070</v>
      </c>
      <c r="J2814">
        <v>47.45</v>
      </c>
      <c r="K2814">
        <v>31.79</v>
      </c>
    </row>
    <row r="2815" spans="1:11" x14ac:dyDescent="0.35">
      <c r="A2815">
        <v>539002406</v>
      </c>
      <c r="B2815" s="2">
        <v>43302</v>
      </c>
      <c r="C2815" s="2">
        <v>43320</v>
      </c>
      <c r="D2815" t="s">
        <v>135</v>
      </c>
      <c r="E2815" t="s">
        <v>21</v>
      </c>
      <c r="F2815" t="s">
        <v>33</v>
      </c>
      <c r="G2815" t="s">
        <v>14</v>
      </c>
      <c r="H2815" t="s">
        <v>19</v>
      </c>
      <c r="I2815">
        <v>1645</v>
      </c>
      <c r="J2815">
        <v>109.28</v>
      </c>
      <c r="K2815">
        <v>35.840000000000003</v>
      </c>
    </row>
    <row r="2816" spans="1:11" x14ac:dyDescent="0.35">
      <c r="A2816">
        <v>262937009</v>
      </c>
      <c r="B2816" s="2">
        <v>43220</v>
      </c>
      <c r="C2816" s="2">
        <v>43231</v>
      </c>
      <c r="D2816" t="s">
        <v>180</v>
      </c>
      <c r="E2816" t="s">
        <v>24</v>
      </c>
      <c r="F2816" t="s">
        <v>56</v>
      </c>
      <c r="G2816" t="s">
        <v>14</v>
      </c>
      <c r="H2816" t="s">
        <v>26</v>
      </c>
      <c r="I2816">
        <v>7759</v>
      </c>
      <c r="J2816">
        <v>9.33</v>
      </c>
      <c r="K2816">
        <v>6.92</v>
      </c>
    </row>
    <row r="2817" spans="1:11" x14ac:dyDescent="0.35">
      <c r="A2817">
        <v>659193694</v>
      </c>
      <c r="B2817" s="2">
        <v>42155</v>
      </c>
      <c r="C2817" s="2">
        <v>42161</v>
      </c>
      <c r="D2817" t="s">
        <v>103</v>
      </c>
      <c r="E2817" t="s">
        <v>21</v>
      </c>
      <c r="F2817" t="s">
        <v>40</v>
      </c>
      <c r="G2817" t="s">
        <v>14</v>
      </c>
      <c r="H2817" t="s">
        <v>15</v>
      </c>
      <c r="I2817">
        <v>8918</v>
      </c>
      <c r="J2817">
        <v>651.21</v>
      </c>
      <c r="K2817">
        <v>524.96</v>
      </c>
    </row>
    <row r="2818" spans="1:11" x14ac:dyDescent="0.35">
      <c r="A2818">
        <v>473133790</v>
      </c>
      <c r="B2818" s="2">
        <v>42009</v>
      </c>
      <c r="C2818" s="2">
        <v>42012</v>
      </c>
      <c r="D2818" t="s">
        <v>54</v>
      </c>
      <c r="E2818" t="s">
        <v>29</v>
      </c>
      <c r="F2818" t="s">
        <v>13</v>
      </c>
      <c r="G2818" t="s">
        <v>14</v>
      </c>
      <c r="H2818" t="s">
        <v>26</v>
      </c>
      <c r="I2818">
        <v>9657</v>
      </c>
      <c r="J2818">
        <v>255.28</v>
      </c>
      <c r="K2818">
        <v>159.41999999999999</v>
      </c>
    </row>
    <row r="2819" spans="1:11" x14ac:dyDescent="0.35">
      <c r="A2819">
        <v>320431125</v>
      </c>
      <c r="B2819" s="2">
        <v>42074</v>
      </c>
      <c r="C2819" s="2">
        <v>42094</v>
      </c>
      <c r="D2819" t="s">
        <v>188</v>
      </c>
      <c r="E2819" t="s">
        <v>21</v>
      </c>
      <c r="F2819" t="s">
        <v>22</v>
      </c>
      <c r="G2819" t="s">
        <v>14</v>
      </c>
      <c r="H2819" t="s">
        <v>34</v>
      </c>
      <c r="I2819">
        <v>1545</v>
      </c>
      <c r="J2819">
        <v>47.45</v>
      </c>
      <c r="K2819">
        <v>31.79</v>
      </c>
    </row>
    <row r="2820" spans="1:11" x14ac:dyDescent="0.35">
      <c r="A2820">
        <v>437072026</v>
      </c>
      <c r="B2820" s="2">
        <v>44378</v>
      </c>
      <c r="C2820" s="2">
        <v>44399</v>
      </c>
      <c r="D2820" t="s">
        <v>134</v>
      </c>
      <c r="E2820" t="s">
        <v>38</v>
      </c>
      <c r="F2820" t="s">
        <v>33</v>
      </c>
      <c r="G2820" t="s">
        <v>14</v>
      </c>
      <c r="H2820" t="s">
        <v>15</v>
      </c>
      <c r="I2820">
        <v>8180</v>
      </c>
      <c r="J2820">
        <v>109.28</v>
      </c>
      <c r="K2820">
        <v>35.840000000000003</v>
      </c>
    </row>
    <row r="2821" spans="1:11" x14ac:dyDescent="0.35">
      <c r="A2821">
        <v>229355323</v>
      </c>
      <c r="B2821" s="2">
        <v>44528</v>
      </c>
      <c r="C2821" s="2">
        <v>44546</v>
      </c>
      <c r="D2821" t="s">
        <v>113</v>
      </c>
      <c r="E2821" t="s">
        <v>21</v>
      </c>
      <c r="F2821" t="s">
        <v>68</v>
      </c>
      <c r="G2821" t="s">
        <v>18</v>
      </c>
      <c r="H2821" t="s">
        <v>26</v>
      </c>
      <c r="I2821">
        <v>192</v>
      </c>
      <c r="J2821">
        <v>154.06</v>
      </c>
      <c r="K2821">
        <v>90.93</v>
      </c>
    </row>
    <row r="2822" spans="1:11" x14ac:dyDescent="0.35">
      <c r="A2822">
        <v>523892343</v>
      </c>
      <c r="B2822" s="2">
        <v>44678</v>
      </c>
      <c r="C2822" s="2">
        <v>44693</v>
      </c>
      <c r="D2822" t="s">
        <v>143</v>
      </c>
      <c r="E2822" t="s">
        <v>24</v>
      </c>
      <c r="F2822" t="s">
        <v>13</v>
      </c>
      <c r="G2822" t="s">
        <v>18</v>
      </c>
      <c r="H2822" t="s">
        <v>19</v>
      </c>
      <c r="I2822">
        <v>241</v>
      </c>
      <c r="J2822">
        <v>255.28</v>
      </c>
      <c r="K2822">
        <v>159.41999999999999</v>
      </c>
    </row>
    <row r="2823" spans="1:11" x14ac:dyDescent="0.35">
      <c r="A2823">
        <v>417606914</v>
      </c>
      <c r="B2823" s="2">
        <v>43483</v>
      </c>
      <c r="C2823" s="2">
        <v>43489</v>
      </c>
      <c r="D2823" t="s">
        <v>186</v>
      </c>
      <c r="E2823" t="s">
        <v>38</v>
      </c>
      <c r="F2823" t="s">
        <v>40</v>
      </c>
      <c r="G2823" t="s">
        <v>18</v>
      </c>
      <c r="H2823" t="s">
        <v>34</v>
      </c>
      <c r="I2823">
        <v>8021</v>
      </c>
      <c r="J2823">
        <v>651.21</v>
      </c>
      <c r="K2823">
        <v>524.96</v>
      </c>
    </row>
    <row r="2824" spans="1:11" x14ac:dyDescent="0.35">
      <c r="A2824">
        <v>427735364</v>
      </c>
      <c r="B2824" s="2">
        <v>43954</v>
      </c>
      <c r="C2824" s="2">
        <v>43960</v>
      </c>
      <c r="D2824" t="s">
        <v>212</v>
      </c>
      <c r="E2824" t="s">
        <v>32</v>
      </c>
      <c r="F2824" t="s">
        <v>17</v>
      </c>
      <c r="G2824" t="s">
        <v>14</v>
      </c>
      <c r="H2824" t="s">
        <v>34</v>
      </c>
      <c r="I2824">
        <v>5254</v>
      </c>
      <c r="J2824">
        <v>152.58000000000001</v>
      </c>
      <c r="K2824">
        <v>97.44</v>
      </c>
    </row>
    <row r="2825" spans="1:11" x14ac:dyDescent="0.35">
      <c r="A2825">
        <v>241826522</v>
      </c>
      <c r="B2825" s="2">
        <v>44139</v>
      </c>
      <c r="C2825" s="2">
        <v>44141</v>
      </c>
      <c r="D2825" t="s">
        <v>59</v>
      </c>
      <c r="E2825" t="s">
        <v>12</v>
      </c>
      <c r="F2825" t="s">
        <v>33</v>
      </c>
      <c r="G2825" t="s">
        <v>18</v>
      </c>
      <c r="H2825" t="s">
        <v>26</v>
      </c>
      <c r="I2825">
        <v>697</v>
      </c>
      <c r="J2825">
        <v>109.28</v>
      </c>
      <c r="K2825">
        <v>35.840000000000003</v>
      </c>
    </row>
    <row r="2826" spans="1:11" x14ac:dyDescent="0.35">
      <c r="A2826">
        <v>967741715</v>
      </c>
      <c r="B2826" s="2">
        <v>44096</v>
      </c>
      <c r="C2826" s="2">
        <v>44116</v>
      </c>
      <c r="D2826" t="s">
        <v>182</v>
      </c>
      <c r="E2826" t="s">
        <v>12</v>
      </c>
      <c r="F2826" t="s">
        <v>42</v>
      </c>
      <c r="G2826" t="s">
        <v>18</v>
      </c>
      <c r="H2826" t="s">
        <v>34</v>
      </c>
      <c r="I2826">
        <v>5134</v>
      </c>
      <c r="J2826">
        <v>437.2</v>
      </c>
      <c r="K2826">
        <v>263.33</v>
      </c>
    </row>
    <row r="2827" spans="1:11" x14ac:dyDescent="0.35">
      <c r="A2827">
        <v>183654773</v>
      </c>
      <c r="B2827" s="2">
        <v>43463</v>
      </c>
      <c r="C2827" s="2">
        <v>43476</v>
      </c>
      <c r="D2827" t="s">
        <v>58</v>
      </c>
      <c r="E2827" t="s">
        <v>29</v>
      </c>
      <c r="F2827" t="s">
        <v>30</v>
      </c>
      <c r="G2827" t="s">
        <v>18</v>
      </c>
      <c r="H2827" t="s">
        <v>19</v>
      </c>
      <c r="I2827">
        <v>6383</v>
      </c>
      <c r="J2827">
        <v>81.73</v>
      </c>
      <c r="K2827">
        <v>56.67</v>
      </c>
    </row>
    <row r="2828" spans="1:11" x14ac:dyDescent="0.35">
      <c r="A2828">
        <v>488052022</v>
      </c>
      <c r="B2828" s="2">
        <v>42419</v>
      </c>
      <c r="C2828" s="2">
        <v>42439</v>
      </c>
      <c r="D2828" t="s">
        <v>74</v>
      </c>
      <c r="E2828" t="s">
        <v>38</v>
      </c>
      <c r="F2828" t="s">
        <v>33</v>
      </c>
      <c r="G2828" t="s">
        <v>14</v>
      </c>
      <c r="H2828" t="s">
        <v>15</v>
      </c>
      <c r="I2828">
        <v>4294</v>
      </c>
      <c r="J2828">
        <v>109.28</v>
      </c>
      <c r="K2828">
        <v>35.840000000000003</v>
      </c>
    </row>
    <row r="2829" spans="1:11" x14ac:dyDescent="0.35">
      <c r="A2829">
        <v>949732291</v>
      </c>
      <c r="B2829" s="2">
        <v>42921</v>
      </c>
      <c r="C2829" s="2">
        <v>42926</v>
      </c>
      <c r="D2829" t="s">
        <v>175</v>
      </c>
      <c r="E2829" t="s">
        <v>21</v>
      </c>
      <c r="F2829" t="s">
        <v>22</v>
      </c>
      <c r="G2829" t="s">
        <v>18</v>
      </c>
      <c r="H2829" t="s">
        <v>26</v>
      </c>
      <c r="I2829">
        <v>5745</v>
      </c>
      <c r="J2829">
        <v>47.45</v>
      </c>
      <c r="K2829">
        <v>31.79</v>
      </c>
    </row>
    <row r="2830" spans="1:11" x14ac:dyDescent="0.35">
      <c r="A2830">
        <v>257806909</v>
      </c>
      <c r="B2830" s="2">
        <v>43814</v>
      </c>
      <c r="C2830" s="2">
        <v>43833</v>
      </c>
      <c r="D2830" t="s">
        <v>81</v>
      </c>
      <c r="E2830" t="s">
        <v>32</v>
      </c>
      <c r="F2830" t="s">
        <v>17</v>
      </c>
      <c r="G2830" t="s">
        <v>14</v>
      </c>
      <c r="H2830" t="s">
        <v>19</v>
      </c>
      <c r="I2830">
        <v>9648</v>
      </c>
      <c r="J2830">
        <v>152.58000000000001</v>
      </c>
      <c r="K2830">
        <v>97.44</v>
      </c>
    </row>
    <row r="2831" spans="1:11" x14ac:dyDescent="0.35">
      <c r="A2831">
        <v>771699702</v>
      </c>
      <c r="B2831" s="2">
        <v>44100</v>
      </c>
      <c r="C2831" s="2">
        <v>44115</v>
      </c>
      <c r="D2831" t="s">
        <v>87</v>
      </c>
      <c r="E2831" t="s">
        <v>24</v>
      </c>
      <c r="F2831" t="s">
        <v>47</v>
      </c>
      <c r="G2831" t="s">
        <v>14</v>
      </c>
      <c r="H2831" t="s">
        <v>26</v>
      </c>
      <c r="I2831">
        <v>1946</v>
      </c>
      <c r="J2831">
        <v>421.89</v>
      </c>
      <c r="K2831">
        <v>364.69</v>
      </c>
    </row>
    <row r="2832" spans="1:11" x14ac:dyDescent="0.35">
      <c r="A2832">
        <v>871147000</v>
      </c>
      <c r="B2832" s="2">
        <v>43324</v>
      </c>
      <c r="C2832" s="2">
        <v>43334</v>
      </c>
      <c r="D2832" t="s">
        <v>80</v>
      </c>
      <c r="E2832" t="s">
        <v>21</v>
      </c>
      <c r="F2832" t="s">
        <v>76</v>
      </c>
      <c r="G2832" t="s">
        <v>14</v>
      </c>
      <c r="H2832" t="s">
        <v>19</v>
      </c>
      <c r="I2832">
        <v>611</v>
      </c>
      <c r="J2832">
        <v>668.27</v>
      </c>
      <c r="K2832">
        <v>502.54</v>
      </c>
    </row>
    <row r="2833" spans="1:11" x14ac:dyDescent="0.35">
      <c r="A2833">
        <v>806197631</v>
      </c>
      <c r="B2833" s="2">
        <v>44579</v>
      </c>
      <c r="C2833" s="2">
        <v>44595</v>
      </c>
      <c r="D2833" t="s">
        <v>121</v>
      </c>
      <c r="E2833" t="s">
        <v>21</v>
      </c>
      <c r="F2833" t="s">
        <v>13</v>
      </c>
      <c r="G2833" t="s">
        <v>14</v>
      </c>
      <c r="H2833" t="s">
        <v>15</v>
      </c>
      <c r="I2833">
        <v>649</v>
      </c>
      <c r="J2833">
        <v>255.28</v>
      </c>
      <c r="K2833">
        <v>159.41999999999999</v>
      </c>
    </row>
    <row r="2834" spans="1:11" x14ac:dyDescent="0.35">
      <c r="A2834">
        <v>447212922</v>
      </c>
      <c r="B2834" s="2">
        <v>43571</v>
      </c>
      <c r="C2834" s="2">
        <v>43583</v>
      </c>
      <c r="D2834" t="s">
        <v>59</v>
      </c>
      <c r="E2834" t="s">
        <v>12</v>
      </c>
      <c r="F2834" t="s">
        <v>25</v>
      </c>
      <c r="G2834" t="s">
        <v>14</v>
      </c>
      <c r="H2834" t="s">
        <v>26</v>
      </c>
      <c r="I2834">
        <v>9097</v>
      </c>
      <c r="J2834">
        <v>205.7</v>
      </c>
      <c r="K2834">
        <v>117.11</v>
      </c>
    </row>
    <row r="2835" spans="1:11" x14ac:dyDescent="0.35">
      <c r="A2835">
        <v>634866702</v>
      </c>
      <c r="B2835" s="2">
        <v>43518</v>
      </c>
      <c r="C2835" s="2">
        <v>43528</v>
      </c>
      <c r="D2835" t="s">
        <v>44</v>
      </c>
      <c r="E2835" t="s">
        <v>12</v>
      </c>
      <c r="F2835" t="s">
        <v>30</v>
      </c>
      <c r="G2835" t="s">
        <v>18</v>
      </c>
      <c r="H2835" t="s">
        <v>15</v>
      </c>
      <c r="I2835">
        <v>20</v>
      </c>
      <c r="J2835">
        <v>81.73</v>
      </c>
      <c r="K2835">
        <v>56.67</v>
      </c>
    </row>
    <row r="2836" spans="1:11" x14ac:dyDescent="0.35">
      <c r="A2836">
        <v>930145299</v>
      </c>
      <c r="B2836" s="2">
        <v>43330</v>
      </c>
      <c r="C2836" s="2">
        <v>43346</v>
      </c>
      <c r="D2836" t="s">
        <v>153</v>
      </c>
      <c r="E2836" t="s">
        <v>38</v>
      </c>
      <c r="F2836" t="s">
        <v>33</v>
      </c>
      <c r="G2836" t="s">
        <v>14</v>
      </c>
      <c r="H2836" t="s">
        <v>19</v>
      </c>
      <c r="I2836">
        <v>9519</v>
      </c>
      <c r="J2836">
        <v>109.28</v>
      </c>
      <c r="K2836">
        <v>35.840000000000003</v>
      </c>
    </row>
    <row r="2837" spans="1:11" x14ac:dyDescent="0.35">
      <c r="A2837">
        <v>964347541</v>
      </c>
      <c r="B2837" s="2">
        <v>44002</v>
      </c>
      <c r="C2837" s="2">
        <v>44017</v>
      </c>
      <c r="D2837" t="s">
        <v>83</v>
      </c>
      <c r="E2837" t="s">
        <v>38</v>
      </c>
      <c r="F2837" t="s">
        <v>56</v>
      </c>
      <c r="G2837" t="s">
        <v>18</v>
      </c>
      <c r="H2837" t="s">
        <v>15</v>
      </c>
      <c r="I2837">
        <v>722</v>
      </c>
      <c r="J2837">
        <v>9.33</v>
      </c>
      <c r="K2837">
        <v>6.92</v>
      </c>
    </row>
    <row r="2838" spans="1:11" x14ac:dyDescent="0.35">
      <c r="A2838">
        <v>889084756</v>
      </c>
      <c r="B2838" s="2">
        <v>44570</v>
      </c>
      <c r="C2838" s="2">
        <v>44591</v>
      </c>
      <c r="D2838" t="s">
        <v>65</v>
      </c>
      <c r="E2838" t="s">
        <v>32</v>
      </c>
      <c r="F2838" t="s">
        <v>42</v>
      </c>
      <c r="G2838" t="s">
        <v>18</v>
      </c>
      <c r="H2838" t="s">
        <v>34</v>
      </c>
      <c r="I2838">
        <v>8792</v>
      </c>
      <c r="J2838">
        <v>437.2</v>
      </c>
      <c r="K2838">
        <v>263.33</v>
      </c>
    </row>
    <row r="2839" spans="1:11" x14ac:dyDescent="0.35">
      <c r="A2839">
        <v>926280772</v>
      </c>
      <c r="B2839" s="2">
        <v>42190</v>
      </c>
      <c r="C2839" s="2">
        <v>42206</v>
      </c>
      <c r="D2839" t="s">
        <v>152</v>
      </c>
      <c r="E2839" t="s">
        <v>21</v>
      </c>
      <c r="F2839" t="s">
        <v>22</v>
      </c>
      <c r="G2839" t="s">
        <v>18</v>
      </c>
      <c r="H2839" t="s">
        <v>34</v>
      </c>
      <c r="I2839">
        <v>5919</v>
      </c>
      <c r="J2839">
        <v>47.45</v>
      </c>
      <c r="K2839">
        <v>31.79</v>
      </c>
    </row>
    <row r="2840" spans="1:11" x14ac:dyDescent="0.35">
      <c r="A2840">
        <v>918171918</v>
      </c>
      <c r="B2840" s="2">
        <v>42179</v>
      </c>
      <c r="C2840" s="2">
        <v>42182</v>
      </c>
      <c r="D2840" t="s">
        <v>118</v>
      </c>
      <c r="E2840" t="s">
        <v>24</v>
      </c>
      <c r="F2840" t="s">
        <v>40</v>
      </c>
      <c r="G2840" t="s">
        <v>14</v>
      </c>
      <c r="H2840" t="s">
        <v>34</v>
      </c>
      <c r="I2840">
        <v>6329</v>
      </c>
      <c r="J2840">
        <v>651.21</v>
      </c>
      <c r="K2840">
        <v>524.96</v>
      </c>
    </row>
    <row r="2841" spans="1:11" x14ac:dyDescent="0.35">
      <c r="A2841">
        <v>777307021</v>
      </c>
      <c r="B2841" s="2">
        <v>42549</v>
      </c>
      <c r="C2841" s="2">
        <v>42567</v>
      </c>
      <c r="D2841" t="s">
        <v>192</v>
      </c>
      <c r="E2841" t="s">
        <v>32</v>
      </c>
      <c r="F2841" t="s">
        <v>22</v>
      </c>
      <c r="G2841" t="s">
        <v>14</v>
      </c>
      <c r="H2841" t="s">
        <v>34</v>
      </c>
      <c r="I2841">
        <v>1276</v>
      </c>
      <c r="J2841">
        <v>47.45</v>
      </c>
      <c r="K2841">
        <v>31.79</v>
      </c>
    </row>
    <row r="2842" spans="1:11" x14ac:dyDescent="0.35">
      <c r="A2842">
        <v>936547410</v>
      </c>
      <c r="B2842" s="2">
        <v>44204</v>
      </c>
      <c r="C2842" s="2">
        <v>44218</v>
      </c>
      <c r="D2842" t="s">
        <v>176</v>
      </c>
      <c r="E2842" t="s">
        <v>21</v>
      </c>
      <c r="F2842" t="s">
        <v>68</v>
      </c>
      <c r="G2842" t="s">
        <v>18</v>
      </c>
      <c r="H2842" t="s">
        <v>26</v>
      </c>
      <c r="I2842">
        <v>4046</v>
      </c>
      <c r="J2842">
        <v>154.06</v>
      </c>
      <c r="K2842">
        <v>90.93</v>
      </c>
    </row>
    <row r="2843" spans="1:11" x14ac:dyDescent="0.35">
      <c r="A2843">
        <v>999066913</v>
      </c>
      <c r="B2843" s="2">
        <v>44394</v>
      </c>
      <c r="C2843" s="2">
        <v>44398</v>
      </c>
      <c r="D2843" t="s">
        <v>123</v>
      </c>
      <c r="E2843" t="s">
        <v>38</v>
      </c>
      <c r="F2843" t="s">
        <v>76</v>
      </c>
      <c r="G2843" t="s">
        <v>18</v>
      </c>
      <c r="H2843" t="s">
        <v>19</v>
      </c>
      <c r="I2843">
        <v>4956</v>
      </c>
      <c r="J2843">
        <v>668.27</v>
      </c>
      <c r="K2843">
        <v>502.54</v>
      </c>
    </row>
    <row r="2844" spans="1:11" x14ac:dyDescent="0.35">
      <c r="A2844">
        <v>188351857</v>
      </c>
      <c r="B2844" s="2">
        <v>42532</v>
      </c>
      <c r="C2844" s="2">
        <v>42549</v>
      </c>
      <c r="D2844" t="s">
        <v>216</v>
      </c>
      <c r="E2844" t="s">
        <v>51</v>
      </c>
      <c r="F2844" t="s">
        <v>76</v>
      </c>
      <c r="G2844" t="s">
        <v>14</v>
      </c>
      <c r="H2844" t="s">
        <v>19</v>
      </c>
      <c r="I2844">
        <v>6355</v>
      </c>
      <c r="J2844">
        <v>668.27</v>
      </c>
      <c r="K2844">
        <v>502.54</v>
      </c>
    </row>
    <row r="2845" spans="1:11" x14ac:dyDescent="0.35">
      <c r="A2845">
        <v>498201072</v>
      </c>
      <c r="B2845" s="2">
        <v>43767</v>
      </c>
      <c r="C2845" s="2">
        <v>43772</v>
      </c>
      <c r="D2845" t="s">
        <v>116</v>
      </c>
      <c r="E2845" t="s">
        <v>21</v>
      </c>
      <c r="F2845" t="s">
        <v>42</v>
      </c>
      <c r="G2845" t="s">
        <v>14</v>
      </c>
      <c r="H2845" t="s">
        <v>34</v>
      </c>
      <c r="I2845">
        <v>7623</v>
      </c>
      <c r="J2845">
        <v>437.2</v>
      </c>
      <c r="K2845">
        <v>263.33</v>
      </c>
    </row>
    <row r="2846" spans="1:11" x14ac:dyDescent="0.35">
      <c r="A2846">
        <v>842725884</v>
      </c>
      <c r="B2846" s="2">
        <v>42212</v>
      </c>
      <c r="C2846" s="2">
        <v>42226</v>
      </c>
      <c r="D2846" t="s">
        <v>121</v>
      </c>
      <c r="E2846" t="s">
        <v>21</v>
      </c>
      <c r="F2846" t="s">
        <v>17</v>
      </c>
      <c r="G2846" t="s">
        <v>18</v>
      </c>
      <c r="H2846" t="s">
        <v>34</v>
      </c>
      <c r="I2846">
        <v>171</v>
      </c>
      <c r="J2846">
        <v>152.58000000000001</v>
      </c>
      <c r="K2846">
        <v>97.44</v>
      </c>
    </row>
    <row r="2847" spans="1:11" x14ac:dyDescent="0.35">
      <c r="A2847">
        <v>206350123</v>
      </c>
      <c r="B2847" s="2">
        <v>42254</v>
      </c>
      <c r="C2847" s="2">
        <v>42262</v>
      </c>
      <c r="D2847" t="s">
        <v>200</v>
      </c>
      <c r="E2847" t="s">
        <v>24</v>
      </c>
      <c r="F2847" t="s">
        <v>56</v>
      </c>
      <c r="G2847" t="s">
        <v>18</v>
      </c>
      <c r="H2847" t="s">
        <v>19</v>
      </c>
      <c r="I2847">
        <v>2442</v>
      </c>
      <c r="J2847">
        <v>9.33</v>
      </c>
      <c r="K2847">
        <v>6.92</v>
      </c>
    </row>
    <row r="2848" spans="1:11" x14ac:dyDescent="0.35">
      <c r="A2848">
        <v>793810117</v>
      </c>
      <c r="B2848" s="2">
        <v>42670</v>
      </c>
      <c r="C2848" s="2">
        <v>42686</v>
      </c>
      <c r="D2848" t="s">
        <v>202</v>
      </c>
      <c r="E2848" t="s">
        <v>38</v>
      </c>
      <c r="F2848" t="s">
        <v>17</v>
      </c>
      <c r="G2848" t="s">
        <v>14</v>
      </c>
      <c r="H2848" t="s">
        <v>19</v>
      </c>
      <c r="I2848">
        <v>4909</v>
      </c>
      <c r="J2848">
        <v>152.58000000000001</v>
      </c>
      <c r="K2848">
        <v>97.44</v>
      </c>
    </row>
    <row r="2849" spans="1:11" x14ac:dyDescent="0.35">
      <c r="A2849">
        <v>380154693</v>
      </c>
      <c r="B2849" s="2">
        <v>44321</v>
      </c>
      <c r="C2849" s="2">
        <v>44335</v>
      </c>
      <c r="D2849" t="s">
        <v>167</v>
      </c>
      <c r="E2849" t="s">
        <v>38</v>
      </c>
      <c r="F2849" t="s">
        <v>68</v>
      </c>
      <c r="G2849" t="s">
        <v>18</v>
      </c>
      <c r="H2849" t="s">
        <v>34</v>
      </c>
      <c r="I2849">
        <v>5076</v>
      </c>
      <c r="J2849">
        <v>154.06</v>
      </c>
      <c r="K2849">
        <v>90.93</v>
      </c>
    </row>
    <row r="2850" spans="1:11" x14ac:dyDescent="0.35">
      <c r="A2850">
        <v>860745179</v>
      </c>
      <c r="B2850" s="2">
        <v>42145</v>
      </c>
      <c r="C2850" s="2">
        <v>42156</v>
      </c>
      <c r="D2850" t="s">
        <v>142</v>
      </c>
      <c r="E2850" t="s">
        <v>29</v>
      </c>
      <c r="F2850" t="s">
        <v>33</v>
      </c>
      <c r="G2850" t="s">
        <v>18</v>
      </c>
      <c r="H2850" t="s">
        <v>15</v>
      </c>
      <c r="I2850">
        <v>2481</v>
      </c>
      <c r="J2850">
        <v>109.28</v>
      </c>
      <c r="K2850">
        <v>35.840000000000003</v>
      </c>
    </row>
    <row r="2851" spans="1:11" x14ac:dyDescent="0.35">
      <c r="A2851">
        <v>601255404</v>
      </c>
      <c r="B2851" s="2">
        <v>43858</v>
      </c>
      <c r="C2851" s="2">
        <v>43865</v>
      </c>
      <c r="D2851" t="s">
        <v>147</v>
      </c>
      <c r="E2851" t="s">
        <v>38</v>
      </c>
      <c r="F2851" t="s">
        <v>76</v>
      </c>
      <c r="G2851" t="s">
        <v>14</v>
      </c>
      <c r="H2851" t="s">
        <v>26</v>
      </c>
      <c r="I2851">
        <v>3690</v>
      </c>
      <c r="J2851">
        <v>668.27</v>
      </c>
      <c r="K2851">
        <v>502.54</v>
      </c>
    </row>
    <row r="2852" spans="1:11" x14ac:dyDescent="0.35">
      <c r="A2852">
        <v>287671697</v>
      </c>
      <c r="B2852" s="2">
        <v>42333</v>
      </c>
      <c r="C2852" s="2">
        <v>42346</v>
      </c>
      <c r="D2852" t="s">
        <v>84</v>
      </c>
      <c r="E2852" t="s">
        <v>24</v>
      </c>
      <c r="F2852" t="s">
        <v>42</v>
      </c>
      <c r="G2852" t="s">
        <v>18</v>
      </c>
      <c r="H2852" t="s">
        <v>26</v>
      </c>
      <c r="I2852">
        <v>7303</v>
      </c>
      <c r="J2852">
        <v>437.2</v>
      </c>
      <c r="K2852">
        <v>263.33</v>
      </c>
    </row>
    <row r="2853" spans="1:11" x14ac:dyDescent="0.35">
      <c r="A2853">
        <v>676292884</v>
      </c>
      <c r="B2853" s="2">
        <v>42333</v>
      </c>
      <c r="C2853" s="2">
        <v>42338</v>
      </c>
      <c r="D2853" t="s">
        <v>87</v>
      </c>
      <c r="E2853" t="s">
        <v>24</v>
      </c>
      <c r="F2853" t="s">
        <v>40</v>
      </c>
      <c r="G2853" t="s">
        <v>14</v>
      </c>
      <c r="H2853" t="s">
        <v>15</v>
      </c>
      <c r="I2853">
        <v>8948</v>
      </c>
      <c r="J2853">
        <v>651.21</v>
      </c>
      <c r="K2853">
        <v>524.96</v>
      </c>
    </row>
    <row r="2854" spans="1:11" x14ac:dyDescent="0.35">
      <c r="A2854">
        <v>343730294</v>
      </c>
      <c r="B2854" s="2">
        <v>42856</v>
      </c>
      <c r="C2854" s="2">
        <v>42867</v>
      </c>
      <c r="D2854" t="s">
        <v>102</v>
      </c>
      <c r="E2854" t="s">
        <v>21</v>
      </c>
      <c r="F2854" t="s">
        <v>40</v>
      </c>
      <c r="G2854" t="s">
        <v>14</v>
      </c>
      <c r="H2854" t="s">
        <v>26</v>
      </c>
      <c r="I2854">
        <v>6287</v>
      </c>
      <c r="J2854">
        <v>651.21</v>
      </c>
      <c r="K2854">
        <v>524.96</v>
      </c>
    </row>
    <row r="2855" spans="1:11" x14ac:dyDescent="0.35">
      <c r="A2855">
        <v>636907756</v>
      </c>
      <c r="B2855" s="2">
        <v>42061</v>
      </c>
      <c r="C2855" s="2">
        <v>42069</v>
      </c>
      <c r="D2855" t="s">
        <v>215</v>
      </c>
      <c r="E2855" t="s">
        <v>21</v>
      </c>
      <c r="F2855" t="s">
        <v>68</v>
      </c>
      <c r="G2855" t="s">
        <v>14</v>
      </c>
      <c r="H2855" t="s">
        <v>19</v>
      </c>
      <c r="I2855">
        <v>4013</v>
      </c>
      <c r="J2855">
        <v>154.06</v>
      </c>
      <c r="K2855">
        <v>90.93</v>
      </c>
    </row>
    <row r="2856" spans="1:11" x14ac:dyDescent="0.35">
      <c r="A2856">
        <v>723061597</v>
      </c>
      <c r="B2856" s="2">
        <v>44184</v>
      </c>
      <c r="C2856" s="2">
        <v>44185</v>
      </c>
      <c r="D2856" t="s">
        <v>138</v>
      </c>
      <c r="E2856" t="s">
        <v>24</v>
      </c>
      <c r="F2856" t="s">
        <v>33</v>
      </c>
      <c r="G2856" t="s">
        <v>14</v>
      </c>
      <c r="H2856" t="s">
        <v>26</v>
      </c>
      <c r="I2856">
        <v>8849</v>
      </c>
      <c r="J2856">
        <v>109.28</v>
      </c>
      <c r="K2856">
        <v>35.840000000000003</v>
      </c>
    </row>
    <row r="2857" spans="1:11" x14ac:dyDescent="0.35">
      <c r="A2857">
        <v>739740645</v>
      </c>
      <c r="B2857" s="2">
        <v>44432</v>
      </c>
      <c r="C2857" s="2">
        <v>44433</v>
      </c>
      <c r="D2857" t="s">
        <v>133</v>
      </c>
      <c r="E2857" t="s">
        <v>38</v>
      </c>
      <c r="F2857" t="s">
        <v>17</v>
      </c>
      <c r="G2857" t="s">
        <v>14</v>
      </c>
      <c r="H2857" t="s">
        <v>26</v>
      </c>
      <c r="I2857">
        <v>4551</v>
      </c>
      <c r="J2857">
        <v>152.58000000000001</v>
      </c>
      <c r="K2857">
        <v>97.44</v>
      </c>
    </row>
    <row r="2858" spans="1:11" x14ac:dyDescent="0.35">
      <c r="A2858">
        <v>444806230</v>
      </c>
      <c r="B2858" s="2">
        <v>43512</v>
      </c>
      <c r="C2858" s="2">
        <v>43513</v>
      </c>
      <c r="D2858" t="s">
        <v>20</v>
      </c>
      <c r="E2858" t="s">
        <v>21</v>
      </c>
      <c r="F2858" t="s">
        <v>25</v>
      </c>
      <c r="G2858" t="s">
        <v>14</v>
      </c>
      <c r="H2858" t="s">
        <v>34</v>
      </c>
      <c r="I2858">
        <v>6903</v>
      </c>
      <c r="J2858">
        <v>205.7</v>
      </c>
      <c r="K2858">
        <v>117.11</v>
      </c>
    </row>
    <row r="2859" spans="1:11" x14ac:dyDescent="0.35">
      <c r="A2859">
        <v>566432178</v>
      </c>
      <c r="B2859" s="2">
        <v>42603</v>
      </c>
      <c r="C2859" s="2">
        <v>42605</v>
      </c>
      <c r="D2859" t="s">
        <v>200</v>
      </c>
      <c r="E2859" t="s">
        <v>24</v>
      </c>
      <c r="F2859" t="s">
        <v>68</v>
      </c>
      <c r="G2859" t="s">
        <v>14</v>
      </c>
      <c r="H2859" t="s">
        <v>34</v>
      </c>
      <c r="I2859">
        <v>8724</v>
      </c>
      <c r="J2859">
        <v>154.06</v>
      </c>
      <c r="K2859">
        <v>90.93</v>
      </c>
    </row>
    <row r="2860" spans="1:11" x14ac:dyDescent="0.35">
      <c r="A2860">
        <v>553104817</v>
      </c>
      <c r="B2860" s="2">
        <v>43425</v>
      </c>
      <c r="C2860" s="2">
        <v>43442</v>
      </c>
      <c r="D2860" t="s">
        <v>190</v>
      </c>
      <c r="E2860" t="s">
        <v>38</v>
      </c>
      <c r="F2860" t="s">
        <v>13</v>
      </c>
      <c r="G2860" t="s">
        <v>14</v>
      </c>
      <c r="H2860" t="s">
        <v>34</v>
      </c>
      <c r="I2860">
        <v>1000</v>
      </c>
      <c r="J2860">
        <v>255.28</v>
      </c>
      <c r="K2860">
        <v>159.41999999999999</v>
      </c>
    </row>
    <row r="2861" spans="1:11" x14ac:dyDescent="0.35">
      <c r="A2861">
        <v>823622977</v>
      </c>
      <c r="B2861" s="2">
        <v>43469</v>
      </c>
      <c r="C2861" s="2">
        <v>43490</v>
      </c>
      <c r="D2861" t="s">
        <v>154</v>
      </c>
      <c r="E2861" t="s">
        <v>12</v>
      </c>
      <c r="F2861" t="s">
        <v>33</v>
      </c>
      <c r="G2861" t="s">
        <v>18</v>
      </c>
      <c r="H2861" t="s">
        <v>19</v>
      </c>
      <c r="I2861">
        <v>7197</v>
      </c>
      <c r="J2861">
        <v>109.28</v>
      </c>
      <c r="K2861">
        <v>35.840000000000003</v>
      </c>
    </row>
    <row r="2862" spans="1:11" x14ac:dyDescent="0.35">
      <c r="A2862">
        <v>517097985</v>
      </c>
      <c r="B2862" s="2">
        <v>42812</v>
      </c>
      <c r="C2862" s="2">
        <v>42817</v>
      </c>
      <c r="D2862" t="s">
        <v>102</v>
      </c>
      <c r="E2862" t="s">
        <v>21</v>
      </c>
      <c r="F2862" t="s">
        <v>17</v>
      </c>
      <c r="G2862" t="s">
        <v>14</v>
      </c>
      <c r="H2862" t="s">
        <v>15</v>
      </c>
      <c r="I2862">
        <v>9640</v>
      </c>
      <c r="J2862">
        <v>152.58000000000001</v>
      </c>
      <c r="K2862">
        <v>97.44</v>
      </c>
    </row>
    <row r="2863" spans="1:11" x14ac:dyDescent="0.35">
      <c r="A2863">
        <v>642953670</v>
      </c>
      <c r="B2863" s="2">
        <v>42304</v>
      </c>
      <c r="C2863" s="2">
        <v>42316</v>
      </c>
      <c r="D2863" t="s">
        <v>91</v>
      </c>
      <c r="E2863" t="s">
        <v>21</v>
      </c>
      <c r="F2863" t="s">
        <v>22</v>
      </c>
      <c r="G2863" t="s">
        <v>18</v>
      </c>
      <c r="H2863" t="s">
        <v>15</v>
      </c>
      <c r="I2863">
        <v>3134</v>
      </c>
      <c r="J2863">
        <v>47.45</v>
      </c>
      <c r="K2863">
        <v>31.79</v>
      </c>
    </row>
    <row r="2864" spans="1:11" x14ac:dyDescent="0.35">
      <c r="A2864">
        <v>930926358</v>
      </c>
      <c r="B2864" s="2">
        <v>43604</v>
      </c>
      <c r="C2864" s="2">
        <v>43617</v>
      </c>
      <c r="D2864" t="s">
        <v>191</v>
      </c>
      <c r="E2864" t="s">
        <v>24</v>
      </c>
      <c r="F2864" t="s">
        <v>22</v>
      </c>
      <c r="G2864" t="s">
        <v>14</v>
      </c>
      <c r="H2864" t="s">
        <v>15</v>
      </c>
      <c r="I2864">
        <v>651</v>
      </c>
      <c r="J2864">
        <v>47.45</v>
      </c>
      <c r="K2864">
        <v>31.79</v>
      </c>
    </row>
    <row r="2865" spans="1:11" x14ac:dyDescent="0.35">
      <c r="A2865">
        <v>281064879</v>
      </c>
      <c r="B2865" s="2">
        <v>44459</v>
      </c>
      <c r="C2865" s="2">
        <v>44470</v>
      </c>
      <c r="D2865" t="s">
        <v>83</v>
      </c>
      <c r="E2865" t="s">
        <v>38</v>
      </c>
      <c r="F2865" t="s">
        <v>68</v>
      </c>
      <c r="G2865" t="s">
        <v>18</v>
      </c>
      <c r="H2865" t="s">
        <v>26</v>
      </c>
      <c r="I2865">
        <v>2199</v>
      </c>
      <c r="J2865">
        <v>154.06</v>
      </c>
      <c r="K2865">
        <v>90.93</v>
      </c>
    </row>
    <row r="2866" spans="1:11" x14ac:dyDescent="0.35">
      <c r="A2866">
        <v>813730561</v>
      </c>
      <c r="B2866" s="2">
        <v>43729</v>
      </c>
      <c r="C2866" s="2">
        <v>43745</v>
      </c>
      <c r="D2866" t="s">
        <v>118</v>
      </c>
      <c r="E2866" t="s">
        <v>24</v>
      </c>
      <c r="F2866" t="s">
        <v>13</v>
      </c>
      <c r="G2866" t="s">
        <v>18</v>
      </c>
      <c r="H2866" t="s">
        <v>19</v>
      </c>
      <c r="I2866">
        <v>9811</v>
      </c>
      <c r="J2866">
        <v>255.28</v>
      </c>
      <c r="K2866">
        <v>159.41999999999999</v>
      </c>
    </row>
    <row r="2867" spans="1:11" x14ac:dyDescent="0.35">
      <c r="A2867">
        <v>219597232</v>
      </c>
      <c r="B2867" s="2">
        <v>44555</v>
      </c>
      <c r="C2867" s="2">
        <v>44564</v>
      </c>
      <c r="D2867" t="s">
        <v>98</v>
      </c>
      <c r="E2867" t="s">
        <v>38</v>
      </c>
      <c r="F2867" t="s">
        <v>56</v>
      </c>
      <c r="G2867" t="s">
        <v>18</v>
      </c>
      <c r="H2867" t="s">
        <v>34</v>
      </c>
      <c r="I2867">
        <v>2556</v>
      </c>
      <c r="J2867">
        <v>9.33</v>
      </c>
      <c r="K2867">
        <v>6.92</v>
      </c>
    </row>
    <row r="2868" spans="1:11" x14ac:dyDescent="0.35">
      <c r="A2868">
        <v>309651219</v>
      </c>
      <c r="B2868" s="2">
        <v>42116</v>
      </c>
      <c r="C2868" s="2">
        <v>42133</v>
      </c>
      <c r="D2868" t="s">
        <v>65</v>
      </c>
      <c r="E2868" t="s">
        <v>32</v>
      </c>
      <c r="F2868" t="s">
        <v>17</v>
      </c>
      <c r="G2868" t="s">
        <v>18</v>
      </c>
      <c r="H2868" t="s">
        <v>34</v>
      </c>
      <c r="I2868">
        <v>1532</v>
      </c>
      <c r="J2868">
        <v>152.58000000000001</v>
      </c>
      <c r="K2868">
        <v>97.44</v>
      </c>
    </row>
    <row r="2869" spans="1:11" x14ac:dyDescent="0.35">
      <c r="A2869">
        <v>265191352</v>
      </c>
      <c r="B2869" s="2">
        <v>43330</v>
      </c>
      <c r="C2869" s="2">
        <v>43346</v>
      </c>
      <c r="D2869" t="s">
        <v>103</v>
      </c>
      <c r="E2869" t="s">
        <v>21</v>
      </c>
      <c r="F2869" t="s">
        <v>17</v>
      </c>
      <c r="G2869" t="s">
        <v>18</v>
      </c>
      <c r="H2869" t="s">
        <v>15</v>
      </c>
      <c r="I2869">
        <v>4869</v>
      </c>
      <c r="J2869">
        <v>152.58000000000001</v>
      </c>
      <c r="K2869">
        <v>97.44</v>
      </c>
    </row>
    <row r="2870" spans="1:11" x14ac:dyDescent="0.35">
      <c r="A2870">
        <v>687828958</v>
      </c>
      <c r="B2870" s="2">
        <v>42770</v>
      </c>
      <c r="C2870" s="2">
        <v>42776</v>
      </c>
      <c r="D2870" t="s">
        <v>108</v>
      </c>
      <c r="E2870" t="s">
        <v>12</v>
      </c>
      <c r="F2870" t="s">
        <v>17</v>
      </c>
      <c r="G2870" t="s">
        <v>18</v>
      </c>
      <c r="H2870" t="s">
        <v>26</v>
      </c>
      <c r="I2870">
        <v>2728</v>
      </c>
      <c r="J2870">
        <v>152.58000000000001</v>
      </c>
      <c r="K2870">
        <v>97.44</v>
      </c>
    </row>
    <row r="2871" spans="1:11" x14ac:dyDescent="0.35">
      <c r="A2871">
        <v>449487864</v>
      </c>
      <c r="B2871" s="2">
        <v>44559</v>
      </c>
      <c r="C2871" s="2">
        <v>44576</v>
      </c>
      <c r="D2871" t="s">
        <v>171</v>
      </c>
      <c r="E2871" t="s">
        <v>12</v>
      </c>
      <c r="F2871" t="s">
        <v>76</v>
      </c>
      <c r="G2871" t="s">
        <v>18</v>
      </c>
      <c r="H2871" t="s">
        <v>19</v>
      </c>
      <c r="I2871">
        <v>2303</v>
      </c>
      <c r="J2871">
        <v>668.27</v>
      </c>
      <c r="K2871">
        <v>502.54</v>
      </c>
    </row>
    <row r="2872" spans="1:11" x14ac:dyDescent="0.35">
      <c r="A2872">
        <v>742404401</v>
      </c>
      <c r="B2872" s="2">
        <v>43970</v>
      </c>
      <c r="C2872" s="2">
        <v>43983</v>
      </c>
      <c r="D2872" t="s">
        <v>131</v>
      </c>
      <c r="E2872" t="s">
        <v>32</v>
      </c>
      <c r="F2872" t="s">
        <v>13</v>
      </c>
      <c r="G2872" t="s">
        <v>14</v>
      </c>
      <c r="H2872" t="s">
        <v>26</v>
      </c>
      <c r="I2872">
        <v>2815</v>
      </c>
      <c r="J2872">
        <v>255.28</v>
      </c>
      <c r="K2872">
        <v>159.41999999999999</v>
      </c>
    </row>
    <row r="2873" spans="1:11" x14ac:dyDescent="0.35">
      <c r="A2873">
        <v>129127395</v>
      </c>
      <c r="B2873" s="2">
        <v>43632</v>
      </c>
      <c r="C2873" s="2">
        <v>43645</v>
      </c>
      <c r="D2873" t="s">
        <v>102</v>
      </c>
      <c r="E2873" t="s">
        <v>21</v>
      </c>
      <c r="F2873" t="s">
        <v>40</v>
      </c>
      <c r="G2873" t="s">
        <v>14</v>
      </c>
      <c r="H2873" t="s">
        <v>26</v>
      </c>
      <c r="I2873">
        <v>520</v>
      </c>
      <c r="J2873">
        <v>651.21</v>
      </c>
      <c r="K2873">
        <v>524.96</v>
      </c>
    </row>
    <row r="2874" spans="1:11" x14ac:dyDescent="0.35">
      <c r="A2874">
        <v>392518174</v>
      </c>
      <c r="B2874" s="2">
        <v>44372</v>
      </c>
      <c r="C2874" s="2">
        <v>44373</v>
      </c>
      <c r="D2874" t="s">
        <v>103</v>
      </c>
      <c r="E2874" t="s">
        <v>21</v>
      </c>
      <c r="F2874" t="s">
        <v>68</v>
      </c>
      <c r="G2874" t="s">
        <v>18</v>
      </c>
      <c r="H2874" t="s">
        <v>15</v>
      </c>
      <c r="I2874">
        <v>3705</v>
      </c>
      <c r="J2874">
        <v>154.06</v>
      </c>
      <c r="K2874">
        <v>90.93</v>
      </c>
    </row>
    <row r="2875" spans="1:11" x14ac:dyDescent="0.35">
      <c r="A2875">
        <v>685750567</v>
      </c>
      <c r="B2875" s="2">
        <v>42056</v>
      </c>
      <c r="C2875" s="2">
        <v>42065</v>
      </c>
      <c r="D2875" t="s">
        <v>187</v>
      </c>
      <c r="E2875" t="s">
        <v>29</v>
      </c>
      <c r="F2875" t="s">
        <v>68</v>
      </c>
      <c r="G2875" t="s">
        <v>14</v>
      </c>
      <c r="H2875" t="s">
        <v>34</v>
      </c>
      <c r="I2875">
        <v>7687</v>
      </c>
      <c r="J2875">
        <v>154.06</v>
      </c>
      <c r="K2875">
        <v>90.93</v>
      </c>
    </row>
    <row r="2876" spans="1:11" x14ac:dyDescent="0.35">
      <c r="A2876">
        <v>682310903</v>
      </c>
      <c r="B2876" s="2">
        <v>44368</v>
      </c>
      <c r="C2876" s="2">
        <v>44381</v>
      </c>
      <c r="D2876" t="s">
        <v>61</v>
      </c>
      <c r="E2876" t="s">
        <v>12</v>
      </c>
      <c r="F2876" t="s">
        <v>30</v>
      </c>
      <c r="G2876" t="s">
        <v>18</v>
      </c>
      <c r="H2876" t="s">
        <v>26</v>
      </c>
      <c r="I2876">
        <v>9813</v>
      </c>
      <c r="J2876">
        <v>81.73</v>
      </c>
      <c r="K2876">
        <v>56.67</v>
      </c>
    </row>
    <row r="2877" spans="1:11" x14ac:dyDescent="0.35">
      <c r="A2877">
        <v>125998008</v>
      </c>
      <c r="B2877" s="2">
        <v>42029</v>
      </c>
      <c r="C2877" s="2">
        <v>42033</v>
      </c>
      <c r="D2877" t="s">
        <v>166</v>
      </c>
      <c r="E2877" t="s">
        <v>38</v>
      </c>
      <c r="F2877" t="s">
        <v>40</v>
      </c>
      <c r="G2877" t="s">
        <v>14</v>
      </c>
      <c r="H2877" t="s">
        <v>19</v>
      </c>
      <c r="I2877">
        <v>4465</v>
      </c>
      <c r="J2877">
        <v>651.21</v>
      </c>
      <c r="K2877">
        <v>524.96</v>
      </c>
    </row>
    <row r="2878" spans="1:11" x14ac:dyDescent="0.35">
      <c r="A2878">
        <v>180923211</v>
      </c>
      <c r="B2878" s="2">
        <v>44310</v>
      </c>
      <c r="C2878" s="2">
        <v>44316</v>
      </c>
      <c r="D2878" t="s">
        <v>96</v>
      </c>
      <c r="E2878" t="s">
        <v>29</v>
      </c>
      <c r="F2878" t="s">
        <v>13</v>
      </c>
      <c r="G2878" t="s">
        <v>14</v>
      </c>
      <c r="H2878" t="s">
        <v>15</v>
      </c>
      <c r="I2878">
        <v>8054</v>
      </c>
      <c r="J2878">
        <v>255.28</v>
      </c>
      <c r="K2878">
        <v>159.41999999999999</v>
      </c>
    </row>
    <row r="2879" spans="1:11" x14ac:dyDescent="0.35">
      <c r="A2879">
        <v>281510341</v>
      </c>
      <c r="B2879" s="2">
        <v>43518</v>
      </c>
      <c r="C2879" s="2">
        <v>43523</v>
      </c>
      <c r="D2879" t="s">
        <v>78</v>
      </c>
      <c r="E2879" t="s">
        <v>24</v>
      </c>
      <c r="F2879" t="s">
        <v>47</v>
      </c>
      <c r="G2879" t="s">
        <v>14</v>
      </c>
      <c r="H2879" t="s">
        <v>15</v>
      </c>
      <c r="I2879">
        <v>4020</v>
      </c>
      <c r="J2879">
        <v>421.89</v>
      </c>
      <c r="K2879">
        <v>364.69</v>
      </c>
    </row>
    <row r="2880" spans="1:11" x14ac:dyDescent="0.35">
      <c r="A2880">
        <v>382495725</v>
      </c>
      <c r="B2880" s="2">
        <v>44511</v>
      </c>
      <c r="C2880" s="2">
        <v>44530</v>
      </c>
      <c r="D2880" t="s">
        <v>130</v>
      </c>
      <c r="E2880" t="s">
        <v>29</v>
      </c>
      <c r="F2880" t="s">
        <v>33</v>
      </c>
      <c r="G2880" t="s">
        <v>18</v>
      </c>
      <c r="H2880" t="s">
        <v>26</v>
      </c>
      <c r="I2880">
        <v>7840</v>
      </c>
      <c r="J2880">
        <v>109.28</v>
      </c>
      <c r="K2880">
        <v>35.840000000000003</v>
      </c>
    </row>
    <row r="2881" spans="1:11" x14ac:dyDescent="0.35">
      <c r="A2881">
        <v>508928191</v>
      </c>
      <c r="B2881" s="2">
        <v>44262</v>
      </c>
      <c r="C2881" s="2">
        <v>44279</v>
      </c>
      <c r="D2881" t="s">
        <v>70</v>
      </c>
      <c r="E2881" t="s">
        <v>29</v>
      </c>
      <c r="F2881" t="s">
        <v>13</v>
      </c>
      <c r="G2881" t="s">
        <v>14</v>
      </c>
      <c r="H2881" t="s">
        <v>26</v>
      </c>
      <c r="I2881">
        <v>2016</v>
      </c>
      <c r="J2881">
        <v>255.28</v>
      </c>
      <c r="K2881">
        <v>159.41999999999999</v>
      </c>
    </row>
    <row r="2882" spans="1:11" x14ac:dyDescent="0.35">
      <c r="A2882">
        <v>306169068</v>
      </c>
      <c r="B2882" s="2">
        <v>42324</v>
      </c>
      <c r="C2882" s="2">
        <v>42328</v>
      </c>
      <c r="D2882" t="s">
        <v>118</v>
      </c>
      <c r="E2882" t="s">
        <v>24</v>
      </c>
      <c r="F2882" t="s">
        <v>17</v>
      </c>
      <c r="G2882" t="s">
        <v>14</v>
      </c>
      <c r="H2882" t="s">
        <v>15</v>
      </c>
      <c r="I2882">
        <v>1086</v>
      </c>
      <c r="J2882">
        <v>152.58000000000001</v>
      </c>
      <c r="K2882">
        <v>97.44</v>
      </c>
    </row>
    <row r="2883" spans="1:11" x14ac:dyDescent="0.35">
      <c r="A2883">
        <v>389892184</v>
      </c>
      <c r="B2883" s="2">
        <v>44147</v>
      </c>
      <c r="C2883" s="2">
        <v>44165</v>
      </c>
      <c r="D2883" t="s">
        <v>16</v>
      </c>
      <c r="E2883" t="s">
        <v>12</v>
      </c>
      <c r="F2883" t="s">
        <v>56</v>
      </c>
      <c r="G2883" t="s">
        <v>14</v>
      </c>
      <c r="H2883" t="s">
        <v>15</v>
      </c>
      <c r="I2883">
        <v>6616</v>
      </c>
      <c r="J2883">
        <v>9.33</v>
      </c>
      <c r="K2883">
        <v>6.92</v>
      </c>
    </row>
    <row r="2884" spans="1:11" x14ac:dyDescent="0.35">
      <c r="A2884">
        <v>996083867</v>
      </c>
      <c r="B2884" s="2">
        <v>44140</v>
      </c>
      <c r="C2884" s="2">
        <v>44146</v>
      </c>
      <c r="D2884" t="s">
        <v>36</v>
      </c>
      <c r="E2884" t="s">
        <v>29</v>
      </c>
      <c r="F2884" t="s">
        <v>17</v>
      </c>
      <c r="G2884" t="s">
        <v>18</v>
      </c>
      <c r="H2884" t="s">
        <v>34</v>
      </c>
      <c r="I2884">
        <v>2206</v>
      </c>
      <c r="J2884">
        <v>152.58000000000001</v>
      </c>
      <c r="K2884">
        <v>97.44</v>
      </c>
    </row>
    <row r="2885" spans="1:11" x14ac:dyDescent="0.35">
      <c r="A2885">
        <v>631042945</v>
      </c>
      <c r="B2885" s="2">
        <v>42452</v>
      </c>
      <c r="C2885" s="2">
        <v>42457</v>
      </c>
      <c r="D2885" t="s">
        <v>82</v>
      </c>
      <c r="E2885" t="s">
        <v>32</v>
      </c>
      <c r="F2885" t="s">
        <v>68</v>
      </c>
      <c r="G2885" t="s">
        <v>18</v>
      </c>
      <c r="H2885" t="s">
        <v>19</v>
      </c>
      <c r="I2885">
        <v>8485</v>
      </c>
      <c r="J2885">
        <v>154.06</v>
      </c>
      <c r="K2885">
        <v>90.93</v>
      </c>
    </row>
    <row r="2886" spans="1:11" x14ac:dyDescent="0.35">
      <c r="A2886">
        <v>121380746</v>
      </c>
      <c r="B2886" s="2">
        <v>42695</v>
      </c>
      <c r="C2886" s="2">
        <v>42711</v>
      </c>
      <c r="D2886" t="s">
        <v>117</v>
      </c>
      <c r="E2886" t="s">
        <v>21</v>
      </c>
      <c r="F2886" t="s">
        <v>56</v>
      </c>
      <c r="G2886" t="s">
        <v>14</v>
      </c>
      <c r="H2886" t="s">
        <v>19</v>
      </c>
      <c r="I2886">
        <v>8115</v>
      </c>
      <c r="J2886">
        <v>9.33</v>
      </c>
      <c r="K2886">
        <v>6.92</v>
      </c>
    </row>
    <row r="2887" spans="1:11" x14ac:dyDescent="0.35">
      <c r="A2887">
        <v>364021098</v>
      </c>
      <c r="B2887" s="2">
        <v>43682</v>
      </c>
      <c r="C2887" s="2">
        <v>43703</v>
      </c>
      <c r="D2887" t="s">
        <v>142</v>
      </c>
      <c r="E2887" t="s">
        <v>29</v>
      </c>
      <c r="F2887" t="s">
        <v>13</v>
      </c>
      <c r="G2887" t="s">
        <v>18</v>
      </c>
      <c r="H2887" t="s">
        <v>15</v>
      </c>
      <c r="I2887">
        <v>787</v>
      </c>
      <c r="J2887">
        <v>255.28</v>
      </c>
      <c r="K2887">
        <v>159.41999999999999</v>
      </c>
    </row>
    <row r="2888" spans="1:11" x14ac:dyDescent="0.35">
      <c r="A2888">
        <v>976200330</v>
      </c>
      <c r="B2888" s="2">
        <v>43727</v>
      </c>
      <c r="C2888" s="2">
        <v>43745</v>
      </c>
      <c r="D2888" t="s">
        <v>90</v>
      </c>
      <c r="E2888" t="s">
        <v>38</v>
      </c>
      <c r="F2888" t="s">
        <v>13</v>
      </c>
      <c r="G2888" t="s">
        <v>14</v>
      </c>
      <c r="H2888" t="s">
        <v>15</v>
      </c>
      <c r="I2888">
        <v>8226</v>
      </c>
      <c r="J2888">
        <v>255.28</v>
      </c>
      <c r="K2888">
        <v>159.41999999999999</v>
      </c>
    </row>
    <row r="2889" spans="1:11" x14ac:dyDescent="0.35">
      <c r="A2889">
        <v>745467269</v>
      </c>
      <c r="B2889" s="2">
        <v>43228</v>
      </c>
      <c r="C2889" s="2">
        <v>43244</v>
      </c>
      <c r="D2889" t="s">
        <v>95</v>
      </c>
      <c r="E2889" t="s">
        <v>21</v>
      </c>
      <c r="F2889" t="s">
        <v>33</v>
      </c>
      <c r="G2889" t="s">
        <v>18</v>
      </c>
      <c r="H2889" t="s">
        <v>15</v>
      </c>
      <c r="I2889">
        <v>9186</v>
      </c>
      <c r="J2889">
        <v>109.28</v>
      </c>
      <c r="K2889">
        <v>35.840000000000003</v>
      </c>
    </row>
    <row r="2890" spans="1:11" x14ac:dyDescent="0.35">
      <c r="A2890">
        <v>779683244</v>
      </c>
      <c r="B2890" s="2">
        <v>43702</v>
      </c>
      <c r="C2890" s="2">
        <v>43712</v>
      </c>
      <c r="D2890" t="s">
        <v>106</v>
      </c>
      <c r="E2890" t="s">
        <v>38</v>
      </c>
      <c r="F2890" t="s">
        <v>56</v>
      </c>
      <c r="G2890" t="s">
        <v>18</v>
      </c>
      <c r="H2890" t="s">
        <v>15</v>
      </c>
      <c r="I2890">
        <v>4453</v>
      </c>
      <c r="J2890">
        <v>9.33</v>
      </c>
      <c r="K2890">
        <v>6.92</v>
      </c>
    </row>
    <row r="2891" spans="1:11" x14ac:dyDescent="0.35">
      <c r="A2891">
        <v>457022082</v>
      </c>
      <c r="B2891" s="2">
        <v>43327</v>
      </c>
      <c r="C2891" s="2">
        <v>43345</v>
      </c>
      <c r="D2891" t="s">
        <v>41</v>
      </c>
      <c r="E2891" t="s">
        <v>29</v>
      </c>
      <c r="F2891" t="s">
        <v>17</v>
      </c>
      <c r="G2891" t="s">
        <v>14</v>
      </c>
      <c r="H2891" t="s">
        <v>19</v>
      </c>
      <c r="I2891">
        <v>1845</v>
      </c>
      <c r="J2891">
        <v>152.58000000000001</v>
      </c>
      <c r="K2891">
        <v>97.44</v>
      </c>
    </row>
    <row r="2892" spans="1:11" x14ac:dyDescent="0.35">
      <c r="A2892">
        <v>575970113</v>
      </c>
      <c r="B2892" s="2">
        <v>43742</v>
      </c>
      <c r="C2892" s="2">
        <v>43746</v>
      </c>
      <c r="D2892" t="s">
        <v>66</v>
      </c>
      <c r="E2892" t="s">
        <v>38</v>
      </c>
      <c r="F2892" t="s">
        <v>47</v>
      </c>
      <c r="G2892" t="s">
        <v>18</v>
      </c>
      <c r="H2892" t="s">
        <v>15</v>
      </c>
      <c r="I2892">
        <v>1211</v>
      </c>
      <c r="J2892">
        <v>421.89</v>
      </c>
      <c r="K2892">
        <v>364.69</v>
      </c>
    </row>
    <row r="2893" spans="1:11" x14ac:dyDescent="0.35">
      <c r="A2893">
        <v>205326163</v>
      </c>
      <c r="B2893" s="2">
        <v>43984</v>
      </c>
      <c r="C2893" s="2">
        <v>44002</v>
      </c>
      <c r="D2893" t="s">
        <v>180</v>
      </c>
      <c r="E2893" t="s">
        <v>24</v>
      </c>
      <c r="F2893" t="s">
        <v>68</v>
      </c>
      <c r="G2893" t="s">
        <v>14</v>
      </c>
      <c r="H2893" t="s">
        <v>34</v>
      </c>
      <c r="I2893">
        <v>9429</v>
      </c>
      <c r="J2893">
        <v>154.06</v>
      </c>
      <c r="K2893">
        <v>90.93</v>
      </c>
    </row>
    <row r="2894" spans="1:11" x14ac:dyDescent="0.35">
      <c r="A2894">
        <v>734201562</v>
      </c>
      <c r="B2894" s="2">
        <v>43470</v>
      </c>
      <c r="C2894" s="2">
        <v>43484</v>
      </c>
      <c r="D2894" t="s">
        <v>112</v>
      </c>
      <c r="E2894" t="s">
        <v>12</v>
      </c>
      <c r="F2894" t="s">
        <v>42</v>
      </c>
      <c r="G2894" t="s">
        <v>18</v>
      </c>
      <c r="H2894" t="s">
        <v>15</v>
      </c>
      <c r="I2894">
        <v>5413</v>
      </c>
      <c r="J2894">
        <v>437.2</v>
      </c>
      <c r="K2894">
        <v>263.33</v>
      </c>
    </row>
    <row r="2895" spans="1:11" x14ac:dyDescent="0.35">
      <c r="A2895">
        <v>922020137</v>
      </c>
      <c r="B2895" s="2">
        <v>42090</v>
      </c>
      <c r="C2895" s="2">
        <v>42107</v>
      </c>
      <c r="D2895" t="s">
        <v>119</v>
      </c>
      <c r="E2895" t="s">
        <v>24</v>
      </c>
      <c r="F2895" t="s">
        <v>13</v>
      </c>
      <c r="G2895" t="s">
        <v>18</v>
      </c>
      <c r="H2895" t="s">
        <v>19</v>
      </c>
      <c r="I2895">
        <v>5103</v>
      </c>
      <c r="J2895">
        <v>255.28</v>
      </c>
      <c r="K2895">
        <v>159.41999999999999</v>
      </c>
    </row>
    <row r="2896" spans="1:11" x14ac:dyDescent="0.35">
      <c r="A2896">
        <v>948518216</v>
      </c>
      <c r="B2896" s="2">
        <v>43928</v>
      </c>
      <c r="C2896" s="2">
        <v>43942</v>
      </c>
      <c r="D2896" t="s">
        <v>49</v>
      </c>
      <c r="E2896" t="s">
        <v>21</v>
      </c>
      <c r="F2896" t="s">
        <v>47</v>
      </c>
      <c r="G2896" t="s">
        <v>18</v>
      </c>
      <c r="H2896" t="s">
        <v>34</v>
      </c>
      <c r="I2896">
        <v>6473</v>
      </c>
      <c r="J2896">
        <v>421.89</v>
      </c>
      <c r="K2896">
        <v>364.69</v>
      </c>
    </row>
    <row r="2897" spans="1:11" x14ac:dyDescent="0.35">
      <c r="A2897">
        <v>163744628</v>
      </c>
      <c r="B2897" s="2">
        <v>42842</v>
      </c>
      <c r="C2897" s="2">
        <v>42859</v>
      </c>
      <c r="D2897" t="s">
        <v>77</v>
      </c>
      <c r="E2897" t="s">
        <v>21</v>
      </c>
      <c r="F2897" t="s">
        <v>40</v>
      </c>
      <c r="G2897" t="s">
        <v>18</v>
      </c>
      <c r="H2897" t="s">
        <v>26</v>
      </c>
      <c r="I2897">
        <v>4529</v>
      </c>
      <c r="J2897">
        <v>651.21</v>
      </c>
      <c r="K2897">
        <v>524.96</v>
      </c>
    </row>
    <row r="2898" spans="1:11" x14ac:dyDescent="0.35">
      <c r="A2898">
        <v>238060700</v>
      </c>
      <c r="B2898" s="2">
        <v>43199</v>
      </c>
      <c r="C2898" s="2">
        <v>43218</v>
      </c>
      <c r="D2898" t="s">
        <v>142</v>
      </c>
      <c r="E2898" t="s">
        <v>29</v>
      </c>
      <c r="F2898" t="s">
        <v>56</v>
      </c>
      <c r="G2898" t="s">
        <v>18</v>
      </c>
      <c r="H2898" t="s">
        <v>26</v>
      </c>
      <c r="I2898">
        <v>6306</v>
      </c>
      <c r="J2898">
        <v>9.33</v>
      </c>
      <c r="K2898">
        <v>6.92</v>
      </c>
    </row>
    <row r="2899" spans="1:11" x14ac:dyDescent="0.35">
      <c r="A2899">
        <v>212140262</v>
      </c>
      <c r="B2899" s="2">
        <v>43365</v>
      </c>
      <c r="C2899" s="2">
        <v>43374</v>
      </c>
      <c r="D2899" t="s">
        <v>64</v>
      </c>
      <c r="E2899" t="s">
        <v>29</v>
      </c>
      <c r="F2899" t="s">
        <v>33</v>
      </c>
      <c r="G2899" t="s">
        <v>18</v>
      </c>
      <c r="H2899" t="s">
        <v>15</v>
      </c>
      <c r="I2899">
        <v>5872</v>
      </c>
      <c r="J2899">
        <v>109.28</v>
      </c>
      <c r="K2899">
        <v>35.840000000000003</v>
      </c>
    </row>
    <row r="2900" spans="1:11" x14ac:dyDescent="0.35">
      <c r="A2900">
        <v>546969640</v>
      </c>
      <c r="B2900" s="2">
        <v>42406</v>
      </c>
      <c r="C2900" s="2">
        <v>42418</v>
      </c>
      <c r="D2900" t="s">
        <v>98</v>
      </c>
      <c r="E2900" t="s">
        <v>38</v>
      </c>
      <c r="F2900" t="s">
        <v>56</v>
      </c>
      <c r="G2900" t="s">
        <v>18</v>
      </c>
      <c r="H2900" t="s">
        <v>19</v>
      </c>
      <c r="I2900">
        <v>9326</v>
      </c>
      <c r="J2900">
        <v>9.33</v>
      </c>
      <c r="K2900">
        <v>6.92</v>
      </c>
    </row>
    <row r="2901" spans="1:11" x14ac:dyDescent="0.35">
      <c r="A2901">
        <v>873847663</v>
      </c>
      <c r="B2901" s="2">
        <v>43508</v>
      </c>
      <c r="C2901" s="2">
        <v>43518</v>
      </c>
      <c r="D2901" t="s">
        <v>207</v>
      </c>
      <c r="E2901" t="s">
        <v>51</v>
      </c>
      <c r="F2901" t="s">
        <v>42</v>
      </c>
      <c r="G2901" t="s">
        <v>14</v>
      </c>
      <c r="H2901" t="s">
        <v>15</v>
      </c>
      <c r="I2901">
        <v>9797</v>
      </c>
      <c r="J2901">
        <v>437.2</v>
      </c>
      <c r="K2901">
        <v>263.33</v>
      </c>
    </row>
    <row r="2902" spans="1:11" x14ac:dyDescent="0.35">
      <c r="A2902">
        <v>444385659</v>
      </c>
      <c r="B2902" s="2">
        <v>42631</v>
      </c>
      <c r="C2902" s="2">
        <v>42637</v>
      </c>
      <c r="D2902" t="s">
        <v>82</v>
      </c>
      <c r="E2902" t="s">
        <v>32</v>
      </c>
      <c r="F2902" t="s">
        <v>76</v>
      </c>
      <c r="G2902" t="s">
        <v>14</v>
      </c>
      <c r="H2902" t="s">
        <v>15</v>
      </c>
      <c r="I2902">
        <v>2447</v>
      </c>
      <c r="J2902">
        <v>668.27</v>
      </c>
      <c r="K2902">
        <v>502.54</v>
      </c>
    </row>
    <row r="2903" spans="1:11" x14ac:dyDescent="0.35">
      <c r="A2903">
        <v>380507457</v>
      </c>
      <c r="B2903" s="2">
        <v>43971</v>
      </c>
      <c r="C2903" s="2">
        <v>43978</v>
      </c>
      <c r="D2903" t="s">
        <v>200</v>
      </c>
      <c r="E2903" t="s">
        <v>24</v>
      </c>
      <c r="F2903" t="s">
        <v>56</v>
      </c>
      <c r="G2903" t="s">
        <v>14</v>
      </c>
      <c r="H2903" t="s">
        <v>15</v>
      </c>
      <c r="I2903">
        <v>9467</v>
      </c>
      <c r="J2903">
        <v>9.33</v>
      </c>
      <c r="K2903">
        <v>6.92</v>
      </c>
    </row>
    <row r="2904" spans="1:11" x14ac:dyDescent="0.35">
      <c r="A2904">
        <v>524449384</v>
      </c>
      <c r="B2904" s="2">
        <v>42726</v>
      </c>
      <c r="C2904" s="2">
        <v>42732</v>
      </c>
      <c r="D2904" t="s">
        <v>167</v>
      </c>
      <c r="E2904" t="s">
        <v>38</v>
      </c>
      <c r="F2904" t="s">
        <v>22</v>
      </c>
      <c r="G2904" t="s">
        <v>18</v>
      </c>
      <c r="H2904" t="s">
        <v>15</v>
      </c>
      <c r="I2904">
        <v>5082</v>
      </c>
      <c r="J2904">
        <v>47.45</v>
      </c>
      <c r="K2904">
        <v>31.79</v>
      </c>
    </row>
    <row r="2905" spans="1:11" x14ac:dyDescent="0.35">
      <c r="A2905">
        <v>788760268</v>
      </c>
      <c r="B2905" s="2">
        <v>43220</v>
      </c>
      <c r="C2905" s="2">
        <v>43224</v>
      </c>
      <c r="D2905" t="s">
        <v>27</v>
      </c>
      <c r="E2905" t="s">
        <v>24</v>
      </c>
      <c r="F2905" t="s">
        <v>33</v>
      </c>
      <c r="G2905" t="s">
        <v>18</v>
      </c>
      <c r="H2905" t="s">
        <v>26</v>
      </c>
      <c r="I2905">
        <v>546</v>
      </c>
      <c r="J2905">
        <v>109.28</v>
      </c>
      <c r="K2905">
        <v>35.840000000000003</v>
      </c>
    </row>
    <row r="2906" spans="1:11" x14ac:dyDescent="0.35">
      <c r="A2906">
        <v>706301438</v>
      </c>
      <c r="B2906" s="2">
        <v>43853</v>
      </c>
      <c r="C2906" s="2">
        <v>43857</v>
      </c>
      <c r="D2906" t="s">
        <v>176</v>
      </c>
      <c r="E2906" t="s">
        <v>21</v>
      </c>
      <c r="F2906" t="s">
        <v>76</v>
      </c>
      <c r="G2906" t="s">
        <v>18</v>
      </c>
      <c r="H2906" t="s">
        <v>15</v>
      </c>
      <c r="I2906">
        <v>9146</v>
      </c>
      <c r="J2906">
        <v>668.27</v>
      </c>
      <c r="K2906">
        <v>502.54</v>
      </c>
    </row>
    <row r="2907" spans="1:11" x14ac:dyDescent="0.35">
      <c r="A2907">
        <v>780246722</v>
      </c>
      <c r="B2907" s="2">
        <v>42031</v>
      </c>
      <c r="C2907" s="2">
        <v>42047</v>
      </c>
      <c r="D2907" t="s">
        <v>118</v>
      </c>
      <c r="E2907" t="s">
        <v>24</v>
      </c>
      <c r="F2907" t="s">
        <v>17</v>
      </c>
      <c r="G2907" t="s">
        <v>14</v>
      </c>
      <c r="H2907" t="s">
        <v>19</v>
      </c>
      <c r="I2907">
        <v>1199</v>
      </c>
      <c r="J2907">
        <v>152.58000000000001</v>
      </c>
      <c r="K2907">
        <v>97.44</v>
      </c>
    </row>
    <row r="2908" spans="1:11" x14ac:dyDescent="0.35">
      <c r="A2908">
        <v>234082448</v>
      </c>
      <c r="B2908" s="2">
        <v>43168</v>
      </c>
      <c r="C2908" s="2">
        <v>43169</v>
      </c>
      <c r="D2908" t="s">
        <v>60</v>
      </c>
      <c r="E2908" t="s">
        <v>21</v>
      </c>
      <c r="F2908" t="s">
        <v>33</v>
      </c>
      <c r="G2908" t="s">
        <v>14</v>
      </c>
      <c r="H2908" t="s">
        <v>19</v>
      </c>
      <c r="I2908">
        <v>9053</v>
      </c>
      <c r="J2908">
        <v>109.28</v>
      </c>
      <c r="K2908">
        <v>35.840000000000003</v>
      </c>
    </row>
    <row r="2909" spans="1:11" x14ac:dyDescent="0.35">
      <c r="A2909">
        <v>161607444</v>
      </c>
      <c r="B2909" s="2">
        <v>44065</v>
      </c>
      <c r="C2909" s="2">
        <v>44085</v>
      </c>
      <c r="D2909" t="s">
        <v>214</v>
      </c>
      <c r="E2909" t="s">
        <v>21</v>
      </c>
      <c r="F2909" t="s">
        <v>47</v>
      </c>
      <c r="G2909" t="s">
        <v>18</v>
      </c>
      <c r="H2909" t="s">
        <v>26</v>
      </c>
      <c r="I2909">
        <v>2089</v>
      </c>
      <c r="J2909">
        <v>421.89</v>
      </c>
      <c r="K2909">
        <v>364.69</v>
      </c>
    </row>
    <row r="2910" spans="1:11" x14ac:dyDescent="0.35">
      <c r="A2910">
        <v>376933038</v>
      </c>
      <c r="B2910" s="2">
        <v>43372</v>
      </c>
      <c r="C2910" s="2">
        <v>43384</v>
      </c>
      <c r="D2910" t="s">
        <v>197</v>
      </c>
      <c r="E2910" t="s">
        <v>38</v>
      </c>
      <c r="F2910" t="s">
        <v>47</v>
      </c>
      <c r="G2910" t="s">
        <v>18</v>
      </c>
      <c r="H2910" t="s">
        <v>19</v>
      </c>
      <c r="I2910">
        <v>1717</v>
      </c>
      <c r="J2910">
        <v>421.89</v>
      </c>
      <c r="K2910">
        <v>364.69</v>
      </c>
    </row>
    <row r="2911" spans="1:11" x14ac:dyDescent="0.35">
      <c r="A2911">
        <v>764483058</v>
      </c>
      <c r="B2911" s="2">
        <v>43287</v>
      </c>
      <c r="C2911" s="2">
        <v>43295</v>
      </c>
      <c r="D2911" t="s">
        <v>152</v>
      </c>
      <c r="E2911" t="s">
        <v>21</v>
      </c>
      <c r="F2911" t="s">
        <v>47</v>
      </c>
      <c r="G2911" t="s">
        <v>18</v>
      </c>
      <c r="H2911" t="s">
        <v>19</v>
      </c>
      <c r="I2911">
        <v>6380</v>
      </c>
      <c r="J2911">
        <v>421.89</v>
      </c>
      <c r="K2911">
        <v>364.69</v>
      </c>
    </row>
    <row r="2912" spans="1:11" x14ac:dyDescent="0.35">
      <c r="A2912">
        <v>828993833</v>
      </c>
      <c r="B2912" s="2">
        <v>43317</v>
      </c>
      <c r="C2912" s="2">
        <v>43326</v>
      </c>
      <c r="D2912" t="s">
        <v>189</v>
      </c>
      <c r="E2912" t="s">
        <v>21</v>
      </c>
      <c r="F2912" t="s">
        <v>13</v>
      </c>
      <c r="G2912" t="s">
        <v>18</v>
      </c>
      <c r="H2912" t="s">
        <v>15</v>
      </c>
      <c r="I2912">
        <v>6552</v>
      </c>
      <c r="J2912">
        <v>255.28</v>
      </c>
      <c r="K2912">
        <v>159.41999999999999</v>
      </c>
    </row>
    <row r="2913" spans="1:11" x14ac:dyDescent="0.35">
      <c r="A2913">
        <v>145514190</v>
      </c>
      <c r="B2913" s="2">
        <v>43436</v>
      </c>
      <c r="C2913" s="2">
        <v>43440</v>
      </c>
      <c r="D2913" t="s">
        <v>191</v>
      </c>
      <c r="E2913" t="s">
        <v>24</v>
      </c>
      <c r="F2913" t="s">
        <v>47</v>
      </c>
      <c r="G2913" t="s">
        <v>14</v>
      </c>
      <c r="H2913" t="s">
        <v>34</v>
      </c>
      <c r="I2913">
        <v>9737</v>
      </c>
      <c r="J2913">
        <v>421.89</v>
      </c>
      <c r="K2913">
        <v>364.69</v>
      </c>
    </row>
    <row r="2914" spans="1:11" x14ac:dyDescent="0.35">
      <c r="A2914">
        <v>609405457</v>
      </c>
      <c r="B2914" s="2">
        <v>42546</v>
      </c>
      <c r="C2914" s="2">
        <v>42555</v>
      </c>
      <c r="D2914" t="s">
        <v>59</v>
      </c>
      <c r="E2914" t="s">
        <v>12</v>
      </c>
      <c r="F2914" t="s">
        <v>56</v>
      </c>
      <c r="G2914" t="s">
        <v>14</v>
      </c>
      <c r="H2914" t="s">
        <v>26</v>
      </c>
      <c r="I2914">
        <v>5472</v>
      </c>
      <c r="J2914">
        <v>9.33</v>
      </c>
      <c r="K2914">
        <v>6.92</v>
      </c>
    </row>
    <row r="2915" spans="1:11" x14ac:dyDescent="0.35">
      <c r="A2915">
        <v>586341464</v>
      </c>
      <c r="B2915" s="2">
        <v>42940</v>
      </c>
      <c r="C2915" s="2">
        <v>42956</v>
      </c>
      <c r="D2915" t="s">
        <v>150</v>
      </c>
      <c r="E2915" t="s">
        <v>38</v>
      </c>
      <c r="F2915" t="s">
        <v>76</v>
      </c>
      <c r="G2915" t="s">
        <v>14</v>
      </c>
      <c r="H2915" t="s">
        <v>26</v>
      </c>
      <c r="I2915">
        <v>324</v>
      </c>
      <c r="J2915">
        <v>668.27</v>
      </c>
      <c r="K2915">
        <v>502.54</v>
      </c>
    </row>
    <row r="2916" spans="1:11" x14ac:dyDescent="0.35">
      <c r="A2916">
        <v>762308537</v>
      </c>
      <c r="B2916" s="2">
        <v>42913</v>
      </c>
      <c r="C2916" s="2">
        <v>42923</v>
      </c>
      <c r="D2916" t="s">
        <v>151</v>
      </c>
      <c r="E2916" t="s">
        <v>32</v>
      </c>
      <c r="F2916" t="s">
        <v>22</v>
      </c>
      <c r="G2916" t="s">
        <v>18</v>
      </c>
      <c r="H2916" t="s">
        <v>19</v>
      </c>
      <c r="I2916">
        <v>2891</v>
      </c>
      <c r="J2916">
        <v>47.45</v>
      </c>
      <c r="K2916">
        <v>31.79</v>
      </c>
    </row>
    <row r="2917" spans="1:11" x14ac:dyDescent="0.35">
      <c r="A2917">
        <v>993605506</v>
      </c>
      <c r="B2917" s="2">
        <v>44152</v>
      </c>
      <c r="C2917" s="2">
        <v>44156</v>
      </c>
      <c r="D2917" t="s">
        <v>199</v>
      </c>
      <c r="E2917" t="s">
        <v>29</v>
      </c>
      <c r="F2917" t="s">
        <v>25</v>
      </c>
      <c r="G2917" t="s">
        <v>14</v>
      </c>
      <c r="H2917" t="s">
        <v>34</v>
      </c>
      <c r="I2917">
        <v>8804</v>
      </c>
      <c r="J2917">
        <v>205.7</v>
      </c>
      <c r="K2917">
        <v>117.11</v>
      </c>
    </row>
    <row r="2918" spans="1:11" x14ac:dyDescent="0.35">
      <c r="A2918">
        <v>756843698</v>
      </c>
      <c r="B2918" s="2">
        <v>42577</v>
      </c>
      <c r="C2918" s="2">
        <v>42587</v>
      </c>
      <c r="D2918" t="s">
        <v>41</v>
      </c>
      <c r="E2918" t="s">
        <v>29</v>
      </c>
      <c r="F2918" t="s">
        <v>56</v>
      </c>
      <c r="G2918" t="s">
        <v>14</v>
      </c>
      <c r="H2918" t="s">
        <v>34</v>
      </c>
      <c r="I2918">
        <v>5724</v>
      </c>
      <c r="J2918">
        <v>9.33</v>
      </c>
      <c r="K2918">
        <v>6.92</v>
      </c>
    </row>
    <row r="2919" spans="1:11" x14ac:dyDescent="0.35">
      <c r="A2919">
        <v>498946940</v>
      </c>
      <c r="B2919" s="2">
        <v>42347</v>
      </c>
      <c r="C2919" s="2">
        <v>42356</v>
      </c>
      <c r="D2919" t="s">
        <v>35</v>
      </c>
      <c r="E2919" t="s">
        <v>21</v>
      </c>
      <c r="F2919" t="s">
        <v>47</v>
      </c>
      <c r="G2919" t="s">
        <v>18</v>
      </c>
      <c r="H2919" t="s">
        <v>19</v>
      </c>
      <c r="I2919">
        <v>8342</v>
      </c>
      <c r="J2919">
        <v>421.89</v>
      </c>
      <c r="K2919">
        <v>364.69</v>
      </c>
    </row>
    <row r="2920" spans="1:11" x14ac:dyDescent="0.35">
      <c r="A2920">
        <v>287151563</v>
      </c>
      <c r="B2920" s="2">
        <v>43314</v>
      </c>
      <c r="C2920" s="2">
        <v>43329</v>
      </c>
      <c r="D2920" t="s">
        <v>71</v>
      </c>
      <c r="E2920" t="s">
        <v>21</v>
      </c>
      <c r="F2920" t="s">
        <v>30</v>
      </c>
      <c r="G2920" t="s">
        <v>18</v>
      </c>
      <c r="H2920" t="s">
        <v>15</v>
      </c>
      <c r="I2920">
        <v>3383</v>
      </c>
      <c r="J2920">
        <v>81.73</v>
      </c>
      <c r="K2920">
        <v>56.67</v>
      </c>
    </row>
    <row r="2921" spans="1:11" x14ac:dyDescent="0.35">
      <c r="A2921">
        <v>259006392</v>
      </c>
      <c r="B2921" s="2">
        <v>43607</v>
      </c>
      <c r="C2921" s="2">
        <v>43617</v>
      </c>
      <c r="D2921" t="s">
        <v>193</v>
      </c>
      <c r="E2921" t="s">
        <v>21</v>
      </c>
      <c r="F2921" t="s">
        <v>40</v>
      </c>
      <c r="G2921" t="s">
        <v>14</v>
      </c>
      <c r="H2921" t="s">
        <v>19</v>
      </c>
      <c r="I2921">
        <v>4602</v>
      </c>
      <c r="J2921">
        <v>651.21</v>
      </c>
      <c r="K2921">
        <v>524.96</v>
      </c>
    </row>
    <row r="2922" spans="1:11" x14ac:dyDescent="0.35">
      <c r="A2922">
        <v>172372758</v>
      </c>
      <c r="B2922" s="2">
        <v>43205</v>
      </c>
      <c r="C2922" s="2">
        <v>43223</v>
      </c>
      <c r="D2922" t="s">
        <v>200</v>
      </c>
      <c r="E2922" t="s">
        <v>24</v>
      </c>
      <c r="F2922" t="s">
        <v>33</v>
      </c>
      <c r="G2922" t="s">
        <v>14</v>
      </c>
      <c r="H2922" t="s">
        <v>34</v>
      </c>
      <c r="I2922">
        <v>7784</v>
      </c>
      <c r="J2922">
        <v>109.28</v>
      </c>
      <c r="K2922">
        <v>35.840000000000003</v>
      </c>
    </row>
    <row r="2923" spans="1:11" x14ac:dyDescent="0.35">
      <c r="A2923">
        <v>755424487</v>
      </c>
      <c r="B2923" s="2">
        <v>42554</v>
      </c>
      <c r="C2923" s="2">
        <v>42570</v>
      </c>
      <c r="D2923" t="s">
        <v>112</v>
      </c>
      <c r="E2923" t="s">
        <v>12</v>
      </c>
      <c r="F2923" t="s">
        <v>42</v>
      </c>
      <c r="G2923" t="s">
        <v>14</v>
      </c>
      <c r="H2923" t="s">
        <v>19</v>
      </c>
      <c r="I2923">
        <v>5748</v>
      </c>
      <c r="J2923">
        <v>437.2</v>
      </c>
      <c r="K2923">
        <v>263.33</v>
      </c>
    </row>
    <row r="2924" spans="1:11" x14ac:dyDescent="0.35">
      <c r="A2924">
        <v>556647908</v>
      </c>
      <c r="B2924" s="2">
        <v>44104</v>
      </c>
      <c r="C2924" s="2">
        <v>44115</v>
      </c>
      <c r="D2924" t="s">
        <v>115</v>
      </c>
      <c r="E2924" t="s">
        <v>21</v>
      </c>
      <c r="F2924" t="s">
        <v>68</v>
      </c>
      <c r="G2924" t="s">
        <v>14</v>
      </c>
      <c r="H2924" t="s">
        <v>19</v>
      </c>
      <c r="I2924">
        <v>3341</v>
      </c>
      <c r="J2924">
        <v>154.06</v>
      </c>
      <c r="K2924">
        <v>90.93</v>
      </c>
    </row>
    <row r="2925" spans="1:11" x14ac:dyDescent="0.35">
      <c r="A2925">
        <v>894841849</v>
      </c>
      <c r="B2925" s="2">
        <v>42272</v>
      </c>
      <c r="C2925" s="2">
        <v>42276</v>
      </c>
      <c r="D2925" t="s">
        <v>89</v>
      </c>
      <c r="E2925" t="s">
        <v>38</v>
      </c>
      <c r="F2925" t="s">
        <v>33</v>
      </c>
      <c r="G2925" t="s">
        <v>14</v>
      </c>
      <c r="H2925" t="s">
        <v>15</v>
      </c>
      <c r="I2925">
        <v>2443</v>
      </c>
      <c r="J2925">
        <v>109.28</v>
      </c>
      <c r="K2925">
        <v>35.840000000000003</v>
      </c>
    </row>
    <row r="2926" spans="1:11" x14ac:dyDescent="0.35">
      <c r="A2926">
        <v>909117639</v>
      </c>
      <c r="B2926" s="2">
        <v>42554</v>
      </c>
      <c r="C2926" s="2">
        <v>42569</v>
      </c>
      <c r="D2926" t="s">
        <v>105</v>
      </c>
      <c r="E2926" t="s">
        <v>12</v>
      </c>
      <c r="F2926" t="s">
        <v>17</v>
      </c>
      <c r="G2926" t="s">
        <v>14</v>
      </c>
      <c r="H2926" t="s">
        <v>26</v>
      </c>
      <c r="I2926">
        <v>6967</v>
      </c>
      <c r="J2926">
        <v>152.58000000000001</v>
      </c>
      <c r="K2926">
        <v>97.44</v>
      </c>
    </row>
    <row r="2927" spans="1:11" x14ac:dyDescent="0.35">
      <c r="A2927">
        <v>708899104</v>
      </c>
      <c r="B2927" s="2">
        <v>44919</v>
      </c>
      <c r="C2927" s="2">
        <v>44939</v>
      </c>
      <c r="D2927" t="s">
        <v>161</v>
      </c>
      <c r="E2927" t="s">
        <v>24</v>
      </c>
      <c r="F2927" t="s">
        <v>13</v>
      </c>
      <c r="G2927" t="s">
        <v>18</v>
      </c>
      <c r="H2927" t="s">
        <v>15</v>
      </c>
      <c r="I2927">
        <v>7853</v>
      </c>
      <c r="J2927">
        <v>255.28</v>
      </c>
      <c r="K2927">
        <v>159.41999999999999</v>
      </c>
    </row>
    <row r="2928" spans="1:11" x14ac:dyDescent="0.35">
      <c r="A2928">
        <v>923922574</v>
      </c>
      <c r="B2928" s="2">
        <v>44295</v>
      </c>
      <c r="C2928" s="2">
        <v>44303</v>
      </c>
      <c r="D2928" t="s">
        <v>205</v>
      </c>
      <c r="E2928" t="s">
        <v>21</v>
      </c>
      <c r="F2928" t="s">
        <v>68</v>
      </c>
      <c r="G2928" t="s">
        <v>18</v>
      </c>
      <c r="H2928" t="s">
        <v>15</v>
      </c>
      <c r="I2928">
        <v>8076</v>
      </c>
      <c r="J2928">
        <v>154.06</v>
      </c>
      <c r="K2928">
        <v>90.93</v>
      </c>
    </row>
    <row r="2929" spans="1:11" x14ac:dyDescent="0.35">
      <c r="A2929">
        <v>454236876</v>
      </c>
      <c r="B2929" s="2">
        <v>44426</v>
      </c>
      <c r="C2929" s="2">
        <v>44435</v>
      </c>
      <c r="D2929" t="s">
        <v>187</v>
      </c>
      <c r="E2929" t="s">
        <v>29</v>
      </c>
      <c r="F2929" t="s">
        <v>68</v>
      </c>
      <c r="G2929" t="s">
        <v>18</v>
      </c>
      <c r="H2929" t="s">
        <v>15</v>
      </c>
      <c r="I2929">
        <v>7641</v>
      </c>
      <c r="J2929">
        <v>154.06</v>
      </c>
      <c r="K2929">
        <v>90.93</v>
      </c>
    </row>
    <row r="2930" spans="1:11" x14ac:dyDescent="0.35">
      <c r="A2930">
        <v>520203340</v>
      </c>
      <c r="B2930" s="2">
        <v>43443</v>
      </c>
      <c r="C2930" s="2">
        <v>43445</v>
      </c>
      <c r="D2930" t="s">
        <v>54</v>
      </c>
      <c r="E2930" t="s">
        <v>29</v>
      </c>
      <c r="F2930" t="s">
        <v>17</v>
      </c>
      <c r="G2930" t="s">
        <v>14</v>
      </c>
      <c r="H2930" t="s">
        <v>26</v>
      </c>
      <c r="I2930">
        <v>8583</v>
      </c>
      <c r="J2930">
        <v>152.58000000000001</v>
      </c>
      <c r="K2930">
        <v>97.44</v>
      </c>
    </row>
    <row r="2931" spans="1:11" x14ac:dyDescent="0.35">
      <c r="A2931">
        <v>612495791</v>
      </c>
      <c r="B2931" s="2">
        <v>43757</v>
      </c>
      <c r="C2931" s="2">
        <v>43761</v>
      </c>
      <c r="D2931" t="s">
        <v>196</v>
      </c>
      <c r="E2931" t="s">
        <v>32</v>
      </c>
      <c r="F2931" t="s">
        <v>25</v>
      </c>
      <c r="G2931" t="s">
        <v>14</v>
      </c>
      <c r="H2931" t="s">
        <v>26</v>
      </c>
      <c r="I2931">
        <v>9971</v>
      </c>
      <c r="J2931">
        <v>205.7</v>
      </c>
      <c r="K2931">
        <v>117.11</v>
      </c>
    </row>
    <row r="2932" spans="1:11" x14ac:dyDescent="0.35">
      <c r="A2932">
        <v>742100560</v>
      </c>
      <c r="B2932" s="2">
        <v>42739</v>
      </c>
      <c r="C2932" s="2">
        <v>42754</v>
      </c>
      <c r="D2932" t="s">
        <v>80</v>
      </c>
      <c r="E2932" t="s">
        <v>21</v>
      </c>
      <c r="F2932" t="s">
        <v>17</v>
      </c>
      <c r="G2932" t="s">
        <v>18</v>
      </c>
      <c r="H2932" t="s">
        <v>19</v>
      </c>
      <c r="I2932">
        <v>2902</v>
      </c>
      <c r="J2932">
        <v>152.58000000000001</v>
      </c>
      <c r="K2932">
        <v>97.44</v>
      </c>
    </row>
    <row r="2933" spans="1:11" x14ac:dyDescent="0.35">
      <c r="A2933">
        <v>990316474</v>
      </c>
      <c r="B2933" s="2">
        <v>42192</v>
      </c>
      <c r="C2933" s="2">
        <v>42195</v>
      </c>
      <c r="D2933" t="s">
        <v>110</v>
      </c>
      <c r="E2933" t="s">
        <v>38</v>
      </c>
      <c r="F2933" t="s">
        <v>56</v>
      </c>
      <c r="G2933" t="s">
        <v>14</v>
      </c>
      <c r="H2933" t="s">
        <v>34</v>
      </c>
      <c r="I2933">
        <v>5507</v>
      </c>
      <c r="J2933">
        <v>9.33</v>
      </c>
      <c r="K2933">
        <v>6.92</v>
      </c>
    </row>
    <row r="2934" spans="1:11" x14ac:dyDescent="0.35">
      <c r="A2934">
        <v>158754861</v>
      </c>
      <c r="B2934" s="2">
        <v>42534</v>
      </c>
      <c r="C2934" s="2">
        <v>42538</v>
      </c>
      <c r="D2934" t="s">
        <v>54</v>
      </c>
      <c r="E2934" t="s">
        <v>29</v>
      </c>
      <c r="F2934" t="s">
        <v>22</v>
      </c>
      <c r="G2934" t="s">
        <v>18</v>
      </c>
      <c r="H2934" t="s">
        <v>15</v>
      </c>
      <c r="I2934">
        <v>7946</v>
      </c>
      <c r="J2934">
        <v>47.45</v>
      </c>
      <c r="K2934">
        <v>31.79</v>
      </c>
    </row>
    <row r="2935" spans="1:11" x14ac:dyDescent="0.35">
      <c r="A2935">
        <v>719339549</v>
      </c>
      <c r="B2935" s="2">
        <v>42618</v>
      </c>
      <c r="C2935" s="2">
        <v>42631</v>
      </c>
      <c r="D2935" t="s">
        <v>198</v>
      </c>
      <c r="E2935" t="s">
        <v>38</v>
      </c>
      <c r="F2935" t="s">
        <v>76</v>
      </c>
      <c r="G2935" t="s">
        <v>18</v>
      </c>
      <c r="H2935" t="s">
        <v>19</v>
      </c>
      <c r="I2935">
        <v>7413</v>
      </c>
      <c r="J2935">
        <v>668.27</v>
      </c>
      <c r="K2935">
        <v>502.54</v>
      </c>
    </row>
    <row r="2936" spans="1:11" x14ac:dyDescent="0.35">
      <c r="A2936">
        <v>264306867</v>
      </c>
      <c r="B2936" s="2">
        <v>43143</v>
      </c>
      <c r="C2936" s="2">
        <v>43147</v>
      </c>
      <c r="D2936" t="s">
        <v>58</v>
      </c>
      <c r="E2936" t="s">
        <v>29</v>
      </c>
      <c r="F2936" t="s">
        <v>25</v>
      </c>
      <c r="G2936" t="s">
        <v>14</v>
      </c>
      <c r="H2936" t="s">
        <v>26</v>
      </c>
      <c r="I2936">
        <v>3130</v>
      </c>
      <c r="J2936">
        <v>205.7</v>
      </c>
      <c r="K2936">
        <v>117.11</v>
      </c>
    </row>
    <row r="2937" spans="1:11" x14ac:dyDescent="0.35">
      <c r="A2937">
        <v>956205642</v>
      </c>
      <c r="B2937" s="2">
        <v>44390</v>
      </c>
      <c r="C2937" s="2">
        <v>44405</v>
      </c>
      <c r="D2937" t="s">
        <v>104</v>
      </c>
      <c r="E2937" t="s">
        <v>24</v>
      </c>
      <c r="F2937" t="s">
        <v>17</v>
      </c>
      <c r="G2937" t="s">
        <v>18</v>
      </c>
      <c r="H2937" t="s">
        <v>19</v>
      </c>
      <c r="I2937">
        <v>1353</v>
      </c>
      <c r="J2937">
        <v>152.58000000000001</v>
      </c>
      <c r="K2937">
        <v>97.44</v>
      </c>
    </row>
    <row r="2938" spans="1:11" x14ac:dyDescent="0.35">
      <c r="A2938">
        <v>977897202</v>
      </c>
      <c r="B2938" s="2">
        <v>44108</v>
      </c>
      <c r="C2938" s="2">
        <v>44120</v>
      </c>
      <c r="D2938" t="s">
        <v>191</v>
      </c>
      <c r="E2938" t="s">
        <v>24</v>
      </c>
      <c r="F2938" t="s">
        <v>68</v>
      </c>
      <c r="G2938" t="s">
        <v>18</v>
      </c>
      <c r="H2938" t="s">
        <v>26</v>
      </c>
      <c r="I2938">
        <v>368</v>
      </c>
      <c r="J2938">
        <v>154.06</v>
      </c>
      <c r="K2938">
        <v>90.93</v>
      </c>
    </row>
    <row r="2939" spans="1:11" x14ac:dyDescent="0.35">
      <c r="A2939">
        <v>382555377</v>
      </c>
      <c r="B2939" s="2">
        <v>44320</v>
      </c>
      <c r="C2939" s="2">
        <v>44326</v>
      </c>
      <c r="D2939" t="s">
        <v>161</v>
      </c>
      <c r="E2939" t="s">
        <v>24</v>
      </c>
      <c r="F2939" t="s">
        <v>13</v>
      </c>
      <c r="G2939" t="s">
        <v>14</v>
      </c>
      <c r="H2939" t="s">
        <v>26</v>
      </c>
      <c r="I2939">
        <v>5492</v>
      </c>
      <c r="J2939">
        <v>255.28</v>
      </c>
      <c r="K2939">
        <v>159.41999999999999</v>
      </c>
    </row>
    <row r="2940" spans="1:11" x14ac:dyDescent="0.35">
      <c r="A2940">
        <v>643666493</v>
      </c>
      <c r="B2940" s="2">
        <v>42743</v>
      </c>
      <c r="C2940" s="2">
        <v>42757</v>
      </c>
      <c r="D2940" t="s">
        <v>148</v>
      </c>
      <c r="E2940" t="s">
        <v>24</v>
      </c>
      <c r="F2940" t="s">
        <v>56</v>
      </c>
      <c r="G2940" t="s">
        <v>18</v>
      </c>
      <c r="H2940" t="s">
        <v>26</v>
      </c>
      <c r="I2940">
        <v>4074</v>
      </c>
      <c r="J2940">
        <v>9.33</v>
      </c>
      <c r="K2940">
        <v>6.92</v>
      </c>
    </row>
    <row r="2941" spans="1:11" x14ac:dyDescent="0.35">
      <c r="A2941">
        <v>605029380</v>
      </c>
      <c r="B2941" s="2">
        <v>43143</v>
      </c>
      <c r="C2941" s="2">
        <v>43152</v>
      </c>
      <c r="D2941" t="s">
        <v>165</v>
      </c>
      <c r="E2941" t="s">
        <v>21</v>
      </c>
      <c r="F2941" t="s">
        <v>56</v>
      </c>
      <c r="G2941" t="s">
        <v>18</v>
      </c>
      <c r="H2941" t="s">
        <v>34</v>
      </c>
      <c r="I2941">
        <v>493</v>
      </c>
      <c r="J2941">
        <v>9.33</v>
      </c>
      <c r="K2941">
        <v>6.92</v>
      </c>
    </row>
    <row r="2942" spans="1:11" x14ac:dyDescent="0.35">
      <c r="A2942">
        <v>530755364</v>
      </c>
      <c r="B2942" s="2">
        <v>44826</v>
      </c>
      <c r="C2942" s="2">
        <v>44831</v>
      </c>
      <c r="D2942" t="s">
        <v>143</v>
      </c>
      <c r="E2942" t="s">
        <v>24</v>
      </c>
      <c r="F2942" t="s">
        <v>56</v>
      </c>
      <c r="G2942" t="s">
        <v>14</v>
      </c>
      <c r="H2942" t="s">
        <v>26</v>
      </c>
      <c r="I2942">
        <v>1162</v>
      </c>
      <c r="J2942">
        <v>9.33</v>
      </c>
      <c r="K2942">
        <v>6.92</v>
      </c>
    </row>
    <row r="2943" spans="1:11" x14ac:dyDescent="0.35">
      <c r="A2943">
        <v>755268275</v>
      </c>
      <c r="B2943" s="2">
        <v>43908</v>
      </c>
      <c r="C2943" s="2">
        <v>43919</v>
      </c>
      <c r="D2943" t="s">
        <v>209</v>
      </c>
      <c r="E2943" t="s">
        <v>32</v>
      </c>
      <c r="F2943" t="s">
        <v>68</v>
      </c>
      <c r="G2943" t="s">
        <v>18</v>
      </c>
      <c r="H2943" t="s">
        <v>15</v>
      </c>
      <c r="I2943">
        <v>9521</v>
      </c>
      <c r="J2943">
        <v>154.06</v>
      </c>
      <c r="K2943">
        <v>90.93</v>
      </c>
    </row>
    <row r="2944" spans="1:11" x14ac:dyDescent="0.35">
      <c r="A2944">
        <v>333304440</v>
      </c>
      <c r="B2944" s="2">
        <v>42897</v>
      </c>
      <c r="C2944" s="2">
        <v>42899</v>
      </c>
      <c r="D2944" t="s">
        <v>121</v>
      </c>
      <c r="E2944" t="s">
        <v>21</v>
      </c>
      <c r="F2944" t="s">
        <v>47</v>
      </c>
      <c r="G2944" t="s">
        <v>14</v>
      </c>
      <c r="H2944" t="s">
        <v>26</v>
      </c>
      <c r="I2944">
        <v>1046</v>
      </c>
      <c r="J2944">
        <v>421.89</v>
      </c>
      <c r="K2944">
        <v>364.69</v>
      </c>
    </row>
    <row r="2945" spans="1:11" x14ac:dyDescent="0.35">
      <c r="A2945">
        <v>189912688</v>
      </c>
      <c r="B2945" s="2">
        <v>43462</v>
      </c>
      <c r="C2945" s="2">
        <v>43463</v>
      </c>
      <c r="D2945" t="s">
        <v>87</v>
      </c>
      <c r="E2945" t="s">
        <v>24</v>
      </c>
      <c r="F2945" t="s">
        <v>17</v>
      </c>
      <c r="G2945" t="s">
        <v>18</v>
      </c>
      <c r="H2945" t="s">
        <v>15</v>
      </c>
      <c r="I2945">
        <v>8240</v>
      </c>
      <c r="J2945">
        <v>152.58000000000001</v>
      </c>
      <c r="K2945">
        <v>97.44</v>
      </c>
    </row>
    <row r="2946" spans="1:11" x14ac:dyDescent="0.35">
      <c r="A2946">
        <v>870454347</v>
      </c>
      <c r="B2946" s="2">
        <v>42812</v>
      </c>
      <c r="C2946" s="2">
        <v>42814</v>
      </c>
      <c r="D2946" t="s">
        <v>65</v>
      </c>
      <c r="E2946" t="s">
        <v>32</v>
      </c>
      <c r="F2946" t="s">
        <v>22</v>
      </c>
      <c r="G2946" t="s">
        <v>14</v>
      </c>
      <c r="H2946" t="s">
        <v>15</v>
      </c>
      <c r="I2946">
        <v>5639</v>
      </c>
      <c r="J2946">
        <v>47.45</v>
      </c>
      <c r="K2946">
        <v>31.79</v>
      </c>
    </row>
    <row r="2947" spans="1:11" x14ac:dyDescent="0.35">
      <c r="A2947">
        <v>290603244</v>
      </c>
      <c r="B2947" s="2">
        <v>44202</v>
      </c>
      <c r="C2947" s="2">
        <v>44204</v>
      </c>
      <c r="D2947" t="s">
        <v>148</v>
      </c>
      <c r="E2947" t="s">
        <v>24</v>
      </c>
      <c r="F2947" t="s">
        <v>22</v>
      </c>
      <c r="G2947" t="s">
        <v>14</v>
      </c>
      <c r="H2947" t="s">
        <v>19</v>
      </c>
      <c r="I2947">
        <v>4813</v>
      </c>
      <c r="J2947">
        <v>47.45</v>
      </c>
      <c r="K2947">
        <v>31.79</v>
      </c>
    </row>
    <row r="2948" spans="1:11" x14ac:dyDescent="0.35">
      <c r="A2948">
        <v>486345708</v>
      </c>
      <c r="B2948" s="2">
        <v>43346</v>
      </c>
      <c r="C2948" s="2">
        <v>43364</v>
      </c>
      <c r="D2948" t="s">
        <v>95</v>
      </c>
      <c r="E2948" t="s">
        <v>21</v>
      </c>
      <c r="F2948" t="s">
        <v>42</v>
      </c>
      <c r="G2948" t="s">
        <v>18</v>
      </c>
      <c r="H2948" t="s">
        <v>34</v>
      </c>
      <c r="I2948">
        <v>9357</v>
      </c>
      <c r="J2948">
        <v>437.2</v>
      </c>
      <c r="K2948">
        <v>263.33</v>
      </c>
    </row>
    <row r="2949" spans="1:11" x14ac:dyDescent="0.35">
      <c r="A2949">
        <v>863980567</v>
      </c>
      <c r="B2949" s="2">
        <v>43626</v>
      </c>
      <c r="C2949" s="2">
        <v>43646</v>
      </c>
      <c r="D2949" t="s">
        <v>112</v>
      </c>
      <c r="E2949" t="s">
        <v>12</v>
      </c>
      <c r="F2949" t="s">
        <v>30</v>
      </c>
      <c r="G2949" t="s">
        <v>18</v>
      </c>
      <c r="H2949" t="s">
        <v>15</v>
      </c>
      <c r="I2949">
        <v>9904</v>
      </c>
      <c r="J2949">
        <v>81.73</v>
      </c>
      <c r="K2949">
        <v>56.67</v>
      </c>
    </row>
    <row r="2950" spans="1:11" x14ac:dyDescent="0.35">
      <c r="A2950">
        <v>450119149</v>
      </c>
      <c r="B2950" s="2">
        <v>42502</v>
      </c>
      <c r="C2950" s="2">
        <v>42512</v>
      </c>
      <c r="D2950" t="s">
        <v>186</v>
      </c>
      <c r="E2950" t="s">
        <v>38</v>
      </c>
      <c r="F2950" t="s">
        <v>30</v>
      </c>
      <c r="G2950" t="s">
        <v>18</v>
      </c>
      <c r="H2950" t="s">
        <v>19</v>
      </c>
      <c r="I2950">
        <v>9114</v>
      </c>
      <c r="J2950">
        <v>81.73</v>
      </c>
      <c r="K2950">
        <v>56.67</v>
      </c>
    </row>
    <row r="2951" spans="1:11" x14ac:dyDescent="0.35">
      <c r="A2951">
        <v>141685283</v>
      </c>
      <c r="B2951" s="2">
        <v>43324</v>
      </c>
      <c r="C2951" s="2">
        <v>43334</v>
      </c>
      <c r="D2951" t="s">
        <v>219</v>
      </c>
      <c r="E2951" t="s">
        <v>38</v>
      </c>
      <c r="F2951" t="s">
        <v>17</v>
      </c>
      <c r="G2951" t="s">
        <v>14</v>
      </c>
      <c r="H2951" t="s">
        <v>34</v>
      </c>
      <c r="I2951">
        <v>6679</v>
      </c>
      <c r="J2951">
        <v>152.58000000000001</v>
      </c>
      <c r="K2951">
        <v>97.44</v>
      </c>
    </row>
    <row r="2952" spans="1:11" x14ac:dyDescent="0.35">
      <c r="A2952">
        <v>455915296</v>
      </c>
      <c r="B2952" s="2">
        <v>42213</v>
      </c>
      <c r="C2952" s="2">
        <v>42224</v>
      </c>
      <c r="D2952" t="s">
        <v>185</v>
      </c>
      <c r="E2952" t="s">
        <v>38</v>
      </c>
      <c r="F2952" t="s">
        <v>40</v>
      </c>
      <c r="G2952" t="s">
        <v>14</v>
      </c>
      <c r="H2952" t="s">
        <v>26</v>
      </c>
      <c r="I2952">
        <v>4322</v>
      </c>
      <c r="J2952">
        <v>651.21</v>
      </c>
      <c r="K2952">
        <v>524.96</v>
      </c>
    </row>
    <row r="2953" spans="1:11" x14ac:dyDescent="0.35">
      <c r="A2953">
        <v>180358016</v>
      </c>
      <c r="B2953" s="2">
        <v>42490</v>
      </c>
      <c r="C2953" s="2">
        <v>42494</v>
      </c>
      <c r="D2953" t="s">
        <v>117</v>
      </c>
      <c r="E2953" t="s">
        <v>21</v>
      </c>
      <c r="F2953" t="s">
        <v>22</v>
      </c>
      <c r="G2953" t="s">
        <v>14</v>
      </c>
      <c r="H2953" t="s">
        <v>15</v>
      </c>
      <c r="I2953">
        <v>800</v>
      </c>
      <c r="J2953">
        <v>47.45</v>
      </c>
      <c r="K2953">
        <v>31.79</v>
      </c>
    </row>
    <row r="2954" spans="1:11" x14ac:dyDescent="0.35">
      <c r="A2954">
        <v>422874772</v>
      </c>
      <c r="B2954" s="2">
        <v>42021</v>
      </c>
      <c r="C2954" s="2">
        <v>42040</v>
      </c>
      <c r="D2954" t="s">
        <v>126</v>
      </c>
      <c r="E2954" t="s">
        <v>24</v>
      </c>
      <c r="F2954" t="s">
        <v>47</v>
      </c>
      <c r="G2954" t="s">
        <v>18</v>
      </c>
      <c r="H2954" t="s">
        <v>34</v>
      </c>
      <c r="I2954">
        <v>6897</v>
      </c>
      <c r="J2954">
        <v>421.89</v>
      </c>
      <c r="K2954">
        <v>364.69</v>
      </c>
    </row>
    <row r="2955" spans="1:11" x14ac:dyDescent="0.35">
      <c r="A2955">
        <v>561639392</v>
      </c>
      <c r="B2955" s="2">
        <v>43363</v>
      </c>
      <c r="C2955" s="2">
        <v>43365</v>
      </c>
      <c r="D2955" t="s">
        <v>174</v>
      </c>
      <c r="E2955" t="s">
        <v>29</v>
      </c>
      <c r="F2955" t="s">
        <v>68</v>
      </c>
      <c r="G2955" t="s">
        <v>18</v>
      </c>
      <c r="H2955" t="s">
        <v>15</v>
      </c>
      <c r="I2955">
        <v>432</v>
      </c>
      <c r="J2955">
        <v>154.06</v>
      </c>
      <c r="K2955">
        <v>90.93</v>
      </c>
    </row>
    <row r="2956" spans="1:11" x14ac:dyDescent="0.35">
      <c r="A2956">
        <v>495138204</v>
      </c>
      <c r="B2956" s="2">
        <v>44509</v>
      </c>
      <c r="C2956" s="2">
        <v>44521</v>
      </c>
      <c r="D2956" t="s">
        <v>118</v>
      </c>
      <c r="E2956" t="s">
        <v>24</v>
      </c>
      <c r="F2956" t="s">
        <v>47</v>
      </c>
      <c r="G2956" t="s">
        <v>18</v>
      </c>
      <c r="H2956" t="s">
        <v>26</v>
      </c>
      <c r="I2956">
        <v>1252</v>
      </c>
      <c r="J2956">
        <v>421.89</v>
      </c>
      <c r="K2956">
        <v>364.69</v>
      </c>
    </row>
    <row r="2957" spans="1:11" x14ac:dyDescent="0.35">
      <c r="A2957">
        <v>192170035</v>
      </c>
      <c r="B2957" s="2">
        <v>42141</v>
      </c>
      <c r="C2957" s="2">
        <v>42150</v>
      </c>
      <c r="D2957" t="s">
        <v>133</v>
      </c>
      <c r="E2957" t="s">
        <v>38</v>
      </c>
      <c r="F2957" t="s">
        <v>13</v>
      </c>
      <c r="G2957" t="s">
        <v>14</v>
      </c>
      <c r="H2957" t="s">
        <v>34</v>
      </c>
      <c r="I2957">
        <v>6239</v>
      </c>
      <c r="J2957">
        <v>255.28</v>
      </c>
      <c r="K2957">
        <v>159.41999999999999</v>
      </c>
    </row>
    <row r="2958" spans="1:11" x14ac:dyDescent="0.35">
      <c r="A2958">
        <v>141846215</v>
      </c>
      <c r="B2958" s="2">
        <v>44030</v>
      </c>
      <c r="C2958" s="2">
        <v>44040</v>
      </c>
      <c r="D2958" t="s">
        <v>215</v>
      </c>
      <c r="E2958" t="s">
        <v>21</v>
      </c>
      <c r="F2958" t="s">
        <v>33</v>
      </c>
      <c r="G2958" t="s">
        <v>14</v>
      </c>
      <c r="H2958" t="s">
        <v>34</v>
      </c>
      <c r="I2958">
        <v>4302</v>
      </c>
      <c r="J2958">
        <v>109.28</v>
      </c>
      <c r="K2958">
        <v>35.840000000000003</v>
      </c>
    </row>
    <row r="2959" spans="1:11" x14ac:dyDescent="0.35">
      <c r="A2959">
        <v>903590571</v>
      </c>
      <c r="B2959" s="2">
        <v>44792</v>
      </c>
      <c r="C2959" s="2">
        <v>44801</v>
      </c>
      <c r="D2959" t="s">
        <v>41</v>
      </c>
      <c r="E2959" t="s">
        <v>29</v>
      </c>
      <c r="F2959" t="s">
        <v>33</v>
      </c>
      <c r="G2959" t="s">
        <v>18</v>
      </c>
      <c r="H2959" t="s">
        <v>26</v>
      </c>
      <c r="I2959">
        <v>1385</v>
      </c>
      <c r="J2959">
        <v>109.28</v>
      </c>
      <c r="K2959">
        <v>35.840000000000003</v>
      </c>
    </row>
    <row r="2960" spans="1:11" x14ac:dyDescent="0.35">
      <c r="A2960">
        <v>857139432</v>
      </c>
      <c r="B2960" s="2">
        <v>44705</v>
      </c>
      <c r="C2960" s="2">
        <v>44726</v>
      </c>
      <c r="D2960" t="s">
        <v>53</v>
      </c>
      <c r="E2960" t="s">
        <v>29</v>
      </c>
      <c r="F2960" t="s">
        <v>47</v>
      </c>
      <c r="G2960" t="s">
        <v>14</v>
      </c>
      <c r="H2960" t="s">
        <v>26</v>
      </c>
      <c r="I2960">
        <v>5460</v>
      </c>
      <c r="J2960">
        <v>421.89</v>
      </c>
      <c r="K2960">
        <v>364.69</v>
      </c>
    </row>
    <row r="2961" spans="1:11" x14ac:dyDescent="0.35">
      <c r="A2961">
        <v>252541625</v>
      </c>
      <c r="B2961" s="2">
        <v>42895</v>
      </c>
      <c r="C2961" s="2">
        <v>42897</v>
      </c>
      <c r="D2961" t="s">
        <v>159</v>
      </c>
      <c r="E2961" t="s">
        <v>21</v>
      </c>
      <c r="F2961" t="s">
        <v>13</v>
      </c>
      <c r="G2961" t="s">
        <v>18</v>
      </c>
      <c r="H2961" t="s">
        <v>19</v>
      </c>
      <c r="I2961">
        <v>1534</v>
      </c>
      <c r="J2961">
        <v>255.28</v>
      </c>
      <c r="K2961">
        <v>159.41999999999999</v>
      </c>
    </row>
    <row r="2962" spans="1:11" x14ac:dyDescent="0.35">
      <c r="A2962">
        <v>760158479</v>
      </c>
      <c r="B2962" s="2">
        <v>42269</v>
      </c>
      <c r="C2962" s="2">
        <v>42276</v>
      </c>
      <c r="D2962" t="s">
        <v>141</v>
      </c>
      <c r="E2962" t="s">
        <v>38</v>
      </c>
      <c r="F2962" t="s">
        <v>76</v>
      </c>
      <c r="G2962" t="s">
        <v>18</v>
      </c>
      <c r="H2962" t="s">
        <v>34</v>
      </c>
      <c r="I2962">
        <v>6641</v>
      </c>
      <c r="J2962">
        <v>668.27</v>
      </c>
      <c r="K2962">
        <v>502.54</v>
      </c>
    </row>
    <row r="2963" spans="1:11" x14ac:dyDescent="0.35">
      <c r="A2963">
        <v>520663821</v>
      </c>
      <c r="B2963" s="2">
        <v>42654</v>
      </c>
      <c r="C2963" s="2">
        <v>42658</v>
      </c>
      <c r="D2963" t="s">
        <v>194</v>
      </c>
      <c r="E2963" t="s">
        <v>32</v>
      </c>
      <c r="F2963" t="s">
        <v>42</v>
      </c>
      <c r="G2963" t="s">
        <v>18</v>
      </c>
      <c r="H2963" t="s">
        <v>19</v>
      </c>
      <c r="I2963">
        <v>4850</v>
      </c>
      <c r="J2963">
        <v>437.2</v>
      </c>
      <c r="K2963">
        <v>263.33</v>
      </c>
    </row>
    <row r="2964" spans="1:11" x14ac:dyDescent="0.35">
      <c r="A2964">
        <v>895043981</v>
      </c>
      <c r="B2964" s="2">
        <v>44732</v>
      </c>
      <c r="C2964" s="2">
        <v>44740</v>
      </c>
      <c r="D2964" t="s">
        <v>127</v>
      </c>
      <c r="E2964" t="s">
        <v>38</v>
      </c>
      <c r="F2964" t="s">
        <v>17</v>
      </c>
      <c r="G2964" t="s">
        <v>18</v>
      </c>
      <c r="H2964" t="s">
        <v>34</v>
      </c>
      <c r="I2964">
        <v>2259</v>
      </c>
      <c r="J2964">
        <v>152.58000000000001</v>
      </c>
      <c r="K2964">
        <v>97.44</v>
      </c>
    </row>
    <row r="2965" spans="1:11" x14ac:dyDescent="0.35">
      <c r="A2965">
        <v>614597785</v>
      </c>
      <c r="B2965" s="2">
        <v>43188</v>
      </c>
      <c r="C2965" s="2">
        <v>43198</v>
      </c>
      <c r="D2965" t="s">
        <v>60</v>
      </c>
      <c r="E2965" t="s">
        <v>21</v>
      </c>
      <c r="F2965" t="s">
        <v>42</v>
      </c>
      <c r="G2965" t="s">
        <v>18</v>
      </c>
      <c r="H2965" t="s">
        <v>19</v>
      </c>
      <c r="I2965">
        <v>1997</v>
      </c>
      <c r="J2965">
        <v>437.2</v>
      </c>
      <c r="K2965">
        <v>263.33</v>
      </c>
    </row>
    <row r="2966" spans="1:11" x14ac:dyDescent="0.35">
      <c r="A2966">
        <v>730936563</v>
      </c>
      <c r="B2966" s="2">
        <v>42481</v>
      </c>
      <c r="C2966" s="2">
        <v>42491</v>
      </c>
      <c r="D2966" t="s">
        <v>140</v>
      </c>
      <c r="E2966" t="s">
        <v>24</v>
      </c>
      <c r="F2966" t="s">
        <v>40</v>
      </c>
      <c r="G2966" t="s">
        <v>14</v>
      </c>
      <c r="H2966" t="s">
        <v>26</v>
      </c>
      <c r="I2966">
        <v>9227</v>
      </c>
      <c r="J2966">
        <v>651.21</v>
      </c>
      <c r="K2966">
        <v>524.96</v>
      </c>
    </row>
    <row r="2967" spans="1:11" x14ac:dyDescent="0.35">
      <c r="A2967">
        <v>565984141</v>
      </c>
      <c r="B2967" s="2">
        <v>42847</v>
      </c>
      <c r="C2967" s="2">
        <v>42858</v>
      </c>
      <c r="D2967" t="s">
        <v>88</v>
      </c>
      <c r="E2967" t="s">
        <v>38</v>
      </c>
      <c r="F2967" t="s">
        <v>17</v>
      </c>
      <c r="G2967" t="s">
        <v>14</v>
      </c>
      <c r="H2967" t="s">
        <v>19</v>
      </c>
      <c r="I2967">
        <v>6140</v>
      </c>
      <c r="J2967">
        <v>152.58000000000001</v>
      </c>
      <c r="K2967">
        <v>97.44</v>
      </c>
    </row>
    <row r="2968" spans="1:11" x14ac:dyDescent="0.35">
      <c r="A2968">
        <v>861976850</v>
      </c>
      <c r="B2968" s="2">
        <v>44333</v>
      </c>
      <c r="C2968" s="2">
        <v>44336</v>
      </c>
      <c r="D2968" t="s">
        <v>172</v>
      </c>
      <c r="E2968" t="s">
        <v>21</v>
      </c>
      <c r="F2968" t="s">
        <v>30</v>
      </c>
      <c r="G2968" t="s">
        <v>18</v>
      </c>
      <c r="H2968" t="s">
        <v>34</v>
      </c>
      <c r="I2968">
        <v>6960</v>
      </c>
      <c r="J2968">
        <v>81.73</v>
      </c>
      <c r="K2968">
        <v>56.67</v>
      </c>
    </row>
    <row r="2969" spans="1:11" x14ac:dyDescent="0.35">
      <c r="A2969">
        <v>631463515</v>
      </c>
      <c r="B2969" s="2">
        <v>44064</v>
      </c>
      <c r="C2969" s="2">
        <v>44065</v>
      </c>
      <c r="D2969" t="s">
        <v>20</v>
      </c>
      <c r="E2969" t="s">
        <v>21</v>
      </c>
      <c r="F2969" t="s">
        <v>33</v>
      </c>
      <c r="G2969" t="s">
        <v>18</v>
      </c>
      <c r="H2969" t="s">
        <v>26</v>
      </c>
      <c r="I2969">
        <v>2942</v>
      </c>
      <c r="J2969">
        <v>109.28</v>
      </c>
      <c r="K2969">
        <v>35.840000000000003</v>
      </c>
    </row>
    <row r="2970" spans="1:11" x14ac:dyDescent="0.35">
      <c r="A2970">
        <v>307305467</v>
      </c>
      <c r="B2970" s="2">
        <v>43675</v>
      </c>
      <c r="C2970" s="2">
        <v>43683</v>
      </c>
      <c r="D2970" t="s">
        <v>159</v>
      </c>
      <c r="E2970" t="s">
        <v>21</v>
      </c>
      <c r="F2970" t="s">
        <v>56</v>
      </c>
      <c r="G2970" t="s">
        <v>14</v>
      </c>
      <c r="H2970" t="s">
        <v>15</v>
      </c>
      <c r="I2970">
        <v>7371</v>
      </c>
      <c r="J2970">
        <v>9.33</v>
      </c>
      <c r="K2970">
        <v>6.92</v>
      </c>
    </row>
    <row r="2971" spans="1:11" x14ac:dyDescent="0.35">
      <c r="A2971">
        <v>392676532</v>
      </c>
      <c r="B2971" s="2">
        <v>44382</v>
      </c>
      <c r="C2971" s="2">
        <v>44389</v>
      </c>
      <c r="D2971" t="s">
        <v>121</v>
      </c>
      <c r="E2971" t="s">
        <v>21</v>
      </c>
      <c r="F2971" t="s">
        <v>25</v>
      </c>
      <c r="G2971" t="s">
        <v>18</v>
      </c>
      <c r="H2971" t="s">
        <v>34</v>
      </c>
      <c r="I2971">
        <v>567</v>
      </c>
      <c r="J2971">
        <v>205.7</v>
      </c>
      <c r="K2971">
        <v>117.11</v>
      </c>
    </row>
    <row r="2972" spans="1:11" x14ac:dyDescent="0.35">
      <c r="A2972">
        <v>111063039</v>
      </c>
      <c r="B2972" s="2">
        <v>43977</v>
      </c>
      <c r="C2972" s="2">
        <v>43987</v>
      </c>
      <c r="D2972" t="s">
        <v>67</v>
      </c>
      <c r="E2972" t="s">
        <v>21</v>
      </c>
      <c r="F2972" t="s">
        <v>13</v>
      </c>
      <c r="G2972" t="s">
        <v>14</v>
      </c>
      <c r="H2972" t="s">
        <v>26</v>
      </c>
      <c r="I2972">
        <v>4876</v>
      </c>
      <c r="J2972">
        <v>255.28</v>
      </c>
      <c r="K2972">
        <v>159.41999999999999</v>
      </c>
    </row>
    <row r="2973" spans="1:11" x14ac:dyDescent="0.35">
      <c r="A2973">
        <v>556263816</v>
      </c>
      <c r="B2973" s="2">
        <v>44535</v>
      </c>
      <c r="C2973" s="2">
        <v>44543</v>
      </c>
      <c r="D2973" t="s">
        <v>168</v>
      </c>
      <c r="E2973" t="s">
        <v>21</v>
      </c>
      <c r="F2973" t="s">
        <v>22</v>
      </c>
      <c r="G2973" t="s">
        <v>14</v>
      </c>
      <c r="H2973" t="s">
        <v>15</v>
      </c>
      <c r="I2973">
        <v>9679</v>
      </c>
      <c r="J2973">
        <v>47.45</v>
      </c>
      <c r="K2973">
        <v>31.79</v>
      </c>
    </row>
    <row r="2974" spans="1:11" x14ac:dyDescent="0.35">
      <c r="A2974">
        <v>642390191</v>
      </c>
      <c r="B2974" s="2">
        <v>43244</v>
      </c>
      <c r="C2974" s="2">
        <v>43263</v>
      </c>
      <c r="D2974" t="s">
        <v>174</v>
      </c>
      <c r="E2974" t="s">
        <v>29</v>
      </c>
      <c r="F2974" t="s">
        <v>68</v>
      </c>
      <c r="G2974" t="s">
        <v>14</v>
      </c>
      <c r="H2974" t="s">
        <v>19</v>
      </c>
      <c r="I2974">
        <v>6388</v>
      </c>
      <c r="J2974">
        <v>154.06</v>
      </c>
      <c r="K2974">
        <v>90.93</v>
      </c>
    </row>
    <row r="2975" spans="1:11" x14ac:dyDescent="0.35">
      <c r="A2975">
        <v>253865993</v>
      </c>
      <c r="B2975" s="2">
        <v>43762</v>
      </c>
      <c r="C2975" s="2">
        <v>43779</v>
      </c>
      <c r="D2975" t="s">
        <v>153</v>
      </c>
      <c r="E2975" t="s">
        <v>38</v>
      </c>
      <c r="F2975" t="s">
        <v>13</v>
      </c>
      <c r="G2975" t="s">
        <v>14</v>
      </c>
      <c r="H2975" t="s">
        <v>15</v>
      </c>
      <c r="I2975">
        <v>3444</v>
      </c>
      <c r="J2975">
        <v>255.28</v>
      </c>
      <c r="K2975">
        <v>159.41999999999999</v>
      </c>
    </row>
    <row r="2976" spans="1:11" x14ac:dyDescent="0.35">
      <c r="A2976">
        <v>695427548</v>
      </c>
      <c r="B2976" s="2">
        <v>44137</v>
      </c>
      <c r="C2976" s="2">
        <v>44151</v>
      </c>
      <c r="D2976" t="s">
        <v>173</v>
      </c>
      <c r="E2976" t="s">
        <v>24</v>
      </c>
      <c r="F2976" t="s">
        <v>68</v>
      </c>
      <c r="G2976" t="s">
        <v>18</v>
      </c>
      <c r="H2976" t="s">
        <v>15</v>
      </c>
      <c r="I2976">
        <v>1320</v>
      </c>
      <c r="J2976">
        <v>154.06</v>
      </c>
      <c r="K2976">
        <v>90.93</v>
      </c>
    </row>
    <row r="2977" spans="1:11" x14ac:dyDescent="0.35">
      <c r="A2977">
        <v>642123687</v>
      </c>
      <c r="B2977" s="2">
        <v>44341</v>
      </c>
      <c r="C2977" s="2">
        <v>44361</v>
      </c>
      <c r="D2977" t="s">
        <v>176</v>
      </c>
      <c r="E2977" t="s">
        <v>21</v>
      </c>
      <c r="F2977" t="s">
        <v>22</v>
      </c>
      <c r="G2977" t="s">
        <v>14</v>
      </c>
      <c r="H2977" t="s">
        <v>15</v>
      </c>
      <c r="I2977">
        <v>7523</v>
      </c>
      <c r="J2977">
        <v>47.45</v>
      </c>
      <c r="K2977">
        <v>31.79</v>
      </c>
    </row>
    <row r="2978" spans="1:11" x14ac:dyDescent="0.35">
      <c r="A2978">
        <v>189315736</v>
      </c>
      <c r="B2978" s="2">
        <v>44738</v>
      </c>
      <c r="C2978" s="2">
        <v>44758</v>
      </c>
      <c r="D2978" t="s">
        <v>138</v>
      </c>
      <c r="E2978" t="s">
        <v>24</v>
      </c>
      <c r="F2978" t="s">
        <v>22</v>
      </c>
      <c r="G2978" t="s">
        <v>14</v>
      </c>
      <c r="H2978" t="s">
        <v>15</v>
      </c>
      <c r="I2978">
        <v>1588</v>
      </c>
      <c r="J2978">
        <v>47.45</v>
      </c>
      <c r="K2978">
        <v>31.79</v>
      </c>
    </row>
    <row r="2979" spans="1:11" x14ac:dyDescent="0.35">
      <c r="A2979">
        <v>402677524</v>
      </c>
      <c r="B2979" s="2">
        <v>42350</v>
      </c>
      <c r="C2979" s="2">
        <v>42353</v>
      </c>
      <c r="D2979" t="s">
        <v>52</v>
      </c>
      <c r="E2979" t="s">
        <v>12</v>
      </c>
      <c r="F2979" t="s">
        <v>17</v>
      </c>
      <c r="G2979" t="s">
        <v>18</v>
      </c>
      <c r="H2979" t="s">
        <v>19</v>
      </c>
      <c r="I2979">
        <v>82</v>
      </c>
      <c r="J2979">
        <v>152.58000000000001</v>
      </c>
      <c r="K2979">
        <v>97.44</v>
      </c>
    </row>
    <row r="2980" spans="1:11" x14ac:dyDescent="0.35">
      <c r="A2980">
        <v>168195378</v>
      </c>
      <c r="B2980" s="2">
        <v>44553</v>
      </c>
      <c r="C2980" s="2">
        <v>44560</v>
      </c>
      <c r="D2980" t="s">
        <v>186</v>
      </c>
      <c r="E2980" t="s">
        <v>38</v>
      </c>
      <c r="F2980" t="s">
        <v>33</v>
      </c>
      <c r="G2980" t="s">
        <v>18</v>
      </c>
      <c r="H2980" t="s">
        <v>26</v>
      </c>
      <c r="I2980">
        <v>1605</v>
      </c>
      <c r="J2980">
        <v>109.28</v>
      </c>
      <c r="K2980">
        <v>35.840000000000003</v>
      </c>
    </row>
    <row r="2981" spans="1:11" x14ac:dyDescent="0.35">
      <c r="A2981">
        <v>242168128</v>
      </c>
      <c r="B2981" s="2">
        <v>44683</v>
      </c>
      <c r="C2981" s="2">
        <v>44691</v>
      </c>
      <c r="D2981" t="s">
        <v>20</v>
      </c>
      <c r="E2981" t="s">
        <v>21</v>
      </c>
      <c r="F2981" t="s">
        <v>22</v>
      </c>
      <c r="G2981" t="s">
        <v>14</v>
      </c>
      <c r="H2981" t="s">
        <v>15</v>
      </c>
      <c r="I2981">
        <v>1785</v>
      </c>
      <c r="J2981">
        <v>47.45</v>
      </c>
      <c r="K2981">
        <v>31.79</v>
      </c>
    </row>
    <row r="2982" spans="1:11" x14ac:dyDescent="0.35">
      <c r="A2982">
        <v>101207101</v>
      </c>
      <c r="B2982" s="2">
        <v>42471</v>
      </c>
      <c r="C2982" s="2">
        <v>42481</v>
      </c>
      <c r="D2982" t="s">
        <v>119</v>
      </c>
      <c r="E2982" t="s">
        <v>24</v>
      </c>
      <c r="F2982" t="s">
        <v>56</v>
      </c>
      <c r="G2982" t="s">
        <v>18</v>
      </c>
      <c r="H2982" t="s">
        <v>19</v>
      </c>
      <c r="I2982">
        <v>8285</v>
      </c>
      <c r="J2982">
        <v>9.33</v>
      </c>
      <c r="K2982">
        <v>6.92</v>
      </c>
    </row>
    <row r="2983" spans="1:11" x14ac:dyDescent="0.35">
      <c r="A2983">
        <v>192236125</v>
      </c>
      <c r="B2983" s="2">
        <v>42805</v>
      </c>
      <c r="C2983" s="2">
        <v>42822</v>
      </c>
      <c r="D2983" t="s">
        <v>193</v>
      </c>
      <c r="E2983" t="s">
        <v>21</v>
      </c>
      <c r="F2983" t="s">
        <v>22</v>
      </c>
      <c r="G2983" t="s">
        <v>18</v>
      </c>
      <c r="H2983" t="s">
        <v>34</v>
      </c>
      <c r="I2983">
        <v>5796</v>
      </c>
      <c r="J2983">
        <v>47.45</v>
      </c>
      <c r="K2983">
        <v>31.79</v>
      </c>
    </row>
    <row r="2984" spans="1:11" x14ac:dyDescent="0.35">
      <c r="A2984">
        <v>582491528</v>
      </c>
      <c r="B2984" s="2">
        <v>42616</v>
      </c>
      <c r="C2984" s="2">
        <v>42628</v>
      </c>
      <c r="D2984" t="s">
        <v>87</v>
      </c>
      <c r="E2984" t="s">
        <v>24</v>
      </c>
      <c r="F2984" t="s">
        <v>30</v>
      </c>
      <c r="G2984" t="s">
        <v>18</v>
      </c>
      <c r="H2984" t="s">
        <v>15</v>
      </c>
      <c r="I2984">
        <v>1042</v>
      </c>
      <c r="J2984">
        <v>81.73</v>
      </c>
      <c r="K2984">
        <v>56.67</v>
      </c>
    </row>
    <row r="2985" spans="1:11" x14ac:dyDescent="0.35">
      <c r="A2985">
        <v>509522140</v>
      </c>
      <c r="B2985" s="2">
        <v>42225</v>
      </c>
      <c r="C2985" s="2">
        <v>42235</v>
      </c>
      <c r="D2985" t="s">
        <v>137</v>
      </c>
      <c r="E2985" t="s">
        <v>38</v>
      </c>
      <c r="F2985" t="s">
        <v>56</v>
      </c>
      <c r="G2985" t="s">
        <v>18</v>
      </c>
      <c r="H2985" t="s">
        <v>26</v>
      </c>
      <c r="I2985">
        <v>7779</v>
      </c>
      <c r="J2985">
        <v>9.33</v>
      </c>
      <c r="K2985">
        <v>6.92</v>
      </c>
    </row>
    <row r="2986" spans="1:11" x14ac:dyDescent="0.35">
      <c r="A2986">
        <v>631189286</v>
      </c>
      <c r="B2986" s="2">
        <v>42340</v>
      </c>
      <c r="C2986" s="2">
        <v>42350</v>
      </c>
      <c r="D2986" t="s">
        <v>65</v>
      </c>
      <c r="E2986" t="s">
        <v>32</v>
      </c>
      <c r="F2986" t="s">
        <v>30</v>
      </c>
      <c r="G2986" t="s">
        <v>18</v>
      </c>
      <c r="H2986" t="s">
        <v>15</v>
      </c>
      <c r="I2986">
        <v>1791</v>
      </c>
      <c r="J2986">
        <v>81.73</v>
      </c>
      <c r="K2986">
        <v>56.67</v>
      </c>
    </row>
    <row r="2987" spans="1:11" x14ac:dyDescent="0.35">
      <c r="A2987">
        <v>775666797</v>
      </c>
      <c r="B2987" s="2">
        <v>42677</v>
      </c>
      <c r="C2987" s="2">
        <v>42694</v>
      </c>
      <c r="D2987" t="s">
        <v>130</v>
      </c>
      <c r="E2987" t="s">
        <v>29</v>
      </c>
      <c r="F2987" t="s">
        <v>56</v>
      </c>
      <c r="G2987" t="s">
        <v>14</v>
      </c>
      <c r="H2987" t="s">
        <v>19</v>
      </c>
      <c r="I2987">
        <v>5897</v>
      </c>
      <c r="J2987">
        <v>9.33</v>
      </c>
      <c r="K2987">
        <v>6.92</v>
      </c>
    </row>
    <row r="2988" spans="1:11" x14ac:dyDescent="0.35">
      <c r="A2988">
        <v>391440999</v>
      </c>
      <c r="B2988" s="2">
        <v>44227</v>
      </c>
      <c r="C2988" s="2">
        <v>44248</v>
      </c>
      <c r="D2988" t="s">
        <v>64</v>
      </c>
      <c r="E2988" t="s">
        <v>29</v>
      </c>
      <c r="F2988" t="s">
        <v>22</v>
      </c>
      <c r="G2988" t="s">
        <v>18</v>
      </c>
      <c r="H2988" t="s">
        <v>26</v>
      </c>
      <c r="I2988">
        <v>4945</v>
      </c>
      <c r="J2988">
        <v>47.45</v>
      </c>
      <c r="K2988">
        <v>31.79</v>
      </c>
    </row>
    <row r="2989" spans="1:11" x14ac:dyDescent="0.35">
      <c r="A2989">
        <v>797310721</v>
      </c>
      <c r="B2989" s="2">
        <v>44324</v>
      </c>
      <c r="C2989" s="2">
        <v>44337</v>
      </c>
      <c r="D2989" t="s">
        <v>93</v>
      </c>
      <c r="E2989" t="s">
        <v>29</v>
      </c>
      <c r="F2989" t="s">
        <v>13</v>
      </c>
      <c r="G2989" t="s">
        <v>18</v>
      </c>
      <c r="H2989" t="s">
        <v>19</v>
      </c>
      <c r="I2989">
        <v>815</v>
      </c>
      <c r="J2989">
        <v>255.28</v>
      </c>
      <c r="K2989">
        <v>159.41999999999999</v>
      </c>
    </row>
    <row r="2990" spans="1:11" x14ac:dyDescent="0.35">
      <c r="A2990">
        <v>232387292</v>
      </c>
      <c r="B2990" s="2">
        <v>42470</v>
      </c>
      <c r="C2990" s="2">
        <v>42478</v>
      </c>
      <c r="D2990" t="s">
        <v>89</v>
      </c>
      <c r="E2990" t="s">
        <v>38</v>
      </c>
      <c r="F2990" t="s">
        <v>13</v>
      </c>
      <c r="G2990" t="s">
        <v>18</v>
      </c>
      <c r="H2990" t="s">
        <v>34</v>
      </c>
      <c r="I2990">
        <v>7419</v>
      </c>
      <c r="J2990">
        <v>255.28</v>
      </c>
      <c r="K2990">
        <v>159.41999999999999</v>
      </c>
    </row>
    <row r="2991" spans="1:11" x14ac:dyDescent="0.35">
      <c r="A2991">
        <v>606094539</v>
      </c>
      <c r="B2991" s="2">
        <v>43168</v>
      </c>
      <c r="C2991" s="2">
        <v>43187</v>
      </c>
      <c r="D2991" t="s">
        <v>219</v>
      </c>
      <c r="E2991" t="s">
        <v>38</v>
      </c>
      <c r="F2991" t="s">
        <v>56</v>
      </c>
      <c r="G2991" t="s">
        <v>18</v>
      </c>
      <c r="H2991" t="s">
        <v>26</v>
      </c>
      <c r="I2991">
        <v>5698</v>
      </c>
      <c r="J2991">
        <v>9.33</v>
      </c>
      <c r="K2991">
        <v>6.92</v>
      </c>
    </row>
    <row r="2992" spans="1:11" x14ac:dyDescent="0.35">
      <c r="A2992">
        <v>748168790</v>
      </c>
      <c r="B2992" s="2">
        <v>42810</v>
      </c>
      <c r="C2992" s="2">
        <v>42811</v>
      </c>
      <c r="D2992" t="s">
        <v>132</v>
      </c>
      <c r="E2992" t="s">
        <v>38</v>
      </c>
      <c r="F2992" t="s">
        <v>13</v>
      </c>
      <c r="G2992" t="s">
        <v>18</v>
      </c>
      <c r="H2992" t="s">
        <v>15</v>
      </c>
      <c r="I2992">
        <v>8626</v>
      </c>
      <c r="J2992">
        <v>255.28</v>
      </c>
      <c r="K2992">
        <v>159.41999999999999</v>
      </c>
    </row>
    <row r="2993" spans="1:11" x14ac:dyDescent="0.35">
      <c r="A2993">
        <v>458658874</v>
      </c>
      <c r="B2993" s="2">
        <v>43834</v>
      </c>
      <c r="C2993" s="2">
        <v>43846</v>
      </c>
      <c r="D2993" t="s">
        <v>210</v>
      </c>
      <c r="E2993" t="s">
        <v>38</v>
      </c>
      <c r="F2993" t="s">
        <v>47</v>
      </c>
      <c r="G2993" t="s">
        <v>18</v>
      </c>
      <c r="H2993" t="s">
        <v>15</v>
      </c>
      <c r="I2993">
        <v>6208</v>
      </c>
      <c r="J2993">
        <v>421.89</v>
      </c>
      <c r="K2993">
        <v>364.69</v>
      </c>
    </row>
    <row r="2994" spans="1:11" x14ac:dyDescent="0.35">
      <c r="A2994">
        <v>957926118</v>
      </c>
      <c r="B2994" s="2">
        <v>42600</v>
      </c>
      <c r="C2994" s="2">
        <v>42606</v>
      </c>
      <c r="D2994" t="s">
        <v>176</v>
      </c>
      <c r="E2994" t="s">
        <v>21</v>
      </c>
      <c r="F2994" t="s">
        <v>17</v>
      </c>
      <c r="G2994" t="s">
        <v>14</v>
      </c>
      <c r="H2994" t="s">
        <v>26</v>
      </c>
      <c r="I2994">
        <v>480</v>
      </c>
      <c r="J2994">
        <v>152.58000000000001</v>
      </c>
      <c r="K2994">
        <v>97.44</v>
      </c>
    </row>
    <row r="2995" spans="1:11" x14ac:dyDescent="0.35">
      <c r="A2995">
        <v>836644351</v>
      </c>
      <c r="B2995" s="2">
        <v>42402</v>
      </c>
      <c r="C2995" s="2">
        <v>42412</v>
      </c>
      <c r="D2995" t="s">
        <v>97</v>
      </c>
      <c r="E2995" t="s">
        <v>29</v>
      </c>
      <c r="F2995" t="s">
        <v>13</v>
      </c>
      <c r="G2995" t="s">
        <v>18</v>
      </c>
      <c r="H2995" t="s">
        <v>26</v>
      </c>
      <c r="I2995">
        <v>510</v>
      </c>
      <c r="J2995">
        <v>255.28</v>
      </c>
      <c r="K2995">
        <v>159.41999999999999</v>
      </c>
    </row>
    <row r="2996" spans="1:11" x14ac:dyDescent="0.35">
      <c r="A2996">
        <v>105799901</v>
      </c>
      <c r="B2996" s="2">
        <v>44422</v>
      </c>
      <c r="C2996" s="2">
        <v>44423</v>
      </c>
      <c r="D2996" t="s">
        <v>140</v>
      </c>
      <c r="E2996" t="s">
        <v>24</v>
      </c>
      <c r="F2996" t="s">
        <v>25</v>
      </c>
      <c r="G2996" t="s">
        <v>14</v>
      </c>
      <c r="H2996" t="s">
        <v>19</v>
      </c>
      <c r="I2996">
        <v>7397</v>
      </c>
      <c r="J2996">
        <v>205.7</v>
      </c>
      <c r="K2996">
        <v>117.11</v>
      </c>
    </row>
    <row r="2997" spans="1:11" x14ac:dyDescent="0.35">
      <c r="A2997">
        <v>646691596</v>
      </c>
      <c r="B2997" s="2">
        <v>42688</v>
      </c>
      <c r="C2997" s="2">
        <v>42702</v>
      </c>
      <c r="D2997" t="s">
        <v>48</v>
      </c>
      <c r="E2997" t="s">
        <v>21</v>
      </c>
      <c r="F2997" t="s">
        <v>22</v>
      </c>
      <c r="G2997" t="s">
        <v>14</v>
      </c>
      <c r="H2997" t="s">
        <v>34</v>
      </c>
      <c r="I2997">
        <v>9269</v>
      </c>
      <c r="J2997">
        <v>47.45</v>
      </c>
      <c r="K2997">
        <v>31.79</v>
      </c>
    </row>
    <row r="2998" spans="1:11" x14ac:dyDescent="0.35">
      <c r="A2998">
        <v>360930764</v>
      </c>
      <c r="B2998" s="2">
        <v>42471</v>
      </c>
      <c r="C2998" s="2">
        <v>42490</v>
      </c>
      <c r="D2998" t="s">
        <v>132</v>
      </c>
      <c r="E2998" t="s">
        <v>38</v>
      </c>
      <c r="F2998" t="s">
        <v>42</v>
      </c>
      <c r="G2998" t="s">
        <v>18</v>
      </c>
      <c r="H2998" t="s">
        <v>15</v>
      </c>
      <c r="I2998">
        <v>6289</v>
      </c>
      <c r="J2998">
        <v>437.2</v>
      </c>
      <c r="K2998">
        <v>263.33</v>
      </c>
    </row>
    <row r="2999" spans="1:11" x14ac:dyDescent="0.35">
      <c r="A2999">
        <v>820441234</v>
      </c>
      <c r="B2999" s="2">
        <v>43197</v>
      </c>
      <c r="C2999" s="2">
        <v>43205</v>
      </c>
      <c r="D2999" t="s">
        <v>27</v>
      </c>
      <c r="E2999" t="s">
        <v>24</v>
      </c>
      <c r="F2999" t="s">
        <v>17</v>
      </c>
      <c r="G2999" t="s">
        <v>14</v>
      </c>
      <c r="H2999" t="s">
        <v>19</v>
      </c>
      <c r="I2999">
        <v>5648</v>
      </c>
      <c r="J2999">
        <v>152.58000000000001</v>
      </c>
      <c r="K2999">
        <v>97.44</v>
      </c>
    </row>
    <row r="3000" spans="1:11" x14ac:dyDescent="0.35">
      <c r="A3000">
        <v>517459332</v>
      </c>
      <c r="B3000" s="2">
        <v>42488</v>
      </c>
      <c r="C3000" s="2">
        <v>42491</v>
      </c>
      <c r="D3000" t="s">
        <v>50</v>
      </c>
      <c r="E3000" t="s">
        <v>51</v>
      </c>
      <c r="F3000" t="s">
        <v>68</v>
      </c>
      <c r="G3000" t="s">
        <v>14</v>
      </c>
      <c r="H3000" t="s">
        <v>19</v>
      </c>
      <c r="I3000">
        <v>6570</v>
      </c>
      <c r="J3000">
        <v>154.06</v>
      </c>
      <c r="K3000">
        <v>90.93</v>
      </c>
    </row>
    <row r="3001" spans="1:11" x14ac:dyDescent="0.35">
      <c r="A3001">
        <v>714533889</v>
      </c>
      <c r="B3001" s="2">
        <v>44590</v>
      </c>
      <c r="C3001" s="2">
        <v>44591</v>
      </c>
      <c r="D3001" t="s">
        <v>198</v>
      </c>
      <c r="E3001" t="s">
        <v>38</v>
      </c>
      <c r="F3001" t="s">
        <v>40</v>
      </c>
      <c r="G3001" t="s">
        <v>14</v>
      </c>
      <c r="H3001" t="s">
        <v>34</v>
      </c>
      <c r="I3001">
        <v>5311</v>
      </c>
      <c r="J3001">
        <v>651.21</v>
      </c>
      <c r="K3001">
        <v>524.96</v>
      </c>
    </row>
    <row r="3002" spans="1:11" x14ac:dyDescent="0.35">
      <c r="A3002">
        <v>494526231</v>
      </c>
      <c r="B3002" s="2">
        <v>43286</v>
      </c>
      <c r="C3002" s="2">
        <v>43307</v>
      </c>
      <c r="D3002" t="s">
        <v>61</v>
      </c>
      <c r="E3002" t="s">
        <v>12</v>
      </c>
      <c r="F3002" t="s">
        <v>40</v>
      </c>
      <c r="G3002" t="s">
        <v>14</v>
      </c>
      <c r="H3002" t="s">
        <v>15</v>
      </c>
      <c r="I3002">
        <v>156</v>
      </c>
      <c r="J3002">
        <v>651.21</v>
      </c>
      <c r="K3002">
        <v>524.96</v>
      </c>
    </row>
    <row r="3003" spans="1:11" x14ac:dyDescent="0.35">
      <c r="A3003">
        <v>810610187</v>
      </c>
      <c r="B3003" s="2">
        <v>42216</v>
      </c>
      <c r="C3003" s="2">
        <v>42217</v>
      </c>
      <c r="D3003" t="s">
        <v>141</v>
      </c>
      <c r="E3003" t="s">
        <v>38</v>
      </c>
      <c r="F3003" t="s">
        <v>22</v>
      </c>
      <c r="G3003" t="s">
        <v>18</v>
      </c>
      <c r="H3003" t="s">
        <v>26</v>
      </c>
      <c r="I3003">
        <v>6423</v>
      </c>
      <c r="J3003">
        <v>47.45</v>
      </c>
      <c r="K3003">
        <v>31.79</v>
      </c>
    </row>
    <row r="3004" spans="1:11" x14ac:dyDescent="0.35">
      <c r="A3004">
        <v>436272084</v>
      </c>
      <c r="B3004" s="2">
        <v>42177</v>
      </c>
      <c r="C3004" s="2">
        <v>42181</v>
      </c>
      <c r="D3004" t="s">
        <v>139</v>
      </c>
      <c r="E3004" t="s">
        <v>51</v>
      </c>
      <c r="F3004" t="s">
        <v>25</v>
      </c>
      <c r="G3004" t="s">
        <v>14</v>
      </c>
      <c r="H3004" t="s">
        <v>26</v>
      </c>
      <c r="I3004">
        <v>1460</v>
      </c>
      <c r="J3004">
        <v>205.7</v>
      </c>
      <c r="K3004">
        <v>117.11</v>
      </c>
    </row>
    <row r="3005" spans="1:11" x14ac:dyDescent="0.35">
      <c r="A3005">
        <v>915310752</v>
      </c>
      <c r="B3005" s="2">
        <v>43700</v>
      </c>
      <c r="C3005" s="2">
        <v>43715</v>
      </c>
      <c r="D3005" t="s">
        <v>213</v>
      </c>
      <c r="E3005" t="s">
        <v>38</v>
      </c>
      <c r="F3005" t="s">
        <v>68</v>
      </c>
      <c r="G3005" t="s">
        <v>14</v>
      </c>
      <c r="H3005" t="s">
        <v>26</v>
      </c>
      <c r="I3005">
        <v>9647</v>
      </c>
      <c r="J3005">
        <v>154.06</v>
      </c>
      <c r="K3005">
        <v>90.93</v>
      </c>
    </row>
    <row r="3006" spans="1:11" x14ac:dyDescent="0.35">
      <c r="A3006">
        <v>711837518</v>
      </c>
      <c r="B3006" s="2">
        <v>44784</v>
      </c>
      <c r="C3006" s="2">
        <v>44787</v>
      </c>
      <c r="D3006" t="s">
        <v>160</v>
      </c>
      <c r="E3006" t="s">
        <v>29</v>
      </c>
      <c r="F3006" t="s">
        <v>76</v>
      </c>
      <c r="G3006" t="s">
        <v>18</v>
      </c>
      <c r="H3006" t="s">
        <v>15</v>
      </c>
      <c r="I3006">
        <v>7395</v>
      </c>
      <c r="J3006">
        <v>668.27</v>
      </c>
      <c r="K3006">
        <v>502.54</v>
      </c>
    </row>
    <row r="3007" spans="1:11" x14ac:dyDescent="0.35">
      <c r="A3007">
        <v>160276210</v>
      </c>
      <c r="B3007" s="2">
        <v>44470</v>
      </c>
      <c r="C3007" s="2">
        <v>44481</v>
      </c>
      <c r="D3007" t="s">
        <v>141</v>
      </c>
      <c r="E3007" t="s">
        <v>38</v>
      </c>
      <c r="F3007" t="s">
        <v>40</v>
      </c>
      <c r="G3007" t="s">
        <v>14</v>
      </c>
      <c r="H3007" t="s">
        <v>15</v>
      </c>
      <c r="I3007">
        <v>8147</v>
      </c>
      <c r="J3007">
        <v>651.21</v>
      </c>
      <c r="K3007">
        <v>524.96</v>
      </c>
    </row>
    <row r="3008" spans="1:11" x14ac:dyDescent="0.35">
      <c r="A3008">
        <v>115363156</v>
      </c>
      <c r="B3008" s="2">
        <v>42342</v>
      </c>
      <c r="C3008" s="2">
        <v>42344</v>
      </c>
      <c r="D3008" t="s">
        <v>100</v>
      </c>
      <c r="E3008" t="s">
        <v>21</v>
      </c>
      <c r="F3008" t="s">
        <v>40</v>
      </c>
      <c r="G3008" t="s">
        <v>18</v>
      </c>
      <c r="H3008" t="s">
        <v>34</v>
      </c>
      <c r="I3008">
        <v>7376</v>
      </c>
      <c r="J3008">
        <v>651.21</v>
      </c>
      <c r="K3008">
        <v>524.96</v>
      </c>
    </row>
    <row r="3009" spans="1:11" x14ac:dyDescent="0.35">
      <c r="A3009">
        <v>602147185</v>
      </c>
      <c r="B3009" s="2">
        <v>44454</v>
      </c>
      <c r="C3009" s="2">
        <v>44467</v>
      </c>
      <c r="D3009" t="s">
        <v>81</v>
      </c>
      <c r="E3009" t="s">
        <v>32</v>
      </c>
      <c r="F3009" t="s">
        <v>17</v>
      </c>
      <c r="G3009" t="s">
        <v>18</v>
      </c>
      <c r="H3009" t="s">
        <v>34</v>
      </c>
      <c r="I3009">
        <v>7588</v>
      </c>
      <c r="J3009">
        <v>152.58000000000001</v>
      </c>
      <c r="K3009">
        <v>97.44</v>
      </c>
    </row>
    <row r="3010" spans="1:11" x14ac:dyDescent="0.35">
      <c r="A3010">
        <v>365989625</v>
      </c>
      <c r="B3010" s="2">
        <v>44360</v>
      </c>
      <c r="C3010" s="2">
        <v>44371</v>
      </c>
      <c r="D3010" t="s">
        <v>133</v>
      </c>
      <c r="E3010" t="s">
        <v>38</v>
      </c>
      <c r="F3010" t="s">
        <v>56</v>
      </c>
      <c r="G3010" t="s">
        <v>14</v>
      </c>
      <c r="H3010" t="s">
        <v>19</v>
      </c>
      <c r="I3010">
        <v>3318</v>
      </c>
      <c r="J3010">
        <v>9.33</v>
      </c>
      <c r="K3010">
        <v>6.92</v>
      </c>
    </row>
    <row r="3011" spans="1:11" x14ac:dyDescent="0.35">
      <c r="A3011">
        <v>922564303</v>
      </c>
      <c r="B3011" s="2">
        <v>42811</v>
      </c>
      <c r="C3011" s="2">
        <v>42828</v>
      </c>
      <c r="D3011" t="s">
        <v>203</v>
      </c>
      <c r="E3011" t="s">
        <v>21</v>
      </c>
      <c r="F3011" t="s">
        <v>76</v>
      </c>
      <c r="G3011" t="s">
        <v>18</v>
      </c>
      <c r="H3011" t="s">
        <v>26</v>
      </c>
      <c r="I3011">
        <v>6134</v>
      </c>
      <c r="J3011">
        <v>668.27</v>
      </c>
      <c r="K3011">
        <v>502.54</v>
      </c>
    </row>
    <row r="3012" spans="1:11" x14ac:dyDescent="0.35">
      <c r="A3012">
        <v>707857549</v>
      </c>
      <c r="B3012" s="2">
        <v>42724</v>
      </c>
      <c r="C3012" s="2">
        <v>42738</v>
      </c>
      <c r="D3012" t="s">
        <v>110</v>
      </c>
      <c r="E3012" t="s">
        <v>38</v>
      </c>
      <c r="F3012" t="s">
        <v>76</v>
      </c>
      <c r="G3012" t="s">
        <v>14</v>
      </c>
      <c r="H3012" t="s">
        <v>15</v>
      </c>
      <c r="I3012">
        <v>9634</v>
      </c>
      <c r="J3012">
        <v>668.27</v>
      </c>
      <c r="K3012">
        <v>502.54</v>
      </c>
    </row>
    <row r="3013" spans="1:11" x14ac:dyDescent="0.35">
      <c r="A3013">
        <v>928168189</v>
      </c>
      <c r="B3013" s="2">
        <v>44244</v>
      </c>
      <c r="C3013" s="2">
        <v>44253</v>
      </c>
      <c r="D3013" t="s">
        <v>49</v>
      </c>
      <c r="E3013" t="s">
        <v>21</v>
      </c>
      <c r="F3013" t="s">
        <v>25</v>
      </c>
      <c r="G3013" t="s">
        <v>18</v>
      </c>
      <c r="H3013" t="s">
        <v>34</v>
      </c>
      <c r="I3013">
        <v>4448</v>
      </c>
      <c r="J3013">
        <v>205.7</v>
      </c>
      <c r="K3013">
        <v>117.11</v>
      </c>
    </row>
    <row r="3014" spans="1:11" x14ac:dyDescent="0.35">
      <c r="A3014">
        <v>610107553</v>
      </c>
      <c r="B3014" s="2">
        <v>42483</v>
      </c>
      <c r="C3014" s="2">
        <v>42492</v>
      </c>
      <c r="D3014" t="s">
        <v>142</v>
      </c>
      <c r="E3014" t="s">
        <v>29</v>
      </c>
      <c r="F3014" t="s">
        <v>56</v>
      </c>
      <c r="G3014" t="s">
        <v>14</v>
      </c>
      <c r="H3014" t="s">
        <v>15</v>
      </c>
      <c r="I3014">
        <v>3238</v>
      </c>
      <c r="J3014">
        <v>9.33</v>
      </c>
      <c r="K3014">
        <v>6.92</v>
      </c>
    </row>
    <row r="3015" spans="1:11" x14ac:dyDescent="0.35">
      <c r="A3015">
        <v>650599467</v>
      </c>
      <c r="B3015" s="2">
        <v>42407</v>
      </c>
      <c r="C3015" s="2">
        <v>42426</v>
      </c>
      <c r="D3015" t="s">
        <v>146</v>
      </c>
      <c r="E3015" t="s">
        <v>29</v>
      </c>
      <c r="F3015" t="s">
        <v>33</v>
      </c>
      <c r="G3015" t="s">
        <v>18</v>
      </c>
      <c r="H3015" t="s">
        <v>34</v>
      </c>
      <c r="I3015">
        <v>5695</v>
      </c>
      <c r="J3015">
        <v>109.28</v>
      </c>
      <c r="K3015">
        <v>35.840000000000003</v>
      </c>
    </row>
    <row r="3016" spans="1:11" x14ac:dyDescent="0.35">
      <c r="A3016">
        <v>666880261</v>
      </c>
      <c r="B3016" s="2">
        <v>44680</v>
      </c>
      <c r="C3016" s="2">
        <v>44698</v>
      </c>
      <c r="D3016" t="s">
        <v>82</v>
      </c>
      <c r="E3016" t="s">
        <v>32</v>
      </c>
      <c r="F3016" t="s">
        <v>13</v>
      </c>
      <c r="G3016" t="s">
        <v>14</v>
      </c>
      <c r="H3016" t="s">
        <v>15</v>
      </c>
      <c r="I3016">
        <v>3544</v>
      </c>
      <c r="J3016">
        <v>255.28</v>
      </c>
      <c r="K3016">
        <v>159.41999999999999</v>
      </c>
    </row>
    <row r="3017" spans="1:11" x14ac:dyDescent="0.35">
      <c r="A3017">
        <v>346498763</v>
      </c>
      <c r="B3017" s="2">
        <v>44273</v>
      </c>
      <c r="C3017" s="2">
        <v>44274</v>
      </c>
      <c r="D3017" t="s">
        <v>122</v>
      </c>
      <c r="E3017" t="s">
        <v>21</v>
      </c>
      <c r="F3017" t="s">
        <v>68</v>
      </c>
      <c r="G3017" t="s">
        <v>14</v>
      </c>
      <c r="H3017" t="s">
        <v>26</v>
      </c>
      <c r="I3017">
        <v>5539</v>
      </c>
      <c r="J3017">
        <v>154.06</v>
      </c>
      <c r="K3017">
        <v>90.93</v>
      </c>
    </row>
    <row r="3018" spans="1:11" x14ac:dyDescent="0.35">
      <c r="A3018">
        <v>797316300</v>
      </c>
      <c r="B3018" s="2">
        <v>42703</v>
      </c>
      <c r="C3018" s="2">
        <v>42720</v>
      </c>
      <c r="D3018" t="s">
        <v>103</v>
      </c>
      <c r="E3018" t="s">
        <v>21</v>
      </c>
      <c r="F3018" t="s">
        <v>22</v>
      </c>
      <c r="G3018" t="s">
        <v>18</v>
      </c>
      <c r="H3018" t="s">
        <v>34</v>
      </c>
      <c r="I3018">
        <v>2466</v>
      </c>
      <c r="J3018">
        <v>47.45</v>
      </c>
      <c r="K3018">
        <v>31.79</v>
      </c>
    </row>
    <row r="3019" spans="1:11" x14ac:dyDescent="0.35">
      <c r="A3019">
        <v>497506701</v>
      </c>
      <c r="B3019" s="2">
        <v>42112</v>
      </c>
      <c r="C3019" s="2">
        <v>42131</v>
      </c>
      <c r="D3019" t="s">
        <v>205</v>
      </c>
      <c r="E3019" t="s">
        <v>21</v>
      </c>
      <c r="F3019" t="s">
        <v>13</v>
      </c>
      <c r="G3019" t="s">
        <v>14</v>
      </c>
      <c r="H3019" t="s">
        <v>34</v>
      </c>
      <c r="I3019">
        <v>2144</v>
      </c>
      <c r="J3019">
        <v>255.28</v>
      </c>
      <c r="K3019">
        <v>159.41999999999999</v>
      </c>
    </row>
    <row r="3020" spans="1:11" x14ac:dyDescent="0.35">
      <c r="A3020">
        <v>245556294</v>
      </c>
      <c r="B3020" s="2">
        <v>44717</v>
      </c>
      <c r="C3020" s="2">
        <v>44735</v>
      </c>
      <c r="D3020" t="s">
        <v>188</v>
      </c>
      <c r="E3020" t="s">
        <v>21</v>
      </c>
      <c r="F3020" t="s">
        <v>30</v>
      </c>
      <c r="G3020" t="s">
        <v>14</v>
      </c>
      <c r="H3020" t="s">
        <v>19</v>
      </c>
      <c r="I3020">
        <v>4419</v>
      </c>
      <c r="J3020">
        <v>81.73</v>
      </c>
      <c r="K3020">
        <v>56.67</v>
      </c>
    </row>
    <row r="3021" spans="1:11" x14ac:dyDescent="0.35">
      <c r="A3021">
        <v>910263907</v>
      </c>
      <c r="B3021" s="2">
        <v>44281</v>
      </c>
      <c r="C3021" s="2">
        <v>44302</v>
      </c>
      <c r="D3021" t="s">
        <v>162</v>
      </c>
      <c r="E3021" t="s">
        <v>38</v>
      </c>
      <c r="F3021" t="s">
        <v>17</v>
      </c>
      <c r="G3021" t="s">
        <v>18</v>
      </c>
      <c r="H3021" t="s">
        <v>15</v>
      </c>
      <c r="I3021">
        <v>6173</v>
      </c>
      <c r="J3021">
        <v>152.58000000000001</v>
      </c>
      <c r="K3021">
        <v>97.44</v>
      </c>
    </row>
    <row r="3022" spans="1:11" x14ac:dyDescent="0.35">
      <c r="A3022">
        <v>280740869</v>
      </c>
      <c r="B3022" s="2">
        <v>44031</v>
      </c>
      <c r="C3022" s="2">
        <v>44046</v>
      </c>
      <c r="D3022" t="s">
        <v>54</v>
      </c>
      <c r="E3022" t="s">
        <v>29</v>
      </c>
      <c r="F3022" t="s">
        <v>47</v>
      </c>
      <c r="G3022" t="s">
        <v>14</v>
      </c>
      <c r="H3022" t="s">
        <v>34</v>
      </c>
      <c r="I3022">
        <v>6317</v>
      </c>
      <c r="J3022">
        <v>421.89</v>
      </c>
      <c r="K3022">
        <v>364.69</v>
      </c>
    </row>
    <row r="3023" spans="1:11" x14ac:dyDescent="0.35">
      <c r="A3023">
        <v>716411006</v>
      </c>
      <c r="B3023" s="2">
        <v>43127</v>
      </c>
      <c r="C3023" s="2">
        <v>43145</v>
      </c>
      <c r="D3023" t="s">
        <v>102</v>
      </c>
      <c r="E3023" t="s">
        <v>21</v>
      </c>
      <c r="F3023" t="s">
        <v>30</v>
      </c>
      <c r="G3023" t="s">
        <v>14</v>
      </c>
      <c r="H3023" t="s">
        <v>26</v>
      </c>
      <c r="I3023">
        <v>792</v>
      </c>
      <c r="J3023">
        <v>81.73</v>
      </c>
      <c r="K3023">
        <v>56.67</v>
      </c>
    </row>
    <row r="3024" spans="1:11" x14ac:dyDescent="0.35">
      <c r="A3024">
        <v>597010648</v>
      </c>
      <c r="B3024" s="2">
        <v>42576</v>
      </c>
      <c r="C3024" s="2">
        <v>42595</v>
      </c>
      <c r="D3024" t="s">
        <v>160</v>
      </c>
      <c r="E3024" t="s">
        <v>29</v>
      </c>
      <c r="F3024" t="s">
        <v>33</v>
      </c>
      <c r="G3024" t="s">
        <v>18</v>
      </c>
      <c r="H3024" t="s">
        <v>26</v>
      </c>
      <c r="I3024">
        <v>7572</v>
      </c>
      <c r="J3024">
        <v>109.28</v>
      </c>
      <c r="K3024">
        <v>35.840000000000003</v>
      </c>
    </row>
    <row r="3025" spans="1:11" x14ac:dyDescent="0.35">
      <c r="A3025">
        <v>172588622</v>
      </c>
      <c r="B3025" s="2">
        <v>44738</v>
      </c>
      <c r="C3025" s="2">
        <v>44748</v>
      </c>
      <c r="D3025" t="s">
        <v>170</v>
      </c>
      <c r="E3025" t="s">
        <v>12</v>
      </c>
      <c r="F3025" t="s">
        <v>33</v>
      </c>
      <c r="G3025" t="s">
        <v>18</v>
      </c>
      <c r="H3025" t="s">
        <v>26</v>
      </c>
      <c r="I3025">
        <v>1663</v>
      </c>
      <c r="J3025">
        <v>109.28</v>
      </c>
      <c r="K3025">
        <v>35.840000000000003</v>
      </c>
    </row>
    <row r="3026" spans="1:11" x14ac:dyDescent="0.35">
      <c r="A3026">
        <v>213506257</v>
      </c>
      <c r="B3026" s="2">
        <v>44591</v>
      </c>
      <c r="C3026" s="2">
        <v>44600</v>
      </c>
      <c r="D3026" t="s">
        <v>171</v>
      </c>
      <c r="E3026" t="s">
        <v>12</v>
      </c>
      <c r="F3026" t="s">
        <v>56</v>
      </c>
      <c r="G3026" t="s">
        <v>18</v>
      </c>
      <c r="H3026" t="s">
        <v>26</v>
      </c>
      <c r="I3026">
        <v>101</v>
      </c>
      <c r="J3026">
        <v>9.33</v>
      </c>
      <c r="K3026">
        <v>6.92</v>
      </c>
    </row>
    <row r="3027" spans="1:11" x14ac:dyDescent="0.35">
      <c r="A3027">
        <v>660437381</v>
      </c>
      <c r="B3027" s="2">
        <v>44464</v>
      </c>
      <c r="C3027" s="2">
        <v>44484</v>
      </c>
      <c r="D3027" t="s">
        <v>111</v>
      </c>
      <c r="E3027" t="s">
        <v>38</v>
      </c>
      <c r="F3027" t="s">
        <v>33</v>
      </c>
      <c r="G3027" t="s">
        <v>18</v>
      </c>
      <c r="H3027" t="s">
        <v>15</v>
      </c>
      <c r="I3027">
        <v>6952</v>
      </c>
      <c r="J3027">
        <v>109.28</v>
      </c>
      <c r="K3027">
        <v>35.840000000000003</v>
      </c>
    </row>
    <row r="3028" spans="1:11" x14ac:dyDescent="0.35">
      <c r="A3028">
        <v>174368321</v>
      </c>
      <c r="B3028" s="2">
        <v>44154</v>
      </c>
      <c r="C3028" s="2">
        <v>44160</v>
      </c>
      <c r="D3028" t="s">
        <v>87</v>
      </c>
      <c r="E3028" t="s">
        <v>24</v>
      </c>
      <c r="F3028" t="s">
        <v>30</v>
      </c>
      <c r="G3028" t="s">
        <v>14</v>
      </c>
      <c r="H3028" t="s">
        <v>19</v>
      </c>
      <c r="I3028">
        <v>8316</v>
      </c>
      <c r="J3028">
        <v>81.73</v>
      </c>
      <c r="K3028">
        <v>56.67</v>
      </c>
    </row>
    <row r="3029" spans="1:11" x14ac:dyDescent="0.35">
      <c r="A3029">
        <v>186597907</v>
      </c>
      <c r="B3029" s="2">
        <v>42309</v>
      </c>
      <c r="C3029" s="2">
        <v>42318</v>
      </c>
      <c r="D3029" t="s">
        <v>113</v>
      </c>
      <c r="E3029" t="s">
        <v>21</v>
      </c>
      <c r="F3029" t="s">
        <v>40</v>
      </c>
      <c r="G3029" t="s">
        <v>14</v>
      </c>
      <c r="H3029" t="s">
        <v>15</v>
      </c>
      <c r="I3029">
        <v>7322</v>
      </c>
      <c r="J3029">
        <v>651.21</v>
      </c>
      <c r="K3029">
        <v>524.96</v>
      </c>
    </row>
    <row r="3030" spans="1:11" x14ac:dyDescent="0.35">
      <c r="A3030">
        <v>848737466</v>
      </c>
      <c r="B3030" s="2">
        <v>42505</v>
      </c>
      <c r="C3030" s="2">
        <v>42508</v>
      </c>
      <c r="D3030" t="s">
        <v>129</v>
      </c>
      <c r="E3030" t="s">
        <v>21</v>
      </c>
      <c r="F3030" t="s">
        <v>68</v>
      </c>
      <c r="G3030" t="s">
        <v>14</v>
      </c>
      <c r="H3030" t="s">
        <v>26</v>
      </c>
      <c r="I3030">
        <v>9132</v>
      </c>
      <c r="J3030">
        <v>154.06</v>
      </c>
      <c r="K3030">
        <v>90.93</v>
      </c>
    </row>
    <row r="3031" spans="1:11" x14ac:dyDescent="0.35">
      <c r="A3031">
        <v>582710826</v>
      </c>
      <c r="B3031" s="2">
        <v>42052</v>
      </c>
      <c r="C3031" s="2">
        <v>42055</v>
      </c>
      <c r="D3031" t="s">
        <v>45</v>
      </c>
      <c r="E3031" t="s">
        <v>12</v>
      </c>
      <c r="F3031" t="s">
        <v>76</v>
      </c>
      <c r="G3031" t="s">
        <v>14</v>
      </c>
      <c r="H3031" t="s">
        <v>19</v>
      </c>
      <c r="I3031">
        <v>5937</v>
      </c>
      <c r="J3031">
        <v>668.27</v>
      </c>
      <c r="K3031">
        <v>502.54</v>
      </c>
    </row>
    <row r="3032" spans="1:11" x14ac:dyDescent="0.35">
      <c r="A3032">
        <v>130754315</v>
      </c>
      <c r="B3032" s="2">
        <v>43765</v>
      </c>
      <c r="C3032" s="2">
        <v>43782</v>
      </c>
      <c r="D3032" t="s">
        <v>165</v>
      </c>
      <c r="E3032" t="s">
        <v>21</v>
      </c>
      <c r="F3032" t="s">
        <v>40</v>
      </c>
      <c r="G3032" t="s">
        <v>14</v>
      </c>
      <c r="H3032" t="s">
        <v>34</v>
      </c>
      <c r="I3032">
        <v>1962</v>
      </c>
      <c r="J3032">
        <v>651.21</v>
      </c>
      <c r="K3032">
        <v>524.96</v>
      </c>
    </row>
    <row r="3033" spans="1:11" x14ac:dyDescent="0.35">
      <c r="A3033">
        <v>305416762</v>
      </c>
      <c r="B3033" s="2">
        <v>44351</v>
      </c>
      <c r="C3033" s="2">
        <v>44354</v>
      </c>
      <c r="D3033" t="s">
        <v>61</v>
      </c>
      <c r="E3033" t="s">
        <v>12</v>
      </c>
      <c r="F3033" t="s">
        <v>22</v>
      </c>
      <c r="G3033" t="s">
        <v>14</v>
      </c>
      <c r="H3033" t="s">
        <v>26</v>
      </c>
      <c r="I3033">
        <v>8462</v>
      </c>
      <c r="J3033">
        <v>47.45</v>
      </c>
      <c r="K3033">
        <v>31.79</v>
      </c>
    </row>
    <row r="3034" spans="1:11" x14ac:dyDescent="0.35">
      <c r="A3034">
        <v>639559495</v>
      </c>
      <c r="B3034" s="2">
        <v>42209</v>
      </c>
      <c r="C3034" s="2">
        <v>42212</v>
      </c>
      <c r="D3034" t="s">
        <v>11</v>
      </c>
      <c r="E3034" t="s">
        <v>12</v>
      </c>
      <c r="F3034" t="s">
        <v>22</v>
      </c>
      <c r="G3034" t="s">
        <v>18</v>
      </c>
      <c r="H3034" t="s">
        <v>26</v>
      </c>
      <c r="I3034">
        <v>8722</v>
      </c>
      <c r="J3034">
        <v>47.45</v>
      </c>
      <c r="K3034">
        <v>31.79</v>
      </c>
    </row>
    <row r="3035" spans="1:11" x14ac:dyDescent="0.35">
      <c r="A3035">
        <v>736356341</v>
      </c>
      <c r="B3035" s="2">
        <v>42365</v>
      </c>
      <c r="C3035" s="2">
        <v>42374</v>
      </c>
      <c r="D3035" t="s">
        <v>83</v>
      </c>
      <c r="E3035" t="s">
        <v>38</v>
      </c>
      <c r="F3035" t="s">
        <v>30</v>
      </c>
      <c r="G3035" t="s">
        <v>14</v>
      </c>
      <c r="H3035" t="s">
        <v>26</v>
      </c>
      <c r="I3035">
        <v>3060</v>
      </c>
      <c r="J3035">
        <v>81.73</v>
      </c>
      <c r="K3035">
        <v>56.67</v>
      </c>
    </row>
    <row r="3036" spans="1:11" x14ac:dyDescent="0.35">
      <c r="A3036">
        <v>719293630</v>
      </c>
      <c r="B3036" s="2">
        <v>44229</v>
      </c>
      <c r="C3036" s="2">
        <v>44244</v>
      </c>
      <c r="D3036" t="s">
        <v>91</v>
      </c>
      <c r="E3036" t="s">
        <v>21</v>
      </c>
      <c r="F3036" t="s">
        <v>40</v>
      </c>
      <c r="G3036" t="s">
        <v>18</v>
      </c>
      <c r="H3036" t="s">
        <v>15</v>
      </c>
      <c r="I3036">
        <v>3824</v>
      </c>
      <c r="J3036">
        <v>651.21</v>
      </c>
      <c r="K3036">
        <v>524.96</v>
      </c>
    </row>
    <row r="3037" spans="1:11" x14ac:dyDescent="0.35">
      <c r="A3037">
        <v>782170188</v>
      </c>
      <c r="B3037" s="2">
        <v>44448</v>
      </c>
      <c r="C3037" s="2">
        <v>44464</v>
      </c>
      <c r="D3037" t="s">
        <v>208</v>
      </c>
      <c r="E3037" t="s">
        <v>12</v>
      </c>
      <c r="F3037" t="s">
        <v>30</v>
      </c>
      <c r="G3037" t="s">
        <v>14</v>
      </c>
      <c r="H3037" t="s">
        <v>26</v>
      </c>
      <c r="I3037">
        <v>395</v>
      </c>
      <c r="J3037">
        <v>81.73</v>
      </c>
      <c r="K3037">
        <v>56.67</v>
      </c>
    </row>
    <row r="3038" spans="1:11" x14ac:dyDescent="0.35">
      <c r="A3038">
        <v>739097344</v>
      </c>
      <c r="B3038" s="2">
        <v>43289</v>
      </c>
      <c r="C3038" s="2">
        <v>43297</v>
      </c>
      <c r="D3038" t="s">
        <v>198</v>
      </c>
      <c r="E3038" t="s">
        <v>38</v>
      </c>
      <c r="F3038" t="s">
        <v>68</v>
      </c>
      <c r="G3038" t="s">
        <v>18</v>
      </c>
      <c r="H3038" t="s">
        <v>15</v>
      </c>
      <c r="I3038">
        <v>4183</v>
      </c>
      <c r="J3038">
        <v>154.06</v>
      </c>
      <c r="K3038">
        <v>90.93</v>
      </c>
    </row>
    <row r="3039" spans="1:11" x14ac:dyDescent="0.35">
      <c r="A3039">
        <v>474498927</v>
      </c>
      <c r="B3039" s="2">
        <v>43680</v>
      </c>
      <c r="C3039" s="2">
        <v>43683</v>
      </c>
      <c r="D3039" t="s">
        <v>58</v>
      </c>
      <c r="E3039" t="s">
        <v>29</v>
      </c>
      <c r="F3039" t="s">
        <v>76</v>
      </c>
      <c r="G3039" t="s">
        <v>14</v>
      </c>
      <c r="H3039" t="s">
        <v>34</v>
      </c>
      <c r="I3039">
        <v>3632</v>
      </c>
      <c r="J3039">
        <v>668.27</v>
      </c>
      <c r="K3039">
        <v>502.54</v>
      </c>
    </row>
    <row r="3040" spans="1:11" x14ac:dyDescent="0.35">
      <c r="A3040">
        <v>393111264</v>
      </c>
      <c r="B3040" s="2">
        <v>44400</v>
      </c>
      <c r="C3040" s="2">
        <v>44410</v>
      </c>
      <c r="D3040" t="s">
        <v>128</v>
      </c>
      <c r="E3040" t="s">
        <v>38</v>
      </c>
      <c r="F3040" t="s">
        <v>17</v>
      </c>
      <c r="G3040" t="s">
        <v>14</v>
      </c>
      <c r="H3040" t="s">
        <v>15</v>
      </c>
      <c r="I3040">
        <v>9214</v>
      </c>
      <c r="J3040">
        <v>152.58000000000001</v>
      </c>
      <c r="K3040">
        <v>97.44</v>
      </c>
    </row>
    <row r="3041" spans="1:11" x14ac:dyDescent="0.35">
      <c r="A3041">
        <v>969983184</v>
      </c>
      <c r="B3041" s="2">
        <v>42340</v>
      </c>
      <c r="C3041" s="2">
        <v>42359</v>
      </c>
      <c r="D3041" t="s">
        <v>186</v>
      </c>
      <c r="E3041" t="s">
        <v>38</v>
      </c>
      <c r="F3041" t="s">
        <v>47</v>
      </c>
      <c r="G3041" t="s">
        <v>14</v>
      </c>
      <c r="H3041" t="s">
        <v>19</v>
      </c>
      <c r="I3041">
        <v>8434</v>
      </c>
      <c r="J3041">
        <v>421.89</v>
      </c>
      <c r="K3041">
        <v>364.69</v>
      </c>
    </row>
    <row r="3042" spans="1:11" x14ac:dyDescent="0.35">
      <c r="A3042">
        <v>500476014</v>
      </c>
      <c r="B3042" s="2">
        <v>44024</v>
      </c>
      <c r="C3042" s="2">
        <v>44041</v>
      </c>
      <c r="D3042" t="s">
        <v>216</v>
      </c>
      <c r="E3042" t="s">
        <v>51</v>
      </c>
      <c r="F3042" t="s">
        <v>17</v>
      </c>
      <c r="G3042" t="s">
        <v>18</v>
      </c>
      <c r="H3042" t="s">
        <v>15</v>
      </c>
      <c r="I3042">
        <v>829</v>
      </c>
      <c r="J3042">
        <v>152.58000000000001</v>
      </c>
      <c r="K3042">
        <v>97.44</v>
      </c>
    </row>
    <row r="3043" spans="1:11" x14ac:dyDescent="0.35">
      <c r="A3043">
        <v>950263583</v>
      </c>
      <c r="B3043" s="2">
        <v>43394</v>
      </c>
      <c r="C3043" s="2">
        <v>43401</v>
      </c>
      <c r="D3043" t="s">
        <v>74</v>
      </c>
      <c r="E3043" t="s">
        <v>38</v>
      </c>
      <c r="F3043" t="s">
        <v>56</v>
      </c>
      <c r="G3043" t="s">
        <v>18</v>
      </c>
      <c r="H3043" t="s">
        <v>34</v>
      </c>
      <c r="I3043">
        <v>2966</v>
      </c>
      <c r="J3043">
        <v>9.33</v>
      </c>
      <c r="K3043">
        <v>6.92</v>
      </c>
    </row>
    <row r="3044" spans="1:11" x14ac:dyDescent="0.35">
      <c r="A3044">
        <v>305332219</v>
      </c>
      <c r="B3044" s="2">
        <v>43286</v>
      </c>
      <c r="C3044" s="2">
        <v>43293</v>
      </c>
      <c r="D3044" t="s">
        <v>83</v>
      </c>
      <c r="E3044" t="s">
        <v>38</v>
      </c>
      <c r="F3044" t="s">
        <v>17</v>
      </c>
      <c r="G3044" t="s">
        <v>18</v>
      </c>
      <c r="H3044" t="s">
        <v>26</v>
      </c>
      <c r="I3044">
        <v>3444</v>
      </c>
      <c r="J3044">
        <v>152.58000000000001</v>
      </c>
      <c r="K3044">
        <v>97.44</v>
      </c>
    </row>
    <row r="3045" spans="1:11" x14ac:dyDescent="0.35">
      <c r="A3045">
        <v>221980750</v>
      </c>
      <c r="B3045" s="2">
        <v>42309</v>
      </c>
      <c r="C3045" s="2">
        <v>42322</v>
      </c>
      <c r="D3045" t="s">
        <v>158</v>
      </c>
      <c r="E3045" t="s">
        <v>12</v>
      </c>
      <c r="F3045" t="s">
        <v>13</v>
      </c>
      <c r="G3045" t="s">
        <v>14</v>
      </c>
      <c r="H3045" t="s">
        <v>19</v>
      </c>
      <c r="I3045">
        <v>7892</v>
      </c>
      <c r="J3045">
        <v>255.28</v>
      </c>
      <c r="K3045">
        <v>159.41999999999999</v>
      </c>
    </row>
    <row r="3046" spans="1:11" x14ac:dyDescent="0.35">
      <c r="A3046">
        <v>176820504</v>
      </c>
      <c r="B3046" s="2">
        <v>42538</v>
      </c>
      <c r="C3046" s="2">
        <v>42542</v>
      </c>
      <c r="D3046" t="s">
        <v>87</v>
      </c>
      <c r="E3046" t="s">
        <v>24</v>
      </c>
      <c r="F3046" t="s">
        <v>47</v>
      </c>
      <c r="G3046" t="s">
        <v>14</v>
      </c>
      <c r="H3046" t="s">
        <v>34</v>
      </c>
      <c r="I3046">
        <v>3971</v>
      </c>
      <c r="J3046">
        <v>421.89</v>
      </c>
      <c r="K3046">
        <v>364.69</v>
      </c>
    </row>
    <row r="3047" spans="1:11" x14ac:dyDescent="0.35">
      <c r="A3047">
        <v>616775310</v>
      </c>
      <c r="B3047" s="2">
        <v>44323</v>
      </c>
      <c r="C3047" s="2">
        <v>44327</v>
      </c>
      <c r="D3047" t="s">
        <v>144</v>
      </c>
      <c r="E3047" t="s">
        <v>21</v>
      </c>
      <c r="F3047" t="s">
        <v>40</v>
      </c>
      <c r="G3047" t="s">
        <v>18</v>
      </c>
      <c r="H3047" t="s">
        <v>19</v>
      </c>
      <c r="I3047">
        <v>6375</v>
      </c>
      <c r="J3047">
        <v>651.21</v>
      </c>
      <c r="K3047">
        <v>524.96</v>
      </c>
    </row>
    <row r="3048" spans="1:11" x14ac:dyDescent="0.35">
      <c r="A3048">
        <v>709081494</v>
      </c>
      <c r="B3048" s="2">
        <v>44440</v>
      </c>
      <c r="C3048" s="2">
        <v>44447</v>
      </c>
      <c r="D3048" t="s">
        <v>74</v>
      </c>
      <c r="E3048" t="s">
        <v>38</v>
      </c>
      <c r="F3048" t="s">
        <v>33</v>
      </c>
      <c r="G3048" t="s">
        <v>14</v>
      </c>
      <c r="H3048" t="s">
        <v>26</v>
      </c>
      <c r="I3048">
        <v>1826</v>
      </c>
      <c r="J3048">
        <v>109.28</v>
      </c>
      <c r="K3048">
        <v>35.840000000000003</v>
      </c>
    </row>
    <row r="3049" spans="1:11" x14ac:dyDescent="0.35">
      <c r="A3049">
        <v>591287887</v>
      </c>
      <c r="B3049" s="2">
        <v>44824</v>
      </c>
      <c r="C3049" s="2">
        <v>44826</v>
      </c>
      <c r="D3049" t="s">
        <v>77</v>
      </c>
      <c r="E3049" t="s">
        <v>21</v>
      </c>
      <c r="F3049" t="s">
        <v>56</v>
      </c>
      <c r="G3049" t="s">
        <v>18</v>
      </c>
      <c r="H3049" t="s">
        <v>26</v>
      </c>
      <c r="I3049">
        <v>4080</v>
      </c>
      <c r="J3049">
        <v>9.33</v>
      </c>
      <c r="K3049">
        <v>6.92</v>
      </c>
    </row>
    <row r="3050" spans="1:11" x14ac:dyDescent="0.35">
      <c r="A3050">
        <v>921255815</v>
      </c>
      <c r="B3050" s="2">
        <v>44726</v>
      </c>
      <c r="C3050" s="2">
        <v>44729</v>
      </c>
      <c r="D3050" t="s">
        <v>75</v>
      </c>
      <c r="E3050" t="s">
        <v>38</v>
      </c>
      <c r="F3050" t="s">
        <v>30</v>
      </c>
      <c r="G3050" t="s">
        <v>18</v>
      </c>
      <c r="H3050" t="s">
        <v>34</v>
      </c>
      <c r="I3050">
        <v>8923</v>
      </c>
      <c r="J3050">
        <v>81.73</v>
      </c>
      <c r="K3050">
        <v>56.67</v>
      </c>
    </row>
    <row r="3051" spans="1:11" x14ac:dyDescent="0.35">
      <c r="A3051">
        <v>627159106</v>
      </c>
      <c r="B3051" s="2">
        <v>44590</v>
      </c>
      <c r="C3051" s="2">
        <v>44607</v>
      </c>
      <c r="D3051" t="s">
        <v>198</v>
      </c>
      <c r="E3051" t="s">
        <v>38</v>
      </c>
      <c r="F3051" t="s">
        <v>47</v>
      </c>
      <c r="G3051" t="s">
        <v>14</v>
      </c>
      <c r="H3051" t="s">
        <v>15</v>
      </c>
      <c r="I3051">
        <v>9171</v>
      </c>
      <c r="J3051">
        <v>421.89</v>
      </c>
      <c r="K3051">
        <v>364.69</v>
      </c>
    </row>
    <row r="3052" spans="1:11" x14ac:dyDescent="0.35">
      <c r="A3052">
        <v>957484090</v>
      </c>
      <c r="B3052" s="2">
        <v>42904</v>
      </c>
      <c r="C3052" s="2">
        <v>42925</v>
      </c>
      <c r="D3052" t="s">
        <v>87</v>
      </c>
      <c r="E3052" t="s">
        <v>24</v>
      </c>
      <c r="F3052" t="s">
        <v>76</v>
      </c>
      <c r="G3052" t="s">
        <v>14</v>
      </c>
      <c r="H3052" t="s">
        <v>26</v>
      </c>
      <c r="I3052">
        <v>9674</v>
      </c>
      <c r="J3052">
        <v>668.27</v>
      </c>
      <c r="K3052">
        <v>502.54</v>
      </c>
    </row>
    <row r="3053" spans="1:11" x14ac:dyDescent="0.35">
      <c r="A3053">
        <v>531029593</v>
      </c>
      <c r="B3053" s="2">
        <v>42010</v>
      </c>
      <c r="C3053" s="2">
        <v>42030</v>
      </c>
      <c r="D3053" t="s">
        <v>207</v>
      </c>
      <c r="E3053" t="s">
        <v>51</v>
      </c>
      <c r="F3053" t="s">
        <v>40</v>
      </c>
      <c r="G3053" t="s">
        <v>14</v>
      </c>
      <c r="H3053" t="s">
        <v>19</v>
      </c>
      <c r="I3053">
        <v>2312</v>
      </c>
      <c r="J3053">
        <v>651.21</v>
      </c>
      <c r="K3053">
        <v>524.96</v>
      </c>
    </row>
    <row r="3054" spans="1:11" x14ac:dyDescent="0.35">
      <c r="A3054">
        <v>286906945</v>
      </c>
      <c r="B3054" s="2">
        <v>42558</v>
      </c>
      <c r="C3054" s="2">
        <v>42577</v>
      </c>
      <c r="D3054" t="s">
        <v>46</v>
      </c>
      <c r="E3054" t="s">
        <v>29</v>
      </c>
      <c r="F3054" t="s">
        <v>68</v>
      </c>
      <c r="G3054" t="s">
        <v>18</v>
      </c>
      <c r="H3054" t="s">
        <v>19</v>
      </c>
      <c r="I3054">
        <v>996</v>
      </c>
      <c r="J3054">
        <v>154.06</v>
      </c>
      <c r="K3054">
        <v>90.93</v>
      </c>
    </row>
    <row r="3055" spans="1:11" x14ac:dyDescent="0.35">
      <c r="A3055">
        <v>334539973</v>
      </c>
      <c r="B3055" s="2">
        <v>44669</v>
      </c>
      <c r="C3055" s="2">
        <v>44675</v>
      </c>
      <c r="D3055" t="s">
        <v>178</v>
      </c>
      <c r="E3055" t="s">
        <v>21</v>
      </c>
      <c r="F3055" t="s">
        <v>33</v>
      </c>
      <c r="G3055" t="s">
        <v>14</v>
      </c>
      <c r="H3055" t="s">
        <v>15</v>
      </c>
      <c r="I3055">
        <v>6667</v>
      </c>
      <c r="J3055">
        <v>109.28</v>
      </c>
      <c r="K3055">
        <v>35.840000000000003</v>
      </c>
    </row>
    <row r="3056" spans="1:11" x14ac:dyDescent="0.35">
      <c r="A3056">
        <v>403665006</v>
      </c>
      <c r="B3056" s="2">
        <v>42385</v>
      </c>
      <c r="C3056" s="2">
        <v>42389</v>
      </c>
      <c r="D3056" t="s">
        <v>204</v>
      </c>
      <c r="E3056" t="s">
        <v>21</v>
      </c>
      <c r="F3056" t="s">
        <v>17</v>
      </c>
      <c r="G3056" t="s">
        <v>18</v>
      </c>
      <c r="H3056" t="s">
        <v>19</v>
      </c>
      <c r="I3056">
        <v>2300</v>
      </c>
      <c r="J3056">
        <v>152.58000000000001</v>
      </c>
      <c r="K3056">
        <v>97.44</v>
      </c>
    </row>
    <row r="3057" spans="1:11" x14ac:dyDescent="0.35">
      <c r="A3057">
        <v>294330871</v>
      </c>
      <c r="B3057" s="2">
        <v>44147</v>
      </c>
      <c r="C3057" s="2">
        <v>44152</v>
      </c>
      <c r="D3057" t="s">
        <v>139</v>
      </c>
      <c r="E3057" t="s">
        <v>51</v>
      </c>
      <c r="F3057" t="s">
        <v>22</v>
      </c>
      <c r="G3057" t="s">
        <v>18</v>
      </c>
      <c r="H3057" t="s">
        <v>19</v>
      </c>
      <c r="I3057">
        <v>7900</v>
      </c>
      <c r="J3057">
        <v>47.45</v>
      </c>
      <c r="K3057">
        <v>31.79</v>
      </c>
    </row>
    <row r="3058" spans="1:11" x14ac:dyDescent="0.35">
      <c r="A3058">
        <v>326898896</v>
      </c>
      <c r="B3058" s="2">
        <v>44277</v>
      </c>
      <c r="C3058" s="2">
        <v>44294</v>
      </c>
      <c r="D3058" t="s">
        <v>154</v>
      </c>
      <c r="E3058" t="s">
        <v>12</v>
      </c>
      <c r="F3058" t="s">
        <v>13</v>
      </c>
      <c r="G3058" t="s">
        <v>18</v>
      </c>
      <c r="H3058" t="s">
        <v>34</v>
      </c>
      <c r="I3058">
        <v>5503</v>
      </c>
      <c r="J3058">
        <v>255.28</v>
      </c>
      <c r="K3058">
        <v>159.41999999999999</v>
      </c>
    </row>
    <row r="3059" spans="1:11" x14ac:dyDescent="0.35">
      <c r="A3059">
        <v>892042911</v>
      </c>
      <c r="B3059" s="2">
        <v>44299</v>
      </c>
      <c r="C3059" s="2">
        <v>44309</v>
      </c>
      <c r="D3059" t="s">
        <v>109</v>
      </c>
      <c r="E3059" t="s">
        <v>21</v>
      </c>
      <c r="F3059" t="s">
        <v>42</v>
      </c>
      <c r="G3059" t="s">
        <v>18</v>
      </c>
      <c r="H3059" t="s">
        <v>34</v>
      </c>
      <c r="I3059">
        <v>4175</v>
      </c>
      <c r="J3059">
        <v>437.2</v>
      </c>
      <c r="K3059">
        <v>263.33</v>
      </c>
    </row>
    <row r="3060" spans="1:11" x14ac:dyDescent="0.35">
      <c r="A3060">
        <v>200749242</v>
      </c>
      <c r="B3060" s="2">
        <v>43199</v>
      </c>
      <c r="C3060" s="2">
        <v>43210</v>
      </c>
      <c r="D3060" t="s">
        <v>186</v>
      </c>
      <c r="E3060" t="s">
        <v>38</v>
      </c>
      <c r="F3060" t="s">
        <v>40</v>
      </c>
      <c r="G3060" t="s">
        <v>18</v>
      </c>
      <c r="H3060" t="s">
        <v>34</v>
      </c>
      <c r="I3060">
        <v>5017</v>
      </c>
      <c r="J3060">
        <v>651.21</v>
      </c>
      <c r="K3060">
        <v>524.96</v>
      </c>
    </row>
    <row r="3061" spans="1:11" x14ac:dyDescent="0.35">
      <c r="A3061">
        <v>134316718</v>
      </c>
      <c r="B3061" s="2">
        <v>44244</v>
      </c>
      <c r="C3061" s="2">
        <v>44247</v>
      </c>
      <c r="D3061" t="s">
        <v>186</v>
      </c>
      <c r="E3061" t="s">
        <v>38</v>
      </c>
      <c r="F3061" t="s">
        <v>33</v>
      </c>
      <c r="G3061" t="s">
        <v>18</v>
      </c>
      <c r="H3061" t="s">
        <v>26</v>
      </c>
      <c r="I3061">
        <v>6157</v>
      </c>
      <c r="J3061">
        <v>109.28</v>
      </c>
      <c r="K3061">
        <v>35.840000000000003</v>
      </c>
    </row>
    <row r="3062" spans="1:11" x14ac:dyDescent="0.35">
      <c r="A3062">
        <v>394356667</v>
      </c>
      <c r="B3062" s="2">
        <v>42581</v>
      </c>
      <c r="C3062" s="2">
        <v>42589</v>
      </c>
      <c r="D3062" t="s">
        <v>115</v>
      </c>
      <c r="E3062" t="s">
        <v>21</v>
      </c>
      <c r="F3062" t="s">
        <v>76</v>
      </c>
      <c r="G3062" t="s">
        <v>14</v>
      </c>
      <c r="H3062" t="s">
        <v>19</v>
      </c>
      <c r="I3062">
        <v>7756</v>
      </c>
      <c r="J3062">
        <v>668.27</v>
      </c>
      <c r="K3062">
        <v>502.54</v>
      </c>
    </row>
    <row r="3063" spans="1:11" x14ac:dyDescent="0.35">
      <c r="A3063">
        <v>752792918</v>
      </c>
      <c r="B3063" s="2">
        <v>43950</v>
      </c>
      <c r="C3063" s="2">
        <v>43959</v>
      </c>
      <c r="D3063" t="s">
        <v>125</v>
      </c>
      <c r="E3063" t="s">
        <v>21</v>
      </c>
      <c r="F3063" t="s">
        <v>56</v>
      </c>
      <c r="G3063" t="s">
        <v>18</v>
      </c>
      <c r="H3063" t="s">
        <v>15</v>
      </c>
      <c r="I3063">
        <v>7008</v>
      </c>
      <c r="J3063">
        <v>9.33</v>
      </c>
      <c r="K3063">
        <v>6.92</v>
      </c>
    </row>
    <row r="3064" spans="1:11" x14ac:dyDescent="0.35">
      <c r="A3064">
        <v>601861798</v>
      </c>
      <c r="B3064" s="2">
        <v>44355</v>
      </c>
      <c r="C3064" s="2">
        <v>44374</v>
      </c>
      <c r="D3064" t="s">
        <v>213</v>
      </c>
      <c r="E3064" t="s">
        <v>38</v>
      </c>
      <c r="F3064" t="s">
        <v>17</v>
      </c>
      <c r="G3064" t="s">
        <v>18</v>
      </c>
      <c r="H3064" t="s">
        <v>26</v>
      </c>
      <c r="I3064">
        <v>3136</v>
      </c>
      <c r="J3064">
        <v>152.58000000000001</v>
      </c>
      <c r="K3064">
        <v>97.44</v>
      </c>
    </row>
    <row r="3065" spans="1:11" x14ac:dyDescent="0.35">
      <c r="A3065">
        <v>304112136</v>
      </c>
      <c r="B3065" s="2">
        <v>42616</v>
      </c>
      <c r="C3065" s="2">
        <v>42626</v>
      </c>
      <c r="D3065" t="s">
        <v>44</v>
      </c>
      <c r="E3065" t="s">
        <v>12</v>
      </c>
      <c r="F3065" t="s">
        <v>56</v>
      </c>
      <c r="G3065" t="s">
        <v>18</v>
      </c>
      <c r="H3065" t="s">
        <v>34</v>
      </c>
      <c r="I3065">
        <v>2394</v>
      </c>
      <c r="J3065">
        <v>9.33</v>
      </c>
      <c r="K3065">
        <v>6.92</v>
      </c>
    </row>
    <row r="3066" spans="1:11" x14ac:dyDescent="0.35">
      <c r="A3066">
        <v>742405259</v>
      </c>
      <c r="B3066" s="2">
        <v>42637</v>
      </c>
      <c r="C3066" s="2">
        <v>42653</v>
      </c>
      <c r="D3066" t="s">
        <v>64</v>
      </c>
      <c r="E3066" t="s">
        <v>29</v>
      </c>
      <c r="F3066" t="s">
        <v>33</v>
      </c>
      <c r="G3066" t="s">
        <v>14</v>
      </c>
      <c r="H3066" t="s">
        <v>15</v>
      </c>
      <c r="I3066">
        <v>3069</v>
      </c>
      <c r="J3066">
        <v>109.28</v>
      </c>
      <c r="K3066">
        <v>35.840000000000003</v>
      </c>
    </row>
    <row r="3067" spans="1:11" x14ac:dyDescent="0.35">
      <c r="A3067">
        <v>169914996</v>
      </c>
      <c r="B3067" s="2">
        <v>44095</v>
      </c>
      <c r="C3067" s="2">
        <v>44100</v>
      </c>
      <c r="D3067" t="s">
        <v>211</v>
      </c>
      <c r="E3067" t="s">
        <v>38</v>
      </c>
      <c r="F3067" t="s">
        <v>13</v>
      </c>
      <c r="G3067" t="s">
        <v>14</v>
      </c>
      <c r="H3067" t="s">
        <v>26</v>
      </c>
      <c r="I3067">
        <v>478</v>
      </c>
      <c r="J3067">
        <v>255.28</v>
      </c>
      <c r="K3067">
        <v>159.41999999999999</v>
      </c>
    </row>
    <row r="3068" spans="1:11" x14ac:dyDescent="0.35">
      <c r="A3068">
        <v>960127675</v>
      </c>
      <c r="B3068" s="2">
        <v>43246</v>
      </c>
      <c r="C3068" s="2">
        <v>43260</v>
      </c>
      <c r="D3068" t="s">
        <v>27</v>
      </c>
      <c r="E3068" t="s">
        <v>24</v>
      </c>
      <c r="F3068" t="s">
        <v>25</v>
      </c>
      <c r="G3068" t="s">
        <v>18</v>
      </c>
      <c r="H3068" t="s">
        <v>34</v>
      </c>
      <c r="I3068">
        <v>1970</v>
      </c>
      <c r="J3068">
        <v>205.7</v>
      </c>
      <c r="K3068">
        <v>117.11</v>
      </c>
    </row>
    <row r="3069" spans="1:11" x14ac:dyDescent="0.35">
      <c r="A3069">
        <v>156842124</v>
      </c>
      <c r="B3069" s="2">
        <v>43699</v>
      </c>
      <c r="C3069" s="2">
        <v>43711</v>
      </c>
      <c r="D3069" t="s">
        <v>50</v>
      </c>
      <c r="E3069" t="s">
        <v>51</v>
      </c>
      <c r="F3069" t="s">
        <v>30</v>
      </c>
      <c r="G3069" t="s">
        <v>18</v>
      </c>
      <c r="H3069" t="s">
        <v>15</v>
      </c>
      <c r="I3069">
        <v>1925</v>
      </c>
      <c r="J3069">
        <v>81.73</v>
      </c>
      <c r="K3069">
        <v>56.67</v>
      </c>
    </row>
    <row r="3070" spans="1:11" x14ac:dyDescent="0.35">
      <c r="A3070">
        <v>724169671</v>
      </c>
      <c r="B3070" s="2">
        <v>44916</v>
      </c>
      <c r="C3070" s="2">
        <v>44925</v>
      </c>
      <c r="D3070" t="s">
        <v>174</v>
      </c>
      <c r="E3070" t="s">
        <v>29</v>
      </c>
      <c r="F3070" t="s">
        <v>68</v>
      </c>
      <c r="G3070" t="s">
        <v>18</v>
      </c>
      <c r="H3070" t="s">
        <v>26</v>
      </c>
      <c r="I3070">
        <v>6753</v>
      </c>
      <c r="J3070">
        <v>154.06</v>
      </c>
      <c r="K3070">
        <v>90.93</v>
      </c>
    </row>
    <row r="3071" spans="1:11" x14ac:dyDescent="0.35">
      <c r="A3071">
        <v>296534144</v>
      </c>
      <c r="B3071" s="2">
        <v>44475</v>
      </c>
      <c r="C3071" s="2">
        <v>44476</v>
      </c>
      <c r="D3071" t="s">
        <v>190</v>
      </c>
      <c r="E3071" t="s">
        <v>38</v>
      </c>
      <c r="F3071" t="s">
        <v>33</v>
      </c>
      <c r="G3071" t="s">
        <v>18</v>
      </c>
      <c r="H3071" t="s">
        <v>19</v>
      </c>
      <c r="I3071">
        <v>9898</v>
      </c>
      <c r="J3071">
        <v>109.28</v>
      </c>
      <c r="K3071">
        <v>35.840000000000003</v>
      </c>
    </row>
    <row r="3072" spans="1:11" x14ac:dyDescent="0.35">
      <c r="A3072">
        <v>628671872</v>
      </c>
      <c r="B3072" s="2">
        <v>43421</v>
      </c>
      <c r="C3072" s="2">
        <v>43430</v>
      </c>
      <c r="D3072" t="s">
        <v>62</v>
      </c>
      <c r="E3072" t="s">
        <v>38</v>
      </c>
      <c r="F3072" t="s">
        <v>30</v>
      </c>
      <c r="G3072" t="s">
        <v>14</v>
      </c>
      <c r="H3072" t="s">
        <v>19</v>
      </c>
      <c r="I3072">
        <v>6832</v>
      </c>
      <c r="J3072">
        <v>81.73</v>
      </c>
      <c r="K3072">
        <v>56.67</v>
      </c>
    </row>
    <row r="3073" spans="1:11" x14ac:dyDescent="0.35">
      <c r="A3073">
        <v>845631682</v>
      </c>
      <c r="B3073" s="2">
        <v>42540</v>
      </c>
      <c r="C3073" s="2">
        <v>42550</v>
      </c>
      <c r="D3073" t="s">
        <v>90</v>
      </c>
      <c r="E3073" t="s">
        <v>38</v>
      </c>
      <c r="F3073" t="s">
        <v>13</v>
      </c>
      <c r="G3073" t="s">
        <v>14</v>
      </c>
      <c r="H3073" t="s">
        <v>15</v>
      </c>
      <c r="I3073">
        <v>61</v>
      </c>
      <c r="J3073">
        <v>255.28</v>
      </c>
      <c r="K3073">
        <v>159.41999999999999</v>
      </c>
    </row>
    <row r="3074" spans="1:11" x14ac:dyDescent="0.35">
      <c r="A3074">
        <v>592774903</v>
      </c>
      <c r="B3074" s="2">
        <v>43732</v>
      </c>
      <c r="C3074" s="2">
        <v>43745</v>
      </c>
      <c r="D3074" t="s">
        <v>81</v>
      </c>
      <c r="E3074" t="s">
        <v>32</v>
      </c>
      <c r="F3074" t="s">
        <v>76</v>
      </c>
      <c r="G3074" t="s">
        <v>18</v>
      </c>
      <c r="H3074" t="s">
        <v>15</v>
      </c>
      <c r="I3074">
        <v>4122</v>
      </c>
      <c r="J3074">
        <v>668.27</v>
      </c>
      <c r="K3074">
        <v>502.54</v>
      </c>
    </row>
    <row r="3075" spans="1:11" x14ac:dyDescent="0.35">
      <c r="A3075">
        <v>485775363</v>
      </c>
      <c r="B3075" s="2">
        <v>42481</v>
      </c>
      <c r="C3075" s="2">
        <v>42486</v>
      </c>
      <c r="D3075" t="s">
        <v>72</v>
      </c>
      <c r="E3075" t="s">
        <v>24</v>
      </c>
      <c r="F3075" t="s">
        <v>30</v>
      </c>
      <c r="G3075" t="s">
        <v>18</v>
      </c>
      <c r="H3075" t="s">
        <v>26</v>
      </c>
      <c r="I3075">
        <v>580</v>
      </c>
      <c r="J3075">
        <v>81.73</v>
      </c>
      <c r="K3075">
        <v>56.67</v>
      </c>
    </row>
    <row r="3076" spans="1:11" x14ac:dyDescent="0.35">
      <c r="A3076">
        <v>760619390</v>
      </c>
      <c r="B3076" s="2">
        <v>43892</v>
      </c>
      <c r="C3076" s="2">
        <v>43901</v>
      </c>
      <c r="D3076" t="s">
        <v>35</v>
      </c>
      <c r="E3076" t="s">
        <v>21</v>
      </c>
      <c r="F3076" t="s">
        <v>68</v>
      </c>
      <c r="G3076" t="s">
        <v>14</v>
      </c>
      <c r="H3076" t="s">
        <v>19</v>
      </c>
      <c r="I3076">
        <v>3035</v>
      </c>
      <c r="J3076">
        <v>154.06</v>
      </c>
      <c r="K3076">
        <v>90.93</v>
      </c>
    </row>
    <row r="3077" spans="1:11" x14ac:dyDescent="0.35">
      <c r="A3077">
        <v>823605811</v>
      </c>
      <c r="B3077" s="2">
        <v>42687</v>
      </c>
      <c r="C3077" s="2">
        <v>42696</v>
      </c>
      <c r="D3077" t="s">
        <v>43</v>
      </c>
      <c r="E3077" t="s">
        <v>24</v>
      </c>
      <c r="F3077" t="s">
        <v>76</v>
      </c>
      <c r="G3077" t="s">
        <v>18</v>
      </c>
      <c r="H3077" t="s">
        <v>15</v>
      </c>
      <c r="I3077">
        <v>2117</v>
      </c>
      <c r="J3077">
        <v>668.27</v>
      </c>
      <c r="K3077">
        <v>502.54</v>
      </c>
    </row>
    <row r="3078" spans="1:11" x14ac:dyDescent="0.35">
      <c r="A3078">
        <v>601345956</v>
      </c>
      <c r="B3078" s="2">
        <v>42636</v>
      </c>
      <c r="C3078" s="2">
        <v>42640</v>
      </c>
      <c r="D3078" t="s">
        <v>219</v>
      </c>
      <c r="E3078" t="s">
        <v>38</v>
      </c>
      <c r="F3078" t="s">
        <v>13</v>
      </c>
      <c r="G3078" t="s">
        <v>18</v>
      </c>
      <c r="H3078" t="s">
        <v>34</v>
      </c>
      <c r="I3078">
        <v>486</v>
      </c>
      <c r="J3078">
        <v>255.28</v>
      </c>
      <c r="K3078">
        <v>159.41999999999999</v>
      </c>
    </row>
    <row r="3079" spans="1:11" x14ac:dyDescent="0.35">
      <c r="A3079">
        <v>990763652</v>
      </c>
      <c r="B3079" s="2">
        <v>44742</v>
      </c>
      <c r="C3079" s="2">
        <v>44751</v>
      </c>
      <c r="D3079" t="s">
        <v>106</v>
      </c>
      <c r="E3079" t="s">
        <v>38</v>
      </c>
      <c r="F3079" t="s">
        <v>22</v>
      </c>
      <c r="G3079" t="s">
        <v>18</v>
      </c>
      <c r="H3079" t="s">
        <v>26</v>
      </c>
      <c r="I3079">
        <v>7836</v>
      </c>
      <c r="J3079">
        <v>47.45</v>
      </c>
      <c r="K3079">
        <v>31.79</v>
      </c>
    </row>
    <row r="3080" spans="1:11" x14ac:dyDescent="0.35">
      <c r="A3080">
        <v>709095227</v>
      </c>
      <c r="B3080" s="2">
        <v>43511</v>
      </c>
      <c r="C3080" s="2">
        <v>43528</v>
      </c>
      <c r="D3080" t="s">
        <v>78</v>
      </c>
      <c r="E3080" t="s">
        <v>24</v>
      </c>
      <c r="F3080" t="s">
        <v>33</v>
      </c>
      <c r="G3080" t="s">
        <v>14</v>
      </c>
      <c r="H3080" t="s">
        <v>15</v>
      </c>
      <c r="I3080">
        <v>5890</v>
      </c>
      <c r="J3080">
        <v>109.28</v>
      </c>
      <c r="K3080">
        <v>35.840000000000003</v>
      </c>
    </row>
    <row r="3081" spans="1:11" x14ac:dyDescent="0.35">
      <c r="A3081">
        <v>343889510</v>
      </c>
      <c r="B3081" s="2">
        <v>43150</v>
      </c>
      <c r="C3081" s="2">
        <v>43171</v>
      </c>
      <c r="D3081" t="s">
        <v>100</v>
      </c>
      <c r="E3081" t="s">
        <v>21</v>
      </c>
      <c r="F3081" t="s">
        <v>22</v>
      </c>
      <c r="G3081" t="s">
        <v>14</v>
      </c>
      <c r="H3081" t="s">
        <v>15</v>
      </c>
      <c r="I3081">
        <v>3403</v>
      </c>
      <c r="J3081">
        <v>47.45</v>
      </c>
      <c r="K3081">
        <v>31.79</v>
      </c>
    </row>
    <row r="3082" spans="1:11" x14ac:dyDescent="0.35">
      <c r="A3082">
        <v>103007829</v>
      </c>
      <c r="B3082" s="2">
        <v>44446</v>
      </c>
      <c r="C3082" s="2">
        <v>44465</v>
      </c>
      <c r="D3082" t="s">
        <v>127</v>
      </c>
      <c r="E3082" t="s">
        <v>38</v>
      </c>
      <c r="F3082" t="s">
        <v>47</v>
      </c>
      <c r="G3082" t="s">
        <v>18</v>
      </c>
      <c r="H3082" t="s">
        <v>15</v>
      </c>
      <c r="I3082">
        <v>1160</v>
      </c>
      <c r="J3082">
        <v>421.89</v>
      </c>
      <c r="K3082">
        <v>364.69</v>
      </c>
    </row>
    <row r="3083" spans="1:11" x14ac:dyDescent="0.35">
      <c r="A3083">
        <v>264624011</v>
      </c>
      <c r="B3083" s="2">
        <v>42495</v>
      </c>
      <c r="C3083" s="2">
        <v>42504</v>
      </c>
      <c r="D3083" t="s">
        <v>11</v>
      </c>
      <c r="E3083" t="s">
        <v>12</v>
      </c>
      <c r="F3083" t="s">
        <v>17</v>
      </c>
      <c r="G3083" t="s">
        <v>18</v>
      </c>
      <c r="H3083" t="s">
        <v>34</v>
      </c>
      <c r="I3083">
        <v>6980</v>
      </c>
      <c r="J3083">
        <v>152.58000000000001</v>
      </c>
      <c r="K3083">
        <v>97.44</v>
      </c>
    </row>
    <row r="3084" spans="1:11" x14ac:dyDescent="0.35">
      <c r="A3084">
        <v>727224385</v>
      </c>
      <c r="B3084" s="2">
        <v>42751</v>
      </c>
      <c r="C3084" s="2">
        <v>42764</v>
      </c>
      <c r="D3084" t="s">
        <v>61</v>
      </c>
      <c r="E3084" t="s">
        <v>12</v>
      </c>
      <c r="F3084" t="s">
        <v>22</v>
      </c>
      <c r="G3084" t="s">
        <v>14</v>
      </c>
      <c r="H3084" t="s">
        <v>19</v>
      </c>
      <c r="I3084">
        <v>711</v>
      </c>
      <c r="J3084">
        <v>47.45</v>
      </c>
      <c r="K3084">
        <v>31.79</v>
      </c>
    </row>
    <row r="3085" spans="1:11" x14ac:dyDescent="0.35">
      <c r="A3085">
        <v>559607779</v>
      </c>
      <c r="B3085" s="2">
        <v>42053</v>
      </c>
      <c r="C3085" s="2">
        <v>42070</v>
      </c>
      <c r="D3085" t="s">
        <v>171</v>
      </c>
      <c r="E3085" t="s">
        <v>12</v>
      </c>
      <c r="F3085" t="s">
        <v>17</v>
      </c>
      <c r="G3085" t="s">
        <v>18</v>
      </c>
      <c r="H3085" t="s">
        <v>34</v>
      </c>
      <c r="I3085">
        <v>9233</v>
      </c>
      <c r="J3085">
        <v>152.58000000000001</v>
      </c>
      <c r="K3085">
        <v>97.44</v>
      </c>
    </row>
    <row r="3086" spans="1:11" x14ac:dyDescent="0.35">
      <c r="A3086">
        <v>250885522</v>
      </c>
      <c r="B3086" s="2">
        <v>43475</v>
      </c>
      <c r="C3086" s="2">
        <v>43484</v>
      </c>
      <c r="D3086" t="s">
        <v>177</v>
      </c>
      <c r="E3086" t="s">
        <v>24</v>
      </c>
      <c r="F3086" t="s">
        <v>40</v>
      </c>
      <c r="G3086" t="s">
        <v>14</v>
      </c>
      <c r="H3086" t="s">
        <v>26</v>
      </c>
      <c r="I3086">
        <v>1456</v>
      </c>
      <c r="J3086">
        <v>651.21</v>
      </c>
      <c r="K3086">
        <v>524.96</v>
      </c>
    </row>
    <row r="3087" spans="1:11" x14ac:dyDescent="0.35">
      <c r="A3087">
        <v>360481441</v>
      </c>
      <c r="B3087" s="2">
        <v>44714</v>
      </c>
      <c r="C3087" s="2">
        <v>44733</v>
      </c>
      <c r="D3087" t="s">
        <v>16</v>
      </c>
      <c r="E3087" t="s">
        <v>12</v>
      </c>
      <c r="F3087" t="s">
        <v>76</v>
      </c>
      <c r="G3087" t="s">
        <v>18</v>
      </c>
      <c r="H3087" t="s">
        <v>19</v>
      </c>
      <c r="I3087">
        <v>3324</v>
      </c>
      <c r="J3087">
        <v>668.27</v>
      </c>
      <c r="K3087">
        <v>502.54</v>
      </c>
    </row>
    <row r="3088" spans="1:11" x14ac:dyDescent="0.35">
      <c r="A3088">
        <v>168131864</v>
      </c>
      <c r="B3088" s="2">
        <v>42238</v>
      </c>
      <c r="C3088" s="2">
        <v>42239</v>
      </c>
      <c r="D3088" t="s">
        <v>130</v>
      </c>
      <c r="E3088" t="s">
        <v>29</v>
      </c>
      <c r="F3088" t="s">
        <v>42</v>
      </c>
      <c r="G3088" t="s">
        <v>14</v>
      </c>
      <c r="H3088" t="s">
        <v>26</v>
      </c>
      <c r="I3088">
        <v>2810</v>
      </c>
      <c r="J3088">
        <v>437.2</v>
      </c>
      <c r="K3088">
        <v>263.33</v>
      </c>
    </row>
    <row r="3089" spans="1:11" x14ac:dyDescent="0.35">
      <c r="A3089">
        <v>823885619</v>
      </c>
      <c r="B3089" s="2">
        <v>44407</v>
      </c>
      <c r="C3089" s="2">
        <v>44425</v>
      </c>
      <c r="D3089" t="s">
        <v>211</v>
      </c>
      <c r="E3089" t="s">
        <v>38</v>
      </c>
      <c r="F3089" t="s">
        <v>33</v>
      </c>
      <c r="G3089" t="s">
        <v>18</v>
      </c>
      <c r="H3089" t="s">
        <v>19</v>
      </c>
      <c r="I3089">
        <v>4918</v>
      </c>
      <c r="J3089">
        <v>109.28</v>
      </c>
      <c r="K3089">
        <v>35.840000000000003</v>
      </c>
    </row>
    <row r="3090" spans="1:11" x14ac:dyDescent="0.35">
      <c r="A3090">
        <v>398104035</v>
      </c>
      <c r="B3090" s="2">
        <v>44007</v>
      </c>
      <c r="C3090" s="2">
        <v>44023</v>
      </c>
      <c r="D3090" t="s">
        <v>117</v>
      </c>
      <c r="E3090" t="s">
        <v>21</v>
      </c>
      <c r="F3090" t="s">
        <v>13</v>
      </c>
      <c r="G3090" t="s">
        <v>18</v>
      </c>
      <c r="H3090" t="s">
        <v>26</v>
      </c>
      <c r="I3090">
        <v>6686</v>
      </c>
      <c r="J3090">
        <v>255.28</v>
      </c>
      <c r="K3090">
        <v>159.41999999999999</v>
      </c>
    </row>
    <row r="3091" spans="1:11" x14ac:dyDescent="0.35">
      <c r="A3091">
        <v>631460940</v>
      </c>
      <c r="B3091" s="2">
        <v>43368</v>
      </c>
      <c r="C3091" s="2">
        <v>43380</v>
      </c>
      <c r="D3091" t="s">
        <v>116</v>
      </c>
      <c r="E3091" t="s">
        <v>21</v>
      </c>
      <c r="F3091" t="s">
        <v>47</v>
      </c>
      <c r="G3091" t="s">
        <v>18</v>
      </c>
      <c r="H3091" t="s">
        <v>15</v>
      </c>
      <c r="I3091">
        <v>2180</v>
      </c>
      <c r="J3091">
        <v>421.89</v>
      </c>
      <c r="K3091">
        <v>364.69</v>
      </c>
    </row>
    <row r="3092" spans="1:11" x14ac:dyDescent="0.35">
      <c r="A3092">
        <v>184942662</v>
      </c>
      <c r="B3092" s="2">
        <v>42287</v>
      </c>
      <c r="C3092" s="2">
        <v>42291</v>
      </c>
      <c r="D3092" t="s">
        <v>174</v>
      </c>
      <c r="E3092" t="s">
        <v>29</v>
      </c>
      <c r="F3092" t="s">
        <v>30</v>
      </c>
      <c r="G3092" t="s">
        <v>14</v>
      </c>
      <c r="H3092" t="s">
        <v>19</v>
      </c>
      <c r="I3092">
        <v>7498</v>
      </c>
      <c r="J3092">
        <v>81.73</v>
      </c>
      <c r="K3092">
        <v>56.67</v>
      </c>
    </row>
    <row r="3093" spans="1:11" x14ac:dyDescent="0.35">
      <c r="A3093">
        <v>489848029</v>
      </c>
      <c r="B3093" s="2">
        <v>44682</v>
      </c>
      <c r="C3093" s="2">
        <v>44689</v>
      </c>
      <c r="D3093" t="s">
        <v>159</v>
      </c>
      <c r="E3093" t="s">
        <v>21</v>
      </c>
      <c r="F3093" t="s">
        <v>17</v>
      </c>
      <c r="G3093" t="s">
        <v>18</v>
      </c>
      <c r="H3093" t="s">
        <v>15</v>
      </c>
      <c r="I3093">
        <v>5772</v>
      </c>
      <c r="J3093">
        <v>152.58000000000001</v>
      </c>
      <c r="K3093">
        <v>97.44</v>
      </c>
    </row>
    <row r="3094" spans="1:11" x14ac:dyDescent="0.35">
      <c r="A3094">
        <v>797788369</v>
      </c>
      <c r="B3094" s="2">
        <v>42701</v>
      </c>
      <c r="C3094" s="2">
        <v>42705</v>
      </c>
      <c r="D3094" t="s">
        <v>203</v>
      </c>
      <c r="E3094" t="s">
        <v>21</v>
      </c>
      <c r="F3094" t="s">
        <v>40</v>
      </c>
      <c r="G3094" t="s">
        <v>14</v>
      </c>
      <c r="H3094" t="s">
        <v>26</v>
      </c>
      <c r="I3094">
        <v>2162</v>
      </c>
      <c r="J3094">
        <v>651.21</v>
      </c>
      <c r="K3094">
        <v>524.96</v>
      </c>
    </row>
    <row r="3095" spans="1:11" x14ac:dyDescent="0.35">
      <c r="A3095">
        <v>430687510</v>
      </c>
      <c r="B3095" s="2">
        <v>43621</v>
      </c>
      <c r="C3095" s="2">
        <v>43641</v>
      </c>
      <c r="D3095" t="s">
        <v>115</v>
      </c>
      <c r="E3095" t="s">
        <v>21</v>
      </c>
      <c r="F3095" t="s">
        <v>30</v>
      </c>
      <c r="G3095" t="s">
        <v>14</v>
      </c>
      <c r="H3095" t="s">
        <v>19</v>
      </c>
      <c r="I3095">
        <v>8860</v>
      </c>
      <c r="J3095">
        <v>81.73</v>
      </c>
      <c r="K3095">
        <v>56.67</v>
      </c>
    </row>
    <row r="3096" spans="1:11" x14ac:dyDescent="0.35">
      <c r="A3096">
        <v>130781781</v>
      </c>
      <c r="B3096" s="2">
        <v>42640</v>
      </c>
      <c r="C3096" s="2">
        <v>42649</v>
      </c>
      <c r="D3096" t="s">
        <v>187</v>
      </c>
      <c r="E3096" t="s">
        <v>29</v>
      </c>
      <c r="F3096" t="s">
        <v>47</v>
      </c>
      <c r="G3096" t="s">
        <v>18</v>
      </c>
      <c r="H3096" t="s">
        <v>15</v>
      </c>
      <c r="I3096">
        <v>90</v>
      </c>
      <c r="J3096">
        <v>421.89</v>
      </c>
      <c r="K3096">
        <v>364.69</v>
      </c>
    </row>
    <row r="3097" spans="1:11" x14ac:dyDescent="0.35">
      <c r="A3097">
        <v>710620009</v>
      </c>
      <c r="B3097" s="2">
        <v>44810</v>
      </c>
      <c r="C3097" s="2">
        <v>44830</v>
      </c>
      <c r="D3097" t="s">
        <v>31</v>
      </c>
      <c r="E3097" t="s">
        <v>32</v>
      </c>
      <c r="F3097" t="s">
        <v>68</v>
      </c>
      <c r="G3097" t="s">
        <v>18</v>
      </c>
      <c r="H3097" t="s">
        <v>34</v>
      </c>
      <c r="I3097">
        <v>7107</v>
      </c>
      <c r="J3097">
        <v>154.06</v>
      </c>
      <c r="K3097">
        <v>90.93</v>
      </c>
    </row>
    <row r="3098" spans="1:11" x14ac:dyDescent="0.35">
      <c r="A3098">
        <v>803063523</v>
      </c>
      <c r="B3098" s="2">
        <v>44725</v>
      </c>
      <c r="C3098" s="2">
        <v>44741</v>
      </c>
      <c r="D3098" t="s">
        <v>94</v>
      </c>
      <c r="E3098" t="s">
        <v>38</v>
      </c>
      <c r="F3098" t="s">
        <v>17</v>
      </c>
      <c r="G3098" t="s">
        <v>14</v>
      </c>
      <c r="H3098" t="s">
        <v>15</v>
      </c>
      <c r="I3098">
        <v>3197</v>
      </c>
      <c r="J3098">
        <v>152.58000000000001</v>
      </c>
      <c r="K3098">
        <v>97.44</v>
      </c>
    </row>
    <row r="3099" spans="1:11" x14ac:dyDescent="0.35">
      <c r="A3099">
        <v>911286151</v>
      </c>
      <c r="B3099" s="2">
        <v>43598</v>
      </c>
      <c r="C3099" s="2">
        <v>43618</v>
      </c>
      <c r="D3099" t="s">
        <v>84</v>
      </c>
      <c r="E3099" t="s">
        <v>24</v>
      </c>
      <c r="F3099" t="s">
        <v>56</v>
      </c>
      <c r="G3099" t="s">
        <v>14</v>
      </c>
      <c r="H3099" t="s">
        <v>26</v>
      </c>
      <c r="I3099">
        <v>8678</v>
      </c>
      <c r="J3099">
        <v>9.33</v>
      </c>
      <c r="K3099">
        <v>6.92</v>
      </c>
    </row>
    <row r="3100" spans="1:11" x14ac:dyDescent="0.35">
      <c r="A3100">
        <v>258774220</v>
      </c>
      <c r="B3100" s="2">
        <v>44653</v>
      </c>
      <c r="C3100" s="2">
        <v>44662</v>
      </c>
      <c r="D3100" t="s">
        <v>50</v>
      </c>
      <c r="E3100" t="s">
        <v>51</v>
      </c>
      <c r="F3100" t="s">
        <v>25</v>
      </c>
      <c r="G3100" t="s">
        <v>18</v>
      </c>
      <c r="H3100" t="s">
        <v>15</v>
      </c>
      <c r="I3100">
        <v>5897</v>
      </c>
      <c r="J3100">
        <v>205.7</v>
      </c>
      <c r="K3100">
        <v>117.11</v>
      </c>
    </row>
    <row r="3101" spans="1:11" x14ac:dyDescent="0.35">
      <c r="A3101">
        <v>839326560</v>
      </c>
      <c r="B3101" s="2">
        <v>44534</v>
      </c>
      <c r="C3101" s="2">
        <v>44549</v>
      </c>
      <c r="D3101" t="s">
        <v>128</v>
      </c>
      <c r="E3101" t="s">
        <v>38</v>
      </c>
      <c r="F3101" t="s">
        <v>68</v>
      </c>
      <c r="G3101" t="s">
        <v>18</v>
      </c>
      <c r="H3101" t="s">
        <v>19</v>
      </c>
      <c r="I3101">
        <v>4236</v>
      </c>
      <c r="J3101">
        <v>154.06</v>
      </c>
      <c r="K3101">
        <v>90.93</v>
      </c>
    </row>
    <row r="3102" spans="1:11" x14ac:dyDescent="0.35">
      <c r="A3102">
        <v>667054498</v>
      </c>
      <c r="B3102" s="2">
        <v>42046</v>
      </c>
      <c r="C3102" s="2">
        <v>42050</v>
      </c>
      <c r="D3102" t="s">
        <v>107</v>
      </c>
      <c r="E3102" t="s">
        <v>21</v>
      </c>
      <c r="F3102" t="s">
        <v>30</v>
      </c>
      <c r="G3102" t="s">
        <v>14</v>
      </c>
      <c r="H3102" t="s">
        <v>34</v>
      </c>
      <c r="I3102">
        <v>5104</v>
      </c>
      <c r="J3102">
        <v>81.73</v>
      </c>
      <c r="K3102">
        <v>56.67</v>
      </c>
    </row>
    <row r="3103" spans="1:11" x14ac:dyDescent="0.35">
      <c r="A3103">
        <v>526381862</v>
      </c>
      <c r="B3103" s="2">
        <v>43771</v>
      </c>
      <c r="C3103" s="2">
        <v>43772</v>
      </c>
      <c r="D3103" t="s">
        <v>94</v>
      </c>
      <c r="E3103" t="s">
        <v>38</v>
      </c>
      <c r="F3103" t="s">
        <v>47</v>
      </c>
      <c r="G3103" t="s">
        <v>18</v>
      </c>
      <c r="H3103" t="s">
        <v>15</v>
      </c>
      <c r="I3103">
        <v>6945</v>
      </c>
      <c r="J3103">
        <v>421.89</v>
      </c>
      <c r="K3103">
        <v>364.69</v>
      </c>
    </row>
    <row r="3104" spans="1:11" x14ac:dyDescent="0.35">
      <c r="A3104">
        <v>822044980</v>
      </c>
      <c r="B3104" s="2">
        <v>44834</v>
      </c>
      <c r="C3104" s="2">
        <v>44852</v>
      </c>
      <c r="D3104" t="s">
        <v>139</v>
      </c>
      <c r="E3104" t="s">
        <v>51</v>
      </c>
      <c r="F3104" t="s">
        <v>30</v>
      </c>
      <c r="G3104" t="s">
        <v>14</v>
      </c>
      <c r="H3104" t="s">
        <v>19</v>
      </c>
      <c r="I3104">
        <v>232</v>
      </c>
      <c r="J3104">
        <v>81.73</v>
      </c>
      <c r="K3104">
        <v>56.67</v>
      </c>
    </row>
    <row r="3105" spans="1:11" x14ac:dyDescent="0.35">
      <c r="A3105">
        <v>229092681</v>
      </c>
      <c r="B3105" s="2">
        <v>43590</v>
      </c>
      <c r="C3105" s="2">
        <v>43595</v>
      </c>
      <c r="D3105" t="s">
        <v>39</v>
      </c>
      <c r="E3105" t="s">
        <v>29</v>
      </c>
      <c r="F3105" t="s">
        <v>56</v>
      </c>
      <c r="G3105" t="s">
        <v>18</v>
      </c>
      <c r="H3105" t="s">
        <v>19</v>
      </c>
      <c r="I3105">
        <v>2470</v>
      </c>
      <c r="J3105">
        <v>9.33</v>
      </c>
      <c r="K3105">
        <v>6.92</v>
      </c>
    </row>
    <row r="3106" spans="1:11" x14ac:dyDescent="0.35">
      <c r="A3106">
        <v>642886292</v>
      </c>
      <c r="B3106" s="2">
        <v>42022</v>
      </c>
      <c r="C3106" s="2">
        <v>42025</v>
      </c>
      <c r="D3106" t="s">
        <v>119</v>
      </c>
      <c r="E3106" t="s">
        <v>24</v>
      </c>
      <c r="F3106" t="s">
        <v>17</v>
      </c>
      <c r="G3106" t="s">
        <v>14</v>
      </c>
      <c r="H3106" t="s">
        <v>19</v>
      </c>
      <c r="I3106">
        <v>3195</v>
      </c>
      <c r="J3106">
        <v>152.58000000000001</v>
      </c>
      <c r="K3106">
        <v>97.44</v>
      </c>
    </row>
    <row r="3107" spans="1:11" x14ac:dyDescent="0.35">
      <c r="A3107">
        <v>429099643</v>
      </c>
      <c r="B3107" s="2">
        <v>43150</v>
      </c>
      <c r="C3107" s="2">
        <v>43160</v>
      </c>
      <c r="D3107" t="s">
        <v>124</v>
      </c>
      <c r="E3107" t="s">
        <v>38</v>
      </c>
      <c r="F3107" t="s">
        <v>17</v>
      </c>
      <c r="G3107" t="s">
        <v>18</v>
      </c>
      <c r="H3107" t="s">
        <v>34</v>
      </c>
      <c r="I3107">
        <v>8975</v>
      </c>
      <c r="J3107">
        <v>152.58000000000001</v>
      </c>
      <c r="K3107">
        <v>97.44</v>
      </c>
    </row>
    <row r="3108" spans="1:11" x14ac:dyDescent="0.35">
      <c r="A3108">
        <v>273719060</v>
      </c>
      <c r="B3108" s="2">
        <v>42924</v>
      </c>
      <c r="C3108" s="2">
        <v>42935</v>
      </c>
      <c r="D3108" t="s">
        <v>219</v>
      </c>
      <c r="E3108" t="s">
        <v>38</v>
      </c>
      <c r="F3108" t="s">
        <v>42</v>
      </c>
      <c r="G3108" t="s">
        <v>18</v>
      </c>
      <c r="H3108" t="s">
        <v>19</v>
      </c>
      <c r="I3108">
        <v>8407</v>
      </c>
      <c r="J3108">
        <v>437.2</v>
      </c>
      <c r="K3108">
        <v>263.33</v>
      </c>
    </row>
    <row r="3109" spans="1:11" x14ac:dyDescent="0.35">
      <c r="A3109">
        <v>933043372</v>
      </c>
      <c r="B3109" s="2">
        <v>43186</v>
      </c>
      <c r="C3109" s="2">
        <v>43187</v>
      </c>
      <c r="D3109" t="s">
        <v>190</v>
      </c>
      <c r="E3109" t="s">
        <v>38</v>
      </c>
      <c r="F3109" t="s">
        <v>42</v>
      </c>
      <c r="G3109" t="s">
        <v>18</v>
      </c>
      <c r="H3109" t="s">
        <v>26</v>
      </c>
      <c r="I3109">
        <v>7123</v>
      </c>
      <c r="J3109">
        <v>437.2</v>
      </c>
      <c r="K3109">
        <v>263.33</v>
      </c>
    </row>
    <row r="3110" spans="1:11" x14ac:dyDescent="0.35">
      <c r="A3110">
        <v>983683907</v>
      </c>
      <c r="B3110" s="2">
        <v>42777</v>
      </c>
      <c r="C3110" s="2">
        <v>42784</v>
      </c>
      <c r="D3110" t="s">
        <v>72</v>
      </c>
      <c r="E3110" t="s">
        <v>24</v>
      </c>
      <c r="F3110" t="s">
        <v>17</v>
      </c>
      <c r="G3110" t="s">
        <v>14</v>
      </c>
      <c r="H3110" t="s">
        <v>15</v>
      </c>
      <c r="I3110">
        <v>2783</v>
      </c>
      <c r="J3110">
        <v>152.58000000000001</v>
      </c>
      <c r="K3110">
        <v>97.44</v>
      </c>
    </row>
    <row r="3111" spans="1:11" x14ac:dyDescent="0.35">
      <c r="A3111">
        <v>872564494</v>
      </c>
      <c r="B3111" s="2">
        <v>43665</v>
      </c>
      <c r="C3111" s="2">
        <v>43669</v>
      </c>
      <c r="D3111" t="s">
        <v>216</v>
      </c>
      <c r="E3111" t="s">
        <v>51</v>
      </c>
      <c r="F3111" t="s">
        <v>56</v>
      </c>
      <c r="G3111" t="s">
        <v>18</v>
      </c>
      <c r="H3111" t="s">
        <v>19</v>
      </c>
      <c r="I3111">
        <v>79</v>
      </c>
      <c r="J3111">
        <v>9.33</v>
      </c>
      <c r="K3111">
        <v>6.92</v>
      </c>
    </row>
    <row r="3112" spans="1:11" x14ac:dyDescent="0.35">
      <c r="A3112">
        <v>666921460</v>
      </c>
      <c r="B3112" s="2">
        <v>43357</v>
      </c>
      <c r="C3112" s="2">
        <v>43363</v>
      </c>
      <c r="D3112" t="s">
        <v>135</v>
      </c>
      <c r="E3112" t="s">
        <v>21</v>
      </c>
      <c r="F3112" t="s">
        <v>25</v>
      </c>
      <c r="G3112" t="s">
        <v>14</v>
      </c>
      <c r="H3112" t="s">
        <v>34</v>
      </c>
      <c r="I3112">
        <v>5735</v>
      </c>
      <c r="J3112">
        <v>205.7</v>
      </c>
      <c r="K3112">
        <v>117.11</v>
      </c>
    </row>
    <row r="3113" spans="1:11" x14ac:dyDescent="0.35">
      <c r="A3113">
        <v>504303634</v>
      </c>
      <c r="B3113" s="2">
        <v>43788</v>
      </c>
      <c r="C3113" s="2">
        <v>43789</v>
      </c>
      <c r="D3113" t="s">
        <v>192</v>
      </c>
      <c r="E3113" t="s">
        <v>32</v>
      </c>
      <c r="F3113" t="s">
        <v>40</v>
      </c>
      <c r="G3113" t="s">
        <v>14</v>
      </c>
      <c r="H3113" t="s">
        <v>19</v>
      </c>
      <c r="I3113">
        <v>3507</v>
      </c>
      <c r="J3113">
        <v>651.21</v>
      </c>
      <c r="K3113">
        <v>524.96</v>
      </c>
    </row>
    <row r="3114" spans="1:11" x14ac:dyDescent="0.35">
      <c r="A3114">
        <v>142572343</v>
      </c>
      <c r="B3114" s="2">
        <v>43476</v>
      </c>
      <c r="C3114" s="2">
        <v>43496</v>
      </c>
      <c r="D3114" t="s">
        <v>197</v>
      </c>
      <c r="E3114" t="s">
        <v>38</v>
      </c>
      <c r="F3114" t="s">
        <v>33</v>
      </c>
      <c r="G3114" t="s">
        <v>18</v>
      </c>
      <c r="H3114" t="s">
        <v>34</v>
      </c>
      <c r="I3114">
        <v>9179</v>
      </c>
      <c r="J3114">
        <v>109.28</v>
      </c>
      <c r="K3114">
        <v>35.840000000000003</v>
      </c>
    </row>
    <row r="3115" spans="1:11" x14ac:dyDescent="0.35">
      <c r="A3115">
        <v>309901416</v>
      </c>
      <c r="B3115" s="2">
        <v>44330</v>
      </c>
      <c r="C3115" s="2">
        <v>44337</v>
      </c>
      <c r="D3115" t="s">
        <v>207</v>
      </c>
      <c r="E3115" t="s">
        <v>51</v>
      </c>
      <c r="F3115" t="s">
        <v>13</v>
      </c>
      <c r="G3115" t="s">
        <v>18</v>
      </c>
      <c r="H3115" t="s">
        <v>19</v>
      </c>
      <c r="I3115">
        <v>5570</v>
      </c>
      <c r="J3115">
        <v>255.28</v>
      </c>
      <c r="K3115">
        <v>159.41999999999999</v>
      </c>
    </row>
    <row r="3116" spans="1:11" x14ac:dyDescent="0.35">
      <c r="A3116">
        <v>454777181</v>
      </c>
      <c r="B3116" s="2">
        <v>42641</v>
      </c>
      <c r="C3116" s="2">
        <v>42656</v>
      </c>
      <c r="D3116" t="s">
        <v>65</v>
      </c>
      <c r="E3116" t="s">
        <v>32</v>
      </c>
      <c r="F3116" t="s">
        <v>30</v>
      </c>
      <c r="G3116" t="s">
        <v>18</v>
      </c>
      <c r="H3116" t="s">
        <v>34</v>
      </c>
      <c r="I3116">
        <v>7529</v>
      </c>
      <c r="J3116">
        <v>81.73</v>
      </c>
      <c r="K3116">
        <v>56.67</v>
      </c>
    </row>
    <row r="3117" spans="1:11" x14ac:dyDescent="0.35">
      <c r="A3117">
        <v>995998466</v>
      </c>
      <c r="B3117" s="2">
        <v>44409</v>
      </c>
      <c r="C3117" s="2">
        <v>44420</v>
      </c>
      <c r="D3117" t="s">
        <v>209</v>
      </c>
      <c r="E3117" t="s">
        <v>32</v>
      </c>
      <c r="F3117" t="s">
        <v>25</v>
      </c>
      <c r="G3117" t="s">
        <v>14</v>
      </c>
      <c r="H3117" t="s">
        <v>34</v>
      </c>
      <c r="I3117">
        <v>6934</v>
      </c>
      <c r="J3117">
        <v>205.7</v>
      </c>
      <c r="K3117">
        <v>117.11</v>
      </c>
    </row>
    <row r="3118" spans="1:11" x14ac:dyDescent="0.35">
      <c r="A3118">
        <v>172676599</v>
      </c>
      <c r="B3118" s="2">
        <v>42819</v>
      </c>
      <c r="C3118" s="2">
        <v>42835</v>
      </c>
      <c r="D3118" t="s">
        <v>208</v>
      </c>
      <c r="E3118" t="s">
        <v>12</v>
      </c>
      <c r="F3118" t="s">
        <v>17</v>
      </c>
      <c r="G3118" t="s">
        <v>18</v>
      </c>
      <c r="H3118" t="s">
        <v>19</v>
      </c>
      <c r="I3118">
        <v>7698</v>
      </c>
      <c r="J3118">
        <v>152.58000000000001</v>
      </c>
      <c r="K3118">
        <v>97.44</v>
      </c>
    </row>
    <row r="3119" spans="1:11" x14ac:dyDescent="0.35">
      <c r="A3119">
        <v>794235408</v>
      </c>
      <c r="B3119" s="2">
        <v>43264</v>
      </c>
      <c r="C3119" s="2">
        <v>43273</v>
      </c>
      <c r="D3119" t="s">
        <v>54</v>
      </c>
      <c r="E3119" t="s">
        <v>29</v>
      </c>
      <c r="F3119" t="s">
        <v>68</v>
      </c>
      <c r="G3119" t="s">
        <v>14</v>
      </c>
      <c r="H3119" t="s">
        <v>34</v>
      </c>
      <c r="I3119">
        <v>762</v>
      </c>
      <c r="J3119">
        <v>154.06</v>
      </c>
      <c r="K3119">
        <v>90.93</v>
      </c>
    </row>
    <row r="3120" spans="1:11" x14ac:dyDescent="0.35">
      <c r="A3120">
        <v>790411221</v>
      </c>
      <c r="B3120" s="2">
        <v>42133</v>
      </c>
      <c r="C3120" s="2">
        <v>42151</v>
      </c>
      <c r="D3120" t="s">
        <v>190</v>
      </c>
      <c r="E3120" t="s">
        <v>38</v>
      </c>
      <c r="F3120" t="s">
        <v>17</v>
      </c>
      <c r="G3120" t="s">
        <v>14</v>
      </c>
      <c r="H3120" t="s">
        <v>26</v>
      </c>
      <c r="I3120">
        <v>2000</v>
      </c>
      <c r="J3120">
        <v>152.58000000000001</v>
      </c>
      <c r="K3120">
        <v>97.44</v>
      </c>
    </row>
    <row r="3121" spans="1:11" x14ac:dyDescent="0.35">
      <c r="A3121">
        <v>861252868</v>
      </c>
      <c r="B3121" s="2">
        <v>43171</v>
      </c>
      <c r="C3121" s="2">
        <v>43182</v>
      </c>
      <c r="D3121" t="s">
        <v>48</v>
      </c>
      <c r="E3121" t="s">
        <v>21</v>
      </c>
      <c r="F3121" t="s">
        <v>40</v>
      </c>
      <c r="G3121" t="s">
        <v>14</v>
      </c>
      <c r="H3121" t="s">
        <v>26</v>
      </c>
      <c r="I3121">
        <v>2717</v>
      </c>
      <c r="J3121">
        <v>651.21</v>
      </c>
      <c r="K3121">
        <v>524.96</v>
      </c>
    </row>
    <row r="3122" spans="1:11" x14ac:dyDescent="0.35">
      <c r="A3122">
        <v>427121675</v>
      </c>
      <c r="B3122" s="2">
        <v>43779</v>
      </c>
      <c r="C3122" s="2">
        <v>43797</v>
      </c>
      <c r="D3122" t="s">
        <v>82</v>
      </c>
      <c r="E3122" t="s">
        <v>32</v>
      </c>
      <c r="F3122" t="s">
        <v>68</v>
      </c>
      <c r="G3122" t="s">
        <v>18</v>
      </c>
      <c r="H3122" t="s">
        <v>26</v>
      </c>
      <c r="I3122">
        <v>3650</v>
      </c>
      <c r="J3122">
        <v>154.06</v>
      </c>
      <c r="K3122">
        <v>90.93</v>
      </c>
    </row>
    <row r="3123" spans="1:11" x14ac:dyDescent="0.35">
      <c r="A3123">
        <v>778691470</v>
      </c>
      <c r="B3123" s="2">
        <v>43289</v>
      </c>
      <c r="C3123" s="2">
        <v>43297</v>
      </c>
      <c r="D3123" t="s">
        <v>153</v>
      </c>
      <c r="E3123" t="s">
        <v>38</v>
      </c>
      <c r="F3123" t="s">
        <v>30</v>
      </c>
      <c r="G3123" t="s">
        <v>18</v>
      </c>
      <c r="H3123" t="s">
        <v>26</v>
      </c>
      <c r="I3123">
        <v>965</v>
      </c>
      <c r="J3123">
        <v>81.73</v>
      </c>
      <c r="K3123">
        <v>56.67</v>
      </c>
    </row>
    <row r="3124" spans="1:11" x14ac:dyDescent="0.35">
      <c r="A3124">
        <v>126948583</v>
      </c>
      <c r="B3124" s="2">
        <v>42879</v>
      </c>
      <c r="C3124" s="2">
        <v>42887</v>
      </c>
      <c r="D3124" t="s">
        <v>203</v>
      </c>
      <c r="E3124" t="s">
        <v>21</v>
      </c>
      <c r="F3124" t="s">
        <v>13</v>
      </c>
      <c r="G3124" t="s">
        <v>14</v>
      </c>
      <c r="H3124" t="s">
        <v>19</v>
      </c>
      <c r="I3124">
        <v>5762</v>
      </c>
      <c r="J3124">
        <v>255.28</v>
      </c>
      <c r="K3124">
        <v>159.41999999999999</v>
      </c>
    </row>
    <row r="3125" spans="1:11" x14ac:dyDescent="0.35">
      <c r="A3125">
        <v>353191840</v>
      </c>
      <c r="B3125" s="2">
        <v>43624</v>
      </c>
      <c r="C3125" s="2">
        <v>43633</v>
      </c>
      <c r="D3125" t="s">
        <v>55</v>
      </c>
      <c r="E3125" t="s">
        <v>21</v>
      </c>
      <c r="F3125" t="s">
        <v>33</v>
      </c>
      <c r="G3125" t="s">
        <v>18</v>
      </c>
      <c r="H3125" t="s">
        <v>34</v>
      </c>
      <c r="I3125">
        <v>6169</v>
      </c>
      <c r="J3125">
        <v>109.28</v>
      </c>
      <c r="K3125">
        <v>35.840000000000003</v>
      </c>
    </row>
    <row r="3126" spans="1:11" x14ac:dyDescent="0.35">
      <c r="A3126">
        <v>259032571</v>
      </c>
      <c r="B3126" s="2">
        <v>42864</v>
      </c>
      <c r="C3126" s="2">
        <v>42878</v>
      </c>
      <c r="D3126" t="s">
        <v>79</v>
      </c>
      <c r="E3126" t="s">
        <v>21</v>
      </c>
      <c r="F3126" t="s">
        <v>68</v>
      </c>
      <c r="G3126" t="s">
        <v>14</v>
      </c>
      <c r="H3126" t="s">
        <v>26</v>
      </c>
      <c r="I3126">
        <v>2349</v>
      </c>
      <c r="J3126">
        <v>154.06</v>
      </c>
      <c r="K3126">
        <v>90.93</v>
      </c>
    </row>
    <row r="3127" spans="1:11" x14ac:dyDescent="0.35">
      <c r="A3127">
        <v>516394603</v>
      </c>
      <c r="B3127" s="2">
        <v>44875</v>
      </c>
      <c r="C3127" s="2">
        <v>44886</v>
      </c>
      <c r="D3127" t="s">
        <v>110</v>
      </c>
      <c r="E3127" t="s">
        <v>38</v>
      </c>
      <c r="F3127" t="s">
        <v>33</v>
      </c>
      <c r="G3127" t="s">
        <v>14</v>
      </c>
      <c r="H3127" t="s">
        <v>15</v>
      </c>
      <c r="I3127">
        <v>1493</v>
      </c>
      <c r="J3127">
        <v>109.28</v>
      </c>
      <c r="K3127">
        <v>35.840000000000003</v>
      </c>
    </row>
    <row r="3128" spans="1:11" x14ac:dyDescent="0.35">
      <c r="A3128">
        <v>517514264</v>
      </c>
      <c r="B3128" s="2">
        <v>43315</v>
      </c>
      <c r="C3128" s="2">
        <v>43333</v>
      </c>
      <c r="D3128" t="s">
        <v>215</v>
      </c>
      <c r="E3128" t="s">
        <v>21</v>
      </c>
      <c r="F3128" t="s">
        <v>47</v>
      </c>
      <c r="G3128" t="s">
        <v>18</v>
      </c>
      <c r="H3128" t="s">
        <v>26</v>
      </c>
      <c r="I3128">
        <v>2826</v>
      </c>
      <c r="J3128">
        <v>421.89</v>
      </c>
      <c r="K3128">
        <v>364.69</v>
      </c>
    </row>
    <row r="3129" spans="1:11" x14ac:dyDescent="0.35">
      <c r="A3129">
        <v>624940383</v>
      </c>
      <c r="B3129" s="2">
        <v>42431</v>
      </c>
      <c r="C3129" s="2">
        <v>42452</v>
      </c>
      <c r="D3129" t="s">
        <v>115</v>
      </c>
      <c r="E3129" t="s">
        <v>21</v>
      </c>
      <c r="F3129" t="s">
        <v>42</v>
      </c>
      <c r="G3129" t="s">
        <v>18</v>
      </c>
      <c r="H3129" t="s">
        <v>34</v>
      </c>
      <c r="I3129">
        <v>2602</v>
      </c>
      <c r="J3129">
        <v>437.2</v>
      </c>
      <c r="K3129">
        <v>263.33</v>
      </c>
    </row>
    <row r="3130" spans="1:11" x14ac:dyDescent="0.35">
      <c r="A3130">
        <v>821534287</v>
      </c>
      <c r="B3130" s="2">
        <v>44509</v>
      </c>
      <c r="C3130" s="2">
        <v>44512</v>
      </c>
      <c r="D3130" t="s">
        <v>92</v>
      </c>
      <c r="E3130" t="s">
        <v>32</v>
      </c>
      <c r="F3130" t="s">
        <v>56</v>
      </c>
      <c r="G3130" t="s">
        <v>18</v>
      </c>
      <c r="H3130" t="s">
        <v>26</v>
      </c>
      <c r="I3130">
        <v>9107</v>
      </c>
      <c r="J3130">
        <v>9.33</v>
      </c>
      <c r="K3130">
        <v>6.92</v>
      </c>
    </row>
    <row r="3131" spans="1:11" x14ac:dyDescent="0.35">
      <c r="A3131">
        <v>260469806</v>
      </c>
      <c r="B3131" s="2">
        <v>44685</v>
      </c>
      <c r="C3131" s="2">
        <v>44700</v>
      </c>
      <c r="D3131" t="s">
        <v>123</v>
      </c>
      <c r="E3131" t="s">
        <v>38</v>
      </c>
      <c r="F3131" t="s">
        <v>56</v>
      </c>
      <c r="G3131" t="s">
        <v>14</v>
      </c>
      <c r="H3131" t="s">
        <v>15</v>
      </c>
      <c r="I3131">
        <v>7659</v>
      </c>
      <c r="J3131">
        <v>9.33</v>
      </c>
      <c r="K3131">
        <v>6.92</v>
      </c>
    </row>
    <row r="3132" spans="1:11" x14ac:dyDescent="0.35">
      <c r="A3132">
        <v>415233266</v>
      </c>
      <c r="B3132" s="2">
        <v>43756</v>
      </c>
      <c r="C3132" s="2">
        <v>43762</v>
      </c>
      <c r="D3132" t="s">
        <v>94</v>
      </c>
      <c r="E3132" t="s">
        <v>38</v>
      </c>
      <c r="F3132" t="s">
        <v>68</v>
      </c>
      <c r="G3132" t="s">
        <v>14</v>
      </c>
      <c r="H3132" t="s">
        <v>34</v>
      </c>
      <c r="I3132">
        <v>5606</v>
      </c>
      <c r="J3132">
        <v>154.06</v>
      </c>
      <c r="K3132">
        <v>90.93</v>
      </c>
    </row>
    <row r="3133" spans="1:11" x14ac:dyDescent="0.35">
      <c r="A3133">
        <v>129623496</v>
      </c>
      <c r="B3133" s="2">
        <v>43141</v>
      </c>
      <c r="C3133" s="2">
        <v>43152</v>
      </c>
      <c r="D3133" t="s">
        <v>58</v>
      </c>
      <c r="E3133" t="s">
        <v>29</v>
      </c>
      <c r="F3133" t="s">
        <v>13</v>
      </c>
      <c r="G3133" t="s">
        <v>14</v>
      </c>
      <c r="H3133" t="s">
        <v>15</v>
      </c>
      <c r="I3133">
        <v>7328</v>
      </c>
      <c r="J3133">
        <v>255.28</v>
      </c>
      <c r="K3133">
        <v>159.41999999999999</v>
      </c>
    </row>
    <row r="3134" spans="1:11" x14ac:dyDescent="0.35">
      <c r="A3134">
        <v>567751824</v>
      </c>
      <c r="B3134" s="2">
        <v>44490</v>
      </c>
      <c r="C3134" s="2">
        <v>44502</v>
      </c>
      <c r="D3134" t="s">
        <v>117</v>
      </c>
      <c r="E3134" t="s">
        <v>21</v>
      </c>
      <c r="F3134" t="s">
        <v>42</v>
      </c>
      <c r="G3134" t="s">
        <v>14</v>
      </c>
      <c r="H3134" t="s">
        <v>19</v>
      </c>
      <c r="I3134">
        <v>9236</v>
      </c>
      <c r="J3134">
        <v>437.2</v>
      </c>
      <c r="K3134">
        <v>263.33</v>
      </c>
    </row>
    <row r="3135" spans="1:11" x14ac:dyDescent="0.35">
      <c r="A3135">
        <v>264042079</v>
      </c>
      <c r="B3135" s="2">
        <v>43921</v>
      </c>
      <c r="C3135" s="2">
        <v>43940</v>
      </c>
      <c r="D3135" t="s">
        <v>134</v>
      </c>
      <c r="E3135" t="s">
        <v>38</v>
      </c>
      <c r="F3135" t="s">
        <v>42</v>
      </c>
      <c r="G3135" t="s">
        <v>14</v>
      </c>
      <c r="H3135" t="s">
        <v>26</v>
      </c>
      <c r="I3135">
        <v>4774</v>
      </c>
      <c r="J3135">
        <v>437.2</v>
      </c>
      <c r="K3135">
        <v>263.33</v>
      </c>
    </row>
    <row r="3136" spans="1:11" x14ac:dyDescent="0.35">
      <c r="A3136">
        <v>973230588</v>
      </c>
      <c r="B3136" s="2">
        <v>43212</v>
      </c>
      <c r="C3136" s="2">
        <v>43217</v>
      </c>
      <c r="D3136" t="s">
        <v>101</v>
      </c>
      <c r="E3136" t="s">
        <v>24</v>
      </c>
      <c r="F3136" t="s">
        <v>17</v>
      </c>
      <c r="G3136" t="s">
        <v>14</v>
      </c>
      <c r="H3136" t="s">
        <v>34</v>
      </c>
      <c r="I3136">
        <v>9413</v>
      </c>
      <c r="J3136">
        <v>152.58000000000001</v>
      </c>
      <c r="K3136">
        <v>97.44</v>
      </c>
    </row>
    <row r="3137" spans="1:11" x14ac:dyDescent="0.35">
      <c r="A3137">
        <v>920366179</v>
      </c>
      <c r="B3137" s="2">
        <v>43146</v>
      </c>
      <c r="C3137" s="2">
        <v>43147</v>
      </c>
      <c r="D3137" t="s">
        <v>134</v>
      </c>
      <c r="E3137" t="s">
        <v>38</v>
      </c>
      <c r="F3137" t="s">
        <v>68</v>
      </c>
      <c r="G3137" t="s">
        <v>14</v>
      </c>
      <c r="H3137" t="s">
        <v>19</v>
      </c>
      <c r="I3137">
        <v>5660</v>
      </c>
      <c r="J3137">
        <v>154.06</v>
      </c>
      <c r="K3137">
        <v>90.93</v>
      </c>
    </row>
    <row r="3138" spans="1:11" x14ac:dyDescent="0.35">
      <c r="A3138">
        <v>650810182</v>
      </c>
      <c r="B3138" s="2">
        <v>42547</v>
      </c>
      <c r="C3138" s="2">
        <v>42557</v>
      </c>
      <c r="D3138" t="s">
        <v>173</v>
      </c>
      <c r="E3138" t="s">
        <v>24</v>
      </c>
      <c r="F3138" t="s">
        <v>68</v>
      </c>
      <c r="G3138" t="s">
        <v>18</v>
      </c>
      <c r="H3138" t="s">
        <v>15</v>
      </c>
      <c r="I3138">
        <v>8050</v>
      </c>
      <c r="J3138">
        <v>154.06</v>
      </c>
      <c r="K3138">
        <v>90.93</v>
      </c>
    </row>
    <row r="3139" spans="1:11" x14ac:dyDescent="0.35">
      <c r="A3139">
        <v>780236423</v>
      </c>
      <c r="B3139" s="2">
        <v>42323</v>
      </c>
      <c r="C3139" s="2">
        <v>42326</v>
      </c>
      <c r="D3139" t="s">
        <v>69</v>
      </c>
      <c r="E3139" t="s">
        <v>38</v>
      </c>
      <c r="F3139" t="s">
        <v>33</v>
      </c>
      <c r="G3139" t="s">
        <v>18</v>
      </c>
      <c r="H3139" t="s">
        <v>34</v>
      </c>
      <c r="I3139">
        <v>8151</v>
      </c>
      <c r="J3139">
        <v>109.28</v>
      </c>
      <c r="K3139">
        <v>35.840000000000003</v>
      </c>
    </row>
    <row r="3140" spans="1:11" x14ac:dyDescent="0.35">
      <c r="A3140">
        <v>644631230</v>
      </c>
      <c r="B3140" s="2">
        <v>42155</v>
      </c>
      <c r="C3140" s="2">
        <v>42176</v>
      </c>
      <c r="D3140" t="s">
        <v>75</v>
      </c>
      <c r="E3140" t="s">
        <v>38</v>
      </c>
      <c r="F3140" t="s">
        <v>56</v>
      </c>
      <c r="G3140" t="s">
        <v>18</v>
      </c>
      <c r="H3140" t="s">
        <v>19</v>
      </c>
      <c r="I3140">
        <v>9561</v>
      </c>
      <c r="J3140">
        <v>9.33</v>
      </c>
      <c r="K3140">
        <v>6.92</v>
      </c>
    </row>
    <row r="3141" spans="1:11" x14ac:dyDescent="0.35">
      <c r="A3141">
        <v>550293433</v>
      </c>
      <c r="B3141" s="2">
        <v>42189</v>
      </c>
      <c r="C3141" s="2">
        <v>42192</v>
      </c>
      <c r="D3141" t="s">
        <v>133</v>
      </c>
      <c r="E3141" t="s">
        <v>38</v>
      </c>
      <c r="F3141" t="s">
        <v>47</v>
      </c>
      <c r="G3141" t="s">
        <v>14</v>
      </c>
      <c r="H3141" t="s">
        <v>19</v>
      </c>
      <c r="I3141">
        <v>2910</v>
      </c>
      <c r="J3141">
        <v>421.89</v>
      </c>
      <c r="K3141">
        <v>364.69</v>
      </c>
    </row>
    <row r="3142" spans="1:11" x14ac:dyDescent="0.35">
      <c r="A3142">
        <v>423834359</v>
      </c>
      <c r="B3142" s="2">
        <v>44579</v>
      </c>
      <c r="C3142" s="2">
        <v>44597</v>
      </c>
      <c r="D3142" t="s">
        <v>146</v>
      </c>
      <c r="E3142" t="s">
        <v>29</v>
      </c>
      <c r="F3142" t="s">
        <v>13</v>
      </c>
      <c r="G3142" t="s">
        <v>18</v>
      </c>
      <c r="H3142" t="s">
        <v>34</v>
      </c>
      <c r="I3142">
        <v>860</v>
      </c>
      <c r="J3142">
        <v>255.28</v>
      </c>
      <c r="K3142">
        <v>159.41999999999999</v>
      </c>
    </row>
    <row r="3143" spans="1:11" x14ac:dyDescent="0.35">
      <c r="A3143">
        <v>262177836</v>
      </c>
      <c r="B3143" s="2">
        <v>44171</v>
      </c>
      <c r="C3143" s="2">
        <v>44175</v>
      </c>
      <c r="D3143" t="s">
        <v>168</v>
      </c>
      <c r="E3143" t="s">
        <v>21</v>
      </c>
      <c r="F3143" t="s">
        <v>56</v>
      </c>
      <c r="G3143" t="s">
        <v>18</v>
      </c>
      <c r="H3143" t="s">
        <v>34</v>
      </c>
      <c r="I3143">
        <v>3103</v>
      </c>
      <c r="J3143">
        <v>9.33</v>
      </c>
      <c r="K3143">
        <v>6.92</v>
      </c>
    </row>
    <row r="3144" spans="1:11" x14ac:dyDescent="0.35">
      <c r="A3144">
        <v>582560193</v>
      </c>
      <c r="B3144" s="2">
        <v>42515</v>
      </c>
      <c r="C3144" s="2">
        <v>42522</v>
      </c>
      <c r="D3144" t="s">
        <v>193</v>
      </c>
      <c r="E3144" t="s">
        <v>21</v>
      </c>
      <c r="F3144" t="s">
        <v>76</v>
      </c>
      <c r="G3144" t="s">
        <v>14</v>
      </c>
      <c r="H3144" t="s">
        <v>26</v>
      </c>
      <c r="I3144">
        <v>1362</v>
      </c>
      <c r="J3144">
        <v>668.27</v>
      </c>
      <c r="K3144">
        <v>502.54</v>
      </c>
    </row>
    <row r="3145" spans="1:11" x14ac:dyDescent="0.35">
      <c r="A3145">
        <v>172530257</v>
      </c>
      <c r="B3145" s="2">
        <v>42930</v>
      </c>
      <c r="C3145" s="2">
        <v>42942</v>
      </c>
      <c r="D3145" t="s">
        <v>52</v>
      </c>
      <c r="E3145" t="s">
        <v>12</v>
      </c>
      <c r="F3145" t="s">
        <v>76</v>
      </c>
      <c r="G3145" t="s">
        <v>14</v>
      </c>
      <c r="H3145" t="s">
        <v>34</v>
      </c>
      <c r="I3145">
        <v>4392</v>
      </c>
      <c r="J3145">
        <v>668.27</v>
      </c>
      <c r="K3145">
        <v>502.54</v>
      </c>
    </row>
    <row r="3146" spans="1:11" x14ac:dyDescent="0.35">
      <c r="A3146">
        <v>139949357</v>
      </c>
      <c r="B3146" s="2">
        <v>43282</v>
      </c>
      <c r="C3146" s="2">
        <v>43303</v>
      </c>
      <c r="D3146" t="s">
        <v>144</v>
      </c>
      <c r="E3146" t="s">
        <v>21</v>
      </c>
      <c r="F3146" t="s">
        <v>68</v>
      </c>
      <c r="G3146" t="s">
        <v>14</v>
      </c>
      <c r="H3146" t="s">
        <v>34</v>
      </c>
      <c r="I3146">
        <v>2980</v>
      </c>
      <c r="J3146">
        <v>154.06</v>
      </c>
      <c r="K3146">
        <v>90.93</v>
      </c>
    </row>
    <row r="3147" spans="1:11" x14ac:dyDescent="0.35">
      <c r="A3147">
        <v>762991321</v>
      </c>
      <c r="B3147" s="2">
        <v>44667</v>
      </c>
      <c r="C3147" s="2">
        <v>44670</v>
      </c>
      <c r="D3147" t="s">
        <v>211</v>
      </c>
      <c r="E3147" t="s">
        <v>38</v>
      </c>
      <c r="F3147" t="s">
        <v>22</v>
      </c>
      <c r="G3147" t="s">
        <v>18</v>
      </c>
      <c r="H3147" t="s">
        <v>26</v>
      </c>
      <c r="I3147">
        <v>4942</v>
      </c>
      <c r="J3147">
        <v>47.45</v>
      </c>
      <c r="K3147">
        <v>31.79</v>
      </c>
    </row>
    <row r="3148" spans="1:11" x14ac:dyDescent="0.35">
      <c r="A3148">
        <v>140142476</v>
      </c>
      <c r="B3148" s="2">
        <v>42574</v>
      </c>
      <c r="C3148" s="2">
        <v>42581</v>
      </c>
      <c r="D3148" t="s">
        <v>63</v>
      </c>
      <c r="E3148" t="s">
        <v>32</v>
      </c>
      <c r="F3148" t="s">
        <v>47</v>
      </c>
      <c r="G3148" t="s">
        <v>18</v>
      </c>
      <c r="H3148" t="s">
        <v>19</v>
      </c>
      <c r="I3148">
        <v>128</v>
      </c>
      <c r="J3148">
        <v>421.89</v>
      </c>
      <c r="K3148">
        <v>364.69</v>
      </c>
    </row>
    <row r="3149" spans="1:11" x14ac:dyDescent="0.35">
      <c r="A3149">
        <v>940201652</v>
      </c>
      <c r="B3149" s="2">
        <v>44538</v>
      </c>
      <c r="C3149" s="2">
        <v>44553</v>
      </c>
      <c r="D3149" t="s">
        <v>170</v>
      </c>
      <c r="E3149" t="s">
        <v>12</v>
      </c>
      <c r="F3149" t="s">
        <v>25</v>
      </c>
      <c r="G3149" t="s">
        <v>18</v>
      </c>
      <c r="H3149" t="s">
        <v>19</v>
      </c>
      <c r="I3149">
        <v>5417</v>
      </c>
      <c r="J3149">
        <v>205.7</v>
      </c>
      <c r="K3149">
        <v>117.11</v>
      </c>
    </row>
    <row r="3150" spans="1:11" x14ac:dyDescent="0.35">
      <c r="A3150">
        <v>952280175</v>
      </c>
      <c r="B3150" s="2">
        <v>43822</v>
      </c>
      <c r="C3150" s="2">
        <v>43842</v>
      </c>
      <c r="D3150" t="s">
        <v>194</v>
      </c>
      <c r="E3150" t="s">
        <v>32</v>
      </c>
      <c r="F3150" t="s">
        <v>30</v>
      </c>
      <c r="G3150" t="s">
        <v>18</v>
      </c>
      <c r="H3150" t="s">
        <v>15</v>
      </c>
      <c r="I3150">
        <v>9720</v>
      </c>
      <c r="J3150">
        <v>81.73</v>
      </c>
      <c r="K3150">
        <v>56.67</v>
      </c>
    </row>
    <row r="3151" spans="1:11" x14ac:dyDescent="0.35">
      <c r="A3151">
        <v>735801875</v>
      </c>
      <c r="B3151" s="2">
        <v>43396</v>
      </c>
      <c r="C3151" s="2">
        <v>43405</v>
      </c>
      <c r="D3151" t="s">
        <v>81</v>
      </c>
      <c r="E3151" t="s">
        <v>32</v>
      </c>
      <c r="F3151" t="s">
        <v>22</v>
      </c>
      <c r="G3151" t="s">
        <v>14</v>
      </c>
      <c r="H3151" t="s">
        <v>15</v>
      </c>
      <c r="I3151">
        <v>8981</v>
      </c>
      <c r="J3151">
        <v>47.45</v>
      </c>
      <c r="K3151">
        <v>31.79</v>
      </c>
    </row>
    <row r="3152" spans="1:11" x14ac:dyDescent="0.35">
      <c r="A3152">
        <v>470503079</v>
      </c>
      <c r="B3152" s="2">
        <v>42072</v>
      </c>
      <c r="C3152" s="2">
        <v>42079</v>
      </c>
      <c r="D3152" t="s">
        <v>156</v>
      </c>
      <c r="E3152" t="s">
        <v>21</v>
      </c>
      <c r="F3152" t="s">
        <v>33</v>
      </c>
      <c r="G3152" t="s">
        <v>18</v>
      </c>
      <c r="H3152" t="s">
        <v>34</v>
      </c>
      <c r="I3152">
        <v>1172</v>
      </c>
      <c r="J3152">
        <v>109.28</v>
      </c>
      <c r="K3152">
        <v>35.840000000000003</v>
      </c>
    </row>
    <row r="3153" spans="1:11" x14ac:dyDescent="0.35">
      <c r="A3153">
        <v>406432616</v>
      </c>
      <c r="B3153" s="2">
        <v>43517</v>
      </c>
      <c r="C3153" s="2">
        <v>43531</v>
      </c>
      <c r="D3153" t="s">
        <v>87</v>
      </c>
      <c r="E3153" t="s">
        <v>24</v>
      </c>
      <c r="F3153" t="s">
        <v>22</v>
      </c>
      <c r="G3153" t="s">
        <v>14</v>
      </c>
      <c r="H3153" t="s">
        <v>34</v>
      </c>
      <c r="I3153">
        <v>1298</v>
      </c>
      <c r="J3153">
        <v>47.45</v>
      </c>
      <c r="K3153">
        <v>31.79</v>
      </c>
    </row>
    <row r="3154" spans="1:11" x14ac:dyDescent="0.35">
      <c r="A3154">
        <v>413951814</v>
      </c>
      <c r="B3154" s="2">
        <v>42134</v>
      </c>
      <c r="C3154" s="2">
        <v>42137</v>
      </c>
      <c r="D3154" t="s">
        <v>48</v>
      </c>
      <c r="E3154" t="s">
        <v>21</v>
      </c>
      <c r="F3154" t="s">
        <v>22</v>
      </c>
      <c r="G3154" t="s">
        <v>18</v>
      </c>
      <c r="H3154" t="s">
        <v>19</v>
      </c>
      <c r="I3154">
        <v>6395</v>
      </c>
      <c r="J3154">
        <v>47.45</v>
      </c>
      <c r="K3154">
        <v>31.79</v>
      </c>
    </row>
    <row r="3155" spans="1:11" x14ac:dyDescent="0.35">
      <c r="A3155">
        <v>433734500</v>
      </c>
      <c r="B3155" s="2">
        <v>44792</v>
      </c>
      <c r="C3155" s="2">
        <v>44798</v>
      </c>
      <c r="D3155" t="s">
        <v>184</v>
      </c>
      <c r="E3155" t="s">
        <v>21</v>
      </c>
      <c r="F3155" t="s">
        <v>40</v>
      </c>
      <c r="G3155" t="s">
        <v>18</v>
      </c>
      <c r="H3155" t="s">
        <v>26</v>
      </c>
      <c r="I3155">
        <v>532</v>
      </c>
      <c r="J3155">
        <v>651.21</v>
      </c>
      <c r="K3155">
        <v>524.96</v>
      </c>
    </row>
    <row r="3156" spans="1:11" x14ac:dyDescent="0.35">
      <c r="A3156">
        <v>926767003</v>
      </c>
      <c r="B3156" s="2">
        <v>44402</v>
      </c>
      <c r="C3156" s="2">
        <v>44411</v>
      </c>
      <c r="D3156" t="s">
        <v>50</v>
      </c>
      <c r="E3156" t="s">
        <v>51</v>
      </c>
      <c r="F3156" t="s">
        <v>33</v>
      </c>
      <c r="G3156" t="s">
        <v>18</v>
      </c>
      <c r="H3156" t="s">
        <v>34</v>
      </c>
      <c r="I3156">
        <v>9806</v>
      </c>
      <c r="J3156">
        <v>109.28</v>
      </c>
      <c r="K3156">
        <v>35.840000000000003</v>
      </c>
    </row>
    <row r="3157" spans="1:11" x14ac:dyDescent="0.35">
      <c r="A3157">
        <v>624348151</v>
      </c>
      <c r="B3157" s="2">
        <v>44149</v>
      </c>
      <c r="C3157" s="2">
        <v>44167</v>
      </c>
      <c r="D3157" t="s">
        <v>100</v>
      </c>
      <c r="E3157" t="s">
        <v>21</v>
      </c>
      <c r="F3157" t="s">
        <v>40</v>
      </c>
      <c r="G3157" t="s">
        <v>14</v>
      </c>
      <c r="H3157" t="s">
        <v>19</v>
      </c>
      <c r="I3157">
        <v>7347</v>
      </c>
      <c r="J3157">
        <v>651.21</v>
      </c>
      <c r="K3157">
        <v>524.96</v>
      </c>
    </row>
    <row r="3158" spans="1:11" x14ac:dyDescent="0.35">
      <c r="A3158">
        <v>578089272</v>
      </c>
      <c r="B3158" s="2">
        <v>44687</v>
      </c>
      <c r="C3158" s="2">
        <v>44689</v>
      </c>
      <c r="D3158" t="s">
        <v>88</v>
      </c>
      <c r="E3158" t="s">
        <v>38</v>
      </c>
      <c r="F3158" t="s">
        <v>76</v>
      </c>
      <c r="G3158" t="s">
        <v>14</v>
      </c>
      <c r="H3158" t="s">
        <v>19</v>
      </c>
      <c r="I3158">
        <v>8317</v>
      </c>
      <c r="J3158">
        <v>668.27</v>
      </c>
      <c r="K3158">
        <v>502.54</v>
      </c>
    </row>
    <row r="3159" spans="1:11" x14ac:dyDescent="0.35">
      <c r="A3159">
        <v>109914195</v>
      </c>
      <c r="B3159" s="2">
        <v>43902</v>
      </c>
      <c r="C3159" s="2">
        <v>43922</v>
      </c>
      <c r="D3159" t="s">
        <v>109</v>
      </c>
      <c r="E3159" t="s">
        <v>21</v>
      </c>
      <c r="F3159" t="s">
        <v>33</v>
      </c>
      <c r="G3159" t="s">
        <v>18</v>
      </c>
      <c r="H3159" t="s">
        <v>15</v>
      </c>
      <c r="I3159">
        <v>4908</v>
      </c>
      <c r="J3159">
        <v>109.28</v>
      </c>
      <c r="K3159">
        <v>35.840000000000003</v>
      </c>
    </row>
    <row r="3160" spans="1:11" x14ac:dyDescent="0.35">
      <c r="A3160">
        <v>862059247</v>
      </c>
      <c r="B3160" s="2">
        <v>44035</v>
      </c>
      <c r="C3160" s="2">
        <v>44049</v>
      </c>
      <c r="D3160" t="s">
        <v>41</v>
      </c>
      <c r="E3160" t="s">
        <v>29</v>
      </c>
      <c r="F3160" t="s">
        <v>33</v>
      </c>
      <c r="G3160" t="s">
        <v>14</v>
      </c>
      <c r="H3160" t="s">
        <v>34</v>
      </c>
      <c r="I3160">
        <v>1343</v>
      </c>
      <c r="J3160">
        <v>109.28</v>
      </c>
      <c r="K3160">
        <v>35.840000000000003</v>
      </c>
    </row>
    <row r="3161" spans="1:11" x14ac:dyDescent="0.35">
      <c r="A3161">
        <v>947073256</v>
      </c>
      <c r="B3161" s="2">
        <v>44712</v>
      </c>
      <c r="C3161" s="2">
        <v>44733</v>
      </c>
      <c r="D3161" t="s">
        <v>215</v>
      </c>
      <c r="E3161" t="s">
        <v>21</v>
      </c>
      <c r="F3161" t="s">
        <v>17</v>
      </c>
      <c r="G3161" t="s">
        <v>14</v>
      </c>
      <c r="H3161" t="s">
        <v>19</v>
      </c>
      <c r="I3161">
        <v>8878</v>
      </c>
      <c r="J3161">
        <v>152.58000000000001</v>
      </c>
      <c r="K3161">
        <v>97.44</v>
      </c>
    </row>
    <row r="3162" spans="1:11" x14ac:dyDescent="0.35">
      <c r="A3162">
        <v>797817552</v>
      </c>
      <c r="B3162" s="2">
        <v>43604</v>
      </c>
      <c r="C3162" s="2">
        <v>43606</v>
      </c>
      <c r="D3162" t="s">
        <v>57</v>
      </c>
      <c r="E3162" t="s">
        <v>32</v>
      </c>
      <c r="F3162" t="s">
        <v>22</v>
      </c>
      <c r="G3162" t="s">
        <v>18</v>
      </c>
      <c r="H3162" t="s">
        <v>15</v>
      </c>
      <c r="I3162">
        <v>798</v>
      </c>
      <c r="J3162">
        <v>47.45</v>
      </c>
      <c r="K3162">
        <v>31.79</v>
      </c>
    </row>
    <row r="3163" spans="1:11" x14ac:dyDescent="0.35">
      <c r="A3163">
        <v>917465960</v>
      </c>
      <c r="B3163" s="2">
        <v>44276</v>
      </c>
      <c r="C3163" s="2">
        <v>44286</v>
      </c>
      <c r="D3163" t="s">
        <v>16</v>
      </c>
      <c r="E3163" t="s">
        <v>12</v>
      </c>
      <c r="F3163" t="s">
        <v>25</v>
      </c>
      <c r="G3163" t="s">
        <v>18</v>
      </c>
      <c r="H3163" t="s">
        <v>19</v>
      </c>
      <c r="I3163">
        <v>7421</v>
      </c>
      <c r="J3163">
        <v>205.7</v>
      </c>
      <c r="K3163">
        <v>117.11</v>
      </c>
    </row>
    <row r="3164" spans="1:11" x14ac:dyDescent="0.35">
      <c r="A3164">
        <v>529504811</v>
      </c>
      <c r="B3164" s="2">
        <v>42903</v>
      </c>
      <c r="C3164" s="2">
        <v>42908</v>
      </c>
      <c r="D3164" t="s">
        <v>83</v>
      </c>
      <c r="E3164" t="s">
        <v>38</v>
      </c>
      <c r="F3164" t="s">
        <v>22</v>
      </c>
      <c r="G3164" t="s">
        <v>18</v>
      </c>
      <c r="H3164" t="s">
        <v>19</v>
      </c>
      <c r="I3164">
        <v>1095</v>
      </c>
      <c r="J3164">
        <v>47.45</v>
      </c>
      <c r="K3164">
        <v>31.79</v>
      </c>
    </row>
    <row r="3165" spans="1:11" x14ac:dyDescent="0.35">
      <c r="A3165">
        <v>727732932</v>
      </c>
      <c r="B3165" s="2">
        <v>44061</v>
      </c>
      <c r="C3165" s="2">
        <v>44062</v>
      </c>
      <c r="D3165" t="s">
        <v>92</v>
      </c>
      <c r="E3165" t="s">
        <v>32</v>
      </c>
      <c r="F3165" t="s">
        <v>68</v>
      </c>
      <c r="G3165" t="s">
        <v>18</v>
      </c>
      <c r="H3165" t="s">
        <v>26</v>
      </c>
      <c r="I3165">
        <v>1201</v>
      </c>
      <c r="J3165">
        <v>154.06</v>
      </c>
      <c r="K3165">
        <v>90.93</v>
      </c>
    </row>
    <row r="3166" spans="1:11" x14ac:dyDescent="0.35">
      <c r="A3166">
        <v>426261651</v>
      </c>
      <c r="B3166" s="2">
        <v>42437</v>
      </c>
      <c r="C3166" s="2">
        <v>42456</v>
      </c>
      <c r="D3166" t="s">
        <v>54</v>
      </c>
      <c r="E3166" t="s">
        <v>29</v>
      </c>
      <c r="F3166" t="s">
        <v>13</v>
      </c>
      <c r="G3166" t="s">
        <v>18</v>
      </c>
      <c r="H3166" t="s">
        <v>34</v>
      </c>
      <c r="I3166">
        <v>9150</v>
      </c>
      <c r="J3166">
        <v>255.28</v>
      </c>
      <c r="K3166">
        <v>159.41999999999999</v>
      </c>
    </row>
    <row r="3167" spans="1:11" x14ac:dyDescent="0.35">
      <c r="A3167">
        <v>409514796</v>
      </c>
      <c r="B3167" s="2">
        <v>43305</v>
      </c>
      <c r="C3167" s="2">
        <v>43311</v>
      </c>
      <c r="D3167" t="s">
        <v>35</v>
      </c>
      <c r="E3167" t="s">
        <v>21</v>
      </c>
      <c r="F3167" t="s">
        <v>30</v>
      </c>
      <c r="G3167" t="s">
        <v>14</v>
      </c>
      <c r="H3167" t="s">
        <v>26</v>
      </c>
      <c r="I3167">
        <v>3383</v>
      </c>
      <c r="J3167">
        <v>81.73</v>
      </c>
      <c r="K3167">
        <v>56.67</v>
      </c>
    </row>
    <row r="3168" spans="1:11" x14ac:dyDescent="0.35">
      <c r="A3168">
        <v>182228696</v>
      </c>
      <c r="B3168" s="2">
        <v>44712</v>
      </c>
      <c r="C3168" s="2">
        <v>44728</v>
      </c>
      <c r="D3168" t="s">
        <v>102</v>
      </c>
      <c r="E3168" t="s">
        <v>21</v>
      </c>
      <c r="F3168" t="s">
        <v>40</v>
      </c>
      <c r="G3168" t="s">
        <v>14</v>
      </c>
      <c r="H3168" t="s">
        <v>26</v>
      </c>
      <c r="I3168">
        <v>4375</v>
      </c>
      <c r="J3168">
        <v>651.21</v>
      </c>
      <c r="K3168">
        <v>524.96</v>
      </c>
    </row>
    <row r="3169" spans="1:11" x14ac:dyDescent="0.35">
      <c r="A3169">
        <v>219452178</v>
      </c>
      <c r="B3169" s="2">
        <v>44284</v>
      </c>
      <c r="C3169" s="2">
        <v>44299</v>
      </c>
      <c r="D3169" t="s">
        <v>153</v>
      </c>
      <c r="E3169" t="s">
        <v>38</v>
      </c>
      <c r="F3169" t="s">
        <v>56</v>
      </c>
      <c r="G3169" t="s">
        <v>18</v>
      </c>
      <c r="H3169" t="s">
        <v>19</v>
      </c>
      <c r="I3169">
        <v>9631</v>
      </c>
      <c r="J3169">
        <v>9.33</v>
      </c>
      <c r="K3169">
        <v>6.92</v>
      </c>
    </row>
    <row r="3170" spans="1:11" x14ac:dyDescent="0.35">
      <c r="A3170">
        <v>616546571</v>
      </c>
      <c r="B3170" s="2">
        <v>44732</v>
      </c>
      <c r="C3170" s="2">
        <v>44742</v>
      </c>
      <c r="D3170" t="s">
        <v>94</v>
      </c>
      <c r="E3170" t="s">
        <v>38</v>
      </c>
      <c r="F3170" t="s">
        <v>25</v>
      </c>
      <c r="G3170" t="s">
        <v>18</v>
      </c>
      <c r="H3170" t="s">
        <v>15</v>
      </c>
      <c r="I3170">
        <v>8686</v>
      </c>
      <c r="J3170">
        <v>205.7</v>
      </c>
      <c r="K3170">
        <v>117.11</v>
      </c>
    </row>
    <row r="3171" spans="1:11" x14ac:dyDescent="0.35">
      <c r="A3171">
        <v>639185702</v>
      </c>
      <c r="B3171" s="2">
        <v>43809</v>
      </c>
      <c r="C3171" s="2">
        <v>43814</v>
      </c>
      <c r="D3171" t="s">
        <v>210</v>
      </c>
      <c r="E3171" t="s">
        <v>38</v>
      </c>
      <c r="F3171" t="s">
        <v>30</v>
      </c>
      <c r="G3171" t="s">
        <v>18</v>
      </c>
      <c r="H3171" t="s">
        <v>34</v>
      </c>
      <c r="I3171">
        <v>8108</v>
      </c>
      <c r="J3171">
        <v>81.73</v>
      </c>
      <c r="K3171">
        <v>56.67</v>
      </c>
    </row>
    <row r="3172" spans="1:11" x14ac:dyDescent="0.35">
      <c r="A3172">
        <v>973355901</v>
      </c>
      <c r="B3172" s="2">
        <v>43620</v>
      </c>
      <c r="C3172" s="2">
        <v>43634</v>
      </c>
      <c r="D3172" t="s">
        <v>163</v>
      </c>
      <c r="E3172" t="s">
        <v>38</v>
      </c>
      <c r="F3172" t="s">
        <v>30</v>
      </c>
      <c r="G3172" t="s">
        <v>14</v>
      </c>
      <c r="H3172" t="s">
        <v>15</v>
      </c>
      <c r="I3172">
        <v>6496</v>
      </c>
      <c r="J3172">
        <v>81.73</v>
      </c>
      <c r="K3172">
        <v>56.67</v>
      </c>
    </row>
    <row r="3173" spans="1:11" x14ac:dyDescent="0.35">
      <c r="A3173">
        <v>575355994</v>
      </c>
      <c r="B3173" s="2">
        <v>43504</v>
      </c>
      <c r="C3173" s="2">
        <v>43513</v>
      </c>
      <c r="D3173" t="s">
        <v>53</v>
      </c>
      <c r="E3173" t="s">
        <v>29</v>
      </c>
      <c r="F3173" t="s">
        <v>30</v>
      </c>
      <c r="G3173" t="s">
        <v>14</v>
      </c>
      <c r="H3173" t="s">
        <v>19</v>
      </c>
      <c r="I3173">
        <v>9479</v>
      </c>
      <c r="J3173">
        <v>81.73</v>
      </c>
      <c r="K3173">
        <v>56.67</v>
      </c>
    </row>
    <row r="3174" spans="1:11" x14ac:dyDescent="0.35">
      <c r="A3174">
        <v>721797311</v>
      </c>
      <c r="B3174" s="2">
        <v>44806</v>
      </c>
      <c r="C3174" s="2">
        <v>44818</v>
      </c>
      <c r="D3174" t="s">
        <v>183</v>
      </c>
      <c r="E3174" t="s">
        <v>24</v>
      </c>
      <c r="F3174" t="s">
        <v>40</v>
      </c>
      <c r="G3174" t="s">
        <v>14</v>
      </c>
      <c r="H3174" t="s">
        <v>34</v>
      </c>
      <c r="I3174">
        <v>4719</v>
      </c>
      <c r="J3174">
        <v>651.21</v>
      </c>
      <c r="K3174">
        <v>524.96</v>
      </c>
    </row>
    <row r="3175" spans="1:11" x14ac:dyDescent="0.35">
      <c r="A3175">
        <v>959603679</v>
      </c>
      <c r="B3175" s="2">
        <v>42451</v>
      </c>
      <c r="C3175" s="2">
        <v>42465</v>
      </c>
      <c r="D3175" t="s">
        <v>124</v>
      </c>
      <c r="E3175" t="s">
        <v>38</v>
      </c>
      <c r="F3175" t="s">
        <v>42</v>
      </c>
      <c r="G3175" t="s">
        <v>18</v>
      </c>
      <c r="H3175" t="s">
        <v>34</v>
      </c>
      <c r="I3175">
        <v>6908</v>
      </c>
      <c r="J3175">
        <v>437.2</v>
      </c>
      <c r="K3175">
        <v>263.33</v>
      </c>
    </row>
    <row r="3176" spans="1:11" x14ac:dyDescent="0.35">
      <c r="A3176">
        <v>456011426</v>
      </c>
      <c r="B3176" s="2">
        <v>44795</v>
      </c>
      <c r="C3176" s="2">
        <v>44805</v>
      </c>
      <c r="D3176" t="s">
        <v>73</v>
      </c>
      <c r="E3176" t="s">
        <v>24</v>
      </c>
      <c r="F3176" t="s">
        <v>30</v>
      </c>
      <c r="G3176" t="s">
        <v>14</v>
      </c>
      <c r="H3176" t="s">
        <v>34</v>
      </c>
      <c r="I3176">
        <v>2769</v>
      </c>
      <c r="J3176">
        <v>81.73</v>
      </c>
      <c r="K3176">
        <v>56.67</v>
      </c>
    </row>
    <row r="3177" spans="1:11" x14ac:dyDescent="0.35">
      <c r="A3177">
        <v>248569381</v>
      </c>
      <c r="B3177" s="2">
        <v>42925</v>
      </c>
      <c r="C3177" s="2">
        <v>42931</v>
      </c>
      <c r="D3177" t="s">
        <v>155</v>
      </c>
      <c r="E3177" t="s">
        <v>12</v>
      </c>
      <c r="F3177" t="s">
        <v>33</v>
      </c>
      <c r="G3177" t="s">
        <v>14</v>
      </c>
      <c r="H3177" t="s">
        <v>15</v>
      </c>
      <c r="I3177">
        <v>6058</v>
      </c>
      <c r="J3177">
        <v>109.28</v>
      </c>
      <c r="K3177">
        <v>35.840000000000003</v>
      </c>
    </row>
    <row r="3178" spans="1:11" x14ac:dyDescent="0.35">
      <c r="A3178">
        <v>995138871</v>
      </c>
      <c r="B3178" s="2">
        <v>42400</v>
      </c>
      <c r="C3178" s="2">
        <v>42401</v>
      </c>
      <c r="D3178" t="s">
        <v>186</v>
      </c>
      <c r="E3178" t="s">
        <v>38</v>
      </c>
      <c r="F3178" t="s">
        <v>42</v>
      </c>
      <c r="G3178" t="s">
        <v>18</v>
      </c>
      <c r="H3178" t="s">
        <v>15</v>
      </c>
      <c r="I3178">
        <v>2561</v>
      </c>
      <c r="J3178">
        <v>437.2</v>
      </c>
      <c r="K3178">
        <v>263.33</v>
      </c>
    </row>
    <row r="3179" spans="1:11" x14ac:dyDescent="0.35">
      <c r="A3179">
        <v>723893725</v>
      </c>
      <c r="B3179" s="2">
        <v>43509</v>
      </c>
      <c r="C3179" s="2">
        <v>43513</v>
      </c>
      <c r="D3179" t="s">
        <v>35</v>
      </c>
      <c r="E3179" t="s">
        <v>21</v>
      </c>
      <c r="F3179" t="s">
        <v>76</v>
      </c>
      <c r="G3179" t="s">
        <v>14</v>
      </c>
      <c r="H3179" t="s">
        <v>19</v>
      </c>
      <c r="I3179">
        <v>5095</v>
      </c>
      <c r="J3179">
        <v>668.27</v>
      </c>
      <c r="K3179">
        <v>502.54</v>
      </c>
    </row>
    <row r="3180" spans="1:11" x14ac:dyDescent="0.35">
      <c r="A3180">
        <v>683320271</v>
      </c>
      <c r="B3180" s="2">
        <v>42551</v>
      </c>
      <c r="C3180" s="2">
        <v>42560</v>
      </c>
      <c r="D3180" t="s">
        <v>166</v>
      </c>
      <c r="E3180" t="s">
        <v>38</v>
      </c>
      <c r="F3180" t="s">
        <v>76</v>
      </c>
      <c r="G3180" t="s">
        <v>14</v>
      </c>
      <c r="H3180" t="s">
        <v>19</v>
      </c>
      <c r="I3180">
        <v>8508</v>
      </c>
      <c r="J3180">
        <v>668.27</v>
      </c>
      <c r="K3180">
        <v>502.54</v>
      </c>
    </row>
    <row r="3181" spans="1:11" x14ac:dyDescent="0.35">
      <c r="A3181">
        <v>392217338</v>
      </c>
      <c r="B3181" s="2">
        <v>42441</v>
      </c>
      <c r="C3181" s="2">
        <v>42444</v>
      </c>
      <c r="D3181" t="s">
        <v>125</v>
      </c>
      <c r="E3181" t="s">
        <v>21</v>
      </c>
      <c r="F3181" t="s">
        <v>17</v>
      </c>
      <c r="G3181" t="s">
        <v>18</v>
      </c>
      <c r="H3181" t="s">
        <v>26</v>
      </c>
      <c r="I3181">
        <v>4681</v>
      </c>
      <c r="J3181">
        <v>152.58000000000001</v>
      </c>
      <c r="K3181">
        <v>97.44</v>
      </c>
    </row>
    <row r="3182" spans="1:11" x14ac:dyDescent="0.35">
      <c r="A3182">
        <v>789696252</v>
      </c>
      <c r="B3182" s="2">
        <v>44870</v>
      </c>
      <c r="C3182" s="2">
        <v>44883</v>
      </c>
      <c r="D3182" t="s">
        <v>87</v>
      </c>
      <c r="E3182" t="s">
        <v>24</v>
      </c>
      <c r="F3182" t="s">
        <v>30</v>
      </c>
      <c r="G3182" t="s">
        <v>18</v>
      </c>
      <c r="H3182" t="s">
        <v>34</v>
      </c>
      <c r="I3182">
        <v>7525</v>
      </c>
      <c r="J3182">
        <v>81.73</v>
      </c>
      <c r="K3182">
        <v>56.67</v>
      </c>
    </row>
    <row r="3183" spans="1:11" x14ac:dyDescent="0.35">
      <c r="A3183">
        <v>185180842</v>
      </c>
      <c r="B3183" s="2">
        <v>44380</v>
      </c>
      <c r="C3183" s="2">
        <v>44386</v>
      </c>
      <c r="D3183" t="s">
        <v>131</v>
      </c>
      <c r="E3183" t="s">
        <v>32</v>
      </c>
      <c r="F3183" t="s">
        <v>56</v>
      </c>
      <c r="G3183" t="s">
        <v>18</v>
      </c>
      <c r="H3183" t="s">
        <v>15</v>
      </c>
      <c r="I3183">
        <v>7981</v>
      </c>
      <c r="J3183">
        <v>9.33</v>
      </c>
      <c r="K3183">
        <v>6.92</v>
      </c>
    </row>
    <row r="3184" spans="1:11" x14ac:dyDescent="0.35">
      <c r="A3184">
        <v>108407437</v>
      </c>
      <c r="B3184" s="2">
        <v>42054</v>
      </c>
      <c r="C3184" s="2">
        <v>42071</v>
      </c>
      <c r="D3184" t="s">
        <v>214</v>
      </c>
      <c r="E3184" t="s">
        <v>21</v>
      </c>
      <c r="F3184" t="s">
        <v>13</v>
      </c>
      <c r="G3184" t="s">
        <v>18</v>
      </c>
      <c r="H3184" t="s">
        <v>19</v>
      </c>
      <c r="I3184">
        <v>9025</v>
      </c>
      <c r="J3184">
        <v>255.28</v>
      </c>
      <c r="K3184">
        <v>159.41999999999999</v>
      </c>
    </row>
    <row r="3185" spans="1:11" x14ac:dyDescent="0.35">
      <c r="A3185">
        <v>359424865</v>
      </c>
      <c r="B3185" s="2">
        <v>42368</v>
      </c>
      <c r="C3185" s="2">
        <v>42388</v>
      </c>
      <c r="D3185" t="s">
        <v>200</v>
      </c>
      <c r="E3185" t="s">
        <v>24</v>
      </c>
      <c r="F3185" t="s">
        <v>42</v>
      </c>
      <c r="G3185" t="s">
        <v>18</v>
      </c>
      <c r="H3185" t="s">
        <v>26</v>
      </c>
      <c r="I3185">
        <v>660</v>
      </c>
      <c r="J3185">
        <v>437.2</v>
      </c>
      <c r="K3185">
        <v>263.33</v>
      </c>
    </row>
    <row r="3186" spans="1:11" x14ac:dyDescent="0.35">
      <c r="A3186">
        <v>358594453</v>
      </c>
      <c r="B3186" s="2">
        <v>42724</v>
      </c>
      <c r="C3186" s="2">
        <v>42740</v>
      </c>
      <c r="D3186" t="s">
        <v>189</v>
      </c>
      <c r="E3186" t="s">
        <v>21</v>
      </c>
      <c r="F3186" t="s">
        <v>17</v>
      </c>
      <c r="G3186" t="s">
        <v>18</v>
      </c>
      <c r="H3186" t="s">
        <v>26</v>
      </c>
      <c r="I3186">
        <v>4922</v>
      </c>
      <c r="J3186">
        <v>152.58000000000001</v>
      </c>
      <c r="K3186">
        <v>97.44</v>
      </c>
    </row>
    <row r="3187" spans="1:11" x14ac:dyDescent="0.35">
      <c r="A3187">
        <v>496590030</v>
      </c>
      <c r="B3187" s="2">
        <v>44800</v>
      </c>
      <c r="C3187" s="2">
        <v>44814</v>
      </c>
      <c r="D3187" t="s">
        <v>130</v>
      </c>
      <c r="E3187" t="s">
        <v>29</v>
      </c>
      <c r="F3187" t="s">
        <v>25</v>
      </c>
      <c r="G3187" t="s">
        <v>14</v>
      </c>
      <c r="H3187" t="s">
        <v>26</v>
      </c>
      <c r="I3187">
        <v>880</v>
      </c>
      <c r="J3187">
        <v>205.7</v>
      </c>
      <c r="K3187">
        <v>117.11</v>
      </c>
    </row>
    <row r="3188" spans="1:11" x14ac:dyDescent="0.35">
      <c r="A3188">
        <v>784397923</v>
      </c>
      <c r="B3188" s="2">
        <v>43619</v>
      </c>
      <c r="C3188" s="2">
        <v>43629</v>
      </c>
      <c r="D3188" t="s">
        <v>135</v>
      </c>
      <c r="E3188" t="s">
        <v>21</v>
      </c>
      <c r="F3188" t="s">
        <v>17</v>
      </c>
      <c r="G3188" t="s">
        <v>18</v>
      </c>
      <c r="H3188" t="s">
        <v>19</v>
      </c>
      <c r="I3188">
        <v>9631</v>
      </c>
      <c r="J3188">
        <v>152.58000000000001</v>
      </c>
      <c r="K3188">
        <v>97.44</v>
      </c>
    </row>
    <row r="3189" spans="1:11" x14ac:dyDescent="0.35">
      <c r="A3189">
        <v>403316962</v>
      </c>
      <c r="B3189" s="2">
        <v>42447</v>
      </c>
      <c r="C3189" s="2">
        <v>42468</v>
      </c>
      <c r="D3189" t="s">
        <v>179</v>
      </c>
      <c r="E3189" t="s">
        <v>32</v>
      </c>
      <c r="F3189" t="s">
        <v>22</v>
      </c>
      <c r="G3189" t="s">
        <v>14</v>
      </c>
      <c r="H3189" t="s">
        <v>34</v>
      </c>
      <c r="I3189">
        <v>9307</v>
      </c>
      <c r="J3189">
        <v>47.45</v>
      </c>
      <c r="K3189">
        <v>31.79</v>
      </c>
    </row>
    <row r="3190" spans="1:11" x14ac:dyDescent="0.35">
      <c r="A3190">
        <v>854958474</v>
      </c>
      <c r="B3190" s="2">
        <v>44206</v>
      </c>
      <c r="C3190" s="2">
        <v>44216</v>
      </c>
      <c r="D3190" t="s">
        <v>183</v>
      </c>
      <c r="E3190" t="s">
        <v>24</v>
      </c>
      <c r="F3190" t="s">
        <v>56</v>
      </c>
      <c r="G3190" t="s">
        <v>14</v>
      </c>
      <c r="H3190" t="s">
        <v>26</v>
      </c>
      <c r="I3190">
        <v>66</v>
      </c>
      <c r="J3190">
        <v>9.33</v>
      </c>
      <c r="K3190">
        <v>6.92</v>
      </c>
    </row>
    <row r="3191" spans="1:11" x14ac:dyDescent="0.35">
      <c r="A3191">
        <v>111246287</v>
      </c>
      <c r="B3191" s="2">
        <v>42895</v>
      </c>
      <c r="C3191" s="2">
        <v>42897</v>
      </c>
      <c r="D3191" t="s">
        <v>121</v>
      </c>
      <c r="E3191" t="s">
        <v>21</v>
      </c>
      <c r="F3191" t="s">
        <v>47</v>
      </c>
      <c r="G3191" t="s">
        <v>18</v>
      </c>
      <c r="H3191" t="s">
        <v>15</v>
      </c>
      <c r="I3191">
        <v>9103</v>
      </c>
      <c r="J3191">
        <v>421.89</v>
      </c>
      <c r="K3191">
        <v>364.69</v>
      </c>
    </row>
    <row r="3192" spans="1:11" x14ac:dyDescent="0.35">
      <c r="A3192">
        <v>264416730</v>
      </c>
      <c r="B3192" s="2">
        <v>44797</v>
      </c>
      <c r="C3192" s="2">
        <v>44815</v>
      </c>
      <c r="D3192" t="s">
        <v>190</v>
      </c>
      <c r="E3192" t="s">
        <v>38</v>
      </c>
      <c r="F3192" t="s">
        <v>68</v>
      </c>
      <c r="G3192" t="s">
        <v>14</v>
      </c>
      <c r="H3192" t="s">
        <v>19</v>
      </c>
      <c r="I3192">
        <v>5641</v>
      </c>
      <c r="J3192">
        <v>154.06</v>
      </c>
      <c r="K3192">
        <v>90.93</v>
      </c>
    </row>
    <row r="3193" spans="1:11" x14ac:dyDescent="0.35">
      <c r="A3193">
        <v>777018630</v>
      </c>
      <c r="B3193" s="2">
        <v>42419</v>
      </c>
      <c r="C3193" s="2">
        <v>42433</v>
      </c>
      <c r="D3193" t="s">
        <v>109</v>
      </c>
      <c r="E3193" t="s">
        <v>21</v>
      </c>
      <c r="F3193" t="s">
        <v>68</v>
      </c>
      <c r="G3193" t="s">
        <v>14</v>
      </c>
      <c r="H3193" t="s">
        <v>26</v>
      </c>
      <c r="I3193">
        <v>5935</v>
      </c>
      <c r="J3193">
        <v>154.06</v>
      </c>
      <c r="K3193">
        <v>90.93</v>
      </c>
    </row>
    <row r="3194" spans="1:11" x14ac:dyDescent="0.35">
      <c r="A3194">
        <v>731913316</v>
      </c>
      <c r="B3194" s="2">
        <v>42014</v>
      </c>
      <c r="C3194" s="2">
        <v>42018</v>
      </c>
      <c r="D3194" t="s">
        <v>197</v>
      </c>
      <c r="E3194" t="s">
        <v>38</v>
      </c>
      <c r="F3194" t="s">
        <v>22</v>
      </c>
      <c r="G3194" t="s">
        <v>18</v>
      </c>
      <c r="H3194" t="s">
        <v>15</v>
      </c>
      <c r="I3194">
        <v>8270</v>
      </c>
      <c r="J3194">
        <v>47.45</v>
      </c>
      <c r="K3194">
        <v>31.79</v>
      </c>
    </row>
    <row r="3195" spans="1:11" x14ac:dyDescent="0.35">
      <c r="A3195">
        <v>182274615</v>
      </c>
      <c r="B3195" s="2">
        <v>42370</v>
      </c>
      <c r="C3195" s="2">
        <v>42380</v>
      </c>
      <c r="D3195" t="s">
        <v>211</v>
      </c>
      <c r="E3195" t="s">
        <v>38</v>
      </c>
      <c r="F3195" t="s">
        <v>76</v>
      </c>
      <c r="G3195" t="s">
        <v>14</v>
      </c>
      <c r="H3195" t="s">
        <v>34</v>
      </c>
      <c r="I3195">
        <v>7964</v>
      </c>
      <c r="J3195">
        <v>668.27</v>
      </c>
      <c r="K3195">
        <v>502.54</v>
      </c>
    </row>
    <row r="3196" spans="1:11" x14ac:dyDescent="0.35">
      <c r="A3196">
        <v>601588857</v>
      </c>
      <c r="B3196" s="2">
        <v>43709</v>
      </c>
      <c r="C3196" s="2">
        <v>43723</v>
      </c>
      <c r="D3196" t="s">
        <v>159</v>
      </c>
      <c r="E3196" t="s">
        <v>21</v>
      </c>
      <c r="F3196" t="s">
        <v>33</v>
      </c>
      <c r="G3196" t="s">
        <v>18</v>
      </c>
      <c r="H3196" t="s">
        <v>34</v>
      </c>
      <c r="I3196">
        <v>2366</v>
      </c>
      <c r="J3196">
        <v>109.28</v>
      </c>
      <c r="K3196">
        <v>35.840000000000003</v>
      </c>
    </row>
    <row r="3197" spans="1:11" x14ac:dyDescent="0.35">
      <c r="A3197">
        <v>833654868</v>
      </c>
      <c r="B3197" s="2">
        <v>42024</v>
      </c>
      <c r="C3197" s="2">
        <v>42041</v>
      </c>
      <c r="D3197" t="s">
        <v>131</v>
      </c>
      <c r="E3197" t="s">
        <v>32</v>
      </c>
      <c r="F3197" t="s">
        <v>30</v>
      </c>
      <c r="G3197" t="s">
        <v>18</v>
      </c>
      <c r="H3197" t="s">
        <v>19</v>
      </c>
      <c r="I3197">
        <v>5856</v>
      </c>
      <c r="J3197">
        <v>81.73</v>
      </c>
      <c r="K3197">
        <v>56.67</v>
      </c>
    </row>
    <row r="3198" spans="1:11" x14ac:dyDescent="0.35">
      <c r="A3198">
        <v>242583978</v>
      </c>
      <c r="B3198" s="2">
        <v>43505</v>
      </c>
      <c r="C3198" s="2">
        <v>43506</v>
      </c>
      <c r="D3198" t="s">
        <v>44</v>
      </c>
      <c r="E3198" t="s">
        <v>12</v>
      </c>
      <c r="F3198" t="s">
        <v>42</v>
      </c>
      <c r="G3198" t="s">
        <v>14</v>
      </c>
      <c r="H3198" t="s">
        <v>26</v>
      </c>
      <c r="I3198">
        <v>4845</v>
      </c>
      <c r="J3198">
        <v>437.2</v>
      </c>
      <c r="K3198">
        <v>263.33</v>
      </c>
    </row>
    <row r="3199" spans="1:11" x14ac:dyDescent="0.35">
      <c r="A3199">
        <v>962800014</v>
      </c>
      <c r="B3199" s="2">
        <v>43540</v>
      </c>
      <c r="C3199" s="2">
        <v>43549</v>
      </c>
      <c r="D3199" t="s">
        <v>131</v>
      </c>
      <c r="E3199" t="s">
        <v>32</v>
      </c>
      <c r="F3199" t="s">
        <v>17</v>
      </c>
      <c r="G3199" t="s">
        <v>14</v>
      </c>
      <c r="H3199" t="s">
        <v>26</v>
      </c>
      <c r="I3199">
        <v>2774</v>
      </c>
      <c r="J3199">
        <v>152.58000000000001</v>
      </c>
      <c r="K3199">
        <v>97.44</v>
      </c>
    </row>
    <row r="3200" spans="1:11" x14ac:dyDescent="0.35">
      <c r="A3200">
        <v>249039304</v>
      </c>
      <c r="B3200" s="2">
        <v>43176</v>
      </c>
      <c r="C3200" s="2">
        <v>43190</v>
      </c>
      <c r="D3200" t="s">
        <v>95</v>
      </c>
      <c r="E3200" t="s">
        <v>21</v>
      </c>
      <c r="F3200" t="s">
        <v>68</v>
      </c>
      <c r="G3200" t="s">
        <v>18</v>
      </c>
      <c r="H3200" t="s">
        <v>26</v>
      </c>
      <c r="I3200">
        <v>5119</v>
      </c>
      <c r="J3200">
        <v>154.06</v>
      </c>
      <c r="K3200">
        <v>90.93</v>
      </c>
    </row>
    <row r="3201" spans="1:11" x14ac:dyDescent="0.35">
      <c r="A3201">
        <v>826350677</v>
      </c>
      <c r="B3201" s="2">
        <v>43926</v>
      </c>
      <c r="C3201" s="2">
        <v>43940</v>
      </c>
      <c r="D3201" t="s">
        <v>179</v>
      </c>
      <c r="E3201" t="s">
        <v>32</v>
      </c>
      <c r="F3201" t="s">
        <v>22</v>
      </c>
      <c r="G3201" t="s">
        <v>14</v>
      </c>
      <c r="H3201" t="s">
        <v>19</v>
      </c>
      <c r="I3201">
        <v>4383</v>
      </c>
      <c r="J3201">
        <v>47.45</v>
      </c>
      <c r="K3201">
        <v>31.79</v>
      </c>
    </row>
    <row r="3202" spans="1:11" x14ac:dyDescent="0.35">
      <c r="A3202">
        <v>540095460</v>
      </c>
      <c r="B3202" s="2">
        <v>43883</v>
      </c>
      <c r="C3202" s="2">
        <v>43903</v>
      </c>
      <c r="D3202" t="s">
        <v>46</v>
      </c>
      <c r="E3202" t="s">
        <v>29</v>
      </c>
      <c r="F3202" t="s">
        <v>42</v>
      </c>
      <c r="G3202" t="s">
        <v>14</v>
      </c>
      <c r="H3202" t="s">
        <v>26</v>
      </c>
      <c r="I3202">
        <v>5104</v>
      </c>
      <c r="J3202">
        <v>437.2</v>
      </c>
      <c r="K3202">
        <v>263.33</v>
      </c>
    </row>
    <row r="3203" spans="1:11" x14ac:dyDescent="0.35">
      <c r="A3203">
        <v>905947482</v>
      </c>
      <c r="B3203" s="2">
        <v>42338</v>
      </c>
      <c r="C3203" s="2">
        <v>42354</v>
      </c>
      <c r="D3203" t="s">
        <v>135</v>
      </c>
      <c r="E3203" t="s">
        <v>21</v>
      </c>
      <c r="F3203" t="s">
        <v>25</v>
      </c>
      <c r="G3203" t="s">
        <v>14</v>
      </c>
      <c r="H3203" t="s">
        <v>19</v>
      </c>
      <c r="I3203">
        <v>8847</v>
      </c>
      <c r="J3203">
        <v>205.7</v>
      </c>
      <c r="K3203">
        <v>117.11</v>
      </c>
    </row>
    <row r="3204" spans="1:11" x14ac:dyDescent="0.35">
      <c r="A3204">
        <v>359893071</v>
      </c>
      <c r="B3204" s="2">
        <v>44399</v>
      </c>
      <c r="C3204" s="2">
        <v>44408</v>
      </c>
      <c r="D3204" t="s">
        <v>178</v>
      </c>
      <c r="E3204" t="s">
        <v>21</v>
      </c>
      <c r="F3204" t="s">
        <v>68</v>
      </c>
      <c r="G3204" t="s">
        <v>14</v>
      </c>
      <c r="H3204" t="s">
        <v>34</v>
      </c>
      <c r="I3204">
        <v>9212</v>
      </c>
      <c r="J3204">
        <v>154.06</v>
      </c>
      <c r="K3204">
        <v>90.93</v>
      </c>
    </row>
    <row r="3205" spans="1:11" x14ac:dyDescent="0.35">
      <c r="A3205">
        <v>108231055</v>
      </c>
      <c r="B3205" s="2">
        <v>43325</v>
      </c>
      <c r="C3205" s="2">
        <v>43326</v>
      </c>
      <c r="D3205" t="s">
        <v>186</v>
      </c>
      <c r="E3205" t="s">
        <v>38</v>
      </c>
      <c r="F3205" t="s">
        <v>47</v>
      </c>
      <c r="G3205" t="s">
        <v>14</v>
      </c>
      <c r="H3205" t="s">
        <v>26</v>
      </c>
      <c r="I3205">
        <v>6829</v>
      </c>
      <c r="J3205">
        <v>421.89</v>
      </c>
      <c r="K3205">
        <v>364.69</v>
      </c>
    </row>
    <row r="3206" spans="1:11" x14ac:dyDescent="0.35">
      <c r="A3206">
        <v>977572762</v>
      </c>
      <c r="B3206" s="2">
        <v>44347</v>
      </c>
      <c r="C3206" s="2">
        <v>44349</v>
      </c>
      <c r="D3206" t="s">
        <v>106</v>
      </c>
      <c r="E3206" t="s">
        <v>38</v>
      </c>
      <c r="F3206" t="s">
        <v>42</v>
      </c>
      <c r="G3206" t="s">
        <v>14</v>
      </c>
      <c r="H3206" t="s">
        <v>15</v>
      </c>
      <c r="I3206">
        <v>4359</v>
      </c>
      <c r="J3206">
        <v>437.2</v>
      </c>
      <c r="K3206">
        <v>263.33</v>
      </c>
    </row>
    <row r="3207" spans="1:11" x14ac:dyDescent="0.35">
      <c r="A3207">
        <v>264842021</v>
      </c>
      <c r="B3207" s="2">
        <v>42313</v>
      </c>
      <c r="C3207" s="2">
        <v>42331</v>
      </c>
      <c r="D3207" t="s">
        <v>86</v>
      </c>
      <c r="E3207" t="s">
        <v>29</v>
      </c>
      <c r="F3207" t="s">
        <v>17</v>
      </c>
      <c r="G3207" t="s">
        <v>14</v>
      </c>
      <c r="H3207" t="s">
        <v>34</v>
      </c>
      <c r="I3207">
        <v>1494</v>
      </c>
      <c r="J3207">
        <v>152.58000000000001</v>
      </c>
      <c r="K3207">
        <v>97.44</v>
      </c>
    </row>
    <row r="3208" spans="1:11" x14ac:dyDescent="0.35">
      <c r="A3208">
        <v>287275159</v>
      </c>
      <c r="B3208" s="2">
        <v>44040</v>
      </c>
      <c r="C3208" s="2">
        <v>44055</v>
      </c>
      <c r="D3208" t="s">
        <v>59</v>
      </c>
      <c r="E3208" t="s">
        <v>12</v>
      </c>
      <c r="F3208" t="s">
        <v>17</v>
      </c>
      <c r="G3208" t="s">
        <v>18</v>
      </c>
      <c r="H3208" t="s">
        <v>34</v>
      </c>
      <c r="I3208">
        <v>9958</v>
      </c>
      <c r="J3208">
        <v>152.58000000000001</v>
      </c>
      <c r="K3208">
        <v>97.44</v>
      </c>
    </row>
    <row r="3209" spans="1:11" x14ac:dyDescent="0.35">
      <c r="A3209">
        <v>732421004</v>
      </c>
      <c r="B3209" s="2">
        <v>43770</v>
      </c>
      <c r="C3209" s="2">
        <v>43791</v>
      </c>
      <c r="D3209" t="s">
        <v>110</v>
      </c>
      <c r="E3209" t="s">
        <v>38</v>
      </c>
      <c r="F3209" t="s">
        <v>30</v>
      </c>
      <c r="G3209" t="s">
        <v>14</v>
      </c>
      <c r="H3209" t="s">
        <v>15</v>
      </c>
      <c r="I3209">
        <v>8506</v>
      </c>
      <c r="J3209">
        <v>81.73</v>
      </c>
      <c r="K3209">
        <v>56.67</v>
      </c>
    </row>
    <row r="3210" spans="1:11" x14ac:dyDescent="0.35">
      <c r="A3210">
        <v>908140885</v>
      </c>
      <c r="B3210" s="2">
        <v>44639</v>
      </c>
      <c r="C3210" s="2">
        <v>44640</v>
      </c>
      <c r="D3210" t="s">
        <v>81</v>
      </c>
      <c r="E3210" t="s">
        <v>32</v>
      </c>
      <c r="F3210" t="s">
        <v>68</v>
      </c>
      <c r="G3210" t="s">
        <v>14</v>
      </c>
      <c r="H3210" t="s">
        <v>34</v>
      </c>
      <c r="I3210">
        <v>7924</v>
      </c>
      <c r="J3210">
        <v>154.06</v>
      </c>
      <c r="K3210">
        <v>90.93</v>
      </c>
    </row>
    <row r="3211" spans="1:11" x14ac:dyDescent="0.35">
      <c r="A3211">
        <v>192608630</v>
      </c>
      <c r="B3211" s="2">
        <v>43935</v>
      </c>
      <c r="C3211" s="2">
        <v>43943</v>
      </c>
      <c r="D3211" t="s">
        <v>104</v>
      </c>
      <c r="E3211" t="s">
        <v>24</v>
      </c>
      <c r="F3211" t="s">
        <v>42</v>
      </c>
      <c r="G3211" t="s">
        <v>18</v>
      </c>
      <c r="H3211" t="s">
        <v>34</v>
      </c>
      <c r="I3211">
        <v>6029</v>
      </c>
      <c r="J3211">
        <v>437.2</v>
      </c>
      <c r="K3211">
        <v>263.33</v>
      </c>
    </row>
    <row r="3212" spans="1:11" x14ac:dyDescent="0.35">
      <c r="A3212">
        <v>284310567</v>
      </c>
      <c r="B3212" s="2">
        <v>42571</v>
      </c>
      <c r="C3212" s="2">
        <v>42588</v>
      </c>
      <c r="D3212" t="s">
        <v>109</v>
      </c>
      <c r="E3212" t="s">
        <v>21</v>
      </c>
      <c r="F3212" t="s">
        <v>42</v>
      </c>
      <c r="G3212" t="s">
        <v>18</v>
      </c>
      <c r="H3212" t="s">
        <v>15</v>
      </c>
      <c r="I3212">
        <v>2670</v>
      </c>
      <c r="J3212">
        <v>437.2</v>
      </c>
      <c r="K3212">
        <v>263.33</v>
      </c>
    </row>
    <row r="3213" spans="1:11" x14ac:dyDescent="0.35">
      <c r="A3213">
        <v>252045524</v>
      </c>
      <c r="B3213" s="2">
        <v>42656</v>
      </c>
      <c r="C3213" s="2">
        <v>42674</v>
      </c>
      <c r="D3213" t="s">
        <v>182</v>
      </c>
      <c r="E3213" t="s">
        <v>12</v>
      </c>
      <c r="F3213" t="s">
        <v>47</v>
      </c>
      <c r="G3213" t="s">
        <v>18</v>
      </c>
      <c r="H3213" t="s">
        <v>34</v>
      </c>
      <c r="I3213">
        <v>4726</v>
      </c>
      <c r="J3213">
        <v>421.89</v>
      </c>
      <c r="K3213">
        <v>364.69</v>
      </c>
    </row>
    <row r="3214" spans="1:11" x14ac:dyDescent="0.35">
      <c r="A3214">
        <v>584924829</v>
      </c>
      <c r="B3214" s="2">
        <v>42152</v>
      </c>
      <c r="C3214" s="2">
        <v>42166</v>
      </c>
      <c r="D3214" t="s">
        <v>212</v>
      </c>
      <c r="E3214" t="s">
        <v>32</v>
      </c>
      <c r="F3214" t="s">
        <v>17</v>
      </c>
      <c r="G3214" t="s">
        <v>18</v>
      </c>
      <c r="H3214" t="s">
        <v>15</v>
      </c>
      <c r="I3214">
        <v>1110</v>
      </c>
      <c r="J3214">
        <v>152.58000000000001</v>
      </c>
      <c r="K3214">
        <v>97.44</v>
      </c>
    </row>
    <row r="3215" spans="1:11" x14ac:dyDescent="0.35">
      <c r="A3215">
        <v>942372310</v>
      </c>
      <c r="B3215" s="2">
        <v>43867</v>
      </c>
      <c r="C3215" s="2">
        <v>43877</v>
      </c>
      <c r="D3215" t="s">
        <v>35</v>
      </c>
      <c r="E3215" t="s">
        <v>21</v>
      </c>
      <c r="F3215" t="s">
        <v>68</v>
      </c>
      <c r="G3215" t="s">
        <v>18</v>
      </c>
      <c r="H3215" t="s">
        <v>15</v>
      </c>
      <c r="I3215">
        <v>7763</v>
      </c>
      <c r="J3215">
        <v>154.06</v>
      </c>
      <c r="K3215">
        <v>90.93</v>
      </c>
    </row>
    <row r="3216" spans="1:11" x14ac:dyDescent="0.35">
      <c r="A3216">
        <v>604124295</v>
      </c>
      <c r="B3216" s="2">
        <v>42079</v>
      </c>
      <c r="C3216" s="2">
        <v>42081</v>
      </c>
      <c r="D3216" t="s">
        <v>175</v>
      </c>
      <c r="E3216" t="s">
        <v>21</v>
      </c>
      <c r="F3216" t="s">
        <v>47</v>
      </c>
      <c r="G3216" t="s">
        <v>14</v>
      </c>
      <c r="H3216" t="s">
        <v>19</v>
      </c>
      <c r="I3216">
        <v>2659</v>
      </c>
      <c r="J3216">
        <v>421.89</v>
      </c>
      <c r="K3216">
        <v>364.69</v>
      </c>
    </row>
    <row r="3217" spans="1:11" x14ac:dyDescent="0.35">
      <c r="A3217">
        <v>720229613</v>
      </c>
      <c r="B3217" s="2">
        <v>42070</v>
      </c>
      <c r="C3217" s="2">
        <v>42071</v>
      </c>
      <c r="D3217" t="s">
        <v>144</v>
      </c>
      <c r="E3217" t="s">
        <v>21</v>
      </c>
      <c r="F3217" t="s">
        <v>56</v>
      </c>
      <c r="G3217" t="s">
        <v>14</v>
      </c>
      <c r="H3217" t="s">
        <v>19</v>
      </c>
      <c r="I3217">
        <v>803</v>
      </c>
      <c r="J3217">
        <v>9.33</v>
      </c>
      <c r="K3217">
        <v>6.92</v>
      </c>
    </row>
    <row r="3218" spans="1:11" x14ac:dyDescent="0.35">
      <c r="A3218">
        <v>261049592</v>
      </c>
      <c r="B3218" s="2">
        <v>44244</v>
      </c>
      <c r="C3218" s="2">
        <v>44254</v>
      </c>
      <c r="D3218" t="s">
        <v>41</v>
      </c>
      <c r="E3218" t="s">
        <v>29</v>
      </c>
      <c r="F3218" t="s">
        <v>25</v>
      </c>
      <c r="G3218" t="s">
        <v>14</v>
      </c>
      <c r="H3218" t="s">
        <v>26</v>
      </c>
      <c r="I3218">
        <v>9230</v>
      </c>
      <c r="J3218">
        <v>205.7</v>
      </c>
      <c r="K3218">
        <v>117.11</v>
      </c>
    </row>
    <row r="3219" spans="1:11" x14ac:dyDescent="0.35">
      <c r="A3219">
        <v>967258059</v>
      </c>
      <c r="B3219" s="2">
        <v>43312</v>
      </c>
      <c r="C3219" s="2">
        <v>43332</v>
      </c>
      <c r="D3219" t="s">
        <v>48</v>
      </c>
      <c r="E3219" t="s">
        <v>21</v>
      </c>
      <c r="F3219" t="s">
        <v>30</v>
      </c>
      <c r="G3219" t="s">
        <v>14</v>
      </c>
      <c r="H3219" t="s">
        <v>15</v>
      </c>
      <c r="I3219">
        <v>2009</v>
      </c>
      <c r="J3219">
        <v>81.73</v>
      </c>
      <c r="K3219">
        <v>56.67</v>
      </c>
    </row>
    <row r="3220" spans="1:11" x14ac:dyDescent="0.35">
      <c r="A3220">
        <v>599841344</v>
      </c>
      <c r="B3220" s="2">
        <v>42150</v>
      </c>
      <c r="C3220" s="2">
        <v>42163</v>
      </c>
      <c r="D3220" t="s">
        <v>90</v>
      </c>
      <c r="E3220" t="s">
        <v>38</v>
      </c>
      <c r="F3220" t="s">
        <v>42</v>
      </c>
      <c r="G3220" t="s">
        <v>18</v>
      </c>
      <c r="H3220" t="s">
        <v>26</v>
      </c>
      <c r="I3220">
        <v>5238</v>
      </c>
      <c r="J3220">
        <v>437.2</v>
      </c>
      <c r="K3220">
        <v>263.33</v>
      </c>
    </row>
    <row r="3221" spans="1:11" x14ac:dyDescent="0.35">
      <c r="A3221">
        <v>590098273</v>
      </c>
      <c r="B3221" s="2">
        <v>42328</v>
      </c>
      <c r="C3221" s="2">
        <v>42334</v>
      </c>
      <c r="D3221" t="s">
        <v>69</v>
      </c>
      <c r="E3221" t="s">
        <v>38</v>
      </c>
      <c r="F3221" t="s">
        <v>56</v>
      </c>
      <c r="G3221" t="s">
        <v>18</v>
      </c>
      <c r="H3221" t="s">
        <v>15</v>
      </c>
      <c r="I3221">
        <v>2047</v>
      </c>
      <c r="J3221">
        <v>9.33</v>
      </c>
      <c r="K3221">
        <v>6.92</v>
      </c>
    </row>
    <row r="3222" spans="1:11" x14ac:dyDescent="0.35">
      <c r="A3222">
        <v>189640176</v>
      </c>
      <c r="B3222" s="2">
        <v>44499</v>
      </c>
      <c r="C3222" s="2">
        <v>44519</v>
      </c>
      <c r="D3222" t="s">
        <v>53</v>
      </c>
      <c r="E3222" t="s">
        <v>29</v>
      </c>
      <c r="F3222" t="s">
        <v>25</v>
      </c>
      <c r="G3222" t="s">
        <v>18</v>
      </c>
      <c r="H3222" t="s">
        <v>26</v>
      </c>
      <c r="I3222">
        <v>7597</v>
      </c>
      <c r="J3222">
        <v>205.7</v>
      </c>
      <c r="K3222">
        <v>117.11</v>
      </c>
    </row>
    <row r="3223" spans="1:11" x14ac:dyDescent="0.35">
      <c r="A3223">
        <v>520390880</v>
      </c>
      <c r="B3223" s="2">
        <v>44357</v>
      </c>
      <c r="C3223" s="2">
        <v>44371</v>
      </c>
      <c r="D3223" t="s">
        <v>109</v>
      </c>
      <c r="E3223" t="s">
        <v>21</v>
      </c>
      <c r="F3223" t="s">
        <v>25</v>
      </c>
      <c r="G3223" t="s">
        <v>18</v>
      </c>
      <c r="H3223" t="s">
        <v>15</v>
      </c>
      <c r="I3223">
        <v>4080</v>
      </c>
      <c r="J3223">
        <v>205.7</v>
      </c>
      <c r="K3223">
        <v>117.11</v>
      </c>
    </row>
    <row r="3224" spans="1:11" x14ac:dyDescent="0.35">
      <c r="A3224">
        <v>524586713</v>
      </c>
      <c r="B3224" s="2">
        <v>42524</v>
      </c>
      <c r="C3224" s="2">
        <v>42540</v>
      </c>
      <c r="D3224" t="s">
        <v>187</v>
      </c>
      <c r="E3224" t="s">
        <v>29</v>
      </c>
      <c r="F3224" t="s">
        <v>42</v>
      </c>
      <c r="G3224" t="s">
        <v>18</v>
      </c>
      <c r="H3224" t="s">
        <v>19</v>
      </c>
      <c r="I3224">
        <v>5721</v>
      </c>
      <c r="J3224">
        <v>437.2</v>
      </c>
      <c r="K3224">
        <v>263.33</v>
      </c>
    </row>
    <row r="3225" spans="1:11" x14ac:dyDescent="0.35">
      <c r="A3225">
        <v>114776504</v>
      </c>
      <c r="B3225" s="2">
        <v>44787</v>
      </c>
      <c r="C3225" s="2">
        <v>44795</v>
      </c>
      <c r="D3225" t="s">
        <v>147</v>
      </c>
      <c r="E3225" t="s">
        <v>38</v>
      </c>
      <c r="F3225" t="s">
        <v>30</v>
      </c>
      <c r="G3225" t="s">
        <v>18</v>
      </c>
      <c r="H3225" t="s">
        <v>34</v>
      </c>
      <c r="I3225">
        <v>3773</v>
      </c>
      <c r="J3225">
        <v>81.73</v>
      </c>
      <c r="K3225">
        <v>56.67</v>
      </c>
    </row>
    <row r="3226" spans="1:11" x14ac:dyDescent="0.35">
      <c r="A3226">
        <v>623821580</v>
      </c>
      <c r="B3226" s="2">
        <v>42658</v>
      </c>
      <c r="C3226" s="2">
        <v>42672</v>
      </c>
      <c r="D3226" t="s">
        <v>35</v>
      </c>
      <c r="E3226" t="s">
        <v>21</v>
      </c>
      <c r="F3226" t="s">
        <v>56</v>
      </c>
      <c r="G3226" t="s">
        <v>18</v>
      </c>
      <c r="H3226" t="s">
        <v>26</v>
      </c>
      <c r="I3226">
        <v>1523</v>
      </c>
      <c r="J3226">
        <v>9.33</v>
      </c>
      <c r="K3226">
        <v>6.92</v>
      </c>
    </row>
    <row r="3227" spans="1:11" x14ac:dyDescent="0.35">
      <c r="A3227">
        <v>754895770</v>
      </c>
      <c r="B3227" s="2">
        <v>42778</v>
      </c>
      <c r="C3227" s="2">
        <v>42798</v>
      </c>
      <c r="D3227" t="s">
        <v>46</v>
      </c>
      <c r="E3227" t="s">
        <v>29</v>
      </c>
      <c r="F3227" t="s">
        <v>25</v>
      </c>
      <c r="G3227" t="s">
        <v>14</v>
      </c>
      <c r="H3227" t="s">
        <v>15</v>
      </c>
      <c r="I3227">
        <v>9289</v>
      </c>
      <c r="J3227">
        <v>205.7</v>
      </c>
      <c r="K3227">
        <v>117.11</v>
      </c>
    </row>
    <row r="3228" spans="1:11" x14ac:dyDescent="0.35">
      <c r="A3228">
        <v>631485402</v>
      </c>
      <c r="B3228" s="2">
        <v>42942</v>
      </c>
      <c r="C3228" s="2">
        <v>42945</v>
      </c>
      <c r="D3228" t="s">
        <v>65</v>
      </c>
      <c r="E3228" t="s">
        <v>32</v>
      </c>
      <c r="F3228" t="s">
        <v>22</v>
      </c>
      <c r="G3228" t="s">
        <v>14</v>
      </c>
      <c r="H3228" t="s">
        <v>26</v>
      </c>
      <c r="I3228">
        <v>9418</v>
      </c>
      <c r="J3228">
        <v>47.45</v>
      </c>
      <c r="K3228">
        <v>31.79</v>
      </c>
    </row>
    <row r="3229" spans="1:11" x14ac:dyDescent="0.35">
      <c r="A3229">
        <v>447389304</v>
      </c>
      <c r="B3229" s="2">
        <v>43761</v>
      </c>
      <c r="C3229" s="2">
        <v>43770</v>
      </c>
      <c r="D3229" t="s">
        <v>64</v>
      </c>
      <c r="E3229" t="s">
        <v>29</v>
      </c>
      <c r="F3229" t="s">
        <v>30</v>
      </c>
      <c r="G3229" t="s">
        <v>14</v>
      </c>
      <c r="H3229" t="s">
        <v>26</v>
      </c>
      <c r="I3229">
        <v>1292</v>
      </c>
      <c r="J3229">
        <v>81.73</v>
      </c>
      <c r="K3229">
        <v>56.67</v>
      </c>
    </row>
    <row r="3230" spans="1:11" x14ac:dyDescent="0.35">
      <c r="A3230">
        <v>916718804</v>
      </c>
      <c r="B3230" s="2">
        <v>44617</v>
      </c>
      <c r="C3230" s="2">
        <v>44635</v>
      </c>
      <c r="D3230" t="s">
        <v>114</v>
      </c>
      <c r="E3230" t="s">
        <v>38</v>
      </c>
      <c r="F3230" t="s">
        <v>76</v>
      </c>
      <c r="G3230" t="s">
        <v>14</v>
      </c>
      <c r="H3230" t="s">
        <v>15</v>
      </c>
      <c r="I3230">
        <v>6321</v>
      </c>
      <c r="J3230">
        <v>668.27</v>
      </c>
      <c r="K3230">
        <v>502.54</v>
      </c>
    </row>
    <row r="3231" spans="1:11" x14ac:dyDescent="0.35">
      <c r="A3231">
        <v>123897731</v>
      </c>
      <c r="B3231" s="2">
        <v>42281</v>
      </c>
      <c r="C3231" s="2">
        <v>42285</v>
      </c>
      <c r="D3231" t="s">
        <v>81</v>
      </c>
      <c r="E3231" t="s">
        <v>32</v>
      </c>
      <c r="F3231" t="s">
        <v>17</v>
      </c>
      <c r="G3231" t="s">
        <v>18</v>
      </c>
      <c r="H3231" t="s">
        <v>15</v>
      </c>
      <c r="I3231">
        <v>2947</v>
      </c>
      <c r="J3231">
        <v>152.58000000000001</v>
      </c>
      <c r="K3231">
        <v>97.44</v>
      </c>
    </row>
    <row r="3232" spans="1:11" x14ac:dyDescent="0.35">
      <c r="A3232">
        <v>273662412</v>
      </c>
      <c r="B3232" s="2">
        <v>44762</v>
      </c>
      <c r="C3232" s="2">
        <v>44764</v>
      </c>
      <c r="D3232" t="s">
        <v>49</v>
      </c>
      <c r="E3232" t="s">
        <v>21</v>
      </c>
      <c r="F3232" t="s">
        <v>47</v>
      </c>
      <c r="G3232" t="s">
        <v>14</v>
      </c>
      <c r="H3232" t="s">
        <v>19</v>
      </c>
      <c r="I3232">
        <v>1644</v>
      </c>
      <c r="J3232">
        <v>421.89</v>
      </c>
      <c r="K3232">
        <v>364.69</v>
      </c>
    </row>
    <row r="3233" spans="1:11" x14ac:dyDescent="0.35">
      <c r="A3233">
        <v>941061675</v>
      </c>
      <c r="B3233" s="2">
        <v>42802</v>
      </c>
      <c r="C3233" s="2">
        <v>42819</v>
      </c>
      <c r="D3233" t="s">
        <v>144</v>
      </c>
      <c r="E3233" t="s">
        <v>21</v>
      </c>
      <c r="F3233" t="s">
        <v>68</v>
      </c>
      <c r="G3233" t="s">
        <v>18</v>
      </c>
      <c r="H3233" t="s">
        <v>15</v>
      </c>
      <c r="I3233">
        <v>9917</v>
      </c>
      <c r="J3233">
        <v>154.06</v>
      </c>
      <c r="K3233">
        <v>90.93</v>
      </c>
    </row>
    <row r="3234" spans="1:11" x14ac:dyDescent="0.35">
      <c r="A3234">
        <v>421456849</v>
      </c>
      <c r="B3234" s="2">
        <v>43806</v>
      </c>
      <c r="C3234" s="2">
        <v>43814</v>
      </c>
      <c r="D3234" t="s">
        <v>159</v>
      </c>
      <c r="E3234" t="s">
        <v>21</v>
      </c>
      <c r="F3234" t="s">
        <v>47</v>
      </c>
      <c r="G3234" t="s">
        <v>14</v>
      </c>
      <c r="H3234" t="s">
        <v>15</v>
      </c>
      <c r="I3234">
        <v>7302</v>
      </c>
      <c r="J3234">
        <v>421.89</v>
      </c>
      <c r="K3234">
        <v>364.69</v>
      </c>
    </row>
    <row r="3235" spans="1:11" x14ac:dyDescent="0.35">
      <c r="A3235">
        <v>680521762</v>
      </c>
      <c r="B3235" s="2">
        <v>43180</v>
      </c>
      <c r="C3235" s="2">
        <v>43187</v>
      </c>
      <c r="D3235" t="s">
        <v>73</v>
      </c>
      <c r="E3235" t="s">
        <v>24</v>
      </c>
      <c r="F3235" t="s">
        <v>47</v>
      </c>
      <c r="G3235" t="s">
        <v>18</v>
      </c>
      <c r="H3235" t="s">
        <v>26</v>
      </c>
      <c r="I3235">
        <v>367</v>
      </c>
      <c r="J3235">
        <v>421.89</v>
      </c>
      <c r="K3235">
        <v>364.69</v>
      </c>
    </row>
    <row r="3236" spans="1:11" x14ac:dyDescent="0.35">
      <c r="A3236">
        <v>604242742</v>
      </c>
      <c r="B3236" s="2">
        <v>42873</v>
      </c>
      <c r="C3236" s="2">
        <v>42885</v>
      </c>
      <c r="D3236" t="s">
        <v>147</v>
      </c>
      <c r="E3236" t="s">
        <v>38</v>
      </c>
      <c r="F3236" t="s">
        <v>56</v>
      </c>
      <c r="G3236" t="s">
        <v>14</v>
      </c>
      <c r="H3236" t="s">
        <v>15</v>
      </c>
      <c r="I3236">
        <v>7710</v>
      </c>
      <c r="J3236">
        <v>9.33</v>
      </c>
      <c r="K3236">
        <v>6.92</v>
      </c>
    </row>
    <row r="3237" spans="1:11" x14ac:dyDescent="0.35">
      <c r="A3237">
        <v>948918616</v>
      </c>
      <c r="B3237" s="2">
        <v>43996</v>
      </c>
      <c r="C3237" s="2">
        <v>43998</v>
      </c>
      <c r="D3237" t="s">
        <v>155</v>
      </c>
      <c r="E3237" t="s">
        <v>12</v>
      </c>
      <c r="F3237" t="s">
        <v>42</v>
      </c>
      <c r="G3237" t="s">
        <v>18</v>
      </c>
      <c r="H3237" t="s">
        <v>15</v>
      </c>
      <c r="I3237">
        <v>4960</v>
      </c>
      <c r="J3237">
        <v>437.2</v>
      </c>
      <c r="K3237">
        <v>263.33</v>
      </c>
    </row>
    <row r="3238" spans="1:11" x14ac:dyDescent="0.35">
      <c r="A3238">
        <v>291160714</v>
      </c>
      <c r="B3238" s="2">
        <v>43931</v>
      </c>
      <c r="C3238" s="2">
        <v>43947</v>
      </c>
      <c r="D3238" t="s">
        <v>188</v>
      </c>
      <c r="E3238" t="s">
        <v>21</v>
      </c>
      <c r="F3238" t="s">
        <v>42</v>
      </c>
      <c r="G3238" t="s">
        <v>14</v>
      </c>
      <c r="H3238" t="s">
        <v>34</v>
      </c>
      <c r="I3238">
        <v>9780</v>
      </c>
      <c r="J3238">
        <v>437.2</v>
      </c>
      <c r="K3238">
        <v>263.33</v>
      </c>
    </row>
    <row r="3239" spans="1:11" x14ac:dyDescent="0.35">
      <c r="A3239">
        <v>877892863</v>
      </c>
      <c r="B3239" s="2">
        <v>44488</v>
      </c>
      <c r="C3239" s="2">
        <v>44494</v>
      </c>
      <c r="D3239" t="s">
        <v>63</v>
      </c>
      <c r="E3239" t="s">
        <v>32</v>
      </c>
      <c r="F3239" t="s">
        <v>56</v>
      </c>
      <c r="G3239" t="s">
        <v>14</v>
      </c>
      <c r="H3239" t="s">
        <v>19</v>
      </c>
      <c r="I3239">
        <v>6862</v>
      </c>
      <c r="J3239">
        <v>9.33</v>
      </c>
      <c r="K3239">
        <v>6.92</v>
      </c>
    </row>
    <row r="3240" spans="1:11" x14ac:dyDescent="0.35">
      <c r="A3240">
        <v>976351392</v>
      </c>
      <c r="B3240" s="2">
        <v>43328</v>
      </c>
      <c r="C3240" s="2">
        <v>43342</v>
      </c>
      <c r="D3240" t="s">
        <v>136</v>
      </c>
      <c r="E3240" t="s">
        <v>38</v>
      </c>
      <c r="F3240" t="s">
        <v>68</v>
      </c>
      <c r="G3240" t="s">
        <v>14</v>
      </c>
      <c r="H3240" t="s">
        <v>15</v>
      </c>
      <c r="I3240">
        <v>2928</v>
      </c>
      <c r="J3240">
        <v>154.06</v>
      </c>
      <c r="K3240">
        <v>90.93</v>
      </c>
    </row>
    <row r="3241" spans="1:11" x14ac:dyDescent="0.35">
      <c r="A3241">
        <v>724085128</v>
      </c>
      <c r="B3241" s="2">
        <v>43121</v>
      </c>
      <c r="C3241" s="2">
        <v>43129</v>
      </c>
      <c r="D3241" t="s">
        <v>215</v>
      </c>
      <c r="E3241" t="s">
        <v>21</v>
      </c>
      <c r="F3241" t="s">
        <v>56</v>
      </c>
      <c r="G3241" t="s">
        <v>18</v>
      </c>
      <c r="H3241" t="s">
        <v>15</v>
      </c>
      <c r="I3241">
        <v>1735</v>
      </c>
      <c r="J3241">
        <v>9.33</v>
      </c>
      <c r="K3241">
        <v>6.92</v>
      </c>
    </row>
    <row r="3242" spans="1:11" x14ac:dyDescent="0.35">
      <c r="A3242">
        <v>778955399</v>
      </c>
      <c r="B3242" s="2">
        <v>43843</v>
      </c>
      <c r="C3242" s="2">
        <v>43851</v>
      </c>
      <c r="D3242" t="s">
        <v>136</v>
      </c>
      <c r="E3242" t="s">
        <v>38</v>
      </c>
      <c r="F3242" t="s">
        <v>33</v>
      </c>
      <c r="G3242" t="s">
        <v>18</v>
      </c>
      <c r="H3242" t="s">
        <v>34</v>
      </c>
      <c r="I3242">
        <v>9068</v>
      </c>
      <c r="J3242">
        <v>109.28</v>
      </c>
      <c r="K3242">
        <v>35.840000000000003</v>
      </c>
    </row>
    <row r="3243" spans="1:11" x14ac:dyDescent="0.35">
      <c r="A3243">
        <v>969136035</v>
      </c>
      <c r="B3243" s="2">
        <v>42133</v>
      </c>
      <c r="C3243" s="2">
        <v>42143</v>
      </c>
      <c r="D3243" t="s">
        <v>143</v>
      </c>
      <c r="E3243" t="s">
        <v>24</v>
      </c>
      <c r="F3243" t="s">
        <v>47</v>
      </c>
      <c r="G3243" t="s">
        <v>14</v>
      </c>
      <c r="H3243" t="s">
        <v>15</v>
      </c>
      <c r="I3243">
        <v>7744</v>
      </c>
      <c r="J3243">
        <v>421.89</v>
      </c>
      <c r="K3243">
        <v>364.69</v>
      </c>
    </row>
    <row r="3244" spans="1:11" x14ac:dyDescent="0.35">
      <c r="A3244">
        <v>743113362</v>
      </c>
      <c r="B3244" s="2">
        <v>42634</v>
      </c>
      <c r="C3244" s="2">
        <v>42642</v>
      </c>
      <c r="D3244" t="s">
        <v>106</v>
      </c>
      <c r="E3244" t="s">
        <v>38</v>
      </c>
      <c r="F3244" t="s">
        <v>13</v>
      </c>
      <c r="G3244" t="s">
        <v>14</v>
      </c>
      <c r="H3244" t="s">
        <v>34</v>
      </c>
      <c r="I3244">
        <v>2612</v>
      </c>
      <c r="J3244">
        <v>255.28</v>
      </c>
      <c r="K3244">
        <v>159.41999999999999</v>
      </c>
    </row>
    <row r="3245" spans="1:11" x14ac:dyDescent="0.35">
      <c r="A3245">
        <v>519686210</v>
      </c>
      <c r="B3245" s="2">
        <v>43723</v>
      </c>
      <c r="C3245" s="2">
        <v>43726</v>
      </c>
      <c r="D3245" t="s">
        <v>206</v>
      </c>
      <c r="E3245" t="s">
        <v>24</v>
      </c>
      <c r="F3245" t="s">
        <v>17</v>
      </c>
      <c r="G3245" t="s">
        <v>18</v>
      </c>
      <c r="H3245" t="s">
        <v>26</v>
      </c>
      <c r="I3245">
        <v>5553</v>
      </c>
      <c r="J3245">
        <v>152.58000000000001</v>
      </c>
      <c r="K3245">
        <v>97.44</v>
      </c>
    </row>
    <row r="3246" spans="1:11" x14ac:dyDescent="0.35">
      <c r="A3246">
        <v>337965905</v>
      </c>
      <c r="B3246" s="2">
        <v>44016</v>
      </c>
      <c r="C3246" s="2">
        <v>44031</v>
      </c>
      <c r="D3246" t="s">
        <v>170</v>
      </c>
      <c r="E3246" t="s">
        <v>12</v>
      </c>
      <c r="F3246" t="s">
        <v>47</v>
      </c>
      <c r="G3246" t="s">
        <v>14</v>
      </c>
      <c r="H3246" t="s">
        <v>19</v>
      </c>
      <c r="I3246">
        <v>477</v>
      </c>
      <c r="J3246">
        <v>421.89</v>
      </c>
      <c r="K3246">
        <v>364.69</v>
      </c>
    </row>
    <row r="3247" spans="1:11" x14ac:dyDescent="0.35">
      <c r="A3247">
        <v>307376277</v>
      </c>
      <c r="B3247" s="2">
        <v>42590</v>
      </c>
      <c r="C3247" s="2">
        <v>42598</v>
      </c>
      <c r="D3247" t="s">
        <v>90</v>
      </c>
      <c r="E3247" t="s">
        <v>38</v>
      </c>
      <c r="F3247" t="s">
        <v>56</v>
      </c>
      <c r="G3247" t="s">
        <v>18</v>
      </c>
      <c r="H3247" t="s">
        <v>19</v>
      </c>
      <c r="I3247">
        <v>8326</v>
      </c>
      <c r="J3247">
        <v>9.33</v>
      </c>
      <c r="K3247">
        <v>6.92</v>
      </c>
    </row>
    <row r="3248" spans="1:11" x14ac:dyDescent="0.35">
      <c r="A3248">
        <v>157653653</v>
      </c>
      <c r="B3248" s="2">
        <v>42147</v>
      </c>
      <c r="C3248" s="2">
        <v>42159</v>
      </c>
      <c r="D3248" t="s">
        <v>183</v>
      </c>
      <c r="E3248" t="s">
        <v>24</v>
      </c>
      <c r="F3248" t="s">
        <v>68</v>
      </c>
      <c r="G3248" t="s">
        <v>18</v>
      </c>
      <c r="H3248" t="s">
        <v>34</v>
      </c>
      <c r="I3248">
        <v>2074</v>
      </c>
      <c r="J3248">
        <v>154.06</v>
      </c>
      <c r="K3248">
        <v>90.93</v>
      </c>
    </row>
    <row r="3249" spans="1:11" x14ac:dyDescent="0.35">
      <c r="A3249">
        <v>588846862</v>
      </c>
      <c r="B3249" s="2">
        <v>44816</v>
      </c>
      <c r="C3249" s="2">
        <v>44837</v>
      </c>
      <c r="D3249" t="s">
        <v>179</v>
      </c>
      <c r="E3249" t="s">
        <v>32</v>
      </c>
      <c r="F3249" t="s">
        <v>42</v>
      </c>
      <c r="G3249" t="s">
        <v>18</v>
      </c>
      <c r="H3249" t="s">
        <v>19</v>
      </c>
      <c r="I3249">
        <v>1727</v>
      </c>
      <c r="J3249">
        <v>437.2</v>
      </c>
      <c r="K3249">
        <v>263.33</v>
      </c>
    </row>
    <row r="3250" spans="1:11" x14ac:dyDescent="0.35">
      <c r="A3250">
        <v>121317231</v>
      </c>
      <c r="B3250" s="2">
        <v>44189</v>
      </c>
      <c r="C3250" s="2">
        <v>44210</v>
      </c>
      <c r="D3250" t="s">
        <v>198</v>
      </c>
      <c r="E3250" t="s">
        <v>38</v>
      </c>
      <c r="F3250" t="s">
        <v>30</v>
      </c>
      <c r="G3250" t="s">
        <v>18</v>
      </c>
      <c r="H3250" t="s">
        <v>19</v>
      </c>
      <c r="I3250">
        <v>9319</v>
      </c>
      <c r="J3250">
        <v>81.73</v>
      </c>
      <c r="K3250">
        <v>56.67</v>
      </c>
    </row>
    <row r="3251" spans="1:11" x14ac:dyDescent="0.35">
      <c r="A3251">
        <v>945738589</v>
      </c>
      <c r="B3251" s="2">
        <v>43406</v>
      </c>
      <c r="C3251" s="2">
        <v>43410</v>
      </c>
      <c r="D3251" t="s">
        <v>52</v>
      </c>
      <c r="E3251" t="s">
        <v>12</v>
      </c>
      <c r="F3251" t="s">
        <v>17</v>
      </c>
      <c r="G3251" t="s">
        <v>14</v>
      </c>
      <c r="H3251" t="s">
        <v>19</v>
      </c>
      <c r="I3251">
        <v>3920</v>
      </c>
      <c r="J3251">
        <v>152.58000000000001</v>
      </c>
      <c r="K3251">
        <v>97.44</v>
      </c>
    </row>
    <row r="3252" spans="1:11" x14ac:dyDescent="0.35">
      <c r="A3252">
        <v>373097264</v>
      </c>
      <c r="B3252" s="2">
        <v>42915</v>
      </c>
      <c r="C3252" s="2">
        <v>42936</v>
      </c>
      <c r="D3252" t="s">
        <v>46</v>
      </c>
      <c r="E3252" t="s">
        <v>29</v>
      </c>
      <c r="F3252" t="s">
        <v>33</v>
      </c>
      <c r="G3252" t="s">
        <v>18</v>
      </c>
      <c r="H3252" t="s">
        <v>34</v>
      </c>
      <c r="I3252">
        <v>6626</v>
      </c>
      <c r="J3252">
        <v>109.28</v>
      </c>
      <c r="K3252">
        <v>35.840000000000003</v>
      </c>
    </row>
    <row r="3253" spans="1:11" x14ac:dyDescent="0.35">
      <c r="A3253">
        <v>284692084</v>
      </c>
      <c r="B3253" s="2">
        <v>44522</v>
      </c>
      <c r="C3253" s="2">
        <v>44536</v>
      </c>
      <c r="D3253" t="s">
        <v>44</v>
      </c>
      <c r="E3253" t="s">
        <v>12</v>
      </c>
      <c r="F3253" t="s">
        <v>68</v>
      </c>
      <c r="G3253" t="s">
        <v>18</v>
      </c>
      <c r="H3253" t="s">
        <v>15</v>
      </c>
      <c r="I3253">
        <v>5569</v>
      </c>
      <c r="J3253">
        <v>154.06</v>
      </c>
      <c r="K3253">
        <v>90.93</v>
      </c>
    </row>
    <row r="3254" spans="1:11" x14ac:dyDescent="0.35">
      <c r="A3254">
        <v>382134377</v>
      </c>
      <c r="B3254" s="2">
        <v>44104</v>
      </c>
      <c r="C3254" s="2">
        <v>44124</v>
      </c>
      <c r="D3254" t="s">
        <v>148</v>
      </c>
      <c r="E3254" t="s">
        <v>24</v>
      </c>
      <c r="F3254" t="s">
        <v>56</v>
      </c>
      <c r="G3254" t="s">
        <v>14</v>
      </c>
      <c r="H3254" t="s">
        <v>19</v>
      </c>
      <c r="I3254">
        <v>909</v>
      </c>
      <c r="J3254">
        <v>9.33</v>
      </c>
      <c r="K3254">
        <v>6.92</v>
      </c>
    </row>
    <row r="3255" spans="1:11" x14ac:dyDescent="0.35">
      <c r="A3255">
        <v>437347972</v>
      </c>
      <c r="B3255" s="2">
        <v>42705</v>
      </c>
      <c r="C3255" s="2">
        <v>42717</v>
      </c>
      <c r="D3255" t="s">
        <v>190</v>
      </c>
      <c r="E3255" t="s">
        <v>38</v>
      </c>
      <c r="F3255" t="s">
        <v>40</v>
      </c>
      <c r="G3255" t="s">
        <v>14</v>
      </c>
      <c r="H3255" t="s">
        <v>19</v>
      </c>
      <c r="I3255">
        <v>9839</v>
      </c>
      <c r="J3255">
        <v>651.21</v>
      </c>
      <c r="K3255">
        <v>524.96</v>
      </c>
    </row>
    <row r="3256" spans="1:11" x14ac:dyDescent="0.35">
      <c r="A3256">
        <v>742569196</v>
      </c>
      <c r="B3256" s="2">
        <v>43373</v>
      </c>
      <c r="C3256" s="2">
        <v>43394</v>
      </c>
      <c r="D3256" t="s">
        <v>67</v>
      </c>
      <c r="E3256" t="s">
        <v>21</v>
      </c>
      <c r="F3256" t="s">
        <v>68</v>
      </c>
      <c r="G3256" t="s">
        <v>14</v>
      </c>
      <c r="H3256" t="s">
        <v>15</v>
      </c>
      <c r="I3256">
        <v>1581</v>
      </c>
      <c r="J3256">
        <v>154.06</v>
      </c>
      <c r="K3256">
        <v>90.93</v>
      </c>
    </row>
    <row r="3257" spans="1:11" x14ac:dyDescent="0.35">
      <c r="A3257">
        <v>760346877</v>
      </c>
      <c r="B3257" s="2">
        <v>42580</v>
      </c>
      <c r="C3257" s="2">
        <v>42584</v>
      </c>
      <c r="D3257" t="s">
        <v>109</v>
      </c>
      <c r="E3257" t="s">
        <v>21</v>
      </c>
      <c r="F3257" t="s">
        <v>76</v>
      </c>
      <c r="G3257" t="s">
        <v>14</v>
      </c>
      <c r="H3257" t="s">
        <v>15</v>
      </c>
      <c r="I3257">
        <v>2392</v>
      </c>
      <c r="J3257">
        <v>668.27</v>
      </c>
      <c r="K3257">
        <v>502.54</v>
      </c>
    </row>
    <row r="3258" spans="1:11" x14ac:dyDescent="0.35">
      <c r="A3258">
        <v>473542344</v>
      </c>
      <c r="B3258" s="2">
        <v>44232</v>
      </c>
      <c r="C3258" s="2">
        <v>44235</v>
      </c>
      <c r="D3258" t="s">
        <v>61</v>
      </c>
      <c r="E3258" t="s">
        <v>12</v>
      </c>
      <c r="F3258" t="s">
        <v>17</v>
      </c>
      <c r="G3258" t="s">
        <v>14</v>
      </c>
      <c r="H3258" t="s">
        <v>34</v>
      </c>
      <c r="I3258">
        <v>558</v>
      </c>
      <c r="J3258">
        <v>152.58000000000001</v>
      </c>
      <c r="K3258">
        <v>97.44</v>
      </c>
    </row>
    <row r="3259" spans="1:11" x14ac:dyDescent="0.35">
      <c r="A3259">
        <v>835329425</v>
      </c>
      <c r="B3259" s="2">
        <v>43306</v>
      </c>
      <c r="C3259" s="2">
        <v>43309</v>
      </c>
      <c r="D3259" t="s">
        <v>90</v>
      </c>
      <c r="E3259" t="s">
        <v>38</v>
      </c>
      <c r="F3259" t="s">
        <v>68</v>
      </c>
      <c r="G3259" t="s">
        <v>14</v>
      </c>
      <c r="H3259" t="s">
        <v>15</v>
      </c>
      <c r="I3259">
        <v>1395</v>
      </c>
      <c r="J3259">
        <v>154.06</v>
      </c>
      <c r="K3259">
        <v>90.93</v>
      </c>
    </row>
    <row r="3260" spans="1:11" x14ac:dyDescent="0.35">
      <c r="A3260">
        <v>619194447</v>
      </c>
      <c r="B3260" s="2">
        <v>43105</v>
      </c>
      <c r="C3260" s="2">
        <v>43124</v>
      </c>
      <c r="D3260" t="s">
        <v>97</v>
      </c>
      <c r="E3260" t="s">
        <v>29</v>
      </c>
      <c r="F3260" t="s">
        <v>68</v>
      </c>
      <c r="G3260" t="s">
        <v>14</v>
      </c>
      <c r="H3260" t="s">
        <v>26</v>
      </c>
      <c r="I3260">
        <v>2252</v>
      </c>
      <c r="J3260">
        <v>154.06</v>
      </c>
      <c r="K3260">
        <v>90.93</v>
      </c>
    </row>
    <row r="3261" spans="1:11" x14ac:dyDescent="0.35">
      <c r="A3261">
        <v>468936240</v>
      </c>
      <c r="B3261" s="2">
        <v>42542</v>
      </c>
      <c r="C3261" s="2">
        <v>42556</v>
      </c>
      <c r="D3261" t="s">
        <v>66</v>
      </c>
      <c r="E3261" t="s">
        <v>38</v>
      </c>
      <c r="F3261" t="s">
        <v>68</v>
      </c>
      <c r="G3261" t="s">
        <v>14</v>
      </c>
      <c r="H3261" t="s">
        <v>15</v>
      </c>
      <c r="I3261">
        <v>7509</v>
      </c>
      <c r="J3261">
        <v>154.06</v>
      </c>
      <c r="K3261">
        <v>90.93</v>
      </c>
    </row>
    <row r="3262" spans="1:11" x14ac:dyDescent="0.35">
      <c r="A3262">
        <v>648666131</v>
      </c>
      <c r="B3262" s="2">
        <v>43425</v>
      </c>
      <c r="C3262" s="2">
        <v>43435</v>
      </c>
      <c r="D3262" t="s">
        <v>212</v>
      </c>
      <c r="E3262" t="s">
        <v>32</v>
      </c>
      <c r="F3262" t="s">
        <v>40</v>
      </c>
      <c r="G3262" t="s">
        <v>18</v>
      </c>
      <c r="H3262" t="s">
        <v>26</v>
      </c>
      <c r="I3262">
        <v>3578</v>
      </c>
      <c r="J3262">
        <v>651.21</v>
      </c>
      <c r="K3262">
        <v>524.96</v>
      </c>
    </row>
    <row r="3263" spans="1:11" x14ac:dyDescent="0.35">
      <c r="A3263">
        <v>592807948</v>
      </c>
      <c r="B3263" s="2">
        <v>43333</v>
      </c>
      <c r="C3263" s="2">
        <v>43347</v>
      </c>
      <c r="D3263" t="s">
        <v>36</v>
      </c>
      <c r="E3263" t="s">
        <v>29</v>
      </c>
      <c r="F3263" t="s">
        <v>76</v>
      </c>
      <c r="G3263" t="s">
        <v>18</v>
      </c>
      <c r="H3263" t="s">
        <v>19</v>
      </c>
      <c r="I3263">
        <v>3900</v>
      </c>
      <c r="J3263">
        <v>668.27</v>
      </c>
      <c r="K3263">
        <v>502.54</v>
      </c>
    </row>
    <row r="3264" spans="1:11" x14ac:dyDescent="0.35">
      <c r="A3264">
        <v>256098020</v>
      </c>
      <c r="B3264" s="2">
        <v>43313</v>
      </c>
      <c r="C3264" s="2">
        <v>43332</v>
      </c>
      <c r="D3264" t="s">
        <v>213</v>
      </c>
      <c r="E3264" t="s">
        <v>38</v>
      </c>
      <c r="F3264" t="s">
        <v>13</v>
      </c>
      <c r="G3264" t="s">
        <v>18</v>
      </c>
      <c r="H3264" t="s">
        <v>15</v>
      </c>
      <c r="I3264">
        <v>3950</v>
      </c>
      <c r="J3264">
        <v>255.28</v>
      </c>
      <c r="K3264">
        <v>159.41999999999999</v>
      </c>
    </row>
    <row r="3265" spans="1:11" x14ac:dyDescent="0.35">
      <c r="A3265">
        <v>563585174</v>
      </c>
      <c r="B3265" s="2">
        <v>44878</v>
      </c>
      <c r="C3265" s="2">
        <v>44896</v>
      </c>
      <c r="D3265" t="s">
        <v>200</v>
      </c>
      <c r="E3265" t="s">
        <v>24</v>
      </c>
      <c r="F3265" t="s">
        <v>76</v>
      </c>
      <c r="G3265" t="s">
        <v>14</v>
      </c>
      <c r="H3265" t="s">
        <v>19</v>
      </c>
      <c r="I3265">
        <v>6232</v>
      </c>
      <c r="J3265">
        <v>668.27</v>
      </c>
      <c r="K3265">
        <v>502.54</v>
      </c>
    </row>
    <row r="3266" spans="1:11" x14ac:dyDescent="0.35">
      <c r="A3266">
        <v>260630738</v>
      </c>
      <c r="B3266" s="2">
        <v>42313</v>
      </c>
      <c r="C3266" s="2">
        <v>42332</v>
      </c>
      <c r="D3266" t="s">
        <v>159</v>
      </c>
      <c r="E3266" t="s">
        <v>21</v>
      </c>
      <c r="F3266" t="s">
        <v>42</v>
      </c>
      <c r="G3266" t="s">
        <v>14</v>
      </c>
      <c r="H3266" t="s">
        <v>15</v>
      </c>
      <c r="I3266">
        <v>5282</v>
      </c>
      <c r="J3266">
        <v>437.2</v>
      </c>
      <c r="K3266">
        <v>263.33</v>
      </c>
    </row>
    <row r="3267" spans="1:11" x14ac:dyDescent="0.35">
      <c r="A3267">
        <v>862908542</v>
      </c>
      <c r="B3267" s="2">
        <v>42527</v>
      </c>
      <c r="C3267" s="2">
        <v>42537</v>
      </c>
      <c r="D3267" t="s">
        <v>73</v>
      </c>
      <c r="E3267" t="s">
        <v>24</v>
      </c>
      <c r="F3267" t="s">
        <v>76</v>
      </c>
      <c r="G3267" t="s">
        <v>18</v>
      </c>
      <c r="H3267" t="s">
        <v>34</v>
      </c>
      <c r="I3267">
        <v>2668</v>
      </c>
      <c r="J3267">
        <v>668.27</v>
      </c>
      <c r="K3267">
        <v>502.54</v>
      </c>
    </row>
    <row r="3268" spans="1:11" x14ac:dyDescent="0.35">
      <c r="A3268">
        <v>806404912</v>
      </c>
      <c r="B3268" s="2">
        <v>42277</v>
      </c>
      <c r="C3268" s="2">
        <v>42290</v>
      </c>
      <c r="D3268" t="s">
        <v>138</v>
      </c>
      <c r="E3268" t="s">
        <v>24</v>
      </c>
      <c r="F3268" t="s">
        <v>30</v>
      </c>
      <c r="G3268" t="s">
        <v>18</v>
      </c>
      <c r="H3268" t="s">
        <v>19</v>
      </c>
      <c r="I3268">
        <v>1988</v>
      </c>
      <c r="J3268">
        <v>81.73</v>
      </c>
      <c r="K3268">
        <v>56.67</v>
      </c>
    </row>
    <row r="3269" spans="1:11" x14ac:dyDescent="0.35">
      <c r="A3269">
        <v>397418677</v>
      </c>
      <c r="B3269" s="2">
        <v>43172</v>
      </c>
      <c r="C3269" s="2">
        <v>43186</v>
      </c>
      <c r="D3269" t="s">
        <v>124</v>
      </c>
      <c r="E3269" t="s">
        <v>38</v>
      </c>
      <c r="F3269" t="s">
        <v>76</v>
      </c>
      <c r="G3269" t="s">
        <v>18</v>
      </c>
      <c r="H3269" t="s">
        <v>19</v>
      </c>
      <c r="I3269">
        <v>3873</v>
      </c>
      <c r="J3269">
        <v>668.27</v>
      </c>
      <c r="K3269">
        <v>502.54</v>
      </c>
    </row>
    <row r="3270" spans="1:11" x14ac:dyDescent="0.35">
      <c r="A3270">
        <v>462561166</v>
      </c>
      <c r="B3270" s="2">
        <v>43557</v>
      </c>
      <c r="C3270" s="2">
        <v>43577</v>
      </c>
      <c r="D3270" t="s">
        <v>168</v>
      </c>
      <c r="E3270" t="s">
        <v>21</v>
      </c>
      <c r="F3270" t="s">
        <v>47</v>
      </c>
      <c r="G3270" t="s">
        <v>14</v>
      </c>
      <c r="H3270" t="s">
        <v>34</v>
      </c>
      <c r="I3270">
        <v>983</v>
      </c>
      <c r="J3270">
        <v>421.89</v>
      </c>
      <c r="K3270">
        <v>364.69</v>
      </c>
    </row>
    <row r="3271" spans="1:11" x14ac:dyDescent="0.35">
      <c r="A3271">
        <v>998756206</v>
      </c>
      <c r="B3271" s="2">
        <v>44436</v>
      </c>
      <c r="C3271" s="2">
        <v>44440</v>
      </c>
      <c r="D3271" t="s">
        <v>138</v>
      </c>
      <c r="E3271" t="s">
        <v>24</v>
      </c>
      <c r="F3271" t="s">
        <v>30</v>
      </c>
      <c r="G3271" t="s">
        <v>14</v>
      </c>
      <c r="H3271" t="s">
        <v>15</v>
      </c>
      <c r="I3271">
        <v>3011</v>
      </c>
      <c r="J3271">
        <v>81.73</v>
      </c>
      <c r="K3271">
        <v>56.67</v>
      </c>
    </row>
    <row r="3272" spans="1:11" x14ac:dyDescent="0.35">
      <c r="A3272">
        <v>723240125</v>
      </c>
      <c r="B3272" s="2">
        <v>42659</v>
      </c>
      <c r="C3272" s="2">
        <v>42680</v>
      </c>
      <c r="D3272" t="s">
        <v>127</v>
      </c>
      <c r="E3272" t="s">
        <v>38</v>
      </c>
      <c r="F3272" t="s">
        <v>42</v>
      </c>
      <c r="G3272" t="s">
        <v>18</v>
      </c>
      <c r="H3272" t="s">
        <v>34</v>
      </c>
      <c r="I3272">
        <v>1680</v>
      </c>
      <c r="J3272">
        <v>437.2</v>
      </c>
      <c r="K3272">
        <v>263.33</v>
      </c>
    </row>
    <row r="3273" spans="1:11" x14ac:dyDescent="0.35">
      <c r="A3273">
        <v>223561751</v>
      </c>
      <c r="B3273" s="2">
        <v>44783</v>
      </c>
      <c r="C3273" s="2">
        <v>44804</v>
      </c>
      <c r="D3273" t="s">
        <v>180</v>
      </c>
      <c r="E3273" t="s">
        <v>24</v>
      </c>
      <c r="F3273" t="s">
        <v>33</v>
      </c>
      <c r="G3273" t="s">
        <v>18</v>
      </c>
      <c r="H3273" t="s">
        <v>34</v>
      </c>
      <c r="I3273">
        <v>5745</v>
      </c>
      <c r="J3273">
        <v>109.28</v>
      </c>
      <c r="K3273">
        <v>35.840000000000003</v>
      </c>
    </row>
    <row r="3274" spans="1:11" x14ac:dyDescent="0.35">
      <c r="A3274">
        <v>607582414</v>
      </c>
      <c r="B3274" s="2">
        <v>43821</v>
      </c>
      <c r="C3274" s="2">
        <v>43841</v>
      </c>
      <c r="D3274" t="s">
        <v>139</v>
      </c>
      <c r="E3274" t="s">
        <v>51</v>
      </c>
      <c r="F3274" t="s">
        <v>47</v>
      </c>
      <c r="G3274" t="s">
        <v>18</v>
      </c>
      <c r="H3274" t="s">
        <v>15</v>
      </c>
      <c r="I3274">
        <v>5993</v>
      </c>
      <c r="J3274">
        <v>421.89</v>
      </c>
      <c r="K3274">
        <v>364.69</v>
      </c>
    </row>
    <row r="3275" spans="1:11" x14ac:dyDescent="0.35">
      <c r="A3275">
        <v>353475940</v>
      </c>
      <c r="B3275" s="2">
        <v>43375</v>
      </c>
      <c r="C3275" s="2">
        <v>43388</v>
      </c>
      <c r="D3275" t="s">
        <v>91</v>
      </c>
      <c r="E3275" t="s">
        <v>21</v>
      </c>
      <c r="F3275" t="s">
        <v>30</v>
      </c>
      <c r="G3275" t="s">
        <v>18</v>
      </c>
      <c r="H3275" t="s">
        <v>34</v>
      </c>
      <c r="I3275">
        <v>240</v>
      </c>
      <c r="J3275">
        <v>81.73</v>
      </c>
      <c r="K3275">
        <v>56.67</v>
      </c>
    </row>
    <row r="3276" spans="1:11" x14ac:dyDescent="0.35">
      <c r="A3276">
        <v>259728658</v>
      </c>
      <c r="B3276" s="2">
        <v>42740</v>
      </c>
      <c r="C3276" s="2">
        <v>42756</v>
      </c>
      <c r="D3276" t="s">
        <v>196</v>
      </c>
      <c r="E3276" t="s">
        <v>32</v>
      </c>
      <c r="F3276" t="s">
        <v>25</v>
      </c>
      <c r="G3276" t="s">
        <v>18</v>
      </c>
      <c r="H3276" t="s">
        <v>34</v>
      </c>
      <c r="I3276">
        <v>8336</v>
      </c>
      <c r="J3276">
        <v>205.7</v>
      </c>
      <c r="K3276">
        <v>117.11</v>
      </c>
    </row>
    <row r="3277" spans="1:11" x14ac:dyDescent="0.35">
      <c r="A3277">
        <v>295139396</v>
      </c>
      <c r="B3277" s="2">
        <v>43295</v>
      </c>
      <c r="C3277" s="2">
        <v>43316</v>
      </c>
      <c r="D3277" t="s">
        <v>181</v>
      </c>
      <c r="E3277" t="s">
        <v>38</v>
      </c>
      <c r="F3277" t="s">
        <v>25</v>
      </c>
      <c r="G3277" t="s">
        <v>18</v>
      </c>
      <c r="H3277" t="s">
        <v>26</v>
      </c>
      <c r="I3277">
        <v>7161</v>
      </c>
      <c r="J3277">
        <v>205.7</v>
      </c>
      <c r="K3277">
        <v>117.11</v>
      </c>
    </row>
    <row r="3278" spans="1:11" x14ac:dyDescent="0.35">
      <c r="A3278">
        <v>948819482</v>
      </c>
      <c r="B3278" s="2">
        <v>42845</v>
      </c>
      <c r="C3278" s="2">
        <v>42866</v>
      </c>
      <c r="D3278" t="s">
        <v>92</v>
      </c>
      <c r="E3278" t="s">
        <v>32</v>
      </c>
      <c r="F3278" t="s">
        <v>68</v>
      </c>
      <c r="G3278" t="s">
        <v>14</v>
      </c>
      <c r="H3278" t="s">
        <v>26</v>
      </c>
      <c r="I3278">
        <v>5624</v>
      </c>
      <c r="J3278">
        <v>154.06</v>
      </c>
      <c r="K3278">
        <v>90.93</v>
      </c>
    </row>
    <row r="3279" spans="1:11" x14ac:dyDescent="0.35">
      <c r="A3279">
        <v>980192744</v>
      </c>
      <c r="B3279" s="2">
        <v>42894</v>
      </c>
      <c r="C3279" s="2">
        <v>42906</v>
      </c>
      <c r="D3279" t="s">
        <v>124</v>
      </c>
      <c r="E3279" t="s">
        <v>38</v>
      </c>
      <c r="F3279" t="s">
        <v>13</v>
      </c>
      <c r="G3279" t="s">
        <v>18</v>
      </c>
      <c r="H3279" t="s">
        <v>15</v>
      </c>
      <c r="I3279">
        <v>9670</v>
      </c>
      <c r="J3279">
        <v>255.28</v>
      </c>
      <c r="K3279">
        <v>159.41999999999999</v>
      </c>
    </row>
    <row r="3280" spans="1:11" x14ac:dyDescent="0.35">
      <c r="A3280">
        <v>568995511</v>
      </c>
      <c r="B3280" s="2">
        <v>42259</v>
      </c>
      <c r="C3280" s="2">
        <v>42261</v>
      </c>
      <c r="D3280" t="s">
        <v>149</v>
      </c>
      <c r="E3280" t="s">
        <v>12</v>
      </c>
      <c r="F3280" t="s">
        <v>47</v>
      </c>
      <c r="G3280" t="s">
        <v>14</v>
      </c>
      <c r="H3280" t="s">
        <v>19</v>
      </c>
      <c r="I3280">
        <v>7271</v>
      </c>
      <c r="J3280">
        <v>421.89</v>
      </c>
      <c r="K3280">
        <v>364.69</v>
      </c>
    </row>
    <row r="3281" spans="1:11" x14ac:dyDescent="0.35">
      <c r="A3281">
        <v>865276610</v>
      </c>
      <c r="B3281" s="2">
        <v>44605</v>
      </c>
      <c r="C3281" s="2">
        <v>44612</v>
      </c>
      <c r="D3281" t="s">
        <v>153</v>
      </c>
      <c r="E3281" t="s">
        <v>38</v>
      </c>
      <c r="F3281" t="s">
        <v>17</v>
      </c>
      <c r="G3281" t="s">
        <v>14</v>
      </c>
      <c r="H3281" t="s">
        <v>19</v>
      </c>
      <c r="I3281">
        <v>3432</v>
      </c>
      <c r="J3281">
        <v>152.58000000000001</v>
      </c>
      <c r="K3281">
        <v>97.44</v>
      </c>
    </row>
    <row r="3282" spans="1:11" x14ac:dyDescent="0.35">
      <c r="A3282">
        <v>839397370</v>
      </c>
      <c r="B3282" s="2">
        <v>43448</v>
      </c>
      <c r="C3282" s="2">
        <v>43465</v>
      </c>
      <c r="D3282" t="s">
        <v>28</v>
      </c>
      <c r="E3282" t="s">
        <v>29</v>
      </c>
      <c r="F3282" t="s">
        <v>40</v>
      </c>
      <c r="G3282" t="s">
        <v>14</v>
      </c>
      <c r="H3282" t="s">
        <v>26</v>
      </c>
      <c r="I3282">
        <v>5190</v>
      </c>
      <c r="J3282">
        <v>651.21</v>
      </c>
      <c r="K3282">
        <v>524.96</v>
      </c>
    </row>
    <row r="3283" spans="1:11" x14ac:dyDescent="0.35">
      <c r="A3283">
        <v>432031619</v>
      </c>
      <c r="B3283" s="2">
        <v>44352</v>
      </c>
      <c r="C3283" s="2">
        <v>44369</v>
      </c>
      <c r="D3283" t="s">
        <v>129</v>
      </c>
      <c r="E3283" t="s">
        <v>21</v>
      </c>
      <c r="F3283" t="s">
        <v>22</v>
      </c>
      <c r="G3283" t="s">
        <v>14</v>
      </c>
      <c r="H3283" t="s">
        <v>34</v>
      </c>
      <c r="I3283">
        <v>6612</v>
      </c>
      <c r="J3283">
        <v>47.45</v>
      </c>
      <c r="K3283">
        <v>31.79</v>
      </c>
    </row>
    <row r="3284" spans="1:11" x14ac:dyDescent="0.35">
      <c r="A3284">
        <v>104165685</v>
      </c>
      <c r="B3284" s="2">
        <v>43880</v>
      </c>
      <c r="C3284" s="2">
        <v>43883</v>
      </c>
      <c r="D3284" t="s">
        <v>129</v>
      </c>
      <c r="E3284" t="s">
        <v>21</v>
      </c>
      <c r="F3284" t="s">
        <v>76</v>
      </c>
      <c r="G3284" t="s">
        <v>14</v>
      </c>
      <c r="H3284" t="s">
        <v>26</v>
      </c>
      <c r="I3284">
        <v>3796</v>
      </c>
      <c r="J3284">
        <v>668.27</v>
      </c>
      <c r="K3284">
        <v>502.54</v>
      </c>
    </row>
    <row r="3285" spans="1:11" x14ac:dyDescent="0.35">
      <c r="A3285">
        <v>387098395</v>
      </c>
      <c r="B3285" s="2">
        <v>44489</v>
      </c>
      <c r="C3285" s="2">
        <v>44491</v>
      </c>
      <c r="D3285" t="s">
        <v>90</v>
      </c>
      <c r="E3285" t="s">
        <v>38</v>
      </c>
      <c r="F3285" t="s">
        <v>56</v>
      </c>
      <c r="G3285" t="s">
        <v>18</v>
      </c>
      <c r="H3285" t="s">
        <v>15</v>
      </c>
      <c r="I3285">
        <v>9872</v>
      </c>
      <c r="J3285">
        <v>9.33</v>
      </c>
      <c r="K3285">
        <v>6.92</v>
      </c>
    </row>
    <row r="3286" spans="1:11" x14ac:dyDescent="0.35">
      <c r="A3286">
        <v>532441079</v>
      </c>
      <c r="B3286" s="2">
        <v>43752</v>
      </c>
      <c r="C3286" s="2">
        <v>43773</v>
      </c>
      <c r="D3286" t="s">
        <v>154</v>
      </c>
      <c r="E3286" t="s">
        <v>12</v>
      </c>
      <c r="F3286" t="s">
        <v>33</v>
      </c>
      <c r="G3286" t="s">
        <v>18</v>
      </c>
      <c r="H3286" t="s">
        <v>26</v>
      </c>
      <c r="I3286">
        <v>2</v>
      </c>
      <c r="J3286">
        <v>109.28</v>
      </c>
      <c r="K3286">
        <v>35.840000000000003</v>
      </c>
    </row>
    <row r="3287" spans="1:11" x14ac:dyDescent="0.35">
      <c r="A3287">
        <v>762117564</v>
      </c>
      <c r="B3287" s="2">
        <v>44253</v>
      </c>
      <c r="C3287" s="2">
        <v>44272</v>
      </c>
      <c r="D3287" t="s">
        <v>100</v>
      </c>
      <c r="E3287" t="s">
        <v>21</v>
      </c>
      <c r="F3287" t="s">
        <v>30</v>
      </c>
      <c r="G3287" t="s">
        <v>14</v>
      </c>
      <c r="H3287" t="s">
        <v>15</v>
      </c>
      <c r="I3287">
        <v>6378</v>
      </c>
      <c r="J3287">
        <v>81.73</v>
      </c>
      <c r="K3287">
        <v>56.67</v>
      </c>
    </row>
    <row r="3288" spans="1:11" x14ac:dyDescent="0.35">
      <c r="A3288">
        <v>918364179</v>
      </c>
      <c r="B3288" s="2">
        <v>43534</v>
      </c>
      <c r="C3288" s="2">
        <v>43551</v>
      </c>
      <c r="D3288" t="s">
        <v>77</v>
      </c>
      <c r="E3288" t="s">
        <v>21</v>
      </c>
      <c r="F3288" t="s">
        <v>17</v>
      </c>
      <c r="G3288" t="s">
        <v>18</v>
      </c>
      <c r="H3288" t="s">
        <v>34</v>
      </c>
      <c r="I3288">
        <v>3223</v>
      </c>
      <c r="J3288">
        <v>152.58000000000001</v>
      </c>
      <c r="K3288">
        <v>97.44</v>
      </c>
    </row>
    <row r="3289" spans="1:11" x14ac:dyDescent="0.35">
      <c r="A3289">
        <v>913729751</v>
      </c>
      <c r="B3289" s="2">
        <v>44304</v>
      </c>
      <c r="C3289" s="2">
        <v>44315</v>
      </c>
      <c r="D3289" t="s">
        <v>215</v>
      </c>
      <c r="E3289" t="s">
        <v>21</v>
      </c>
      <c r="F3289" t="s">
        <v>47</v>
      </c>
      <c r="G3289" t="s">
        <v>14</v>
      </c>
      <c r="H3289" t="s">
        <v>15</v>
      </c>
      <c r="I3289">
        <v>1793</v>
      </c>
      <c r="J3289">
        <v>421.89</v>
      </c>
      <c r="K3289">
        <v>364.69</v>
      </c>
    </row>
    <row r="3290" spans="1:11" x14ac:dyDescent="0.35">
      <c r="A3290">
        <v>281075608</v>
      </c>
      <c r="B3290" s="2">
        <v>43500</v>
      </c>
      <c r="C3290" s="2">
        <v>43513</v>
      </c>
      <c r="D3290" t="s">
        <v>219</v>
      </c>
      <c r="E3290" t="s">
        <v>38</v>
      </c>
      <c r="F3290" t="s">
        <v>76</v>
      </c>
      <c r="G3290" t="s">
        <v>18</v>
      </c>
      <c r="H3290" t="s">
        <v>34</v>
      </c>
      <c r="I3290">
        <v>5373</v>
      </c>
      <c r="J3290">
        <v>668.27</v>
      </c>
      <c r="K3290">
        <v>502.54</v>
      </c>
    </row>
    <row r="3291" spans="1:11" x14ac:dyDescent="0.35">
      <c r="A3291">
        <v>423575580</v>
      </c>
      <c r="B3291" s="2">
        <v>42339</v>
      </c>
      <c r="C3291" s="2">
        <v>42340</v>
      </c>
      <c r="D3291" t="s">
        <v>106</v>
      </c>
      <c r="E3291" t="s">
        <v>38</v>
      </c>
      <c r="F3291" t="s">
        <v>68</v>
      </c>
      <c r="G3291" t="s">
        <v>18</v>
      </c>
      <c r="H3291" t="s">
        <v>34</v>
      </c>
      <c r="I3291">
        <v>4282</v>
      </c>
      <c r="J3291">
        <v>154.06</v>
      </c>
      <c r="K3291">
        <v>90.93</v>
      </c>
    </row>
    <row r="3292" spans="1:11" x14ac:dyDescent="0.35">
      <c r="A3292">
        <v>564715993</v>
      </c>
      <c r="B3292" s="2">
        <v>44772</v>
      </c>
      <c r="C3292" s="2">
        <v>44774</v>
      </c>
      <c r="D3292" t="s">
        <v>53</v>
      </c>
      <c r="E3292" t="s">
        <v>29</v>
      </c>
      <c r="F3292" t="s">
        <v>25</v>
      </c>
      <c r="G3292" t="s">
        <v>18</v>
      </c>
      <c r="H3292" t="s">
        <v>26</v>
      </c>
      <c r="I3292">
        <v>866</v>
      </c>
      <c r="J3292">
        <v>205.7</v>
      </c>
      <c r="K3292">
        <v>117.11</v>
      </c>
    </row>
    <row r="3293" spans="1:11" x14ac:dyDescent="0.35">
      <c r="A3293">
        <v>898295676</v>
      </c>
      <c r="B3293" s="2">
        <v>42174</v>
      </c>
      <c r="C3293" s="2">
        <v>42189</v>
      </c>
      <c r="D3293" t="s">
        <v>61</v>
      </c>
      <c r="E3293" t="s">
        <v>12</v>
      </c>
      <c r="F3293" t="s">
        <v>22</v>
      </c>
      <c r="G3293" t="s">
        <v>18</v>
      </c>
      <c r="H3293" t="s">
        <v>34</v>
      </c>
      <c r="I3293">
        <v>4508</v>
      </c>
      <c r="J3293">
        <v>47.45</v>
      </c>
      <c r="K3293">
        <v>31.79</v>
      </c>
    </row>
    <row r="3294" spans="1:11" x14ac:dyDescent="0.35">
      <c r="A3294">
        <v>338425958</v>
      </c>
      <c r="B3294" s="2">
        <v>43893</v>
      </c>
      <c r="C3294" s="2">
        <v>43903</v>
      </c>
      <c r="D3294" t="s">
        <v>167</v>
      </c>
      <c r="E3294" t="s">
        <v>38</v>
      </c>
      <c r="F3294" t="s">
        <v>40</v>
      </c>
      <c r="G3294" t="s">
        <v>18</v>
      </c>
      <c r="H3294" t="s">
        <v>34</v>
      </c>
      <c r="I3294">
        <v>6616</v>
      </c>
      <c r="J3294">
        <v>651.21</v>
      </c>
      <c r="K3294">
        <v>524.96</v>
      </c>
    </row>
    <row r="3295" spans="1:11" x14ac:dyDescent="0.35">
      <c r="A3295">
        <v>569530665</v>
      </c>
      <c r="B3295" s="2">
        <v>42890</v>
      </c>
      <c r="C3295" s="2">
        <v>42893</v>
      </c>
      <c r="D3295" t="s">
        <v>149</v>
      </c>
      <c r="E3295" t="s">
        <v>12</v>
      </c>
      <c r="F3295" t="s">
        <v>56</v>
      </c>
      <c r="G3295" t="s">
        <v>14</v>
      </c>
      <c r="H3295" t="s">
        <v>15</v>
      </c>
      <c r="I3295">
        <v>5635</v>
      </c>
      <c r="J3295">
        <v>9.33</v>
      </c>
      <c r="K3295">
        <v>6.92</v>
      </c>
    </row>
    <row r="3296" spans="1:11" x14ac:dyDescent="0.35">
      <c r="A3296">
        <v>196346127</v>
      </c>
      <c r="B3296" s="2">
        <v>44255</v>
      </c>
      <c r="C3296" s="2">
        <v>44256</v>
      </c>
      <c r="D3296" t="s">
        <v>129</v>
      </c>
      <c r="E3296" t="s">
        <v>21</v>
      </c>
      <c r="F3296" t="s">
        <v>17</v>
      </c>
      <c r="G3296" t="s">
        <v>14</v>
      </c>
      <c r="H3296" t="s">
        <v>34</v>
      </c>
      <c r="I3296">
        <v>2037</v>
      </c>
      <c r="J3296">
        <v>152.58000000000001</v>
      </c>
      <c r="K3296">
        <v>97.44</v>
      </c>
    </row>
    <row r="3297" spans="1:11" x14ac:dyDescent="0.35">
      <c r="A3297">
        <v>593921172</v>
      </c>
      <c r="B3297" s="2">
        <v>42380</v>
      </c>
      <c r="C3297" s="2">
        <v>42386</v>
      </c>
      <c r="D3297" t="s">
        <v>87</v>
      </c>
      <c r="E3297" t="s">
        <v>24</v>
      </c>
      <c r="F3297" t="s">
        <v>76</v>
      </c>
      <c r="G3297" t="s">
        <v>14</v>
      </c>
      <c r="H3297" t="s">
        <v>15</v>
      </c>
      <c r="I3297">
        <v>3328</v>
      </c>
      <c r="J3297">
        <v>668.27</v>
      </c>
      <c r="K3297">
        <v>502.54</v>
      </c>
    </row>
    <row r="3298" spans="1:11" x14ac:dyDescent="0.35">
      <c r="A3298">
        <v>957617127</v>
      </c>
      <c r="B3298" s="2">
        <v>44671</v>
      </c>
      <c r="C3298" s="2">
        <v>44691</v>
      </c>
      <c r="D3298" t="s">
        <v>130</v>
      </c>
      <c r="E3298" t="s">
        <v>29</v>
      </c>
      <c r="F3298" t="s">
        <v>42</v>
      </c>
      <c r="G3298" t="s">
        <v>14</v>
      </c>
      <c r="H3298" t="s">
        <v>26</v>
      </c>
      <c r="I3298">
        <v>9043</v>
      </c>
      <c r="J3298">
        <v>437.2</v>
      </c>
      <c r="K3298">
        <v>263.33</v>
      </c>
    </row>
    <row r="3299" spans="1:11" x14ac:dyDescent="0.35">
      <c r="A3299">
        <v>553107821</v>
      </c>
      <c r="B3299" s="2">
        <v>43455</v>
      </c>
      <c r="C3299" s="2">
        <v>43465</v>
      </c>
      <c r="D3299" t="s">
        <v>121</v>
      </c>
      <c r="E3299" t="s">
        <v>21</v>
      </c>
      <c r="F3299" t="s">
        <v>30</v>
      </c>
      <c r="G3299" t="s">
        <v>14</v>
      </c>
      <c r="H3299" t="s">
        <v>15</v>
      </c>
      <c r="I3299">
        <v>5751</v>
      </c>
      <c r="J3299">
        <v>81.73</v>
      </c>
      <c r="K3299">
        <v>56.67</v>
      </c>
    </row>
    <row r="3300" spans="1:11" x14ac:dyDescent="0.35">
      <c r="A3300">
        <v>966379582</v>
      </c>
      <c r="B3300" s="2">
        <v>43185</v>
      </c>
      <c r="C3300" s="2">
        <v>43203</v>
      </c>
      <c r="D3300" t="s">
        <v>131</v>
      </c>
      <c r="E3300" t="s">
        <v>32</v>
      </c>
      <c r="F3300" t="s">
        <v>25</v>
      </c>
      <c r="G3300" t="s">
        <v>18</v>
      </c>
      <c r="H3300" t="s">
        <v>26</v>
      </c>
      <c r="I3300">
        <v>2048</v>
      </c>
      <c r="J3300">
        <v>205.7</v>
      </c>
      <c r="K3300">
        <v>117.11</v>
      </c>
    </row>
    <row r="3301" spans="1:11" x14ac:dyDescent="0.35">
      <c r="A3301">
        <v>253731238</v>
      </c>
      <c r="B3301" s="2">
        <v>43931</v>
      </c>
      <c r="C3301" s="2">
        <v>43944</v>
      </c>
      <c r="D3301" t="s">
        <v>119</v>
      </c>
      <c r="E3301" t="s">
        <v>24</v>
      </c>
      <c r="F3301" t="s">
        <v>13</v>
      </c>
      <c r="G3301" t="s">
        <v>14</v>
      </c>
      <c r="H3301" t="s">
        <v>34</v>
      </c>
      <c r="I3301">
        <v>3567</v>
      </c>
      <c r="J3301">
        <v>255.28</v>
      </c>
      <c r="K3301">
        <v>159.41999999999999</v>
      </c>
    </row>
    <row r="3302" spans="1:11" x14ac:dyDescent="0.35">
      <c r="A3302">
        <v>591774117</v>
      </c>
      <c r="B3302" s="2">
        <v>43228</v>
      </c>
      <c r="C3302" s="2">
        <v>43242</v>
      </c>
      <c r="D3302" t="s">
        <v>80</v>
      </c>
      <c r="E3302" t="s">
        <v>21</v>
      </c>
      <c r="F3302" t="s">
        <v>25</v>
      </c>
      <c r="G3302" t="s">
        <v>14</v>
      </c>
      <c r="H3302" t="s">
        <v>15</v>
      </c>
      <c r="I3302">
        <v>7967</v>
      </c>
      <c r="J3302">
        <v>205.7</v>
      </c>
      <c r="K3302">
        <v>117.11</v>
      </c>
    </row>
    <row r="3303" spans="1:11" x14ac:dyDescent="0.35">
      <c r="A3303">
        <v>627432048</v>
      </c>
      <c r="B3303" s="2">
        <v>42157</v>
      </c>
      <c r="C3303" s="2">
        <v>42169</v>
      </c>
      <c r="D3303" t="s">
        <v>121</v>
      </c>
      <c r="E3303" t="s">
        <v>21</v>
      </c>
      <c r="F3303" t="s">
        <v>30</v>
      </c>
      <c r="G3303" t="s">
        <v>14</v>
      </c>
      <c r="H3303" t="s">
        <v>19</v>
      </c>
      <c r="I3303">
        <v>9941</v>
      </c>
      <c r="J3303">
        <v>81.73</v>
      </c>
      <c r="K3303">
        <v>56.67</v>
      </c>
    </row>
    <row r="3304" spans="1:11" x14ac:dyDescent="0.35">
      <c r="A3304">
        <v>427941358</v>
      </c>
      <c r="B3304" s="2">
        <v>44382</v>
      </c>
      <c r="C3304" s="2">
        <v>44391</v>
      </c>
      <c r="D3304" t="s">
        <v>163</v>
      </c>
      <c r="E3304" t="s">
        <v>38</v>
      </c>
      <c r="F3304" t="s">
        <v>56</v>
      </c>
      <c r="G3304" t="s">
        <v>14</v>
      </c>
      <c r="H3304" t="s">
        <v>19</v>
      </c>
      <c r="I3304">
        <v>6212</v>
      </c>
      <c r="J3304">
        <v>9.33</v>
      </c>
      <c r="K3304">
        <v>6.92</v>
      </c>
    </row>
    <row r="3305" spans="1:11" x14ac:dyDescent="0.35">
      <c r="A3305">
        <v>130850875</v>
      </c>
      <c r="B3305" s="2">
        <v>44220</v>
      </c>
      <c r="C3305" s="2">
        <v>44224</v>
      </c>
      <c r="D3305" t="s">
        <v>54</v>
      </c>
      <c r="E3305" t="s">
        <v>29</v>
      </c>
      <c r="F3305" t="s">
        <v>13</v>
      </c>
      <c r="G3305" t="s">
        <v>14</v>
      </c>
      <c r="H3305" t="s">
        <v>26</v>
      </c>
      <c r="I3305">
        <v>537</v>
      </c>
      <c r="J3305">
        <v>255.28</v>
      </c>
      <c r="K3305">
        <v>159.41999999999999</v>
      </c>
    </row>
    <row r="3306" spans="1:11" x14ac:dyDescent="0.35">
      <c r="A3306">
        <v>394021928</v>
      </c>
      <c r="B3306" s="2">
        <v>42382</v>
      </c>
      <c r="C3306" s="2">
        <v>42390</v>
      </c>
      <c r="D3306" t="s">
        <v>206</v>
      </c>
      <c r="E3306" t="s">
        <v>24</v>
      </c>
      <c r="F3306" t="s">
        <v>47</v>
      </c>
      <c r="G3306" t="s">
        <v>18</v>
      </c>
      <c r="H3306" t="s">
        <v>19</v>
      </c>
      <c r="I3306">
        <v>8699</v>
      </c>
      <c r="J3306">
        <v>421.89</v>
      </c>
      <c r="K3306">
        <v>364.69</v>
      </c>
    </row>
    <row r="3307" spans="1:11" x14ac:dyDescent="0.35">
      <c r="A3307">
        <v>145628345</v>
      </c>
      <c r="B3307" s="2">
        <v>44738</v>
      </c>
      <c r="C3307" s="2">
        <v>44758</v>
      </c>
      <c r="D3307" t="s">
        <v>138</v>
      </c>
      <c r="E3307" t="s">
        <v>24</v>
      </c>
      <c r="F3307" t="s">
        <v>47</v>
      </c>
      <c r="G3307" t="s">
        <v>14</v>
      </c>
      <c r="H3307" t="s">
        <v>19</v>
      </c>
      <c r="I3307">
        <v>3518</v>
      </c>
      <c r="J3307">
        <v>421.89</v>
      </c>
      <c r="K3307">
        <v>364.69</v>
      </c>
    </row>
    <row r="3308" spans="1:11" x14ac:dyDescent="0.35">
      <c r="A3308">
        <v>634156453</v>
      </c>
      <c r="B3308" s="2">
        <v>42889</v>
      </c>
      <c r="C3308" s="2">
        <v>42904</v>
      </c>
      <c r="D3308" t="s">
        <v>141</v>
      </c>
      <c r="E3308" t="s">
        <v>38</v>
      </c>
      <c r="F3308" t="s">
        <v>47</v>
      </c>
      <c r="G3308" t="s">
        <v>18</v>
      </c>
      <c r="H3308" t="s">
        <v>15</v>
      </c>
      <c r="I3308">
        <v>9842</v>
      </c>
      <c r="J3308">
        <v>421.89</v>
      </c>
      <c r="K3308">
        <v>364.69</v>
      </c>
    </row>
    <row r="3309" spans="1:11" x14ac:dyDescent="0.35">
      <c r="A3309">
        <v>478405082</v>
      </c>
      <c r="B3309" s="2">
        <v>44450</v>
      </c>
      <c r="C3309" s="2">
        <v>44452</v>
      </c>
      <c r="D3309" t="s">
        <v>112</v>
      </c>
      <c r="E3309" t="s">
        <v>12</v>
      </c>
      <c r="F3309" t="s">
        <v>25</v>
      </c>
      <c r="G3309" t="s">
        <v>14</v>
      </c>
      <c r="H3309" t="s">
        <v>26</v>
      </c>
      <c r="I3309">
        <v>9550</v>
      </c>
      <c r="J3309">
        <v>205.7</v>
      </c>
      <c r="K3309">
        <v>117.11</v>
      </c>
    </row>
    <row r="3310" spans="1:11" x14ac:dyDescent="0.35">
      <c r="A3310">
        <v>617485558</v>
      </c>
      <c r="B3310" s="2">
        <v>43335</v>
      </c>
      <c r="C3310" s="2">
        <v>43348</v>
      </c>
      <c r="D3310" t="s">
        <v>96</v>
      </c>
      <c r="E3310" t="s">
        <v>29</v>
      </c>
      <c r="F3310" t="s">
        <v>30</v>
      </c>
      <c r="G3310" t="s">
        <v>18</v>
      </c>
      <c r="H3310" t="s">
        <v>19</v>
      </c>
      <c r="I3310">
        <v>6554</v>
      </c>
      <c r="J3310">
        <v>81.73</v>
      </c>
      <c r="K3310">
        <v>56.67</v>
      </c>
    </row>
    <row r="3311" spans="1:11" x14ac:dyDescent="0.35">
      <c r="A3311">
        <v>260821712</v>
      </c>
      <c r="B3311" s="2">
        <v>43320</v>
      </c>
      <c r="C3311" s="2">
        <v>43332</v>
      </c>
      <c r="D3311" t="s">
        <v>88</v>
      </c>
      <c r="E3311" t="s">
        <v>38</v>
      </c>
      <c r="F3311" t="s">
        <v>47</v>
      </c>
      <c r="G3311" t="s">
        <v>18</v>
      </c>
      <c r="H3311" t="s">
        <v>19</v>
      </c>
      <c r="I3311">
        <v>1795</v>
      </c>
      <c r="J3311">
        <v>421.89</v>
      </c>
      <c r="K3311">
        <v>364.69</v>
      </c>
    </row>
    <row r="3312" spans="1:11" x14ac:dyDescent="0.35">
      <c r="A3312">
        <v>938149869</v>
      </c>
      <c r="B3312" s="2">
        <v>42414</v>
      </c>
      <c r="C3312" s="2">
        <v>42428</v>
      </c>
      <c r="D3312" t="s">
        <v>90</v>
      </c>
      <c r="E3312" t="s">
        <v>38</v>
      </c>
      <c r="F3312" t="s">
        <v>22</v>
      </c>
      <c r="G3312" t="s">
        <v>18</v>
      </c>
      <c r="H3312" t="s">
        <v>19</v>
      </c>
      <c r="I3312">
        <v>8249</v>
      </c>
      <c r="J3312">
        <v>47.45</v>
      </c>
      <c r="K3312">
        <v>31.79</v>
      </c>
    </row>
    <row r="3313" spans="1:11" x14ac:dyDescent="0.35">
      <c r="A3313">
        <v>649518859</v>
      </c>
      <c r="B3313" s="2">
        <v>43628</v>
      </c>
      <c r="C3313" s="2">
        <v>43640</v>
      </c>
      <c r="D3313" t="s">
        <v>134</v>
      </c>
      <c r="E3313" t="s">
        <v>38</v>
      </c>
      <c r="F3313" t="s">
        <v>56</v>
      </c>
      <c r="G3313" t="s">
        <v>14</v>
      </c>
      <c r="H3313" t="s">
        <v>26</v>
      </c>
      <c r="I3313">
        <v>5919</v>
      </c>
      <c r="J3313">
        <v>9.33</v>
      </c>
      <c r="K3313">
        <v>6.92</v>
      </c>
    </row>
    <row r="3314" spans="1:11" x14ac:dyDescent="0.35">
      <c r="A3314">
        <v>615290009</v>
      </c>
      <c r="B3314" s="2">
        <v>42749</v>
      </c>
      <c r="C3314" s="2">
        <v>42765</v>
      </c>
      <c r="D3314" t="s">
        <v>184</v>
      </c>
      <c r="E3314" t="s">
        <v>21</v>
      </c>
      <c r="F3314" t="s">
        <v>47</v>
      </c>
      <c r="G3314" t="s">
        <v>18</v>
      </c>
      <c r="H3314" t="s">
        <v>15</v>
      </c>
      <c r="I3314">
        <v>6842</v>
      </c>
      <c r="J3314">
        <v>421.89</v>
      </c>
      <c r="K3314">
        <v>364.69</v>
      </c>
    </row>
    <row r="3315" spans="1:11" x14ac:dyDescent="0.35">
      <c r="A3315">
        <v>326137149</v>
      </c>
      <c r="B3315" s="2">
        <v>44533</v>
      </c>
      <c r="C3315" s="2">
        <v>44547</v>
      </c>
      <c r="D3315" t="s">
        <v>97</v>
      </c>
      <c r="E3315" t="s">
        <v>29</v>
      </c>
      <c r="F3315" t="s">
        <v>33</v>
      </c>
      <c r="G3315" t="s">
        <v>14</v>
      </c>
      <c r="H3315" t="s">
        <v>15</v>
      </c>
      <c r="I3315">
        <v>85</v>
      </c>
      <c r="J3315">
        <v>109.28</v>
      </c>
      <c r="K3315">
        <v>35.840000000000003</v>
      </c>
    </row>
    <row r="3316" spans="1:11" x14ac:dyDescent="0.35">
      <c r="A3316">
        <v>693046605</v>
      </c>
      <c r="B3316" s="2">
        <v>43271</v>
      </c>
      <c r="C3316" s="2">
        <v>43278</v>
      </c>
      <c r="D3316" t="s">
        <v>143</v>
      </c>
      <c r="E3316" t="s">
        <v>24</v>
      </c>
      <c r="F3316" t="s">
        <v>22</v>
      </c>
      <c r="G3316" t="s">
        <v>14</v>
      </c>
      <c r="H3316" t="s">
        <v>26</v>
      </c>
      <c r="I3316">
        <v>6746</v>
      </c>
      <c r="J3316">
        <v>47.45</v>
      </c>
      <c r="K3316">
        <v>31.79</v>
      </c>
    </row>
    <row r="3317" spans="1:11" x14ac:dyDescent="0.35">
      <c r="A3317">
        <v>897317206</v>
      </c>
      <c r="B3317" s="2">
        <v>42229</v>
      </c>
      <c r="C3317" s="2">
        <v>42248</v>
      </c>
      <c r="D3317" t="s">
        <v>178</v>
      </c>
      <c r="E3317" t="s">
        <v>21</v>
      </c>
      <c r="F3317" t="s">
        <v>22</v>
      </c>
      <c r="G3317" t="s">
        <v>14</v>
      </c>
      <c r="H3317" t="s">
        <v>34</v>
      </c>
      <c r="I3317">
        <v>4957</v>
      </c>
      <c r="J3317">
        <v>47.45</v>
      </c>
      <c r="K3317">
        <v>31.79</v>
      </c>
    </row>
    <row r="3318" spans="1:11" x14ac:dyDescent="0.35">
      <c r="A3318">
        <v>640560281</v>
      </c>
      <c r="B3318" s="2">
        <v>43444</v>
      </c>
      <c r="C3318" s="2">
        <v>43453</v>
      </c>
      <c r="D3318" t="s">
        <v>118</v>
      </c>
      <c r="E3318" t="s">
        <v>24</v>
      </c>
      <c r="F3318" t="s">
        <v>47</v>
      </c>
      <c r="G3318" t="s">
        <v>18</v>
      </c>
      <c r="H3318" t="s">
        <v>26</v>
      </c>
      <c r="I3318">
        <v>4877</v>
      </c>
      <c r="J3318">
        <v>421.89</v>
      </c>
      <c r="K3318">
        <v>364.69</v>
      </c>
    </row>
    <row r="3319" spans="1:11" x14ac:dyDescent="0.35">
      <c r="A3319">
        <v>594699656</v>
      </c>
      <c r="B3319" s="2">
        <v>42688</v>
      </c>
      <c r="C3319" s="2">
        <v>42693</v>
      </c>
      <c r="D3319" t="s">
        <v>60</v>
      </c>
      <c r="E3319" t="s">
        <v>21</v>
      </c>
      <c r="F3319" t="s">
        <v>30</v>
      </c>
      <c r="G3319" t="s">
        <v>18</v>
      </c>
      <c r="H3319" t="s">
        <v>26</v>
      </c>
      <c r="I3319">
        <v>3699</v>
      </c>
      <c r="J3319">
        <v>81.73</v>
      </c>
      <c r="K3319">
        <v>56.67</v>
      </c>
    </row>
    <row r="3320" spans="1:11" x14ac:dyDescent="0.35">
      <c r="A3320">
        <v>151971662</v>
      </c>
      <c r="B3320" s="2">
        <v>44470</v>
      </c>
      <c r="C3320" s="2">
        <v>44489</v>
      </c>
      <c r="D3320" t="s">
        <v>173</v>
      </c>
      <c r="E3320" t="s">
        <v>24</v>
      </c>
      <c r="F3320" t="s">
        <v>30</v>
      </c>
      <c r="G3320" t="s">
        <v>18</v>
      </c>
      <c r="H3320" t="s">
        <v>15</v>
      </c>
      <c r="I3320">
        <v>647</v>
      </c>
      <c r="J3320">
        <v>81.73</v>
      </c>
      <c r="K3320">
        <v>56.67</v>
      </c>
    </row>
    <row r="3321" spans="1:11" x14ac:dyDescent="0.35">
      <c r="A3321">
        <v>574925124</v>
      </c>
      <c r="B3321" s="2">
        <v>42914</v>
      </c>
      <c r="C3321" s="2">
        <v>42915</v>
      </c>
      <c r="D3321" t="s">
        <v>100</v>
      </c>
      <c r="E3321" t="s">
        <v>21</v>
      </c>
      <c r="F3321" t="s">
        <v>42</v>
      </c>
      <c r="G3321" t="s">
        <v>18</v>
      </c>
      <c r="H3321" t="s">
        <v>15</v>
      </c>
      <c r="I3321">
        <v>1975</v>
      </c>
      <c r="J3321">
        <v>437.2</v>
      </c>
      <c r="K3321">
        <v>263.33</v>
      </c>
    </row>
    <row r="3322" spans="1:11" x14ac:dyDescent="0.35">
      <c r="A3322">
        <v>946421372</v>
      </c>
      <c r="B3322" s="2">
        <v>42082</v>
      </c>
      <c r="C3322" s="2">
        <v>42091</v>
      </c>
      <c r="D3322" t="s">
        <v>100</v>
      </c>
      <c r="E3322" t="s">
        <v>21</v>
      </c>
      <c r="F3322" t="s">
        <v>22</v>
      </c>
      <c r="G3322" t="s">
        <v>18</v>
      </c>
      <c r="H3322" t="s">
        <v>15</v>
      </c>
      <c r="I3322">
        <v>5971</v>
      </c>
      <c r="J3322">
        <v>47.45</v>
      </c>
      <c r="K3322">
        <v>31.79</v>
      </c>
    </row>
    <row r="3323" spans="1:11" x14ac:dyDescent="0.35">
      <c r="A3323">
        <v>419634234</v>
      </c>
      <c r="B3323" s="2">
        <v>43684</v>
      </c>
      <c r="C3323" s="2">
        <v>43696</v>
      </c>
      <c r="D3323" t="s">
        <v>157</v>
      </c>
      <c r="E3323" t="s">
        <v>24</v>
      </c>
      <c r="F3323" t="s">
        <v>25</v>
      </c>
      <c r="G3323" t="s">
        <v>18</v>
      </c>
      <c r="H3323" t="s">
        <v>26</v>
      </c>
      <c r="I3323">
        <v>7950</v>
      </c>
      <c r="J3323">
        <v>205.7</v>
      </c>
      <c r="K3323">
        <v>117.11</v>
      </c>
    </row>
    <row r="3324" spans="1:11" x14ac:dyDescent="0.35">
      <c r="A3324">
        <v>468050038</v>
      </c>
      <c r="B3324" s="2">
        <v>43404</v>
      </c>
      <c r="C3324" s="2">
        <v>43414</v>
      </c>
      <c r="D3324" t="s">
        <v>63</v>
      </c>
      <c r="E3324" t="s">
        <v>32</v>
      </c>
      <c r="F3324" t="s">
        <v>42</v>
      </c>
      <c r="G3324" t="s">
        <v>18</v>
      </c>
      <c r="H3324" t="s">
        <v>34</v>
      </c>
      <c r="I3324">
        <v>5262</v>
      </c>
      <c r="J3324">
        <v>437.2</v>
      </c>
      <c r="K3324">
        <v>263.33</v>
      </c>
    </row>
    <row r="3325" spans="1:11" x14ac:dyDescent="0.35">
      <c r="A3325">
        <v>835467612</v>
      </c>
      <c r="B3325" s="2">
        <v>44850</v>
      </c>
      <c r="C3325" s="2">
        <v>44867</v>
      </c>
      <c r="D3325" t="s">
        <v>111</v>
      </c>
      <c r="E3325" t="s">
        <v>38</v>
      </c>
      <c r="F3325" t="s">
        <v>68</v>
      </c>
      <c r="G3325" t="s">
        <v>14</v>
      </c>
      <c r="H3325" t="s">
        <v>26</v>
      </c>
      <c r="I3325">
        <v>2287</v>
      </c>
      <c r="J3325">
        <v>154.06</v>
      </c>
      <c r="K3325">
        <v>90.93</v>
      </c>
    </row>
    <row r="3326" spans="1:11" x14ac:dyDescent="0.35">
      <c r="A3326">
        <v>885998284</v>
      </c>
      <c r="B3326" s="2">
        <v>42787</v>
      </c>
      <c r="C3326" s="2">
        <v>42807</v>
      </c>
      <c r="D3326" t="s">
        <v>129</v>
      </c>
      <c r="E3326" t="s">
        <v>21</v>
      </c>
      <c r="F3326" t="s">
        <v>33</v>
      </c>
      <c r="G3326" t="s">
        <v>18</v>
      </c>
      <c r="H3326" t="s">
        <v>19</v>
      </c>
      <c r="I3326">
        <v>5436</v>
      </c>
      <c r="J3326">
        <v>109.28</v>
      </c>
      <c r="K3326">
        <v>35.840000000000003</v>
      </c>
    </row>
    <row r="3327" spans="1:11" x14ac:dyDescent="0.35">
      <c r="A3327">
        <v>954065883</v>
      </c>
      <c r="B3327" s="2">
        <v>42568</v>
      </c>
      <c r="C3327" s="2">
        <v>42584</v>
      </c>
      <c r="D3327" t="s">
        <v>145</v>
      </c>
      <c r="E3327" t="s">
        <v>21</v>
      </c>
      <c r="F3327" t="s">
        <v>76</v>
      </c>
      <c r="G3327" t="s">
        <v>18</v>
      </c>
      <c r="H3327" t="s">
        <v>26</v>
      </c>
      <c r="I3327">
        <v>8151</v>
      </c>
      <c r="J3327">
        <v>668.27</v>
      </c>
      <c r="K3327">
        <v>502.54</v>
      </c>
    </row>
    <row r="3328" spans="1:11" x14ac:dyDescent="0.35">
      <c r="A3328">
        <v>994406735</v>
      </c>
      <c r="B3328" s="2">
        <v>42162</v>
      </c>
      <c r="C3328" s="2">
        <v>42169</v>
      </c>
      <c r="D3328" t="s">
        <v>117</v>
      </c>
      <c r="E3328" t="s">
        <v>21</v>
      </c>
      <c r="F3328" t="s">
        <v>22</v>
      </c>
      <c r="G3328" t="s">
        <v>14</v>
      </c>
      <c r="H3328" t="s">
        <v>15</v>
      </c>
      <c r="I3328">
        <v>5906</v>
      </c>
      <c r="J3328">
        <v>47.45</v>
      </c>
      <c r="K3328">
        <v>31.79</v>
      </c>
    </row>
    <row r="3329" spans="1:11" x14ac:dyDescent="0.35">
      <c r="A3329">
        <v>132069671</v>
      </c>
      <c r="B3329" s="2">
        <v>42925</v>
      </c>
      <c r="C3329" s="2">
        <v>42937</v>
      </c>
      <c r="D3329" t="s">
        <v>48</v>
      </c>
      <c r="E3329" t="s">
        <v>21</v>
      </c>
      <c r="F3329" t="s">
        <v>30</v>
      </c>
      <c r="G3329" t="s">
        <v>14</v>
      </c>
      <c r="H3329" t="s">
        <v>15</v>
      </c>
      <c r="I3329">
        <v>1205</v>
      </c>
      <c r="J3329">
        <v>81.73</v>
      </c>
      <c r="K3329">
        <v>56.67</v>
      </c>
    </row>
    <row r="3330" spans="1:11" x14ac:dyDescent="0.35">
      <c r="A3330">
        <v>712416017</v>
      </c>
      <c r="B3330" s="2">
        <v>43994</v>
      </c>
      <c r="C3330" s="2">
        <v>44010</v>
      </c>
      <c r="D3330" t="s">
        <v>163</v>
      </c>
      <c r="E3330" t="s">
        <v>38</v>
      </c>
      <c r="F3330" t="s">
        <v>40</v>
      </c>
      <c r="G3330" t="s">
        <v>18</v>
      </c>
      <c r="H3330" t="s">
        <v>34</v>
      </c>
      <c r="I3330">
        <v>8586</v>
      </c>
      <c r="J3330">
        <v>651.21</v>
      </c>
      <c r="K3330">
        <v>524.96</v>
      </c>
    </row>
    <row r="3331" spans="1:11" x14ac:dyDescent="0.35">
      <c r="A3331">
        <v>651119601</v>
      </c>
      <c r="B3331" s="2">
        <v>42888</v>
      </c>
      <c r="C3331" s="2">
        <v>42899</v>
      </c>
      <c r="D3331" t="s">
        <v>190</v>
      </c>
      <c r="E3331" t="s">
        <v>38</v>
      </c>
      <c r="F3331" t="s">
        <v>68</v>
      </c>
      <c r="G3331" t="s">
        <v>18</v>
      </c>
      <c r="H3331" t="s">
        <v>15</v>
      </c>
      <c r="I3331">
        <v>1000</v>
      </c>
      <c r="J3331">
        <v>154.06</v>
      </c>
      <c r="K3331">
        <v>90.93</v>
      </c>
    </row>
    <row r="3332" spans="1:11" x14ac:dyDescent="0.35">
      <c r="A3332">
        <v>184166753</v>
      </c>
      <c r="B3332" s="2">
        <v>44137</v>
      </c>
      <c r="C3332" s="2">
        <v>44157</v>
      </c>
      <c r="D3332" t="s">
        <v>162</v>
      </c>
      <c r="E3332" t="s">
        <v>38</v>
      </c>
      <c r="F3332" t="s">
        <v>13</v>
      </c>
      <c r="G3332" t="s">
        <v>14</v>
      </c>
      <c r="H3332" t="s">
        <v>26</v>
      </c>
      <c r="I3332">
        <v>7890</v>
      </c>
      <c r="J3332">
        <v>255.28</v>
      </c>
      <c r="K3332">
        <v>159.41999999999999</v>
      </c>
    </row>
    <row r="3333" spans="1:11" x14ac:dyDescent="0.35">
      <c r="A3333">
        <v>517856299</v>
      </c>
      <c r="B3333" s="2">
        <v>43193</v>
      </c>
      <c r="C3333" s="2">
        <v>43207</v>
      </c>
      <c r="D3333" t="s">
        <v>99</v>
      </c>
      <c r="E3333" t="s">
        <v>38</v>
      </c>
      <c r="F3333" t="s">
        <v>25</v>
      </c>
      <c r="G3333" t="s">
        <v>14</v>
      </c>
      <c r="H3333" t="s">
        <v>34</v>
      </c>
      <c r="I3333">
        <v>4042</v>
      </c>
      <c r="J3333">
        <v>205.7</v>
      </c>
      <c r="K3333">
        <v>117.11</v>
      </c>
    </row>
    <row r="3334" spans="1:11" x14ac:dyDescent="0.35">
      <c r="A3334">
        <v>678799569</v>
      </c>
      <c r="B3334" s="2">
        <v>42211</v>
      </c>
      <c r="C3334" s="2">
        <v>42223</v>
      </c>
      <c r="D3334" t="s">
        <v>86</v>
      </c>
      <c r="E3334" t="s">
        <v>29</v>
      </c>
      <c r="F3334" t="s">
        <v>13</v>
      </c>
      <c r="G3334" t="s">
        <v>18</v>
      </c>
      <c r="H3334" t="s">
        <v>34</v>
      </c>
      <c r="I3334">
        <v>732</v>
      </c>
      <c r="J3334">
        <v>255.28</v>
      </c>
      <c r="K3334">
        <v>159.41999999999999</v>
      </c>
    </row>
    <row r="3335" spans="1:11" x14ac:dyDescent="0.35">
      <c r="A3335">
        <v>663920390</v>
      </c>
      <c r="B3335" s="2">
        <v>42192</v>
      </c>
      <c r="C3335" s="2">
        <v>42202</v>
      </c>
      <c r="D3335" t="s">
        <v>90</v>
      </c>
      <c r="E3335" t="s">
        <v>38</v>
      </c>
      <c r="F3335" t="s">
        <v>47</v>
      </c>
      <c r="G3335" t="s">
        <v>14</v>
      </c>
      <c r="H3335" t="s">
        <v>19</v>
      </c>
      <c r="I3335">
        <v>7652</v>
      </c>
      <c r="J3335">
        <v>421.89</v>
      </c>
      <c r="K3335">
        <v>364.69</v>
      </c>
    </row>
    <row r="3336" spans="1:11" x14ac:dyDescent="0.35">
      <c r="A3336">
        <v>990455090</v>
      </c>
      <c r="B3336" s="2">
        <v>43799</v>
      </c>
      <c r="C3336" s="2">
        <v>43809</v>
      </c>
      <c r="D3336" t="s">
        <v>204</v>
      </c>
      <c r="E3336" t="s">
        <v>21</v>
      </c>
      <c r="F3336" t="s">
        <v>76</v>
      </c>
      <c r="G3336" t="s">
        <v>14</v>
      </c>
      <c r="H3336" t="s">
        <v>15</v>
      </c>
      <c r="I3336">
        <v>6526</v>
      </c>
      <c r="J3336">
        <v>668.27</v>
      </c>
      <c r="K3336">
        <v>502.54</v>
      </c>
    </row>
    <row r="3337" spans="1:11" x14ac:dyDescent="0.35">
      <c r="A3337">
        <v>445952498</v>
      </c>
      <c r="B3337" s="2">
        <v>42161</v>
      </c>
      <c r="C3337" s="2">
        <v>42181</v>
      </c>
      <c r="D3337" t="s">
        <v>125</v>
      </c>
      <c r="E3337" t="s">
        <v>21</v>
      </c>
      <c r="F3337" t="s">
        <v>25</v>
      </c>
      <c r="G3337" t="s">
        <v>18</v>
      </c>
      <c r="H3337" t="s">
        <v>19</v>
      </c>
      <c r="I3337">
        <v>6109</v>
      </c>
      <c r="J3337">
        <v>205.7</v>
      </c>
      <c r="K3337">
        <v>117.11</v>
      </c>
    </row>
    <row r="3338" spans="1:11" x14ac:dyDescent="0.35">
      <c r="A3338">
        <v>138273942</v>
      </c>
      <c r="B3338" s="2">
        <v>44794</v>
      </c>
      <c r="C3338" s="2">
        <v>44811</v>
      </c>
      <c r="D3338" t="s">
        <v>41</v>
      </c>
      <c r="E3338" t="s">
        <v>29</v>
      </c>
      <c r="F3338" t="s">
        <v>17</v>
      </c>
      <c r="G3338" t="s">
        <v>18</v>
      </c>
      <c r="H3338" t="s">
        <v>19</v>
      </c>
      <c r="I3338">
        <v>7187</v>
      </c>
      <c r="J3338">
        <v>152.58000000000001</v>
      </c>
      <c r="K3338">
        <v>97.44</v>
      </c>
    </row>
    <row r="3339" spans="1:11" x14ac:dyDescent="0.35">
      <c r="A3339">
        <v>345593249</v>
      </c>
      <c r="B3339" s="2">
        <v>44605</v>
      </c>
      <c r="C3339" s="2">
        <v>44615</v>
      </c>
      <c r="D3339" t="s">
        <v>210</v>
      </c>
      <c r="E3339" t="s">
        <v>38</v>
      </c>
      <c r="F3339" t="s">
        <v>42</v>
      </c>
      <c r="G3339" t="s">
        <v>18</v>
      </c>
      <c r="H3339" t="s">
        <v>26</v>
      </c>
      <c r="I3339">
        <v>7577</v>
      </c>
      <c r="J3339">
        <v>437.2</v>
      </c>
      <c r="K3339">
        <v>263.33</v>
      </c>
    </row>
    <row r="3340" spans="1:11" x14ac:dyDescent="0.35">
      <c r="A3340">
        <v>966396749</v>
      </c>
      <c r="B3340" s="2">
        <v>44699</v>
      </c>
      <c r="C3340" s="2">
        <v>44709</v>
      </c>
      <c r="D3340" t="s">
        <v>11</v>
      </c>
      <c r="E3340" t="s">
        <v>12</v>
      </c>
      <c r="F3340" t="s">
        <v>42</v>
      </c>
      <c r="G3340" t="s">
        <v>18</v>
      </c>
      <c r="H3340" t="s">
        <v>34</v>
      </c>
      <c r="I3340">
        <v>7128</v>
      </c>
      <c r="J3340">
        <v>437.2</v>
      </c>
      <c r="K3340">
        <v>263.33</v>
      </c>
    </row>
    <row r="3341" spans="1:11" x14ac:dyDescent="0.35">
      <c r="A3341">
        <v>169483268</v>
      </c>
      <c r="B3341" s="2">
        <v>44107</v>
      </c>
      <c r="C3341" s="2">
        <v>44108</v>
      </c>
      <c r="D3341" t="s">
        <v>98</v>
      </c>
      <c r="E3341" t="s">
        <v>38</v>
      </c>
      <c r="F3341" t="s">
        <v>17</v>
      </c>
      <c r="G3341" t="s">
        <v>14</v>
      </c>
      <c r="H3341" t="s">
        <v>26</v>
      </c>
      <c r="I3341">
        <v>2720</v>
      </c>
      <c r="J3341">
        <v>152.58000000000001</v>
      </c>
      <c r="K3341">
        <v>97.44</v>
      </c>
    </row>
    <row r="3342" spans="1:11" x14ac:dyDescent="0.35">
      <c r="A3342">
        <v>243964135</v>
      </c>
      <c r="B3342" s="2">
        <v>43867</v>
      </c>
      <c r="C3342" s="2">
        <v>43888</v>
      </c>
      <c r="D3342" t="s">
        <v>200</v>
      </c>
      <c r="E3342" t="s">
        <v>24</v>
      </c>
      <c r="F3342" t="s">
        <v>25</v>
      </c>
      <c r="G3342" t="s">
        <v>14</v>
      </c>
      <c r="H3342" t="s">
        <v>15</v>
      </c>
      <c r="I3342">
        <v>3264</v>
      </c>
      <c r="J3342">
        <v>205.7</v>
      </c>
      <c r="K3342">
        <v>117.11</v>
      </c>
    </row>
    <row r="3343" spans="1:11" x14ac:dyDescent="0.35">
      <c r="A3343">
        <v>849263179</v>
      </c>
      <c r="B3343" s="2">
        <v>42251</v>
      </c>
      <c r="C3343" s="2">
        <v>42258</v>
      </c>
      <c r="D3343" t="s">
        <v>41</v>
      </c>
      <c r="E3343" t="s">
        <v>29</v>
      </c>
      <c r="F3343" t="s">
        <v>33</v>
      </c>
      <c r="G3343" t="s">
        <v>14</v>
      </c>
      <c r="H3343" t="s">
        <v>19</v>
      </c>
      <c r="I3343">
        <v>4702</v>
      </c>
      <c r="J3343">
        <v>109.28</v>
      </c>
      <c r="K3343">
        <v>35.840000000000003</v>
      </c>
    </row>
    <row r="3344" spans="1:11" x14ac:dyDescent="0.35">
      <c r="A3344">
        <v>365116727</v>
      </c>
      <c r="B3344" s="2">
        <v>42612</v>
      </c>
      <c r="C3344" s="2">
        <v>42629</v>
      </c>
      <c r="D3344" t="s">
        <v>185</v>
      </c>
      <c r="E3344" t="s">
        <v>38</v>
      </c>
      <c r="F3344" t="s">
        <v>76</v>
      </c>
      <c r="G3344" t="s">
        <v>18</v>
      </c>
      <c r="H3344" t="s">
        <v>15</v>
      </c>
      <c r="I3344">
        <v>5008</v>
      </c>
      <c r="J3344">
        <v>668.27</v>
      </c>
      <c r="K3344">
        <v>502.54</v>
      </c>
    </row>
    <row r="3345" spans="1:11" x14ac:dyDescent="0.35">
      <c r="A3345">
        <v>841573607</v>
      </c>
      <c r="B3345" s="2">
        <v>43503</v>
      </c>
      <c r="C3345" s="2">
        <v>43507</v>
      </c>
      <c r="D3345" t="s">
        <v>187</v>
      </c>
      <c r="E3345" t="s">
        <v>29</v>
      </c>
      <c r="F3345" t="s">
        <v>47</v>
      </c>
      <c r="G3345" t="s">
        <v>14</v>
      </c>
      <c r="H3345" t="s">
        <v>34</v>
      </c>
      <c r="I3345">
        <v>9187</v>
      </c>
      <c r="J3345">
        <v>421.89</v>
      </c>
      <c r="K3345">
        <v>364.69</v>
      </c>
    </row>
    <row r="3346" spans="1:11" x14ac:dyDescent="0.35">
      <c r="A3346">
        <v>348995149</v>
      </c>
      <c r="B3346" s="2">
        <v>44442</v>
      </c>
      <c r="C3346" s="2">
        <v>44451</v>
      </c>
      <c r="D3346" t="s">
        <v>174</v>
      </c>
      <c r="E3346" t="s">
        <v>29</v>
      </c>
      <c r="F3346" t="s">
        <v>22</v>
      </c>
      <c r="G3346" t="s">
        <v>18</v>
      </c>
      <c r="H3346" t="s">
        <v>19</v>
      </c>
      <c r="I3346">
        <v>4275</v>
      </c>
      <c r="J3346">
        <v>47.45</v>
      </c>
      <c r="K3346">
        <v>31.79</v>
      </c>
    </row>
    <row r="3347" spans="1:11" x14ac:dyDescent="0.35">
      <c r="A3347">
        <v>628055179</v>
      </c>
      <c r="B3347" s="2">
        <v>42486</v>
      </c>
      <c r="C3347" s="2">
        <v>42493</v>
      </c>
      <c r="D3347" t="s">
        <v>55</v>
      </c>
      <c r="E3347" t="s">
        <v>21</v>
      </c>
      <c r="F3347" t="s">
        <v>40</v>
      </c>
      <c r="G3347" t="s">
        <v>18</v>
      </c>
      <c r="H3347" t="s">
        <v>15</v>
      </c>
      <c r="I3347">
        <v>4339</v>
      </c>
      <c r="J3347">
        <v>651.21</v>
      </c>
      <c r="K3347">
        <v>524.96</v>
      </c>
    </row>
    <row r="3348" spans="1:11" x14ac:dyDescent="0.35">
      <c r="A3348">
        <v>339740025</v>
      </c>
      <c r="B3348" s="2">
        <v>42705</v>
      </c>
      <c r="C3348" s="2">
        <v>42712</v>
      </c>
      <c r="D3348" t="s">
        <v>37</v>
      </c>
      <c r="E3348" t="s">
        <v>38</v>
      </c>
      <c r="F3348" t="s">
        <v>40</v>
      </c>
      <c r="G3348" t="s">
        <v>18</v>
      </c>
      <c r="H3348" t="s">
        <v>19</v>
      </c>
      <c r="I3348">
        <v>5478</v>
      </c>
      <c r="J3348">
        <v>651.21</v>
      </c>
      <c r="K3348">
        <v>524.96</v>
      </c>
    </row>
    <row r="3349" spans="1:11" x14ac:dyDescent="0.35">
      <c r="A3349">
        <v>915348517</v>
      </c>
      <c r="B3349" s="2">
        <v>42283</v>
      </c>
      <c r="C3349" s="2">
        <v>42297</v>
      </c>
      <c r="D3349" t="s">
        <v>96</v>
      </c>
      <c r="E3349" t="s">
        <v>29</v>
      </c>
      <c r="F3349" t="s">
        <v>40</v>
      </c>
      <c r="G3349" t="s">
        <v>14</v>
      </c>
      <c r="H3349" t="s">
        <v>26</v>
      </c>
      <c r="I3349">
        <v>822</v>
      </c>
      <c r="J3349">
        <v>651.21</v>
      </c>
      <c r="K3349">
        <v>524.96</v>
      </c>
    </row>
    <row r="3350" spans="1:11" x14ac:dyDescent="0.35">
      <c r="A3350">
        <v>706491982</v>
      </c>
      <c r="B3350" s="2">
        <v>42449</v>
      </c>
      <c r="C3350" s="2">
        <v>42460</v>
      </c>
      <c r="D3350" t="s">
        <v>84</v>
      </c>
      <c r="E3350" t="s">
        <v>24</v>
      </c>
      <c r="F3350" t="s">
        <v>30</v>
      </c>
      <c r="G3350" t="s">
        <v>14</v>
      </c>
      <c r="H3350" t="s">
        <v>19</v>
      </c>
      <c r="I3350">
        <v>5532</v>
      </c>
      <c r="J3350">
        <v>81.73</v>
      </c>
      <c r="K3350">
        <v>56.67</v>
      </c>
    </row>
    <row r="3351" spans="1:11" x14ac:dyDescent="0.35">
      <c r="A3351">
        <v>835094249</v>
      </c>
      <c r="B3351" s="2">
        <v>44323</v>
      </c>
      <c r="C3351" s="2">
        <v>44332</v>
      </c>
      <c r="D3351" t="s">
        <v>16</v>
      </c>
      <c r="E3351" t="s">
        <v>12</v>
      </c>
      <c r="F3351" t="s">
        <v>68</v>
      </c>
      <c r="G3351" t="s">
        <v>18</v>
      </c>
      <c r="H3351" t="s">
        <v>19</v>
      </c>
      <c r="I3351">
        <v>1801</v>
      </c>
      <c r="J3351">
        <v>154.06</v>
      </c>
      <c r="K3351">
        <v>90.93</v>
      </c>
    </row>
    <row r="3352" spans="1:11" x14ac:dyDescent="0.35">
      <c r="A3352">
        <v>243391644</v>
      </c>
      <c r="B3352" s="2">
        <v>44718</v>
      </c>
      <c r="C3352" s="2">
        <v>44722</v>
      </c>
      <c r="D3352" t="s">
        <v>116</v>
      </c>
      <c r="E3352" t="s">
        <v>21</v>
      </c>
      <c r="F3352" t="s">
        <v>30</v>
      </c>
      <c r="G3352" t="s">
        <v>14</v>
      </c>
      <c r="H3352" t="s">
        <v>19</v>
      </c>
      <c r="I3352">
        <v>3851</v>
      </c>
      <c r="J3352">
        <v>81.73</v>
      </c>
      <c r="K3352">
        <v>56.67</v>
      </c>
    </row>
    <row r="3353" spans="1:11" x14ac:dyDescent="0.35">
      <c r="A3353">
        <v>643932998</v>
      </c>
      <c r="B3353" s="2">
        <v>43994</v>
      </c>
      <c r="C3353" s="2">
        <v>44007</v>
      </c>
      <c r="D3353" t="s">
        <v>31</v>
      </c>
      <c r="E3353" t="s">
        <v>32</v>
      </c>
      <c r="F3353" t="s">
        <v>76</v>
      </c>
      <c r="G3353" t="s">
        <v>18</v>
      </c>
      <c r="H3353" t="s">
        <v>34</v>
      </c>
      <c r="I3353">
        <v>2938</v>
      </c>
      <c r="J3353">
        <v>668.27</v>
      </c>
      <c r="K3353">
        <v>502.54</v>
      </c>
    </row>
    <row r="3354" spans="1:11" x14ac:dyDescent="0.35">
      <c r="A3354">
        <v>669579637</v>
      </c>
      <c r="B3354" s="2">
        <v>42899</v>
      </c>
      <c r="C3354" s="2">
        <v>42907</v>
      </c>
      <c r="D3354" t="s">
        <v>78</v>
      </c>
      <c r="E3354" t="s">
        <v>24</v>
      </c>
      <c r="F3354" t="s">
        <v>68</v>
      </c>
      <c r="G3354" t="s">
        <v>18</v>
      </c>
      <c r="H3354" t="s">
        <v>34</v>
      </c>
      <c r="I3354">
        <v>2349</v>
      </c>
      <c r="J3354">
        <v>154.06</v>
      </c>
      <c r="K3354">
        <v>90.93</v>
      </c>
    </row>
    <row r="3355" spans="1:11" x14ac:dyDescent="0.35">
      <c r="A3355">
        <v>823505389</v>
      </c>
      <c r="B3355" s="2">
        <v>42074</v>
      </c>
      <c r="C3355" s="2">
        <v>42093</v>
      </c>
      <c r="D3355" t="s">
        <v>100</v>
      </c>
      <c r="E3355" t="s">
        <v>21</v>
      </c>
      <c r="F3355" t="s">
        <v>33</v>
      </c>
      <c r="G3355" t="s">
        <v>14</v>
      </c>
      <c r="H3355" t="s">
        <v>34</v>
      </c>
      <c r="I3355">
        <v>2400</v>
      </c>
      <c r="J3355">
        <v>109.28</v>
      </c>
      <c r="K3355">
        <v>35.840000000000003</v>
      </c>
    </row>
    <row r="3356" spans="1:11" x14ac:dyDescent="0.35">
      <c r="A3356">
        <v>329196584</v>
      </c>
      <c r="B3356" s="2">
        <v>44427</v>
      </c>
      <c r="C3356" s="2">
        <v>44442</v>
      </c>
      <c r="D3356" t="s">
        <v>11</v>
      </c>
      <c r="E3356" t="s">
        <v>12</v>
      </c>
      <c r="F3356" t="s">
        <v>47</v>
      </c>
      <c r="G3356" t="s">
        <v>18</v>
      </c>
      <c r="H3356" t="s">
        <v>34</v>
      </c>
      <c r="I3356">
        <v>5439</v>
      </c>
      <c r="J3356">
        <v>421.89</v>
      </c>
      <c r="K3356">
        <v>364.69</v>
      </c>
    </row>
    <row r="3357" spans="1:11" x14ac:dyDescent="0.35">
      <c r="A3357">
        <v>280452048</v>
      </c>
      <c r="B3357" s="2">
        <v>44568</v>
      </c>
      <c r="C3357" s="2">
        <v>44583</v>
      </c>
      <c r="D3357" t="s">
        <v>177</v>
      </c>
      <c r="E3357" t="s">
        <v>24</v>
      </c>
      <c r="F3357" t="s">
        <v>47</v>
      </c>
      <c r="G3357" t="s">
        <v>14</v>
      </c>
      <c r="H3357" t="s">
        <v>26</v>
      </c>
      <c r="I3357">
        <v>848</v>
      </c>
      <c r="J3357">
        <v>421.89</v>
      </c>
      <c r="K3357">
        <v>364.69</v>
      </c>
    </row>
    <row r="3358" spans="1:11" x14ac:dyDescent="0.35">
      <c r="A3358">
        <v>491383111</v>
      </c>
      <c r="B3358" s="2">
        <v>43341</v>
      </c>
      <c r="C3358" s="2">
        <v>43354</v>
      </c>
      <c r="D3358" t="s">
        <v>105</v>
      </c>
      <c r="E3358" t="s">
        <v>12</v>
      </c>
      <c r="F3358" t="s">
        <v>40</v>
      </c>
      <c r="G3358" t="s">
        <v>18</v>
      </c>
      <c r="H3358" t="s">
        <v>34</v>
      </c>
      <c r="I3358">
        <v>37</v>
      </c>
      <c r="J3358">
        <v>651.21</v>
      </c>
      <c r="K3358">
        <v>524.96</v>
      </c>
    </row>
    <row r="3359" spans="1:11" x14ac:dyDescent="0.35">
      <c r="A3359">
        <v>846413600</v>
      </c>
      <c r="B3359" s="2">
        <v>44560</v>
      </c>
      <c r="C3359" s="2">
        <v>44575</v>
      </c>
      <c r="D3359" t="s">
        <v>205</v>
      </c>
      <c r="E3359" t="s">
        <v>21</v>
      </c>
      <c r="F3359" t="s">
        <v>17</v>
      </c>
      <c r="G3359" t="s">
        <v>14</v>
      </c>
      <c r="H3359" t="s">
        <v>26</v>
      </c>
      <c r="I3359">
        <v>1448</v>
      </c>
      <c r="J3359">
        <v>152.58000000000001</v>
      </c>
      <c r="K3359">
        <v>97.44</v>
      </c>
    </row>
    <row r="3360" spans="1:11" x14ac:dyDescent="0.35">
      <c r="A3360">
        <v>850279843</v>
      </c>
      <c r="B3360" s="2">
        <v>43921</v>
      </c>
      <c r="C3360" s="2">
        <v>43933</v>
      </c>
      <c r="D3360" t="s">
        <v>121</v>
      </c>
      <c r="E3360" t="s">
        <v>21</v>
      </c>
      <c r="F3360" t="s">
        <v>56</v>
      </c>
      <c r="G3360" t="s">
        <v>18</v>
      </c>
      <c r="H3360" t="s">
        <v>19</v>
      </c>
      <c r="I3360">
        <v>5556</v>
      </c>
      <c r="J3360">
        <v>9.33</v>
      </c>
      <c r="K3360">
        <v>6.92</v>
      </c>
    </row>
    <row r="3361" spans="1:11" x14ac:dyDescent="0.35">
      <c r="A3361">
        <v>978030669</v>
      </c>
      <c r="B3361" s="2">
        <v>42130</v>
      </c>
      <c r="C3361" s="2">
        <v>42146</v>
      </c>
      <c r="D3361" t="s">
        <v>186</v>
      </c>
      <c r="E3361" t="s">
        <v>38</v>
      </c>
      <c r="F3361" t="s">
        <v>56</v>
      </c>
      <c r="G3361" t="s">
        <v>18</v>
      </c>
      <c r="H3361" t="s">
        <v>15</v>
      </c>
      <c r="I3361">
        <v>9864</v>
      </c>
      <c r="J3361">
        <v>9.33</v>
      </c>
      <c r="K3361">
        <v>6.92</v>
      </c>
    </row>
    <row r="3362" spans="1:11" x14ac:dyDescent="0.35">
      <c r="A3362">
        <v>425027406</v>
      </c>
      <c r="B3362" s="2">
        <v>43361</v>
      </c>
      <c r="C3362" s="2">
        <v>43375</v>
      </c>
      <c r="D3362" t="s">
        <v>118</v>
      </c>
      <c r="E3362" t="s">
        <v>24</v>
      </c>
      <c r="F3362" t="s">
        <v>22</v>
      </c>
      <c r="G3362" t="s">
        <v>18</v>
      </c>
      <c r="H3362" t="s">
        <v>34</v>
      </c>
      <c r="I3362">
        <v>3909</v>
      </c>
      <c r="J3362">
        <v>47.45</v>
      </c>
      <c r="K3362">
        <v>31.79</v>
      </c>
    </row>
    <row r="3363" spans="1:11" x14ac:dyDescent="0.35">
      <c r="A3363">
        <v>256943881</v>
      </c>
      <c r="B3363" s="2">
        <v>42441</v>
      </c>
      <c r="C3363" s="2">
        <v>42450</v>
      </c>
      <c r="D3363" t="s">
        <v>44</v>
      </c>
      <c r="E3363" t="s">
        <v>12</v>
      </c>
      <c r="F3363" t="s">
        <v>22</v>
      </c>
      <c r="G3363" t="s">
        <v>14</v>
      </c>
      <c r="H3363" t="s">
        <v>15</v>
      </c>
      <c r="I3363">
        <v>4259</v>
      </c>
      <c r="J3363">
        <v>47.45</v>
      </c>
      <c r="K3363">
        <v>31.79</v>
      </c>
    </row>
    <row r="3364" spans="1:11" x14ac:dyDescent="0.35">
      <c r="A3364">
        <v>259766423</v>
      </c>
      <c r="B3364" s="2">
        <v>44401</v>
      </c>
      <c r="C3364" s="2">
        <v>44414</v>
      </c>
      <c r="D3364" t="s">
        <v>41</v>
      </c>
      <c r="E3364" t="s">
        <v>29</v>
      </c>
      <c r="F3364" t="s">
        <v>42</v>
      </c>
      <c r="G3364" t="s">
        <v>18</v>
      </c>
      <c r="H3364" t="s">
        <v>34</v>
      </c>
      <c r="I3364">
        <v>9512</v>
      </c>
      <c r="J3364">
        <v>437.2</v>
      </c>
      <c r="K3364">
        <v>263.33</v>
      </c>
    </row>
    <row r="3365" spans="1:11" x14ac:dyDescent="0.35">
      <c r="A3365">
        <v>289793860</v>
      </c>
      <c r="B3365" s="2">
        <v>44038</v>
      </c>
      <c r="C3365" s="2">
        <v>44058</v>
      </c>
      <c r="D3365" t="s">
        <v>44</v>
      </c>
      <c r="E3365" t="s">
        <v>12</v>
      </c>
      <c r="F3365" t="s">
        <v>22</v>
      </c>
      <c r="G3365" t="s">
        <v>14</v>
      </c>
      <c r="H3365" t="s">
        <v>34</v>
      </c>
      <c r="I3365">
        <v>5298</v>
      </c>
      <c r="J3365">
        <v>47.45</v>
      </c>
      <c r="K3365">
        <v>31.79</v>
      </c>
    </row>
    <row r="3366" spans="1:11" x14ac:dyDescent="0.35">
      <c r="A3366">
        <v>723637521</v>
      </c>
      <c r="B3366" s="2">
        <v>42698</v>
      </c>
      <c r="C3366" s="2">
        <v>42716</v>
      </c>
      <c r="D3366" t="s">
        <v>99</v>
      </c>
      <c r="E3366" t="s">
        <v>38</v>
      </c>
      <c r="F3366" t="s">
        <v>56</v>
      </c>
      <c r="G3366" t="s">
        <v>18</v>
      </c>
      <c r="H3366" t="s">
        <v>34</v>
      </c>
      <c r="I3366">
        <v>9278</v>
      </c>
      <c r="J3366">
        <v>9.33</v>
      </c>
      <c r="K3366">
        <v>6.92</v>
      </c>
    </row>
    <row r="3367" spans="1:11" x14ac:dyDescent="0.35">
      <c r="A3367">
        <v>208221232</v>
      </c>
      <c r="B3367" s="2">
        <v>44540</v>
      </c>
      <c r="C3367" s="2">
        <v>44558</v>
      </c>
      <c r="D3367" t="s">
        <v>164</v>
      </c>
      <c r="E3367" t="s">
        <v>38</v>
      </c>
      <c r="F3367" t="s">
        <v>25</v>
      </c>
      <c r="G3367" t="s">
        <v>18</v>
      </c>
      <c r="H3367" t="s">
        <v>34</v>
      </c>
      <c r="I3367">
        <v>6145</v>
      </c>
      <c r="J3367">
        <v>205.7</v>
      </c>
      <c r="K3367">
        <v>117.11</v>
      </c>
    </row>
    <row r="3368" spans="1:11" x14ac:dyDescent="0.35">
      <c r="A3368">
        <v>610781323</v>
      </c>
      <c r="B3368" s="2">
        <v>42530</v>
      </c>
      <c r="C3368" s="2">
        <v>42550</v>
      </c>
      <c r="D3368" t="s">
        <v>16</v>
      </c>
      <c r="E3368" t="s">
        <v>12</v>
      </c>
      <c r="F3368" t="s">
        <v>68</v>
      </c>
      <c r="G3368" t="s">
        <v>14</v>
      </c>
      <c r="H3368" t="s">
        <v>19</v>
      </c>
      <c r="I3368">
        <v>2621</v>
      </c>
      <c r="J3368">
        <v>154.06</v>
      </c>
      <c r="K3368">
        <v>90.93</v>
      </c>
    </row>
    <row r="3369" spans="1:11" x14ac:dyDescent="0.35">
      <c r="A3369">
        <v>268866622</v>
      </c>
      <c r="B3369" s="2">
        <v>42414</v>
      </c>
      <c r="C3369" s="2">
        <v>42423</v>
      </c>
      <c r="D3369" t="s">
        <v>191</v>
      </c>
      <c r="E3369" t="s">
        <v>24</v>
      </c>
      <c r="F3369" t="s">
        <v>22</v>
      </c>
      <c r="G3369" t="s">
        <v>18</v>
      </c>
      <c r="H3369" t="s">
        <v>34</v>
      </c>
      <c r="I3369">
        <v>2463</v>
      </c>
      <c r="J3369">
        <v>47.45</v>
      </c>
      <c r="K3369">
        <v>31.79</v>
      </c>
    </row>
    <row r="3370" spans="1:11" x14ac:dyDescent="0.35">
      <c r="A3370">
        <v>740338456</v>
      </c>
      <c r="B3370" s="2">
        <v>44171</v>
      </c>
      <c r="C3370" s="2">
        <v>44188</v>
      </c>
      <c r="D3370" t="s">
        <v>46</v>
      </c>
      <c r="E3370" t="s">
        <v>29</v>
      </c>
      <c r="F3370" t="s">
        <v>40</v>
      </c>
      <c r="G3370" t="s">
        <v>18</v>
      </c>
      <c r="H3370" t="s">
        <v>34</v>
      </c>
      <c r="I3370">
        <v>1456</v>
      </c>
      <c r="J3370">
        <v>651.21</v>
      </c>
      <c r="K3370">
        <v>524.96</v>
      </c>
    </row>
    <row r="3371" spans="1:11" x14ac:dyDescent="0.35">
      <c r="A3371">
        <v>953370654</v>
      </c>
      <c r="B3371" s="2">
        <v>43707</v>
      </c>
      <c r="C3371" s="2">
        <v>43723</v>
      </c>
      <c r="D3371" t="s">
        <v>92</v>
      </c>
      <c r="E3371" t="s">
        <v>32</v>
      </c>
      <c r="F3371" t="s">
        <v>76</v>
      </c>
      <c r="G3371" t="s">
        <v>18</v>
      </c>
      <c r="H3371" t="s">
        <v>19</v>
      </c>
      <c r="I3371">
        <v>2417</v>
      </c>
      <c r="J3371">
        <v>668.27</v>
      </c>
      <c r="K3371">
        <v>502.54</v>
      </c>
    </row>
    <row r="3372" spans="1:11" x14ac:dyDescent="0.35">
      <c r="A3372">
        <v>356449544</v>
      </c>
      <c r="B3372" s="2">
        <v>44205</v>
      </c>
      <c r="C3372" s="2">
        <v>44221</v>
      </c>
      <c r="D3372" t="s">
        <v>57</v>
      </c>
      <c r="E3372" t="s">
        <v>32</v>
      </c>
      <c r="F3372" t="s">
        <v>42</v>
      </c>
      <c r="G3372" t="s">
        <v>18</v>
      </c>
      <c r="H3372" t="s">
        <v>34</v>
      </c>
      <c r="I3372">
        <v>196</v>
      </c>
      <c r="J3372">
        <v>437.2</v>
      </c>
      <c r="K3372">
        <v>263.33</v>
      </c>
    </row>
    <row r="3373" spans="1:11" x14ac:dyDescent="0.35">
      <c r="A3373">
        <v>268373954</v>
      </c>
      <c r="B3373" s="2">
        <v>44617</v>
      </c>
      <c r="C3373" s="2">
        <v>44634</v>
      </c>
      <c r="D3373" t="s">
        <v>48</v>
      </c>
      <c r="E3373" t="s">
        <v>21</v>
      </c>
      <c r="F3373" t="s">
        <v>40</v>
      </c>
      <c r="G3373" t="s">
        <v>14</v>
      </c>
      <c r="H3373" t="s">
        <v>34</v>
      </c>
      <c r="I3373">
        <v>6672</v>
      </c>
      <c r="J3373">
        <v>651.21</v>
      </c>
      <c r="K3373">
        <v>524.96</v>
      </c>
    </row>
    <row r="3374" spans="1:11" x14ac:dyDescent="0.35">
      <c r="A3374">
        <v>728255212</v>
      </c>
      <c r="B3374" s="2">
        <v>42826</v>
      </c>
      <c r="C3374" s="2">
        <v>42846</v>
      </c>
      <c r="D3374" t="s">
        <v>66</v>
      </c>
      <c r="E3374" t="s">
        <v>38</v>
      </c>
      <c r="F3374" t="s">
        <v>17</v>
      </c>
      <c r="G3374" t="s">
        <v>18</v>
      </c>
      <c r="H3374" t="s">
        <v>34</v>
      </c>
      <c r="I3374">
        <v>5755</v>
      </c>
      <c r="J3374">
        <v>152.58000000000001</v>
      </c>
      <c r="K3374">
        <v>97.44</v>
      </c>
    </row>
    <row r="3375" spans="1:11" x14ac:dyDescent="0.35">
      <c r="A3375">
        <v>945517146</v>
      </c>
      <c r="B3375" s="2">
        <v>43493</v>
      </c>
      <c r="C3375" s="2">
        <v>43508</v>
      </c>
      <c r="D3375" t="s">
        <v>136</v>
      </c>
      <c r="E3375" t="s">
        <v>38</v>
      </c>
      <c r="F3375" t="s">
        <v>17</v>
      </c>
      <c r="G3375" t="s">
        <v>18</v>
      </c>
      <c r="H3375" t="s">
        <v>19</v>
      </c>
      <c r="I3375">
        <v>8390</v>
      </c>
      <c r="J3375">
        <v>152.58000000000001</v>
      </c>
      <c r="K3375">
        <v>97.44</v>
      </c>
    </row>
    <row r="3376" spans="1:11" x14ac:dyDescent="0.35">
      <c r="A3376">
        <v>649896085</v>
      </c>
      <c r="B3376" s="2">
        <v>42853</v>
      </c>
      <c r="C3376" s="2">
        <v>42858</v>
      </c>
      <c r="D3376" t="s">
        <v>111</v>
      </c>
      <c r="E3376" t="s">
        <v>38</v>
      </c>
      <c r="F3376" t="s">
        <v>76</v>
      </c>
      <c r="G3376" t="s">
        <v>18</v>
      </c>
      <c r="H3376" t="s">
        <v>34</v>
      </c>
      <c r="I3376">
        <v>7548</v>
      </c>
      <c r="J3376">
        <v>668.27</v>
      </c>
      <c r="K3376">
        <v>502.54</v>
      </c>
    </row>
    <row r="3377" spans="1:11" x14ac:dyDescent="0.35">
      <c r="A3377">
        <v>541440856</v>
      </c>
      <c r="B3377" s="2">
        <v>42614</v>
      </c>
      <c r="C3377" s="2">
        <v>42620</v>
      </c>
      <c r="D3377" t="s">
        <v>141</v>
      </c>
      <c r="E3377" t="s">
        <v>38</v>
      </c>
      <c r="F3377" t="s">
        <v>30</v>
      </c>
      <c r="G3377" t="s">
        <v>14</v>
      </c>
      <c r="H3377" t="s">
        <v>15</v>
      </c>
      <c r="I3377">
        <v>3236</v>
      </c>
      <c r="J3377">
        <v>81.73</v>
      </c>
      <c r="K3377">
        <v>56.67</v>
      </c>
    </row>
    <row r="3378" spans="1:11" x14ac:dyDescent="0.35">
      <c r="A3378">
        <v>940512788</v>
      </c>
      <c r="B3378" s="2">
        <v>43829</v>
      </c>
      <c r="C3378" s="2">
        <v>43837</v>
      </c>
      <c r="D3378" t="s">
        <v>194</v>
      </c>
      <c r="E3378" t="s">
        <v>32</v>
      </c>
      <c r="F3378" t="s">
        <v>30</v>
      </c>
      <c r="G3378" t="s">
        <v>18</v>
      </c>
      <c r="H3378" t="s">
        <v>15</v>
      </c>
      <c r="I3378">
        <v>7489</v>
      </c>
      <c r="J3378">
        <v>81.73</v>
      </c>
      <c r="K3378">
        <v>56.67</v>
      </c>
    </row>
    <row r="3379" spans="1:11" x14ac:dyDescent="0.35">
      <c r="A3379">
        <v>437785708</v>
      </c>
      <c r="B3379" s="2">
        <v>42753</v>
      </c>
      <c r="C3379" s="2">
        <v>42758</v>
      </c>
      <c r="D3379" t="s">
        <v>197</v>
      </c>
      <c r="E3379" t="s">
        <v>38</v>
      </c>
      <c r="F3379" t="s">
        <v>17</v>
      </c>
      <c r="G3379" t="s">
        <v>18</v>
      </c>
      <c r="H3379" t="s">
        <v>34</v>
      </c>
      <c r="I3379">
        <v>9375</v>
      </c>
      <c r="J3379">
        <v>152.58000000000001</v>
      </c>
      <c r="K3379">
        <v>97.44</v>
      </c>
    </row>
    <row r="3380" spans="1:11" x14ac:dyDescent="0.35">
      <c r="A3380">
        <v>844245946</v>
      </c>
      <c r="B3380" s="2">
        <v>44530</v>
      </c>
      <c r="C3380" s="2">
        <v>44543</v>
      </c>
      <c r="D3380" t="s">
        <v>126</v>
      </c>
      <c r="E3380" t="s">
        <v>24</v>
      </c>
      <c r="F3380" t="s">
        <v>56</v>
      </c>
      <c r="G3380" t="s">
        <v>14</v>
      </c>
      <c r="H3380" t="s">
        <v>15</v>
      </c>
      <c r="I3380">
        <v>9991</v>
      </c>
      <c r="J3380">
        <v>9.33</v>
      </c>
      <c r="K3380">
        <v>6.92</v>
      </c>
    </row>
    <row r="3381" spans="1:11" x14ac:dyDescent="0.35">
      <c r="A3381">
        <v>441192328</v>
      </c>
      <c r="B3381" s="2">
        <v>43919</v>
      </c>
      <c r="C3381" s="2">
        <v>43923</v>
      </c>
      <c r="D3381" t="s">
        <v>142</v>
      </c>
      <c r="E3381" t="s">
        <v>29</v>
      </c>
      <c r="F3381" t="s">
        <v>76</v>
      </c>
      <c r="G3381" t="s">
        <v>18</v>
      </c>
      <c r="H3381" t="s">
        <v>19</v>
      </c>
      <c r="I3381">
        <v>7469</v>
      </c>
      <c r="J3381">
        <v>668.27</v>
      </c>
      <c r="K3381">
        <v>502.54</v>
      </c>
    </row>
    <row r="3382" spans="1:11" x14ac:dyDescent="0.35">
      <c r="A3382">
        <v>730236184</v>
      </c>
      <c r="B3382" s="2">
        <v>44574</v>
      </c>
      <c r="C3382" s="2">
        <v>44595</v>
      </c>
      <c r="D3382" t="s">
        <v>173</v>
      </c>
      <c r="E3382" t="s">
        <v>24</v>
      </c>
      <c r="F3382" t="s">
        <v>22</v>
      </c>
      <c r="G3382" t="s">
        <v>14</v>
      </c>
      <c r="H3382" t="s">
        <v>26</v>
      </c>
      <c r="I3382">
        <v>1969</v>
      </c>
      <c r="J3382">
        <v>47.45</v>
      </c>
      <c r="K3382">
        <v>31.79</v>
      </c>
    </row>
    <row r="3383" spans="1:11" x14ac:dyDescent="0.35">
      <c r="A3383">
        <v>583301341</v>
      </c>
      <c r="B3383" s="2">
        <v>42844</v>
      </c>
      <c r="C3383" s="2">
        <v>42848</v>
      </c>
      <c r="D3383" t="s">
        <v>200</v>
      </c>
      <c r="E3383" t="s">
        <v>24</v>
      </c>
      <c r="F3383" t="s">
        <v>17</v>
      </c>
      <c r="G3383" t="s">
        <v>18</v>
      </c>
      <c r="H3383" t="s">
        <v>26</v>
      </c>
      <c r="I3383">
        <v>684</v>
      </c>
      <c r="J3383">
        <v>152.58000000000001</v>
      </c>
      <c r="K3383">
        <v>97.44</v>
      </c>
    </row>
    <row r="3384" spans="1:11" x14ac:dyDescent="0.35">
      <c r="A3384">
        <v>292624127</v>
      </c>
      <c r="B3384" s="2">
        <v>42661</v>
      </c>
      <c r="C3384" s="2">
        <v>42667</v>
      </c>
      <c r="D3384" t="s">
        <v>162</v>
      </c>
      <c r="E3384" t="s">
        <v>38</v>
      </c>
      <c r="F3384" t="s">
        <v>22</v>
      </c>
      <c r="G3384" t="s">
        <v>14</v>
      </c>
      <c r="H3384" t="s">
        <v>26</v>
      </c>
      <c r="I3384">
        <v>2837</v>
      </c>
      <c r="J3384">
        <v>47.45</v>
      </c>
      <c r="K3384">
        <v>31.79</v>
      </c>
    </row>
    <row r="3385" spans="1:11" x14ac:dyDescent="0.35">
      <c r="A3385">
        <v>220753371</v>
      </c>
      <c r="B3385" s="2">
        <v>44308</v>
      </c>
      <c r="C3385" s="2">
        <v>44327</v>
      </c>
      <c r="D3385" t="s">
        <v>154</v>
      </c>
      <c r="E3385" t="s">
        <v>12</v>
      </c>
      <c r="F3385" t="s">
        <v>22</v>
      </c>
      <c r="G3385" t="s">
        <v>14</v>
      </c>
      <c r="H3385" t="s">
        <v>19</v>
      </c>
      <c r="I3385">
        <v>4683</v>
      </c>
      <c r="J3385">
        <v>47.45</v>
      </c>
      <c r="K3385">
        <v>31.79</v>
      </c>
    </row>
    <row r="3386" spans="1:11" x14ac:dyDescent="0.35">
      <c r="A3386">
        <v>350550401</v>
      </c>
      <c r="B3386" s="2">
        <v>43915</v>
      </c>
      <c r="C3386" s="2">
        <v>43933</v>
      </c>
      <c r="D3386" t="s">
        <v>103</v>
      </c>
      <c r="E3386" t="s">
        <v>21</v>
      </c>
      <c r="F3386" t="s">
        <v>42</v>
      </c>
      <c r="G3386" t="s">
        <v>14</v>
      </c>
      <c r="H3386" t="s">
        <v>34</v>
      </c>
      <c r="I3386">
        <v>4508</v>
      </c>
      <c r="J3386">
        <v>437.2</v>
      </c>
      <c r="K3386">
        <v>263.33</v>
      </c>
    </row>
    <row r="3387" spans="1:11" x14ac:dyDescent="0.35">
      <c r="A3387">
        <v>735189044</v>
      </c>
      <c r="B3387" s="2">
        <v>43505</v>
      </c>
      <c r="C3387" s="2">
        <v>43511</v>
      </c>
      <c r="D3387" t="s">
        <v>39</v>
      </c>
      <c r="E3387" t="s">
        <v>29</v>
      </c>
      <c r="F3387" t="s">
        <v>25</v>
      </c>
      <c r="G3387" t="s">
        <v>18</v>
      </c>
      <c r="H3387" t="s">
        <v>26</v>
      </c>
      <c r="I3387">
        <v>7631</v>
      </c>
      <c r="J3387">
        <v>205.7</v>
      </c>
      <c r="K3387">
        <v>117.11</v>
      </c>
    </row>
    <row r="3388" spans="1:11" x14ac:dyDescent="0.35">
      <c r="A3388">
        <v>148155629</v>
      </c>
      <c r="B3388" s="2">
        <v>42415</v>
      </c>
      <c r="C3388" s="2">
        <v>42420</v>
      </c>
      <c r="D3388" t="s">
        <v>89</v>
      </c>
      <c r="E3388" t="s">
        <v>38</v>
      </c>
      <c r="F3388" t="s">
        <v>25</v>
      </c>
      <c r="G3388" t="s">
        <v>18</v>
      </c>
      <c r="H3388" t="s">
        <v>15</v>
      </c>
      <c r="I3388">
        <v>1398</v>
      </c>
      <c r="J3388">
        <v>205.7</v>
      </c>
      <c r="K3388">
        <v>117.11</v>
      </c>
    </row>
    <row r="3389" spans="1:11" x14ac:dyDescent="0.35">
      <c r="A3389">
        <v>133248984</v>
      </c>
      <c r="B3389" s="2">
        <v>43521</v>
      </c>
      <c r="C3389" s="2">
        <v>43533</v>
      </c>
      <c r="D3389" t="s">
        <v>155</v>
      </c>
      <c r="E3389" t="s">
        <v>12</v>
      </c>
      <c r="F3389" t="s">
        <v>47</v>
      </c>
      <c r="G3389" t="s">
        <v>18</v>
      </c>
      <c r="H3389" t="s">
        <v>19</v>
      </c>
      <c r="I3389">
        <v>190</v>
      </c>
      <c r="J3389">
        <v>421.89</v>
      </c>
      <c r="K3389">
        <v>364.69</v>
      </c>
    </row>
    <row r="3390" spans="1:11" x14ac:dyDescent="0.35">
      <c r="A3390">
        <v>954580438</v>
      </c>
      <c r="B3390" s="2">
        <v>43939</v>
      </c>
      <c r="C3390" s="2">
        <v>43956</v>
      </c>
      <c r="D3390" t="s">
        <v>218</v>
      </c>
      <c r="E3390" t="s">
        <v>38</v>
      </c>
      <c r="F3390" t="s">
        <v>68</v>
      </c>
      <c r="G3390" t="s">
        <v>18</v>
      </c>
      <c r="H3390" t="s">
        <v>26</v>
      </c>
      <c r="I3390">
        <v>419</v>
      </c>
      <c r="J3390">
        <v>154.06</v>
      </c>
      <c r="K3390">
        <v>90.93</v>
      </c>
    </row>
    <row r="3391" spans="1:11" x14ac:dyDescent="0.35">
      <c r="A3391">
        <v>246573817</v>
      </c>
      <c r="B3391" s="2">
        <v>44324</v>
      </c>
      <c r="C3391" s="2">
        <v>44338</v>
      </c>
      <c r="D3391" t="s">
        <v>52</v>
      </c>
      <c r="E3391" t="s">
        <v>12</v>
      </c>
      <c r="F3391" t="s">
        <v>17</v>
      </c>
      <c r="G3391" t="s">
        <v>18</v>
      </c>
      <c r="H3391" t="s">
        <v>26</v>
      </c>
      <c r="I3391">
        <v>5527</v>
      </c>
      <c r="J3391">
        <v>152.58000000000001</v>
      </c>
      <c r="K3391">
        <v>97.44</v>
      </c>
    </row>
    <row r="3392" spans="1:11" x14ac:dyDescent="0.35">
      <c r="A3392">
        <v>663965451</v>
      </c>
      <c r="B3392" s="2">
        <v>42644</v>
      </c>
      <c r="C3392" s="2">
        <v>42647</v>
      </c>
      <c r="D3392" t="s">
        <v>57</v>
      </c>
      <c r="E3392" t="s">
        <v>32</v>
      </c>
      <c r="F3392" t="s">
        <v>22</v>
      </c>
      <c r="G3392" t="s">
        <v>18</v>
      </c>
      <c r="H3392" t="s">
        <v>26</v>
      </c>
      <c r="I3392">
        <v>987</v>
      </c>
      <c r="J3392">
        <v>47.45</v>
      </c>
      <c r="K3392">
        <v>31.79</v>
      </c>
    </row>
    <row r="3393" spans="1:11" x14ac:dyDescent="0.35">
      <c r="A3393">
        <v>431804168</v>
      </c>
      <c r="B3393" s="2">
        <v>42762</v>
      </c>
      <c r="C3393" s="2">
        <v>42763</v>
      </c>
      <c r="D3393" t="s">
        <v>50</v>
      </c>
      <c r="E3393" t="s">
        <v>51</v>
      </c>
      <c r="F3393" t="s">
        <v>76</v>
      </c>
      <c r="G3393" t="s">
        <v>18</v>
      </c>
      <c r="H3393" t="s">
        <v>34</v>
      </c>
      <c r="I3393">
        <v>9304</v>
      </c>
      <c r="J3393">
        <v>668.27</v>
      </c>
      <c r="K3393">
        <v>502.54</v>
      </c>
    </row>
    <row r="3394" spans="1:11" x14ac:dyDescent="0.35">
      <c r="A3394">
        <v>995451295</v>
      </c>
      <c r="B3394" s="2">
        <v>42770</v>
      </c>
      <c r="C3394" s="2">
        <v>42783</v>
      </c>
      <c r="D3394" t="s">
        <v>72</v>
      </c>
      <c r="E3394" t="s">
        <v>24</v>
      </c>
      <c r="F3394" t="s">
        <v>17</v>
      </c>
      <c r="G3394" t="s">
        <v>14</v>
      </c>
      <c r="H3394" t="s">
        <v>15</v>
      </c>
      <c r="I3394">
        <v>5014</v>
      </c>
      <c r="J3394">
        <v>152.58000000000001</v>
      </c>
      <c r="K3394">
        <v>97.44</v>
      </c>
    </row>
    <row r="3395" spans="1:11" x14ac:dyDescent="0.35">
      <c r="A3395">
        <v>270580661</v>
      </c>
      <c r="B3395" s="2">
        <v>44309</v>
      </c>
      <c r="C3395" s="2">
        <v>44329</v>
      </c>
      <c r="D3395" t="s">
        <v>150</v>
      </c>
      <c r="E3395" t="s">
        <v>38</v>
      </c>
      <c r="F3395" t="s">
        <v>56</v>
      </c>
      <c r="G3395" t="s">
        <v>18</v>
      </c>
      <c r="H3395" t="s">
        <v>34</v>
      </c>
      <c r="I3395">
        <v>9685</v>
      </c>
      <c r="J3395">
        <v>9.33</v>
      </c>
      <c r="K3395">
        <v>6.92</v>
      </c>
    </row>
    <row r="3396" spans="1:11" x14ac:dyDescent="0.35">
      <c r="A3396">
        <v>293178594</v>
      </c>
      <c r="B3396" s="2">
        <v>44708</v>
      </c>
      <c r="C3396" s="2">
        <v>44713</v>
      </c>
      <c r="D3396" t="s">
        <v>80</v>
      </c>
      <c r="E3396" t="s">
        <v>21</v>
      </c>
      <c r="F3396" t="s">
        <v>30</v>
      </c>
      <c r="G3396" t="s">
        <v>14</v>
      </c>
      <c r="H3396" t="s">
        <v>19</v>
      </c>
      <c r="I3396">
        <v>6916</v>
      </c>
      <c r="J3396">
        <v>81.73</v>
      </c>
      <c r="K3396">
        <v>56.67</v>
      </c>
    </row>
    <row r="3397" spans="1:11" x14ac:dyDescent="0.35">
      <c r="A3397">
        <v>469543921</v>
      </c>
      <c r="B3397" s="2">
        <v>43387</v>
      </c>
      <c r="C3397" s="2">
        <v>43394</v>
      </c>
      <c r="D3397" t="s">
        <v>75</v>
      </c>
      <c r="E3397" t="s">
        <v>38</v>
      </c>
      <c r="F3397" t="s">
        <v>76</v>
      </c>
      <c r="G3397" t="s">
        <v>18</v>
      </c>
      <c r="H3397" t="s">
        <v>19</v>
      </c>
      <c r="I3397">
        <v>7336</v>
      </c>
      <c r="J3397">
        <v>668.27</v>
      </c>
      <c r="K3397">
        <v>502.54</v>
      </c>
    </row>
    <row r="3398" spans="1:11" x14ac:dyDescent="0.35">
      <c r="A3398">
        <v>726287972</v>
      </c>
      <c r="B3398" s="2">
        <v>44845</v>
      </c>
      <c r="C3398" s="2">
        <v>44858</v>
      </c>
      <c r="D3398" t="s">
        <v>177</v>
      </c>
      <c r="E3398" t="s">
        <v>24</v>
      </c>
      <c r="F3398" t="s">
        <v>33</v>
      </c>
      <c r="G3398" t="s">
        <v>14</v>
      </c>
      <c r="H3398" t="s">
        <v>15</v>
      </c>
      <c r="I3398">
        <v>3606</v>
      </c>
      <c r="J3398">
        <v>109.28</v>
      </c>
      <c r="K3398">
        <v>35.840000000000003</v>
      </c>
    </row>
    <row r="3399" spans="1:11" x14ac:dyDescent="0.35">
      <c r="A3399">
        <v>160334575</v>
      </c>
      <c r="B3399" s="2">
        <v>43930</v>
      </c>
      <c r="C3399" s="2">
        <v>43945</v>
      </c>
      <c r="D3399" t="s">
        <v>66</v>
      </c>
      <c r="E3399" t="s">
        <v>38</v>
      </c>
      <c r="F3399" t="s">
        <v>30</v>
      </c>
      <c r="G3399" t="s">
        <v>18</v>
      </c>
      <c r="H3399" t="s">
        <v>19</v>
      </c>
      <c r="I3399">
        <v>5418</v>
      </c>
      <c r="J3399">
        <v>81.73</v>
      </c>
      <c r="K3399">
        <v>56.67</v>
      </c>
    </row>
    <row r="3400" spans="1:11" x14ac:dyDescent="0.35">
      <c r="A3400">
        <v>188920056</v>
      </c>
      <c r="B3400" s="2">
        <v>44382</v>
      </c>
      <c r="C3400" s="2">
        <v>44390</v>
      </c>
      <c r="D3400" t="s">
        <v>99</v>
      </c>
      <c r="E3400" t="s">
        <v>38</v>
      </c>
      <c r="F3400" t="s">
        <v>68</v>
      </c>
      <c r="G3400" t="s">
        <v>14</v>
      </c>
      <c r="H3400" t="s">
        <v>19</v>
      </c>
      <c r="I3400">
        <v>4498</v>
      </c>
      <c r="J3400">
        <v>154.06</v>
      </c>
      <c r="K3400">
        <v>90.93</v>
      </c>
    </row>
    <row r="3401" spans="1:11" x14ac:dyDescent="0.35">
      <c r="A3401">
        <v>499593245</v>
      </c>
      <c r="B3401" s="2">
        <v>43519</v>
      </c>
      <c r="C3401" s="2">
        <v>43535</v>
      </c>
      <c r="D3401" t="s">
        <v>88</v>
      </c>
      <c r="E3401" t="s">
        <v>38</v>
      </c>
      <c r="F3401" t="s">
        <v>30</v>
      </c>
      <c r="G3401" t="s">
        <v>14</v>
      </c>
      <c r="H3401" t="s">
        <v>34</v>
      </c>
      <c r="I3401">
        <v>9598</v>
      </c>
      <c r="J3401">
        <v>81.73</v>
      </c>
      <c r="K3401">
        <v>56.67</v>
      </c>
    </row>
    <row r="3402" spans="1:11" x14ac:dyDescent="0.35">
      <c r="A3402">
        <v>400215470</v>
      </c>
      <c r="B3402" s="2">
        <v>42130</v>
      </c>
      <c r="C3402" s="2">
        <v>42141</v>
      </c>
      <c r="D3402" t="s">
        <v>192</v>
      </c>
      <c r="E3402" t="s">
        <v>32</v>
      </c>
      <c r="F3402" t="s">
        <v>40</v>
      </c>
      <c r="G3402" t="s">
        <v>18</v>
      </c>
      <c r="H3402" t="s">
        <v>19</v>
      </c>
      <c r="I3402">
        <v>1506</v>
      </c>
      <c r="J3402">
        <v>651.21</v>
      </c>
      <c r="K3402">
        <v>524.96</v>
      </c>
    </row>
    <row r="3403" spans="1:11" x14ac:dyDescent="0.35">
      <c r="A3403">
        <v>168960559</v>
      </c>
      <c r="B3403" s="2">
        <v>43660</v>
      </c>
      <c r="C3403" s="2">
        <v>43671</v>
      </c>
      <c r="D3403" t="s">
        <v>215</v>
      </c>
      <c r="E3403" t="s">
        <v>21</v>
      </c>
      <c r="F3403" t="s">
        <v>13</v>
      </c>
      <c r="G3403" t="s">
        <v>14</v>
      </c>
      <c r="H3403" t="s">
        <v>34</v>
      </c>
      <c r="I3403">
        <v>8039</v>
      </c>
      <c r="J3403">
        <v>255.28</v>
      </c>
      <c r="K3403">
        <v>159.41999999999999</v>
      </c>
    </row>
    <row r="3404" spans="1:11" x14ac:dyDescent="0.35">
      <c r="A3404">
        <v>604314839</v>
      </c>
      <c r="B3404" s="2">
        <v>44484</v>
      </c>
      <c r="C3404" s="2">
        <v>44490</v>
      </c>
      <c r="D3404" t="s">
        <v>142</v>
      </c>
      <c r="E3404" t="s">
        <v>29</v>
      </c>
      <c r="F3404" t="s">
        <v>40</v>
      </c>
      <c r="G3404" t="s">
        <v>18</v>
      </c>
      <c r="H3404" t="s">
        <v>15</v>
      </c>
      <c r="I3404">
        <v>9045</v>
      </c>
      <c r="J3404">
        <v>651.21</v>
      </c>
      <c r="K3404">
        <v>524.96</v>
      </c>
    </row>
    <row r="3405" spans="1:11" x14ac:dyDescent="0.35">
      <c r="A3405">
        <v>775077140</v>
      </c>
      <c r="B3405" s="2">
        <v>44362</v>
      </c>
      <c r="C3405" s="2">
        <v>44364</v>
      </c>
      <c r="D3405" t="s">
        <v>138</v>
      </c>
      <c r="E3405" t="s">
        <v>24</v>
      </c>
      <c r="F3405" t="s">
        <v>17</v>
      </c>
      <c r="G3405" t="s">
        <v>18</v>
      </c>
      <c r="H3405" t="s">
        <v>26</v>
      </c>
      <c r="I3405">
        <v>1404</v>
      </c>
      <c r="J3405">
        <v>152.58000000000001</v>
      </c>
      <c r="K3405">
        <v>97.44</v>
      </c>
    </row>
    <row r="3406" spans="1:11" x14ac:dyDescent="0.35">
      <c r="A3406">
        <v>270358788</v>
      </c>
      <c r="B3406" s="2">
        <v>43445</v>
      </c>
      <c r="C3406" s="2">
        <v>43454</v>
      </c>
      <c r="D3406" t="s">
        <v>156</v>
      </c>
      <c r="E3406" t="s">
        <v>21</v>
      </c>
      <c r="F3406" t="s">
        <v>22</v>
      </c>
      <c r="G3406" t="s">
        <v>18</v>
      </c>
      <c r="H3406" t="s">
        <v>15</v>
      </c>
      <c r="I3406">
        <v>4028</v>
      </c>
      <c r="J3406">
        <v>47.45</v>
      </c>
      <c r="K3406">
        <v>31.79</v>
      </c>
    </row>
    <row r="3407" spans="1:11" x14ac:dyDescent="0.35">
      <c r="A3407">
        <v>549583613</v>
      </c>
      <c r="B3407" s="2">
        <v>43241</v>
      </c>
      <c r="C3407" s="2">
        <v>43256</v>
      </c>
      <c r="D3407" t="s">
        <v>62</v>
      </c>
      <c r="E3407" t="s">
        <v>38</v>
      </c>
      <c r="F3407" t="s">
        <v>33</v>
      </c>
      <c r="G3407" t="s">
        <v>14</v>
      </c>
      <c r="H3407" t="s">
        <v>19</v>
      </c>
      <c r="I3407">
        <v>2859</v>
      </c>
      <c r="J3407">
        <v>109.28</v>
      </c>
      <c r="K3407">
        <v>35.840000000000003</v>
      </c>
    </row>
    <row r="3408" spans="1:11" x14ac:dyDescent="0.35">
      <c r="A3408">
        <v>892487943</v>
      </c>
      <c r="B3408" s="2">
        <v>44755</v>
      </c>
      <c r="C3408" s="2">
        <v>44761</v>
      </c>
      <c r="D3408" t="s">
        <v>58</v>
      </c>
      <c r="E3408" t="s">
        <v>29</v>
      </c>
      <c r="F3408" t="s">
        <v>13</v>
      </c>
      <c r="G3408" t="s">
        <v>18</v>
      </c>
      <c r="H3408" t="s">
        <v>34</v>
      </c>
      <c r="I3408">
        <v>5870</v>
      </c>
      <c r="J3408">
        <v>255.28</v>
      </c>
      <c r="K3408">
        <v>159.41999999999999</v>
      </c>
    </row>
    <row r="3409" spans="1:11" x14ac:dyDescent="0.35">
      <c r="A3409">
        <v>649120604</v>
      </c>
      <c r="B3409" s="2">
        <v>42575</v>
      </c>
      <c r="C3409" s="2">
        <v>42585</v>
      </c>
      <c r="D3409" t="s">
        <v>202</v>
      </c>
      <c r="E3409" t="s">
        <v>38</v>
      </c>
      <c r="F3409" t="s">
        <v>40</v>
      </c>
      <c r="G3409" t="s">
        <v>14</v>
      </c>
      <c r="H3409" t="s">
        <v>26</v>
      </c>
      <c r="I3409">
        <v>8067</v>
      </c>
      <c r="J3409">
        <v>651.21</v>
      </c>
      <c r="K3409">
        <v>524.96</v>
      </c>
    </row>
    <row r="3410" spans="1:11" x14ac:dyDescent="0.35">
      <c r="A3410">
        <v>589842927</v>
      </c>
      <c r="B3410" s="2">
        <v>42530</v>
      </c>
      <c r="C3410" s="2">
        <v>42544</v>
      </c>
      <c r="D3410" t="s">
        <v>178</v>
      </c>
      <c r="E3410" t="s">
        <v>21</v>
      </c>
      <c r="F3410" t="s">
        <v>30</v>
      </c>
      <c r="G3410" t="s">
        <v>18</v>
      </c>
      <c r="H3410" t="s">
        <v>15</v>
      </c>
      <c r="I3410">
        <v>6485</v>
      </c>
      <c r="J3410">
        <v>81.73</v>
      </c>
      <c r="K3410">
        <v>56.67</v>
      </c>
    </row>
    <row r="3411" spans="1:11" x14ac:dyDescent="0.35">
      <c r="A3411">
        <v>655328738</v>
      </c>
      <c r="B3411" s="2">
        <v>43141</v>
      </c>
      <c r="C3411" s="2">
        <v>43152</v>
      </c>
      <c r="D3411" t="s">
        <v>109</v>
      </c>
      <c r="E3411" t="s">
        <v>21</v>
      </c>
      <c r="F3411" t="s">
        <v>25</v>
      </c>
      <c r="G3411" t="s">
        <v>18</v>
      </c>
      <c r="H3411" t="s">
        <v>19</v>
      </c>
      <c r="I3411">
        <v>5191</v>
      </c>
      <c r="J3411">
        <v>205.7</v>
      </c>
      <c r="K3411">
        <v>117.11</v>
      </c>
    </row>
    <row r="3412" spans="1:11" x14ac:dyDescent="0.35">
      <c r="A3412">
        <v>406564366</v>
      </c>
      <c r="B3412" s="2">
        <v>43319</v>
      </c>
      <c r="C3412" s="2">
        <v>43330</v>
      </c>
      <c r="D3412" t="s">
        <v>156</v>
      </c>
      <c r="E3412" t="s">
        <v>21</v>
      </c>
      <c r="F3412" t="s">
        <v>68</v>
      </c>
      <c r="G3412" t="s">
        <v>14</v>
      </c>
      <c r="H3412" t="s">
        <v>15</v>
      </c>
      <c r="I3412">
        <v>286</v>
      </c>
      <c r="J3412">
        <v>154.06</v>
      </c>
      <c r="K3412">
        <v>90.93</v>
      </c>
    </row>
    <row r="3413" spans="1:11" x14ac:dyDescent="0.35">
      <c r="A3413">
        <v>374848639</v>
      </c>
      <c r="B3413" s="2">
        <v>44059</v>
      </c>
      <c r="C3413" s="2">
        <v>44071</v>
      </c>
      <c r="D3413" t="s">
        <v>168</v>
      </c>
      <c r="E3413" t="s">
        <v>21</v>
      </c>
      <c r="F3413" t="s">
        <v>33</v>
      </c>
      <c r="G3413" t="s">
        <v>14</v>
      </c>
      <c r="H3413" t="s">
        <v>34</v>
      </c>
      <c r="I3413">
        <v>4897</v>
      </c>
      <c r="J3413">
        <v>109.28</v>
      </c>
      <c r="K3413">
        <v>35.840000000000003</v>
      </c>
    </row>
    <row r="3414" spans="1:11" x14ac:dyDescent="0.35">
      <c r="A3414">
        <v>711792886</v>
      </c>
      <c r="B3414" s="2">
        <v>44396</v>
      </c>
      <c r="C3414" s="2">
        <v>44410</v>
      </c>
      <c r="D3414" t="s">
        <v>83</v>
      </c>
      <c r="E3414" t="s">
        <v>38</v>
      </c>
      <c r="F3414" t="s">
        <v>30</v>
      </c>
      <c r="G3414" t="s">
        <v>14</v>
      </c>
      <c r="H3414" t="s">
        <v>26</v>
      </c>
      <c r="I3414">
        <v>4187</v>
      </c>
      <c r="J3414">
        <v>81.73</v>
      </c>
      <c r="K3414">
        <v>56.67</v>
      </c>
    </row>
    <row r="3415" spans="1:11" x14ac:dyDescent="0.35">
      <c r="A3415">
        <v>739320933</v>
      </c>
      <c r="B3415" s="2">
        <v>43834</v>
      </c>
      <c r="C3415" s="2">
        <v>43842</v>
      </c>
      <c r="D3415" t="s">
        <v>98</v>
      </c>
      <c r="E3415" t="s">
        <v>38</v>
      </c>
      <c r="F3415" t="s">
        <v>56</v>
      </c>
      <c r="G3415" t="s">
        <v>14</v>
      </c>
      <c r="H3415" t="s">
        <v>26</v>
      </c>
      <c r="I3415">
        <v>348</v>
      </c>
      <c r="J3415">
        <v>9.33</v>
      </c>
      <c r="K3415">
        <v>6.92</v>
      </c>
    </row>
    <row r="3416" spans="1:11" x14ac:dyDescent="0.35">
      <c r="A3416">
        <v>299669110</v>
      </c>
      <c r="B3416" s="2">
        <v>42265</v>
      </c>
      <c r="C3416" s="2">
        <v>42285</v>
      </c>
      <c r="D3416" t="s">
        <v>164</v>
      </c>
      <c r="E3416" t="s">
        <v>38</v>
      </c>
      <c r="F3416" t="s">
        <v>30</v>
      </c>
      <c r="G3416" t="s">
        <v>14</v>
      </c>
      <c r="H3416" t="s">
        <v>26</v>
      </c>
      <c r="I3416">
        <v>7604</v>
      </c>
      <c r="J3416">
        <v>81.73</v>
      </c>
      <c r="K3416">
        <v>56.67</v>
      </c>
    </row>
    <row r="3417" spans="1:11" x14ac:dyDescent="0.35">
      <c r="A3417">
        <v>205386245</v>
      </c>
      <c r="B3417" s="2">
        <v>43126</v>
      </c>
      <c r="C3417" s="2">
        <v>43142</v>
      </c>
      <c r="D3417" t="s">
        <v>105</v>
      </c>
      <c r="E3417" t="s">
        <v>12</v>
      </c>
      <c r="F3417" t="s">
        <v>13</v>
      </c>
      <c r="G3417" t="s">
        <v>18</v>
      </c>
      <c r="H3417" t="s">
        <v>34</v>
      </c>
      <c r="I3417">
        <v>7209</v>
      </c>
      <c r="J3417">
        <v>255.28</v>
      </c>
      <c r="K3417">
        <v>159.41999999999999</v>
      </c>
    </row>
    <row r="3418" spans="1:11" x14ac:dyDescent="0.35">
      <c r="A3418">
        <v>889333665</v>
      </c>
      <c r="B3418" s="2">
        <v>43357</v>
      </c>
      <c r="C3418" s="2">
        <v>43370</v>
      </c>
      <c r="D3418" t="s">
        <v>112</v>
      </c>
      <c r="E3418" t="s">
        <v>12</v>
      </c>
      <c r="F3418" t="s">
        <v>42</v>
      </c>
      <c r="G3418" t="s">
        <v>18</v>
      </c>
      <c r="H3418" t="s">
        <v>15</v>
      </c>
      <c r="I3418">
        <v>2449</v>
      </c>
      <c r="J3418">
        <v>437.2</v>
      </c>
      <c r="K3418">
        <v>263.33</v>
      </c>
    </row>
    <row r="3419" spans="1:11" x14ac:dyDescent="0.35">
      <c r="A3419">
        <v>154685199</v>
      </c>
      <c r="B3419" s="2">
        <v>43442</v>
      </c>
      <c r="C3419" s="2">
        <v>43449</v>
      </c>
      <c r="D3419" t="s">
        <v>174</v>
      </c>
      <c r="E3419" t="s">
        <v>29</v>
      </c>
      <c r="F3419" t="s">
        <v>68</v>
      </c>
      <c r="G3419" t="s">
        <v>18</v>
      </c>
      <c r="H3419" t="s">
        <v>26</v>
      </c>
      <c r="I3419">
        <v>3643</v>
      </c>
      <c r="J3419">
        <v>154.06</v>
      </c>
      <c r="K3419">
        <v>90.93</v>
      </c>
    </row>
    <row r="3420" spans="1:11" x14ac:dyDescent="0.35">
      <c r="A3420">
        <v>824927175</v>
      </c>
      <c r="B3420" s="2">
        <v>43523</v>
      </c>
      <c r="C3420" s="2">
        <v>43541</v>
      </c>
      <c r="D3420" t="s">
        <v>179</v>
      </c>
      <c r="E3420" t="s">
        <v>32</v>
      </c>
      <c r="F3420" t="s">
        <v>25</v>
      </c>
      <c r="G3420" t="s">
        <v>18</v>
      </c>
      <c r="H3420" t="s">
        <v>19</v>
      </c>
      <c r="I3420">
        <v>3138</v>
      </c>
      <c r="J3420">
        <v>205.7</v>
      </c>
      <c r="K3420">
        <v>117.11</v>
      </c>
    </row>
    <row r="3421" spans="1:11" x14ac:dyDescent="0.35">
      <c r="A3421">
        <v>393858420</v>
      </c>
      <c r="B3421" s="2">
        <v>44057</v>
      </c>
      <c r="C3421" s="2">
        <v>44058</v>
      </c>
      <c r="D3421" t="s">
        <v>195</v>
      </c>
      <c r="E3421" t="s">
        <v>21</v>
      </c>
      <c r="F3421" t="s">
        <v>56</v>
      </c>
      <c r="G3421" t="s">
        <v>18</v>
      </c>
      <c r="H3421" t="s">
        <v>26</v>
      </c>
      <c r="I3421">
        <v>314</v>
      </c>
      <c r="J3421">
        <v>9.33</v>
      </c>
      <c r="K3421">
        <v>6.92</v>
      </c>
    </row>
    <row r="3422" spans="1:11" x14ac:dyDescent="0.35">
      <c r="A3422">
        <v>475590264</v>
      </c>
      <c r="B3422" s="2">
        <v>44580</v>
      </c>
      <c r="C3422" s="2">
        <v>44581</v>
      </c>
      <c r="D3422" t="s">
        <v>50</v>
      </c>
      <c r="E3422" t="s">
        <v>51</v>
      </c>
      <c r="F3422" t="s">
        <v>30</v>
      </c>
      <c r="G3422" t="s">
        <v>14</v>
      </c>
      <c r="H3422" t="s">
        <v>15</v>
      </c>
      <c r="I3422">
        <v>6583</v>
      </c>
      <c r="J3422">
        <v>81.73</v>
      </c>
      <c r="K3422">
        <v>56.67</v>
      </c>
    </row>
    <row r="3423" spans="1:11" x14ac:dyDescent="0.35">
      <c r="A3423">
        <v>954546535</v>
      </c>
      <c r="B3423" s="2">
        <v>43323</v>
      </c>
      <c r="C3423" s="2">
        <v>43330</v>
      </c>
      <c r="D3423" t="s">
        <v>46</v>
      </c>
      <c r="E3423" t="s">
        <v>29</v>
      </c>
      <c r="F3423" t="s">
        <v>76</v>
      </c>
      <c r="G3423" t="s">
        <v>14</v>
      </c>
      <c r="H3423" t="s">
        <v>15</v>
      </c>
      <c r="I3423">
        <v>387</v>
      </c>
      <c r="J3423">
        <v>668.27</v>
      </c>
      <c r="K3423">
        <v>502.54</v>
      </c>
    </row>
    <row r="3424" spans="1:11" x14ac:dyDescent="0.35">
      <c r="A3424">
        <v>435463559</v>
      </c>
      <c r="B3424" s="2">
        <v>43759</v>
      </c>
      <c r="C3424" s="2">
        <v>43765</v>
      </c>
      <c r="D3424" t="s">
        <v>117</v>
      </c>
      <c r="E3424" t="s">
        <v>21</v>
      </c>
      <c r="F3424" t="s">
        <v>22</v>
      </c>
      <c r="G3424" t="s">
        <v>14</v>
      </c>
      <c r="H3424" t="s">
        <v>19</v>
      </c>
      <c r="I3424">
        <v>2199</v>
      </c>
      <c r="J3424">
        <v>47.45</v>
      </c>
      <c r="K3424">
        <v>31.79</v>
      </c>
    </row>
    <row r="3425" spans="1:11" x14ac:dyDescent="0.35">
      <c r="A3425">
        <v>293390166</v>
      </c>
      <c r="B3425" s="2">
        <v>42054</v>
      </c>
      <c r="C3425" s="2">
        <v>42067</v>
      </c>
      <c r="D3425" t="s">
        <v>217</v>
      </c>
      <c r="E3425" t="s">
        <v>12</v>
      </c>
      <c r="F3425" t="s">
        <v>22</v>
      </c>
      <c r="G3425" t="s">
        <v>18</v>
      </c>
      <c r="H3425" t="s">
        <v>19</v>
      </c>
      <c r="I3425">
        <v>9525</v>
      </c>
      <c r="J3425">
        <v>47.45</v>
      </c>
      <c r="K3425">
        <v>31.79</v>
      </c>
    </row>
    <row r="3426" spans="1:11" x14ac:dyDescent="0.35">
      <c r="A3426">
        <v>623687684</v>
      </c>
      <c r="B3426" s="2">
        <v>43840</v>
      </c>
      <c r="C3426" s="2">
        <v>43856</v>
      </c>
      <c r="D3426" t="s">
        <v>133</v>
      </c>
      <c r="E3426" t="s">
        <v>38</v>
      </c>
      <c r="F3426" t="s">
        <v>22</v>
      </c>
      <c r="G3426" t="s">
        <v>18</v>
      </c>
      <c r="H3426" t="s">
        <v>34</v>
      </c>
      <c r="I3426">
        <v>1900</v>
      </c>
      <c r="J3426">
        <v>47.45</v>
      </c>
      <c r="K3426">
        <v>31.79</v>
      </c>
    </row>
    <row r="3427" spans="1:11" x14ac:dyDescent="0.35">
      <c r="A3427">
        <v>692029941</v>
      </c>
      <c r="B3427" s="2">
        <v>44679</v>
      </c>
      <c r="C3427" s="2">
        <v>44695</v>
      </c>
      <c r="D3427" t="s">
        <v>161</v>
      </c>
      <c r="E3427" t="s">
        <v>24</v>
      </c>
      <c r="F3427" t="s">
        <v>40</v>
      </c>
      <c r="G3427" t="s">
        <v>18</v>
      </c>
      <c r="H3427" t="s">
        <v>26</v>
      </c>
      <c r="I3427">
        <v>5893</v>
      </c>
      <c r="J3427">
        <v>651.21</v>
      </c>
      <c r="K3427">
        <v>524.96</v>
      </c>
    </row>
    <row r="3428" spans="1:11" x14ac:dyDescent="0.35">
      <c r="A3428">
        <v>284403264</v>
      </c>
      <c r="B3428" s="2">
        <v>42711</v>
      </c>
      <c r="C3428" s="2">
        <v>42731</v>
      </c>
      <c r="D3428" t="s">
        <v>172</v>
      </c>
      <c r="E3428" t="s">
        <v>21</v>
      </c>
      <c r="F3428" t="s">
        <v>68</v>
      </c>
      <c r="G3428" t="s">
        <v>18</v>
      </c>
      <c r="H3428" t="s">
        <v>19</v>
      </c>
      <c r="I3428">
        <v>101</v>
      </c>
      <c r="J3428">
        <v>154.06</v>
      </c>
      <c r="K3428">
        <v>90.93</v>
      </c>
    </row>
    <row r="3429" spans="1:11" x14ac:dyDescent="0.35">
      <c r="A3429">
        <v>157106482</v>
      </c>
      <c r="B3429" s="2">
        <v>43587</v>
      </c>
      <c r="C3429" s="2">
        <v>43591</v>
      </c>
      <c r="D3429" t="s">
        <v>187</v>
      </c>
      <c r="E3429" t="s">
        <v>29</v>
      </c>
      <c r="F3429" t="s">
        <v>25</v>
      </c>
      <c r="G3429" t="s">
        <v>18</v>
      </c>
      <c r="H3429" t="s">
        <v>26</v>
      </c>
      <c r="I3429">
        <v>154</v>
      </c>
      <c r="J3429">
        <v>205.7</v>
      </c>
      <c r="K3429">
        <v>117.11</v>
      </c>
    </row>
    <row r="3430" spans="1:11" x14ac:dyDescent="0.35">
      <c r="A3430">
        <v>686750924</v>
      </c>
      <c r="B3430" s="2">
        <v>43958</v>
      </c>
      <c r="C3430" s="2">
        <v>43966</v>
      </c>
      <c r="D3430" t="s">
        <v>72</v>
      </c>
      <c r="E3430" t="s">
        <v>24</v>
      </c>
      <c r="F3430" t="s">
        <v>30</v>
      </c>
      <c r="G3430" t="s">
        <v>18</v>
      </c>
      <c r="H3430" t="s">
        <v>34</v>
      </c>
      <c r="I3430">
        <v>3714</v>
      </c>
      <c r="J3430">
        <v>81.73</v>
      </c>
      <c r="K3430">
        <v>56.67</v>
      </c>
    </row>
    <row r="3431" spans="1:11" x14ac:dyDescent="0.35">
      <c r="A3431">
        <v>520260417</v>
      </c>
      <c r="B3431" s="2">
        <v>42555</v>
      </c>
      <c r="C3431" s="2">
        <v>42573</v>
      </c>
      <c r="D3431" t="s">
        <v>96</v>
      </c>
      <c r="E3431" t="s">
        <v>29</v>
      </c>
      <c r="F3431" t="s">
        <v>17</v>
      </c>
      <c r="G3431" t="s">
        <v>18</v>
      </c>
      <c r="H3431" t="s">
        <v>26</v>
      </c>
      <c r="I3431">
        <v>5474</v>
      </c>
      <c r="J3431">
        <v>152.58000000000001</v>
      </c>
      <c r="K3431">
        <v>97.44</v>
      </c>
    </row>
    <row r="3432" spans="1:11" x14ac:dyDescent="0.35">
      <c r="A3432">
        <v>624871289</v>
      </c>
      <c r="B3432" s="2">
        <v>43198</v>
      </c>
      <c r="C3432" s="2">
        <v>43208</v>
      </c>
      <c r="D3432" t="s">
        <v>171</v>
      </c>
      <c r="E3432" t="s">
        <v>12</v>
      </c>
      <c r="F3432" t="s">
        <v>76</v>
      </c>
      <c r="G3432" t="s">
        <v>14</v>
      </c>
      <c r="H3432" t="s">
        <v>34</v>
      </c>
      <c r="I3432">
        <v>2155</v>
      </c>
      <c r="J3432">
        <v>668.27</v>
      </c>
      <c r="K3432">
        <v>502.54</v>
      </c>
    </row>
    <row r="3433" spans="1:11" x14ac:dyDescent="0.35">
      <c r="A3433">
        <v>238132369</v>
      </c>
      <c r="B3433" s="2">
        <v>43129</v>
      </c>
      <c r="C3433" s="2">
        <v>43150</v>
      </c>
      <c r="D3433" t="s">
        <v>212</v>
      </c>
      <c r="E3433" t="s">
        <v>32</v>
      </c>
      <c r="F3433" t="s">
        <v>25</v>
      </c>
      <c r="G3433" t="s">
        <v>14</v>
      </c>
      <c r="H3433" t="s">
        <v>19</v>
      </c>
      <c r="I3433">
        <v>7515</v>
      </c>
      <c r="J3433">
        <v>205.7</v>
      </c>
      <c r="K3433">
        <v>117.11</v>
      </c>
    </row>
    <row r="3434" spans="1:11" x14ac:dyDescent="0.35">
      <c r="A3434">
        <v>917904984</v>
      </c>
      <c r="B3434" s="2">
        <v>44672</v>
      </c>
      <c r="C3434" s="2">
        <v>44689</v>
      </c>
      <c r="D3434" t="s">
        <v>214</v>
      </c>
      <c r="E3434" t="s">
        <v>21</v>
      </c>
      <c r="F3434" t="s">
        <v>30</v>
      </c>
      <c r="G3434" t="s">
        <v>14</v>
      </c>
      <c r="H3434" t="s">
        <v>26</v>
      </c>
      <c r="I3434">
        <v>7338</v>
      </c>
      <c r="J3434">
        <v>81.73</v>
      </c>
      <c r="K3434">
        <v>56.67</v>
      </c>
    </row>
    <row r="3435" spans="1:11" x14ac:dyDescent="0.35">
      <c r="A3435">
        <v>692362964</v>
      </c>
      <c r="B3435" s="2">
        <v>42849</v>
      </c>
      <c r="C3435" s="2">
        <v>42868</v>
      </c>
      <c r="D3435" t="s">
        <v>63</v>
      </c>
      <c r="E3435" t="s">
        <v>32</v>
      </c>
      <c r="F3435" t="s">
        <v>25</v>
      </c>
      <c r="G3435" t="s">
        <v>18</v>
      </c>
      <c r="H3435" t="s">
        <v>34</v>
      </c>
      <c r="I3435">
        <v>4442</v>
      </c>
      <c r="J3435">
        <v>205.7</v>
      </c>
      <c r="K3435">
        <v>117.11</v>
      </c>
    </row>
    <row r="3436" spans="1:11" x14ac:dyDescent="0.35">
      <c r="A3436">
        <v>809992635</v>
      </c>
      <c r="B3436" s="2">
        <v>44075</v>
      </c>
      <c r="C3436" s="2">
        <v>44077</v>
      </c>
      <c r="D3436" t="s">
        <v>199</v>
      </c>
      <c r="E3436" t="s">
        <v>29</v>
      </c>
      <c r="F3436" t="s">
        <v>13</v>
      </c>
      <c r="G3436" t="s">
        <v>14</v>
      </c>
      <c r="H3436" t="s">
        <v>34</v>
      </c>
      <c r="I3436">
        <v>3675</v>
      </c>
      <c r="J3436">
        <v>255.28</v>
      </c>
      <c r="K3436">
        <v>159.41999999999999</v>
      </c>
    </row>
    <row r="3437" spans="1:11" x14ac:dyDescent="0.35">
      <c r="A3437">
        <v>789592826</v>
      </c>
      <c r="B3437" s="2">
        <v>42610</v>
      </c>
      <c r="C3437" s="2">
        <v>42630</v>
      </c>
      <c r="D3437" t="s">
        <v>138</v>
      </c>
      <c r="E3437" t="s">
        <v>24</v>
      </c>
      <c r="F3437" t="s">
        <v>13</v>
      </c>
      <c r="G3437" t="s">
        <v>18</v>
      </c>
      <c r="H3437" t="s">
        <v>19</v>
      </c>
      <c r="I3437">
        <v>6919</v>
      </c>
      <c r="J3437">
        <v>255.28</v>
      </c>
      <c r="K3437">
        <v>159.41999999999999</v>
      </c>
    </row>
    <row r="3438" spans="1:11" x14ac:dyDescent="0.35">
      <c r="A3438">
        <v>670274865</v>
      </c>
      <c r="B3438" s="2">
        <v>44108</v>
      </c>
      <c r="C3438" s="2">
        <v>44118</v>
      </c>
      <c r="D3438" t="s">
        <v>71</v>
      </c>
      <c r="E3438" t="s">
        <v>21</v>
      </c>
      <c r="F3438" t="s">
        <v>68</v>
      </c>
      <c r="G3438" t="s">
        <v>14</v>
      </c>
      <c r="H3438" t="s">
        <v>19</v>
      </c>
      <c r="I3438">
        <v>8082</v>
      </c>
      <c r="J3438">
        <v>154.06</v>
      </c>
      <c r="K3438">
        <v>90.93</v>
      </c>
    </row>
    <row r="3439" spans="1:11" x14ac:dyDescent="0.35">
      <c r="A3439">
        <v>561462581</v>
      </c>
      <c r="B3439" s="2">
        <v>43840</v>
      </c>
      <c r="C3439" s="2">
        <v>43853</v>
      </c>
      <c r="D3439" t="s">
        <v>31</v>
      </c>
      <c r="E3439" t="s">
        <v>32</v>
      </c>
      <c r="F3439" t="s">
        <v>47</v>
      </c>
      <c r="G3439" t="s">
        <v>18</v>
      </c>
      <c r="H3439" t="s">
        <v>15</v>
      </c>
      <c r="I3439">
        <v>8109</v>
      </c>
      <c r="J3439">
        <v>421.89</v>
      </c>
      <c r="K3439">
        <v>364.69</v>
      </c>
    </row>
    <row r="3440" spans="1:11" x14ac:dyDescent="0.35">
      <c r="A3440">
        <v>192892301</v>
      </c>
      <c r="B3440" s="2">
        <v>44353</v>
      </c>
      <c r="C3440" s="2">
        <v>44356</v>
      </c>
      <c r="D3440" t="s">
        <v>11</v>
      </c>
      <c r="E3440" t="s">
        <v>12</v>
      </c>
      <c r="F3440" t="s">
        <v>30</v>
      </c>
      <c r="G3440" t="s">
        <v>18</v>
      </c>
      <c r="H3440" t="s">
        <v>15</v>
      </c>
      <c r="I3440">
        <v>9973</v>
      </c>
      <c r="J3440">
        <v>81.73</v>
      </c>
      <c r="K3440">
        <v>56.67</v>
      </c>
    </row>
    <row r="3441" spans="1:11" x14ac:dyDescent="0.35">
      <c r="A3441">
        <v>264612853</v>
      </c>
      <c r="B3441" s="2">
        <v>44119</v>
      </c>
      <c r="C3441" s="2">
        <v>44130</v>
      </c>
      <c r="D3441" t="s">
        <v>212</v>
      </c>
      <c r="E3441" t="s">
        <v>32</v>
      </c>
      <c r="F3441" t="s">
        <v>25</v>
      </c>
      <c r="G3441" t="s">
        <v>18</v>
      </c>
      <c r="H3441" t="s">
        <v>26</v>
      </c>
      <c r="I3441">
        <v>3678</v>
      </c>
      <c r="J3441">
        <v>205.7</v>
      </c>
      <c r="K3441">
        <v>117.11</v>
      </c>
    </row>
    <row r="3442" spans="1:11" x14ac:dyDescent="0.35">
      <c r="A3442">
        <v>196985566</v>
      </c>
      <c r="B3442" s="2">
        <v>44353</v>
      </c>
      <c r="C3442" s="2">
        <v>44356</v>
      </c>
      <c r="D3442" t="s">
        <v>182</v>
      </c>
      <c r="E3442" t="s">
        <v>12</v>
      </c>
      <c r="F3442" t="s">
        <v>22</v>
      </c>
      <c r="G3442" t="s">
        <v>18</v>
      </c>
      <c r="H3442" t="s">
        <v>26</v>
      </c>
      <c r="I3442">
        <v>1261</v>
      </c>
      <c r="J3442">
        <v>47.45</v>
      </c>
      <c r="K3442">
        <v>31.79</v>
      </c>
    </row>
    <row r="3443" spans="1:11" x14ac:dyDescent="0.35">
      <c r="A3443">
        <v>380684268</v>
      </c>
      <c r="B3443" s="2">
        <v>42034</v>
      </c>
      <c r="C3443" s="2">
        <v>42049</v>
      </c>
      <c r="D3443" t="s">
        <v>67</v>
      </c>
      <c r="E3443" t="s">
        <v>21</v>
      </c>
      <c r="F3443" t="s">
        <v>42</v>
      </c>
      <c r="G3443" t="s">
        <v>18</v>
      </c>
      <c r="H3443" t="s">
        <v>15</v>
      </c>
      <c r="I3443">
        <v>1789</v>
      </c>
      <c r="J3443">
        <v>437.2</v>
      </c>
      <c r="K3443">
        <v>263.33</v>
      </c>
    </row>
    <row r="3444" spans="1:11" x14ac:dyDescent="0.35">
      <c r="A3444">
        <v>826695287</v>
      </c>
      <c r="B3444" s="2">
        <v>42883</v>
      </c>
      <c r="C3444" s="2">
        <v>42889</v>
      </c>
      <c r="D3444" t="s">
        <v>169</v>
      </c>
      <c r="E3444" t="s">
        <v>29</v>
      </c>
      <c r="F3444" t="s">
        <v>33</v>
      </c>
      <c r="G3444" t="s">
        <v>18</v>
      </c>
      <c r="H3444" t="s">
        <v>26</v>
      </c>
      <c r="I3444">
        <v>6361</v>
      </c>
      <c r="J3444">
        <v>109.28</v>
      </c>
      <c r="K3444">
        <v>35.840000000000003</v>
      </c>
    </row>
    <row r="3445" spans="1:11" x14ac:dyDescent="0.35">
      <c r="A3445">
        <v>716317451</v>
      </c>
      <c r="B3445" s="2">
        <v>42703</v>
      </c>
      <c r="C3445" s="2">
        <v>42713</v>
      </c>
      <c r="D3445" t="s">
        <v>72</v>
      </c>
      <c r="E3445" t="s">
        <v>24</v>
      </c>
      <c r="F3445" t="s">
        <v>76</v>
      </c>
      <c r="G3445" t="s">
        <v>18</v>
      </c>
      <c r="H3445" t="s">
        <v>34</v>
      </c>
      <c r="I3445">
        <v>3107</v>
      </c>
      <c r="J3445">
        <v>668.27</v>
      </c>
      <c r="K3445">
        <v>502.54</v>
      </c>
    </row>
    <row r="3446" spans="1:11" x14ac:dyDescent="0.35">
      <c r="A3446">
        <v>651162087</v>
      </c>
      <c r="B3446" s="2">
        <v>43529</v>
      </c>
      <c r="C3446" s="2">
        <v>43535</v>
      </c>
      <c r="D3446" t="s">
        <v>126</v>
      </c>
      <c r="E3446" t="s">
        <v>24</v>
      </c>
      <c r="F3446" t="s">
        <v>30</v>
      </c>
      <c r="G3446" t="s">
        <v>14</v>
      </c>
      <c r="H3446" t="s">
        <v>19</v>
      </c>
      <c r="I3446">
        <v>2187</v>
      </c>
      <c r="J3446">
        <v>81.73</v>
      </c>
      <c r="K3446">
        <v>56.67</v>
      </c>
    </row>
    <row r="3447" spans="1:11" x14ac:dyDescent="0.35">
      <c r="A3447">
        <v>403153026</v>
      </c>
      <c r="B3447" s="2">
        <v>44789</v>
      </c>
      <c r="C3447" s="2">
        <v>44809</v>
      </c>
      <c r="D3447" t="s">
        <v>75</v>
      </c>
      <c r="E3447" t="s">
        <v>38</v>
      </c>
      <c r="F3447" t="s">
        <v>68</v>
      </c>
      <c r="G3447" t="s">
        <v>14</v>
      </c>
      <c r="H3447" t="s">
        <v>34</v>
      </c>
      <c r="I3447">
        <v>794</v>
      </c>
      <c r="J3447">
        <v>154.06</v>
      </c>
      <c r="K3447">
        <v>90.93</v>
      </c>
    </row>
    <row r="3448" spans="1:11" x14ac:dyDescent="0.35">
      <c r="A3448">
        <v>264526593</v>
      </c>
      <c r="B3448" s="2">
        <v>43373</v>
      </c>
      <c r="C3448" s="2">
        <v>43389</v>
      </c>
      <c r="D3448" t="s">
        <v>214</v>
      </c>
      <c r="E3448" t="s">
        <v>21</v>
      </c>
      <c r="F3448" t="s">
        <v>30</v>
      </c>
      <c r="G3448" t="s">
        <v>18</v>
      </c>
      <c r="H3448" t="s">
        <v>34</v>
      </c>
      <c r="I3448">
        <v>8152</v>
      </c>
      <c r="J3448">
        <v>81.73</v>
      </c>
      <c r="K3448">
        <v>56.67</v>
      </c>
    </row>
    <row r="3449" spans="1:11" x14ac:dyDescent="0.35">
      <c r="A3449">
        <v>597831618</v>
      </c>
      <c r="B3449" s="2">
        <v>43526</v>
      </c>
      <c r="C3449" s="2">
        <v>43544</v>
      </c>
      <c r="D3449" t="s">
        <v>106</v>
      </c>
      <c r="E3449" t="s">
        <v>38</v>
      </c>
      <c r="F3449" t="s">
        <v>17</v>
      </c>
      <c r="G3449" t="s">
        <v>18</v>
      </c>
      <c r="H3449" t="s">
        <v>15</v>
      </c>
      <c r="I3449">
        <v>516</v>
      </c>
      <c r="J3449">
        <v>152.58000000000001</v>
      </c>
      <c r="K3449">
        <v>97.44</v>
      </c>
    </row>
    <row r="3450" spans="1:11" x14ac:dyDescent="0.35">
      <c r="A3450">
        <v>485929429</v>
      </c>
      <c r="B3450" s="2">
        <v>42842</v>
      </c>
      <c r="C3450" s="2">
        <v>42852</v>
      </c>
      <c r="D3450" t="s">
        <v>100</v>
      </c>
      <c r="E3450" t="s">
        <v>21</v>
      </c>
      <c r="F3450" t="s">
        <v>30</v>
      </c>
      <c r="G3450" t="s">
        <v>18</v>
      </c>
      <c r="H3450" t="s">
        <v>19</v>
      </c>
      <c r="I3450">
        <v>6171</v>
      </c>
      <c r="J3450">
        <v>81.73</v>
      </c>
      <c r="K3450">
        <v>56.67</v>
      </c>
    </row>
    <row r="3451" spans="1:11" x14ac:dyDescent="0.35">
      <c r="A3451">
        <v>881993854</v>
      </c>
      <c r="B3451" s="2">
        <v>43499</v>
      </c>
      <c r="C3451" s="2">
        <v>43510</v>
      </c>
      <c r="D3451" t="s">
        <v>50</v>
      </c>
      <c r="E3451" t="s">
        <v>51</v>
      </c>
      <c r="F3451" t="s">
        <v>68</v>
      </c>
      <c r="G3451" t="s">
        <v>14</v>
      </c>
      <c r="H3451" t="s">
        <v>26</v>
      </c>
      <c r="I3451">
        <v>436</v>
      </c>
      <c r="J3451">
        <v>154.06</v>
      </c>
      <c r="K3451">
        <v>90.93</v>
      </c>
    </row>
    <row r="3452" spans="1:11" x14ac:dyDescent="0.35">
      <c r="A3452">
        <v>559511220</v>
      </c>
      <c r="B3452" s="2">
        <v>44676</v>
      </c>
      <c r="C3452" s="2">
        <v>44680</v>
      </c>
      <c r="D3452" t="s">
        <v>75</v>
      </c>
      <c r="E3452" t="s">
        <v>38</v>
      </c>
      <c r="F3452" t="s">
        <v>56</v>
      </c>
      <c r="G3452" t="s">
        <v>14</v>
      </c>
      <c r="H3452" t="s">
        <v>26</v>
      </c>
      <c r="I3452">
        <v>658</v>
      </c>
      <c r="J3452">
        <v>9.33</v>
      </c>
      <c r="K3452">
        <v>6.92</v>
      </c>
    </row>
    <row r="3453" spans="1:11" x14ac:dyDescent="0.35">
      <c r="A3453">
        <v>162280356</v>
      </c>
      <c r="B3453" s="2">
        <v>42367</v>
      </c>
      <c r="C3453" s="2">
        <v>42368</v>
      </c>
      <c r="D3453" t="s">
        <v>155</v>
      </c>
      <c r="E3453" t="s">
        <v>12</v>
      </c>
      <c r="F3453" t="s">
        <v>17</v>
      </c>
      <c r="G3453" t="s">
        <v>18</v>
      </c>
      <c r="H3453" t="s">
        <v>15</v>
      </c>
      <c r="I3453">
        <v>1219</v>
      </c>
      <c r="J3453">
        <v>152.58000000000001</v>
      </c>
      <c r="K3453">
        <v>97.44</v>
      </c>
    </row>
    <row r="3454" spans="1:11" x14ac:dyDescent="0.35">
      <c r="A3454">
        <v>854412591</v>
      </c>
      <c r="B3454" s="2">
        <v>42186</v>
      </c>
      <c r="C3454" s="2">
        <v>42194</v>
      </c>
      <c r="D3454" t="s">
        <v>199</v>
      </c>
      <c r="E3454" t="s">
        <v>29</v>
      </c>
      <c r="F3454" t="s">
        <v>25</v>
      </c>
      <c r="G3454" t="s">
        <v>14</v>
      </c>
      <c r="H3454" t="s">
        <v>26</v>
      </c>
      <c r="I3454">
        <v>8527</v>
      </c>
      <c r="J3454">
        <v>205.7</v>
      </c>
      <c r="K3454">
        <v>117.11</v>
      </c>
    </row>
    <row r="3455" spans="1:11" x14ac:dyDescent="0.35">
      <c r="A3455">
        <v>270331752</v>
      </c>
      <c r="B3455" s="2">
        <v>43174</v>
      </c>
      <c r="C3455" s="2">
        <v>43188</v>
      </c>
      <c r="D3455" t="s">
        <v>118</v>
      </c>
      <c r="E3455" t="s">
        <v>24</v>
      </c>
      <c r="F3455" t="s">
        <v>56</v>
      </c>
      <c r="G3455" t="s">
        <v>18</v>
      </c>
      <c r="H3455" t="s">
        <v>19</v>
      </c>
      <c r="I3455">
        <v>6028</v>
      </c>
      <c r="J3455">
        <v>9.33</v>
      </c>
      <c r="K3455">
        <v>6.92</v>
      </c>
    </row>
    <row r="3456" spans="1:11" x14ac:dyDescent="0.35">
      <c r="A3456">
        <v>164774167</v>
      </c>
      <c r="B3456" s="2">
        <v>44917</v>
      </c>
      <c r="C3456" s="2">
        <v>44922</v>
      </c>
      <c r="D3456" t="s">
        <v>171</v>
      </c>
      <c r="E3456" t="s">
        <v>12</v>
      </c>
      <c r="F3456" t="s">
        <v>42</v>
      </c>
      <c r="G3456" t="s">
        <v>14</v>
      </c>
      <c r="H3456" t="s">
        <v>15</v>
      </c>
      <c r="I3456">
        <v>9193</v>
      </c>
      <c r="J3456">
        <v>437.2</v>
      </c>
      <c r="K3456">
        <v>263.33</v>
      </c>
    </row>
    <row r="3457" spans="1:11" x14ac:dyDescent="0.35">
      <c r="A3457">
        <v>562788665</v>
      </c>
      <c r="B3457" s="2">
        <v>42772</v>
      </c>
      <c r="C3457" s="2">
        <v>42791</v>
      </c>
      <c r="D3457" t="s">
        <v>136</v>
      </c>
      <c r="E3457" t="s">
        <v>38</v>
      </c>
      <c r="F3457" t="s">
        <v>13</v>
      </c>
      <c r="G3457" t="s">
        <v>14</v>
      </c>
      <c r="H3457" t="s">
        <v>15</v>
      </c>
      <c r="I3457">
        <v>527</v>
      </c>
      <c r="J3457">
        <v>255.28</v>
      </c>
      <c r="K3457">
        <v>159.41999999999999</v>
      </c>
    </row>
    <row r="3458" spans="1:11" x14ac:dyDescent="0.35">
      <c r="A3458">
        <v>209736573</v>
      </c>
      <c r="B3458" s="2">
        <v>43336</v>
      </c>
      <c r="C3458" s="2">
        <v>43339</v>
      </c>
      <c r="D3458" t="s">
        <v>103</v>
      </c>
      <c r="E3458" t="s">
        <v>21</v>
      </c>
      <c r="F3458" t="s">
        <v>40</v>
      </c>
      <c r="G3458" t="s">
        <v>18</v>
      </c>
      <c r="H3458" t="s">
        <v>19</v>
      </c>
      <c r="I3458">
        <v>4568</v>
      </c>
      <c r="J3458">
        <v>651.21</v>
      </c>
      <c r="K3458">
        <v>524.96</v>
      </c>
    </row>
    <row r="3459" spans="1:11" x14ac:dyDescent="0.35">
      <c r="A3459">
        <v>621291720</v>
      </c>
      <c r="B3459" s="2">
        <v>43553</v>
      </c>
      <c r="C3459" s="2">
        <v>43563</v>
      </c>
      <c r="D3459" t="s">
        <v>171</v>
      </c>
      <c r="E3459" t="s">
        <v>12</v>
      </c>
      <c r="F3459" t="s">
        <v>68</v>
      </c>
      <c r="G3459" t="s">
        <v>18</v>
      </c>
      <c r="H3459" t="s">
        <v>34</v>
      </c>
      <c r="I3459">
        <v>2881</v>
      </c>
      <c r="J3459">
        <v>154.06</v>
      </c>
      <c r="K3459">
        <v>90.93</v>
      </c>
    </row>
    <row r="3460" spans="1:11" x14ac:dyDescent="0.35">
      <c r="A3460">
        <v>233440434</v>
      </c>
      <c r="B3460" s="2">
        <v>42374</v>
      </c>
      <c r="C3460" s="2">
        <v>42388</v>
      </c>
      <c r="D3460" t="s">
        <v>79</v>
      </c>
      <c r="E3460" t="s">
        <v>21</v>
      </c>
      <c r="F3460" t="s">
        <v>40</v>
      </c>
      <c r="G3460" t="s">
        <v>18</v>
      </c>
      <c r="H3460" t="s">
        <v>15</v>
      </c>
      <c r="I3460">
        <v>9067</v>
      </c>
      <c r="J3460">
        <v>651.21</v>
      </c>
      <c r="K3460">
        <v>524.96</v>
      </c>
    </row>
    <row r="3461" spans="1:11" x14ac:dyDescent="0.35">
      <c r="A3461">
        <v>252481544</v>
      </c>
      <c r="B3461" s="2">
        <v>42292</v>
      </c>
      <c r="C3461" s="2">
        <v>42304</v>
      </c>
      <c r="D3461" t="s">
        <v>31</v>
      </c>
      <c r="E3461" t="s">
        <v>32</v>
      </c>
      <c r="F3461" t="s">
        <v>40</v>
      </c>
      <c r="G3461" t="s">
        <v>14</v>
      </c>
      <c r="H3461" t="s">
        <v>34</v>
      </c>
      <c r="I3461">
        <v>3754</v>
      </c>
      <c r="J3461">
        <v>651.21</v>
      </c>
      <c r="K3461">
        <v>524.96</v>
      </c>
    </row>
    <row r="3462" spans="1:11" x14ac:dyDescent="0.35">
      <c r="A3462">
        <v>605026376</v>
      </c>
      <c r="B3462" s="2">
        <v>43113</v>
      </c>
      <c r="C3462" s="2">
        <v>43116</v>
      </c>
      <c r="D3462" t="s">
        <v>141</v>
      </c>
      <c r="E3462" t="s">
        <v>38</v>
      </c>
      <c r="F3462" t="s">
        <v>76</v>
      </c>
      <c r="G3462" t="s">
        <v>18</v>
      </c>
      <c r="H3462" t="s">
        <v>34</v>
      </c>
      <c r="I3462">
        <v>9604</v>
      </c>
      <c r="J3462">
        <v>668.27</v>
      </c>
      <c r="K3462">
        <v>502.54</v>
      </c>
    </row>
    <row r="3463" spans="1:11" x14ac:dyDescent="0.35">
      <c r="A3463">
        <v>387998759</v>
      </c>
      <c r="B3463" s="2">
        <v>42763</v>
      </c>
      <c r="C3463" s="2">
        <v>42774</v>
      </c>
      <c r="D3463" t="s">
        <v>186</v>
      </c>
      <c r="E3463" t="s">
        <v>38</v>
      </c>
      <c r="F3463" t="s">
        <v>17</v>
      </c>
      <c r="G3463" t="s">
        <v>14</v>
      </c>
      <c r="H3463" t="s">
        <v>34</v>
      </c>
      <c r="I3463">
        <v>6310</v>
      </c>
      <c r="J3463">
        <v>152.58000000000001</v>
      </c>
      <c r="K3463">
        <v>97.44</v>
      </c>
    </row>
    <row r="3464" spans="1:11" x14ac:dyDescent="0.35">
      <c r="A3464">
        <v>118635022</v>
      </c>
      <c r="B3464" s="2">
        <v>42789</v>
      </c>
      <c r="C3464" s="2">
        <v>42794</v>
      </c>
      <c r="D3464" t="s">
        <v>64</v>
      </c>
      <c r="E3464" t="s">
        <v>29</v>
      </c>
      <c r="F3464" t="s">
        <v>56</v>
      </c>
      <c r="G3464" t="s">
        <v>14</v>
      </c>
      <c r="H3464" t="s">
        <v>26</v>
      </c>
      <c r="I3464">
        <v>5594</v>
      </c>
      <c r="J3464">
        <v>9.33</v>
      </c>
      <c r="K3464">
        <v>6.92</v>
      </c>
    </row>
    <row r="3465" spans="1:11" x14ac:dyDescent="0.35">
      <c r="A3465">
        <v>384483993</v>
      </c>
      <c r="B3465" s="2">
        <v>44321</v>
      </c>
      <c r="C3465" s="2">
        <v>44331</v>
      </c>
      <c r="D3465" t="s">
        <v>48</v>
      </c>
      <c r="E3465" t="s">
        <v>21</v>
      </c>
      <c r="F3465" t="s">
        <v>68</v>
      </c>
      <c r="G3465" t="s">
        <v>18</v>
      </c>
      <c r="H3465" t="s">
        <v>26</v>
      </c>
      <c r="I3465">
        <v>6212</v>
      </c>
      <c r="J3465">
        <v>154.06</v>
      </c>
      <c r="K3465">
        <v>90.93</v>
      </c>
    </row>
    <row r="3466" spans="1:11" x14ac:dyDescent="0.35">
      <c r="A3466">
        <v>493406999</v>
      </c>
      <c r="B3466" s="2">
        <v>44179</v>
      </c>
      <c r="C3466" s="2">
        <v>44192</v>
      </c>
      <c r="D3466" t="s">
        <v>37</v>
      </c>
      <c r="E3466" t="s">
        <v>38</v>
      </c>
      <c r="F3466" t="s">
        <v>25</v>
      </c>
      <c r="G3466" t="s">
        <v>18</v>
      </c>
      <c r="H3466" t="s">
        <v>19</v>
      </c>
      <c r="I3466">
        <v>8950</v>
      </c>
      <c r="J3466">
        <v>205.7</v>
      </c>
      <c r="K3466">
        <v>117.11</v>
      </c>
    </row>
    <row r="3467" spans="1:11" x14ac:dyDescent="0.35">
      <c r="A3467">
        <v>723577868</v>
      </c>
      <c r="B3467" s="2">
        <v>42889</v>
      </c>
      <c r="C3467" s="2">
        <v>42907</v>
      </c>
      <c r="D3467" t="s">
        <v>185</v>
      </c>
      <c r="E3467" t="s">
        <v>38</v>
      </c>
      <c r="F3467" t="s">
        <v>13</v>
      </c>
      <c r="G3467" t="s">
        <v>14</v>
      </c>
      <c r="H3467" t="s">
        <v>34</v>
      </c>
      <c r="I3467">
        <v>1626</v>
      </c>
      <c r="J3467">
        <v>255.28</v>
      </c>
      <c r="K3467">
        <v>159.41999999999999</v>
      </c>
    </row>
    <row r="3468" spans="1:11" x14ac:dyDescent="0.35">
      <c r="A3468">
        <v>973482930</v>
      </c>
      <c r="B3468" s="2">
        <v>43710</v>
      </c>
      <c r="C3468" s="2">
        <v>43724</v>
      </c>
      <c r="D3468" t="s">
        <v>185</v>
      </c>
      <c r="E3468" t="s">
        <v>38</v>
      </c>
      <c r="F3468" t="s">
        <v>22</v>
      </c>
      <c r="G3468" t="s">
        <v>14</v>
      </c>
      <c r="H3468" t="s">
        <v>34</v>
      </c>
      <c r="I3468">
        <v>4087</v>
      </c>
      <c r="J3468">
        <v>47.45</v>
      </c>
      <c r="K3468">
        <v>31.79</v>
      </c>
    </row>
    <row r="3469" spans="1:11" x14ac:dyDescent="0.35">
      <c r="A3469">
        <v>311921012</v>
      </c>
      <c r="B3469" s="2">
        <v>44788</v>
      </c>
      <c r="C3469" s="2">
        <v>44803</v>
      </c>
      <c r="D3469" t="s">
        <v>204</v>
      </c>
      <c r="E3469" t="s">
        <v>21</v>
      </c>
      <c r="F3469" t="s">
        <v>22</v>
      </c>
      <c r="G3469" t="s">
        <v>14</v>
      </c>
      <c r="H3469" t="s">
        <v>34</v>
      </c>
      <c r="I3469">
        <v>3214</v>
      </c>
      <c r="J3469">
        <v>47.45</v>
      </c>
      <c r="K3469">
        <v>31.79</v>
      </c>
    </row>
    <row r="3470" spans="1:11" x14ac:dyDescent="0.35">
      <c r="A3470">
        <v>128003442</v>
      </c>
      <c r="B3470" s="2">
        <v>44813</v>
      </c>
      <c r="C3470" s="2">
        <v>44817</v>
      </c>
      <c r="D3470" t="s">
        <v>71</v>
      </c>
      <c r="E3470" t="s">
        <v>21</v>
      </c>
      <c r="F3470" t="s">
        <v>13</v>
      </c>
      <c r="G3470" t="s">
        <v>14</v>
      </c>
      <c r="H3470" t="s">
        <v>26</v>
      </c>
      <c r="I3470">
        <v>7918</v>
      </c>
      <c r="J3470">
        <v>255.28</v>
      </c>
      <c r="K3470">
        <v>159.41999999999999</v>
      </c>
    </row>
    <row r="3471" spans="1:11" x14ac:dyDescent="0.35">
      <c r="A3471">
        <v>981154048</v>
      </c>
      <c r="B3471" s="2">
        <v>43673</v>
      </c>
      <c r="C3471" s="2">
        <v>43694</v>
      </c>
      <c r="D3471" t="s">
        <v>178</v>
      </c>
      <c r="E3471" t="s">
        <v>21</v>
      </c>
      <c r="F3471" t="s">
        <v>22</v>
      </c>
      <c r="G3471" t="s">
        <v>18</v>
      </c>
      <c r="H3471" t="s">
        <v>19</v>
      </c>
      <c r="I3471">
        <v>4141</v>
      </c>
      <c r="J3471">
        <v>47.45</v>
      </c>
      <c r="K3471">
        <v>31.79</v>
      </c>
    </row>
    <row r="3472" spans="1:11" x14ac:dyDescent="0.35">
      <c r="A3472">
        <v>351109158</v>
      </c>
      <c r="B3472" s="2">
        <v>43993</v>
      </c>
      <c r="C3472" s="2">
        <v>44000</v>
      </c>
      <c r="D3472" t="s">
        <v>16</v>
      </c>
      <c r="E3472" t="s">
        <v>12</v>
      </c>
      <c r="F3472" t="s">
        <v>47</v>
      </c>
      <c r="G3472" t="s">
        <v>14</v>
      </c>
      <c r="H3472" t="s">
        <v>34</v>
      </c>
      <c r="I3472">
        <v>9857</v>
      </c>
      <c r="J3472">
        <v>421.89</v>
      </c>
      <c r="K3472">
        <v>364.69</v>
      </c>
    </row>
    <row r="3473" spans="1:11" x14ac:dyDescent="0.35">
      <c r="A3473">
        <v>287917602</v>
      </c>
      <c r="B3473" s="2">
        <v>44168</v>
      </c>
      <c r="C3473" s="2">
        <v>44172</v>
      </c>
      <c r="D3473" t="s">
        <v>184</v>
      </c>
      <c r="E3473" t="s">
        <v>21</v>
      </c>
      <c r="F3473" t="s">
        <v>30</v>
      </c>
      <c r="G3473" t="s">
        <v>14</v>
      </c>
      <c r="H3473" t="s">
        <v>26</v>
      </c>
      <c r="I3473">
        <v>71</v>
      </c>
      <c r="J3473">
        <v>81.73</v>
      </c>
      <c r="K3473">
        <v>56.67</v>
      </c>
    </row>
    <row r="3474" spans="1:11" x14ac:dyDescent="0.35">
      <c r="A3474">
        <v>661940705</v>
      </c>
      <c r="B3474" s="2">
        <v>43140</v>
      </c>
      <c r="C3474" s="2">
        <v>43152</v>
      </c>
      <c r="D3474" t="s">
        <v>108</v>
      </c>
      <c r="E3474" t="s">
        <v>12</v>
      </c>
      <c r="F3474" t="s">
        <v>47</v>
      </c>
      <c r="G3474" t="s">
        <v>18</v>
      </c>
      <c r="H3474" t="s">
        <v>34</v>
      </c>
      <c r="I3474">
        <v>1819</v>
      </c>
      <c r="J3474">
        <v>421.89</v>
      </c>
      <c r="K3474">
        <v>364.69</v>
      </c>
    </row>
    <row r="3475" spans="1:11" x14ac:dyDescent="0.35">
      <c r="A3475">
        <v>513852298</v>
      </c>
      <c r="B3475" s="2">
        <v>43969</v>
      </c>
      <c r="C3475" s="2">
        <v>43985</v>
      </c>
      <c r="D3475" t="s">
        <v>154</v>
      </c>
      <c r="E3475" t="s">
        <v>12</v>
      </c>
      <c r="F3475" t="s">
        <v>13</v>
      </c>
      <c r="G3475" t="s">
        <v>18</v>
      </c>
      <c r="H3475" t="s">
        <v>26</v>
      </c>
      <c r="I3475">
        <v>9169</v>
      </c>
      <c r="J3475">
        <v>255.28</v>
      </c>
      <c r="K3475">
        <v>159.41999999999999</v>
      </c>
    </row>
    <row r="3476" spans="1:11" x14ac:dyDescent="0.35">
      <c r="A3476">
        <v>304638707</v>
      </c>
      <c r="B3476" s="2">
        <v>44107</v>
      </c>
      <c r="C3476" s="2">
        <v>44121</v>
      </c>
      <c r="D3476" t="s">
        <v>136</v>
      </c>
      <c r="E3476" t="s">
        <v>38</v>
      </c>
      <c r="F3476" t="s">
        <v>40</v>
      </c>
      <c r="G3476" t="s">
        <v>18</v>
      </c>
      <c r="H3476" t="s">
        <v>34</v>
      </c>
      <c r="I3476">
        <v>8218</v>
      </c>
      <c r="J3476">
        <v>651.21</v>
      </c>
      <c r="K3476">
        <v>524.96</v>
      </c>
    </row>
    <row r="3477" spans="1:11" x14ac:dyDescent="0.35">
      <c r="A3477">
        <v>565598762</v>
      </c>
      <c r="B3477" s="2">
        <v>42929</v>
      </c>
      <c r="C3477" s="2">
        <v>42938</v>
      </c>
      <c r="D3477" t="s">
        <v>185</v>
      </c>
      <c r="E3477" t="s">
        <v>38</v>
      </c>
      <c r="F3477" t="s">
        <v>68</v>
      </c>
      <c r="G3477" t="s">
        <v>14</v>
      </c>
      <c r="H3477" t="s">
        <v>34</v>
      </c>
      <c r="I3477">
        <v>2097</v>
      </c>
      <c r="J3477">
        <v>154.06</v>
      </c>
      <c r="K3477">
        <v>90.93</v>
      </c>
    </row>
    <row r="3478" spans="1:11" x14ac:dyDescent="0.35">
      <c r="A3478">
        <v>548343789</v>
      </c>
      <c r="B3478" s="2">
        <v>43438</v>
      </c>
      <c r="C3478" s="2">
        <v>43450</v>
      </c>
      <c r="D3478" t="s">
        <v>121</v>
      </c>
      <c r="E3478" t="s">
        <v>21</v>
      </c>
      <c r="F3478" t="s">
        <v>17</v>
      </c>
      <c r="G3478" t="s">
        <v>18</v>
      </c>
      <c r="H3478" t="s">
        <v>26</v>
      </c>
      <c r="I3478">
        <v>5967</v>
      </c>
      <c r="J3478">
        <v>152.58000000000001</v>
      </c>
      <c r="K3478">
        <v>97.44</v>
      </c>
    </row>
    <row r="3479" spans="1:11" x14ac:dyDescent="0.35">
      <c r="A3479">
        <v>474797618</v>
      </c>
      <c r="B3479" s="2">
        <v>43518</v>
      </c>
      <c r="C3479" s="2">
        <v>43521</v>
      </c>
      <c r="D3479" t="s">
        <v>72</v>
      </c>
      <c r="E3479" t="s">
        <v>24</v>
      </c>
      <c r="F3479" t="s">
        <v>68</v>
      </c>
      <c r="G3479" t="s">
        <v>18</v>
      </c>
      <c r="H3479" t="s">
        <v>26</v>
      </c>
      <c r="I3479">
        <v>2021</v>
      </c>
      <c r="J3479">
        <v>154.06</v>
      </c>
      <c r="K3479">
        <v>90.93</v>
      </c>
    </row>
    <row r="3480" spans="1:11" x14ac:dyDescent="0.35">
      <c r="A3480">
        <v>187196576</v>
      </c>
      <c r="B3480" s="2">
        <v>43793</v>
      </c>
      <c r="C3480" s="2">
        <v>43811</v>
      </c>
      <c r="D3480" t="s">
        <v>57</v>
      </c>
      <c r="E3480" t="s">
        <v>32</v>
      </c>
      <c r="F3480" t="s">
        <v>33</v>
      </c>
      <c r="G3480" t="s">
        <v>18</v>
      </c>
      <c r="H3480" t="s">
        <v>19</v>
      </c>
      <c r="I3480">
        <v>4482</v>
      </c>
      <c r="J3480">
        <v>109.28</v>
      </c>
      <c r="K3480">
        <v>35.840000000000003</v>
      </c>
    </row>
    <row r="3481" spans="1:11" x14ac:dyDescent="0.35">
      <c r="A3481">
        <v>498089492</v>
      </c>
      <c r="B3481" s="2">
        <v>42431</v>
      </c>
      <c r="C3481" s="2">
        <v>42436</v>
      </c>
      <c r="D3481" t="s">
        <v>121</v>
      </c>
      <c r="E3481" t="s">
        <v>21</v>
      </c>
      <c r="F3481" t="s">
        <v>47</v>
      </c>
      <c r="G3481" t="s">
        <v>14</v>
      </c>
      <c r="H3481" t="s">
        <v>26</v>
      </c>
      <c r="I3481">
        <v>4604</v>
      </c>
      <c r="J3481">
        <v>421.89</v>
      </c>
      <c r="K3481">
        <v>364.69</v>
      </c>
    </row>
    <row r="3482" spans="1:11" x14ac:dyDescent="0.35">
      <c r="A3482">
        <v>940337693</v>
      </c>
      <c r="B3482" s="2">
        <v>43988</v>
      </c>
      <c r="C3482" s="2">
        <v>44006</v>
      </c>
      <c r="D3482" t="s">
        <v>97</v>
      </c>
      <c r="E3482" t="s">
        <v>29</v>
      </c>
      <c r="F3482" t="s">
        <v>56</v>
      </c>
      <c r="G3482" t="s">
        <v>18</v>
      </c>
      <c r="H3482" t="s">
        <v>19</v>
      </c>
      <c r="I3482">
        <v>5675</v>
      </c>
      <c r="J3482">
        <v>9.33</v>
      </c>
      <c r="K3482">
        <v>6.92</v>
      </c>
    </row>
    <row r="3483" spans="1:11" x14ac:dyDescent="0.35">
      <c r="A3483">
        <v>217115008</v>
      </c>
      <c r="B3483" s="2">
        <v>42061</v>
      </c>
      <c r="C3483" s="2">
        <v>42072</v>
      </c>
      <c r="D3483" t="s">
        <v>201</v>
      </c>
      <c r="E3483" t="s">
        <v>24</v>
      </c>
      <c r="F3483" t="s">
        <v>25</v>
      </c>
      <c r="G3483" t="s">
        <v>14</v>
      </c>
      <c r="H3483" t="s">
        <v>15</v>
      </c>
      <c r="I3483">
        <v>8011</v>
      </c>
      <c r="J3483">
        <v>205.7</v>
      </c>
      <c r="K3483">
        <v>117.11</v>
      </c>
    </row>
    <row r="3484" spans="1:11" x14ac:dyDescent="0.35">
      <c r="A3484">
        <v>251907765</v>
      </c>
      <c r="B3484" s="2">
        <v>42064</v>
      </c>
      <c r="C3484" s="2">
        <v>42076</v>
      </c>
      <c r="D3484" t="s">
        <v>159</v>
      </c>
      <c r="E3484" t="s">
        <v>21</v>
      </c>
      <c r="F3484" t="s">
        <v>17</v>
      </c>
      <c r="G3484" t="s">
        <v>18</v>
      </c>
      <c r="H3484" t="s">
        <v>19</v>
      </c>
      <c r="I3484">
        <v>3961</v>
      </c>
      <c r="J3484">
        <v>152.58000000000001</v>
      </c>
      <c r="K3484">
        <v>97.44</v>
      </c>
    </row>
    <row r="3485" spans="1:11" x14ac:dyDescent="0.35">
      <c r="A3485">
        <v>338514792</v>
      </c>
      <c r="B3485" s="2">
        <v>42258</v>
      </c>
      <c r="C3485" s="2">
        <v>42270</v>
      </c>
      <c r="D3485" t="s">
        <v>138</v>
      </c>
      <c r="E3485" t="s">
        <v>24</v>
      </c>
      <c r="F3485" t="s">
        <v>56</v>
      </c>
      <c r="G3485" t="s">
        <v>18</v>
      </c>
      <c r="H3485" t="s">
        <v>34</v>
      </c>
      <c r="I3485">
        <v>2904</v>
      </c>
      <c r="J3485">
        <v>9.33</v>
      </c>
      <c r="K3485">
        <v>6.92</v>
      </c>
    </row>
    <row r="3486" spans="1:11" x14ac:dyDescent="0.35">
      <c r="A3486">
        <v>291047418</v>
      </c>
      <c r="B3486" s="2">
        <v>43643</v>
      </c>
      <c r="C3486" s="2">
        <v>43658</v>
      </c>
      <c r="D3486" t="s">
        <v>139</v>
      </c>
      <c r="E3486" t="s">
        <v>51</v>
      </c>
      <c r="F3486" t="s">
        <v>22</v>
      </c>
      <c r="G3486" t="s">
        <v>14</v>
      </c>
      <c r="H3486" t="s">
        <v>34</v>
      </c>
      <c r="I3486">
        <v>6253</v>
      </c>
      <c r="J3486">
        <v>47.45</v>
      </c>
      <c r="K3486">
        <v>31.79</v>
      </c>
    </row>
    <row r="3487" spans="1:11" x14ac:dyDescent="0.35">
      <c r="A3487">
        <v>893929469</v>
      </c>
      <c r="B3487" s="2">
        <v>44607</v>
      </c>
      <c r="C3487" s="2">
        <v>44625</v>
      </c>
      <c r="D3487" t="s">
        <v>201</v>
      </c>
      <c r="E3487" t="s">
        <v>24</v>
      </c>
      <c r="F3487" t="s">
        <v>76</v>
      </c>
      <c r="G3487" t="s">
        <v>14</v>
      </c>
      <c r="H3487" t="s">
        <v>15</v>
      </c>
      <c r="I3487">
        <v>2450</v>
      </c>
      <c r="J3487">
        <v>668.27</v>
      </c>
      <c r="K3487">
        <v>502.54</v>
      </c>
    </row>
    <row r="3488" spans="1:11" x14ac:dyDescent="0.35">
      <c r="A3488">
        <v>751897275</v>
      </c>
      <c r="B3488" s="2">
        <v>42309</v>
      </c>
      <c r="C3488" s="2">
        <v>42316</v>
      </c>
      <c r="D3488" t="s">
        <v>85</v>
      </c>
      <c r="E3488" t="s">
        <v>12</v>
      </c>
      <c r="F3488" t="s">
        <v>33</v>
      </c>
      <c r="G3488" t="s">
        <v>14</v>
      </c>
      <c r="H3488" t="s">
        <v>34</v>
      </c>
      <c r="I3488">
        <v>1967</v>
      </c>
      <c r="J3488">
        <v>109.28</v>
      </c>
      <c r="K3488">
        <v>35.840000000000003</v>
      </c>
    </row>
    <row r="3489" spans="1:11" x14ac:dyDescent="0.35">
      <c r="A3489">
        <v>339999663</v>
      </c>
      <c r="B3489" s="2">
        <v>42150</v>
      </c>
      <c r="C3489" s="2">
        <v>42152</v>
      </c>
      <c r="D3489" t="s">
        <v>117</v>
      </c>
      <c r="E3489" t="s">
        <v>21</v>
      </c>
      <c r="F3489" t="s">
        <v>17</v>
      </c>
      <c r="G3489" t="s">
        <v>14</v>
      </c>
      <c r="H3489" t="s">
        <v>26</v>
      </c>
      <c r="I3489">
        <v>2311</v>
      </c>
      <c r="J3489">
        <v>152.58000000000001</v>
      </c>
      <c r="K3489">
        <v>97.44</v>
      </c>
    </row>
    <row r="3490" spans="1:11" x14ac:dyDescent="0.35">
      <c r="A3490">
        <v>653597962</v>
      </c>
      <c r="B3490" s="2">
        <v>42876</v>
      </c>
      <c r="C3490" s="2">
        <v>42897</v>
      </c>
      <c r="D3490" t="s">
        <v>88</v>
      </c>
      <c r="E3490" t="s">
        <v>38</v>
      </c>
      <c r="F3490" t="s">
        <v>42</v>
      </c>
      <c r="G3490" t="s">
        <v>14</v>
      </c>
      <c r="H3490" t="s">
        <v>34</v>
      </c>
      <c r="I3490">
        <v>3016</v>
      </c>
      <c r="J3490">
        <v>437.2</v>
      </c>
      <c r="K3490">
        <v>263.33</v>
      </c>
    </row>
    <row r="3491" spans="1:11" x14ac:dyDescent="0.35">
      <c r="A3491">
        <v>958366000</v>
      </c>
      <c r="B3491" s="2">
        <v>44011</v>
      </c>
      <c r="C3491" s="2">
        <v>44026</v>
      </c>
      <c r="D3491" t="s">
        <v>95</v>
      </c>
      <c r="E3491" t="s">
        <v>21</v>
      </c>
      <c r="F3491" t="s">
        <v>25</v>
      </c>
      <c r="G3491" t="s">
        <v>18</v>
      </c>
      <c r="H3491" t="s">
        <v>15</v>
      </c>
      <c r="I3491">
        <v>651</v>
      </c>
      <c r="J3491">
        <v>205.7</v>
      </c>
      <c r="K3491">
        <v>117.11</v>
      </c>
    </row>
    <row r="3492" spans="1:11" x14ac:dyDescent="0.35">
      <c r="A3492">
        <v>140290105</v>
      </c>
      <c r="B3492" s="2">
        <v>42081</v>
      </c>
      <c r="C3492" s="2">
        <v>42099</v>
      </c>
      <c r="D3492" t="s">
        <v>136</v>
      </c>
      <c r="E3492" t="s">
        <v>38</v>
      </c>
      <c r="F3492" t="s">
        <v>33</v>
      </c>
      <c r="G3492" t="s">
        <v>18</v>
      </c>
      <c r="H3492" t="s">
        <v>34</v>
      </c>
      <c r="I3492">
        <v>3814</v>
      </c>
      <c r="J3492">
        <v>109.28</v>
      </c>
      <c r="K3492">
        <v>35.840000000000003</v>
      </c>
    </row>
    <row r="3493" spans="1:11" x14ac:dyDescent="0.35">
      <c r="A3493">
        <v>755669105</v>
      </c>
      <c r="B3493" s="2">
        <v>43310</v>
      </c>
      <c r="C3493" s="2">
        <v>43316</v>
      </c>
      <c r="D3493" t="s">
        <v>213</v>
      </c>
      <c r="E3493" t="s">
        <v>38</v>
      </c>
      <c r="F3493" t="s">
        <v>40</v>
      </c>
      <c r="G3493" t="s">
        <v>18</v>
      </c>
      <c r="H3493" t="s">
        <v>15</v>
      </c>
      <c r="I3493">
        <v>8136</v>
      </c>
      <c r="J3493">
        <v>651.21</v>
      </c>
      <c r="K3493">
        <v>524.96</v>
      </c>
    </row>
    <row r="3494" spans="1:11" x14ac:dyDescent="0.35">
      <c r="A3494">
        <v>481114327</v>
      </c>
      <c r="B3494" s="2">
        <v>42312</v>
      </c>
      <c r="C3494" s="2">
        <v>42329</v>
      </c>
      <c r="D3494" t="s">
        <v>125</v>
      </c>
      <c r="E3494" t="s">
        <v>21</v>
      </c>
      <c r="F3494" t="s">
        <v>25</v>
      </c>
      <c r="G3494" t="s">
        <v>14</v>
      </c>
      <c r="H3494" t="s">
        <v>15</v>
      </c>
      <c r="I3494">
        <v>1276</v>
      </c>
      <c r="J3494">
        <v>205.7</v>
      </c>
      <c r="K3494">
        <v>117.11</v>
      </c>
    </row>
    <row r="3495" spans="1:11" x14ac:dyDescent="0.35">
      <c r="A3495">
        <v>663549602</v>
      </c>
      <c r="B3495" s="2">
        <v>43822</v>
      </c>
      <c r="C3495" s="2">
        <v>43836</v>
      </c>
      <c r="D3495" t="s">
        <v>181</v>
      </c>
      <c r="E3495" t="s">
        <v>38</v>
      </c>
      <c r="F3495" t="s">
        <v>76</v>
      </c>
      <c r="G3495" t="s">
        <v>14</v>
      </c>
      <c r="H3495" t="s">
        <v>15</v>
      </c>
      <c r="I3495">
        <v>7927</v>
      </c>
      <c r="J3495">
        <v>668.27</v>
      </c>
      <c r="K3495">
        <v>502.54</v>
      </c>
    </row>
    <row r="3496" spans="1:11" x14ac:dyDescent="0.35">
      <c r="A3496">
        <v>470211255</v>
      </c>
      <c r="B3496" s="2">
        <v>44040</v>
      </c>
      <c r="C3496" s="2">
        <v>44058</v>
      </c>
      <c r="D3496" t="s">
        <v>74</v>
      </c>
      <c r="E3496" t="s">
        <v>38</v>
      </c>
      <c r="F3496" t="s">
        <v>42</v>
      </c>
      <c r="G3496" t="s">
        <v>18</v>
      </c>
      <c r="H3496" t="s">
        <v>26</v>
      </c>
      <c r="I3496">
        <v>4814</v>
      </c>
      <c r="J3496">
        <v>437.2</v>
      </c>
      <c r="K3496">
        <v>263.33</v>
      </c>
    </row>
    <row r="3497" spans="1:11" x14ac:dyDescent="0.35">
      <c r="A3497">
        <v>938648116</v>
      </c>
      <c r="B3497" s="2">
        <v>44016</v>
      </c>
      <c r="C3497" s="2">
        <v>44025</v>
      </c>
      <c r="D3497" t="s">
        <v>213</v>
      </c>
      <c r="E3497" t="s">
        <v>38</v>
      </c>
      <c r="F3497" t="s">
        <v>68</v>
      </c>
      <c r="G3497" t="s">
        <v>14</v>
      </c>
      <c r="H3497" t="s">
        <v>34</v>
      </c>
      <c r="I3497">
        <v>5691</v>
      </c>
      <c r="J3497">
        <v>154.06</v>
      </c>
      <c r="K3497">
        <v>90.93</v>
      </c>
    </row>
    <row r="3498" spans="1:11" x14ac:dyDescent="0.35">
      <c r="A3498">
        <v>926721513</v>
      </c>
      <c r="B3498" s="2">
        <v>42268</v>
      </c>
      <c r="C3498" s="2">
        <v>42281</v>
      </c>
      <c r="D3498" t="s">
        <v>137</v>
      </c>
      <c r="E3498" t="s">
        <v>38</v>
      </c>
      <c r="F3498" t="s">
        <v>22</v>
      </c>
      <c r="G3498" t="s">
        <v>14</v>
      </c>
      <c r="H3498" t="s">
        <v>26</v>
      </c>
      <c r="I3498">
        <v>6344</v>
      </c>
      <c r="J3498">
        <v>47.45</v>
      </c>
      <c r="K3498">
        <v>31.79</v>
      </c>
    </row>
    <row r="3499" spans="1:11" x14ac:dyDescent="0.35">
      <c r="A3499">
        <v>262605273</v>
      </c>
      <c r="B3499" s="2">
        <v>43780</v>
      </c>
      <c r="C3499" s="2">
        <v>43795</v>
      </c>
      <c r="D3499" t="s">
        <v>43</v>
      </c>
      <c r="E3499" t="s">
        <v>24</v>
      </c>
      <c r="F3499" t="s">
        <v>76</v>
      </c>
      <c r="G3499" t="s">
        <v>18</v>
      </c>
      <c r="H3499" t="s">
        <v>26</v>
      </c>
      <c r="I3499">
        <v>9591</v>
      </c>
      <c r="J3499">
        <v>668.27</v>
      </c>
      <c r="K3499">
        <v>502.54</v>
      </c>
    </row>
    <row r="3500" spans="1:11" x14ac:dyDescent="0.35">
      <c r="A3500">
        <v>194785726</v>
      </c>
      <c r="B3500" s="2">
        <v>43389</v>
      </c>
      <c r="C3500" s="2">
        <v>43401</v>
      </c>
      <c r="D3500" t="s">
        <v>113</v>
      </c>
      <c r="E3500" t="s">
        <v>21</v>
      </c>
      <c r="F3500" t="s">
        <v>25</v>
      </c>
      <c r="G3500" t="s">
        <v>18</v>
      </c>
      <c r="H3500" t="s">
        <v>26</v>
      </c>
      <c r="I3500">
        <v>280</v>
      </c>
      <c r="J3500">
        <v>205.7</v>
      </c>
      <c r="K3500">
        <v>117.11</v>
      </c>
    </row>
    <row r="3501" spans="1:11" x14ac:dyDescent="0.35">
      <c r="A3501">
        <v>242061698</v>
      </c>
      <c r="B3501" s="2">
        <v>42393</v>
      </c>
      <c r="C3501" s="2">
        <v>42410</v>
      </c>
      <c r="D3501" t="s">
        <v>147</v>
      </c>
      <c r="E3501" t="s">
        <v>38</v>
      </c>
      <c r="F3501" t="s">
        <v>33</v>
      </c>
      <c r="G3501" t="s">
        <v>14</v>
      </c>
      <c r="H3501" t="s">
        <v>34</v>
      </c>
      <c r="I3501">
        <v>290</v>
      </c>
      <c r="J3501">
        <v>109.28</v>
      </c>
      <c r="K3501">
        <v>35.840000000000003</v>
      </c>
    </row>
    <row r="3502" spans="1:11" x14ac:dyDescent="0.35">
      <c r="A3502">
        <v>443544518</v>
      </c>
      <c r="B3502" s="2">
        <v>42484</v>
      </c>
      <c r="C3502" s="2">
        <v>42488</v>
      </c>
      <c r="D3502" t="s">
        <v>188</v>
      </c>
      <c r="E3502" t="s">
        <v>21</v>
      </c>
      <c r="F3502" t="s">
        <v>22</v>
      </c>
      <c r="G3502" t="s">
        <v>14</v>
      </c>
      <c r="H3502" t="s">
        <v>19</v>
      </c>
      <c r="I3502">
        <v>3534</v>
      </c>
      <c r="J3502">
        <v>47.45</v>
      </c>
      <c r="K3502">
        <v>31.79</v>
      </c>
    </row>
    <row r="3503" spans="1:11" x14ac:dyDescent="0.35">
      <c r="A3503">
        <v>908658015</v>
      </c>
      <c r="B3503" s="2">
        <v>44359</v>
      </c>
      <c r="C3503" s="2">
        <v>44366</v>
      </c>
      <c r="D3503" t="s">
        <v>101</v>
      </c>
      <c r="E3503" t="s">
        <v>24</v>
      </c>
      <c r="F3503" t="s">
        <v>56</v>
      </c>
      <c r="G3503" t="s">
        <v>14</v>
      </c>
      <c r="H3503" t="s">
        <v>34</v>
      </c>
      <c r="I3503">
        <v>954</v>
      </c>
      <c r="J3503">
        <v>9.33</v>
      </c>
      <c r="K3503">
        <v>6.92</v>
      </c>
    </row>
    <row r="3504" spans="1:11" x14ac:dyDescent="0.35">
      <c r="A3504">
        <v>467138516</v>
      </c>
      <c r="B3504" s="2">
        <v>43676</v>
      </c>
      <c r="C3504" s="2">
        <v>43679</v>
      </c>
      <c r="D3504" t="s">
        <v>80</v>
      </c>
      <c r="E3504" t="s">
        <v>21</v>
      </c>
      <c r="F3504" t="s">
        <v>33</v>
      </c>
      <c r="G3504" t="s">
        <v>14</v>
      </c>
      <c r="H3504" t="s">
        <v>34</v>
      </c>
      <c r="I3504">
        <v>5523</v>
      </c>
      <c r="J3504">
        <v>109.28</v>
      </c>
      <c r="K3504">
        <v>35.840000000000003</v>
      </c>
    </row>
    <row r="3505" spans="1:11" x14ac:dyDescent="0.35">
      <c r="A3505">
        <v>719034850</v>
      </c>
      <c r="B3505" s="2">
        <v>42720</v>
      </c>
      <c r="C3505" s="2">
        <v>42734</v>
      </c>
      <c r="D3505" t="s">
        <v>23</v>
      </c>
      <c r="E3505" t="s">
        <v>24</v>
      </c>
      <c r="F3505" t="s">
        <v>33</v>
      </c>
      <c r="G3505" t="s">
        <v>18</v>
      </c>
      <c r="H3505" t="s">
        <v>15</v>
      </c>
      <c r="I3505">
        <v>7246</v>
      </c>
      <c r="J3505">
        <v>109.28</v>
      </c>
      <c r="K3505">
        <v>35.840000000000003</v>
      </c>
    </row>
    <row r="3506" spans="1:11" x14ac:dyDescent="0.35">
      <c r="A3506">
        <v>184708344</v>
      </c>
      <c r="B3506" s="2">
        <v>42701</v>
      </c>
      <c r="C3506" s="2">
        <v>42711</v>
      </c>
      <c r="D3506" t="s">
        <v>35</v>
      </c>
      <c r="E3506" t="s">
        <v>21</v>
      </c>
      <c r="F3506" t="s">
        <v>68</v>
      </c>
      <c r="G3506" t="s">
        <v>14</v>
      </c>
      <c r="H3506" t="s">
        <v>34</v>
      </c>
      <c r="I3506">
        <v>8159</v>
      </c>
      <c r="J3506">
        <v>154.06</v>
      </c>
      <c r="K3506">
        <v>90.93</v>
      </c>
    </row>
    <row r="3507" spans="1:11" x14ac:dyDescent="0.35">
      <c r="A3507">
        <v>154832828</v>
      </c>
      <c r="B3507" s="2">
        <v>43678</v>
      </c>
      <c r="C3507" s="2">
        <v>43679</v>
      </c>
      <c r="D3507" t="s">
        <v>126</v>
      </c>
      <c r="E3507" t="s">
        <v>24</v>
      </c>
      <c r="F3507" t="s">
        <v>76</v>
      </c>
      <c r="G3507" t="s">
        <v>18</v>
      </c>
      <c r="H3507" t="s">
        <v>19</v>
      </c>
      <c r="I3507">
        <v>7329</v>
      </c>
      <c r="J3507">
        <v>668.27</v>
      </c>
      <c r="K3507">
        <v>502.54</v>
      </c>
    </row>
    <row r="3508" spans="1:11" x14ac:dyDescent="0.35">
      <c r="A3508">
        <v>640394628</v>
      </c>
      <c r="B3508" s="2">
        <v>42296</v>
      </c>
      <c r="C3508" s="2">
        <v>42313</v>
      </c>
      <c r="D3508" t="s">
        <v>35</v>
      </c>
      <c r="E3508" t="s">
        <v>21</v>
      </c>
      <c r="F3508" t="s">
        <v>40</v>
      </c>
      <c r="G3508" t="s">
        <v>18</v>
      </c>
      <c r="H3508" t="s">
        <v>34</v>
      </c>
      <c r="I3508">
        <v>5856</v>
      </c>
      <c r="J3508">
        <v>651.21</v>
      </c>
      <c r="K3508">
        <v>524.96</v>
      </c>
    </row>
    <row r="3509" spans="1:11" x14ac:dyDescent="0.35">
      <c r="A3509">
        <v>822692573</v>
      </c>
      <c r="B3509" s="2">
        <v>43277</v>
      </c>
      <c r="C3509" s="2">
        <v>43282</v>
      </c>
      <c r="D3509" t="s">
        <v>63</v>
      </c>
      <c r="E3509" t="s">
        <v>32</v>
      </c>
      <c r="F3509" t="s">
        <v>33</v>
      </c>
      <c r="G3509" t="s">
        <v>14</v>
      </c>
      <c r="H3509" t="s">
        <v>26</v>
      </c>
      <c r="I3509">
        <v>1869</v>
      </c>
      <c r="J3509">
        <v>109.28</v>
      </c>
      <c r="K3509">
        <v>35.840000000000003</v>
      </c>
    </row>
    <row r="3510" spans="1:11" x14ac:dyDescent="0.35">
      <c r="A3510">
        <v>403337991</v>
      </c>
      <c r="B3510" s="2">
        <v>42658</v>
      </c>
      <c r="C3510" s="2">
        <v>42677</v>
      </c>
      <c r="D3510" t="s">
        <v>188</v>
      </c>
      <c r="E3510" t="s">
        <v>21</v>
      </c>
      <c r="F3510" t="s">
        <v>68</v>
      </c>
      <c r="G3510" t="s">
        <v>18</v>
      </c>
      <c r="H3510" t="s">
        <v>26</v>
      </c>
      <c r="I3510">
        <v>5529</v>
      </c>
      <c r="J3510">
        <v>154.06</v>
      </c>
      <c r="K3510">
        <v>90.93</v>
      </c>
    </row>
    <row r="3511" spans="1:11" x14ac:dyDescent="0.35">
      <c r="A3511">
        <v>954254710</v>
      </c>
      <c r="B3511" s="2">
        <v>44561</v>
      </c>
      <c r="C3511" s="2">
        <v>44566</v>
      </c>
      <c r="D3511" t="s">
        <v>182</v>
      </c>
      <c r="E3511" t="s">
        <v>12</v>
      </c>
      <c r="F3511" t="s">
        <v>13</v>
      </c>
      <c r="G3511" t="s">
        <v>14</v>
      </c>
      <c r="H3511" t="s">
        <v>19</v>
      </c>
      <c r="I3511">
        <v>4029</v>
      </c>
      <c r="J3511">
        <v>255.28</v>
      </c>
      <c r="K3511">
        <v>159.41999999999999</v>
      </c>
    </row>
    <row r="3512" spans="1:11" x14ac:dyDescent="0.35">
      <c r="A3512">
        <v>967679059</v>
      </c>
      <c r="B3512" s="2">
        <v>43527</v>
      </c>
      <c r="C3512" s="2">
        <v>43531</v>
      </c>
      <c r="D3512" t="s">
        <v>188</v>
      </c>
      <c r="E3512" t="s">
        <v>21</v>
      </c>
      <c r="F3512" t="s">
        <v>68</v>
      </c>
      <c r="G3512" t="s">
        <v>14</v>
      </c>
      <c r="H3512" t="s">
        <v>19</v>
      </c>
      <c r="I3512">
        <v>6592</v>
      </c>
      <c r="J3512">
        <v>154.06</v>
      </c>
      <c r="K3512">
        <v>90.93</v>
      </c>
    </row>
    <row r="3513" spans="1:11" x14ac:dyDescent="0.35">
      <c r="A3513">
        <v>806159865</v>
      </c>
      <c r="B3513" s="2">
        <v>42188</v>
      </c>
      <c r="C3513" s="2">
        <v>42199</v>
      </c>
      <c r="D3513" t="s">
        <v>201</v>
      </c>
      <c r="E3513" t="s">
        <v>24</v>
      </c>
      <c r="F3513" t="s">
        <v>22</v>
      </c>
      <c r="G3513" t="s">
        <v>14</v>
      </c>
      <c r="H3513" t="s">
        <v>15</v>
      </c>
      <c r="I3513">
        <v>9474</v>
      </c>
      <c r="J3513">
        <v>47.45</v>
      </c>
      <c r="K3513">
        <v>31.79</v>
      </c>
    </row>
    <row r="3514" spans="1:11" x14ac:dyDescent="0.35">
      <c r="A3514">
        <v>452558457</v>
      </c>
      <c r="B3514" s="2">
        <v>42098</v>
      </c>
      <c r="C3514" s="2">
        <v>42102</v>
      </c>
      <c r="D3514" t="s">
        <v>61</v>
      </c>
      <c r="E3514" t="s">
        <v>12</v>
      </c>
      <c r="F3514" t="s">
        <v>42</v>
      </c>
      <c r="G3514" t="s">
        <v>18</v>
      </c>
      <c r="H3514" t="s">
        <v>34</v>
      </c>
      <c r="I3514">
        <v>959</v>
      </c>
      <c r="J3514">
        <v>437.2</v>
      </c>
      <c r="K3514">
        <v>263.33</v>
      </c>
    </row>
    <row r="3515" spans="1:11" x14ac:dyDescent="0.35">
      <c r="A3515">
        <v>860048663</v>
      </c>
      <c r="B3515" s="2">
        <v>43665</v>
      </c>
      <c r="C3515" s="2">
        <v>43667</v>
      </c>
      <c r="D3515" t="s">
        <v>90</v>
      </c>
      <c r="E3515" t="s">
        <v>38</v>
      </c>
      <c r="F3515" t="s">
        <v>76</v>
      </c>
      <c r="G3515" t="s">
        <v>18</v>
      </c>
      <c r="H3515" t="s">
        <v>34</v>
      </c>
      <c r="I3515">
        <v>6366</v>
      </c>
      <c r="J3515">
        <v>668.27</v>
      </c>
      <c r="K3515">
        <v>502.54</v>
      </c>
    </row>
    <row r="3516" spans="1:11" x14ac:dyDescent="0.35">
      <c r="A3516">
        <v>802116811</v>
      </c>
      <c r="B3516" s="2">
        <v>44033</v>
      </c>
      <c r="C3516" s="2">
        <v>44050</v>
      </c>
      <c r="D3516" t="s">
        <v>75</v>
      </c>
      <c r="E3516" t="s">
        <v>38</v>
      </c>
      <c r="F3516" t="s">
        <v>76</v>
      </c>
      <c r="G3516" t="s">
        <v>14</v>
      </c>
      <c r="H3516" t="s">
        <v>15</v>
      </c>
      <c r="I3516">
        <v>3044</v>
      </c>
      <c r="J3516">
        <v>668.27</v>
      </c>
      <c r="K3516">
        <v>502.54</v>
      </c>
    </row>
    <row r="3517" spans="1:11" x14ac:dyDescent="0.35">
      <c r="A3517">
        <v>922561728</v>
      </c>
      <c r="B3517" s="2">
        <v>44463</v>
      </c>
      <c r="C3517" s="2">
        <v>44472</v>
      </c>
      <c r="D3517" t="s">
        <v>120</v>
      </c>
      <c r="E3517" t="s">
        <v>38</v>
      </c>
      <c r="F3517" t="s">
        <v>40</v>
      </c>
      <c r="G3517" t="s">
        <v>18</v>
      </c>
      <c r="H3517" t="s">
        <v>15</v>
      </c>
      <c r="I3517">
        <v>5372</v>
      </c>
      <c r="J3517">
        <v>651.21</v>
      </c>
      <c r="K3517">
        <v>524.96</v>
      </c>
    </row>
    <row r="3518" spans="1:11" x14ac:dyDescent="0.35">
      <c r="A3518">
        <v>585494744</v>
      </c>
      <c r="B3518" s="2">
        <v>44414</v>
      </c>
      <c r="C3518" s="2">
        <v>44422</v>
      </c>
      <c r="D3518" t="s">
        <v>83</v>
      </c>
      <c r="E3518" t="s">
        <v>38</v>
      </c>
      <c r="F3518" t="s">
        <v>25</v>
      </c>
      <c r="G3518" t="s">
        <v>18</v>
      </c>
      <c r="H3518" t="s">
        <v>19</v>
      </c>
      <c r="I3518">
        <v>9761</v>
      </c>
      <c r="J3518">
        <v>205.7</v>
      </c>
      <c r="K3518">
        <v>117.11</v>
      </c>
    </row>
    <row r="3519" spans="1:11" x14ac:dyDescent="0.35">
      <c r="A3519">
        <v>125339686</v>
      </c>
      <c r="B3519" s="2">
        <v>42927</v>
      </c>
      <c r="C3519" s="2">
        <v>42930</v>
      </c>
      <c r="D3519" t="s">
        <v>175</v>
      </c>
      <c r="E3519" t="s">
        <v>21</v>
      </c>
      <c r="F3519" t="s">
        <v>17</v>
      </c>
      <c r="G3519" t="s">
        <v>14</v>
      </c>
      <c r="H3519" t="s">
        <v>26</v>
      </c>
      <c r="I3519">
        <v>9653</v>
      </c>
      <c r="J3519">
        <v>152.58000000000001</v>
      </c>
      <c r="K3519">
        <v>97.44</v>
      </c>
    </row>
    <row r="3520" spans="1:11" x14ac:dyDescent="0.35">
      <c r="A3520">
        <v>396832883</v>
      </c>
      <c r="B3520" s="2">
        <v>43553</v>
      </c>
      <c r="C3520" s="2">
        <v>43566</v>
      </c>
      <c r="D3520" t="s">
        <v>193</v>
      </c>
      <c r="E3520" t="s">
        <v>21</v>
      </c>
      <c r="F3520" t="s">
        <v>30</v>
      </c>
      <c r="G3520" t="s">
        <v>18</v>
      </c>
      <c r="H3520" t="s">
        <v>15</v>
      </c>
      <c r="I3520">
        <v>523</v>
      </c>
      <c r="J3520">
        <v>81.73</v>
      </c>
      <c r="K3520">
        <v>56.67</v>
      </c>
    </row>
    <row r="3521" spans="1:11" x14ac:dyDescent="0.35">
      <c r="A3521">
        <v>525023162</v>
      </c>
      <c r="B3521" s="2">
        <v>44572</v>
      </c>
      <c r="C3521" s="2">
        <v>44578</v>
      </c>
      <c r="D3521" t="s">
        <v>220</v>
      </c>
      <c r="E3521" t="s">
        <v>29</v>
      </c>
      <c r="F3521" t="s">
        <v>47</v>
      </c>
      <c r="G3521" t="s">
        <v>18</v>
      </c>
      <c r="H3521" t="s">
        <v>26</v>
      </c>
      <c r="I3521">
        <v>4876</v>
      </c>
      <c r="J3521">
        <v>421.89</v>
      </c>
      <c r="K3521">
        <v>364.69</v>
      </c>
    </row>
    <row r="3522" spans="1:11" x14ac:dyDescent="0.35">
      <c r="A3522">
        <v>155271852</v>
      </c>
      <c r="B3522" s="2">
        <v>44075</v>
      </c>
      <c r="C3522" s="2">
        <v>44093</v>
      </c>
      <c r="D3522" t="s">
        <v>179</v>
      </c>
      <c r="E3522" t="s">
        <v>32</v>
      </c>
      <c r="F3522" t="s">
        <v>42</v>
      </c>
      <c r="G3522" t="s">
        <v>14</v>
      </c>
      <c r="H3522" t="s">
        <v>19</v>
      </c>
      <c r="I3522">
        <v>7246</v>
      </c>
      <c r="J3522">
        <v>437.2</v>
      </c>
      <c r="K3522">
        <v>263.33</v>
      </c>
    </row>
    <row r="3523" spans="1:11" x14ac:dyDescent="0.35">
      <c r="A3523">
        <v>803252780</v>
      </c>
      <c r="B3523" s="2">
        <v>42242</v>
      </c>
      <c r="C3523" s="2">
        <v>42251</v>
      </c>
      <c r="D3523" t="s">
        <v>208</v>
      </c>
      <c r="E3523" t="s">
        <v>12</v>
      </c>
      <c r="F3523" t="s">
        <v>30</v>
      </c>
      <c r="G3523" t="s">
        <v>18</v>
      </c>
      <c r="H3523" t="s">
        <v>15</v>
      </c>
      <c r="I3523">
        <v>9202</v>
      </c>
      <c r="J3523">
        <v>81.73</v>
      </c>
      <c r="K3523">
        <v>56.67</v>
      </c>
    </row>
    <row r="3524" spans="1:11" x14ac:dyDescent="0.35">
      <c r="A3524">
        <v>904952275</v>
      </c>
      <c r="B3524" s="2">
        <v>43291</v>
      </c>
      <c r="C3524" s="2">
        <v>43300</v>
      </c>
      <c r="D3524" t="s">
        <v>169</v>
      </c>
      <c r="E3524" t="s">
        <v>29</v>
      </c>
      <c r="F3524" t="s">
        <v>40</v>
      </c>
      <c r="G3524" t="s">
        <v>18</v>
      </c>
      <c r="H3524" t="s">
        <v>34</v>
      </c>
      <c r="I3524">
        <v>4343</v>
      </c>
      <c r="J3524">
        <v>651.21</v>
      </c>
      <c r="K3524">
        <v>524.96</v>
      </c>
    </row>
    <row r="3525" spans="1:11" x14ac:dyDescent="0.35">
      <c r="A3525">
        <v>766669166</v>
      </c>
      <c r="B3525" s="2">
        <v>42831</v>
      </c>
      <c r="C3525" s="2">
        <v>42850</v>
      </c>
      <c r="D3525" t="s">
        <v>36</v>
      </c>
      <c r="E3525" t="s">
        <v>29</v>
      </c>
      <c r="F3525" t="s">
        <v>68</v>
      </c>
      <c r="G3525" t="s">
        <v>18</v>
      </c>
      <c r="H3525" t="s">
        <v>15</v>
      </c>
      <c r="I3525">
        <v>3298</v>
      </c>
      <c r="J3525">
        <v>154.06</v>
      </c>
      <c r="K3525">
        <v>90.93</v>
      </c>
    </row>
    <row r="3526" spans="1:11" x14ac:dyDescent="0.35">
      <c r="A3526">
        <v>315014779</v>
      </c>
      <c r="B3526" s="2">
        <v>44632</v>
      </c>
      <c r="C3526" s="2">
        <v>44639</v>
      </c>
      <c r="D3526" t="s">
        <v>137</v>
      </c>
      <c r="E3526" t="s">
        <v>38</v>
      </c>
      <c r="F3526" t="s">
        <v>33</v>
      </c>
      <c r="G3526" t="s">
        <v>14</v>
      </c>
      <c r="H3526" t="s">
        <v>34</v>
      </c>
      <c r="I3526">
        <v>8728</v>
      </c>
      <c r="J3526">
        <v>109.28</v>
      </c>
      <c r="K3526">
        <v>35.840000000000003</v>
      </c>
    </row>
    <row r="3527" spans="1:11" x14ac:dyDescent="0.35">
      <c r="A3527">
        <v>446912944</v>
      </c>
      <c r="B3527" s="2">
        <v>43386</v>
      </c>
      <c r="C3527" s="2">
        <v>43388</v>
      </c>
      <c r="D3527" t="s">
        <v>147</v>
      </c>
      <c r="E3527" t="s">
        <v>38</v>
      </c>
      <c r="F3527" t="s">
        <v>68</v>
      </c>
      <c r="G3527" t="s">
        <v>18</v>
      </c>
      <c r="H3527" t="s">
        <v>26</v>
      </c>
      <c r="I3527">
        <v>326</v>
      </c>
      <c r="J3527">
        <v>154.06</v>
      </c>
      <c r="K3527">
        <v>90.93</v>
      </c>
    </row>
    <row r="3528" spans="1:11" x14ac:dyDescent="0.35">
      <c r="A3528">
        <v>779599988</v>
      </c>
      <c r="B3528" s="2">
        <v>42256</v>
      </c>
      <c r="C3528" s="2">
        <v>42264</v>
      </c>
      <c r="D3528" t="s">
        <v>198</v>
      </c>
      <c r="E3528" t="s">
        <v>38</v>
      </c>
      <c r="F3528" t="s">
        <v>68</v>
      </c>
      <c r="G3528" t="s">
        <v>14</v>
      </c>
      <c r="H3528" t="s">
        <v>19</v>
      </c>
      <c r="I3528">
        <v>9816</v>
      </c>
      <c r="J3528">
        <v>154.06</v>
      </c>
      <c r="K3528">
        <v>90.93</v>
      </c>
    </row>
    <row r="3529" spans="1:11" x14ac:dyDescent="0.35">
      <c r="A3529">
        <v>100624740</v>
      </c>
      <c r="B3529" s="2">
        <v>44563</v>
      </c>
      <c r="C3529" s="2">
        <v>44570</v>
      </c>
      <c r="D3529" t="s">
        <v>132</v>
      </c>
      <c r="E3529" t="s">
        <v>38</v>
      </c>
      <c r="F3529" t="s">
        <v>42</v>
      </c>
      <c r="G3529" t="s">
        <v>14</v>
      </c>
      <c r="H3529" t="s">
        <v>15</v>
      </c>
      <c r="I3529">
        <v>5951</v>
      </c>
      <c r="J3529">
        <v>437.2</v>
      </c>
      <c r="K3529">
        <v>263.33</v>
      </c>
    </row>
    <row r="3530" spans="1:11" x14ac:dyDescent="0.35">
      <c r="A3530">
        <v>417848527</v>
      </c>
      <c r="B3530" s="2">
        <v>44209</v>
      </c>
      <c r="C3530" s="2">
        <v>44222</v>
      </c>
      <c r="D3530" t="s">
        <v>61</v>
      </c>
      <c r="E3530" t="s">
        <v>12</v>
      </c>
      <c r="F3530" t="s">
        <v>13</v>
      </c>
      <c r="G3530" t="s">
        <v>18</v>
      </c>
      <c r="H3530" t="s">
        <v>15</v>
      </c>
      <c r="I3530">
        <v>9519</v>
      </c>
      <c r="J3530">
        <v>255.28</v>
      </c>
      <c r="K3530">
        <v>159.41999999999999</v>
      </c>
    </row>
    <row r="3531" spans="1:11" x14ac:dyDescent="0.35">
      <c r="A3531">
        <v>209445178</v>
      </c>
      <c r="B3531" s="2">
        <v>43177</v>
      </c>
      <c r="C3531" s="2">
        <v>43186</v>
      </c>
      <c r="D3531" t="s">
        <v>71</v>
      </c>
      <c r="E3531" t="s">
        <v>21</v>
      </c>
      <c r="F3531" t="s">
        <v>42</v>
      </c>
      <c r="G3531" t="s">
        <v>18</v>
      </c>
      <c r="H3531" t="s">
        <v>15</v>
      </c>
      <c r="I3531">
        <v>8337</v>
      </c>
      <c r="J3531">
        <v>437.2</v>
      </c>
      <c r="K3531">
        <v>263.33</v>
      </c>
    </row>
    <row r="3532" spans="1:11" x14ac:dyDescent="0.35">
      <c r="A3532">
        <v>273901021</v>
      </c>
      <c r="B3532" s="2">
        <v>42380</v>
      </c>
      <c r="C3532" s="2">
        <v>42382</v>
      </c>
      <c r="D3532" t="s">
        <v>69</v>
      </c>
      <c r="E3532" t="s">
        <v>38</v>
      </c>
      <c r="F3532" t="s">
        <v>47</v>
      </c>
      <c r="G3532" t="s">
        <v>14</v>
      </c>
      <c r="H3532" t="s">
        <v>34</v>
      </c>
      <c r="I3532">
        <v>2254</v>
      </c>
      <c r="J3532">
        <v>421.89</v>
      </c>
      <c r="K3532">
        <v>364.69</v>
      </c>
    </row>
    <row r="3533" spans="1:11" x14ac:dyDescent="0.35">
      <c r="A3533">
        <v>580014884</v>
      </c>
      <c r="B3533" s="2">
        <v>44658</v>
      </c>
      <c r="C3533" s="2">
        <v>44670</v>
      </c>
      <c r="D3533" t="s">
        <v>155</v>
      </c>
      <c r="E3533" t="s">
        <v>12</v>
      </c>
      <c r="F3533" t="s">
        <v>56</v>
      </c>
      <c r="G3533" t="s">
        <v>14</v>
      </c>
      <c r="H3533" t="s">
        <v>19</v>
      </c>
      <c r="I3533">
        <v>8148</v>
      </c>
      <c r="J3533">
        <v>9.33</v>
      </c>
      <c r="K3533">
        <v>6.92</v>
      </c>
    </row>
    <row r="3534" spans="1:11" x14ac:dyDescent="0.35">
      <c r="A3534">
        <v>716898095</v>
      </c>
      <c r="B3534" s="2">
        <v>43276</v>
      </c>
      <c r="C3534" s="2">
        <v>43294</v>
      </c>
      <c r="D3534" t="s">
        <v>75</v>
      </c>
      <c r="E3534" t="s">
        <v>38</v>
      </c>
      <c r="F3534" t="s">
        <v>56</v>
      </c>
      <c r="G3534" t="s">
        <v>18</v>
      </c>
      <c r="H3534" t="s">
        <v>34</v>
      </c>
      <c r="I3534">
        <v>4932</v>
      </c>
      <c r="J3534">
        <v>9.33</v>
      </c>
      <c r="K3534">
        <v>6.92</v>
      </c>
    </row>
    <row r="3535" spans="1:11" x14ac:dyDescent="0.35">
      <c r="A3535">
        <v>343974483</v>
      </c>
      <c r="B3535" s="2">
        <v>43548</v>
      </c>
      <c r="C3535" s="2">
        <v>43565</v>
      </c>
      <c r="D3535" t="s">
        <v>73</v>
      </c>
      <c r="E3535" t="s">
        <v>24</v>
      </c>
      <c r="F3535" t="s">
        <v>68</v>
      </c>
      <c r="G3535" t="s">
        <v>18</v>
      </c>
      <c r="H3535" t="s">
        <v>15</v>
      </c>
      <c r="I3535">
        <v>8548</v>
      </c>
      <c r="J3535">
        <v>154.06</v>
      </c>
      <c r="K3535">
        <v>90.93</v>
      </c>
    </row>
    <row r="3536" spans="1:11" x14ac:dyDescent="0.35">
      <c r="A3536">
        <v>540980374</v>
      </c>
      <c r="B3536" s="2">
        <v>43403</v>
      </c>
      <c r="C3536" s="2">
        <v>43424</v>
      </c>
      <c r="D3536" t="s">
        <v>200</v>
      </c>
      <c r="E3536" t="s">
        <v>24</v>
      </c>
      <c r="F3536" t="s">
        <v>56</v>
      </c>
      <c r="G3536" t="s">
        <v>18</v>
      </c>
      <c r="H3536" t="s">
        <v>15</v>
      </c>
      <c r="I3536">
        <v>6969</v>
      </c>
      <c r="J3536">
        <v>9.33</v>
      </c>
      <c r="K3536">
        <v>6.92</v>
      </c>
    </row>
    <row r="3537" spans="1:11" x14ac:dyDescent="0.35">
      <c r="A3537">
        <v>657964599</v>
      </c>
      <c r="B3537" s="2">
        <v>42855</v>
      </c>
      <c r="C3537" s="2">
        <v>42869</v>
      </c>
      <c r="D3537" t="s">
        <v>118</v>
      </c>
      <c r="E3537" t="s">
        <v>24</v>
      </c>
      <c r="F3537" t="s">
        <v>17</v>
      </c>
      <c r="G3537" t="s">
        <v>14</v>
      </c>
      <c r="H3537" t="s">
        <v>19</v>
      </c>
      <c r="I3537">
        <v>5201</v>
      </c>
      <c r="J3537">
        <v>152.58000000000001</v>
      </c>
      <c r="K3537">
        <v>97.44</v>
      </c>
    </row>
    <row r="3538" spans="1:11" x14ac:dyDescent="0.35">
      <c r="A3538">
        <v>565288484</v>
      </c>
      <c r="B3538" s="2">
        <v>43922</v>
      </c>
      <c r="C3538" s="2">
        <v>43943</v>
      </c>
      <c r="D3538" t="s">
        <v>132</v>
      </c>
      <c r="E3538" t="s">
        <v>38</v>
      </c>
      <c r="F3538" t="s">
        <v>30</v>
      </c>
      <c r="G3538" t="s">
        <v>18</v>
      </c>
      <c r="H3538" t="s">
        <v>15</v>
      </c>
      <c r="I3538">
        <v>279</v>
      </c>
      <c r="J3538">
        <v>81.73</v>
      </c>
      <c r="K3538">
        <v>56.67</v>
      </c>
    </row>
    <row r="3539" spans="1:11" x14ac:dyDescent="0.35">
      <c r="A3539">
        <v>203625857</v>
      </c>
      <c r="B3539" s="2">
        <v>44240</v>
      </c>
      <c r="C3539" s="2">
        <v>44250</v>
      </c>
      <c r="D3539" t="s">
        <v>90</v>
      </c>
      <c r="E3539" t="s">
        <v>38</v>
      </c>
      <c r="F3539" t="s">
        <v>25</v>
      </c>
      <c r="G3539" t="s">
        <v>18</v>
      </c>
      <c r="H3539" t="s">
        <v>19</v>
      </c>
      <c r="I3539">
        <v>6271</v>
      </c>
      <c r="J3539">
        <v>205.7</v>
      </c>
      <c r="K3539">
        <v>117.11</v>
      </c>
    </row>
    <row r="3540" spans="1:11" x14ac:dyDescent="0.35">
      <c r="A3540">
        <v>933963048</v>
      </c>
      <c r="B3540" s="2">
        <v>44337</v>
      </c>
      <c r="C3540" s="2">
        <v>44338</v>
      </c>
      <c r="D3540" t="s">
        <v>71</v>
      </c>
      <c r="E3540" t="s">
        <v>21</v>
      </c>
      <c r="F3540" t="s">
        <v>33</v>
      </c>
      <c r="G3540" t="s">
        <v>18</v>
      </c>
      <c r="H3540" t="s">
        <v>15</v>
      </c>
      <c r="I3540">
        <v>9275</v>
      </c>
      <c r="J3540">
        <v>109.28</v>
      </c>
      <c r="K3540">
        <v>35.840000000000003</v>
      </c>
    </row>
    <row r="3541" spans="1:11" x14ac:dyDescent="0.35">
      <c r="A3541">
        <v>587598884</v>
      </c>
      <c r="B3541" s="2">
        <v>42129</v>
      </c>
      <c r="C3541" s="2">
        <v>42130</v>
      </c>
      <c r="D3541" t="s">
        <v>176</v>
      </c>
      <c r="E3541" t="s">
        <v>21</v>
      </c>
      <c r="F3541" t="s">
        <v>25</v>
      </c>
      <c r="G3541" t="s">
        <v>14</v>
      </c>
      <c r="H3541" t="s">
        <v>34</v>
      </c>
      <c r="I3541">
        <v>2422</v>
      </c>
      <c r="J3541">
        <v>205.7</v>
      </c>
      <c r="K3541">
        <v>117.11</v>
      </c>
    </row>
    <row r="3542" spans="1:11" x14ac:dyDescent="0.35">
      <c r="A3542">
        <v>216144692</v>
      </c>
      <c r="B3542" s="2">
        <v>44270</v>
      </c>
      <c r="C3542" s="2">
        <v>44273</v>
      </c>
      <c r="D3542" t="s">
        <v>206</v>
      </c>
      <c r="E3542" t="s">
        <v>24</v>
      </c>
      <c r="F3542" t="s">
        <v>56</v>
      </c>
      <c r="G3542" t="s">
        <v>14</v>
      </c>
      <c r="H3542" t="s">
        <v>19</v>
      </c>
      <c r="I3542">
        <v>873</v>
      </c>
      <c r="J3542">
        <v>9.33</v>
      </c>
      <c r="K3542">
        <v>6.92</v>
      </c>
    </row>
    <row r="3543" spans="1:11" x14ac:dyDescent="0.35">
      <c r="A3543">
        <v>941524302</v>
      </c>
      <c r="B3543" s="2">
        <v>43376</v>
      </c>
      <c r="C3543" s="2">
        <v>43394</v>
      </c>
      <c r="D3543" t="s">
        <v>205</v>
      </c>
      <c r="E3543" t="s">
        <v>21</v>
      </c>
      <c r="F3543" t="s">
        <v>30</v>
      </c>
      <c r="G3543" t="s">
        <v>14</v>
      </c>
      <c r="H3543" t="s">
        <v>19</v>
      </c>
      <c r="I3543">
        <v>6819</v>
      </c>
      <c r="J3543">
        <v>81.73</v>
      </c>
      <c r="K3543">
        <v>56.67</v>
      </c>
    </row>
    <row r="3544" spans="1:11" x14ac:dyDescent="0.35">
      <c r="A3544">
        <v>805974042</v>
      </c>
      <c r="B3544" s="2">
        <v>44034</v>
      </c>
      <c r="C3544" s="2">
        <v>44048</v>
      </c>
      <c r="D3544" t="s">
        <v>135</v>
      </c>
      <c r="E3544" t="s">
        <v>21</v>
      </c>
      <c r="F3544" t="s">
        <v>42</v>
      </c>
      <c r="G3544" t="s">
        <v>18</v>
      </c>
      <c r="H3544" t="s">
        <v>15</v>
      </c>
      <c r="I3544">
        <v>4484</v>
      </c>
      <c r="J3544">
        <v>437.2</v>
      </c>
      <c r="K3544">
        <v>263.33</v>
      </c>
    </row>
    <row r="3545" spans="1:11" x14ac:dyDescent="0.35">
      <c r="A3545">
        <v>622042739</v>
      </c>
      <c r="B3545" s="2">
        <v>44257</v>
      </c>
      <c r="C3545" s="2">
        <v>44265</v>
      </c>
      <c r="D3545" t="s">
        <v>140</v>
      </c>
      <c r="E3545" t="s">
        <v>24</v>
      </c>
      <c r="F3545" t="s">
        <v>42</v>
      </c>
      <c r="G3545" t="s">
        <v>14</v>
      </c>
      <c r="H3545" t="s">
        <v>34</v>
      </c>
      <c r="I3545">
        <v>5124</v>
      </c>
      <c r="J3545">
        <v>437.2</v>
      </c>
      <c r="K3545">
        <v>263.33</v>
      </c>
    </row>
    <row r="3546" spans="1:11" x14ac:dyDescent="0.35">
      <c r="A3546">
        <v>822591722</v>
      </c>
      <c r="B3546" s="2">
        <v>44791</v>
      </c>
      <c r="C3546" s="2">
        <v>44801</v>
      </c>
      <c r="D3546" t="s">
        <v>66</v>
      </c>
      <c r="E3546" t="s">
        <v>38</v>
      </c>
      <c r="F3546" t="s">
        <v>40</v>
      </c>
      <c r="G3546" t="s">
        <v>14</v>
      </c>
      <c r="H3546" t="s">
        <v>26</v>
      </c>
      <c r="I3546">
        <v>2025</v>
      </c>
      <c r="J3546">
        <v>651.21</v>
      </c>
      <c r="K3546">
        <v>524.96</v>
      </c>
    </row>
    <row r="3547" spans="1:11" x14ac:dyDescent="0.35">
      <c r="A3547">
        <v>110794818</v>
      </c>
      <c r="B3547" s="2">
        <v>42314</v>
      </c>
      <c r="C3547" s="2">
        <v>42320</v>
      </c>
      <c r="D3547" t="s">
        <v>192</v>
      </c>
      <c r="E3547" t="s">
        <v>32</v>
      </c>
      <c r="F3547" t="s">
        <v>25</v>
      </c>
      <c r="G3547" t="s">
        <v>14</v>
      </c>
      <c r="H3547" t="s">
        <v>15</v>
      </c>
      <c r="I3547">
        <v>5504</v>
      </c>
      <c r="J3547">
        <v>205.7</v>
      </c>
      <c r="K3547">
        <v>117.11</v>
      </c>
    </row>
    <row r="3548" spans="1:11" x14ac:dyDescent="0.35">
      <c r="A3548">
        <v>410138356</v>
      </c>
      <c r="B3548" s="2">
        <v>44585</v>
      </c>
      <c r="C3548" s="2">
        <v>44601</v>
      </c>
      <c r="D3548" t="s">
        <v>209</v>
      </c>
      <c r="E3548" t="s">
        <v>32</v>
      </c>
      <c r="F3548" t="s">
        <v>33</v>
      </c>
      <c r="G3548" t="s">
        <v>18</v>
      </c>
      <c r="H3548" t="s">
        <v>34</v>
      </c>
      <c r="I3548">
        <v>7909</v>
      </c>
      <c r="J3548">
        <v>109.28</v>
      </c>
      <c r="K3548">
        <v>35.840000000000003</v>
      </c>
    </row>
    <row r="3549" spans="1:11" x14ac:dyDescent="0.35">
      <c r="A3549">
        <v>114421164</v>
      </c>
      <c r="B3549" s="2">
        <v>44441</v>
      </c>
      <c r="C3549" s="2">
        <v>44457</v>
      </c>
      <c r="D3549" t="s">
        <v>155</v>
      </c>
      <c r="E3549" t="s">
        <v>12</v>
      </c>
      <c r="F3549" t="s">
        <v>68</v>
      </c>
      <c r="G3549" t="s">
        <v>18</v>
      </c>
      <c r="H3549" t="s">
        <v>26</v>
      </c>
      <c r="I3549">
        <v>8620</v>
      </c>
      <c r="J3549">
        <v>154.06</v>
      </c>
      <c r="K3549">
        <v>90.93</v>
      </c>
    </row>
    <row r="3550" spans="1:11" x14ac:dyDescent="0.35">
      <c r="A3550">
        <v>837754571</v>
      </c>
      <c r="B3550" s="2">
        <v>42880</v>
      </c>
      <c r="C3550" s="2">
        <v>42886</v>
      </c>
      <c r="D3550" t="s">
        <v>171</v>
      </c>
      <c r="E3550" t="s">
        <v>12</v>
      </c>
      <c r="F3550" t="s">
        <v>47</v>
      </c>
      <c r="G3550" t="s">
        <v>14</v>
      </c>
      <c r="H3550" t="s">
        <v>19</v>
      </c>
      <c r="I3550">
        <v>9049</v>
      </c>
      <c r="J3550">
        <v>421.89</v>
      </c>
      <c r="K3550">
        <v>364.69</v>
      </c>
    </row>
    <row r="3551" spans="1:11" x14ac:dyDescent="0.35">
      <c r="A3551">
        <v>664562404</v>
      </c>
      <c r="B3551" s="2">
        <v>43716</v>
      </c>
      <c r="C3551" s="2">
        <v>43726</v>
      </c>
      <c r="D3551" t="s">
        <v>138</v>
      </c>
      <c r="E3551" t="s">
        <v>24</v>
      </c>
      <c r="F3551" t="s">
        <v>17</v>
      </c>
      <c r="G3551" t="s">
        <v>18</v>
      </c>
      <c r="H3551" t="s">
        <v>26</v>
      </c>
      <c r="I3551">
        <v>7638</v>
      </c>
      <c r="J3551">
        <v>152.58000000000001</v>
      </c>
      <c r="K3551">
        <v>97.44</v>
      </c>
    </row>
    <row r="3552" spans="1:11" x14ac:dyDescent="0.35">
      <c r="A3552">
        <v>899580991</v>
      </c>
      <c r="B3552" s="2">
        <v>44841</v>
      </c>
      <c r="C3552" s="2">
        <v>44860</v>
      </c>
      <c r="D3552" t="s">
        <v>132</v>
      </c>
      <c r="E3552" t="s">
        <v>38</v>
      </c>
      <c r="F3552" t="s">
        <v>33</v>
      </c>
      <c r="G3552" t="s">
        <v>14</v>
      </c>
      <c r="H3552" t="s">
        <v>19</v>
      </c>
      <c r="I3552">
        <v>4861</v>
      </c>
      <c r="J3552">
        <v>109.28</v>
      </c>
      <c r="K3552">
        <v>35.840000000000003</v>
      </c>
    </row>
    <row r="3553" spans="1:11" x14ac:dyDescent="0.35">
      <c r="A3553">
        <v>217859160</v>
      </c>
      <c r="B3553" s="2">
        <v>42419</v>
      </c>
      <c r="C3553" s="2">
        <v>42429</v>
      </c>
      <c r="D3553" t="s">
        <v>55</v>
      </c>
      <c r="E3553" t="s">
        <v>21</v>
      </c>
      <c r="F3553" t="s">
        <v>22</v>
      </c>
      <c r="G3553" t="s">
        <v>18</v>
      </c>
      <c r="H3553" t="s">
        <v>26</v>
      </c>
      <c r="I3553">
        <v>8222</v>
      </c>
      <c r="J3553">
        <v>47.45</v>
      </c>
      <c r="K3553">
        <v>31.79</v>
      </c>
    </row>
    <row r="3554" spans="1:11" x14ac:dyDescent="0.35">
      <c r="A3554">
        <v>514758241</v>
      </c>
      <c r="B3554" s="2">
        <v>42240</v>
      </c>
      <c r="C3554" s="2">
        <v>42244</v>
      </c>
      <c r="D3554" t="s">
        <v>166</v>
      </c>
      <c r="E3554" t="s">
        <v>38</v>
      </c>
      <c r="F3554" t="s">
        <v>47</v>
      </c>
      <c r="G3554" t="s">
        <v>14</v>
      </c>
      <c r="H3554" t="s">
        <v>26</v>
      </c>
      <c r="I3554">
        <v>7257</v>
      </c>
      <c r="J3554">
        <v>421.89</v>
      </c>
      <c r="K3554">
        <v>364.69</v>
      </c>
    </row>
    <row r="3555" spans="1:11" x14ac:dyDescent="0.35">
      <c r="A3555">
        <v>155952060</v>
      </c>
      <c r="B3555" s="2">
        <v>42055</v>
      </c>
      <c r="C3555" s="2">
        <v>42058</v>
      </c>
      <c r="D3555" t="s">
        <v>131</v>
      </c>
      <c r="E3555" t="s">
        <v>32</v>
      </c>
      <c r="F3555" t="s">
        <v>22</v>
      </c>
      <c r="G3555" t="s">
        <v>14</v>
      </c>
      <c r="H3555" t="s">
        <v>15</v>
      </c>
      <c r="I3555">
        <v>8535</v>
      </c>
      <c r="J3555">
        <v>47.45</v>
      </c>
      <c r="K3555">
        <v>31.79</v>
      </c>
    </row>
    <row r="3556" spans="1:11" x14ac:dyDescent="0.35">
      <c r="A3556">
        <v>727426946</v>
      </c>
      <c r="B3556" s="2">
        <v>43814</v>
      </c>
      <c r="C3556" s="2">
        <v>43815</v>
      </c>
      <c r="D3556" t="s">
        <v>188</v>
      </c>
      <c r="E3556" t="s">
        <v>21</v>
      </c>
      <c r="F3556" t="s">
        <v>68</v>
      </c>
      <c r="G3556" t="s">
        <v>18</v>
      </c>
      <c r="H3556" t="s">
        <v>26</v>
      </c>
      <c r="I3556">
        <v>653</v>
      </c>
      <c r="J3556">
        <v>154.06</v>
      </c>
      <c r="K3556">
        <v>90.93</v>
      </c>
    </row>
    <row r="3557" spans="1:11" x14ac:dyDescent="0.35">
      <c r="A3557">
        <v>285481727</v>
      </c>
      <c r="B3557" s="2">
        <v>42474</v>
      </c>
      <c r="C3557" s="2">
        <v>42477</v>
      </c>
      <c r="D3557" t="s">
        <v>44</v>
      </c>
      <c r="E3557" t="s">
        <v>12</v>
      </c>
      <c r="F3557" t="s">
        <v>13</v>
      </c>
      <c r="G3557" t="s">
        <v>14</v>
      </c>
      <c r="H3557" t="s">
        <v>15</v>
      </c>
      <c r="I3557">
        <v>9242</v>
      </c>
      <c r="J3557">
        <v>255.28</v>
      </c>
      <c r="K3557">
        <v>159.41999999999999</v>
      </c>
    </row>
    <row r="3558" spans="1:11" x14ac:dyDescent="0.35">
      <c r="A3558">
        <v>106727731</v>
      </c>
      <c r="B3558" s="2">
        <v>43918</v>
      </c>
      <c r="C3558" s="2">
        <v>43919</v>
      </c>
      <c r="D3558" t="s">
        <v>185</v>
      </c>
      <c r="E3558" t="s">
        <v>38</v>
      </c>
      <c r="F3558" t="s">
        <v>33</v>
      </c>
      <c r="G3558" t="s">
        <v>14</v>
      </c>
      <c r="H3558" t="s">
        <v>19</v>
      </c>
      <c r="I3558">
        <v>1962</v>
      </c>
      <c r="J3558">
        <v>109.28</v>
      </c>
      <c r="K3558">
        <v>35.840000000000003</v>
      </c>
    </row>
    <row r="3559" spans="1:11" x14ac:dyDescent="0.35">
      <c r="A3559">
        <v>638088786</v>
      </c>
      <c r="B3559" s="2">
        <v>44532</v>
      </c>
      <c r="C3559" s="2">
        <v>44552</v>
      </c>
      <c r="D3559" t="s">
        <v>220</v>
      </c>
      <c r="E3559" t="s">
        <v>29</v>
      </c>
      <c r="F3559" t="s">
        <v>33</v>
      </c>
      <c r="G3559" t="s">
        <v>18</v>
      </c>
      <c r="H3559" t="s">
        <v>26</v>
      </c>
      <c r="I3559">
        <v>3506</v>
      </c>
      <c r="J3559">
        <v>109.28</v>
      </c>
      <c r="K3559">
        <v>35.840000000000003</v>
      </c>
    </row>
    <row r="3560" spans="1:11" x14ac:dyDescent="0.35">
      <c r="A3560">
        <v>146801221</v>
      </c>
      <c r="B3560" s="2">
        <v>44324</v>
      </c>
      <c r="C3560" s="2">
        <v>44326</v>
      </c>
      <c r="D3560" t="s">
        <v>62</v>
      </c>
      <c r="E3560" t="s">
        <v>38</v>
      </c>
      <c r="F3560" t="s">
        <v>17</v>
      </c>
      <c r="G3560" t="s">
        <v>18</v>
      </c>
      <c r="H3560" t="s">
        <v>15</v>
      </c>
      <c r="I3560">
        <v>598</v>
      </c>
      <c r="J3560">
        <v>152.58000000000001</v>
      </c>
      <c r="K3560">
        <v>97.44</v>
      </c>
    </row>
    <row r="3561" spans="1:11" x14ac:dyDescent="0.35">
      <c r="A3561">
        <v>570413863</v>
      </c>
      <c r="B3561" s="2">
        <v>44346</v>
      </c>
      <c r="C3561" s="2">
        <v>44356</v>
      </c>
      <c r="D3561" t="s">
        <v>179</v>
      </c>
      <c r="E3561" t="s">
        <v>32</v>
      </c>
      <c r="F3561" t="s">
        <v>17</v>
      </c>
      <c r="G3561" t="s">
        <v>18</v>
      </c>
      <c r="H3561" t="s">
        <v>26</v>
      </c>
      <c r="I3561">
        <v>6993</v>
      </c>
      <c r="J3561">
        <v>152.58000000000001</v>
      </c>
      <c r="K3561">
        <v>97.44</v>
      </c>
    </row>
    <row r="3562" spans="1:11" x14ac:dyDescent="0.35">
      <c r="A3562">
        <v>766788041</v>
      </c>
      <c r="B3562" s="2">
        <v>43115</v>
      </c>
      <c r="C3562" s="2">
        <v>43136</v>
      </c>
      <c r="D3562" t="s">
        <v>169</v>
      </c>
      <c r="E3562" t="s">
        <v>29</v>
      </c>
      <c r="F3562" t="s">
        <v>40</v>
      </c>
      <c r="G3562" t="s">
        <v>18</v>
      </c>
      <c r="H3562" t="s">
        <v>26</v>
      </c>
      <c r="I3562">
        <v>8476</v>
      </c>
      <c r="J3562">
        <v>651.21</v>
      </c>
      <c r="K3562">
        <v>524.96</v>
      </c>
    </row>
    <row r="3563" spans="1:11" x14ac:dyDescent="0.35">
      <c r="A3563">
        <v>564097583</v>
      </c>
      <c r="B3563" s="2">
        <v>44886</v>
      </c>
      <c r="C3563" s="2">
        <v>44894</v>
      </c>
      <c r="D3563" t="s">
        <v>41</v>
      </c>
      <c r="E3563" t="s">
        <v>29</v>
      </c>
      <c r="F3563" t="s">
        <v>40</v>
      </c>
      <c r="G3563" t="s">
        <v>14</v>
      </c>
      <c r="H3563" t="s">
        <v>26</v>
      </c>
      <c r="I3563">
        <v>7865</v>
      </c>
      <c r="J3563">
        <v>651.21</v>
      </c>
      <c r="K3563">
        <v>524.96</v>
      </c>
    </row>
    <row r="3564" spans="1:11" x14ac:dyDescent="0.35">
      <c r="A3564">
        <v>310828816</v>
      </c>
      <c r="B3564" s="2">
        <v>42875</v>
      </c>
      <c r="C3564" s="2">
        <v>42890</v>
      </c>
      <c r="D3564" t="s">
        <v>83</v>
      </c>
      <c r="E3564" t="s">
        <v>38</v>
      </c>
      <c r="F3564" t="s">
        <v>68</v>
      </c>
      <c r="G3564" t="s">
        <v>14</v>
      </c>
      <c r="H3564" t="s">
        <v>34</v>
      </c>
      <c r="I3564">
        <v>9</v>
      </c>
      <c r="J3564">
        <v>154.06</v>
      </c>
      <c r="K3564">
        <v>90.93</v>
      </c>
    </row>
    <row r="3565" spans="1:11" x14ac:dyDescent="0.35">
      <c r="A3565">
        <v>425780570</v>
      </c>
      <c r="B3565" s="2">
        <v>42349</v>
      </c>
      <c r="C3565" s="2">
        <v>42361</v>
      </c>
      <c r="D3565" t="s">
        <v>120</v>
      </c>
      <c r="E3565" t="s">
        <v>38</v>
      </c>
      <c r="F3565" t="s">
        <v>76</v>
      </c>
      <c r="G3565" t="s">
        <v>14</v>
      </c>
      <c r="H3565" t="s">
        <v>26</v>
      </c>
      <c r="I3565">
        <v>6787</v>
      </c>
      <c r="J3565">
        <v>668.27</v>
      </c>
      <c r="K3565">
        <v>502.54</v>
      </c>
    </row>
    <row r="3566" spans="1:11" x14ac:dyDescent="0.35">
      <c r="A3566">
        <v>948064172</v>
      </c>
      <c r="B3566" s="2">
        <v>44111</v>
      </c>
      <c r="C3566" s="2">
        <v>44117</v>
      </c>
      <c r="D3566" t="s">
        <v>27</v>
      </c>
      <c r="E3566" t="s">
        <v>24</v>
      </c>
      <c r="F3566" t="s">
        <v>17</v>
      </c>
      <c r="G3566" t="s">
        <v>18</v>
      </c>
      <c r="H3566" t="s">
        <v>34</v>
      </c>
      <c r="I3566">
        <v>2111</v>
      </c>
      <c r="J3566">
        <v>152.58000000000001</v>
      </c>
      <c r="K3566">
        <v>97.44</v>
      </c>
    </row>
    <row r="3567" spans="1:11" x14ac:dyDescent="0.35">
      <c r="A3567">
        <v>187103450</v>
      </c>
      <c r="B3567" s="2">
        <v>44320</v>
      </c>
      <c r="C3567" s="2">
        <v>44333</v>
      </c>
      <c r="D3567" t="s">
        <v>79</v>
      </c>
      <c r="E3567" t="s">
        <v>21</v>
      </c>
      <c r="F3567" t="s">
        <v>56</v>
      </c>
      <c r="G3567" t="s">
        <v>18</v>
      </c>
      <c r="H3567" t="s">
        <v>15</v>
      </c>
      <c r="I3567">
        <v>6924</v>
      </c>
      <c r="J3567">
        <v>9.33</v>
      </c>
      <c r="K3567">
        <v>6.92</v>
      </c>
    </row>
    <row r="3568" spans="1:11" x14ac:dyDescent="0.35">
      <c r="A3568">
        <v>572634732</v>
      </c>
      <c r="B3568" s="2">
        <v>42443</v>
      </c>
      <c r="C3568" s="2">
        <v>42463</v>
      </c>
      <c r="D3568" t="s">
        <v>214</v>
      </c>
      <c r="E3568" t="s">
        <v>21</v>
      </c>
      <c r="F3568" t="s">
        <v>25</v>
      </c>
      <c r="G3568" t="s">
        <v>14</v>
      </c>
      <c r="H3568" t="s">
        <v>34</v>
      </c>
      <c r="I3568">
        <v>4197</v>
      </c>
      <c r="J3568">
        <v>205.7</v>
      </c>
      <c r="K3568">
        <v>117.11</v>
      </c>
    </row>
    <row r="3569" spans="1:11" x14ac:dyDescent="0.35">
      <c r="A3569">
        <v>104706847</v>
      </c>
      <c r="B3569" s="2">
        <v>43110</v>
      </c>
      <c r="C3569" s="2">
        <v>43127</v>
      </c>
      <c r="D3569" t="s">
        <v>86</v>
      </c>
      <c r="E3569" t="s">
        <v>29</v>
      </c>
      <c r="F3569" t="s">
        <v>76</v>
      </c>
      <c r="G3569" t="s">
        <v>14</v>
      </c>
      <c r="H3569" t="s">
        <v>34</v>
      </c>
      <c r="I3569">
        <v>3938</v>
      </c>
      <c r="J3569">
        <v>668.27</v>
      </c>
      <c r="K3569">
        <v>502.54</v>
      </c>
    </row>
    <row r="3570" spans="1:11" x14ac:dyDescent="0.35">
      <c r="A3570">
        <v>903681123</v>
      </c>
      <c r="B3570" s="2">
        <v>42108</v>
      </c>
      <c r="C3570" s="2">
        <v>42111</v>
      </c>
      <c r="D3570" t="s">
        <v>201</v>
      </c>
      <c r="E3570" t="s">
        <v>24</v>
      </c>
      <c r="F3570" t="s">
        <v>13</v>
      </c>
      <c r="G3570" t="s">
        <v>14</v>
      </c>
      <c r="H3570" t="s">
        <v>19</v>
      </c>
      <c r="I3570">
        <v>8181</v>
      </c>
      <c r="J3570">
        <v>255.28</v>
      </c>
      <c r="K3570">
        <v>159.41999999999999</v>
      </c>
    </row>
    <row r="3571" spans="1:11" x14ac:dyDescent="0.35">
      <c r="A3571">
        <v>660231387</v>
      </c>
      <c r="B3571" s="2">
        <v>44036</v>
      </c>
      <c r="C3571" s="2">
        <v>44049</v>
      </c>
      <c r="D3571" t="s">
        <v>127</v>
      </c>
      <c r="E3571" t="s">
        <v>38</v>
      </c>
      <c r="F3571" t="s">
        <v>68</v>
      </c>
      <c r="G3571" t="s">
        <v>14</v>
      </c>
      <c r="H3571" t="s">
        <v>26</v>
      </c>
      <c r="I3571">
        <v>5994</v>
      </c>
      <c r="J3571">
        <v>154.06</v>
      </c>
      <c r="K3571">
        <v>90.93</v>
      </c>
    </row>
    <row r="3572" spans="1:11" x14ac:dyDescent="0.35">
      <c r="A3572">
        <v>285343968</v>
      </c>
      <c r="B3572" s="2">
        <v>43343</v>
      </c>
      <c r="C3572" s="2">
        <v>43349</v>
      </c>
      <c r="D3572" t="s">
        <v>103</v>
      </c>
      <c r="E3572" t="s">
        <v>21</v>
      </c>
      <c r="F3572" t="s">
        <v>68</v>
      </c>
      <c r="G3572" t="s">
        <v>14</v>
      </c>
      <c r="H3572" t="s">
        <v>19</v>
      </c>
      <c r="I3572">
        <v>8476</v>
      </c>
      <c r="J3572">
        <v>154.06</v>
      </c>
      <c r="K3572">
        <v>90.93</v>
      </c>
    </row>
    <row r="3573" spans="1:11" x14ac:dyDescent="0.35">
      <c r="A3573">
        <v>760317695</v>
      </c>
      <c r="B3573" s="2">
        <v>44024</v>
      </c>
      <c r="C3573" s="2">
        <v>44044</v>
      </c>
      <c r="D3573" t="s">
        <v>63</v>
      </c>
      <c r="E3573" t="s">
        <v>32</v>
      </c>
      <c r="F3573" t="s">
        <v>25</v>
      </c>
      <c r="G3573" t="s">
        <v>14</v>
      </c>
      <c r="H3573" t="s">
        <v>26</v>
      </c>
      <c r="I3573">
        <v>3757</v>
      </c>
      <c r="J3573">
        <v>205.7</v>
      </c>
      <c r="K3573">
        <v>117.11</v>
      </c>
    </row>
    <row r="3574" spans="1:11" x14ac:dyDescent="0.35">
      <c r="A3574">
        <v>886763894</v>
      </c>
      <c r="B3574" s="2">
        <v>43576</v>
      </c>
      <c r="C3574" s="2">
        <v>43587</v>
      </c>
      <c r="D3574" t="s">
        <v>116</v>
      </c>
      <c r="E3574" t="s">
        <v>21</v>
      </c>
      <c r="F3574" t="s">
        <v>68</v>
      </c>
      <c r="G3574" t="s">
        <v>18</v>
      </c>
      <c r="H3574" t="s">
        <v>15</v>
      </c>
      <c r="I3574">
        <v>1997</v>
      </c>
      <c r="J3574">
        <v>154.06</v>
      </c>
      <c r="K3574">
        <v>90.93</v>
      </c>
    </row>
    <row r="3575" spans="1:11" x14ac:dyDescent="0.35">
      <c r="A3575">
        <v>436606395</v>
      </c>
      <c r="B3575" s="2">
        <v>43773</v>
      </c>
      <c r="C3575" s="2">
        <v>43786</v>
      </c>
      <c r="D3575" t="s">
        <v>159</v>
      </c>
      <c r="E3575" t="s">
        <v>21</v>
      </c>
      <c r="F3575" t="s">
        <v>22</v>
      </c>
      <c r="G3575" t="s">
        <v>18</v>
      </c>
      <c r="H3575" t="s">
        <v>19</v>
      </c>
      <c r="I3575">
        <v>389</v>
      </c>
      <c r="J3575">
        <v>47.45</v>
      </c>
      <c r="K3575">
        <v>31.79</v>
      </c>
    </row>
    <row r="3576" spans="1:11" x14ac:dyDescent="0.35">
      <c r="A3576">
        <v>602081525</v>
      </c>
      <c r="B3576" s="2">
        <v>43854</v>
      </c>
      <c r="C3576" s="2">
        <v>43867</v>
      </c>
      <c r="D3576" t="s">
        <v>54</v>
      </c>
      <c r="E3576" t="s">
        <v>29</v>
      </c>
      <c r="F3576" t="s">
        <v>56</v>
      </c>
      <c r="G3576" t="s">
        <v>14</v>
      </c>
      <c r="H3576" t="s">
        <v>34</v>
      </c>
      <c r="I3576">
        <v>8158</v>
      </c>
      <c r="J3576">
        <v>9.33</v>
      </c>
      <c r="K3576">
        <v>6.92</v>
      </c>
    </row>
    <row r="3577" spans="1:11" x14ac:dyDescent="0.35">
      <c r="A3577">
        <v>845738112</v>
      </c>
      <c r="B3577" s="2">
        <v>44830</v>
      </c>
      <c r="C3577" s="2">
        <v>44849</v>
      </c>
      <c r="D3577" t="s">
        <v>144</v>
      </c>
      <c r="E3577" t="s">
        <v>21</v>
      </c>
      <c r="F3577" t="s">
        <v>42</v>
      </c>
      <c r="G3577" t="s">
        <v>14</v>
      </c>
      <c r="H3577" t="s">
        <v>26</v>
      </c>
      <c r="I3577">
        <v>1557</v>
      </c>
      <c r="J3577">
        <v>437.2</v>
      </c>
      <c r="K3577">
        <v>263.33</v>
      </c>
    </row>
    <row r="3578" spans="1:11" x14ac:dyDescent="0.35">
      <c r="A3578">
        <v>250437486</v>
      </c>
      <c r="B3578" s="2">
        <v>43719</v>
      </c>
      <c r="C3578" s="2">
        <v>43739</v>
      </c>
      <c r="D3578" t="s">
        <v>197</v>
      </c>
      <c r="E3578" t="s">
        <v>38</v>
      </c>
      <c r="F3578" t="s">
        <v>13</v>
      </c>
      <c r="G3578" t="s">
        <v>14</v>
      </c>
      <c r="H3578" t="s">
        <v>26</v>
      </c>
      <c r="I3578">
        <v>8872</v>
      </c>
      <c r="J3578">
        <v>255.28</v>
      </c>
      <c r="K3578">
        <v>159.41999999999999</v>
      </c>
    </row>
    <row r="3579" spans="1:11" x14ac:dyDescent="0.35">
      <c r="A3579">
        <v>669353473</v>
      </c>
      <c r="B3579" s="2">
        <v>43275</v>
      </c>
      <c r="C3579" s="2">
        <v>43278</v>
      </c>
      <c r="D3579" t="s">
        <v>204</v>
      </c>
      <c r="E3579" t="s">
        <v>21</v>
      </c>
      <c r="F3579" t="s">
        <v>56</v>
      </c>
      <c r="G3579" t="s">
        <v>14</v>
      </c>
      <c r="H3579" t="s">
        <v>19</v>
      </c>
      <c r="I3579">
        <v>5422</v>
      </c>
      <c r="J3579">
        <v>9.33</v>
      </c>
      <c r="K3579">
        <v>6.92</v>
      </c>
    </row>
    <row r="3580" spans="1:11" x14ac:dyDescent="0.35">
      <c r="A3580">
        <v>875972402</v>
      </c>
      <c r="B3580" s="2">
        <v>42101</v>
      </c>
      <c r="C3580" s="2">
        <v>42108</v>
      </c>
      <c r="D3580" t="s">
        <v>141</v>
      </c>
      <c r="E3580" t="s">
        <v>38</v>
      </c>
      <c r="F3580" t="s">
        <v>42</v>
      </c>
      <c r="G3580" t="s">
        <v>18</v>
      </c>
      <c r="H3580" t="s">
        <v>15</v>
      </c>
      <c r="I3580">
        <v>8555</v>
      </c>
      <c r="J3580">
        <v>437.2</v>
      </c>
      <c r="K3580">
        <v>263.33</v>
      </c>
    </row>
    <row r="3581" spans="1:11" x14ac:dyDescent="0.35">
      <c r="A3581">
        <v>614093101</v>
      </c>
      <c r="B3581" s="2">
        <v>42192</v>
      </c>
      <c r="C3581" s="2">
        <v>42207</v>
      </c>
      <c r="D3581" t="s">
        <v>98</v>
      </c>
      <c r="E3581" t="s">
        <v>38</v>
      </c>
      <c r="F3581" t="s">
        <v>42</v>
      </c>
      <c r="G3581" t="s">
        <v>18</v>
      </c>
      <c r="H3581" t="s">
        <v>26</v>
      </c>
      <c r="I3581">
        <v>2650</v>
      </c>
      <c r="J3581">
        <v>437.2</v>
      </c>
      <c r="K3581">
        <v>263.33</v>
      </c>
    </row>
    <row r="3582" spans="1:11" x14ac:dyDescent="0.35">
      <c r="A3582">
        <v>147826898</v>
      </c>
      <c r="B3582" s="2">
        <v>42276</v>
      </c>
      <c r="C3582" s="2">
        <v>42293</v>
      </c>
      <c r="D3582" t="s">
        <v>79</v>
      </c>
      <c r="E3582" t="s">
        <v>21</v>
      </c>
      <c r="F3582" t="s">
        <v>42</v>
      </c>
      <c r="G3582" t="s">
        <v>14</v>
      </c>
      <c r="H3582" t="s">
        <v>15</v>
      </c>
      <c r="I3582">
        <v>4119</v>
      </c>
      <c r="J3582">
        <v>437.2</v>
      </c>
      <c r="K3582">
        <v>263.33</v>
      </c>
    </row>
    <row r="3583" spans="1:11" x14ac:dyDescent="0.35">
      <c r="A3583">
        <v>711597621</v>
      </c>
      <c r="B3583" s="2">
        <v>43740</v>
      </c>
      <c r="C3583" s="2">
        <v>43743</v>
      </c>
      <c r="D3583" t="s">
        <v>133</v>
      </c>
      <c r="E3583" t="s">
        <v>38</v>
      </c>
      <c r="F3583" t="s">
        <v>30</v>
      </c>
      <c r="G3583" t="s">
        <v>18</v>
      </c>
      <c r="H3583" t="s">
        <v>15</v>
      </c>
      <c r="I3583">
        <v>6404</v>
      </c>
      <c r="J3583">
        <v>81.73</v>
      </c>
      <c r="K3583">
        <v>56.67</v>
      </c>
    </row>
    <row r="3584" spans="1:11" x14ac:dyDescent="0.35">
      <c r="A3584">
        <v>460141599</v>
      </c>
      <c r="B3584" s="2">
        <v>42363</v>
      </c>
      <c r="C3584" s="2">
        <v>42383</v>
      </c>
      <c r="D3584" t="s">
        <v>43</v>
      </c>
      <c r="E3584" t="s">
        <v>24</v>
      </c>
      <c r="F3584" t="s">
        <v>42</v>
      </c>
      <c r="G3584" t="s">
        <v>14</v>
      </c>
      <c r="H3584" t="s">
        <v>26</v>
      </c>
      <c r="I3584">
        <v>4979</v>
      </c>
      <c r="J3584">
        <v>437.2</v>
      </c>
      <c r="K3584">
        <v>263.33</v>
      </c>
    </row>
    <row r="3585" spans="1:11" x14ac:dyDescent="0.35">
      <c r="A3585">
        <v>318507659</v>
      </c>
      <c r="B3585" s="2">
        <v>44197</v>
      </c>
      <c r="C3585" s="2">
        <v>44203</v>
      </c>
      <c r="D3585" t="s">
        <v>120</v>
      </c>
      <c r="E3585" t="s">
        <v>38</v>
      </c>
      <c r="F3585" t="s">
        <v>42</v>
      </c>
      <c r="G3585" t="s">
        <v>14</v>
      </c>
      <c r="H3585" t="s">
        <v>15</v>
      </c>
      <c r="I3585">
        <v>2349</v>
      </c>
      <c r="J3585">
        <v>437.2</v>
      </c>
      <c r="K3585">
        <v>263.33</v>
      </c>
    </row>
    <row r="3586" spans="1:11" x14ac:dyDescent="0.35">
      <c r="A3586">
        <v>832057130</v>
      </c>
      <c r="B3586" s="2">
        <v>44257</v>
      </c>
      <c r="C3586" s="2">
        <v>44272</v>
      </c>
      <c r="D3586" t="s">
        <v>168</v>
      </c>
      <c r="E3586" t="s">
        <v>21</v>
      </c>
      <c r="F3586" t="s">
        <v>42</v>
      </c>
      <c r="G3586" t="s">
        <v>14</v>
      </c>
      <c r="H3586" t="s">
        <v>19</v>
      </c>
      <c r="I3586">
        <v>3050</v>
      </c>
      <c r="J3586">
        <v>437.2</v>
      </c>
      <c r="K3586">
        <v>263.33</v>
      </c>
    </row>
    <row r="3587" spans="1:11" x14ac:dyDescent="0.35">
      <c r="A3587">
        <v>816463840</v>
      </c>
      <c r="B3587" s="2">
        <v>44912</v>
      </c>
      <c r="C3587" s="2">
        <v>44913</v>
      </c>
      <c r="D3587" t="s">
        <v>16</v>
      </c>
      <c r="E3587" t="s">
        <v>12</v>
      </c>
      <c r="F3587" t="s">
        <v>25</v>
      </c>
      <c r="G3587" t="s">
        <v>14</v>
      </c>
      <c r="H3587" t="s">
        <v>34</v>
      </c>
      <c r="I3587">
        <v>8649</v>
      </c>
      <c r="J3587">
        <v>205.7</v>
      </c>
      <c r="K3587">
        <v>117.11</v>
      </c>
    </row>
    <row r="3588" spans="1:11" x14ac:dyDescent="0.35">
      <c r="A3588">
        <v>507714116</v>
      </c>
      <c r="B3588" s="2">
        <v>43650</v>
      </c>
      <c r="C3588" s="2">
        <v>43666</v>
      </c>
      <c r="D3588" t="s">
        <v>143</v>
      </c>
      <c r="E3588" t="s">
        <v>24</v>
      </c>
      <c r="F3588" t="s">
        <v>30</v>
      </c>
      <c r="G3588" t="s">
        <v>14</v>
      </c>
      <c r="H3588" t="s">
        <v>15</v>
      </c>
      <c r="I3588">
        <v>2744</v>
      </c>
      <c r="J3588">
        <v>81.73</v>
      </c>
      <c r="K3588">
        <v>56.67</v>
      </c>
    </row>
    <row r="3589" spans="1:11" x14ac:dyDescent="0.35">
      <c r="A3589">
        <v>212106788</v>
      </c>
      <c r="B3589" s="2">
        <v>44431</v>
      </c>
      <c r="C3589" s="2">
        <v>44432</v>
      </c>
      <c r="D3589" t="s">
        <v>152</v>
      </c>
      <c r="E3589" t="s">
        <v>21</v>
      </c>
      <c r="F3589" t="s">
        <v>40</v>
      </c>
      <c r="G3589" t="s">
        <v>14</v>
      </c>
      <c r="H3589" t="s">
        <v>34</v>
      </c>
      <c r="I3589">
        <v>5967</v>
      </c>
      <c r="J3589">
        <v>651.21</v>
      </c>
      <c r="K3589">
        <v>524.96</v>
      </c>
    </row>
    <row r="3590" spans="1:11" x14ac:dyDescent="0.35">
      <c r="A3590">
        <v>756253182</v>
      </c>
      <c r="B3590" s="2">
        <v>43246</v>
      </c>
      <c r="C3590" s="2">
        <v>43253</v>
      </c>
      <c r="D3590" t="s">
        <v>202</v>
      </c>
      <c r="E3590" t="s">
        <v>38</v>
      </c>
      <c r="F3590" t="s">
        <v>13</v>
      </c>
      <c r="G3590" t="s">
        <v>14</v>
      </c>
      <c r="H3590" t="s">
        <v>34</v>
      </c>
      <c r="I3590">
        <v>977</v>
      </c>
      <c r="J3590">
        <v>255.28</v>
      </c>
      <c r="K3590">
        <v>159.41999999999999</v>
      </c>
    </row>
    <row r="3591" spans="1:11" x14ac:dyDescent="0.35">
      <c r="A3591">
        <v>337077128</v>
      </c>
      <c r="B3591" s="2">
        <v>44181</v>
      </c>
      <c r="C3591" s="2">
        <v>44187</v>
      </c>
      <c r="D3591" t="s">
        <v>212</v>
      </c>
      <c r="E3591" t="s">
        <v>32</v>
      </c>
      <c r="F3591" t="s">
        <v>13</v>
      </c>
      <c r="G3591" t="s">
        <v>18</v>
      </c>
      <c r="H3591" t="s">
        <v>15</v>
      </c>
      <c r="I3591">
        <v>7468</v>
      </c>
      <c r="J3591">
        <v>255.28</v>
      </c>
      <c r="K3591">
        <v>159.41999999999999</v>
      </c>
    </row>
    <row r="3592" spans="1:11" x14ac:dyDescent="0.35">
      <c r="A3592">
        <v>371814954</v>
      </c>
      <c r="B3592" s="2">
        <v>43357</v>
      </c>
      <c r="C3592" s="2">
        <v>43372</v>
      </c>
      <c r="D3592" t="s">
        <v>95</v>
      </c>
      <c r="E3592" t="s">
        <v>21</v>
      </c>
      <c r="F3592" t="s">
        <v>30</v>
      </c>
      <c r="G3592" t="s">
        <v>14</v>
      </c>
      <c r="H3592" t="s">
        <v>15</v>
      </c>
      <c r="I3592">
        <v>7162</v>
      </c>
      <c r="J3592">
        <v>81.73</v>
      </c>
      <c r="K3592">
        <v>56.67</v>
      </c>
    </row>
    <row r="3593" spans="1:11" x14ac:dyDescent="0.35">
      <c r="A3593">
        <v>548015487</v>
      </c>
      <c r="B3593" s="2">
        <v>42632</v>
      </c>
      <c r="C3593" s="2">
        <v>42633</v>
      </c>
      <c r="D3593" t="s">
        <v>205</v>
      </c>
      <c r="E3593" t="s">
        <v>21</v>
      </c>
      <c r="F3593" t="s">
        <v>56</v>
      </c>
      <c r="G3593" t="s">
        <v>14</v>
      </c>
      <c r="H3593" t="s">
        <v>26</v>
      </c>
      <c r="I3593">
        <v>8815</v>
      </c>
      <c r="J3593">
        <v>9.33</v>
      </c>
      <c r="K3593">
        <v>6.92</v>
      </c>
    </row>
    <row r="3594" spans="1:11" x14ac:dyDescent="0.35">
      <c r="A3594">
        <v>173540055</v>
      </c>
      <c r="B3594" s="2">
        <v>42795</v>
      </c>
      <c r="C3594" s="2">
        <v>42796</v>
      </c>
      <c r="D3594" t="s">
        <v>216</v>
      </c>
      <c r="E3594" t="s">
        <v>51</v>
      </c>
      <c r="F3594" t="s">
        <v>42</v>
      </c>
      <c r="G3594" t="s">
        <v>18</v>
      </c>
      <c r="H3594" t="s">
        <v>15</v>
      </c>
      <c r="I3594">
        <v>3214</v>
      </c>
      <c r="J3594">
        <v>437.2</v>
      </c>
      <c r="K3594">
        <v>263.33</v>
      </c>
    </row>
    <row r="3595" spans="1:11" x14ac:dyDescent="0.35">
      <c r="A3595">
        <v>426562488</v>
      </c>
      <c r="B3595" s="2">
        <v>44368</v>
      </c>
      <c r="C3595" s="2">
        <v>44382</v>
      </c>
      <c r="D3595" t="s">
        <v>169</v>
      </c>
      <c r="E3595" t="s">
        <v>29</v>
      </c>
      <c r="F3595" t="s">
        <v>47</v>
      </c>
      <c r="G3595" t="s">
        <v>18</v>
      </c>
      <c r="H3595" t="s">
        <v>19</v>
      </c>
      <c r="I3595">
        <v>8174</v>
      </c>
      <c r="J3595">
        <v>421.89</v>
      </c>
      <c r="K3595">
        <v>364.69</v>
      </c>
    </row>
    <row r="3596" spans="1:11" x14ac:dyDescent="0.35">
      <c r="A3596">
        <v>305569112</v>
      </c>
      <c r="B3596" s="2">
        <v>44300</v>
      </c>
      <c r="C3596" s="2">
        <v>44320</v>
      </c>
      <c r="D3596" t="s">
        <v>168</v>
      </c>
      <c r="E3596" t="s">
        <v>21</v>
      </c>
      <c r="F3596" t="s">
        <v>68</v>
      </c>
      <c r="G3596" t="s">
        <v>18</v>
      </c>
      <c r="H3596" t="s">
        <v>15</v>
      </c>
      <c r="I3596">
        <v>3545</v>
      </c>
      <c r="J3596">
        <v>154.06</v>
      </c>
      <c r="K3596">
        <v>90.93</v>
      </c>
    </row>
    <row r="3597" spans="1:11" x14ac:dyDescent="0.35">
      <c r="A3597">
        <v>679358756</v>
      </c>
      <c r="B3597" s="2">
        <v>44700</v>
      </c>
      <c r="C3597" s="2">
        <v>44701</v>
      </c>
      <c r="D3597" t="s">
        <v>177</v>
      </c>
      <c r="E3597" t="s">
        <v>24</v>
      </c>
      <c r="F3597" t="s">
        <v>17</v>
      </c>
      <c r="G3597" t="s">
        <v>14</v>
      </c>
      <c r="H3597" t="s">
        <v>19</v>
      </c>
      <c r="I3597">
        <v>6208</v>
      </c>
      <c r="J3597">
        <v>152.58000000000001</v>
      </c>
      <c r="K3597">
        <v>97.44</v>
      </c>
    </row>
    <row r="3598" spans="1:11" x14ac:dyDescent="0.35">
      <c r="A3598">
        <v>237042748</v>
      </c>
      <c r="B3598" s="2">
        <v>44260</v>
      </c>
      <c r="C3598" s="2">
        <v>44277</v>
      </c>
      <c r="D3598" t="s">
        <v>93</v>
      </c>
      <c r="E3598" t="s">
        <v>29</v>
      </c>
      <c r="F3598" t="s">
        <v>76</v>
      </c>
      <c r="G3598" t="s">
        <v>14</v>
      </c>
      <c r="H3598" t="s">
        <v>34</v>
      </c>
      <c r="I3598">
        <v>5072</v>
      </c>
      <c r="J3598">
        <v>668.27</v>
      </c>
      <c r="K3598">
        <v>502.54</v>
      </c>
    </row>
    <row r="3599" spans="1:11" x14ac:dyDescent="0.35">
      <c r="A3599">
        <v>438044917</v>
      </c>
      <c r="B3599" s="2">
        <v>43595</v>
      </c>
      <c r="C3599" s="2">
        <v>43601</v>
      </c>
      <c r="D3599" t="s">
        <v>66</v>
      </c>
      <c r="E3599" t="s">
        <v>38</v>
      </c>
      <c r="F3599" t="s">
        <v>22</v>
      </c>
      <c r="G3599" t="s">
        <v>18</v>
      </c>
      <c r="H3599" t="s">
        <v>34</v>
      </c>
      <c r="I3599">
        <v>6080</v>
      </c>
      <c r="J3599">
        <v>47.45</v>
      </c>
      <c r="K3599">
        <v>31.79</v>
      </c>
    </row>
    <row r="3600" spans="1:11" x14ac:dyDescent="0.35">
      <c r="A3600">
        <v>562101590</v>
      </c>
      <c r="B3600" s="2">
        <v>44604</v>
      </c>
      <c r="C3600" s="2">
        <v>44624</v>
      </c>
      <c r="D3600" t="s">
        <v>112</v>
      </c>
      <c r="E3600" t="s">
        <v>12</v>
      </c>
      <c r="F3600" t="s">
        <v>42</v>
      </c>
      <c r="G3600" t="s">
        <v>14</v>
      </c>
      <c r="H3600" t="s">
        <v>19</v>
      </c>
      <c r="I3600">
        <v>7207</v>
      </c>
      <c r="J3600">
        <v>437.2</v>
      </c>
      <c r="K3600">
        <v>263.33</v>
      </c>
    </row>
    <row r="3601" spans="1:11" x14ac:dyDescent="0.35">
      <c r="A3601">
        <v>859261596</v>
      </c>
      <c r="B3601" s="2">
        <v>43331</v>
      </c>
      <c r="C3601" s="2">
        <v>43348</v>
      </c>
      <c r="D3601" t="s">
        <v>163</v>
      </c>
      <c r="E3601" t="s">
        <v>38</v>
      </c>
      <c r="F3601" t="s">
        <v>68</v>
      </c>
      <c r="G3601" t="s">
        <v>18</v>
      </c>
      <c r="H3601" t="s">
        <v>15</v>
      </c>
      <c r="I3601">
        <v>3456</v>
      </c>
      <c r="J3601">
        <v>154.06</v>
      </c>
      <c r="K3601">
        <v>90.93</v>
      </c>
    </row>
    <row r="3602" spans="1:11" x14ac:dyDescent="0.35">
      <c r="A3602">
        <v>299886262</v>
      </c>
      <c r="B3602" s="2">
        <v>44877</v>
      </c>
      <c r="C3602" s="2">
        <v>44892</v>
      </c>
      <c r="D3602" t="s">
        <v>27</v>
      </c>
      <c r="E3602" t="s">
        <v>24</v>
      </c>
      <c r="F3602" t="s">
        <v>17</v>
      </c>
      <c r="G3602" t="s">
        <v>18</v>
      </c>
      <c r="H3602" t="s">
        <v>19</v>
      </c>
      <c r="I3602">
        <v>1864</v>
      </c>
      <c r="J3602">
        <v>152.58000000000001</v>
      </c>
      <c r="K3602">
        <v>97.44</v>
      </c>
    </row>
    <row r="3603" spans="1:11" x14ac:dyDescent="0.35">
      <c r="A3603">
        <v>624649417</v>
      </c>
      <c r="B3603" s="2">
        <v>44683</v>
      </c>
      <c r="C3603" s="2">
        <v>44702</v>
      </c>
      <c r="D3603" t="s">
        <v>169</v>
      </c>
      <c r="E3603" t="s">
        <v>29</v>
      </c>
      <c r="F3603" t="s">
        <v>68</v>
      </c>
      <c r="G3603" t="s">
        <v>18</v>
      </c>
      <c r="H3603" t="s">
        <v>15</v>
      </c>
      <c r="I3603">
        <v>6498</v>
      </c>
      <c r="J3603">
        <v>154.06</v>
      </c>
      <c r="K3603">
        <v>90.93</v>
      </c>
    </row>
    <row r="3604" spans="1:11" x14ac:dyDescent="0.35">
      <c r="A3604">
        <v>494537389</v>
      </c>
      <c r="B3604" s="2">
        <v>44739</v>
      </c>
      <c r="C3604" s="2">
        <v>44744</v>
      </c>
      <c r="D3604" t="s">
        <v>146</v>
      </c>
      <c r="E3604" t="s">
        <v>29</v>
      </c>
      <c r="F3604" t="s">
        <v>56</v>
      </c>
      <c r="G3604" t="s">
        <v>14</v>
      </c>
      <c r="H3604" t="s">
        <v>19</v>
      </c>
      <c r="I3604">
        <v>3458</v>
      </c>
      <c r="J3604">
        <v>9.33</v>
      </c>
      <c r="K3604">
        <v>6.92</v>
      </c>
    </row>
    <row r="3605" spans="1:11" x14ac:dyDescent="0.35">
      <c r="A3605">
        <v>440849006</v>
      </c>
      <c r="B3605" s="2">
        <v>43692</v>
      </c>
      <c r="C3605" s="2">
        <v>43694</v>
      </c>
      <c r="D3605" t="s">
        <v>134</v>
      </c>
      <c r="E3605" t="s">
        <v>38</v>
      </c>
      <c r="F3605" t="s">
        <v>13</v>
      </c>
      <c r="G3605" t="s">
        <v>14</v>
      </c>
      <c r="H3605" t="s">
        <v>26</v>
      </c>
      <c r="I3605">
        <v>5872</v>
      </c>
      <c r="J3605">
        <v>255.28</v>
      </c>
      <c r="K3605">
        <v>159.41999999999999</v>
      </c>
    </row>
    <row r="3606" spans="1:11" x14ac:dyDescent="0.35">
      <c r="A3606">
        <v>615195596</v>
      </c>
      <c r="B3606" s="2">
        <v>42196</v>
      </c>
      <c r="C3606" s="2">
        <v>42202</v>
      </c>
      <c r="D3606" t="s">
        <v>37</v>
      </c>
      <c r="E3606" t="s">
        <v>38</v>
      </c>
      <c r="F3606" t="s">
        <v>17</v>
      </c>
      <c r="G3606" t="s">
        <v>18</v>
      </c>
      <c r="H3606" t="s">
        <v>15</v>
      </c>
      <c r="I3606">
        <v>8903</v>
      </c>
      <c r="J3606">
        <v>152.58000000000001</v>
      </c>
      <c r="K3606">
        <v>97.44</v>
      </c>
    </row>
    <row r="3607" spans="1:11" x14ac:dyDescent="0.35">
      <c r="A3607">
        <v>339500987</v>
      </c>
      <c r="B3607" s="2">
        <v>42676</v>
      </c>
      <c r="C3607" s="2">
        <v>42683</v>
      </c>
      <c r="D3607" t="s">
        <v>37</v>
      </c>
      <c r="E3607" t="s">
        <v>38</v>
      </c>
      <c r="F3607" t="s">
        <v>13</v>
      </c>
      <c r="G3607" t="s">
        <v>18</v>
      </c>
      <c r="H3607" t="s">
        <v>26</v>
      </c>
      <c r="I3607">
        <v>4741</v>
      </c>
      <c r="J3607">
        <v>255.28</v>
      </c>
      <c r="K3607">
        <v>159.41999999999999</v>
      </c>
    </row>
    <row r="3608" spans="1:11" x14ac:dyDescent="0.35">
      <c r="A3608">
        <v>356001508</v>
      </c>
      <c r="B3608" s="2">
        <v>44448</v>
      </c>
      <c r="C3608" s="2">
        <v>44466</v>
      </c>
      <c r="D3608" t="s">
        <v>94</v>
      </c>
      <c r="E3608" t="s">
        <v>38</v>
      </c>
      <c r="F3608" t="s">
        <v>33</v>
      </c>
      <c r="G3608" t="s">
        <v>14</v>
      </c>
      <c r="H3608" t="s">
        <v>34</v>
      </c>
      <c r="I3608">
        <v>7612</v>
      </c>
      <c r="J3608">
        <v>109.28</v>
      </c>
      <c r="K3608">
        <v>35.840000000000003</v>
      </c>
    </row>
    <row r="3609" spans="1:11" x14ac:dyDescent="0.35">
      <c r="A3609">
        <v>577245986</v>
      </c>
      <c r="B3609" s="2">
        <v>43177</v>
      </c>
      <c r="C3609" s="2">
        <v>43180</v>
      </c>
      <c r="D3609" t="s">
        <v>194</v>
      </c>
      <c r="E3609" t="s">
        <v>32</v>
      </c>
      <c r="F3609" t="s">
        <v>13</v>
      </c>
      <c r="G3609" t="s">
        <v>14</v>
      </c>
      <c r="H3609" t="s">
        <v>34</v>
      </c>
      <c r="I3609">
        <v>8770</v>
      </c>
      <c r="J3609">
        <v>255.28</v>
      </c>
      <c r="K3609">
        <v>159.41999999999999</v>
      </c>
    </row>
    <row r="3610" spans="1:11" x14ac:dyDescent="0.35">
      <c r="A3610">
        <v>536095750</v>
      </c>
      <c r="B3610" s="2">
        <v>42690</v>
      </c>
      <c r="C3610" s="2">
        <v>42696</v>
      </c>
      <c r="D3610" t="s">
        <v>195</v>
      </c>
      <c r="E3610" t="s">
        <v>21</v>
      </c>
      <c r="F3610" t="s">
        <v>17</v>
      </c>
      <c r="G3610" t="s">
        <v>18</v>
      </c>
      <c r="H3610" t="s">
        <v>19</v>
      </c>
      <c r="I3610">
        <v>1500</v>
      </c>
      <c r="J3610">
        <v>152.58000000000001</v>
      </c>
      <c r="K3610">
        <v>97.44</v>
      </c>
    </row>
    <row r="3611" spans="1:11" x14ac:dyDescent="0.35">
      <c r="A3611">
        <v>735724627</v>
      </c>
      <c r="B3611" s="2">
        <v>42740</v>
      </c>
      <c r="C3611" s="2">
        <v>42757</v>
      </c>
      <c r="D3611" t="s">
        <v>133</v>
      </c>
      <c r="E3611" t="s">
        <v>38</v>
      </c>
      <c r="F3611" t="s">
        <v>56</v>
      </c>
      <c r="G3611" t="s">
        <v>18</v>
      </c>
      <c r="H3611" t="s">
        <v>19</v>
      </c>
      <c r="I3611">
        <v>6122</v>
      </c>
      <c r="J3611">
        <v>9.33</v>
      </c>
      <c r="K3611">
        <v>6.92</v>
      </c>
    </row>
    <row r="3612" spans="1:11" x14ac:dyDescent="0.35">
      <c r="A3612">
        <v>399618947</v>
      </c>
      <c r="B3612" s="2">
        <v>43469</v>
      </c>
      <c r="C3612" s="2">
        <v>43477</v>
      </c>
      <c r="D3612" t="s">
        <v>158</v>
      </c>
      <c r="E3612" t="s">
        <v>12</v>
      </c>
      <c r="F3612" t="s">
        <v>22</v>
      </c>
      <c r="G3612" t="s">
        <v>14</v>
      </c>
      <c r="H3612" t="s">
        <v>26</v>
      </c>
      <c r="I3612">
        <v>4982</v>
      </c>
      <c r="J3612">
        <v>47.45</v>
      </c>
      <c r="K3612">
        <v>31.79</v>
      </c>
    </row>
    <row r="3613" spans="1:11" x14ac:dyDescent="0.35">
      <c r="A3613">
        <v>621577537</v>
      </c>
      <c r="B3613" s="2">
        <v>42256</v>
      </c>
      <c r="C3613" s="2">
        <v>42263</v>
      </c>
      <c r="D3613" t="s">
        <v>129</v>
      </c>
      <c r="E3613" t="s">
        <v>21</v>
      </c>
      <c r="F3613" t="s">
        <v>76</v>
      </c>
      <c r="G3613" t="s">
        <v>18</v>
      </c>
      <c r="H3613" t="s">
        <v>26</v>
      </c>
      <c r="I3613">
        <v>7461</v>
      </c>
      <c r="J3613">
        <v>668.27</v>
      </c>
      <c r="K3613">
        <v>502.54</v>
      </c>
    </row>
    <row r="3614" spans="1:11" x14ac:dyDescent="0.35">
      <c r="A3614">
        <v>315711724</v>
      </c>
      <c r="B3614" s="2">
        <v>43176</v>
      </c>
      <c r="C3614" s="2">
        <v>43187</v>
      </c>
      <c r="D3614" t="s">
        <v>99</v>
      </c>
      <c r="E3614" t="s">
        <v>38</v>
      </c>
      <c r="F3614" t="s">
        <v>42</v>
      </c>
      <c r="G3614" t="s">
        <v>14</v>
      </c>
      <c r="H3614" t="s">
        <v>34</v>
      </c>
      <c r="I3614">
        <v>4970</v>
      </c>
      <c r="J3614">
        <v>437.2</v>
      </c>
      <c r="K3614">
        <v>263.33</v>
      </c>
    </row>
    <row r="3615" spans="1:11" x14ac:dyDescent="0.35">
      <c r="A3615">
        <v>266445338</v>
      </c>
      <c r="B3615" s="2">
        <v>44616</v>
      </c>
      <c r="C3615" s="2">
        <v>44627</v>
      </c>
      <c r="D3615" t="s">
        <v>161</v>
      </c>
      <c r="E3615" t="s">
        <v>24</v>
      </c>
      <c r="F3615" t="s">
        <v>42</v>
      </c>
      <c r="G3615" t="s">
        <v>14</v>
      </c>
      <c r="H3615" t="s">
        <v>34</v>
      </c>
      <c r="I3615">
        <v>5951</v>
      </c>
      <c r="J3615">
        <v>437.2</v>
      </c>
      <c r="K3615">
        <v>263.33</v>
      </c>
    </row>
    <row r="3616" spans="1:11" x14ac:dyDescent="0.35">
      <c r="A3616">
        <v>878514707</v>
      </c>
      <c r="B3616" s="2">
        <v>43737</v>
      </c>
      <c r="C3616" s="2">
        <v>43749</v>
      </c>
      <c r="D3616" t="s">
        <v>140</v>
      </c>
      <c r="E3616" t="s">
        <v>24</v>
      </c>
      <c r="F3616" t="s">
        <v>22</v>
      </c>
      <c r="G3616" t="s">
        <v>18</v>
      </c>
      <c r="H3616" t="s">
        <v>19</v>
      </c>
      <c r="I3616">
        <v>879</v>
      </c>
      <c r="J3616">
        <v>47.45</v>
      </c>
      <c r="K3616">
        <v>31.79</v>
      </c>
    </row>
    <row r="3617" spans="1:11" x14ac:dyDescent="0.35">
      <c r="A3617">
        <v>826968657</v>
      </c>
      <c r="B3617" s="2">
        <v>42861</v>
      </c>
      <c r="C3617" s="2">
        <v>42873</v>
      </c>
      <c r="D3617" t="s">
        <v>49</v>
      </c>
      <c r="E3617" t="s">
        <v>21</v>
      </c>
      <c r="F3617" t="s">
        <v>42</v>
      </c>
      <c r="G3617" t="s">
        <v>18</v>
      </c>
      <c r="H3617" t="s">
        <v>34</v>
      </c>
      <c r="I3617">
        <v>7258</v>
      </c>
      <c r="J3617">
        <v>437.2</v>
      </c>
      <c r="K3617">
        <v>263.33</v>
      </c>
    </row>
    <row r="3618" spans="1:11" x14ac:dyDescent="0.35">
      <c r="A3618">
        <v>207168519</v>
      </c>
      <c r="B3618" s="2">
        <v>43238</v>
      </c>
      <c r="C3618" s="2">
        <v>43251</v>
      </c>
      <c r="D3618" t="s">
        <v>213</v>
      </c>
      <c r="E3618" t="s">
        <v>38</v>
      </c>
      <c r="F3618" t="s">
        <v>25</v>
      </c>
      <c r="G3618" t="s">
        <v>18</v>
      </c>
      <c r="H3618" t="s">
        <v>26</v>
      </c>
      <c r="I3618">
        <v>4623</v>
      </c>
      <c r="J3618">
        <v>205.7</v>
      </c>
      <c r="K3618">
        <v>117.11</v>
      </c>
    </row>
    <row r="3619" spans="1:11" x14ac:dyDescent="0.35">
      <c r="A3619">
        <v>984788119</v>
      </c>
      <c r="B3619" s="2">
        <v>44811</v>
      </c>
      <c r="C3619" s="2">
        <v>44812</v>
      </c>
      <c r="D3619" t="s">
        <v>11</v>
      </c>
      <c r="E3619" t="s">
        <v>12</v>
      </c>
      <c r="F3619" t="s">
        <v>13</v>
      </c>
      <c r="G3619" t="s">
        <v>14</v>
      </c>
      <c r="H3619" t="s">
        <v>26</v>
      </c>
      <c r="I3619">
        <v>9544</v>
      </c>
      <c r="J3619">
        <v>255.28</v>
      </c>
      <c r="K3619">
        <v>159.41999999999999</v>
      </c>
    </row>
    <row r="3620" spans="1:11" x14ac:dyDescent="0.35">
      <c r="A3620">
        <v>245813786</v>
      </c>
      <c r="B3620" s="2">
        <v>43530</v>
      </c>
      <c r="C3620" s="2">
        <v>43540</v>
      </c>
      <c r="D3620" t="s">
        <v>123</v>
      </c>
      <c r="E3620" t="s">
        <v>38</v>
      </c>
      <c r="F3620" t="s">
        <v>42</v>
      </c>
      <c r="G3620" t="s">
        <v>18</v>
      </c>
      <c r="H3620" t="s">
        <v>15</v>
      </c>
      <c r="I3620">
        <v>617</v>
      </c>
      <c r="J3620">
        <v>437.2</v>
      </c>
      <c r="K3620">
        <v>263.33</v>
      </c>
    </row>
    <row r="3621" spans="1:11" x14ac:dyDescent="0.35">
      <c r="A3621">
        <v>546544349</v>
      </c>
      <c r="B3621" s="2">
        <v>44890</v>
      </c>
      <c r="C3621" s="2">
        <v>44891</v>
      </c>
      <c r="D3621" t="s">
        <v>60</v>
      </c>
      <c r="E3621" t="s">
        <v>21</v>
      </c>
      <c r="F3621" t="s">
        <v>76</v>
      </c>
      <c r="G3621" t="s">
        <v>18</v>
      </c>
      <c r="H3621" t="s">
        <v>26</v>
      </c>
      <c r="I3621">
        <v>3473</v>
      </c>
      <c r="J3621">
        <v>668.27</v>
      </c>
      <c r="K3621">
        <v>502.54</v>
      </c>
    </row>
    <row r="3622" spans="1:11" x14ac:dyDescent="0.35">
      <c r="A3622">
        <v>463591134</v>
      </c>
      <c r="B3622" s="2">
        <v>42618</v>
      </c>
      <c r="C3622" s="2">
        <v>42636</v>
      </c>
      <c r="D3622" t="s">
        <v>67</v>
      </c>
      <c r="E3622" t="s">
        <v>21</v>
      </c>
      <c r="F3622" t="s">
        <v>76</v>
      </c>
      <c r="G3622" t="s">
        <v>18</v>
      </c>
      <c r="H3622" t="s">
        <v>19</v>
      </c>
      <c r="I3622">
        <v>5773</v>
      </c>
      <c r="J3622">
        <v>668.27</v>
      </c>
      <c r="K3622">
        <v>502.54</v>
      </c>
    </row>
    <row r="3623" spans="1:11" x14ac:dyDescent="0.35">
      <c r="A3623">
        <v>443877971</v>
      </c>
      <c r="B3623" s="2">
        <v>44683</v>
      </c>
      <c r="C3623" s="2">
        <v>44689</v>
      </c>
      <c r="D3623" t="s">
        <v>90</v>
      </c>
      <c r="E3623" t="s">
        <v>38</v>
      </c>
      <c r="F3623" t="s">
        <v>13</v>
      </c>
      <c r="G3623" t="s">
        <v>18</v>
      </c>
      <c r="H3623" t="s">
        <v>34</v>
      </c>
      <c r="I3623">
        <v>2210</v>
      </c>
      <c r="J3623">
        <v>255.28</v>
      </c>
      <c r="K3623">
        <v>159.41999999999999</v>
      </c>
    </row>
    <row r="3624" spans="1:11" x14ac:dyDescent="0.35">
      <c r="A3624">
        <v>554641187</v>
      </c>
      <c r="B3624" s="2">
        <v>44780</v>
      </c>
      <c r="C3624" s="2">
        <v>44795</v>
      </c>
      <c r="D3624" t="s">
        <v>194</v>
      </c>
      <c r="E3624" t="s">
        <v>32</v>
      </c>
      <c r="F3624" t="s">
        <v>76</v>
      </c>
      <c r="G3624" t="s">
        <v>14</v>
      </c>
      <c r="H3624" t="s">
        <v>15</v>
      </c>
      <c r="I3624">
        <v>9507</v>
      </c>
      <c r="J3624">
        <v>668.27</v>
      </c>
      <c r="K3624">
        <v>502.54</v>
      </c>
    </row>
    <row r="3625" spans="1:11" x14ac:dyDescent="0.35">
      <c r="A3625">
        <v>933429610</v>
      </c>
      <c r="B3625" s="2">
        <v>44848</v>
      </c>
      <c r="C3625" s="2">
        <v>44867</v>
      </c>
      <c r="D3625" t="s">
        <v>43</v>
      </c>
      <c r="E3625" t="s">
        <v>24</v>
      </c>
      <c r="F3625" t="s">
        <v>47</v>
      </c>
      <c r="G3625" t="s">
        <v>18</v>
      </c>
      <c r="H3625" t="s">
        <v>15</v>
      </c>
      <c r="I3625">
        <v>1419</v>
      </c>
      <c r="J3625">
        <v>421.89</v>
      </c>
      <c r="K3625">
        <v>364.69</v>
      </c>
    </row>
    <row r="3626" spans="1:11" x14ac:dyDescent="0.35">
      <c r="A3626">
        <v>438104569</v>
      </c>
      <c r="B3626" s="2">
        <v>44135</v>
      </c>
      <c r="C3626" s="2">
        <v>44147</v>
      </c>
      <c r="D3626" t="s">
        <v>154</v>
      </c>
      <c r="E3626" t="s">
        <v>12</v>
      </c>
      <c r="F3626" t="s">
        <v>42</v>
      </c>
      <c r="G3626" t="s">
        <v>18</v>
      </c>
      <c r="H3626" t="s">
        <v>34</v>
      </c>
      <c r="I3626">
        <v>3733</v>
      </c>
      <c r="J3626">
        <v>437.2</v>
      </c>
      <c r="K3626">
        <v>263.33</v>
      </c>
    </row>
    <row r="3627" spans="1:11" x14ac:dyDescent="0.35">
      <c r="A3627">
        <v>696839892</v>
      </c>
      <c r="B3627" s="2">
        <v>42355</v>
      </c>
      <c r="C3627" s="2">
        <v>42356</v>
      </c>
      <c r="D3627" t="s">
        <v>175</v>
      </c>
      <c r="E3627" t="s">
        <v>21</v>
      </c>
      <c r="F3627" t="s">
        <v>40</v>
      </c>
      <c r="G3627" t="s">
        <v>18</v>
      </c>
      <c r="H3627" t="s">
        <v>19</v>
      </c>
      <c r="I3627">
        <v>9264</v>
      </c>
      <c r="J3627">
        <v>651.21</v>
      </c>
      <c r="K3627">
        <v>524.96</v>
      </c>
    </row>
    <row r="3628" spans="1:11" x14ac:dyDescent="0.35">
      <c r="A3628">
        <v>258121907</v>
      </c>
      <c r="B3628" s="2">
        <v>44151</v>
      </c>
      <c r="C3628" s="2">
        <v>44167</v>
      </c>
      <c r="D3628" t="s">
        <v>73</v>
      </c>
      <c r="E3628" t="s">
        <v>24</v>
      </c>
      <c r="F3628" t="s">
        <v>33</v>
      </c>
      <c r="G3628" t="s">
        <v>18</v>
      </c>
      <c r="H3628" t="s">
        <v>34</v>
      </c>
      <c r="I3628">
        <v>2863</v>
      </c>
      <c r="J3628">
        <v>109.28</v>
      </c>
      <c r="K3628">
        <v>35.840000000000003</v>
      </c>
    </row>
    <row r="3629" spans="1:11" x14ac:dyDescent="0.35">
      <c r="A3629">
        <v>440749442</v>
      </c>
      <c r="B3629" s="2">
        <v>42477</v>
      </c>
      <c r="C3629" s="2">
        <v>42484</v>
      </c>
      <c r="D3629" t="s">
        <v>112</v>
      </c>
      <c r="E3629" t="s">
        <v>12</v>
      </c>
      <c r="F3629" t="s">
        <v>33</v>
      </c>
      <c r="G3629" t="s">
        <v>14</v>
      </c>
      <c r="H3629" t="s">
        <v>15</v>
      </c>
      <c r="I3629">
        <v>6409</v>
      </c>
      <c r="J3629">
        <v>109.28</v>
      </c>
      <c r="K3629">
        <v>35.840000000000003</v>
      </c>
    </row>
    <row r="3630" spans="1:11" x14ac:dyDescent="0.35">
      <c r="A3630">
        <v>383833825</v>
      </c>
      <c r="B3630" s="2">
        <v>42833</v>
      </c>
      <c r="C3630" s="2">
        <v>42837</v>
      </c>
      <c r="D3630" t="s">
        <v>118</v>
      </c>
      <c r="E3630" t="s">
        <v>24</v>
      </c>
      <c r="F3630" t="s">
        <v>17</v>
      </c>
      <c r="G3630" t="s">
        <v>18</v>
      </c>
      <c r="H3630" t="s">
        <v>26</v>
      </c>
      <c r="I3630">
        <v>3813</v>
      </c>
      <c r="J3630">
        <v>152.58000000000001</v>
      </c>
      <c r="K3630">
        <v>97.44</v>
      </c>
    </row>
    <row r="3631" spans="1:11" x14ac:dyDescent="0.35">
      <c r="A3631">
        <v>196798884</v>
      </c>
      <c r="B3631" s="2">
        <v>44454</v>
      </c>
      <c r="C3631" s="2">
        <v>44470</v>
      </c>
      <c r="D3631" t="s">
        <v>217</v>
      </c>
      <c r="E3631" t="s">
        <v>12</v>
      </c>
      <c r="F3631" t="s">
        <v>68</v>
      </c>
      <c r="G3631" t="s">
        <v>14</v>
      </c>
      <c r="H3631" t="s">
        <v>26</v>
      </c>
      <c r="I3631">
        <v>6018</v>
      </c>
      <c r="J3631">
        <v>154.06</v>
      </c>
      <c r="K3631">
        <v>90.93</v>
      </c>
    </row>
    <row r="3632" spans="1:11" x14ac:dyDescent="0.35">
      <c r="A3632">
        <v>509380948</v>
      </c>
      <c r="B3632" s="2">
        <v>44461</v>
      </c>
      <c r="C3632" s="2">
        <v>44469</v>
      </c>
      <c r="D3632" t="s">
        <v>115</v>
      </c>
      <c r="E3632" t="s">
        <v>21</v>
      </c>
      <c r="F3632" t="s">
        <v>30</v>
      </c>
      <c r="G3632" t="s">
        <v>18</v>
      </c>
      <c r="H3632" t="s">
        <v>15</v>
      </c>
      <c r="I3632">
        <v>5997</v>
      </c>
      <c r="J3632">
        <v>81.73</v>
      </c>
      <c r="K3632">
        <v>56.67</v>
      </c>
    </row>
    <row r="3633" spans="1:11" x14ac:dyDescent="0.35">
      <c r="A3633">
        <v>221628844</v>
      </c>
      <c r="B3633" s="2">
        <v>44405</v>
      </c>
      <c r="C3633" s="2">
        <v>44416</v>
      </c>
      <c r="D3633" t="s">
        <v>95</v>
      </c>
      <c r="E3633" t="s">
        <v>21</v>
      </c>
      <c r="F3633" t="s">
        <v>33</v>
      </c>
      <c r="G3633" t="s">
        <v>18</v>
      </c>
      <c r="H3633" t="s">
        <v>15</v>
      </c>
      <c r="I3633">
        <v>3755</v>
      </c>
      <c r="J3633">
        <v>109.28</v>
      </c>
      <c r="K3633">
        <v>35.840000000000003</v>
      </c>
    </row>
    <row r="3634" spans="1:11" x14ac:dyDescent="0.35">
      <c r="A3634">
        <v>553903901</v>
      </c>
      <c r="B3634" s="2">
        <v>43149</v>
      </c>
      <c r="C3634" s="2">
        <v>43165</v>
      </c>
      <c r="D3634" t="s">
        <v>213</v>
      </c>
      <c r="E3634" t="s">
        <v>38</v>
      </c>
      <c r="F3634" t="s">
        <v>22</v>
      </c>
      <c r="G3634" t="s">
        <v>18</v>
      </c>
      <c r="H3634" t="s">
        <v>34</v>
      </c>
      <c r="I3634">
        <v>1328</v>
      </c>
      <c r="J3634">
        <v>47.45</v>
      </c>
      <c r="K3634">
        <v>31.79</v>
      </c>
    </row>
    <row r="3635" spans="1:11" x14ac:dyDescent="0.35">
      <c r="A3635">
        <v>996879947</v>
      </c>
      <c r="B3635" s="2">
        <v>43835</v>
      </c>
      <c r="C3635" s="2">
        <v>43836</v>
      </c>
      <c r="D3635" t="s">
        <v>94</v>
      </c>
      <c r="E3635" t="s">
        <v>38</v>
      </c>
      <c r="F3635" t="s">
        <v>42</v>
      </c>
      <c r="G3635" t="s">
        <v>18</v>
      </c>
      <c r="H3635" t="s">
        <v>19</v>
      </c>
      <c r="I3635">
        <v>7784</v>
      </c>
      <c r="J3635">
        <v>437.2</v>
      </c>
      <c r="K3635">
        <v>263.33</v>
      </c>
    </row>
    <row r="3636" spans="1:11" x14ac:dyDescent="0.35">
      <c r="A3636">
        <v>661543309</v>
      </c>
      <c r="B3636" s="2">
        <v>43101</v>
      </c>
      <c r="C3636" s="2">
        <v>43107</v>
      </c>
      <c r="D3636" t="s">
        <v>167</v>
      </c>
      <c r="E3636" t="s">
        <v>38</v>
      </c>
      <c r="F3636" t="s">
        <v>40</v>
      </c>
      <c r="G3636" t="s">
        <v>18</v>
      </c>
      <c r="H3636" t="s">
        <v>34</v>
      </c>
      <c r="I3636">
        <v>4221</v>
      </c>
      <c r="J3636">
        <v>651.21</v>
      </c>
      <c r="K3636">
        <v>524.96</v>
      </c>
    </row>
    <row r="3637" spans="1:11" x14ac:dyDescent="0.35">
      <c r="A3637">
        <v>529192817</v>
      </c>
      <c r="B3637" s="2">
        <v>44214</v>
      </c>
      <c r="C3637" s="2">
        <v>44229</v>
      </c>
      <c r="D3637" t="s">
        <v>23</v>
      </c>
      <c r="E3637" t="s">
        <v>24</v>
      </c>
      <c r="F3637" t="s">
        <v>76</v>
      </c>
      <c r="G3637" t="s">
        <v>18</v>
      </c>
      <c r="H3637" t="s">
        <v>26</v>
      </c>
      <c r="I3637">
        <v>8769</v>
      </c>
      <c r="J3637">
        <v>668.27</v>
      </c>
      <c r="K3637">
        <v>502.54</v>
      </c>
    </row>
    <row r="3638" spans="1:11" x14ac:dyDescent="0.35">
      <c r="A3638">
        <v>301439797</v>
      </c>
      <c r="B3638" s="2">
        <v>44668</v>
      </c>
      <c r="C3638" s="2">
        <v>44683</v>
      </c>
      <c r="D3638" t="s">
        <v>62</v>
      </c>
      <c r="E3638" t="s">
        <v>38</v>
      </c>
      <c r="F3638" t="s">
        <v>47</v>
      </c>
      <c r="G3638" t="s">
        <v>14</v>
      </c>
      <c r="H3638" t="s">
        <v>26</v>
      </c>
      <c r="I3638">
        <v>1590</v>
      </c>
      <c r="J3638">
        <v>421.89</v>
      </c>
      <c r="K3638">
        <v>364.69</v>
      </c>
    </row>
    <row r="3639" spans="1:11" x14ac:dyDescent="0.35">
      <c r="A3639">
        <v>650208079</v>
      </c>
      <c r="B3639" s="2">
        <v>42429</v>
      </c>
      <c r="C3639" s="2">
        <v>42444</v>
      </c>
      <c r="D3639" t="s">
        <v>55</v>
      </c>
      <c r="E3639" t="s">
        <v>21</v>
      </c>
      <c r="F3639" t="s">
        <v>22</v>
      </c>
      <c r="G3639" t="s">
        <v>14</v>
      </c>
      <c r="H3639" t="s">
        <v>34</v>
      </c>
      <c r="I3639">
        <v>9875</v>
      </c>
      <c r="J3639">
        <v>47.45</v>
      </c>
      <c r="K3639">
        <v>31.79</v>
      </c>
    </row>
    <row r="3640" spans="1:11" x14ac:dyDescent="0.35">
      <c r="A3640">
        <v>967733991</v>
      </c>
      <c r="B3640" s="2">
        <v>44355</v>
      </c>
      <c r="C3640" s="2">
        <v>44357</v>
      </c>
      <c r="D3640" t="s">
        <v>101</v>
      </c>
      <c r="E3640" t="s">
        <v>24</v>
      </c>
      <c r="F3640" t="s">
        <v>40</v>
      </c>
      <c r="G3640" t="s">
        <v>18</v>
      </c>
      <c r="H3640" t="s">
        <v>15</v>
      </c>
      <c r="I3640">
        <v>2848</v>
      </c>
      <c r="J3640">
        <v>651.21</v>
      </c>
      <c r="K3640">
        <v>524.96</v>
      </c>
    </row>
    <row r="3641" spans="1:11" x14ac:dyDescent="0.35">
      <c r="A3641">
        <v>716566359</v>
      </c>
      <c r="B3641" s="2">
        <v>43107</v>
      </c>
      <c r="C3641" s="2">
        <v>43122</v>
      </c>
      <c r="D3641" t="s">
        <v>197</v>
      </c>
      <c r="E3641" t="s">
        <v>38</v>
      </c>
      <c r="F3641" t="s">
        <v>76</v>
      </c>
      <c r="G3641" t="s">
        <v>14</v>
      </c>
      <c r="H3641" t="s">
        <v>15</v>
      </c>
      <c r="I3641">
        <v>6764</v>
      </c>
      <c r="J3641">
        <v>668.27</v>
      </c>
      <c r="K3641">
        <v>502.54</v>
      </c>
    </row>
    <row r="3642" spans="1:11" x14ac:dyDescent="0.35">
      <c r="A3642">
        <v>779566514</v>
      </c>
      <c r="B3642" s="2">
        <v>44052</v>
      </c>
      <c r="C3642" s="2">
        <v>44061</v>
      </c>
      <c r="D3642" t="s">
        <v>92</v>
      </c>
      <c r="E3642" t="s">
        <v>32</v>
      </c>
      <c r="F3642" t="s">
        <v>13</v>
      </c>
      <c r="G3642" t="s">
        <v>14</v>
      </c>
      <c r="H3642" t="s">
        <v>15</v>
      </c>
      <c r="I3642">
        <v>9910</v>
      </c>
      <c r="J3642">
        <v>255.28</v>
      </c>
      <c r="K3642">
        <v>159.41999999999999</v>
      </c>
    </row>
    <row r="3643" spans="1:11" x14ac:dyDescent="0.35">
      <c r="A3643">
        <v>309908282</v>
      </c>
      <c r="B3643" s="2">
        <v>42326</v>
      </c>
      <c r="C3643" s="2">
        <v>42346</v>
      </c>
      <c r="D3643" t="s">
        <v>197</v>
      </c>
      <c r="E3643" t="s">
        <v>38</v>
      </c>
      <c r="F3643" t="s">
        <v>13</v>
      </c>
      <c r="G3643" t="s">
        <v>18</v>
      </c>
      <c r="H3643" t="s">
        <v>19</v>
      </c>
      <c r="I3643">
        <v>7602</v>
      </c>
      <c r="J3643">
        <v>255.28</v>
      </c>
      <c r="K3643">
        <v>159.41999999999999</v>
      </c>
    </row>
    <row r="3644" spans="1:11" x14ac:dyDescent="0.35">
      <c r="A3644">
        <v>781077992</v>
      </c>
      <c r="B3644" s="2">
        <v>44882</v>
      </c>
      <c r="C3644" s="2">
        <v>44888</v>
      </c>
      <c r="D3644" t="s">
        <v>118</v>
      </c>
      <c r="E3644" t="s">
        <v>24</v>
      </c>
      <c r="F3644" t="s">
        <v>22</v>
      </c>
      <c r="G3644" t="s">
        <v>14</v>
      </c>
      <c r="H3644" t="s">
        <v>26</v>
      </c>
      <c r="I3644">
        <v>7190</v>
      </c>
      <c r="J3644">
        <v>47.45</v>
      </c>
      <c r="K3644">
        <v>31.79</v>
      </c>
    </row>
    <row r="3645" spans="1:11" x14ac:dyDescent="0.35">
      <c r="A3645">
        <v>136874473</v>
      </c>
      <c r="B3645" s="2">
        <v>43903</v>
      </c>
      <c r="C3645" s="2">
        <v>43916</v>
      </c>
      <c r="D3645" t="s">
        <v>118</v>
      </c>
      <c r="E3645" t="s">
        <v>24</v>
      </c>
      <c r="F3645" t="s">
        <v>25</v>
      </c>
      <c r="G3645" t="s">
        <v>18</v>
      </c>
      <c r="H3645" t="s">
        <v>34</v>
      </c>
      <c r="I3645">
        <v>3053</v>
      </c>
      <c r="J3645">
        <v>205.7</v>
      </c>
      <c r="K3645">
        <v>117.11</v>
      </c>
    </row>
    <row r="3646" spans="1:11" x14ac:dyDescent="0.35">
      <c r="A3646">
        <v>441409051</v>
      </c>
      <c r="B3646" s="2">
        <v>44119</v>
      </c>
      <c r="C3646" s="2">
        <v>44132</v>
      </c>
      <c r="D3646" t="s">
        <v>179</v>
      </c>
      <c r="E3646" t="s">
        <v>32</v>
      </c>
      <c r="F3646" t="s">
        <v>47</v>
      </c>
      <c r="G3646" t="s">
        <v>14</v>
      </c>
      <c r="H3646" t="s">
        <v>15</v>
      </c>
      <c r="I3646">
        <v>1602</v>
      </c>
      <c r="J3646">
        <v>421.89</v>
      </c>
      <c r="K3646">
        <v>364.69</v>
      </c>
    </row>
    <row r="3647" spans="1:11" x14ac:dyDescent="0.35">
      <c r="A3647">
        <v>229105556</v>
      </c>
      <c r="B3647" s="2">
        <v>44726</v>
      </c>
      <c r="C3647" s="2">
        <v>44729</v>
      </c>
      <c r="D3647" t="s">
        <v>159</v>
      </c>
      <c r="E3647" t="s">
        <v>21</v>
      </c>
      <c r="F3647" t="s">
        <v>47</v>
      </c>
      <c r="G3647" t="s">
        <v>18</v>
      </c>
      <c r="H3647" t="s">
        <v>26</v>
      </c>
      <c r="I3647">
        <v>6280</v>
      </c>
      <c r="J3647">
        <v>421.89</v>
      </c>
      <c r="K3647">
        <v>364.69</v>
      </c>
    </row>
    <row r="3648" spans="1:11" x14ac:dyDescent="0.35">
      <c r="A3648">
        <v>354700314</v>
      </c>
      <c r="B3648" s="2">
        <v>44425</v>
      </c>
      <c r="C3648" s="2">
        <v>44439</v>
      </c>
      <c r="D3648" t="s">
        <v>134</v>
      </c>
      <c r="E3648" t="s">
        <v>38</v>
      </c>
      <c r="F3648" t="s">
        <v>13</v>
      </c>
      <c r="G3648" t="s">
        <v>18</v>
      </c>
      <c r="H3648" t="s">
        <v>15</v>
      </c>
      <c r="I3648">
        <v>2560</v>
      </c>
      <c r="J3648">
        <v>255.28</v>
      </c>
      <c r="K3648">
        <v>159.41999999999999</v>
      </c>
    </row>
    <row r="3649" spans="1:11" x14ac:dyDescent="0.35">
      <c r="A3649">
        <v>843242156</v>
      </c>
      <c r="B3649" s="2">
        <v>43995</v>
      </c>
      <c r="C3649" s="2">
        <v>43996</v>
      </c>
      <c r="D3649" t="s">
        <v>142</v>
      </c>
      <c r="E3649" t="s">
        <v>29</v>
      </c>
      <c r="F3649" t="s">
        <v>13</v>
      </c>
      <c r="G3649" t="s">
        <v>18</v>
      </c>
      <c r="H3649" t="s">
        <v>15</v>
      </c>
      <c r="I3649">
        <v>2948</v>
      </c>
      <c r="J3649">
        <v>255.28</v>
      </c>
      <c r="K3649">
        <v>159.41999999999999</v>
      </c>
    </row>
    <row r="3650" spans="1:11" x14ac:dyDescent="0.35">
      <c r="A3650">
        <v>440092408</v>
      </c>
      <c r="B3650" s="2">
        <v>44611</v>
      </c>
      <c r="C3650" s="2">
        <v>44628</v>
      </c>
      <c r="D3650" t="s">
        <v>140</v>
      </c>
      <c r="E3650" t="s">
        <v>24</v>
      </c>
      <c r="F3650" t="s">
        <v>56</v>
      </c>
      <c r="G3650" t="s">
        <v>18</v>
      </c>
      <c r="H3650" t="s">
        <v>15</v>
      </c>
      <c r="I3650">
        <v>1978</v>
      </c>
      <c r="J3650">
        <v>9.33</v>
      </c>
      <c r="K3650">
        <v>6.92</v>
      </c>
    </row>
    <row r="3651" spans="1:11" x14ac:dyDescent="0.35">
      <c r="A3651">
        <v>660924899</v>
      </c>
      <c r="B3651" s="2">
        <v>43215</v>
      </c>
      <c r="C3651" s="2">
        <v>43229</v>
      </c>
      <c r="D3651" t="s">
        <v>94</v>
      </c>
      <c r="E3651" t="s">
        <v>38</v>
      </c>
      <c r="F3651" t="s">
        <v>33</v>
      </c>
      <c r="G3651" t="s">
        <v>14</v>
      </c>
      <c r="H3651" t="s">
        <v>19</v>
      </c>
      <c r="I3651">
        <v>1220</v>
      </c>
      <c r="J3651">
        <v>109.28</v>
      </c>
      <c r="K3651">
        <v>35.840000000000003</v>
      </c>
    </row>
    <row r="3652" spans="1:11" x14ac:dyDescent="0.35">
      <c r="A3652">
        <v>841725957</v>
      </c>
      <c r="B3652" s="2">
        <v>44183</v>
      </c>
      <c r="C3652" s="2">
        <v>44185</v>
      </c>
      <c r="D3652" t="s">
        <v>183</v>
      </c>
      <c r="E3652" t="s">
        <v>24</v>
      </c>
      <c r="F3652" t="s">
        <v>13</v>
      </c>
      <c r="G3652" t="s">
        <v>14</v>
      </c>
      <c r="H3652" t="s">
        <v>19</v>
      </c>
      <c r="I3652">
        <v>4271</v>
      </c>
      <c r="J3652">
        <v>255.28</v>
      </c>
      <c r="K3652">
        <v>159.41999999999999</v>
      </c>
    </row>
    <row r="3653" spans="1:11" x14ac:dyDescent="0.35">
      <c r="A3653">
        <v>388794410</v>
      </c>
      <c r="B3653" s="2">
        <v>43124</v>
      </c>
      <c r="C3653" s="2">
        <v>43126</v>
      </c>
      <c r="D3653" t="s">
        <v>124</v>
      </c>
      <c r="E3653" t="s">
        <v>38</v>
      </c>
      <c r="F3653" t="s">
        <v>33</v>
      </c>
      <c r="G3653" t="s">
        <v>14</v>
      </c>
      <c r="H3653" t="s">
        <v>34</v>
      </c>
      <c r="I3653">
        <v>1761</v>
      </c>
      <c r="J3653">
        <v>109.28</v>
      </c>
      <c r="K3653">
        <v>35.840000000000003</v>
      </c>
    </row>
    <row r="3654" spans="1:11" x14ac:dyDescent="0.35">
      <c r="A3654">
        <v>128741586</v>
      </c>
      <c r="B3654" s="2">
        <v>44381</v>
      </c>
      <c r="C3654" s="2">
        <v>44393</v>
      </c>
      <c r="D3654" t="s">
        <v>98</v>
      </c>
      <c r="E3654" t="s">
        <v>38</v>
      </c>
      <c r="F3654" t="s">
        <v>47</v>
      </c>
      <c r="G3654" t="s">
        <v>18</v>
      </c>
      <c r="H3654" t="s">
        <v>19</v>
      </c>
      <c r="I3654">
        <v>6351</v>
      </c>
      <c r="J3654">
        <v>421.89</v>
      </c>
      <c r="K3654">
        <v>364.69</v>
      </c>
    </row>
    <row r="3655" spans="1:11" x14ac:dyDescent="0.35">
      <c r="A3655">
        <v>958491313</v>
      </c>
      <c r="B3655" s="2">
        <v>44420</v>
      </c>
      <c r="C3655" s="2">
        <v>44439</v>
      </c>
      <c r="D3655" t="s">
        <v>140</v>
      </c>
      <c r="E3655" t="s">
        <v>24</v>
      </c>
      <c r="F3655" t="s">
        <v>17</v>
      </c>
      <c r="G3655" t="s">
        <v>18</v>
      </c>
      <c r="H3655" t="s">
        <v>26</v>
      </c>
      <c r="I3655">
        <v>7734</v>
      </c>
      <c r="J3655">
        <v>152.58000000000001</v>
      </c>
      <c r="K3655">
        <v>97.44</v>
      </c>
    </row>
    <row r="3656" spans="1:11" x14ac:dyDescent="0.35">
      <c r="A3656">
        <v>695279920</v>
      </c>
      <c r="B3656" s="2">
        <v>43169</v>
      </c>
      <c r="C3656" s="2">
        <v>43172</v>
      </c>
      <c r="D3656" t="s">
        <v>93</v>
      </c>
      <c r="E3656" t="s">
        <v>29</v>
      </c>
      <c r="F3656" t="s">
        <v>13</v>
      </c>
      <c r="G3656" t="s">
        <v>14</v>
      </c>
      <c r="H3656" t="s">
        <v>34</v>
      </c>
      <c r="I3656">
        <v>7634</v>
      </c>
      <c r="J3656">
        <v>255.28</v>
      </c>
      <c r="K3656">
        <v>159.41999999999999</v>
      </c>
    </row>
    <row r="3657" spans="1:11" x14ac:dyDescent="0.35">
      <c r="A3657">
        <v>826656234</v>
      </c>
      <c r="B3657" s="2">
        <v>42491</v>
      </c>
      <c r="C3657" s="2">
        <v>42509</v>
      </c>
      <c r="D3657" t="s">
        <v>138</v>
      </c>
      <c r="E3657" t="s">
        <v>24</v>
      </c>
      <c r="F3657" t="s">
        <v>47</v>
      </c>
      <c r="G3657" t="s">
        <v>14</v>
      </c>
      <c r="H3657" t="s">
        <v>34</v>
      </c>
      <c r="I3657">
        <v>4805</v>
      </c>
      <c r="J3657">
        <v>421.89</v>
      </c>
      <c r="K3657">
        <v>364.69</v>
      </c>
    </row>
    <row r="3658" spans="1:11" x14ac:dyDescent="0.35">
      <c r="A3658">
        <v>660481584</v>
      </c>
      <c r="B3658" s="2">
        <v>42440</v>
      </c>
      <c r="C3658" s="2">
        <v>42447</v>
      </c>
      <c r="D3658" t="s">
        <v>100</v>
      </c>
      <c r="E3658" t="s">
        <v>21</v>
      </c>
      <c r="F3658" t="s">
        <v>40</v>
      </c>
      <c r="G3658" t="s">
        <v>18</v>
      </c>
      <c r="H3658" t="s">
        <v>15</v>
      </c>
      <c r="I3658">
        <v>33</v>
      </c>
      <c r="J3658">
        <v>651.21</v>
      </c>
      <c r="K3658">
        <v>524.96</v>
      </c>
    </row>
    <row r="3659" spans="1:11" x14ac:dyDescent="0.35">
      <c r="A3659">
        <v>474929797</v>
      </c>
      <c r="B3659" s="2">
        <v>42654</v>
      </c>
      <c r="C3659" s="2">
        <v>42670</v>
      </c>
      <c r="D3659" t="s">
        <v>65</v>
      </c>
      <c r="E3659" t="s">
        <v>32</v>
      </c>
      <c r="F3659" t="s">
        <v>25</v>
      </c>
      <c r="G3659" t="s">
        <v>18</v>
      </c>
      <c r="H3659" t="s">
        <v>26</v>
      </c>
      <c r="I3659">
        <v>1136</v>
      </c>
      <c r="J3659">
        <v>205.7</v>
      </c>
      <c r="K3659">
        <v>117.11</v>
      </c>
    </row>
    <row r="3660" spans="1:11" x14ac:dyDescent="0.35">
      <c r="A3660">
        <v>168487203</v>
      </c>
      <c r="B3660" s="2">
        <v>43315</v>
      </c>
      <c r="C3660" s="2">
        <v>43329</v>
      </c>
      <c r="D3660" t="s">
        <v>144</v>
      </c>
      <c r="E3660" t="s">
        <v>21</v>
      </c>
      <c r="F3660" t="s">
        <v>40</v>
      </c>
      <c r="G3660" t="s">
        <v>18</v>
      </c>
      <c r="H3660" t="s">
        <v>34</v>
      </c>
      <c r="I3660">
        <v>7962</v>
      </c>
      <c r="J3660">
        <v>651.21</v>
      </c>
      <c r="K3660">
        <v>524.96</v>
      </c>
    </row>
    <row r="3661" spans="1:11" x14ac:dyDescent="0.35">
      <c r="A3661">
        <v>609952628</v>
      </c>
      <c r="B3661" s="2">
        <v>44915</v>
      </c>
      <c r="C3661" s="2">
        <v>44932</v>
      </c>
      <c r="D3661" t="s">
        <v>95</v>
      </c>
      <c r="E3661" t="s">
        <v>21</v>
      </c>
      <c r="F3661" t="s">
        <v>47</v>
      </c>
      <c r="G3661" t="s">
        <v>14</v>
      </c>
      <c r="H3661" t="s">
        <v>15</v>
      </c>
      <c r="I3661">
        <v>7392</v>
      </c>
      <c r="J3661">
        <v>421.89</v>
      </c>
      <c r="K3661">
        <v>364.69</v>
      </c>
    </row>
    <row r="3662" spans="1:11" x14ac:dyDescent="0.35">
      <c r="A3662">
        <v>488437402</v>
      </c>
      <c r="B3662" s="2">
        <v>42337</v>
      </c>
      <c r="C3662" s="2">
        <v>42347</v>
      </c>
      <c r="D3662" t="s">
        <v>105</v>
      </c>
      <c r="E3662" t="s">
        <v>12</v>
      </c>
      <c r="F3662" t="s">
        <v>56</v>
      </c>
      <c r="G3662" t="s">
        <v>14</v>
      </c>
      <c r="H3662" t="s">
        <v>15</v>
      </c>
      <c r="I3662">
        <v>8336</v>
      </c>
      <c r="J3662">
        <v>9.33</v>
      </c>
      <c r="K3662">
        <v>6.92</v>
      </c>
    </row>
    <row r="3663" spans="1:11" x14ac:dyDescent="0.35">
      <c r="A3663">
        <v>363365352</v>
      </c>
      <c r="B3663" s="2">
        <v>43816</v>
      </c>
      <c r="C3663" s="2">
        <v>43827</v>
      </c>
      <c r="D3663" t="s">
        <v>105</v>
      </c>
      <c r="E3663" t="s">
        <v>12</v>
      </c>
      <c r="F3663" t="s">
        <v>76</v>
      </c>
      <c r="G3663" t="s">
        <v>18</v>
      </c>
      <c r="H3663" t="s">
        <v>34</v>
      </c>
      <c r="I3663">
        <v>6737</v>
      </c>
      <c r="J3663">
        <v>668.27</v>
      </c>
      <c r="K3663">
        <v>502.54</v>
      </c>
    </row>
    <row r="3664" spans="1:11" x14ac:dyDescent="0.35">
      <c r="A3664">
        <v>414472806</v>
      </c>
      <c r="B3664" s="2">
        <v>43629</v>
      </c>
      <c r="C3664" s="2">
        <v>43639</v>
      </c>
      <c r="D3664" t="s">
        <v>142</v>
      </c>
      <c r="E3664" t="s">
        <v>29</v>
      </c>
      <c r="F3664" t="s">
        <v>56</v>
      </c>
      <c r="G3664" t="s">
        <v>18</v>
      </c>
      <c r="H3664" t="s">
        <v>19</v>
      </c>
      <c r="I3664">
        <v>569</v>
      </c>
      <c r="J3664">
        <v>9.33</v>
      </c>
      <c r="K3664">
        <v>6.92</v>
      </c>
    </row>
    <row r="3665" spans="1:11" x14ac:dyDescent="0.35">
      <c r="A3665">
        <v>891808593</v>
      </c>
      <c r="B3665" s="2">
        <v>43981</v>
      </c>
      <c r="C3665" s="2">
        <v>43997</v>
      </c>
      <c r="D3665" t="s">
        <v>195</v>
      </c>
      <c r="E3665" t="s">
        <v>21</v>
      </c>
      <c r="F3665" t="s">
        <v>13</v>
      </c>
      <c r="G3665" t="s">
        <v>18</v>
      </c>
      <c r="H3665" t="s">
        <v>34</v>
      </c>
      <c r="I3665">
        <v>4835</v>
      </c>
      <c r="J3665">
        <v>255.28</v>
      </c>
      <c r="K3665">
        <v>159.41999999999999</v>
      </c>
    </row>
    <row r="3666" spans="1:11" x14ac:dyDescent="0.35">
      <c r="A3666">
        <v>765734040</v>
      </c>
      <c r="B3666" s="2">
        <v>42926</v>
      </c>
      <c r="C3666" s="2">
        <v>42938</v>
      </c>
      <c r="D3666" t="s">
        <v>80</v>
      </c>
      <c r="E3666" t="s">
        <v>21</v>
      </c>
      <c r="F3666" t="s">
        <v>56</v>
      </c>
      <c r="G3666" t="s">
        <v>14</v>
      </c>
      <c r="H3666" t="s">
        <v>26</v>
      </c>
      <c r="I3666">
        <v>6574</v>
      </c>
      <c r="J3666">
        <v>9.33</v>
      </c>
      <c r="K3666">
        <v>6.92</v>
      </c>
    </row>
    <row r="3667" spans="1:11" x14ac:dyDescent="0.35">
      <c r="A3667">
        <v>876922976</v>
      </c>
      <c r="B3667" s="2">
        <v>44569</v>
      </c>
      <c r="C3667" s="2">
        <v>44572</v>
      </c>
      <c r="D3667" t="s">
        <v>158</v>
      </c>
      <c r="E3667" t="s">
        <v>12</v>
      </c>
      <c r="F3667" t="s">
        <v>33</v>
      </c>
      <c r="G3667" t="s">
        <v>14</v>
      </c>
      <c r="H3667" t="s">
        <v>34</v>
      </c>
      <c r="I3667">
        <v>9851</v>
      </c>
      <c r="J3667">
        <v>109.28</v>
      </c>
      <c r="K3667">
        <v>35.840000000000003</v>
      </c>
    </row>
    <row r="3668" spans="1:11" x14ac:dyDescent="0.35">
      <c r="A3668">
        <v>786361730</v>
      </c>
      <c r="B3668" s="2">
        <v>44584</v>
      </c>
      <c r="C3668" s="2">
        <v>44593</v>
      </c>
      <c r="D3668" t="s">
        <v>63</v>
      </c>
      <c r="E3668" t="s">
        <v>32</v>
      </c>
      <c r="F3668" t="s">
        <v>22</v>
      </c>
      <c r="G3668" t="s">
        <v>14</v>
      </c>
      <c r="H3668" t="s">
        <v>26</v>
      </c>
      <c r="I3668">
        <v>765</v>
      </c>
      <c r="J3668">
        <v>47.45</v>
      </c>
      <c r="K3668">
        <v>31.79</v>
      </c>
    </row>
    <row r="3669" spans="1:11" x14ac:dyDescent="0.35">
      <c r="A3669">
        <v>125349128</v>
      </c>
      <c r="B3669" s="2">
        <v>43969</v>
      </c>
      <c r="C3669" s="2">
        <v>43984</v>
      </c>
      <c r="D3669" t="s">
        <v>80</v>
      </c>
      <c r="E3669" t="s">
        <v>21</v>
      </c>
      <c r="F3669" t="s">
        <v>25</v>
      </c>
      <c r="G3669" t="s">
        <v>18</v>
      </c>
      <c r="H3669" t="s">
        <v>26</v>
      </c>
      <c r="I3669">
        <v>2447</v>
      </c>
      <c r="J3669">
        <v>205.7</v>
      </c>
      <c r="K3669">
        <v>117.11</v>
      </c>
    </row>
    <row r="3670" spans="1:11" x14ac:dyDescent="0.35">
      <c r="A3670">
        <v>845496499</v>
      </c>
      <c r="B3670" s="2">
        <v>44105</v>
      </c>
      <c r="C3670" s="2">
        <v>44106</v>
      </c>
      <c r="D3670" t="s">
        <v>158</v>
      </c>
      <c r="E3670" t="s">
        <v>12</v>
      </c>
      <c r="F3670" t="s">
        <v>30</v>
      </c>
      <c r="G3670" t="s">
        <v>14</v>
      </c>
      <c r="H3670" t="s">
        <v>15</v>
      </c>
      <c r="I3670">
        <v>58</v>
      </c>
      <c r="J3670">
        <v>81.73</v>
      </c>
      <c r="K3670">
        <v>56.67</v>
      </c>
    </row>
    <row r="3671" spans="1:11" x14ac:dyDescent="0.35">
      <c r="A3671">
        <v>468727672</v>
      </c>
      <c r="B3671" s="2">
        <v>44496</v>
      </c>
      <c r="C3671" s="2">
        <v>44500</v>
      </c>
      <c r="D3671" t="s">
        <v>169</v>
      </c>
      <c r="E3671" t="s">
        <v>29</v>
      </c>
      <c r="F3671" t="s">
        <v>76</v>
      </c>
      <c r="G3671" t="s">
        <v>18</v>
      </c>
      <c r="H3671" t="s">
        <v>26</v>
      </c>
      <c r="I3671">
        <v>5789</v>
      </c>
      <c r="J3671">
        <v>668.27</v>
      </c>
      <c r="K3671">
        <v>502.54</v>
      </c>
    </row>
    <row r="3672" spans="1:11" x14ac:dyDescent="0.35">
      <c r="A3672">
        <v>637278974</v>
      </c>
      <c r="B3672" s="2">
        <v>44304</v>
      </c>
      <c r="C3672" s="2">
        <v>44316</v>
      </c>
      <c r="D3672" t="s">
        <v>46</v>
      </c>
      <c r="E3672" t="s">
        <v>29</v>
      </c>
      <c r="F3672" t="s">
        <v>40</v>
      </c>
      <c r="G3672" t="s">
        <v>18</v>
      </c>
      <c r="H3672" t="s">
        <v>34</v>
      </c>
      <c r="I3672">
        <v>3865</v>
      </c>
      <c r="J3672">
        <v>651.21</v>
      </c>
      <c r="K3672">
        <v>524.96</v>
      </c>
    </row>
    <row r="3673" spans="1:11" x14ac:dyDescent="0.35">
      <c r="A3673">
        <v>363699233</v>
      </c>
      <c r="B3673" s="2">
        <v>44618</v>
      </c>
      <c r="C3673" s="2">
        <v>44633</v>
      </c>
      <c r="D3673" t="s">
        <v>190</v>
      </c>
      <c r="E3673" t="s">
        <v>38</v>
      </c>
      <c r="F3673" t="s">
        <v>25</v>
      </c>
      <c r="G3673" t="s">
        <v>14</v>
      </c>
      <c r="H3673" t="s">
        <v>15</v>
      </c>
      <c r="I3673">
        <v>5540</v>
      </c>
      <c r="J3673">
        <v>205.7</v>
      </c>
      <c r="K3673">
        <v>117.11</v>
      </c>
    </row>
    <row r="3674" spans="1:11" x14ac:dyDescent="0.35">
      <c r="A3674">
        <v>980849778</v>
      </c>
      <c r="B3674" s="2">
        <v>42378</v>
      </c>
      <c r="C3674" s="2">
        <v>42380</v>
      </c>
      <c r="D3674" t="s">
        <v>70</v>
      </c>
      <c r="E3674" t="s">
        <v>29</v>
      </c>
      <c r="F3674" t="s">
        <v>40</v>
      </c>
      <c r="G3674" t="s">
        <v>14</v>
      </c>
      <c r="H3674" t="s">
        <v>15</v>
      </c>
      <c r="I3674">
        <v>4101</v>
      </c>
      <c r="J3674">
        <v>651.21</v>
      </c>
      <c r="K3674">
        <v>524.96</v>
      </c>
    </row>
    <row r="3675" spans="1:11" x14ac:dyDescent="0.35">
      <c r="A3675">
        <v>291904437</v>
      </c>
      <c r="B3675" s="2">
        <v>44225</v>
      </c>
      <c r="C3675" s="2">
        <v>44227</v>
      </c>
      <c r="D3675" t="s">
        <v>133</v>
      </c>
      <c r="E3675" t="s">
        <v>38</v>
      </c>
      <c r="F3675" t="s">
        <v>30</v>
      </c>
      <c r="G3675" t="s">
        <v>18</v>
      </c>
      <c r="H3675" t="s">
        <v>26</v>
      </c>
      <c r="I3675">
        <v>9865</v>
      </c>
      <c r="J3675">
        <v>81.73</v>
      </c>
      <c r="K3675">
        <v>56.67</v>
      </c>
    </row>
    <row r="3676" spans="1:11" x14ac:dyDescent="0.35">
      <c r="A3676">
        <v>220349538</v>
      </c>
      <c r="B3676" s="2">
        <v>42528</v>
      </c>
      <c r="C3676" s="2">
        <v>42535</v>
      </c>
      <c r="D3676" t="s">
        <v>41</v>
      </c>
      <c r="E3676" t="s">
        <v>29</v>
      </c>
      <c r="F3676" t="s">
        <v>42</v>
      </c>
      <c r="G3676" t="s">
        <v>14</v>
      </c>
      <c r="H3676" t="s">
        <v>26</v>
      </c>
      <c r="I3676">
        <v>5180</v>
      </c>
      <c r="J3676">
        <v>437.2</v>
      </c>
      <c r="K3676">
        <v>263.33</v>
      </c>
    </row>
    <row r="3677" spans="1:11" x14ac:dyDescent="0.35">
      <c r="A3677">
        <v>959983909</v>
      </c>
      <c r="B3677" s="2">
        <v>44054</v>
      </c>
      <c r="C3677" s="2">
        <v>44056</v>
      </c>
      <c r="D3677" t="s">
        <v>206</v>
      </c>
      <c r="E3677" t="s">
        <v>24</v>
      </c>
      <c r="F3677" t="s">
        <v>42</v>
      </c>
      <c r="G3677" t="s">
        <v>18</v>
      </c>
      <c r="H3677" t="s">
        <v>19</v>
      </c>
      <c r="I3677">
        <v>9426</v>
      </c>
      <c r="J3677">
        <v>437.2</v>
      </c>
      <c r="K3677">
        <v>263.33</v>
      </c>
    </row>
    <row r="3678" spans="1:11" x14ac:dyDescent="0.35">
      <c r="A3678">
        <v>524918878</v>
      </c>
      <c r="B3678" s="2">
        <v>44375</v>
      </c>
      <c r="C3678" s="2">
        <v>44379</v>
      </c>
      <c r="D3678" t="s">
        <v>81</v>
      </c>
      <c r="E3678" t="s">
        <v>32</v>
      </c>
      <c r="F3678" t="s">
        <v>25</v>
      </c>
      <c r="G3678" t="s">
        <v>14</v>
      </c>
      <c r="H3678" t="s">
        <v>19</v>
      </c>
      <c r="I3678">
        <v>4016</v>
      </c>
      <c r="J3678">
        <v>205.7</v>
      </c>
      <c r="K3678">
        <v>117.11</v>
      </c>
    </row>
    <row r="3679" spans="1:11" x14ac:dyDescent="0.35">
      <c r="A3679">
        <v>599578273</v>
      </c>
      <c r="B3679" s="2">
        <v>43341</v>
      </c>
      <c r="C3679" s="2">
        <v>43362</v>
      </c>
      <c r="D3679" t="s">
        <v>200</v>
      </c>
      <c r="E3679" t="s">
        <v>24</v>
      </c>
      <c r="F3679" t="s">
        <v>76</v>
      </c>
      <c r="G3679" t="s">
        <v>18</v>
      </c>
      <c r="H3679" t="s">
        <v>34</v>
      </c>
      <c r="I3679">
        <v>7390</v>
      </c>
      <c r="J3679">
        <v>668.27</v>
      </c>
      <c r="K3679">
        <v>502.54</v>
      </c>
    </row>
    <row r="3680" spans="1:11" x14ac:dyDescent="0.35">
      <c r="A3680">
        <v>688698422</v>
      </c>
      <c r="B3680" s="2">
        <v>42806</v>
      </c>
      <c r="C3680" s="2">
        <v>42807</v>
      </c>
      <c r="D3680" t="s">
        <v>91</v>
      </c>
      <c r="E3680" t="s">
        <v>21</v>
      </c>
      <c r="F3680" t="s">
        <v>68</v>
      </c>
      <c r="G3680" t="s">
        <v>18</v>
      </c>
      <c r="H3680" t="s">
        <v>34</v>
      </c>
      <c r="I3680">
        <v>22</v>
      </c>
      <c r="J3680">
        <v>154.06</v>
      </c>
      <c r="K3680">
        <v>90.93</v>
      </c>
    </row>
    <row r="3681" spans="1:11" x14ac:dyDescent="0.35">
      <c r="A3681">
        <v>367328155</v>
      </c>
      <c r="B3681" s="2">
        <v>44363</v>
      </c>
      <c r="C3681" s="2">
        <v>44383</v>
      </c>
      <c r="D3681" t="s">
        <v>165</v>
      </c>
      <c r="E3681" t="s">
        <v>21</v>
      </c>
      <c r="F3681" t="s">
        <v>76</v>
      </c>
      <c r="G3681" t="s">
        <v>14</v>
      </c>
      <c r="H3681" t="s">
        <v>26</v>
      </c>
      <c r="I3681">
        <v>9419</v>
      </c>
      <c r="J3681">
        <v>668.27</v>
      </c>
      <c r="K3681">
        <v>502.54</v>
      </c>
    </row>
    <row r="3682" spans="1:11" x14ac:dyDescent="0.35">
      <c r="A3682">
        <v>630828797</v>
      </c>
      <c r="B3682" s="2">
        <v>43678</v>
      </c>
      <c r="C3682" s="2">
        <v>43683</v>
      </c>
      <c r="D3682" t="s">
        <v>23</v>
      </c>
      <c r="E3682" t="s">
        <v>24</v>
      </c>
      <c r="F3682" t="s">
        <v>17</v>
      </c>
      <c r="G3682" t="s">
        <v>14</v>
      </c>
      <c r="H3682" t="s">
        <v>26</v>
      </c>
      <c r="I3682">
        <v>5114</v>
      </c>
      <c r="J3682">
        <v>152.58000000000001</v>
      </c>
      <c r="K3682">
        <v>97.44</v>
      </c>
    </row>
    <row r="3683" spans="1:11" x14ac:dyDescent="0.35">
      <c r="A3683">
        <v>744874179</v>
      </c>
      <c r="B3683" s="2">
        <v>43201</v>
      </c>
      <c r="C3683" s="2">
        <v>43205</v>
      </c>
      <c r="D3683" t="s">
        <v>130</v>
      </c>
      <c r="E3683" t="s">
        <v>29</v>
      </c>
      <c r="F3683" t="s">
        <v>56</v>
      </c>
      <c r="G3683" t="s">
        <v>14</v>
      </c>
      <c r="H3683" t="s">
        <v>34</v>
      </c>
      <c r="I3683">
        <v>3677</v>
      </c>
      <c r="J3683">
        <v>9.33</v>
      </c>
      <c r="K3683">
        <v>6.92</v>
      </c>
    </row>
    <row r="3684" spans="1:11" x14ac:dyDescent="0.35">
      <c r="A3684">
        <v>495450627</v>
      </c>
      <c r="B3684" s="2">
        <v>44149</v>
      </c>
      <c r="C3684" s="2">
        <v>44169</v>
      </c>
      <c r="D3684" t="s">
        <v>79</v>
      </c>
      <c r="E3684" t="s">
        <v>21</v>
      </c>
      <c r="F3684" t="s">
        <v>25</v>
      </c>
      <c r="G3684" t="s">
        <v>18</v>
      </c>
      <c r="H3684" t="s">
        <v>26</v>
      </c>
      <c r="I3684">
        <v>3705</v>
      </c>
      <c r="J3684">
        <v>205.7</v>
      </c>
      <c r="K3684">
        <v>117.11</v>
      </c>
    </row>
    <row r="3685" spans="1:11" x14ac:dyDescent="0.35">
      <c r="A3685">
        <v>638856971</v>
      </c>
      <c r="B3685" s="2">
        <v>43670</v>
      </c>
      <c r="C3685" s="2">
        <v>43672</v>
      </c>
      <c r="D3685" t="s">
        <v>204</v>
      </c>
      <c r="E3685" t="s">
        <v>21</v>
      </c>
      <c r="F3685" t="s">
        <v>30</v>
      </c>
      <c r="G3685" t="s">
        <v>14</v>
      </c>
      <c r="H3685" t="s">
        <v>15</v>
      </c>
      <c r="I3685">
        <v>829</v>
      </c>
      <c r="J3685">
        <v>81.73</v>
      </c>
      <c r="K3685">
        <v>56.67</v>
      </c>
    </row>
    <row r="3686" spans="1:11" x14ac:dyDescent="0.35">
      <c r="A3686">
        <v>651704537</v>
      </c>
      <c r="B3686" s="2">
        <v>43109</v>
      </c>
      <c r="C3686" s="2">
        <v>43126</v>
      </c>
      <c r="D3686" t="s">
        <v>131</v>
      </c>
      <c r="E3686" t="s">
        <v>32</v>
      </c>
      <c r="F3686" t="s">
        <v>76</v>
      </c>
      <c r="G3686" t="s">
        <v>14</v>
      </c>
      <c r="H3686" t="s">
        <v>34</v>
      </c>
      <c r="I3686">
        <v>2710</v>
      </c>
      <c r="J3686">
        <v>668.27</v>
      </c>
      <c r="K3686">
        <v>502.54</v>
      </c>
    </row>
    <row r="3687" spans="1:11" x14ac:dyDescent="0.35">
      <c r="A3687">
        <v>980917155</v>
      </c>
      <c r="B3687" s="2">
        <v>42660</v>
      </c>
      <c r="C3687" s="2">
        <v>42672</v>
      </c>
      <c r="D3687" t="s">
        <v>85</v>
      </c>
      <c r="E3687" t="s">
        <v>12</v>
      </c>
      <c r="F3687" t="s">
        <v>47</v>
      </c>
      <c r="G3687" t="s">
        <v>18</v>
      </c>
      <c r="H3687" t="s">
        <v>19</v>
      </c>
      <c r="I3687">
        <v>4039</v>
      </c>
      <c r="J3687">
        <v>421.89</v>
      </c>
      <c r="K3687">
        <v>364.69</v>
      </c>
    </row>
    <row r="3688" spans="1:11" x14ac:dyDescent="0.35">
      <c r="A3688">
        <v>793731153</v>
      </c>
      <c r="B3688" s="2">
        <v>44680</v>
      </c>
      <c r="C3688" s="2">
        <v>44698</v>
      </c>
      <c r="D3688" t="s">
        <v>93</v>
      </c>
      <c r="E3688" t="s">
        <v>29</v>
      </c>
      <c r="F3688" t="s">
        <v>76</v>
      </c>
      <c r="G3688" t="s">
        <v>18</v>
      </c>
      <c r="H3688" t="s">
        <v>19</v>
      </c>
      <c r="I3688">
        <v>1541</v>
      </c>
      <c r="J3688">
        <v>668.27</v>
      </c>
      <c r="K3688">
        <v>502.54</v>
      </c>
    </row>
    <row r="3689" spans="1:11" x14ac:dyDescent="0.35">
      <c r="A3689">
        <v>227695357</v>
      </c>
      <c r="B3689" s="2">
        <v>44793</v>
      </c>
      <c r="C3689" s="2">
        <v>44814</v>
      </c>
      <c r="D3689" t="s">
        <v>70</v>
      </c>
      <c r="E3689" t="s">
        <v>29</v>
      </c>
      <c r="F3689" t="s">
        <v>68</v>
      </c>
      <c r="G3689" t="s">
        <v>14</v>
      </c>
      <c r="H3689" t="s">
        <v>15</v>
      </c>
      <c r="I3689">
        <v>8971</v>
      </c>
      <c r="J3689">
        <v>154.06</v>
      </c>
      <c r="K3689">
        <v>90.93</v>
      </c>
    </row>
    <row r="3690" spans="1:11" x14ac:dyDescent="0.35">
      <c r="A3690">
        <v>840671098</v>
      </c>
      <c r="B3690" s="2">
        <v>43866</v>
      </c>
      <c r="C3690" s="2">
        <v>43868</v>
      </c>
      <c r="D3690" t="s">
        <v>96</v>
      </c>
      <c r="E3690" t="s">
        <v>29</v>
      </c>
      <c r="F3690" t="s">
        <v>13</v>
      </c>
      <c r="G3690" t="s">
        <v>18</v>
      </c>
      <c r="H3690" t="s">
        <v>19</v>
      </c>
      <c r="I3690">
        <v>2114</v>
      </c>
      <c r="J3690">
        <v>255.28</v>
      </c>
      <c r="K3690">
        <v>159.41999999999999</v>
      </c>
    </row>
    <row r="3691" spans="1:11" x14ac:dyDescent="0.35">
      <c r="A3691">
        <v>660832202</v>
      </c>
      <c r="B3691" s="2">
        <v>43805</v>
      </c>
      <c r="C3691" s="2">
        <v>43811</v>
      </c>
      <c r="D3691" t="s">
        <v>120</v>
      </c>
      <c r="E3691" t="s">
        <v>38</v>
      </c>
      <c r="F3691" t="s">
        <v>30</v>
      </c>
      <c r="G3691" t="s">
        <v>14</v>
      </c>
      <c r="H3691" t="s">
        <v>15</v>
      </c>
      <c r="I3691">
        <v>3789</v>
      </c>
      <c r="J3691">
        <v>81.73</v>
      </c>
      <c r="K3691">
        <v>56.67</v>
      </c>
    </row>
    <row r="3692" spans="1:11" x14ac:dyDescent="0.35">
      <c r="A3692">
        <v>936664998</v>
      </c>
      <c r="B3692" s="2">
        <v>42522</v>
      </c>
      <c r="C3692" s="2">
        <v>42536</v>
      </c>
      <c r="D3692" t="s">
        <v>195</v>
      </c>
      <c r="E3692" t="s">
        <v>21</v>
      </c>
      <c r="F3692" t="s">
        <v>68</v>
      </c>
      <c r="G3692" t="s">
        <v>18</v>
      </c>
      <c r="H3692" t="s">
        <v>15</v>
      </c>
      <c r="I3692">
        <v>8843</v>
      </c>
      <c r="J3692">
        <v>154.06</v>
      </c>
      <c r="K3692">
        <v>90.93</v>
      </c>
    </row>
    <row r="3693" spans="1:11" x14ac:dyDescent="0.35">
      <c r="A3693">
        <v>286968314</v>
      </c>
      <c r="B3693" s="2">
        <v>42779</v>
      </c>
      <c r="C3693" s="2">
        <v>42785</v>
      </c>
      <c r="D3693" t="s">
        <v>208</v>
      </c>
      <c r="E3693" t="s">
        <v>12</v>
      </c>
      <c r="F3693" t="s">
        <v>25</v>
      </c>
      <c r="G3693" t="s">
        <v>14</v>
      </c>
      <c r="H3693" t="s">
        <v>15</v>
      </c>
      <c r="I3693">
        <v>9156</v>
      </c>
      <c r="J3693">
        <v>205.7</v>
      </c>
      <c r="K3693">
        <v>117.11</v>
      </c>
    </row>
    <row r="3694" spans="1:11" x14ac:dyDescent="0.35">
      <c r="A3694">
        <v>550853478</v>
      </c>
      <c r="B3694" s="2">
        <v>43345</v>
      </c>
      <c r="C3694" s="2">
        <v>43362</v>
      </c>
      <c r="D3694" t="s">
        <v>209</v>
      </c>
      <c r="E3694" t="s">
        <v>32</v>
      </c>
      <c r="F3694" t="s">
        <v>13</v>
      </c>
      <c r="G3694" t="s">
        <v>14</v>
      </c>
      <c r="H3694" t="s">
        <v>15</v>
      </c>
      <c r="I3694">
        <v>8640</v>
      </c>
      <c r="J3694">
        <v>255.28</v>
      </c>
      <c r="K3694">
        <v>159.41999999999999</v>
      </c>
    </row>
    <row r="3695" spans="1:11" x14ac:dyDescent="0.35">
      <c r="A3695">
        <v>937744319</v>
      </c>
      <c r="B3695" s="2">
        <v>44030</v>
      </c>
      <c r="C3695" s="2">
        <v>44032</v>
      </c>
      <c r="D3695" t="s">
        <v>127</v>
      </c>
      <c r="E3695" t="s">
        <v>38</v>
      </c>
      <c r="F3695" t="s">
        <v>33</v>
      </c>
      <c r="G3695" t="s">
        <v>18</v>
      </c>
      <c r="H3695" t="s">
        <v>15</v>
      </c>
      <c r="I3695">
        <v>8238</v>
      </c>
      <c r="J3695">
        <v>109.28</v>
      </c>
      <c r="K3695">
        <v>35.840000000000003</v>
      </c>
    </row>
    <row r="3696" spans="1:11" x14ac:dyDescent="0.35">
      <c r="A3696">
        <v>277377164</v>
      </c>
      <c r="B3696" s="2">
        <v>42111</v>
      </c>
      <c r="C3696" s="2">
        <v>42128</v>
      </c>
      <c r="D3696" t="s">
        <v>154</v>
      </c>
      <c r="E3696" t="s">
        <v>12</v>
      </c>
      <c r="F3696" t="s">
        <v>56</v>
      </c>
      <c r="G3696" t="s">
        <v>18</v>
      </c>
      <c r="H3696" t="s">
        <v>19</v>
      </c>
      <c r="I3696">
        <v>922</v>
      </c>
      <c r="J3696">
        <v>9.33</v>
      </c>
      <c r="K3696">
        <v>6.92</v>
      </c>
    </row>
    <row r="3697" spans="1:11" x14ac:dyDescent="0.35">
      <c r="A3697">
        <v>169800841</v>
      </c>
      <c r="B3697" s="2">
        <v>42793</v>
      </c>
      <c r="C3697" s="2">
        <v>42795</v>
      </c>
      <c r="D3697" t="s">
        <v>202</v>
      </c>
      <c r="E3697" t="s">
        <v>38</v>
      </c>
      <c r="F3697" t="s">
        <v>13</v>
      </c>
      <c r="G3697" t="s">
        <v>14</v>
      </c>
      <c r="H3697" t="s">
        <v>19</v>
      </c>
      <c r="I3697">
        <v>6697</v>
      </c>
      <c r="J3697">
        <v>255.28</v>
      </c>
      <c r="K3697">
        <v>159.41999999999999</v>
      </c>
    </row>
    <row r="3698" spans="1:11" x14ac:dyDescent="0.35">
      <c r="A3698">
        <v>935376679</v>
      </c>
      <c r="B3698" s="2">
        <v>43633</v>
      </c>
      <c r="C3698" s="2">
        <v>43643</v>
      </c>
      <c r="D3698" t="s">
        <v>75</v>
      </c>
      <c r="E3698" t="s">
        <v>38</v>
      </c>
      <c r="F3698" t="s">
        <v>22</v>
      </c>
      <c r="G3698" t="s">
        <v>14</v>
      </c>
      <c r="H3698" t="s">
        <v>26</v>
      </c>
      <c r="I3698">
        <v>7600</v>
      </c>
      <c r="J3698">
        <v>47.45</v>
      </c>
      <c r="K3698">
        <v>31.79</v>
      </c>
    </row>
    <row r="3699" spans="1:11" x14ac:dyDescent="0.35">
      <c r="A3699">
        <v>264778506</v>
      </c>
      <c r="B3699" s="2">
        <v>44538</v>
      </c>
      <c r="C3699" s="2">
        <v>44547</v>
      </c>
      <c r="D3699" t="s">
        <v>154</v>
      </c>
      <c r="E3699" t="s">
        <v>12</v>
      </c>
      <c r="F3699" t="s">
        <v>42</v>
      </c>
      <c r="G3699" t="s">
        <v>18</v>
      </c>
      <c r="H3699" t="s">
        <v>34</v>
      </c>
      <c r="I3699">
        <v>2699</v>
      </c>
      <c r="J3699">
        <v>437.2</v>
      </c>
      <c r="K3699">
        <v>263.33</v>
      </c>
    </row>
    <row r="3700" spans="1:11" x14ac:dyDescent="0.35">
      <c r="A3700">
        <v>868992650</v>
      </c>
      <c r="B3700" s="2">
        <v>43763</v>
      </c>
      <c r="C3700" s="2">
        <v>43772</v>
      </c>
      <c r="D3700" t="s">
        <v>173</v>
      </c>
      <c r="E3700" t="s">
        <v>24</v>
      </c>
      <c r="F3700" t="s">
        <v>76</v>
      </c>
      <c r="G3700" t="s">
        <v>18</v>
      </c>
      <c r="H3700" t="s">
        <v>26</v>
      </c>
      <c r="I3700">
        <v>3091</v>
      </c>
      <c r="J3700">
        <v>668.27</v>
      </c>
      <c r="K3700">
        <v>502.54</v>
      </c>
    </row>
    <row r="3701" spans="1:11" x14ac:dyDescent="0.35">
      <c r="A3701">
        <v>129317939</v>
      </c>
      <c r="B3701" s="2">
        <v>44576</v>
      </c>
      <c r="C3701" s="2">
        <v>44589</v>
      </c>
      <c r="D3701" t="s">
        <v>160</v>
      </c>
      <c r="E3701" t="s">
        <v>29</v>
      </c>
      <c r="F3701" t="s">
        <v>68</v>
      </c>
      <c r="G3701" t="s">
        <v>18</v>
      </c>
      <c r="H3701" t="s">
        <v>34</v>
      </c>
      <c r="I3701">
        <v>6907</v>
      </c>
      <c r="J3701">
        <v>154.06</v>
      </c>
      <c r="K3701">
        <v>90.93</v>
      </c>
    </row>
    <row r="3702" spans="1:11" x14ac:dyDescent="0.35">
      <c r="A3702">
        <v>447365701</v>
      </c>
      <c r="B3702" s="2">
        <v>42124</v>
      </c>
      <c r="C3702" s="2">
        <v>42134</v>
      </c>
      <c r="D3702" t="s">
        <v>27</v>
      </c>
      <c r="E3702" t="s">
        <v>24</v>
      </c>
      <c r="F3702" t="s">
        <v>22</v>
      </c>
      <c r="G3702" t="s">
        <v>14</v>
      </c>
      <c r="H3702" t="s">
        <v>34</v>
      </c>
      <c r="I3702">
        <v>4307</v>
      </c>
      <c r="J3702">
        <v>47.45</v>
      </c>
      <c r="K3702">
        <v>31.79</v>
      </c>
    </row>
    <row r="3703" spans="1:11" x14ac:dyDescent="0.35">
      <c r="A3703">
        <v>695059764</v>
      </c>
      <c r="B3703" s="2">
        <v>44337</v>
      </c>
      <c r="C3703" s="2">
        <v>44343</v>
      </c>
      <c r="D3703" t="s">
        <v>79</v>
      </c>
      <c r="E3703" t="s">
        <v>21</v>
      </c>
      <c r="F3703" t="s">
        <v>42</v>
      </c>
      <c r="G3703" t="s">
        <v>18</v>
      </c>
      <c r="H3703" t="s">
        <v>19</v>
      </c>
      <c r="I3703">
        <v>2485</v>
      </c>
      <c r="J3703">
        <v>437.2</v>
      </c>
      <c r="K3703">
        <v>263.33</v>
      </c>
    </row>
    <row r="3704" spans="1:11" x14ac:dyDescent="0.35">
      <c r="A3704">
        <v>264636456</v>
      </c>
      <c r="B3704" s="2">
        <v>44297</v>
      </c>
      <c r="C3704" s="2">
        <v>44308</v>
      </c>
      <c r="D3704" t="s">
        <v>101</v>
      </c>
      <c r="E3704" t="s">
        <v>24</v>
      </c>
      <c r="F3704" t="s">
        <v>33</v>
      </c>
      <c r="G3704" t="s">
        <v>18</v>
      </c>
      <c r="H3704" t="s">
        <v>34</v>
      </c>
      <c r="I3704">
        <v>663</v>
      </c>
      <c r="J3704">
        <v>109.28</v>
      </c>
      <c r="K3704">
        <v>35.840000000000003</v>
      </c>
    </row>
    <row r="3705" spans="1:11" x14ac:dyDescent="0.35">
      <c r="A3705">
        <v>418644607</v>
      </c>
      <c r="B3705" s="2">
        <v>44634</v>
      </c>
      <c r="C3705" s="2">
        <v>44653</v>
      </c>
      <c r="D3705" t="s">
        <v>46</v>
      </c>
      <c r="E3705" t="s">
        <v>29</v>
      </c>
      <c r="F3705" t="s">
        <v>68</v>
      </c>
      <c r="G3705" t="s">
        <v>14</v>
      </c>
      <c r="H3705" t="s">
        <v>15</v>
      </c>
      <c r="I3705">
        <v>5097</v>
      </c>
      <c r="J3705">
        <v>154.06</v>
      </c>
      <c r="K3705">
        <v>90.93</v>
      </c>
    </row>
    <row r="3706" spans="1:11" x14ac:dyDescent="0.35">
      <c r="A3706">
        <v>239945542</v>
      </c>
      <c r="B3706" s="2">
        <v>44557</v>
      </c>
      <c r="C3706" s="2">
        <v>44564</v>
      </c>
      <c r="D3706" t="s">
        <v>174</v>
      </c>
      <c r="E3706" t="s">
        <v>29</v>
      </c>
      <c r="F3706" t="s">
        <v>42</v>
      </c>
      <c r="G3706" t="s">
        <v>18</v>
      </c>
      <c r="H3706" t="s">
        <v>26</v>
      </c>
      <c r="I3706">
        <v>4073</v>
      </c>
      <c r="J3706">
        <v>437.2</v>
      </c>
      <c r="K3706">
        <v>263.33</v>
      </c>
    </row>
    <row r="3707" spans="1:11" x14ac:dyDescent="0.35">
      <c r="A3707">
        <v>681713092</v>
      </c>
      <c r="B3707" s="2">
        <v>44628</v>
      </c>
      <c r="C3707" s="2">
        <v>44632</v>
      </c>
      <c r="D3707" t="s">
        <v>204</v>
      </c>
      <c r="E3707" t="s">
        <v>21</v>
      </c>
      <c r="F3707" t="s">
        <v>22</v>
      </c>
      <c r="G3707" t="s">
        <v>14</v>
      </c>
      <c r="H3707" t="s">
        <v>34</v>
      </c>
      <c r="I3707">
        <v>2908</v>
      </c>
      <c r="J3707">
        <v>47.45</v>
      </c>
      <c r="K3707">
        <v>31.79</v>
      </c>
    </row>
    <row r="3708" spans="1:11" x14ac:dyDescent="0.35">
      <c r="A3708">
        <v>517433583</v>
      </c>
      <c r="B3708" s="2">
        <v>43296</v>
      </c>
      <c r="C3708" s="2">
        <v>43305</v>
      </c>
      <c r="D3708" t="s">
        <v>142</v>
      </c>
      <c r="E3708" t="s">
        <v>29</v>
      </c>
      <c r="F3708" t="s">
        <v>17</v>
      </c>
      <c r="G3708" t="s">
        <v>18</v>
      </c>
      <c r="H3708" t="s">
        <v>34</v>
      </c>
      <c r="I3708">
        <v>8951</v>
      </c>
      <c r="J3708">
        <v>152.58000000000001</v>
      </c>
      <c r="K3708">
        <v>97.44</v>
      </c>
    </row>
    <row r="3709" spans="1:11" x14ac:dyDescent="0.35">
      <c r="A3709">
        <v>390905845</v>
      </c>
      <c r="B3709" s="2">
        <v>42709</v>
      </c>
      <c r="C3709" s="2">
        <v>42729</v>
      </c>
      <c r="D3709" t="s">
        <v>64</v>
      </c>
      <c r="E3709" t="s">
        <v>29</v>
      </c>
      <c r="F3709" t="s">
        <v>42</v>
      </c>
      <c r="G3709" t="s">
        <v>18</v>
      </c>
      <c r="H3709" t="s">
        <v>34</v>
      </c>
      <c r="I3709">
        <v>6581</v>
      </c>
      <c r="J3709">
        <v>437.2</v>
      </c>
      <c r="K3709">
        <v>263.33</v>
      </c>
    </row>
    <row r="3710" spans="1:11" x14ac:dyDescent="0.35">
      <c r="A3710">
        <v>566241204</v>
      </c>
      <c r="B3710" s="2">
        <v>44674</v>
      </c>
      <c r="C3710" s="2">
        <v>44695</v>
      </c>
      <c r="D3710" t="s">
        <v>219</v>
      </c>
      <c r="E3710" t="s">
        <v>38</v>
      </c>
      <c r="F3710" t="s">
        <v>13</v>
      </c>
      <c r="G3710" t="s">
        <v>18</v>
      </c>
      <c r="H3710" t="s">
        <v>26</v>
      </c>
      <c r="I3710">
        <v>2210</v>
      </c>
      <c r="J3710">
        <v>255.28</v>
      </c>
      <c r="K3710">
        <v>159.41999999999999</v>
      </c>
    </row>
    <row r="3711" spans="1:11" x14ac:dyDescent="0.35">
      <c r="A3711">
        <v>477863490</v>
      </c>
      <c r="B3711" s="2">
        <v>42077</v>
      </c>
      <c r="C3711" s="2">
        <v>42089</v>
      </c>
      <c r="D3711" t="s">
        <v>161</v>
      </c>
      <c r="E3711" t="s">
        <v>24</v>
      </c>
      <c r="F3711" t="s">
        <v>76</v>
      </c>
      <c r="G3711" t="s">
        <v>14</v>
      </c>
      <c r="H3711" t="s">
        <v>15</v>
      </c>
      <c r="I3711">
        <v>9281</v>
      </c>
      <c r="J3711">
        <v>668.27</v>
      </c>
      <c r="K3711">
        <v>502.54</v>
      </c>
    </row>
    <row r="3712" spans="1:11" x14ac:dyDescent="0.35">
      <c r="A3712">
        <v>980509030</v>
      </c>
      <c r="B3712" s="2">
        <v>42118</v>
      </c>
      <c r="C3712" s="2">
        <v>42129</v>
      </c>
      <c r="D3712" t="s">
        <v>62</v>
      </c>
      <c r="E3712" t="s">
        <v>38</v>
      </c>
      <c r="F3712" t="s">
        <v>13</v>
      </c>
      <c r="G3712" t="s">
        <v>18</v>
      </c>
      <c r="H3712" t="s">
        <v>15</v>
      </c>
      <c r="I3712">
        <v>3266</v>
      </c>
      <c r="J3712">
        <v>255.28</v>
      </c>
      <c r="K3712">
        <v>159.41999999999999</v>
      </c>
    </row>
    <row r="3713" spans="1:11" x14ac:dyDescent="0.35">
      <c r="A3713">
        <v>299226653</v>
      </c>
      <c r="B3713" s="2">
        <v>43235</v>
      </c>
      <c r="C3713" s="2">
        <v>43243</v>
      </c>
      <c r="D3713" t="s">
        <v>197</v>
      </c>
      <c r="E3713" t="s">
        <v>38</v>
      </c>
      <c r="F3713" t="s">
        <v>25</v>
      </c>
      <c r="G3713" t="s">
        <v>18</v>
      </c>
      <c r="H3713" t="s">
        <v>19</v>
      </c>
      <c r="I3713">
        <v>6671</v>
      </c>
      <c r="J3713">
        <v>205.7</v>
      </c>
      <c r="K3713">
        <v>117.11</v>
      </c>
    </row>
    <row r="3714" spans="1:11" x14ac:dyDescent="0.35">
      <c r="A3714">
        <v>779377686</v>
      </c>
      <c r="B3714" s="2">
        <v>42790</v>
      </c>
      <c r="C3714" s="2">
        <v>42792</v>
      </c>
      <c r="D3714" t="s">
        <v>197</v>
      </c>
      <c r="E3714" t="s">
        <v>38</v>
      </c>
      <c r="F3714" t="s">
        <v>30</v>
      </c>
      <c r="G3714" t="s">
        <v>18</v>
      </c>
      <c r="H3714" t="s">
        <v>34</v>
      </c>
      <c r="I3714">
        <v>4032</v>
      </c>
      <c r="J3714">
        <v>81.73</v>
      </c>
      <c r="K3714">
        <v>56.67</v>
      </c>
    </row>
    <row r="3715" spans="1:11" x14ac:dyDescent="0.35">
      <c r="A3715">
        <v>336635959</v>
      </c>
      <c r="B3715" s="2">
        <v>44769</v>
      </c>
      <c r="C3715" s="2">
        <v>44770</v>
      </c>
      <c r="D3715" t="s">
        <v>127</v>
      </c>
      <c r="E3715" t="s">
        <v>38</v>
      </c>
      <c r="F3715" t="s">
        <v>30</v>
      </c>
      <c r="G3715" t="s">
        <v>18</v>
      </c>
      <c r="H3715" t="s">
        <v>34</v>
      </c>
      <c r="I3715">
        <v>6916</v>
      </c>
      <c r="J3715">
        <v>81.73</v>
      </c>
      <c r="K3715">
        <v>56.67</v>
      </c>
    </row>
    <row r="3716" spans="1:11" x14ac:dyDescent="0.35">
      <c r="A3716">
        <v>106987798</v>
      </c>
      <c r="B3716" s="2">
        <v>44158</v>
      </c>
      <c r="C3716" s="2">
        <v>44178</v>
      </c>
      <c r="D3716" t="s">
        <v>41</v>
      </c>
      <c r="E3716" t="s">
        <v>29</v>
      </c>
      <c r="F3716" t="s">
        <v>47</v>
      </c>
      <c r="G3716" t="s">
        <v>14</v>
      </c>
      <c r="H3716" t="s">
        <v>26</v>
      </c>
      <c r="I3716">
        <v>8922</v>
      </c>
      <c r="J3716">
        <v>421.89</v>
      </c>
      <c r="K3716">
        <v>364.69</v>
      </c>
    </row>
    <row r="3717" spans="1:11" x14ac:dyDescent="0.35">
      <c r="A3717">
        <v>396732032</v>
      </c>
      <c r="B3717" s="2">
        <v>42721</v>
      </c>
      <c r="C3717" s="2">
        <v>42724</v>
      </c>
      <c r="D3717" t="s">
        <v>180</v>
      </c>
      <c r="E3717" t="s">
        <v>24</v>
      </c>
      <c r="F3717" t="s">
        <v>56</v>
      </c>
      <c r="G3717" t="s">
        <v>18</v>
      </c>
      <c r="H3717" t="s">
        <v>15</v>
      </c>
      <c r="I3717">
        <v>679</v>
      </c>
      <c r="J3717">
        <v>9.33</v>
      </c>
      <c r="K3717">
        <v>6.92</v>
      </c>
    </row>
    <row r="3718" spans="1:11" x14ac:dyDescent="0.35">
      <c r="A3718">
        <v>232479989</v>
      </c>
      <c r="B3718" s="2">
        <v>42610</v>
      </c>
      <c r="C3718" s="2">
        <v>42612</v>
      </c>
      <c r="D3718" t="s">
        <v>65</v>
      </c>
      <c r="E3718" t="s">
        <v>32</v>
      </c>
      <c r="F3718" t="s">
        <v>42</v>
      </c>
      <c r="G3718" t="s">
        <v>18</v>
      </c>
      <c r="H3718" t="s">
        <v>26</v>
      </c>
      <c r="I3718">
        <v>4850</v>
      </c>
      <c r="J3718">
        <v>437.2</v>
      </c>
      <c r="K3718">
        <v>263.33</v>
      </c>
    </row>
    <row r="3719" spans="1:11" x14ac:dyDescent="0.35">
      <c r="A3719">
        <v>511155498</v>
      </c>
      <c r="B3719" s="2">
        <v>44830</v>
      </c>
      <c r="C3719" s="2">
        <v>44835</v>
      </c>
      <c r="D3719" t="s">
        <v>135</v>
      </c>
      <c r="E3719" t="s">
        <v>21</v>
      </c>
      <c r="F3719" t="s">
        <v>22</v>
      </c>
      <c r="G3719" t="s">
        <v>18</v>
      </c>
      <c r="H3719" t="s">
        <v>34</v>
      </c>
      <c r="I3719">
        <v>1126</v>
      </c>
      <c r="J3719">
        <v>47.45</v>
      </c>
      <c r="K3719">
        <v>31.79</v>
      </c>
    </row>
    <row r="3720" spans="1:11" x14ac:dyDescent="0.35">
      <c r="A3720">
        <v>849994885</v>
      </c>
      <c r="B3720" s="2">
        <v>43155</v>
      </c>
      <c r="C3720" s="2">
        <v>43163</v>
      </c>
      <c r="D3720" t="s">
        <v>81</v>
      </c>
      <c r="E3720" t="s">
        <v>32</v>
      </c>
      <c r="F3720" t="s">
        <v>76</v>
      </c>
      <c r="G3720" t="s">
        <v>14</v>
      </c>
      <c r="H3720" t="s">
        <v>34</v>
      </c>
      <c r="I3720">
        <v>1230</v>
      </c>
      <c r="J3720">
        <v>668.27</v>
      </c>
      <c r="K3720">
        <v>502.54</v>
      </c>
    </row>
    <row r="3721" spans="1:11" x14ac:dyDescent="0.35">
      <c r="A3721">
        <v>936546981</v>
      </c>
      <c r="B3721" s="2">
        <v>42522</v>
      </c>
      <c r="C3721" s="2">
        <v>42524</v>
      </c>
      <c r="D3721" t="s">
        <v>167</v>
      </c>
      <c r="E3721" t="s">
        <v>38</v>
      </c>
      <c r="F3721" t="s">
        <v>13</v>
      </c>
      <c r="G3721" t="s">
        <v>18</v>
      </c>
      <c r="H3721" t="s">
        <v>19</v>
      </c>
      <c r="I3721">
        <v>3919</v>
      </c>
      <c r="J3721">
        <v>255.28</v>
      </c>
      <c r="K3721">
        <v>159.41999999999999</v>
      </c>
    </row>
    <row r="3722" spans="1:11" x14ac:dyDescent="0.35">
      <c r="A3722">
        <v>978673112</v>
      </c>
      <c r="B3722" s="2">
        <v>42258</v>
      </c>
      <c r="C3722" s="2">
        <v>42276</v>
      </c>
      <c r="D3722" t="s">
        <v>108</v>
      </c>
      <c r="E3722" t="s">
        <v>12</v>
      </c>
      <c r="F3722" t="s">
        <v>22</v>
      </c>
      <c r="G3722" t="s">
        <v>14</v>
      </c>
      <c r="H3722" t="s">
        <v>19</v>
      </c>
      <c r="I3722">
        <v>9977</v>
      </c>
      <c r="J3722">
        <v>47.45</v>
      </c>
      <c r="K3722">
        <v>31.79</v>
      </c>
    </row>
    <row r="3723" spans="1:11" x14ac:dyDescent="0.35">
      <c r="A3723">
        <v>354547107</v>
      </c>
      <c r="B3723" s="2">
        <v>43460</v>
      </c>
      <c r="C3723" s="2">
        <v>43478</v>
      </c>
      <c r="D3723" t="s">
        <v>162</v>
      </c>
      <c r="E3723" t="s">
        <v>38</v>
      </c>
      <c r="F3723" t="s">
        <v>17</v>
      </c>
      <c r="G3723" t="s">
        <v>18</v>
      </c>
      <c r="H3723" t="s">
        <v>19</v>
      </c>
      <c r="I3723">
        <v>7223</v>
      </c>
      <c r="J3723">
        <v>152.58000000000001</v>
      </c>
      <c r="K3723">
        <v>97.44</v>
      </c>
    </row>
    <row r="3724" spans="1:11" x14ac:dyDescent="0.35">
      <c r="A3724">
        <v>762655293</v>
      </c>
      <c r="B3724" s="2">
        <v>44850</v>
      </c>
      <c r="C3724" s="2">
        <v>44859</v>
      </c>
      <c r="D3724" t="s">
        <v>165</v>
      </c>
      <c r="E3724" t="s">
        <v>21</v>
      </c>
      <c r="F3724" t="s">
        <v>30</v>
      </c>
      <c r="G3724" t="s">
        <v>14</v>
      </c>
      <c r="H3724" t="s">
        <v>34</v>
      </c>
      <c r="I3724">
        <v>5504</v>
      </c>
      <c r="J3724">
        <v>81.73</v>
      </c>
      <c r="K3724">
        <v>56.67</v>
      </c>
    </row>
    <row r="3725" spans="1:11" x14ac:dyDescent="0.35">
      <c r="A3725">
        <v>371796500</v>
      </c>
      <c r="B3725" s="2">
        <v>43842</v>
      </c>
      <c r="C3725" s="2">
        <v>43858</v>
      </c>
      <c r="D3725" t="s">
        <v>57</v>
      </c>
      <c r="E3725" t="s">
        <v>32</v>
      </c>
      <c r="F3725" t="s">
        <v>40</v>
      </c>
      <c r="G3725" t="s">
        <v>18</v>
      </c>
      <c r="H3725" t="s">
        <v>34</v>
      </c>
      <c r="I3725">
        <v>1701</v>
      </c>
      <c r="J3725">
        <v>651.21</v>
      </c>
      <c r="K3725">
        <v>524.96</v>
      </c>
    </row>
    <row r="3726" spans="1:11" x14ac:dyDescent="0.35">
      <c r="A3726">
        <v>571082055</v>
      </c>
      <c r="B3726" s="2">
        <v>43666</v>
      </c>
      <c r="C3726" s="2">
        <v>43667</v>
      </c>
      <c r="D3726" t="s">
        <v>101</v>
      </c>
      <c r="E3726" t="s">
        <v>24</v>
      </c>
      <c r="F3726" t="s">
        <v>25</v>
      </c>
      <c r="G3726" t="s">
        <v>18</v>
      </c>
      <c r="H3726" t="s">
        <v>19</v>
      </c>
      <c r="I3726">
        <v>4726</v>
      </c>
      <c r="J3726">
        <v>205.7</v>
      </c>
      <c r="K3726">
        <v>117.11</v>
      </c>
    </row>
    <row r="3727" spans="1:11" x14ac:dyDescent="0.35">
      <c r="A3727">
        <v>119935786</v>
      </c>
      <c r="B3727" s="2">
        <v>42018</v>
      </c>
      <c r="C3727" s="2">
        <v>42028</v>
      </c>
      <c r="D3727" t="s">
        <v>214</v>
      </c>
      <c r="E3727" t="s">
        <v>21</v>
      </c>
      <c r="F3727" t="s">
        <v>30</v>
      </c>
      <c r="G3727" t="s">
        <v>18</v>
      </c>
      <c r="H3727" t="s">
        <v>26</v>
      </c>
      <c r="I3727">
        <v>519</v>
      </c>
      <c r="J3727">
        <v>81.73</v>
      </c>
      <c r="K3727">
        <v>56.67</v>
      </c>
    </row>
    <row r="3728" spans="1:11" x14ac:dyDescent="0.35">
      <c r="A3728">
        <v>998094022</v>
      </c>
      <c r="B3728" s="2">
        <v>42828</v>
      </c>
      <c r="C3728" s="2">
        <v>42839</v>
      </c>
      <c r="D3728" t="s">
        <v>166</v>
      </c>
      <c r="E3728" t="s">
        <v>38</v>
      </c>
      <c r="F3728" t="s">
        <v>30</v>
      </c>
      <c r="G3728" t="s">
        <v>18</v>
      </c>
      <c r="H3728" t="s">
        <v>34</v>
      </c>
      <c r="I3728">
        <v>7056</v>
      </c>
      <c r="J3728">
        <v>81.73</v>
      </c>
      <c r="K3728">
        <v>56.67</v>
      </c>
    </row>
    <row r="3729" spans="1:11" x14ac:dyDescent="0.35">
      <c r="A3729">
        <v>755605590</v>
      </c>
      <c r="B3729" s="2">
        <v>44804</v>
      </c>
      <c r="C3729" s="2">
        <v>44809</v>
      </c>
      <c r="D3729" t="s">
        <v>20</v>
      </c>
      <c r="E3729" t="s">
        <v>21</v>
      </c>
      <c r="F3729" t="s">
        <v>17</v>
      </c>
      <c r="G3729" t="s">
        <v>14</v>
      </c>
      <c r="H3729" t="s">
        <v>15</v>
      </c>
      <c r="I3729">
        <v>9340</v>
      </c>
      <c r="J3729">
        <v>152.58000000000001</v>
      </c>
      <c r="K3729">
        <v>97.44</v>
      </c>
    </row>
    <row r="3730" spans="1:11" x14ac:dyDescent="0.35">
      <c r="A3730">
        <v>162831819</v>
      </c>
      <c r="B3730" s="2">
        <v>42766</v>
      </c>
      <c r="C3730" s="2">
        <v>42775</v>
      </c>
      <c r="D3730" t="s">
        <v>114</v>
      </c>
      <c r="E3730" t="s">
        <v>38</v>
      </c>
      <c r="F3730" t="s">
        <v>22</v>
      </c>
      <c r="G3730" t="s">
        <v>18</v>
      </c>
      <c r="H3730" t="s">
        <v>19</v>
      </c>
      <c r="I3730">
        <v>4408</v>
      </c>
      <c r="J3730">
        <v>47.45</v>
      </c>
      <c r="K3730">
        <v>31.79</v>
      </c>
    </row>
    <row r="3731" spans="1:11" x14ac:dyDescent="0.35">
      <c r="A3731">
        <v>960446536</v>
      </c>
      <c r="B3731" s="2">
        <v>44627</v>
      </c>
      <c r="C3731" s="2">
        <v>44639</v>
      </c>
      <c r="D3731" t="s">
        <v>131</v>
      </c>
      <c r="E3731" t="s">
        <v>32</v>
      </c>
      <c r="F3731" t="s">
        <v>40</v>
      </c>
      <c r="G3731" t="s">
        <v>18</v>
      </c>
      <c r="H3731" t="s">
        <v>34</v>
      </c>
      <c r="I3731">
        <v>6328</v>
      </c>
      <c r="J3731">
        <v>651.21</v>
      </c>
      <c r="K3731">
        <v>524.96</v>
      </c>
    </row>
    <row r="3732" spans="1:11" x14ac:dyDescent="0.35">
      <c r="A3732">
        <v>909436070</v>
      </c>
      <c r="B3732" s="2">
        <v>44602</v>
      </c>
      <c r="C3732" s="2">
        <v>44620</v>
      </c>
      <c r="D3732" t="s">
        <v>88</v>
      </c>
      <c r="E3732" t="s">
        <v>38</v>
      </c>
      <c r="F3732" t="s">
        <v>33</v>
      </c>
      <c r="G3732" t="s">
        <v>18</v>
      </c>
      <c r="H3732" t="s">
        <v>26</v>
      </c>
      <c r="I3732">
        <v>1198</v>
      </c>
      <c r="J3732">
        <v>109.28</v>
      </c>
      <c r="K3732">
        <v>35.840000000000003</v>
      </c>
    </row>
    <row r="3733" spans="1:11" x14ac:dyDescent="0.35">
      <c r="A3733">
        <v>541099250</v>
      </c>
      <c r="B3733" s="2">
        <v>44418</v>
      </c>
      <c r="C3733" s="2">
        <v>44427</v>
      </c>
      <c r="D3733" t="s">
        <v>143</v>
      </c>
      <c r="E3733" t="s">
        <v>24</v>
      </c>
      <c r="F3733" t="s">
        <v>40</v>
      </c>
      <c r="G3733" t="s">
        <v>14</v>
      </c>
      <c r="H3733" t="s">
        <v>26</v>
      </c>
      <c r="I3733">
        <v>2147</v>
      </c>
      <c r="J3733">
        <v>651.21</v>
      </c>
      <c r="K3733">
        <v>524.96</v>
      </c>
    </row>
    <row r="3734" spans="1:11" x14ac:dyDescent="0.35">
      <c r="A3734">
        <v>907047402</v>
      </c>
      <c r="B3734" s="2">
        <v>44725</v>
      </c>
      <c r="C3734" s="2">
        <v>44744</v>
      </c>
      <c r="D3734" t="s">
        <v>159</v>
      </c>
      <c r="E3734" t="s">
        <v>21</v>
      </c>
      <c r="F3734" t="s">
        <v>47</v>
      </c>
      <c r="G3734" t="s">
        <v>14</v>
      </c>
      <c r="H3734" t="s">
        <v>15</v>
      </c>
      <c r="I3734">
        <v>4338</v>
      </c>
      <c r="J3734">
        <v>421.89</v>
      </c>
      <c r="K3734">
        <v>364.69</v>
      </c>
    </row>
    <row r="3735" spans="1:11" x14ac:dyDescent="0.35">
      <c r="A3735">
        <v>429204356</v>
      </c>
      <c r="B3735" s="2">
        <v>43411</v>
      </c>
      <c r="C3735" s="2">
        <v>43426</v>
      </c>
      <c r="D3735" t="s">
        <v>111</v>
      </c>
      <c r="E3735" t="s">
        <v>38</v>
      </c>
      <c r="F3735" t="s">
        <v>47</v>
      </c>
      <c r="G3735" t="s">
        <v>14</v>
      </c>
      <c r="H3735" t="s">
        <v>19</v>
      </c>
      <c r="I3735">
        <v>9962</v>
      </c>
      <c r="J3735">
        <v>421.89</v>
      </c>
      <c r="K3735">
        <v>364.69</v>
      </c>
    </row>
    <row r="3736" spans="1:11" x14ac:dyDescent="0.35">
      <c r="A3736">
        <v>749806439</v>
      </c>
      <c r="B3736" s="2">
        <v>44333</v>
      </c>
      <c r="C3736" s="2">
        <v>44336</v>
      </c>
      <c r="D3736" t="s">
        <v>124</v>
      </c>
      <c r="E3736" t="s">
        <v>38</v>
      </c>
      <c r="F3736" t="s">
        <v>40</v>
      </c>
      <c r="G3736" t="s">
        <v>18</v>
      </c>
      <c r="H3736" t="s">
        <v>26</v>
      </c>
      <c r="I3736">
        <v>3243</v>
      </c>
      <c r="J3736">
        <v>651.21</v>
      </c>
      <c r="K3736">
        <v>524.96</v>
      </c>
    </row>
    <row r="3737" spans="1:11" x14ac:dyDescent="0.35">
      <c r="A3737">
        <v>881402480</v>
      </c>
      <c r="B3737" s="2">
        <v>43154</v>
      </c>
      <c r="C3737" s="2">
        <v>43164</v>
      </c>
      <c r="D3737" t="s">
        <v>98</v>
      </c>
      <c r="E3737" t="s">
        <v>38</v>
      </c>
      <c r="F3737" t="s">
        <v>68</v>
      </c>
      <c r="G3737" t="s">
        <v>14</v>
      </c>
      <c r="H3737" t="s">
        <v>19</v>
      </c>
      <c r="I3737">
        <v>5435</v>
      </c>
      <c r="J3737">
        <v>154.06</v>
      </c>
      <c r="K3737">
        <v>90.93</v>
      </c>
    </row>
    <row r="3738" spans="1:11" x14ac:dyDescent="0.35">
      <c r="A3738">
        <v>356853806</v>
      </c>
      <c r="B3738" s="2">
        <v>42240</v>
      </c>
      <c r="C3738" s="2">
        <v>42247</v>
      </c>
      <c r="D3738" t="s">
        <v>87</v>
      </c>
      <c r="E3738" t="s">
        <v>24</v>
      </c>
      <c r="F3738" t="s">
        <v>56</v>
      </c>
      <c r="G3738" t="s">
        <v>18</v>
      </c>
      <c r="H3738" t="s">
        <v>34</v>
      </c>
      <c r="I3738">
        <v>9826</v>
      </c>
      <c r="J3738">
        <v>9.33</v>
      </c>
      <c r="K3738">
        <v>6.92</v>
      </c>
    </row>
    <row r="3739" spans="1:11" x14ac:dyDescent="0.35">
      <c r="A3739">
        <v>579334247</v>
      </c>
      <c r="B3739" s="2">
        <v>43535</v>
      </c>
      <c r="C3739" s="2">
        <v>43546</v>
      </c>
      <c r="D3739" t="s">
        <v>179</v>
      </c>
      <c r="E3739" t="s">
        <v>32</v>
      </c>
      <c r="F3739" t="s">
        <v>25</v>
      </c>
      <c r="G3739" t="s">
        <v>14</v>
      </c>
      <c r="H3739" t="s">
        <v>26</v>
      </c>
      <c r="I3739">
        <v>6733</v>
      </c>
      <c r="J3739">
        <v>205.7</v>
      </c>
      <c r="K3739">
        <v>117.11</v>
      </c>
    </row>
    <row r="3740" spans="1:11" x14ac:dyDescent="0.35">
      <c r="A3740">
        <v>772330129</v>
      </c>
      <c r="B3740" s="2">
        <v>44107</v>
      </c>
      <c r="C3740" s="2">
        <v>44116</v>
      </c>
      <c r="D3740" t="s">
        <v>81</v>
      </c>
      <c r="E3740" t="s">
        <v>32</v>
      </c>
      <c r="F3740" t="s">
        <v>33</v>
      </c>
      <c r="G3740" t="s">
        <v>18</v>
      </c>
      <c r="H3740" t="s">
        <v>19</v>
      </c>
      <c r="I3740">
        <v>8503</v>
      </c>
      <c r="J3740">
        <v>109.28</v>
      </c>
      <c r="K3740">
        <v>35.840000000000003</v>
      </c>
    </row>
    <row r="3741" spans="1:11" x14ac:dyDescent="0.35">
      <c r="A3741">
        <v>229640281</v>
      </c>
      <c r="B3741" s="2">
        <v>44563</v>
      </c>
      <c r="C3741" s="2">
        <v>44574</v>
      </c>
      <c r="D3741" t="s">
        <v>211</v>
      </c>
      <c r="E3741" t="s">
        <v>38</v>
      </c>
      <c r="F3741" t="s">
        <v>22</v>
      </c>
      <c r="G3741" t="s">
        <v>18</v>
      </c>
      <c r="H3741" t="s">
        <v>15</v>
      </c>
      <c r="I3741">
        <v>4517</v>
      </c>
      <c r="J3741">
        <v>47.45</v>
      </c>
      <c r="K3741">
        <v>31.79</v>
      </c>
    </row>
    <row r="3742" spans="1:11" x14ac:dyDescent="0.35">
      <c r="A3742">
        <v>565376031</v>
      </c>
      <c r="B3742" s="2">
        <v>42669</v>
      </c>
      <c r="C3742" s="2">
        <v>42683</v>
      </c>
      <c r="D3742" t="s">
        <v>130</v>
      </c>
      <c r="E3742" t="s">
        <v>29</v>
      </c>
      <c r="F3742" t="s">
        <v>56</v>
      </c>
      <c r="G3742" t="s">
        <v>18</v>
      </c>
      <c r="H3742" t="s">
        <v>26</v>
      </c>
      <c r="I3742">
        <v>6186</v>
      </c>
      <c r="J3742">
        <v>9.33</v>
      </c>
      <c r="K3742">
        <v>6.92</v>
      </c>
    </row>
    <row r="3743" spans="1:11" x14ac:dyDescent="0.35">
      <c r="A3743">
        <v>763961207</v>
      </c>
      <c r="B3743" s="2">
        <v>43855</v>
      </c>
      <c r="C3743" s="2">
        <v>43869</v>
      </c>
      <c r="D3743" t="s">
        <v>146</v>
      </c>
      <c r="E3743" t="s">
        <v>29</v>
      </c>
      <c r="F3743" t="s">
        <v>40</v>
      </c>
      <c r="G3743" t="s">
        <v>18</v>
      </c>
      <c r="H3743" t="s">
        <v>15</v>
      </c>
      <c r="I3743">
        <v>1953</v>
      </c>
      <c r="J3743">
        <v>651.21</v>
      </c>
      <c r="K3743">
        <v>524.96</v>
      </c>
    </row>
    <row r="3744" spans="1:11" x14ac:dyDescent="0.35">
      <c r="A3744">
        <v>330132138</v>
      </c>
      <c r="B3744" s="2">
        <v>43665</v>
      </c>
      <c r="C3744" s="2">
        <v>43672</v>
      </c>
      <c r="D3744" t="s">
        <v>136</v>
      </c>
      <c r="E3744" t="s">
        <v>38</v>
      </c>
      <c r="F3744" t="s">
        <v>22</v>
      </c>
      <c r="G3744" t="s">
        <v>18</v>
      </c>
      <c r="H3744" t="s">
        <v>26</v>
      </c>
      <c r="I3744">
        <v>2291</v>
      </c>
      <c r="J3744">
        <v>47.45</v>
      </c>
      <c r="K3744">
        <v>31.79</v>
      </c>
    </row>
    <row r="3745" spans="1:11" x14ac:dyDescent="0.35">
      <c r="A3745">
        <v>638937652</v>
      </c>
      <c r="B3745" s="2">
        <v>43689</v>
      </c>
      <c r="C3745" s="2">
        <v>43701</v>
      </c>
      <c r="D3745" t="s">
        <v>125</v>
      </c>
      <c r="E3745" t="s">
        <v>21</v>
      </c>
      <c r="F3745" t="s">
        <v>56</v>
      </c>
      <c r="G3745" t="s">
        <v>18</v>
      </c>
      <c r="H3745" t="s">
        <v>26</v>
      </c>
      <c r="I3745">
        <v>4705</v>
      </c>
      <c r="J3745">
        <v>9.33</v>
      </c>
      <c r="K3745">
        <v>6.92</v>
      </c>
    </row>
    <row r="3746" spans="1:11" x14ac:dyDescent="0.35">
      <c r="A3746">
        <v>885739076</v>
      </c>
      <c r="B3746" s="2">
        <v>43561</v>
      </c>
      <c r="C3746" s="2">
        <v>43572</v>
      </c>
      <c r="D3746" t="s">
        <v>220</v>
      </c>
      <c r="E3746" t="s">
        <v>29</v>
      </c>
      <c r="F3746" t="s">
        <v>33</v>
      </c>
      <c r="G3746" t="s">
        <v>14</v>
      </c>
      <c r="H3746" t="s">
        <v>34</v>
      </c>
      <c r="I3746">
        <v>8730</v>
      </c>
      <c r="J3746">
        <v>109.28</v>
      </c>
      <c r="K3746">
        <v>35.840000000000003</v>
      </c>
    </row>
    <row r="3747" spans="1:11" x14ac:dyDescent="0.35">
      <c r="A3747">
        <v>336210238</v>
      </c>
      <c r="B3747" s="2">
        <v>44842</v>
      </c>
      <c r="C3747" s="2">
        <v>44849</v>
      </c>
      <c r="D3747" t="s">
        <v>90</v>
      </c>
      <c r="E3747" t="s">
        <v>38</v>
      </c>
      <c r="F3747" t="s">
        <v>76</v>
      </c>
      <c r="G3747" t="s">
        <v>18</v>
      </c>
      <c r="H3747" t="s">
        <v>34</v>
      </c>
      <c r="I3747">
        <v>936</v>
      </c>
      <c r="J3747">
        <v>668.27</v>
      </c>
      <c r="K3747">
        <v>502.54</v>
      </c>
    </row>
    <row r="3748" spans="1:11" x14ac:dyDescent="0.35">
      <c r="A3748">
        <v>576337468</v>
      </c>
      <c r="B3748" s="2">
        <v>43479</v>
      </c>
      <c r="C3748" s="2">
        <v>43489</v>
      </c>
      <c r="D3748" t="s">
        <v>185</v>
      </c>
      <c r="E3748" t="s">
        <v>38</v>
      </c>
      <c r="F3748" t="s">
        <v>56</v>
      </c>
      <c r="G3748" t="s">
        <v>14</v>
      </c>
      <c r="H3748" t="s">
        <v>19</v>
      </c>
      <c r="I3748">
        <v>9919</v>
      </c>
      <c r="J3748">
        <v>9.33</v>
      </c>
      <c r="K3748">
        <v>6.92</v>
      </c>
    </row>
    <row r="3749" spans="1:11" x14ac:dyDescent="0.35">
      <c r="A3749">
        <v>562419593</v>
      </c>
      <c r="B3749" s="2">
        <v>42623</v>
      </c>
      <c r="C3749" s="2">
        <v>42634</v>
      </c>
      <c r="D3749" t="s">
        <v>53</v>
      </c>
      <c r="E3749" t="s">
        <v>29</v>
      </c>
      <c r="F3749" t="s">
        <v>76</v>
      </c>
      <c r="G3749" t="s">
        <v>18</v>
      </c>
      <c r="H3749" t="s">
        <v>34</v>
      </c>
      <c r="I3749">
        <v>1311</v>
      </c>
      <c r="J3749">
        <v>668.27</v>
      </c>
      <c r="K3749">
        <v>502.54</v>
      </c>
    </row>
    <row r="3750" spans="1:11" x14ac:dyDescent="0.35">
      <c r="A3750">
        <v>671067941</v>
      </c>
      <c r="B3750" s="2">
        <v>44503</v>
      </c>
      <c r="C3750" s="2">
        <v>44521</v>
      </c>
      <c r="D3750" t="s">
        <v>155</v>
      </c>
      <c r="E3750" t="s">
        <v>12</v>
      </c>
      <c r="F3750" t="s">
        <v>22</v>
      </c>
      <c r="G3750" t="s">
        <v>18</v>
      </c>
      <c r="H3750" t="s">
        <v>26</v>
      </c>
      <c r="I3750">
        <v>2771</v>
      </c>
      <c r="J3750">
        <v>47.45</v>
      </c>
      <c r="K3750">
        <v>31.79</v>
      </c>
    </row>
    <row r="3751" spans="1:11" x14ac:dyDescent="0.35">
      <c r="A3751">
        <v>449206340</v>
      </c>
      <c r="B3751" s="2">
        <v>42426</v>
      </c>
      <c r="C3751" s="2">
        <v>42427</v>
      </c>
      <c r="D3751" t="s">
        <v>165</v>
      </c>
      <c r="E3751" t="s">
        <v>21</v>
      </c>
      <c r="F3751" t="s">
        <v>25</v>
      </c>
      <c r="G3751" t="s">
        <v>18</v>
      </c>
      <c r="H3751" t="s">
        <v>34</v>
      </c>
      <c r="I3751">
        <v>8993</v>
      </c>
      <c r="J3751">
        <v>205.7</v>
      </c>
      <c r="K3751">
        <v>117.11</v>
      </c>
    </row>
    <row r="3752" spans="1:11" x14ac:dyDescent="0.35">
      <c r="A3752">
        <v>864071118</v>
      </c>
      <c r="B3752" s="2">
        <v>44752</v>
      </c>
      <c r="C3752" s="2">
        <v>44768</v>
      </c>
      <c r="D3752" t="s">
        <v>214</v>
      </c>
      <c r="E3752" t="s">
        <v>21</v>
      </c>
      <c r="F3752" t="s">
        <v>22</v>
      </c>
      <c r="G3752" t="s">
        <v>14</v>
      </c>
      <c r="H3752" t="s">
        <v>26</v>
      </c>
      <c r="I3752">
        <v>6700</v>
      </c>
      <c r="J3752">
        <v>47.45</v>
      </c>
      <c r="K3752">
        <v>31.79</v>
      </c>
    </row>
    <row r="3753" spans="1:11" x14ac:dyDescent="0.35">
      <c r="A3753">
        <v>253211104</v>
      </c>
      <c r="B3753" s="2">
        <v>44911</v>
      </c>
      <c r="C3753" s="2">
        <v>44923</v>
      </c>
      <c r="D3753" t="s">
        <v>95</v>
      </c>
      <c r="E3753" t="s">
        <v>21</v>
      </c>
      <c r="F3753" t="s">
        <v>40</v>
      </c>
      <c r="G3753" t="s">
        <v>14</v>
      </c>
      <c r="H3753" t="s">
        <v>19</v>
      </c>
      <c r="I3753">
        <v>9648</v>
      </c>
      <c r="J3753">
        <v>651.21</v>
      </c>
      <c r="K3753">
        <v>524.96</v>
      </c>
    </row>
    <row r="3754" spans="1:11" x14ac:dyDescent="0.35">
      <c r="A3754">
        <v>174487626</v>
      </c>
      <c r="B3754" s="2">
        <v>44502</v>
      </c>
      <c r="C3754" s="2">
        <v>44520</v>
      </c>
      <c r="D3754" t="s">
        <v>94</v>
      </c>
      <c r="E3754" t="s">
        <v>38</v>
      </c>
      <c r="F3754" t="s">
        <v>25</v>
      </c>
      <c r="G3754" t="s">
        <v>18</v>
      </c>
      <c r="H3754" t="s">
        <v>34</v>
      </c>
      <c r="I3754">
        <v>3621</v>
      </c>
      <c r="J3754">
        <v>205.7</v>
      </c>
      <c r="K3754">
        <v>117.11</v>
      </c>
    </row>
    <row r="3755" spans="1:11" x14ac:dyDescent="0.35">
      <c r="A3755">
        <v>456074512</v>
      </c>
      <c r="B3755" s="2">
        <v>43967</v>
      </c>
      <c r="C3755" s="2">
        <v>43969</v>
      </c>
      <c r="D3755" t="s">
        <v>177</v>
      </c>
      <c r="E3755" t="s">
        <v>24</v>
      </c>
      <c r="F3755" t="s">
        <v>22</v>
      </c>
      <c r="G3755" t="s">
        <v>14</v>
      </c>
      <c r="H3755" t="s">
        <v>34</v>
      </c>
      <c r="I3755">
        <v>1438</v>
      </c>
      <c r="J3755">
        <v>47.45</v>
      </c>
      <c r="K3755">
        <v>31.79</v>
      </c>
    </row>
    <row r="3756" spans="1:11" x14ac:dyDescent="0.35">
      <c r="A3756">
        <v>546458089</v>
      </c>
      <c r="B3756" s="2">
        <v>44144</v>
      </c>
      <c r="C3756" s="2">
        <v>44152</v>
      </c>
      <c r="D3756" t="s">
        <v>82</v>
      </c>
      <c r="E3756" t="s">
        <v>32</v>
      </c>
      <c r="F3756" t="s">
        <v>42</v>
      </c>
      <c r="G3756" t="s">
        <v>14</v>
      </c>
      <c r="H3756" t="s">
        <v>19</v>
      </c>
      <c r="I3756">
        <v>7947</v>
      </c>
      <c r="J3756">
        <v>437.2</v>
      </c>
      <c r="K3756">
        <v>263.33</v>
      </c>
    </row>
    <row r="3757" spans="1:11" x14ac:dyDescent="0.35">
      <c r="A3757">
        <v>864437186</v>
      </c>
      <c r="B3757" s="2">
        <v>44870</v>
      </c>
      <c r="C3757" s="2">
        <v>44887</v>
      </c>
      <c r="D3757" t="s">
        <v>45</v>
      </c>
      <c r="E3757" t="s">
        <v>12</v>
      </c>
      <c r="F3757" t="s">
        <v>30</v>
      </c>
      <c r="G3757" t="s">
        <v>18</v>
      </c>
      <c r="H3757" t="s">
        <v>26</v>
      </c>
      <c r="I3757">
        <v>5028</v>
      </c>
      <c r="J3757">
        <v>81.73</v>
      </c>
      <c r="K3757">
        <v>56.67</v>
      </c>
    </row>
    <row r="3758" spans="1:11" x14ac:dyDescent="0.35">
      <c r="A3758">
        <v>549123132</v>
      </c>
      <c r="B3758" s="2">
        <v>44030</v>
      </c>
      <c r="C3758" s="2">
        <v>44031</v>
      </c>
      <c r="D3758" t="s">
        <v>92</v>
      </c>
      <c r="E3758" t="s">
        <v>32</v>
      </c>
      <c r="F3758" t="s">
        <v>40</v>
      </c>
      <c r="G3758" t="s">
        <v>18</v>
      </c>
      <c r="H3758" t="s">
        <v>26</v>
      </c>
      <c r="I3758">
        <v>6592</v>
      </c>
      <c r="J3758">
        <v>651.21</v>
      </c>
      <c r="K3758">
        <v>524.96</v>
      </c>
    </row>
    <row r="3759" spans="1:11" x14ac:dyDescent="0.35">
      <c r="A3759">
        <v>609939754</v>
      </c>
      <c r="B3759" s="2">
        <v>43779</v>
      </c>
      <c r="C3759" s="2">
        <v>43780</v>
      </c>
      <c r="D3759" t="s">
        <v>79</v>
      </c>
      <c r="E3759" t="s">
        <v>21</v>
      </c>
      <c r="F3759" t="s">
        <v>56</v>
      </c>
      <c r="G3759" t="s">
        <v>14</v>
      </c>
      <c r="H3759" t="s">
        <v>15</v>
      </c>
      <c r="I3759">
        <v>3582</v>
      </c>
      <c r="J3759">
        <v>9.33</v>
      </c>
      <c r="K3759">
        <v>6.92</v>
      </c>
    </row>
    <row r="3760" spans="1:11" x14ac:dyDescent="0.35">
      <c r="A3760">
        <v>776623380</v>
      </c>
      <c r="B3760" s="2">
        <v>44475</v>
      </c>
      <c r="C3760" s="2">
        <v>44486</v>
      </c>
      <c r="D3760" t="s">
        <v>75</v>
      </c>
      <c r="E3760" t="s">
        <v>38</v>
      </c>
      <c r="F3760" t="s">
        <v>42</v>
      </c>
      <c r="G3760" t="s">
        <v>14</v>
      </c>
      <c r="H3760" t="s">
        <v>19</v>
      </c>
      <c r="I3760">
        <v>8971</v>
      </c>
      <c r="J3760">
        <v>437.2</v>
      </c>
      <c r="K3760">
        <v>263.33</v>
      </c>
    </row>
    <row r="3761" spans="1:11" x14ac:dyDescent="0.35">
      <c r="A3761">
        <v>849222838</v>
      </c>
      <c r="B3761" s="2">
        <v>42241</v>
      </c>
      <c r="C3761" s="2">
        <v>42243</v>
      </c>
      <c r="D3761" t="s">
        <v>183</v>
      </c>
      <c r="E3761" t="s">
        <v>24</v>
      </c>
      <c r="F3761" t="s">
        <v>40</v>
      </c>
      <c r="G3761" t="s">
        <v>18</v>
      </c>
      <c r="H3761" t="s">
        <v>26</v>
      </c>
      <c r="I3761">
        <v>2764</v>
      </c>
      <c r="J3761">
        <v>651.21</v>
      </c>
      <c r="K3761">
        <v>524.96</v>
      </c>
    </row>
    <row r="3762" spans="1:11" x14ac:dyDescent="0.35">
      <c r="A3762">
        <v>248099458</v>
      </c>
      <c r="B3762" s="2">
        <v>43559</v>
      </c>
      <c r="C3762" s="2">
        <v>43572</v>
      </c>
      <c r="D3762" t="s">
        <v>202</v>
      </c>
      <c r="E3762" t="s">
        <v>38</v>
      </c>
      <c r="F3762" t="s">
        <v>42</v>
      </c>
      <c r="G3762" t="s">
        <v>18</v>
      </c>
      <c r="H3762" t="s">
        <v>15</v>
      </c>
      <c r="I3762">
        <v>6998</v>
      </c>
      <c r="J3762">
        <v>437.2</v>
      </c>
      <c r="K3762">
        <v>263.33</v>
      </c>
    </row>
    <row r="3763" spans="1:11" x14ac:dyDescent="0.35">
      <c r="A3763">
        <v>263927066</v>
      </c>
      <c r="B3763" s="2">
        <v>43952</v>
      </c>
      <c r="C3763" s="2">
        <v>43965</v>
      </c>
      <c r="D3763" t="s">
        <v>105</v>
      </c>
      <c r="E3763" t="s">
        <v>12</v>
      </c>
      <c r="F3763" t="s">
        <v>40</v>
      </c>
      <c r="G3763" t="s">
        <v>18</v>
      </c>
      <c r="H3763" t="s">
        <v>19</v>
      </c>
      <c r="I3763">
        <v>739</v>
      </c>
      <c r="J3763">
        <v>651.21</v>
      </c>
      <c r="K3763">
        <v>524.96</v>
      </c>
    </row>
    <row r="3764" spans="1:11" x14ac:dyDescent="0.35">
      <c r="A3764">
        <v>907691991</v>
      </c>
      <c r="B3764" s="2">
        <v>43137</v>
      </c>
      <c r="C3764" s="2">
        <v>43142</v>
      </c>
      <c r="D3764" t="s">
        <v>152</v>
      </c>
      <c r="E3764" t="s">
        <v>21</v>
      </c>
      <c r="F3764" t="s">
        <v>25</v>
      </c>
      <c r="G3764" t="s">
        <v>18</v>
      </c>
      <c r="H3764" t="s">
        <v>15</v>
      </c>
      <c r="I3764">
        <v>5086</v>
      </c>
      <c r="J3764">
        <v>205.7</v>
      </c>
      <c r="K3764">
        <v>117.11</v>
      </c>
    </row>
    <row r="3765" spans="1:11" x14ac:dyDescent="0.35">
      <c r="A3765">
        <v>460693061</v>
      </c>
      <c r="B3765" s="2">
        <v>42763</v>
      </c>
      <c r="C3765" s="2">
        <v>42766</v>
      </c>
      <c r="D3765" t="s">
        <v>215</v>
      </c>
      <c r="E3765" t="s">
        <v>21</v>
      </c>
      <c r="F3765" t="s">
        <v>56</v>
      </c>
      <c r="G3765" t="s">
        <v>18</v>
      </c>
      <c r="H3765" t="s">
        <v>19</v>
      </c>
      <c r="I3765">
        <v>8169</v>
      </c>
      <c r="J3765">
        <v>9.33</v>
      </c>
      <c r="K3765">
        <v>6.92</v>
      </c>
    </row>
    <row r="3766" spans="1:11" x14ac:dyDescent="0.35">
      <c r="A3766">
        <v>424541604</v>
      </c>
      <c r="B3766" s="2">
        <v>43560</v>
      </c>
      <c r="C3766" s="2">
        <v>43577</v>
      </c>
      <c r="D3766" t="s">
        <v>71</v>
      </c>
      <c r="E3766" t="s">
        <v>21</v>
      </c>
      <c r="F3766" t="s">
        <v>40</v>
      </c>
      <c r="G3766" t="s">
        <v>18</v>
      </c>
      <c r="H3766" t="s">
        <v>34</v>
      </c>
      <c r="I3766">
        <v>150</v>
      </c>
      <c r="J3766">
        <v>651.21</v>
      </c>
      <c r="K3766">
        <v>524.96</v>
      </c>
    </row>
    <row r="3767" spans="1:11" x14ac:dyDescent="0.35">
      <c r="A3767">
        <v>571161448</v>
      </c>
      <c r="B3767" s="2">
        <v>43337</v>
      </c>
      <c r="C3767" s="2">
        <v>43343</v>
      </c>
      <c r="D3767" t="s">
        <v>20</v>
      </c>
      <c r="E3767" t="s">
        <v>21</v>
      </c>
      <c r="F3767" t="s">
        <v>76</v>
      </c>
      <c r="G3767" t="s">
        <v>14</v>
      </c>
      <c r="H3767" t="s">
        <v>26</v>
      </c>
      <c r="I3767">
        <v>8220</v>
      </c>
      <c r="J3767">
        <v>668.27</v>
      </c>
      <c r="K3767">
        <v>502.54</v>
      </c>
    </row>
    <row r="3768" spans="1:11" x14ac:dyDescent="0.35">
      <c r="A3768">
        <v>292788922</v>
      </c>
      <c r="B3768" s="2">
        <v>44412</v>
      </c>
      <c r="C3768" s="2">
        <v>44433</v>
      </c>
      <c r="D3768" t="s">
        <v>36</v>
      </c>
      <c r="E3768" t="s">
        <v>29</v>
      </c>
      <c r="F3768" t="s">
        <v>68</v>
      </c>
      <c r="G3768" t="s">
        <v>14</v>
      </c>
      <c r="H3768" t="s">
        <v>15</v>
      </c>
      <c r="I3768">
        <v>1603</v>
      </c>
      <c r="J3768">
        <v>154.06</v>
      </c>
      <c r="K3768">
        <v>90.93</v>
      </c>
    </row>
    <row r="3769" spans="1:11" x14ac:dyDescent="0.35">
      <c r="A3769">
        <v>851972854</v>
      </c>
      <c r="B3769" s="2">
        <v>43256</v>
      </c>
      <c r="C3769" s="2">
        <v>43275</v>
      </c>
      <c r="D3769" t="s">
        <v>83</v>
      </c>
      <c r="E3769" t="s">
        <v>38</v>
      </c>
      <c r="F3769" t="s">
        <v>42</v>
      </c>
      <c r="G3769" t="s">
        <v>14</v>
      </c>
      <c r="H3769" t="s">
        <v>26</v>
      </c>
      <c r="I3769">
        <v>6555</v>
      </c>
      <c r="J3769">
        <v>437.2</v>
      </c>
      <c r="K3769">
        <v>263.33</v>
      </c>
    </row>
    <row r="3770" spans="1:11" x14ac:dyDescent="0.35">
      <c r="A3770">
        <v>431574571</v>
      </c>
      <c r="B3770" s="2">
        <v>44505</v>
      </c>
      <c r="C3770" s="2">
        <v>44522</v>
      </c>
      <c r="D3770" t="s">
        <v>61</v>
      </c>
      <c r="E3770" t="s">
        <v>12</v>
      </c>
      <c r="F3770" t="s">
        <v>30</v>
      </c>
      <c r="G3770" t="s">
        <v>18</v>
      </c>
      <c r="H3770" t="s">
        <v>19</v>
      </c>
      <c r="I3770">
        <v>1361</v>
      </c>
      <c r="J3770">
        <v>81.73</v>
      </c>
      <c r="K3770">
        <v>56.67</v>
      </c>
    </row>
    <row r="3771" spans="1:11" x14ac:dyDescent="0.35">
      <c r="A3771">
        <v>884767901</v>
      </c>
      <c r="B3771" s="2">
        <v>44025</v>
      </c>
      <c r="C3771" s="2">
        <v>44046</v>
      </c>
      <c r="D3771" t="s">
        <v>134</v>
      </c>
      <c r="E3771" t="s">
        <v>38</v>
      </c>
      <c r="F3771" t="s">
        <v>25</v>
      </c>
      <c r="G3771" t="s">
        <v>18</v>
      </c>
      <c r="H3771" t="s">
        <v>19</v>
      </c>
      <c r="I3771">
        <v>1338</v>
      </c>
      <c r="J3771">
        <v>205.7</v>
      </c>
      <c r="K3771">
        <v>117.11</v>
      </c>
    </row>
    <row r="3772" spans="1:11" x14ac:dyDescent="0.35">
      <c r="A3772">
        <v>985039174</v>
      </c>
      <c r="B3772" s="2">
        <v>44231</v>
      </c>
      <c r="C3772" s="2">
        <v>44243</v>
      </c>
      <c r="D3772" t="s">
        <v>91</v>
      </c>
      <c r="E3772" t="s">
        <v>21</v>
      </c>
      <c r="F3772" t="s">
        <v>22</v>
      </c>
      <c r="G3772" t="s">
        <v>14</v>
      </c>
      <c r="H3772" t="s">
        <v>34</v>
      </c>
      <c r="I3772">
        <v>3836</v>
      </c>
      <c r="J3772">
        <v>47.45</v>
      </c>
      <c r="K3772">
        <v>31.79</v>
      </c>
    </row>
    <row r="3773" spans="1:11" x14ac:dyDescent="0.35">
      <c r="A3773">
        <v>476187217</v>
      </c>
      <c r="B3773" s="2">
        <v>43304</v>
      </c>
      <c r="C3773" s="2">
        <v>43315</v>
      </c>
      <c r="D3773" t="s">
        <v>170</v>
      </c>
      <c r="E3773" t="s">
        <v>12</v>
      </c>
      <c r="F3773" t="s">
        <v>40</v>
      </c>
      <c r="G3773" t="s">
        <v>18</v>
      </c>
      <c r="H3773" t="s">
        <v>15</v>
      </c>
      <c r="I3773">
        <v>3234</v>
      </c>
      <c r="J3773">
        <v>651.21</v>
      </c>
      <c r="K3773">
        <v>524.96</v>
      </c>
    </row>
    <row r="3774" spans="1:11" x14ac:dyDescent="0.35">
      <c r="A3774">
        <v>522323358</v>
      </c>
      <c r="B3774" s="2">
        <v>42324</v>
      </c>
      <c r="C3774" s="2">
        <v>42332</v>
      </c>
      <c r="D3774" t="s">
        <v>214</v>
      </c>
      <c r="E3774" t="s">
        <v>21</v>
      </c>
      <c r="F3774" t="s">
        <v>33</v>
      </c>
      <c r="G3774" t="s">
        <v>14</v>
      </c>
      <c r="H3774" t="s">
        <v>34</v>
      </c>
      <c r="I3774">
        <v>5944</v>
      </c>
      <c r="J3774">
        <v>109.28</v>
      </c>
      <c r="K3774">
        <v>35.840000000000003</v>
      </c>
    </row>
    <row r="3775" spans="1:11" x14ac:dyDescent="0.35">
      <c r="A3775">
        <v>557871425</v>
      </c>
      <c r="B3775" s="2">
        <v>44139</v>
      </c>
      <c r="C3775" s="2">
        <v>44144</v>
      </c>
      <c r="D3775" t="s">
        <v>120</v>
      </c>
      <c r="E3775" t="s">
        <v>38</v>
      </c>
      <c r="F3775" t="s">
        <v>13</v>
      </c>
      <c r="G3775" t="s">
        <v>14</v>
      </c>
      <c r="H3775" t="s">
        <v>34</v>
      </c>
      <c r="I3775">
        <v>5407</v>
      </c>
      <c r="J3775">
        <v>255.28</v>
      </c>
      <c r="K3775">
        <v>159.41999999999999</v>
      </c>
    </row>
    <row r="3776" spans="1:11" x14ac:dyDescent="0.35">
      <c r="A3776">
        <v>537567746</v>
      </c>
      <c r="B3776" s="2">
        <v>44525</v>
      </c>
      <c r="C3776" s="2">
        <v>44535</v>
      </c>
      <c r="D3776" t="s">
        <v>163</v>
      </c>
      <c r="E3776" t="s">
        <v>38</v>
      </c>
      <c r="F3776" t="s">
        <v>42</v>
      </c>
      <c r="G3776" t="s">
        <v>14</v>
      </c>
      <c r="H3776" t="s">
        <v>15</v>
      </c>
      <c r="I3776">
        <v>7097</v>
      </c>
      <c r="J3776">
        <v>437.2</v>
      </c>
      <c r="K3776">
        <v>263.33</v>
      </c>
    </row>
    <row r="3777" spans="1:11" x14ac:dyDescent="0.35">
      <c r="A3777">
        <v>486461150</v>
      </c>
      <c r="B3777" s="2">
        <v>42648</v>
      </c>
      <c r="C3777" s="2">
        <v>42651</v>
      </c>
      <c r="D3777" t="s">
        <v>102</v>
      </c>
      <c r="E3777" t="s">
        <v>21</v>
      </c>
      <c r="F3777" t="s">
        <v>68</v>
      </c>
      <c r="G3777" t="s">
        <v>18</v>
      </c>
      <c r="H3777" t="s">
        <v>15</v>
      </c>
      <c r="I3777">
        <v>3519</v>
      </c>
      <c r="J3777">
        <v>154.06</v>
      </c>
      <c r="K3777">
        <v>90.93</v>
      </c>
    </row>
    <row r="3778" spans="1:11" x14ac:dyDescent="0.35">
      <c r="A3778">
        <v>949912965</v>
      </c>
      <c r="B3778" s="2">
        <v>42759</v>
      </c>
      <c r="C3778" s="2">
        <v>42764</v>
      </c>
      <c r="D3778" t="s">
        <v>116</v>
      </c>
      <c r="E3778" t="s">
        <v>21</v>
      </c>
      <c r="F3778" t="s">
        <v>42</v>
      </c>
      <c r="G3778" t="s">
        <v>14</v>
      </c>
      <c r="H3778" t="s">
        <v>15</v>
      </c>
      <c r="I3778">
        <v>9210</v>
      </c>
      <c r="J3778">
        <v>437.2</v>
      </c>
      <c r="K3778">
        <v>263.33</v>
      </c>
    </row>
    <row r="3779" spans="1:11" x14ac:dyDescent="0.35">
      <c r="A3779">
        <v>743597018</v>
      </c>
      <c r="B3779" s="2">
        <v>43418</v>
      </c>
      <c r="C3779" s="2">
        <v>43433</v>
      </c>
      <c r="D3779" t="s">
        <v>143</v>
      </c>
      <c r="E3779" t="s">
        <v>24</v>
      </c>
      <c r="F3779" t="s">
        <v>30</v>
      </c>
      <c r="G3779" t="s">
        <v>18</v>
      </c>
      <c r="H3779" t="s">
        <v>19</v>
      </c>
      <c r="I3779">
        <v>5737</v>
      </c>
      <c r="J3779">
        <v>81.73</v>
      </c>
      <c r="K3779">
        <v>56.67</v>
      </c>
    </row>
    <row r="3780" spans="1:11" x14ac:dyDescent="0.35">
      <c r="A3780">
        <v>103499639</v>
      </c>
      <c r="B3780" s="2">
        <v>43575</v>
      </c>
      <c r="C3780" s="2">
        <v>43577</v>
      </c>
      <c r="D3780" t="s">
        <v>165</v>
      </c>
      <c r="E3780" t="s">
        <v>21</v>
      </c>
      <c r="F3780" t="s">
        <v>56</v>
      </c>
      <c r="G3780" t="s">
        <v>14</v>
      </c>
      <c r="H3780" t="s">
        <v>26</v>
      </c>
      <c r="I3780">
        <v>6698</v>
      </c>
      <c r="J3780">
        <v>9.33</v>
      </c>
      <c r="K3780">
        <v>6.92</v>
      </c>
    </row>
    <row r="3781" spans="1:11" x14ac:dyDescent="0.35">
      <c r="A3781">
        <v>235919654</v>
      </c>
      <c r="B3781" s="2">
        <v>44107</v>
      </c>
      <c r="C3781" s="2">
        <v>44122</v>
      </c>
      <c r="D3781" t="s">
        <v>108</v>
      </c>
      <c r="E3781" t="s">
        <v>12</v>
      </c>
      <c r="F3781" t="s">
        <v>22</v>
      </c>
      <c r="G3781" t="s">
        <v>18</v>
      </c>
      <c r="H3781" t="s">
        <v>19</v>
      </c>
      <c r="I3781">
        <v>2723</v>
      </c>
      <c r="J3781">
        <v>47.45</v>
      </c>
      <c r="K3781">
        <v>31.79</v>
      </c>
    </row>
    <row r="3782" spans="1:11" x14ac:dyDescent="0.35">
      <c r="A3782">
        <v>167468392</v>
      </c>
      <c r="B3782" s="2">
        <v>43360</v>
      </c>
      <c r="C3782" s="2">
        <v>43372</v>
      </c>
      <c r="D3782" t="s">
        <v>200</v>
      </c>
      <c r="E3782" t="s">
        <v>24</v>
      </c>
      <c r="F3782" t="s">
        <v>13</v>
      </c>
      <c r="G3782" t="s">
        <v>14</v>
      </c>
      <c r="H3782" t="s">
        <v>19</v>
      </c>
      <c r="I3782">
        <v>6474</v>
      </c>
      <c r="J3782">
        <v>255.28</v>
      </c>
      <c r="K3782">
        <v>159.41999999999999</v>
      </c>
    </row>
    <row r="3783" spans="1:11" x14ac:dyDescent="0.35">
      <c r="A3783">
        <v>795069682</v>
      </c>
      <c r="B3783" s="2">
        <v>44683</v>
      </c>
      <c r="C3783" s="2">
        <v>44694</v>
      </c>
      <c r="D3783" t="s">
        <v>149</v>
      </c>
      <c r="E3783" t="s">
        <v>12</v>
      </c>
      <c r="F3783" t="s">
        <v>25</v>
      </c>
      <c r="G3783" t="s">
        <v>14</v>
      </c>
      <c r="H3783" t="s">
        <v>19</v>
      </c>
      <c r="I3783">
        <v>7642</v>
      </c>
      <c r="J3783">
        <v>205.7</v>
      </c>
      <c r="K3783">
        <v>117.11</v>
      </c>
    </row>
    <row r="3784" spans="1:11" x14ac:dyDescent="0.35">
      <c r="A3784">
        <v>835959851</v>
      </c>
      <c r="B3784" s="2">
        <v>43313</v>
      </c>
      <c r="C3784" s="2">
        <v>43317</v>
      </c>
      <c r="D3784" t="s">
        <v>197</v>
      </c>
      <c r="E3784" t="s">
        <v>38</v>
      </c>
      <c r="F3784" t="s">
        <v>47</v>
      </c>
      <c r="G3784" t="s">
        <v>18</v>
      </c>
      <c r="H3784" t="s">
        <v>26</v>
      </c>
      <c r="I3784">
        <v>7952</v>
      </c>
      <c r="J3784">
        <v>421.89</v>
      </c>
      <c r="K3784">
        <v>364.69</v>
      </c>
    </row>
    <row r="3785" spans="1:11" x14ac:dyDescent="0.35">
      <c r="A3785">
        <v>877687728</v>
      </c>
      <c r="B3785" s="2">
        <v>42727</v>
      </c>
      <c r="C3785" s="2">
        <v>42739</v>
      </c>
      <c r="D3785" t="s">
        <v>195</v>
      </c>
      <c r="E3785" t="s">
        <v>21</v>
      </c>
      <c r="F3785" t="s">
        <v>30</v>
      </c>
      <c r="G3785" t="s">
        <v>18</v>
      </c>
      <c r="H3785" t="s">
        <v>19</v>
      </c>
      <c r="I3785">
        <v>6158</v>
      </c>
      <c r="J3785">
        <v>81.73</v>
      </c>
      <c r="K3785">
        <v>56.67</v>
      </c>
    </row>
    <row r="3786" spans="1:11" x14ac:dyDescent="0.35">
      <c r="A3786">
        <v>228114640</v>
      </c>
      <c r="B3786" s="2">
        <v>42249</v>
      </c>
      <c r="C3786" s="2">
        <v>42261</v>
      </c>
      <c r="D3786" t="s">
        <v>181</v>
      </c>
      <c r="E3786" t="s">
        <v>38</v>
      </c>
      <c r="F3786" t="s">
        <v>30</v>
      </c>
      <c r="G3786" t="s">
        <v>14</v>
      </c>
      <c r="H3786" t="s">
        <v>26</v>
      </c>
      <c r="I3786">
        <v>3046</v>
      </c>
      <c r="J3786">
        <v>81.73</v>
      </c>
      <c r="K3786">
        <v>56.67</v>
      </c>
    </row>
    <row r="3787" spans="1:11" x14ac:dyDescent="0.35">
      <c r="A3787">
        <v>965414416</v>
      </c>
      <c r="B3787" s="2">
        <v>43709</v>
      </c>
      <c r="C3787" s="2">
        <v>43713</v>
      </c>
      <c r="D3787" t="s">
        <v>59</v>
      </c>
      <c r="E3787" t="s">
        <v>12</v>
      </c>
      <c r="F3787" t="s">
        <v>33</v>
      </c>
      <c r="G3787" t="s">
        <v>18</v>
      </c>
      <c r="H3787" t="s">
        <v>15</v>
      </c>
      <c r="I3787">
        <v>6434</v>
      </c>
      <c r="J3787">
        <v>109.28</v>
      </c>
      <c r="K3787">
        <v>35.840000000000003</v>
      </c>
    </row>
    <row r="3788" spans="1:11" x14ac:dyDescent="0.35">
      <c r="A3788">
        <v>288073384</v>
      </c>
      <c r="B3788" s="2">
        <v>42019</v>
      </c>
      <c r="C3788" s="2">
        <v>42034</v>
      </c>
      <c r="D3788" t="s">
        <v>176</v>
      </c>
      <c r="E3788" t="s">
        <v>21</v>
      </c>
      <c r="F3788" t="s">
        <v>13</v>
      </c>
      <c r="G3788" t="s">
        <v>18</v>
      </c>
      <c r="H3788" t="s">
        <v>34</v>
      </c>
      <c r="I3788">
        <v>6171</v>
      </c>
      <c r="J3788">
        <v>255.28</v>
      </c>
      <c r="K3788">
        <v>159.41999999999999</v>
      </c>
    </row>
    <row r="3789" spans="1:11" x14ac:dyDescent="0.35">
      <c r="A3789">
        <v>864890372</v>
      </c>
      <c r="B3789" s="2">
        <v>43672</v>
      </c>
      <c r="C3789" s="2">
        <v>43682</v>
      </c>
      <c r="D3789" t="s">
        <v>170</v>
      </c>
      <c r="E3789" t="s">
        <v>12</v>
      </c>
      <c r="F3789" t="s">
        <v>47</v>
      </c>
      <c r="G3789" t="s">
        <v>14</v>
      </c>
      <c r="H3789" t="s">
        <v>34</v>
      </c>
      <c r="I3789">
        <v>9136</v>
      </c>
      <c r="J3789">
        <v>421.89</v>
      </c>
      <c r="K3789">
        <v>364.69</v>
      </c>
    </row>
    <row r="3790" spans="1:11" x14ac:dyDescent="0.35">
      <c r="A3790">
        <v>484976708</v>
      </c>
      <c r="B3790" s="2">
        <v>44438</v>
      </c>
      <c r="C3790" s="2">
        <v>44445</v>
      </c>
      <c r="D3790" t="s">
        <v>154</v>
      </c>
      <c r="E3790" t="s">
        <v>12</v>
      </c>
      <c r="F3790" t="s">
        <v>25</v>
      </c>
      <c r="G3790" t="s">
        <v>18</v>
      </c>
      <c r="H3790" t="s">
        <v>26</v>
      </c>
      <c r="I3790">
        <v>4240</v>
      </c>
      <c r="J3790">
        <v>205.7</v>
      </c>
      <c r="K3790">
        <v>117.11</v>
      </c>
    </row>
    <row r="3791" spans="1:11" x14ac:dyDescent="0.35">
      <c r="A3791">
        <v>607756221</v>
      </c>
      <c r="B3791" s="2">
        <v>42585</v>
      </c>
      <c r="C3791" s="2">
        <v>42587</v>
      </c>
      <c r="D3791" t="s">
        <v>102</v>
      </c>
      <c r="E3791" t="s">
        <v>21</v>
      </c>
      <c r="F3791" t="s">
        <v>76</v>
      </c>
      <c r="G3791" t="s">
        <v>14</v>
      </c>
      <c r="H3791" t="s">
        <v>34</v>
      </c>
      <c r="I3791">
        <v>7426</v>
      </c>
      <c r="J3791">
        <v>668.27</v>
      </c>
      <c r="K3791">
        <v>502.54</v>
      </c>
    </row>
    <row r="3792" spans="1:11" x14ac:dyDescent="0.35">
      <c r="A3792">
        <v>512965238</v>
      </c>
      <c r="B3792" s="2">
        <v>43816</v>
      </c>
      <c r="C3792" s="2">
        <v>43825</v>
      </c>
      <c r="D3792" t="s">
        <v>11</v>
      </c>
      <c r="E3792" t="s">
        <v>12</v>
      </c>
      <c r="F3792" t="s">
        <v>13</v>
      </c>
      <c r="G3792" t="s">
        <v>14</v>
      </c>
      <c r="H3792" t="s">
        <v>19</v>
      </c>
      <c r="I3792">
        <v>6668</v>
      </c>
      <c r="J3792">
        <v>255.28</v>
      </c>
      <c r="K3792">
        <v>159.41999999999999</v>
      </c>
    </row>
    <row r="3793" spans="1:11" x14ac:dyDescent="0.35">
      <c r="A3793">
        <v>450652587</v>
      </c>
      <c r="B3793" s="2">
        <v>42721</v>
      </c>
      <c r="C3793" s="2">
        <v>42736</v>
      </c>
      <c r="D3793" t="s">
        <v>146</v>
      </c>
      <c r="E3793" t="s">
        <v>29</v>
      </c>
      <c r="F3793" t="s">
        <v>17</v>
      </c>
      <c r="G3793" t="s">
        <v>14</v>
      </c>
      <c r="H3793" t="s">
        <v>19</v>
      </c>
      <c r="I3793">
        <v>6970</v>
      </c>
      <c r="J3793">
        <v>152.58000000000001</v>
      </c>
      <c r="K3793">
        <v>97.44</v>
      </c>
    </row>
    <row r="3794" spans="1:11" x14ac:dyDescent="0.35">
      <c r="A3794">
        <v>291179597</v>
      </c>
      <c r="B3794" s="2">
        <v>42779</v>
      </c>
      <c r="C3794" s="2">
        <v>42780</v>
      </c>
      <c r="D3794" t="s">
        <v>113</v>
      </c>
      <c r="E3794" t="s">
        <v>21</v>
      </c>
      <c r="F3794" t="s">
        <v>76</v>
      </c>
      <c r="G3794" t="s">
        <v>14</v>
      </c>
      <c r="H3794" t="s">
        <v>34</v>
      </c>
      <c r="I3794">
        <v>5368</v>
      </c>
      <c r="J3794">
        <v>668.27</v>
      </c>
      <c r="K3794">
        <v>502.54</v>
      </c>
    </row>
    <row r="3795" spans="1:11" x14ac:dyDescent="0.35">
      <c r="A3795">
        <v>875220096</v>
      </c>
      <c r="B3795" s="2">
        <v>44859</v>
      </c>
      <c r="C3795" s="2">
        <v>44860</v>
      </c>
      <c r="D3795" t="s">
        <v>80</v>
      </c>
      <c r="E3795" t="s">
        <v>21</v>
      </c>
      <c r="F3795" t="s">
        <v>56</v>
      </c>
      <c r="G3795" t="s">
        <v>14</v>
      </c>
      <c r="H3795" t="s">
        <v>26</v>
      </c>
      <c r="I3795">
        <v>5930</v>
      </c>
      <c r="J3795">
        <v>9.33</v>
      </c>
      <c r="K3795">
        <v>6.92</v>
      </c>
    </row>
    <row r="3796" spans="1:11" x14ac:dyDescent="0.35">
      <c r="A3796">
        <v>863760411</v>
      </c>
      <c r="B3796" s="2">
        <v>44793</v>
      </c>
      <c r="C3796" s="2">
        <v>44799</v>
      </c>
      <c r="D3796" t="s">
        <v>94</v>
      </c>
      <c r="E3796" t="s">
        <v>38</v>
      </c>
      <c r="F3796" t="s">
        <v>33</v>
      </c>
      <c r="G3796" t="s">
        <v>18</v>
      </c>
      <c r="H3796" t="s">
        <v>34</v>
      </c>
      <c r="I3796">
        <v>4755</v>
      </c>
      <c r="J3796">
        <v>109.28</v>
      </c>
      <c r="K3796">
        <v>35.840000000000003</v>
      </c>
    </row>
    <row r="3797" spans="1:11" x14ac:dyDescent="0.35">
      <c r="A3797">
        <v>788099372</v>
      </c>
      <c r="B3797" s="2">
        <v>44309</v>
      </c>
      <c r="C3797" s="2">
        <v>44319</v>
      </c>
      <c r="D3797" t="s">
        <v>166</v>
      </c>
      <c r="E3797" t="s">
        <v>38</v>
      </c>
      <c r="F3797" t="s">
        <v>17</v>
      </c>
      <c r="G3797" t="s">
        <v>18</v>
      </c>
      <c r="H3797" t="s">
        <v>34</v>
      </c>
      <c r="I3797">
        <v>4972</v>
      </c>
      <c r="J3797">
        <v>152.58000000000001</v>
      </c>
      <c r="K3797">
        <v>97.44</v>
      </c>
    </row>
    <row r="3798" spans="1:11" x14ac:dyDescent="0.35">
      <c r="A3798">
        <v>799848306</v>
      </c>
      <c r="B3798" s="2">
        <v>42440</v>
      </c>
      <c r="C3798" s="2">
        <v>42457</v>
      </c>
      <c r="D3798" t="s">
        <v>176</v>
      </c>
      <c r="E3798" t="s">
        <v>21</v>
      </c>
      <c r="F3798" t="s">
        <v>76</v>
      </c>
      <c r="G3798" t="s">
        <v>18</v>
      </c>
      <c r="H3798" t="s">
        <v>19</v>
      </c>
      <c r="I3798">
        <v>1743</v>
      </c>
      <c r="J3798">
        <v>668.27</v>
      </c>
      <c r="K3798">
        <v>502.54</v>
      </c>
    </row>
    <row r="3799" spans="1:11" x14ac:dyDescent="0.35">
      <c r="A3799">
        <v>220931041</v>
      </c>
      <c r="B3799" s="2">
        <v>44846</v>
      </c>
      <c r="C3799" s="2">
        <v>44851</v>
      </c>
      <c r="D3799" t="s">
        <v>70</v>
      </c>
      <c r="E3799" t="s">
        <v>29</v>
      </c>
      <c r="F3799" t="s">
        <v>47</v>
      </c>
      <c r="G3799" t="s">
        <v>14</v>
      </c>
      <c r="H3799" t="s">
        <v>15</v>
      </c>
      <c r="I3799">
        <v>7259</v>
      </c>
      <c r="J3799">
        <v>421.89</v>
      </c>
      <c r="K3799">
        <v>364.69</v>
      </c>
    </row>
    <row r="3800" spans="1:11" x14ac:dyDescent="0.35">
      <c r="A3800">
        <v>693583905</v>
      </c>
      <c r="B3800" s="2">
        <v>44535</v>
      </c>
      <c r="C3800" s="2">
        <v>44547</v>
      </c>
      <c r="D3800" t="s">
        <v>20</v>
      </c>
      <c r="E3800" t="s">
        <v>21</v>
      </c>
      <c r="F3800" t="s">
        <v>47</v>
      </c>
      <c r="G3800" t="s">
        <v>18</v>
      </c>
      <c r="H3800" t="s">
        <v>15</v>
      </c>
      <c r="I3800">
        <v>5745</v>
      </c>
      <c r="J3800">
        <v>421.89</v>
      </c>
      <c r="K3800">
        <v>364.69</v>
      </c>
    </row>
    <row r="3801" spans="1:11" x14ac:dyDescent="0.35">
      <c r="A3801">
        <v>330355727</v>
      </c>
      <c r="B3801" s="2">
        <v>44210</v>
      </c>
      <c r="C3801" s="2">
        <v>44214</v>
      </c>
      <c r="D3801" t="s">
        <v>166</v>
      </c>
      <c r="E3801" t="s">
        <v>38</v>
      </c>
      <c r="F3801" t="s">
        <v>33</v>
      </c>
      <c r="G3801" t="s">
        <v>14</v>
      </c>
      <c r="H3801" t="s">
        <v>19</v>
      </c>
      <c r="I3801">
        <v>8456</v>
      </c>
      <c r="J3801">
        <v>109.28</v>
      </c>
      <c r="K3801">
        <v>35.840000000000003</v>
      </c>
    </row>
    <row r="3802" spans="1:11" x14ac:dyDescent="0.35">
      <c r="A3802">
        <v>464107835</v>
      </c>
      <c r="B3802" s="2">
        <v>42274</v>
      </c>
      <c r="C3802" s="2">
        <v>42283</v>
      </c>
      <c r="D3802" t="s">
        <v>151</v>
      </c>
      <c r="E3802" t="s">
        <v>32</v>
      </c>
      <c r="F3802" t="s">
        <v>42</v>
      </c>
      <c r="G3802" t="s">
        <v>18</v>
      </c>
      <c r="H3802" t="s">
        <v>34</v>
      </c>
      <c r="I3802">
        <v>8677</v>
      </c>
      <c r="J3802">
        <v>437.2</v>
      </c>
      <c r="K3802">
        <v>263.33</v>
      </c>
    </row>
    <row r="3803" spans="1:11" x14ac:dyDescent="0.35">
      <c r="A3803">
        <v>698014056</v>
      </c>
      <c r="B3803" s="2">
        <v>42289</v>
      </c>
      <c r="C3803" s="2">
        <v>42310</v>
      </c>
      <c r="D3803" t="s">
        <v>104</v>
      </c>
      <c r="E3803" t="s">
        <v>24</v>
      </c>
      <c r="F3803" t="s">
        <v>17</v>
      </c>
      <c r="G3803" t="s">
        <v>18</v>
      </c>
      <c r="H3803" t="s">
        <v>19</v>
      </c>
      <c r="I3803">
        <v>6726</v>
      </c>
      <c r="J3803">
        <v>152.58000000000001</v>
      </c>
      <c r="K3803">
        <v>97.44</v>
      </c>
    </row>
    <row r="3804" spans="1:11" x14ac:dyDescent="0.35">
      <c r="A3804">
        <v>255560719</v>
      </c>
      <c r="B3804" s="2">
        <v>42780</v>
      </c>
      <c r="C3804" s="2">
        <v>42796</v>
      </c>
      <c r="D3804" t="s">
        <v>162</v>
      </c>
      <c r="E3804" t="s">
        <v>38</v>
      </c>
      <c r="F3804" t="s">
        <v>40</v>
      </c>
      <c r="G3804" t="s">
        <v>18</v>
      </c>
      <c r="H3804" t="s">
        <v>26</v>
      </c>
      <c r="I3804">
        <v>4951</v>
      </c>
      <c r="J3804">
        <v>651.21</v>
      </c>
      <c r="K3804">
        <v>524.96</v>
      </c>
    </row>
    <row r="3805" spans="1:11" x14ac:dyDescent="0.35">
      <c r="A3805">
        <v>230546653</v>
      </c>
      <c r="B3805" s="2">
        <v>42167</v>
      </c>
      <c r="C3805" s="2">
        <v>42173</v>
      </c>
      <c r="D3805" t="s">
        <v>16</v>
      </c>
      <c r="E3805" t="s">
        <v>12</v>
      </c>
      <c r="F3805" t="s">
        <v>33</v>
      </c>
      <c r="G3805" t="s">
        <v>14</v>
      </c>
      <c r="H3805" t="s">
        <v>34</v>
      </c>
      <c r="I3805">
        <v>2733</v>
      </c>
      <c r="J3805">
        <v>109.28</v>
      </c>
      <c r="K3805">
        <v>35.840000000000003</v>
      </c>
    </row>
    <row r="3806" spans="1:11" x14ac:dyDescent="0.35">
      <c r="A3806">
        <v>437083184</v>
      </c>
      <c r="B3806" s="2">
        <v>42022</v>
      </c>
      <c r="C3806" s="2">
        <v>42041</v>
      </c>
      <c r="D3806" t="s">
        <v>172</v>
      </c>
      <c r="E3806" t="s">
        <v>21</v>
      </c>
      <c r="F3806" t="s">
        <v>47</v>
      </c>
      <c r="G3806" t="s">
        <v>14</v>
      </c>
      <c r="H3806" t="s">
        <v>19</v>
      </c>
      <c r="I3806">
        <v>1482</v>
      </c>
      <c r="J3806">
        <v>421.89</v>
      </c>
      <c r="K3806">
        <v>364.69</v>
      </c>
    </row>
    <row r="3807" spans="1:11" x14ac:dyDescent="0.35">
      <c r="A3807">
        <v>759594142</v>
      </c>
      <c r="B3807" s="2">
        <v>42926</v>
      </c>
      <c r="C3807" s="2">
        <v>42932</v>
      </c>
      <c r="D3807" t="s">
        <v>175</v>
      </c>
      <c r="E3807" t="s">
        <v>21</v>
      </c>
      <c r="F3807" t="s">
        <v>68</v>
      </c>
      <c r="G3807" t="s">
        <v>18</v>
      </c>
      <c r="H3807" t="s">
        <v>19</v>
      </c>
      <c r="I3807">
        <v>9641</v>
      </c>
      <c r="J3807">
        <v>154.06</v>
      </c>
      <c r="K3807">
        <v>90.93</v>
      </c>
    </row>
    <row r="3808" spans="1:11" x14ac:dyDescent="0.35">
      <c r="A3808">
        <v>702815854</v>
      </c>
      <c r="B3808" s="2">
        <v>44697</v>
      </c>
      <c r="C3808" s="2">
        <v>44715</v>
      </c>
      <c r="D3808" t="s">
        <v>135</v>
      </c>
      <c r="E3808" t="s">
        <v>21</v>
      </c>
      <c r="F3808" t="s">
        <v>76</v>
      </c>
      <c r="G3808" t="s">
        <v>14</v>
      </c>
      <c r="H3808" t="s">
        <v>26</v>
      </c>
      <c r="I3808">
        <v>7684</v>
      </c>
      <c r="J3808">
        <v>668.27</v>
      </c>
      <c r="K3808">
        <v>502.54</v>
      </c>
    </row>
    <row r="3809" spans="1:11" x14ac:dyDescent="0.35">
      <c r="A3809">
        <v>741797149</v>
      </c>
      <c r="B3809" s="2">
        <v>42459</v>
      </c>
      <c r="C3809" s="2">
        <v>42477</v>
      </c>
      <c r="D3809" t="s">
        <v>112</v>
      </c>
      <c r="E3809" t="s">
        <v>12</v>
      </c>
      <c r="F3809" t="s">
        <v>25</v>
      </c>
      <c r="G3809" t="s">
        <v>18</v>
      </c>
      <c r="H3809" t="s">
        <v>34</v>
      </c>
      <c r="I3809">
        <v>3116</v>
      </c>
      <c r="J3809">
        <v>205.7</v>
      </c>
      <c r="K3809">
        <v>117.11</v>
      </c>
    </row>
    <row r="3810" spans="1:11" x14ac:dyDescent="0.35">
      <c r="A3810">
        <v>971899354</v>
      </c>
      <c r="B3810" s="2">
        <v>43617</v>
      </c>
      <c r="C3810" s="2">
        <v>43638</v>
      </c>
      <c r="D3810" t="s">
        <v>172</v>
      </c>
      <c r="E3810" t="s">
        <v>21</v>
      </c>
      <c r="F3810" t="s">
        <v>17</v>
      </c>
      <c r="G3810" t="s">
        <v>14</v>
      </c>
      <c r="H3810" t="s">
        <v>19</v>
      </c>
      <c r="I3810">
        <v>5471</v>
      </c>
      <c r="J3810">
        <v>152.58000000000001</v>
      </c>
      <c r="K3810">
        <v>97.44</v>
      </c>
    </row>
    <row r="3811" spans="1:11" x14ac:dyDescent="0.35">
      <c r="A3811">
        <v>658796298</v>
      </c>
      <c r="B3811" s="2">
        <v>42116</v>
      </c>
      <c r="C3811" s="2">
        <v>42126</v>
      </c>
      <c r="D3811" t="s">
        <v>44</v>
      </c>
      <c r="E3811" t="s">
        <v>12</v>
      </c>
      <c r="F3811" t="s">
        <v>68</v>
      </c>
      <c r="G3811" t="s">
        <v>14</v>
      </c>
      <c r="H3811" t="s">
        <v>15</v>
      </c>
      <c r="I3811">
        <v>1319</v>
      </c>
      <c r="J3811">
        <v>154.06</v>
      </c>
      <c r="K3811">
        <v>90.93</v>
      </c>
    </row>
    <row r="3812" spans="1:11" x14ac:dyDescent="0.35">
      <c r="A3812">
        <v>488474309</v>
      </c>
      <c r="B3812" s="2">
        <v>43713</v>
      </c>
      <c r="C3812" s="2">
        <v>43717</v>
      </c>
      <c r="D3812" t="s">
        <v>108</v>
      </c>
      <c r="E3812" t="s">
        <v>12</v>
      </c>
      <c r="F3812" t="s">
        <v>30</v>
      </c>
      <c r="G3812" t="s">
        <v>14</v>
      </c>
      <c r="H3812" t="s">
        <v>26</v>
      </c>
      <c r="I3812">
        <v>9258</v>
      </c>
      <c r="J3812">
        <v>81.73</v>
      </c>
      <c r="K3812">
        <v>56.67</v>
      </c>
    </row>
    <row r="3813" spans="1:11" x14ac:dyDescent="0.35">
      <c r="A3813">
        <v>317232215</v>
      </c>
      <c r="B3813" s="2">
        <v>44096</v>
      </c>
      <c r="C3813" s="2">
        <v>44104</v>
      </c>
      <c r="D3813" t="s">
        <v>130</v>
      </c>
      <c r="E3813" t="s">
        <v>29</v>
      </c>
      <c r="F3813" t="s">
        <v>13</v>
      </c>
      <c r="G3813" t="s">
        <v>18</v>
      </c>
      <c r="H3813" t="s">
        <v>26</v>
      </c>
      <c r="I3813">
        <v>4917</v>
      </c>
      <c r="J3813">
        <v>255.28</v>
      </c>
      <c r="K3813">
        <v>159.41999999999999</v>
      </c>
    </row>
    <row r="3814" spans="1:11" x14ac:dyDescent="0.35">
      <c r="A3814">
        <v>521681344</v>
      </c>
      <c r="B3814" s="2">
        <v>44608</v>
      </c>
      <c r="C3814" s="2">
        <v>44622</v>
      </c>
      <c r="D3814" t="s">
        <v>20</v>
      </c>
      <c r="E3814" t="s">
        <v>21</v>
      </c>
      <c r="F3814" t="s">
        <v>40</v>
      </c>
      <c r="G3814" t="s">
        <v>14</v>
      </c>
      <c r="H3814" t="s">
        <v>15</v>
      </c>
      <c r="I3814">
        <v>5957</v>
      </c>
      <c r="J3814">
        <v>651.21</v>
      </c>
      <c r="K3814">
        <v>524.96</v>
      </c>
    </row>
    <row r="3815" spans="1:11" x14ac:dyDescent="0.35">
      <c r="A3815">
        <v>648745524</v>
      </c>
      <c r="B3815" s="2">
        <v>42366</v>
      </c>
      <c r="C3815" s="2">
        <v>42372</v>
      </c>
      <c r="D3815" t="s">
        <v>93</v>
      </c>
      <c r="E3815" t="s">
        <v>29</v>
      </c>
      <c r="F3815" t="s">
        <v>22</v>
      </c>
      <c r="G3815" t="s">
        <v>14</v>
      </c>
      <c r="H3815" t="s">
        <v>26</v>
      </c>
      <c r="I3815">
        <v>7072</v>
      </c>
      <c r="J3815">
        <v>47.45</v>
      </c>
      <c r="K3815">
        <v>31.79</v>
      </c>
    </row>
    <row r="3816" spans="1:11" x14ac:dyDescent="0.35">
      <c r="A3816">
        <v>765661084</v>
      </c>
      <c r="B3816" s="2">
        <v>44266</v>
      </c>
      <c r="C3816" s="2">
        <v>44275</v>
      </c>
      <c r="D3816" t="s">
        <v>106</v>
      </c>
      <c r="E3816" t="s">
        <v>38</v>
      </c>
      <c r="F3816" t="s">
        <v>68</v>
      </c>
      <c r="G3816" t="s">
        <v>18</v>
      </c>
      <c r="H3816" t="s">
        <v>19</v>
      </c>
      <c r="I3816">
        <v>4984</v>
      </c>
      <c r="J3816">
        <v>154.06</v>
      </c>
      <c r="K3816">
        <v>90.93</v>
      </c>
    </row>
    <row r="3817" spans="1:11" x14ac:dyDescent="0.35">
      <c r="A3817">
        <v>109976851</v>
      </c>
      <c r="B3817" s="2">
        <v>44472</v>
      </c>
      <c r="C3817" s="2">
        <v>44478</v>
      </c>
      <c r="D3817" t="s">
        <v>62</v>
      </c>
      <c r="E3817" t="s">
        <v>38</v>
      </c>
      <c r="F3817" t="s">
        <v>76</v>
      </c>
      <c r="G3817" t="s">
        <v>14</v>
      </c>
      <c r="H3817" t="s">
        <v>26</v>
      </c>
      <c r="I3817">
        <v>3449</v>
      </c>
      <c r="J3817">
        <v>668.27</v>
      </c>
      <c r="K3817">
        <v>502.54</v>
      </c>
    </row>
    <row r="3818" spans="1:11" x14ac:dyDescent="0.35">
      <c r="A3818">
        <v>239554154</v>
      </c>
      <c r="B3818" s="2">
        <v>43848</v>
      </c>
      <c r="C3818" s="2">
        <v>43862</v>
      </c>
      <c r="D3818" t="s">
        <v>189</v>
      </c>
      <c r="E3818" t="s">
        <v>21</v>
      </c>
      <c r="F3818" t="s">
        <v>40</v>
      </c>
      <c r="G3818" t="s">
        <v>18</v>
      </c>
      <c r="H3818" t="s">
        <v>26</v>
      </c>
      <c r="I3818">
        <v>8253</v>
      </c>
      <c r="J3818">
        <v>651.21</v>
      </c>
      <c r="K3818">
        <v>524.96</v>
      </c>
    </row>
    <row r="3819" spans="1:11" x14ac:dyDescent="0.35">
      <c r="A3819">
        <v>982566821</v>
      </c>
      <c r="B3819" s="2">
        <v>44303</v>
      </c>
      <c r="C3819" s="2">
        <v>44314</v>
      </c>
      <c r="D3819" t="s">
        <v>152</v>
      </c>
      <c r="E3819" t="s">
        <v>21</v>
      </c>
      <c r="F3819" t="s">
        <v>40</v>
      </c>
      <c r="G3819" t="s">
        <v>14</v>
      </c>
      <c r="H3819" t="s">
        <v>15</v>
      </c>
      <c r="I3819">
        <v>2212</v>
      </c>
      <c r="J3819">
        <v>651.21</v>
      </c>
      <c r="K3819">
        <v>524.96</v>
      </c>
    </row>
    <row r="3820" spans="1:11" x14ac:dyDescent="0.35">
      <c r="A3820">
        <v>887501180</v>
      </c>
      <c r="B3820" s="2">
        <v>42860</v>
      </c>
      <c r="C3820" s="2">
        <v>42869</v>
      </c>
      <c r="D3820" t="s">
        <v>115</v>
      </c>
      <c r="E3820" t="s">
        <v>21</v>
      </c>
      <c r="F3820" t="s">
        <v>42</v>
      </c>
      <c r="G3820" t="s">
        <v>14</v>
      </c>
      <c r="H3820" t="s">
        <v>19</v>
      </c>
      <c r="I3820">
        <v>176</v>
      </c>
      <c r="J3820">
        <v>437.2</v>
      </c>
      <c r="K3820">
        <v>263.33</v>
      </c>
    </row>
    <row r="3821" spans="1:11" x14ac:dyDescent="0.35">
      <c r="A3821">
        <v>373156058</v>
      </c>
      <c r="B3821" s="2">
        <v>44057</v>
      </c>
      <c r="C3821" s="2">
        <v>44075</v>
      </c>
      <c r="D3821" t="s">
        <v>197</v>
      </c>
      <c r="E3821" t="s">
        <v>38</v>
      </c>
      <c r="F3821" t="s">
        <v>56</v>
      </c>
      <c r="G3821" t="s">
        <v>14</v>
      </c>
      <c r="H3821" t="s">
        <v>15</v>
      </c>
      <c r="I3821">
        <v>4025</v>
      </c>
      <c r="J3821">
        <v>9.33</v>
      </c>
      <c r="K3821">
        <v>6.92</v>
      </c>
    </row>
    <row r="3822" spans="1:11" x14ac:dyDescent="0.35">
      <c r="A3822">
        <v>378642785</v>
      </c>
      <c r="B3822" s="2">
        <v>44888</v>
      </c>
      <c r="C3822" s="2">
        <v>44891</v>
      </c>
      <c r="D3822" t="s">
        <v>72</v>
      </c>
      <c r="E3822" t="s">
        <v>24</v>
      </c>
      <c r="F3822" t="s">
        <v>13</v>
      </c>
      <c r="G3822" t="s">
        <v>14</v>
      </c>
      <c r="H3822" t="s">
        <v>34</v>
      </c>
      <c r="I3822">
        <v>7669</v>
      </c>
      <c r="J3822">
        <v>255.28</v>
      </c>
      <c r="K3822">
        <v>159.41999999999999</v>
      </c>
    </row>
    <row r="3823" spans="1:11" x14ac:dyDescent="0.35">
      <c r="A3823">
        <v>113385188</v>
      </c>
      <c r="B3823" s="2">
        <v>42241</v>
      </c>
      <c r="C3823" s="2">
        <v>42242</v>
      </c>
      <c r="D3823" t="s">
        <v>128</v>
      </c>
      <c r="E3823" t="s">
        <v>38</v>
      </c>
      <c r="F3823" t="s">
        <v>13</v>
      </c>
      <c r="G3823" t="s">
        <v>14</v>
      </c>
      <c r="H3823" t="s">
        <v>19</v>
      </c>
      <c r="I3823">
        <v>2052</v>
      </c>
      <c r="J3823">
        <v>255.28</v>
      </c>
      <c r="K3823">
        <v>159.41999999999999</v>
      </c>
    </row>
    <row r="3824" spans="1:11" x14ac:dyDescent="0.35">
      <c r="A3824">
        <v>207119596</v>
      </c>
      <c r="B3824" s="2">
        <v>42471</v>
      </c>
      <c r="C3824" s="2">
        <v>42484</v>
      </c>
      <c r="D3824" t="s">
        <v>87</v>
      </c>
      <c r="E3824" t="s">
        <v>24</v>
      </c>
      <c r="F3824" t="s">
        <v>42</v>
      </c>
      <c r="G3824" t="s">
        <v>18</v>
      </c>
      <c r="H3824" t="s">
        <v>34</v>
      </c>
      <c r="I3824">
        <v>146</v>
      </c>
      <c r="J3824">
        <v>437.2</v>
      </c>
      <c r="K3824">
        <v>263.33</v>
      </c>
    </row>
    <row r="3825" spans="1:11" x14ac:dyDescent="0.35">
      <c r="A3825">
        <v>459894835</v>
      </c>
      <c r="B3825" s="2">
        <v>43323</v>
      </c>
      <c r="C3825" s="2">
        <v>43344</v>
      </c>
      <c r="D3825" t="s">
        <v>217</v>
      </c>
      <c r="E3825" t="s">
        <v>12</v>
      </c>
      <c r="F3825" t="s">
        <v>25</v>
      </c>
      <c r="G3825" t="s">
        <v>18</v>
      </c>
      <c r="H3825" t="s">
        <v>19</v>
      </c>
      <c r="I3825">
        <v>1957</v>
      </c>
      <c r="J3825">
        <v>205.7</v>
      </c>
      <c r="K3825">
        <v>117.11</v>
      </c>
    </row>
    <row r="3826" spans="1:11" x14ac:dyDescent="0.35">
      <c r="A3826">
        <v>292072236</v>
      </c>
      <c r="B3826" s="2">
        <v>43658</v>
      </c>
      <c r="C3826" s="2">
        <v>43659</v>
      </c>
      <c r="D3826" t="s">
        <v>137</v>
      </c>
      <c r="E3826" t="s">
        <v>38</v>
      </c>
      <c r="F3826" t="s">
        <v>30</v>
      </c>
      <c r="G3826" t="s">
        <v>14</v>
      </c>
      <c r="H3826" t="s">
        <v>15</v>
      </c>
      <c r="I3826">
        <v>9520</v>
      </c>
      <c r="J3826">
        <v>81.73</v>
      </c>
      <c r="K3826">
        <v>56.67</v>
      </c>
    </row>
    <row r="3827" spans="1:11" x14ac:dyDescent="0.35">
      <c r="A3827">
        <v>994325625</v>
      </c>
      <c r="B3827" s="2">
        <v>43539</v>
      </c>
      <c r="C3827" s="2">
        <v>43544</v>
      </c>
      <c r="D3827" t="s">
        <v>155</v>
      </c>
      <c r="E3827" t="s">
        <v>12</v>
      </c>
      <c r="F3827" t="s">
        <v>17</v>
      </c>
      <c r="G3827" t="s">
        <v>18</v>
      </c>
      <c r="H3827" t="s">
        <v>34</v>
      </c>
      <c r="I3827">
        <v>1904</v>
      </c>
      <c r="J3827">
        <v>152.58000000000001</v>
      </c>
      <c r="K3827">
        <v>97.44</v>
      </c>
    </row>
    <row r="3828" spans="1:11" x14ac:dyDescent="0.35">
      <c r="A3828">
        <v>777641332</v>
      </c>
      <c r="B3828" s="2">
        <v>43415</v>
      </c>
      <c r="C3828" s="2">
        <v>43423</v>
      </c>
      <c r="D3828" t="s">
        <v>198</v>
      </c>
      <c r="E3828" t="s">
        <v>38</v>
      </c>
      <c r="F3828" t="s">
        <v>33</v>
      </c>
      <c r="G3828" t="s">
        <v>18</v>
      </c>
      <c r="H3828" t="s">
        <v>15</v>
      </c>
      <c r="I3828">
        <v>206</v>
      </c>
      <c r="J3828">
        <v>109.28</v>
      </c>
      <c r="K3828">
        <v>35.840000000000003</v>
      </c>
    </row>
    <row r="3829" spans="1:11" x14ac:dyDescent="0.35">
      <c r="A3829">
        <v>623318183</v>
      </c>
      <c r="B3829" s="2">
        <v>42741</v>
      </c>
      <c r="C3829" s="2">
        <v>42752</v>
      </c>
      <c r="D3829" t="s">
        <v>105</v>
      </c>
      <c r="E3829" t="s">
        <v>12</v>
      </c>
      <c r="F3829" t="s">
        <v>68</v>
      </c>
      <c r="G3829" t="s">
        <v>18</v>
      </c>
      <c r="H3829" t="s">
        <v>34</v>
      </c>
      <c r="I3829">
        <v>2557</v>
      </c>
      <c r="J3829">
        <v>154.06</v>
      </c>
      <c r="K3829">
        <v>90.93</v>
      </c>
    </row>
    <row r="3830" spans="1:11" x14ac:dyDescent="0.35">
      <c r="A3830">
        <v>232967507</v>
      </c>
      <c r="B3830" s="2">
        <v>44440</v>
      </c>
      <c r="C3830" s="2">
        <v>44444</v>
      </c>
      <c r="D3830" t="s">
        <v>82</v>
      </c>
      <c r="E3830" t="s">
        <v>32</v>
      </c>
      <c r="F3830" t="s">
        <v>42</v>
      </c>
      <c r="G3830" t="s">
        <v>14</v>
      </c>
      <c r="H3830" t="s">
        <v>34</v>
      </c>
      <c r="I3830">
        <v>9117</v>
      </c>
      <c r="J3830">
        <v>437.2</v>
      </c>
      <c r="K3830">
        <v>263.33</v>
      </c>
    </row>
    <row r="3831" spans="1:11" x14ac:dyDescent="0.35">
      <c r="A3831">
        <v>278513133</v>
      </c>
      <c r="B3831" s="2">
        <v>44859</v>
      </c>
      <c r="C3831" s="2">
        <v>44860</v>
      </c>
      <c r="D3831" t="s">
        <v>175</v>
      </c>
      <c r="E3831" t="s">
        <v>21</v>
      </c>
      <c r="F3831" t="s">
        <v>56</v>
      </c>
      <c r="G3831" t="s">
        <v>14</v>
      </c>
      <c r="H3831" t="s">
        <v>34</v>
      </c>
      <c r="I3831">
        <v>7080</v>
      </c>
      <c r="J3831">
        <v>9.33</v>
      </c>
      <c r="K3831">
        <v>6.92</v>
      </c>
    </row>
    <row r="3832" spans="1:11" x14ac:dyDescent="0.35">
      <c r="A3832">
        <v>152191388</v>
      </c>
      <c r="B3832" s="2">
        <v>43969</v>
      </c>
      <c r="C3832" s="2">
        <v>43990</v>
      </c>
      <c r="D3832" t="s">
        <v>156</v>
      </c>
      <c r="E3832" t="s">
        <v>21</v>
      </c>
      <c r="F3832" t="s">
        <v>13</v>
      </c>
      <c r="G3832" t="s">
        <v>18</v>
      </c>
      <c r="H3832" t="s">
        <v>26</v>
      </c>
      <c r="I3832">
        <v>5669</v>
      </c>
      <c r="J3832">
        <v>255.28</v>
      </c>
      <c r="K3832">
        <v>159.41999999999999</v>
      </c>
    </row>
    <row r="3833" spans="1:11" x14ac:dyDescent="0.35">
      <c r="A3833">
        <v>216551101</v>
      </c>
      <c r="B3833" s="2">
        <v>44399</v>
      </c>
      <c r="C3833" s="2">
        <v>44418</v>
      </c>
      <c r="D3833" t="s">
        <v>64</v>
      </c>
      <c r="E3833" t="s">
        <v>29</v>
      </c>
      <c r="F3833" t="s">
        <v>42</v>
      </c>
      <c r="G3833" t="s">
        <v>14</v>
      </c>
      <c r="H3833" t="s">
        <v>34</v>
      </c>
      <c r="I3833">
        <v>1138</v>
      </c>
      <c r="J3833">
        <v>437.2</v>
      </c>
      <c r="K3833">
        <v>263.33</v>
      </c>
    </row>
    <row r="3834" spans="1:11" x14ac:dyDescent="0.35">
      <c r="A3834">
        <v>454453599</v>
      </c>
      <c r="B3834" s="2">
        <v>43895</v>
      </c>
      <c r="C3834" s="2">
        <v>43900</v>
      </c>
      <c r="D3834" t="s">
        <v>191</v>
      </c>
      <c r="E3834" t="s">
        <v>24</v>
      </c>
      <c r="F3834" t="s">
        <v>42</v>
      </c>
      <c r="G3834" t="s">
        <v>18</v>
      </c>
      <c r="H3834" t="s">
        <v>26</v>
      </c>
      <c r="I3834">
        <v>1774</v>
      </c>
      <c r="J3834">
        <v>437.2</v>
      </c>
      <c r="K3834">
        <v>263.33</v>
      </c>
    </row>
    <row r="3835" spans="1:11" x14ac:dyDescent="0.35">
      <c r="A3835">
        <v>919072711</v>
      </c>
      <c r="B3835" s="2">
        <v>42134</v>
      </c>
      <c r="C3835" s="2">
        <v>42142</v>
      </c>
      <c r="D3835" t="s">
        <v>139</v>
      </c>
      <c r="E3835" t="s">
        <v>51</v>
      </c>
      <c r="F3835" t="s">
        <v>40</v>
      </c>
      <c r="G3835" t="s">
        <v>18</v>
      </c>
      <c r="H3835" t="s">
        <v>19</v>
      </c>
      <c r="I3835">
        <v>2894</v>
      </c>
      <c r="J3835">
        <v>651.21</v>
      </c>
      <c r="K3835">
        <v>524.96</v>
      </c>
    </row>
    <row r="3836" spans="1:11" x14ac:dyDescent="0.35">
      <c r="A3836">
        <v>383894765</v>
      </c>
      <c r="B3836" s="2">
        <v>42260</v>
      </c>
      <c r="C3836" s="2">
        <v>42264</v>
      </c>
      <c r="D3836" t="s">
        <v>197</v>
      </c>
      <c r="E3836" t="s">
        <v>38</v>
      </c>
      <c r="F3836" t="s">
        <v>42</v>
      </c>
      <c r="G3836" t="s">
        <v>14</v>
      </c>
      <c r="H3836" t="s">
        <v>15</v>
      </c>
      <c r="I3836">
        <v>1847</v>
      </c>
      <c r="J3836">
        <v>437.2</v>
      </c>
      <c r="K3836">
        <v>263.33</v>
      </c>
    </row>
    <row r="3837" spans="1:11" x14ac:dyDescent="0.35">
      <c r="A3837">
        <v>392718589</v>
      </c>
      <c r="B3837" s="2">
        <v>44073</v>
      </c>
      <c r="C3837" s="2">
        <v>44085</v>
      </c>
      <c r="D3837" t="s">
        <v>192</v>
      </c>
      <c r="E3837" t="s">
        <v>32</v>
      </c>
      <c r="F3837" t="s">
        <v>22</v>
      </c>
      <c r="G3837" t="s">
        <v>14</v>
      </c>
      <c r="H3837" t="s">
        <v>19</v>
      </c>
      <c r="I3837">
        <v>3012</v>
      </c>
      <c r="J3837">
        <v>47.45</v>
      </c>
      <c r="K3837">
        <v>31.79</v>
      </c>
    </row>
    <row r="3838" spans="1:11" x14ac:dyDescent="0.35">
      <c r="A3838">
        <v>309655511</v>
      </c>
      <c r="B3838" s="2">
        <v>43225</v>
      </c>
      <c r="C3838" s="2">
        <v>43234</v>
      </c>
      <c r="D3838" t="s">
        <v>193</v>
      </c>
      <c r="E3838" t="s">
        <v>21</v>
      </c>
      <c r="F3838" t="s">
        <v>30</v>
      </c>
      <c r="G3838" t="s">
        <v>18</v>
      </c>
      <c r="H3838" t="s">
        <v>19</v>
      </c>
      <c r="I3838">
        <v>2802</v>
      </c>
      <c r="J3838">
        <v>81.73</v>
      </c>
      <c r="K3838">
        <v>56.67</v>
      </c>
    </row>
    <row r="3839" spans="1:11" x14ac:dyDescent="0.35">
      <c r="A3839">
        <v>469129359</v>
      </c>
      <c r="B3839" s="2">
        <v>44913</v>
      </c>
      <c r="C3839" s="2">
        <v>44921</v>
      </c>
      <c r="D3839" t="s">
        <v>67</v>
      </c>
      <c r="E3839" t="s">
        <v>21</v>
      </c>
      <c r="F3839" t="s">
        <v>47</v>
      </c>
      <c r="G3839" t="s">
        <v>18</v>
      </c>
      <c r="H3839" t="s">
        <v>15</v>
      </c>
      <c r="I3839">
        <v>4657</v>
      </c>
      <c r="J3839">
        <v>421.89</v>
      </c>
      <c r="K3839">
        <v>364.69</v>
      </c>
    </row>
    <row r="3840" spans="1:11" x14ac:dyDescent="0.35">
      <c r="A3840">
        <v>825876462</v>
      </c>
      <c r="B3840" s="2">
        <v>42565</v>
      </c>
      <c r="C3840" s="2">
        <v>42571</v>
      </c>
      <c r="D3840" t="s">
        <v>162</v>
      </c>
      <c r="E3840" t="s">
        <v>38</v>
      </c>
      <c r="F3840" t="s">
        <v>47</v>
      </c>
      <c r="G3840" t="s">
        <v>18</v>
      </c>
      <c r="H3840" t="s">
        <v>34</v>
      </c>
      <c r="I3840">
        <v>4053</v>
      </c>
      <c r="J3840">
        <v>421.89</v>
      </c>
      <c r="K3840">
        <v>364.69</v>
      </c>
    </row>
    <row r="3841" spans="1:11" x14ac:dyDescent="0.35">
      <c r="A3841">
        <v>504945647</v>
      </c>
      <c r="B3841" s="2">
        <v>43852</v>
      </c>
      <c r="C3841" s="2">
        <v>43853</v>
      </c>
      <c r="D3841" t="s">
        <v>200</v>
      </c>
      <c r="E3841" t="s">
        <v>24</v>
      </c>
      <c r="F3841" t="s">
        <v>33</v>
      </c>
      <c r="G3841" t="s">
        <v>18</v>
      </c>
      <c r="H3841" t="s">
        <v>15</v>
      </c>
      <c r="I3841">
        <v>3493</v>
      </c>
      <c r="J3841">
        <v>109.28</v>
      </c>
      <c r="K3841">
        <v>35.840000000000003</v>
      </c>
    </row>
    <row r="3842" spans="1:11" x14ac:dyDescent="0.35">
      <c r="A3842">
        <v>951698243</v>
      </c>
      <c r="B3842" s="2">
        <v>42902</v>
      </c>
      <c r="C3842" s="2">
        <v>42922</v>
      </c>
      <c r="D3842" t="s">
        <v>129</v>
      </c>
      <c r="E3842" t="s">
        <v>21</v>
      </c>
      <c r="F3842" t="s">
        <v>17</v>
      </c>
      <c r="G3842" t="s">
        <v>14</v>
      </c>
      <c r="H3842" t="s">
        <v>26</v>
      </c>
      <c r="I3842">
        <v>7514</v>
      </c>
      <c r="J3842">
        <v>152.58000000000001</v>
      </c>
      <c r="K3842">
        <v>97.44</v>
      </c>
    </row>
    <row r="3843" spans="1:11" x14ac:dyDescent="0.35">
      <c r="A3843">
        <v>981808078</v>
      </c>
      <c r="B3843" s="2">
        <v>43857</v>
      </c>
      <c r="C3843" s="2">
        <v>43878</v>
      </c>
      <c r="D3843" t="s">
        <v>117</v>
      </c>
      <c r="E3843" t="s">
        <v>21</v>
      </c>
      <c r="F3843" t="s">
        <v>17</v>
      </c>
      <c r="G3843" t="s">
        <v>14</v>
      </c>
      <c r="H3843" t="s">
        <v>26</v>
      </c>
      <c r="I3843">
        <v>7683</v>
      </c>
      <c r="J3843">
        <v>152.58000000000001</v>
      </c>
      <c r="K3843">
        <v>97.44</v>
      </c>
    </row>
    <row r="3844" spans="1:11" x14ac:dyDescent="0.35">
      <c r="A3844">
        <v>831261479</v>
      </c>
      <c r="B3844" s="2">
        <v>43165</v>
      </c>
      <c r="C3844" s="2">
        <v>43174</v>
      </c>
      <c r="D3844" t="s">
        <v>139</v>
      </c>
      <c r="E3844" t="s">
        <v>51</v>
      </c>
      <c r="F3844" t="s">
        <v>56</v>
      </c>
      <c r="G3844" t="s">
        <v>14</v>
      </c>
      <c r="H3844" t="s">
        <v>34</v>
      </c>
      <c r="I3844">
        <v>7599</v>
      </c>
      <c r="J3844">
        <v>9.33</v>
      </c>
      <c r="K3844">
        <v>6.92</v>
      </c>
    </row>
    <row r="3845" spans="1:11" x14ac:dyDescent="0.35">
      <c r="A3845">
        <v>806357276</v>
      </c>
      <c r="B3845" s="2">
        <v>42589</v>
      </c>
      <c r="C3845" s="2">
        <v>42592</v>
      </c>
      <c r="D3845" t="s">
        <v>201</v>
      </c>
      <c r="E3845" t="s">
        <v>24</v>
      </c>
      <c r="F3845" t="s">
        <v>17</v>
      </c>
      <c r="G3845" t="s">
        <v>18</v>
      </c>
      <c r="H3845" t="s">
        <v>19</v>
      </c>
      <c r="I3845">
        <v>7892</v>
      </c>
      <c r="J3845">
        <v>152.58000000000001</v>
      </c>
      <c r="K3845">
        <v>97.44</v>
      </c>
    </row>
    <row r="3846" spans="1:11" x14ac:dyDescent="0.35">
      <c r="A3846">
        <v>833706796</v>
      </c>
      <c r="B3846" s="2">
        <v>43551</v>
      </c>
      <c r="C3846" s="2">
        <v>43569</v>
      </c>
      <c r="D3846" t="s">
        <v>121</v>
      </c>
      <c r="E3846" t="s">
        <v>21</v>
      </c>
      <c r="F3846" t="s">
        <v>25</v>
      </c>
      <c r="G3846" t="s">
        <v>14</v>
      </c>
      <c r="H3846" t="s">
        <v>15</v>
      </c>
      <c r="I3846">
        <v>1223</v>
      </c>
      <c r="J3846">
        <v>205.7</v>
      </c>
      <c r="K3846">
        <v>117.11</v>
      </c>
    </row>
    <row r="3847" spans="1:11" x14ac:dyDescent="0.35">
      <c r="A3847">
        <v>910233867</v>
      </c>
      <c r="B3847" s="2">
        <v>44709</v>
      </c>
      <c r="C3847" s="2">
        <v>44722</v>
      </c>
      <c r="D3847" t="s">
        <v>131</v>
      </c>
      <c r="E3847" t="s">
        <v>32</v>
      </c>
      <c r="F3847" t="s">
        <v>47</v>
      </c>
      <c r="G3847" t="s">
        <v>18</v>
      </c>
      <c r="H3847" t="s">
        <v>19</v>
      </c>
      <c r="I3847">
        <v>7283</v>
      </c>
      <c r="J3847">
        <v>421.89</v>
      </c>
      <c r="K3847">
        <v>364.69</v>
      </c>
    </row>
    <row r="3848" spans="1:11" x14ac:dyDescent="0.35">
      <c r="A3848">
        <v>653174817</v>
      </c>
      <c r="B3848" s="2">
        <v>42184</v>
      </c>
      <c r="C3848" s="2">
        <v>42200</v>
      </c>
      <c r="D3848" t="s">
        <v>52</v>
      </c>
      <c r="E3848" t="s">
        <v>12</v>
      </c>
      <c r="F3848" t="s">
        <v>47</v>
      </c>
      <c r="G3848" t="s">
        <v>18</v>
      </c>
      <c r="H3848" t="s">
        <v>15</v>
      </c>
      <c r="I3848">
        <v>7798</v>
      </c>
      <c r="J3848">
        <v>421.89</v>
      </c>
      <c r="K3848">
        <v>364.69</v>
      </c>
    </row>
    <row r="3849" spans="1:11" x14ac:dyDescent="0.35">
      <c r="A3849">
        <v>650078475</v>
      </c>
      <c r="B3849" s="2">
        <v>44721</v>
      </c>
      <c r="C3849" s="2">
        <v>44729</v>
      </c>
      <c r="D3849" t="s">
        <v>193</v>
      </c>
      <c r="E3849" t="s">
        <v>21</v>
      </c>
      <c r="F3849" t="s">
        <v>40</v>
      </c>
      <c r="G3849" t="s">
        <v>14</v>
      </c>
      <c r="H3849" t="s">
        <v>34</v>
      </c>
      <c r="I3849">
        <v>1522</v>
      </c>
      <c r="J3849">
        <v>651.21</v>
      </c>
      <c r="K3849">
        <v>524.96</v>
      </c>
    </row>
    <row r="3850" spans="1:11" x14ac:dyDescent="0.35">
      <c r="A3850">
        <v>208806169</v>
      </c>
      <c r="B3850" s="2">
        <v>42413</v>
      </c>
      <c r="C3850" s="2">
        <v>42417</v>
      </c>
      <c r="D3850" t="s">
        <v>166</v>
      </c>
      <c r="E3850" t="s">
        <v>38</v>
      </c>
      <c r="F3850" t="s">
        <v>40</v>
      </c>
      <c r="G3850" t="s">
        <v>14</v>
      </c>
      <c r="H3850" t="s">
        <v>26</v>
      </c>
      <c r="I3850">
        <v>9240</v>
      </c>
      <c r="J3850">
        <v>651.21</v>
      </c>
      <c r="K3850">
        <v>524.96</v>
      </c>
    </row>
    <row r="3851" spans="1:11" x14ac:dyDescent="0.35">
      <c r="A3851">
        <v>507531726</v>
      </c>
      <c r="B3851" s="2">
        <v>44131</v>
      </c>
      <c r="C3851" s="2">
        <v>44142</v>
      </c>
      <c r="D3851" t="s">
        <v>172</v>
      </c>
      <c r="E3851" t="s">
        <v>21</v>
      </c>
      <c r="F3851" t="s">
        <v>17</v>
      </c>
      <c r="G3851" t="s">
        <v>18</v>
      </c>
      <c r="H3851" t="s">
        <v>34</v>
      </c>
      <c r="I3851">
        <v>8771</v>
      </c>
      <c r="J3851">
        <v>152.58000000000001</v>
      </c>
      <c r="K3851">
        <v>97.44</v>
      </c>
    </row>
    <row r="3852" spans="1:11" x14ac:dyDescent="0.35">
      <c r="A3852">
        <v>544741475</v>
      </c>
      <c r="B3852" s="2">
        <v>43900</v>
      </c>
      <c r="C3852" s="2">
        <v>43910</v>
      </c>
      <c r="D3852" t="s">
        <v>91</v>
      </c>
      <c r="E3852" t="s">
        <v>21</v>
      </c>
      <c r="F3852" t="s">
        <v>30</v>
      </c>
      <c r="G3852" t="s">
        <v>14</v>
      </c>
      <c r="H3852" t="s">
        <v>19</v>
      </c>
      <c r="I3852">
        <v>9963</v>
      </c>
      <c r="J3852">
        <v>81.73</v>
      </c>
      <c r="K3852">
        <v>56.67</v>
      </c>
    </row>
    <row r="3853" spans="1:11" x14ac:dyDescent="0.35">
      <c r="A3853">
        <v>289234244</v>
      </c>
      <c r="B3853" s="2">
        <v>42215</v>
      </c>
      <c r="C3853" s="2">
        <v>42217</v>
      </c>
      <c r="D3853" t="s">
        <v>41</v>
      </c>
      <c r="E3853" t="s">
        <v>29</v>
      </c>
      <c r="F3853" t="s">
        <v>33</v>
      </c>
      <c r="G3853" t="s">
        <v>14</v>
      </c>
      <c r="H3853" t="s">
        <v>15</v>
      </c>
      <c r="I3853">
        <v>9695</v>
      </c>
      <c r="J3853">
        <v>109.28</v>
      </c>
      <c r="K3853">
        <v>35.840000000000003</v>
      </c>
    </row>
    <row r="3854" spans="1:11" x14ac:dyDescent="0.35">
      <c r="A3854">
        <v>230121362</v>
      </c>
      <c r="B3854" s="2">
        <v>44651</v>
      </c>
      <c r="C3854" s="2">
        <v>44672</v>
      </c>
      <c r="D3854" t="s">
        <v>39</v>
      </c>
      <c r="E3854" t="s">
        <v>29</v>
      </c>
      <c r="F3854" t="s">
        <v>56</v>
      </c>
      <c r="G3854" t="s">
        <v>14</v>
      </c>
      <c r="H3854" t="s">
        <v>19</v>
      </c>
      <c r="I3854">
        <v>6880</v>
      </c>
      <c r="J3854">
        <v>9.33</v>
      </c>
      <c r="K3854">
        <v>6.92</v>
      </c>
    </row>
    <row r="3855" spans="1:11" x14ac:dyDescent="0.35">
      <c r="A3855">
        <v>926826655</v>
      </c>
      <c r="B3855" s="2">
        <v>44211</v>
      </c>
      <c r="C3855" s="2">
        <v>44230</v>
      </c>
      <c r="D3855" t="s">
        <v>178</v>
      </c>
      <c r="E3855" t="s">
        <v>21</v>
      </c>
      <c r="F3855" t="s">
        <v>13</v>
      </c>
      <c r="G3855" t="s">
        <v>14</v>
      </c>
      <c r="H3855" t="s">
        <v>34</v>
      </c>
      <c r="I3855">
        <v>7458</v>
      </c>
      <c r="J3855">
        <v>255.28</v>
      </c>
      <c r="K3855">
        <v>159.41999999999999</v>
      </c>
    </row>
    <row r="3856" spans="1:11" x14ac:dyDescent="0.35">
      <c r="A3856">
        <v>759086453</v>
      </c>
      <c r="B3856" s="2">
        <v>44248</v>
      </c>
      <c r="C3856" s="2">
        <v>44259</v>
      </c>
      <c r="D3856" t="s">
        <v>20</v>
      </c>
      <c r="E3856" t="s">
        <v>21</v>
      </c>
      <c r="F3856" t="s">
        <v>76</v>
      </c>
      <c r="G3856" t="s">
        <v>14</v>
      </c>
      <c r="H3856" t="s">
        <v>26</v>
      </c>
      <c r="I3856">
        <v>9405</v>
      </c>
      <c r="J3856">
        <v>668.27</v>
      </c>
      <c r="K3856">
        <v>502.54</v>
      </c>
    </row>
    <row r="3857" spans="1:11" x14ac:dyDescent="0.35">
      <c r="A3857">
        <v>876949584</v>
      </c>
      <c r="B3857" s="2">
        <v>42429</v>
      </c>
      <c r="C3857" s="2">
        <v>42435</v>
      </c>
      <c r="D3857" t="s">
        <v>97</v>
      </c>
      <c r="E3857" t="s">
        <v>29</v>
      </c>
      <c r="F3857" t="s">
        <v>25</v>
      </c>
      <c r="G3857" t="s">
        <v>14</v>
      </c>
      <c r="H3857" t="s">
        <v>26</v>
      </c>
      <c r="I3857">
        <v>7725</v>
      </c>
      <c r="J3857">
        <v>205.7</v>
      </c>
      <c r="K3857">
        <v>117.11</v>
      </c>
    </row>
    <row r="3858" spans="1:11" x14ac:dyDescent="0.35">
      <c r="A3858">
        <v>250777375</v>
      </c>
      <c r="B3858" s="2">
        <v>44581</v>
      </c>
      <c r="C3858" s="2">
        <v>44582</v>
      </c>
      <c r="D3858" t="s">
        <v>179</v>
      </c>
      <c r="E3858" t="s">
        <v>32</v>
      </c>
      <c r="F3858" t="s">
        <v>33</v>
      </c>
      <c r="G3858" t="s">
        <v>18</v>
      </c>
      <c r="H3858" t="s">
        <v>19</v>
      </c>
      <c r="I3858">
        <v>9453</v>
      </c>
      <c r="J3858">
        <v>109.28</v>
      </c>
      <c r="K3858">
        <v>35.840000000000003</v>
      </c>
    </row>
    <row r="3859" spans="1:11" x14ac:dyDescent="0.35">
      <c r="A3859">
        <v>621243655</v>
      </c>
      <c r="B3859" s="2">
        <v>44533</v>
      </c>
      <c r="C3859" s="2">
        <v>44545</v>
      </c>
      <c r="D3859" t="s">
        <v>173</v>
      </c>
      <c r="E3859" t="s">
        <v>24</v>
      </c>
      <c r="F3859" t="s">
        <v>56</v>
      </c>
      <c r="G3859" t="s">
        <v>18</v>
      </c>
      <c r="H3859" t="s">
        <v>15</v>
      </c>
      <c r="I3859">
        <v>8658</v>
      </c>
      <c r="J3859">
        <v>9.33</v>
      </c>
      <c r="K3859">
        <v>6.92</v>
      </c>
    </row>
    <row r="3860" spans="1:11" x14ac:dyDescent="0.35">
      <c r="A3860">
        <v>649334752</v>
      </c>
      <c r="B3860" s="2">
        <v>44427</v>
      </c>
      <c r="C3860" s="2">
        <v>44443</v>
      </c>
      <c r="D3860" t="s">
        <v>83</v>
      </c>
      <c r="E3860" t="s">
        <v>38</v>
      </c>
      <c r="F3860" t="s">
        <v>13</v>
      </c>
      <c r="G3860" t="s">
        <v>18</v>
      </c>
      <c r="H3860" t="s">
        <v>19</v>
      </c>
      <c r="I3860">
        <v>1438</v>
      </c>
      <c r="J3860">
        <v>255.28</v>
      </c>
      <c r="K3860">
        <v>159.41999999999999</v>
      </c>
    </row>
    <row r="3861" spans="1:11" x14ac:dyDescent="0.35">
      <c r="A3861">
        <v>866349494</v>
      </c>
      <c r="B3861" s="2">
        <v>44373</v>
      </c>
      <c r="C3861" s="2">
        <v>44383</v>
      </c>
      <c r="D3861" t="s">
        <v>155</v>
      </c>
      <c r="E3861" t="s">
        <v>12</v>
      </c>
      <c r="F3861" t="s">
        <v>47</v>
      </c>
      <c r="G3861" t="s">
        <v>14</v>
      </c>
      <c r="H3861" t="s">
        <v>19</v>
      </c>
      <c r="I3861">
        <v>922</v>
      </c>
      <c r="J3861">
        <v>421.89</v>
      </c>
      <c r="K3861">
        <v>364.69</v>
      </c>
    </row>
    <row r="3862" spans="1:11" x14ac:dyDescent="0.35">
      <c r="A3862">
        <v>523899209</v>
      </c>
      <c r="B3862" s="2">
        <v>43405</v>
      </c>
      <c r="C3862" s="2">
        <v>43424</v>
      </c>
      <c r="D3862" t="s">
        <v>184</v>
      </c>
      <c r="E3862" t="s">
        <v>21</v>
      </c>
      <c r="F3862" t="s">
        <v>13</v>
      </c>
      <c r="G3862" t="s">
        <v>18</v>
      </c>
      <c r="H3862" t="s">
        <v>19</v>
      </c>
      <c r="I3862">
        <v>2273</v>
      </c>
      <c r="J3862">
        <v>255.28</v>
      </c>
      <c r="K3862">
        <v>159.41999999999999</v>
      </c>
    </row>
    <row r="3863" spans="1:11" x14ac:dyDescent="0.35">
      <c r="A3863">
        <v>743907725</v>
      </c>
      <c r="B3863" s="2">
        <v>43377</v>
      </c>
      <c r="C3863" s="2">
        <v>43392</v>
      </c>
      <c r="D3863" t="s">
        <v>136</v>
      </c>
      <c r="E3863" t="s">
        <v>38</v>
      </c>
      <c r="F3863" t="s">
        <v>33</v>
      </c>
      <c r="G3863" t="s">
        <v>14</v>
      </c>
      <c r="H3863" t="s">
        <v>15</v>
      </c>
      <c r="I3863">
        <v>7682</v>
      </c>
      <c r="J3863">
        <v>109.28</v>
      </c>
      <c r="K3863">
        <v>35.840000000000003</v>
      </c>
    </row>
    <row r="3864" spans="1:11" x14ac:dyDescent="0.35">
      <c r="A3864">
        <v>468611371</v>
      </c>
      <c r="B3864" s="2">
        <v>44178</v>
      </c>
      <c r="C3864" s="2">
        <v>44189</v>
      </c>
      <c r="D3864" t="s">
        <v>92</v>
      </c>
      <c r="E3864" t="s">
        <v>32</v>
      </c>
      <c r="F3864" t="s">
        <v>17</v>
      </c>
      <c r="G3864" t="s">
        <v>18</v>
      </c>
      <c r="H3864" t="s">
        <v>15</v>
      </c>
      <c r="I3864">
        <v>1373</v>
      </c>
      <c r="J3864">
        <v>152.58000000000001</v>
      </c>
      <c r="K3864">
        <v>97.44</v>
      </c>
    </row>
    <row r="3865" spans="1:11" x14ac:dyDescent="0.35">
      <c r="A3865">
        <v>510558974</v>
      </c>
      <c r="B3865" s="2">
        <v>42361</v>
      </c>
      <c r="C3865" s="2">
        <v>42367</v>
      </c>
      <c r="D3865" t="s">
        <v>81</v>
      </c>
      <c r="E3865" t="s">
        <v>32</v>
      </c>
      <c r="F3865" t="s">
        <v>40</v>
      </c>
      <c r="G3865" t="s">
        <v>14</v>
      </c>
      <c r="H3865" t="s">
        <v>34</v>
      </c>
      <c r="I3865">
        <v>4601</v>
      </c>
      <c r="J3865">
        <v>651.21</v>
      </c>
      <c r="K3865">
        <v>524.96</v>
      </c>
    </row>
    <row r="3866" spans="1:11" x14ac:dyDescent="0.35">
      <c r="A3866">
        <v>402611863</v>
      </c>
      <c r="B3866" s="2">
        <v>42481</v>
      </c>
      <c r="C3866" s="2">
        <v>42502</v>
      </c>
      <c r="D3866" t="s">
        <v>210</v>
      </c>
      <c r="E3866" t="s">
        <v>38</v>
      </c>
      <c r="F3866" t="s">
        <v>68</v>
      </c>
      <c r="G3866" t="s">
        <v>14</v>
      </c>
      <c r="H3866" t="s">
        <v>26</v>
      </c>
      <c r="I3866">
        <v>652</v>
      </c>
      <c r="J3866">
        <v>154.06</v>
      </c>
      <c r="K3866">
        <v>90.93</v>
      </c>
    </row>
    <row r="3867" spans="1:11" x14ac:dyDescent="0.35">
      <c r="A3867">
        <v>647943866</v>
      </c>
      <c r="B3867" s="2">
        <v>44293</v>
      </c>
      <c r="C3867" s="2">
        <v>44313</v>
      </c>
      <c r="D3867" t="s">
        <v>156</v>
      </c>
      <c r="E3867" t="s">
        <v>21</v>
      </c>
      <c r="F3867" t="s">
        <v>33</v>
      </c>
      <c r="G3867" t="s">
        <v>14</v>
      </c>
      <c r="H3867" t="s">
        <v>15</v>
      </c>
      <c r="I3867">
        <v>9843</v>
      </c>
      <c r="J3867">
        <v>109.28</v>
      </c>
      <c r="K3867">
        <v>35.840000000000003</v>
      </c>
    </row>
    <row r="3868" spans="1:11" x14ac:dyDescent="0.35">
      <c r="A3868">
        <v>470041310</v>
      </c>
      <c r="B3868" s="2">
        <v>43243</v>
      </c>
      <c r="C3868" s="2">
        <v>43244</v>
      </c>
      <c r="D3868" t="s">
        <v>217</v>
      </c>
      <c r="E3868" t="s">
        <v>12</v>
      </c>
      <c r="F3868" t="s">
        <v>56</v>
      </c>
      <c r="G3868" t="s">
        <v>14</v>
      </c>
      <c r="H3868" t="s">
        <v>15</v>
      </c>
      <c r="I3868">
        <v>4524</v>
      </c>
      <c r="J3868">
        <v>9.33</v>
      </c>
      <c r="K3868">
        <v>6.92</v>
      </c>
    </row>
    <row r="3869" spans="1:11" x14ac:dyDescent="0.35">
      <c r="A3869">
        <v>962703025</v>
      </c>
      <c r="B3869" s="2">
        <v>43752</v>
      </c>
      <c r="C3869" s="2">
        <v>43770</v>
      </c>
      <c r="D3869" t="s">
        <v>50</v>
      </c>
      <c r="E3869" t="s">
        <v>51</v>
      </c>
      <c r="F3869" t="s">
        <v>17</v>
      </c>
      <c r="G3869" t="s">
        <v>18</v>
      </c>
      <c r="H3869" t="s">
        <v>15</v>
      </c>
      <c r="I3869">
        <v>4073</v>
      </c>
      <c r="J3869">
        <v>152.58000000000001</v>
      </c>
      <c r="K3869">
        <v>97.44</v>
      </c>
    </row>
    <row r="3870" spans="1:11" x14ac:dyDescent="0.35">
      <c r="A3870">
        <v>140040338</v>
      </c>
      <c r="B3870" s="2">
        <v>43740</v>
      </c>
      <c r="C3870" s="2">
        <v>43756</v>
      </c>
      <c r="D3870" t="s">
        <v>134</v>
      </c>
      <c r="E3870" t="s">
        <v>38</v>
      </c>
      <c r="F3870" t="s">
        <v>13</v>
      </c>
      <c r="G3870" t="s">
        <v>18</v>
      </c>
      <c r="H3870" t="s">
        <v>15</v>
      </c>
      <c r="I3870">
        <v>9903</v>
      </c>
      <c r="J3870">
        <v>255.28</v>
      </c>
      <c r="K3870">
        <v>159.41999999999999</v>
      </c>
    </row>
    <row r="3871" spans="1:11" x14ac:dyDescent="0.35">
      <c r="A3871">
        <v>586477077</v>
      </c>
      <c r="B3871" s="2">
        <v>42325</v>
      </c>
      <c r="C3871" s="2">
        <v>42329</v>
      </c>
      <c r="D3871" t="s">
        <v>181</v>
      </c>
      <c r="E3871" t="s">
        <v>38</v>
      </c>
      <c r="F3871" t="s">
        <v>47</v>
      </c>
      <c r="G3871" t="s">
        <v>14</v>
      </c>
      <c r="H3871" t="s">
        <v>26</v>
      </c>
      <c r="I3871">
        <v>455</v>
      </c>
      <c r="J3871">
        <v>421.89</v>
      </c>
      <c r="K3871">
        <v>364.69</v>
      </c>
    </row>
    <row r="3872" spans="1:11" x14ac:dyDescent="0.35">
      <c r="A3872">
        <v>906749570</v>
      </c>
      <c r="B3872" s="2">
        <v>42093</v>
      </c>
      <c r="C3872" s="2">
        <v>42108</v>
      </c>
      <c r="D3872" t="s">
        <v>89</v>
      </c>
      <c r="E3872" t="s">
        <v>38</v>
      </c>
      <c r="F3872" t="s">
        <v>76</v>
      </c>
      <c r="G3872" t="s">
        <v>18</v>
      </c>
      <c r="H3872" t="s">
        <v>19</v>
      </c>
      <c r="I3872">
        <v>6203</v>
      </c>
      <c r="J3872">
        <v>668.27</v>
      </c>
      <c r="K3872">
        <v>502.54</v>
      </c>
    </row>
    <row r="3873" spans="1:11" x14ac:dyDescent="0.35">
      <c r="A3873">
        <v>675906646</v>
      </c>
      <c r="B3873" s="2">
        <v>44479</v>
      </c>
      <c r="C3873" s="2">
        <v>44487</v>
      </c>
      <c r="D3873" t="s">
        <v>88</v>
      </c>
      <c r="E3873" t="s">
        <v>38</v>
      </c>
      <c r="F3873" t="s">
        <v>42</v>
      </c>
      <c r="G3873" t="s">
        <v>18</v>
      </c>
      <c r="H3873" t="s">
        <v>26</v>
      </c>
      <c r="I3873">
        <v>4651</v>
      </c>
      <c r="J3873">
        <v>437.2</v>
      </c>
      <c r="K3873">
        <v>263.33</v>
      </c>
    </row>
    <row r="3874" spans="1:11" x14ac:dyDescent="0.35">
      <c r="A3874">
        <v>889309632</v>
      </c>
      <c r="B3874" s="2">
        <v>43116</v>
      </c>
      <c r="C3874" s="2">
        <v>43128</v>
      </c>
      <c r="D3874" t="s">
        <v>147</v>
      </c>
      <c r="E3874" t="s">
        <v>38</v>
      </c>
      <c r="F3874" t="s">
        <v>42</v>
      </c>
      <c r="G3874" t="s">
        <v>14</v>
      </c>
      <c r="H3874" t="s">
        <v>19</v>
      </c>
      <c r="I3874">
        <v>5337</v>
      </c>
      <c r="J3874">
        <v>437.2</v>
      </c>
      <c r="K3874">
        <v>263.33</v>
      </c>
    </row>
    <row r="3875" spans="1:11" x14ac:dyDescent="0.35">
      <c r="A3875">
        <v>812632358</v>
      </c>
      <c r="B3875" s="2">
        <v>44103</v>
      </c>
      <c r="C3875" s="2">
        <v>44111</v>
      </c>
      <c r="D3875" t="s">
        <v>214</v>
      </c>
      <c r="E3875" t="s">
        <v>21</v>
      </c>
      <c r="F3875" t="s">
        <v>25</v>
      </c>
      <c r="G3875" t="s">
        <v>18</v>
      </c>
      <c r="H3875" t="s">
        <v>19</v>
      </c>
      <c r="I3875">
        <v>4828</v>
      </c>
      <c r="J3875">
        <v>205.7</v>
      </c>
      <c r="K3875">
        <v>117.11</v>
      </c>
    </row>
    <row r="3876" spans="1:11" x14ac:dyDescent="0.35">
      <c r="A3876">
        <v>231861150</v>
      </c>
      <c r="B3876" s="2">
        <v>43390</v>
      </c>
      <c r="C3876" s="2">
        <v>43399</v>
      </c>
      <c r="D3876" t="s">
        <v>204</v>
      </c>
      <c r="E3876" t="s">
        <v>21</v>
      </c>
      <c r="F3876" t="s">
        <v>42</v>
      </c>
      <c r="G3876" t="s">
        <v>14</v>
      </c>
      <c r="H3876" t="s">
        <v>26</v>
      </c>
      <c r="I3876">
        <v>1722</v>
      </c>
      <c r="J3876">
        <v>437.2</v>
      </c>
      <c r="K3876">
        <v>263.33</v>
      </c>
    </row>
    <row r="3877" spans="1:11" x14ac:dyDescent="0.35">
      <c r="A3877">
        <v>803294837</v>
      </c>
      <c r="B3877" s="2">
        <v>42664</v>
      </c>
      <c r="C3877" s="2">
        <v>42668</v>
      </c>
      <c r="D3877" t="s">
        <v>86</v>
      </c>
      <c r="E3877" t="s">
        <v>29</v>
      </c>
      <c r="F3877" t="s">
        <v>40</v>
      </c>
      <c r="G3877" t="s">
        <v>14</v>
      </c>
      <c r="H3877" t="s">
        <v>34</v>
      </c>
      <c r="I3877">
        <v>1648</v>
      </c>
      <c r="J3877">
        <v>651.21</v>
      </c>
      <c r="K3877">
        <v>524.96</v>
      </c>
    </row>
    <row r="3878" spans="1:11" x14ac:dyDescent="0.35">
      <c r="A3878">
        <v>203544747</v>
      </c>
      <c r="B3878" s="2">
        <v>42539</v>
      </c>
      <c r="C3878" s="2">
        <v>42555</v>
      </c>
      <c r="D3878" t="s">
        <v>101</v>
      </c>
      <c r="E3878" t="s">
        <v>24</v>
      </c>
      <c r="F3878" t="s">
        <v>13</v>
      </c>
      <c r="G3878" t="s">
        <v>14</v>
      </c>
      <c r="H3878" t="s">
        <v>26</v>
      </c>
      <c r="I3878">
        <v>2269</v>
      </c>
      <c r="J3878">
        <v>255.28</v>
      </c>
      <c r="K3878">
        <v>159.41999999999999</v>
      </c>
    </row>
    <row r="3879" spans="1:11" x14ac:dyDescent="0.35">
      <c r="A3879">
        <v>679534709</v>
      </c>
      <c r="B3879" s="2">
        <v>42479</v>
      </c>
      <c r="C3879" s="2">
        <v>42481</v>
      </c>
      <c r="D3879" t="s">
        <v>73</v>
      </c>
      <c r="E3879" t="s">
        <v>24</v>
      </c>
      <c r="F3879" t="s">
        <v>22</v>
      </c>
      <c r="G3879" t="s">
        <v>14</v>
      </c>
      <c r="H3879" t="s">
        <v>15</v>
      </c>
      <c r="I3879">
        <v>8276</v>
      </c>
      <c r="J3879">
        <v>47.45</v>
      </c>
      <c r="K3879">
        <v>31.79</v>
      </c>
    </row>
    <row r="3880" spans="1:11" x14ac:dyDescent="0.35">
      <c r="A3880">
        <v>498501050</v>
      </c>
      <c r="B3880" s="2">
        <v>43953</v>
      </c>
      <c r="C3880" s="2">
        <v>43968</v>
      </c>
      <c r="D3880" t="s">
        <v>220</v>
      </c>
      <c r="E3880" t="s">
        <v>29</v>
      </c>
      <c r="F3880" t="s">
        <v>22</v>
      </c>
      <c r="G3880" t="s">
        <v>14</v>
      </c>
      <c r="H3880" t="s">
        <v>34</v>
      </c>
      <c r="I3880">
        <v>6393</v>
      </c>
      <c r="J3880">
        <v>47.45</v>
      </c>
      <c r="K3880">
        <v>31.79</v>
      </c>
    </row>
    <row r="3881" spans="1:11" x14ac:dyDescent="0.35">
      <c r="A3881">
        <v>697992599</v>
      </c>
      <c r="B3881" s="2">
        <v>43474</v>
      </c>
      <c r="C3881" s="2">
        <v>43485</v>
      </c>
      <c r="D3881" t="s">
        <v>126</v>
      </c>
      <c r="E3881" t="s">
        <v>24</v>
      </c>
      <c r="F3881" t="s">
        <v>25</v>
      </c>
      <c r="G3881" t="s">
        <v>14</v>
      </c>
      <c r="H3881" t="s">
        <v>26</v>
      </c>
      <c r="I3881">
        <v>376</v>
      </c>
      <c r="J3881">
        <v>205.7</v>
      </c>
      <c r="K3881">
        <v>117.11</v>
      </c>
    </row>
    <row r="3882" spans="1:11" x14ac:dyDescent="0.35">
      <c r="A3882">
        <v>135870683</v>
      </c>
      <c r="B3882" s="2">
        <v>44099</v>
      </c>
      <c r="C3882" s="2">
        <v>44106</v>
      </c>
      <c r="D3882" t="s">
        <v>201</v>
      </c>
      <c r="E3882" t="s">
        <v>24</v>
      </c>
      <c r="F3882" t="s">
        <v>17</v>
      </c>
      <c r="G3882" t="s">
        <v>14</v>
      </c>
      <c r="H3882" t="s">
        <v>34</v>
      </c>
      <c r="I3882">
        <v>6009</v>
      </c>
      <c r="J3882">
        <v>152.58000000000001</v>
      </c>
      <c r="K3882">
        <v>97.44</v>
      </c>
    </row>
    <row r="3883" spans="1:11" x14ac:dyDescent="0.35">
      <c r="A3883">
        <v>440309131</v>
      </c>
      <c r="B3883" s="2">
        <v>44811</v>
      </c>
      <c r="C3883" s="2">
        <v>44824</v>
      </c>
      <c r="D3883" t="s">
        <v>136</v>
      </c>
      <c r="E3883" t="s">
        <v>38</v>
      </c>
      <c r="F3883" t="s">
        <v>25</v>
      </c>
      <c r="G3883" t="s">
        <v>14</v>
      </c>
      <c r="H3883" t="s">
        <v>19</v>
      </c>
      <c r="I3883">
        <v>6111</v>
      </c>
      <c r="J3883">
        <v>205.7</v>
      </c>
      <c r="K3883">
        <v>117.11</v>
      </c>
    </row>
    <row r="3884" spans="1:11" x14ac:dyDescent="0.35">
      <c r="A3884">
        <v>159794270</v>
      </c>
      <c r="B3884" s="2">
        <v>43367</v>
      </c>
      <c r="C3884" s="2">
        <v>43382</v>
      </c>
      <c r="D3884" t="s">
        <v>143</v>
      </c>
      <c r="E3884" t="s">
        <v>24</v>
      </c>
      <c r="F3884" t="s">
        <v>68</v>
      </c>
      <c r="G3884" t="s">
        <v>18</v>
      </c>
      <c r="H3884" t="s">
        <v>34</v>
      </c>
      <c r="I3884">
        <v>5530</v>
      </c>
      <c r="J3884">
        <v>154.06</v>
      </c>
      <c r="K3884">
        <v>90.93</v>
      </c>
    </row>
    <row r="3885" spans="1:11" x14ac:dyDescent="0.35">
      <c r="A3885">
        <v>613124930</v>
      </c>
      <c r="B3885" s="2">
        <v>43416</v>
      </c>
      <c r="C3885" s="2">
        <v>43418</v>
      </c>
      <c r="D3885" t="s">
        <v>81</v>
      </c>
      <c r="E3885" t="s">
        <v>32</v>
      </c>
      <c r="F3885" t="s">
        <v>25</v>
      </c>
      <c r="G3885" t="s">
        <v>18</v>
      </c>
      <c r="H3885" t="s">
        <v>15</v>
      </c>
      <c r="I3885">
        <v>6147</v>
      </c>
      <c r="J3885">
        <v>205.7</v>
      </c>
      <c r="K3885">
        <v>117.11</v>
      </c>
    </row>
    <row r="3886" spans="1:11" x14ac:dyDescent="0.35">
      <c r="A3886">
        <v>939412438</v>
      </c>
      <c r="B3886" s="2">
        <v>42840</v>
      </c>
      <c r="C3886" s="2">
        <v>42854</v>
      </c>
      <c r="D3886" t="s">
        <v>53</v>
      </c>
      <c r="E3886" t="s">
        <v>29</v>
      </c>
      <c r="F3886" t="s">
        <v>17</v>
      </c>
      <c r="G3886" t="s">
        <v>18</v>
      </c>
      <c r="H3886" t="s">
        <v>19</v>
      </c>
      <c r="I3886">
        <v>1871</v>
      </c>
      <c r="J3886">
        <v>152.58000000000001</v>
      </c>
      <c r="K3886">
        <v>97.44</v>
      </c>
    </row>
    <row r="3887" spans="1:11" x14ac:dyDescent="0.35">
      <c r="A3887">
        <v>348080623</v>
      </c>
      <c r="B3887" s="2">
        <v>44684</v>
      </c>
      <c r="C3887" s="2">
        <v>44689</v>
      </c>
      <c r="D3887" t="s">
        <v>188</v>
      </c>
      <c r="E3887" t="s">
        <v>21</v>
      </c>
      <c r="F3887" t="s">
        <v>17</v>
      </c>
      <c r="G3887" t="s">
        <v>14</v>
      </c>
      <c r="H3887" t="s">
        <v>15</v>
      </c>
      <c r="I3887">
        <v>3646</v>
      </c>
      <c r="J3887">
        <v>152.58000000000001</v>
      </c>
      <c r="K3887">
        <v>97.44</v>
      </c>
    </row>
    <row r="3888" spans="1:11" x14ac:dyDescent="0.35">
      <c r="A3888">
        <v>368865811</v>
      </c>
      <c r="B3888" s="2">
        <v>43719</v>
      </c>
      <c r="C3888" s="2">
        <v>43732</v>
      </c>
      <c r="D3888" t="s">
        <v>184</v>
      </c>
      <c r="E3888" t="s">
        <v>21</v>
      </c>
      <c r="F3888" t="s">
        <v>40</v>
      </c>
      <c r="G3888" t="s">
        <v>14</v>
      </c>
      <c r="H3888" t="s">
        <v>26</v>
      </c>
      <c r="I3888">
        <v>4445</v>
      </c>
      <c r="J3888">
        <v>651.21</v>
      </c>
      <c r="K3888">
        <v>524.96</v>
      </c>
    </row>
    <row r="3889" spans="1:11" x14ac:dyDescent="0.35">
      <c r="A3889">
        <v>801816833</v>
      </c>
      <c r="B3889" s="2">
        <v>43117</v>
      </c>
      <c r="C3889" s="2">
        <v>43138</v>
      </c>
      <c r="D3889" t="s">
        <v>73</v>
      </c>
      <c r="E3889" t="s">
        <v>24</v>
      </c>
      <c r="F3889" t="s">
        <v>22</v>
      </c>
      <c r="G3889" t="s">
        <v>14</v>
      </c>
      <c r="H3889" t="s">
        <v>15</v>
      </c>
      <c r="I3889">
        <v>4274</v>
      </c>
      <c r="J3889">
        <v>47.45</v>
      </c>
      <c r="K3889">
        <v>31.79</v>
      </c>
    </row>
    <row r="3890" spans="1:11" x14ac:dyDescent="0.35">
      <c r="A3890">
        <v>167295014</v>
      </c>
      <c r="B3890" s="2">
        <v>43200</v>
      </c>
      <c r="C3890" s="2">
        <v>43205</v>
      </c>
      <c r="D3890" t="s">
        <v>90</v>
      </c>
      <c r="E3890" t="s">
        <v>38</v>
      </c>
      <c r="F3890" t="s">
        <v>42</v>
      </c>
      <c r="G3890" t="s">
        <v>18</v>
      </c>
      <c r="H3890" t="s">
        <v>19</v>
      </c>
      <c r="I3890">
        <v>5167</v>
      </c>
      <c r="J3890">
        <v>437.2</v>
      </c>
      <c r="K3890">
        <v>263.33</v>
      </c>
    </row>
    <row r="3891" spans="1:11" x14ac:dyDescent="0.35">
      <c r="A3891">
        <v>655974185</v>
      </c>
      <c r="B3891" s="2">
        <v>43299</v>
      </c>
      <c r="C3891" s="2">
        <v>43307</v>
      </c>
      <c r="D3891" t="s">
        <v>164</v>
      </c>
      <c r="E3891" t="s">
        <v>38</v>
      </c>
      <c r="F3891" t="s">
        <v>40</v>
      </c>
      <c r="G3891" t="s">
        <v>18</v>
      </c>
      <c r="H3891" t="s">
        <v>15</v>
      </c>
      <c r="I3891">
        <v>6193</v>
      </c>
      <c r="J3891">
        <v>651.21</v>
      </c>
      <c r="K3891">
        <v>524.96</v>
      </c>
    </row>
    <row r="3892" spans="1:11" x14ac:dyDescent="0.35">
      <c r="A3892">
        <v>478840672</v>
      </c>
      <c r="B3892" s="2">
        <v>42404</v>
      </c>
      <c r="C3892" s="2">
        <v>42424</v>
      </c>
      <c r="D3892" t="s">
        <v>135</v>
      </c>
      <c r="E3892" t="s">
        <v>21</v>
      </c>
      <c r="F3892" t="s">
        <v>30</v>
      </c>
      <c r="G3892" t="s">
        <v>14</v>
      </c>
      <c r="H3892" t="s">
        <v>26</v>
      </c>
      <c r="I3892">
        <v>8451</v>
      </c>
      <c r="J3892">
        <v>81.73</v>
      </c>
      <c r="K3892">
        <v>56.67</v>
      </c>
    </row>
    <row r="3893" spans="1:11" x14ac:dyDescent="0.35">
      <c r="A3893">
        <v>617193305</v>
      </c>
      <c r="B3893" s="2">
        <v>42891</v>
      </c>
      <c r="C3893" s="2">
        <v>42894</v>
      </c>
      <c r="D3893" t="s">
        <v>114</v>
      </c>
      <c r="E3893" t="s">
        <v>38</v>
      </c>
      <c r="F3893" t="s">
        <v>30</v>
      </c>
      <c r="G3893" t="s">
        <v>18</v>
      </c>
      <c r="H3893" t="s">
        <v>15</v>
      </c>
      <c r="I3893">
        <v>69</v>
      </c>
      <c r="J3893">
        <v>81.73</v>
      </c>
      <c r="K3893">
        <v>56.67</v>
      </c>
    </row>
    <row r="3894" spans="1:11" x14ac:dyDescent="0.35">
      <c r="A3894">
        <v>772643411</v>
      </c>
      <c r="B3894" s="2">
        <v>44761</v>
      </c>
      <c r="C3894" s="2">
        <v>44772</v>
      </c>
      <c r="D3894" t="s">
        <v>172</v>
      </c>
      <c r="E3894" t="s">
        <v>21</v>
      </c>
      <c r="F3894" t="s">
        <v>25</v>
      </c>
      <c r="G3894" t="s">
        <v>14</v>
      </c>
      <c r="H3894" t="s">
        <v>26</v>
      </c>
      <c r="I3894">
        <v>1210</v>
      </c>
      <c r="J3894">
        <v>205.7</v>
      </c>
      <c r="K3894">
        <v>117.11</v>
      </c>
    </row>
    <row r="3895" spans="1:11" x14ac:dyDescent="0.35">
      <c r="A3895">
        <v>717114818</v>
      </c>
      <c r="B3895" s="2">
        <v>42015</v>
      </c>
      <c r="C3895" s="2">
        <v>42020</v>
      </c>
      <c r="D3895" t="s">
        <v>170</v>
      </c>
      <c r="E3895" t="s">
        <v>12</v>
      </c>
      <c r="F3895" t="s">
        <v>25</v>
      </c>
      <c r="G3895" t="s">
        <v>18</v>
      </c>
      <c r="H3895" t="s">
        <v>26</v>
      </c>
      <c r="I3895">
        <v>9065</v>
      </c>
      <c r="J3895">
        <v>205.7</v>
      </c>
      <c r="K3895">
        <v>117.11</v>
      </c>
    </row>
    <row r="3896" spans="1:11" x14ac:dyDescent="0.35">
      <c r="A3896">
        <v>742843854</v>
      </c>
      <c r="B3896" s="2">
        <v>43699</v>
      </c>
      <c r="C3896" s="2">
        <v>43700</v>
      </c>
      <c r="D3896" t="s">
        <v>109</v>
      </c>
      <c r="E3896" t="s">
        <v>21</v>
      </c>
      <c r="F3896" t="s">
        <v>22</v>
      </c>
      <c r="G3896" t="s">
        <v>14</v>
      </c>
      <c r="H3896" t="s">
        <v>15</v>
      </c>
      <c r="I3896">
        <v>2859</v>
      </c>
      <c r="J3896">
        <v>47.45</v>
      </c>
      <c r="K3896">
        <v>31.79</v>
      </c>
    </row>
    <row r="3897" spans="1:11" x14ac:dyDescent="0.35">
      <c r="A3897">
        <v>312379348</v>
      </c>
      <c r="B3897" s="2">
        <v>42636</v>
      </c>
      <c r="C3897" s="2">
        <v>42644</v>
      </c>
      <c r="D3897" t="s">
        <v>90</v>
      </c>
      <c r="E3897" t="s">
        <v>38</v>
      </c>
      <c r="F3897" t="s">
        <v>40</v>
      </c>
      <c r="G3897" t="s">
        <v>18</v>
      </c>
      <c r="H3897" t="s">
        <v>19</v>
      </c>
      <c r="I3897">
        <v>8846</v>
      </c>
      <c r="J3897">
        <v>651.21</v>
      </c>
      <c r="K3897">
        <v>524.96</v>
      </c>
    </row>
    <row r="3898" spans="1:11" x14ac:dyDescent="0.35">
      <c r="A3898">
        <v>308582627</v>
      </c>
      <c r="B3898" s="2">
        <v>44188</v>
      </c>
      <c r="C3898" s="2">
        <v>44209</v>
      </c>
      <c r="D3898" t="s">
        <v>103</v>
      </c>
      <c r="E3898" t="s">
        <v>21</v>
      </c>
      <c r="F3898" t="s">
        <v>22</v>
      </c>
      <c r="G3898" t="s">
        <v>18</v>
      </c>
      <c r="H3898" t="s">
        <v>19</v>
      </c>
      <c r="I3898">
        <v>5312</v>
      </c>
      <c r="J3898">
        <v>47.45</v>
      </c>
      <c r="K3898">
        <v>31.79</v>
      </c>
    </row>
    <row r="3899" spans="1:11" x14ac:dyDescent="0.35">
      <c r="A3899">
        <v>784627521</v>
      </c>
      <c r="B3899" s="2">
        <v>44225</v>
      </c>
      <c r="C3899" s="2">
        <v>44240</v>
      </c>
      <c r="D3899" t="s">
        <v>174</v>
      </c>
      <c r="E3899" t="s">
        <v>29</v>
      </c>
      <c r="F3899" t="s">
        <v>22</v>
      </c>
      <c r="G3899" t="s">
        <v>14</v>
      </c>
      <c r="H3899" t="s">
        <v>34</v>
      </c>
      <c r="I3899">
        <v>7574</v>
      </c>
      <c r="J3899">
        <v>47.45</v>
      </c>
      <c r="K3899">
        <v>31.79</v>
      </c>
    </row>
    <row r="3900" spans="1:11" x14ac:dyDescent="0.35">
      <c r="A3900">
        <v>514000356</v>
      </c>
      <c r="B3900" s="2">
        <v>43539</v>
      </c>
      <c r="C3900" s="2">
        <v>43550</v>
      </c>
      <c r="D3900" t="s">
        <v>84</v>
      </c>
      <c r="E3900" t="s">
        <v>24</v>
      </c>
      <c r="F3900" t="s">
        <v>76</v>
      </c>
      <c r="G3900" t="s">
        <v>18</v>
      </c>
      <c r="H3900" t="s">
        <v>19</v>
      </c>
      <c r="I3900">
        <v>2982</v>
      </c>
      <c r="J3900">
        <v>668.27</v>
      </c>
      <c r="K3900">
        <v>502.54</v>
      </c>
    </row>
    <row r="3901" spans="1:11" x14ac:dyDescent="0.35">
      <c r="A3901">
        <v>140499961</v>
      </c>
      <c r="B3901" s="2">
        <v>44284</v>
      </c>
      <c r="C3901" s="2">
        <v>44302</v>
      </c>
      <c r="D3901" t="s">
        <v>102</v>
      </c>
      <c r="E3901" t="s">
        <v>21</v>
      </c>
      <c r="F3901" t="s">
        <v>30</v>
      </c>
      <c r="G3901" t="s">
        <v>14</v>
      </c>
      <c r="H3901" t="s">
        <v>26</v>
      </c>
      <c r="I3901">
        <v>5915</v>
      </c>
      <c r="J3901">
        <v>81.73</v>
      </c>
      <c r="K3901">
        <v>56.67</v>
      </c>
    </row>
    <row r="3902" spans="1:11" x14ac:dyDescent="0.35">
      <c r="A3902">
        <v>828237664</v>
      </c>
      <c r="B3902" s="2">
        <v>43568</v>
      </c>
      <c r="C3902" s="2">
        <v>43589</v>
      </c>
      <c r="D3902" t="s">
        <v>146</v>
      </c>
      <c r="E3902" t="s">
        <v>29</v>
      </c>
      <c r="F3902" t="s">
        <v>76</v>
      </c>
      <c r="G3902" t="s">
        <v>18</v>
      </c>
      <c r="H3902" t="s">
        <v>34</v>
      </c>
      <c r="I3902">
        <v>2785</v>
      </c>
      <c r="J3902">
        <v>668.27</v>
      </c>
      <c r="K3902">
        <v>502.54</v>
      </c>
    </row>
    <row r="3903" spans="1:11" x14ac:dyDescent="0.35">
      <c r="A3903">
        <v>211637294</v>
      </c>
      <c r="B3903" s="2">
        <v>42781</v>
      </c>
      <c r="C3903" s="2">
        <v>42785</v>
      </c>
      <c r="D3903" t="s">
        <v>142</v>
      </c>
      <c r="E3903" t="s">
        <v>29</v>
      </c>
      <c r="F3903" t="s">
        <v>56</v>
      </c>
      <c r="G3903" t="s">
        <v>18</v>
      </c>
      <c r="H3903" t="s">
        <v>19</v>
      </c>
      <c r="I3903">
        <v>7033</v>
      </c>
      <c r="J3903">
        <v>9.33</v>
      </c>
      <c r="K3903">
        <v>6.92</v>
      </c>
    </row>
    <row r="3904" spans="1:11" x14ac:dyDescent="0.35">
      <c r="A3904">
        <v>945435178</v>
      </c>
      <c r="B3904" s="2">
        <v>43126</v>
      </c>
      <c r="C3904" s="2">
        <v>43131</v>
      </c>
      <c r="D3904" t="s">
        <v>211</v>
      </c>
      <c r="E3904" t="s">
        <v>38</v>
      </c>
      <c r="F3904" t="s">
        <v>25</v>
      </c>
      <c r="G3904" t="s">
        <v>14</v>
      </c>
      <c r="H3904" t="s">
        <v>19</v>
      </c>
      <c r="I3904">
        <v>4134</v>
      </c>
      <c r="J3904">
        <v>205.7</v>
      </c>
      <c r="K3904">
        <v>117.11</v>
      </c>
    </row>
    <row r="3905" spans="1:11" x14ac:dyDescent="0.35">
      <c r="A3905">
        <v>354680144</v>
      </c>
      <c r="B3905" s="2">
        <v>42150</v>
      </c>
      <c r="C3905" s="2">
        <v>42156</v>
      </c>
      <c r="D3905" t="s">
        <v>190</v>
      </c>
      <c r="E3905" t="s">
        <v>38</v>
      </c>
      <c r="F3905" t="s">
        <v>68</v>
      </c>
      <c r="G3905" t="s">
        <v>18</v>
      </c>
      <c r="H3905" t="s">
        <v>26</v>
      </c>
      <c r="I3905">
        <v>6591</v>
      </c>
      <c r="J3905">
        <v>154.06</v>
      </c>
      <c r="K3905">
        <v>90.93</v>
      </c>
    </row>
    <row r="3906" spans="1:11" x14ac:dyDescent="0.35">
      <c r="A3906">
        <v>784733521</v>
      </c>
      <c r="B3906" s="2">
        <v>44834</v>
      </c>
      <c r="C3906" s="2">
        <v>44835</v>
      </c>
      <c r="D3906" t="s">
        <v>143</v>
      </c>
      <c r="E3906" t="s">
        <v>24</v>
      </c>
      <c r="F3906" t="s">
        <v>33</v>
      </c>
      <c r="G3906" t="s">
        <v>14</v>
      </c>
      <c r="H3906" t="s">
        <v>15</v>
      </c>
      <c r="I3906">
        <v>8942</v>
      </c>
      <c r="J3906">
        <v>109.28</v>
      </c>
      <c r="K3906">
        <v>35.840000000000003</v>
      </c>
    </row>
    <row r="3907" spans="1:11" x14ac:dyDescent="0.35">
      <c r="A3907">
        <v>151269137</v>
      </c>
      <c r="B3907" s="2">
        <v>42852</v>
      </c>
      <c r="C3907" s="2">
        <v>42859</v>
      </c>
      <c r="D3907" t="s">
        <v>202</v>
      </c>
      <c r="E3907" t="s">
        <v>38</v>
      </c>
      <c r="F3907" t="s">
        <v>56</v>
      </c>
      <c r="G3907" t="s">
        <v>18</v>
      </c>
      <c r="H3907" t="s">
        <v>19</v>
      </c>
      <c r="I3907">
        <v>2754</v>
      </c>
      <c r="J3907">
        <v>9.33</v>
      </c>
      <c r="K3907">
        <v>6.92</v>
      </c>
    </row>
    <row r="3908" spans="1:11" x14ac:dyDescent="0.35">
      <c r="A3908">
        <v>490273320</v>
      </c>
      <c r="B3908" s="2">
        <v>42198</v>
      </c>
      <c r="C3908" s="2">
        <v>42201</v>
      </c>
      <c r="D3908" t="s">
        <v>132</v>
      </c>
      <c r="E3908" t="s">
        <v>38</v>
      </c>
      <c r="F3908" t="s">
        <v>68</v>
      </c>
      <c r="G3908" t="s">
        <v>18</v>
      </c>
      <c r="H3908" t="s">
        <v>26</v>
      </c>
      <c r="I3908">
        <v>1625</v>
      </c>
      <c r="J3908">
        <v>154.06</v>
      </c>
      <c r="K3908">
        <v>90.93</v>
      </c>
    </row>
    <row r="3909" spans="1:11" x14ac:dyDescent="0.35">
      <c r="A3909">
        <v>308044898</v>
      </c>
      <c r="B3909" s="2">
        <v>43591</v>
      </c>
      <c r="C3909" s="2">
        <v>43597</v>
      </c>
      <c r="D3909" t="s">
        <v>45</v>
      </c>
      <c r="E3909" t="s">
        <v>12</v>
      </c>
      <c r="F3909" t="s">
        <v>22</v>
      </c>
      <c r="G3909" t="s">
        <v>18</v>
      </c>
      <c r="H3909" t="s">
        <v>34</v>
      </c>
      <c r="I3909">
        <v>6186</v>
      </c>
      <c r="J3909">
        <v>47.45</v>
      </c>
      <c r="K3909">
        <v>31.79</v>
      </c>
    </row>
    <row r="3910" spans="1:11" x14ac:dyDescent="0.35">
      <c r="A3910">
        <v>431195199</v>
      </c>
      <c r="B3910" s="2">
        <v>43917</v>
      </c>
      <c r="C3910" s="2">
        <v>43923</v>
      </c>
      <c r="D3910" t="s">
        <v>112</v>
      </c>
      <c r="E3910" t="s">
        <v>12</v>
      </c>
      <c r="F3910" t="s">
        <v>56</v>
      </c>
      <c r="G3910" t="s">
        <v>14</v>
      </c>
      <c r="H3910" t="s">
        <v>34</v>
      </c>
      <c r="I3910">
        <v>9096</v>
      </c>
      <c r="J3910">
        <v>9.33</v>
      </c>
      <c r="K3910">
        <v>6.92</v>
      </c>
    </row>
    <row r="3911" spans="1:11" x14ac:dyDescent="0.35">
      <c r="A3911">
        <v>856648051</v>
      </c>
      <c r="B3911" s="2">
        <v>44908</v>
      </c>
      <c r="C3911" s="2">
        <v>44925</v>
      </c>
      <c r="D3911" t="s">
        <v>113</v>
      </c>
      <c r="E3911" t="s">
        <v>21</v>
      </c>
      <c r="F3911" t="s">
        <v>25</v>
      </c>
      <c r="G3911" t="s">
        <v>14</v>
      </c>
      <c r="H3911" t="s">
        <v>15</v>
      </c>
      <c r="I3911">
        <v>50</v>
      </c>
      <c r="J3911">
        <v>205.7</v>
      </c>
      <c r="K3911">
        <v>117.11</v>
      </c>
    </row>
    <row r="3912" spans="1:11" x14ac:dyDescent="0.35">
      <c r="A3912">
        <v>301639783</v>
      </c>
      <c r="B3912" s="2">
        <v>42688</v>
      </c>
      <c r="C3912" s="2">
        <v>42698</v>
      </c>
      <c r="D3912" t="s">
        <v>61</v>
      </c>
      <c r="E3912" t="s">
        <v>12</v>
      </c>
      <c r="F3912" t="s">
        <v>76</v>
      </c>
      <c r="G3912" t="s">
        <v>18</v>
      </c>
      <c r="H3912" t="s">
        <v>15</v>
      </c>
      <c r="I3912">
        <v>770</v>
      </c>
      <c r="J3912">
        <v>668.27</v>
      </c>
      <c r="K3912">
        <v>502.54</v>
      </c>
    </row>
    <row r="3913" spans="1:11" x14ac:dyDescent="0.35">
      <c r="A3913">
        <v>253719222</v>
      </c>
      <c r="B3913" s="2">
        <v>44541</v>
      </c>
      <c r="C3913" s="2">
        <v>44552</v>
      </c>
      <c r="D3913" t="s">
        <v>53</v>
      </c>
      <c r="E3913" t="s">
        <v>29</v>
      </c>
      <c r="F3913" t="s">
        <v>40</v>
      </c>
      <c r="G3913" t="s">
        <v>14</v>
      </c>
      <c r="H3913" t="s">
        <v>19</v>
      </c>
      <c r="I3913">
        <v>11</v>
      </c>
      <c r="J3913">
        <v>651.21</v>
      </c>
      <c r="K3913">
        <v>524.96</v>
      </c>
    </row>
    <row r="3914" spans="1:11" x14ac:dyDescent="0.35">
      <c r="A3914">
        <v>920747697</v>
      </c>
      <c r="B3914" s="2">
        <v>42750</v>
      </c>
      <c r="C3914" s="2">
        <v>42767</v>
      </c>
      <c r="D3914" t="s">
        <v>201</v>
      </c>
      <c r="E3914" t="s">
        <v>24</v>
      </c>
      <c r="F3914" t="s">
        <v>47</v>
      </c>
      <c r="G3914" t="s">
        <v>14</v>
      </c>
      <c r="H3914" t="s">
        <v>34</v>
      </c>
      <c r="I3914">
        <v>8559</v>
      </c>
      <c r="J3914">
        <v>421.89</v>
      </c>
      <c r="K3914">
        <v>364.69</v>
      </c>
    </row>
    <row r="3915" spans="1:11" x14ac:dyDescent="0.35">
      <c r="A3915">
        <v>780899035</v>
      </c>
      <c r="B3915" s="2">
        <v>43995</v>
      </c>
      <c r="C3915" s="2">
        <v>44016</v>
      </c>
      <c r="D3915" t="s">
        <v>195</v>
      </c>
      <c r="E3915" t="s">
        <v>21</v>
      </c>
      <c r="F3915" t="s">
        <v>42</v>
      </c>
      <c r="G3915" t="s">
        <v>18</v>
      </c>
      <c r="H3915" t="s">
        <v>34</v>
      </c>
      <c r="I3915">
        <v>4233</v>
      </c>
      <c r="J3915">
        <v>437.2</v>
      </c>
      <c r="K3915">
        <v>263.33</v>
      </c>
    </row>
    <row r="3916" spans="1:11" x14ac:dyDescent="0.35">
      <c r="A3916">
        <v>632659566</v>
      </c>
      <c r="B3916" s="2">
        <v>42876</v>
      </c>
      <c r="C3916" s="2">
        <v>42891</v>
      </c>
      <c r="D3916" t="s">
        <v>85</v>
      </c>
      <c r="E3916" t="s">
        <v>12</v>
      </c>
      <c r="F3916" t="s">
        <v>68</v>
      </c>
      <c r="G3916" t="s">
        <v>18</v>
      </c>
      <c r="H3916" t="s">
        <v>26</v>
      </c>
      <c r="I3916">
        <v>6880</v>
      </c>
      <c r="J3916">
        <v>154.06</v>
      </c>
      <c r="K3916">
        <v>90.93</v>
      </c>
    </row>
    <row r="3917" spans="1:11" x14ac:dyDescent="0.35">
      <c r="A3917">
        <v>444828116</v>
      </c>
      <c r="B3917" s="2">
        <v>44738</v>
      </c>
      <c r="C3917" s="2">
        <v>44757</v>
      </c>
      <c r="D3917" t="s">
        <v>65</v>
      </c>
      <c r="E3917" t="s">
        <v>32</v>
      </c>
      <c r="F3917" t="s">
        <v>56</v>
      </c>
      <c r="G3917" t="s">
        <v>18</v>
      </c>
      <c r="H3917" t="s">
        <v>34</v>
      </c>
      <c r="I3917">
        <v>3380</v>
      </c>
      <c r="J3917">
        <v>9.33</v>
      </c>
      <c r="K3917">
        <v>6.92</v>
      </c>
    </row>
    <row r="3918" spans="1:11" x14ac:dyDescent="0.35">
      <c r="A3918">
        <v>706516015</v>
      </c>
      <c r="B3918" s="2">
        <v>42690</v>
      </c>
      <c r="C3918" s="2">
        <v>42695</v>
      </c>
      <c r="D3918" t="s">
        <v>212</v>
      </c>
      <c r="E3918" t="s">
        <v>32</v>
      </c>
      <c r="F3918" t="s">
        <v>76</v>
      </c>
      <c r="G3918" t="s">
        <v>14</v>
      </c>
      <c r="H3918" t="s">
        <v>15</v>
      </c>
      <c r="I3918">
        <v>2644</v>
      </c>
      <c r="J3918">
        <v>668.27</v>
      </c>
      <c r="K3918">
        <v>502.54</v>
      </c>
    </row>
    <row r="3919" spans="1:11" x14ac:dyDescent="0.35">
      <c r="A3919">
        <v>177147090</v>
      </c>
      <c r="B3919" s="2">
        <v>43661</v>
      </c>
      <c r="C3919" s="2">
        <v>43669</v>
      </c>
      <c r="D3919" t="s">
        <v>122</v>
      </c>
      <c r="E3919" t="s">
        <v>21</v>
      </c>
      <c r="F3919" t="s">
        <v>47</v>
      </c>
      <c r="G3919" t="s">
        <v>18</v>
      </c>
      <c r="H3919" t="s">
        <v>26</v>
      </c>
      <c r="I3919">
        <v>615</v>
      </c>
      <c r="J3919">
        <v>421.89</v>
      </c>
      <c r="K3919">
        <v>364.69</v>
      </c>
    </row>
    <row r="3920" spans="1:11" x14ac:dyDescent="0.35">
      <c r="A3920">
        <v>836457669</v>
      </c>
      <c r="B3920" s="2">
        <v>42504</v>
      </c>
      <c r="C3920" s="2">
        <v>42518</v>
      </c>
      <c r="D3920" t="s">
        <v>96</v>
      </c>
      <c r="E3920" t="s">
        <v>29</v>
      </c>
      <c r="F3920" t="s">
        <v>47</v>
      </c>
      <c r="G3920" t="s">
        <v>18</v>
      </c>
      <c r="H3920" t="s">
        <v>19</v>
      </c>
      <c r="I3920">
        <v>5267</v>
      </c>
      <c r="J3920">
        <v>421.89</v>
      </c>
      <c r="K3920">
        <v>364.69</v>
      </c>
    </row>
    <row r="3921" spans="1:11" x14ac:dyDescent="0.35">
      <c r="A3921">
        <v>234496581</v>
      </c>
      <c r="B3921" s="2">
        <v>42309</v>
      </c>
      <c r="C3921" s="2">
        <v>42324</v>
      </c>
      <c r="D3921" t="s">
        <v>53</v>
      </c>
      <c r="E3921" t="s">
        <v>29</v>
      </c>
      <c r="F3921" t="s">
        <v>47</v>
      </c>
      <c r="G3921" t="s">
        <v>14</v>
      </c>
      <c r="H3921" t="s">
        <v>19</v>
      </c>
      <c r="I3921">
        <v>1604</v>
      </c>
      <c r="J3921">
        <v>421.89</v>
      </c>
      <c r="K3921">
        <v>364.69</v>
      </c>
    </row>
    <row r="3922" spans="1:11" x14ac:dyDescent="0.35">
      <c r="A3922">
        <v>941625154</v>
      </c>
      <c r="B3922" s="2">
        <v>44210</v>
      </c>
      <c r="C3922" s="2">
        <v>44212</v>
      </c>
      <c r="D3922" t="s">
        <v>170</v>
      </c>
      <c r="E3922" t="s">
        <v>12</v>
      </c>
      <c r="F3922" t="s">
        <v>22</v>
      </c>
      <c r="G3922" t="s">
        <v>14</v>
      </c>
      <c r="H3922" t="s">
        <v>19</v>
      </c>
      <c r="I3922">
        <v>6663</v>
      </c>
      <c r="J3922">
        <v>47.45</v>
      </c>
      <c r="K3922">
        <v>31.79</v>
      </c>
    </row>
    <row r="3923" spans="1:11" x14ac:dyDescent="0.35">
      <c r="A3923">
        <v>198517215</v>
      </c>
      <c r="B3923" s="2">
        <v>43648</v>
      </c>
      <c r="C3923" s="2">
        <v>43661</v>
      </c>
      <c r="D3923" t="s">
        <v>52</v>
      </c>
      <c r="E3923" t="s">
        <v>12</v>
      </c>
      <c r="F3923" t="s">
        <v>40</v>
      </c>
      <c r="G3923" t="s">
        <v>14</v>
      </c>
      <c r="H3923" t="s">
        <v>15</v>
      </c>
      <c r="I3923">
        <v>4510</v>
      </c>
      <c r="J3923">
        <v>651.21</v>
      </c>
      <c r="K3923">
        <v>524.96</v>
      </c>
    </row>
    <row r="3924" spans="1:11" x14ac:dyDescent="0.35">
      <c r="A3924">
        <v>266159093</v>
      </c>
      <c r="B3924" s="2">
        <v>43502</v>
      </c>
      <c r="C3924" s="2">
        <v>43503</v>
      </c>
      <c r="D3924" t="s">
        <v>167</v>
      </c>
      <c r="E3924" t="s">
        <v>38</v>
      </c>
      <c r="F3924" t="s">
        <v>40</v>
      </c>
      <c r="G3924" t="s">
        <v>18</v>
      </c>
      <c r="H3924" t="s">
        <v>19</v>
      </c>
      <c r="I3924">
        <v>1245</v>
      </c>
      <c r="J3924">
        <v>651.21</v>
      </c>
      <c r="K3924">
        <v>524.96</v>
      </c>
    </row>
    <row r="3925" spans="1:11" x14ac:dyDescent="0.35">
      <c r="A3925">
        <v>775849616</v>
      </c>
      <c r="B3925" s="2">
        <v>43878</v>
      </c>
      <c r="C3925" s="2">
        <v>43886</v>
      </c>
      <c r="D3925" t="s">
        <v>107</v>
      </c>
      <c r="E3925" t="s">
        <v>21</v>
      </c>
      <c r="F3925" t="s">
        <v>40</v>
      </c>
      <c r="G3925" t="s">
        <v>18</v>
      </c>
      <c r="H3925" t="s">
        <v>19</v>
      </c>
      <c r="I3925">
        <v>9997</v>
      </c>
      <c r="J3925">
        <v>651.21</v>
      </c>
      <c r="K3925">
        <v>524.96</v>
      </c>
    </row>
    <row r="3926" spans="1:11" x14ac:dyDescent="0.35">
      <c r="A3926">
        <v>979200112</v>
      </c>
      <c r="B3926" s="2">
        <v>43813</v>
      </c>
      <c r="C3926" s="2">
        <v>43818</v>
      </c>
      <c r="D3926" t="s">
        <v>175</v>
      </c>
      <c r="E3926" t="s">
        <v>21</v>
      </c>
      <c r="F3926" t="s">
        <v>47</v>
      </c>
      <c r="G3926" t="s">
        <v>14</v>
      </c>
      <c r="H3926" t="s">
        <v>19</v>
      </c>
      <c r="I3926">
        <v>5928</v>
      </c>
      <c r="J3926">
        <v>421.89</v>
      </c>
      <c r="K3926">
        <v>364.69</v>
      </c>
    </row>
    <row r="3927" spans="1:11" x14ac:dyDescent="0.35">
      <c r="A3927">
        <v>198134410</v>
      </c>
      <c r="B3927" s="2">
        <v>44428</v>
      </c>
      <c r="C3927" s="2">
        <v>44437</v>
      </c>
      <c r="D3927" t="s">
        <v>139</v>
      </c>
      <c r="E3927" t="s">
        <v>51</v>
      </c>
      <c r="F3927" t="s">
        <v>42</v>
      </c>
      <c r="G3927" t="s">
        <v>14</v>
      </c>
      <c r="H3927" t="s">
        <v>26</v>
      </c>
      <c r="I3927">
        <v>1230</v>
      </c>
      <c r="J3927">
        <v>437.2</v>
      </c>
      <c r="K3927">
        <v>263.33</v>
      </c>
    </row>
    <row r="3928" spans="1:11" x14ac:dyDescent="0.35">
      <c r="A3928">
        <v>974888837</v>
      </c>
      <c r="B3928" s="2">
        <v>43265</v>
      </c>
      <c r="C3928" s="2">
        <v>43285</v>
      </c>
      <c r="D3928" t="s">
        <v>83</v>
      </c>
      <c r="E3928" t="s">
        <v>38</v>
      </c>
      <c r="F3928" t="s">
        <v>68</v>
      </c>
      <c r="G3928" t="s">
        <v>14</v>
      </c>
      <c r="H3928" t="s">
        <v>19</v>
      </c>
      <c r="I3928">
        <v>126</v>
      </c>
      <c r="J3928">
        <v>154.06</v>
      </c>
      <c r="K3928">
        <v>90.93</v>
      </c>
    </row>
    <row r="3929" spans="1:11" x14ac:dyDescent="0.35">
      <c r="A3929">
        <v>522012221</v>
      </c>
      <c r="B3929" s="2">
        <v>43762</v>
      </c>
      <c r="C3929" s="2">
        <v>43778</v>
      </c>
      <c r="D3929" t="s">
        <v>200</v>
      </c>
      <c r="E3929" t="s">
        <v>24</v>
      </c>
      <c r="F3929" t="s">
        <v>42</v>
      </c>
      <c r="G3929" t="s">
        <v>18</v>
      </c>
      <c r="H3929" t="s">
        <v>26</v>
      </c>
      <c r="I3929">
        <v>3871</v>
      </c>
      <c r="J3929">
        <v>437.2</v>
      </c>
      <c r="K3929">
        <v>263.33</v>
      </c>
    </row>
    <row r="3930" spans="1:11" x14ac:dyDescent="0.35">
      <c r="A3930">
        <v>172365891</v>
      </c>
      <c r="B3930" s="2">
        <v>42861</v>
      </c>
      <c r="C3930" s="2">
        <v>42863</v>
      </c>
      <c r="D3930" t="s">
        <v>210</v>
      </c>
      <c r="E3930" t="s">
        <v>38</v>
      </c>
      <c r="F3930" t="s">
        <v>76</v>
      </c>
      <c r="G3930" t="s">
        <v>14</v>
      </c>
      <c r="H3930" t="s">
        <v>15</v>
      </c>
      <c r="I3930">
        <v>5752</v>
      </c>
      <c r="J3930">
        <v>668.27</v>
      </c>
      <c r="K3930">
        <v>502.54</v>
      </c>
    </row>
    <row r="3931" spans="1:11" x14ac:dyDescent="0.35">
      <c r="A3931">
        <v>429123675</v>
      </c>
      <c r="B3931" s="2">
        <v>43391</v>
      </c>
      <c r="C3931" s="2">
        <v>43404</v>
      </c>
      <c r="D3931" t="s">
        <v>203</v>
      </c>
      <c r="E3931" t="s">
        <v>21</v>
      </c>
      <c r="F3931" t="s">
        <v>17</v>
      </c>
      <c r="G3931" t="s">
        <v>18</v>
      </c>
      <c r="H3931" t="s">
        <v>15</v>
      </c>
      <c r="I3931">
        <v>6086</v>
      </c>
      <c r="J3931">
        <v>152.58000000000001</v>
      </c>
      <c r="K3931">
        <v>97.44</v>
      </c>
    </row>
    <row r="3932" spans="1:11" x14ac:dyDescent="0.35">
      <c r="A3932">
        <v>515771901</v>
      </c>
      <c r="B3932" s="2">
        <v>43880</v>
      </c>
      <c r="C3932" s="2">
        <v>43895</v>
      </c>
      <c r="D3932" t="s">
        <v>80</v>
      </c>
      <c r="E3932" t="s">
        <v>21</v>
      </c>
      <c r="F3932" t="s">
        <v>68</v>
      </c>
      <c r="G3932" t="s">
        <v>18</v>
      </c>
      <c r="H3932" t="s">
        <v>26</v>
      </c>
      <c r="I3932">
        <v>7222</v>
      </c>
      <c r="J3932">
        <v>154.06</v>
      </c>
      <c r="K3932">
        <v>90.93</v>
      </c>
    </row>
    <row r="3933" spans="1:11" x14ac:dyDescent="0.35">
      <c r="A3933">
        <v>626109397</v>
      </c>
      <c r="B3933" s="2">
        <v>44050</v>
      </c>
      <c r="C3933" s="2">
        <v>44068</v>
      </c>
      <c r="D3933" t="s">
        <v>100</v>
      </c>
      <c r="E3933" t="s">
        <v>21</v>
      </c>
      <c r="F3933" t="s">
        <v>25</v>
      </c>
      <c r="G3933" t="s">
        <v>14</v>
      </c>
      <c r="H3933" t="s">
        <v>19</v>
      </c>
      <c r="I3933">
        <v>8539</v>
      </c>
      <c r="J3933">
        <v>205.7</v>
      </c>
      <c r="K3933">
        <v>117.11</v>
      </c>
    </row>
    <row r="3934" spans="1:11" x14ac:dyDescent="0.35">
      <c r="A3934">
        <v>574247491</v>
      </c>
      <c r="B3934" s="2">
        <v>44170</v>
      </c>
      <c r="C3934" s="2">
        <v>44176</v>
      </c>
      <c r="D3934" t="s">
        <v>20</v>
      </c>
      <c r="E3934" t="s">
        <v>21</v>
      </c>
      <c r="F3934" t="s">
        <v>76</v>
      </c>
      <c r="G3934" t="s">
        <v>18</v>
      </c>
      <c r="H3934" t="s">
        <v>34</v>
      </c>
      <c r="I3934">
        <v>1448</v>
      </c>
      <c r="J3934">
        <v>668.27</v>
      </c>
      <c r="K3934">
        <v>502.54</v>
      </c>
    </row>
    <row r="3935" spans="1:11" x14ac:dyDescent="0.35">
      <c r="A3935">
        <v>244610011</v>
      </c>
      <c r="B3935" s="2">
        <v>43359</v>
      </c>
      <c r="C3935" s="2">
        <v>43367</v>
      </c>
      <c r="D3935" t="s">
        <v>57</v>
      </c>
      <c r="E3935" t="s">
        <v>32</v>
      </c>
      <c r="F3935" t="s">
        <v>33</v>
      </c>
      <c r="G3935" t="s">
        <v>14</v>
      </c>
      <c r="H3935" t="s">
        <v>19</v>
      </c>
      <c r="I3935">
        <v>4393</v>
      </c>
      <c r="J3935">
        <v>109.28</v>
      </c>
      <c r="K3935">
        <v>35.840000000000003</v>
      </c>
    </row>
    <row r="3936" spans="1:11" x14ac:dyDescent="0.35">
      <c r="A3936">
        <v>941933286</v>
      </c>
      <c r="B3936" s="2">
        <v>43470</v>
      </c>
      <c r="C3936" s="2">
        <v>43473</v>
      </c>
      <c r="D3936" t="s">
        <v>95</v>
      </c>
      <c r="E3936" t="s">
        <v>21</v>
      </c>
      <c r="F3936" t="s">
        <v>17</v>
      </c>
      <c r="G3936" t="s">
        <v>14</v>
      </c>
      <c r="H3936" t="s">
        <v>15</v>
      </c>
      <c r="I3936">
        <v>7846</v>
      </c>
      <c r="J3936">
        <v>152.58000000000001</v>
      </c>
      <c r="K3936">
        <v>97.44</v>
      </c>
    </row>
    <row r="3937" spans="1:11" x14ac:dyDescent="0.35">
      <c r="A3937">
        <v>441266143</v>
      </c>
      <c r="B3937" s="2">
        <v>42133</v>
      </c>
      <c r="C3937" s="2">
        <v>42148</v>
      </c>
      <c r="D3937" t="s">
        <v>126</v>
      </c>
      <c r="E3937" t="s">
        <v>24</v>
      </c>
      <c r="F3937" t="s">
        <v>68</v>
      </c>
      <c r="G3937" t="s">
        <v>14</v>
      </c>
      <c r="H3937" t="s">
        <v>26</v>
      </c>
      <c r="I3937">
        <v>9312</v>
      </c>
      <c r="J3937">
        <v>154.06</v>
      </c>
      <c r="K3937">
        <v>90.93</v>
      </c>
    </row>
    <row r="3938" spans="1:11" x14ac:dyDescent="0.35">
      <c r="A3938">
        <v>637969911</v>
      </c>
      <c r="B3938" s="2">
        <v>42056</v>
      </c>
      <c r="C3938" s="2">
        <v>42058</v>
      </c>
      <c r="D3938" t="s">
        <v>53</v>
      </c>
      <c r="E3938" t="s">
        <v>29</v>
      </c>
      <c r="F3938" t="s">
        <v>76</v>
      </c>
      <c r="G3938" t="s">
        <v>18</v>
      </c>
      <c r="H3938" t="s">
        <v>15</v>
      </c>
      <c r="I3938">
        <v>8329</v>
      </c>
      <c r="J3938">
        <v>668.27</v>
      </c>
      <c r="K3938">
        <v>502.54</v>
      </c>
    </row>
    <row r="3939" spans="1:11" x14ac:dyDescent="0.35">
      <c r="A3939">
        <v>797718417</v>
      </c>
      <c r="B3939" s="2">
        <v>44801</v>
      </c>
      <c r="C3939" s="2">
        <v>44815</v>
      </c>
      <c r="D3939" t="s">
        <v>165</v>
      </c>
      <c r="E3939" t="s">
        <v>21</v>
      </c>
      <c r="F3939" t="s">
        <v>25</v>
      </c>
      <c r="G3939" t="s">
        <v>18</v>
      </c>
      <c r="H3939" t="s">
        <v>26</v>
      </c>
      <c r="I3939">
        <v>1462</v>
      </c>
      <c r="J3939">
        <v>205.7</v>
      </c>
      <c r="K3939">
        <v>117.11</v>
      </c>
    </row>
    <row r="3940" spans="1:11" x14ac:dyDescent="0.35">
      <c r="A3940">
        <v>706497991</v>
      </c>
      <c r="B3940" s="2">
        <v>42509</v>
      </c>
      <c r="C3940" s="2">
        <v>42520</v>
      </c>
      <c r="D3940" t="s">
        <v>101</v>
      </c>
      <c r="E3940" t="s">
        <v>24</v>
      </c>
      <c r="F3940" t="s">
        <v>17</v>
      </c>
      <c r="G3940" t="s">
        <v>14</v>
      </c>
      <c r="H3940" t="s">
        <v>34</v>
      </c>
      <c r="I3940">
        <v>7310</v>
      </c>
      <c r="J3940">
        <v>152.58000000000001</v>
      </c>
      <c r="K3940">
        <v>97.44</v>
      </c>
    </row>
    <row r="3941" spans="1:11" x14ac:dyDescent="0.35">
      <c r="A3941">
        <v>220607459</v>
      </c>
      <c r="B3941" s="2">
        <v>43752</v>
      </c>
      <c r="C3941" s="2">
        <v>43759</v>
      </c>
      <c r="D3941" t="s">
        <v>55</v>
      </c>
      <c r="E3941" t="s">
        <v>21</v>
      </c>
      <c r="F3941" t="s">
        <v>25</v>
      </c>
      <c r="G3941" t="s">
        <v>14</v>
      </c>
      <c r="H3941" t="s">
        <v>19</v>
      </c>
      <c r="I3941">
        <v>1504</v>
      </c>
      <c r="J3941">
        <v>205.7</v>
      </c>
      <c r="K3941">
        <v>117.11</v>
      </c>
    </row>
    <row r="3942" spans="1:11" x14ac:dyDescent="0.35">
      <c r="A3942">
        <v>616658151</v>
      </c>
      <c r="B3942" s="2">
        <v>42260</v>
      </c>
      <c r="C3942" s="2">
        <v>42261</v>
      </c>
      <c r="D3942" t="s">
        <v>114</v>
      </c>
      <c r="E3942" t="s">
        <v>38</v>
      </c>
      <c r="F3942" t="s">
        <v>17</v>
      </c>
      <c r="G3942" t="s">
        <v>18</v>
      </c>
      <c r="H3942" t="s">
        <v>34</v>
      </c>
      <c r="I3942">
        <v>1705</v>
      </c>
      <c r="J3942">
        <v>152.58000000000001</v>
      </c>
      <c r="K3942">
        <v>97.44</v>
      </c>
    </row>
    <row r="3943" spans="1:11" x14ac:dyDescent="0.35">
      <c r="A3943">
        <v>541573894</v>
      </c>
      <c r="B3943" s="2">
        <v>42764</v>
      </c>
      <c r="C3943" s="2">
        <v>42770</v>
      </c>
      <c r="D3943" t="s">
        <v>191</v>
      </c>
      <c r="E3943" t="s">
        <v>24</v>
      </c>
      <c r="F3943" t="s">
        <v>25</v>
      </c>
      <c r="G3943" t="s">
        <v>18</v>
      </c>
      <c r="H3943" t="s">
        <v>15</v>
      </c>
      <c r="I3943">
        <v>2605</v>
      </c>
      <c r="J3943">
        <v>205.7</v>
      </c>
      <c r="K3943">
        <v>117.11</v>
      </c>
    </row>
    <row r="3944" spans="1:11" x14ac:dyDescent="0.35">
      <c r="A3944">
        <v>962591016</v>
      </c>
      <c r="B3944" s="2">
        <v>43813</v>
      </c>
      <c r="C3944" s="2">
        <v>43829</v>
      </c>
      <c r="D3944" t="s">
        <v>124</v>
      </c>
      <c r="E3944" t="s">
        <v>38</v>
      </c>
      <c r="F3944" t="s">
        <v>33</v>
      </c>
      <c r="G3944" t="s">
        <v>18</v>
      </c>
      <c r="H3944" t="s">
        <v>19</v>
      </c>
      <c r="I3944">
        <v>927</v>
      </c>
      <c r="J3944">
        <v>109.28</v>
      </c>
      <c r="K3944">
        <v>35.840000000000003</v>
      </c>
    </row>
    <row r="3945" spans="1:11" x14ac:dyDescent="0.35">
      <c r="A3945">
        <v>217258346</v>
      </c>
      <c r="B3945" s="2">
        <v>43380</v>
      </c>
      <c r="C3945" s="2">
        <v>43399</v>
      </c>
      <c r="D3945" t="s">
        <v>139</v>
      </c>
      <c r="E3945" t="s">
        <v>51</v>
      </c>
      <c r="F3945" t="s">
        <v>76</v>
      </c>
      <c r="G3945" t="s">
        <v>14</v>
      </c>
      <c r="H3945" t="s">
        <v>34</v>
      </c>
      <c r="I3945">
        <v>427</v>
      </c>
      <c r="J3945">
        <v>668.27</v>
      </c>
      <c r="K3945">
        <v>502.54</v>
      </c>
    </row>
    <row r="3946" spans="1:11" x14ac:dyDescent="0.35">
      <c r="A3946">
        <v>763437211</v>
      </c>
      <c r="B3946" s="2">
        <v>43791</v>
      </c>
      <c r="C3946" s="2">
        <v>43798</v>
      </c>
      <c r="D3946" t="s">
        <v>166</v>
      </c>
      <c r="E3946" t="s">
        <v>38</v>
      </c>
      <c r="F3946" t="s">
        <v>47</v>
      </c>
      <c r="G3946" t="s">
        <v>14</v>
      </c>
      <c r="H3946" t="s">
        <v>15</v>
      </c>
      <c r="I3946">
        <v>6891</v>
      </c>
      <c r="J3946">
        <v>421.89</v>
      </c>
      <c r="K3946">
        <v>364.69</v>
      </c>
    </row>
    <row r="3947" spans="1:11" x14ac:dyDescent="0.35">
      <c r="A3947">
        <v>629301440</v>
      </c>
      <c r="B3947" s="2">
        <v>44761</v>
      </c>
      <c r="C3947" s="2">
        <v>44770</v>
      </c>
      <c r="D3947" t="s">
        <v>205</v>
      </c>
      <c r="E3947" t="s">
        <v>21</v>
      </c>
      <c r="F3947" t="s">
        <v>13</v>
      </c>
      <c r="G3947" t="s">
        <v>18</v>
      </c>
      <c r="H3947" t="s">
        <v>26</v>
      </c>
      <c r="I3947">
        <v>3135</v>
      </c>
      <c r="J3947">
        <v>255.28</v>
      </c>
      <c r="K3947">
        <v>159.41999999999999</v>
      </c>
    </row>
    <row r="3948" spans="1:11" x14ac:dyDescent="0.35">
      <c r="A3948">
        <v>163337361</v>
      </c>
      <c r="B3948" s="2">
        <v>44046</v>
      </c>
      <c r="C3948" s="2">
        <v>44067</v>
      </c>
      <c r="D3948" t="s">
        <v>132</v>
      </c>
      <c r="E3948" t="s">
        <v>38</v>
      </c>
      <c r="F3948" t="s">
        <v>76</v>
      </c>
      <c r="G3948" t="s">
        <v>18</v>
      </c>
      <c r="H3948" t="s">
        <v>26</v>
      </c>
      <c r="I3948">
        <v>4010</v>
      </c>
      <c r="J3948">
        <v>668.27</v>
      </c>
      <c r="K3948">
        <v>502.54</v>
      </c>
    </row>
    <row r="3949" spans="1:11" x14ac:dyDescent="0.35">
      <c r="A3949">
        <v>684343802</v>
      </c>
      <c r="B3949" s="2">
        <v>44565</v>
      </c>
      <c r="C3949" s="2">
        <v>44584</v>
      </c>
      <c r="D3949" t="s">
        <v>93</v>
      </c>
      <c r="E3949" t="s">
        <v>29</v>
      </c>
      <c r="F3949" t="s">
        <v>42</v>
      </c>
      <c r="G3949" t="s">
        <v>18</v>
      </c>
      <c r="H3949" t="s">
        <v>26</v>
      </c>
      <c r="I3949">
        <v>1394</v>
      </c>
      <c r="J3949">
        <v>437.2</v>
      </c>
      <c r="K3949">
        <v>263.33</v>
      </c>
    </row>
    <row r="3950" spans="1:11" x14ac:dyDescent="0.35">
      <c r="A3950">
        <v>431432092</v>
      </c>
      <c r="B3950" s="2">
        <v>42583</v>
      </c>
      <c r="C3950" s="2">
        <v>42597</v>
      </c>
      <c r="D3950" t="s">
        <v>175</v>
      </c>
      <c r="E3950" t="s">
        <v>21</v>
      </c>
      <c r="F3950" t="s">
        <v>33</v>
      </c>
      <c r="G3950" t="s">
        <v>18</v>
      </c>
      <c r="H3950" t="s">
        <v>34</v>
      </c>
      <c r="I3950">
        <v>9198</v>
      </c>
      <c r="J3950">
        <v>109.28</v>
      </c>
      <c r="K3950">
        <v>35.840000000000003</v>
      </c>
    </row>
    <row r="3951" spans="1:11" x14ac:dyDescent="0.35">
      <c r="A3951">
        <v>414026057</v>
      </c>
      <c r="B3951" s="2">
        <v>43490</v>
      </c>
      <c r="C3951" s="2">
        <v>43510</v>
      </c>
      <c r="D3951" t="s">
        <v>136</v>
      </c>
      <c r="E3951" t="s">
        <v>38</v>
      </c>
      <c r="F3951" t="s">
        <v>13</v>
      </c>
      <c r="G3951" t="s">
        <v>14</v>
      </c>
      <c r="H3951" t="s">
        <v>15</v>
      </c>
      <c r="I3951">
        <v>8366</v>
      </c>
      <c r="J3951">
        <v>255.28</v>
      </c>
      <c r="K3951">
        <v>159.41999999999999</v>
      </c>
    </row>
    <row r="3952" spans="1:11" x14ac:dyDescent="0.35">
      <c r="A3952">
        <v>361862027</v>
      </c>
      <c r="B3952" s="2">
        <v>44410</v>
      </c>
      <c r="C3952" s="2">
        <v>44431</v>
      </c>
      <c r="D3952" t="s">
        <v>167</v>
      </c>
      <c r="E3952" t="s">
        <v>38</v>
      </c>
      <c r="F3952" t="s">
        <v>22</v>
      </c>
      <c r="G3952" t="s">
        <v>18</v>
      </c>
      <c r="H3952" t="s">
        <v>15</v>
      </c>
      <c r="I3952">
        <v>1870</v>
      </c>
      <c r="J3952">
        <v>47.45</v>
      </c>
      <c r="K3952">
        <v>31.79</v>
      </c>
    </row>
    <row r="3953" spans="1:11" x14ac:dyDescent="0.35">
      <c r="A3953">
        <v>974988830</v>
      </c>
      <c r="B3953" s="2">
        <v>43813</v>
      </c>
      <c r="C3953" s="2">
        <v>43816</v>
      </c>
      <c r="D3953" t="s">
        <v>112</v>
      </c>
      <c r="E3953" t="s">
        <v>12</v>
      </c>
      <c r="F3953" t="s">
        <v>22</v>
      </c>
      <c r="G3953" t="s">
        <v>14</v>
      </c>
      <c r="H3953" t="s">
        <v>34</v>
      </c>
      <c r="I3953">
        <v>9716</v>
      </c>
      <c r="J3953">
        <v>47.45</v>
      </c>
      <c r="K3953">
        <v>31.79</v>
      </c>
    </row>
    <row r="3954" spans="1:11" x14ac:dyDescent="0.35">
      <c r="A3954">
        <v>773767793</v>
      </c>
      <c r="B3954" s="2">
        <v>42184</v>
      </c>
      <c r="C3954" s="2">
        <v>42188</v>
      </c>
      <c r="D3954" t="s">
        <v>161</v>
      </c>
      <c r="E3954" t="s">
        <v>24</v>
      </c>
      <c r="F3954" t="s">
        <v>22</v>
      </c>
      <c r="G3954" t="s">
        <v>14</v>
      </c>
      <c r="H3954" t="s">
        <v>15</v>
      </c>
      <c r="I3954">
        <v>3940</v>
      </c>
      <c r="J3954">
        <v>47.45</v>
      </c>
      <c r="K3954">
        <v>31.79</v>
      </c>
    </row>
    <row r="3955" spans="1:11" x14ac:dyDescent="0.35">
      <c r="A3955">
        <v>148872745</v>
      </c>
      <c r="B3955" s="2">
        <v>42502</v>
      </c>
      <c r="C3955" s="2">
        <v>42508</v>
      </c>
      <c r="D3955" t="s">
        <v>136</v>
      </c>
      <c r="E3955" t="s">
        <v>38</v>
      </c>
      <c r="F3955" t="s">
        <v>56</v>
      </c>
      <c r="G3955" t="s">
        <v>14</v>
      </c>
      <c r="H3955" t="s">
        <v>34</v>
      </c>
      <c r="I3955">
        <v>3608</v>
      </c>
      <c r="J3955">
        <v>9.33</v>
      </c>
      <c r="K3955">
        <v>6.92</v>
      </c>
    </row>
    <row r="3956" spans="1:11" x14ac:dyDescent="0.35">
      <c r="A3956">
        <v>911290013</v>
      </c>
      <c r="B3956" s="2">
        <v>44644</v>
      </c>
      <c r="C3956" s="2">
        <v>44655</v>
      </c>
      <c r="D3956" t="s">
        <v>134</v>
      </c>
      <c r="E3956" t="s">
        <v>38</v>
      </c>
      <c r="F3956" t="s">
        <v>30</v>
      </c>
      <c r="G3956" t="s">
        <v>14</v>
      </c>
      <c r="H3956" t="s">
        <v>15</v>
      </c>
      <c r="I3956">
        <v>9821</v>
      </c>
      <c r="J3956">
        <v>81.73</v>
      </c>
      <c r="K3956">
        <v>56.67</v>
      </c>
    </row>
    <row r="3957" spans="1:11" x14ac:dyDescent="0.35">
      <c r="A3957">
        <v>442318427</v>
      </c>
      <c r="B3957" s="2">
        <v>44831</v>
      </c>
      <c r="C3957" s="2">
        <v>44849</v>
      </c>
      <c r="D3957" t="s">
        <v>188</v>
      </c>
      <c r="E3957" t="s">
        <v>21</v>
      </c>
      <c r="F3957" t="s">
        <v>13</v>
      </c>
      <c r="G3957" t="s">
        <v>14</v>
      </c>
      <c r="H3957" t="s">
        <v>34</v>
      </c>
      <c r="I3957">
        <v>707</v>
      </c>
      <c r="J3957">
        <v>255.28</v>
      </c>
      <c r="K3957">
        <v>159.41999999999999</v>
      </c>
    </row>
    <row r="3958" spans="1:11" x14ac:dyDescent="0.35">
      <c r="A3958">
        <v>243569314</v>
      </c>
      <c r="B3958" s="2">
        <v>42909</v>
      </c>
      <c r="C3958" s="2">
        <v>42915</v>
      </c>
      <c r="D3958" t="s">
        <v>200</v>
      </c>
      <c r="E3958" t="s">
        <v>24</v>
      </c>
      <c r="F3958" t="s">
        <v>56</v>
      </c>
      <c r="G3958" t="s">
        <v>14</v>
      </c>
      <c r="H3958" t="s">
        <v>15</v>
      </c>
      <c r="I3958">
        <v>6428</v>
      </c>
      <c r="J3958">
        <v>9.33</v>
      </c>
      <c r="K3958">
        <v>6.92</v>
      </c>
    </row>
    <row r="3959" spans="1:11" x14ac:dyDescent="0.35">
      <c r="A3959">
        <v>986966502</v>
      </c>
      <c r="B3959" s="2">
        <v>43883</v>
      </c>
      <c r="C3959" s="2">
        <v>43899</v>
      </c>
      <c r="D3959" t="s">
        <v>153</v>
      </c>
      <c r="E3959" t="s">
        <v>38</v>
      </c>
      <c r="F3959" t="s">
        <v>13</v>
      </c>
      <c r="G3959" t="s">
        <v>18</v>
      </c>
      <c r="H3959" t="s">
        <v>15</v>
      </c>
      <c r="I3959">
        <v>4175</v>
      </c>
      <c r="J3959">
        <v>255.28</v>
      </c>
      <c r="K3959">
        <v>159.41999999999999</v>
      </c>
    </row>
    <row r="3960" spans="1:11" x14ac:dyDescent="0.35">
      <c r="A3960">
        <v>264746320</v>
      </c>
      <c r="B3960" s="2">
        <v>42142</v>
      </c>
      <c r="C3960" s="2">
        <v>42149</v>
      </c>
      <c r="D3960" t="s">
        <v>150</v>
      </c>
      <c r="E3960" t="s">
        <v>38</v>
      </c>
      <c r="F3960" t="s">
        <v>13</v>
      </c>
      <c r="G3960" t="s">
        <v>18</v>
      </c>
      <c r="H3960" t="s">
        <v>15</v>
      </c>
      <c r="I3960">
        <v>3174</v>
      </c>
      <c r="J3960">
        <v>255.28</v>
      </c>
      <c r="K3960">
        <v>159.41999999999999</v>
      </c>
    </row>
    <row r="3961" spans="1:11" x14ac:dyDescent="0.35">
      <c r="A3961">
        <v>239457595</v>
      </c>
      <c r="B3961" s="2">
        <v>43394</v>
      </c>
      <c r="C3961" s="2">
        <v>43403</v>
      </c>
      <c r="D3961" t="s">
        <v>217</v>
      </c>
      <c r="E3961" t="s">
        <v>12</v>
      </c>
      <c r="F3961" t="s">
        <v>17</v>
      </c>
      <c r="G3961" t="s">
        <v>14</v>
      </c>
      <c r="H3961" t="s">
        <v>34</v>
      </c>
      <c r="I3961">
        <v>9678</v>
      </c>
      <c r="J3961">
        <v>152.58000000000001</v>
      </c>
      <c r="K3961">
        <v>97.44</v>
      </c>
    </row>
    <row r="3962" spans="1:11" x14ac:dyDescent="0.35">
      <c r="A3962">
        <v>893961656</v>
      </c>
      <c r="B3962" s="2">
        <v>43194</v>
      </c>
      <c r="C3962" s="2">
        <v>43206</v>
      </c>
      <c r="D3962" t="s">
        <v>191</v>
      </c>
      <c r="E3962" t="s">
        <v>24</v>
      </c>
      <c r="F3962" t="s">
        <v>17</v>
      </c>
      <c r="G3962" t="s">
        <v>18</v>
      </c>
      <c r="H3962" t="s">
        <v>34</v>
      </c>
      <c r="I3962">
        <v>1975</v>
      </c>
      <c r="J3962">
        <v>152.58000000000001</v>
      </c>
      <c r="K3962">
        <v>97.44</v>
      </c>
    </row>
    <row r="3963" spans="1:11" x14ac:dyDescent="0.35">
      <c r="A3963">
        <v>481432330</v>
      </c>
      <c r="B3963" s="2">
        <v>43410</v>
      </c>
      <c r="C3963" s="2">
        <v>43430</v>
      </c>
      <c r="D3963" t="s">
        <v>23</v>
      </c>
      <c r="E3963" t="s">
        <v>24</v>
      </c>
      <c r="F3963" t="s">
        <v>30</v>
      </c>
      <c r="G3963" t="s">
        <v>14</v>
      </c>
      <c r="H3963" t="s">
        <v>26</v>
      </c>
      <c r="I3963">
        <v>5380</v>
      </c>
      <c r="J3963">
        <v>81.73</v>
      </c>
      <c r="K3963">
        <v>56.67</v>
      </c>
    </row>
    <row r="3964" spans="1:11" x14ac:dyDescent="0.35">
      <c r="A3964">
        <v>475355947</v>
      </c>
      <c r="B3964" s="2">
        <v>44263</v>
      </c>
      <c r="C3964" s="2">
        <v>44272</v>
      </c>
      <c r="D3964" t="s">
        <v>59</v>
      </c>
      <c r="E3964" t="s">
        <v>12</v>
      </c>
      <c r="F3964" t="s">
        <v>68</v>
      </c>
      <c r="G3964" t="s">
        <v>18</v>
      </c>
      <c r="H3964" t="s">
        <v>26</v>
      </c>
      <c r="I3964">
        <v>7243</v>
      </c>
      <c r="J3964">
        <v>154.06</v>
      </c>
      <c r="K3964">
        <v>90.93</v>
      </c>
    </row>
    <row r="3965" spans="1:11" x14ac:dyDescent="0.35">
      <c r="A3965">
        <v>619531333</v>
      </c>
      <c r="B3965" s="2">
        <v>44668</v>
      </c>
      <c r="C3965" s="2">
        <v>44688</v>
      </c>
      <c r="D3965" t="s">
        <v>185</v>
      </c>
      <c r="E3965" t="s">
        <v>38</v>
      </c>
      <c r="F3965" t="s">
        <v>40</v>
      </c>
      <c r="G3965" t="s">
        <v>18</v>
      </c>
      <c r="H3965" t="s">
        <v>19</v>
      </c>
      <c r="I3965">
        <v>1944</v>
      </c>
      <c r="J3965">
        <v>651.21</v>
      </c>
      <c r="K3965">
        <v>524.96</v>
      </c>
    </row>
    <row r="3966" spans="1:11" x14ac:dyDescent="0.35">
      <c r="A3966">
        <v>278069818</v>
      </c>
      <c r="B3966" s="2">
        <v>44084</v>
      </c>
      <c r="C3966" s="2">
        <v>44091</v>
      </c>
      <c r="D3966" t="s">
        <v>142</v>
      </c>
      <c r="E3966" t="s">
        <v>29</v>
      </c>
      <c r="F3966" t="s">
        <v>22</v>
      </c>
      <c r="G3966" t="s">
        <v>18</v>
      </c>
      <c r="H3966" t="s">
        <v>15</v>
      </c>
      <c r="I3966">
        <v>5893</v>
      </c>
      <c r="J3966">
        <v>47.45</v>
      </c>
      <c r="K3966">
        <v>31.79</v>
      </c>
    </row>
    <row r="3967" spans="1:11" x14ac:dyDescent="0.35">
      <c r="A3967">
        <v>685395228</v>
      </c>
      <c r="B3967" s="2">
        <v>42440</v>
      </c>
      <c r="C3967" s="2">
        <v>42454</v>
      </c>
      <c r="D3967" t="s">
        <v>148</v>
      </c>
      <c r="E3967" t="s">
        <v>24</v>
      </c>
      <c r="F3967" t="s">
        <v>25</v>
      </c>
      <c r="G3967" t="s">
        <v>18</v>
      </c>
      <c r="H3967" t="s">
        <v>26</v>
      </c>
      <c r="I3967">
        <v>2534</v>
      </c>
      <c r="J3967">
        <v>205.7</v>
      </c>
      <c r="K3967">
        <v>117.11</v>
      </c>
    </row>
    <row r="3968" spans="1:11" x14ac:dyDescent="0.35">
      <c r="A3968">
        <v>896243894</v>
      </c>
      <c r="B3968" s="2">
        <v>43859</v>
      </c>
      <c r="C3968" s="2">
        <v>43875</v>
      </c>
      <c r="D3968" t="s">
        <v>65</v>
      </c>
      <c r="E3968" t="s">
        <v>32</v>
      </c>
      <c r="F3968" t="s">
        <v>17</v>
      </c>
      <c r="G3968" t="s">
        <v>14</v>
      </c>
      <c r="H3968" t="s">
        <v>34</v>
      </c>
      <c r="I3968">
        <v>7340</v>
      </c>
      <c r="J3968">
        <v>152.58000000000001</v>
      </c>
      <c r="K3968">
        <v>97.44</v>
      </c>
    </row>
    <row r="3969" spans="1:11" x14ac:dyDescent="0.35">
      <c r="A3969">
        <v>935664641</v>
      </c>
      <c r="B3969" s="2">
        <v>44429</v>
      </c>
      <c r="C3969" s="2">
        <v>44439</v>
      </c>
      <c r="D3969" t="s">
        <v>69</v>
      </c>
      <c r="E3969" t="s">
        <v>38</v>
      </c>
      <c r="F3969" t="s">
        <v>42</v>
      </c>
      <c r="G3969" t="s">
        <v>14</v>
      </c>
      <c r="H3969" t="s">
        <v>15</v>
      </c>
      <c r="I3969">
        <v>2815</v>
      </c>
      <c r="J3969">
        <v>437.2</v>
      </c>
      <c r="K3969">
        <v>263.33</v>
      </c>
    </row>
    <row r="3970" spans="1:11" x14ac:dyDescent="0.35">
      <c r="A3970">
        <v>449018800</v>
      </c>
      <c r="B3970" s="2">
        <v>43861</v>
      </c>
      <c r="C3970" s="2">
        <v>43881</v>
      </c>
      <c r="D3970" t="s">
        <v>148</v>
      </c>
      <c r="E3970" t="s">
        <v>24</v>
      </c>
      <c r="F3970" t="s">
        <v>17</v>
      </c>
      <c r="G3970" t="s">
        <v>14</v>
      </c>
      <c r="H3970" t="s">
        <v>15</v>
      </c>
      <c r="I3970">
        <v>3496</v>
      </c>
      <c r="J3970">
        <v>152.58000000000001</v>
      </c>
      <c r="K3970">
        <v>97.44</v>
      </c>
    </row>
    <row r="3971" spans="1:11" x14ac:dyDescent="0.35">
      <c r="A3971">
        <v>951980197</v>
      </c>
      <c r="B3971" s="2">
        <v>42176</v>
      </c>
      <c r="C3971" s="2">
        <v>42178</v>
      </c>
      <c r="D3971" t="s">
        <v>130</v>
      </c>
      <c r="E3971" t="s">
        <v>29</v>
      </c>
      <c r="F3971" t="s">
        <v>17</v>
      </c>
      <c r="G3971" t="s">
        <v>18</v>
      </c>
      <c r="H3971" t="s">
        <v>15</v>
      </c>
      <c r="I3971">
        <v>950</v>
      </c>
      <c r="J3971">
        <v>152.58000000000001</v>
      </c>
      <c r="K3971">
        <v>97.44</v>
      </c>
    </row>
    <row r="3972" spans="1:11" x14ac:dyDescent="0.35">
      <c r="A3972">
        <v>880535161</v>
      </c>
      <c r="B3972" s="2">
        <v>42864</v>
      </c>
      <c r="C3972" s="2">
        <v>42871</v>
      </c>
      <c r="D3972" t="s">
        <v>143</v>
      </c>
      <c r="E3972" t="s">
        <v>24</v>
      </c>
      <c r="F3972" t="s">
        <v>76</v>
      </c>
      <c r="G3972" t="s">
        <v>18</v>
      </c>
      <c r="H3972" t="s">
        <v>19</v>
      </c>
      <c r="I3972">
        <v>8776</v>
      </c>
      <c r="J3972">
        <v>668.27</v>
      </c>
      <c r="K3972">
        <v>502.54</v>
      </c>
    </row>
    <row r="3973" spans="1:11" x14ac:dyDescent="0.35">
      <c r="A3973">
        <v>540982520</v>
      </c>
      <c r="B3973" s="2">
        <v>44766</v>
      </c>
      <c r="C3973" s="2">
        <v>44777</v>
      </c>
      <c r="D3973" t="s">
        <v>48</v>
      </c>
      <c r="E3973" t="s">
        <v>21</v>
      </c>
      <c r="F3973" t="s">
        <v>42</v>
      </c>
      <c r="G3973" t="s">
        <v>18</v>
      </c>
      <c r="H3973" t="s">
        <v>26</v>
      </c>
      <c r="I3973">
        <v>7604</v>
      </c>
      <c r="J3973">
        <v>437.2</v>
      </c>
      <c r="K3973">
        <v>263.33</v>
      </c>
    </row>
    <row r="3974" spans="1:11" x14ac:dyDescent="0.35">
      <c r="A3974">
        <v>759933602</v>
      </c>
      <c r="B3974" s="2">
        <v>44455</v>
      </c>
      <c r="C3974" s="2">
        <v>44456</v>
      </c>
      <c r="D3974" t="s">
        <v>196</v>
      </c>
      <c r="E3974" t="s">
        <v>32</v>
      </c>
      <c r="F3974" t="s">
        <v>76</v>
      </c>
      <c r="G3974" t="s">
        <v>14</v>
      </c>
      <c r="H3974" t="s">
        <v>15</v>
      </c>
      <c r="I3974">
        <v>95</v>
      </c>
      <c r="J3974">
        <v>668.27</v>
      </c>
      <c r="K3974">
        <v>502.54</v>
      </c>
    </row>
    <row r="3975" spans="1:11" x14ac:dyDescent="0.35">
      <c r="A3975">
        <v>634312236</v>
      </c>
      <c r="B3975" s="2">
        <v>44550</v>
      </c>
      <c r="C3975" s="2">
        <v>44557</v>
      </c>
      <c r="D3975" t="s">
        <v>90</v>
      </c>
      <c r="E3975" t="s">
        <v>38</v>
      </c>
      <c r="F3975" t="s">
        <v>22</v>
      </c>
      <c r="G3975" t="s">
        <v>18</v>
      </c>
      <c r="H3975" t="s">
        <v>34</v>
      </c>
      <c r="I3975">
        <v>5941</v>
      </c>
      <c r="J3975">
        <v>47.45</v>
      </c>
      <c r="K3975">
        <v>31.79</v>
      </c>
    </row>
    <row r="3976" spans="1:11" x14ac:dyDescent="0.35">
      <c r="A3976">
        <v>681354749</v>
      </c>
      <c r="B3976" s="2">
        <v>44252</v>
      </c>
      <c r="C3976" s="2">
        <v>44272</v>
      </c>
      <c r="D3976" t="s">
        <v>171</v>
      </c>
      <c r="E3976" t="s">
        <v>12</v>
      </c>
      <c r="F3976" t="s">
        <v>25</v>
      </c>
      <c r="G3976" t="s">
        <v>18</v>
      </c>
      <c r="H3976" t="s">
        <v>26</v>
      </c>
      <c r="I3976">
        <v>6866</v>
      </c>
      <c r="J3976">
        <v>205.7</v>
      </c>
      <c r="K3976">
        <v>117.11</v>
      </c>
    </row>
    <row r="3977" spans="1:11" x14ac:dyDescent="0.35">
      <c r="A3977">
        <v>588609969</v>
      </c>
      <c r="B3977" s="2">
        <v>43802</v>
      </c>
      <c r="C3977" s="2">
        <v>43815</v>
      </c>
      <c r="D3977" t="s">
        <v>96</v>
      </c>
      <c r="E3977" t="s">
        <v>29</v>
      </c>
      <c r="F3977" t="s">
        <v>76</v>
      </c>
      <c r="G3977" t="s">
        <v>18</v>
      </c>
      <c r="H3977" t="s">
        <v>19</v>
      </c>
      <c r="I3977">
        <v>1625</v>
      </c>
      <c r="J3977">
        <v>668.27</v>
      </c>
      <c r="K3977">
        <v>502.54</v>
      </c>
    </row>
    <row r="3978" spans="1:11" x14ac:dyDescent="0.35">
      <c r="A3978">
        <v>563939225</v>
      </c>
      <c r="B3978" s="2">
        <v>44876</v>
      </c>
      <c r="C3978" s="2">
        <v>44880</v>
      </c>
      <c r="D3978" t="s">
        <v>189</v>
      </c>
      <c r="E3978" t="s">
        <v>21</v>
      </c>
      <c r="F3978" t="s">
        <v>33</v>
      </c>
      <c r="G3978" t="s">
        <v>18</v>
      </c>
      <c r="H3978" t="s">
        <v>19</v>
      </c>
      <c r="I3978">
        <v>1004</v>
      </c>
      <c r="J3978">
        <v>109.28</v>
      </c>
      <c r="K3978">
        <v>35.840000000000003</v>
      </c>
    </row>
    <row r="3979" spans="1:11" x14ac:dyDescent="0.35">
      <c r="A3979">
        <v>885516345</v>
      </c>
      <c r="B3979" s="2">
        <v>44032</v>
      </c>
      <c r="C3979" s="2">
        <v>44051</v>
      </c>
      <c r="D3979" t="s">
        <v>207</v>
      </c>
      <c r="E3979" t="s">
        <v>51</v>
      </c>
      <c r="F3979" t="s">
        <v>76</v>
      </c>
      <c r="G3979" t="s">
        <v>14</v>
      </c>
      <c r="H3979" t="s">
        <v>26</v>
      </c>
      <c r="I3979">
        <v>2819</v>
      </c>
      <c r="J3979">
        <v>668.27</v>
      </c>
      <c r="K3979">
        <v>502.54</v>
      </c>
    </row>
    <row r="3980" spans="1:11" x14ac:dyDescent="0.35">
      <c r="A3980">
        <v>551827657</v>
      </c>
      <c r="B3980" s="2">
        <v>42181</v>
      </c>
      <c r="C3980" s="2">
        <v>42186</v>
      </c>
      <c r="D3980" t="s">
        <v>153</v>
      </c>
      <c r="E3980" t="s">
        <v>38</v>
      </c>
      <c r="F3980" t="s">
        <v>68</v>
      </c>
      <c r="G3980" t="s">
        <v>18</v>
      </c>
      <c r="H3980" t="s">
        <v>19</v>
      </c>
      <c r="I3980">
        <v>6921</v>
      </c>
      <c r="J3980">
        <v>154.06</v>
      </c>
      <c r="K3980">
        <v>90.93</v>
      </c>
    </row>
    <row r="3981" spans="1:11" x14ac:dyDescent="0.35">
      <c r="A3981">
        <v>431671988</v>
      </c>
      <c r="B3981" s="2">
        <v>43626</v>
      </c>
      <c r="C3981" s="2">
        <v>43641</v>
      </c>
      <c r="D3981" t="s">
        <v>120</v>
      </c>
      <c r="E3981" t="s">
        <v>38</v>
      </c>
      <c r="F3981" t="s">
        <v>22</v>
      </c>
      <c r="G3981" t="s">
        <v>18</v>
      </c>
      <c r="H3981" t="s">
        <v>34</v>
      </c>
      <c r="I3981">
        <v>189</v>
      </c>
      <c r="J3981">
        <v>47.45</v>
      </c>
      <c r="K3981">
        <v>31.79</v>
      </c>
    </row>
    <row r="3982" spans="1:11" x14ac:dyDescent="0.35">
      <c r="A3982">
        <v>114160668</v>
      </c>
      <c r="B3982" s="2">
        <v>42519</v>
      </c>
      <c r="C3982" s="2">
        <v>42530</v>
      </c>
      <c r="D3982" t="s">
        <v>69</v>
      </c>
      <c r="E3982" t="s">
        <v>38</v>
      </c>
      <c r="F3982" t="s">
        <v>42</v>
      </c>
      <c r="G3982" t="s">
        <v>14</v>
      </c>
      <c r="H3982" t="s">
        <v>34</v>
      </c>
      <c r="I3982">
        <v>1534</v>
      </c>
      <c r="J3982">
        <v>437.2</v>
      </c>
      <c r="K3982">
        <v>263.33</v>
      </c>
    </row>
    <row r="3983" spans="1:11" x14ac:dyDescent="0.35">
      <c r="A3983">
        <v>158717525</v>
      </c>
      <c r="B3983" s="2">
        <v>42555</v>
      </c>
      <c r="C3983" s="2">
        <v>42562</v>
      </c>
      <c r="D3983" t="s">
        <v>139</v>
      </c>
      <c r="E3983" t="s">
        <v>51</v>
      </c>
      <c r="F3983" t="s">
        <v>42</v>
      </c>
      <c r="G3983" t="s">
        <v>18</v>
      </c>
      <c r="H3983" t="s">
        <v>34</v>
      </c>
      <c r="I3983">
        <v>6897</v>
      </c>
      <c r="J3983">
        <v>437.2</v>
      </c>
      <c r="K3983">
        <v>263.33</v>
      </c>
    </row>
    <row r="3984" spans="1:11" x14ac:dyDescent="0.35">
      <c r="A3984">
        <v>745078885</v>
      </c>
      <c r="B3984" s="2">
        <v>43280</v>
      </c>
      <c r="C3984" s="2">
        <v>43297</v>
      </c>
      <c r="D3984" t="s">
        <v>87</v>
      </c>
      <c r="E3984" t="s">
        <v>24</v>
      </c>
      <c r="F3984" t="s">
        <v>30</v>
      </c>
      <c r="G3984" t="s">
        <v>18</v>
      </c>
      <c r="H3984" t="s">
        <v>15</v>
      </c>
      <c r="I3984">
        <v>4254</v>
      </c>
      <c r="J3984">
        <v>81.73</v>
      </c>
      <c r="K3984">
        <v>56.67</v>
      </c>
    </row>
    <row r="3985" spans="1:11" x14ac:dyDescent="0.35">
      <c r="A3985">
        <v>323293578</v>
      </c>
      <c r="B3985" s="2">
        <v>42362</v>
      </c>
      <c r="C3985" s="2">
        <v>42374</v>
      </c>
      <c r="D3985" t="s">
        <v>48</v>
      </c>
      <c r="E3985" t="s">
        <v>21</v>
      </c>
      <c r="F3985" t="s">
        <v>25</v>
      </c>
      <c r="G3985" t="s">
        <v>14</v>
      </c>
      <c r="H3985" t="s">
        <v>34</v>
      </c>
      <c r="I3985">
        <v>8609</v>
      </c>
      <c r="J3985">
        <v>205.7</v>
      </c>
      <c r="K3985">
        <v>117.11</v>
      </c>
    </row>
    <row r="3986" spans="1:11" x14ac:dyDescent="0.35">
      <c r="A3986">
        <v>563722932</v>
      </c>
      <c r="B3986" s="2">
        <v>44010</v>
      </c>
      <c r="C3986" s="2">
        <v>44027</v>
      </c>
      <c r="D3986" t="s">
        <v>39</v>
      </c>
      <c r="E3986" t="s">
        <v>29</v>
      </c>
      <c r="F3986" t="s">
        <v>56</v>
      </c>
      <c r="G3986" t="s">
        <v>14</v>
      </c>
      <c r="H3986" t="s">
        <v>15</v>
      </c>
      <c r="I3986">
        <v>6998</v>
      </c>
      <c r="J3986">
        <v>9.33</v>
      </c>
      <c r="K3986">
        <v>6.92</v>
      </c>
    </row>
    <row r="3987" spans="1:11" x14ac:dyDescent="0.35">
      <c r="A3987">
        <v>507040774</v>
      </c>
      <c r="B3987" s="2">
        <v>42207</v>
      </c>
      <c r="C3987" s="2">
        <v>42208</v>
      </c>
      <c r="D3987" t="s">
        <v>55</v>
      </c>
      <c r="E3987" t="s">
        <v>21</v>
      </c>
      <c r="F3987" t="s">
        <v>17</v>
      </c>
      <c r="G3987" t="s">
        <v>14</v>
      </c>
      <c r="H3987" t="s">
        <v>26</v>
      </c>
      <c r="I3987">
        <v>3488</v>
      </c>
      <c r="J3987">
        <v>152.58000000000001</v>
      </c>
      <c r="K3987">
        <v>97.44</v>
      </c>
    </row>
    <row r="3988" spans="1:11" x14ac:dyDescent="0.35">
      <c r="A3988">
        <v>614233434</v>
      </c>
      <c r="B3988" s="2">
        <v>42020</v>
      </c>
      <c r="C3988" s="2">
        <v>42026</v>
      </c>
      <c r="D3988" t="s">
        <v>75</v>
      </c>
      <c r="E3988" t="s">
        <v>38</v>
      </c>
      <c r="F3988" t="s">
        <v>25</v>
      </c>
      <c r="G3988" t="s">
        <v>18</v>
      </c>
      <c r="H3988" t="s">
        <v>34</v>
      </c>
      <c r="I3988">
        <v>4178</v>
      </c>
      <c r="J3988">
        <v>205.7</v>
      </c>
      <c r="K3988">
        <v>117.11</v>
      </c>
    </row>
    <row r="3989" spans="1:11" x14ac:dyDescent="0.35">
      <c r="A3989">
        <v>516599738</v>
      </c>
      <c r="B3989" s="2">
        <v>43557</v>
      </c>
      <c r="C3989" s="2">
        <v>43578</v>
      </c>
      <c r="D3989" t="s">
        <v>176</v>
      </c>
      <c r="E3989" t="s">
        <v>21</v>
      </c>
      <c r="F3989" t="s">
        <v>40</v>
      </c>
      <c r="G3989" t="s">
        <v>18</v>
      </c>
      <c r="H3989" t="s">
        <v>15</v>
      </c>
      <c r="I3989">
        <v>2197</v>
      </c>
      <c r="J3989">
        <v>651.21</v>
      </c>
      <c r="K3989">
        <v>524.96</v>
      </c>
    </row>
    <row r="3990" spans="1:11" x14ac:dyDescent="0.35">
      <c r="A3990">
        <v>365751016</v>
      </c>
      <c r="B3990" s="2">
        <v>43663</v>
      </c>
      <c r="C3990" s="2">
        <v>43664</v>
      </c>
      <c r="D3990" t="s">
        <v>207</v>
      </c>
      <c r="E3990" t="s">
        <v>51</v>
      </c>
      <c r="F3990" t="s">
        <v>56</v>
      </c>
      <c r="G3990" t="s">
        <v>14</v>
      </c>
      <c r="H3990" t="s">
        <v>15</v>
      </c>
      <c r="I3990">
        <v>2708</v>
      </c>
      <c r="J3990">
        <v>9.33</v>
      </c>
      <c r="K3990">
        <v>6.92</v>
      </c>
    </row>
    <row r="3991" spans="1:11" x14ac:dyDescent="0.35">
      <c r="A3991">
        <v>383611094</v>
      </c>
      <c r="B3991" s="2">
        <v>42573</v>
      </c>
      <c r="C3991" s="2">
        <v>42588</v>
      </c>
      <c r="D3991" t="s">
        <v>204</v>
      </c>
      <c r="E3991" t="s">
        <v>21</v>
      </c>
      <c r="F3991" t="s">
        <v>33</v>
      </c>
      <c r="G3991" t="s">
        <v>14</v>
      </c>
      <c r="H3991" t="s">
        <v>34</v>
      </c>
      <c r="I3991">
        <v>7902</v>
      </c>
      <c r="J3991">
        <v>109.28</v>
      </c>
      <c r="K3991">
        <v>35.840000000000003</v>
      </c>
    </row>
    <row r="3992" spans="1:11" x14ac:dyDescent="0.35">
      <c r="A3992">
        <v>412416303</v>
      </c>
      <c r="B3992" s="2">
        <v>42524</v>
      </c>
      <c r="C3992" s="2">
        <v>42526</v>
      </c>
      <c r="D3992" t="s">
        <v>80</v>
      </c>
      <c r="E3992" t="s">
        <v>21</v>
      </c>
      <c r="F3992" t="s">
        <v>13</v>
      </c>
      <c r="G3992" t="s">
        <v>18</v>
      </c>
      <c r="H3992" t="s">
        <v>15</v>
      </c>
      <c r="I3992">
        <v>2004</v>
      </c>
      <c r="J3992">
        <v>255.28</v>
      </c>
      <c r="K3992">
        <v>159.41999999999999</v>
      </c>
    </row>
    <row r="3993" spans="1:11" x14ac:dyDescent="0.35">
      <c r="A3993">
        <v>364715468</v>
      </c>
      <c r="B3993" s="2">
        <v>43876</v>
      </c>
      <c r="C3993" s="2">
        <v>43887</v>
      </c>
      <c r="D3993" t="s">
        <v>193</v>
      </c>
      <c r="E3993" t="s">
        <v>21</v>
      </c>
      <c r="F3993" t="s">
        <v>42</v>
      </c>
      <c r="G3993" t="s">
        <v>18</v>
      </c>
      <c r="H3993" t="s">
        <v>15</v>
      </c>
      <c r="I3993">
        <v>6267</v>
      </c>
      <c r="J3993">
        <v>437.2</v>
      </c>
      <c r="K3993">
        <v>263.33</v>
      </c>
    </row>
    <row r="3994" spans="1:11" x14ac:dyDescent="0.35">
      <c r="A3994">
        <v>673369920</v>
      </c>
      <c r="B3994" s="2">
        <v>44301</v>
      </c>
      <c r="C3994" s="2">
        <v>44305</v>
      </c>
      <c r="D3994" t="s">
        <v>151</v>
      </c>
      <c r="E3994" t="s">
        <v>32</v>
      </c>
      <c r="F3994" t="s">
        <v>56</v>
      </c>
      <c r="G3994" t="s">
        <v>18</v>
      </c>
      <c r="H3994" t="s">
        <v>15</v>
      </c>
      <c r="I3994">
        <v>3978</v>
      </c>
      <c r="J3994">
        <v>9.33</v>
      </c>
      <c r="K3994">
        <v>6.92</v>
      </c>
    </row>
    <row r="3995" spans="1:11" x14ac:dyDescent="0.35">
      <c r="A3995">
        <v>941553485</v>
      </c>
      <c r="B3995" s="2">
        <v>44280</v>
      </c>
      <c r="C3995" s="2">
        <v>44296</v>
      </c>
      <c r="D3995" t="s">
        <v>88</v>
      </c>
      <c r="E3995" t="s">
        <v>38</v>
      </c>
      <c r="F3995" t="s">
        <v>42</v>
      </c>
      <c r="G3995" t="s">
        <v>18</v>
      </c>
      <c r="H3995" t="s">
        <v>26</v>
      </c>
      <c r="I3995">
        <v>5454</v>
      </c>
      <c r="J3995">
        <v>437.2</v>
      </c>
      <c r="K3995">
        <v>263.33</v>
      </c>
    </row>
    <row r="3996" spans="1:11" x14ac:dyDescent="0.35">
      <c r="A3996">
        <v>392752492</v>
      </c>
      <c r="B3996" s="2">
        <v>44689</v>
      </c>
      <c r="C3996" s="2">
        <v>44700</v>
      </c>
      <c r="D3996" t="s">
        <v>91</v>
      </c>
      <c r="E3996" t="s">
        <v>21</v>
      </c>
      <c r="F3996" t="s">
        <v>30</v>
      </c>
      <c r="G3996" t="s">
        <v>18</v>
      </c>
      <c r="H3996" t="s">
        <v>34</v>
      </c>
      <c r="I3996">
        <v>3045</v>
      </c>
      <c r="J3996">
        <v>81.73</v>
      </c>
      <c r="K3996">
        <v>56.67</v>
      </c>
    </row>
    <row r="3997" spans="1:11" x14ac:dyDescent="0.35">
      <c r="A3997">
        <v>120765769</v>
      </c>
      <c r="B3997" s="2">
        <v>44521</v>
      </c>
      <c r="C3997" s="2">
        <v>44533</v>
      </c>
      <c r="D3997" t="s">
        <v>139</v>
      </c>
      <c r="E3997" t="s">
        <v>51</v>
      </c>
      <c r="F3997" t="s">
        <v>30</v>
      </c>
      <c r="G3997" t="s">
        <v>18</v>
      </c>
      <c r="H3997" t="s">
        <v>26</v>
      </c>
      <c r="I3997">
        <v>6130</v>
      </c>
      <c r="J3997">
        <v>81.73</v>
      </c>
      <c r="K3997">
        <v>56.67</v>
      </c>
    </row>
    <row r="3998" spans="1:11" x14ac:dyDescent="0.35">
      <c r="A3998">
        <v>839704644</v>
      </c>
      <c r="B3998" s="2">
        <v>44042</v>
      </c>
      <c r="C3998" s="2">
        <v>44062</v>
      </c>
      <c r="D3998" t="s">
        <v>106</v>
      </c>
      <c r="E3998" t="s">
        <v>38</v>
      </c>
      <c r="F3998" t="s">
        <v>47</v>
      </c>
      <c r="G3998" t="s">
        <v>18</v>
      </c>
      <c r="H3998" t="s">
        <v>34</v>
      </c>
      <c r="I3998">
        <v>6119</v>
      </c>
      <c r="J3998">
        <v>421.89</v>
      </c>
      <c r="K3998">
        <v>364.69</v>
      </c>
    </row>
    <row r="3999" spans="1:11" x14ac:dyDescent="0.35">
      <c r="A3999">
        <v>633992946</v>
      </c>
      <c r="B3999" s="2">
        <v>43104</v>
      </c>
      <c r="C3999" s="2">
        <v>43122</v>
      </c>
      <c r="D3999" t="s">
        <v>145</v>
      </c>
      <c r="E3999" t="s">
        <v>21</v>
      </c>
      <c r="F3999" t="s">
        <v>56</v>
      </c>
      <c r="G3999" t="s">
        <v>18</v>
      </c>
      <c r="H3999" t="s">
        <v>34</v>
      </c>
      <c r="I3999">
        <v>1456</v>
      </c>
      <c r="J3999">
        <v>9.33</v>
      </c>
      <c r="K3999">
        <v>6.92</v>
      </c>
    </row>
    <row r="4000" spans="1:11" x14ac:dyDescent="0.35">
      <c r="A4000">
        <v>808367002</v>
      </c>
      <c r="B4000" s="2">
        <v>44291</v>
      </c>
      <c r="C4000" s="2">
        <v>44306</v>
      </c>
      <c r="D4000" t="s">
        <v>143</v>
      </c>
      <c r="E4000" t="s">
        <v>24</v>
      </c>
      <c r="F4000" t="s">
        <v>42</v>
      </c>
      <c r="G4000" t="s">
        <v>14</v>
      </c>
      <c r="H4000" t="s">
        <v>34</v>
      </c>
      <c r="I4000">
        <v>2614</v>
      </c>
      <c r="J4000">
        <v>437.2</v>
      </c>
      <c r="K4000">
        <v>263.33</v>
      </c>
    </row>
    <row r="4001" spans="1:11" x14ac:dyDescent="0.35">
      <c r="A4001">
        <v>937875640</v>
      </c>
      <c r="B4001" s="2">
        <v>44499</v>
      </c>
      <c r="C4001" s="2">
        <v>44503</v>
      </c>
      <c r="D4001" t="s">
        <v>80</v>
      </c>
      <c r="E4001" t="s">
        <v>21</v>
      </c>
      <c r="F4001" t="s">
        <v>33</v>
      </c>
      <c r="G4001" t="s">
        <v>14</v>
      </c>
      <c r="H4001" t="s">
        <v>19</v>
      </c>
      <c r="I4001">
        <v>7098</v>
      </c>
      <c r="J4001">
        <v>109.28</v>
      </c>
      <c r="K4001">
        <v>35.840000000000003</v>
      </c>
    </row>
    <row r="4002" spans="1:11" x14ac:dyDescent="0.35">
      <c r="A4002">
        <v>217880189</v>
      </c>
      <c r="B4002" s="2">
        <v>42631</v>
      </c>
      <c r="C4002" s="2">
        <v>42645</v>
      </c>
      <c r="D4002" t="s">
        <v>45</v>
      </c>
      <c r="E4002" t="s">
        <v>12</v>
      </c>
      <c r="F4002" t="s">
        <v>68</v>
      </c>
      <c r="G4002" t="s">
        <v>18</v>
      </c>
      <c r="H4002" t="s">
        <v>19</v>
      </c>
      <c r="I4002">
        <v>4445</v>
      </c>
      <c r="J4002">
        <v>154.06</v>
      </c>
      <c r="K4002">
        <v>90.93</v>
      </c>
    </row>
    <row r="4003" spans="1:11" x14ac:dyDescent="0.35">
      <c r="A4003">
        <v>614054477</v>
      </c>
      <c r="B4003" s="2">
        <v>42594</v>
      </c>
      <c r="C4003" s="2">
        <v>42611</v>
      </c>
      <c r="D4003" t="s">
        <v>204</v>
      </c>
      <c r="E4003" t="s">
        <v>21</v>
      </c>
      <c r="F4003" t="s">
        <v>68</v>
      </c>
      <c r="G4003" t="s">
        <v>14</v>
      </c>
      <c r="H4003" t="s">
        <v>19</v>
      </c>
      <c r="I4003">
        <v>1220</v>
      </c>
      <c r="J4003">
        <v>154.06</v>
      </c>
      <c r="K4003">
        <v>90.93</v>
      </c>
    </row>
    <row r="4004" spans="1:11" x14ac:dyDescent="0.35">
      <c r="A4004">
        <v>112384831</v>
      </c>
      <c r="B4004" s="2">
        <v>44879</v>
      </c>
      <c r="C4004" s="2">
        <v>44882</v>
      </c>
      <c r="D4004" t="s">
        <v>194</v>
      </c>
      <c r="E4004" t="s">
        <v>32</v>
      </c>
      <c r="F4004" t="s">
        <v>33</v>
      </c>
      <c r="G4004" t="s">
        <v>18</v>
      </c>
      <c r="H4004" t="s">
        <v>26</v>
      </c>
      <c r="I4004">
        <v>6024</v>
      </c>
      <c r="J4004">
        <v>109.28</v>
      </c>
      <c r="K4004">
        <v>35.840000000000003</v>
      </c>
    </row>
    <row r="4005" spans="1:11" x14ac:dyDescent="0.35">
      <c r="A4005">
        <v>369170081</v>
      </c>
      <c r="B4005" s="2">
        <v>44284</v>
      </c>
      <c r="C4005" s="2">
        <v>44295</v>
      </c>
      <c r="D4005" t="s">
        <v>172</v>
      </c>
      <c r="E4005" t="s">
        <v>21</v>
      </c>
      <c r="F4005" t="s">
        <v>13</v>
      </c>
      <c r="G4005" t="s">
        <v>18</v>
      </c>
      <c r="H4005" t="s">
        <v>34</v>
      </c>
      <c r="I4005">
        <v>4486</v>
      </c>
      <c r="J4005">
        <v>255.28</v>
      </c>
      <c r="K4005">
        <v>159.41999999999999</v>
      </c>
    </row>
    <row r="4006" spans="1:11" x14ac:dyDescent="0.35">
      <c r="A4006">
        <v>861021554</v>
      </c>
      <c r="B4006" s="2">
        <v>42154</v>
      </c>
      <c r="C4006" s="2">
        <v>42156</v>
      </c>
      <c r="D4006" t="s">
        <v>137</v>
      </c>
      <c r="E4006" t="s">
        <v>38</v>
      </c>
      <c r="F4006" t="s">
        <v>17</v>
      </c>
      <c r="G4006" t="s">
        <v>18</v>
      </c>
      <c r="H4006" t="s">
        <v>19</v>
      </c>
      <c r="I4006">
        <v>4266</v>
      </c>
      <c r="J4006">
        <v>152.58000000000001</v>
      </c>
      <c r="K4006">
        <v>97.44</v>
      </c>
    </row>
    <row r="4007" spans="1:11" x14ac:dyDescent="0.35">
      <c r="A4007">
        <v>234863078</v>
      </c>
      <c r="B4007" s="2">
        <v>44839</v>
      </c>
      <c r="C4007" s="2">
        <v>44856</v>
      </c>
      <c r="D4007" t="s">
        <v>138</v>
      </c>
      <c r="E4007" t="s">
        <v>24</v>
      </c>
      <c r="F4007" t="s">
        <v>47</v>
      </c>
      <c r="G4007" t="s">
        <v>14</v>
      </c>
      <c r="H4007" t="s">
        <v>26</v>
      </c>
      <c r="I4007">
        <v>59</v>
      </c>
      <c r="J4007">
        <v>421.89</v>
      </c>
      <c r="K4007">
        <v>364.69</v>
      </c>
    </row>
    <row r="4008" spans="1:11" x14ac:dyDescent="0.35">
      <c r="A4008">
        <v>357930982</v>
      </c>
      <c r="B4008" s="2">
        <v>42385</v>
      </c>
      <c r="C4008" s="2">
        <v>42398</v>
      </c>
      <c r="D4008" t="s">
        <v>156</v>
      </c>
      <c r="E4008" t="s">
        <v>21</v>
      </c>
      <c r="F4008" t="s">
        <v>33</v>
      </c>
      <c r="G4008" t="s">
        <v>18</v>
      </c>
      <c r="H4008" t="s">
        <v>19</v>
      </c>
      <c r="I4008">
        <v>8586</v>
      </c>
      <c r="J4008">
        <v>109.28</v>
      </c>
      <c r="K4008">
        <v>35.840000000000003</v>
      </c>
    </row>
    <row r="4009" spans="1:11" x14ac:dyDescent="0.35">
      <c r="A4009">
        <v>467774093</v>
      </c>
      <c r="B4009" s="2">
        <v>42729</v>
      </c>
      <c r="C4009" s="2">
        <v>42749</v>
      </c>
      <c r="D4009" t="s">
        <v>173</v>
      </c>
      <c r="E4009" t="s">
        <v>24</v>
      </c>
      <c r="F4009" t="s">
        <v>40</v>
      </c>
      <c r="G4009" t="s">
        <v>18</v>
      </c>
      <c r="H4009" t="s">
        <v>26</v>
      </c>
      <c r="I4009">
        <v>3604</v>
      </c>
      <c r="J4009">
        <v>651.21</v>
      </c>
      <c r="K4009">
        <v>524.96</v>
      </c>
    </row>
    <row r="4010" spans="1:11" x14ac:dyDescent="0.35">
      <c r="A4010">
        <v>322253739</v>
      </c>
      <c r="B4010" s="2">
        <v>42196</v>
      </c>
      <c r="C4010" s="2">
        <v>42207</v>
      </c>
      <c r="D4010" t="s">
        <v>181</v>
      </c>
      <c r="E4010" t="s">
        <v>38</v>
      </c>
      <c r="F4010" t="s">
        <v>68</v>
      </c>
      <c r="G4010" t="s">
        <v>18</v>
      </c>
      <c r="H4010" t="s">
        <v>26</v>
      </c>
      <c r="I4010">
        <v>898</v>
      </c>
      <c r="J4010">
        <v>154.06</v>
      </c>
      <c r="K4010">
        <v>90.93</v>
      </c>
    </row>
    <row r="4011" spans="1:11" x14ac:dyDescent="0.35">
      <c r="A4011">
        <v>649543750</v>
      </c>
      <c r="B4011" s="2">
        <v>44884</v>
      </c>
      <c r="C4011" s="2">
        <v>44887</v>
      </c>
      <c r="D4011" t="s">
        <v>179</v>
      </c>
      <c r="E4011" t="s">
        <v>32</v>
      </c>
      <c r="F4011" t="s">
        <v>25</v>
      </c>
      <c r="G4011" t="s">
        <v>14</v>
      </c>
      <c r="H4011" t="s">
        <v>26</v>
      </c>
      <c r="I4011">
        <v>3285</v>
      </c>
      <c r="J4011">
        <v>205.7</v>
      </c>
      <c r="K4011">
        <v>117.11</v>
      </c>
    </row>
    <row r="4012" spans="1:11" x14ac:dyDescent="0.35">
      <c r="A4012">
        <v>898130452</v>
      </c>
      <c r="B4012" s="2">
        <v>44899</v>
      </c>
      <c r="C4012" s="2">
        <v>44918</v>
      </c>
      <c r="D4012" t="s">
        <v>50</v>
      </c>
      <c r="E4012" t="s">
        <v>51</v>
      </c>
      <c r="F4012" t="s">
        <v>56</v>
      </c>
      <c r="G4012" t="s">
        <v>14</v>
      </c>
      <c r="H4012" t="s">
        <v>15</v>
      </c>
      <c r="I4012">
        <v>5614</v>
      </c>
      <c r="J4012">
        <v>9.33</v>
      </c>
      <c r="K4012">
        <v>6.92</v>
      </c>
    </row>
    <row r="4013" spans="1:11" x14ac:dyDescent="0.35">
      <c r="A4013">
        <v>586812674</v>
      </c>
      <c r="B4013" s="2">
        <v>43539</v>
      </c>
      <c r="C4013" s="2">
        <v>43549</v>
      </c>
      <c r="D4013" t="s">
        <v>95</v>
      </c>
      <c r="E4013" t="s">
        <v>21</v>
      </c>
      <c r="F4013" t="s">
        <v>40</v>
      </c>
      <c r="G4013" t="s">
        <v>18</v>
      </c>
      <c r="H4013" t="s">
        <v>15</v>
      </c>
      <c r="I4013">
        <v>9766</v>
      </c>
      <c r="J4013">
        <v>651.21</v>
      </c>
      <c r="K4013">
        <v>524.96</v>
      </c>
    </row>
    <row r="4014" spans="1:11" x14ac:dyDescent="0.35">
      <c r="A4014">
        <v>654701745</v>
      </c>
      <c r="B4014" s="2">
        <v>42498</v>
      </c>
      <c r="C4014" s="2">
        <v>42503</v>
      </c>
      <c r="D4014" t="s">
        <v>120</v>
      </c>
      <c r="E4014" t="s">
        <v>38</v>
      </c>
      <c r="F4014" t="s">
        <v>22</v>
      </c>
      <c r="G4014" t="s">
        <v>14</v>
      </c>
      <c r="H4014" t="s">
        <v>26</v>
      </c>
      <c r="I4014">
        <v>9650</v>
      </c>
      <c r="J4014">
        <v>47.45</v>
      </c>
      <c r="K4014">
        <v>31.79</v>
      </c>
    </row>
    <row r="4015" spans="1:11" x14ac:dyDescent="0.35">
      <c r="A4015">
        <v>311221492</v>
      </c>
      <c r="B4015" s="2">
        <v>42471</v>
      </c>
      <c r="C4015" s="2">
        <v>42475</v>
      </c>
      <c r="D4015" t="s">
        <v>172</v>
      </c>
      <c r="E4015" t="s">
        <v>21</v>
      </c>
      <c r="F4015" t="s">
        <v>56</v>
      </c>
      <c r="G4015" t="s">
        <v>14</v>
      </c>
      <c r="H4015" t="s">
        <v>26</v>
      </c>
      <c r="I4015">
        <v>6210</v>
      </c>
      <c r="J4015">
        <v>9.33</v>
      </c>
      <c r="K4015">
        <v>6.92</v>
      </c>
    </row>
    <row r="4016" spans="1:11" x14ac:dyDescent="0.35">
      <c r="A4016">
        <v>186108243</v>
      </c>
      <c r="B4016" s="2">
        <v>42925</v>
      </c>
      <c r="C4016" s="2">
        <v>42927</v>
      </c>
      <c r="D4016" t="s">
        <v>54</v>
      </c>
      <c r="E4016" t="s">
        <v>29</v>
      </c>
      <c r="F4016" t="s">
        <v>47</v>
      </c>
      <c r="G4016" t="s">
        <v>18</v>
      </c>
      <c r="H4016" t="s">
        <v>26</v>
      </c>
      <c r="I4016">
        <v>2420</v>
      </c>
      <c r="J4016">
        <v>421.89</v>
      </c>
      <c r="K4016">
        <v>364.69</v>
      </c>
    </row>
    <row r="4017" spans="1:11" x14ac:dyDescent="0.35">
      <c r="A4017">
        <v>979410827</v>
      </c>
      <c r="B4017" s="2">
        <v>43223</v>
      </c>
      <c r="C4017" s="2">
        <v>43236</v>
      </c>
      <c r="D4017" t="s">
        <v>86</v>
      </c>
      <c r="E4017" t="s">
        <v>29</v>
      </c>
      <c r="F4017" t="s">
        <v>25</v>
      </c>
      <c r="G4017" t="s">
        <v>18</v>
      </c>
      <c r="H4017" t="s">
        <v>34</v>
      </c>
      <c r="I4017">
        <v>8283</v>
      </c>
      <c r="J4017">
        <v>205.7</v>
      </c>
      <c r="K4017">
        <v>117.11</v>
      </c>
    </row>
    <row r="4018" spans="1:11" x14ac:dyDescent="0.35">
      <c r="A4018">
        <v>311490571</v>
      </c>
      <c r="B4018" s="2">
        <v>42801</v>
      </c>
      <c r="C4018" s="2">
        <v>42820</v>
      </c>
      <c r="D4018" t="s">
        <v>70</v>
      </c>
      <c r="E4018" t="s">
        <v>29</v>
      </c>
      <c r="F4018" t="s">
        <v>22</v>
      </c>
      <c r="G4018" t="s">
        <v>14</v>
      </c>
      <c r="H4018" t="s">
        <v>26</v>
      </c>
      <c r="I4018">
        <v>5837</v>
      </c>
      <c r="J4018">
        <v>47.45</v>
      </c>
      <c r="K4018">
        <v>31.79</v>
      </c>
    </row>
    <row r="4019" spans="1:11" x14ac:dyDescent="0.35">
      <c r="A4019">
        <v>373021304</v>
      </c>
      <c r="B4019" s="2">
        <v>44225</v>
      </c>
      <c r="C4019" s="2">
        <v>44230</v>
      </c>
      <c r="D4019" t="s">
        <v>43</v>
      </c>
      <c r="E4019" t="s">
        <v>24</v>
      </c>
      <c r="F4019" t="s">
        <v>56</v>
      </c>
      <c r="G4019" t="s">
        <v>14</v>
      </c>
      <c r="H4019" t="s">
        <v>34</v>
      </c>
      <c r="I4019">
        <v>4148</v>
      </c>
      <c r="J4019">
        <v>9.33</v>
      </c>
      <c r="K4019">
        <v>6.92</v>
      </c>
    </row>
    <row r="4020" spans="1:11" x14ac:dyDescent="0.35">
      <c r="A4020">
        <v>274989354</v>
      </c>
      <c r="B4020" s="2">
        <v>43979</v>
      </c>
      <c r="C4020" s="2">
        <v>43980</v>
      </c>
      <c r="D4020" t="s">
        <v>172</v>
      </c>
      <c r="E4020" t="s">
        <v>21</v>
      </c>
      <c r="F4020" t="s">
        <v>17</v>
      </c>
      <c r="G4020" t="s">
        <v>14</v>
      </c>
      <c r="H4020" t="s">
        <v>15</v>
      </c>
      <c r="I4020">
        <v>4316</v>
      </c>
      <c r="J4020">
        <v>152.58000000000001</v>
      </c>
      <c r="K4020">
        <v>97.44</v>
      </c>
    </row>
    <row r="4021" spans="1:11" x14ac:dyDescent="0.35">
      <c r="A4021">
        <v>998693549</v>
      </c>
      <c r="B4021" s="2">
        <v>43866</v>
      </c>
      <c r="C4021" s="2">
        <v>43873</v>
      </c>
      <c r="D4021" t="s">
        <v>164</v>
      </c>
      <c r="E4021" t="s">
        <v>38</v>
      </c>
      <c r="F4021" t="s">
        <v>76</v>
      </c>
      <c r="G4021" t="s">
        <v>18</v>
      </c>
      <c r="H4021" t="s">
        <v>15</v>
      </c>
      <c r="I4021">
        <v>4469</v>
      </c>
      <c r="J4021">
        <v>668.27</v>
      </c>
      <c r="K4021">
        <v>502.54</v>
      </c>
    </row>
    <row r="4022" spans="1:11" x14ac:dyDescent="0.35">
      <c r="A4022">
        <v>445745217</v>
      </c>
      <c r="B4022" s="2">
        <v>42845</v>
      </c>
      <c r="C4022" s="2">
        <v>42853</v>
      </c>
      <c r="D4022" t="s">
        <v>37</v>
      </c>
      <c r="E4022" t="s">
        <v>38</v>
      </c>
      <c r="F4022" t="s">
        <v>47</v>
      </c>
      <c r="G4022" t="s">
        <v>14</v>
      </c>
      <c r="H4022" t="s">
        <v>26</v>
      </c>
      <c r="I4022">
        <v>4770</v>
      </c>
      <c r="J4022">
        <v>421.89</v>
      </c>
      <c r="K4022">
        <v>364.69</v>
      </c>
    </row>
    <row r="4023" spans="1:11" x14ac:dyDescent="0.35">
      <c r="A4023">
        <v>188068187</v>
      </c>
      <c r="B4023" s="2">
        <v>42845</v>
      </c>
      <c r="C4023" s="2">
        <v>42851</v>
      </c>
      <c r="D4023" t="s">
        <v>72</v>
      </c>
      <c r="E4023" t="s">
        <v>24</v>
      </c>
      <c r="F4023" t="s">
        <v>56</v>
      </c>
      <c r="G4023" t="s">
        <v>14</v>
      </c>
      <c r="H4023" t="s">
        <v>26</v>
      </c>
      <c r="I4023">
        <v>2411</v>
      </c>
      <c r="J4023">
        <v>9.33</v>
      </c>
      <c r="K4023">
        <v>6.92</v>
      </c>
    </row>
    <row r="4024" spans="1:11" x14ac:dyDescent="0.35">
      <c r="A4024">
        <v>517898786</v>
      </c>
      <c r="B4024" s="2">
        <v>44566</v>
      </c>
      <c r="C4024" s="2">
        <v>44570</v>
      </c>
      <c r="D4024" t="s">
        <v>191</v>
      </c>
      <c r="E4024" t="s">
        <v>24</v>
      </c>
      <c r="F4024" t="s">
        <v>56</v>
      </c>
      <c r="G4024" t="s">
        <v>14</v>
      </c>
      <c r="H4024" t="s">
        <v>19</v>
      </c>
      <c r="I4024">
        <v>6614</v>
      </c>
      <c r="J4024">
        <v>9.33</v>
      </c>
      <c r="K4024">
        <v>6.92</v>
      </c>
    </row>
    <row r="4025" spans="1:11" x14ac:dyDescent="0.35">
      <c r="A4025">
        <v>897785842</v>
      </c>
      <c r="B4025" s="2">
        <v>43593</v>
      </c>
      <c r="C4025" s="2">
        <v>43614</v>
      </c>
      <c r="D4025" t="s">
        <v>121</v>
      </c>
      <c r="E4025" t="s">
        <v>21</v>
      </c>
      <c r="F4025" t="s">
        <v>40</v>
      </c>
      <c r="G4025" t="s">
        <v>18</v>
      </c>
      <c r="H4025" t="s">
        <v>26</v>
      </c>
      <c r="I4025">
        <v>3636</v>
      </c>
      <c r="J4025">
        <v>651.21</v>
      </c>
      <c r="K4025">
        <v>524.96</v>
      </c>
    </row>
    <row r="4026" spans="1:11" x14ac:dyDescent="0.35">
      <c r="A4026">
        <v>410590684</v>
      </c>
      <c r="B4026" s="2">
        <v>42372</v>
      </c>
      <c r="C4026" s="2">
        <v>42391</v>
      </c>
      <c r="D4026" t="s">
        <v>61</v>
      </c>
      <c r="E4026" t="s">
        <v>12</v>
      </c>
      <c r="F4026" t="s">
        <v>22</v>
      </c>
      <c r="G4026" t="s">
        <v>14</v>
      </c>
      <c r="H4026" t="s">
        <v>19</v>
      </c>
      <c r="I4026">
        <v>1762</v>
      </c>
      <c r="J4026">
        <v>47.45</v>
      </c>
      <c r="K4026">
        <v>31.79</v>
      </c>
    </row>
    <row r="4027" spans="1:11" x14ac:dyDescent="0.35">
      <c r="A4027">
        <v>909487140</v>
      </c>
      <c r="B4027" s="2">
        <v>44385</v>
      </c>
      <c r="C4027" s="2">
        <v>44396</v>
      </c>
      <c r="D4027" t="s">
        <v>133</v>
      </c>
      <c r="E4027" t="s">
        <v>38</v>
      </c>
      <c r="F4027" t="s">
        <v>47</v>
      </c>
      <c r="G4027" t="s">
        <v>14</v>
      </c>
      <c r="H4027" t="s">
        <v>26</v>
      </c>
      <c r="I4027">
        <v>6310</v>
      </c>
      <c r="J4027">
        <v>421.89</v>
      </c>
      <c r="K4027">
        <v>364.69</v>
      </c>
    </row>
    <row r="4028" spans="1:11" x14ac:dyDescent="0.35">
      <c r="A4028">
        <v>267961537</v>
      </c>
      <c r="B4028" s="2">
        <v>42811</v>
      </c>
      <c r="C4028" s="2">
        <v>42818</v>
      </c>
      <c r="D4028" t="s">
        <v>104</v>
      </c>
      <c r="E4028" t="s">
        <v>24</v>
      </c>
      <c r="F4028" t="s">
        <v>42</v>
      </c>
      <c r="G4028" t="s">
        <v>14</v>
      </c>
      <c r="H4028" t="s">
        <v>19</v>
      </c>
      <c r="I4028">
        <v>4628</v>
      </c>
      <c r="J4028">
        <v>437.2</v>
      </c>
      <c r="K4028">
        <v>263.33</v>
      </c>
    </row>
    <row r="4029" spans="1:11" x14ac:dyDescent="0.35">
      <c r="A4029">
        <v>929812705</v>
      </c>
      <c r="B4029" s="2">
        <v>42877</v>
      </c>
      <c r="C4029" s="2">
        <v>42881</v>
      </c>
      <c r="D4029" t="s">
        <v>214</v>
      </c>
      <c r="E4029" t="s">
        <v>21</v>
      </c>
      <c r="F4029" t="s">
        <v>47</v>
      </c>
      <c r="G4029" t="s">
        <v>14</v>
      </c>
      <c r="H4029" t="s">
        <v>34</v>
      </c>
      <c r="I4029">
        <v>1097</v>
      </c>
      <c r="J4029">
        <v>421.89</v>
      </c>
      <c r="K4029">
        <v>364.69</v>
      </c>
    </row>
    <row r="4030" spans="1:11" x14ac:dyDescent="0.35">
      <c r="A4030">
        <v>459151971</v>
      </c>
      <c r="B4030" s="2">
        <v>44043</v>
      </c>
      <c r="C4030" s="2">
        <v>44062</v>
      </c>
      <c r="D4030" t="s">
        <v>58</v>
      </c>
      <c r="E4030" t="s">
        <v>29</v>
      </c>
      <c r="F4030" t="s">
        <v>40</v>
      </c>
      <c r="G4030" t="s">
        <v>14</v>
      </c>
      <c r="H4030" t="s">
        <v>34</v>
      </c>
      <c r="I4030">
        <v>2126</v>
      </c>
      <c r="J4030">
        <v>651.21</v>
      </c>
      <c r="K4030">
        <v>524.96</v>
      </c>
    </row>
    <row r="4031" spans="1:11" x14ac:dyDescent="0.35">
      <c r="A4031">
        <v>990403163</v>
      </c>
      <c r="B4031" s="2">
        <v>42272</v>
      </c>
      <c r="C4031" s="2">
        <v>42277</v>
      </c>
      <c r="D4031" t="s">
        <v>179</v>
      </c>
      <c r="E4031" t="s">
        <v>32</v>
      </c>
      <c r="F4031" t="s">
        <v>42</v>
      </c>
      <c r="G4031" t="s">
        <v>18</v>
      </c>
      <c r="H4031" t="s">
        <v>26</v>
      </c>
      <c r="I4031">
        <v>1160</v>
      </c>
      <c r="J4031">
        <v>437.2</v>
      </c>
      <c r="K4031">
        <v>263.33</v>
      </c>
    </row>
    <row r="4032" spans="1:11" x14ac:dyDescent="0.35">
      <c r="A4032">
        <v>678302609</v>
      </c>
      <c r="B4032" s="2">
        <v>44765</v>
      </c>
      <c r="C4032" s="2">
        <v>44767</v>
      </c>
      <c r="D4032" t="s">
        <v>27</v>
      </c>
      <c r="E4032" t="s">
        <v>24</v>
      </c>
      <c r="F4032" t="s">
        <v>33</v>
      </c>
      <c r="G4032" t="s">
        <v>14</v>
      </c>
      <c r="H4032" t="s">
        <v>26</v>
      </c>
      <c r="I4032">
        <v>3670</v>
      </c>
      <c r="J4032">
        <v>109.28</v>
      </c>
      <c r="K4032">
        <v>35.840000000000003</v>
      </c>
    </row>
    <row r="4033" spans="1:11" x14ac:dyDescent="0.35">
      <c r="A4033">
        <v>447899138</v>
      </c>
      <c r="B4033" s="2">
        <v>42342</v>
      </c>
      <c r="C4033" s="2">
        <v>42349</v>
      </c>
      <c r="D4033" t="s">
        <v>11</v>
      </c>
      <c r="E4033" t="s">
        <v>12</v>
      </c>
      <c r="F4033" t="s">
        <v>42</v>
      </c>
      <c r="G4033" t="s">
        <v>14</v>
      </c>
      <c r="H4033" t="s">
        <v>34</v>
      </c>
      <c r="I4033">
        <v>2163</v>
      </c>
      <c r="J4033">
        <v>437.2</v>
      </c>
      <c r="K4033">
        <v>263.33</v>
      </c>
    </row>
    <row r="4034" spans="1:11" x14ac:dyDescent="0.35">
      <c r="A4034">
        <v>844554078</v>
      </c>
      <c r="B4034" s="2">
        <v>43791</v>
      </c>
      <c r="C4034" s="2">
        <v>43805</v>
      </c>
      <c r="D4034" t="s">
        <v>138</v>
      </c>
      <c r="E4034" t="s">
        <v>24</v>
      </c>
      <c r="F4034" t="s">
        <v>25</v>
      </c>
      <c r="G4034" t="s">
        <v>14</v>
      </c>
      <c r="H4034" t="s">
        <v>19</v>
      </c>
      <c r="I4034">
        <v>1174</v>
      </c>
      <c r="J4034">
        <v>205.7</v>
      </c>
      <c r="K4034">
        <v>117.11</v>
      </c>
    </row>
    <row r="4035" spans="1:11" x14ac:dyDescent="0.35">
      <c r="A4035">
        <v>683941256</v>
      </c>
      <c r="B4035" s="2">
        <v>43134</v>
      </c>
      <c r="C4035" s="2">
        <v>43154</v>
      </c>
      <c r="D4035" t="s">
        <v>69</v>
      </c>
      <c r="E4035" t="s">
        <v>38</v>
      </c>
      <c r="F4035" t="s">
        <v>30</v>
      </c>
      <c r="G4035" t="s">
        <v>18</v>
      </c>
      <c r="H4035" t="s">
        <v>34</v>
      </c>
      <c r="I4035">
        <v>2271</v>
      </c>
      <c r="J4035">
        <v>81.73</v>
      </c>
      <c r="K4035">
        <v>56.67</v>
      </c>
    </row>
    <row r="4036" spans="1:11" x14ac:dyDescent="0.35">
      <c r="A4036">
        <v>202047002</v>
      </c>
      <c r="B4036" s="2">
        <v>43859</v>
      </c>
      <c r="C4036" s="2">
        <v>43880</v>
      </c>
      <c r="D4036" t="s">
        <v>100</v>
      </c>
      <c r="E4036" t="s">
        <v>21</v>
      </c>
      <c r="F4036" t="s">
        <v>42</v>
      </c>
      <c r="G4036" t="s">
        <v>14</v>
      </c>
      <c r="H4036" t="s">
        <v>34</v>
      </c>
      <c r="I4036">
        <v>9053</v>
      </c>
      <c r="J4036">
        <v>437.2</v>
      </c>
      <c r="K4036">
        <v>263.33</v>
      </c>
    </row>
    <row r="4037" spans="1:11" x14ac:dyDescent="0.35">
      <c r="A4037">
        <v>605170142</v>
      </c>
      <c r="B4037" s="2">
        <v>42305</v>
      </c>
      <c r="C4037" s="2">
        <v>42322</v>
      </c>
      <c r="D4037" t="s">
        <v>131</v>
      </c>
      <c r="E4037" t="s">
        <v>32</v>
      </c>
      <c r="F4037" t="s">
        <v>30</v>
      </c>
      <c r="G4037" t="s">
        <v>18</v>
      </c>
      <c r="H4037" t="s">
        <v>26</v>
      </c>
      <c r="I4037">
        <v>2148</v>
      </c>
      <c r="J4037">
        <v>81.73</v>
      </c>
      <c r="K4037">
        <v>56.67</v>
      </c>
    </row>
    <row r="4038" spans="1:11" x14ac:dyDescent="0.35">
      <c r="A4038">
        <v>919922006</v>
      </c>
      <c r="B4038" s="2">
        <v>44435</v>
      </c>
      <c r="C4038" s="2">
        <v>44455</v>
      </c>
      <c r="D4038" t="s">
        <v>144</v>
      </c>
      <c r="E4038" t="s">
        <v>21</v>
      </c>
      <c r="F4038" t="s">
        <v>56</v>
      </c>
      <c r="G4038" t="s">
        <v>14</v>
      </c>
      <c r="H4038" t="s">
        <v>26</v>
      </c>
      <c r="I4038">
        <v>4219</v>
      </c>
      <c r="J4038">
        <v>9.33</v>
      </c>
      <c r="K4038">
        <v>6.92</v>
      </c>
    </row>
    <row r="4039" spans="1:11" x14ac:dyDescent="0.35">
      <c r="A4039">
        <v>243226420</v>
      </c>
      <c r="B4039" s="2">
        <v>43633</v>
      </c>
      <c r="C4039" s="2">
        <v>43648</v>
      </c>
      <c r="D4039" t="s">
        <v>159</v>
      </c>
      <c r="E4039" t="s">
        <v>21</v>
      </c>
      <c r="F4039" t="s">
        <v>22</v>
      </c>
      <c r="G4039" t="s">
        <v>18</v>
      </c>
      <c r="H4039" t="s">
        <v>34</v>
      </c>
      <c r="I4039">
        <v>4958</v>
      </c>
      <c r="J4039">
        <v>47.45</v>
      </c>
      <c r="K4039">
        <v>31.79</v>
      </c>
    </row>
    <row r="4040" spans="1:11" x14ac:dyDescent="0.35">
      <c r="A4040">
        <v>892319715</v>
      </c>
      <c r="B4040" s="2">
        <v>43640</v>
      </c>
      <c r="C4040" s="2">
        <v>43650</v>
      </c>
      <c r="D4040" t="s">
        <v>218</v>
      </c>
      <c r="E4040" t="s">
        <v>38</v>
      </c>
      <c r="F4040" t="s">
        <v>76</v>
      </c>
      <c r="G4040" t="s">
        <v>18</v>
      </c>
      <c r="H4040" t="s">
        <v>15</v>
      </c>
      <c r="I4040">
        <v>6088</v>
      </c>
      <c r="J4040">
        <v>668.27</v>
      </c>
      <c r="K4040">
        <v>502.54</v>
      </c>
    </row>
    <row r="4041" spans="1:11" x14ac:dyDescent="0.35">
      <c r="A4041">
        <v>754750716</v>
      </c>
      <c r="B4041" s="2">
        <v>42507</v>
      </c>
      <c r="C4041" s="2">
        <v>42524</v>
      </c>
      <c r="D4041" t="s">
        <v>93</v>
      </c>
      <c r="E4041" t="s">
        <v>29</v>
      </c>
      <c r="F4041" t="s">
        <v>13</v>
      </c>
      <c r="G4041" t="s">
        <v>14</v>
      </c>
      <c r="H4041" t="s">
        <v>34</v>
      </c>
      <c r="I4041">
        <v>6364</v>
      </c>
      <c r="J4041">
        <v>255.28</v>
      </c>
      <c r="K4041">
        <v>159.41999999999999</v>
      </c>
    </row>
    <row r="4042" spans="1:11" x14ac:dyDescent="0.35">
      <c r="A4042">
        <v>938380753</v>
      </c>
      <c r="B4042" s="2">
        <v>44098</v>
      </c>
      <c r="C4042" s="2">
        <v>44119</v>
      </c>
      <c r="D4042" t="s">
        <v>94</v>
      </c>
      <c r="E4042" t="s">
        <v>38</v>
      </c>
      <c r="F4042" t="s">
        <v>42</v>
      </c>
      <c r="G4042" t="s">
        <v>14</v>
      </c>
      <c r="H4042" t="s">
        <v>19</v>
      </c>
      <c r="I4042">
        <v>6573</v>
      </c>
      <c r="J4042">
        <v>437.2</v>
      </c>
      <c r="K4042">
        <v>263.33</v>
      </c>
    </row>
    <row r="4043" spans="1:11" x14ac:dyDescent="0.35">
      <c r="A4043">
        <v>821383655</v>
      </c>
      <c r="B4043" s="2">
        <v>43510</v>
      </c>
      <c r="C4043" s="2">
        <v>43518</v>
      </c>
      <c r="D4043" t="s">
        <v>44</v>
      </c>
      <c r="E4043" t="s">
        <v>12</v>
      </c>
      <c r="F4043" t="s">
        <v>68</v>
      </c>
      <c r="G4043" t="s">
        <v>14</v>
      </c>
      <c r="H4043" t="s">
        <v>15</v>
      </c>
      <c r="I4043">
        <v>4531</v>
      </c>
      <c r="J4043">
        <v>154.06</v>
      </c>
      <c r="K4043">
        <v>90.93</v>
      </c>
    </row>
    <row r="4044" spans="1:11" x14ac:dyDescent="0.35">
      <c r="A4044">
        <v>302245748</v>
      </c>
      <c r="B4044" s="2">
        <v>43120</v>
      </c>
      <c r="C4044" s="2">
        <v>43127</v>
      </c>
      <c r="D4044" t="s">
        <v>73</v>
      </c>
      <c r="E4044" t="s">
        <v>24</v>
      </c>
      <c r="F4044" t="s">
        <v>40</v>
      </c>
      <c r="G4044" t="s">
        <v>14</v>
      </c>
      <c r="H4044" t="s">
        <v>15</v>
      </c>
      <c r="I4044">
        <v>88</v>
      </c>
      <c r="J4044">
        <v>651.21</v>
      </c>
      <c r="K4044">
        <v>524.96</v>
      </c>
    </row>
    <row r="4045" spans="1:11" x14ac:dyDescent="0.35">
      <c r="A4045">
        <v>249765861</v>
      </c>
      <c r="B4045" s="2">
        <v>42687</v>
      </c>
      <c r="C4045" s="2">
        <v>42690</v>
      </c>
      <c r="D4045" t="s">
        <v>115</v>
      </c>
      <c r="E4045" t="s">
        <v>21</v>
      </c>
      <c r="F4045" t="s">
        <v>33</v>
      </c>
      <c r="G4045" t="s">
        <v>14</v>
      </c>
      <c r="H4045" t="s">
        <v>15</v>
      </c>
      <c r="I4045">
        <v>123</v>
      </c>
      <c r="J4045">
        <v>109.28</v>
      </c>
      <c r="K4045">
        <v>35.840000000000003</v>
      </c>
    </row>
    <row r="4046" spans="1:11" x14ac:dyDescent="0.35">
      <c r="A4046">
        <v>253055322</v>
      </c>
      <c r="B4046" s="2">
        <v>42521</v>
      </c>
      <c r="C4046" s="2">
        <v>42534</v>
      </c>
      <c r="D4046" t="s">
        <v>214</v>
      </c>
      <c r="E4046" t="s">
        <v>21</v>
      </c>
      <c r="F4046" t="s">
        <v>22</v>
      </c>
      <c r="G4046" t="s">
        <v>14</v>
      </c>
      <c r="H4046" t="s">
        <v>34</v>
      </c>
      <c r="I4046">
        <v>3548</v>
      </c>
      <c r="J4046">
        <v>47.45</v>
      </c>
      <c r="K4046">
        <v>31.79</v>
      </c>
    </row>
    <row r="4047" spans="1:11" x14ac:dyDescent="0.35">
      <c r="A4047">
        <v>871537959</v>
      </c>
      <c r="B4047" s="2">
        <v>43969</v>
      </c>
      <c r="C4047" s="2">
        <v>43974</v>
      </c>
      <c r="D4047" t="s">
        <v>167</v>
      </c>
      <c r="E4047" t="s">
        <v>38</v>
      </c>
      <c r="F4047" t="s">
        <v>25</v>
      </c>
      <c r="G4047" t="s">
        <v>14</v>
      </c>
      <c r="H4047" t="s">
        <v>34</v>
      </c>
      <c r="I4047">
        <v>6304</v>
      </c>
      <c r="J4047">
        <v>205.7</v>
      </c>
      <c r="K4047">
        <v>117.11</v>
      </c>
    </row>
    <row r="4048" spans="1:11" x14ac:dyDescent="0.35">
      <c r="A4048">
        <v>484950101</v>
      </c>
      <c r="B4048" s="2">
        <v>43499</v>
      </c>
      <c r="C4048" s="2">
        <v>43519</v>
      </c>
      <c r="D4048" t="s">
        <v>191</v>
      </c>
      <c r="E4048" t="s">
        <v>24</v>
      </c>
      <c r="F4048" t="s">
        <v>33</v>
      </c>
      <c r="G4048" t="s">
        <v>14</v>
      </c>
      <c r="H4048" t="s">
        <v>34</v>
      </c>
      <c r="I4048">
        <v>6366</v>
      </c>
      <c r="J4048">
        <v>109.28</v>
      </c>
      <c r="K4048">
        <v>35.840000000000003</v>
      </c>
    </row>
    <row r="4049" spans="1:11" x14ac:dyDescent="0.35">
      <c r="A4049">
        <v>243340575</v>
      </c>
      <c r="B4049" s="2">
        <v>42588</v>
      </c>
      <c r="C4049" s="2">
        <v>42607</v>
      </c>
      <c r="D4049" t="s">
        <v>60</v>
      </c>
      <c r="E4049" t="s">
        <v>21</v>
      </c>
      <c r="F4049" t="s">
        <v>22</v>
      </c>
      <c r="G4049" t="s">
        <v>18</v>
      </c>
      <c r="H4049" t="s">
        <v>19</v>
      </c>
      <c r="I4049">
        <v>8739</v>
      </c>
      <c r="J4049">
        <v>47.45</v>
      </c>
      <c r="K4049">
        <v>31.79</v>
      </c>
    </row>
    <row r="4050" spans="1:11" x14ac:dyDescent="0.35">
      <c r="A4050">
        <v>917070710</v>
      </c>
      <c r="B4050" s="2">
        <v>43253</v>
      </c>
      <c r="C4050" s="2">
        <v>43269</v>
      </c>
      <c r="D4050" t="s">
        <v>63</v>
      </c>
      <c r="E4050" t="s">
        <v>32</v>
      </c>
      <c r="F4050" t="s">
        <v>17</v>
      </c>
      <c r="G4050" t="s">
        <v>14</v>
      </c>
      <c r="H4050" t="s">
        <v>34</v>
      </c>
      <c r="I4050">
        <v>457</v>
      </c>
      <c r="J4050">
        <v>152.58000000000001</v>
      </c>
      <c r="K4050">
        <v>97.44</v>
      </c>
    </row>
    <row r="4051" spans="1:11" x14ac:dyDescent="0.35">
      <c r="A4051">
        <v>646814334</v>
      </c>
      <c r="B4051" s="2">
        <v>44747</v>
      </c>
      <c r="C4051" s="2">
        <v>44760</v>
      </c>
      <c r="D4051" t="s">
        <v>201</v>
      </c>
      <c r="E4051" t="s">
        <v>24</v>
      </c>
      <c r="F4051" t="s">
        <v>40</v>
      </c>
      <c r="G4051" t="s">
        <v>14</v>
      </c>
      <c r="H4051" t="s">
        <v>15</v>
      </c>
      <c r="I4051">
        <v>5590</v>
      </c>
      <c r="J4051">
        <v>651.21</v>
      </c>
      <c r="K4051">
        <v>524.96</v>
      </c>
    </row>
    <row r="4052" spans="1:11" x14ac:dyDescent="0.35">
      <c r="A4052">
        <v>793557775</v>
      </c>
      <c r="B4052" s="2">
        <v>42902</v>
      </c>
      <c r="C4052" s="2">
        <v>42907</v>
      </c>
      <c r="D4052" t="s">
        <v>209</v>
      </c>
      <c r="E4052" t="s">
        <v>32</v>
      </c>
      <c r="F4052" t="s">
        <v>17</v>
      </c>
      <c r="G4052" t="s">
        <v>14</v>
      </c>
      <c r="H4052" t="s">
        <v>19</v>
      </c>
      <c r="I4052">
        <v>235</v>
      </c>
      <c r="J4052">
        <v>152.58000000000001</v>
      </c>
      <c r="K4052">
        <v>97.44</v>
      </c>
    </row>
    <row r="4053" spans="1:11" x14ac:dyDescent="0.35">
      <c r="A4053">
        <v>988599860</v>
      </c>
      <c r="B4053" s="2">
        <v>43410</v>
      </c>
      <c r="C4053" s="2">
        <v>43426</v>
      </c>
      <c r="D4053" t="s">
        <v>20</v>
      </c>
      <c r="E4053" t="s">
        <v>21</v>
      </c>
      <c r="F4053" t="s">
        <v>76</v>
      </c>
      <c r="G4053" t="s">
        <v>18</v>
      </c>
      <c r="H4053" t="s">
        <v>34</v>
      </c>
      <c r="I4053">
        <v>7522</v>
      </c>
      <c r="J4053">
        <v>668.27</v>
      </c>
      <c r="K4053">
        <v>502.54</v>
      </c>
    </row>
    <row r="4054" spans="1:11" x14ac:dyDescent="0.35">
      <c r="A4054">
        <v>483551919</v>
      </c>
      <c r="B4054" s="2">
        <v>43687</v>
      </c>
      <c r="C4054" s="2">
        <v>43705</v>
      </c>
      <c r="D4054" t="s">
        <v>162</v>
      </c>
      <c r="E4054" t="s">
        <v>38</v>
      </c>
      <c r="F4054" t="s">
        <v>25</v>
      </c>
      <c r="G4054" t="s">
        <v>14</v>
      </c>
      <c r="H4054" t="s">
        <v>34</v>
      </c>
      <c r="I4054">
        <v>2613</v>
      </c>
      <c r="J4054">
        <v>205.7</v>
      </c>
      <c r="K4054">
        <v>117.11</v>
      </c>
    </row>
    <row r="4055" spans="1:11" x14ac:dyDescent="0.35">
      <c r="A4055">
        <v>400337779</v>
      </c>
      <c r="B4055" s="2">
        <v>43239</v>
      </c>
      <c r="C4055" s="2">
        <v>43253</v>
      </c>
      <c r="D4055" t="s">
        <v>119</v>
      </c>
      <c r="E4055" t="s">
        <v>24</v>
      </c>
      <c r="F4055" t="s">
        <v>47</v>
      </c>
      <c r="G4055" t="s">
        <v>14</v>
      </c>
      <c r="H4055" t="s">
        <v>34</v>
      </c>
      <c r="I4055">
        <v>7700</v>
      </c>
      <c r="J4055">
        <v>421.89</v>
      </c>
      <c r="K4055">
        <v>364.69</v>
      </c>
    </row>
    <row r="4056" spans="1:11" x14ac:dyDescent="0.35">
      <c r="A4056">
        <v>581193768</v>
      </c>
      <c r="B4056" s="2">
        <v>44304</v>
      </c>
      <c r="C4056" s="2">
        <v>44319</v>
      </c>
      <c r="D4056" t="s">
        <v>121</v>
      </c>
      <c r="E4056" t="s">
        <v>21</v>
      </c>
      <c r="F4056" t="s">
        <v>17</v>
      </c>
      <c r="G4056" t="s">
        <v>14</v>
      </c>
      <c r="H4056" t="s">
        <v>15</v>
      </c>
      <c r="I4056">
        <v>7006</v>
      </c>
      <c r="J4056">
        <v>152.58000000000001</v>
      </c>
      <c r="K4056">
        <v>97.44</v>
      </c>
    </row>
    <row r="4057" spans="1:11" x14ac:dyDescent="0.35">
      <c r="A4057">
        <v>938668715</v>
      </c>
      <c r="B4057" s="2">
        <v>44893</v>
      </c>
      <c r="C4057" s="2">
        <v>44899</v>
      </c>
      <c r="D4057" t="s">
        <v>182</v>
      </c>
      <c r="E4057" t="s">
        <v>12</v>
      </c>
      <c r="F4057" t="s">
        <v>40</v>
      </c>
      <c r="G4057" t="s">
        <v>14</v>
      </c>
      <c r="H4057" t="s">
        <v>26</v>
      </c>
      <c r="I4057">
        <v>1787</v>
      </c>
      <c r="J4057">
        <v>651.21</v>
      </c>
      <c r="K4057">
        <v>524.96</v>
      </c>
    </row>
    <row r="4058" spans="1:11" x14ac:dyDescent="0.35">
      <c r="A4058">
        <v>105623948</v>
      </c>
      <c r="B4058" s="2">
        <v>43564</v>
      </c>
      <c r="C4058" s="2">
        <v>43583</v>
      </c>
      <c r="D4058" t="s">
        <v>87</v>
      </c>
      <c r="E4058" t="s">
        <v>24</v>
      </c>
      <c r="F4058" t="s">
        <v>22</v>
      </c>
      <c r="G4058" t="s">
        <v>14</v>
      </c>
      <c r="H4058" t="s">
        <v>26</v>
      </c>
      <c r="I4058">
        <v>5328</v>
      </c>
      <c r="J4058">
        <v>47.45</v>
      </c>
      <c r="K4058">
        <v>31.79</v>
      </c>
    </row>
    <row r="4059" spans="1:11" x14ac:dyDescent="0.35">
      <c r="A4059">
        <v>385233294</v>
      </c>
      <c r="B4059" s="2">
        <v>42263</v>
      </c>
      <c r="C4059" s="2">
        <v>42272</v>
      </c>
      <c r="D4059" t="s">
        <v>28</v>
      </c>
      <c r="E4059" t="s">
        <v>29</v>
      </c>
      <c r="F4059" t="s">
        <v>30</v>
      </c>
      <c r="G4059" t="s">
        <v>14</v>
      </c>
      <c r="H4059" t="s">
        <v>34</v>
      </c>
      <c r="I4059">
        <v>7947</v>
      </c>
      <c r="J4059">
        <v>81.73</v>
      </c>
      <c r="K4059">
        <v>56.67</v>
      </c>
    </row>
    <row r="4060" spans="1:11" x14ac:dyDescent="0.35">
      <c r="A4060">
        <v>100983083</v>
      </c>
      <c r="B4060" s="2">
        <v>42593</v>
      </c>
      <c r="C4060" s="2">
        <v>42607</v>
      </c>
      <c r="D4060" t="s">
        <v>103</v>
      </c>
      <c r="E4060" t="s">
        <v>21</v>
      </c>
      <c r="F4060" t="s">
        <v>25</v>
      </c>
      <c r="G4060" t="s">
        <v>18</v>
      </c>
      <c r="H4060" t="s">
        <v>19</v>
      </c>
      <c r="I4060">
        <v>1993</v>
      </c>
      <c r="J4060">
        <v>205.7</v>
      </c>
      <c r="K4060">
        <v>117.11</v>
      </c>
    </row>
    <row r="4061" spans="1:11" x14ac:dyDescent="0.35">
      <c r="A4061">
        <v>346672141</v>
      </c>
      <c r="B4061" s="2">
        <v>44433</v>
      </c>
      <c r="C4061" s="2">
        <v>44447</v>
      </c>
      <c r="D4061" t="s">
        <v>44</v>
      </c>
      <c r="E4061" t="s">
        <v>12</v>
      </c>
      <c r="F4061" t="s">
        <v>42</v>
      </c>
      <c r="G4061" t="s">
        <v>18</v>
      </c>
      <c r="H4061" t="s">
        <v>26</v>
      </c>
      <c r="I4061">
        <v>6845</v>
      </c>
      <c r="J4061">
        <v>437.2</v>
      </c>
      <c r="K4061">
        <v>263.33</v>
      </c>
    </row>
    <row r="4062" spans="1:11" x14ac:dyDescent="0.35">
      <c r="A4062">
        <v>936411798</v>
      </c>
      <c r="B4062" s="2">
        <v>44087</v>
      </c>
      <c r="C4062" s="2">
        <v>44101</v>
      </c>
      <c r="D4062" t="s">
        <v>102</v>
      </c>
      <c r="E4062" t="s">
        <v>21</v>
      </c>
      <c r="F4062" t="s">
        <v>30</v>
      </c>
      <c r="G4062" t="s">
        <v>18</v>
      </c>
      <c r="H4062" t="s">
        <v>26</v>
      </c>
      <c r="I4062">
        <v>3915</v>
      </c>
      <c r="J4062">
        <v>81.73</v>
      </c>
      <c r="K4062">
        <v>56.67</v>
      </c>
    </row>
    <row r="4063" spans="1:11" x14ac:dyDescent="0.35">
      <c r="A4063">
        <v>854625880</v>
      </c>
      <c r="B4063" s="2">
        <v>43752</v>
      </c>
      <c r="C4063" s="2">
        <v>43772</v>
      </c>
      <c r="D4063" t="s">
        <v>75</v>
      </c>
      <c r="E4063" t="s">
        <v>38</v>
      </c>
      <c r="F4063" t="s">
        <v>22</v>
      </c>
      <c r="G4063" t="s">
        <v>18</v>
      </c>
      <c r="H4063" t="s">
        <v>34</v>
      </c>
      <c r="I4063">
        <v>1644</v>
      </c>
      <c r="J4063">
        <v>47.45</v>
      </c>
      <c r="K4063">
        <v>31.79</v>
      </c>
    </row>
    <row r="4064" spans="1:11" x14ac:dyDescent="0.35">
      <c r="A4064">
        <v>506050717</v>
      </c>
      <c r="B4064" s="2">
        <v>42936</v>
      </c>
      <c r="C4064" s="2">
        <v>42948</v>
      </c>
      <c r="D4064" t="s">
        <v>110</v>
      </c>
      <c r="E4064" t="s">
        <v>38</v>
      </c>
      <c r="F4064" t="s">
        <v>76</v>
      </c>
      <c r="G4064" t="s">
        <v>14</v>
      </c>
      <c r="H4064" t="s">
        <v>15</v>
      </c>
      <c r="I4064">
        <v>508</v>
      </c>
      <c r="J4064">
        <v>668.27</v>
      </c>
      <c r="K4064">
        <v>502.54</v>
      </c>
    </row>
    <row r="4065" spans="1:11" x14ac:dyDescent="0.35">
      <c r="A4065">
        <v>365735137</v>
      </c>
      <c r="B4065" s="2">
        <v>42498</v>
      </c>
      <c r="C4065" s="2">
        <v>42503</v>
      </c>
      <c r="D4065" t="s">
        <v>134</v>
      </c>
      <c r="E4065" t="s">
        <v>38</v>
      </c>
      <c r="F4065" t="s">
        <v>68</v>
      </c>
      <c r="G4065" t="s">
        <v>14</v>
      </c>
      <c r="H4065" t="s">
        <v>15</v>
      </c>
      <c r="I4065">
        <v>8009</v>
      </c>
      <c r="J4065">
        <v>154.06</v>
      </c>
      <c r="K4065">
        <v>90.93</v>
      </c>
    </row>
    <row r="4066" spans="1:11" x14ac:dyDescent="0.35">
      <c r="A4066">
        <v>529040467</v>
      </c>
      <c r="B4066" s="2">
        <v>44265</v>
      </c>
      <c r="C4066" s="2">
        <v>44267</v>
      </c>
      <c r="D4066" t="s">
        <v>96</v>
      </c>
      <c r="E4066" t="s">
        <v>29</v>
      </c>
      <c r="F4066" t="s">
        <v>42</v>
      </c>
      <c r="G4066" t="s">
        <v>18</v>
      </c>
      <c r="H4066" t="s">
        <v>34</v>
      </c>
      <c r="I4066">
        <v>3686</v>
      </c>
      <c r="J4066">
        <v>437.2</v>
      </c>
      <c r="K4066">
        <v>263.33</v>
      </c>
    </row>
    <row r="4067" spans="1:11" x14ac:dyDescent="0.35">
      <c r="A4067">
        <v>261640536</v>
      </c>
      <c r="B4067" s="2">
        <v>42177</v>
      </c>
      <c r="C4067" s="2">
        <v>42189</v>
      </c>
      <c r="D4067" t="s">
        <v>35</v>
      </c>
      <c r="E4067" t="s">
        <v>21</v>
      </c>
      <c r="F4067" t="s">
        <v>76</v>
      </c>
      <c r="G4067" t="s">
        <v>18</v>
      </c>
      <c r="H4067" t="s">
        <v>15</v>
      </c>
      <c r="I4067">
        <v>4104</v>
      </c>
      <c r="J4067">
        <v>668.27</v>
      </c>
      <c r="K4067">
        <v>502.54</v>
      </c>
    </row>
    <row r="4068" spans="1:11" x14ac:dyDescent="0.35">
      <c r="A4068">
        <v>249521672</v>
      </c>
      <c r="B4068" s="2">
        <v>43612</v>
      </c>
      <c r="C4068" s="2">
        <v>43620</v>
      </c>
      <c r="D4068" t="s">
        <v>110</v>
      </c>
      <c r="E4068" t="s">
        <v>38</v>
      </c>
      <c r="F4068" t="s">
        <v>17</v>
      </c>
      <c r="G4068" t="s">
        <v>14</v>
      </c>
      <c r="H4068" t="s">
        <v>26</v>
      </c>
      <c r="I4068">
        <v>7863</v>
      </c>
      <c r="J4068">
        <v>152.58000000000001</v>
      </c>
      <c r="K4068">
        <v>97.44</v>
      </c>
    </row>
    <row r="4069" spans="1:11" x14ac:dyDescent="0.35">
      <c r="A4069">
        <v>348982703</v>
      </c>
      <c r="B4069" s="2">
        <v>42640</v>
      </c>
      <c r="C4069" s="2">
        <v>42657</v>
      </c>
      <c r="D4069" t="s">
        <v>124</v>
      </c>
      <c r="E4069" t="s">
        <v>38</v>
      </c>
      <c r="F4069" t="s">
        <v>13</v>
      </c>
      <c r="G4069" t="s">
        <v>18</v>
      </c>
      <c r="H4069" t="s">
        <v>26</v>
      </c>
      <c r="I4069">
        <v>592</v>
      </c>
      <c r="J4069">
        <v>255.28</v>
      </c>
      <c r="K4069">
        <v>159.41999999999999</v>
      </c>
    </row>
    <row r="4070" spans="1:11" x14ac:dyDescent="0.35">
      <c r="A4070">
        <v>936634957</v>
      </c>
      <c r="B4070" s="2">
        <v>42220</v>
      </c>
      <c r="C4070" s="2">
        <v>42237</v>
      </c>
      <c r="D4070" t="s">
        <v>37</v>
      </c>
      <c r="E4070" t="s">
        <v>38</v>
      </c>
      <c r="F4070" t="s">
        <v>13</v>
      </c>
      <c r="G4070" t="s">
        <v>14</v>
      </c>
      <c r="H4070" t="s">
        <v>19</v>
      </c>
      <c r="I4070">
        <v>9953</v>
      </c>
      <c r="J4070">
        <v>255.28</v>
      </c>
      <c r="K4070">
        <v>159.41999999999999</v>
      </c>
    </row>
    <row r="4071" spans="1:11" x14ac:dyDescent="0.35">
      <c r="A4071">
        <v>659402263</v>
      </c>
      <c r="B4071" s="2">
        <v>44009</v>
      </c>
      <c r="C4071" s="2">
        <v>44017</v>
      </c>
      <c r="D4071" t="s">
        <v>140</v>
      </c>
      <c r="E4071" t="s">
        <v>24</v>
      </c>
      <c r="F4071" t="s">
        <v>25</v>
      </c>
      <c r="G4071" t="s">
        <v>18</v>
      </c>
      <c r="H4071" t="s">
        <v>15</v>
      </c>
      <c r="I4071">
        <v>638</v>
      </c>
      <c r="J4071">
        <v>205.7</v>
      </c>
      <c r="K4071">
        <v>117.11</v>
      </c>
    </row>
    <row r="4072" spans="1:11" x14ac:dyDescent="0.35">
      <c r="A4072">
        <v>484520947</v>
      </c>
      <c r="B4072" s="2">
        <v>44209</v>
      </c>
      <c r="C4072" s="2">
        <v>44218</v>
      </c>
      <c r="D4072" t="s">
        <v>90</v>
      </c>
      <c r="E4072" t="s">
        <v>38</v>
      </c>
      <c r="F4072" t="s">
        <v>22</v>
      </c>
      <c r="G4072" t="s">
        <v>14</v>
      </c>
      <c r="H4072" t="s">
        <v>34</v>
      </c>
      <c r="I4072">
        <v>9370</v>
      </c>
      <c r="J4072">
        <v>47.45</v>
      </c>
      <c r="K4072">
        <v>31.79</v>
      </c>
    </row>
    <row r="4073" spans="1:11" x14ac:dyDescent="0.35">
      <c r="A4073">
        <v>549539840</v>
      </c>
      <c r="B4073" s="2">
        <v>43867</v>
      </c>
      <c r="C4073" s="2">
        <v>43870</v>
      </c>
      <c r="D4073" t="s">
        <v>59</v>
      </c>
      <c r="E4073" t="s">
        <v>12</v>
      </c>
      <c r="F4073" t="s">
        <v>40</v>
      </c>
      <c r="G4073" t="s">
        <v>18</v>
      </c>
      <c r="H4073" t="s">
        <v>26</v>
      </c>
      <c r="I4073">
        <v>9905</v>
      </c>
      <c r="J4073">
        <v>651.21</v>
      </c>
      <c r="K4073">
        <v>524.96</v>
      </c>
    </row>
    <row r="4074" spans="1:11" x14ac:dyDescent="0.35">
      <c r="A4074">
        <v>612320268</v>
      </c>
      <c r="B4074" s="2">
        <v>44582</v>
      </c>
      <c r="C4074" s="2">
        <v>44585</v>
      </c>
      <c r="D4074" t="s">
        <v>108</v>
      </c>
      <c r="E4074" t="s">
        <v>12</v>
      </c>
      <c r="F4074" t="s">
        <v>68</v>
      </c>
      <c r="G4074" t="s">
        <v>18</v>
      </c>
      <c r="H4074" t="s">
        <v>15</v>
      </c>
      <c r="I4074">
        <v>8029</v>
      </c>
      <c r="J4074">
        <v>154.06</v>
      </c>
      <c r="K4074">
        <v>90.93</v>
      </c>
    </row>
    <row r="4075" spans="1:11" x14ac:dyDescent="0.35">
      <c r="A4075">
        <v>501036059</v>
      </c>
      <c r="B4075" s="2">
        <v>44451</v>
      </c>
      <c r="C4075" s="2">
        <v>44453</v>
      </c>
      <c r="D4075" t="s">
        <v>105</v>
      </c>
      <c r="E4075" t="s">
        <v>12</v>
      </c>
      <c r="F4075" t="s">
        <v>68</v>
      </c>
      <c r="G4075" t="s">
        <v>14</v>
      </c>
      <c r="H4075" t="s">
        <v>34</v>
      </c>
      <c r="I4075">
        <v>6559</v>
      </c>
      <c r="J4075">
        <v>154.06</v>
      </c>
      <c r="K4075">
        <v>90.93</v>
      </c>
    </row>
    <row r="4076" spans="1:11" x14ac:dyDescent="0.35">
      <c r="A4076">
        <v>564173543</v>
      </c>
      <c r="B4076" s="2">
        <v>42846</v>
      </c>
      <c r="C4076" s="2">
        <v>42853</v>
      </c>
      <c r="D4076" t="s">
        <v>77</v>
      </c>
      <c r="E4076" t="s">
        <v>21</v>
      </c>
      <c r="F4076" t="s">
        <v>13</v>
      </c>
      <c r="G4076" t="s">
        <v>18</v>
      </c>
      <c r="H4076" t="s">
        <v>26</v>
      </c>
      <c r="I4076">
        <v>343</v>
      </c>
      <c r="J4076">
        <v>255.28</v>
      </c>
      <c r="K4076">
        <v>159.41999999999999</v>
      </c>
    </row>
    <row r="4077" spans="1:11" x14ac:dyDescent="0.35">
      <c r="A4077">
        <v>320531547</v>
      </c>
      <c r="B4077" s="2">
        <v>42687</v>
      </c>
      <c r="C4077" s="2">
        <v>42707</v>
      </c>
      <c r="D4077" t="s">
        <v>198</v>
      </c>
      <c r="E4077" t="s">
        <v>38</v>
      </c>
      <c r="F4077" t="s">
        <v>17</v>
      </c>
      <c r="G4077" t="s">
        <v>18</v>
      </c>
      <c r="H4077" t="s">
        <v>15</v>
      </c>
      <c r="I4077">
        <v>1262</v>
      </c>
      <c r="J4077">
        <v>152.58000000000001</v>
      </c>
      <c r="K4077">
        <v>97.44</v>
      </c>
    </row>
    <row r="4078" spans="1:11" x14ac:dyDescent="0.35">
      <c r="A4078">
        <v>709221398</v>
      </c>
      <c r="B4078" s="2">
        <v>42586</v>
      </c>
      <c r="C4078" s="2">
        <v>42606</v>
      </c>
      <c r="D4078" t="s">
        <v>177</v>
      </c>
      <c r="E4078" t="s">
        <v>24</v>
      </c>
      <c r="F4078" t="s">
        <v>56</v>
      </c>
      <c r="G4078" t="s">
        <v>14</v>
      </c>
      <c r="H4078" t="s">
        <v>15</v>
      </c>
      <c r="I4078">
        <v>3227</v>
      </c>
      <c r="J4078">
        <v>9.33</v>
      </c>
      <c r="K4078">
        <v>6.92</v>
      </c>
    </row>
    <row r="4079" spans="1:11" x14ac:dyDescent="0.35">
      <c r="A4079">
        <v>939666926</v>
      </c>
      <c r="B4079" s="2">
        <v>43971</v>
      </c>
      <c r="C4079" s="2">
        <v>43981</v>
      </c>
      <c r="D4079" t="s">
        <v>28</v>
      </c>
      <c r="E4079" t="s">
        <v>29</v>
      </c>
      <c r="F4079" t="s">
        <v>33</v>
      </c>
      <c r="G4079" t="s">
        <v>18</v>
      </c>
      <c r="H4079" t="s">
        <v>15</v>
      </c>
      <c r="I4079">
        <v>7180</v>
      </c>
      <c r="J4079">
        <v>109.28</v>
      </c>
      <c r="K4079">
        <v>35.840000000000003</v>
      </c>
    </row>
    <row r="4080" spans="1:11" x14ac:dyDescent="0.35">
      <c r="A4080">
        <v>741604459</v>
      </c>
      <c r="B4080" s="2">
        <v>42500</v>
      </c>
      <c r="C4080" s="2">
        <v>42511</v>
      </c>
      <c r="D4080" t="s">
        <v>154</v>
      </c>
      <c r="E4080" t="s">
        <v>12</v>
      </c>
      <c r="F4080" t="s">
        <v>68</v>
      </c>
      <c r="G4080" t="s">
        <v>14</v>
      </c>
      <c r="H4080" t="s">
        <v>34</v>
      </c>
      <c r="I4080">
        <v>6094</v>
      </c>
      <c r="J4080">
        <v>154.06</v>
      </c>
      <c r="K4080">
        <v>90.93</v>
      </c>
    </row>
    <row r="4081" spans="1:11" x14ac:dyDescent="0.35">
      <c r="A4081">
        <v>815082824</v>
      </c>
      <c r="B4081" s="2">
        <v>42074</v>
      </c>
      <c r="C4081" s="2">
        <v>42095</v>
      </c>
      <c r="D4081" t="s">
        <v>114</v>
      </c>
      <c r="E4081" t="s">
        <v>38</v>
      </c>
      <c r="F4081" t="s">
        <v>47</v>
      </c>
      <c r="G4081" t="s">
        <v>18</v>
      </c>
      <c r="H4081" t="s">
        <v>26</v>
      </c>
      <c r="I4081">
        <v>9975</v>
      </c>
      <c r="J4081">
        <v>421.89</v>
      </c>
      <c r="K4081">
        <v>364.69</v>
      </c>
    </row>
    <row r="4082" spans="1:11" x14ac:dyDescent="0.35">
      <c r="A4082">
        <v>580463349</v>
      </c>
      <c r="B4082" s="2">
        <v>44479</v>
      </c>
      <c r="C4082" s="2">
        <v>44500</v>
      </c>
      <c r="D4082" t="s">
        <v>100</v>
      </c>
      <c r="E4082" t="s">
        <v>21</v>
      </c>
      <c r="F4082" t="s">
        <v>25</v>
      </c>
      <c r="G4082" t="s">
        <v>18</v>
      </c>
      <c r="H4082" t="s">
        <v>19</v>
      </c>
      <c r="I4082">
        <v>859</v>
      </c>
      <c r="J4082">
        <v>205.7</v>
      </c>
      <c r="K4082">
        <v>117.11</v>
      </c>
    </row>
    <row r="4083" spans="1:11" x14ac:dyDescent="0.35">
      <c r="A4083">
        <v>428419864</v>
      </c>
      <c r="B4083" s="2">
        <v>43773</v>
      </c>
      <c r="C4083" s="2">
        <v>43784</v>
      </c>
      <c r="D4083" t="s">
        <v>165</v>
      </c>
      <c r="E4083" t="s">
        <v>21</v>
      </c>
      <c r="F4083" t="s">
        <v>40</v>
      </c>
      <c r="G4083" t="s">
        <v>18</v>
      </c>
      <c r="H4083" t="s">
        <v>15</v>
      </c>
      <c r="I4083">
        <v>7813</v>
      </c>
      <c r="J4083">
        <v>651.21</v>
      </c>
      <c r="K4083">
        <v>524.96</v>
      </c>
    </row>
    <row r="4084" spans="1:11" x14ac:dyDescent="0.35">
      <c r="A4084">
        <v>369938695</v>
      </c>
      <c r="B4084" s="2">
        <v>42025</v>
      </c>
      <c r="C4084" s="2">
        <v>42033</v>
      </c>
      <c r="D4084" t="s">
        <v>130</v>
      </c>
      <c r="E4084" t="s">
        <v>29</v>
      </c>
      <c r="F4084" t="s">
        <v>42</v>
      </c>
      <c r="G4084" t="s">
        <v>14</v>
      </c>
      <c r="H4084" t="s">
        <v>26</v>
      </c>
      <c r="I4084">
        <v>1936</v>
      </c>
      <c r="J4084">
        <v>437.2</v>
      </c>
      <c r="K4084">
        <v>263.33</v>
      </c>
    </row>
    <row r="4085" spans="1:11" x14ac:dyDescent="0.35">
      <c r="A4085">
        <v>486318671</v>
      </c>
      <c r="B4085" s="2">
        <v>43804</v>
      </c>
      <c r="C4085" s="2">
        <v>43823</v>
      </c>
      <c r="D4085" t="s">
        <v>53</v>
      </c>
      <c r="E4085" t="s">
        <v>29</v>
      </c>
      <c r="F4085" t="s">
        <v>47</v>
      </c>
      <c r="G4085" t="s">
        <v>18</v>
      </c>
      <c r="H4085" t="s">
        <v>26</v>
      </c>
      <c r="I4085">
        <v>1357</v>
      </c>
      <c r="J4085">
        <v>421.89</v>
      </c>
      <c r="K4085">
        <v>364.69</v>
      </c>
    </row>
    <row r="4086" spans="1:11" x14ac:dyDescent="0.35">
      <c r="A4086">
        <v>479171121</v>
      </c>
      <c r="B4086" s="2">
        <v>44572</v>
      </c>
      <c r="C4086" s="2">
        <v>44578</v>
      </c>
      <c r="D4086" t="s">
        <v>107</v>
      </c>
      <c r="E4086" t="s">
        <v>21</v>
      </c>
      <c r="F4086" t="s">
        <v>13</v>
      </c>
      <c r="G4086" t="s">
        <v>18</v>
      </c>
      <c r="H4086" t="s">
        <v>19</v>
      </c>
      <c r="I4086">
        <v>6238</v>
      </c>
      <c r="J4086">
        <v>255.28</v>
      </c>
      <c r="K4086">
        <v>159.41999999999999</v>
      </c>
    </row>
    <row r="4087" spans="1:11" x14ac:dyDescent="0.35">
      <c r="A4087">
        <v>120419871</v>
      </c>
      <c r="B4087" s="2">
        <v>42137</v>
      </c>
      <c r="C4087" s="2">
        <v>42148</v>
      </c>
      <c r="D4087" t="s">
        <v>152</v>
      </c>
      <c r="E4087" t="s">
        <v>21</v>
      </c>
      <c r="F4087" t="s">
        <v>30</v>
      </c>
      <c r="G4087" t="s">
        <v>14</v>
      </c>
      <c r="H4087" t="s">
        <v>34</v>
      </c>
      <c r="I4087">
        <v>3771</v>
      </c>
      <c r="J4087">
        <v>81.73</v>
      </c>
      <c r="K4087">
        <v>56.67</v>
      </c>
    </row>
    <row r="4088" spans="1:11" x14ac:dyDescent="0.35">
      <c r="A4088">
        <v>602301251</v>
      </c>
      <c r="B4088" s="2">
        <v>44085</v>
      </c>
      <c r="C4088" s="2">
        <v>44098</v>
      </c>
      <c r="D4088" t="s">
        <v>178</v>
      </c>
      <c r="E4088" t="s">
        <v>21</v>
      </c>
      <c r="F4088" t="s">
        <v>33</v>
      </c>
      <c r="G4088" t="s">
        <v>18</v>
      </c>
      <c r="H4088" t="s">
        <v>15</v>
      </c>
      <c r="I4088">
        <v>3180</v>
      </c>
      <c r="J4088">
        <v>109.28</v>
      </c>
      <c r="K4088">
        <v>35.840000000000003</v>
      </c>
    </row>
    <row r="4089" spans="1:11" x14ac:dyDescent="0.35">
      <c r="A4089">
        <v>487364089</v>
      </c>
      <c r="B4089" s="2">
        <v>43967</v>
      </c>
      <c r="C4089" s="2">
        <v>43984</v>
      </c>
      <c r="D4089" t="s">
        <v>143</v>
      </c>
      <c r="E4089" t="s">
        <v>24</v>
      </c>
      <c r="F4089" t="s">
        <v>42</v>
      </c>
      <c r="G4089" t="s">
        <v>14</v>
      </c>
      <c r="H4089" t="s">
        <v>15</v>
      </c>
      <c r="I4089">
        <v>719</v>
      </c>
      <c r="J4089">
        <v>437.2</v>
      </c>
      <c r="K4089">
        <v>263.33</v>
      </c>
    </row>
    <row r="4090" spans="1:11" x14ac:dyDescent="0.35">
      <c r="A4090">
        <v>658469712</v>
      </c>
      <c r="B4090" s="2">
        <v>44801</v>
      </c>
      <c r="C4090" s="2">
        <v>44802</v>
      </c>
      <c r="D4090" t="s">
        <v>174</v>
      </c>
      <c r="E4090" t="s">
        <v>29</v>
      </c>
      <c r="F4090" t="s">
        <v>56</v>
      </c>
      <c r="G4090" t="s">
        <v>14</v>
      </c>
      <c r="H4090" t="s">
        <v>19</v>
      </c>
      <c r="I4090">
        <v>4675</v>
      </c>
      <c r="J4090">
        <v>9.33</v>
      </c>
      <c r="K4090">
        <v>6.92</v>
      </c>
    </row>
    <row r="4091" spans="1:11" x14ac:dyDescent="0.35">
      <c r="A4091">
        <v>268791949</v>
      </c>
      <c r="B4091" s="2">
        <v>42455</v>
      </c>
      <c r="C4091" s="2">
        <v>42463</v>
      </c>
      <c r="D4091" t="s">
        <v>66</v>
      </c>
      <c r="E4091" t="s">
        <v>38</v>
      </c>
      <c r="F4091" t="s">
        <v>47</v>
      </c>
      <c r="G4091" t="s">
        <v>14</v>
      </c>
      <c r="H4091" t="s">
        <v>19</v>
      </c>
      <c r="I4091">
        <v>366</v>
      </c>
      <c r="J4091">
        <v>421.89</v>
      </c>
      <c r="K4091">
        <v>364.69</v>
      </c>
    </row>
    <row r="4092" spans="1:11" x14ac:dyDescent="0.35">
      <c r="A4092">
        <v>791817128</v>
      </c>
      <c r="B4092" s="2">
        <v>42418</v>
      </c>
      <c r="C4092" s="2">
        <v>42425</v>
      </c>
      <c r="D4092" t="s">
        <v>44</v>
      </c>
      <c r="E4092" t="s">
        <v>12</v>
      </c>
      <c r="F4092" t="s">
        <v>56</v>
      </c>
      <c r="G4092" t="s">
        <v>14</v>
      </c>
      <c r="H4092" t="s">
        <v>15</v>
      </c>
      <c r="I4092">
        <v>5139</v>
      </c>
      <c r="J4092">
        <v>9.33</v>
      </c>
      <c r="K4092">
        <v>6.92</v>
      </c>
    </row>
    <row r="4093" spans="1:11" x14ac:dyDescent="0.35">
      <c r="A4093">
        <v>171344077</v>
      </c>
      <c r="B4093" s="2">
        <v>42876</v>
      </c>
      <c r="C4093" s="2">
        <v>42882</v>
      </c>
      <c r="D4093" t="s">
        <v>200</v>
      </c>
      <c r="E4093" t="s">
        <v>24</v>
      </c>
      <c r="F4093" t="s">
        <v>76</v>
      </c>
      <c r="G4093" t="s">
        <v>18</v>
      </c>
      <c r="H4093" t="s">
        <v>34</v>
      </c>
      <c r="I4093">
        <v>3375</v>
      </c>
      <c r="J4093">
        <v>668.27</v>
      </c>
      <c r="K4093">
        <v>502.54</v>
      </c>
    </row>
    <row r="4094" spans="1:11" x14ac:dyDescent="0.35">
      <c r="A4094">
        <v>471484124</v>
      </c>
      <c r="B4094" s="2">
        <v>44174</v>
      </c>
      <c r="C4094" s="2">
        <v>44191</v>
      </c>
      <c r="D4094" t="s">
        <v>135</v>
      </c>
      <c r="E4094" t="s">
        <v>21</v>
      </c>
      <c r="F4094" t="s">
        <v>13</v>
      </c>
      <c r="G4094" t="s">
        <v>14</v>
      </c>
      <c r="H4094" t="s">
        <v>15</v>
      </c>
      <c r="I4094">
        <v>1485</v>
      </c>
      <c r="J4094">
        <v>255.28</v>
      </c>
      <c r="K4094">
        <v>159.41999999999999</v>
      </c>
    </row>
    <row r="4095" spans="1:11" x14ac:dyDescent="0.35">
      <c r="A4095">
        <v>226661098</v>
      </c>
      <c r="B4095" s="2">
        <v>42276</v>
      </c>
      <c r="C4095" s="2">
        <v>42278</v>
      </c>
      <c r="D4095" t="s">
        <v>212</v>
      </c>
      <c r="E4095" t="s">
        <v>32</v>
      </c>
      <c r="F4095" t="s">
        <v>40</v>
      </c>
      <c r="G4095" t="s">
        <v>18</v>
      </c>
      <c r="H4095" t="s">
        <v>34</v>
      </c>
      <c r="I4095">
        <v>2911</v>
      </c>
      <c r="J4095">
        <v>651.21</v>
      </c>
      <c r="K4095">
        <v>524.96</v>
      </c>
    </row>
    <row r="4096" spans="1:11" x14ac:dyDescent="0.35">
      <c r="A4096">
        <v>291611325</v>
      </c>
      <c r="B4096" s="2">
        <v>42767</v>
      </c>
      <c r="C4096" s="2">
        <v>42776</v>
      </c>
      <c r="D4096" t="s">
        <v>145</v>
      </c>
      <c r="E4096" t="s">
        <v>21</v>
      </c>
      <c r="F4096" t="s">
        <v>17</v>
      </c>
      <c r="G4096" t="s">
        <v>18</v>
      </c>
      <c r="H4096" t="s">
        <v>15</v>
      </c>
      <c r="I4096">
        <v>3126</v>
      </c>
      <c r="J4096">
        <v>152.58000000000001</v>
      </c>
      <c r="K4096">
        <v>97.44</v>
      </c>
    </row>
    <row r="4097" spans="1:11" x14ac:dyDescent="0.35">
      <c r="A4097">
        <v>691383635</v>
      </c>
      <c r="B4097" s="2">
        <v>43506</v>
      </c>
      <c r="C4097" s="2">
        <v>43512</v>
      </c>
      <c r="D4097" t="s">
        <v>116</v>
      </c>
      <c r="E4097" t="s">
        <v>21</v>
      </c>
      <c r="F4097" t="s">
        <v>68</v>
      </c>
      <c r="G4097" t="s">
        <v>18</v>
      </c>
      <c r="H4097" t="s">
        <v>15</v>
      </c>
      <c r="I4097">
        <v>4637</v>
      </c>
      <c r="J4097">
        <v>154.06</v>
      </c>
      <c r="K4097">
        <v>90.93</v>
      </c>
    </row>
    <row r="4098" spans="1:11" x14ac:dyDescent="0.35">
      <c r="A4098">
        <v>171339356</v>
      </c>
      <c r="B4098" s="2">
        <v>42433</v>
      </c>
      <c r="C4098" s="2">
        <v>42435</v>
      </c>
      <c r="D4098" t="s">
        <v>73</v>
      </c>
      <c r="E4098" t="s">
        <v>24</v>
      </c>
      <c r="F4098" t="s">
        <v>30</v>
      </c>
      <c r="G4098" t="s">
        <v>18</v>
      </c>
      <c r="H4098" t="s">
        <v>15</v>
      </c>
      <c r="I4098">
        <v>1978</v>
      </c>
      <c r="J4098">
        <v>81.73</v>
      </c>
      <c r="K4098">
        <v>56.67</v>
      </c>
    </row>
    <row r="4099" spans="1:11" x14ac:dyDescent="0.35">
      <c r="A4099">
        <v>247152316</v>
      </c>
      <c r="B4099" s="2">
        <v>43533</v>
      </c>
      <c r="C4099" s="2">
        <v>43541</v>
      </c>
      <c r="D4099" t="s">
        <v>53</v>
      </c>
      <c r="E4099" t="s">
        <v>29</v>
      </c>
      <c r="F4099" t="s">
        <v>30</v>
      </c>
      <c r="G4099" t="s">
        <v>18</v>
      </c>
      <c r="H4099" t="s">
        <v>15</v>
      </c>
      <c r="I4099">
        <v>6717</v>
      </c>
      <c r="J4099">
        <v>81.73</v>
      </c>
      <c r="K4099">
        <v>56.67</v>
      </c>
    </row>
    <row r="4100" spans="1:11" x14ac:dyDescent="0.35">
      <c r="A4100">
        <v>254808843</v>
      </c>
      <c r="B4100" s="2">
        <v>43410</v>
      </c>
      <c r="C4100" s="2">
        <v>43412</v>
      </c>
      <c r="D4100" t="s">
        <v>209</v>
      </c>
      <c r="E4100" t="s">
        <v>32</v>
      </c>
      <c r="F4100" t="s">
        <v>17</v>
      </c>
      <c r="G4100" t="s">
        <v>14</v>
      </c>
      <c r="H4100" t="s">
        <v>26</v>
      </c>
      <c r="I4100">
        <v>2454</v>
      </c>
      <c r="J4100">
        <v>152.58000000000001</v>
      </c>
      <c r="K4100">
        <v>97.44</v>
      </c>
    </row>
    <row r="4101" spans="1:11" x14ac:dyDescent="0.35">
      <c r="A4101">
        <v>500607764</v>
      </c>
      <c r="B4101" s="2">
        <v>43826</v>
      </c>
      <c r="C4101" s="2">
        <v>43837</v>
      </c>
      <c r="D4101" t="s">
        <v>37</v>
      </c>
      <c r="E4101" t="s">
        <v>38</v>
      </c>
      <c r="F4101" t="s">
        <v>42</v>
      </c>
      <c r="G4101" t="s">
        <v>18</v>
      </c>
      <c r="H4101" t="s">
        <v>26</v>
      </c>
      <c r="I4101">
        <v>9817</v>
      </c>
      <c r="J4101">
        <v>437.2</v>
      </c>
      <c r="K4101">
        <v>263.33</v>
      </c>
    </row>
    <row r="4102" spans="1:11" x14ac:dyDescent="0.35">
      <c r="A4102">
        <v>911160409</v>
      </c>
      <c r="B4102" s="2">
        <v>43857</v>
      </c>
      <c r="C4102" s="2">
        <v>43864</v>
      </c>
      <c r="D4102" t="s">
        <v>89</v>
      </c>
      <c r="E4102" t="s">
        <v>38</v>
      </c>
      <c r="F4102" t="s">
        <v>25</v>
      </c>
      <c r="G4102" t="s">
        <v>14</v>
      </c>
      <c r="H4102" t="s">
        <v>15</v>
      </c>
      <c r="I4102">
        <v>1468</v>
      </c>
      <c r="J4102">
        <v>205.7</v>
      </c>
      <c r="K4102">
        <v>117.11</v>
      </c>
    </row>
    <row r="4103" spans="1:11" x14ac:dyDescent="0.35">
      <c r="A4103">
        <v>583390605</v>
      </c>
      <c r="B4103" s="2">
        <v>42159</v>
      </c>
      <c r="C4103" s="2">
        <v>42168</v>
      </c>
      <c r="D4103" t="s">
        <v>173</v>
      </c>
      <c r="E4103" t="s">
        <v>24</v>
      </c>
      <c r="F4103" t="s">
        <v>25</v>
      </c>
      <c r="G4103" t="s">
        <v>14</v>
      </c>
      <c r="H4103" t="s">
        <v>15</v>
      </c>
      <c r="I4103">
        <v>7099</v>
      </c>
      <c r="J4103">
        <v>205.7</v>
      </c>
      <c r="K4103">
        <v>117.11</v>
      </c>
    </row>
    <row r="4104" spans="1:11" x14ac:dyDescent="0.35">
      <c r="A4104">
        <v>934534680</v>
      </c>
      <c r="B4104" s="2">
        <v>42472</v>
      </c>
      <c r="C4104" s="2">
        <v>42491</v>
      </c>
      <c r="D4104" t="s">
        <v>198</v>
      </c>
      <c r="E4104" t="s">
        <v>38</v>
      </c>
      <c r="F4104" t="s">
        <v>40</v>
      </c>
      <c r="G4104" t="s">
        <v>18</v>
      </c>
      <c r="H4104" t="s">
        <v>15</v>
      </c>
      <c r="I4104">
        <v>8434</v>
      </c>
      <c r="J4104">
        <v>651.21</v>
      </c>
      <c r="K4104">
        <v>524.96</v>
      </c>
    </row>
    <row r="4105" spans="1:11" x14ac:dyDescent="0.35">
      <c r="A4105">
        <v>752141463</v>
      </c>
      <c r="B4105" s="2">
        <v>44463</v>
      </c>
      <c r="C4105" s="2">
        <v>44468</v>
      </c>
      <c r="D4105" t="s">
        <v>187</v>
      </c>
      <c r="E4105" t="s">
        <v>29</v>
      </c>
      <c r="F4105" t="s">
        <v>30</v>
      </c>
      <c r="G4105" t="s">
        <v>18</v>
      </c>
      <c r="H4105" t="s">
        <v>19</v>
      </c>
      <c r="I4105">
        <v>4228</v>
      </c>
      <c r="J4105">
        <v>81.73</v>
      </c>
      <c r="K4105">
        <v>56.67</v>
      </c>
    </row>
    <row r="4106" spans="1:11" x14ac:dyDescent="0.35">
      <c r="A4106">
        <v>244072282</v>
      </c>
      <c r="B4106" s="2">
        <v>42031</v>
      </c>
      <c r="C4106" s="2">
        <v>42052</v>
      </c>
      <c r="D4106" t="s">
        <v>96</v>
      </c>
      <c r="E4106" t="s">
        <v>29</v>
      </c>
      <c r="F4106" t="s">
        <v>33</v>
      </c>
      <c r="G4106" t="s">
        <v>14</v>
      </c>
      <c r="H4106" t="s">
        <v>34</v>
      </c>
      <c r="I4106">
        <v>5267</v>
      </c>
      <c r="J4106">
        <v>109.28</v>
      </c>
      <c r="K4106">
        <v>35.840000000000003</v>
      </c>
    </row>
    <row r="4107" spans="1:11" x14ac:dyDescent="0.35">
      <c r="A4107">
        <v>588500964</v>
      </c>
      <c r="B4107" s="2">
        <v>43163</v>
      </c>
      <c r="C4107" s="2">
        <v>43176</v>
      </c>
      <c r="D4107" t="s">
        <v>98</v>
      </c>
      <c r="E4107" t="s">
        <v>38</v>
      </c>
      <c r="F4107" t="s">
        <v>42</v>
      </c>
      <c r="G4107" t="s">
        <v>14</v>
      </c>
      <c r="H4107" t="s">
        <v>15</v>
      </c>
      <c r="I4107">
        <v>9368</v>
      </c>
      <c r="J4107">
        <v>437.2</v>
      </c>
      <c r="K4107">
        <v>263.33</v>
      </c>
    </row>
    <row r="4108" spans="1:11" x14ac:dyDescent="0.35">
      <c r="A4108">
        <v>783913838</v>
      </c>
      <c r="B4108" s="2">
        <v>43501</v>
      </c>
      <c r="C4108" s="2">
        <v>43515</v>
      </c>
      <c r="D4108" t="s">
        <v>144</v>
      </c>
      <c r="E4108" t="s">
        <v>21</v>
      </c>
      <c r="F4108" t="s">
        <v>17</v>
      </c>
      <c r="G4108" t="s">
        <v>14</v>
      </c>
      <c r="H4108" t="s">
        <v>34</v>
      </c>
      <c r="I4108">
        <v>6380</v>
      </c>
      <c r="J4108">
        <v>152.58000000000001</v>
      </c>
      <c r="K4108">
        <v>97.44</v>
      </c>
    </row>
    <row r="4109" spans="1:11" x14ac:dyDescent="0.35">
      <c r="A4109">
        <v>799109733</v>
      </c>
      <c r="B4109" s="2">
        <v>43538</v>
      </c>
      <c r="C4109" s="2">
        <v>43557</v>
      </c>
      <c r="D4109" t="s">
        <v>175</v>
      </c>
      <c r="E4109" t="s">
        <v>21</v>
      </c>
      <c r="F4109" t="s">
        <v>33</v>
      </c>
      <c r="G4109" t="s">
        <v>14</v>
      </c>
      <c r="H4109" t="s">
        <v>19</v>
      </c>
      <c r="I4109">
        <v>3183</v>
      </c>
      <c r="J4109">
        <v>109.28</v>
      </c>
      <c r="K4109">
        <v>35.840000000000003</v>
      </c>
    </row>
    <row r="4110" spans="1:11" x14ac:dyDescent="0.35">
      <c r="A4110">
        <v>223199975</v>
      </c>
      <c r="B4110" s="2">
        <v>42695</v>
      </c>
      <c r="C4110" s="2">
        <v>42710</v>
      </c>
      <c r="D4110" t="s">
        <v>135</v>
      </c>
      <c r="E4110" t="s">
        <v>21</v>
      </c>
      <c r="F4110" t="s">
        <v>22</v>
      </c>
      <c r="G4110" t="s">
        <v>14</v>
      </c>
      <c r="H4110" t="s">
        <v>26</v>
      </c>
      <c r="I4110">
        <v>8687</v>
      </c>
      <c r="J4110">
        <v>47.45</v>
      </c>
      <c r="K4110">
        <v>31.79</v>
      </c>
    </row>
    <row r="4111" spans="1:11" x14ac:dyDescent="0.35">
      <c r="A4111">
        <v>515608394</v>
      </c>
      <c r="B4111" s="2">
        <v>42477</v>
      </c>
      <c r="C4111" s="2">
        <v>42480</v>
      </c>
      <c r="D4111" t="s">
        <v>196</v>
      </c>
      <c r="E4111" t="s">
        <v>32</v>
      </c>
      <c r="F4111" t="s">
        <v>42</v>
      </c>
      <c r="G4111" t="s">
        <v>18</v>
      </c>
      <c r="H4111" t="s">
        <v>15</v>
      </c>
      <c r="I4111">
        <v>8836</v>
      </c>
      <c r="J4111">
        <v>437.2</v>
      </c>
      <c r="K4111">
        <v>263.33</v>
      </c>
    </row>
    <row r="4112" spans="1:11" x14ac:dyDescent="0.35">
      <c r="A4112">
        <v>956071317</v>
      </c>
      <c r="B4112" s="2">
        <v>43891</v>
      </c>
      <c r="C4112" s="2">
        <v>43907</v>
      </c>
      <c r="D4112" t="s">
        <v>173</v>
      </c>
      <c r="E4112" t="s">
        <v>24</v>
      </c>
      <c r="F4112" t="s">
        <v>42</v>
      </c>
      <c r="G4112" t="s">
        <v>18</v>
      </c>
      <c r="H4112" t="s">
        <v>15</v>
      </c>
      <c r="I4112">
        <v>1603</v>
      </c>
      <c r="J4112">
        <v>437.2</v>
      </c>
      <c r="K4112">
        <v>263.33</v>
      </c>
    </row>
    <row r="4113" spans="1:11" x14ac:dyDescent="0.35">
      <c r="A4113">
        <v>894637572</v>
      </c>
      <c r="B4113" s="2">
        <v>44604</v>
      </c>
      <c r="C4113" s="2">
        <v>44623</v>
      </c>
      <c r="D4113" t="s">
        <v>44</v>
      </c>
      <c r="E4113" t="s">
        <v>12</v>
      </c>
      <c r="F4113" t="s">
        <v>17</v>
      </c>
      <c r="G4113" t="s">
        <v>18</v>
      </c>
      <c r="H4113" t="s">
        <v>19</v>
      </c>
      <c r="I4113">
        <v>1993</v>
      </c>
      <c r="J4113">
        <v>152.58000000000001</v>
      </c>
      <c r="K4113">
        <v>97.44</v>
      </c>
    </row>
    <row r="4114" spans="1:11" x14ac:dyDescent="0.35">
      <c r="A4114">
        <v>201668488</v>
      </c>
      <c r="B4114" s="2">
        <v>42669</v>
      </c>
      <c r="C4114" s="2">
        <v>42689</v>
      </c>
      <c r="D4114" t="s">
        <v>66</v>
      </c>
      <c r="E4114" t="s">
        <v>38</v>
      </c>
      <c r="F4114" t="s">
        <v>30</v>
      </c>
      <c r="G4114" t="s">
        <v>14</v>
      </c>
      <c r="H4114" t="s">
        <v>19</v>
      </c>
      <c r="I4114">
        <v>7042</v>
      </c>
      <c r="J4114">
        <v>81.73</v>
      </c>
      <c r="K4114">
        <v>56.67</v>
      </c>
    </row>
    <row r="4115" spans="1:11" x14ac:dyDescent="0.35">
      <c r="A4115">
        <v>617837893</v>
      </c>
      <c r="B4115" s="2">
        <v>43651</v>
      </c>
      <c r="C4115" s="2">
        <v>43671</v>
      </c>
      <c r="D4115" t="s">
        <v>90</v>
      </c>
      <c r="E4115" t="s">
        <v>38</v>
      </c>
      <c r="F4115" t="s">
        <v>42</v>
      </c>
      <c r="G4115" t="s">
        <v>14</v>
      </c>
      <c r="H4115" t="s">
        <v>15</v>
      </c>
      <c r="I4115">
        <v>817</v>
      </c>
      <c r="J4115">
        <v>437.2</v>
      </c>
      <c r="K4115">
        <v>263.33</v>
      </c>
    </row>
    <row r="4116" spans="1:11" x14ac:dyDescent="0.35">
      <c r="A4116">
        <v>804132115</v>
      </c>
      <c r="B4116" s="2">
        <v>44114</v>
      </c>
      <c r="C4116" s="2">
        <v>44134</v>
      </c>
      <c r="D4116" t="s">
        <v>97</v>
      </c>
      <c r="E4116" t="s">
        <v>29</v>
      </c>
      <c r="F4116" t="s">
        <v>17</v>
      </c>
      <c r="G4116" t="s">
        <v>14</v>
      </c>
      <c r="H4116" t="s">
        <v>19</v>
      </c>
      <c r="I4116">
        <v>9417</v>
      </c>
      <c r="J4116">
        <v>152.58000000000001</v>
      </c>
      <c r="K4116">
        <v>97.44</v>
      </c>
    </row>
    <row r="4117" spans="1:11" x14ac:dyDescent="0.35">
      <c r="A4117">
        <v>391849982</v>
      </c>
      <c r="B4117" s="2">
        <v>42704</v>
      </c>
      <c r="C4117" s="2">
        <v>42725</v>
      </c>
      <c r="D4117" t="s">
        <v>215</v>
      </c>
      <c r="E4117" t="s">
        <v>21</v>
      </c>
      <c r="F4117" t="s">
        <v>25</v>
      </c>
      <c r="G4117" t="s">
        <v>18</v>
      </c>
      <c r="H4117" t="s">
        <v>34</v>
      </c>
      <c r="I4117">
        <v>5972</v>
      </c>
      <c r="J4117">
        <v>205.7</v>
      </c>
      <c r="K4117">
        <v>117.11</v>
      </c>
    </row>
    <row r="4118" spans="1:11" x14ac:dyDescent="0.35">
      <c r="A4118">
        <v>432602822</v>
      </c>
      <c r="B4118" s="2">
        <v>43153</v>
      </c>
      <c r="C4118" s="2">
        <v>43164</v>
      </c>
      <c r="D4118" t="s">
        <v>196</v>
      </c>
      <c r="E4118" t="s">
        <v>32</v>
      </c>
      <c r="F4118" t="s">
        <v>42</v>
      </c>
      <c r="G4118" t="s">
        <v>14</v>
      </c>
      <c r="H4118" t="s">
        <v>34</v>
      </c>
      <c r="I4118">
        <v>5643</v>
      </c>
      <c r="J4118">
        <v>437.2</v>
      </c>
      <c r="K4118">
        <v>263.33</v>
      </c>
    </row>
    <row r="4119" spans="1:11" x14ac:dyDescent="0.35">
      <c r="A4119">
        <v>248314464</v>
      </c>
      <c r="B4119" s="2">
        <v>44078</v>
      </c>
      <c r="C4119" s="2">
        <v>44081</v>
      </c>
      <c r="D4119" t="s">
        <v>92</v>
      </c>
      <c r="E4119" t="s">
        <v>32</v>
      </c>
      <c r="F4119" t="s">
        <v>47</v>
      </c>
      <c r="G4119" t="s">
        <v>14</v>
      </c>
      <c r="H4119" t="s">
        <v>34</v>
      </c>
      <c r="I4119">
        <v>623</v>
      </c>
      <c r="J4119">
        <v>421.89</v>
      </c>
      <c r="K4119">
        <v>364.69</v>
      </c>
    </row>
    <row r="4120" spans="1:11" x14ac:dyDescent="0.35">
      <c r="A4120">
        <v>581221234</v>
      </c>
      <c r="B4120" s="2">
        <v>43178</v>
      </c>
      <c r="C4120" s="2">
        <v>43185</v>
      </c>
      <c r="D4120" t="s">
        <v>146</v>
      </c>
      <c r="E4120" t="s">
        <v>29</v>
      </c>
      <c r="F4120" t="s">
        <v>22</v>
      </c>
      <c r="G4120" t="s">
        <v>14</v>
      </c>
      <c r="H4120" t="s">
        <v>26</v>
      </c>
      <c r="I4120">
        <v>5134</v>
      </c>
      <c r="J4120">
        <v>47.45</v>
      </c>
      <c r="K4120">
        <v>31.79</v>
      </c>
    </row>
    <row r="4121" spans="1:11" x14ac:dyDescent="0.35">
      <c r="A4121">
        <v>443871963</v>
      </c>
      <c r="B4121" s="2">
        <v>44622</v>
      </c>
      <c r="C4121" s="2">
        <v>44625</v>
      </c>
      <c r="D4121" t="s">
        <v>81</v>
      </c>
      <c r="E4121" t="s">
        <v>32</v>
      </c>
      <c r="F4121" t="s">
        <v>33</v>
      </c>
      <c r="G4121" t="s">
        <v>14</v>
      </c>
      <c r="H4121" t="s">
        <v>34</v>
      </c>
      <c r="I4121">
        <v>432</v>
      </c>
      <c r="J4121">
        <v>109.28</v>
      </c>
      <c r="K4121">
        <v>35.840000000000003</v>
      </c>
    </row>
    <row r="4122" spans="1:11" x14ac:dyDescent="0.35">
      <c r="A4122">
        <v>269127976</v>
      </c>
      <c r="B4122" s="2">
        <v>42272</v>
      </c>
      <c r="C4122" s="2">
        <v>42273</v>
      </c>
      <c r="D4122" t="s">
        <v>70</v>
      </c>
      <c r="E4122" t="s">
        <v>29</v>
      </c>
      <c r="F4122" t="s">
        <v>17</v>
      </c>
      <c r="G4122" t="s">
        <v>18</v>
      </c>
      <c r="H4122" t="s">
        <v>15</v>
      </c>
      <c r="I4122">
        <v>9804</v>
      </c>
      <c r="J4122">
        <v>152.58000000000001</v>
      </c>
      <c r="K4122">
        <v>97.44</v>
      </c>
    </row>
    <row r="4123" spans="1:11" x14ac:dyDescent="0.35">
      <c r="A4123">
        <v>560163104</v>
      </c>
      <c r="B4123" s="2">
        <v>43497</v>
      </c>
      <c r="C4123" s="2">
        <v>43501</v>
      </c>
      <c r="D4123" t="s">
        <v>52</v>
      </c>
      <c r="E4123" t="s">
        <v>12</v>
      </c>
      <c r="F4123" t="s">
        <v>56</v>
      </c>
      <c r="G4123" t="s">
        <v>14</v>
      </c>
      <c r="H4123" t="s">
        <v>34</v>
      </c>
      <c r="I4123">
        <v>3565</v>
      </c>
      <c r="J4123">
        <v>9.33</v>
      </c>
      <c r="K4123">
        <v>6.92</v>
      </c>
    </row>
    <row r="4124" spans="1:11" x14ac:dyDescent="0.35">
      <c r="A4124">
        <v>540463674</v>
      </c>
      <c r="B4124" s="2">
        <v>42287</v>
      </c>
      <c r="C4124" s="2">
        <v>42298</v>
      </c>
      <c r="D4124" t="s">
        <v>170</v>
      </c>
      <c r="E4124" t="s">
        <v>12</v>
      </c>
      <c r="F4124" t="s">
        <v>76</v>
      </c>
      <c r="G4124" t="s">
        <v>18</v>
      </c>
      <c r="H4124" t="s">
        <v>34</v>
      </c>
      <c r="I4124">
        <v>4066</v>
      </c>
      <c r="J4124">
        <v>668.27</v>
      </c>
      <c r="K4124">
        <v>502.54</v>
      </c>
    </row>
    <row r="4125" spans="1:11" x14ac:dyDescent="0.35">
      <c r="A4125">
        <v>403828513</v>
      </c>
      <c r="B4125" s="2">
        <v>44519</v>
      </c>
      <c r="C4125" s="2">
        <v>44536</v>
      </c>
      <c r="D4125" t="s">
        <v>132</v>
      </c>
      <c r="E4125" t="s">
        <v>38</v>
      </c>
      <c r="F4125" t="s">
        <v>13</v>
      </c>
      <c r="G4125" t="s">
        <v>14</v>
      </c>
      <c r="H4125" t="s">
        <v>34</v>
      </c>
      <c r="I4125">
        <v>686</v>
      </c>
      <c r="J4125">
        <v>255.28</v>
      </c>
      <c r="K4125">
        <v>159.41999999999999</v>
      </c>
    </row>
    <row r="4126" spans="1:11" x14ac:dyDescent="0.35">
      <c r="A4126">
        <v>864368951</v>
      </c>
      <c r="B4126" s="2">
        <v>43574</v>
      </c>
      <c r="C4126" s="2">
        <v>43582</v>
      </c>
      <c r="D4126" t="s">
        <v>161</v>
      </c>
      <c r="E4126" t="s">
        <v>24</v>
      </c>
      <c r="F4126" t="s">
        <v>17</v>
      </c>
      <c r="G4126" t="s">
        <v>14</v>
      </c>
      <c r="H4126" t="s">
        <v>15</v>
      </c>
      <c r="I4126">
        <v>4836</v>
      </c>
      <c r="J4126">
        <v>152.58000000000001</v>
      </c>
      <c r="K4126">
        <v>97.44</v>
      </c>
    </row>
    <row r="4127" spans="1:11" x14ac:dyDescent="0.35">
      <c r="A4127">
        <v>906508815</v>
      </c>
      <c r="B4127" s="2">
        <v>43113</v>
      </c>
      <c r="C4127" s="2">
        <v>43133</v>
      </c>
      <c r="D4127" t="s">
        <v>193</v>
      </c>
      <c r="E4127" t="s">
        <v>21</v>
      </c>
      <c r="F4127" t="s">
        <v>33</v>
      </c>
      <c r="G4127" t="s">
        <v>14</v>
      </c>
      <c r="H4127" t="s">
        <v>34</v>
      </c>
      <c r="I4127">
        <v>4958</v>
      </c>
      <c r="J4127">
        <v>109.28</v>
      </c>
      <c r="K4127">
        <v>35.840000000000003</v>
      </c>
    </row>
    <row r="4128" spans="1:11" x14ac:dyDescent="0.35">
      <c r="A4128">
        <v>934984433</v>
      </c>
      <c r="B4128" s="2">
        <v>42641</v>
      </c>
      <c r="C4128" s="2">
        <v>42658</v>
      </c>
      <c r="D4128" t="s">
        <v>44</v>
      </c>
      <c r="E4128" t="s">
        <v>12</v>
      </c>
      <c r="F4128" t="s">
        <v>68</v>
      </c>
      <c r="G4128" t="s">
        <v>14</v>
      </c>
      <c r="H4128" t="s">
        <v>19</v>
      </c>
      <c r="I4128">
        <v>1526</v>
      </c>
      <c r="J4128">
        <v>154.06</v>
      </c>
      <c r="K4128">
        <v>90.93</v>
      </c>
    </row>
    <row r="4129" spans="1:11" x14ac:dyDescent="0.35">
      <c r="A4129">
        <v>524844634</v>
      </c>
      <c r="B4129" s="2">
        <v>43748</v>
      </c>
      <c r="C4129" s="2">
        <v>43769</v>
      </c>
      <c r="D4129" t="s">
        <v>176</v>
      </c>
      <c r="E4129" t="s">
        <v>21</v>
      </c>
      <c r="F4129" t="s">
        <v>25</v>
      </c>
      <c r="G4129" t="s">
        <v>18</v>
      </c>
      <c r="H4129" t="s">
        <v>15</v>
      </c>
      <c r="I4129">
        <v>2045</v>
      </c>
      <c r="J4129">
        <v>205.7</v>
      </c>
      <c r="K4129">
        <v>117.11</v>
      </c>
    </row>
    <row r="4130" spans="1:11" x14ac:dyDescent="0.35">
      <c r="A4130">
        <v>671450746</v>
      </c>
      <c r="B4130" s="2">
        <v>43723</v>
      </c>
      <c r="C4130" s="2">
        <v>43743</v>
      </c>
      <c r="D4130" t="s">
        <v>124</v>
      </c>
      <c r="E4130" t="s">
        <v>38</v>
      </c>
      <c r="F4130" t="s">
        <v>56</v>
      </c>
      <c r="G4130" t="s">
        <v>18</v>
      </c>
      <c r="H4130" t="s">
        <v>15</v>
      </c>
      <c r="I4130">
        <v>6052</v>
      </c>
      <c r="J4130">
        <v>9.33</v>
      </c>
      <c r="K4130">
        <v>6.92</v>
      </c>
    </row>
    <row r="4131" spans="1:11" x14ac:dyDescent="0.35">
      <c r="A4131">
        <v>640476596</v>
      </c>
      <c r="B4131" s="2">
        <v>43394</v>
      </c>
      <c r="C4131" s="2">
        <v>43403</v>
      </c>
      <c r="D4131" t="s">
        <v>189</v>
      </c>
      <c r="E4131" t="s">
        <v>21</v>
      </c>
      <c r="F4131" t="s">
        <v>56</v>
      </c>
      <c r="G4131" t="s">
        <v>14</v>
      </c>
      <c r="H4131" t="s">
        <v>34</v>
      </c>
      <c r="I4131">
        <v>112</v>
      </c>
      <c r="J4131">
        <v>9.33</v>
      </c>
      <c r="K4131">
        <v>6.92</v>
      </c>
    </row>
    <row r="4132" spans="1:11" x14ac:dyDescent="0.35">
      <c r="A4132">
        <v>217908513</v>
      </c>
      <c r="B4132" s="2">
        <v>42520</v>
      </c>
      <c r="C4132" s="2">
        <v>42535</v>
      </c>
      <c r="D4132" t="s">
        <v>198</v>
      </c>
      <c r="E4132" t="s">
        <v>38</v>
      </c>
      <c r="F4132" t="s">
        <v>42</v>
      </c>
      <c r="G4132" t="s">
        <v>14</v>
      </c>
      <c r="H4132" t="s">
        <v>34</v>
      </c>
      <c r="I4132">
        <v>2826</v>
      </c>
      <c r="J4132">
        <v>437.2</v>
      </c>
      <c r="K4132">
        <v>263.33</v>
      </c>
    </row>
    <row r="4133" spans="1:11" x14ac:dyDescent="0.35">
      <c r="A4133">
        <v>160045325</v>
      </c>
      <c r="B4133" s="2">
        <v>42055</v>
      </c>
      <c r="C4133" s="2">
        <v>42073</v>
      </c>
      <c r="D4133" t="s">
        <v>138</v>
      </c>
      <c r="E4133" t="s">
        <v>24</v>
      </c>
      <c r="F4133" t="s">
        <v>56</v>
      </c>
      <c r="G4133" t="s">
        <v>14</v>
      </c>
      <c r="H4133" t="s">
        <v>26</v>
      </c>
      <c r="I4133">
        <v>9823</v>
      </c>
      <c r="J4133">
        <v>9.33</v>
      </c>
      <c r="K4133">
        <v>6.92</v>
      </c>
    </row>
    <row r="4134" spans="1:11" x14ac:dyDescent="0.35">
      <c r="A4134">
        <v>843498361</v>
      </c>
      <c r="B4134" s="2">
        <v>42460</v>
      </c>
      <c r="C4134" s="2">
        <v>42469</v>
      </c>
      <c r="D4134" t="s">
        <v>128</v>
      </c>
      <c r="E4134" t="s">
        <v>38</v>
      </c>
      <c r="F4134" t="s">
        <v>40</v>
      </c>
      <c r="G4134" t="s">
        <v>18</v>
      </c>
      <c r="H4134" t="s">
        <v>15</v>
      </c>
      <c r="I4134">
        <v>8764</v>
      </c>
      <c r="J4134">
        <v>651.21</v>
      </c>
      <c r="K4134">
        <v>524.96</v>
      </c>
    </row>
    <row r="4135" spans="1:11" x14ac:dyDescent="0.35">
      <c r="A4135">
        <v>915191447</v>
      </c>
      <c r="B4135" s="2">
        <v>43352</v>
      </c>
      <c r="C4135" s="2">
        <v>43360</v>
      </c>
      <c r="D4135" t="s">
        <v>58</v>
      </c>
      <c r="E4135" t="s">
        <v>29</v>
      </c>
      <c r="F4135" t="s">
        <v>17</v>
      </c>
      <c r="G4135" t="s">
        <v>14</v>
      </c>
      <c r="H4135" t="s">
        <v>15</v>
      </c>
      <c r="I4135">
        <v>4342</v>
      </c>
      <c r="J4135">
        <v>152.58000000000001</v>
      </c>
      <c r="K4135">
        <v>97.44</v>
      </c>
    </row>
    <row r="4136" spans="1:11" x14ac:dyDescent="0.35">
      <c r="A4136">
        <v>442360913</v>
      </c>
      <c r="B4136" s="2">
        <v>43126</v>
      </c>
      <c r="C4136" s="2">
        <v>43130</v>
      </c>
      <c r="D4136" t="s">
        <v>11</v>
      </c>
      <c r="E4136" t="s">
        <v>12</v>
      </c>
      <c r="F4136" t="s">
        <v>56</v>
      </c>
      <c r="G4136" t="s">
        <v>14</v>
      </c>
      <c r="H4136" t="s">
        <v>19</v>
      </c>
      <c r="I4136">
        <v>3279</v>
      </c>
      <c r="J4136">
        <v>9.33</v>
      </c>
      <c r="K4136">
        <v>6.92</v>
      </c>
    </row>
    <row r="4137" spans="1:11" x14ac:dyDescent="0.35">
      <c r="A4137">
        <v>462555587</v>
      </c>
      <c r="B4137" s="2">
        <v>42100</v>
      </c>
      <c r="C4137" s="2">
        <v>42102</v>
      </c>
      <c r="D4137" t="s">
        <v>169</v>
      </c>
      <c r="E4137" t="s">
        <v>29</v>
      </c>
      <c r="F4137" t="s">
        <v>30</v>
      </c>
      <c r="G4137" t="s">
        <v>14</v>
      </c>
      <c r="H4137" t="s">
        <v>19</v>
      </c>
      <c r="I4137">
        <v>9332</v>
      </c>
      <c r="J4137">
        <v>81.73</v>
      </c>
      <c r="K4137">
        <v>56.67</v>
      </c>
    </row>
    <row r="4138" spans="1:11" x14ac:dyDescent="0.35">
      <c r="A4138">
        <v>733636796</v>
      </c>
      <c r="B4138" s="2">
        <v>44063</v>
      </c>
      <c r="C4138" s="2">
        <v>44065</v>
      </c>
      <c r="D4138" t="s">
        <v>100</v>
      </c>
      <c r="E4138" t="s">
        <v>21</v>
      </c>
      <c r="F4138" t="s">
        <v>47</v>
      </c>
      <c r="G4138" t="s">
        <v>14</v>
      </c>
      <c r="H4138" t="s">
        <v>15</v>
      </c>
      <c r="I4138">
        <v>8286</v>
      </c>
      <c r="J4138">
        <v>421.89</v>
      </c>
      <c r="K4138">
        <v>364.69</v>
      </c>
    </row>
    <row r="4139" spans="1:11" x14ac:dyDescent="0.35">
      <c r="A4139">
        <v>183778369</v>
      </c>
      <c r="B4139" s="2">
        <v>44189</v>
      </c>
      <c r="C4139" s="2">
        <v>44208</v>
      </c>
      <c r="D4139" t="s">
        <v>35</v>
      </c>
      <c r="E4139" t="s">
        <v>21</v>
      </c>
      <c r="F4139" t="s">
        <v>17</v>
      </c>
      <c r="G4139" t="s">
        <v>14</v>
      </c>
      <c r="H4139" t="s">
        <v>26</v>
      </c>
      <c r="I4139">
        <v>2958</v>
      </c>
      <c r="J4139">
        <v>152.58000000000001</v>
      </c>
      <c r="K4139">
        <v>97.44</v>
      </c>
    </row>
    <row r="4140" spans="1:11" x14ac:dyDescent="0.35">
      <c r="A4140">
        <v>961466634</v>
      </c>
      <c r="B4140" s="2">
        <v>42583</v>
      </c>
      <c r="C4140" s="2">
        <v>42593</v>
      </c>
      <c r="D4140" t="s">
        <v>46</v>
      </c>
      <c r="E4140" t="s">
        <v>29</v>
      </c>
      <c r="F4140" t="s">
        <v>22</v>
      </c>
      <c r="G4140" t="s">
        <v>14</v>
      </c>
      <c r="H4140" t="s">
        <v>34</v>
      </c>
      <c r="I4140">
        <v>8198</v>
      </c>
      <c r="J4140">
        <v>47.45</v>
      </c>
      <c r="K4140">
        <v>31.79</v>
      </c>
    </row>
    <row r="4141" spans="1:11" x14ac:dyDescent="0.35">
      <c r="A4141">
        <v>785500419</v>
      </c>
      <c r="B4141" s="2">
        <v>43624</v>
      </c>
      <c r="C4141" s="2">
        <v>43640</v>
      </c>
      <c r="D4141" t="s">
        <v>64</v>
      </c>
      <c r="E4141" t="s">
        <v>29</v>
      </c>
      <c r="F4141" t="s">
        <v>47</v>
      </c>
      <c r="G4141" t="s">
        <v>18</v>
      </c>
      <c r="H4141" t="s">
        <v>15</v>
      </c>
      <c r="I4141">
        <v>5884</v>
      </c>
      <c r="J4141">
        <v>421.89</v>
      </c>
      <c r="K4141">
        <v>364.69</v>
      </c>
    </row>
    <row r="4142" spans="1:11" x14ac:dyDescent="0.35">
      <c r="A4142">
        <v>594991052</v>
      </c>
      <c r="B4142" s="2">
        <v>42847</v>
      </c>
      <c r="C4142" s="2">
        <v>42851</v>
      </c>
      <c r="D4142" t="s">
        <v>67</v>
      </c>
      <c r="E4142" t="s">
        <v>21</v>
      </c>
      <c r="F4142" t="s">
        <v>17</v>
      </c>
      <c r="G4142" t="s">
        <v>18</v>
      </c>
      <c r="H4142" t="s">
        <v>15</v>
      </c>
      <c r="I4142">
        <v>9929</v>
      </c>
      <c r="J4142">
        <v>152.58000000000001</v>
      </c>
      <c r="K4142">
        <v>97.44</v>
      </c>
    </row>
    <row r="4143" spans="1:11" x14ac:dyDescent="0.35">
      <c r="A4143">
        <v>499362361</v>
      </c>
      <c r="B4143" s="2">
        <v>42566</v>
      </c>
      <c r="C4143" s="2">
        <v>42574</v>
      </c>
      <c r="D4143" t="s">
        <v>131</v>
      </c>
      <c r="E4143" t="s">
        <v>32</v>
      </c>
      <c r="F4143" t="s">
        <v>68</v>
      </c>
      <c r="G4143" t="s">
        <v>18</v>
      </c>
      <c r="H4143" t="s">
        <v>15</v>
      </c>
      <c r="I4143">
        <v>1274</v>
      </c>
      <c r="J4143">
        <v>154.06</v>
      </c>
      <c r="K4143">
        <v>90.93</v>
      </c>
    </row>
    <row r="4144" spans="1:11" x14ac:dyDescent="0.35">
      <c r="A4144">
        <v>228350675</v>
      </c>
      <c r="B4144" s="2">
        <v>42248</v>
      </c>
      <c r="C4144" s="2">
        <v>42257</v>
      </c>
      <c r="D4144" t="s">
        <v>142</v>
      </c>
      <c r="E4144" t="s">
        <v>29</v>
      </c>
      <c r="F4144" t="s">
        <v>68</v>
      </c>
      <c r="G4144" t="s">
        <v>14</v>
      </c>
      <c r="H4144" t="s">
        <v>19</v>
      </c>
      <c r="I4144">
        <v>2894</v>
      </c>
      <c r="J4144">
        <v>154.06</v>
      </c>
      <c r="K4144">
        <v>90.93</v>
      </c>
    </row>
    <row r="4145" spans="1:11" x14ac:dyDescent="0.35">
      <c r="A4145">
        <v>482004821</v>
      </c>
      <c r="B4145" s="2">
        <v>42559</v>
      </c>
      <c r="C4145" s="2">
        <v>42569</v>
      </c>
      <c r="D4145" t="s">
        <v>45</v>
      </c>
      <c r="E4145" t="s">
        <v>12</v>
      </c>
      <c r="F4145" t="s">
        <v>13</v>
      </c>
      <c r="G4145" t="s">
        <v>18</v>
      </c>
      <c r="H4145" t="s">
        <v>15</v>
      </c>
      <c r="I4145">
        <v>4793</v>
      </c>
      <c r="J4145">
        <v>255.28</v>
      </c>
      <c r="K4145">
        <v>159.41999999999999</v>
      </c>
    </row>
    <row r="4146" spans="1:11" x14ac:dyDescent="0.35">
      <c r="A4146">
        <v>680686128</v>
      </c>
      <c r="B4146" s="2">
        <v>43250</v>
      </c>
      <c r="C4146" s="2">
        <v>43267</v>
      </c>
      <c r="D4146" t="s">
        <v>190</v>
      </c>
      <c r="E4146" t="s">
        <v>38</v>
      </c>
      <c r="F4146" t="s">
        <v>40</v>
      </c>
      <c r="G4146" t="s">
        <v>18</v>
      </c>
      <c r="H4146" t="s">
        <v>15</v>
      </c>
      <c r="I4146">
        <v>9006</v>
      </c>
      <c r="J4146">
        <v>651.21</v>
      </c>
      <c r="K4146">
        <v>524.96</v>
      </c>
    </row>
    <row r="4147" spans="1:11" x14ac:dyDescent="0.35">
      <c r="A4147">
        <v>315068423</v>
      </c>
      <c r="B4147" s="2">
        <v>42764</v>
      </c>
      <c r="C4147" s="2">
        <v>42785</v>
      </c>
      <c r="D4147" t="s">
        <v>111</v>
      </c>
      <c r="E4147" t="s">
        <v>38</v>
      </c>
      <c r="F4147" t="s">
        <v>33</v>
      </c>
      <c r="G4147" t="s">
        <v>18</v>
      </c>
      <c r="H4147" t="s">
        <v>34</v>
      </c>
      <c r="I4147">
        <v>4603</v>
      </c>
      <c r="J4147">
        <v>109.28</v>
      </c>
      <c r="K4147">
        <v>35.840000000000003</v>
      </c>
    </row>
    <row r="4148" spans="1:11" x14ac:dyDescent="0.35">
      <c r="A4148">
        <v>296138036</v>
      </c>
      <c r="B4148" s="2">
        <v>44784</v>
      </c>
      <c r="C4148" s="2">
        <v>44791</v>
      </c>
      <c r="D4148" t="s">
        <v>212</v>
      </c>
      <c r="E4148" t="s">
        <v>32</v>
      </c>
      <c r="F4148" t="s">
        <v>33</v>
      </c>
      <c r="G4148" t="s">
        <v>14</v>
      </c>
      <c r="H4148" t="s">
        <v>15</v>
      </c>
      <c r="I4148">
        <v>2680</v>
      </c>
      <c r="J4148">
        <v>109.28</v>
      </c>
      <c r="K4148">
        <v>35.840000000000003</v>
      </c>
    </row>
    <row r="4149" spans="1:11" x14ac:dyDescent="0.35">
      <c r="A4149">
        <v>705193793</v>
      </c>
      <c r="B4149" s="2">
        <v>42455</v>
      </c>
      <c r="C4149" s="2">
        <v>42466</v>
      </c>
      <c r="D4149" t="s">
        <v>197</v>
      </c>
      <c r="E4149" t="s">
        <v>38</v>
      </c>
      <c r="F4149" t="s">
        <v>47</v>
      </c>
      <c r="G4149" t="s">
        <v>18</v>
      </c>
      <c r="H4149" t="s">
        <v>15</v>
      </c>
      <c r="I4149">
        <v>1369</v>
      </c>
      <c r="J4149">
        <v>421.89</v>
      </c>
      <c r="K4149">
        <v>364.69</v>
      </c>
    </row>
    <row r="4150" spans="1:11" x14ac:dyDescent="0.35">
      <c r="A4150">
        <v>343847024</v>
      </c>
      <c r="B4150" s="2">
        <v>44855</v>
      </c>
      <c r="C4150" s="2">
        <v>44869</v>
      </c>
      <c r="D4150" t="s">
        <v>70</v>
      </c>
      <c r="E4150" t="s">
        <v>29</v>
      </c>
      <c r="F4150" t="s">
        <v>76</v>
      </c>
      <c r="G4150" t="s">
        <v>18</v>
      </c>
      <c r="H4150" t="s">
        <v>26</v>
      </c>
      <c r="I4150">
        <v>830</v>
      </c>
      <c r="J4150">
        <v>668.27</v>
      </c>
      <c r="K4150">
        <v>502.54</v>
      </c>
    </row>
    <row r="4151" spans="1:11" x14ac:dyDescent="0.35">
      <c r="A4151">
        <v>784021556</v>
      </c>
      <c r="B4151" s="2">
        <v>43792</v>
      </c>
      <c r="C4151" s="2">
        <v>43804</v>
      </c>
      <c r="D4151" t="s">
        <v>75</v>
      </c>
      <c r="E4151" t="s">
        <v>38</v>
      </c>
      <c r="F4151" t="s">
        <v>42</v>
      </c>
      <c r="G4151" t="s">
        <v>18</v>
      </c>
      <c r="H4151" t="s">
        <v>34</v>
      </c>
      <c r="I4151">
        <v>8256</v>
      </c>
      <c r="J4151">
        <v>437.2</v>
      </c>
      <c r="K4151">
        <v>263.33</v>
      </c>
    </row>
    <row r="4152" spans="1:11" x14ac:dyDescent="0.35">
      <c r="A4152">
        <v>517953717</v>
      </c>
      <c r="B4152" s="2">
        <v>42315</v>
      </c>
      <c r="C4152" s="2">
        <v>42328</v>
      </c>
      <c r="D4152" t="s">
        <v>147</v>
      </c>
      <c r="E4152" t="s">
        <v>38</v>
      </c>
      <c r="F4152" t="s">
        <v>40</v>
      </c>
      <c r="G4152" t="s">
        <v>18</v>
      </c>
      <c r="H4152" t="s">
        <v>15</v>
      </c>
      <c r="I4152">
        <v>2870</v>
      </c>
      <c r="J4152">
        <v>651.21</v>
      </c>
      <c r="K4152">
        <v>524.96</v>
      </c>
    </row>
    <row r="4153" spans="1:11" x14ac:dyDescent="0.35">
      <c r="A4153">
        <v>808192336</v>
      </c>
      <c r="B4153" s="2">
        <v>44513</v>
      </c>
      <c r="C4153" s="2">
        <v>44514</v>
      </c>
      <c r="D4153" t="s">
        <v>118</v>
      </c>
      <c r="E4153" t="s">
        <v>24</v>
      </c>
      <c r="F4153" t="s">
        <v>42</v>
      </c>
      <c r="G4153" t="s">
        <v>14</v>
      </c>
      <c r="H4153" t="s">
        <v>26</v>
      </c>
      <c r="I4153">
        <v>927</v>
      </c>
      <c r="J4153">
        <v>437.2</v>
      </c>
      <c r="K4153">
        <v>263.33</v>
      </c>
    </row>
    <row r="4154" spans="1:11" x14ac:dyDescent="0.35">
      <c r="A4154">
        <v>737598741</v>
      </c>
      <c r="B4154" s="2">
        <v>43594</v>
      </c>
      <c r="C4154" s="2">
        <v>43603</v>
      </c>
      <c r="D4154" t="s">
        <v>131</v>
      </c>
      <c r="E4154" t="s">
        <v>32</v>
      </c>
      <c r="F4154" t="s">
        <v>33</v>
      </c>
      <c r="G4154" t="s">
        <v>18</v>
      </c>
      <c r="H4154" t="s">
        <v>34</v>
      </c>
      <c r="I4154">
        <v>713</v>
      </c>
      <c r="J4154">
        <v>109.28</v>
      </c>
      <c r="K4154">
        <v>35.840000000000003</v>
      </c>
    </row>
    <row r="4155" spans="1:11" x14ac:dyDescent="0.35">
      <c r="A4155">
        <v>359346759</v>
      </c>
      <c r="B4155" s="2">
        <v>43775</v>
      </c>
      <c r="C4155" s="2">
        <v>43776</v>
      </c>
      <c r="D4155" t="s">
        <v>62</v>
      </c>
      <c r="E4155" t="s">
        <v>38</v>
      </c>
      <c r="F4155" t="s">
        <v>33</v>
      </c>
      <c r="G4155" t="s">
        <v>14</v>
      </c>
      <c r="H4155" t="s">
        <v>15</v>
      </c>
      <c r="I4155">
        <v>7546</v>
      </c>
      <c r="J4155">
        <v>109.28</v>
      </c>
      <c r="K4155">
        <v>35.840000000000003</v>
      </c>
    </row>
    <row r="4156" spans="1:11" x14ac:dyDescent="0.35">
      <c r="A4156">
        <v>246922719</v>
      </c>
      <c r="B4156" s="2">
        <v>42198</v>
      </c>
      <c r="C4156" s="2">
        <v>42208</v>
      </c>
      <c r="D4156" t="s">
        <v>156</v>
      </c>
      <c r="E4156" t="s">
        <v>21</v>
      </c>
      <c r="F4156" t="s">
        <v>40</v>
      </c>
      <c r="G4156" t="s">
        <v>14</v>
      </c>
      <c r="H4156" t="s">
        <v>34</v>
      </c>
      <c r="I4156">
        <v>8775</v>
      </c>
      <c r="J4156">
        <v>651.21</v>
      </c>
      <c r="K4156">
        <v>524.96</v>
      </c>
    </row>
    <row r="4157" spans="1:11" x14ac:dyDescent="0.35">
      <c r="A4157">
        <v>144125449</v>
      </c>
      <c r="B4157" s="2">
        <v>44665</v>
      </c>
      <c r="C4157" s="2">
        <v>44685</v>
      </c>
      <c r="D4157" t="s">
        <v>211</v>
      </c>
      <c r="E4157" t="s">
        <v>38</v>
      </c>
      <c r="F4157" t="s">
        <v>25</v>
      </c>
      <c r="G4157" t="s">
        <v>14</v>
      </c>
      <c r="H4157" t="s">
        <v>34</v>
      </c>
      <c r="I4157">
        <v>8778</v>
      </c>
      <c r="J4157">
        <v>205.7</v>
      </c>
      <c r="K4157">
        <v>117.11</v>
      </c>
    </row>
    <row r="4158" spans="1:11" x14ac:dyDescent="0.35">
      <c r="A4158">
        <v>315066277</v>
      </c>
      <c r="B4158" s="2">
        <v>43748</v>
      </c>
      <c r="C4158" s="2">
        <v>43764</v>
      </c>
      <c r="D4158" t="s">
        <v>195</v>
      </c>
      <c r="E4158" t="s">
        <v>21</v>
      </c>
      <c r="F4158" t="s">
        <v>17</v>
      </c>
      <c r="G4158" t="s">
        <v>18</v>
      </c>
      <c r="H4158" t="s">
        <v>26</v>
      </c>
      <c r="I4158">
        <v>3968</v>
      </c>
      <c r="J4158">
        <v>152.58000000000001</v>
      </c>
      <c r="K4158">
        <v>97.44</v>
      </c>
    </row>
    <row r="4159" spans="1:11" x14ac:dyDescent="0.35">
      <c r="A4159">
        <v>194169032</v>
      </c>
      <c r="B4159" s="2">
        <v>42454</v>
      </c>
      <c r="C4159" s="2">
        <v>42466</v>
      </c>
      <c r="D4159" t="s">
        <v>196</v>
      </c>
      <c r="E4159" t="s">
        <v>32</v>
      </c>
      <c r="F4159" t="s">
        <v>22</v>
      </c>
      <c r="G4159" t="s">
        <v>14</v>
      </c>
      <c r="H4159" t="s">
        <v>19</v>
      </c>
      <c r="I4159">
        <v>7786</v>
      </c>
      <c r="J4159">
        <v>47.45</v>
      </c>
      <c r="K4159">
        <v>31.79</v>
      </c>
    </row>
    <row r="4160" spans="1:11" x14ac:dyDescent="0.35">
      <c r="A4160">
        <v>636170041</v>
      </c>
      <c r="B4160" s="2">
        <v>42558</v>
      </c>
      <c r="C4160" s="2">
        <v>42560</v>
      </c>
      <c r="D4160" t="s">
        <v>120</v>
      </c>
      <c r="E4160" t="s">
        <v>38</v>
      </c>
      <c r="F4160" t="s">
        <v>42</v>
      </c>
      <c r="G4160" t="s">
        <v>18</v>
      </c>
      <c r="H4160" t="s">
        <v>26</v>
      </c>
      <c r="I4160">
        <v>5707</v>
      </c>
      <c r="J4160">
        <v>437.2</v>
      </c>
      <c r="K4160">
        <v>263.33</v>
      </c>
    </row>
    <row r="4161" spans="1:11" x14ac:dyDescent="0.35">
      <c r="A4161">
        <v>766118133</v>
      </c>
      <c r="B4161" s="2">
        <v>44843</v>
      </c>
      <c r="C4161" s="2">
        <v>44856</v>
      </c>
      <c r="D4161" t="s">
        <v>172</v>
      </c>
      <c r="E4161" t="s">
        <v>21</v>
      </c>
      <c r="F4161" t="s">
        <v>76</v>
      </c>
      <c r="G4161" t="s">
        <v>18</v>
      </c>
      <c r="H4161" t="s">
        <v>19</v>
      </c>
      <c r="I4161">
        <v>235</v>
      </c>
      <c r="J4161">
        <v>668.27</v>
      </c>
      <c r="K4161">
        <v>502.54</v>
      </c>
    </row>
    <row r="4162" spans="1:11" x14ac:dyDescent="0.35">
      <c r="A4162">
        <v>229374635</v>
      </c>
      <c r="B4162" s="2">
        <v>44327</v>
      </c>
      <c r="C4162" s="2">
        <v>44331</v>
      </c>
      <c r="D4162" t="s">
        <v>199</v>
      </c>
      <c r="E4162" t="s">
        <v>29</v>
      </c>
      <c r="F4162" t="s">
        <v>56</v>
      </c>
      <c r="G4162" t="s">
        <v>18</v>
      </c>
      <c r="H4162" t="s">
        <v>15</v>
      </c>
      <c r="I4162">
        <v>5906</v>
      </c>
      <c r="J4162">
        <v>9.33</v>
      </c>
      <c r="K4162">
        <v>6.92</v>
      </c>
    </row>
    <row r="4163" spans="1:11" x14ac:dyDescent="0.35">
      <c r="A4163">
        <v>541613376</v>
      </c>
      <c r="B4163" s="2">
        <v>44107</v>
      </c>
      <c r="C4163" s="2">
        <v>44115</v>
      </c>
      <c r="D4163" t="s">
        <v>75</v>
      </c>
      <c r="E4163" t="s">
        <v>38</v>
      </c>
      <c r="F4163" t="s">
        <v>76</v>
      </c>
      <c r="G4163" t="s">
        <v>14</v>
      </c>
      <c r="H4163" t="s">
        <v>19</v>
      </c>
      <c r="I4163">
        <v>4289</v>
      </c>
      <c r="J4163">
        <v>668.27</v>
      </c>
      <c r="K4163">
        <v>502.54</v>
      </c>
    </row>
    <row r="4164" spans="1:11" x14ac:dyDescent="0.35">
      <c r="A4164">
        <v>138820683</v>
      </c>
      <c r="B4164" s="2">
        <v>44751</v>
      </c>
      <c r="C4164" s="2">
        <v>44752</v>
      </c>
      <c r="D4164" t="s">
        <v>95</v>
      </c>
      <c r="E4164" t="s">
        <v>21</v>
      </c>
      <c r="F4164" t="s">
        <v>33</v>
      </c>
      <c r="G4164" t="s">
        <v>18</v>
      </c>
      <c r="H4164" t="s">
        <v>26</v>
      </c>
      <c r="I4164">
        <v>8980</v>
      </c>
      <c r="J4164">
        <v>109.28</v>
      </c>
      <c r="K4164">
        <v>35.840000000000003</v>
      </c>
    </row>
    <row r="4165" spans="1:11" x14ac:dyDescent="0.35">
      <c r="A4165">
        <v>227295386</v>
      </c>
      <c r="B4165" s="2">
        <v>44059</v>
      </c>
      <c r="C4165" s="2">
        <v>44066</v>
      </c>
      <c r="D4165" t="s">
        <v>217</v>
      </c>
      <c r="E4165" t="s">
        <v>12</v>
      </c>
      <c r="F4165" t="s">
        <v>13</v>
      </c>
      <c r="G4165" t="s">
        <v>14</v>
      </c>
      <c r="H4165" t="s">
        <v>34</v>
      </c>
      <c r="I4165">
        <v>611</v>
      </c>
      <c r="J4165">
        <v>255.28</v>
      </c>
      <c r="K4165">
        <v>159.41999999999999</v>
      </c>
    </row>
    <row r="4166" spans="1:11" x14ac:dyDescent="0.35">
      <c r="A4166">
        <v>733648812</v>
      </c>
      <c r="B4166" s="2">
        <v>44183</v>
      </c>
      <c r="C4166" s="2">
        <v>44191</v>
      </c>
      <c r="D4166" t="s">
        <v>67</v>
      </c>
      <c r="E4166" t="s">
        <v>21</v>
      </c>
      <c r="F4166" t="s">
        <v>25</v>
      </c>
      <c r="G4166" t="s">
        <v>14</v>
      </c>
      <c r="H4166" t="s">
        <v>15</v>
      </c>
      <c r="I4166">
        <v>1842</v>
      </c>
      <c r="J4166">
        <v>205.7</v>
      </c>
      <c r="K4166">
        <v>117.11</v>
      </c>
    </row>
    <row r="4167" spans="1:11" x14ac:dyDescent="0.35">
      <c r="A4167">
        <v>754804790</v>
      </c>
      <c r="B4167" s="2">
        <v>44667</v>
      </c>
      <c r="C4167" s="2">
        <v>44680</v>
      </c>
      <c r="D4167" t="s">
        <v>150</v>
      </c>
      <c r="E4167" t="s">
        <v>38</v>
      </c>
      <c r="F4167" t="s">
        <v>40</v>
      </c>
      <c r="G4167" t="s">
        <v>14</v>
      </c>
      <c r="H4167" t="s">
        <v>34</v>
      </c>
      <c r="I4167">
        <v>2366</v>
      </c>
      <c r="J4167">
        <v>651.21</v>
      </c>
      <c r="K4167">
        <v>524.96</v>
      </c>
    </row>
    <row r="4168" spans="1:11" x14ac:dyDescent="0.35">
      <c r="A4168">
        <v>807999646</v>
      </c>
      <c r="B4168" s="2">
        <v>44554</v>
      </c>
      <c r="C4168" s="2">
        <v>44564</v>
      </c>
      <c r="D4168" t="s">
        <v>173</v>
      </c>
      <c r="E4168" t="s">
        <v>24</v>
      </c>
      <c r="F4168" t="s">
        <v>68</v>
      </c>
      <c r="G4168" t="s">
        <v>18</v>
      </c>
      <c r="H4168" t="s">
        <v>26</v>
      </c>
      <c r="I4168">
        <v>3906</v>
      </c>
      <c r="J4168">
        <v>154.06</v>
      </c>
      <c r="K4168">
        <v>90.93</v>
      </c>
    </row>
    <row r="4169" spans="1:11" x14ac:dyDescent="0.35">
      <c r="A4169">
        <v>580782210</v>
      </c>
      <c r="B4169" s="2">
        <v>42051</v>
      </c>
      <c r="C4169" s="2">
        <v>42063</v>
      </c>
      <c r="D4169" t="s">
        <v>144</v>
      </c>
      <c r="E4169" t="s">
        <v>21</v>
      </c>
      <c r="F4169" t="s">
        <v>40</v>
      </c>
      <c r="G4169" t="s">
        <v>14</v>
      </c>
      <c r="H4169" t="s">
        <v>19</v>
      </c>
      <c r="I4169">
        <v>5217</v>
      </c>
      <c r="J4169">
        <v>651.21</v>
      </c>
      <c r="K4169">
        <v>524.96</v>
      </c>
    </row>
    <row r="4170" spans="1:11" x14ac:dyDescent="0.35">
      <c r="A4170">
        <v>281013810</v>
      </c>
      <c r="B4170" s="2">
        <v>44676</v>
      </c>
      <c r="C4170" s="2">
        <v>44693</v>
      </c>
      <c r="D4170" t="s">
        <v>154</v>
      </c>
      <c r="E4170" t="s">
        <v>12</v>
      </c>
      <c r="F4170" t="s">
        <v>30</v>
      </c>
      <c r="G4170" t="s">
        <v>18</v>
      </c>
      <c r="H4170" t="s">
        <v>19</v>
      </c>
      <c r="I4170">
        <v>7086</v>
      </c>
      <c r="J4170">
        <v>81.73</v>
      </c>
      <c r="K4170">
        <v>56.67</v>
      </c>
    </row>
    <row r="4171" spans="1:11" x14ac:dyDescent="0.35">
      <c r="A4171">
        <v>186868274</v>
      </c>
      <c r="B4171" s="2">
        <v>42258</v>
      </c>
      <c r="C4171" s="2">
        <v>42269</v>
      </c>
      <c r="D4171" t="s">
        <v>87</v>
      </c>
      <c r="E4171" t="s">
        <v>24</v>
      </c>
      <c r="F4171" t="s">
        <v>56</v>
      </c>
      <c r="G4171" t="s">
        <v>14</v>
      </c>
      <c r="H4171" t="s">
        <v>19</v>
      </c>
      <c r="I4171">
        <v>7330</v>
      </c>
      <c r="J4171">
        <v>9.33</v>
      </c>
      <c r="K4171">
        <v>6.92</v>
      </c>
    </row>
    <row r="4172" spans="1:11" x14ac:dyDescent="0.35">
      <c r="A4172">
        <v>196831929</v>
      </c>
      <c r="B4172" s="2">
        <v>44055</v>
      </c>
      <c r="C4172" s="2">
        <v>44063</v>
      </c>
      <c r="D4172" t="s">
        <v>186</v>
      </c>
      <c r="E4172" t="s">
        <v>38</v>
      </c>
      <c r="F4172" t="s">
        <v>68</v>
      </c>
      <c r="G4172" t="s">
        <v>18</v>
      </c>
      <c r="H4172" t="s">
        <v>15</v>
      </c>
      <c r="I4172">
        <v>5797</v>
      </c>
      <c r="J4172">
        <v>154.06</v>
      </c>
      <c r="K4172">
        <v>90.93</v>
      </c>
    </row>
    <row r="4173" spans="1:11" x14ac:dyDescent="0.35">
      <c r="A4173">
        <v>279703605</v>
      </c>
      <c r="B4173" s="2">
        <v>44562</v>
      </c>
      <c r="C4173" s="2">
        <v>44578</v>
      </c>
      <c r="D4173" t="s">
        <v>145</v>
      </c>
      <c r="E4173" t="s">
        <v>21</v>
      </c>
      <c r="F4173" t="s">
        <v>13</v>
      </c>
      <c r="G4173" t="s">
        <v>18</v>
      </c>
      <c r="H4173" t="s">
        <v>19</v>
      </c>
      <c r="I4173">
        <v>9367</v>
      </c>
      <c r="J4173">
        <v>255.28</v>
      </c>
      <c r="K4173">
        <v>159.41999999999999</v>
      </c>
    </row>
    <row r="4174" spans="1:11" x14ac:dyDescent="0.35">
      <c r="A4174">
        <v>924594628</v>
      </c>
      <c r="B4174" s="2">
        <v>44660</v>
      </c>
      <c r="C4174" s="2">
        <v>44678</v>
      </c>
      <c r="D4174" t="s">
        <v>39</v>
      </c>
      <c r="E4174" t="s">
        <v>29</v>
      </c>
      <c r="F4174" t="s">
        <v>13</v>
      </c>
      <c r="G4174" t="s">
        <v>18</v>
      </c>
      <c r="H4174" t="s">
        <v>15</v>
      </c>
      <c r="I4174">
        <v>6952</v>
      </c>
      <c r="J4174">
        <v>255.28</v>
      </c>
      <c r="K4174">
        <v>159.41999999999999</v>
      </c>
    </row>
    <row r="4175" spans="1:11" x14ac:dyDescent="0.35">
      <c r="A4175">
        <v>890928828</v>
      </c>
      <c r="B4175" s="2">
        <v>43506</v>
      </c>
      <c r="C4175" s="2">
        <v>43527</v>
      </c>
      <c r="D4175" t="s">
        <v>174</v>
      </c>
      <c r="E4175" t="s">
        <v>29</v>
      </c>
      <c r="F4175" t="s">
        <v>40</v>
      </c>
      <c r="G4175" t="s">
        <v>14</v>
      </c>
      <c r="H4175" t="s">
        <v>19</v>
      </c>
      <c r="I4175">
        <v>4494</v>
      </c>
      <c r="J4175">
        <v>651.21</v>
      </c>
      <c r="K4175">
        <v>524.96</v>
      </c>
    </row>
    <row r="4176" spans="1:11" x14ac:dyDescent="0.35">
      <c r="A4176">
        <v>358442533</v>
      </c>
      <c r="B4176" s="2">
        <v>44457</v>
      </c>
      <c r="C4176" s="2">
        <v>44474</v>
      </c>
      <c r="D4176" t="s">
        <v>180</v>
      </c>
      <c r="E4176" t="s">
        <v>24</v>
      </c>
      <c r="F4176" t="s">
        <v>33</v>
      </c>
      <c r="G4176" t="s">
        <v>14</v>
      </c>
      <c r="H4176" t="s">
        <v>19</v>
      </c>
      <c r="I4176">
        <v>9966</v>
      </c>
      <c r="J4176">
        <v>109.28</v>
      </c>
      <c r="K4176">
        <v>35.840000000000003</v>
      </c>
    </row>
    <row r="4177" spans="1:11" x14ac:dyDescent="0.35">
      <c r="A4177">
        <v>477184569</v>
      </c>
      <c r="B4177" s="2">
        <v>44445</v>
      </c>
      <c r="C4177" s="2">
        <v>44447</v>
      </c>
      <c r="D4177" t="s">
        <v>65</v>
      </c>
      <c r="E4177" t="s">
        <v>32</v>
      </c>
      <c r="F4177" t="s">
        <v>13</v>
      </c>
      <c r="G4177" t="s">
        <v>14</v>
      </c>
      <c r="H4177" t="s">
        <v>15</v>
      </c>
      <c r="I4177">
        <v>8373</v>
      </c>
      <c r="J4177">
        <v>255.28</v>
      </c>
      <c r="K4177">
        <v>159.41999999999999</v>
      </c>
    </row>
    <row r="4178" spans="1:11" x14ac:dyDescent="0.35">
      <c r="A4178">
        <v>217516267</v>
      </c>
      <c r="B4178" s="2">
        <v>43875</v>
      </c>
      <c r="C4178" s="2">
        <v>43896</v>
      </c>
      <c r="D4178" t="s">
        <v>69</v>
      </c>
      <c r="E4178" t="s">
        <v>38</v>
      </c>
      <c r="F4178" t="s">
        <v>30</v>
      </c>
      <c r="G4178" t="s">
        <v>14</v>
      </c>
      <c r="H4178" t="s">
        <v>15</v>
      </c>
      <c r="I4178">
        <v>6752</v>
      </c>
      <c r="J4178">
        <v>81.73</v>
      </c>
      <c r="K4178">
        <v>56.67</v>
      </c>
    </row>
    <row r="4179" spans="1:11" x14ac:dyDescent="0.35">
      <c r="A4179">
        <v>420111453</v>
      </c>
      <c r="B4179" s="2">
        <v>42728</v>
      </c>
      <c r="C4179" s="2">
        <v>42738</v>
      </c>
      <c r="D4179" t="s">
        <v>123</v>
      </c>
      <c r="E4179" t="s">
        <v>38</v>
      </c>
      <c r="F4179" t="s">
        <v>25</v>
      </c>
      <c r="G4179" t="s">
        <v>14</v>
      </c>
      <c r="H4179" t="s">
        <v>26</v>
      </c>
      <c r="I4179">
        <v>9170</v>
      </c>
      <c r="J4179">
        <v>205.7</v>
      </c>
      <c r="K4179">
        <v>117.11</v>
      </c>
    </row>
    <row r="4180" spans="1:11" x14ac:dyDescent="0.35">
      <c r="A4180">
        <v>645956456</v>
      </c>
      <c r="B4180" s="2">
        <v>42420</v>
      </c>
      <c r="C4180" s="2">
        <v>42422</v>
      </c>
      <c r="D4180" t="s">
        <v>109</v>
      </c>
      <c r="E4180" t="s">
        <v>21</v>
      </c>
      <c r="F4180" t="s">
        <v>13</v>
      </c>
      <c r="G4180" t="s">
        <v>18</v>
      </c>
      <c r="H4180" t="s">
        <v>34</v>
      </c>
      <c r="I4180">
        <v>1725</v>
      </c>
      <c r="J4180">
        <v>255.28</v>
      </c>
      <c r="K4180">
        <v>159.41999999999999</v>
      </c>
    </row>
    <row r="4181" spans="1:11" x14ac:dyDescent="0.35">
      <c r="A4181">
        <v>526350104</v>
      </c>
      <c r="B4181" s="2">
        <v>44519</v>
      </c>
      <c r="C4181" s="2">
        <v>44539</v>
      </c>
      <c r="D4181" t="s">
        <v>60</v>
      </c>
      <c r="E4181" t="s">
        <v>21</v>
      </c>
      <c r="F4181" t="s">
        <v>33</v>
      </c>
      <c r="G4181" t="s">
        <v>18</v>
      </c>
      <c r="H4181" t="s">
        <v>15</v>
      </c>
      <c r="I4181">
        <v>7547</v>
      </c>
      <c r="J4181">
        <v>109.28</v>
      </c>
      <c r="K4181">
        <v>35.840000000000003</v>
      </c>
    </row>
    <row r="4182" spans="1:11" x14ac:dyDescent="0.35">
      <c r="A4182">
        <v>212903726</v>
      </c>
      <c r="B4182" s="2">
        <v>42061</v>
      </c>
      <c r="C4182" s="2">
        <v>42081</v>
      </c>
      <c r="D4182" t="s">
        <v>188</v>
      </c>
      <c r="E4182" t="s">
        <v>21</v>
      </c>
      <c r="F4182" t="s">
        <v>47</v>
      </c>
      <c r="G4182" t="s">
        <v>14</v>
      </c>
      <c r="H4182" t="s">
        <v>26</v>
      </c>
      <c r="I4182">
        <v>1798</v>
      </c>
      <c r="J4182">
        <v>421.89</v>
      </c>
      <c r="K4182">
        <v>364.69</v>
      </c>
    </row>
    <row r="4183" spans="1:11" x14ac:dyDescent="0.35">
      <c r="A4183">
        <v>827541148</v>
      </c>
      <c r="B4183" s="2">
        <v>44359</v>
      </c>
      <c r="C4183" s="2">
        <v>44372</v>
      </c>
      <c r="D4183" t="s">
        <v>114</v>
      </c>
      <c r="E4183" t="s">
        <v>38</v>
      </c>
      <c r="F4183" t="s">
        <v>30</v>
      </c>
      <c r="G4183" t="s">
        <v>18</v>
      </c>
      <c r="H4183" t="s">
        <v>26</v>
      </c>
      <c r="I4183">
        <v>6670</v>
      </c>
      <c r="J4183">
        <v>81.73</v>
      </c>
      <c r="K4183">
        <v>56.67</v>
      </c>
    </row>
    <row r="4184" spans="1:11" x14ac:dyDescent="0.35">
      <c r="A4184">
        <v>412498700</v>
      </c>
      <c r="B4184" s="2">
        <v>44573</v>
      </c>
      <c r="C4184" s="2">
        <v>44574</v>
      </c>
      <c r="D4184" t="s">
        <v>130</v>
      </c>
      <c r="E4184" t="s">
        <v>29</v>
      </c>
      <c r="F4184" t="s">
        <v>42</v>
      </c>
      <c r="G4184" t="s">
        <v>14</v>
      </c>
      <c r="H4184" t="s">
        <v>15</v>
      </c>
      <c r="I4184">
        <v>6387</v>
      </c>
      <c r="J4184">
        <v>437.2</v>
      </c>
      <c r="K4184">
        <v>263.33</v>
      </c>
    </row>
    <row r="4185" spans="1:11" x14ac:dyDescent="0.35">
      <c r="A4185">
        <v>680325210</v>
      </c>
      <c r="B4185" s="2">
        <v>42907</v>
      </c>
      <c r="C4185" s="2">
        <v>42915</v>
      </c>
      <c r="D4185" t="s">
        <v>77</v>
      </c>
      <c r="E4185" t="s">
        <v>21</v>
      </c>
      <c r="F4185" t="s">
        <v>68</v>
      </c>
      <c r="G4185" t="s">
        <v>14</v>
      </c>
      <c r="H4185" t="s">
        <v>19</v>
      </c>
      <c r="I4185">
        <v>2203</v>
      </c>
      <c r="J4185">
        <v>154.06</v>
      </c>
      <c r="K4185">
        <v>90.93</v>
      </c>
    </row>
    <row r="4186" spans="1:11" x14ac:dyDescent="0.35">
      <c r="A4186">
        <v>263882005</v>
      </c>
      <c r="B4186" s="2">
        <v>44230</v>
      </c>
      <c r="C4186" s="2">
        <v>44232</v>
      </c>
      <c r="D4186" t="s">
        <v>116</v>
      </c>
      <c r="E4186" t="s">
        <v>21</v>
      </c>
      <c r="F4186" t="s">
        <v>22</v>
      </c>
      <c r="G4186" t="s">
        <v>14</v>
      </c>
      <c r="H4186" t="s">
        <v>15</v>
      </c>
      <c r="I4186">
        <v>7404</v>
      </c>
      <c r="J4186">
        <v>47.45</v>
      </c>
      <c r="K4186">
        <v>31.79</v>
      </c>
    </row>
    <row r="4187" spans="1:11" x14ac:dyDescent="0.35">
      <c r="A4187">
        <v>566342914</v>
      </c>
      <c r="B4187" s="2">
        <v>44905</v>
      </c>
      <c r="C4187" s="2">
        <v>44921</v>
      </c>
      <c r="D4187" t="s">
        <v>54</v>
      </c>
      <c r="E4187" t="s">
        <v>29</v>
      </c>
      <c r="F4187" t="s">
        <v>25</v>
      </c>
      <c r="G4187" t="s">
        <v>18</v>
      </c>
      <c r="H4187" t="s">
        <v>15</v>
      </c>
      <c r="I4187">
        <v>2308</v>
      </c>
      <c r="J4187">
        <v>205.7</v>
      </c>
      <c r="K4187">
        <v>117.11</v>
      </c>
    </row>
    <row r="4188" spans="1:11" x14ac:dyDescent="0.35">
      <c r="A4188">
        <v>811194264</v>
      </c>
      <c r="B4188" s="2">
        <v>42153</v>
      </c>
      <c r="C4188" s="2">
        <v>42158</v>
      </c>
      <c r="D4188" t="s">
        <v>94</v>
      </c>
      <c r="E4188" t="s">
        <v>38</v>
      </c>
      <c r="F4188" t="s">
        <v>47</v>
      </c>
      <c r="G4188" t="s">
        <v>14</v>
      </c>
      <c r="H4188" t="s">
        <v>15</v>
      </c>
      <c r="I4188">
        <v>9264</v>
      </c>
      <c r="J4188">
        <v>421.89</v>
      </c>
      <c r="K4188">
        <v>364.69</v>
      </c>
    </row>
    <row r="4189" spans="1:11" x14ac:dyDescent="0.35">
      <c r="A4189">
        <v>292234885</v>
      </c>
      <c r="B4189" s="2">
        <v>44046</v>
      </c>
      <c r="C4189" s="2">
        <v>44050</v>
      </c>
      <c r="D4189" t="s">
        <v>161</v>
      </c>
      <c r="E4189" t="s">
        <v>24</v>
      </c>
      <c r="F4189" t="s">
        <v>13</v>
      </c>
      <c r="G4189" t="s">
        <v>14</v>
      </c>
      <c r="H4189" t="s">
        <v>19</v>
      </c>
      <c r="I4189">
        <v>7651</v>
      </c>
      <c r="J4189">
        <v>255.28</v>
      </c>
      <c r="K4189">
        <v>159.41999999999999</v>
      </c>
    </row>
    <row r="4190" spans="1:11" x14ac:dyDescent="0.35">
      <c r="A4190">
        <v>623576104</v>
      </c>
      <c r="B4190" s="2">
        <v>43235</v>
      </c>
      <c r="C4190" s="2">
        <v>43252</v>
      </c>
      <c r="D4190" t="s">
        <v>162</v>
      </c>
      <c r="E4190" t="s">
        <v>38</v>
      </c>
      <c r="F4190" t="s">
        <v>56</v>
      </c>
      <c r="G4190" t="s">
        <v>18</v>
      </c>
      <c r="H4190" t="s">
        <v>15</v>
      </c>
      <c r="I4190">
        <v>8881</v>
      </c>
      <c r="J4190">
        <v>9.33</v>
      </c>
      <c r="K4190">
        <v>6.92</v>
      </c>
    </row>
    <row r="4191" spans="1:11" x14ac:dyDescent="0.35">
      <c r="A4191">
        <v>789641749</v>
      </c>
      <c r="B4191" s="2">
        <v>43377</v>
      </c>
      <c r="C4191" s="2">
        <v>43382</v>
      </c>
      <c r="D4191" t="s">
        <v>90</v>
      </c>
      <c r="E4191" t="s">
        <v>38</v>
      </c>
      <c r="F4191" t="s">
        <v>17</v>
      </c>
      <c r="G4191" t="s">
        <v>14</v>
      </c>
      <c r="H4191" t="s">
        <v>15</v>
      </c>
      <c r="I4191">
        <v>1396</v>
      </c>
      <c r="J4191">
        <v>152.58000000000001</v>
      </c>
      <c r="K4191">
        <v>97.44</v>
      </c>
    </row>
    <row r="4192" spans="1:11" x14ac:dyDescent="0.35">
      <c r="A4192">
        <v>295168149</v>
      </c>
      <c r="B4192" s="2">
        <v>42518</v>
      </c>
      <c r="C4192" s="2">
        <v>42534</v>
      </c>
      <c r="D4192" t="s">
        <v>116</v>
      </c>
      <c r="E4192" t="s">
        <v>21</v>
      </c>
      <c r="F4192" t="s">
        <v>56</v>
      </c>
      <c r="G4192" t="s">
        <v>18</v>
      </c>
      <c r="H4192" t="s">
        <v>26</v>
      </c>
      <c r="I4192">
        <v>5669</v>
      </c>
      <c r="J4192">
        <v>9.33</v>
      </c>
      <c r="K4192">
        <v>6.92</v>
      </c>
    </row>
    <row r="4193" spans="1:11" x14ac:dyDescent="0.35">
      <c r="A4193">
        <v>515204131</v>
      </c>
      <c r="B4193" s="2">
        <v>44442</v>
      </c>
      <c r="C4193" s="2">
        <v>44458</v>
      </c>
      <c r="D4193" t="s">
        <v>127</v>
      </c>
      <c r="E4193" t="s">
        <v>38</v>
      </c>
      <c r="F4193" t="s">
        <v>25</v>
      </c>
      <c r="G4193" t="s">
        <v>18</v>
      </c>
      <c r="H4193" t="s">
        <v>15</v>
      </c>
      <c r="I4193">
        <v>9206</v>
      </c>
      <c r="J4193">
        <v>205.7</v>
      </c>
      <c r="K4193">
        <v>117.11</v>
      </c>
    </row>
    <row r="4194" spans="1:11" x14ac:dyDescent="0.35">
      <c r="A4194">
        <v>645111024</v>
      </c>
      <c r="B4194" s="2">
        <v>42625</v>
      </c>
      <c r="C4194" s="2">
        <v>42630</v>
      </c>
      <c r="D4194" t="s">
        <v>176</v>
      </c>
      <c r="E4194" t="s">
        <v>21</v>
      </c>
      <c r="F4194" t="s">
        <v>47</v>
      </c>
      <c r="G4194" t="s">
        <v>18</v>
      </c>
      <c r="H4194" t="s">
        <v>19</v>
      </c>
      <c r="I4194">
        <v>1543</v>
      </c>
      <c r="J4194">
        <v>421.89</v>
      </c>
      <c r="K4194">
        <v>364.69</v>
      </c>
    </row>
    <row r="4195" spans="1:11" x14ac:dyDescent="0.35">
      <c r="A4195">
        <v>850562655</v>
      </c>
      <c r="B4195" s="2">
        <v>43323</v>
      </c>
      <c r="C4195" s="2">
        <v>43334</v>
      </c>
      <c r="D4195" t="s">
        <v>71</v>
      </c>
      <c r="E4195" t="s">
        <v>21</v>
      </c>
      <c r="F4195" t="s">
        <v>13</v>
      </c>
      <c r="G4195" t="s">
        <v>18</v>
      </c>
      <c r="H4195" t="s">
        <v>15</v>
      </c>
      <c r="I4195">
        <v>9246</v>
      </c>
      <c r="J4195">
        <v>255.28</v>
      </c>
      <c r="K4195">
        <v>159.41999999999999</v>
      </c>
    </row>
    <row r="4196" spans="1:11" x14ac:dyDescent="0.35">
      <c r="A4196">
        <v>917545354</v>
      </c>
      <c r="B4196" s="2">
        <v>43947</v>
      </c>
      <c r="C4196" s="2">
        <v>43962</v>
      </c>
      <c r="D4196" t="s">
        <v>141</v>
      </c>
      <c r="E4196" t="s">
        <v>38</v>
      </c>
      <c r="F4196" t="s">
        <v>30</v>
      </c>
      <c r="G4196" t="s">
        <v>18</v>
      </c>
      <c r="H4196" t="s">
        <v>26</v>
      </c>
      <c r="I4196">
        <v>915</v>
      </c>
      <c r="J4196">
        <v>81.73</v>
      </c>
      <c r="K4196">
        <v>56.67</v>
      </c>
    </row>
    <row r="4197" spans="1:11" x14ac:dyDescent="0.35">
      <c r="A4197">
        <v>702357947</v>
      </c>
      <c r="B4197" s="2">
        <v>43105</v>
      </c>
      <c r="C4197" s="2">
        <v>43125</v>
      </c>
      <c r="D4197" t="s">
        <v>205</v>
      </c>
      <c r="E4197" t="s">
        <v>21</v>
      </c>
      <c r="F4197" t="s">
        <v>30</v>
      </c>
      <c r="G4197" t="s">
        <v>18</v>
      </c>
      <c r="H4197" t="s">
        <v>26</v>
      </c>
      <c r="I4197">
        <v>2179</v>
      </c>
      <c r="J4197">
        <v>81.73</v>
      </c>
      <c r="K4197">
        <v>56.67</v>
      </c>
    </row>
    <row r="4198" spans="1:11" x14ac:dyDescent="0.35">
      <c r="A4198">
        <v>581611764</v>
      </c>
      <c r="B4198" s="2">
        <v>42872</v>
      </c>
      <c r="C4198" s="2">
        <v>42892</v>
      </c>
      <c r="D4198" t="s">
        <v>198</v>
      </c>
      <c r="E4198" t="s">
        <v>38</v>
      </c>
      <c r="F4198" t="s">
        <v>13</v>
      </c>
      <c r="G4198" t="s">
        <v>14</v>
      </c>
      <c r="H4198" t="s">
        <v>34</v>
      </c>
      <c r="I4198">
        <v>701</v>
      </c>
      <c r="J4198">
        <v>255.28</v>
      </c>
      <c r="K4198">
        <v>159.41999999999999</v>
      </c>
    </row>
    <row r="4199" spans="1:11" x14ac:dyDescent="0.35">
      <c r="A4199">
        <v>102230632</v>
      </c>
      <c r="B4199" s="2">
        <v>42868</v>
      </c>
      <c r="C4199" s="2">
        <v>42873</v>
      </c>
      <c r="D4199" t="s">
        <v>60</v>
      </c>
      <c r="E4199" t="s">
        <v>21</v>
      </c>
      <c r="F4199" t="s">
        <v>33</v>
      </c>
      <c r="G4199" t="s">
        <v>14</v>
      </c>
      <c r="H4199" t="s">
        <v>26</v>
      </c>
      <c r="I4199">
        <v>1171</v>
      </c>
      <c r="J4199">
        <v>109.28</v>
      </c>
      <c r="K4199">
        <v>35.840000000000003</v>
      </c>
    </row>
    <row r="4200" spans="1:11" x14ac:dyDescent="0.35">
      <c r="A4200">
        <v>231450879</v>
      </c>
      <c r="B4200" s="2">
        <v>44564</v>
      </c>
      <c r="C4200" s="2">
        <v>44577</v>
      </c>
      <c r="D4200" t="s">
        <v>129</v>
      </c>
      <c r="E4200" t="s">
        <v>21</v>
      </c>
      <c r="F4200" t="s">
        <v>33</v>
      </c>
      <c r="G4200" t="s">
        <v>14</v>
      </c>
      <c r="H4200" t="s">
        <v>26</v>
      </c>
      <c r="I4200">
        <v>313</v>
      </c>
      <c r="J4200">
        <v>109.28</v>
      </c>
      <c r="K4200">
        <v>35.840000000000003</v>
      </c>
    </row>
    <row r="4201" spans="1:11" x14ac:dyDescent="0.35">
      <c r="A4201">
        <v>206821334</v>
      </c>
      <c r="B4201" s="2">
        <v>44315</v>
      </c>
      <c r="C4201" s="2">
        <v>44331</v>
      </c>
      <c r="D4201" t="s">
        <v>136</v>
      </c>
      <c r="E4201" t="s">
        <v>38</v>
      </c>
      <c r="F4201" t="s">
        <v>22</v>
      </c>
      <c r="G4201" t="s">
        <v>14</v>
      </c>
      <c r="H4201" t="s">
        <v>26</v>
      </c>
      <c r="I4201">
        <v>1884</v>
      </c>
      <c r="J4201">
        <v>47.45</v>
      </c>
      <c r="K4201">
        <v>31.79</v>
      </c>
    </row>
    <row r="4202" spans="1:11" x14ac:dyDescent="0.35">
      <c r="A4202">
        <v>686203324</v>
      </c>
      <c r="B4202" s="2">
        <v>42255</v>
      </c>
      <c r="C4202" s="2">
        <v>42271</v>
      </c>
      <c r="D4202" t="s">
        <v>216</v>
      </c>
      <c r="E4202" t="s">
        <v>51</v>
      </c>
      <c r="F4202" t="s">
        <v>22</v>
      </c>
      <c r="G4202" t="s">
        <v>18</v>
      </c>
      <c r="H4202" t="s">
        <v>26</v>
      </c>
      <c r="I4202">
        <v>1667</v>
      </c>
      <c r="J4202">
        <v>47.45</v>
      </c>
      <c r="K4202">
        <v>31.79</v>
      </c>
    </row>
    <row r="4203" spans="1:11" x14ac:dyDescent="0.35">
      <c r="A4203">
        <v>597770678</v>
      </c>
      <c r="B4203" s="2">
        <v>43370</v>
      </c>
      <c r="C4203" s="2">
        <v>43371</v>
      </c>
      <c r="D4203" t="s">
        <v>43</v>
      </c>
      <c r="E4203" t="s">
        <v>24</v>
      </c>
      <c r="F4203" t="s">
        <v>40</v>
      </c>
      <c r="G4203" t="s">
        <v>14</v>
      </c>
      <c r="H4203" t="s">
        <v>26</v>
      </c>
      <c r="I4203">
        <v>2482</v>
      </c>
      <c r="J4203">
        <v>651.21</v>
      </c>
      <c r="K4203">
        <v>524.96</v>
      </c>
    </row>
    <row r="4204" spans="1:11" x14ac:dyDescent="0.35">
      <c r="A4204">
        <v>290009725</v>
      </c>
      <c r="B4204" s="2">
        <v>42493</v>
      </c>
      <c r="C4204" s="2">
        <v>42502</v>
      </c>
      <c r="D4204" t="s">
        <v>126</v>
      </c>
      <c r="E4204" t="s">
        <v>24</v>
      </c>
      <c r="F4204" t="s">
        <v>13</v>
      </c>
      <c r="G4204" t="s">
        <v>18</v>
      </c>
      <c r="H4204" t="s">
        <v>19</v>
      </c>
      <c r="I4204">
        <v>9177</v>
      </c>
      <c r="J4204">
        <v>255.28</v>
      </c>
      <c r="K4204">
        <v>159.41999999999999</v>
      </c>
    </row>
    <row r="4205" spans="1:11" x14ac:dyDescent="0.35">
      <c r="A4205">
        <v>181719291</v>
      </c>
      <c r="B4205" s="2">
        <v>44734</v>
      </c>
      <c r="C4205" s="2">
        <v>44749</v>
      </c>
      <c r="D4205" t="s">
        <v>37</v>
      </c>
      <c r="E4205" t="s">
        <v>38</v>
      </c>
      <c r="F4205" t="s">
        <v>56</v>
      </c>
      <c r="G4205" t="s">
        <v>14</v>
      </c>
      <c r="H4205" t="s">
        <v>34</v>
      </c>
      <c r="I4205">
        <v>3631</v>
      </c>
      <c r="J4205">
        <v>9.33</v>
      </c>
      <c r="K4205">
        <v>6.92</v>
      </c>
    </row>
    <row r="4206" spans="1:11" x14ac:dyDescent="0.35">
      <c r="A4206">
        <v>312010705</v>
      </c>
      <c r="B4206" s="2">
        <v>44898</v>
      </c>
      <c r="C4206" s="2">
        <v>44903</v>
      </c>
      <c r="D4206" t="s">
        <v>89</v>
      </c>
      <c r="E4206" t="s">
        <v>38</v>
      </c>
      <c r="F4206" t="s">
        <v>47</v>
      </c>
      <c r="G4206" t="s">
        <v>14</v>
      </c>
      <c r="H4206" t="s">
        <v>26</v>
      </c>
      <c r="I4206">
        <v>9756</v>
      </c>
      <c r="J4206">
        <v>421.89</v>
      </c>
      <c r="K4206">
        <v>364.69</v>
      </c>
    </row>
    <row r="4207" spans="1:11" x14ac:dyDescent="0.35">
      <c r="A4207">
        <v>790307796</v>
      </c>
      <c r="B4207" s="2">
        <v>43681</v>
      </c>
      <c r="C4207" s="2">
        <v>43684</v>
      </c>
      <c r="D4207" t="s">
        <v>98</v>
      </c>
      <c r="E4207" t="s">
        <v>38</v>
      </c>
      <c r="F4207" t="s">
        <v>56</v>
      </c>
      <c r="G4207" t="s">
        <v>14</v>
      </c>
      <c r="H4207" t="s">
        <v>15</v>
      </c>
      <c r="I4207">
        <v>8494</v>
      </c>
      <c r="J4207">
        <v>9.33</v>
      </c>
      <c r="K4207">
        <v>6.92</v>
      </c>
    </row>
    <row r="4208" spans="1:11" x14ac:dyDescent="0.35">
      <c r="A4208">
        <v>446346890</v>
      </c>
      <c r="B4208" s="2">
        <v>42169</v>
      </c>
      <c r="C4208" s="2">
        <v>42180</v>
      </c>
      <c r="D4208" t="s">
        <v>75</v>
      </c>
      <c r="E4208" t="s">
        <v>38</v>
      </c>
      <c r="F4208" t="s">
        <v>47</v>
      </c>
      <c r="G4208" t="s">
        <v>18</v>
      </c>
      <c r="H4208" t="s">
        <v>19</v>
      </c>
      <c r="I4208">
        <v>2819</v>
      </c>
      <c r="J4208">
        <v>421.89</v>
      </c>
      <c r="K4208">
        <v>364.69</v>
      </c>
    </row>
    <row r="4209" spans="1:11" x14ac:dyDescent="0.35">
      <c r="A4209">
        <v>880176818</v>
      </c>
      <c r="B4209" s="2">
        <v>44835</v>
      </c>
      <c r="C4209" s="2">
        <v>44848</v>
      </c>
      <c r="D4209" t="s">
        <v>109</v>
      </c>
      <c r="E4209" t="s">
        <v>21</v>
      </c>
      <c r="F4209" t="s">
        <v>33</v>
      </c>
      <c r="G4209" t="s">
        <v>14</v>
      </c>
      <c r="H4209" t="s">
        <v>15</v>
      </c>
      <c r="I4209">
        <v>2735</v>
      </c>
      <c r="J4209">
        <v>109.28</v>
      </c>
      <c r="K4209">
        <v>35.840000000000003</v>
      </c>
    </row>
    <row r="4210" spans="1:11" x14ac:dyDescent="0.35">
      <c r="A4210">
        <v>612158906</v>
      </c>
      <c r="B4210" s="2">
        <v>42925</v>
      </c>
      <c r="C4210" s="2">
        <v>42926</v>
      </c>
      <c r="D4210" t="s">
        <v>187</v>
      </c>
      <c r="E4210" t="s">
        <v>29</v>
      </c>
      <c r="F4210" t="s">
        <v>13</v>
      </c>
      <c r="G4210" t="s">
        <v>18</v>
      </c>
      <c r="H4210" t="s">
        <v>15</v>
      </c>
      <c r="I4210">
        <v>279</v>
      </c>
      <c r="J4210">
        <v>255.28</v>
      </c>
      <c r="K4210">
        <v>159.41999999999999</v>
      </c>
    </row>
    <row r="4211" spans="1:11" x14ac:dyDescent="0.35">
      <c r="A4211">
        <v>932966983</v>
      </c>
      <c r="B4211" s="2">
        <v>43544</v>
      </c>
      <c r="C4211" s="2">
        <v>43563</v>
      </c>
      <c r="D4211" t="s">
        <v>104</v>
      </c>
      <c r="E4211" t="s">
        <v>24</v>
      </c>
      <c r="F4211" t="s">
        <v>56</v>
      </c>
      <c r="G4211" t="s">
        <v>14</v>
      </c>
      <c r="H4211" t="s">
        <v>19</v>
      </c>
      <c r="I4211">
        <v>4518</v>
      </c>
      <c r="J4211">
        <v>9.33</v>
      </c>
      <c r="K4211">
        <v>6.92</v>
      </c>
    </row>
    <row r="4212" spans="1:11" x14ac:dyDescent="0.35">
      <c r="A4212">
        <v>953587377</v>
      </c>
      <c r="B4212" s="2">
        <v>43177</v>
      </c>
      <c r="C4212" s="2">
        <v>43186</v>
      </c>
      <c r="D4212" t="s">
        <v>94</v>
      </c>
      <c r="E4212" t="s">
        <v>38</v>
      </c>
      <c r="F4212" t="s">
        <v>47</v>
      </c>
      <c r="G4212" t="s">
        <v>14</v>
      </c>
      <c r="H4212" t="s">
        <v>34</v>
      </c>
      <c r="I4212">
        <v>6550</v>
      </c>
      <c r="J4212">
        <v>421.89</v>
      </c>
      <c r="K4212">
        <v>364.69</v>
      </c>
    </row>
    <row r="4213" spans="1:11" x14ac:dyDescent="0.35">
      <c r="A4213">
        <v>755318915</v>
      </c>
      <c r="B4213" s="2">
        <v>44357</v>
      </c>
      <c r="C4213" s="2">
        <v>44369</v>
      </c>
      <c r="D4213" t="s">
        <v>178</v>
      </c>
      <c r="E4213" t="s">
        <v>21</v>
      </c>
      <c r="F4213" t="s">
        <v>33</v>
      </c>
      <c r="G4213" t="s">
        <v>14</v>
      </c>
      <c r="H4213" t="s">
        <v>34</v>
      </c>
      <c r="I4213">
        <v>4507</v>
      </c>
      <c r="J4213">
        <v>109.28</v>
      </c>
      <c r="K4213">
        <v>35.840000000000003</v>
      </c>
    </row>
    <row r="4214" spans="1:11" x14ac:dyDescent="0.35">
      <c r="A4214">
        <v>939772927</v>
      </c>
      <c r="B4214" s="2">
        <v>43850</v>
      </c>
      <c r="C4214" s="2">
        <v>43865</v>
      </c>
      <c r="D4214" t="s">
        <v>201</v>
      </c>
      <c r="E4214" t="s">
        <v>24</v>
      </c>
      <c r="F4214" t="s">
        <v>30</v>
      </c>
      <c r="G4214" t="s">
        <v>14</v>
      </c>
      <c r="H4214" t="s">
        <v>19</v>
      </c>
      <c r="I4214">
        <v>8548</v>
      </c>
      <c r="J4214">
        <v>81.73</v>
      </c>
      <c r="K4214">
        <v>56.67</v>
      </c>
    </row>
    <row r="4215" spans="1:11" x14ac:dyDescent="0.35">
      <c r="A4215">
        <v>378873240</v>
      </c>
      <c r="B4215" s="2">
        <v>44160</v>
      </c>
      <c r="C4215" s="2">
        <v>44161</v>
      </c>
      <c r="D4215" t="s">
        <v>188</v>
      </c>
      <c r="E4215" t="s">
        <v>21</v>
      </c>
      <c r="F4215" t="s">
        <v>22</v>
      </c>
      <c r="G4215" t="s">
        <v>14</v>
      </c>
      <c r="H4215" t="s">
        <v>34</v>
      </c>
      <c r="I4215">
        <v>5866</v>
      </c>
      <c r="J4215">
        <v>47.45</v>
      </c>
      <c r="K4215">
        <v>31.79</v>
      </c>
    </row>
    <row r="4216" spans="1:11" x14ac:dyDescent="0.35">
      <c r="A4216">
        <v>264856183</v>
      </c>
      <c r="B4216" s="2">
        <v>44527</v>
      </c>
      <c r="C4216" s="2">
        <v>44531</v>
      </c>
      <c r="D4216" t="s">
        <v>121</v>
      </c>
      <c r="E4216" t="s">
        <v>21</v>
      </c>
      <c r="F4216" t="s">
        <v>56</v>
      </c>
      <c r="G4216" t="s">
        <v>14</v>
      </c>
      <c r="H4216" t="s">
        <v>26</v>
      </c>
      <c r="I4216">
        <v>5685</v>
      </c>
      <c r="J4216">
        <v>9.33</v>
      </c>
      <c r="K4216">
        <v>6.92</v>
      </c>
    </row>
    <row r="4217" spans="1:11" x14ac:dyDescent="0.35">
      <c r="A4217">
        <v>960270583</v>
      </c>
      <c r="B4217" s="2">
        <v>44501</v>
      </c>
      <c r="C4217" s="2">
        <v>44510</v>
      </c>
      <c r="D4217" t="s">
        <v>194</v>
      </c>
      <c r="E4217" t="s">
        <v>32</v>
      </c>
      <c r="F4217" t="s">
        <v>68</v>
      </c>
      <c r="G4217" t="s">
        <v>18</v>
      </c>
      <c r="H4217" t="s">
        <v>19</v>
      </c>
      <c r="I4217">
        <v>4260</v>
      </c>
      <c r="J4217">
        <v>154.06</v>
      </c>
      <c r="K4217">
        <v>90.93</v>
      </c>
    </row>
    <row r="4218" spans="1:11" x14ac:dyDescent="0.35">
      <c r="A4218">
        <v>647977769</v>
      </c>
      <c r="B4218" s="2">
        <v>42561</v>
      </c>
      <c r="C4218" s="2">
        <v>42567</v>
      </c>
      <c r="D4218" t="s">
        <v>197</v>
      </c>
      <c r="E4218" t="s">
        <v>38</v>
      </c>
      <c r="F4218" t="s">
        <v>40</v>
      </c>
      <c r="G4218" t="s">
        <v>18</v>
      </c>
      <c r="H4218" t="s">
        <v>26</v>
      </c>
      <c r="I4218">
        <v>9876</v>
      </c>
      <c r="J4218">
        <v>651.21</v>
      </c>
      <c r="K4218">
        <v>524.96</v>
      </c>
    </row>
    <row r="4219" spans="1:11" x14ac:dyDescent="0.35">
      <c r="A4219">
        <v>281151568</v>
      </c>
      <c r="B4219" s="2">
        <v>44539</v>
      </c>
      <c r="C4219" s="2">
        <v>44543</v>
      </c>
      <c r="D4219" t="s">
        <v>66</v>
      </c>
      <c r="E4219" t="s">
        <v>38</v>
      </c>
      <c r="F4219" t="s">
        <v>56</v>
      </c>
      <c r="G4219" t="s">
        <v>18</v>
      </c>
      <c r="H4219" t="s">
        <v>34</v>
      </c>
      <c r="I4219">
        <v>7852</v>
      </c>
      <c r="J4219">
        <v>9.33</v>
      </c>
      <c r="K4219">
        <v>6.92</v>
      </c>
    </row>
    <row r="4220" spans="1:11" x14ac:dyDescent="0.35">
      <c r="A4220">
        <v>433278310</v>
      </c>
      <c r="B4220" s="2">
        <v>42151</v>
      </c>
      <c r="C4220" s="2">
        <v>42169</v>
      </c>
      <c r="D4220" t="s">
        <v>209</v>
      </c>
      <c r="E4220" t="s">
        <v>32</v>
      </c>
      <c r="F4220" t="s">
        <v>17</v>
      </c>
      <c r="G4220" t="s">
        <v>14</v>
      </c>
      <c r="H4220" t="s">
        <v>34</v>
      </c>
      <c r="I4220">
        <v>5535</v>
      </c>
      <c r="J4220">
        <v>152.58000000000001</v>
      </c>
      <c r="K4220">
        <v>97.44</v>
      </c>
    </row>
    <row r="4221" spans="1:11" x14ac:dyDescent="0.35">
      <c r="A4221">
        <v>848156821</v>
      </c>
      <c r="B4221" s="2">
        <v>44280</v>
      </c>
      <c r="C4221" s="2">
        <v>44288</v>
      </c>
      <c r="D4221" t="s">
        <v>207</v>
      </c>
      <c r="E4221" t="s">
        <v>51</v>
      </c>
      <c r="F4221" t="s">
        <v>33</v>
      </c>
      <c r="G4221" t="s">
        <v>18</v>
      </c>
      <c r="H4221" t="s">
        <v>15</v>
      </c>
      <c r="I4221">
        <v>7306</v>
      </c>
      <c r="J4221">
        <v>109.28</v>
      </c>
      <c r="K4221">
        <v>35.840000000000003</v>
      </c>
    </row>
    <row r="4222" spans="1:11" x14ac:dyDescent="0.35">
      <c r="A4222">
        <v>889898431</v>
      </c>
      <c r="B4222" s="2">
        <v>42034</v>
      </c>
      <c r="C4222" s="2">
        <v>42050</v>
      </c>
      <c r="D4222" t="s">
        <v>163</v>
      </c>
      <c r="E4222" t="s">
        <v>38</v>
      </c>
      <c r="F4222" t="s">
        <v>17</v>
      </c>
      <c r="G4222" t="s">
        <v>18</v>
      </c>
      <c r="H4222" t="s">
        <v>15</v>
      </c>
      <c r="I4222">
        <v>9576</v>
      </c>
      <c r="J4222">
        <v>152.58000000000001</v>
      </c>
      <c r="K4222">
        <v>97.44</v>
      </c>
    </row>
    <row r="4223" spans="1:11" x14ac:dyDescent="0.35">
      <c r="A4223">
        <v>892926967</v>
      </c>
      <c r="B4223" s="2">
        <v>42804</v>
      </c>
      <c r="C4223" s="2">
        <v>42825</v>
      </c>
      <c r="D4223" t="s">
        <v>72</v>
      </c>
      <c r="E4223" t="s">
        <v>24</v>
      </c>
      <c r="F4223" t="s">
        <v>30</v>
      </c>
      <c r="G4223" t="s">
        <v>14</v>
      </c>
      <c r="H4223" t="s">
        <v>19</v>
      </c>
      <c r="I4223">
        <v>5787</v>
      </c>
      <c r="J4223">
        <v>81.73</v>
      </c>
      <c r="K4223">
        <v>56.67</v>
      </c>
    </row>
    <row r="4224" spans="1:11" x14ac:dyDescent="0.35">
      <c r="A4224">
        <v>811978757</v>
      </c>
      <c r="B4224" s="2">
        <v>42522</v>
      </c>
      <c r="C4224" s="2">
        <v>42534</v>
      </c>
      <c r="D4224" t="s">
        <v>72</v>
      </c>
      <c r="E4224" t="s">
        <v>24</v>
      </c>
      <c r="F4224" t="s">
        <v>76</v>
      </c>
      <c r="G4224" t="s">
        <v>14</v>
      </c>
      <c r="H4224" t="s">
        <v>19</v>
      </c>
      <c r="I4224">
        <v>1413</v>
      </c>
      <c r="J4224">
        <v>668.27</v>
      </c>
      <c r="K4224">
        <v>502.54</v>
      </c>
    </row>
    <row r="4225" spans="1:11" x14ac:dyDescent="0.35">
      <c r="A4225">
        <v>672102630</v>
      </c>
      <c r="B4225" s="2">
        <v>42545</v>
      </c>
      <c r="C4225" s="2">
        <v>42559</v>
      </c>
      <c r="D4225" t="s">
        <v>217</v>
      </c>
      <c r="E4225" t="s">
        <v>12</v>
      </c>
      <c r="F4225" t="s">
        <v>56</v>
      </c>
      <c r="G4225" t="s">
        <v>18</v>
      </c>
      <c r="H4225" t="s">
        <v>19</v>
      </c>
      <c r="I4225">
        <v>8959</v>
      </c>
      <c r="J4225">
        <v>9.33</v>
      </c>
      <c r="K4225">
        <v>6.92</v>
      </c>
    </row>
    <row r="4226" spans="1:11" x14ac:dyDescent="0.35">
      <c r="A4226">
        <v>118659913</v>
      </c>
      <c r="B4226" s="2">
        <v>43314</v>
      </c>
      <c r="C4226" s="2">
        <v>43320</v>
      </c>
      <c r="D4226" t="s">
        <v>20</v>
      </c>
      <c r="E4226" t="s">
        <v>21</v>
      </c>
      <c r="F4226" t="s">
        <v>25</v>
      </c>
      <c r="G4226" t="s">
        <v>14</v>
      </c>
      <c r="H4226" t="s">
        <v>19</v>
      </c>
      <c r="I4226">
        <v>2960</v>
      </c>
      <c r="J4226">
        <v>205.7</v>
      </c>
      <c r="K4226">
        <v>117.11</v>
      </c>
    </row>
    <row r="4227" spans="1:11" x14ac:dyDescent="0.35">
      <c r="A4227">
        <v>667324435</v>
      </c>
      <c r="B4227" s="2">
        <v>44122</v>
      </c>
      <c r="C4227" s="2">
        <v>44142</v>
      </c>
      <c r="D4227" t="s">
        <v>80</v>
      </c>
      <c r="E4227" t="s">
        <v>21</v>
      </c>
      <c r="F4227" t="s">
        <v>13</v>
      </c>
      <c r="G4227" t="s">
        <v>14</v>
      </c>
      <c r="H4227" t="s">
        <v>26</v>
      </c>
      <c r="I4227">
        <v>4985</v>
      </c>
      <c r="J4227">
        <v>255.28</v>
      </c>
      <c r="K4227">
        <v>159.41999999999999</v>
      </c>
    </row>
    <row r="4228" spans="1:11" x14ac:dyDescent="0.35">
      <c r="A4228">
        <v>754082524</v>
      </c>
      <c r="B4228" s="2">
        <v>43187</v>
      </c>
      <c r="C4228" s="2">
        <v>43191</v>
      </c>
      <c r="D4228" t="s">
        <v>148</v>
      </c>
      <c r="E4228" t="s">
        <v>24</v>
      </c>
      <c r="F4228" t="s">
        <v>33</v>
      </c>
      <c r="G4228" t="s">
        <v>14</v>
      </c>
      <c r="H4228" t="s">
        <v>19</v>
      </c>
      <c r="I4228">
        <v>8631</v>
      </c>
      <c r="J4228">
        <v>109.28</v>
      </c>
      <c r="K4228">
        <v>35.840000000000003</v>
      </c>
    </row>
    <row r="4229" spans="1:11" x14ac:dyDescent="0.35">
      <c r="A4229">
        <v>685233008</v>
      </c>
      <c r="B4229" s="2">
        <v>44465</v>
      </c>
      <c r="C4229" s="2">
        <v>44486</v>
      </c>
      <c r="D4229" t="s">
        <v>109</v>
      </c>
      <c r="E4229" t="s">
        <v>21</v>
      </c>
      <c r="F4229" t="s">
        <v>13</v>
      </c>
      <c r="G4229" t="s">
        <v>14</v>
      </c>
      <c r="H4229" t="s">
        <v>19</v>
      </c>
      <c r="I4229">
        <v>4529</v>
      </c>
      <c r="J4229">
        <v>255.28</v>
      </c>
      <c r="K4229">
        <v>159.41999999999999</v>
      </c>
    </row>
    <row r="4230" spans="1:11" x14ac:dyDescent="0.35">
      <c r="A4230">
        <v>387387216</v>
      </c>
      <c r="B4230" s="2">
        <v>43221</v>
      </c>
      <c r="C4230" s="2">
        <v>43237</v>
      </c>
      <c r="D4230" t="s">
        <v>177</v>
      </c>
      <c r="E4230" t="s">
        <v>24</v>
      </c>
      <c r="F4230" t="s">
        <v>42</v>
      </c>
      <c r="G4230" t="s">
        <v>18</v>
      </c>
      <c r="H4230" t="s">
        <v>19</v>
      </c>
      <c r="I4230">
        <v>5341</v>
      </c>
      <c r="J4230">
        <v>437.2</v>
      </c>
      <c r="K4230">
        <v>263.33</v>
      </c>
    </row>
    <row r="4231" spans="1:11" x14ac:dyDescent="0.35">
      <c r="A4231">
        <v>757468974</v>
      </c>
      <c r="B4231" s="2">
        <v>43538</v>
      </c>
      <c r="C4231" s="2">
        <v>43555</v>
      </c>
      <c r="D4231" t="s">
        <v>122</v>
      </c>
      <c r="E4231" t="s">
        <v>21</v>
      </c>
      <c r="F4231" t="s">
        <v>22</v>
      </c>
      <c r="G4231" t="s">
        <v>14</v>
      </c>
      <c r="H4231" t="s">
        <v>34</v>
      </c>
      <c r="I4231">
        <v>757</v>
      </c>
      <c r="J4231">
        <v>47.45</v>
      </c>
      <c r="K4231">
        <v>31.79</v>
      </c>
    </row>
    <row r="4232" spans="1:11" x14ac:dyDescent="0.35">
      <c r="A4232">
        <v>512714612</v>
      </c>
      <c r="B4232" s="2">
        <v>42270</v>
      </c>
      <c r="C4232" s="2">
        <v>42281</v>
      </c>
      <c r="D4232" t="s">
        <v>79</v>
      </c>
      <c r="E4232" t="s">
        <v>21</v>
      </c>
      <c r="F4232" t="s">
        <v>47</v>
      </c>
      <c r="G4232" t="s">
        <v>14</v>
      </c>
      <c r="H4232" t="s">
        <v>34</v>
      </c>
      <c r="I4232">
        <v>2502</v>
      </c>
      <c r="J4232">
        <v>421.89</v>
      </c>
      <c r="K4232">
        <v>364.69</v>
      </c>
    </row>
    <row r="4233" spans="1:11" x14ac:dyDescent="0.35">
      <c r="A4233">
        <v>240672957</v>
      </c>
      <c r="B4233" s="2">
        <v>44353</v>
      </c>
      <c r="C4233" s="2">
        <v>44367</v>
      </c>
      <c r="D4233" t="s">
        <v>182</v>
      </c>
      <c r="E4233" t="s">
        <v>12</v>
      </c>
      <c r="F4233" t="s">
        <v>68</v>
      </c>
      <c r="G4233" t="s">
        <v>14</v>
      </c>
      <c r="H4233" t="s">
        <v>34</v>
      </c>
      <c r="I4233">
        <v>9331</v>
      </c>
      <c r="J4233">
        <v>154.06</v>
      </c>
      <c r="K4233">
        <v>90.93</v>
      </c>
    </row>
    <row r="4234" spans="1:11" x14ac:dyDescent="0.35">
      <c r="A4234">
        <v>149205338</v>
      </c>
      <c r="B4234" s="2">
        <v>43685</v>
      </c>
      <c r="C4234" s="2">
        <v>43686</v>
      </c>
      <c r="D4234" t="s">
        <v>130</v>
      </c>
      <c r="E4234" t="s">
        <v>29</v>
      </c>
      <c r="F4234" t="s">
        <v>30</v>
      </c>
      <c r="G4234" t="s">
        <v>14</v>
      </c>
      <c r="H4234" t="s">
        <v>26</v>
      </c>
      <c r="I4234">
        <v>2030</v>
      </c>
      <c r="J4234">
        <v>81.73</v>
      </c>
      <c r="K4234">
        <v>56.67</v>
      </c>
    </row>
    <row r="4235" spans="1:11" x14ac:dyDescent="0.35">
      <c r="A4235">
        <v>516485583</v>
      </c>
      <c r="B4235" s="2">
        <v>44603</v>
      </c>
      <c r="C4235" s="2">
        <v>44622</v>
      </c>
      <c r="D4235" t="s">
        <v>215</v>
      </c>
      <c r="E4235" t="s">
        <v>21</v>
      </c>
      <c r="F4235" t="s">
        <v>47</v>
      </c>
      <c r="G4235" t="s">
        <v>18</v>
      </c>
      <c r="H4235" t="s">
        <v>15</v>
      </c>
      <c r="I4235">
        <v>8416</v>
      </c>
      <c r="J4235">
        <v>421.89</v>
      </c>
      <c r="K4235">
        <v>364.69</v>
      </c>
    </row>
    <row r="4236" spans="1:11" x14ac:dyDescent="0.35">
      <c r="A4236">
        <v>341000020</v>
      </c>
      <c r="B4236" s="2">
        <v>44052</v>
      </c>
      <c r="C4236" s="2">
        <v>44062</v>
      </c>
      <c r="D4236" t="s">
        <v>70</v>
      </c>
      <c r="E4236" t="s">
        <v>29</v>
      </c>
      <c r="F4236" t="s">
        <v>13</v>
      </c>
      <c r="G4236" t="s">
        <v>18</v>
      </c>
      <c r="H4236" t="s">
        <v>26</v>
      </c>
      <c r="I4236">
        <v>8339</v>
      </c>
      <c r="J4236">
        <v>255.28</v>
      </c>
      <c r="K4236">
        <v>159.41999999999999</v>
      </c>
    </row>
    <row r="4237" spans="1:11" x14ac:dyDescent="0.35">
      <c r="A4237">
        <v>491547477</v>
      </c>
      <c r="B4237" s="2">
        <v>43411</v>
      </c>
      <c r="C4237" s="2">
        <v>43416</v>
      </c>
      <c r="D4237" t="s">
        <v>144</v>
      </c>
      <c r="E4237" t="s">
        <v>21</v>
      </c>
      <c r="F4237" t="s">
        <v>68</v>
      </c>
      <c r="G4237" t="s">
        <v>14</v>
      </c>
      <c r="H4237" t="s">
        <v>34</v>
      </c>
      <c r="I4237">
        <v>8676</v>
      </c>
      <c r="J4237">
        <v>154.06</v>
      </c>
      <c r="K4237">
        <v>90.93</v>
      </c>
    </row>
    <row r="4238" spans="1:11" x14ac:dyDescent="0.35">
      <c r="A4238">
        <v>557239282</v>
      </c>
      <c r="B4238" s="2">
        <v>44450</v>
      </c>
      <c r="C4238" s="2">
        <v>44464</v>
      </c>
      <c r="D4238" t="s">
        <v>220</v>
      </c>
      <c r="E4238" t="s">
        <v>29</v>
      </c>
      <c r="F4238" t="s">
        <v>68</v>
      </c>
      <c r="G4238" t="s">
        <v>18</v>
      </c>
      <c r="H4238" t="s">
        <v>15</v>
      </c>
      <c r="I4238">
        <v>8341</v>
      </c>
      <c r="J4238">
        <v>154.06</v>
      </c>
      <c r="K4238">
        <v>90.93</v>
      </c>
    </row>
    <row r="4239" spans="1:11" x14ac:dyDescent="0.35">
      <c r="A4239">
        <v>197499263</v>
      </c>
      <c r="B4239" s="2">
        <v>44708</v>
      </c>
      <c r="C4239" s="2">
        <v>44729</v>
      </c>
      <c r="D4239" t="s">
        <v>16</v>
      </c>
      <c r="E4239" t="s">
        <v>12</v>
      </c>
      <c r="F4239" t="s">
        <v>17</v>
      </c>
      <c r="G4239" t="s">
        <v>18</v>
      </c>
      <c r="H4239" t="s">
        <v>19</v>
      </c>
      <c r="I4239">
        <v>3276</v>
      </c>
      <c r="J4239">
        <v>152.58000000000001</v>
      </c>
      <c r="K4239">
        <v>97.44</v>
      </c>
    </row>
    <row r="4240" spans="1:11" x14ac:dyDescent="0.35">
      <c r="A4240">
        <v>492063748</v>
      </c>
      <c r="B4240" s="2">
        <v>44464</v>
      </c>
      <c r="C4240" s="2">
        <v>44468</v>
      </c>
      <c r="D4240" t="s">
        <v>174</v>
      </c>
      <c r="E4240" t="s">
        <v>29</v>
      </c>
      <c r="F4240" t="s">
        <v>30</v>
      </c>
      <c r="G4240" t="s">
        <v>18</v>
      </c>
      <c r="H4240" t="s">
        <v>26</v>
      </c>
      <c r="I4240">
        <v>1453</v>
      </c>
      <c r="J4240">
        <v>81.73</v>
      </c>
      <c r="K4240">
        <v>56.67</v>
      </c>
    </row>
    <row r="4241" spans="1:11" x14ac:dyDescent="0.35">
      <c r="A4241">
        <v>790981566</v>
      </c>
      <c r="B4241" s="2">
        <v>43728</v>
      </c>
      <c r="C4241" s="2">
        <v>43729</v>
      </c>
      <c r="D4241" t="s">
        <v>39</v>
      </c>
      <c r="E4241" t="s">
        <v>29</v>
      </c>
      <c r="F4241" t="s">
        <v>68</v>
      </c>
      <c r="G4241" t="s">
        <v>14</v>
      </c>
      <c r="H4241" t="s">
        <v>34</v>
      </c>
      <c r="I4241">
        <v>7878</v>
      </c>
      <c r="J4241">
        <v>154.06</v>
      </c>
      <c r="K4241">
        <v>90.93</v>
      </c>
    </row>
    <row r="4242" spans="1:11" x14ac:dyDescent="0.35">
      <c r="A4242">
        <v>964614045</v>
      </c>
      <c r="B4242" s="2">
        <v>42175</v>
      </c>
      <c r="C4242" s="2">
        <v>42178</v>
      </c>
      <c r="D4242" t="s">
        <v>208</v>
      </c>
      <c r="E4242" t="s">
        <v>12</v>
      </c>
      <c r="F4242" t="s">
        <v>76</v>
      </c>
      <c r="G4242" t="s">
        <v>18</v>
      </c>
      <c r="H4242" t="s">
        <v>19</v>
      </c>
      <c r="I4242">
        <v>9587</v>
      </c>
      <c r="J4242">
        <v>668.27</v>
      </c>
      <c r="K4242">
        <v>502.54</v>
      </c>
    </row>
    <row r="4243" spans="1:11" x14ac:dyDescent="0.35">
      <c r="A4243">
        <v>953635013</v>
      </c>
      <c r="B4243" s="2">
        <v>43595</v>
      </c>
      <c r="C4243" s="2">
        <v>43610</v>
      </c>
      <c r="D4243" t="s">
        <v>111</v>
      </c>
      <c r="E4243" t="s">
        <v>38</v>
      </c>
      <c r="F4243" t="s">
        <v>56</v>
      </c>
      <c r="G4243" t="s">
        <v>18</v>
      </c>
      <c r="H4243" t="s">
        <v>34</v>
      </c>
      <c r="I4243">
        <v>647</v>
      </c>
      <c r="J4243">
        <v>9.33</v>
      </c>
      <c r="K4243">
        <v>6.92</v>
      </c>
    </row>
    <row r="4244" spans="1:11" x14ac:dyDescent="0.35">
      <c r="A4244">
        <v>319030797</v>
      </c>
      <c r="B4244" s="2">
        <v>43977</v>
      </c>
      <c r="C4244" s="2">
        <v>43979</v>
      </c>
      <c r="D4244" t="s">
        <v>153</v>
      </c>
      <c r="E4244" t="s">
        <v>38</v>
      </c>
      <c r="F4244" t="s">
        <v>68</v>
      </c>
      <c r="G4244" t="s">
        <v>18</v>
      </c>
      <c r="H4244" t="s">
        <v>26</v>
      </c>
      <c r="I4244">
        <v>7157</v>
      </c>
      <c r="J4244">
        <v>154.06</v>
      </c>
      <c r="K4244">
        <v>90.93</v>
      </c>
    </row>
    <row r="4245" spans="1:11" x14ac:dyDescent="0.35">
      <c r="A4245">
        <v>492100226</v>
      </c>
      <c r="B4245" s="2">
        <v>43428</v>
      </c>
      <c r="C4245" s="2">
        <v>43438</v>
      </c>
      <c r="D4245" t="s">
        <v>182</v>
      </c>
      <c r="E4245" t="s">
        <v>12</v>
      </c>
      <c r="F4245" t="s">
        <v>47</v>
      </c>
      <c r="G4245" t="s">
        <v>14</v>
      </c>
      <c r="H4245" t="s">
        <v>19</v>
      </c>
      <c r="I4245">
        <v>2247</v>
      </c>
      <c r="J4245">
        <v>421.89</v>
      </c>
      <c r="K4245">
        <v>364.69</v>
      </c>
    </row>
    <row r="4246" spans="1:11" x14ac:dyDescent="0.35">
      <c r="A4246">
        <v>724454629</v>
      </c>
      <c r="B4246" s="2">
        <v>42603</v>
      </c>
      <c r="C4246" s="2">
        <v>42617</v>
      </c>
      <c r="D4246" t="s">
        <v>45</v>
      </c>
      <c r="E4246" t="s">
        <v>12</v>
      </c>
      <c r="F4246" t="s">
        <v>22</v>
      </c>
      <c r="G4246" t="s">
        <v>18</v>
      </c>
      <c r="H4246" t="s">
        <v>15</v>
      </c>
      <c r="I4246">
        <v>1079</v>
      </c>
      <c r="J4246">
        <v>47.45</v>
      </c>
      <c r="K4246">
        <v>31.79</v>
      </c>
    </row>
    <row r="4247" spans="1:11" x14ac:dyDescent="0.35">
      <c r="A4247">
        <v>338017833</v>
      </c>
      <c r="B4247" s="2">
        <v>44813</v>
      </c>
      <c r="C4247" s="2">
        <v>44815</v>
      </c>
      <c r="D4247" t="s">
        <v>114</v>
      </c>
      <c r="E4247" t="s">
        <v>38</v>
      </c>
      <c r="F4247" t="s">
        <v>22</v>
      </c>
      <c r="G4247" t="s">
        <v>18</v>
      </c>
      <c r="H4247" t="s">
        <v>15</v>
      </c>
      <c r="I4247">
        <v>5843</v>
      </c>
      <c r="J4247">
        <v>47.45</v>
      </c>
      <c r="K4247">
        <v>31.79</v>
      </c>
    </row>
    <row r="4248" spans="1:11" x14ac:dyDescent="0.35">
      <c r="A4248">
        <v>975026166</v>
      </c>
      <c r="B4248" s="2">
        <v>43793</v>
      </c>
      <c r="C4248" s="2">
        <v>43811</v>
      </c>
      <c r="D4248" t="s">
        <v>41</v>
      </c>
      <c r="E4248" t="s">
        <v>29</v>
      </c>
      <c r="F4248" t="s">
        <v>30</v>
      </c>
      <c r="G4248" t="s">
        <v>14</v>
      </c>
      <c r="H4248" t="s">
        <v>15</v>
      </c>
      <c r="I4248">
        <v>765</v>
      </c>
      <c r="J4248">
        <v>81.73</v>
      </c>
      <c r="K4248">
        <v>56.67</v>
      </c>
    </row>
    <row r="4249" spans="1:11" x14ac:dyDescent="0.35">
      <c r="A4249">
        <v>748028457</v>
      </c>
      <c r="B4249" s="2">
        <v>44599</v>
      </c>
      <c r="C4249" s="2">
        <v>44604</v>
      </c>
      <c r="D4249" t="s">
        <v>132</v>
      </c>
      <c r="E4249" t="s">
        <v>38</v>
      </c>
      <c r="F4249" t="s">
        <v>25</v>
      </c>
      <c r="G4249" t="s">
        <v>14</v>
      </c>
      <c r="H4249" t="s">
        <v>19</v>
      </c>
      <c r="I4249">
        <v>7098</v>
      </c>
      <c r="J4249">
        <v>205.7</v>
      </c>
      <c r="K4249">
        <v>117.11</v>
      </c>
    </row>
    <row r="4250" spans="1:11" x14ac:dyDescent="0.35">
      <c r="A4250">
        <v>989886033</v>
      </c>
      <c r="B4250" s="2">
        <v>43283</v>
      </c>
      <c r="C4250" s="2">
        <v>43289</v>
      </c>
      <c r="D4250" t="s">
        <v>66</v>
      </c>
      <c r="E4250" t="s">
        <v>38</v>
      </c>
      <c r="F4250" t="s">
        <v>56</v>
      </c>
      <c r="G4250" t="s">
        <v>14</v>
      </c>
      <c r="H4250" t="s">
        <v>26</v>
      </c>
      <c r="I4250">
        <v>8129</v>
      </c>
      <c r="J4250">
        <v>9.33</v>
      </c>
      <c r="K4250">
        <v>6.92</v>
      </c>
    </row>
    <row r="4251" spans="1:11" x14ac:dyDescent="0.35">
      <c r="A4251">
        <v>403772723</v>
      </c>
      <c r="B4251" s="2">
        <v>42676</v>
      </c>
      <c r="C4251" s="2">
        <v>42689</v>
      </c>
      <c r="D4251" t="s">
        <v>162</v>
      </c>
      <c r="E4251" t="s">
        <v>38</v>
      </c>
      <c r="F4251" t="s">
        <v>42</v>
      </c>
      <c r="G4251" t="s">
        <v>18</v>
      </c>
      <c r="H4251" t="s">
        <v>19</v>
      </c>
      <c r="I4251">
        <v>4176</v>
      </c>
      <c r="J4251">
        <v>437.2</v>
      </c>
      <c r="K4251">
        <v>263.33</v>
      </c>
    </row>
    <row r="4252" spans="1:11" x14ac:dyDescent="0.35">
      <c r="A4252">
        <v>913174855</v>
      </c>
      <c r="B4252" s="2">
        <v>42193</v>
      </c>
      <c r="C4252" s="2">
        <v>42210</v>
      </c>
      <c r="D4252" t="s">
        <v>192</v>
      </c>
      <c r="E4252" t="s">
        <v>32</v>
      </c>
      <c r="F4252" t="s">
        <v>47</v>
      </c>
      <c r="G4252" t="s">
        <v>14</v>
      </c>
      <c r="H4252" t="s">
        <v>34</v>
      </c>
      <c r="I4252">
        <v>7587</v>
      </c>
      <c r="J4252">
        <v>421.89</v>
      </c>
      <c r="K4252">
        <v>364.69</v>
      </c>
    </row>
    <row r="4253" spans="1:11" x14ac:dyDescent="0.35">
      <c r="A4253">
        <v>911891257</v>
      </c>
      <c r="B4253" s="2">
        <v>43746</v>
      </c>
      <c r="C4253" s="2">
        <v>43759</v>
      </c>
      <c r="D4253" t="s">
        <v>49</v>
      </c>
      <c r="E4253" t="s">
        <v>21</v>
      </c>
      <c r="F4253" t="s">
        <v>56</v>
      </c>
      <c r="G4253" t="s">
        <v>18</v>
      </c>
      <c r="H4253" t="s">
        <v>19</v>
      </c>
      <c r="I4253">
        <v>7742</v>
      </c>
      <c r="J4253">
        <v>9.33</v>
      </c>
      <c r="K4253">
        <v>6.92</v>
      </c>
    </row>
    <row r="4254" spans="1:11" x14ac:dyDescent="0.35">
      <c r="A4254">
        <v>214033257</v>
      </c>
      <c r="B4254" s="2">
        <v>42337</v>
      </c>
      <c r="C4254" s="2">
        <v>42358</v>
      </c>
      <c r="D4254" t="s">
        <v>95</v>
      </c>
      <c r="E4254" t="s">
        <v>21</v>
      </c>
      <c r="F4254" t="s">
        <v>17</v>
      </c>
      <c r="G4254" t="s">
        <v>18</v>
      </c>
      <c r="H4254" t="s">
        <v>26</v>
      </c>
      <c r="I4254">
        <v>6052</v>
      </c>
      <c r="J4254">
        <v>152.58000000000001</v>
      </c>
      <c r="K4254">
        <v>97.44</v>
      </c>
    </row>
    <row r="4255" spans="1:11" x14ac:dyDescent="0.35">
      <c r="A4255">
        <v>504024684</v>
      </c>
      <c r="B4255" s="2">
        <v>42352</v>
      </c>
      <c r="C4255" s="2">
        <v>42365</v>
      </c>
      <c r="D4255" t="s">
        <v>100</v>
      </c>
      <c r="E4255" t="s">
        <v>21</v>
      </c>
      <c r="F4255" t="s">
        <v>25</v>
      </c>
      <c r="G4255" t="s">
        <v>14</v>
      </c>
      <c r="H4255" t="s">
        <v>34</v>
      </c>
      <c r="I4255">
        <v>959</v>
      </c>
      <c r="J4255">
        <v>205.7</v>
      </c>
      <c r="K4255">
        <v>117.11</v>
      </c>
    </row>
    <row r="4256" spans="1:11" x14ac:dyDescent="0.35">
      <c r="A4256">
        <v>386601865</v>
      </c>
      <c r="B4256" s="2">
        <v>42568</v>
      </c>
      <c r="C4256" s="2">
        <v>42583</v>
      </c>
      <c r="D4256" t="s">
        <v>152</v>
      </c>
      <c r="E4256" t="s">
        <v>21</v>
      </c>
      <c r="F4256" t="s">
        <v>68</v>
      </c>
      <c r="G4256" t="s">
        <v>14</v>
      </c>
      <c r="H4256" t="s">
        <v>26</v>
      </c>
      <c r="I4256">
        <v>2938</v>
      </c>
      <c r="J4256">
        <v>154.06</v>
      </c>
      <c r="K4256">
        <v>90.93</v>
      </c>
    </row>
    <row r="4257" spans="1:11" x14ac:dyDescent="0.35">
      <c r="A4257">
        <v>336813628</v>
      </c>
      <c r="B4257" s="2">
        <v>44577</v>
      </c>
      <c r="C4257" s="2">
        <v>44595</v>
      </c>
      <c r="D4257" t="s">
        <v>172</v>
      </c>
      <c r="E4257" t="s">
        <v>21</v>
      </c>
      <c r="F4257" t="s">
        <v>42</v>
      </c>
      <c r="G4257" t="s">
        <v>18</v>
      </c>
      <c r="H4257" t="s">
        <v>19</v>
      </c>
      <c r="I4257">
        <v>9492</v>
      </c>
      <c r="J4257">
        <v>437.2</v>
      </c>
      <c r="K4257">
        <v>263.33</v>
      </c>
    </row>
    <row r="4258" spans="1:11" x14ac:dyDescent="0.35">
      <c r="A4258">
        <v>450021302</v>
      </c>
      <c r="B4258" s="2">
        <v>44047</v>
      </c>
      <c r="C4258" s="2">
        <v>44064</v>
      </c>
      <c r="D4258" t="s">
        <v>73</v>
      </c>
      <c r="E4258" t="s">
        <v>24</v>
      </c>
      <c r="F4258" t="s">
        <v>22</v>
      </c>
      <c r="G4258" t="s">
        <v>18</v>
      </c>
      <c r="H4258" t="s">
        <v>19</v>
      </c>
      <c r="I4258">
        <v>159</v>
      </c>
      <c r="J4258">
        <v>47.45</v>
      </c>
      <c r="K4258">
        <v>31.79</v>
      </c>
    </row>
    <row r="4259" spans="1:11" x14ac:dyDescent="0.35">
      <c r="A4259">
        <v>891898715</v>
      </c>
      <c r="B4259" s="2">
        <v>43425</v>
      </c>
      <c r="C4259" s="2">
        <v>43426</v>
      </c>
      <c r="D4259" t="s">
        <v>150</v>
      </c>
      <c r="E4259" t="s">
        <v>38</v>
      </c>
      <c r="F4259" t="s">
        <v>22</v>
      </c>
      <c r="G4259" t="s">
        <v>14</v>
      </c>
      <c r="H4259" t="s">
        <v>26</v>
      </c>
      <c r="I4259">
        <v>1505</v>
      </c>
      <c r="J4259">
        <v>47.45</v>
      </c>
      <c r="K4259">
        <v>31.79</v>
      </c>
    </row>
    <row r="4260" spans="1:11" x14ac:dyDescent="0.35">
      <c r="A4260">
        <v>548432195</v>
      </c>
      <c r="B4260" s="2">
        <v>42469</v>
      </c>
      <c r="C4260" s="2">
        <v>42490</v>
      </c>
      <c r="D4260" t="s">
        <v>92</v>
      </c>
      <c r="E4260" t="s">
        <v>32</v>
      </c>
      <c r="F4260" t="s">
        <v>56</v>
      </c>
      <c r="G4260" t="s">
        <v>18</v>
      </c>
      <c r="H4260" t="s">
        <v>26</v>
      </c>
      <c r="I4260">
        <v>2129</v>
      </c>
      <c r="J4260">
        <v>9.33</v>
      </c>
      <c r="K4260">
        <v>6.92</v>
      </c>
    </row>
    <row r="4261" spans="1:11" x14ac:dyDescent="0.35">
      <c r="A4261">
        <v>175920569</v>
      </c>
      <c r="B4261" s="2">
        <v>43596</v>
      </c>
      <c r="C4261" s="2">
        <v>43605</v>
      </c>
      <c r="D4261" t="s">
        <v>137</v>
      </c>
      <c r="E4261" t="s">
        <v>38</v>
      </c>
      <c r="F4261" t="s">
        <v>56</v>
      </c>
      <c r="G4261" t="s">
        <v>18</v>
      </c>
      <c r="H4261" t="s">
        <v>34</v>
      </c>
      <c r="I4261">
        <v>7661</v>
      </c>
      <c r="J4261">
        <v>9.33</v>
      </c>
      <c r="K4261">
        <v>6.92</v>
      </c>
    </row>
    <row r="4262" spans="1:11" x14ac:dyDescent="0.35">
      <c r="A4262">
        <v>150975167</v>
      </c>
      <c r="B4262" s="2">
        <v>44344</v>
      </c>
      <c r="C4262" s="2">
        <v>44345</v>
      </c>
      <c r="D4262" t="s">
        <v>196</v>
      </c>
      <c r="E4262" t="s">
        <v>32</v>
      </c>
      <c r="F4262" t="s">
        <v>33</v>
      </c>
      <c r="G4262" t="s">
        <v>18</v>
      </c>
      <c r="H4262" t="s">
        <v>34</v>
      </c>
      <c r="I4262">
        <v>5762</v>
      </c>
      <c r="J4262">
        <v>109.28</v>
      </c>
      <c r="K4262">
        <v>35.840000000000003</v>
      </c>
    </row>
    <row r="4263" spans="1:11" x14ac:dyDescent="0.35">
      <c r="A4263">
        <v>920519816</v>
      </c>
      <c r="B4263" s="2">
        <v>44174</v>
      </c>
      <c r="C4263" s="2">
        <v>44194</v>
      </c>
      <c r="D4263" t="s">
        <v>83</v>
      </c>
      <c r="E4263" t="s">
        <v>38</v>
      </c>
      <c r="F4263" t="s">
        <v>22</v>
      </c>
      <c r="G4263" t="s">
        <v>18</v>
      </c>
      <c r="H4263" t="s">
        <v>15</v>
      </c>
      <c r="I4263">
        <v>1125</v>
      </c>
      <c r="J4263">
        <v>47.45</v>
      </c>
      <c r="K4263">
        <v>31.79</v>
      </c>
    </row>
    <row r="4264" spans="1:11" x14ac:dyDescent="0.35">
      <c r="A4264">
        <v>751790845</v>
      </c>
      <c r="B4264" s="2">
        <v>43827</v>
      </c>
      <c r="C4264" s="2">
        <v>43835</v>
      </c>
      <c r="D4264" t="s">
        <v>201</v>
      </c>
      <c r="E4264" t="s">
        <v>24</v>
      </c>
      <c r="F4264" t="s">
        <v>47</v>
      </c>
      <c r="G4264" t="s">
        <v>14</v>
      </c>
      <c r="H4264" t="s">
        <v>19</v>
      </c>
      <c r="I4264">
        <v>472</v>
      </c>
      <c r="J4264">
        <v>421.89</v>
      </c>
      <c r="K4264">
        <v>364.69</v>
      </c>
    </row>
    <row r="4265" spans="1:11" x14ac:dyDescent="0.35">
      <c r="A4265">
        <v>682337081</v>
      </c>
      <c r="B4265" s="2">
        <v>42163</v>
      </c>
      <c r="C4265" s="2">
        <v>42177</v>
      </c>
      <c r="D4265" t="s">
        <v>182</v>
      </c>
      <c r="E4265" t="s">
        <v>12</v>
      </c>
      <c r="F4265" t="s">
        <v>47</v>
      </c>
      <c r="G4265" t="s">
        <v>14</v>
      </c>
      <c r="H4265" t="s">
        <v>15</v>
      </c>
      <c r="I4265">
        <v>7560</v>
      </c>
      <c r="J4265">
        <v>421.89</v>
      </c>
      <c r="K4265">
        <v>364.69</v>
      </c>
    </row>
    <row r="4266" spans="1:11" x14ac:dyDescent="0.35">
      <c r="A4266">
        <v>470019853</v>
      </c>
      <c r="B4266" s="2">
        <v>44430</v>
      </c>
      <c r="C4266" s="2">
        <v>44451</v>
      </c>
      <c r="D4266" t="s">
        <v>112</v>
      </c>
      <c r="E4266" t="s">
        <v>12</v>
      </c>
      <c r="F4266" t="s">
        <v>47</v>
      </c>
      <c r="G4266" t="s">
        <v>14</v>
      </c>
      <c r="H4266" t="s">
        <v>34</v>
      </c>
      <c r="I4266">
        <v>8174</v>
      </c>
      <c r="J4266">
        <v>421.89</v>
      </c>
      <c r="K4266">
        <v>364.69</v>
      </c>
    </row>
    <row r="4267" spans="1:11" x14ac:dyDescent="0.35">
      <c r="A4267">
        <v>843012988</v>
      </c>
      <c r="B4267" s="2">
        <v>42723</v>
      </c>
      <c r="C4267" s="2">
        <v>42733</v>
      </c>
      <c r="D4267" t="s">
        <v>185</v>
      </c>
      <c r="E4267" t="s">
        <v>38</v>
      </c>
      <c r="F4267" t="s">
        <v>56</v>
      </c>
      <c r="G4267" t="s">
        <v>18</v>
      </c>
      <c r="H4267" t="s">
        <v>34</v>
      </c>
      <c r="I4267">
        <v>5132</v>
      </c>
      <c r="J4267">
        <v>9.33</v>
      </c>
      <c r="K4267">
        <v>6.92</v>
      </c>
    </row>
    <row r="4268" spans="1:11" x14ac:dyDescent="0.35">
      <c r="A4268">
        <v>349802815</v>
      </c>
      <c r="B4268" s="2">
        <v>42576</v>
      </c>
      <c r="C4268" s="2">
        <v>42592</v>
      </c>
      <c r="D4268" t="s">
        <v>78</v>
      </c>
      <c r="E4268" t="s">
        <v>24</v>
      </c>
      <c r="F4268" t="s">
        <v>68</v>
      </c>
      <c r="G4268" t="s">
        <v>18</v>
      </c>
      <c r="H4268" t="s">
        <v>19</v>
      </c>
      <c r="I4268">
        <v>3281</v>
      </c>
      <c r="J4268">
        <v>154.06</v>
      </c>
      <c r="K4268">
        <v>90.93</v>
      </c>
    </row>
    <row r="4269" spans="1:11" x14ac:dyDescent="0.35">
      <c r="A4269">
        <v>309188163</v>
      </c>
      <c r="B4269" s="2">
        <v>42209</v>
      </c>
      <c r="C4269" s="2">
        <v>42213</v>
      </c>
      <c r="D4269" t="s">
        <v>79</v>
      </c>
      <c r="E4269" t="s">
        <v>21</v>
      </c>
      <c r="F4269" t="s">
        <v>56</v>
      </c>
      <c r="G4269" t="s">
        <v>14</v>
      </c>
      <c r="H4269" t="s">
        <v>19</v>
      </c>
      <c r="I4269">
        <v>4503</v>
      </c>
      <c r="J4269">
        <v>9.33</v>
      </c>
      <c r="K4269">
        <v>6.92</v>
      </c>
    </row>
    <row r="4270" spans="1:11" x14ac:dyDescent="0.35">
      <c r="A4270">
        <v>760280358</v>
      </c>
      <c r="B4270" s="2">
        <v>44044</v>
      </c>
      <c r="C4270" s="2">
        <v>44058</v>
      </c>
      <c r="D4270" t="s">
        <v>144</v>
      </c>
      <c r="E4270" t="s">
        <v>21</v>
      </c>
      <c r="F4270" t="s">
        <v>40</v>
      </c>
      <c r="G4270" t="s">
        <v>18</v>
      </c>
      <c r="H4270" t="s">
        <v>15</v>
      </c>
      <c r="I4270">
        <v>2708</v>
      </c>
      <c r="J4270">
        <v>651.21</v>
      </c>
      <c r="K4270">
        <v>524.96</v>
      </c>
    </row>
    <row r="4271" spans="1:11" x14ac:dyDescent="0.35">
      <c r="A4271">
        <v>912503230</v>
      </c>
      <c r="B4271" s="2">
        <v>44240</v>
      </c>
      <c r="C4271" s="2">
        <v>44247</v>
      </c>
      <c r="D4271" t="s">
        <v>163</v>
      </c>
      <c r="E4271" t="s">
        <v>38</v>
      </c>
      <c r="F4271" t="s">
        <v>56</v>
      </c>
      <c r="G4271" t="s">
        <v>14</v>
      </c>
      <c r="H4271" t="s">
        <v>34</v>
      </c>
      <c r="I4271">
        <v>8838</v>
      </c>
      <c r="J4271">
        <v>9.33</v>
      </c>
      <c r="K4271">
        <v>6.92</v>
      </c>
    </row>
    <row r="4272" spans="1:11" x14ac:dyDescent="0.35">
      <c r="A4272">
        <v>495593106</v>
      </c>
      <c r="B4272" s="2">
        <v>42262</v>
      </c>
      <c r="C4272" s="2">
        <v>42273</v>
      </c>
      <c r="D4272" t="s">
        <v>195</v>
      </c>
      <c r="E4272" t="s">
        <v>21</v>
      </c>
      <c r="F4272" t="s">
        <v>22</v>
      </c>
      <c r="G4272" t="s">
        <v>18</v>
      </c>
      <c r="H4272" t="s">
        <v>15</v>
      </c>
      <c r="I4272">
        <v>5868</v>
      </c>
      <c r="J4272">
        <v>47.45</v>
      </c>
      <c r="K4272">
        <v>31.79</v>
      </c>
    </row>
    <row r="4273" spans="1:11" x14ac:dyDescent="0.35">
      <c r="A4273">
        <v>209598815</v>
      </c>
      <c r="B4273" s="2">
        <v>43474</v>
      </c>
      <c r="C4273" s="2">
        <v>43490</v>
      </c>
      <c r="D4273" t="s">
        <v>121</v>
      </c>
      <c r="E4273" t="s">
        <v>21</v>
      </c>
      <c r="F4273" t="s">
        <v>33</v>
      </c>
      <c r="G4273" t="s">
        <v>18</v>
      </c>
      <c r="H4273" t="s">
        <v>26</v>
      </c>
      <c r="I4273">
        <v>3802</v>
      </c>
      <c r="J4273">
        <v>109.28</v>
      </c>
      <c r="K4273">
        <v>35.840000000000003</v>
      </c>
    </row>
    <row r="4274" spans="1:11" x14ac:dyDescent="0.35">
      <c r="A4274">
        <v>374881684</v>
      </c>
      <c r="B4274" s="2">
        <v>43659</v>
      </c>
      <c r="C4274" s="2">
        <v>43662</v>
      </c>
      <c r="D4274" t="s">
        <v>164</v>
      </c>
      <c r="E4274" t="s">
        <v>38</v>
      </c>
      <c r="F4274" t="s">
        <v>33</v>
      </c>
      <c r="G4274" t="s">
        <v>18</v>
      </c>
      <c r="H4274" t="s">
        <v>26</v>
      </c>
      <c r="I4274">
        <v>4676</v>
      </c>
      <c r="J4274">
        <v>109.28</v>
      </c>
      <c r="K4274">
        <v>35.840000000000003</v>
      </c>
    </row>
    <row r="4275" spans="1:11" x14ac:dyDescent="0.35">
      <c r="A4275">
        <v>482115542</v>
      </c>
      <c r="B4275" s="2">
        <v>42881</v>
      </c>
      <c r="C4275" s="2">
        <v>42886</v>
      </c>
      <c r="D4275" t="s">
        <v>139</v>
      </c>
      <c r="E4275" t="s">
        <v>51</v>
      </c>
      <c r="F4275" t="s">
        <v>13</v>
      </c>
      <c r="G4275" t="s">
        <v>18</v>
      </c>
      <c r="H4275" t="s">
        <v>34</v>
      </c>
      <c r="I4275">
        <v>7558</v>
      </c>
      <c r="J4275">
        <v>255.28</v>
      </c>
      <c r="K4275">
        <v>159.41999999999999</v>
      </c>
    </row>
    <row r="4276" spans="1:11" x14ac:dyDescent="0.35">
      <c r="A4276">
        <v>542286717</v>
      </c>
      <c r="B4276" s="2">
        <v>44820</v>
      </c>
      <c r="C4276" s="2">
        <v>44822</v>
      </c>
      <c r="D4276" t="s">
        <v>61</v>
      </c>
      <c r="E4276" t="s">
        <v>12</v>
      </c>
      <c r="F4276" t="s">
        <v>47</v>
      </c>
      <c r="G4276" t="s">
        <v>14</v>
      </c>
      <c r="H4276" t="s">
        <v>15</v>
      </c>
      <c r="I4276">
        <v>3545</v>
      </c>
      <c r="J4276">
        <v>421.89</v>
      </c>
      <c r="K4276">
        <v>364.69</v>
      </c>
    </row>
    <row r="4277" spans="1:11" x14ac:dyDescent="0.35">
      <c r="A4277">
        <v>636694037</v>
      </c>
      <c r="B4277" s="2">
        <v>43352</v>
      </c>
      <c r="C4277" s="2">
        <v>43371</v>
      </c>
      <c r="D4277" t="s">
        <v>72</v>
      </c>
      <c r="E4277" t="s">
        <v>24</v>
      </c>
      <c r="F4277" t="s">
        <v>25</v>
      </c>
      <c r="G4277" t="s">
        <v>14</v>
      </c>
      <c r="H4277" t="s">
        <v>26</v>
      </c>
      <c r="I4277">
        <v>769</v>
      </c>
      <c r="J4277">
        <v>205.7</v>
      </c>
      <c r="K4277">
        <v>117.11</v>
      </c>
    </row>
    <row r="4278" spans="1:11" x14ac:dyDescent="0.35">
      <c r="A4278">
        <v>466948831</v>
      </c>
      <c r="B4278" s="2">
        <v>43747</v>
      </c>
      <c r="C4278" s="2">
        <v>43758</v>
      </c>
      <c r="D4278" t="s">
        <v>92</v>
      </c>
      <c r="E4278" t="s">
        <v>32</v>
      </c>
      <c r="F4278" t="s">
        <v>30</v>
      </c>
      <c r="G4278" t="s">
        <v>18</v>
      </c>
      <c r="H4278" t="s">
        <v>34</v>
      </c>
      <c r="I4278">
        <v>9390</v>
      </c>
      <c r="J4278">
        <v>81.73</v>
      </c>
      <c r="K4278">
        <v>56.67</v>
      </c>
    </row>
    <row r="4279" spans="1:11" x14ac:dyDescent="0.35">
      <c r="A4279">
        <v>704974925</v>
      </c>
      <c r="B4279" s="2">
        <v>43970</v>
      </c>
      <c r="C4279" s="2">
        <v>43989</v>
      </c>
      <c r="D4279" t="s">
        <v>132</v>
      </c>
      <c r="E4279" t="s">
        <v>38</v>
      </c>
      <c r="F4279" t="s">
        <v>17</v>
      </c>
      <c r="G4279" t="s">
        <v>18</v>
      </c>
      <c r="H4279" t="s">
        <v>26</v>
      </c>
      <c r="I4279">
        <v>6601</v>
      </c>
      <c r="J4279">
        <v>152.58000000000001</v>
      </c>
      <c r="K4279">
        <v>97.44</v>
      </c>
    </row>
    <row r="4280" spans="1:11" x14ac:dyDescent="0.35">
      <c r="A4280">
        <v>743008649</v>
      </c>
      <c r="B4280" s="2">
        <v>42373</v>
      </c>
      <c r="C4280" s="2">
        <v>42378</v>
      </c>
      <c r="D4280" t="s">
        <v>90</v>
      </c>
      <c r="E4280" t="s">
        <v>38</v>
      </c>
      <c r="F4280" t="s">
        <v>56</v>
      </c>
      <c r="G4280" t="s">
        <v>14</v>
      </c>
      <c r="H4280" t="s">
        <v>34</v>
      </c>
      <c r="I4280">
        <v>1625</v>
      </c>
      <c r="J4280">
        <v>9.33</v>
      </c>
      <c r="K4280">
        <v>6.92</v>
      </c>
    </row>
    <row r="4281" spans="1:11" x14ac:dyDescent="0.35">
      <c r="A4281">
        <v>943598830</v>
      </c>
      <c r="B4281" s="2">
        <v>43932</v>
      </c>
      <c r="C4281" s="2">
        <v>43951</v>
      </c>
      <c r="D4281" t="s">
        <v>194</v>
      </c>
      <c r="E4281" t="s">
        <v>32</v>
      </c>
      <c r="F4281" t="s">
        <v>76</v>
      </c>
      <c r="G4281" t="s">
        <v>18</v>
      </c>
      <c r="H4281" t="s">
        <v>26</v>
      </c>
      <c r="I4281">
        <v>718</v>
      </c>
      <c r="J4281">
        <v>668.27</v>
      </c>
      <c r="K4281">
        <v>502.54</v>
      </c>
    </row>
    <row r="4282" spans="1:11" x14ac:dyDescent="0.35">
      <c r="A4282">
        <v>389606797</v>
      </c>
      <c r="B4282" s="2">
        <v>44048</v>
      </c>
      <c r="C4282" s="2">
        <v>44067</v>
      </c>
      <c r="D4282" t="s">
        <v>61</v>
      </c>
      <c r="E4282" t="s">
        <v>12</v>
      </c>
      <c r="F4282" t="s">
        <v>68</v>
      </c>
      <c r="G4282" t="s">
        <v>14</v>
      </c>
      <c r="H4282" t="s">
        <v>26</v>
      </c>
      <c r="I4282">
        <v>2164</v>
      </c>
      <c r="J4282">
        <v>154.06</v>
      </c>
      <c r="K4282">
        <v>90.93</v>
      </c>
    </row>
    <row r="4283" spans="1:11" x14ac:dyDescent="0.35">
      <c r="A4283">
        <v>934206378</v>
      </c>
      <c r="B4283" s="2">
        <v>44744</v>
      </c>
      <c r="C4283" s="2">
        <v>44759</v>
      </c>
      <c r="D4283" t="s">
        <v>185</v>
      </c>
      <c r="E4283" t="s">
        <v>38</v>
      </c>
      <c r="F4283" t="s">
        <v>17</v>
      </c>
      <c r="G4283" t="s">
        <v>14</v>
      </c>
      <c r="H4283" t="s">
        <v>15</v>
      </c>
      <c r="I4283">
        <v>1282</v>
      </c>
      <c r="J4283">
        <v>152.58000000000001</v>
      </c>
      <c r="K4283">
        <v>97.44</v>
      </c>
    </row>
    <row r="4284" spans="1:11" x14ac:dyDescent="0.35">
      <c r="A4284">
        <v>450883901</v>
      </c>
      <c r="B4284" s="2">
        <v>42277</v>
      </c>
      <c r="C4284" s="2">
        <v>42283</v>
      </c>
      <c r="D4284" t="s">
        <v>163</v>
      </c>
      <c r="E4284" t="s">
        <v>38</v>
      </c>
      <c r="F4284" t="s">
        <v>47</v>
      </c>
      <c r="G4284" t="s">
        <v>14</v>
      </c>
      <c r="H4284" t="s">
        <v>26</v>
      </c>
      <c r="I4284">
        <v>5421</v>
      </c>
      <c r="J4284">
        <v>421.89</v>
      </c>
      <c r="K4284">
        <v>364.69</v>
      </c>
    </row>
    <row r="4285" spans="1:11" x14ac:dyDescent="0.35">
      <c r="A4285">
        <v>483438193</v>
      </c>
      <c r="B4285" s="2">
        <v>44066</v>
      </c>
      <c r="C4285" s="2">
        <v>44086</v>
      </c>
      <c r="D4285" t="s">
        <v>215</v>
      </c>
      <c r="E4285" t="s">
        <v>21</v>
      </c>
      <c r="F4285" t="s">
        <v>47</v>
      </c>
      <c r="G4285" t="s">
        <v>14</v>
      </c>
      <c r="H4285" t="s">
        <v>34</v>
      </c>
      <c r="I4285">
        <v>8959</v>
      </c>
      <c r="J4285">
        <v>421.89</v>
      </c>
      <c r="K4285">
        <v>364.69</v>
      </c>
    </row>
    <row r="4286" spans="1:11" x14ac:dyDescent="0.35">
      <c r="A4286">
        <v>395980584</v>
      </c>
      <c r="B4286" s="2">
        <v>42684</v>
      </c>
      <c r="C4286" s="2">
        <v>42690</v>
      </c>
      <c r="D4286" t="s">
        <v>63</v>
      </c>
      <c r="E4286" t="s">
        <v>32</v>
      </c>
      <c r="F4286" t="s">
        <v>25</v>
      </c>
      <c r="G4286" t="s">
        <v>14</v>
      </c>
      <c r="H4286" t="s">
        <v>15</v>
      </c>
      <c r="I4286">
        <v>8309</v>
      </c>
      <c r="J4286">
        <v>205.7</v>
      </c>
      <c r="K4286">
        <v>117.11</v>
      </c>
    </row>
    <row r="4287" spans="1:11" x14ac:dyDescent="0.35">
      <c r="A4287">
        <v>522934901</v>
      </c>
      <c r="B4287" s="2">
        <v>44214</v>
      </c>
      <c r="C4287" s="2">
        <v>44232</v>
      </c>
      <c r="D4287" t="s">
        <v>86</v>
      </c>
      <c r="E4287" t="s">
        <v>29</v>
      </c>
      <c r="F4287" t="s">
        <v>68</v>
      </c>
      <c r="G4287" t="s">
        <v>18</v>
      </c>
      <c r="H4287" t="s">
        <v>15</v>
      </c>
      <c r="I4287">
        <v>6913</v>
      </c>
      <c r="J4287">
        <v>154.06</v>
      </c>
      <c r="K4287">
        <v>90.93</v>
      </c>
    </row>
    <row r="4288" spans="1:11" x14ac:dyDescent="0.35">
      <c r="A4288">
        <v>819037473</v>
      </c>
      <c r="B4288" s="2">
        <v>42658</v>
      </c>
      <c r="C4288" s="2">
        <v>42669</v>
      </c>
      <c r="D4288" t="s">
        <v>71</v>
      </c>
      <c r="E4288" t="s">
        <v>21</v>
      </c>
      <c r="F4288" t="s">
        <v>68</v>
      </c>
      <c r="G4288" t="s">
        <v>14</v>
      </c>
      <c r="H4288" t="s">
        <v>26</v>
      </c>
      <c r="I4288">
        <v>244</v>
      </c>
      <c r="J4288">
        <v>154.06</v>
      </c>
      <c r="K4288">
        <v>90.93</v>
      </c>
    </row>
    <row r="4289" spans="1:11" x14ac:dyDescent="0.35">
      <c r="A4289">
        <v>409337127</v>
      </c>
      <c r="B4289" s="2">
        <v>42036</v>
      </c>
      <c r="C4289" s="2">
        <v>42046</v>
      </c>
      <c r="D4289" t="s">
        <v>150</v>
      </c>
      <c r="E4289" t="s">
        <v>38</v>
      </c>
      <c r="F4289" t="s">
        <v>13</v>
      </c>
      <c r="G4289" t="s">
        <v>18</v>
      </c>
      <c r="H4289" t="s">
        <v>19</v>
      </c>
      <c r="I4289">
        <v>807</v>
      </c>
      <c r="J4289">
        <v>255.28</v>
      </c>
      <c r="K4289">
        <v>159.41999999999999</v>
      </c>
    </row>
    <row r="4290" spans="1:11" x14ac:dyDescent="0.35">
      <c r="A4290">
        <v>739195191</v>
      </c>
      <c r="B4290" s="2">
        <v>44823</v>
      </c>
      <c r="C4290" s="2">
        <v>44839</v>
      </c>
      <c r="D4290" t="s">
        <v>11</v>
      </c>
      <c r="E4290" t="s">
        <v>12</v>
      </c>
      <c r="F4290" t="s">
        <v>25</v>
      </c>
      <c r="G4290" t="s">
        <v>14</v>
      </c>
      <c r="H4290" t="s">
        <v>15</v>
      </c>
      <c r="I4290">
        <v>3139</v>
      </c>
      <c r="J4290">
        <v>205.7</v>
      </c>
      <c r="K4290">
        <v>117.11</v>
      </c>
    </row>
    <row r="4291" spans="1:11" x14ac:dyDescent="0.35">
      <c r="A4291">
        <v>624285495</v>
      </c>
      <c r="B4291" s="2">
        <v>43579</v>
      </c>
      <c r="C4291" s="2">
        <v>43596</v>
      </c>
      <c r="D4291" t="s">
        <v>46</v>
      </c>
      <c r="E4291" t="s">
        <v>29</v>
      </c>
      <c r="F4291" t="s">
        <v>30</v>
      </c>
      <c r="G4291" t="s">
        <v>18</v>
      </c>
      <c r="H4291" t="s">
        <v>26</v>
      </c>
      <c r="I4291">
        <v>8806</v>
      </c>
      <c r="J4291">
        <v>81.73</v>
      </c>
      <c r="K4291">
        <v>56.67</v>
      </c>
    </row>
    <row r="4292" spans="1:11" x14ac:dyDescent="0.35">
      <c r="A4292">
        <v>300594365</v>
      </c>
      <c r="B4292" s="2">
        <v>44873</v>
      </c>
      <c r="C4292" s="2">
        <v>44875</v>
      </c>
      <c r="D4292" t="s">
        <v>219</v>
      </c>
      <c r="E4292" t="s">
        <v>38</v>
      </c>
      <c r="F4292" t="s">
        <v>13</v>
      </c>
      <c r="G4292" t="s">
        <v>18</v>
      </c>
      <c r="H4292" t="s">
        <v>26</v>
      </c>
      <c r="I4292">
        <v>1407</v>
      </c>
      <c r="J4292">
        <v>255.28</v>
      </c>
      <c r="K4292">
        <v>159.41999999999999</v>
      </c>
    </row>
    <row r="4293" spans="1:11" x14ac:dyDescent="0.35">
      <c r="A4293">
        <v>974420630</v>
      </c>
      <c r="B4293" s="2">
        <v>44312</v>
      </c>
      <c r="C4293" s="2">
        <v>44322</v>
      </c>
      <c r="D4293" t="s">
        <v>113</v>
      </c>
      <c r="E4293" t="s">
        <v>21</v>
      </c>
      <c r="F4293" t="s">
        <v>56</v>
      </c>
      <c r="G4293" t="s">
        <v>18</v>
      </c>
      <c r="H4293" t="s">
        <v>34</v>
      </c>
      <c r="I4293">
        <v>1573</v>
      </c>
      <c r="J4293">
        <v>9.33</v>
      </c>
      <c r="K4293">
        <v>6.92</v>
      </c>
    </row>
    <row r="4294" spans="1:11" x14ac:dyDescent="0.35">
      <c r="A4294">
        <v>772375619</v>
      </c>
      <c r="B4294" s="2">
        <v>42432</v>
      </c>
      <c r="C4294" s="2">
        <v>42447</v>
      </c>
      <c r="D4294" t="s">
        <v>120</v>
      </c>
      <c r="E4294" t="s">
        <v>38</v>
      </c>
      <c r="F4294" t="s">
        <v>30</v>
      </c>
      <c r="G4294" t="s">
        <v>14</v>
      </c>
      <c r="H4294" t="s">
        <v>26</v>
      </c>
      <c r="I4294">
        <v>1964</v>
      </c>
      <c r="J4294">
        <v>81.73</v>
      </c>
      <c r="K4294">
        <v>56.67</v>
      </c>
    </row>
    <row r="4295" spans="1:11" x14ac:dyDescent="0.35">
      <c r="A4295">
        <v>591383159</v>
      </c>
      <c r="B4295" s="2">
        <v>42583</v>
      </c>
      <c r="C4295" s="2">
        <v>42595</v>
      </c>
      <c r="D4295" t="s">
        <v>86</v>
      </c>
      <c r="E4295" t="s">
        <v>29</v>
      </c>
      <c r="F4295" t="s">
        <v>76</v>
      </c>
      <c r="G4295" t="s">
        <v>14</v>
      </c>
      <c r="H4295" t="s">
        <v>15</v>
      </c>
      <c r="I4295">
        <v>2273</v>
      </c>
      <c r="J4295">
        <v>668.27</v>
      </c>
      <c r="K4295">
        <v>502.54</v>
      </c>
    </row>
    <row r="4296" spans="1:11" x14ac:dyDescent="0.35">
      <c r="A4296">
        <v>948679578</v>
      </c>
      <c r="B4296" s="2">
        <v>43967</v>
      </c>
      <c r="C4296" s="2">
        <v>43988</v>
      </c>
      <c r="D4296" t="s">
        <v>155</v>
      </c>
      <c r="E4296" t="s">
        <v>12</v>
      </c>
      <c r="F4296" t="s">
        <v>17</v>
      </c>
      <c r="G4296" t="s">
        <v>14</v>
      </c>
      <c r="H4296" t="s">
        <v>34</v>
      </c>
      <c r="I4296">
        <v>4224</v>
      </c>
      <c r="J4296">
        <v>152.58000000000001</v>
      </c>
      <c r="K4296">
        <v>97.44</v>
      </c>
    </row>
    <row r="4297" spans="1:11" x14ac:dyDescent="0.35">
      <c r="A4297">
        <v>631813704</v>
      </c>
      <c r="B4297" s="2">
        <v>42287</v>
      </c>
      <c r="C4297" s="2">
        <v>42295</v>
      </c>
      <c r="D4297" t="s">
        <v>110</v>
      </c>
      <c r="E4297" t="s">
        <v>38</v>
      </c>
      <c r="F4297" t="s">
        <v>47</v>
      </c>
      <c r="G4297" t="s">
        <v>14</v>
      </c>
      <c r="H4297" t="s">
        <v>26</v>
      </c>
      <c r="I4297">
        <v>6570</v>
      </c>
      <c r="J4297">
        <v>421.89</v>
      </c>
      <c r="K4297">
        <v>364.69</v>
      </c>
    </row>
    <row r="4298" spans="1:11" x14ac:dyDescent="0.35">
      <c r="A4298">
        <v>748646867</v>
      </c>
      <c r="B4298" s="2">
        <v>42868</v>
      </c>
      <c r="C4298" s="2">
        <v>42884</v>
      </c>
      <c r="D4298" t="s">
        <v>137</v>
      </c>
      <c r="E4298" t="s">
        <v>38</v>
      </c>
      <c r="F4298" t="s">
        <v>33</v>
      </c>
      <c r="G4298" t="s">
        <v>14</v>
      </c>
      <c r="H4298" t="s">
        <v>19</v>
      </c>
      <c r="I4298">
        <v>99</v>
      </c>
      <c r="J4298">
        <v>109.28</v>
      </c>
      <c r="K4298">
        <v>35.840000000000003</v>
      </c>
    </row>
    <row r="4299" spans="1:11" x14ac:dyDescent="0.35">
      <c r="A4299">
        <v>677352893</v>
      </c>
      <c r="B4299" s="2">
        <v>44043</v>
      </c>
      <c r="C4299" s="2">
        <v>44046</v>
      </c>
      <c r="D4299" t="s">
        <v>163</v>
      </c>
      <c r="E4299" t="s">
        <v>38</v>
      </c>
      <c r="F4299" t="s">
        <v>22</v>
      </c>
      <c r="G4299" t="s">
        <v>14</v>
      </c>
      <c r="H4299" t="s">
        <v>15</v>
      </c>
      <c r="I4299">
        <v>2628</v>
      </c>
      <c r="J4299">
        <v>47.45</v>
      </c>
      <c r="K4299">
        <v>31.79</v>
      </c>
    </row>
    <row r="4300" spans="1:11" x14ac:dyDescent="0.35">
      <c r="A4300">
        <v>316418111</v>
      </c>
      <c r="B4300" s="2">
        <v>43490</v>
      </c>
      <c r="C4300" s="2">
        <v>43495</v>
      </c>
      <c r="D4300" t="s">
        <v>123</v>
      </c>
      <c r="E4300" t="s">
        <v>38</v>
      </c>
      <c r="F4300" t="s">
        <v>22</v>
      </c>
      <c r="G4300" t="s">
        <v>18</v>
      </c>
      <c r="H4300" t="s">
        <v>15</v>
      </c>
      <c r="I4300">
        <v>4005</v>
      </c>
      <c r="J4300">
        <v>47.45</v>
      </c>
      <c r="K4300">
        <v>31.79</v>
      </c>
    </row>
    <row r="4301" spans="1:11" x14ac:dyDescent="0.35">
      <c r="A4301">
        <v>534641349</v>
      </c>
      <c r="B4301" s="2">
        <v>44050</v>
      </c>
      <c r="C4301" s="2">
        <v>44068</v>
      </c>
      <c r="D4301" t="s">
        <v>95</v>
      </c>
      <c r="E4301" t="s">
        <v>21</v>
      </c>
      <c r="F4301" t="s">
        <v>22</v>
      </c>
      <c r="G4301" t="s">
        <v>18</v>
      </c>
      <c r="H4301" t="s">
        <v>26</v>
      </c>
      <c r="I4301">
        <v>1111</v>
      </c>
      <c r="J4301">
        <v>47.45</v>
      </c>
      <c r="K4301">
        <v>31.79</v>
      </c>
    </row>
    <row r="4302" spans="1:11" x14ac:dyDescent="0.35">
      <c r="A4302">
        <v>921133935</v>
      </c>
      <c r="B4302" s="2">
        <v>43682</v>
      </c>
      <c r="C4302" s="2">
        <v>43691</v>
      </c>
      <c r="D4302" t="s">
        <v>79</v>
      </c>
      <c r="E4302" t="s">
        <v>21</v>
      </c>
      <c r="F4302" t="s">
        <v>17</v>
      </c>
      <c r="G4302" t="s">
        <v>14</v>
      </c>
      <c r="H4302" t="s">
        <v>26</v>
      </c>
      <c r="I4302">
        <v>2856</v>
      </c>
      <c r="J4302">
        <v>152.58000000000001</v>
      </c>
      <c r="K4302">
        <v>97.44</v>
      </c>
    </row>
    <row r="4303" spans="1:11" x14ac:dyDescent="0.35">
      <c r="A4303">
        <v>235319697</v>
      </c>
      <c r="B4303" s="2">
        <v>42275</v>
      </c>
      <c r="C4303" s="2">
        <v>42276</v>
      </c>
      <c r="D4303" t="s">
        <v>73</v>
      </c>
      <c r="E4303" t="s">
        <v>24</v>
      </c>
      <c r="F4303" t="s">
        <v>40</v>
      </c>
      <c r="G4303" t="s">
        <v>18</v>
      </c>
      <c r="H4303" t="s">
        <v>34</v>
      </c>
      <c r="I4303">
        <v>5183</v>
      </c>
      <c r="J4303">
        <v>651.21</v>
      </c>
      <c r="K4303">
        <v>524.96</v>
      </c>
    </row>
    <row r="4304" spans="1:11" x14ac:dyDescent="0.35">
      <c r="A4304">
        <v>456934964</v>
      </c>
      <c r="B4304" s="2">
        <v>43913</v>
      </c>
      <c r="C4304" s="2">
        <v>43915</v>
      </c>
      <c r="D4304" t="s">
        <v>80</v>
      </c>
      <c r="E4304" t="s">
        <v>21</v>
      </c>
      <c r="F4304" t="s">
        <v>47</v>
      </c>
      <c r="G4304" t="s">
        <v>18</v>
      </c>
      <c r="H4304" t="s">
        <v>26</v>
      </c>
      <c r="I4304">
        <v>6065</v>
      </c>
      <c r="J4304">
        <v>421.89</v>
      </c>
      <c r="K4304">
        <v>364.69</v>
      </c>
    </row>
    <row r="4305" spans="1:11" x14ac:dyDescent="0.35">
      <c r="A4305">
        <v>936028563</v>
      </c>
      <c r="B4305" s="2">
        <v>42454</v>
      </c>
      <c r="C4305" s="2">
        <v>42456</v>
      </c>
      <c r="D4305" t="s">
        <v>45</v>
      </c>
      <c r="E4305" t="s">
        <v>12</v>
      </c>
      <c r="F4305" t="s">
        <v>22</v>
      </c>
      <c r="G4305" t="s">
        <v>18</v>
      </c>
      <c r="H4305" t="s">
        <v>34</v>
      </c>
      <c r="I4305">
        <v>507</v>
      </c>
      <c r="J4305">
        <v>47.45</v>
      </c>
      <c r="K4305">
        <v>31.79</v>
      </c>
    </row>
    <row r="4306" spans="1:11" x14ac:dyDescent="0.35">
      <c r="A4306">
        <v>642961823</v>
      </c>
      <c r="B4306" s="2">
        <v>44458</v>
      </c>
      <c r="C4306" s="2">
        <v>44473</v>
      </c>
      <c r="D4306" t="s">
        <v>182</v>
      </c>
      <c r="E4306" t="s">
        <v>12</v>
      </c>
      <c r="F4306" t="s">
        <v>13</v>
      </c>
      <c r="G4306" t="s">
        <v>18</v>
      </c>
      <c r="H4306" t="s">
        <v>19</v>
      </c>
      <c r="I4306">
        <v>5546</v>
      </c>
      <c r="J4306">
        <v>255.28</v>
      </c>
      <c r="K4306">
        <v>159.41999999999999</v>
      </c>
    </row>
    <row r="4307" spans="1:11" x14ac:dyDescent="0.35">
      <c r="A4307">
        <v>418408572</v>
      </c>
      <c r="B4307" s="2">
        <v>44635</v>
      </c>
      <c r="C4307" s="2">
        <v>44636</v>
      </c>
      <c r="D4307" t="s">
        <v>219</v>
      </c>
      <c r="E4307" t="s">
        <v>38</v>
      </c>
      <c r="F4307" t="s">
        <v>30</v>
      </c>
      <c r="G4307" t="s">
        <v>18</v>
      </c>
      <c r="H4307" t="s">
        <v>34</v>
      </c>
      <c r="I4307">
        <v>5249</v>
      </c>
      <c r="J4307">
        <v>81.73</v>
      </c>
      <c r="K4307">
        <v>56.67</v>
      </c>
    </row>
    <row r="4308" spans="1:11" x14ac:dyDescent="0.35">
      <c r="A4308">
        <v>723355138</v>
      </c>
      <c r="B4308" s="2">
        <v>42629</v>
      </c>
      <c r="C4308" s="2">
        <v>42630</v>
      </c>
      <c r="D4308" t="s">
        <v>130</v>
      </c>
      <c r="E4308" t="s">
        <v>29</v>
      </c>
      <c r="F4308" t="s">
        <v>22</v>
      </c>
      <c r="G4308" t="s">
        <v>18</v>
      </c>
      <c r="H4308" t="s">
        <v>26</v>
      </c>
      <c r="I4308">
        <v>5715</v>
      </c>
      <c r="J4308">
        <v>47.45</v>
      </c>
      <c r="K4308">
        <v>31.79</v>
      </c>
    </row>
    <row r="4309" spans="1:11" x14ac:dyDescent="0.35">
      <c r="A4309">
        <v>289100348</v>
      </c>
      <c r="B4309" s="2">
        <v>44858</v>
      </c>
      <c r="C4309" s="2">
        <v>44861</v>
      </c>
      <c r="D4309" t="s">
        <v>132</v>
      </c>
      <c r="E4309" t="s">
        <v>38</v>
      </c>
      <c r="F4309" t="s">
        <v>47</v>
      </c>
      <c r="G4309" t="s">
        <v>14</v>
      </c>
      <c r="H4309" t="s">
        <v>19</v>
      </c>
      <c r="I4309">
        <v>72</v>
      </c>
      <c r="J4309">
        <v>421.89</v>
      </c>
      <c r="K4309">
        <v>364.69</v>
      </c>
    </row>
    <row r="4310" spans="1:11" x14ac:dyDescent="0.35">
      <c r="A4310">
        <v>167255532</v>
      </c>
      <c r="B4310" s="2">
        <v>44205</v>
      </c>
      <c r="C4310" s="2">
        <v>44222</v>
      </c>
      <c r="D4310" t="s">
        <v>104</v>
      </c>
      <c r="E4310" t="s">
        <v>24</v>
      </c>
      <c r="F4310" t="s">
        <v>30</v>
      </c>
      <c r="G4310" t="s">
        <v>18</v>
      </c>
      <c r="H4310" t="s">
        <v>15</v>
      </c>
      <c r="I4310">
        <v>3484</v>
      </c>
      <c r="J4310">
        <v>81.73</v>
      </c>
      <c r="K4310">
        <v>56.67</v>
      </c>
    </row>
    <row r="4311" spans="1:11" x14ac:dyDescent="0.35">
      <c r="A4311">
        <v>579744517</v>
      </c>
      <c r="B4311" s="2">
        <v>44709</v>
      </c>
      <c r="C4311" s="2">
        <v>44726</v>
      </c>
      <c r="D4311" t="s">
        <v>196</v>
      </c>
      <c r="E4311" t="s">
        <v>32</v>
      </c>
      <c r="F4311" t="s">
        <v>47</v>
      </c>
      <c r="G4311" t="s">
        <v>14</v>
      </c>
      <c r="H4311" t="s">
        <v>26</v>
      </c>
      <c r="I4311">
        <v>8141</v>
      </c>
      <c r="J4311">
        <v>421.89</v>
      </c>
      <c r="K4311">
        <v>364.69</v>
      </c>
    </row>
    <row r="4312" spans="1:11" x14ac:dyDescent="0.35">
      <c r="A4312">
        <v>468803632</v>
      </c>
      <c r="B4312" s="2">
        <v>44804</v>
      </c>
      <c r="C4312" s="2">
        <v>44821</v>
      </c>
      <c r="D4312" t="s">
        <v>49</v>
      </c>
      <c r="E4312" t="s">
        <v>21</v>
      </c>
      <c r="F4312" t="s">
        <v>56</v>
      </c>
      <c r="G4312" t="s">
        <v>14</v>
      </c>
      <c r="H4312" t="s">
        <v>26</v>
      </c>
      <c r="I4312">
        <v>8267</v>
      </c>
      <c r="J4312">
        <v>9.33</v>
      </c>
      <c r="K4312">
        <v>6.92</v>
      </c>
    </row>
    <row r="4313" spans="1:11" x14ac:dyDescent="0.35">
      <c r="A4313">
        <v>646981704</v>
      </c>
      <c r="B4313" s="2">
        <v>44847</v>
      </c>
      <c r="C4313" s="2">
        <v>44856</v>
      </c>
      <c r="D4313" t="s">
        <v>77</v>
      </c>
      <c r="E4313" t="s">
        <v>21</v>
      </c>
      <c r="F4313" t="s">
        <v>13</v>
      </c>
      <c r="G4313" t="s">
        <v>14</v>
      </c>
      <c r="H4313" t="s">
        <v>15</v>
      </c>
      <c r="I4313">
        <v>5118</v>
      </c>
      <c r="J4313">
        <v>255.28</v>
      </c>
      <c r="K4313">
        <v>159.41999999999999</v>
      </c>
    </row>
    <row r="4314" spans="1:11" x14ac:dyDescent="0.35">
      <c r="A4314">
        <v>647140061</v>
      </c>
      <c r="B4314" s="2">
        <v>44856</v>
      </c>
      <c r="C4314" s="2">
        <v>44865</v>
      </c>
      <c r="D4314" t="s">
        <v>97</v>
      </c>
      <c r="E4314" t="s">
        <v>29</v>
      </c>
      <c r="F4314" t="s">
        <v>76</v>
      </c>
      <c r="G4314" t="s">
        <v>14</v>
      </c>
      <c r="H4314" t="s">
        <v>34</v>
      </c>
      <c r="I4314">
        <v>1980</v>
      </c>
      <c r="J4314">
        <v>668.27</v>
      </c>
      <c r="K4314">
        <v>502.54</v>
      </c>
    </row>
    <row r="4315" spans="1:11" x14ac:dyDescent="0.35">
      <c r="A4315">
        <v>972452533</v>
      </c>
      <c r="B4315" s="2">
        <v>42238</v>
      </c>
      <c r="C4315" s="2">
        <v>42252</v>
      </c>
      <c r="D4315" t="s">
        <v>77</v>
      </c>
      <c r="E4315" t="s">
        <v>21</v>
      </c>
      <c r="F4315" t="s">
        <v>68</v>
      </c>
      <c r="G4315" t="s">
        <v>14</v>
      </c>
      <c r="H4315" t="s">
        <v>26</v>
      </c>
      <c r="I4315">
        <v>9169</v>
      </c>
      <c r="J4315">
        <v>154.06</v>
      </c>
      <c r="K4315">
        <v>90.93</v>
      </c>
    </row>
    <row r="4316" spans="1:11" x14ac:dyDescent="0.35">
      <c r="A4316">
        <v>846405446</v>
      </c>
      <c r="B4316" s="2">
        <v>42405</v>
      </c>
      <c r="C4316" s="2">
        <v>42416</v>
      </c>
      <c r="D4316" t="s">
        <v>70</v>
      </c>
      <c r="E4316" t="s">
        <v>29</v>
      </c>
      <c r="F4316" t="s">
        <v>76</v>
      </c>
      <c r="G4316" t="s">
        <v>18</v>
      </c>
      <c r="H4316" t="s">
        <v>15</v>
      </c>
      <c r="I4316">
        <v>9035</v>
      </c>
      <c r="J4316">
        <v>668.27</v>
      </c>
      <c r="K4316">
        <v>502.54</v>
      </c>
    </row>
    <row r="4317" spans="1:11" x14ac:dyDescent="0.35">
      <c r="A4317">
        <v>462797629</v>
      </c>
      <c r="B4317" s="2">
        <v>42159</v>
      </c>
      <c r="C4317" s="2">
        <v>42175</v>
      </c>
      <c r="D4317" t="s">
        <v>52</v>
      </c>
      <c r="E4317" t="s">
        <v>12</v>
      </c>
      <c r="F4317" t="s">
        <v>30</v>
      </c>
      <c r="G4317" t="s">
        <v>14</v>
      </c>
      <c r="H4317" t="s">
        <v>34</v>
      </c>
      <c r="I4317">
        <v>958</v>
      </c>
      <c r="J4317">
        <v>81.73</v>
      </c>
      <c r="K4317">
        <v>56.67</v>
      </c>
    </row>
    <row r="4318" spans="1:11" x14ac:dyDescent="0.35">
      <c r="A4318">
        <v>535740411</v>
      </c>
      <c r="B4318" s="2">
        <v>44691</v>
      </c>
      <c r="C4318" s="2">
        <v>44693</v>
      </c>
      <c r="D4318" t="s">
        <v>48</v>
      </c>
      <c r="E4318" t="s">
        <v>21</v>
      </c>
      <c r="F4318" t="s">
        <v>30</v>
      </c>
      <c r="G4318" t="s">
        <v>18</v>
      </c>
      <c r="H4318" t="s">
        <v>15</v>
      </c>
      <c r="I4318">
        <v>6348</v>
      </c>
      <c r="J4318">
        <v>81.73</v>
      </c>
      <c r="K4318">
        <v>56.67</v>
      </c>
    </row>
    <row r="4319" spans="1:11" x14ac:dyDescent="0.35">
      <c r="A4319">
        <v>949657618</v>
      </c>
      <c r="B4319" s="2">
        <v>44579</v>
      </c>
      <c r="C4319" s="2">
        <v>44590</v>
      </c>
      <c r="D4319" t="s">
        <v>53</v>
      </c>
      <c r="E4319" t="s">
        <v>29</v>
      </c>
      <c r="F4319" t="s">
        <v>47</v>
      </c>
      <c r="G4319" t="s">
        <v>14</v>
      </c>
      <c r="H4319" t="s">
        <v>34</v>
      </c>
      <c r="I4319">
        <v>3648</v>
      </c>
      <c r="J4319">
        <v>421.89</v>
      </c>
      <c r="K4319">
        <v>364.69</v>
      </c>
    </row>
    <row r="4320" spans="1:11" x14ac:dyDescent="0.35">
      <c r="A4320">
        <v>309285581</v>
      </c>
      <c r="B4320" s="2">
        <v>42792</v>
      </c>
      <c r="C4320" s="2">
        <v>42803</v>
      </c>
      <c r="D4320" t="s">
        <v>205</v>
      </c>
      <c r="E4320" t="s">
        <v>21</v>
      </c>
      <c r="F4320" t="s">
        <v>30</v>
      </c>
      <c r="G4320" t="s">
        <v>18</v>
      </c>
      <c r="H4320" t="s">
        <v>34</v>
      </c>
      <c r="I4320">
        <v>3331</v>
      </c>
      <c r="J4320">
        <v>81.73</v>
      </c>
      <c r="K4320">
        <v>56.67</v>
      </c>
    </row>
    <row r="4321" spans="1:11" x14ac:dyDescent="0.35">
      <c r="A4321">
        <v>889673125</v>
      </c>
      <c r="B4321" s="2">
        <v>42538</v>
      </c>
      <c r="C4321" s="2">
        <v>42543</v>
      </c>
      <c r="D4321" t="s">
        <v>160</v>
      </c>
      <c r="E4321" t="s">
        <v>29</v>
      </c>
      <c r="F4321" t="s">
        <v>47</v>
      </c>
      <c r="G4321" t="s">
        <v>14</v>
      </c>
      <c r="H4321" t="s">
        <v>19</v>
      </c>
      <c r="I4321">
        <v>2903</v>
      </c>
      <c r="J4321">
        <v>421.89</v>
      </c>
      <c r="K4321">
        <v>364.69</v>
      </c>
    </row>
    <row r="4322" spans="1:11" x14ac:dyDescent="0.35">
      <c r="A4322">
        <v>986181581</v>
      </c>
      <c r="B4322" s="2">
        <v>42564</v>
      </c>
      <c r="C4322" s="2">
        <v>42575</v>
      </c>
      <c r="D4322" t="s">
        <v>98</v>
      </c>
      <c r="E4322" t="s">
        <v>38</v>
      </c>
      <c r="F4322" t="s">
        <v>47</v>
      </c>
      <c r="G4322" t="s">
        <v>18</v>
      </c>
      <c r="H4322" t="s">
        <v>34</v>
      </c>
      <c r="I4322">
        <v>1900</v>
      </c>
      <c r="J4322">
        <v>421.89</v>
      </c>
      <c r="K4322">
        <v>364.69</v>
      </c>
    </row>
    <row r="4323" spans="1:11" x14ac:dyDescent="0.35">
      <c r="A4323">
        <v>764484775</v>
      </c>
      <c r="B4323" s="2">
        <v>42238</v>
      </c>
      <c r="C4323" s="2">
        <v>42256</v>
      </c>
      <c r="D4323" t="s">
        <v>209</v>
      </c>
      <c r="E4323" t="s">
        <v>32</v>
      </c>
      <c r="F4323" t="s">
        <v>13</v>
      </c>
      <c r="G4323" t="s">
        <v>18</v>
      </c>
      <c r="H4323" t="s">
        <v>15</v>
      </c>
      <c r="I4323">
        <v>6888</v>
      </c>
      <c r="J4323">
        <v>255.28</v>
      </c>
      <c r="K4323">
        <v>159.41999999999999</v>
      </c>
    </row>
    <row r="4324" spans="1:11" x14ac:dyDescent="0.35">
      <c r="A4324">
        <v>910569036</v>
      </c>
      <c r="B4324" s="2">
        <v>43511</v>
      </c>
      <c r="C4324" s="2">
        <v>43515</v>
      </c>
      <c r="D4324" t="s">
        <v>36</v>
      </c>
      <c r="E4324" t="s">
        <v>29</v>
      </c>
      <c r="F4324" t="s">
        <v>25</v>
      </c>
      <c r="G4324" t="s">
        <v>14</v>
      </c>
      <c r="H4324" t="s">
        <v>19</v>
      </c>
      <c r="I4324">
        <v>6467</v>
      </c>
      <c r="J4324">
        <v>205.7</v>
      </c>
      <c r="K4324">
        <v>117.11</v>
      </c>
    </row>
    <row r="4325" spans="1:11" x14ac:dyDescent="0.35">
      <c r="A4325">
        <v>380733191</v>
      </c>
      <c r="B4325" s="2">
        <v>43531</v>
      </c>
      <c r="C4325" s="2">
        <v>43552</v>
      </c>
      <c r="D4325" t="s">
        <v>188</v>
      </c>
      <c r="E4325" t="s">
        <v>21</v>
      </c>
      <c r="F4325" t="s">
        <v>13</v>
      </c>
      <c r="G4325" t="s">
        <v>18</v>
      </c>
      <c r="H4325" t="s">
        <v>19</v>
      </c>
      <c r="I4325">
        <v>6267</v>
      </c>
      <c r="J4325">
        <v>255.28</v>
      </c>
      <c r="K4325">
        <v>159.41999999999999</v>
      </c>
    </row>
    <row r="4326" spans="1:11" x14ac:dyDescent="0.35">
      <c r="A4326">
        <v>451588571</v>
      </c>
      <c r="B4326" s="2">
        <v>43640</v>
      </c>
      <c r="C4326" s="2">
        <v>43647</v>
      </c>
      <c r="D4326" t="s">
        <v>160</v>
      </c>
      <c r="E4326" t="s">
        <v>29</v>
      </c>
      <c r="F4326" t="s">
        <v>76</v>
      </c>
      <c r="G4326" t="s">
        <v>14</v>
      </c>
      <c r="H4326" t="s">
        <v>15</v>
      </c>
      <c r="I4326">
        <v>3948</v>
      </c>
      <c r="J4326">
        <v>668.27</v>
      </c>
      <c r="K4326">
        <v>502.54</v>
      </c>
    </row>
    <row r="4327" spans="1:11" x14ac:dyDescent="0.35">
      <c r="A4327">
        <v>670059001</v>
      </c>
      <c r="B4327" s="2">
        <v>42575</v>
      </c>
      <c r="C4327" s="2">
        <v>42581</v>
      </c>
      <c r="D4327" t="s">
        <v>138</v>
      </c>
      <c r="E4327" t="s">
        <v>24</v>
      </c>
      <c r="F4327" t="s">
        <v>56</v>
      </c>
      <c r="G4327" t="s">
        <v>14</v>
      </c>
      <c r="H4327" t="s">
        <v>34</v>
      </c>
      <c r="I4327">
        <v>4203</v>
      </c>
      <c r="J4327">
        <v>9.33</v>
      </c>
      <c r="K4327">
        <v>6.92</v>
      </c>
    </row>
    <row r="4328" spans="1:11" x14ac:dyDescent="0.35">
      <c r="A4328">
        <v>203380811</v>
      </c>
      <c r="B4328" s="2">
        <v>44881</v>
      </c>
      <c r="C4328" s="2">
        <v>44901</v>
      </c>
      <c r="D4328" t="s">
        <v>81</v>
      </c>
      <c r="E4328" t="s">
        <v>32</v>
      </c>
      <c r="F4328" t="s">
        <v>40</v>
      </c>
      <c r="G4328" t="s">
        <v>14</v>
      </c>
      <c r="H4328" t="s">
        <v>26</v>
      </c>
      <c r="I4328">
        <v>3756</v>
      </c>
      <c r="J4328">
        <v>651.21</v>
      </c>
      <c r="K4328">
        <v>524.96</v>
      </c>
    </row>
    <row r="4329" spans="1:11" x14ac:dyDescent="0.35">
      <c r="A4329">
        <v>989102828</v>
      </c>
      <c r="B4329" s="2">
        <v>43993</v>
      </c>
      <c r="C4329" s="2">
        <v>43998</v>
      </c>
      <c r="D4329" t="s">
        <v>144</v>
      </c>
      <c r="E4329" t="s">
        <v>21</v>
      </c>
      <c r="F4329" t="s">
        <v>56</v>
      </c>
      <c r="G4329" t="s">
        <v>14</v>
      </c>
      <c r="H4329" t="s">
        <v>26</v>
      </c>
      <c r="I4329">
        <v>6362</v>
      </c>
      <c r="J4329">
        <v>9.33</v>
      </c>
      <c r="K4329">
        <v>6.92</v>
      </c>
    </row>
    <row r="4330" spans="1:11" x14ac:dyDescent="0.35">
      <c r="A4330">
        <v>985086381</v>
      </c>
      <c r="B4330" s="2">
        <v>42237</v>
      </c>
      <c r="C4330" s="2">
        <v>42241</v>
      </c>
      <c r="D4330" t="s">
        <v>123</v>
      </c>
      <c r="E4330" t="s">
        <v>38</v>
      </c>
      <c r="F4330" t="s">
        <v>56</v>
      </c>
      <c r="G4330" t="s">
        <v>18</v>
      </c>
      <c r="H4330" t="s">
        <v>34</v>
      </c>
      <c r="I4330">
        <v>7806</v>
      </c>
      <c r="J4330">
        <v>9.33</v>
      </c>
      <c r="K4330">
        <v>6.92</v>
      </c>
    </row>
    <row r="4331" spans="1:11" x14ac:dyDescent="0.35">
      <c r="A4331">
        <v>919505298</v>
      </c>
      <c r="B4331" s="2">
        <v>43867</v>
      </c>
      <c r="C4331" s="2">
        <v>43880</v>
      </c>
      <c r="D4331" t="s">
        <v>153</v>
      </c>
      <c r="E4331" t="s">
        <v>38</v>
      </c>
      <c r="F4331" t="s">
        <v>68</v>
      </c>
      <c r="G4331" t="s">
        <v>14</v>
      </c>
      <c r="H4331" t="s">
        <v>26</v>
      </c>
      <c r="I4331">
        <v>906</v>
      </c>
      <c r="J4331">
        <v>154.06</v>
      </c>
      <c r="K4331">
        <v>90.93</v>
      </c>
    </row>
    <row r="4332" spans="1:11" x14ac:dyDescent="0.35">
      <c r="A4332">
        <v>240845906</v>
      </c>
      <c r="B4332" s="2">
        <v>42831</v>
      </c>
      <c r="C4332" s="2">
        <v>42835</v>
      </c>
      <c r="D4332" t="s">
        <v>199</v>
      </c>
      <c r="E4332" t="s">
        <v>29</v>
      </c>
      <c r="F4332" t="s">
        <v>17</v>
      </c>
      <c r="G4332" t="s">
        <v>14</v>
      </c>
      <c r="H4332" t="s">
        <v>15</v>
      </c>
      <c r="I4332">
        <v>511</v>
      </c>
      <c r="J4332">
        <v>152.58000000000001</v>
      </c>
      <c r="K4332">
        <v>97.44</v>
      </c>
    </row>
    <row r="4333" spans="1:11" x14ac:dyDescent="0.35">
      <c r="A4333">
        <v>267907035</v>
      </c>
      <c r="B4333" s="2">
        <v>43664</v>
      </c>
      <c r="C4333" s="2">
        <v>43680</v>
      </c>
      <c r="D4333" t="s">
        <v>114</v>
      </c>
      <c r="E4333" t="s">
        <v>38</v>
      </c>
      <c r="F4333" t="s">
        <v>40</v>
      </c>
      <c r="G4333" t="s">
        <v>18</v>
      </c>
      <c r="H4333" t="s">
        <v>34</v>
      </c>
      <c r="I4333">
        <v>8500</v>
      </c>
      <c r="J4333">
        <v>651.21</v>
      </c>
      <c r="K4333">
        <v>524.96</v>
      </c>
    </row>
    <row r="4334" spans="1:11" x14ac:dyDescent="0.35">
      <c r="A4334">
        <v>139800012</v>
      </c>
      <c r="B4334" s="2">
        <v>43363</v>
      </c>
      <c r="C4334" s="2">
        <v>43375</v>
      </c>
      <c r="D4334" t="s">
        <v>196</v>
      </c>
      <c r="E4334" t="s">
        <v>32</v>
      </c>
      <c r="F4334" t="s">
        <v>47</v>
      </c>
      <c r="G4334" t="s">
        <v>14</v>
      </c>
      <c r="H4334" t="s">
        <v>15</v>
      </c>
      <c r="I4334">
        <v>8785</v>
      </c>
      <c r="J4334">
        <v>421.89</v>
      </c>
      <c r="K4334">
        <v>364.69</v>
      </c>
    </row>
    <row r="4335" spans="1:11" x14ac:dyDescent="0.35">
      <c r="A4335">
        <v>865948665</v>
      </c>
      <c r="B4335" s="2">
        <v>42623</v>
      </c>
      <c r="C4335" s="2">
        <v>42641</v>
      </c>
      <c r="D4335" t="s">
        <v>181</v>
      </c>
      <c r="E4335" t="s">
        <v>38</v>
      </c>
      <c r="F4335" t="s">
        <v>47</v>
      </c>
      <c r="G4335" t="s">
        <v>14</v>
      </c>
      <c r="H4335" t="s">
        <v>19</v>
      </c>
      <c r="I4335">
        <v>2308</v>
      </c>
      <c r="J4335">
        <v>421.89</v>
      </c>
      <c r="K4335">
        <v>364.69</v>
      </c>
    </row>
    <row r="4336" spans="1:11" x14ac:dyDescent="0.35">
      <c r="A4336">
        <v>376089322</v>
      </c>
      <c r="B4336" s="2">
        <v>42529</v>
      </c>
      <c r="C4336" s="2">
        <v>42533</v>
      </c>
      <c r="D4336" t="s">
        <v>86</v>
      </c>
      <c r="E4336" t="s">
        <v>29</v>
      </c>
      <c r="F4336" t="s">
        <v>47</v>
      </c>
      <c r="G4336" t="s">
        <v>18</v>
      </c>
      <c r="H4336" t="s">
        <v>34</v>
      </c>
      <c r="I4336">
        <v>2043</v>
      </c>
      <c r="J4336">
        <v>421.89</v>
      </c>
      <c r="K4336">
        <v>364.69</v>
      </c>
    </row>
    <row r="4337" spans="1:11" x14ac:dyDescent="0.35">
      <c r="A4337">
        <v>270270812</v>
      </c>
      <c r="B4337" s="2">
        <v>42286</v>
      </c>
      <c r="C4337" s="2">
        <v>42290</v>
      </c>
      <c r="D4337" t="s">
        <v>187</v>
      </c>
      <c r="E4337" t="s">
        <v>29</v>
      </c>
      <c r="F4337" t="s">
        <v>17</v>
      </c>
      <c r="G4337" t="s">
        <v>14</v>
      </c>
      <c r="H4337" t="s">
        <v>34</v>
      </c>
      <c r="I4337">
        <v>7994</v>
      </c>
      <c r="J4337">
        <v>152.58000000000001</v>
      </c>
      <c r="K4337">
        <v>97.44</v>
      </c>
    </row>
    <row r="4338" spans="1:11" x14ac:dyDescent="0.35">
      <c r="A4338">
        <v>868854463</v>
      </c>
      <c r="B4338" s="2">
        <v>44567</v>
      </c>
      <c r="C4338" s="2">
        <v>44582</v>
      </c>
      <c r="D4338" t="s">
        <v>58</v>
      </c>
      <c r="E4338" t="s">
        <v>29</v>
      </c>
      <c r="F4338" t="s">
        <v>30</v>
      </c>
      <c r="G4338" t="s">
        <v>18</v>
      </c>
      <c r="H4338" t="s">
        <v>15</v>
      </c>
      <c r="I4338">
        <v>2198</v>
      </c>
      <c r="J4338">
        <v>81.73</v>
      </c>
      <c r="K4338">
        <v>56.67</v>
      </c>
    </row>
    <row r="4339" spans="1:11" x14ac:dyDescent="0.35">
      <c r="A4339">
        <v>762514102</v>
      </c>
      <c r="B4339" s="2">
        <v>43277</v>
      </c>
      <c r="C4339" s="2">
        <v>43292</v>
      </c>
      <c r="D4339" t="s">
        <v>43</v>
      </c>
      <c r="E4339" t="s">
        <v>24</v>
      </c>
      <c r="F4339" t="s">
        <v>22</v>
      </c>
      <c r="G4339" t="s">
        <v>14</v>
      </c>
      <c r="H4339" t="s">
        <v>26</v>
      </c>
      <c r="I4339">
        <v>3722</v>
      </c>
      <c r="J4339">
        <v>47.45</v>
      </c>
      <c r="K4339">
        <v>31.79</v>
      </c>
    </row>
    <row r="4340" spans="1:11" x14ac:dyDescent="0.35">
      <c r="A4340">
        <v>862236058</v>
      </c>
      <c r="B4340" s="2">
        <v>42097</v>
      </c>
      <c r="C4340" s="2">
        <v>42111</v>
      </c>
      <c r="D4340" t="s">
        <v>50</v>
      </c>
      <c r="E4340" t="s">
        <v>51</v>
      </c>
      <c r="F4340" t="s">
        <v>30</v>
      </c>
      <c r="G4340" t="s">
        <v>18</v>
      </c>
      <c r="H4340" t="s">
        <v>34</v>
      </c>
      <c r="I4340">
        <v>3665</v>
      </c>
      <c r="J4340">
        <v>81.73</v>
      </c>
      <c r="K4340">
        <v>56.67</v>
      </c>
    </row>
    <row r="4341" spans="1:11" x14ac:dyDescent="0.35">
      <c r="A4341">
        <v>349319159</v>
      </c>
      <c r="B4341" s="2">
        <v>44869</v>
      </c>
      <c r="C4341" s="2">
        <v>44877</v>
      </c>
      <c r="D4341" t="s">
        <v>75</v>
      </c>
      <c r="E4341" t="s">
        <v>38</v>
      </c>
      <c r="F4341" t="s">
        <v>76</v>
      </c>
      <c r="G4341" t="s">
        <v>14</v>
      </c>
      <c r="H4341" t="s">
        <v>34</v>
      </c>
      <c r="I4341">
        <v>157</v>
      </c>
      <c r="J4341">
        <v>668.27</v>
      </c>
      <c r="K4341">
        <v>502.54</v>
      </c>
    </row>
    <row r="4342" spans="1:11" x14ac:dyDescent="0.35">
      <c r="A4342">
        <v>725374734</v>
      </c>
      <c r="B4342" s="2">
        <v>42357</v>
      </c>
      <c r="C4342" s="2">
        <v>42364</v>
      </c>
      <c r="D4342" t="s">
        <v>31</v>
      </c>
      <c r="E4342" t="s">
        <v>32</v>
      </c>
      <c r="F4342" t="s">
        <v>17</v>
      </c>
      <c r="G4342" t="s">
        <v>14</v>
      </c>
      <c r="H4342" t="s">
        <v>19</v>
      </c>
      <c r="I4342">
        <v>3358</v>
      </c>
      <c r="J4342">
        <v>152.58000000000001</v>
      </c>
      <c r="K4342">
        <v>97.44</v>
      </c>
    </row>
    <row r="4343" spans="1:11" x14ac:dyDescent="0.35">
      <c r="A4343">
        <v>862326610</v>
      </c>
      <c r="B4343" s="2">
        <v>43953</v>
      </c>
      <c r="C4343" s="2">
        <v>43967</v>
      </c>
      <c r="D4343" t="s">
        <v>102</v>
      </c>
      <c r="E4343" t="s">
        <v>21</v>
      </c>
      <c r="F4343" t="s">
        <v>22</v>
      </c>
      <c r="G4343" t="s">
        <v>14</v>
      </c>
      <c r="H4343" t="s">
        <v>15</v>
      </c>
      <c r="I4343">
        <v>461</v>
      </c>
      <c r="J4343">
        <v>47.45</v>
      </c>
      <c r="K4343">
        <v>31.79</v>
      </c>
    </row>
    <row r="4344" spans="1:11" x14ac:dyDescent="0.35">
      <c r="A4344">
        <v>152411115</v>
      </c>
      <c r="B4344" s="2">
        <v>43469</v>
      </c>
      <c r="C4344" s="2">
        <v>43488</v>
      </c>
      <c r="D4344" t="s">
        <v>172</v>
      </c>
      <c r="E4344" t="s">
        <v>21</v>
      </c>
      <c r="F4344" t="s">
        <v>47</v>
      </c>
      <c r="G4344" t="s">
        <v>14</v>
      </c>
      <c r="H4344" t="s">
        <v>34</v>
      </c>
      <c r="I4344">
        <v>691</v>
      </c>
      <c r="J4344">
        <v>421.89</v>
      </c>
      <c r="K4344">
        <v>364.69</v>
      </c>
    </row>
    <row r="4345" spans="1:11" x14ac:dyDescent="0.35">
      <c r="A4345">
        <v>758177077</v>
      </c>
      <c r="B4345" s="2">
        <v>43535</v>
      </c>
      <c r="C4345" s="2">
        <v>43537</v>
      </c>
      <c r="D4345" t="s">
        <v>206</v>
      </c>
      <c r="E4345" t="s">
        <v>24</v>
      </c>
      <c r="F4345" t="s">
        <v>42</v>
      </c>
      <c r="G4345" t="s">
        <v>14</v>
      </c>
      <c r="H4345" t="s">
        <v>26</v>
      </c>
      <c r="I4345">
        <v>300</v>
      </c>
      <c r="J4345">
        <v>437.2</v>
      </c>
      <c r="K4345">
        <v>263.33</v>
      </c>
    </row>
    <row r="4346" spans="1:11" x14ac:dyDescent="0.35">
      <c r="A4346">
        <v>862485826</v>
      </c>
      <c r="B4346" s="2">
        <v>42629</v>
      </c>
      <c r="C4346" s="2">
        <v>42641</v>
      </c>
      <c r="D4346" t="s">
        <v>100</v>
      </c>
      <c r="E4346" t="s">
        <v>21</v>
      </c>
      <c r="F4346" t="s">
        <v>40</v>
      </c>
      <c r="G4346" t="s">
        <v>18</v>
      </c>
      <c r="H4346" t="s">
        <v>19</v>
      </c>
      <c r="I4346">
        <v>7577</v>
      </c>
      <c r="J4346">
        <v>651.21</v>
      </c>
      <c r="K4346">
        <v>524.96</v>
      </c>
    </row>
    <row r="4347" spans="1:11" x14ac:dyDescent="0.35">
      <c r="A4347">
        <v>518511188</v>
      </c>
      <c r="B4347" s="2">
        <v>42775</v>
      </c>
      <c r="C4347" s="2">
        <v>42788</v>
      </c>
      <c r="D4347" t="s">
        <v>87</v>
      </c>
      <c r="E4347" t="s">
        <v>24</v>
      </c>
      <c r="F4347" t="s">
        <v>76</v>
      </c>
      <c r="G4347" t="s">
        <v>18</v>
      </c>
      <c r="H4347" t="s">
        <v>19</v>
      </c>
      <c r="I4347">
        <v>7838</v>
      </c>
      <c r="J4347">
        <v>668.27</v>
      </c>
      <c r="K4347">
        <v>502.54</v>
      </c>
    </row>
    <row r="4348" spans="1:11" x14ac:dyDescent="0.35">
      <c r="A4348">
        <v>299739491</v>
      </c>
      <c r="B4348" s="2">
        <v>42576</v>
      </c>
      <c r="C4348" s="2">
        <v>42587</v>
      </c>
      <c r="D4348" t="s">
        <v>203</v>
      </c>
      <c r="E4348" t="s">
        <v>21</v>
      </c>
      <c r="F4348" t="s">
        <v>56</v>
      </c>
      <c r="G4348" t="s">
        <v>18</v>
      </c>
      <c r="H4348" t="s">
        <v>15</v>
      </c>
      <c r="I4348">
        <v>8431</v>
      </c>
      <c r="J4348">
        <v>9.33</v>
      </c>
      <c r="K4348">
        <v>6.92</v>
      </c>
    </row>
    <row r="4349" spans="1:11" x14ac:dyDescent="0.35">
      <c r="A4349">
        <v>849969565</v>
      </c>
      <c r="B4349" s="2">
        <v>43296</v>
      </c>
      <c r="C4349" s="2">
        <v>43317</v>
      </c>
      <c r="D4349" t="s">
        <v>86</v>
      </c>
      <c r="E4349" t="s">
        <v>29</v>
      </c>
      <c r="F4349" t="s">
        <v>47</v>
      </c>
      <c r="G4349" t="s">
        <v>14</v>
      </c>
      <c r="H4349" t="s">
        <v>34</v>
      </c>
      <c r="I4349">
        <v>3737</v>
      </c>
      <c r="J4349">
        <v>421.89</v>
      </c>
      <c r="K4349">
        <v>364.69</v>
      </c>
    </row>
    <row r="4350" spans="1:11" x14ac:dyDescent="0.35">
      <c r="A4350">
        <v>633312737</v>
      </c>
      <c r="B4350" s="2">
        <v>44394</v>
      </c>
      <c r="C4350" s="2">
        <v>44399</v>
      </c>
      <c r="D4350" t="s">
        <v>165</v>
      </c>
      <c r="E4350" t="s">
        <v>21</v>
      </c>
      <c r="F4350" t="s">
        <v>47</v>
      </c>
      <c r="G4350" t="s">
        <v>18</v>
      </c>
      <c r="H4350" t="s">
        <v>26</v>
      </c>
      <c r="I4350">
        <v>167</v>
      </c>
      <c r="J4350">
        <v>421.89</v>
      </c>
      <c r="K4350">
        <v>364.69</v>
      </c>
    </row>
    <row r="4351" spans="1:11" x14ac:dyDescent="0.35">
      <c r="A4351">
        <v>884192836</v>
      </c>
      <c r="B4351" s="2">
        <v>44179</v>
      </c>
      <c r="C4351" s="2">
        <v>44198</v>
      </c>
      <c r="D4351" t="s">
        <v>125</v>
      </c>
      <c r="E4351" t="s">
        <v>21</v>
      </c>
      <c r="F4351" t="s">
        <v>40</v>
      </c>
      <c r="G4351" t="s">
        <v>18</v>
      </c>
      <c r="H4351" t="s">
        <v>19</v>
      </c>
      <c r="I4351">
        <v>1164</v>
      </c>
      <c r="J4351">
        <v>651.21</v>
      </c>
      <c r="K4351">
        <v>524.96</v>
      </c>
    </row>
    <row r="4352" spans="1:11" x14ac:dyDescent="0.35">
      <c r="A4352">
        <v>657346189</v>
      </c>
      <c r="B4352" s="2">
        <v>44585</v>
      </c>
      <c r="C4352" s="2">
        <v>44595</v>
      </c>
      <c r="D4352" t="s">
        <v>177</v>
      </c>
      <c r="E4352" t="s">
        <v>24</v>
      </c>
      <c r="F4352" t="s">
        <v>42</v>
      </c>
      <c r="G4352" t="s">
        <v>18</v>
      </c>
      <c r="H4352" t="s">
        <v>19</v>
      </c>
      <c r="I4352">
        <v>2200</v>
      </c>
      <c r="J4352">
        <v>437.2</v>
      </c>
      <c r="K4352">
        <v>263.33</v>
      </c>
    </row>
    <row r="4353" spans="1:11" x14ac:dyDescent="0.35">
      <c r="A4353">
        <v>877821624</v>
      </c>
      <c r="B4353" s="2">
        <v>43161</v>
      </c>
      <c r="C4353" s="2">
        <v>43175</v>
      </c>
      <c r="D4353" t="s">
        <v>185</v>
      </c>
      <c r="E4353" t="s">
        <v>38</v>
      </c>
      <c r="F4353" t="s">
        <v>22</v>
      </c>
      <c r="G4353" t="s">
        <v>18</v>
      </c>
      <c r="H4353" t="s">
        <v>15</v>
      </c>
      <c r="I4353">
        <v>5780</v>
      </c>
      <c r="J4353">
        <v>47.45</v>
      </c>
      <c r="K4353">
        <v>31.79</v>
      </c>
    </row>
    <row r="4354" spans="1:11" x14ac:dyDescent="0.35">
      <c r="A4354">
        <v>290980470</v>
      </c>
      <c r="B4354" s="2">
        <v>43426</v>
      </c>
      <c r="C4354" s="2">
        <v>43436</v>
      </c>
      <c r="D4354" t="s">
        <v>166</v>
      </c>
      <c r="E4354" t="s">
        <v>38</v>
      </c>
      <c r="F4354" t="s">
        <v>56</v>
      </c>
      <c r="G4354" t="s">
        <v>14</v>
      </c>
      <c r="H4354" t="s">
        <v>15</v>
      </c>
      <c r="I4354">
        <v>6442</v>
      </c>
      <c r="J4354">
        <v>9.33</v>
      </c>
      <c r="K4354">
        <v>6.92</v>
      </c>
    </row>
    <row r="4355" spans="1:11" x14ac:dyDescent="0.35">
      <c r="A4355">
        <v>412496554</v>
      </c>
      <c r="B4355" s="2">
        <v>43210</v>
      </c>
      <c r="C4355" s="2">
        <v>43213</v>
      </c>
      <c r="D4355" t="s">
        <v>63</v>
      </c>
      <c r="E4355" t="s">
        <v>32</v>
      </c>
      <c r="F4355" t="s">
        <v>56</v>
      </c>
      <c r="G4355" t="s">
        <v>14</v>
      </c>
      <c r="H4355" t="s">
        <v>34</v>
      </c>
      <c r="I4355">
        <v>5752</v>
      </c>
      <c r="J4355">
        <v>9.33</v>
      </c>
      <c r="K4355">
        <v>6.92</v>
      </c>
    </row>
    <row r="4356" spans="1:11" x14ac:dyDescent="0.35">
      <c r="A4356">
        <v>578356206</v>
      </c>
      <c r="B4356" s="2">
        <v>42194</v>
      </c>
      <c r="C4356" s="2">
        <v>42211</v>
      </c>
      <c r="D4356" t="s">
        <v>189</v>
      </c>
      <c r="E4356" t="s">
        <v>21</v>
      </c>
      <c r="F4356" t="s">
        <v>47</v>
      </c>
      <c r="G4356" t="s">
        <v>14</v>
      </c>
      <c r="H4356" t="s">
        <v>15</v>
      </c>
      <c r="I4356">
        <v>7309</v>
      </c>
      <c r="J4356">
        <v>421.89</v>
      </c>
      <c r="K4356">
        <v>364.69</v>
      </c>
    </row>
    <row r="4357" spans="1:11" x14ac:dyDescent="0.35">
      <c r="A4357">
        <v>194858253</v>
      </c>
      <c r="B4357" s="2">
        <v>44333</v>
      </c>
      <c r="C4357" s="2">
        <v>44349</v>
      </c>
      <c r="D4357" t="s">
        <v>67</v>
      </c>
      <c r="E4357" t="s">
        <v>21</v>
      </c>
      <c r="F4357" t="s">
        <v>30</v>
      </c>
      <c r="G4357" t="s">
        <v>14</v>
      </c>
      <c r="H4357" t="s">
        <v>26</v>
      </c>
      <c r="I4357">
        <v>1742</v>
      </c>
      <c r="J4357">
        <v>81.73</v>
      </c>
      <c r="K4357">
        <v>56.67</v>
      </c>
    </row>
    <row r="4358" spans="1:11" x14ac:dyDescent="0.35">
      <c r="A4358">
        <v>988614022</v>
      </c>
      <c r="B4358" s="2">
        <v>44893</v>
      </c>
      <c r="C4358" s="2">
        <v>44911</v>
      </c>
      <c r="D4358" t="s">
        <v>175</v>
      </c>
      <c r="E4358" t="s">
        <v>21</v>
      </c>
      <c r="F4358" t="s">
        <v>25</v>
      </c>
      <c r="G4358" t="s">
        <v>18</v>
      </c>
      <c r="H4358" t="s">
        <v>26</v>
      </c>
      <c r="I4358">
        <v>1713</v>
      </c>
      <c r="J4358">
        <v>205.7</v>
      </c>
      <c r="K4358">
        <v>117.11</v>
      </c>
    </row>
    <row r="4359" spans="1:11" x14ac:dyDescent="0.35">
      <c r="A4359">
        <v>256547343</v>
      </c>
      <c r="B4359" s="2">
        <v>44148</v>
      </c>
      <c r="C4359" s="2">
        <v>44168</v>
      </c>
      <c r="D4359" t="s">
        <v>101</v>
      </c>
      <c r="E4359" t="s">
        <v>24</v>
      </c>
      <c r="F4359" t="s">
        <v>30</v>
      </c>
      <c r="G4359" t="s">
        <v>14</v>
      </c>
      <c r="H4359" t="s">
        <v>19</v>
      </c>
      <c r="I4359">
        <v>6915</v>
      </c>
      <c r="J4359">
        <v>81.73</v>
      </c>
      <c r="K4359">
        <v>56.67</v>
      </c>
    </row>
    <row r="4360" spans="1:11" x14ac:dyDescent="0.35">
      <c r="A4360">
        <v>315894544</v>
      </c>
      <c r="B4360" s="2">
        <v>42760</v>
      </c>
      <c r="C4360" s="2">
        <v>42779</v>
      </c>
      <c r="D4360" t="s">
        <v>191</v>
      </c>
      <c r="E4360" t="s">
        <v>24</v>
      </c>
      <c r="F4360" t="s">
        <v>68</v>
      </c>
      <c r="G4360" t="s">
        <v>18</v>
      </c>
      <c r="H4360" t="s">
        <v>15</v>
      </c>
      <c r="I4360">
        <v>9070</v>
      </c>
      <c r="J4360">
        <v>154.06</v>
      </c>
      <c r="K4360">
        <v>90.93</v>
      </c>
    </row>
    <row r="4361" spans="1:11" x14ac:dyDescent="0.35">
      <c r="A4361">
        <v>854204452</v>
      </c>
      <c r="B4361" s="2">
        <v>43472</v>
      </c>
      <c r="C4361" s="2">
        <v>43483</v>
      </c>
      <c r="D4361" t="s">
        <v>169</v>
      </c>
      <c r="E4361" t="s">
        <v>29</v>
      </c>
      <c r="F4361" t="s">
        <v>17</v>
      </c>
      <c r="G4361" t="s">
        <v>14</v>
      </c>
      <c r="H4361" t="s">
        <v>26</v>
      </c>
      <c r="I4361">
        <v>6934</v>
      </c>
      <c r="J4361">
        <v>152.58000000000001</v>
      </c>
      <c r="K4361">
        <v>97.44</v>
      </c>
    </row>
    <row r="4362" spans="1:11" x14ac:dyDescent="0.35">
      <c r="A4362">
        <v>279338395</v>
      </c>
      <c r="B4362" s="2">
        <v>43110</v>
      </c>
      <c r="C4362" s="2">
        <v>43116</v>
      </c>
      <c r="D4362" t="s">
        <v>95</v>
      </c>
      <c r="E4362" t="s">
        <v>21</v>
      </c>
      <c r="F4362" t="s">
        <v>25</v>
      </c>
      <c r="G4362" t="s">
        <v>14</v>
      </c>
      <c r="H4362" t="s">
        <v>26</v>
      </c>
      <c r="I4362">
        <v>1293</v>
      </c>
      <c r="J4362">
        <v>205.7</v>
      </c>
      <c r="K4362">
        <v>117.11</v>
      </c>
    </row>
    <row r="4363" spans="1:11" x14ac:dyDescent="0.35">
      <c r="A4363">
        <v>669470202</v>
      </c>
      <c r="B4363" s="2">
        <v>42195</v>
      </c>
      <c r="C4363" s="2">
        <v>42215</v>
      </c>
      <c r="D4363" t="s">
        <v>84</v>
      </c>
      <c r="E4363" t="s">
        <v>24</v>
      </c>
      <c r="F4363" t="s">
        <v>47</v>
      </c>
      <c r="G4363" t="s">
        <v>14</v>
      </c>
      <c r="H4363" t="s">
        <v>19</v>
      </c>
      <c r="I4363">
        <v>9965</v>
      </c>
      <c r="J4363">
        <v>421.89</v>
      </c>
      <c r="K4363">
        <v>364.69</v>
      </c>
    </row>
    <row r="4364" spans="1:11" x14ac:dyDescent="0.35">
      <c r="A4364">
        <v>123086202</v>
      </c>
      <c r="B4364" s="2">
        <v>43102</v>
      </c>
      <c r="C4364" s="2">
        <v>43114</v>
      </c>
      <c r="D4364" t="s">
        <v>55</v>
      </c>
      <c r="E4364" t="s">
        <v>21</v>
      </c>
      <c r="F4364" t="s">
        <v>13</v>
      </c>
      <c r="G4364" t="s">
        <v>18</v>
      </c>
      <c r="H4364" t="s">
        <v>15</v>
      </c>
      <c r="I4364">
        <v>2797</v>
      </c>
      <c r="J4364">
        <v>255.28</v>
      </c>
      <c r="K4364">
        <v>159.41999999999999</v>
      </c>
    </row>
    <row r="4365" spans="1:11" x14ac:dyDescent="0.35">
      <c r="A4365">
        <v>408985221</v>
      </c>
      <c r="B4365" s="2">
        <v>44862</v>
      </c>
      <c r="C4365" s="2">
        <v>44876</v>
      </c>
      <c r="D4365" t="s">
        <v>171</v>
      </c>
      <c r="E4365" t="s">
        <v>12</v>
      </c>
      <c r="F4365" t="s">
        <v>33</v>
      </c>
      <c r="G4365" t="s">
        <v>14</v>
      </c>
      <c r="H4365" t="s">
        <v>15</v>
      </c>
      <c r="I4365">
        <v>6670</v>
      </c>
      <c r="J4365">
        <v>109.28</v>
      </c>
      <c r="K4365">
        <v>35.840000000000003</v>
      </c>
    </row>
    <row r="4366" spans="1:11" x14ac:dyDescent="0.35">
      <c r="A4366">
        <v>216278588</v>
      </c>
      <c r="B4366" s="2">
        <v>42357</v>
      </c>
      <c r="C4366" s="2">
        <v>42366</v>
      </c>
      <c r="D4366" t="s">
        <v>67</v>
      </c>
      <c r="E4366" t="s">
        <v>21</v>
      </c>
      <c r="F4366" t="s">
        <v>47</v>
      </c>
      <c r="G4366" t="s">
        <v>14</v>
      </c>
      <c r="H4366" t="s">
        <v>15</v>
      </c>
      <c r="I4366">
        <v>495</v>
      </c>
      <c r="J4366">
        <v>421.89</v>
      </c>
      <c r="K4366">
        <v>364.69</v>
      </c>
    </row>
    <row r="4367" spans="1:11" x14ac:dyDescent="0.35">
      <c r="A4367">
        <v>104390132</v>
      </c>
      <c r="B4367" s="2">
        <v>43822</v>
      </c>
      <c r="C4367" s="2">
        <v>43837</v>
      </c>
      <c r="D4367" t="s">
        <v>139</v>
      </c>
      <c r="E4367" t="s">
        <v>51</v>
      </c>
      <c r="F4367" t="s">
        <v>56</v>
      </c>
      <c r="G4367" t="s">
        <v>14</v>
      </c>
      <c r="H4367" t="s">
        <v>26</v>
      </c>
      <c r="I4367">
        <v>215</v>
      </c>
      <c r="J4367">
        <v>9.33</v>
      </c>
      <c r="K4367">
        <v>6.92</v>
      </c>
    </row>
    <row r="4368" spans="1:11" x14ac:dyDescent="0.35">
      <c r="A4368">
        <v>253056180</v>
      </c>
      <c r="B4368" s="2">
        <v>43535</v>
      </c>
      <c r="C4368" s="2">
        <v>43555</v>
      </c>
      <c r="D4368" t="s">
        <v>37</v>
      </c>
      <c r="E4368" t="s">
        <v>38</v>
      </c>
      <c r="F4368" t="s">
        <v>76</v>
      </c>
      <c r="G4368" t="s">
        <v>14</v>
      </c>
      <c r="H4368" t="s">
        <v>19</v>
      </c>
      <c r="I4368">
        <v>3802</v>
      </c>
      <c r="J4368">
        <v>668.27</v>
      </c>
      <c r="K4368">
        <v>502.54</v>
      </c>
    </row>
    <row r="4369" spans="1:11" x14ac:dyDescent="0.35">
      <c r="A4369">
        <v>912325561</v>
      </c>
      <c r="B4369" s="2">
        <v>44432</v>
      </c>
      <c r="C4369" s="2">
        <v>44433</v>
      </c>
      <c r="D4369" t="s">
        <v>78</v>
      </c>
      <c r="E4369" t="s">
        <v>24</v>
      </c>
      <c r="F4369" t="s">
        <v>30</v>
      </c>
      <c r="G4369" t="s">
        <v>14</v>
      </c>
      <c r="H4369" t="s">
        <v>15</v>
      </c>
      <c r="I4369">
        <v>6262</v>
      </c>
      <c r="J4369">
        <v>81.73</v>
      </c>
      <c r="K4369">
        <v>56.67</v>
      </c>
    </row>
    <row r="4370" spans="1:11" x14ac:dyDescent="0.35">
      <c r="A4370">
        <v>152559602</v>
      </c>
      <c r="B4370" s="2">
        <v>42373</v>
      </c>
      <c r="C4370" s="2">
        <v>42392</v>
      </c>
      <c r="D4370" t="s">
        <v>44</v>
      </c>
      <c r="E4370" t="s">
        <v>12</v>
      </c>
      <c r="F4370" t="s">
        <v>47</v>
      </c>
      <c r="G4370" t="s">
        <v>14</v>
      </c>
      <c r="H4370" t="s">
        <v>34</v>
      </c>
      <c r="I4370">
        <v>4631</v>
      </c>
      <c r="J4370">
        <v>421.89</v>
      </c>
      <c r="K4370">
        <v>364.69</v>
      </c>
    </row>
    <row r="4371" spans="1:11" x14ac:dyDescent="0.35">
      <c r="A4371">
        <v>614432132</v>
      </c>
      <c r="B4371" s="2">
        <v>42039</v>
      </c>
      <c r="C4371" s="2">
        <v>42051</v>
      </c>
      <c r="D4371" t="s">
        <v>124</v>
      </c>
      <c r="E4371" t="s">
        <v>38</v>
      </c>
      <c r="F4371" t="s">
        <v>25</v>
      </c>
      <c r="G4371" t="s">
        <v>14</v>
      </c>
      <c r="H4371" t="s">
        <v>15</v>
      </c>
      <c r="I4371">
        <v>2977</v>
      </c>
      <c r="J4371">
        <v>205.7</v>
      </c>
      <c r="K4371">
        <v>117.11</v>
      </c>
    </row>
    <row r="4372" spans="1:11" x14ac:dyDescent="0.35">
      <c r="A4372">
        <v>958929479</v>
      </c>
      <c r="B4372" s="2">
        <v>43800</v>
      </c>
      <c r="C4372" s="2">
        <v>43802</v>
      </c>
      <c r="D4372" t="s">
        <v>52</v>
      </c>
      <c r="E4372" t="s">
        <v>12</v>
      </c>
      <c r="F4372" t="s">
        <v>76</v>
      </c>
      <c r="G4372" t="s">
        <v>18</v>
      </c>
      <c r="H4372" t="s">
        <v>19</v>
      </c>
      <c r="I4372">
        <v>7397</v>
      </c>
      <c r="J4372">
        <v>668.27</v>
      </c>
      <c r="K4372">
        <v>502.54</v>
      </c>
    </row>
    <row r="4373" spans="1:11" x14ac:dyDescent="0.35">
      <c r="A4373">
        <v>817350471</v>
      </c>
      <c r="B4373" s="2">
        <v>43383</v>
      </c>
      <c r="C4373" s="2">
        <v>43400</v>
      </c>
      <c r="D4373" t="s">
        <v>104</v>
      </c>
      <c r="E4373" t="s">
        <v>24</v>
      </c>
      <c r="F4373" t="s">
        <v>76</v>
      </c>
      <c r="G4373" t="s">
        <v>18</v>
      </c>
      <c r="H4373" t="s">
        <v>34</v>
      </c>
      <c r="I4373">
        <v>1022</v>
      </c>
      <c r="J4373">
        <v>668.27</v>
      </c>
      <c r="K4373">
        <v>502.54</v>
      </c>
    </row>
    <row r="4374" spans="1:11" x14ac:dyDescent="0.35">
      <c r="A4374">
        <v>341306436</v>
      </c>
      <c r="B4374" s="2">
        <v>43631</v>
      </c>
      <c r="C4374" s="2">
        <v>43638</v>
      </c>
      <c r="D4374" t="s">
        <v>59</v>
      </c>
      <c r="E4374" t="s">
        <v>12</v>
      </c>
      <c r="F4374" t="s">
        <v>40</v>
      </c>
      <c r="G4374" t="s">
        <v>14</v>
      </c>
      <c r="H4374" t="s">
        <v>26</v>
      </c>
      <c r="I4374">
        <v>9014</v>
      </c>
      <c r="J4374">
        <v>651.21</v>
      </c>
      <c r="K4374">
        <v>524.96</v>
      </c>
    </row>
    <row r="4375" spans="1:11" x14ac:dyDescent="0.35">
      <c r="A4375">
        <v>652721202</v>
      </c>
      <c r="B4375" s="2">
        <v>44779</v>
      </c>
      <c r="C4375" s="2">
        <v>44796</v>
      </c>
      <c r="D4375" t="s">
        <v>200</v>
      </c>
      <c r="E4375" t="s">
        <v>24</v>
      </c>
      <c r="F4375" t="s">
        <v>42</v>
      </c>
      <c r="G4375" t="s">
        <v>18</v>
      </c>
      <c r="H4375" t="s">
        <v>19</v>
      </c>
      <c r="I4375">
        <v>3563</v>
      </c>
      <c r="J4375">
        <v>437.2</v>
      </c>
      <c r="K4375">
        <v>263.33</v>
      </c>
    </row>
    <row r="4376" spans="1:11" x14ac:dyDescent="0.35">
      <c r="A4376">
        <v>693831098</v>
      </c>
      <c r="B4376" s="2">
        <v>42178</v>
      </c>
      <c r="C4376" s="2">
        <v>42187</v>
      </c>
      <c r="D4376" t="s">
        <v>214</v>
      </c>
      <c r="E4376" t="s">
        <v>21</v>
      </c>
      <c r="F4376" t="s">
        <v>13</v>
      </c>
      <c r="G4376" t="s">
        <v>18</v>
      </c>
      <c r="H4376" t="s">
        <v>34</v>
      </c>
      <c r="I4376">
        <v>8895</v>
      </c>
      <c r="J4376">
        <v>255.28</v>
      </c>
      <c r="K4376">
        <v>159.41999999999999</v>
      </c>
    </row>
    <row r="4377" spans="1:11" x14ac:dyDescent="0.35">
      <c r="A4377">
        <v>377184951</v>
      </c>
      <c r="B4377" s="2">
        <v>44537</v>
      </c>
      <c r="C4377" s="2">
        <v>44540</v>
      </c>
      <c r="D4377" t="s">
        <v>212</v>
      </c>
      <c r="E4377" t="s">
        <v>32</v>
      </c>
      <c r="F4377" t="s">
        <v>25</v>
      </c>
      <c r="G4377" t="s">
        <v>18</v>
      </c>
      <c r="H4377" t="s">
        <v>34</v>
      </c>
      <c r="I4377">
        <v>6264</v>
      </c>
      <c r="J4377">
        <v>205.7</v>
      </c>
      <c r="K4377">
        <v>117.11</v>
      </c>
    </row>
    <row r="4378" spans="1:11" x14ac:dyDescent="0.35">
      <c r="A4378">
        <v>135644090</v>
      </c>
      <c r="B4378" s="2">
        <v>42063</v>
      </c>
      <c r="C4378" s="2">
        <v>42082</v>
      </c>
      <c r="D4378" t="s">
        <v>171</v>
      </c>
      <c r="E4378" t="s">
        <v>12</v>
      </c>
      <c r="F4378" t="s">
        <v>68</v>
      </c>
      <c r="G4378" t="s">
        <v>14</v>
      </c>
      <c r="H4378" t="s">
        <v>34</v>
      </c>
      <c r="I4378">
        <v>8955</v>
      </c>
      <c r="J4378">
        <v>154.06</v>
      </c>
      <c r="K4378">
        <v>90.93</v>
      </c>
    </row>
    <row r="4379" spans="1:11" x14ac:dyDescent="0.35">
      <c r="A4379">
        <v>472382342</v>
      </c>
      <c r="B4379" s="2">
        <v>43433</v>
      </c>
      <c r="C4379" s="2">
        <v>43448</v>
      </c>
      <c r="D4379" t="s">
        <v>173</v>
      </c>
      <c r="E4379" t="s">
        <v>24</v>
      </c>
      <c r="F4379" t="s">
        <v>33</v>
      </c>
      <c r="G4379" t="s">
        <v>18</v>
      </c>
      <c r="H4379" t="s">
        <v>26</v>
      </c>
      <c r="I4379">
        <v>7287</v>
      </c>
      <c r="J4379">
        <v>109.28</v>
      </c>
      <c r="K4379">
        <v>35.840000000000003</v>
      </c>
    </row>
    <row r="4380" spans="1:11" x14ac:dyDescent="0.35">
      <c r="A4380">
        <v>610886037</v>
      </c>
      <c r="B4380" s="2">
        <v>42791</v>
      </c>
      <c r="C4380" s="2">
        <v>42803</v>
      </c>
      <c r="D4380" t="s">
        <v>85</v>
      </c>
      <c r="E4380" t="s">
        <v>12</v>
      </c>
      <c r="F4380" t="s">
        <v>25</v>
      </c>
      <c r="G4380" t="s">
        <v>14</v>
      </c>
      <c r="H4380" t="s">
        <v>26</v>
      </c>
      <c r="I4380">
        <v>3608</v>
      </c>
      <c r="J4380">
        <v>205.7</v>
      </c>
      <c r="K4380">
        <v>117.11</v>
      </c>
    </row>
    <row r="4381" spans="1:11" x14ac:dyDescent="0.35">
      <c r="A4381">
        <v>744954001</v>
      </c>
      <c r="B4381" s="2">
        <v>42936</v>
      </c>
      <c r="C4381" s="2">
        <v>42953</v>
      </c>
      <c r="D4381" t="s">
        <v>72</v>
      </c>
      <c r="E4381" t="s">
        <v>24</v>
      </c>
      <c r="F4381" t="s">
        <v>42</v>
      </c>
      <c r="G4381" t="s">
        <v>18</v>
      </c>
      <c r="H4381" t="s">
        <v>19</v>
      </c>
      <c r="I4381">
        <v>7298</v>
      </c>
      <c r="J4381">
        <v>437.2</v>
      </c>
      <c r="K4381">
        <v>263.33</v>
      </c>
    </row>
    <row r="4382" spans="1:11" x14ac:dyDescent="0.35">
      <c r="A4382">
        <v>688697564</v>
      </c>
      <c r="B4382" s="2">
        <v>44139</v>
      </c>
      <c r="C4382" s="2">
        <v>44143</v>
      </c>
      <c r="D4382" t="s">
        <v>160</v>
      </c>
      <c r="E4382" t="s">
        <v>29</v>
      </c>
      <c r="F4382" t="s">
        <v>30</v>
      </c>
      <c r="G4382" t="s">
        <v>18</v>
      </c>
      <c r="H4382" t="s">
        <v>15</v>
      </c>
      <c r="I4382">
        <v>9768</v>
      </c>
      <c r="J4382">
        <v>81.73</v>
      </c>
      <c r="K4382">
        <v>56.67</v>
      </c>
    </row>
    <row r="4383" spans="1:11" x14ac:dyDescent="0.35">
      <c r="A4383">
        <v>326540553</v>
      </c>
      <c r="B4383" s="2">
        <v>43900</v>
      </c>
      <c r="C4383" s="2">
        <v>43915</v>
      </c>
      <c r="D4383" t="s">
        <v>209</v>
      </c>
      <c r="E4383" t="s">
        <v>32</v>
      </c>
      <c r="F4383" t="s">
        <v>25</v>
      </c>
      <c r="G4383" t="s">
        <v>14</v>
      </c>
      <c r="H4383" t="s">
        <v>26</v>
      </c>
      <c r="I4383">
        <v>9461</v>
      </c>
      <c r="J4383">
        <v>205.7</v>
      </c>
      <c r="K4383">
        <v>117.11</v>
      </c>
    </row>
    <row r="4384" spans="1:11" x14ac:dyDescent="0.35">
      <c r="A4384">
        <v>963219296</v>
      </c>
      <c r="B4384" s="2">
        <v>44805</v>
      </c>
      <c r="C4384" s="2">
        <v>44806</v>
      </c>
      <c r="D4384" t="s">
        <v>175</v>
      </c>
      <c r="E4384" t="s">
        <v>21</v>
      </c>
      <c r="F4384" t="s">
        <v>25</v>
      </c>
      <c r="G4384" t="s">
        <v>14</v>
      </c>
      <c r="H4384" t="s">
        <v>19</v>
      </c>
      <c r="I4384">
        <v>6850</v>
      </c>
      <c r="J4384">
        <v>205.7</v>
      </c>
      <c r="K4384">
        <v>117.11</v>
      </c>
    </row>
    <row r="4385" spans="1:11" x14ac:dyDescent="0.35">
      <c r="A4385">
        <v>373782622</v>
      </c>
      <c r="B4385" s="2">
        <v>42288</v>
      </c>
      <c r="C4385" s="2">
        <v>42299</v>
      </c>
      <c r="D4385" t="s">
        <v>133</v>
      </c>
      <c r="E4385" t="s">
        <v>38</v>
      </c>
      <c r="F4385" t="s">
        <v>25</v>
      </c>
      <c r="G4385" t="s">
        <v>18</v>
      </c>
      <c r="H4385" t="s">
        <v>19</v>
      </c>
      <c r="I4385">
        <v>9439</v>
      </c>
      <c r="J4385">
        <v>205.7</v>
      </c>
      <c r="K4385">
        <v>117.11</v>
      </c>
    </row>
    <row r="4386" spans="1:11" x14ac:dyDescent="0.35">
      <c r="A4386">
        <v>453591859</v>
      </c>
      <c r="B4386" s="2">
        <v>43600</v>
      </c>
      <c r="C4386" s="2">
        <v>43610</v>
      </c>
      <c r="D4386" t="s">
        <v>154</v>
      </c>
      <c r="E4386" t="s">
        <v>12</v>
      </c>
      <c r="F4386" t="s">
        <v>68</v>
      </c>
      <c r="G4386" t="s">
        <v>14</v>
      </c>
      <c r="H4386" t="s">
        <v>26</v>
      </c>
      <c r="I4386">
        <v>6766</v>
      </c>
      <c r="J4386">
        <v>154.06</v>
      </c>
      <c r="K4386">
        <v>90.93</v>
      </c>
    </row>
    <row r="4387" spans="1:11" x14ac:dyDescent="0.35">
      <c r="A4387">
        <v>468320834</v>
      </c>
      <c r="B4387" s="2">
        <v>42686</v>
      </c>
      <c r="C4387" s="2">
        <v>42691</v>
      </c>
      <c r="D4387" t="s">
        <v>48</v>
      </c>
      <c r="E4387" t="s">
        <v>21</v>
      </c>
      <c r="F4387" t="s">
        <v>68</v>
      </c>
      <c r="G4387" t="s">
        <v>18</v>
      </c>
      <c r="H4387" t="s">
        <v>15</v>
      </c>
      <c r="I4387">
        <v>5397</v>
      </c>
      <c r="J4387">
        <v>154.06</v>
      </c>
      <c r="K4387">
        <v>90.93</v>
      </c>
    </row>
    <row r="4388" spans="1:11" x14ac:dyDescent="0.35">
      <c r="A4388">
        <v>203955876</v>
      </c>
      <c r="B4388" s="2">
        <v>44727</v>
      </c>
      <c r="C4388" s="2">
        <v>44748</v>
      </c>
      <c r="D4388" t="s">
        <v>189</v>
      </c>
      <c r="E4388" t="s">
        <v>21</v>
      </c>
      <c r="F4388" t="s">
        <v>25</v>
      </c>
      <c r="G4388" t="s">
        <v>14</v>
      </c>
      <c r="H4388" t="s">
        <v>15</v>
      </c>
      <c r="I4388">
        <v>3931</v>
      </c>
      <c r="J4388">
        <v>205.7</v>
      </c>
      <c r="K4388">
        <v>117.11</v>
      </c>
    </row>
    <row r="4389" spans="1:11" x14ac:dyDescent="0.35">
      <c r="A4389">
        <v>416795814</v>
      </c>
      <c r="B4389" s="2">
        <v>43638</v>
      </c>
      <c r="C4389" s="2">
        <v>43656</v>
      </c>
      <c r="D4389" t="s">
        <v>98</v>
      </c>
      <c r="E4389" t="s">
        <v>38</v>
      </c>
      <c r="F4389" t="s">
        <v>13</v>
      </c>
      <c r="G4389" t="s">
        <v>18</v>
      </c>
      <c r="H4389" t="s">
        <v>19</v>
      </c>
      <c r="I4389">
        <v>7998</v>
      </c>
      <c r="J4389">
        <v>255.28</v>
      </c>
      <c r="K4389">
        <v>159.41999999999999</v>
      </c>
    </row>
    <row r="4390" spans="1:11" x14ac:dyDescent="0.35">
      <c r="A4390">
        <v>583451974</v>
      </c>
      <c r="B4390" s="2">
        <v>42380</v>
      </c>
      <c r="C4390" s="2">
        <v>42395</v>
      </c>
      <c r="D4390" t="s">
        <v>159</v>
      </c>
      <c r="E4390" t="s">
        <v>21</v>
      </c>
      <c r="F4390" t="s">
        <v>17</v>
      </c>
      <c r="G4390" t="s">
        <v>18</v>
      </c>
      <c r="H4390" t="s">
        <v>34</v>
      </c>
      <c r="I4390">
        <v>5260</v>
      </c>
      <c r="J4390">
        <v>152.58000000000001</v>
      </c>
      <c r="K4390">
        <v>97.44</v>
      </c>
    </row>
    <row r="4391" spans="1:11" x14ac:dyDescent="0.35">
      <c r="A4391">
        <v>250848186</v>
      </c>
      <c r="B4391" s="2">
        <v>43495</v>
      </c>
      <c r="C4391" s="2">
        <v>43513</v>
      </c>
      <c r="D4391" t="s">
        <v>67</v>
      </c>
      <c r="E4391" t="s">
        <v>21</v>
      </c>
      <c r="F4391" t="s">
        <v>33</v>
      </c>
      <c r="G4391" t="s">
        <v>14</v>
      </c>
      <c r="H4391" t="s">
        <v>15</v>
      </c>
      <c r="I4391">
        <v>407</v>
      </c>
      <c r="J4391">
        <v>109.28</v>
      </c>
      <c r="K4391">
        <v>35.840000000000003</v>
      </c>
    </row>
    <row r="4392" spans="1:11" x14ac:dyDescent="0.35">
      <c r="A4392">
        <v>386220777</v>
      </c>
      <c r="B4392" s="2">
        <v>42299</v>
      </c>
      <c r="C4392" s="2">
        <v>42320</v>
      </c>
      <c r="D4392" t="s">
        <v>110</v>
      </c>
      <c r="E4392" t="s">
        <v>38</v>
      </c>
      <c r="F4392" t="s">
        <v>47</v>
      </c>
      <c r="G4392" t="s">
        <v>14</v>
      </c>
      <c r="H4392" t="s">
        <v>15</v>
      </c>
      <c r="I4392">
        <v>165</v>
      </c>
      <c r="J4392">
        <v>421.89</v>
      </c>
      <c r="K4392">
        <v>364.69</v>
      </c>
    </row>
    <row r="4393" spans="1:11" x14ac:dyDescent="0.35">
      <c r="A4393">
        <v>227118575</v>
      </c>
      <c r="B4393" s="2">
        <v>42918</v>
      </c>
      <c r="C4393" s="2">
        <v>42936</v>
      </c>
      <c r="D4393" t="s">
        <v>220</v>
      </c>
      <c r="E4393" t="s">
        <v>29</v>
      </c>
      <c r="F4393" t="s">
        <v>42</v>
      </c>
      <c r="G4393" t="s">
        <v>14</v>
      </c>
      <c r="H4393" t="s">
        <v>34</v>
      </c>
      <c r="I4393">
        <v>8288</v>
      </c>
      <c r="J4393">
        <v>437.2</v>
      </c>
      <c r="K4393">
        <v>263.33</v>
      </c>
    </row>
    <row r="4394" spans="1:11" x14ac:dyDescent="0.35">
      <c r="A4394">
        <v>431402909</v>
      </c>
      <c r="B4394" s="2">
        <v>44026</v>
      </c>
      <c r="C4394" s="2">
        <v>44046</v>
      </c>
      <c r="D4394" t="s">
        <v>192</v>
      </c>
      <c r="E4394" t="s">
        <v>32</v>
      </c>
      <c r="F4394" t="s">
        <v>56</v>
      </c>
      <c r="G4394" t="s">
        <v>18</v>
      </c>
      <c r="H4394" t="s">
        <v>15</v>
      </c>
      <c r="I4394">
        <v>562</v>
      </c>
      <c r="J4394">
        <v>9.33</v>
      </c>
      <c r="K4394">
        <v>6.92</v>
      </c>
    </row>
    <row r="4395" spans="1:11" x14ac:dyDescent="0.35">
      <c r="A4395">
        <v>827247607</v>
      </c>
      <c r="B4395" s="2">
        <v>42106</v>
      </c>
      <c r="C4395" s="2">
        <v>42126</v>
      </c>
      <c r="D4395" t="s">
        <v>37</v>
      </c>
      <c r="E4395" t="s">
        <v>38</v>
      </c>
      <c r="F4395" t="s">
        <v>47</v>
      </c>
      <c r="G4395" t="s">
        <v>18</v>
      </c>
      <c r="H4395" t="s">
        <v>26</v>
      </c>
      <c r="I4395">
        <v>9805</v>
      </c>
      <c r="J4395">
        <v>421.89</v>
      </c>
      <c r="K4395">
        <v>364.69</v>
      </c>
    </row>
    <row r="4396" spans="1:11" x14ac:dyDescent="0.35">
      <c r="A4396">
        <v>863138997</v>
      </c>
      <c r="B4396" s="2">
        <v>44877</v>
      </c>
      <c r="C4396" s="2">
        <v>44878</v>
      </c>
      <c r="D4396" t="s">
        <v>156</v>
      </c>
      <c r="E4396" t="s">
        <v>21</v>
      </c>
      <c r="F4396" t="s">
        <v>47</v>
      </c>
      <c r="G4396" t="s">
        <v>14</v>
      </c>
      <c r="H4396" t="s">
        <v>19</v>
      </c>
      <c r="I4396">
        <v>865</v>
      </c>
      <c r="J4396">
        <v>421.89</v>
      </c>
      <c r="K4396">
        <v>364.69</v>
      </c>
    </row>
    <row r="4397" spans="1:11" x14ac:dyDescent="0.35">
      <c r="A4397">
        <v>957875907</v>
      </c>
      <c r="B4397" s="2">
        <v>43832</v>
      </c>
      <c r="C4397" s="2">
        <v>43837</v>
      </c>
      <c r="D4397" t="s">
        <v>85</v>
      </c>
      <c r="E4397" t="s">
        <v>12</v>
      </c>
      <c r="F4397" t="s">
        <v>17</v>
      </c>
      <c r="G4397" t="s">
        <v>18</v>
      </c>
      <c r="H4397" t="s">
        <v>26</v>
      </c>
      <c r="I4397">
        <v>5622</v>
      </c>
      <c r="J4397">
        <v>152.58000000000001</v>
      </c>
      <c r="K4397">
        <v>97.44</v>
      </c>
    </row>
    <row r="4398" spans="1:11" x14ac:dyDescent="0.35">
      <c r="A4398">
        <v>250569665</v>
      </c>
      <c r="B4398" s="2">
        <v>42855</v>
      </c>
      <c r="C4398" s="2">
        <v>42872</v>
      </c>
      <c r="D4398" t="s">
        <v>171</v>
      </c>
      <c r="E4398" t="s">
        <v>12</v>
      </c>
      <c r="F4398" t="s">
        <v>33</v>
      </c>
      <c r="G4398" t="s">
        <v>18</v>
      </c>
      <c r="H4398" t="s">
        <v>26</v>
      </c>
      <c r="I4398">
        <v>7987</v>
      </c>
      <c r="J4398">
        <v>109.28</v>
      </c>
      <c r="K4398">
        <v>35.840000000000003</v>
      </c>
    </row>
    <row r="4399" spans="1:11" x14ac:dyDescent="0.35">
      <c r="A4399">
        <v>650644099</v>
      </c>
      <c r="B4399" s="2">
        <v>42065</v>
      </c>
      <c r="C4399" s="2">
        <v>42070</v>
      </c>
      <c r="D4399" t="s">
        <v>218</v>
      </c>
      <c r="E4399" t="s">
        <v>38</v>
      </c>
      <c r="F4399" t="s">
        <v>17</v>
      </c>
      <c r="G4399" t="s">
        <v>14</v>
      </c>
      <c r="H4399" t="s">
        <v>34</v>
      </c>
      <c r="I4399">
        <v>8903</v>
      </c>
      <c r="J4399">
        <v>152.58000000000001</v>
      </c>
      <c r="K4399">
        <v>97.44</v>
      </c>
    </row>
    <row r="4400" spans="1:11" x14ac:dyDescent="0.35">
      <c r="A4400">
        <v>987835538</v>
      </c>
      <c r="B4400" s="2">
        <v>44585</v>
      </c>
      <c r="C4400" s="2">
        <v>44602</v>
      </c>
      <c r="D4400" t="s">
        <v>173</v>
      </c>
      <c r="E4400" t="s">
        <v>24</v>
      </c>
      <c r="F4400" t="s">
        <v>56</v>
      </c>
      <c r="G4400" t="s">
        <v>18</v>
      </c>
      <c r="H4400" t="s">
        <v>34</v>
      </c>
      <c r="I4400">
        <v>1342</v>
      </c>
      <c r="J4400">
        <v>9.33</v>
      </c>
      <c r="K4400">
        <v>6.92</v>
      </c>
    </row>
    <row r="4401" spans="1:11" x14ac:dyDescent="0.35">
      <c r="A4401">
        <v>162192809</v>
      </c>
      <c r="B4401" s="2">
        <v>44350</v>
      </c>
      <c r="C4401" s="2">
        <v>44351</v>
      </c>
      <c r="D4401" t="s">
        <v>70</v>
      </c>
      <c r="E4401" t="s">
        <v>29</v>
      </c>
      <c r="F4401" t="s">
        <v>42</v>
      </c>
      <c r="G4401" t="s">
        <v>14</v>
      </c>
      <c r="H4401" t="s">
        <v>34</v>
      </c>
      <c r="I4401">
        <v>5311</v>
      </c>
      <c r="J4401">
        <v>437.2</v>
      </c>
      <c r="K4401">
        <v>263.33</v>
      </c>
    </row>
    <row r="4402" spans="1:11" x14ac:dyDescent="0.35">
      <c r="A4402">
        <v>294077241</v>
      </c>
      <c r="B4402" s="2">
        <v>43300</v>
      </c>
      <c r="C4402" s="2">
        <v>43317</v>
      </c>
      <c r="D4402" t="s">
        <v>147</v>
      </c>
      <c r="E4402" t="s">
        <v>38</v>
      </c>
      <c r="F4402" t="s">
        <v>33</v>
      </c>
      <c r="G4402" t="s">
        <v>18</v>
      </c>
      <c r="H4402" t="s">
        <v>34</v>
      </c>
      <c r="I4402">
        <v>2845</v>
      </c>
      <c r="J4402">
        <v>109.28</v>
      </c>
      <c r="K4402">
        <v>35.840000000000003</v>
      </c>
    </row>
    <row r="4403" spans="1:11" x14ac:dyDescent="0.35">
      <c r="A4403">
        <v>874162662</v>
      </c>
      <c r="B4403" s="2">
        <v>43845</v>
      </c>
      <c r="C4403" s="2">
        <v>43859</v>
      </c>
      <c r="D4403" t="s">
        <v>74</v>
      </c>
      <c r="E4403" t="s">
        <v>38</v>
      </c>
      <c r="F4403" t="s">
        <v>13</v>
      </c>
      <c r="G4403" t="s">
        <v>18</v>
      </c>
      <c r="H4403" t="s">
        <v>26</v>
      </c>
      <c r="I4403">
        <v>3012</v>
      </c>
      <c r="J4403">
        <v>255.28</v>
      </c>
      <c r="K4403">
        <v>159.41999999999999</v>
      </c>
    </row>
    <row r="4404" spans="1:11" x14ac:dyDescent="0.35">
      <c r="A4404">
        <v>113435399</v>
      </c>
      <c r="B4404" s="2">
        <v>44087</v>
      </c>
      <c r="C4404" s="2">
        <v>44095</v>
      </c>
      <c r="D4404" t="s">
        <v>207</v>
      </c>
      <c r="E4404" t="s">
        <v>51</v>
      </c>
      <c r="F4404" t="s">
        <v>22</v>
      </c>
      <c r="G4404" t="s">
        <v>18</v>
      </c>
      <c r="H4404" t="s">
        <v>19</v>
      </c>
      <c r="I4404">
        <v>6910</v>
      </c>
      <c r="J4404">
        <v>47.45</v>
      </c>
      <c r="K4404">
        <v>31.79</v>
      </c>
    </row>
    <row r="4405" spans="1:11" x14ac:dyDescent="0.35">
      <c r="A4405">
        <v>793194282</v>
      </c>
      <c r="B4405" s="2">
        <v>42019</v>
      </c>
      <c r="C4405" s="2">
        <v>42038</v>
      </c>
      <c r="D4405" t="s">
        <v>171</v>
      </c>
      <c r="E4405" t="s">
        <v>12</v>
      </c>
      <c r="F4405" t="s">
        <v>47</v>
      </c>
      <c r="G4405" t="s">
        <v>18</v>
      </c>
      <c r="H4405" t="s">
        <v>34</v>
      </c>
      <c r="I4405">
        <v>2669</v>
      </c>
      <c r="J4405">
        <v>421.89</v>
      </c>
      <c r="K4405">
        <v>364.69</v>
      </c>
    </row>
    <row r="4406" spans="1:11" x14ac:dyDescent="0.35">
      <c r="A4406">
        <v>815050637</v>
      </c>
      <c r="B4406" s="2">
        <v>44219</v>
      </c>
      <c r="C4406" s="2">
        <v>44223</v>
      </c>
      <c r="D4406" t="s">
        <v>82</v>
      </c>
      <c r="E4406" t="s">
        <v>32</v>
      </c>
      <c r="F4406" t="s">
        <v>56</v>
      </c>
      <c r="G4406" t="s">
        <v>18</v>
      </c>
      <c r="H4406" t="s">
        <v>19</v>
      </c>
      <c r="I4406">
        <v>451</v>
      </c>
      <c r="J4406">
        <v>9.33</v>
      </c>
      <c r="K4406">
        <v>6.92</v>
      </c>
    </row>
    <row r="4407" spans="1:11" x14ac:dyDescent="0.35">
      <c r="A4407">
        <v>850928294</v>
      </c>
      <c r="B4407" s="2">
        <v>44109</v>
      </c>
      <c r="C4407" s="2">
        <v>44130</v>
      </c>
      <c r="D4407" t="s">
        <v>23</v>
      </c>
      <c r="E4407" t="s">
        <v>24</v>
      </c>
      <c r="F4407" t="s">
        <v>56</v>
      </c>
      <c r="G4407" t="s">
        <v>14</v>
      </c>
      <c r="H4407" t="s">
        <v>15</v>
      </c>
      <c r="I4407">
        <v>7447</v>
      </c>
      <c r="J4407">
        <v>9.33</v>
      </c>
      <c r="K4407">
        <v>6.92</v>
      </c>
    </row>
    <row r="4408" spans="1:11" x14ac:dyDescent="0.35">
      <c r="A4408">
        <v>293063580</v>
      </c>
      <c r="B4408" s="2">
        <v>44739</v>
      </c>
      <c r="C4408" s="2">
        <v>44751</v>
      </c>
      <c r="D4408" t="s">
        <v>130</v>
      </c>
      <c r="E4408" t="s">
        <v>29</v>
      </c>
      <c r="F4408" t="s">
        <v>17</v>
      </c>
      <c r="G4408" t="s">
        <v>14</v>
      </c>
      <c r="H4408" t="s">
        <v>15</v>
      </c>
      <c r="I4408">
        <v>2881</v>
      </c>
      <c r="J4408">
        <v>152.58000000000001</v>
      </c>
      <c r="K4408">
        <v>97.44</v>
      </c>
    </row>
    <row r="4409" spans="1:11" x14ac:dyDescent="0.35">
      <c r="A4409">
        <v>404005324</v>
      </c>
      <c r="B4409" s="2">
        <v>43312</v>
      </c>
      <c r="C4409" s="2">
        <v>43320</v>
      </c>
      <c r="D4409" t="s">
        <v>126</v>
      </c>
      <c r="E4409" t="s">
        <v>24</v>
      </c>
      <c r="F4409" t="s">
        <v>22</v>
      </c>
      <c r="G4409" t="s">
        <v>14</v>
      </c>
      <c r="H4409" t="s">
        <v>34</v>
      </c>
      <c r="I4409">
        <v>3008</v>
      </c>
      <c r="J4409">
        <v>47.45</v>
      </c>
      <c r="K4409">
        <v>31.79</v>
      </c>
    </row>
    <row r="4410" spans="1:11" x14ac:dyDescent="0.35">
      <c r="A4410">
        <v>266614854</v>
      </c>
      <c r="B4410" s="2">
        <v>43731</v>
      </c>
      <c r="C4410" s="2">
        <v>43749</v>
      </c>
      <c r="D4410" t="s">
        <v>103</v>
      </c>
      <c r="E4410" t="s">
        <v>21</v>
      </c>
      <c r="F4410" t="s">
        <v>76</v>
      </c>
      <c r="G4410" t="s">
        <v>14</v>
      </c>
      <c r="H4410" t="s">
        <v>15</v>
      </c>
      <c r="I4410">
        <v>6115</v>
      </c>
      <c r="J4410">
        <v>668.27</v>
      </c>
      <c r="K4410">
        <v>502.54</v>
      </c>
    </row>
    <row r="4411" spans="1:11" x14ac:dyDescent="0.35">
      <c r="A4411">
        <v>834065997</v>
      </c>
      <c r="B4411" s="2">
        <v>42596</v>
      </c>
      <c r="C4411" s="2">
        <v>42612</v>
      </c>
      <c r="D4411" t="s">
        <v>188</v>
      </c>
      <c r="E4411" t="s">
        <v>21</v>
      </c>
      <c r="F4411" t="s">
        <v>76</v>
      </c>
      <c r="G4411" t="s">
        <v>18</v>
      </c>
      <c r="H4411" t="s">
        <v>26</v>
      </c>
      <c r="I4411">
        <v>7518</v>
      </c>
      <c r="J4411">
        <v>668.27</v>
      </c>
      <c r="K4411">
        <v>502.54</v>
      </c>
    </row>
    <row r="4412" spans="1:11" x14ac:dyDescent="0.35">
      <c r="A4412">
        <v>879845082</v>
      </c>
      <c r="B4412" s="2">
        <v>44665</v>
      </c>
      <c r="C4412" s="2">
        <v>44675</v>
      </c>
      <c r="D4412" t="s">
        <v>152</v>
      </c>
      <c r="E4412" t="s">
        <v>21</v>
      </c>
      <c r="F4412" t="s">
        <v>56</v>
      </c>
      <c r="G4412" t="s">
        <v>18</v>
      </c>
      <c r="H4412" t="s">
        <v>15</v>
      </c>
      <c r="I4412">
        <v>4567</v>
      </c>
      <c r="J4412">
        <v>9.33</v>
      </c>
      <c r="K4412">
        <v>6.92</v>
      </c>
    </row>
    <row r="4413" spans="1:11" x14ac:dyDescent="0.35">
      <c r="A4413">
        <v>147750937</v>
      </c>
      <c r="B4413" s="2">
        <v>42698</v>
      </c>
      <c r="C4413" s="2">
        <v>42718</v>
      </c>
      <c r="D4413" t="s">
        <v>160</v>
      </c>
      <c r="E4413" t="s">
        <v>29</v>
      </c>
      <c r="F4413" t="s">
        <v>76</v>
      </c>
      <c r="G4413" t="s">
        <v>18</v>
      </c>
      <c r="H4413" t="s">
        <v>15</v>
      </c>
      <c r="I4413">
        <v>1641</v>
      </c>
      <c r="J4413">
        <v>668.27</v>
      </c>
      <c r="K4413">
        <v>502.54</v>
      </c>
    </row>
    <row r="4414" spans="1:11" x14ac:dyDescent="0.35">
      <c r="A4414">
        <v>701894891</v>
      </c>
      <c r="B4414" s="2">
        <v>43198</v>
      </c>
      <c r="C4414" s="2">
        <v>43219</v>
      </c>
      <c r="D4414" t="s">
        <v>128</v>
      </c>
      <c r="E4414" t="s">
        <v>38</v>
      </c>
      <c r="F4414" t="s">
        <v>13</v>
      </c>
      <c r="G4414" t="s">
        <v>14</v>
      </c>
      <c r="H4414" t="s">
        <v>15</v>
      </c>
      <c r="I4414">
        <v>5151</v>
      </c>
      <c r="J4414">
        <v>255.28</v>
      </c>
      <c r="K4414">
        <v>159.41999999999999</v>
      </c>
    </row>
    <row r="4415" spans="1:11" x14ac:dyDescent="0.35">
      <c r="A4415">
        <v>176700770</v>
      </c>
      <c r="B4415" s="2">
        <v>42126</v>
      </c>
      <c r="C4415" s="2">
        <v>42140</v>
      </c>
      <c r="D4415" t="s">
        <v>94</v>
      </c>
      <c r="E4415" t="s">
        <v>38</v>
      </c>
      <c r="F4415" t="s">
        <v>30</v>
      </c>
      <c r="G4415" t="s">
        <v>14</v>
      </c>
      <c r="H4415" t="s">
        <v>19</v>
      </c>
      <c r="I4415">
        <v>8539</v>
      </c>
      <c r="J4415">
        <v>81.73</v>
      </c>
      <c r="K4415">
        <v>56.67</v>
      </c>
    </row>
    <row r="4416" spans="1:11" x14ac:dyDescent="0.35">
      <c r="A4416">
        <v>326904904</v>
      </c>
      <c r="B4416" s="2">
        <v>44338</v>
      </c>
      <c r="C4416" s="2">
        <v>44352</v>
      </c>
      <c r="D4416" t="s">
        <v>85</v>
      </c>
      <c r="E4416" t="s">
        <v>12</v>
      </c>
      <c r="F4416" t="s">
        <v>56</v>
      </c>
      <c r="G4416" t="s">
        <v>18</v>
      </c>
      <c r="H4416" t="s">
        <v>34</v>
      </c>
      <c r="I4416">
        <v>7281</v>
      </c>
      <c r="J4416">
        <v>9.33</v>
      </c>
      <c r="K4416">
        <v>6.92</v>
      </c>
    </row>
    <row r="4417" spans="1:11" x14ac:dyDescent="0.35">
      <c r="A4417">
        <v>277556121</v>
      </c>
      <c r="B4417" s="2">
        <v>43728</v>
      </c>
      <c r="C4417" s="2">
        <v>43749</v>
      </c>
      <c r="D4417" t="s">
        <v>54</v>
      </c>
      <c r="E4417" t="s">
        <v>29</v>
      </c>
      <c r="F4417" t="s">
        <v>13</v>
      </c>
      <c r="G4417" t="s">
        <v>14</v>
      </c>
      <c r="H4417" t="s">
        <v>34</v>
      </c>
      <c r="I4417">
        <v>3879</v>
      </c>
      <c r="J4417">
        <v>255.28</v>
      </c>
      <c r="K4417">
        <v>159.41999999999999</v>
      </c>
    </row>
    <row r="4418" spans="1:11" x14ac:dyDescent="0.35">
      <c r="A4418">
        <v>574015748</v>
      </c>
      <c r="B4418" s="2">
        <v>44550</v>
      </c>
      <c r="C4418" s="2">
        <v>44557</v>
      </c>
      <c r="D4418" t="s">
        <v>142</v>
      </c>
      <c r="E4418" t="s">
        <v>29</v>
      </c>
      <c r="F4418" t="s">
        <v>76</v>
      </c>
      <c r="G4418" t="s">
        <v>14</v>
      </c>
      <c r="H4418" t="s">
        <v>15</v>
      </c>
      <c r="I4418">
        <v>2871</v>
      </c>
      <c r="J4418">
        <v>668.27</v>
      </c>
      <c r="K4418">
        <v>502.54</v>
      </c>
    </row>
    <row r="4419" spans="1:11" x14ac:dyDescent="0.35">
      <c r="A4419">
        <v>931957614</v>
      </c>
      <c r="B4419" s="2">
        <v>42283</v>
      </c>
      <c r="C4419" s="2">
        <v>42286</v>
      </c>
      <c r="D4419" t="s">
        <v>166</v>
      </c>
      <c r="E4419" t="s">
        <v>38</v>
      </c>
      <c r="F4419" t="s">
        <v>42</v>
      </c>
      <c r="G4419" t="s">
        <v>18</v>
      </c>
      <c r="H4419" t="s">
        <v>26</v>
      </c>
      <c r="I4419">
        <v>5823</v>
      </c>
      <c r="J4419">
        <v>437.2</v>
      </c>
      <c r="K4419">
        <v>263.33</v>
      </c>
    </row>
    <row r="4420" spans="1:11" x14ac:dyDescent="0.35">
      <c r="A4420">
        <v>687368047</v>
      </c>
      <c r="B4420" s="2">
        <v>43495</v>
      </c>
      <c r="C4420" s="2">
        <v>43496</v>
      </c>
      <c r="D4420" t="s">
        <v>84</v>
      </c>
      <c r="E4420" t="s">
        <v>24</v>
      </c>
      <c r="F4420" t="s">
        <v>25</v>
      </c>
      <c r="G4420" t="s">
        <v>14</v>
      </c>
      <c r="H4420" t="s">
        <v>26</v>
      </c>
      <c r="I4420">
        <v>6335</v>
      </c>
      <c r="J4420">
        <v>205.7</v>
      </c>
      <c r="K4420">
        <v>117.11</v>
      </c>
    </row>
    <row r="4421" spans="1:11" x14ac:dyDescent="0.35">
      <c r="A4421">
        <v>146545875</v>
      </c>
      <c r="B4421" s="2">
        <v>44527</v>
      </c>
      <c r="C4421" s="2">
        <v>44537</v>
      </c>
      <c r="D4421" t="s">
        <v>195</v>
      </c>
      <c r="E4421" t="s">
        <v>21</v>
      </c>
      <c r="F4421" t="s">
        <v>42</v>
      </c>
      <c r="G4421" t="s">
        <v>18</v>
      </c>
      <c r="H4421" t="s">
        <v>15</v>
      </c>
      <c r="I4421">
        <v>5036</v>
      </c>
      <c r="J4421">
        <v>437.2</v>
      </c>
      <c r="K4421">
        <v>263.33</v>
      </c>
    </row>
    <row r="4422" spans="1:11" x14ac:dyDescent="0.35">
      <c r="A4422">
        <v>136102426</v>
      </c>
      <c r="B4422" s="2">
        <v>43719</v>
      </c>
      <c r="C4422" s="2">
        <v>43729</v>
      </c>
      <c r="D4422" t="s">
        <v>28</v>
      </c>
      <c r="E4422" t="s">
        <v>29</v>
      </c>
      <c r="F4422" t="s">
        <v>17</v>
      </c>
      <c r="G4422" t="s">
        <v>18</v>
      </c>
      <c r="H4422" t="s">
        <v>19</v>
      </c>
      <c r="I4422">
        <v>4587</v>
      </c>
      <c r="J4422">
        <v>152.58000000000001</v>
      </c>
      <c r="K4422">
        <v>97.44</v>
      </c>
    </row>
    <row r="4423" spans="1:11" x14ac:dyDescent="0.35">
      <c r="A4423">
        <v>652961528</v>
      </c>
      <c r="B4423" s="2">
        <v>42808</v>
      </c>
      <c r="C4423" s="2">
        <v>42824</v>
      </c>
      <c r="D4423" t="s">
        <v>118</v>
      </c>
      <c r="E4423" t="s">
        <v>24</v>
      </c>
      <c r="F4423" t="s">
        <v>76</v>
      </c>
      <c r="G4423" t="s">
        <v>14</v>
      </c>
      <c r="H4423" t="s">
        <v>19</v>
      </c>
      <c r="I4423">
        <v>4681</v>
      </c>
      <c r="J4423">
        <v>668.27</v>
      </c>
      <c r="K4423">
        <v>502.54</v>
      </c>
    </row>
    <row r="4424" spans="1:11" x14ac:dyDescent="0.35">
      <c r="A4424">
        <v>414359509</v>
      </c>
      <c r="B4424" s="2">
        <v>43342</v>
      </c>
      <c r="C4424" s="2">
        <v>43355</v>
      </c>
      <c r="D4424" t="s">
        <v>214</v>
      </c>
      <c r="E4424" t="s">
        <v>21</v>
      </c>
      <c r="F4424" t="s">
        <v>13</v>
      </c>
      <c r="G4424" t="s">
        <v>18</v>
      </c>
      <c r="H4424" t="s">
        <v>19</v>
      </c>
      <c r="I4424">
        <v>7042</v>
      </c>
      <c r="J4424">
        <v>255.28</v>
      </c>
      <c r="K4424">
        <v>159.41999999999999</v>
      </c>
    </row>
    <row r="4425" spans="1:11" x14ac:dyDescent="0.35">
      <c r="A4425">
        <v>907845199</v>
      </c>
      <c r="B4425" s="2">
        <v>44831</v>
      </c>
      <c r="C4425" s="2">
        <v>44848</v>
      </c>
      <c r="D4425" t="s">
        <v>170</v>
      </c>
      <c r="E4425" t="s">
        <v>12</v>
      </c>
      <c r="F4425" t="s">
        <v>68</v>
      </c>
      <c r="G4425" t="s">
        <v>14</v>
      </c>
      <c r="H4425" t="s">
        <v>26</v>
      </c>
      <c r="I4425">
        <v>423</v>
      </c>
      <c r="J4425">
        <v>154.06</v>
      </c>
      <c r="K4425">
        <v>90.93</v>
      </c>
    </row>
    <row r="4426" spans="1:11" x14ac:dyDescent="0.35">
      <c r="A4426">
        <v>541279923</v>
      </c>
      <c r="B4426" s="2">
        <v>44256</v>
      </c>
      <c r="C4426" s="2">
        <v>44272</v>
      </c>
      <c r="D4426" t="s">
        <v>53</v>
      </c>
      <c r="E4426" t="s">
        <v>29</v>
      </c>
      <c r="F4426" t="s">
        <v>76</v>
      </c>
      <c r="G4426" t="s">
        <v>18</v>
      </c>
      <c r="H4426" t="s">
        <v>15</v>
      </c>
      <c r="I4426">
        <v>5613</v>
      </c>
      <c r="J4426">
        <v>668.27</v>
      </c>
      <c r="K4426">
        <v>502.54</v>
      </c>
    </row>
    <row r="4427" spans="1:11" x14ac:dyDescent="0.35">
      <c r="A4427">
        <v>492837512</v>
      </c>
      <c r="B4427" s="2">
        <v>44329</v>
      </c>
      <c r="C4427" s="2">
        <v>44330</v>
      </c>
      <c r="D4427" t="s">
        <v>155</v>
      </c>
      <c r="E4427" t="s">
        <v>12</v>
      </c>
      <c r="F4427" t="s">
        <v>68</v>
      </c>
      <c r="G4427" t="s">
        <v>18</v>
      </c>
      <c r="H4427" t="s">
        <v>15</v>
      </c>
      <c r="I4427">
        <v>427</v>
      </c>
      <c r="J4427">
        <v>154.06</v>
      </c>
      <c r="K4427">
        <v>90.93</v>
      </c>
    </row>
    <row r="4428" spans="1:11" x14ac:dyDescent="0.35">
      <c r="A4428">
        <v>661004292</v>
      </c>
      <c r="B4428" s="2">
        <v>42156</v>
      </c>
      <c r="C4428" s="2">
        <v>42177</v>
      </c>
      <c r="D4428" t="s">
        <v>92</v>
      </c>
      <c r="E4428" t="s">
        <v>32</v>
      </c>
      <c r="F4428" t="s">
        <v>56</v>
      </c>
      <c r="G4428" t="s">
        <v>18</v>
      </c>
      <c r="H4428" t="s">
        <v>19</v>
      </c>
      <c r="I4428">
        <v>4714</v>
      </c>
      <c r="J4428">
        <v>9.33</v>
      </c>
      <c r="K4428">
        <v>6.92</v>
      </c>
    </row>
    <row r="4429" spans="1:11" x14ac:dyDescent="0.35">
      <c r="A4429">
        <v>114579093</v>
      </c>
      <c r="B4429" s="2">
        <v>42768</v>
      </c>
      <c r="C4429" s="2">
        <v>42773</v>
      </c>
      <c r="D4429" t="s">
        <v>147</v>
      </c>
      <c r="E4429" t="s">
        <v>38</v>
      </c>
      <c r="F4429" t="s">
        <v>76</v>
      </c>
      <c r="G4429" t="s">
        <v>14</v>
      </c>
      <c r="H4429" t="s">
        <v>26</v>
      </c>
      <c r="I4429">
        <v>5355</v>
      </c>
      <c r="J4429">
        <v>668.27</v>
      </c>
      <c r="K4429">
        <v>502.54</v>
      </c>
    </row>
    <row r="4430" spans="1:11" x14ac:dyDescent="0.35">
      <c r="A4430">
        <v>242673242</v>
      </c>
      <c r="B4430" s="2">
        <v>44283</v>
      </c>
      <c r="C4430" s="2">
        <v>44299</v>
      </c>
      <c r="D4430" t="s">
        <v>85</v>
      </c>
      <c r="E4430" t="s">
        <v>12</v>
      </c>
      <c r="F4430" t="s">
        <v>68</v>
      </c>
      <c r="G4430" t="s">
        <v>18</v>
      </c>
      <c r="H4430" t="s">
        <v>15</v>
      </c>
      <c r="I4430">
        <v>1260</v>
      </c>
      <c r="J4430">
        <v>154.06</v>
      </c>
      <c r="K4430">
        <v>90.93</v>
      </c>
    </row>
    <row r="4431" spans="1:11" x14ac:dyDescent="0.35">
      <c r="A4431">
        <v>704710566</v>
      </c>
      <c r="B4431" s="2">
        <v>44082</v>
      </c>
      <c r="C4431" s="2">
        <v>44100</v>
      </c>
      <c r="D4431" t="s">
        <v>140</v>
      </c>
      <c r="E4431" t="s">
        <v>24</v>
      </c>
      <c r="F4431" t="s">
        <v>56</v>
      </c>
      <c r="G4431" t="s">
        <v>14</v>
      </c>
      <c r="H4431" t="s">
        <v>15</v>
      </c>
      <c r="I4431">
        <v>8372</v>
      </c>
      <c r="J4431">
        <v>9.33</v>
      </c>
      <c r="K4431">
        <v>6.92</v>
      </c>
    </row>
    <row r="4432" spans="1:11" x14ac:dyDescent="0.35">
      <c r="A4432">
        <v>780427396</v>
      </c>
      <c r="B4432" s="2">
        <v>43331</v>
      </c>
      <c r="C4432" s="2">
        <v>43333</v>
      </c>
      <c r="D4432" t="s">
        <v>104</v>
      </c>
      <c r="E4432" t="s">
        <v>24</v>
      </c>
      <c r="F4432" t="s">
        <v>25</v>
      </c>
      <c r="G4432" t="s">
        <v>14</v>
      </c>
      <c r="H4432" t="s">
        <v>26</v>
      </c>
      <c r="I4432">
        <v>4664</v>
      </c>
      <c r="J4432">
        <v>205.7</v>
      </c>
      <c r="K4432">
        <v>117.11</v>
      </c>
    </row>
    <row r="4433" spans="1:11" x14ac:dyDescent="0.35">
      <c r="A4433">
        <v>719872558</v>
      </c>
      <c r="B4433" s="2">
        <v>42042</v>
      </c>
      <c r="C4433" s="2">
        <v>42046</v>
      </c>
      <c r="D4433" t="s">
        <v>16</v>
      </c>
      <c r="E4433" t="s">
        <v>12</v>
      </c>
      <c r="F4433" t="s">
        <v>47</v>
      </c>
      <c r="G4433" t="s">
        <v>18</v>
      </c>
      <c r="H4433" t="s">
        <v>19</v>
      </c>
      <c r="I4433">
        <v>5142</v>
      </c>
      <c r="J4433">
        <v>421.89</v>
      </c>
      <c r="K4433">
        <v>364.69</v>
      </c>
    </row>
    <row r="4434" spans="1:11" x14ac:dyDescent="0.35">
      <c r="A4434">
        <v>393407380</v>
      </c>
      <c r="B4434" s="2">
        <v>43540</v>
      </c>
      <c r="C4434" s="2">
        <v>43548</v>
      </c>
      <c r="D4434" t="s">
        <v>197</v>
      </c>
      <c r="E4434" t="s">
        <v>38</v>
      </c>
      <c r="F4434" t="s">
        <v>56</v>
      </c>
      <c r="G4434" t="s">
        <v>14</v>
      </c>
      <c r="H4434" t="s">
        <v>26</v>
      </c>
      <c r="I4434">
        <v>6841</v>
      </c>
      <c r="J4434">
        <v>9.33</v>
      </c>
      <c r="K4434">
        <v>6.92</v>
      </c>
    </row>
    <row r="4435" spans="1:11" x14ac:dyDescent="0.35">
      <c r="A4435">
        <v>641705691</v>
      </c>
      <c r="B4435" s="2">
        <v>44155</v>
      </c>
      <c r="C4435" s="2">
        <v>44158</v>
      </c>
      <c r="D4435" t="s">
        <v>190</v>
      </c>
      <c r="E4435" t="s">
        <v>38</v>
      </c>
      <c r="F4435" t="s">
        <v>33</v>
      </c>
      <c r="G4435" t="s">
        <v>14</v>
      </c>
      <c r="H4435" t="s">
        <v>19</v>
      </c>
      <c r="I4435">
        <v>3829</v>
      </c>
      <c r="J4435">
        <v>109.28</v>
      </c>
      <c r="K4435">
        <v>35.840000000000003</v>
      </c>
    </row>
    <row r="4436" spans="1:11" x14ac:dyDescent="0.35">
      <c r="A4436">
        <v>125753819</v>
      </c>
      <c r="B4436" s="2">
        <v>44416</v>
      </c>
      <c r="C4436" s="2">
        <v>44437</v>
      </c>
      <c r="D4436" t="s">
        <v>97</v>
      </c>
      <c r="E4436" t="s">
        <v>29</v>
      </c>
      <c r="F4436" t="s">
        <v>30</v>
      </c>
      <c r="G4436" t="s">
        <v>18</v>
      </c>
      <c r="H4436" t="s">
        <v>15</v>
      </c>
      <c r="I4436">
        <v>2205</v>
      </c>
      <c r="J4436">
        <v>81.73</v>
      </c>
      <c r="K4436">
        <v>56.67</v>
      </c>
    </row>
    <row r="4437" spans="1:11" x14ac:dyDescent="0.35">
      <c r="A4437">
        <v>276850593</v>
      </c>
      <c r="B4437" s="2">
        <v>44429</v>
      </c>
      <c r="C4437" s="2">
        <v>44434</v>
      </c>
      <c r="D4437" t="s">
        <v>117</v>
      </c>
      <c r="E4437" t="s">
        <v>21</v>
      </c>
      <c r="F4437" t="s">
        <v>13</v>
      </c>
      <c r="G4437" t="s">
        <v>18</v>
      </c>
      <c r="H4437" t="s">
        <v>26</v>
      </c>
      <c r="I4437">
        <v>5097</v>
      </c>
      <c r="J4437">
        <v>255.28</v>
      </c>
      <c r="K4437">
        <v>159.41999999999999</v>
      </c>
    </row>
    <row r="4438" spans="1:11" x14ac:dyDescent="0.35">
      <c r="A4438">
        <v>346607339</v>
      </c>
      <c r="B4438" s="2">
        <v>42500</v>
      </c>
      <c r="C4438" s="2">
        <v>42520</v>
      </c>
      <c r="D4438" t="s">
        <v>84</v>
      </c>
      <c r="E4438" t="s">
        <v>24</v>
      </c>
      <c r="F4438" t="s">
        <v>40</v>
      </c>
      <c r="G4438" t="s">
        <v>14</v>
      </c>
      <c r="H4438" t="s">
        <v>34</v>
      </c>
      <c r="I4438">
        <v>7669</v>
      </c>
      <c r="J4438">
        <v>651.21</v>
      </c>
      <c r="K4438">
        <v>524.96</v>
      </c>
    </row>
    <row r="4439" spans="1:11" x14ac:dyDescent="0.35">
      <c r="A4439">
        <v>556947886</v>
      </c>
      <c r="B4439" s="2">
        <v>44291</v>
      </c>
      <c r="C4439" s="2">
        <v>44295</v>
      </c>
      <c r="D4439" t="s">
        <v>188</v>
      </c>
      <c r="E4439" t="s">
        <v>21</v>
      </c>
      <c r="F4439" t="s">
        <v>25</v>
      </c>
      <c r="G4439" t="s">
        <v>14</v>
      </c>
      <c r="H4439" t="s">
        <v>26</v>
      </c>
      <c r="I4439">
        <v>2111</v>
      </c>
      <c r="J4439">
        <v>205.7</v>
      </c>
      <c r="K4439">
        <v>117.11</v>
      </c>
    </row>
    <row r="4440" spans="1:11" x14ac:dyDescent="0.35">
      <c r="A4440">
        <v>750108563</v>
      </c>
      <c r="B4440" s="2">
        <v>43533</v>
      </c>
      <c r="C4440" s="2">
        <v>43545</v>
      </c>
      <c r="D4440" t="s">
        <v>111</v>
      </c>
      <c r="E4440" t="s">
        <v>38</v>
      </c>
      <c r="F4440" t="s">
        <v>13</v>
      </c>
      <c r="G4440" t="s">
        <v>18</v>
      </c>
      <c r="H4440" t="s">
        <v>19</v>
      </c>
      <c r="I4440">
        <v>2648</v>
      </c>
      <c r="J4440">
        <v>255.28</v>
      </c>
      <c r="K4440">
        <v>159.41999999999999</v>
      </c>
    </row>
    <row r="4441" spans="1:11" x14ac:dyDescent="0.35">
      <c r="A4441">
        <v>838638198</v>
      </c>
      <c r="B4441" s="2">
        <v>43668</v>
      </c>
      <c r="C4441" s="2">
        <v>43679</v>
      </c>
      <c r="D4441" t="s">
        <v>85</v>
      </c>
      <c r="E4441" t="s">
        <v>12</v>
      </c>
      <c r="F4441" t="s">
        <v>40</v>
      </c>
      <c r="G4441" t="s">
        <v>18</v>
      </c>
      <c r="H4441" t="s">
        <v>34</v>
      </c>
      <c r="I4441">
        <v>534</v>
      </c>
      <c r="J4441">
        <v>651.21</v>
      </c>
      <c r="K4441">
        <v>524.96</v>
      </c>
    </row>
    <row r="4442" spans="1:11" x14ac:dyDescent="0.35">
      <c r="A4442">
        <v>355398118</v>
      </c>
      <c r="B4442" s="2">
        <v>43982</v>
      </c>
      <c r="C4442" s="2">
        <v>44001</v>
      </c>
      <c r="D4442" t="s">
        <v>78</v>
      </c>
      <c r="E4442" t="s">
        <v>24</v>
      </c>
      <c r="F4442" t="s">
        <v>42</v>
      </c>
      <c r="G4442" t="s">
        <v>14</v>
      </c>
      <c r="H4442" t="s">
        <v>34</v>
      </c>
      <c r="I4442">
        <v>9056</v>
      </c>
      <c r="J4442">
        <v>437.2</v>
      </c>
      <c r="K4442">
        <v>263.33</v>
      </c>
    </row>
    <row r="4443" spans="1:11" x14ac:dyDescent="0.35">
      <c r="A4443">
        <v>703562152</v>
      </c>
      <c r="B4443" s="2">
        <v>43341</v>
      </c>
      <c r="C4443" s="2">
        <v>43356</v>
      </c>
      <c r="D4443" t="s">
        <v>211</v>
      </c>
      <c r="E4443" t="s">
        <v>38</v>
      </c>
      <c r="F4443" t="s">
        <v>68</v>
      </c>
      <c r="G4443" t="s">
        <v>18</v>
      </c>
      <c r="H4443" t="s">
        <v>34</v>
      </c>
      <c r="I4443">
        <v>8530</v>
      </c>
      <c r="J4443">
        <v>154.06</v>
      </c>
      <c r="K4443">
        <v>90.93</v>
      </c>
    </row>
    <row r="4444" spans="1:11" x14ac:dyDescent="0.35">
      <c r="A4444">
        <v>206616628</v>
      </c>
      <c r="B4444" s="2">
        <v>44236</v>
      </c>
      <c r="C4444" s="2">
        <v>44244</v>
      </c>
      <c r="D4444" t="s">
        <v>57</v>
      </c>
      <c r="E4444" t="s">
        <v>32</v>
      </c>
      <c r="F4444" t="s">
        <v>76</v>
      </c>
      <c r="G4444" t="s">
        <v>18</v>
      </c>
      <c r="H4444" t="s">
        <v>15</v>
      </c>
      <c r="I4444">
        <v>1306</v>
      </c>
      <c r="J4444">
        <v>668.27</v>
      </c>
      <c r="K4444">
        <v>502.54</v>
      </c>
    </row>
    <row r="4445" spans="1:11" x14ac:dyDescent="0.35">
      <c r="A4445">
        <v>858360373</v>
      </c>
      <c r="B4445" s="2">
        <v>44042</v>
      </c>
      <c r="C4445" s="2">
        <v>44052</v>
      </c>
      <c r="D4445" t="s">
        <v>207</v>
      </c>
      <c r="E4445" t="s">
        <v>51</v>
      </c>
      <c r="F4445" t="s">
        <v>22</v>
      </c>
      <c r="G4445" t="s">
        <v>14</v>
      </c>
      <c r="H4445" t="s">
        <v>19</v>
      </c>
      <c r="I4445">
        <v>6764</v>
      </c>
      <c r="J4445">
        <v>47.45</v>
      </c>
      <c r="K4445">
        <v>31.79</v>
      </c>
    </row>
    <row r="4446" spans="1:11" x14ac:dyDescent="0.35">
      <c r="A4446">
        <v>672904717</v>
      </c>
      <c r="B4446" s="2">
        <v>42299</v>
      </c>
      <c r="C4446" s="2">
        <v>42309</v>
      </c>
      <c r="D4446" t="s">
        <v>27</v>
      </c>
      <c r="E4446" t="s">
        <v>24</v>
      </c>
      <c r="F4446" t="s">
        <v>33</v>
      </c>
      <c r="G4446" t="s">
        <v>14</v>
      </c>
      <c r="H4446" t="s">
        <v>26</v>
      </c>
      <c r="I4446">
        <v>6314</v>
      </c>
      <c r="J4446">
        <v>109.28</v>
      </c>
      <c r="K4446">
        <v>35.840000000000003</v>
      </c>
    </row>
    <row r="4447" spans="1:11" x14ac:dyDescent="0.35">
      <c r="A4447">
        <v>434673488</v>
      </c>
      <c r="B4447" s="2">
        <v>43394</v>
      </c>
      <c r="C4447" s="2">
        <v>43399</v>
      </c>
      <c r="D4447" t="s">
        <v>186</v>
      </c>
      <c r="E4447" t="s">
        <v>38</v>
      </c>
      <c r="F4447" t="s">
        <v>22</v>
      </c>
      <c r="G4447" t="s">
        <v>18</v>
      </c>
      <c r="H4447" t="s">
        <v>34</v>
      </c>
      <c r="I4447">
        <v>8399</v>
      </c>
      <c r="J4447">
        <v>47.45</v>
      </c>
      <c r="K4447">
        <v>31.79</v>
      </c>
    </row>
    <row r="4448" spans="1:11" x14ac:dyDescent="0.35">
      <c r="A4448">
        <v>548403012</v>
      </c>
      <c r="B4448" s="2">
        <v>43913</v>
      </c>
      <c r="C4448" s="2">
        <v>43929</v>
      </c>
      <c r="D4448" t="s">
        <v>115</v>
      </c>
      <c r="E4448" t="s">
        <v>21</v>
      </c>
      <c r="F4448" t="s">
        <v>76</v>
      </c>
      <c r="G4448" t="s">
        <v>14</v>
      </c>
      <c r="H4448" t="s">
        <v>19</v>
      </c>
      <c r="I4448">
        <v>3493</v>
      </c>
      <c r="J4448">
        <v>668.27</v>
      </c>
      <c r="K4448">
        <v>502.54</v>
      </c>
    </row>
    <row r="4449" spans="1:11" x14ac:dyDescent="0.35">
      <c r="A4449">
        <v>589142119</v>
      </c>
      <c r="B4449" s="2">
        <v>42212</v>
      </c>
      <c r="C4449" s="2">
        <v>42231</v>
      </c>
      <c r="D4449" t="s">
        <v>111</v>
      </c>
      <c r="E4449" t="s">
        <v>38</v>
      </c>
      <c r="F4449" t="s">
        <v>33</v>
      </c>
      <c r="G4449" t="s">
        <v>18</v>
      </c>
      <c r="H4449" t="s">
        <v>15</v>
      </c>
      <c r="I4449">
        <v>9100</v>
      </c>
      <c r="J4449">
        <v>109.28</v>
      </c>
      <c r="K4449">
        <v>35.840000000000003</v>
      </c>
    </row>
    <row r="4450" spans="1:11" x14ac:dyDescent="0.35">
      <c r="A4450">
        <v>652252137</v>
      </c>
      <c r="B4450" s="2">
        <v>44811</v>
      </c>
      <c r="C4450" s="2">
        <v>44832</v>
      </c>
      <c r="D4450" t="s">
        <v>115</v>
      </c>
      <c r="E4450" t="s">
        <v>21</v>
      </c>
      <c r="F4450" t="s">
        <v>68</v>
      </c>
      <c r="G4450" t="s">
        <v>14</v>
      </c>
      <c r="H4450" t="s">
        <v>26</v>
      </c>
      <c r="I4450">
        <v>4757</v>
      </c>
      <c r="J4450">
        <v>154.06</v>
      </c>
      <c r="K4450">
        <v>90.93</v>
      </c>
    </row>
    <row r="4451" spans="1:11" x14ac:dyDescent="0.35">
      <c r="A4451">
        <v>903406894</v>
      </c>
      <c r="B4451" s="2">
        <v>44923</v>
      </c>
      <c r="C4451" s="2">
        <v>44925</v>
      </c>
      <c r="D4451" t="s">
        <v>181</v>
      </c>
      <c r="E4451" t="s">
        <v>38</v>
      </c>
      <c r="F4451" t="s">
        <v>17</v>
      </c>
      <c r="G4451" t="s">
        <v>14</v>
      </c>
      <c r="H4451" t="s">
        <v>19</v>
      </c>
      <c r="I4451">
        <v>7030</v>
      </c>
      <c r="J4451">
        <v>152.58000000000001</v>
      </c>
      <c r="K4451">
        <v>97.44</v>
      </c>
    </row>
    <row r="4452" spans="1:11" x14ac:dyDescent="0.35">
      <c r="A4452">
        <v>228592717</v>
      </c>
      <c r="B4452" s="2">
        <v>42307</v>
      </c>
      <c r="C4452" s="2">
        <v>42311</v>
      </c>
      <c r="D4452" t="s">
        <v>69</v>
      </c>
      <c r="E4452" t="s">
        <v>38</v>
      </c>
      <c r="F4452" t="s">
        <v>68</v>
      </c>
      <c r="G4452" t="s">
        <v>18</v>
      </c>
      <c r="H4452" t="s">
        <v>34</v>
      </c>
      <c r="I4452">
        <v>4520</v>
      </c>
      <c r="J4452">
        <v>154.06</v>
      </c>
      <c r="K4452">
        <v>90.93</v>
      </c>
    </row>
    <row r="4453" spans="1:11" x14ac:dyDescent="0.35">
      <c r="A4453">
        <v>284108436</v>
      </c>
      <c r="B4453" s="2">
        <v>43188</v>
      </c>
      <c r="C4453" s="2">
        <v>43202</v>
      </c>
      <c r="D4453" t="s">
        <v>117</v>
      </c>
      <c r="E4453" t="s">
        <v>21</v>
      </c>
      <c r="F4453" t="s">
        <v>42</v>
      </c>
      <c r="G4453" t="s">
        <v>14</v>
      </c>
      <c r="H4453" t="s">
        <v>15</v>
      </c>
      <c r="I4453">
        <v>2854</v>
      </c>
      <c r="J4453">
        <v>437.2</v>
      </c>
      <c r="K4453">
        <v>263.33</v>
      </c>
    </row>
    <row r="4454" spans="1:11" x14ac:dyDescent="0.35">
      <c r="A4454">
        <v>546565377</v>
      </c>
      <c r="B4454" s="2">
        <v>44371</v>
      </c>
      <c r="C4454" s="2">
        <v>44386</v>
      </c>
      <c r="D4454" t="s">
        <v>123</v>
      </c>
      <c r="E4454" t="s">
        <v>38</v>
      </c>
      <c r="F4454" t="s">
        <v>25</v>
      </c>
      <c r="G4454" t="s">
        <v>18</v>
      </c>
      <c r="H4454" t="s">
        <v>19</v>
      </c>
      <c r="I4454">
        <v>9696</v>
      </c>
      <c r="J4454">
        <v>205.7</v>
      </c>
      <c r="K4454">
        <v>117.11</v>
      </c>
    </row>
    <row r="4455" spans="1:11" x14ac:dyDescent="0.35">
      <c r="A4455">
        <v>562887370</v>
      </c>
      <c r="B4455" s="2">
        <v>44590</v>
      </c>
      <c r="C4455" s="2">
        <v>44596</v>
      </c>
      <c r="D4455" t="s">
        <v>136</v>
      </c>
      <c r="E4455" t="s">
        <v>38</v>
      </c>
      <c r="F4455" t="s">
        <v>40</v>
      </c>
      <c r="G4455" t="s">
        <v>14</v>
      </c>
      <c r="H4455" t="s">
        <v>34</v>
      </c>
      <c r="I4455">
        <v>9736</v>
      </c>
      <c r="J4455">
        <v>651.21</v>
      </c>
      <c r="K4455">
        <v>524.96</v>
      </c>
    </row>
    <row r="4456" spans="1:11" x14ac:dyDescent="0.35">
      <c r="A4456">
        <v>400310742</v>
      </c>
      <c r="B4456" s="2">
        <v>43697</v>
      </c>
      <c r="C4456" s="2">
        <v>43708</v>
      </c>
      <c r="D4456" t="s">
        <v>88</v>
      </c>
      <c r="E4456" t="s">
        <v>38</v>
      </c>
      <c r="F4456" t="s">
        <v>17</v>
      </c>
      <c r="G4456" t="s">
        <v>14</v>
      </c>
      <c r="H4456" t="s">
        <v>26</v>
      </c>
      <c r="I4456">
        <v>9699</v>
      </c>
      <c r="J4456">
        <v>152.58000000000001</v>
      </c>
      <c r="K4456">
        <v>97.44</v>
      </c>
    </row>
    <row r="4457" spans="1:11" x14ac:dyDescent="0.35">
      <c r="A4457">
        <v>196384322</v>
      </c>
      <c r="B4457" s="2">
        <v>42171</v>
      </c>
      <c r="C4457" s="2">
        <v>42174</v>
      </c>
      <c r="D4457" t="s">
        <v>160</v>
      </c>
      <c r="E4457" t="s">
        <v>29</v>
      </c>
      <c r="F4457" t="s">
        <v>56</v>
      </c>
      <c r="G4457" t="s">
        <v>14</v>
      </c>
      <c r="H4457" t="s">
        <v>34</v>
      </c>
      <c r="I4457">
        <v>3340</v>
      </c>
      <c r="J4457">
        <v>9.33</v>
      </c>
      <c r="K4457">
        <v>6.92</v>
      </c>
    </row>
    <row r="4458" spans="1:11" x14ac:dyDescent="0.35">
      <c r="A4458">
        <v>608969438</v>
      </c>
      <c r="B4458" s="2">
        <v>42911</v>
      </c>
      <c r="C4458" s="2">
        <v>42916</v>
      </c>
      <c r="D4458" t="s">
        <v>146</v>
      </c>
      <c r="E4458" t="s">
        <v>29</v>
      </c>
      <c r="F4458" t="s">
        <v>68</v>
      </c>
      <c r="G4458" t="s">
        <v>18</v>
      </c>
      <c r="H4458" t="s">
        <v>19</v>
      </c>
      <c r="I4458">
        <v>6444</v>
      </c>
      <c r="J4458">
        <v>154.06</v>
      </c>
      <c r="K4458">
        <v>90.93</v>
      </c>
    </row>
    <row r="4459" spans="1:11" x14ac:dyDescent="0.35">
      <c r="A4459">
        <v>566239917</v>
      </c>
      <c r="B4459" s="2">
        <v>44326</v>
      </c>
      <c r="C4459" s="2">
        <v>44329</v>
      </c>
      <c r="D4459" t="s">
        <v>197</v>
      </c>
      <c r="E4459" t="s">
        <v>38</v>
      </c>
      <c r="F4459" t="s">
        <v>22</v>
      </c>
      <c r="G4459" t="s">
        <v>18</v>
      </c>
      <c r="H4459" t="s">
        <v>19</v>
      </c>
      <c r="I4459">
        <v>1829</v>
      </c>
      <c r="J4459">
        <v>47.45</v>
      </c>
      <c r="K4459">
        <v>31.79</v>
      </c>
    </row>
    <row r="4460" spans="1:11" x14ac:dyDescent="0.35">
      <c r="A4460">
        <v>416682088</v>
      </c>
      <c r="B4460" s="2">
        <v>44017</v>
      </c>
      <c r="C4460" s="2">
        <v>44018</v>
      </c>
      <c r="D4460" t="s">
        <v>125</v>
      </c>
      <c r="E4460" t="s">
        <v>21</v>
      </c>
      <c r="F4460" t="s">
        <v>68</v>
      </c>
      <c r="G4460" t="s">
        <v>18</v>
      </c>
      <c r="H4460" t="s">
        <v>34</v>
      </c>
      <c r="I4460">
        <v>4344</v>
      </c>
      <c r="J4460">
        <v>154.06</v>
      </c>
      <c r="K4460">
        <v>90.93</v>
      </c>
    </row>
    <row r="4461" spans="1:11" x14ac:dyDescent="0.35">
      <c r="A4461">
        <v>579094779</v>
      </c>
      <c r="B4461" s="2">
        <v>44903</v>
      </c>
      <c r="C4461" s="2">
        <v>44904</v>
      </c>
      <c r="D4461" t="s">
        <v>121</v>
      </c>
      <c r="E4461" t="s">
        <v>21</v>
      </c>
      <c r="F4461" t="s">
        <v>68</v>
      </c>
      <c r="G4461" t="s">
        <v>18</v>
      </c>
      <c r="H4461" t="s">
        <v>15</v>
      </c>
      <c r="I4461">
        <v>5869</v>
      </c>
      <c r="J4461">
        <v>154.06</v>
      </c>
      <c r="K4461">
        <v>90.93</v>
      </c>
    </row>
    <row r="4462" spans="1:11" x14ac:dyDescent="0.35">
      <c r="A4462">
        <v>192589318</v>
      </c>
      <c r="B4462" s="2">
        <v>44136</v>
      </c>
      <c r="C4462" s="2">
        <v>44148</v>
      </c>
      <c r="D4462" t="s">
        <v>20</v>
      </c>
      <c r="E4462" t="s">
        <v>21</v>
      </c>
      <c r="F4462" t="s">
        <v>56</v>
      </c>
      <c r="G4462" t="s">
        <v>14</v>
      </c>
      <c r="H4462" t="s">
        <v>15</v>
      </c>
      <c r="I4462">
        <v>314</v>
      </c>
      <c r="J4462">
        <v>9.33</v>
      </c>
      <c r="K4462">
        <v>6.92</v>
      </c>
    </row>
    <row r="4463" spans="1:11" x14ac:dyDescent="0.35">
      <c r="A4463">
        <v>266589534</v>
      </c>
      <c r="B4463" s="2">
        <v>43142</v>
      </c>
      <c r="C4463" s="2">
        <v>43162</v>
      </c>
      <c r="D4463" t="s">
        <v>202</v>
      </c>
      <c r="E4463" t="s">
        <v>38</v>
      </c>
      <c r="F4463" t="s">
        <v>40</v>
      </c>
      <c r="G4463" t="s">
        <v>14</v>
      </c>
      <c r="H4463" t="s">
        <v>15</v>
      </c>
      <c r="I4463">
        <v>8622</v>
      </c>
      <c r="J4463">
        <v>651.21</v>
      </c>
      <c r="K4463">
        <v>524.96</v>
      </c>
    </row>
    <row r="4464" spans="1:11" x14ac:dyDescent="0.35">
      <c r="A4464">
        <v>530831754</v>
      </c>
      <c r="B4464" s="2">
        <v>44467</v>
      </c>
      <c r="C4464" s="2">
        <v>44472</v>
      </c>
      <c r="D4464" t="s">
        <v>185</v>
      </c>
      <c r="E4464" t="s">
        <v>38</v>
      </c>
      <c r="F4464" t="s">
        <v>42</v>
      </c>
      <c r="G4464" t="s">
        <v>18</v>
      </c>
      <c r="H4464" t="s">
        <v>26</v>
      </c>
      <c r="I4464">
        <v>3767</v>
      </c>
      <c r="J4464">
        <v>437.2</v>
      </c>
      <c r="K4464">
        <v>263.33</v>
      </c>
    </row>
    <row r="4465" spans="1:11" x14ac:dyDescent="0.35">
      <c r="A4465">
        <v>785364806</v>
      </c>
      <c r="B4465" s="2">
        <v>42047</v>
      </c>
      <c r="C4465" s="2">
        <v>42067</v>
      </c>
      <c r="D4465" t="s">
        <v>204</v>
      </c>
      <c r="E4465" t="s">
        <v>21</v>
      </c>
      <c r="F4465" t="s">
        <v>76</v>
      </c>
      <c r="G4465" t="s">
        <v>18</v>
      </c>
      <c r="H4465" t="s">
        <v>15</v>
      </c>
      <c r="I4465">
        <v>5754</v>
      </c>
      <c r="J4465">
        <v>668.27</v>
      </c>
      <c r="K4465">
        <v>502.54</v>
      </c>
    </row>
    <row r="4466" spans="1:11" x14ac:dyDescent="0.35">
      <c r="A4466">
        <v>450550019</v>
      </c>
      <c r="B4466" s="2">
        <v>44554</v>
      </c>
      <c r="C4466" s="2">
        <v>44566</v>
      </c>
      <c r="D4466" t="s">
        <v>95</v>
      </c>
      <c r="E4466" t="s">
        <v>21</v>
      </c>
      <c r="F4466" t="s">
        <v>13</v>
      </c>
      <c r="G4466" t="s">
        <v>18</v>
      </c>
      <c r="H4466" t="s">
        <v>15</v>
      </c>
      <c r="I4466">
        <v>6618</v>
      </c>
      <c r="J4466">
        <v>255.28</v>
      </c>
      <c r="K4466">
        <v>159.41999999999999</v>
      </c>
    </row>
    <row r="4467" spans="1:11" x14ac:dyDescent="0.35">
      <c r="A4467">
        <v>817061221</v>
      </c>
      <c r="B4467" s="2">
        <v>44587</v>
      </c>
      <c r="C4467" s="2">
        <v>44596</v>
      </c>
      <c r="D4467" t="s">
        <v>49</v>
      </c>
      <c r="E4467" t="s">
        <v>21</v>
      </c>
      <c r="F4467" t="s">
        <v>68</v>
      </c>
      <c r="G4467" t="s">
        <v>18</v>
      </c>
      <c r="H4467" t="s">
        <v>19</v>
      </c>
      <c r="I4467">
        <v>5427</v>
      </c>
      <c r="J4467">
        <v>154.06</v>
      </c>
      <c r="K4467">
        <v>90.93</v>
      </c>
    </row>
    <row r="4468" spans="1:11" x14ac:dyDescent="0.35">
      <c r="A4468">
        <v>995884740</v>
      </c>
      <c r="B4468" s="2">
        <v>44788</v>
      </c>
      <c r="C4468" s="2">
        <v>44790</v>
      </c>
      <c r="D4468" t="s">
        <v>182</v>
      </c>
      <c r="E4468" t="s">
        <v>12</v>
      </c>
      <c r="F4468" t="s">
        <v>40</v>
      </c>
      <c r="G4468" t="s">
        <v>14</v>
      </c>
      <c r="H4468" t="s">
        <v>34</v>
      </c>
      <c r="I4468">
        <v>3280</v>
      </c>
      <c r="J4468">
        <v>651.21</v>
      </c>
      <c r="K4468">
        <v>524.96</v>
      </c>
    </row>
    <row r="4469" spans="1:11" x14ac:dyDescent="0.35">
      <c r="A4469">
        <v>168319404</v>
      </c>
      <c r="B4469" s="2">
        <v>43881</v>
      </c>
      <c r="C4469" s="2">
        <v>43901</v>
      </c>
      <c r="D4469" t="s">
        <v>195</v>
      </c>
      <c r="E4469" t="s">
        <v>21</v>
      </c>
      <c r="F4469" t="s">
        <v>40</v>
      </c>
      <c r="G4469" t="s">
        <v>14</v>
      </c>
      <c r="H4469" t="s">
        <v>34</v>
      </c>
      <c r="I4469">
        <v>8307</v>
      </c>
      <c r="J4469">
        <v>651.21</v>
      </c>
      <c r="K4469">
        <v>524.96</v>
      </c>
    </row>
    <row r="4470" spans="1:11" x14ac:dyDescent="0.35">
      <c r="A4470">
        <v>735976541</v>
      </c>
      <c r="B4470" s="2">
        <v>43174</v>
      </c>
      <c r="C4470" s="2">
        <v>43175</v>
      </c>
      <c r="D4470" t="s">
        <v>72</v>
      </c>
      <c r="E4470" t="s">
        <v>24</v>
      </c>
      <c r="F4470" t="s">
        <v>22</v>
      </c>
      <c r="G4470" t="s">
        <v>18</v>
      </c>
      <c r="H4470" t="s">
        <v>34</v>
      </c>
      <c r="I4470">
        <v>668</v>
      </c>
      <c r="J4470">
        <v>47.45</v>
      </c>
      <c r="K4470">
        <v>31.79</v>
      </c>
    </row>
    <row r="4471" spans="1:11" x14ac:dyDescent="0.35">
      <c r="A4471">
        <v>670779979</v>
      </c>
      <c r="B4471" s="2">
        <v>43706</v>
      </c>
      <c r="C4471" s="2">
        <v>43709</v>
      </c>
      <c r="D4471" t="s">
        <v>62</v>
      </c>
      <c r="E4471" t="s">
        <v>38</v>
      </c>
      <c r="F4471" t="s">
        <v>33</v>
      </c>
      <c r="G4471" t="s">
        <v>18</v>
      </c>
      <c r="H4471" t="s">
        <v>19</v>
      </c>
      <c r="I4471">
        <v>7557</v>
      </c>
      <c r="J4471">
        <v>109.28</v>
      </c>
      <c r="K4471">
        <v>35.840000000000003</v>
      </c>
    </row>
    <row r="4472" spans="1:11" x14ac:dyDescent="0.35">
      <c r="A4472">
        <v>264966046</v>
      </c>
      <c r="B4472" s="2">
        <v>42373</v>
      </c>
      <c r="C4472" s="2">
        <v>42392</v>
      </c>
      <c r="D4472" t="s">
        <v>81</v>
      </c>
      <c r="E4472" t="s">
        <v>32</v>
      </c>
      <c r="F4472" t="s">
        <v>40</v>
      </c>
      <c r="G4472" t="s">
        <v>14</v>
      </c>
      <c r="H4472" t="s">
        <v>19</v>
      </c>
      <c r="I4472">
        <v>8196</v>
      </c>
      <c r="J4472">
        <v>651.21</v>
      </c>
      <c r="K4472">
        <v>524.96</v>
      </c>
    </row>
    <row r="4473" spans="1:11" x14ac:dyDescent="0.35">
      <c r="A4473">
        <v>781083571</v>
      </c>
      <c r="B4473" s="2">
        <v>42530</v>
      </c>
      <c r="C4473" s="2">
        <v>42535</v>
      </c>
      <c r="D4473" t="s">
        <v>193</v>
      </c>
      <c r="E4473" t="s">
        <v>21</v>
      </c>
      <c r="F4473" t="s">
        <v>33</v>
      </c>
      <c r="G4473" t="s">
        <v>14</v>
      </c>
      <c r="H4473" t="s">
        <v>19</v>
      </c>
      <c r="I4473">
        <v>8841</v>
      </c>
      <c r="J4473">
        <v>109.28</v>
      </c>
      <c r="K4473">
        <v>35.840000000000003</v>
      </c>
    </row>
    <row r="4474" spans="1:11" x14ac:dyDescent="0.35">
      <c r="A4474">
        <v>401993882</v>
      </c>
      <c r="B4474" s="2">
        <v>44276</v>
      </c>
      <c r="C4474" s="2">
        <v>44277</v>
      </c>
      <c r="D4474" t="s">
        <v>100</v>
      </c>
      <c r="E4474" t="s">
        <v>21</v>
      </c>
      <c r="F4474" t="s">
        <v>25</v>
      </c>
      <c r="G4474" t="s">
        <v>18</v>
      </c>
      <c r="H4474" t="s">
        <v>15</v>
      </c>
      <c r="I4474">
        <v>7778</v>
      </c>
      <c r="J4474">
        <v>205.7</v>
      </c>
      <c r="K4474">
        <v>117.11</v>
      </c>
    </row>
    <row r="4475" spans="1:11" x14ac:dyDescent="0.35">
      <c r="A4475">
        <v>980870807</v>
      </c>
      <c r="B4475" s="2">
        <v>42589</v>
      </c>
      <c r="C4475" s="2">
        <v>42604</v>
      </c>
      <c r="D4475" t="s">
        <v>158</v>
      </c>
      <c r="E4475" t="s">
        <v>12</v>
      </c>
      <c r="F4475" t="s">
        <v>17</v>
      </c>
      <c r="G4475" t="s">
        <v>18</v>
      </c>
      <c r="H4475" t="s">
        <v>26</v>
      </c>
      <c r="I4475">
        <v>324</v>
      </c>
      <c r="J4475">
        <v>152.58000000000001</v>
      </c>
      <c r="K4475">
        <v>97.44</v>
      </c>
    </row>
    <row r="4476" spans="1:11" x14ac:dyDescent="0.35">
      <c r="A4476">
        <v>391200673</v>
      </c>
      <c r="B4476" s="2">
        <v>43849</v>
      </c>
      <c r="C4476" s="2">
        <v>43861</v>
      </c>
      <c r="D4476" t="s">
        <v>165</v>
      </c>
      <c r="E4476" t="s">
        <v>21</v>
      </c>
      <c r="F4476" t="s">
        <v>40</v>
      </c>
      <c r="G4476" t="s">
        <v>14</v>
      </c>
      <c r="H4476" t="s">
        <v>26</v>
      </c>
      <c r="I4476">
        <v>3827</v>
      </c>
      <c r="J4476">
        <v>651.21</v>
      </c>
      <c r="K4476">
        <v>524.96</v>
      </c>
    </row>
    <row r="4477" spans="1:11" x14ac:dyDescent="0.35">
      <c r="A4477">
        <v>176782310</v>
      </c>
      <c r="B4477" s="2">
        <v>43891</v>
      </c>
      <c r="C4477" s="2">
        <v>43906</v>
      </c>
      <c r="D4477" t="s">
        <v>93</v>
      </c>
      <c r="E4477" t="s">
        <v>29</v>
      </c>
      <c r="F4477" t="s">
        <v>13</v>
      </c>
      <c r="G4477" t="s">
        <v>18</v>
      </c>
      <c r="H4477" t="s">
        <v>34</v>
      </c>
      <c r="I4477">
        <v>2669</v>
      </c>
      <c r="J4477">
        <v>255.28</v>
      </c>
      <c r="K4477">
        <v>159.41999999999999</v>
      </c>
    </row>
    <row r="4478" spans="1:11" x14ac:dyDescent="0.35">
      <c r="A4478">
        <v>601727044</v>
      </c>
      <c r="B4478" s="2">
        <v>42905</v>
      </c>
      <c r="C4478" s="2">
        <v>42914</v>
      </c>
      <c r="D4478" t="s">
        <v>86</v>
      </c>
      <c r="E4478" t="s">
        <v>29</v>
      </c>
      <c r="F4478" t="s">
        <v>17</v>
      </c>
      <c r="G4478" t="s">
        <v>18</v>
      </c>
      <c r="H4478" t="s">
        <v>15</v>
      </c>
      <c r="I4478">
        <v>3259</v>
      </c>
      <c r="J4478">
        <v>152.58000000000001</v>
      </c>
      <c r="K4478">
        <v>97.44</v>
      </c>
    </row>
    <row r="4479" spans="1:11" x14ac:dyDescent="0.35">
      <c r="A4479">
        <v>200458705</v>
      </c>
      <c r="B4479" s="2">
        <v>44784</v>
      </c>
      <c r="C4479" s="2">
        <v>44785</v>
      </c>
      <c r="D4479" t="s">
        <v>101</v>
      </c>
      <c r="E4479" t="s">
        <v>24</v>
      </c>
      <c r="F4479" t="s">
        <v>13</v>
      </c>
      <c r="G4479" t="s">
        <v>14</v>
      </c>
      <c r="H4479" t="s">
        <v>15</v>
      </c>
      <c r="I4479">
        <v>9040</v>
      </c>
      <c r="J4479">
        <v>255.28</v>
      </c>
      <c r="K4479">
        <v>159.41999999999999</v>
      </c>
    </row>
    <row r="4480" spans="1:11" x14ac:dyDescent="0.35">
      <c r="A4480">
        <v>727713620</v>
      </c>
      <c r="B4480" s="2">
        <v>43531</v>
      </c>
      <c r="C4480" s="2">
        <v>43551</v>
      </c>
      <c r="D4480" t="s">
        <v>41</v>
      </c>
      <c r="E4480" t="s">
        <v>29</v>
      </c>
      <c r="F4480" t="s">
        <v>40</v>
      </c>
      <c r="G4480" t="s">
        <v>18</v>
      </c>
      <c r="H4480" t="s">
        <v>19</v>
      </c>
      <c r="I4480">
        <v>5486</v>
      </c>
      <c r="J4480">
        <v>651.21</v>
      </c>
      <c r="K4480">
        <v>524.96</v>
      </c>
    </row>
    <row r="4481" spans="1:11" x14ac:dyDescent="0.35">
      <c r="A4481">
        <v>408540618</v>
      </c>
      <c r="B4481" s="2">
        <v>43738</v>
      </c>
      <c r="C4481" s="2">
        <v>43747</v>
      </c>
      <c r="D4481" t="s">
        <v>80</v>
      </c>
      <c r="E4481" t="s">
        <v>21</v>
      </c>
      <c r="F4481" t="s">
        <v>68</v>
      </c>
      <c r="G4481" t="s">
        <v>18</v>
      </c>
      <c r="H4481" t="s">
        <v>15</v>
      </c>
      <c r="I4481">
        <v>5102</v>
      </c>
      <c r="J4481">
        <v>154.06</v>
      </c>
      <c r="K4481">
        <v>90.93</v>
      </c>
    </row>
    <row r="4482" spans="1:11" x14ac:dyDescent="0.35">
      <c r="A4482">
        <v>688301026</v>
      </c>
      <c r="B4482" s="2">
        <v>42768</v>
      </c>
      <c r="C4482" s="2">
        <v>42789</v>
      </c>
      <c r="D4482" t="s">
        <v>112</v>
      </c>
      <c r="E4482" t="s">
        <v>12</v>
      </c>
      <c r="F4482" t="s">
        <v>56</v>
      </c>
      <c r="G4482" t="s">
        <v>14</v>
      </c>
      <c r="H4482" t="s">
        <v>34</v>
      </c>
      <c r="I4482">
        <v>2424</v>
      </c>
      <c r="J4482">
        <v>9.33</v>
      </c>
      <c r="K4482">
        <v>6.92</v>
      </c>
    </row>
    <row r="4483" spans="1:11" x14ac:dyDescent="0.35">
      <c r="A4483">
        <v>382668673</v>
      </c>
      <c r="B4483" s="2">
        <v>44607</v>
      </c>
      <c r="C4483" s="2">
        <v>44620</v>
      </c>
      <c r="D4483" t="s">
        <v>197</v>
      </c>
      <c r="E4483" t="s">
        <v>38</v>
      </c>
      <c r="F4483" t="s">
        <v>56</v>
      </c>
      <c r="G4483" t="s">
        <v>14</v>
      </c>
      <c r="H4483" t="s">
        <v>26</v>
      </c>
      <c r="I4483">
        <v>9019</v>
      </c>
      <c r="J4483">
        <v>9.33</v>
      </c>
      <c r="K4483">
        <v>6.92</v>
      </c>
    </row>
    <row r="4484" spans="1:11" x14ac:dyDescent="0.35">
      <c r="A4484">
        <v>627629888</v>
      </c>
      <c r="B4484" s="2">
        <v>44240</v>
      </c>
      <c r="C4484" s="2">
        <v>44251</v>
      </c>
      <c r="D4484" t="s">
        <v>179</v>
      </c>
      <c r="E4484" t="s">
        <v>32</v>
      </c>
      <c r="F4484" t="s">
        <v>22</v>
      </c>
      <c r="G4484" t="s">
        <v>18</v>
      </c>
      <c r="H4484" t="s">
        <v>34</v>
      </c>
      <c r="I4484">
        <v>8486</v>
      </c>
      <c r="J4484">
        <v>47.45</v>
      </c>
      <c r="K4484">
        <v>31.79</v>
      </c>
    </row>
    <row r="4485" spans="1:11" x14ac:dyDescent="0.35">
      <c r="A4485">
        <v>829483497</v>
      </c>
      <c r="B4485" s="2">
        <v>44162</v>
      </c>
      <c r="C4485" s="2">
        <v>44175</v>
      </c>
      <c r="D4485" t="s">
        <v>155</v>
      </c>
      <c r="E4485" t="s">
        <v>12</v>
      </c>
      <c r="F4485" t="s">
        <v>22</v>
      </c>
      <c r="G4485" t="s">
        <v>14</v>
      </c>
      <c r="H4485" t="s">
        <v>15</v>
      </c>
      <c r="I4485">
        <v>1454</v>
      </c>
      <c r="J4485">
        <v>47.45</v>
      </c>
      <c r="K4485">
        <v>31.79</v>
      </c>
    </row>
    <row r="4486" spans="1:11" x14ac:dyDescent="0.35">
      <c r="A4486">
        <v>914840829</v>
      </c>
      <c r="B4486" s="2">
        <v>42718</v>
      </c>
      <c r="C4486" s="2">
        <v>42737</v>
      </c>
      <c r="D4486" t="s">
        <v>72</v>
      </c>
      <c r="E4486" t="s">
        <v>24</v>
      </c>
      <c r="F4486" t="s">
        <v>33</v>
      </c>
      <c r="G4486" t="s">
        <v>18</v>
      </c>
      <c r="H4486" t="s">
        <v>15</v>
      </c>
      <c r="I4486">
        <v>586</v>
      </c>
      <c r="J4486">
        <v>109.28</v>
      </c>
      <c r="K4486">
        <v>35.840000000000003</v>
      </c>
    </row>
    <row r="4487" spans="1:11" x14ac:dyDescent="0.35">
      <c r="A4487">
        <v>880625712</v>
      </c>
      <c r="B4487" s="2">
        <v>43258</v>
      </c>
      <c r="C4487" s="2">
        <v>43263</v>
      </c>
      <c r="D4487" t="s">
        <v>131</v>
      </c>
      <c r="E4487" t="s">
        <v>32</v>
      </c>
      <c r="F4487" t="s">
        <v>13</v>
      </c>
      <c r="G4487" t="s">
        <v>14</v>
      </c>
      <c r="H4487" t="s">
        <v>34</v>
      </c>
      <c r="I4487">
        <v>5573</v>
      </c>
      <c r="J4487">
        <v>255.28</v>
      </c>
      <c r="K4487">
        <v>159.41999999999999</v>
      </c>
    </row>
    <row r="4488" spans="1:11" x14ac:dyDescent="0.35">
      <c r="A4488">
        <v>344074475</v>
      </c>
      <c r="B4488" s="2">
        <v>44097</v>
      </c>
      <c r="C4488" s="2">
        <v>44102</v>
      </c>
      <c r="D4488" t="s">
        <v>92</v>
      </c>
      <c r="E4488" t="s">
        <v>32</v>
      </c>
      <c r="F4488" t="s">
        <v>22</v>
      </c>
      <c r="G4488" t="s">
        <v>18</v>
      </c>
      <c r="H4488" t="s">
        <v>26</v>
      </c>
      <c r="I4488">
        <v>8138</v>
      </c>
      <c r="J4488">
        <v>47.45</v>
      </c>
      <c r="K4488">
        <v>31.79</v>
      </c>
    </row>
    <row r="4489" spans="1:11" x14ac:dyDescent="0.35">
      <c r="A4489">
        <v>792735946</v>
      </c>
      <c r="B4489" s="2">
        <v>42554</v>
      </c>
      <c r="C4489" s="2">
        <v>42557</v>
      </c>
      <c r="D4489" t="s">
        <v>161</v>
      </c>
      <c r="E4489" t="s">
        <v>24</v>
      </c>
      <c r="F4489" t="s">
        <v>13</v>
      </c>
      <c r="G4489" t="s">
        <v>14</v>
      </c>
      <c r="H4489" t="s">
        <v>34</v>
      </c>
      <c r="I4489">
        <v>7038</v>
      </c>
      <c r="J4489">
        <v>255.28</v>
      </c>
      <c r="K4489">
        <v>159.41999999999999</v>
      </c>
    </row>
    <row r="4490" spans="1:11" x14ac:dyDescent="0.35">
      <c r="A4490">
        <v>634471452</v>
      </c>
      <c r="B4490" s="2">
        <v>42495</v>
      </c>
      <c r="C4490" s="2">
        <v>42505</v>
      </c>
      <c r="D4490" t="s">
        <v>206</v>
      </c>
      <c r="E4490" t="s">
        <v>24</v>
      </c>
      <c r="F4490" t="s">
        <v>68</v>
      </c>
      <c r="G4490" t="s">
        <v>14</v>
      </c>
      <c r="H4490" t="s">
        <v>26</v>
      </c>
      <c r="I4490">
        <v>3057</v>
      </c>
      <c r="J4490">
        <v>154.06</v>
      </c>
      <c r="K4490">
        <v>90.93</v>
      </c>
    </row>
    <row r="4491" spans="1:11" x14ac:dyDescent="0.35">
      <c r="A4491">
        <v>147454822</v>
      </c>
      <c r="B4491" s="2">
        <v>42096</v>
      </c>
      <c r="C4491" s="2">
        <v>42110</v>
      </c>
      <c r="D4491" t="s">
        <v>160</v>
      </c>
      <c r="E4491" t="s">
        <v>29</v>
      </c>
      <c r="F4491" t="s">
        <v>56</v>
      </c>
      <c r="G4491" t="s">
        <v>18</v>
      </c>
      <c r="H4491" t="s">
        <v>15</v>
      </c>
      <c r="I4491">
        <v>4013</v>
      </c>
      <c r="J4491">
        <v>9.33</v>
      </c>
      <c r="K4491">
        <v>6.92</v>
      </c>
    </row>
    <row r="4492" spans="1:11" x14ac:dyDescent="0.35">
      <c r="A4492">
        <v>130172383</v>
      </c>
      <c r="B4492" s="2">
        <v>42844</v>
      </c>
      <c r="C4492" s="2">
        <v>42850</v>
      </c>
      <c r="D4492" t="s">
        <v>111</v>
      </c>
      <c r="E4492" t="s">
        <v>38</v>
      </c>
      <c r="F4492" t="s">
        <v>33</v>
      </c>
      <c r="G4492" t="s">
        <v>14</v>
      </c>
      <c r="H4492" t="s">
        <v>26</v>
      </c>
      <c r="I4492">
        <v>9756</v>
      </c>
      <c r="J4492">
        <v>109.28</v>
      </c>
      <c r="K4492">
        <v>35.840000000000003</v>
      </c>
    </row>
    <row r="4493" spans="1:11" x14ac:dyDescent="0.35">
      <c r="A4493">
        <v>551422965</v>
      </c>
      <c r="B4493" s="2">
        <v>42465</v>
      </c>
      <c r="C4493" s="2">
        <v>42475</v>
      </c>
      <c r="D4493" t="s">
        <v>101</v>
      </c>
      <c r="E4493" t="s">
        <v>24</v>
      </c>
      <c r="F4493" t="s">
        <v>17</v>
      </c>
      <c r="G4493" t="s">
        <v>18</v>
      </c>
      <c r="H4493" t="s">
        <v>34</v>
      </c>
      <c r="I4493">
        <v>7164</v>
      </c>
      <c r="J4493">
        <v>152.58000000000001</v>
      </c>
      <c r="K4493">
        <v>97.44</v>
      </c>
    </row>
    <row r="4494" spans="1:11" x14ac:dyDescent="0.35">
      <c r="A4494">
        <v>100317895</v>
      </c>
      <c r="B4494" s="2">
        <v>43303</v>
      </c>
      <c r="C4494" s="2">
        <v>43317</v>
      </c>
      <c r="D4494" t="s">
        <v>147</v>
      </c>
      <c r="E4494" t="s">
        <v>38</v>
      </c>
      <c r="F4494" t="s">
        <v>40</v>
      </c>
      <c r="G4494" t="s">
        <v>18</v>
      </c>
      <c r="H4494" t="s">
        <v>26</v>
      </c>
      <c r="I4494">
        <v>5149</v>
      </c>
      <c r="J4494">
        <v>651.21</v>
      </c>
      <c r="K4494">
        <v>524.96</v>
      </c>
    </row>
    <row r="4495" spans="1:11" x14ac:dyDescent="0.35">
      <c r="A4495">
        <v>236281001</v>
      </c>
      <c r="B4495" s="2">
        <v>44515</v>
      </c>
      <c r="C4495" s="2">
        <v>44535</v>
      </c>
      <c r="D4495" t="s">
        <v>163</v>
      </c>
      <c r="E4495" t="s">
        <v>38</v>
      </c>
      <c r="F4495" t="s">
        <v>40</v>
      </c>
      <c r="G4495" t="s">
        <v>18</v>
      </c>
      <c r="H4495" t="s">
        <v>15</v>
      </c>
      <c r="I4495">
        <v>9654</v>
      </c>
      <c r="J4495">
        <v>651.21</v>
      </c>
      <c r="K4495">
        <v>524.96</v>
      </c>
    </row>
    <row r="4496" spans="1:11" x14ac:dyDescent="0.35">
      <c r="A4496">
        <v>239048612</v>
      </c>
      <c r="B4496" s="2">
        <v>42568</v>
      </c>
      <c r="C4496" s="2">
        <v>42576</v>
      </c>
      <c r="D4496" t="s">
        <v>80</v>
      </c>
      <c r="E4496" t="s">
        <v>21</v>
      </c>
      <c r="F4496" t="s">
        <v>30</v>
      </c>
      <c r="G4496" t="s">
        <v>14</v>
      </c>
      <c r="H4496" t="s">
        <v>26</v>
      </c>
      <c r="I4496">
        <v>8651</v>
      </c>
      <c r="J4496">
        <v>81.73</v>
      </c>
      <c r="K4496">
        <v>56.67</v>
      </c>
    </row>
    <row r="4497" spans="1:11" x14ac:dyDescent="0.35">
      <c r="A4497">
        <v>358669555</v>
      </c>
      <c r="B4497" s="2">
        <v>44365</v>
      </c>
      <c r="C4497" s="2">
        <v>44367</v>
      </c>
      <c r="D4497" t="s">
        <v>146</v>
      </c>
      <c r="E4497" t="s">
        <v>29</v>
      </c>
      <c r="F4497" t="s">
        <v>76</v>
      </c>
      <c r="G4497" t="s">
        <v>14</v>
      </c>
      <c r="H4497" t="s">
        <v>19</v>
      </c>
      <c r="I4497">
        <v>7147</v>
      </c>
      <c r="J4497">
        <v>668.27</v>
      </c>
      <c r="K4497">
        <v>502.54</v>
      </c>
    </row>
    <row r="4498" spans="1:11" x14ac:dyDescent="0.35">
      <c r="A4498">
        <v>465505158</v>
      </c>
      <c r="B4498" s="2">
        <v>44880</v>
      </c>
      <c r="C4498" s="2">
        <v>44899</v>
      </c>
      <c r="D4498" t="s">
        <v>194</v>
      </c>
      <c r="E4498" t="s">
        <v>32</v>
      </c>
      <c r="F4498" t="s">
        <v>25</v>
      </c>
      <c r="G4498" t="s">
        <v>14</v>
      </c>
      <c r="H4498" t="s">
        <v>15</v>
      </c>
      <c r="I4498">
        <v>2176</v>
      </c>
      <c r="J4498">
        <v>205.7</v>
      </c>
      <c r="K4498">
        <v>117.11</v>
      </c>
    </row>
    <row r="4499" spans="1:11" x14ac:dyDescent="0.35">
      <c r="A4499">
        <v>500229251</v>
      </c>
      <c r="B4499" s="2">
        <v>44253</v>
      </c>
      <c r="C4499" s="2">
        <v>44263</v>
      </c>
      <c r="D4499" t="s">
        <v>173</v>
      </c>
      <c r="E4499" t="s">
        <v>24</v>
      </c>
      <c r="F4499" t="s">
        <v>76</v>
      </c>
      <c r="G4499" t="s">
        <v>14</v>
      </c>
      <c r="H4499" t="s">
        <v>26</v>
      </c>
      <c r="I4499">
        <v>7806</v>
      </c>
      <c r="J4499">
        <v>668.27</v>
      </c>
      <c r="K4499">
        <v>502.54</v>
      </c>
    </row>
    <row r="4500" spans="1:11" x14ac:dyDescent="0.35">
      <c r="A4500">
        <v>923828160</v>
      </c>
      <c r="B4500" s="2">
        <v>42855</v>
      </c>
      <c r="C4500" s="2">
        <v>42858</v>
      </c>
      <c r="D4500" t="s">
        <v>62</v>
      </c>
      <c r="E4500" t="s">
        <v>38</v>
      </c>
      <c r="F4500" t="s">
        <v>76</v>
      </c>
      <c r="G4500" t="s">
        <v>18</v>
      </c>
      <c r="H4500" t="s">
        <v>34</v>
      </c>
      <c r="I4500">
        <v>137</v>
      </c>
      <c r="J4500">
        <v>668.27</v>
      </c>
      <c r="K4500">
        <v>502.54</v>
      </c>
    </row>
    <row r="4501" spans="1:11" x14ac:dyDescent="0.35">
      <c r="A4501">
        <v>467600715</v>
      </c>
      <c r="B4501" s="2">
        <v>42569</v>
      </c>
      <c r="C4501" s="2">
        <v>42585</v>
      </c>
      <c r="D4501" t="s">
        <v>147</v>
      </c>
      <c r="E4501" t="s">
        <v>38</v>
      </c>
      <c r="F4501" t="s">
        <v>30</v>
      </c>
      <c r="G4501" t="s">
        <v>14</v>
      </c>
      <c r="H4501" t="s">
        <v>26</v>
      </c>
      <c r="I4501">
        <v>2297</v>
      </c>
      <c r="J4501">
        <v>81.73</v>
      </c>
      <c r="K4501">
        <v>56.67</v>
      </c>
    </row>
    <row r="4502" spans="1:11" x14ac:dyDescent="0.35">
      <c r="A4502">
        <v>183158242</v>
      </c>
      <c r="B4502" s="2">
        <v>43890</v>
      </c>
      <c r="C4502" s="2">
        <v>43902</v>
      </c>
      <c r="D4502" t="s">
        <v>128</v>
      </c>
      <c r="E4502" t="s">
        <v>38</v>
      </c>
      <c r="F4502" t="s">
        <v>76</v>
      </c>
      <c r="G4502" t="s">
        <v>18</v>
      </c>
      <c r="H4502" t="s">
        <v>34</v>
      </c>
      <c r="I4502">
        <v>9449</v>
      </c>
      <c r="J4502">
        <v>668.27</v>
      </c>
      <c r="K4502">
        <v>502.54</v>
      </c>
    </row>
    <row r="4503" spans="1:11" x14ac:dyDescent="0.35">
      <c r="A4503">
        <v>292424571</v>
      </c>
      <c r="B4503" s="2">
        <v>43975</v>
      </c>
      <c r="C4503" s="2">
        <v>43989</v>
      </c>
      <c r="D4503" t="s">
        <v>203</v>
      </c>
      <c r="E4503" t="s">
        <v>21</v>
      </c>
      <c r="F4503" t="s">
        <v>42</v>
      </c>
      <c r="G4503" t="s">
        <v>18</v>
      </c>
      <c r="H4503" t="s">
        <v>19</v>
      </c>
      <c r="I4503">
        <v>3784</v>
      </c>
      <c r="J4503">
        <v>437.2</v>
      </c>
      <c r="K4503">
        <v>263.33</v>
      </c>
    </row>
    <row r="4504" spans="1:11" x14ac:dyDescent="0.35">
      <c r="A4504">
        <v>637636029</v>
      </c>
      <c r="B4504" s="2">
        <v>44333</v>
      </c>
      <c r="C4504" s="2">
        <v>44344</v>
      </c>
      <c r="D4504" t="s">
        <v>209</v>
      </c>
      <c r="E4504" t="s">
        <v>32</v>
      </c>
      <c r="F4504" t="s">
        <v>42</v>
      </c>
      <c r="G4504" t="s">
        <v>14</v>
      </c>
      <c r="H4504" t="s">
        <v>34</v>
      </c>
      <c r="I4504">
        <v>9526</v>
      </c>
      <c r="J4504">
        <v>437.2</v>
      </c>
      <c r="K4504">
        <v>263.33</v>
      </c>
    </row>
    <row r="4505" spans="1:11" x14ac:dyDescent="0.35">
      <c r="A4505">
        <v>231341445</v>
      </c>
      <c r="B4505" s="2">
        <v>42244</v>
      </c>
      <c r="C4505" s="2">
        <v>42261</v>
      </c>
      <c r="D4505" t="s">
        <v>35</v>
      </c>
      <c r="E4505" t="s">
        <v>21</v>
      </c>
      <c r="F4505" t="s">
        <v>22</v>
      </c>
      <c r="G4505" t="s">
        <v>14</v>
      </c>
      <c r="H4505" t="s">
        <v>15</v>
      </c>
      <c r="I4505">
        <v>7929</v>
      </c>
      <c r="J4505">
        <v>47.45</v>
      </c>
      <c r="K4505">
        <v>31.79</v>
      </c>
    </row>
    <row r="4506" spans="1:11" x14ac:dyDescent="0.35">
      <c r="A4506">
        <v>406402146</v>
      </c>
      <c r="B4506" s="2">
        <v>44613</v>
      </c>
      <c r="C4506" s="2">
        <v>44629</v>
      </c>
      <c r="D4506" t="s">
        <v>219</v>
      </c>
      <c r="E4506" t="s">
        <v>38</v>
      </c>
      <c r="F4506" t="s">
        <v>56</v>
      </c>
      <c r="G4506" t="s">
        <v>14</v>
      </c>
      <c r="H4506" t="s">
        <v>19</v>
      </c>
      <c r="I4506">
        <v>2281</v>
      </c>
      <c r="J4506">
        <v>9.33</v>
      </c>
      <c r="K4506">
        <v>6.92</v>
      </c>
    </row>
    <row r="4507" spans="1:11" x14ac:dyDescent="0.35">
      <c r="A4507">
        <v>765991961</v>
      </c>
      <c r="B4507" s="2">
        <v>43421</v>
      </c>
      <c r="C4507" s="2">
        <v>43428</v>
      </c>
      <c r="D4507" t="s">
        <v>208</v>
      </c>
      <c r="E4507" t="s">
        <v>12</v>
      </c>
      <c r="F4507" t="s">
        <v>42</v>
      </c>
      <c r="G4507" t="s">
        <v>18</v>
      </c>
      <c r="H4507" t="s">
        <v>19</v>
      </c>
      <c r="I4507">
        <v>2898</v>
      </c>
      <c r="J4507">
        <v>437.2</v>
      </c>
      <c r="K4507">
        <v>263.33</v>
      </c>
    </row>
    <row r="4508" spans="1:11" x14ac:dyDescent="0.35">
      <c r="A4508">
        <v>533597218</v>
      </c>
      <c r="B4508" s="2">
        <v>43505</v>
      </c>
      <c r="C4508" s="2">
        <v>43526</v>
      </c>
      <c r="D4508" t="s">
        <v>107</v>
      </c>
      <c r="E4508" t="s">
        <v>21</v>
      </c>
      <c r="F4508" t="s">
        <v>40</v>
      </c>
      <c r="G4508" t="s">
        <v>14</v>
      </c>
      <c r="H4508" t="s">
        <v>15</v>
      </c>
      <c r="I4508">
        <v>2130</v>
      </c>
      <c r="J4508">
        <v>651.21</v>
      </c>
      <c r="K4508">
        <v>524.96</v>
      </c>
    </row>
    <row r="4509" spans="1:11" x14ac:dyDescent="0.35">
      <c r="A4509">
        <v>803016746</v>
      </c>
      <c r="B4509" s="2">
        <v>42243</v>
      </c>
      <c r="C4509" s="2">
        <v>42264</v>
      </c>
      <c r="D4509" t="s">
        <v>43</v>
      </c>
      <c r="E4509" t="s">
        <v>24</v>
      </c>
      <c r="F4509" t="s">
        <v>22</v>
      </c>
      <c r="G4509" t="s">
        <v>18</v>
      </c>
      <c r="H4509" t="s">
        <v>34</v>
      </c>
      <c r="I4509">
        <v>9355</v>
      </c>
      <c r="J4509">
        <v>47.45</v>
      </c>
      <c r="K4509">
        <v>31.79</v>
      </c>
    </row>
    <row r="4510" spans="1:11" x14ac:dyDescent="0.35">
      <c r="A4510">
        <v>488361871</v>
      </c>
      <c r="B4510" s="2">
        <v>44442</v>
      </c>
      <c r="C4510" s="2">
        <v>44448</v>
      </c>
      <c r="D4510" t="s">
        <v>78</v>
      </c>
      <c r="E4510" t="s">
        <v>24</v>
      </c>
      <c r="F4510" t="s">
        <v>25</v>
      </c>
      <c r="G4510" t="s">
        <v>18</v>
      </c>
      <c r="H4510" t="s">
        <v>15</v>
      </c>
      <c r="I4510">
        <v>5985</v>
      </c>
      <c r="J4510">
        <v>205.7</v>
      </c>
      <c r="K4510">
        <v>117.11</v>
      </c>
    </row>
    <row r="4511" spans="1:11" x14ac:dyDescent="0.35">
      <c r="A4511">
        <v>374056422</v>
      </c>
      <c r="B4511" s="2">
        <v>44679</v>
      </c>
      <c r="C4511" s="2">
        <v>44691</v>
      </c>
      <c r="D4511" t="s">
        <v>74</v>
      </c>
      <c r="E4511" t="s">
        <v>38</v>
      </c>
      <c r="F4511" t="s">
        <v>17</v>
      </c>
      <c r="G4511" t="s">
        <v>18</v>
      </c>
      <c r="H4511" t="s">
        <v>34</v>
      </c>
      <c r="I4511">
        <v>463</v>
      </c>
      <c r="J4511">
        <v>152.58000000000001</v>
      </c>
      <c r="K4511">
        <v>97.44</v>
      </c>
    </row>
    <row r="4512" spans="1:11" x14ac:dyDescent="0.35">
      <c r="A4512">
        <v>864836728</v>
      </c>
      <c r="B4512" s="2">
        <v>43194</v>
      </c>
      <c r="C4512" s="2">
        <v>43207</v>
      </c>
      <c r="D4512" t="s">
        <v>111</v>
      </c>
      <c r="E4512" t="s">
        <v>38</v>
      </c>
      <c r="F4512" t="s">
        <v>47</v>
      </c>
      <c r="G4512" t="s">
        <v>18</v>
      </c>
      <c r="H4512" t="s">
        <v>34</v>
      </c>
      <c r="I4512">
        <v>3261</v>
      </c>
      <c r="J4512">
        <v>421.89</v>
      </c>
      <c r="K4512">
        <v>364.69</v>
      </c>
    </row>
    <row r="4513" spans="1:11" x14ac:dyDescent="0.35">
      <c r="A4513">
        <v>635751616</v>
      </c>
      <c r="B4513" s="2">
        <v>42308</v>
      </c>
      <c r="C4513" s="2">
        <v>42328</v>
      </c>
      <c r="D4513" t="s">
        <v>216</v>
      </c>
      <c r="E4513" t="s">
        <v>51</v>
      </c>
      <c r="F4513" t="s">
        <v>76</v>
      </c>
      <c r="G4513" t="s">
        <v>18</v>
      </c>
      <c r="H4513" t="s">
        <v>34</v>
      </c>
      <c r="I4513">
        <v>1886</v>
      </c>
      <c r="J4513">
        <v>668.27</v>
      </c>
      <c r="K4513">
        <v>502.54</v>
      </c>
    </row>
    <row r="4514" spans="1:11" x14ac:dyDescent="0.35">
      <c r="A4514">
        <v>682162415</v>
      </c>
      <c r="B4514" s="2">
        <v>42385</v>
      </c>
      <c r="C4514" s="2">
        <v>42397</v>
      </c>
      <c r="D4514" t="s">
        <v>214</v>
      </c>
      <c r="E4514" t="s">
        <v>21</v>
      </c>
      <c r="F4514" t="s">
        <v>47</v>
      </c>
      <c r="G4514" t="s">
        <v>18</v>
      </c>
      <c r="H4514" t="s">
        <v>19</v>
      </c>
      <c r="I4514">
        <v>5873</v>
      </c>
      <c r="J4514">
        <v>421.89</v>
      </c>
      <c r="K4514">
        <v>364.69</v>
      </c>
    </row>
    <row r="4515" spans="1:11" x14ac:dyDescent="0.35">
      <c r="A4515">
        <v>269742953</v>
      </c>
      <c r="B4515" s="2">
        <v>43525</v>
      </c>
      <c r="C4515" s="2">
        <v>43534</v>
      </c>
      <c r="D4515" t="s">
        <v>78</v>
      </c>
      <c r="E4515" t="s">
        <v>24</v>
      </c>
      <c r="F4515" t="s">
        <v>47</v>
      </c>
      <c r="G4515" t="s">
        <v>14</v>
      </c>
      <c r="H4515" t="s">
        <v>15</v>
      </c>
      <c r="I4515">
        <v>1789</v>
      </c>
      <c r="J4515">
        <v>421.89</v>
      </c>
      <c r="K4515">
        <v>364.69</v>
      </c>
    </row>
    <row r="4516" spans="1:11" x14ac:dyDescent="0.35">
      <c r="A4516">
        <v>984479558</v>
      </c>
      <c r="B4516" s="2">
        <v>43138</v>
      </c>
      <c r="C4516" s="2">
        <v>43145</v>
      </c>
      <c r="D4516" t="s">
        <v>177</v>
      </c>
      <c r="E4516" t="s">
        <v>24</v>
      </c>
      <c r="F4516" t="s">
        <v>33</v>
      </c>
      <c r="G4516" t="s">
        <v>14</v>
      </c>
      <c r="H4516" t="s">
        <v>15</v>
      </c>
      <c r="I4516">
        <v>8233</v>
      </c>
      <c r="J4516">
        <v>109.28</v>
      </c>
      <c r="K4516">
        <v>35.840000000000003</v>
      </c>
    </row>
    <row r="4517" spans="1:11" x14ac:dyDescent="0.35">
      <c r="A4517">
        <v>882671058</v>
      </c>
      <c r="B4517" s="2">
        <v>42180</v>
      </c>
      <c r="C4517" s="2">
        <v>42201</v>
      </c>
      <c r="D4517" t="s">
        <v>101</v>
      </c>
      <c r="E4517" t="s">
        <v>24</v>
      </c>
      <c r="F4517" t="s">
        <v>47</v>
      </c>
      <c r="G4517" t="s">
        <v>14</v>
      </c>
      <c r="H4517" t="s">
        <v>34</v>
      </c>
      <c r="I4517">
        <v>836</v>
      </c>
      <c r="J4517">
        <v>421.89</v>
      </c>
      <c r="K4517">
        <v>364.69</v>
      </c>
    </row>
    <row r="4518" spans="1:11" x14ac:dyDescent="0.35">
      <c r="A4518">
        <v>340928781</v>
      </c>
      <c r="B4518" s="2">
        <v>43456</v>
      </c>
      <c r="C4518" s="2">
        <v>43475</v>
      </c>
      <c r="D4518" t="s">
        <v>183</v>
      </c>
      <c r="E4518" t="s">
        <v>24</v>
      </c>
      <c r="F4518" t="s">
        <v>76</v>
      </c>
      <c r="G4518" t="s">
        <v>14</v>
      </c>
      <c r="H4518" t="s">
        <v>34</v>
      </c>
      <c r="I4518">
        <v>7257</v>
      </c>
      <c r="J4518">
        <v>668.27</v>
      </c>
      <c r="K4518">
        <v>502.54</v>
      </c>
    </row>
    <row r="4519" spans="1:11" x14ac:dyDescent="0.35">
      <c r="A4519">
        <v>706176555</v>
      </c>
      <c r="B4519" s="2">
        <v>42048</v>
      </c>
      <c r="C4519" s="2">
        <v>42067</v>
      </c>
      <c r="D4519" t="s">
        <v>189</v>
      </c>
      <c r="E4519" t="s">
        <v>21</v>
      </c>
      <c r="F4519" t="s">
        <v>68</v>
      </c>
      <c r="G4519" t="s">
        <v>18</v>
      </c>
      <c r="H4519" t="s">
        <v>19</v>
      </c>
      <c r="I4519">
        <v>2190</v>
      </c>
      <c r="J4519">
        <v>154.06</v>
      </c>
      <c r="K4519">
        <v>90.93</v>
      </c>
    </row>
    <row r="4520" spans="1:11" x14ac:dyDescent="0.35">
      <c r="A4520">
        <v>245650708</v>
      </c>
      <c r="B4520" s="2">
        <v>44540</v>
      </c>
      <c r="C4520" s="2">
        <v>44558</v>
      </c>
      <c r="D4520" t="s">
        <v>90</v>
      </c>
      <c r="E4520" t="s">
        <v>38</v>
      </c>
      <c r="F4520" t="s">
        <v>68</v>
      </c>
      <c r="G4520" t="s">
        <v>18</v>
      </c>
      <c r="H4520" t="s">
        <v>34</v>
      </c>
      <c r="I4520">
        <v>2358</v>
      </c>
      <c r="J4520">
        <v>154.06</v>
      </c>
      <c r="K4520">
        <v>90.93</v>
      </c>
    </row>
    <row r="4521" spans="1:11" x14ac:dyDescent="0.35">
      <c r="A4521">
        <v>896900069</v>
      </c>
      <c r="B4521" s="2">
        <v>43789</v>
      </c>
      <c r="C4521" s="2">
        <v>43803</v>
      </c>
      <c r="D4521" t="s">
        <v>54</v>
      </c>
      <c r="E4521" t="s">
        <v>29</v>
      </c>
      <c r="F4521" t="s">
        <v>30</v>
      </c>
      <c r="G4521" t="s">
        <v>14</v>
      </c>
      <c r="H4521" t="s">
        <v>34</v>
      </c>
      <c r="I4521">
        <v>1516</v>
      </c>
      <c r="J4521">
        <v>81.73</v>
      </c>
      <c r="K4521">
        <v>56.67</v>
      </c>
    </row>
    <row r="4522" spans="1:11" x14ac:dyDescent="0.35">
      <c r="A4522">
        <v>617785966</v>
      </c>
      <c r="B4522" s="2">
        <v>42124</v>
      </c>
      <c r="C4522" s="2">
        <v>42133</v>
      </c>
      <c r="D4522" t="s">
        <v>139</v>
      </c>
      <c r="E4522" t="s">
        <v>51</v>
      </c>
      <c r="F4522" t="s">
        <v>76</v>
      </c>
      <c r="G4522" t="s">
        <v>14</v>
      </c>
      <c r="H4522" t="s">
        <v>26</v>
      </c>
      <c r="I4522">
        <v>5451</v>
      </c>
      <c r="J4522">
        <v>668.27</v>
      </c>
      <c r="K4522">
        <v>502.54</v>
      </c>
    </row>
    <row r="4523" spans="1:11" x14ac:dyDescent="0.35">
      <c r="A4523">
        <v>136482226</v>
      </c>
      <c r="B4523" s="2">
        <v>42180</v>
      </c>
      <c r="C4523" s="2">
        <v>42189</v>
      </c>
      <c r="D4523" t="s">
        <v>88</v>
      </c>
      <c r="E4523" t="s">
        <v>38</v>
      </c>
      <c r="F4523" t="s">
        <v>47</v>
      </c>
      <c r="G4523" t="s">
        <v>18</v>
      </c>
      <c r="H4523" t="s">
        <v>26</v>
      </c>
      <c r="I4523">
        <v>6979</v>
      </c>
      <c r="J4523">
        <v>421.89</v>
      </c>
      <c r="K4523">
        <v>364.69</v>
      </c>
    </row>
    <row r="4524" spans="1:11" x14ac:dyDescent="0.35">
      <c r="A4524">
        <v>701475179</v>
      </c>
      <c r="B4524" s="2">
        <v>43330</v>
      </c>
      <c r="C4524" s="2">
        <v>43347</v>
      </c>
      <c r="D4524" t="s">
        <v>111</v>
      </c>
      <c r="E4524" t="s">
        <v>38</v>
      </c>
      <c r="F4524" t="s">
        <v>40</v>
      </c>
      <c r="G4524" t="s">
        <v>14</v>
      </c>
      <c r="H4524" t="s">
        <v>15</v>
      </c>
      <c r="I4524">
        <v>949</v>
      </c>
      <c r="J4524">
        <v>651.21</v>
      </c>
      <c r="K4524">
        <v>524.96</v>
      </c>
    </row>
    <row r="4525" spans="1:11" x14ac:dyDescent="0.35">
      <c r="A4525">
        <v>931563651</v>
      </c>
      <c r="B4525" s="2">
        <v>44686</v>
      </c>
      <c r="C4525" s="2">
        <v>44688</v>
      </c>
      <c r="D4525" t="s">
        <v>180</v>
      </c>
      <c r="E4525" t="s">
        <v>24</v>
      </c>
      <c r="F4525" t="s">
        <v>25</v>
      </c>
      <c r="G4525" t="s">
        <v>18</v>
      </c>
      <c r="H4525" t="s">
        <v>26</v>
      </c>
      <c r="I4525">
        <v>9241</v>
      </c>
      <c r="J4525">
        <v>205.7</v>
      </c>
      <c r="K4525">
        <v>117.11</v>
      </c>
    </row>
    <row r="4526" spans="1:11" x14ac:dyDescent="0.35">
      <c r="A4526">
        <v>865858972</v>
      </c>
      <c r="B4526" s="2">
        <v>42512</v>
      </c>
      <c r="C4526" s="2">
        <v>42519</v>
      </c>
      <c r="D4526" t="s">
        <v>200</v>
      </c>
      <c r="E4526" t="s">
        <v>24</v>
      </c>
      <c r="F4526" t="s">
        <v>22</v>
      </c>
      <c r="G4526" t="s">
        <v>14</v>
      </c>
      <c r="H4526" t="s">
        <v>15</v>
      </c>
      <c r="I4526">
        <v>5766</v>
      </c>
      <c r="J4526">
        <v>47.45</v>
      </c>
      <c r="K4526">
        <v>31.79</v>
      </c>
    </row>
    <row r="4527" spans="1:11" x14ac:dyDescent="0.35">
      <c r="A4527">
        <v>613784968</v>
      </c>
      <c r="B4527" s="2">
        <v>43660</v>
      </c>
      <c r="C4527" s="2">
        <v>43661</v>
      </c>
      <c r="D4527" t="s">
        <v>65</v>
      </c>
      <c r="E4527" t="s">
        <v>32</v>
      </c>
      <c r="F4527" t="s">
        <v>56</v>
      </c>
      <c r="G4527" t="s">
        <v>18</v>
      </c>
      <c r="H4527" t="s">
        <v>15</v>
      </c>
      <c r="I4527">
        <v>1467</v>
      </c>
      <c r="J4527">
        <v>9.33</v>
      </c>
      <c r="K4527">
        <v>6.92</v>
      </c>
    </row>
    <row r="4528" spans="1:11" x14ac:dyDescent="0.35">
      <c r="A4528">
        <v>805077970</v>
      </c>
      <c r="B4528" s="2">
        <v>43790</v>
      </c>
      <c r="C4528" s="2">
        <v>43797</v>
      </c>
      <c r="D4528" t="s">
        <v>147</v>
      </c>
      <c r="E4528" t="s">
        <v>38</v>
      </c>
      <c r="F4528" t="s">
        <v>56</v>
      </c>
      <c r="G4528" t="s">
        <v>14</v>
      </c>
      <c r="H4528" t="s">
        <v>34</v>
      </c>
      <c r="I4528">
        <v>9317</v>
      </c>
      <c r="J4528">
        <v>9.33</v>
      </c>
      <c r="K4528">
        <v>6.92</v>
      </c>
    </row>
    <row r="4529" spans="1:11" x14ac:dyDescent="0.35">
      <c r="A4529">
        <v>339786803</v>
      </c>
      <c r="B4529" s="2">
        <v>44456</v>
      </c>
      <c r="C4529" s="2">
        <v>44468</v>
      </c>
      <c r="D4529" t="s">
        <v>67</v>
      </c>
      <c r="E4529" t="s">
        <v>21</v>
      </c>
      <c r="F4529" t="s">
        <v>40</v>
      </c>
      <c r="G4529" t="s">
        <v>18</v>
      </c>
      <c r="H4529" t="s">
        <v>34</v>
      </c>
      <c r="I4529">
        <v>9321</v>
      </c>
      <c r="J4529">
        <v>651.21</v>
      </c>
      <c r="K4529">
        <v>524.96</v>
      </c>
    </row>
    <row r="4530" spans="1:11" x14ac:dyDescent="0.35">
      <c r="A4530">
        <v>438272798</v>
      </c>
      <c r="B4530" s="2">
        <v>42902</v>
      </c>
      <c r="C4530" s="2">
        <v>42910</v>
      </c>
      <c r="D4530" t="s">
        <v>97</v>
      </c>
      <c r="E4530" t="s">
        <v>29</v>
      </c>
      <c r="F4530" t="s">
        <v>47</v>
      </c>
      <c r="G4530" t="s">
        <v>14</v>
      </c>
      <c r="H4530" t="s">
        <v>19</v>
      </c>
      <c r="I4530">
        <v>3515</v>
      </c>
      <c r="J4530">
        <v>421.89</v>
      </c>
      <c r="K4530">
        <v>364.69</v>
      </c>
    </row>
    <row r="4531" spans="1:11" x14ac:dyDescent="0.35">
      <c r="A4531">
        <v>591209781</v>
      </c>
      <c r="B4531" s="2">
        <v>42423</v>
      </c>
      <c r="C4531" s="2">
        <v>42435</v>
      </c>
      <c r="D4531" t="s">
        <v>177</v>
      </c>
      <c r="E4531" t="s">
        <v>24</v>
      </c>
      <c r="F4531" t="s">
        <v>17</v>
      </c>
      <c r="G4531" t="s">
        <v>14</v>
      </c>
      <c r="H4531" t="s">
        <v>15</v>
      </c>
      <c r="I4531">
        <v>967</v>
      </c>
      <c r="J4531">
        <v>152.58000000000001</v>
      </c>
      <c r="K4531">
        <v>97.44</v>
      </c>
    </row>
    <row r="4532" spans="1:11" x14ac:dyDescent="0.35">
      <c r="A4532">
        <v>809584081</v>
      </c>
      <c r="B4532" s="2">
        <v>42584</v>
      </c>
      <c r="C4532" s="2">
        <v>42590</v>
      </c>
      <c r="D4532" t="s">
        <v>164</v>
      </c>
      <c r="E4532" t="s">
        <v>38</v>
      </c>
      <c r="F4532" t="s">
        <v>42</v>
      </c>
      <c r="G4532" t="s">
        <v>14</v>
      </c>
      <c r="H4532" t="s">
        <v>26</v>
      </c>
      <c r="I4532">
        <v>2775</v>
      </c>
      <c r="J4532">
        <v>437.2</v>
      </c>
      <c r="K4532">
        <v>263.33</v>
      </c>
    </row>
    <row r="4533" spans="1:11" x14ac:dyDescent="0.35">
      <c r="A4533">
        <v>274694526</v>
      </c>
      <c r="B4533" s="2">
        <v>42838</v>
      </c>
      <c r="C4533" s="2">
        <v>42854</v>
      </c>
      <c r="D4533" t="s">
        <v>117</v>
      </c>
      <c r="E4533" t="s">
        <v>21</v>
      </c>
      <c r="F4533" t="s">
        <v>30</v>
      </c>
      <c r="G4533" t="s">
        <v>18</v>
      </c>
      <c r="H4533" t="s">
        <v>19</v>
      </c>
      <c r="I4533">
        <v>7069</v>
      </c>
      <c r="J4533">
        <v>81.73</v>
      </c>
      <c r="K4533">
        <v>56.67</v>
      </c>
    </row>
    <row r="4534" spans="1:11" x14ac:dyDescent="0.35">
      <c r="A4534">
        <v>488152444</v>
      </c>
      <c r="B4534" s="2">
        <v>44650</v>
      </c>
      <c r="C4534" s="2">
        <v>44652</v>
      </c>
      <c r="D4534" t="s">
        <v>41</v>
      </c>
      <c r="E4534" t="s">
        <v>29</v>
      </c>
      <c r="F4534" t="s">
        <v>76</v>
      </c>
      <c r="G4534" t="s">
        <v>14</v>
      </c>
      <c r="H4534" t="s">
        <v>26</v>
      </c>
      <c r="I4534">
        <v>4011</v>
      </c>
      <c r="J4534">
        <v>668.27</v>
      </c>
      <c r="K4534">
        <v>502.54</v>
      </c>
    </row>
    <row r="4535" spans="1:11" x14ac:dyDescent="0.35">
      <c r="A4535">
        <v>321881663</v>
      </c>
      <c r="B4535" s="2">
        <v>42017</v>
      </c>
      <c r="C4535" s="2">
        <v>42033</v>
      </c>
      <c r="D4535" t="s">
        <v>139</v>
      </c>
      <c r="E4535" t="s">
        <v>51</v>
      </c>
      <c r="F4535" t="s">
        <v>40</v>
      </c>
      <c r="G4535" t="s">
        <v>18</v>
      </c>
      <c r="H4535" t="s">
        <v>26</v>
      </c>
      <c r="I4535">
        <v>792</v>
      </c>
      <c r="J4535">
        <v>651.21</v>
      </c>
      <c r="K4535">
        <v>524.96</v>
      </c>
    </row>
    <row r="4536" spans="1:11" x14ac:dyDescent="0.35">
      <c r="A4536">
        <v>968118512</v>
      </c>
      <c r="B4536" s="2">
        <v>43257</v>
      </c>
      <c r="C4536" s="2">
        <v>43261</v>
      </c>
      <c r="D4536" t="s">
        <v>37</v>
      </c>
      <c r="E4536" t="s">
        <v>38</v>
      </c>
      <c r="F4536" t="s">
        <v>56</v>
      </c>
      <c r="G4536" t="s">
        <v>18</v>
      </c>
      <c r="H4536" t="s">
        <v>26</v>
      </c>
      <c r="I4536">
        <v>6636</v>
      </c>
      <c r="J4536">
        <v>9.33</v>
      </c>
      <c r="K4536">
        <v>6.92</v>
      </c>
    </row>
    <row r="4537" spans="1:11" x14ac:dyDescent="0.35">
      <c r="A4537">
        <v>989411818</v>
      </c>
      <c r="B4537" s="2">
        <v>44270</v>
      </c>
      <c r="C4537" s="2">
        <v>44271</v>
      </c>
      <c r="D4537" t="s">
        <v>108</v>
      </c>
      <c r="E4537" t="s">
        <v>12</v>
      </c>
      <c r="F4537" t="s">
        <v>17</v>
      </c>
      <c r="G4537" t="s">
        <v>18</v>
      </c>
      <c r="H4537" t="s">
        <v>19</v>
      </c>
      <c r="I4537">
        <v>7799</v>
      </c>
      <c r="J4537">
        <v>152.58000000000001</v>
      </c>
      <c r="K4537">
        <v>97.44</v>
      </c>
    </row>
    <row r="4538" spans="1:11" x14ac:dyDescent="0.35">
      <c r="A4538">
        <v>368622910</v>
      </c>
      <c r="B4538" s="2">
        <v>42645</v>
      </c>
      <c r="C4538" s="2">
        <v>42647</v>
      </c>
      <c r="D4538" t="s">
        <v>61</v>
      </c>
      <c r="E4538" t="s">
        <v>12</v>
      </c>
      <c r="F4538" t="s">
        <v>76</v>
      </c>
      <c r="G4538" t="s">
        <v>18</v>
      </c>
      <c r="H4538" t="s">
        <v>26</v>
      </c>
      <c r="I4538">
        <v>2566</v>
      </c>
      <c r="J4538">
        <v>668.27</v>
      </c>
      <c r="K4538">
        <v>502.54</v>
      </c>
    </row>
    <row r="4539" spans="1:11" x14ac:dyDescent="0.35">
      <c r="A4539">
        <v>958925616</v>
      </c>
      <c r="B4539" s="2">
        <v>42756</v>
      </c>
      <c r="C4539" s="2">
        <v>42777</v>
      </c>
      <c r="D4539" t="s">
        <v>127</v>
      </c>
      <c r="E4539" t="s">
        <v>38</v>
      </c>
      <c r="F4539" t="s">
        <v>56</v>
      </c>
      <c r="G4539" t="s">
        <v>18</v>
      </c>
      <c r="H4539" t="s">
        <v>34</v>
      </c>
      <c r="I4539">
        <v>6254</v>
      </c>
      <c r="J4539">
        <v>9.33</v>
      </c>
      <c r="K4539">
        <v>6.92</v>
      </c>
    </row>
    <row r="4540" spans="1:11" x14ac:dyDescent="0.35">
      <c r="A4540">
        <v>633806264</v>
      </c>
      <c r="B4540" s="2">
        <v>43205</v>
      </c>
      <c r="C4540" s="2">
        <v>43206</v>
      </c>
      <c r="D4540" t="s">
        <v>165</v>
      </c>
      <c r="E4540" t="s">
        <v>21</v>
      </c>
      <c r="F4540" t="s">
        <v>33</v>
      </c>
      <c r="G4540" t="s">
        <v>14</v>
      </c>
      <c r="H4540" t="s">
        <v>15</v>
      </c>
      <c r="I4540">
        <v>6213</v>
      </c>
      <c r="J4540">
        <v>109.28</v>
      </c>
      <c r="K4540">
        <v>35.840000000000003</v>
      </c>
    </row>
    <row r="4541" spans="1:11" x14ac:dyDescent="0.35">
      <c r="A4541">
        <v>937063682</v>
      </c>
      <c r="B4541" s="2">
        <v>42178</v>
      </c>
      <c r="C4541" s="2">
        <v>42192</v>
      </c>
      <c r="D4541" t="s">
        <v>70</v>
      </c>
      <c r="E4541" t="s">
        <v>29</v>
      </c>
      <c r="F4541" t="s">
        <v>30</v>
      </c>
      <c r="G4541" t="s">
        <v>18</v>
      </c>
      <c r="H4541" t="s">
        <v>34</v>
      </c>
      <c r="I4541">
        <v>6822</v>
      </c>
      <c r="J4541">
        <v>81.73</v>
      </c>
      <c r="K4541">
        <v>56.67</v>
      </c>
    </row>
    <row r="4542" spans="1:11" x14ac:dyDescent="0.35">
      <c r="A4542">
        <v>332809197</v>
      </c>
      <c r="B4542" s="2">
        <v>43672</v>
      </c>
      <c r="C4542" s="2">
        <v>43692</v>
      </c>
      <c r="D4542" t="s">
        <v>197</v>
      </c>
      <c r="E4542" t="s">
        <v>38</v>
      </c>
      <c r="F4542" t="s">
        <v>33</v>
      </c>
      <c r="G4542" t="s">
        <v>14</v>
      </c>
      <c r="H4542" t="s">
        <v>26</v>
      </c>
      <c r="I4542">
        <v>4492</v>
      </c>
      <c r="J4542">
        <v>109.28</v>
      </c>
      <c r="K4542">
        <v>35.840000000000003</v>
      </c>
    </row>
    <row r="4543" spans="1:11" x14ac:dyDescent="0.35">
      <c r="A4543">
        <v>955466639</v>
      </c>
      <c r="B4543" s="2">
        <v>43807</v>
      </c>
      <c r="C4543" s="2">
        <v>43826</v>
      </c>
      <c r="D4543" t="s">
        <v>168</v>
      </c>
      <c r="E4543" t="s">
        <v>21</v>
      </c>
      <c r="F4543" t="s">
        <v>30</v>
      </c>
      <c r="G4543" t="s">
        <v>14</v>
      </c>
      <c r="H4543" t="s">
        <v>19</v>
      </c>
      <c r="I4543">
        <v>2666</v>
      </c>
      <c r="J4543">
        <v>81.73</v>
      </c>
      <c r="K4543">
        <v>56.67</v>
      </c>
    </row>
    <row r="4544" spans="1:11" x14ac:dyDescent="0.35">
      <c r="A4544">
        <v>959772336</v>
      </c>
      <c r="B4544" s="2">
        <v>42169</v>
      </c>
      <c r="C4544" s="2">
        <v>42186</v>
      </c>
      <c r="D4544" t="s">
        <v>114</v>
      </c>
      <c r="E4544" t="s">
        <v>38</v>
      </c>
      <c r="F4544" t="s">
        <v>22</v>
      </c>
      <c r="G4544" t="s">
        <v>18</v>
      </c>
      <c r="H4544" t="s">
        <v>19</v>
      </c>
      <c r="I4544">
        <v>6817</v>
      </c>
      <c r="J4544">
        <v>47.45</v>
      </c>
      <c r="K4544">
        <v>31.79</v>
      </c>
    </row>
    <row r="4545" spans="1:11" x14ac:dyDescent="0.35">
      <c r="A4545">
        <v>370775115</v>
      </c>
      <c r="B4545" s="2">
        <v>43191</v>
      </c>
      <c r="C4545" s="2">
        <v>43209</v>
      </c>
      <c r="D4545" t="s">
        <v>110</v>
      </c>
      <c r="E4545" t="s">
        <v>38</v>
      </c>
      <c r="F4545" t="s">
        <v>17</v>
      </c>
      <c r="G4545" t="s">
        <v>14</v>
      </c>
      <c r="H4545" t="s">
        <v>26</v>
      </c>
      <c r="I4545">
        <v>9451</v>
      </c>
      <c r="J4545">
        <v>152.58000000000001</v>
      </c>
      <c r="K4545">
        <v>97.44</v>
      </c>
    </row>
    <row r="4546" spans="1:11" x14ac:dyDescent="0.35">
      <c r="A4546">
        <v>633836305</v>
      </c>
      <c r="B4546" s="2">
        <v>42046</v>
      </c>
      <c r="C4546" s="2">
        <v>42051</v>
      </c>
      <c r="D4546" t="s">
        <v>101</v>
      </c>
      <c r="E4546" t="s">
        <v>24</v>
      </c>
      <c r="F4546" t="s">
        <v>25</v>
      </c>
      <c r="G4546" t="s">
        <v>14</v>
      </c>
      <c r="H4546" t="s">
        <v>19</v>
      </c>
      <c r="I4546">
        <v>5103</v>
      </c>
      <c r="J4546">
        <v>205.7</v>
      </c>
      <c r="K4546">
        <v>117.11</v>
      </c>
    </row>
    <row r="4547" spans="1:11" x14ac:dyDescent="0.35">
      <c r="A4547">
        <v>564629733</v>
      </c>
      <c r="B4547" s="2">
        <v>44025</v>
      </c>
      <c r="C4547" s="2">
        <v>44034</v>
      </c>
      <c r="D4547" t="s">
        <v>94</v>
      </c>
      <c r="E4547" t="s">
        <v>38</v>
      </c>
      <c r="F4547" t="s">
        <v>30</v>
      </c>
      <c r="G4547" t="s">
        <v>14</v>
      </c>
      <c r="H4547" t="s">
        <v>34</v>
      </c>
      <c r="I4547">
        <v>5340</v>
      </c>
      <c r="J4547">
        <v>81.73</v>
      </c>
      <c r="K4547">
        <v>56.67</v>
      </c>
    </row>
    <row r="4548" spans="1:11" x14ac:dyDescent="0.35">
      <c r="A4548">
        <v>399141728</v>
      </c>
      <c r="B4548" s="2">
        <v>42809</v>
      </c>
      <c r="C4548" s="2">
        <v>42824</v>
      </c>
      <c r="D4548" t="s">
        <v>166</v>
      </c>
      <c r="E4548" t="s">
        <v>38</v>
      </c>
      <c r="F4548" t="s">
        <v>22</v>
      </c>
      <c r="G4548" t="s">
        <v>18</v>
      </c>
      <c r="H4548" t="s">
        <v>19</v>
      </c>
      <c r="I4548">
        <v>3762</v>
      </c>
      <c r="J4548">
        <v>47.45</v>
      </c>
      <c r="K4548">
        <v>31.79</v>
      </c>
    </row>
    <row r="4549" spans="1:11" x14ac:dyDescent="0.35">
      <c r="A4549">
        <v>443671119</v>
      </c>
      <c r="B4549" s="2">
        <v>43240</v>
      </c>
      <c r="C4549" s="2">
        <v>43247</v>
      </c>
      <c r="D4549" t="s">
        <v>147</v>
      </c>
      <c r="E4549" t="s">
        <v>38</v>
      </c>
      <c r="F4549" t="s">
        <v>17</v>
      </c>
      <c r="G4549" t="s">
        <v>14</v>
      </c>
      <c r="H4549" t="s">
        <v>26</v>
      </c>
      <c r="I4549">
        <v>998</v>
      </c>
      <c r="J4549">
        <v>152.58000000000001</v>
      </c>
      <c r="K4549">
        <v>97.44</v>
      </c>
    </row>
    <row r="4550" spans="1:11" x14ac:dyDescent="0.35">
      <c r="A4550">
        <v>624829232</v>
      </c>
      <c r="B4550" s="2">
        <v>43506</v>
      </c>
      <c r="C4550" s="2">
        <v>43521</v>
      </c>
      <c r="D4550" t="s">
        <v>131</v>
      </c>
      <c r="E4550" t="s">
        <v>32</v>
      </c>
      <c r="F4550" t="s">
        <v>17</v>
      </c>
      <c r="G4550" t="s">
        <v>18</v>
      </c>
      <c r="H4550" t="s">
        <v>15</v>
      </c>
      <c r="I4550">
        <v>9710</v>
      </c>
      <c r="J4550">
        <v>152.58000000000001</v>
      </c>
      <c r="K4550">
        <v>97.44</v>
      </c>
    </row>
    <row r="4551" spans="1:11" x14ac:dyDescent="0.35">
      <c r="A4551">
        <v>939539897</v>
      </c>
      <c r="B4551" s="2">
        <v>43881</v>
      </c>
      <c r="C4551" s="2">
        <v>43900</v>
      </c>
      <c r="D4551" t="s">
        <v>161</v>
      </c>
      <c r="E4551" t="s">
        <v>24</v>
      </c>
      <c r="F4551" t="s">
        <v>40</v>
      </c>
      <c r="G4551" t="s">
        <v>18</v>
      </c>
      <c r="H4551" t="s">
        <v>26</v>
      </c>
      <c r="I4551">
        <v>9589</v>
      </c>
      <c r="J4551">
        <v>651.21</v>
      </c>
      <c r="K4551">
        <v>524.96</v>
      </c>
    </row>
    <row r="4552" spans="1:11" x14ac:dyDescent="0.35">
      <c r="A4552">
        <v>105039441</v>
      </c>
      <c r="B4552" s="2">
        <v>44295</v>
      </c>
      <c r="C4552" s="2">
        <v>44307</v>
      </c>
      <c r="D4552" t="s">
        <v>158</v>
      </c>
      <c r="E4552" t="s">
        <v>12</v>
      </c>
      <c r="F4552" t="s">
        <v>13</v>
      </c>
      <c r="G4552" t="s">
        <v>18</v>
      </c>
      <c r="H4552" t="s">
        <v>19</v>
      </c>
      <c r="I4552">
        <v>2360</v>
      </c>
      <c r="J4552">
        <v>255.28</v>
      </c>
      <c r="K4552">
        <v>159.41999999999999</v>
      </c>
    </row>
    <row r="4553" spans="1:11" x14ac:dyDescent="0.35">
      <c r="A4553">
        <v>508876693</v>
      </c>
      <c r="B4553" s="2">
        <v>42067</v>
      </c>
      <c r="C4553" s="2">
        <v>42087</v>
      </c>
      <c r="D4553" t="s">
        <v>50</v>
      </c>
      <c r="E4553" t="s">
        <v>51</v>
      </c>
      <c r="F4553" t="s">
        <v>22</v>
      </c>
      <c r="G4553" t="s">
        <v>18</v>
      </c>
      <c r="H4553" t="s">
        <v>34</v>
      </c>
      <c r="I4553">
        <v>6777</v>
      </c>
      <c r="J4553">
        <v>47.45</v>
      </c>
      <c r="K4553">
        <v>31.79</v>
      </c>
    </row>
    <row r="4554" spans="1:11" x14ac:dyDescent="0.35">
      <c r="A4554">
        <v>558912980</v>
      </c>
      <c r="B4554" s="2">
        <v>43256</v>
      </c>
      <c r="C4554" s="2">
        <v>43267</v>
      </c>
      <c r="D4554" t="s">
        <v>136</v>
      </c>
      <c r="E4554" t="s">
        <v>38</v>
      </c>
      <c r="F4554" t="s">
        <v>56</v>
      </c>
      <c r="G4554" t="s">
        <v>18</v>
      </c>
      <c r="H4554" t="s">
        <v>34</v>
      </c>
      <c r="I4554">
        <v>3626</v>
      </c>
      <c r="J4554">
        <v>9.33</v>
      </c>
      <c r="K4554">
        <v>6.92</v>
      </c>
    </row>
    <row r="4555" spans="1:11" x14ac:dyDescent="0.35">
      <c r="A4555">
        <v>533322131</v>
      </c>
      <c r="B4555" s="2">
        <v>43845</v>
      </c>
      <c r="C4555" s="2">
        <v>43852</v>
      </c>
      <c r="D4555" t="s">
        <v>186</v>
      </c>
      <c r="E4555" t="s">
        <v>38</v>
      </c>
      <c r="F4555" t="s">
        <v>47</v>
      </c>
      <c r="G4555" t="s">
        <v>14</v>
      </c>
      <c r="H4555" t="s">
        <v>26</v>
      </c>
      <c r="I4555">
        <v>725</v>
      </c>
      <c r="J4555">
        <v>421.89</v>
      </c>
      <c r="K4555">
        <v>364.69</v>
      </c>
    </row>
    <row r="4556" spans="1:11" x14ac:dyDescent="0.35">
      <c r="A4556">
        <v>330590474</v>
      </c>
      <c r="B4556" s="2">
        <v>43860</v>
      </c>
      <c r="C4556" s="2">
        <v>43876</v>
      </c>
      <c r="D4556" t="s">
        <v>125</v>
      </c>
      <c r="E4556" t="s">
        <v>21</v>
      </c>
      <c r="F4556" t="s">
        <v>40</v>
      </c>
      <c r="G4556" t="s">
        <v>14</v>
      </c>
      <c r="H4556" t="s">
        <v>26</v>
      </c>
      <c r="I4556">
        <v>7923</v>
      </c>
      <c r="J4556">
        <v>651.21</v>
      </c>
      <c r="K4556">
        <v>524.96</v>
      </c>
    </row>
    <row r="4557" spans="1:11" x14ac:dyDescent="0.35">
      <c r="A4557">
        <v>819516837</v>
      </c>
      <c r="B4557" s="2">
        <v>42334</v>
      </c>
      <c r="C4557" s="2">
        <v>42347</v>
      </c>
      <c r="D4557" t="s">
        <v>117</v>
      </c>
      <c r="E4557" t="s">
        <v>21</v>
      </c>
      <c r="F4557" t="s">
        <v>42</v>
      </c>
      <c r="G4557" t="s">
        <v>18</v>
      </c>
      <c r="H4557" t="s">
        <v>19</v>
      </c>
      <c r="I4557">
        <v>2098</v>
      </c>
      <c r="J4557">
        <v>437.2</v>
      </c>
      <c r="K4557">
        <v>263.33</v>
      </c>
    </row>
    <row r="4558" spans="1:11" x14ac:dyDescent="0.35">
      <c r="A4558">
        <v>689212548</v>
      </c>
      <c r="B4558" s="2">
        <v>44843</v>
      </c>
      <c r="C4558" s="2">
        <v>44850</v>
      </c>
      <c r="D4558" t="s">
        <v>126</v>
      </c>
      <c r="E4558" t="s">
        <v>24</v>
      </c>
      <c r="F4558" t="s">
        <v>76</v>
      </c>
      <c r="G4558" t="s">
        <v>18</v>
      </c>
      <c r="H4558" t="s">
        <v>34</v>
      </c>
      <c r="I4558">
        <v>2164</v>
      </c>
      <c r="J4558">
        <v>668.27</v>
      </c>
      <c r="K4558">
        <v>502.54</v>
      </c>
    </row>
    <row r="4559" spans="1:11" x14ac:dyDescent="0.35">
      <c r="A4559">
        <v>499101436</v>
      </c>
      <c r="B4559" s="2">
        <v>44390</v>
      </c>
      <c r="C4559" s="2">
        <v>44394</v>
      </c>
      <c r="D4559" t="s">
        <v>144</v>
      </c>
      <c r="E4559" t="s">
        <v>21</v>
      </c>
      <c r="F4559" t="s">
        <v>17</v>
      </c>
      <c r="G4559" t="s">
        <v>18</v>
      </c>
      <c r="H4559" t="s">
        <v>19</v>
      </c>
      <c r="I4559">
        <v>4061</v>
      </c>
      <c r="J4559">
        <v>152.58000000000001</v>
      </c>
      <c r="K4559">
        <v>97.44</v>
      </c>
    </row>
    <row r="4560" spans="1:11" x14ac:dyDescent="0.35">
      <c r="A4560">
        <v>428919827</v>
      </c>
      <c r="B4560" s="2">
        <v>44327</v>
      </c>
      <c r="C4560" s="2">
        <v>44348</v>
      </c>
      <c r="D4560" t="s">
        <v>81</v>
      </c>
      <c r="E4560" t="s">
        <v>32</v>
      </c>
      <c r="F4560" t="s">
        <v>68</v>
      </c>
      <c r="G4560" t="s">
        <v>14</v>
      </c>
      <c r="H4560" t="s">
        <v>34</v>
      </c>
      <c r="I4560">
        <v>5763</v>
      </c>
      <c r="J4560">
        <v>154.06</v>
      </c>
      <c r="K4560">
        <v>90.93</v>
      </c>
    </row>
    <row r="4561" spans="1:11" x14ac:dyDescent="0.35">
      <c r="A4561">
        <v>728716552</v>
      </c>
      <c r="B4561" s="2">
        <v>42321</v>
      </c>
      <c r="C4561" s="2">
        <v>42338</v>
      </c>
      <c r="D4561" t="s">
        <v>210</v>
      </c>
      <c r="E4561" t="s">
        <v>38</v>
      </c>
      <c r="F4561" t="s">
        <v>22</v>
      </c>
      <c r="G4561" t="s">
        <v>14</v>
      </c>
      <c r="H4561" t="s">
        <v>34</v>
      </c>
      <c r="I4561">
        <v>2276</v>
      </c>
      <c r="J4561">
        <v>47.45</v>
      </c>
      <c r="K4561">
        <v>31.79</v>
      </c>
    </row>
    <row r="4562" spans="1:11" x14ac:dyDescent="0.35">
      <c r="A4562">
        <v>368852937</v>
      </c>
      <c r="B4562" s="2">
        <v>42584</v>
      </c>
      <c r="C4562" s="2">
        <v>42604</v>
      </c>
      <c r="D4562" t="s">
        <v>169</v>
      </c>
      <c r="E4562" t="s">
        <v>29</v>
      </c>
      <c r="F4562" t="s">
        <v>42</v>
      </c>
      <c r="G4562" t="s">
        <v>14</v>
      </c>
      <c r="H4562" t="s">
        <v>26</v>
      </c>
      <c r="I4562">
        <v>636</v>
      </c>
      <c r="J4562">
        <v>437.2</v>
      </c>
      <c r="K4562">
        <v>263.33</v>
      </c>
    </row>
    <row r="4563" spans="1:11" x14ac:dyDescent="0.35">
      <c r="A4563">
        <v>190002810</v>
      </c>
      <c r="B4563" s="2">
        <v>42906</v>
      </c>
      <c r="C4563" s="2">
        <v>42925</v>
      </c>
      <c r="D4563" t="s">
        <v>188</v>
      </c>
      <c r="E4563" t="s">
        <v>21</v>
      </c>
      <c r="F4563" t="s">
        <v>33</v>
      </c>
      <c r="G4563" t="s">
        <v>14</v>
      </c>
      <c r="H4563" t="s">
        <v>19</v>
      </c>
      <c r="I4563">
        <v>4909</v>
      </c>
      <c r="J4563">
        <v>109.28</v>
      </c>
      <c r="K4563">
        <v>35.840000000000003</v>
      </c>
    </row>
    <row r="4564" spans="1:11" x14ac:dyDescent="0.35">
      <c r="A4564">
        <v>653152501</v>
      </c>
      <c r="B4564" s="2">
        <v>42355</v>
      </c>
      <c r="C4564" s="2">
        <v>42366</v>
      </c>
      <c r="D4564" t="s">
        <v>175</v>
      </c>
      <c r="E4564" t="s">
        <v>21</v>
      </c>
      <c r="F4564" t="s">
        <v>22</v>
      </c>
      <c r="G4564" t="s">
        <v>18</v>
      </c>
      <c r="H4564" t="s">
        <v>15</v>
      </c>
      <c r="I4564">
        <v>1194</v>
      </c>
      <c r="J4564">
        <v>47.45</v>
      </c>
      <c r="K4564">
        <v>31.79</v>
      </c>
    </row>
    <row r="4565" spans="1:11" x14ac:dyDescent="0.35">
      <c r="A4565">
        <v>489600837</v>
      </c>
      <c r="B4565" s="2">
        <v>43229</v>
      </c>
      <c r="C4565" s="2">
        <v>43247</v>
      </c>
      <c r="D4565" t="s">
        <v>48</v>
      </c>
      <c r="E4565" t="s">
        <v>21</v>
      </c>
      <c r="F4565" t="s">
        <v>68</v>
      </c>
      <c r="G4565" t="s">
        <v>18</v>
      </c>
      <c r="H4565" t="s">
        <v>19</v>
      </c>
      <c r="I4565">
        <v>2622</v>
      </c>
      <c r="J4565">
        <v>154.06</v>
      </c>
      <c r="K4565">
        <v>90.93</v>
      </c>
    </row>
    <row r="4566" spans="1:11" x14ac:dyDescent="0.35">
      <c r="A4566">
        <v>750959146</v>
      </c>
      <c r="B4566" s="2">
        <v>42374</v>
      </c>
      <c r="C4566" s="2">
        <v>42386</v>
      </c>
      <c r="D4566" t="s">
        <v>60</v>
      </c>
      <c r="E4566" t="s">
        <v>21</v>
      </c>
      <c r="F4566" t="s">
        <v>13</v>
      </c>
      <c r="G4566" t="s">
        <v>14</v>
      </c>
      <c r="H4566" t="s">
        <v>15</v>
      </c>
      <c r="I4566">
        <v>4354</v>
      </c>
      <c r="J4566">
        <v>255.28</v>
      </c>
      <c r="K4566">
        <v>159.41999999999999</v>
      </c>
    </row>
    <row r="4567" spans="1:11" x14ac:dyDescent="0.35">
      <c r="A4567">
        <v>759151256</v>
      </c>
      <c r="B4567" s="2">
        <v>43102</v>
      </c>
      <c r="C4567" s="2">
        <v>43115</v>
      </c>
      <c r="D4567" t="s">
        <v>198</v>
      </c>
      <c r="E4567" t="s">
        <v>38</v>
      </c>
      <c r="F4567" t="s">
        <v>40</v>
      </c>
      <c r="G4567" t="s">
        <v>18</v>
      </c>
      <c r="H4567" t="s">
        <v>34</v>
      </c>
      <c r="I4567">
        <v>8581</v>
      </c>
      <c r="J4567">
        <v>651.21</v>
      </c>
      <c r="K4567">
        <v>524.96</v>
      </c>
    </row>
    <row r="4568" spans="1:11" x14ac:dyDescent="0.35">
      <c r="A4568">
        <v>356413495</v>
      </c>
      <c r="B4568" s="2">
        <v>44573</v>
      </c>
      <c r="C4568" s="2">
        <v>44587</v>
      </c>
      <c r="D4568" t="s">
        <v>35</v>
      </c>
      <c r="E4568" t="s">
        <v>21</v>
      </c>
      <c r="F4568" t="s">
        <v>30</v>
      </c>
      <c r="G4568" t="s">
        <v>18</v>
      </c>
      <c r="H4568" t="s">
        <v>26</v>
      </c>
      <c r="I4568">
        <v>9528</v>
      </c>
      <c r="J4568">
        <v>81.73</v>
      </c>
      <c r="K4568">
        <v>56.67</v>
      </c>
    </row>
    <row r="4569" spans="1:11" x14ac:dyDescent="0.35">
      <c r="A4569">
        <v>355294692</v>
      </c>
      <c r="B4569" s="2">
        <v>44800</v>
      </c>
      <c r="C4569" s="2">
        <v>44801</v>
      </c>
      <c r="D4569" t="s">
        <v>101</v>
      </c>
      <c r="E4569" t="s">
        <v>24</v>
      </c>
      <c r="F4569" t="s">
        <v>30</v>
      </c>
      <c r="G4569" t="s">
        <v>14</v>
      </c>
      <c r="H4569" t="s">
        <v>34</v>
      </c>
      <c r="I4569">
        <v>8450</v>
      </c>
      <c r="J4569">
        <v>81.73</v>
      </c>
      <c r="K4569">
        <v>56.67</v>
      </c>
    </row>
    <row r="4570" spans="1:11" x14ac:dyDescent="0.35">
      <c r="A4570">
        <v>288656175</v>
      </c>
      <c r="B4570" s="2">
        <v>42338</v>
      </c>
      <c r="C4570" s="2">
        <v>42352</v>
      </c>
      <c r="D4570" t="s">
        <v>35</v>
      </c>
      <c r="E4570" t="s">
        <v>21</v>
      </c>
      <c r="F4570" t="s">
        <v>40</v>
      </c>
      <c r="G4570" t="s">
        <v>18</v>
      </c>
      <c r="H4570" t="s">
        <v>26</v>
      </c>
      <c r="I4570">
        <v>8632</v>
      </c>
      <c r="J4570">
        <v>651.21</v>
      </c>
      <c r="K4570">
        <v>524.96</v>
      </c>
    </row>
    <row r="4571" spans="1:11" x14ac:dyDescent="0.35">
      <c r="A4571">
        <v>659671771</v>
      </c>
      <c r="B4571" s="2">
        <v>42213</v>
      </c>
      <c r="C4571" s="2">
        <v>42224</v>
      </c>
      <c r="D4571" t="s">
        <v>95</v>
      </c>
      <c r="E4571" t="s">
        <v>21</v>
      </c>
      <c r="F4571" t="s">
        <v>42</v>
      </c>
      <c r="G4571" t="s">
        <v>18</v>
      </c>
      <c r="H4571" t="s">
        <v>19</v>
      </c>
      <c r="I4571">
        <v>391</v>
      </c>
      <c r="J4571">
        <v>437.2</v>
      </c>
      <c r="K4571">
        <v>263.33</v>
      </c>
    </row>
    <row r="4572" spans="1:11" x14ac:dyDescent="0.35">
      <c r="A4572">
        <v>691827809</v>
      </c>
      <c r="B4572" s="2">
        <v>42218</v>
      </c>
      <c r="C4572" s="2">
        <v>42229</v>
      </c>
      <c r="D4572" t="s">
        <v>63</v>
      </c>
      <c r="E4572" t="s">
        <v>32</v>
      </c>
      <c r="F4572" t="s">
        <v>68</v>
      </c>
      <c r="G4572" t="s">
        <v>14</v>
      </c>
      <c r="H4572" t="s">
        <v>26</v>
      </c>
      <c r="I4572">
        <v>6078</v>
      </c>
      <c r="J4572">
        <v>154.06</v>
      </c>
      <c r="K4572">
        <v>90.93</v>
      </c>
    </row>
    <row r="4573" spans="1:11" x14ac:dyDescent="0.35">
      <c r="A4573">
        <v>578923118</v>
      </c>
      <c r="B4573" s="2">
        <v>44426</v>
      </c>
      <c r="C4573" s="2">
        <v>44441</v>
      </c>
      <c r="D4573" t="s">
        <v>181</v>
      </c>
      <c r="E4573" t="s">
        <v>38</v>
      </c>
      <c r="F4573" t="s">
        <v>13</v>
      </c>
      <c r="G4573" t="s">
        <v>14</v>
      </c>
      <c r="H4573" t="s">
        <v>19</v>
      </c>
      <c r="I4573">
        <v>5070</v>
      </c>
      <c r="J4573">
        <v>255.28</v>
      </c>
      <c r="K4573">
        <v>159.41999999999999</v>
      </c>
    </row>
    <row r="4574" spans="1:11" x14ac:dyDescent="0.35">
      <c r="A4574">
        <v>135069024</v>
      </c>
      <c r="B4574" s="2">
        <v>42217</v>
      </c>
      <c r="C4574" s="2">
        <v>42219</v>
      </c>
      <c r="D4574" t="s">
        <v>97</v>
      </c>
      <c r="E4574" t="s">
        <v>29</v>
      </c>
      <c r="F4574" t="s">
        <v>76</v>
      </c>
      <c r="G4574" t="s">
        <v>14</v>
      </c>
      <c r="H4574" t="s">
        <v>34</v>
      </c>
      <c r="I4574">
        <v>8781</v>
      </c>
      <c r="J4574">
        <v>668.27</v>
      </c>
      <c r="K4574">
        <v>502.54</v>
      </c>
    </row>
    <row r="4575" spans="1:11" x14ac:dyDescent="0.35">
      <c r="A4575">
        <v>144689357</v>
      </c>
      <c r="B4575" s="2">
        <v>43788</v>
      </c>
      <c r="C4575" s="2">
        <v>43804</v>
      </c>
      <c r="D4575" t="s">
        <v>105</v>
      </c>
      <c r="E4575" t="s">
        <v>12</v>
      </c>
      <c r="F4575" t="s">
        <v>13</v>
      </c>
      <c r="G4575" t="s">
        <v>14</v>
      </c>
      <c r="H4575" t="s">
        <v>15</v>
      </c>
      <c r="I4575">
        <v>5651</v>
      </c>
      <c r="J4575">
        <v>255.28</v>
      </c>
      <c r="K4575">
        <v>159.41999999999999</v>
      </c>
    </row>
    <row r="4576" spans="1:11" x14ac:dyDescent="0.35">
      <c r="A4576">
        <v>112520444</v>
      </c>
      <c r="B4576" s="2">
        <v>42648</v>
      </c>
      <c r="C4576" s="2">
        <v>42658</v>
      </c>
      <c r="D4576" t="s">
        <v>127</v>
      </c>
      <c r="E4576" t="s">
        <v>38</v>
      </c>
      <c r="F4576" t="s">
        <v>47</v>
      </c>
      <c r="G4576" t="s">
        <v>18</v>
      </c>
      <c r="H4576" t="s">
        <v>19</v>
      </c>
      <c r="I4576">
        <v>6155</v>
      </c>
      <c r="J4576">
        <v>421.89</v>
      </c>
      <c r="K4576">
        <v>364.69</v>
      </c>
    </row>
    <row r="4577" spans="1:11" x14ac:dyDescent="0.35">
      <c r="A4577">
        <v>513611114</v>
      </c>
      <c r="B4577" s="2">
        <v>42577</v>
      </c>
      <c r="C4577" s="2">
        <v>42597</v>
      </c>
      <c r="D4577" t="s">
        <v>91</v>
      </c>
      <c r="E4577" t="s">
        <v>21</v>
      </c>
      <c r="F4577" t="s">
        <v>33</v>
      </c>
      <c r="G4577" t="s">
        <v>18</v>
      </c>
      <c r="H4577" t="s">
        <v>34</v>
      </c>
      <c r="I4577">
        <v>7797</v>
      </c>
      <c r="J4577">
        <v>109.28</v>
      </c>
      <c r="K4577">
        <v>35.840000000000003</v>
      </c>
    </row>
    <row r="4578" spans="1:11" x14ac:dyDescent="0.35">
      <c r="A4578">
        <v>543322694</v>
      </c>
      <c r="B4578" s="2">
        <v>43211</v>
      </c>
      <c r="C4578" s="2">
        <v>43214</v>
      </c>
      <c r="D4578" t="s">
        <v>95</v>
      </c>
      <c r="E4578" t="s">
        <v>21</v>
      </c>
      <c r="F4578" t="s">
        <v>22</v>
      </c>
      <c r="G4578" t="s">
        <v>18</v>
      </c>
      <c r="H4578" t="s">
        <v>15</v>
      </c>
      <c r="I4578">
        <v>114</v>
      </c>
      <c r="J4578">
        <v>47.45</v>
      </c>
      <c r="K4578">
        <v>31.79</v>
      </c>
    </row>
    <row r="4579" spans="1:11" x14ac:dyDescent="0.35">
      <c r="A4579">
        <v>367329013</v>
      </c>
      <c r="B4579" s="2">
        <v>42300</v>
      </c>
      <c r="C4579" s="2">
        <v>42318</v>
      </c>
      <c r="D4579" t="s">
        <v>149</v>
      </c>
      <c r="E4579" t="s">
        <v>12</v>
      </c>
      <c r="F4579" t="s">
        <v>40</v>
      </c>
      <c r="G4579" t="s">
        <v>14</v>
      </c>
      <c r="H4579" t="s">
        <v>15</v>
      </c>
      <c r="I4579">
        <v>9673</v>
      </c>
      <c r="J4579">
        <v>651.21</v>
      </c>
      <c r="K4579">
        <v>524.96</v>
      </c>
    </row>
    <row r="4580" spans="1:11" x14ac:dyDescent="0.35">
      <c r="A4580">
        <v>671616399</v>
      </c>
      <c r="B4580" s="2">
        <v>44141</v>
      </c>
      <c r="C4580" s="2">
        <v>44155</v>
      </c>
      <c r="D4580" t="s">
        <v>122</v>
      </c>
      <c r="E4580" t="s">
        <v>21</v>
      </c>
      <c r="F4580" t="s">
        <v>68</v>
      </c>
      <c r="G4580" t="s">
        <v>18</v>
      </c>
      <c r="H4580" t="s">
        <v>19</v>
      </c>
      <c r="I4580">
        <v>5072</v>
      </c>
      <c r="J4580">
        <v>154.06</v>
      </c>
      <c r="K4580">
        <v>90.93</v>
      </c>
    </row>
    <row r="4581" spans="1:11" x14ac:dyDescent="0.35">
      <c r="A4581">
        <v>412483680</v>
      </c>
      <c r="B4581" s="2">
        <v>42805</v>
      </c>
      <c r="C4581" s="2">
        <v>42817</v>
      </c>
      <c r="D4581" t="s">
        <v>98</v>
      </c>
      <c r="E4581" t="s">
        <v>38</v>
      </c>
      <c r="F4581" t="s">
        <v>13</v>
      </c>
      <c r="G4581" t="s">
        <v>14</v>
      </c>
      <c r="H4581" t="s">
        <v>34</v>
      </c>
      <c r="I4581">
        <v>1942</v>
      </c>
      <c r="J4581">
        <v>255.28</v>
      </c>
      <c r="K4581">
        <v>159.41999999999999</v>
      </c>
    </row>
    <row r="4582" spans="1:11" x14ac:dyDescent="0.35">
      <c r="A4582">
        <v>866542184</v>
      </c>
      <c r="B4582" s="2">
        <v>44331</v>
      </c>
      <c r="C4582" s="2">
        <v>44338</v>
      </c>
      <c r="D4582" t="s">
        <v>182</v>
      </c>
      <c r="E4582" t="s">
        <v>12</v>
      </c>
      <c r="F4582" t="s">
        <v>68</v>
      </c>
      <c r="G4582" t="s">
        <v>14</v>
      </c>
      <c r="H4582" t="s">
        <v>19</v>
      </c>
      <c r="I4582">
        <v>7944</v>
      </c>
      <c r="J4582">
        <v>154.06</v>
      </c>
      <c r="K4582">
        <v>90.93</v>
      </c>
    </row>
    <row r="4583" spans="1:11" x14ac:dyDescent="0.35">
      <c r="A4583">
        <v>680715739</v>
      </c>
      <c r="B4583" s="2">
        <v>43487</v>
      </c>
      <c r="C4583" s="2">
        <v>43488</v>
      </c>
      <c r="D4583" t="s">
        <v>192</v>
      </c>
      <c r="E4583" t="s">
        <v>32</v>
      </c>
      <c r="F4583" t="s">
        <v>40</v>
      </c>
      <c r="G4583" t="s">
        <v>14</v>
      </c>
      <c r="H4583" t="s">
        <v>34</v>
      </c>
      <c r="I4583">
        <v>7769</v>
      </c>
      <c r="J4583">
        <v>651.21</v>
      </c>
      <c r="K4583">
        <v>524.96</v>
      </c>
    </row>
    <row r="4584" spans="1:11" x14ac:dyDescent="0.35">
      <c r="A4584">
        <v>822240674</v>
      </c>
      <c r="B4584" s="2">
        <v>44823</v>
      </c>
      <c r="C4584" s="2">
        <v>44836</v>
      </c>
      <c r="D4584" t="s">
        <v>57</v>
      </c>
      <c r="E4584" t="s">
        <v>32</v>
      </c>
      <c r="F4584" t="s">
        <v>13</v>
      </c>
      <c r="G4584" t="s">
        <v>18</v>
      </c>
      <c r="H4584" t="s">
        <v>19</v>
      </c>
      <c r="I4584">
        <v>8142</v>
      </c>
      <c r="J4584">
        <v>255.28</v>
      </c>
      <c r="K4584">
        <v>159.41999999999999</v>
      </c>
    </row>
    <row r="4585" spans="1:11" x14ac:dyDescent="0.35">
      <c r="A4585">
        <v>528665816</v>
      </c>
      <c r="B4585" s="2">
        <v>44119</v>
      </c>
      <c r="C4585" s="2">
        <v>44124</v>
      </c>
      <c r="D4585" t="s">
        <v>142</v>
      </c>
      <c r="E4585" t="s">
        <v>29</v>
      </c>
      <c r="F4585" t="s">
        <v>13</v>
      </c>
      <c r="G4585" t="s">
        <v>18</v>
      </c>
      <c r="H4585" t="s">
        <v>26</v>
      </c>
      <c r="I4585">
        <v>2818</v>
      </c>
      <c r="J4585">
        <v>255.28</v>
      </c>
      <c r="K4585">
        <v>159.41999999999999</v>
      </c>
    </row>
    <row r="4586" spans="1:11" x14ac:dyDescent="0.35">
      <c r="A4586">
        <v>457852494</v>
      </c>
      <c r="B4586" s="2">
        <v>43701</v>
      </c>
      <c r="C4586" s="2">
        <v>43708</v>
      </c>
      <c r="D4586" t="s">
        <v>194</v>
      </c>
      <c r="E4586" t="s">
        <v>32</v>
      </c>
      <c r="F4586" t="s">
        <v>42</v>
      </c>
      <c r="G4586" t="s">
        <v>18</v>
      </c>
      <c r="H4586" t="s">
        <v>19</v>
      </c>
      <c r="I4586">
        <v>7582</v>
      </c>
      <c r="J4586">
        <v>437.2</v>
      </c>
      <c r="K4586">
        <v>263.33</v>
      </c>
    </row>
    <row r="4587" spans="1:11" x14ac:dyDescent="0.35">
      <c r="A4587">
        <v>437974536</v>
      </c>
      <c r="B4587" s="2">
        <v>44015</v>
      </c>
      <c r="C4587" s="2">
        <v>44019</v>
      </c>
      <c r="D4587" t="s">
        <v>131</v>
      </c>
      <c r="E4587" t="s">
        <v>32</v>
      </c>
      <c r="F4587" t="s">
        <v>56</v>
      </c>
      <c r="G4587" t="s">
        <v>14</v>
      </c>
      <c r="H4587" t="s">
        <v>15</v>
      </c>
      <c r="I4587">
        <v>5253</v>
      </c>
      <c r="J4587">
        <v>9.33</v>
      </c>
      <c r="K4587">
        <v>6.92</v>
      </c>
    </row>
    <row r="4588" spans="1:11" x14ac:dyDescent="0.35">
      <c r="A4588">
        <v>817518270</v>
      </c>
      <c r="B4588" s="2">
        <v>42817</v>
      </c>
      <c r="C4588" s="2">
        <v>42825</v>
      </c>
      <c r="D4588" t="s">
        <v>131</v>
      </c>
      <c r="E4588" t="s">
        <v>32</v>
      </c>
      <c r="F4588" t="s">
        <v>76</v>
      </c>
      <c r="G4588" t="s">
        <v>18</v>
      </c>
      <c r="H4588" t="s">
        <v>19</v>
      </c>
      <c r="I4588">
        <v>678</v>
      </c>
      <c r="J4588">
        <v>668.27</v>
      </c>
      <c r="K4588">
        <v>502.54</v>
      </c>
    </row>
    <row r="4589" spans="1:11" x14ac:dyDescent="0.35">
      <c r="A4589">
        <v>215282523</v>
      </c>
      <c r="B4589" s="2">
        <v>44642</v>
      </c>
      <c r="C4589" s="2">
        <v>44657</v>
      </c>
      <c r="D4589" t="s">
        <v>131</v>
      </c>
      <c r="E4589" t="s">
        <v>32</v>
      </c>
      <c r="F4589" t="s">
        <v>25</v>
      </c>
      <c r="G4589" t="s">
        <v>18</v>
      </c>
      <c r="H4589" t="s">
        <v>19</v>
      </c>
      <c r="I4589">
        <v>5738</v>
      </c>
      <c r="J4589">
        <v>205.7</v>
      </c>
      <c r="K4589">
        <v>117.11</v>
      </c>
    </row>
    <row r="4590" spans="1:11" x14ac:dyDescent="0.35">
      <c r="A4590">
        <v>470378625</v>
      </c>
      <c r="B4590" s="2">
        <v>44140</v>
      </c>
      <c r="C4590" s="2">
        <v>44146</v>
      </c>
      <c r="D4590" t="s">
        <v>151</v>
      </c>
      <c r="E4590" t="s">
        <v>32</v>
      </c>
      <c r="F4590" t="s">
        <v>33</v>
      </c>
      <c r="G4590" t="s">
        <v>18</v>
      </c>
      <c r="H4590" t="s">
        <v>26</v>
      </c>
      <c r="I4590">
        <v>4343</v>
      </c>
      <c r="J4590">
        <v>109.28</v>
      </c>
      <c r="K4590">
        <v>35.840000000000003</v>
      </c>
    </row>
    <row r="4591" spans="1:11" x14ac:dyDescent="0.35">
      <c r="A4591">
        <v>792230403</v>
      </c>
      <c r="B4591" s="2">
        <v>43621</v>
      </c>
      <c r="C4591" s="2">
        <v>43627</v>
      </c>
      <c r="D4591" t="s">
        <v>143</v>
      </c>
      <c r="E4591" t="s">
        <v>24</v>
      </c>
      <c r="F4591" t="s">
        <v>42</v>
      </c>
      <c r="G4591" t="s">
        <v>14</v>
      </c>
      <c r="H4591" t="s">
        <v>15</v>
      </c>
      <c r="I4591">
        <v>7436</v>
      </c>
      <c r="J4591">
        <v>437.2</v>
      </c>
      <c r="K4591">
        <v>263.33</v>
      </c>
    </row>
    <row r="4592" spans="1:11" x14ac:dyDescent="0.35">
      <c r="A4592">
        <v>910574185</v>
      </c>
      <c r="B4592" s="2">
        <v>42557</v>
      </c>
      <c r="C4592" s="2">
        <v>42566</v>
      </c>
      <c r="D4592" t="s">
        <v>75</v>
      </c>
      <c r="E4592" t="s">
        <v>38</v>
      </c>
      <c r="F4592" t="s">
        <v>30</v>
      </c>
      <c r="G4592" t="s">
        <v>14</v>
      </c>
      <c r="H4592" t="s">
        <v>34</v>
      </c>
      <c r="I4592">
        <v>7991</v>
      </c>
      <c r="J4592">
        <v>81.73</v>
      </c>
      <c r="K4592">
        <v>56.67</v>
      </c>
    </row>
    <row r="4593" spans="1:11" x14ac:dyDescent="0.35">
      <c r="A4593">
        <v>625458800</v>
      </c>
      <c r="B4593" s="2">
        <v>42499</v>
      </c>
      <c r="C4593" s="2">
        <v>42509</v>
      </c>
      <c r="D4593" t="s">
        <v>182</v>
      </c>
      <c r="E4593" t="s">
        <v>12</v>
      </c>
      <c r="F4593" t="s">
        <v>56</v>
      </c>
      <c r="G4593" t="s">
        <v>18</v>
      </c>
      <c r="H4593" t="s">
        <v>19</v>
      </c>
      <c r="I4593">
        <v>6013</v>
      </c>
      <c r="J4593">
        <v>9.33</v>
      </c>
      <c r="K4593">
        <v>6.92</v>
      </c>
    </row>
    <row r="4594" spans="1:11" x14ac:dyDescent="0.35">
      <c r="A4594">
        <v>257245576</v>
      </c>
      <c r="B4594" s="2">
        <v>42309</v>
      </c>
      <c r="C4594" s="2">
        <v>42328</v>
      </c>
      <c r="D4594" t="s">
        <v>192</v>
      </c>
      <c r="E4594" t="s">
        <v>32</v>
      </c>
      <c r="F4594" t="s">
        <v>42</v>
      </c>
      <c r="G4594" t="s">
        <v>14</v>
      </c>
      <c r="H4594" t="s">
        <v>26</v>
      </c>
      <c r="I4594">
        <v>3537</v>
      </c>
      <c r="J4594">
        <v>437.2</v>
      </c>
      <c r="K4594">
        <v>263.33</v>
      </c>
    </row>
    <row r="4595" spans="1:11" x14ac:dyDescent="0.35">
      <c r="A4595">
        <v>196608340</v>
      </c>
      <c r="B4595" s="2">
        <v>42050</v>
      </c>
      <c r="C4595" s="2">
        <v>42069</v>
      </c>
      <c r="D4595" t="s">
        <v>137</v>
      </c>
      <c r="E4595" t="s">
        <v>38</v>
      </c>
      <c r="F4595" t="s">
        <v>47</v>
      </c>
      <c r="G4595" t="s">
        <v>14</v>
      </c>
      <c r="H4595" t="s">
        <v>34</v>
      </c>
      <c r="I4595">
        <v>9632</v>
      </c>
      <c r="J4595">
        <v>421.89</v>
      </c>
      <c r="K4595">
        <v>364.69</v>
      </c>
    </row>
    <row r="4596" spans="1:11" x14ac:dyDescent="0.35">
      <c r="A4596">
        <v>454533421</v>
      </c>
      <c r="B4596" s="2">
        <v>42169</v>
      </c>
      <c r="C4596" s="2">
        <v>42181</v>
      </c>
      <c r="D4596" t="s">
        <v>133</v>
      </c>
      <c r="E4596" t="s">
        <v>38</v>
      </c>
      <c r="F4596" t="s">
        <v>25</v>
      </c>
      <c r="G4596" t="s">
        <v>14</v>
      </c>
      <c r="H4596" t="s">
        <v>15</v>
      </c>
      <c r="I4596">
        <v>5395</v>
      </c>
      <c r="J4596">
        <v>205.7</v>
      </c>
      <c r="K4596">
        <v>117.11</v>
      </c>
    </row>
    <row r="4597" spans="1:11" x14ac:dyDescent="0.35">
      <c r="A4597">
        <v>212319648</v>
      </c>
      <c r="B4597" s="2">
        <v>42124</v>
      </c>
      <c r="C4597" s="2">
        <v>42133</v>
      </c>
      <c r="D4597" t="s">
        <v>175</v>
      </c>
      <c r="E4597" t="s">
        <v>21</v>
      </c>
      <c r="F4597" t="s">
        <v>22</v>
      </c>
      <c r="G4597" t="s">
        <v>18</v>
      </c>
      <c r="H4597" t="s">
        <v>26</v>
      </c>
      <c r="I4597">
        <v>8957</v>
      </c>
      <c r="J4597">
        <v>47.45</v>
      </c>
      <c r="K4597">
        <v>31.79</v>
      </c>
    </row>
    <row r="4598" spans="1:11" x14ac:dyDescent="0.35">
      <c r="A4598">
        <v>971578347</v>
      </c>
      <c r="B4598" s="2">
        <v>43220</v>
      </c>
      <c r="C4598" s="2">
        <v>43232</v>
      </c>
      <c r="D4598" t="s">
        <v>122</v>
      </c>
      <c r="E4598" t="s">
        <v>21</v>
      </c>
      <c r="F4598" t="s">
        <v>76</v>
      </c>
      <c r="G4598" t="s">
        <v>14</v>
      </c>
      <c r="H4598" t="s">
        <v>26</v>
      </c>
      <c r="I4598">
        <v>478</v>
      </c>
      <c r="J4598">
        <v>668.27</v>
      </c>
      <c r="K4598">
        <v>502.54</v>
      </c>
    </row>
    <row r="4599" spans="1:11" x14ac:dyDescent="0.35">
      <c r="A4599">
        <v>704233348</v>
      </c>
      <c r="B4599" s="2">
        <v>42691</v>
      </c>
      <c r="C4599" s="2">
        <v>42711</v>
      </c>
      <c r="D4599" t="s">
        <v>178</v>
      </c>
      <c r="E4599" t="s">
        <v>21</v>
      </c>
      <c r="F4599" t="s">
        <v>56</v>
      </c>
      <c r="G4599" t="s">
        <v>18</v>
      </c>
      <c r="H4599" t="s">
        <v>26</v>
      </c>
      <c r="I4599">
        <v>7152</v>
      </c>
      <c r="J4599">
        <v>9.33</v>
      </c>
      <c r="K4599">
        <v>6.92</v>
      </c>
    </row>
    <row r="4600" spans="1:11" x14ac:dyDescent="0.35">
      <c r="A4600">
        <v>602520978</v>
      </c>
      <c r="B4600" s="2">
        <v>43584</v>
      </c>
      <c r="C4600" s="2">
        <v>43603</v>
      </c>
      <c r="D4600" t="s">
        <v>155</v>
      </c>
      <c r="E4600" t="s">
        <v>12</v>
      </c>
      <c r="F4600" t="s">
        <v>42</v>
      </c>
      <c r="G4600" t="s">
        <v>14</v>
      </c>
      <c r="H4600" t="s">
        <v>19</v>
      </c>
      <c r="I4600">
        <v>8202</v>
      </c>
      <c r="J4600">
        <v>437.2</v>
      </c>
      <c r="K4600">
        <v>263.33</v>
      </c>
    </row>
    <row r="4601" spans="1:11" x14ac:dyDescent="0.35">
      <c r="A4601">
        <v>128990066</v>
      </c>
      <c r="B4601" s="2">
        <v>43103</v>
      </c>
      <c r="C4601" s="2">
        <v>43118</v>
      </c>
      <c r="D4601" t="s">
        <v>141</v>
      </c>
      <c r="E4601" t="s">
        <v>38</v>
      </c>
      <c r="F4601" t="s">
        <v>42</v>
      </c>
      <c r="G4601" t="s">
        <v>14</v>
      </c>
      <c r="H4601" t="s">
        <v>34</v>
      </c>
      <c r="I4601">
        <v>9882</v>
      </c>
      <c r="J4601">
        <v>437.2</v>
      </c>
      <c r="K4601">
        <v>263.33</v>
      </c>
    </row>
    <row r="4602" spans="1:11" x14ac:dyDescent="0.35">
      <c r="A4602">
        <v>166501939</v>
      </c>
      <c r="B4602" s="2">
        <v>42075</v>
      </c>
      <c r="C4602" s="2">
        <v>42083</v>
      </c>
      <c r="D4602" t="s">
        <v>197</v>
      </c>
      <c r="E4602" t="s">
        <v>38</v>
      </c>
      <c r="F4602" t="s">
        <v>47</v>
      </c>
      <c r="G4602" t="s">
        <v>14</v>
      </c>
      <c r="H4602" t="s">
        <v>34</v>
      </c>
      <c r="I4602">
        <v>479</v>
      </c>
      <c r="J4602">
        <v>421.89</v>
      </c>
      <c r="K4602">
        <v>364.69</v>
      </c>
    </row>
    <row r="4603" spans="1:11" x14ac:dyDescent="0.35">
      <c r="A4603">
        <v>768230426</v>
      </c>
      <c r="B4603" s="2">
        <v>44712</v>
      </c>
      <c r="C4603" s="2">
        <v>44732</v>
      </c>
      <c r="D4603" t="s">
        <v>49</v>
      </c>
      <c r="E4603" t="s">
        <v>21</v>
      </c>
      <c r="F4603" t="s">
        <v>17</v>
      </c>
      <c r="G4603" t="s">
        <v>14</v>
      </c>
      <c r="H4603" t="s">
        <v>19</v>
      </c>
      <c r="I4603">
        <v>5310</v>
      </c>
      <c r="J4603">
        <v>152.58000000000001</v>
      </c>
      <c r="K4603">
        <v>97.44</v>
      </c>
    </row>
    <row r="4604" spans="1:11" x14ac:dyDescent="0.35">
      <c r="A4604">
        <v>707661855</v>
      </c>
      <c r="B4604" s="2">
        <v>42735</v>
      </c>
      <c r="C4604" s="2">
        <v>42751</v>
      </c>
      <c r="D4604" t="s">
        <v>67</v>
      </c>
      <c r="E4604" t="s">
        <v>21</v>
      </c>
      <c r="F4604" t="s">
        <v>56</v>
      </c>
      <c r="G4604" t="s">
        <v>18</v>
      </c>
      <c r="H4604" t="s">
        <v>15</v>
      </c>
      <c r="I4604">
        <v>1723</v>
      </c>
      <c r="J4604">
        <v>9.33</v>
      </c>
      <c r="K4604">
        <v>6.92</v>
      </c>
    </row>
    <row r="4605" spans="1:11" x14ac:dyDescent="0.35">
      <c r="A4605">
        <v>628595054</v>
      </c>
      <c r="B4605" s="2">
        <v>44447</v>
      </c>
      <c r="C4605" s="2">
        <v>44462</v>
      </c>
      <c r="D4605" t="s">
        <v>145</v>
      </c>
      <c r="E4605" t="s">
        <v>21</v>
      </c>
      <c r="F4605" t="s">
        <v>56</v>
      </c>
      <c r="G4605" t="s">
        <v>18</v>
      </c>
      <c r="H4605" t="s">
        <v>15</v>
      </c>
      <c r="I4605">
        <v>4100</v>
      </c>
      <c r="J4605">
        <v>9.33</v>
      </c>
      <c r="K4605">
        <v>6.92</v>
      </c>
    </row>
    <row r="4606" spans="1:11" x14ac:dyDescent="0.35">
      <c r="A4606">
        <v>795141351</v>
      </c>
      <c r="B4606" s="2">
        <v>44612</v>
      </c>
      <c r="C4606" s="2">
        <v>44630</v>
      </c>
      <c r="D4606" t="s">
        <v>176</v>
      </c>
      <c r="E4606" t="s">
        <v>21</v>
      </c>
      <c r="F4606" t="s">
        <v>22</v>
      </c>
      <c r="G4606" t="s">
        <v>18</v>
      </c>
      <c r="H4606" t="s">
        <v>34</v>
      </c>
      <c r="I4606">
        <v>8850</v>
      </c>
      <c r="J4606">
        <v>47.45</v>
      </c>
      <c r="K4606">
        <v>31.79</v>
      </c>
    </row>
    <row r="4607" spans="1:11" x14ac:dyDescent="0.35">
      <c r="A4607">
        <v>641724574</v>
      </c>
      <c r="B4607" s="2">
        <v>44621</v>
      </c>
      <c r="C4607" s="2">
        <v>44631</v>
      </c>
      <c r="D4607" t="s">
        <v>82</v>
      </c>
      <c r="E4607" t="s">
        <v>32</v>
      </c>
      <c r="F4607" t="s">
        <v>68</v>
      </c>
      <c r="G4607" t="s">
        <v>18</v>
      </c>
      <c r="H4607" t="s">
        <v>19</v>
      </c>
      <c r="I4607">
        <v>9417</v>
      </c>
      <c r="J4607">
        <v>154.06</v>
      </c>
      <c r="K4607">
        <v>90.93</v>
      </c>
    </row>
    <row r="4608" spans="1:11" x14ac:dyDescent="0.35">
      <c r="A4608">
        <v>123081052</v>
      </c>
      <c r="B4608" s="2">
        <v>44787</v>
      </c>
      <c r="C4608" s="2">
        <v>44793</v>
      </c>
      <c r="D4608" t="s">
        <v>69</v>
      </c>
      <c r="E4608" t="s">
        <v>38</v>
      </c>
      <c r="F4608" t="s">
        <v>47</v>
      </c>
      <c r="G4608" t="s">
        <v>18</v>
      </c>
      <c r="H4608" t="s">
        <v>34</v>
      </c>
      <c r="I4608">
        <v>1273</v>
      </c>
      <c r="J4608">
        <v>421.89</v>
      </c>
      <c r="K4608">
        <v>364.69</v>
      </c>
    </row>
    <row r="4609" spans="1:11" x14ac:dyDescent="0.35">
      <c r="A4609">
        <v>164259612</v>
      </c>
      <c r="B4609" s="2">
        <v>42085</v>
      </c>
      <c r="C4609" s="2">
        <v>42091</v>
      </c>
      <c r="D4609" t="s">
        <v>79</v>
      </c>
      <c r="E4609" t="s">
        <v>21</v>
      </c>
      <c r="F4609" t="s">
        <v>47</v>
      </c>
      <c r="G4609" t="s">
        <v>18</v>
      </c>
      <c r="H4609" t="s">
        <v>15</v>
      </c>
      <c r="I4609">
        <v>6924</v>
      </c>
      <c r="J4609">
        <v>421.89</v>
      </c>
      <c r="K4609">
        <v>364.69</v>
      </c>
    </row>
    <row r="4610" spans="1:11" x14ac:dyDescent="0.35">
      <c r="A4610">
        <v>410621583</v>
      </c>
      <c r="B4610" s="2">
        <v>43688</v>
      </c>
      <c r="C4610" s="2">
        <v>43696</v>
      </c>
      <c r="D4610" t="s">
        <v>155</v>
      </c>
      <c r="E4610" t="s">
        <v>12</v>
      </c>
      <c r="F4610" t="s">
        <v>13</v>
      </c>
      <c r="G4610" t="s">
        <v>14</v>
      </c>
      <c r="H4610" t="s">
        <v>34</v>
      </c>
      <c r="I4610">
        <v>906</v>
      </c>
      <c r="J4610">
        <v>255.28</v>
      </c>
      <c r="K4610">
        <v>159.41999999999999</v>
      </c>
    </row>
    <row r="4611" spans="1:11" x14ac:dyDescent="0.35">
      <c r="A4611">
        <v>577840793</v>
      </c>
      <c r="B4611" s="2">
        <v>42156</v>
      </c>
      <c r="C4611" s="2">
        <v>42162</v>
      </c>
      <c r="D4611" t="s">
        <v>186</v>
      </c>
      <c r="E4611" t="s">
        <v>38</v>
      </c>
      <c r="F4611" t="s">
        <v>13</v>
      </c>
      <c r="G4611" t="s">
        <v>14</v>
      </c>
      <c r="H4611" t="s">
        <v>26</v>
      </c>
      <c r="I4611">
        <v>4786</v>
      </c>
      <c r="J4611">
        <v>255.28</v>
      </c>
      <c r="K4611">
        <v>159.41999999999999</v>
      </c>
    </row>
    <row r="4612" spans="1:11" x14ac:dyDescent="0.35">
      <c r="A4612">
        <v>901903569</v>
      </c>
      <c r="B4612" s="2">
        <v>42439</v>
      </c>
      <c r="C4612" s="2">
        <v>42442</v>
      </c>
      <c r="D4612" t="s">
        <v>153</v>
      </c>
      <c r="E4612" t="s">
        <v>38</v>
      </c>
      <c r="F4612" t="s">
        <v>25</v>
      </c>
      <c r="G4612" t="s">
        <v>14</v>
      </c>
      <c r="H4612" t="s">
        <v>34</v>
      </c>
      <c r="I4612">
        <v>2163</v>
      </c>
      <c r="J4612">
        <v>205.7</v>
      </c>
      <c r="K4612">
        <v>117.11</v>
      </c>
    </row>
    <row r="4613" spans="1:11" x14ac:dyDescent="0.35">
      <c r="A4613">
        <v>789108741</v>
      </c>
      <c r="B4613" s="2">
        <v>42491</v>
      </c>
      <c r="C4613" s="2">
        <v>42505</v>
      </c>
      <c r="D4613" t="s">
        <v>104</v>
      </c>
      <c r="E4613" t="s">
        <v>24</v>
      </c>
      <c r="F4613" t="s">
        <v>13</v>
      </c>
      <c r="G4613" t="s">
        <v>14</v>
      </c>
      <c r="H4613" t="s">
        <v>15</v>
      </c>
      <c r="I4613">
        <v>3667</v>
      </c>
      <c r="J4613">
        <v>255.28</v>
      </c>
      <c r="K4613">
        <v>159.41999999999999</v>
      </c>
    </row>
    <row r="4614" spans="1:11" x14ac:dyDescent="0.35">
      <c r="A4614">
        <v>166067636</v>
      </c>
      <c r="B4614" s="2">
        <v>42851</v>
      </c>
      <c r="C4614" s="2">
        <v>42866</v>
      </c>
      <c r="D4614" t="s">
        <v>209</v>
      </c>
      <c r="E4614" t="s">
        <v>32</v>
      </c>
      <c r="F4614" t="s">
        <v>25</v>
      </c>
      <c r="G4614" t="s">
        <v>18</v>
      </c>
      <c r="H4614" t="s">
        <v>26</v>
      </c>
      <c r="I4614">
        <v>1959</v>
      </c>
      <c r="J4614">
        <v>205.7</v>
      </c>
      <c r="K4614">
        <v>117.11</v>
      </c>
    </row>
    <row r="4615" spans="1:11" x14ac:dyDescent="0.35">
      <c r="A4615">
        <v>829704082</v>
      </c>
      <c r="B4615" s="2">
        <v>44676</v>
      </c>
      <c r="C4615" s="2">
        <v>44678</v>
      </c>
      <c r="D4615" t="s">
        <v>84</v>
      </c>
      <c r="E4615" t="s">
        <v>24</v>
      </c>
      <c r="F4615" t="s">
        <v>25</v>
      </c>
      <c r="G4615" t="s">
        <v>18</v>
      </c>
      <c r="H4615" t="s">
        <v>15</v>
      </c>
      <c r="I4615">
        <v>6730</v>
      </c>
      <c r="J4615">
        <v>205.7</v>
      </c>
      <c r="K4615">
        <v>117.11</v>
      </c>
    </row>
    <row r="4616" spans="1:11" x14ac:dyDescent="0.35">
      <c r="A4616">
        <v>597254407</v>
      </c>
      <c r="B4616" s="2">
        <v>44665</v>
      </c>
      <c r="C4616" s="2">
        <v>44673</v>
      </c>
      <c r="D4616" t="s">
        <v>142</v>
      </c>
      <c r="E4616" t="s">
        <v>29</v>
      </c>
      <c r="F4616" t="s">
        <v>56</v>
      </c>
      <c r="G4616" t="s">
        <v>18</v>
      </c>
      <c r="H4616" t="s">
        <v>15</v>
      </c>
      <c r="I4616">
        <v>9706</v>
      </c>
      <c r="J4616">
        <v>9.33</v>
      </c>
      <c r="K4616">
        <v>6.92</v>
      </c>
    </row>
    <row r="4617" spans="1:11" x14ac:dyDescent="0.35">
      <c r="A4617">
        <v>956267440</v>
      </c>
      <c r="B4617" s="2">
        <v>43214</v>
      </c>
      <c r="C4617" s="2">
        <v>43221</v>
      </c>
      <c r="D4617" t="s">
        <v>180</v>
      </c>
      <c r="E4617" t="s">
        <v>24</v>
      </c>
      <c r="F4617" t="s">
        <v>13</v>
      </c>
      <c r="G4617" t="s">
        <v>14</v>
      </c>
      <c r="H4617" t="s">
        <v>34</v>
      </c>
      <c r="I4617">
        <v>9641</v>
      </c>
      <c r="J4617">
        <v>255.28</v>
      </c>
      <c r="K4617">
        <v>159.41999999999999</v>
      </c>
    </row>
    <row r="4618" spans="1:11" x14ac:dyDescent="0.35">
      <c r="A4618">
        <v>314604508</v>
      </c>
      <c r="B4618" s="2">
        <v>44189</v>
      </c>
      <c r="C4618" s="2">
        <v>44202</v>
      </c>
      <c r="D4618" t="s">
        <v>211</v>
      </c>
      <c r="E4618" t="s">
        <v>38</v>
      </c>
      <c r="F4618" t="s">
        <v>40</v>
      </c>
      <c r="G4618" t="s">
        <v>14</v>
      </c>
      <c r="H4618" t="s">
        <v>19</v>
      </c>
      <c r="I4618">
        <v>7320</v>
      </c>
      <c r="J4618">
        <v>651.21</v>
      </c>
      <c r="K4618">
        <v>524.96</v>
      </c>
    </row>
    <row r="4619" spans="1:11" x14ac:dyDescent="0.35">
      <c r="A4619">
        <v>750439441</v>
      </c>
      <c r="B4619" s="2">
        <v>42689</v>
      </c>
      <c r="C4619" s="2">
        <v>42696</v>
      </c>
      <c r="D4619" t="s">
        <v>125</v>
      </c>
      <c r="E4619" t="s">
        <v>21</v>
      </c>
      <c r="F4619" t="s">
        <v>17</v>
      </c>
      <c r="G4619" t="s">
        <v>14</v>
      </c>
      <c r="H4619" t="s">
        <v>34</v>
      </c>
      <c r="I4619">
        <v>562</v>
      </c>
      <c r="J4619">
        <v>152.58000000000001</v>
      </c>
      <c r="K4619">
        <v>97.44</v>
      </c>
    </row>
    <row r="4620" spans="1:11" x14ac:dyDescent="0.35">
      <c r="A4620">
        <v>362258565</v>
      </c>
      <c r="B4620" s="2">
        <v>43433</v>
      </c>
      <c r="C4620" s="2">
        <v>43453</v>
      </c>
      <c r="D4620" t="s">
        <v>129</v>
      </c>
      <c r="E4620" t="s">
        <v>21</v>
      </c>
      <c r="F4620" t="s">
        <v>56</v>
      </c>
      <c r="G4620" t="s">
        <v>18</v>
      </c>
      <c r="H4620" t="s">
        <v>19</v>
      </c>
      <c r="I4620">
        <v>9214</v>
      </c>
      <c r="J4620">
        <v>9.33</v>
      </c>
      <c r="K4620">
        <v>6.92</v>
      </c>
    </row>
    <row r="4621" spans="1:11" x14ac:dyDescent="0.35">
      <c r="A4621">
        <v>918860709</v>
      </c>
      <c r="B4621" s="2">
        <v>42377</v>
      </c>
      <c r="C4621" s="2">
        <v>42380</v>
      </c>
      <c r="D4621" t="s">
        <v>98</v>
      </c>
      <c r="E4621" t="s">
        <v>38</v>
      </c>
      <c r="F4621" t="s">
        <v>76</v>
      </c>
      <c r="G4621" t="s">
        <v>14</v>
      </c>
      <c r="H4621" t="s">
        <v>19</v>
      </c>
      <c r="I4621">
        <v>158</v>
      </c>
      <c r="J4621">
        <v>668.27</v>
      </c>
      <c r="K4621">
        <v>502.54</v>
      </c>
    </row>
    <row r="4622" spans="1:11" x14ac:dyDescent="0.35">
      <c r="A4622">
        <v>209357202</v>
      </c>
      <c r="B4622" s="2">
        <v>42018</v>
      </c>
      <c r="C4622" s="2">
        <v>42020</v>
      </c>
      <c r="D4622" t="s">
        <v>195</v>
      </c>
      <c r="E4622" t="s">
        <v>21</v>
      </c>
      <c r="F4622" t="s">
        <v>25</v>
      </c>
      <c r="G4622" t="s">
        <v>14</v>
      </c>
      <c r="H4622" t="s">
        <v>34</v>
      </c>
      <c r="I4622">
        <v>2303</v>
      </c>
      <c r="J4622">
        <v>205.7</v>
      </c>
      <c r="K4622">
        <v>117.11</v>
      </c>
    </row>
    <row r="4623" spans="1:11" x14ac:dyDescent="0.35">
      <c r="A4623">
        <v>593171870</v>
      </c>
      <c r="B4623" s="2">
        <v>44437</v>
      </c>
      <c r="C4623" s="2">
        <v>44444</v>
      </c>
      <c r="D4623" t="s">
        <v>143</v>
      </c>
      <c r="E4623" t="s">
        <v>24</v>
      </c>
      <c r="F4623" t="s">
        <v>40</v>
      </c>
      <c r="G4623" t="s">
        <v>14</v>
      </c>
      <c r="H4623" t="s">
        <v>26</v>
      </c>
      <c r="I4623">
        <v>1593</v>
      </c>
      <c r="J4623">
        <v>651.21</v>
      </c>
      <c r="K4623">
        <v>524.96</v>
      </c>
    </row>
    <row r="4624" spans="1:11" x14ac:dyDescent="0.35">
      <c r="A4624">
        <v>450041043</v>
      </c>
      <c r="B4624" s="2">
        <v>43179</v>
      </c>
      <c r="C4624" s="2">
        <v>43199</v>
      </c>
      <c r="D4624" t="s">
        <v>107</v>
      </c>
      <c r="E4624" t="s">
        <v>21</v>
      </c>
      <c r="F4624" t="s">
        <v>42</v>
      </c>
      <c r="G4624" t="s">
        <v>18</v>
      </c>
      <c r="H4624" t="s">
        <v>26</v>
      </c>
      <c r="I4624">
        <v>6000</v>
      </c>
      <c r="J4624">
        <v>437.2</v>
      </c>
      <c r="K4624">
        <v>263.33</v>
      </c>
    </row>
    <row r="4625" spans="1:11" x14ac:dyDescent="0.35">
      <c r="A4625">
        <v>930013549</v>
      </c>
      <c r="B4625" s="2">
        <v>43528</v>
      </c>
      <c r="C4625" s="2">
        <v>43541</v>
      </c>
      <c r="D4625" t="s">
        <v>59</v>
      </c>
      <c r="E4625" t="s">
        <v>12</v>
      </c>
      <c r="F4625" t="s">
        <v>40</v>
      </c>
      <c r="G4625" t="s">
        <v>18</v>
      </c>
      <c r="H4625" t="s">
        <v>26</v>
      </c>
      <c r="I4625">
        <v>531</v>
      </c>
      <c r="J4625">
        <v>651.21</v>
      </c>
      <c r="K4625">
        <v>524.96</v>
      </c>
    </row>
    <row r="4626" spans="1:11" x14ac:dyDescent="0.35">
      <c r="A4626">
        <v>103450715</v>
      </c>
      <c r="B4626" s="2">
        <v>42078</v>
      </c>
      <c r="C4626" s="2">
        <v>42084</v>
      </c>
      <c r="D4626" t="s">
        <v>195</v>
      </c>
      <c r="E4626" t="s">
        <v>21</v>
      </c>
      <c r="F4626" t="s">
        <v>40</v>
      </c>
      <c r="G4626" t="s">
        <v>14</v>
      </c>
      <c r="H4626" t="s">
        <v>34</v>
      </c>
      <c r="I4626">
        <v>2220</v>
      </c>
      <c r="J4626">
        <v>651.21</v>
      </c>
      <c r="K4626">
        <v>524.96</v>
      </c>
    </row>
    <row r="4627" spans="1:11" x14ac:dyDescent="0.35">
      <c r="A4627">
        <v>611026370</v>
      </c>
      <c r="B4627" s="2">
        <v>42619</v>
      </c>
      <c r="C4627" s="2">
        <v>42628</v>
      </c>
      <c r="D4627" t="s">
        <v>59</v>
      </c>
      <c r="E4627" t="s">
        <v>12</v>
      </c>
      <c r="F4627" t="s">
        <v>13</v>
      </c>
      <c r="G4627" t="s">
        <v>14</v>
      </c>
      <c r="H4627" t="s">
        <v>34</v>
      </c>
      <c r="I4627">
        <v>5136</v>
      </c>
      <c r="J4627">
        <v>255.28</v>
      </c>
      <c r="K4627">
        <v>159.41999999999999</v>
      </c>
    </row>
    <row r="4628" spans="1:11" x14ac:dyDescent="0.35">
      <c r="A4628">
        <v>213726842</v>
      </c>
      <c r="B4628" s="2">
        <v>42027</v>
      </c>
      <c r="C4628" s="2">
        <v>42034</v>
      </c>
      <c r="D4628" t="s">
        <v>143</v>
      </c>
      <c r="E4628" t="s">
        <v>24</v>
      </c>
      <c r="F4628" t="s">
        <v>40</v>
      </c>
      <c r="G4628" t="s">
        <v>14</v>
      </c>
      <c r="H4628" t="s">
        <v>19</v>
      </c>
      <c r="I4628">
        <v>5377</v>
      </c>
      <c r="J4628">
        <v>651.21</v>
      </c>
      <c r="K4628">
        <v>524.96</v>
      </c>
    </row>
    <row r="4629" spans="1:11" x14ac:dyDescent="0.35">
      <c r="A4629">
        <v>342850959</v>
      </c>
      <c r="B4629" s="2">
        <v>44063</v>
      </c>
      <c r="C4629" s="2">
        <v>44084</v>
      </c>
      <c r="D4629" t="s">
        <v>75</v>
      </c>
      <c r="E4629" t="s">
        <v>38</v>
      </c>
      <c r="F4629" t="s">
        <v>56</v>
      </c>
      <c r="G4629" t="s">
        <v>18</v>
      </c>
      <c r="H4629" t="s">
        <v>15</v>
      </c>
      <c r="I4629">
        <v>6072</v>
      </c>
      <c r="J4629">
        <v>9.33</v>
      </c>
      <c r="K4629">
        <v>6.92</v>
      </c>
    </row>
    <row r="4630" spans="1:11" x14ac:dyDescent="0.35">
      <c r="A4630">
        <v>250010049</v>
      </c>
      <c r="B4630" s="2">
        <v>44110</v>
      </c>
      <c r="C4630" s="2">
        <v>44128</v>
      </c>
      <c r="D4630" t="s">
        <v>169</v>
      </c>
      <c r="E4630" t="s">
        <v>29</v>
      </c>
      <c r="F4630" t="s">
        <v>30</v>
      </c>
      <c r="G4630" t="s">
        <v>18</v>
      </c>
      <c r="H4630" t="s">
        <v>34</v>
      </c>
      <c r="I4630">
        <v>2384</v>
      </c>
      <c r="J4630">
        <v>81.73</v>
      </c>
      <c r="K4630">
        <v>56.67</v>
      </c>
    </row>
    <row r="4631" spans="1:11" x14ac:dyDescent="0.35">
      <c r="A4631">
        <v>157127940</v>
      </c>
      <c r="B4631" s="2">
        <v>42401</v>
      </c>
      <c r="C4631" s="2">
        <v>42406</v>
      </c>
      <c r="D4631" t="s">
        <v>53</v>
      </c>
      <c r="E4631" t="s">
        <v>29</v>
      </c>
      <c r="F4631" t="s">
        <v>22</v>
      </c>
      <c r="G4631" t="s">
        <v>18</v>
      </c>
      <c r="H4631" t="s">
        <v>19</v>
      </c>
      <c r="I4631">
        <v>6504</v>
      </c>
      <c r="J4631">
        <v>47.45</v>
      </c>
      <c r="K4631">
        <v>31.79</v>
      </c>
    </row>
    <row r="4632" spans="1:11" x14ac:dyDescent="0.35">
      <c r="A4632">
        <v>806440961</v>
      </c>
      <c r="B4632" s="2">
        <v>42639</v>
      </c>
      <c r="C4632" s="2">
        <v>42655</v>
      </c>
      <c r="D4632" t="s">
        <v>164</v>
      </c>
      <c r="E4632" t="s">
        <v>38</v>
      </c>
      <c r="F4632" t="s">
        <v>25</v>
      </c>
      <c r="G4632" t="s">
        <v>14</v>
      </c>
      <c r="H4632" t="s">
        <v>15</v>
      </c>
      <c r="I4632">
        <v>2656</v>
      </c>
      <c r="J4632">
        <v>205.7</v>
      </c>
      <c r="K4632">
        <v>117.11</v>
      </c>
    </row>
    <row r="4633" spans="1:11" x14ac:dyDescent="0.35">
      <c r="A4633">
        <v>310497939</v>
      </c>
      <c r="B4633" s="2">
        <v>43720</v>
      </c>
      <c r="C4633" s="2">
        <v>43729</v>
      </c>
      <c r="D4633" t="s">
        <v>212</v>
      </c>
      <c r="E4633" t="s">
        <v>32</v>
      </c>
      <c r="F4633" t="s">
        <v>47</v>
      </c>
      <c r="G4633" t="s">
        <v>18</v>
      </c>
      <c r="H4633" t="s">
        <v>19</v>
      </c>
      <c r="I4633">
        <v>2095</v>
      </c>
      <c r="J4633">
        <v>421.89</v>
      </c>
      <c r="K4633">
        <v>364.69</v>
      </c>
    </row>
    <row r="4634" spans="1:11" x14ac:dyDescent="0.35">
      <c r="A4634">
        <v>902160203</v>
      </c>
      <c r="B4634" s="2">
        <v>43315</v>
      </c>
      <c r="C4634" s="2">
        <v>43328</v>
      </c>
      <c r="D4634" t="s">
        <v>57</v>
      </c>
      <c r="E4634" t="s">
        <v>32</v>
      </c>
      <c r="F4634" t="s">
        <v>17</v>
      </c>
      <c r="G4634" t="s">
        <v>14</v>
      </c>
      <c r="H4634" t="s">
        <v>19</v>
      </c>
      <c r="I4634">
        <v>8107</v>
      </c>
      <c r="J4634">
        <v>152.58000000000001</v>
      </c>
      <c r="K4634">
        <v>97.44</v>
      </c>
    </row>
    <row r="4635" spans="1:11" x14ac:dyDescent="0.35">
      <c r="A4635">
        <v>384601581</v>
      </c>
      <c r="B4635" s="2">
        <v>42638</v>
      </c>
      <c r="C4635" s="2">
        <v>42650</v>
      </c>
      <c r="D4635" t="s">
        <v>67</v>
      </c>
      <c r="E4635" t="s">
        <v>21</v>
      </c>
      <c r="F4635" t="s">
        <v>56</v>
      </c>
      <c r="G4635" t="s">
        <v>14</v>
      </c>
      <c r="H4635" t="s">
        <v>15</v>
      </c>
      <c r="I4635">
        <v>1009</v>
      </c>
      <c r="J4635">
        <v>9.33</v>
      </c>
      <c r="K4635">
        <v>6.92</v>
      </c>
    </row>
    <row r="4636" spans="1:11" x14ac:dyDescent="0.35">
      <c r="A4636">
        <v>681308400</v>
      </c>
      <c r="B4636" s="2">
        <v>44912</v>
      </c>
      <c r="C4636" s="2">
        <v>44927</v>
      </c>
      <c r="D4636" t="s">
        <v>182</v>
      </c>
      <c r="E4636" t="s">
        <v>12</v>
      </c>
      <c r="F4636" t="s">
        <v>47</v>
      </c>
      <c r="G4636" t="s">
        <v>14</v>
      </c>
      <c r="H4636" t="s">
        <v>15</v>
      </c>
      <c r="I4636">
        <v>3151</v>
      </c>
      <c r="J4636">
        <v>421.89</v>
      </c>
      <c r="K4636">
        <v>364.69</v>
      </c>
    </row>
    <row r="4637" spans="1:11" x14ac:dyDescent="0.35">
      <c r="A4637">
        <v>186079490</v>
      </c>
      <c r="B4637" s="2">
        <v>42241</v>
      </c>
      <c r="C4637" s="2">
        <v>42255</v>
      </c>
      <c r="D4637" t="s">
        <v>135</v>
      </c>
      <c r="E4637" t="s">
        <v>21</v>
      </c>
      <c r="F4637" t="s">
        <v>68</v>
      </c>
      <c r="G4637" t="s">
        <v>14</v>
      </c>
      <c r="H4637" t="s">
        <v>26</v>
      </c>
      <c r="I4637">
        <v>3911</v>
      </c>
      <c r="J4637">
        <v>154.06</v>
      </c>
      <c r="K4637">
        <v>90.93</v>
      </c>
    </row>
    <row r="4638" spans="1:11" x14ac:dyDescent="0.35">
      <c r="A4638">
        <v>513026177</v>
      </c>
      <c r="B4638" s="2">
        <v>43973</v>
      </c>
      <c r="C4638" s="2">
        <v>43991</v>
      </c>
      <c r="D4638" t="s">
        <v>49</v>
      </c>
      <c r="E4638" t="s">
        <v>21</v>
      </c>
      <c r="F4638" t="s">
        <v>40</v>
      </c>
      <c r="G4638" t="s">
        <v>14</v>
      </c>
      <c r="H4638" t="s">
        <v>15</v>
      </c>
      <c r="I4638">
        <v>4701</v>
      </c>
      <c r="J4638">
        <v>651.21</v>
      </c>
      <c r="K4638">
        <v>524.96</v>
      </c>
    </row>
    <row r="4639" spans="1:11" x14ac:dyDescent="0.35">
      <c r="A4639">
        <v>646572291</v>
      </c>
      <c r="B4639" s="2">
        <v>44688</v>
      </c>
      <c r="C4639" s="2">
        <v>44695</v>
      </c>
      <c r="D4639" t="s">
        <v>61</v>
      </c>
      <c r="E4639" t="s">
        <v>12</v>
      </c>
      <c r="F4639" t="s">
        <v>40</v>
      </c>
      <c r="G4639" t="s">
        <v>14</v>
      </c>
      <c r="H4639" t="s">
        <v>34</v>
      </c>
      <c r="I4639">
        <v>3964</v>
      </c>
      <c r="J4639">
        <v>651.21</v>
      </c>
      <c r="K4639">
        <v>524.96</v>
      </c>
    </row>
    <row r="4640" spans="1:11" x14ac:dyDescent="0.35">
      <c r="A4640">
        <v>991454160</v>
      </c>
      <c r="B4640" s="2">
        <v>43891</v>
      </c>
      <c r="C4640" s="2">
        <v>43903</v>
      </c>
      <c r="D4640" t="s">
        <v>130</v>
      </c>
      <c r="E4640" t="s">
        <v>29</v>
      </c>
      <c r="F4640" t="s">
        <v>33</v>
      </c>
      <c r="G4640" t="s">
        <v>18</v>
      </c>
      <c r="H4640" t="s">
        <v>26</v>
      </c>
      <c r="I4640">
        <v>2173</v>
      </c>
      <c r="J4640">
        <v>109.28</v>
      </c>
      <c r="K4640">
        <v>35.840000000000003</v>
      </c>
    </row>
    <row r="4641" spans="1:11" x14ac:dyDescent="0.35">
      <c r="A4641">
        <v>222720611</v>
      </c>
      <c r="B4641" s="2">
        <v>44636</v>
      </c>
      <c r="C4641" s="2">
        <v>44649</v>
      </c>
      <c r="D4641" t="s">
        <v>117</v>
      </c>
      <c r="E4641" t="s">
        <v>21</v>
      </c>
      <c r="F4641" t="s">
        <v>13</v>
      </c>
      <c r="G4641" t="s">
        <v>18</v>
      </c>
      <c r="H4641" t="s">
        <v>26</v>
      </c>
      <c r="I4641">
        <v>6833</v>
      </c>
      <c r="J4641">
        <v>255.28</v>
      </c>
      <c r="K4641">
        <v>159.41999999999999</v>
      </c>
    </row>
    <row r="4642" spans="1:11" x14ac:dyDescent="0.35">
      <c r="A4642">
        <v>235732972</v>
      </c>
      <c r="B4642" s="2">
        <v>43478</v>
      </c>
      <c r="C4642" s="2">
        <v>43480</v>
      </c>
      <c r="D4642" t="s">
        <v>50</v>
      </c>
      <c r="E4642" t="s">
        <v>51</v>
      </c>
      <c r="F4642" t="s">
        <v>40</v>
      </c>
      <c r="G4642" t="s">
        <v>18</v>
      </c>
      <c r="H4642" t="s">
        <v>34</v>
      </c>
      <c r="I4642">
        <v>7480</v>
      </c>
      <c r="J4642">
        <v>651.21</v>
      </c>
      <c r="K4642">
        <v>524.96</v>
      </c>
    </row>
    <row r="4643" spans="1:11" x14ac:dyDescent="0.35">
      <c r="A4643">
        <v>296165072</v>
      </c>
      <c r="B4643" s="2">
        <v>44326</v>
      </c>
      <c r="C4643" s="2">
        <v>44342</v>
      </c>
      <c r="D4643" t="s">
        <v>142</v>
      </c>
      <c r="E4643" t="s">
        <v>29</v>
      </c>
      <c r="F4643" t="s">
        <v>40</v>
      </c>
      <c r="G4643" t="s">
        <v>14</v>
      </c>
      <c r="H4643" t="s">
        <v>26</v>
      </c>
      <c r="I4643">
        <v>681</v>
      </c>
      <c r="J4643">
        <v>651.21</v>
      </c>
      <c r="K4643">
        <v>524.96</v>
      </c>
    </row>
    <row r="4644" spans="1:11" x14ac:dyDescent="0.35">
      <c r="A4644">
        <v>190003240</v>
      </c>
      <c r="B4644" s="2">
        <v>43857</v>
      </c>
      <c r="C4644" s="2">
        <v>43874</v>
      </c>
      <c r="D4644" t="s">
        <v>213</v>
      </c>
      <c r="E4644" t="s">
        <v>38</v>
      </c>
      <c r="F4644" t="s">
        <v>25</v>
      </c>
      <c r="G4644" t="s">
        <v>14</v>
      </c>
      <c r="H4644" t="s">
        <v>26</v>
      </c>
      <c r="I4644">
        <v>5036</v>
      </c>
      <c r="J4644">
        <v>205.7</v>
      </c>
      <c r="K4644">
        <v>117.11</v>
      </c>
    </row>
    <row r="4645" spans="1:11" x14ac:dyDescent="0.35">
      <c r="A4645">
        <v>673546302</v>
      </c>
      <c r="B4645" s="2">
        <v>44491</v>
      </c>
      <c r="C4645" s="2">
        <v>44508</v>
      </c>
      <c r="D4645" t="s">
        <v>112</v>
      </c>
      <c r="E4645" t="s">
        <v>12</v>
      </c>
      <c r="F4645" t="s">
        <v>33</v>
      </c>
      <c r="G4645" t="s">
        <v>14</v>
      </c>
      <c r="H4645" t="s">
        <v>15</v>
      </c>
      <c r="I4645">
        <v>6173</v>
      </c>
      <c r="J4645">
        <v>109.28</v>
      </c>
      <c r="K4645">
        <v>35.840000000000003</v>
      </c>
    </row>
    <row r="4646" spans="1:11" x14ac:dyDescent="0.35">
      <c r="A4646">
        <v>323405587</v>
      </c>
      <c r="B4646" s="2">
        <v>42301</v>
      </c>
      <c r="C4646" s="2">
        <v>42314</v>
      </c>
      <c r="D4646" t="s">
        <v>119</v>
      </c>
      <c r="E4646" t="s">
        <v>24</v>
      </c>
      <c r="F4646" t="s">
        <v>42</v>
      </c>
      <c r="G4646" t="s">
        <v>14</v>
      </c>
      <c r="H4646" t="s">
        <v>26</v>
      </c>
      <c r="I4646">
        <v>1755</v>
      </c>
      <c r="J4646">
        <v>437.2</v>
      </c>
      <c r="K4646">
        <v>263.33</v>
      </c>
    </row>
    <row r="4647" spans="1:11" x14ac:dyDescent="0.35">
      <c r="A4647">
        <v>486504924</v>
      </c>
      <c r="B4647" s="2">
        <v>44370</v>
      </c>
      <c r="C4647" s="2">
        <v>44384</v>
      </c>
      <c r="D4647" t="s">
        <v>182</v>
      </c>
      <c r="E4647" t="s">
        <v>12</v>
      </c>
      <c r="F4647" t="s">
        <v>76</v>
      </c>
      <c r="G4647" t="s">
        <v>18</v>
      </c>
      <c r="H4647" t="s">
        <v>26</v>
      </c>
      <c r="I4647">
        <v>6473</v>
      </c>
      <c r="J4647">
        <v>668.27</v>
      </c>
      <c r="K4647">
        <v>502.54</v>
      </c>
    </row>
    <row r="4648" spans="1:11" x14ac:dyDescent="0.35">
      <c r="A4648">
        <v>330080640</v>
      </c>
      <c r="B4648" s="2">
        <v>42932</v>
      </c>
      <c r="C4648" s="2">
        <v>42947</v>
      </c>
      <c r="D4648" t="s">
        <v>199</v>
      </c>
      <c r="E4648" t="s">
        <v>29</v>
      </c>
      <c r="F4648" t="s">
        <v>17</v>
      </c>
      <c r="G4648" t="s">
        <v>14</v>
      </c>
      <c r="H4648" t="s">
        <v>34</v>
      </c>
      <c r="I4648">
        <v>7051</v>
      </c>
      <c r="J4648">
        <v>152.58000000000001</v>
      </c>
      <c r="K4648">
        <v>97.44</v>
      </c>
    </row>
    <row r="4649" spans="1:11" x14ac:dyDescent="0.35">
      <c r="A4649">
        <v>891681563</v>
      </c>
      <c r="B4649" s="2">
        <v>43891</v>
      </c>
      <c r="C4649" s="2">
        <v>43912</v>
      </c>
      <c r="D4649" t="s">
        <v>35</v>
      </c>
      <c r="E4649" t="s">
        <v>21</v>
      </c>
      <c r="F4649" t="s">
        <v>76</v>
      </c>
      <c r="G4649" t="s">
        <v>18</v>
      </c>
      <c r="H4649" t="s">
        <v>15</v>
      </c>
      <c r="I4649">
        <v>7245</v>
      </c>
      <c r="J4649">
        <v>668.27</v>
      </c>
      <c r="K4649">
        <v>502.54</v>
      </c>
    </row>
    <row r="4650" spans="1:11" x14ac:dyDescent="0.35">
      <c r="A4650">
        <v>129169023</v>
      </c>
      <c r="B4650" s="2">
        <v>43990</v>
      </c>
      <c r="C4650" s="2">
        <v>43991</v>
      </c>
      <c r="D4650" t="s">
        <v>144</v>
      </c>
      <c r="E4650" t="s">
        <v>21</v>
      </c>
      <c r="F4650" t="s">
        <v>22</v>
      </c>
      <c r="G4650" t="s">
        <v>18</v>
      </c>
      <c r="H4650" t="s">
        <v>15</v>
      </c>
      <c r="I4650">
        <v>2839</v>
      </c>
      <c r="J4650">
        <v>47.45</v>
      </c>
      <c r="K4650">
        <v>31.79</v>
      </c>
    </row>
    <row r="4651" spans="1:11" x14ac:dyDescent="0.35">
      <c r="A4651">
        <v>570716845</v>
      </c>
      <c r="B4651" s="2">
        <v>44562</v>
      </c>
      <c r="C4651" s="2">
        <v>44572</v>
      </c>
      <c r="D4651" t="s">
        <v>169</v>
      </c>
      <c r="E4651" t="s">
        <v>29</v>
      </c>
      <c r="F4651" t="s">
        <v>42</v>
      </c>
      <c r="G4651" t="s">
        <v>18</v>
      </c>
      <c r="H4651" t="s">
        <v>26</v>
      </c>
      <c r="I4651">
        <v>6652</v>
      </c>
      <c r="J4651">
        <v>437.2</v>
      </c>
      <c r="K4651">
        <v>263.33</v>
      </c>
    </row>
    <row r="4652" spans="1:11" x14ac:dyDescent="0.35">
      <c r="A4652">
        <v>764811360</v>
      </c>
      <c r="B4652" s="2">
        <v>44093</v>
      </c>
      <c r="C4652" s="2">
        <v>44105</v>
      </c>
      <c r="D4652" t="s">
        <v>165</v>
      </c>
      <c r="E4652" t="s">
        <v>21</v>
      </c>
      <c r="F4652" t="s">
        <v>25</v>
      </c>
      <c r="G4652" t="s">
        <v>14</v>
      </c>
      <c r="H4652" t="s">
        <v>19</v>
      </c>
      <c r="I4652">
        <v>3532</v>
      </c>
      <c r="J4652">
        <v>205.7</v>
      </c>
      <c r="K4652">
        <v>117.11</v>
      </c>
    </row>
    <row r="4653" spans="1:11" x14ac:dyDescent="0.35">
      <c r="A4653">
        <v>230251395</v>
      </c>
      <c r="B4653" s="2">
        <v>44771</v>
      </c>
      <c r="C4653" s="2">
        <v>44774</v>
      </c>
      <c r="D4653" t="s">
        <v>114</v>
      </c>
      <c r="E4653" t="s">
        <v>38</v>
      </c>
      <c r="F4653" t="s">
        <v>42</v>
      </c>
      <c r="G4653" t="s">
        <v>14</v>
      </c>
      <c r="H4653" t="s">
        <v>26</v>
      </c>
      <c r="I4653">
        <v>5359</v>
      </c>
      <c r="J4653">
        <v>437.2</v>
      </c>
      <c r="K4653">
        <v>263.33</v>
      </c>
    </row>
    <row r="4654" spans="1:11" x14ac:dyDescent="0.35">
      <c r="A4654">
        <v>806148278</v>
      </c>
      <c r="B4654" s="2">
        <v>42862</v>
      </c>
      <c r="C4654" s="2">
        <v>42863</v>
      </c>
      <c r="D4654" t="s">
        <v>98</v>
      </c>
      <c r="E4654" t="s">
        <v>38</v>
      </c>
      <c r="F4654" t="s">
        <v>33</v>
      </c>
      <c r="G4654" t="s">
        <v>14</v>
      </c>
      <c r="H4654" t="s">
        <v>34</v>
      </c>
      <c r="I4654">
        <v>6045</v>
      </c>
      <c r="J4654">
        <v>109.28</v>
      </c>
      <c r="K4654">
        <v>35.840000000000003</v>
      </c>
    </row>
    <row r="4655" spans="1:11" x14ac:dyDescent="0.35">
      <c r="A4655">
        <v>801925837</v>
      </c>
      <c r="B4655" s="2">
        <v>43755</v>
      </c>
      <c r="C4655" s="2">
        <v>43775</v>
      </c>
      <c r="D4655" t="s">
        <v>113</v>
      </c>
      <c r="E4655" t="s">
        <v>21</v>
      </c>
      <c r="F4655" t="s">
        <v>68</v>
      </c>
      <c r="G4655" t="s">
        <v>18</v>
      </c>
      <c r="H4655" t="s">
        <v>19</v>
      </c>
      <c r="I4655">
        <v>6531</v>
      </c>
      <c r="J4655">
        <v>154.06</v>
      </c>
      <c r="K4655">
        <v>90.93</v>
      </c>
    </row>
    <row r="4656" spans="1:11" x14ac:dyDescent="0.35">
      <c r="A4656">
        <v>847320401</v>
      </c>
      <c r="B4656" s="2">
        <v>43844</v>
      </c>
      <c r="C4656" s="2">
        <v>43865</v>
      </c>
      <c r="D4656" t="s">
        <v>210</v>
      </c>
      <c r="E4656" t="s">
        <v>38</v>
      </c>
      <c r="F4656" t="s">
        <v>25</v>
      </c>
      <c r="G4656" t="s">
        <v>18</v>
      </c>
      <c r="H4656" t="s">
        <v>15</v>
      </c>
      <c r="I4656">
        <v>9791</v>
      </c>
      <c r="J4656">
        <v>205.7</v>
      </c>
      <c r="K4656">
        <v>117.11</v>
      </c>
    </row>
    <row r="4657" spans="1:11" x14ac:dyDescent="0.35">
      <c r="A4657">
        <v>742380797</v>
      </c>
      <c r="B4657" s="2">
        <v>43792</v>
      </c>
      <c r="C4657" s="2">
        <v>43808</v>
      </c>
      <c r="D4657" t="s">
        <v>198</v>
      </c>
      <c r="E4657" t="s">
        <v>38</v>
      </c>
      <c r="F4657" t="s">
        <v>68</v>
      </c>
      <c r="G4657" t="s">
        <v>18</v>
      </c>
      <c r="H4657" t="s">
        <v>34</v>
      </c>
      <c r="I4657">
        <v>5830</v>
      </c>
      <c r="J4657">
        <v>154.06</v>
      </c>
      <c r="K4657">
        <v>90.93</v>
      </c>
    </row>
    <row r="4658" spans="1:11" x14ac:dyDescent="0.35">
      <c r="A4658">
        <v>807468354</v>
      </c>
      <c r="B4658" s="2">
        <v>43351</v>
      </c>
      <c r="C4658" s="2">
        <v>43353</v>
      </c>
      <c r="D4658" t="s">
        <v>153</v>
      </c>
      <c r="E4658" t="s">
        <v>38</v>
      </c>
      <c r="F4658" t="s">
        <v>13</v>
      </c>
      <c r="G4658" t="s">
        <v>18</v>
      </c>
      <c r="H4658" t="s">
        <v>19</v>
      </c>
      <c r="I4658">
        <v>6685</v>
      </c>
      <c r="J4658">
        <v>255.28</v>
      </c>
      <c r="K4658">
        <v>159.41999999999999</v>
      </c>
    </row>
    <row r="4659" spans="1:11" x14ac:dyDescent="0.35">
      <c r="A4659">
        <v>533256900</v>
      </c>
      <c r="B4659" s="2">
        <v>43310</v>
      </c>
      <c r="C4659" s="2">
        <v>43324</v>
      </c>
      <c r="D4659" t="s">
        <v>16</v>
      </c>
      <c r="E4659" t="s">
        <v>12</v>
      </c>
      <c r="F4659" t="s">
        <v>68</v>
      </c>
      <c r="G4659" t="s">
        <v>18</v>
      </c>
      <c r="H4659" t="s">
        <v>34</v>
      </c>
      <c r="I4659">
        <v>1422</v>
      </c>
      <c r="J4659">
        <v>154.06</v>
      </c>
      <c r="K4659">
        <v>90.93</v>
      </c>
    </row>
    <row r="4660" spans="1:11" x14ac:dyDescent="0.35">
      <c r="A4660">
        <v>830732762</v>
      </c>
      <c r="B4660" s="2">
        <v>43389</v>
      </c>
      <c r="C4660" s="2">
        <v>43392</v>
      </c>
      <c r="D4660" t="s">
        <v>84</v>
      </c>
      <c r="E4660" t="s">
        <v>24</v>
      </c>
      <c r="F4660" t="s">
        <v>25</v>
      </c>
      <c r="G4660" t="s">
        <v>14</v>
      </c>
      <c r="H4660" t="s">
        <v>26</v>
      </c>
      <c r="I4660">
        <v>1140</v>
      </c>
      <c r="J4660">
        <v>205.7</v>
      </c>
      <c r="K4660">
        <v>117.11</v>
      </c>
    </row>
    <row r="4661" spans="1:11" x14ac:dyDescent="0.35">
      <c r="A4661">
        <v>881194770</v>
      </c>
      <c r="B4661" s="2">
        <v>43774</v>
      </c>
      <c r="C4661" s="2">
        <v>43793</v>
      </c>
      <c r="D4661" t="s">
        <v>80</v>
      </c>
      <c r="E4661" t="s">
        <v>21</v>
      </c>
      <c r="F4661" t="s">
        <v>40</v>
      </c>
      <c r="G4661" t="s">
        <v>18</v>
      </c>
      <c r="H4661" t="s">
        <v>19</v>
      </c>
      <c r="I4661">
        <v>3969</v>
      </c>
      <c r="J4661">
        <v>651.21</v>
      </c>
      <c r="K4661">
        <v>524.96</v>
      </c>
    </row>
    <row r="4662" spans="1:11" x14ac:dyDescent="0.35">
      <c r="A4662">
        <v>386254251</v>
      </c>
      <c r="B4662" s="2">
        <v>44312</v>
      </c>
      <c r="C4662" s="2">
        <v>44315</v>
      </c>
      <c r="D4662" t="s">
        <v>164</v>
      </c>
      <c r="E4662" t="s">
        <v>38</v>
      </c>
      <c r="F4662" t="s">
        <v>17</v>
      </c>
      <c r="G4662" t="s">
        <v>18</v>
      </c>
      <c r="H4662" t="s">
        <v>19</v>
      </c>
      <c r="I4662">
        <v>71</v>
      </c>
      <c r="J4662">
        <v>152.58000000000001</v>
      </c>
      <c r="K4662">
        <v>97.44</v>
      </c>
    </row>
    <row r="4663" spans="1:11" x14ac:dyDescent="0.35">
      <c r="A4663">
        <v>917835032</v>
      </c>
      <c r="B4663" s="2">
        <v>44425</v>
      </c>
      <c r="C4663" s="2">
        <v>44430</v>
      </c>
      <c r="D4663" t="s">
        <v>48</v>
      </c>
      <c r="E4663" t="s">
        <v>21</v>
      </c>
      <c r="F4663" t="s">
        <v>68</v>
      </c>
      <c r="G4663" t="s">
        <v>18</v>
      </c>
      <c r="H4663" t="s">
        <v>19</v>
      </c>
      <c r="I4663">
        <v>6637</v>
      </c>
      <c r="J4663">
        <v>154.06</v>
      </c>
      <c r="K4663">
        <v>90.93</v>
      </c>
    </row>
    <row r="4664" spans="1:11" x14ac:dyDescent="0.35">
      <c r="A4664">
        <v>968173444</v>
      </c>
      <c r="B4664" s="2">
        <v>44084</v>
      </c>
      <c r="C4664" s="2">
        <v>44100</v>
      </c>
      <c r="D4664" t="s">
        <v>158</v>
      </c>
      <c r="E4664" t="s">
        <v>12</v>
      </c>
      <c r="F4664" t="s">
        <v>68</v>
      </c>
      <c r="G4664" t="s">
        <v>18</v>
      </c>
      <c r="H4664" t="s">
        <v>15</v>
      </c>
      <c r="I4664">
        <v>2892</v>
      </c>
      <c r="J4664">
        <v>154.06</v>
      </c>
      <c r="K4664">
        <v>90.93</v>
      </c>
    </row>
    <row r="4665" spans="1:11" x14ac:dyDescent="0.35">
      <c r="A4665">
        <v>899818313</v>
      </c>
      <c r="B4665" s="2">
        <v>42841</v>
      </c>
      <c r="C4665" s="2">
        <v>42854</v>
      </c>
      <c r="D4665" t="s">
        <v>187</v>
      </c>
      <c r="E4665" t="s">
        <v>29</v>
      </c>
      <c r="F4665" t="s">
        <v>30</v>
      </c>
      <c r="G4665" t="s">
        <v>18</v>
      </c>
      <c r="H4665" t="s">
        <v>26</v>
      </c>
      <c r="I4665">
        <v>5090</v>
      </c>
      <c r="J4665">
        <v>81.73</v>
      </c>
      <c r="K4665">
        <v>56.67</v>
      </c>
    </row>
    <row r="4666" spans="1:11" x14ac:dyDescent="0.35">
      <c r="A4666">
        <v>695630967</v>
      </c>
      <c r="B4666" s="2">
        <v>43138</v>
      </c>
      <c r="C4666" s="2">
        <v>43142</v>
      </c>
      <c r="D4666" t="s">
        <v>131</v>
      </c>
      <c r="E4666" t="s">
        <v>32</v>
      </c>
      <c r="F4666" t="s">
        <v>47</v>
      </c>
      <c r="G4666" t="s">
        <v>14</v>
      </c>
      <c r="H4666" t="s">
        <v>19</v>
      </c>
      <c r="I4666">
        <v>1516</v>
      </c>
      <c r="J4666">
        <v>421.89</v>
      </c>
      <c r="K4666">
        <v>364.69</v>
      </c>
    </row>
    <row r="4667" spans="1:11" x14ac:dyDescent="0.35">
      <c r="A4667">
        <v>408785235</v>
      </c>
      <c r="B4667" s="2">
        <v>44495</v>
      </c>
      <c r="C4667" s="2">
        <v>44506</v>
      </c>
      <c r="D4667" t="s">
        <v>186</v>
      </c>
      <c r="E4667" t="s">
        <v>38</v>
      </c>
      <c r="F4667" t="s">
        <v>30</v>
      </c>
      <c r="G4667" t="s">
        <v>18</v>
      </c>
      <c r="H4667" t="s">
        <v>19</v>
      </c>
      <c r="I4667">
        <v>7490</v>
      </c>
      <c r="J4667">
        <v>81.73</v>
      </c>
      <c r="K4667">
        <v>56.67</v>
      </c>
    </row>
    <row r="4668" spans="1:11" x14ac:dyDescent="0.35">
      <c r="A4668">
        <v>612767446</v>
      </c>
      <c r="B4668" s="2">
        <v>44054</v>
      </c>
      <c r="C4668" s="2">
        <v>44066</v>
      </c>
      <c r="D4668" t="s">
        <v>207</v>
      </c>
      <c r="E4668" t="s">
        <v>51</v>
      </c>
      <c r="F4668" t="s">
        <v>13</v>
      </c>
      <c r="G4668" t="s">
        <v>14</v>
      </c>
      <c r="H4668" t="s">
        <v>26</v>
      </c>
      <c r="I4668">
        <v>359</v>
      </c>
      <c r="J4668">
        <v>255.28</v>
      </c>
      <c r="K4668">
        <v>159.41999999999999</v>
      </c>
    </row>
    <row r="4669" spans="1:11" x14ac:dyDescent="0.35">
      <c r="A4669">
        <v>151376426</v>
      </c>
      <c r="B4669" s="2">
        <v>42349</v>
      </c>
      <c r="C4669" s="2">
        <v>42357</v>
      </c>
      <c r="D4669" t="s">
        <v>158</v>
      </c>
      <c r="E4669" t="s">
        <v>12</v>
      </c>
      <c r="F4669" t="s">
        <v>42</v>
      </c>
      <c r="G4669" t="s">
        <v>18</v>
      </c>
      <c r="H4669" t="s">
        <v>19</v>
      </c>
      <c r="I4669">
        <v>4503</v>
      </c>
      <c r="J4669">
        <v>437.2</v>
      </c>
      <c r="K4669">
        <v>263.33</v>
      </c>
    </row>
    <row r="4670" spans="1:11" x14ac:dyDescent="0.35">
      <c r="A4670">
        <v>188723504</v>
      </c>
      <c r="B4670" s="2">
        <v>43378</v>
      </c>
      <c r="C4670" s="2">
        <v>43384</v>
      </c>
      <c r="D4670" t="s">
        <v>138</v>
      </c>
      <c r="E4670" t="s">
        <v>24</v>
      </c>
      <c r="F4670" t="s">
        <v>42</v>
      </c>
      <c r="G4670" t="s">
        <v>18</v>
      </c>
      <c r="H4670" t="s">
        <v>34</v>
      </c>
      <c r="I4670">
        <v>6334</v>
      </c>
      <c r="J4670">
        <v>437.2</v>
      </c>
      <c r="K4670">
        <v>263.33</v>
      </c>
    </row>
    <row r="4671" spans="1:11" x14ac:dyDescent="0.35">
      <c r="A4671">
        <v>159232509</v>
      </c>
      <c r="B4671" s="2">
        <v>43259</v>
      </c>
      <c r="C4671" s="2">
        <v>43277</v>
      </c>
      <c r="D4671" t="s">
        <v>71</v>
      </c>
      <c r="E4671" t="s">
        <v>21</v>
      </c>
      <c r="F4671" t="s">
        <v>56</v>
      </c>
      <c r="G4671" t="s">
        <v>14</v>
      </c>
      <c r="H4671" t="s">
        <v>34</v>
      </c>
      <c r="I4671">
        <v>9293</v>
      </c>
      <c r="J4671">
        <v>9.33</v>
      </c>
      <c r="K4671">
        <v>6.92</v>
      </c>
    </row>
    <row r="4672" spans="1:11" x14ac:dyDescent="0.35">
      <c r="A4672">
        <v>917639768</v>
      </c>
      <c r="B4672" s="2">
        <v>43769</v>
      </c>
      <c r="C4672" s="2">
        <v>43779</v>
      </c>
      <c r="D4672" t="s">
        <v>103</v>
      </c>
      <c r="E4672" t="s">
        <v>21</v>
      </c>
      <c r="F4672" t="s">
        <v>68</v>
      </c>
      <c r="G4672" t="s">
        <v>14</v>
      </c>
      <c r="H4672" t="s">
        <v>26</v>
      </c>
      <c r="I4672">
        <v>8854</v>
      </c>
      <c r="J4672">
        <v>154.06</v>
      </c>
      <c r="K4672">
        <v>90.93</v>
      </c>
    </row>
    <row r="4673" spans="1:11" x14ac:dyDescent="0.35">
      <c r="A4673">
        <v>688994109</v>
      </c>
      <c r="B4673" s="2">
        <v>42614</v>
      </c>
      <c r="C4673" s="2">
        <v>42631</v>
      </c>
      <c r="D4673" t="s">
        <v>132</v>
      </c>
      <c r="E4673" t="s">
        <v>38</v>
      </c>
      <c r="F4673" t="s">
        <v>68</v>
      </c>
      <c r="G4673" t="s">
        <v>14</v>
      </c>
      <c r="H4673" t="s">
        <v>15</v>
      </c>
      <c r="I4673">
        <v>7523</v>
      </c>
      <c r="J4673">
        <v>154.06</v>
      </c>
      <c r="K4673">
        <v>90.93</v>
      </c>
    </row>
    <row r="4674" spans="1:11" x14ac:dyDescent="0.35">
      <c r="A4674">
        <v>918656861</v>
      </c>
      <c r="B4674" s="2">
        <v>44042</v>
      </c>
      <c r="C4674" s="2">
        <v>44044</v>
      </c>
      <c r="D4674" t="s">
        <v>86</v>
      </c>
      <c r="E4674" t="s">
        <v>29</v>
      </c>
      <c r="F4674" t="s">
        <v>42</v>
      </c>
      <c r="G4674" t="s">
        <v>18</v>
      </c>
      <c r="H4674" t="s">
        <v>15</v>
      </c>
      <c r="I4674">
        <v>9835</v>
      </c>
      <c r="J4674">
        <v>437.2</v>
      </c>
      <c r="K4674">
        <v>263.33</v>
      </c>
    </row>
    <row r="4675" spans="1:11" x14ac:dyDescent="0.35">
      <c r="A4675">
        <v>422301852</v>
      </c>
      <c r="B4675" s="2">
        <v>44268</v>
      </c>
      <c r="C4675" s="2">
        <v>44282</v>
      </c>
      <c r="D4675" t="s">
        <v>90</v>
      </c>
      <c r="E4675" t="s">
        <v>38</v>
      </c>
      <c r="F4675" t="s">
        <v>76</v>
      </c>
      <c r="G4675" t="s">
        <v>14</v>
      </c>
      <c r="H4675" t="s">
        <v>26</v>
      </c>
      <c r="I4675">
        <v>7357</v>
      </c>
      <c r="J4675">
        <v>668.27</v>
      </c>
      <c r="K4675">
        <v>502.54</v>
      </c>
    </row>
    <row r="4676" spans="1:11" x14ac:dyDescent="0.35">
      <c r="A4676">
        <v>335915410</v>
      </c>
      <c r="B4676" s="2">
        <v>42240</v>
      </c>
      <c r="C4676" s="2">
        <v>42256</v>
      </c>
      <c r="D4676" t="s">
        <v>66</v>
      </c>
      <c r="E4676" t="s">
        <v>38</v>
      </c>
      <c r="F4676" t="s">
        <v>40</v>
      </c>
      <c r="G4676" t="s">
        <v>14</v>
      </c>
      <c r="H4676" t="s">
        <v>26</v>
      </c>
      <c r="I4676">
        <v>3689</v>
      </c>
      <c r="J4676">
        <v>651.21</v>
      </c>
      <c r="K4676">
        <v>524.96</v>
      </c>
    </row>
    <row r="4677" spans="1:11" x14ac:dyDescent="0.35">
      <c r="A4677">
        <v>965796363</v>
      </c>
      <c r="B4677" s="2">
        <v>44264</v>
      </c>
      <c r="C4677" s="2">
        <v>44267</v>
      </c>
      <c r="D4677" t="s">
        <v>152</v>
      </c>
      <c r="E4677" t="s">
        <v>21</v>
      </c>
      <c r="F4677" t="s">
        <v>56</v>
      </c>
      <c r="G4677" t="s">
        <v>14</v>
      </c>
      <c r="H4677" t="s">
        <v>15</v>
      </c>
      <c r="I4677">
        <v>9461</v>
      </c>
      <c r="J4677">
        <v>9.33</v>
      </c>
      <c r="K4677">
        <v>6.92</v>
      </c>
    </row>
    <row r="4678" spans="1:11" x14ac:dyDescent="0.35">
      <c r="A4678">
        <v>438556039</v>
      </c>
      <c r="B4678" s="2">
        <v>43255</v>
      </c>
      <c r="C4678" s="2">
        <v>43256</v>
      </c>
      <c r="D4678" t="s">
        <v>118</v>
      </c>
      <c r="E4678" t="s">
        <v>24</v>
      </c>
      <c r="F4678" t="s">
        <v>30</v>
      </c>
      <c r="G4678" t="s">
        <v>14</v>
      </c>
      <c r="H4678" t="s">
        <v>34</v>
      </c>
      <c r="I4678">
        <v>7332</v>
      </c>
      <c r="J4678">
        <v>81.73</v>
      </c>
      <c r="K4678">
        <v>56.67</v>
      </c>
    </row>
    <row r="4679" spans="1:11" x14ac:dyDescent="0.35">
      <c r="A4679">
        <v>551118266</v>
      </c>
      <c r="B4679" s="2">
        <v>42567</v>
      </c>
      <c r="C4679" s="2">
        <v>42585</v>
      </c>
      <c r="D4679" t="s">
        <v>35</v>
      </c>
      <c r="E4679" t="s">
        <v>21</v>
      </c>
      <c r="F4679" t="s">
        <v>13</v>
      </c>
      <c r="G4679" t="s">
        <v>14</v>
      </c>
      <c r="H4679" t="s">
        <v>26</v>
      </c>
      <c r="I4679">
        <v>6997</v>
      </c>
      <c r="J4679">
        <v>255.28</v>
      </c>
      <c r="K4679">
        <v>159.41999999999999</v>
      </c>
    </row>
    <row r="4680" spans="1:11" x14ac:dyDescent="0.35">
      <c r="A4680">
        <v>920719373</v>
      </c>
      <c r="B4680" s="2">
        <v>42860</v>
      </c>
      <c r="C4680" s="2">
        <v>42866</v>
      </c>
      <c r="D4680" t="s">
        <v>133</v>
      </c>
      <c r="E4680" t="s">
        <v>38</v>
      </c>
      <c r="F4680" t="s">
        <v>76</v>
      </c>
      <c r="G4680" t="s">
        <v>18</v>
      </c>
      <c r="H4680" t="s">
        <v>34</v>
      </c>
      <c r="I4680">
        <v>178</v>
      </c>
      <c r="J4680">
        <v>668.27</v>
      </c>
      <c r="K4680">
        <v>502.54</v>
      </c>
    </row>
    <row r="4681" spans="1:11" x14ac:dyDescent="0.35">
      <c r="A4681">
        <v>334908187</v>
      </c>
      <c r="B4681" s="2">
        <v>43803</v>
      </c>
      <c r="C4681" s="2">
        <v>43823</v>
      </c>
      <c r="D4681" t="s">
        <v>128</v>
      </c>
      <c r="E4681" t="s">
        <v>38</v>
      </c>
      <c r="F4681" t="s">
        <v>56</v>
      </c>
      <c r="G4681" t="s">
        <v>18</v>
      </c>
      <c r="H4681" t="s">
        <v>26</v>
      </c>
      <c r="I4681">
        <v>5630</v>
      </c>
      <c r="J4681">
        <v>9.33</v>
      </c>
      <c r="K4681">
        <v>6.92</v>
      </c>
    </row>
    <row r="4682" spans="1:11" x14ac:dyDescent="0.35">
      <c r="A4682">
        <v>801546037</v>
      </c>
      <c r="B4682" s="2">
        <v>43835</v>
      </c>
      <c r="C4682" s="2">
        <v>43840</v>
      </c>
      <c r="D4682" t="s">
        <v>62</v>
      </c>
      <c r="E4682" t="s">
        <v>38</v>
      </c>
      <c r="F4682" t="s">
        <v>76</v>
      </c>
      <c r="G4682" t="s">
        <v>14</v>
      </c>
      <c r="H4682" t="s">
        <v>34</v>
      </c>
      <c r="I4682">
        <v>4139</v>
      </c>
      <c r="J4682">
        <v>668.27</v>
      </c>
      <c r="K4682">
        <v>502.54</v>
      </c>
    </row>
    <row r="4683" spans="1:11" x14ac:dyDescent="0.35">
      <c r="A4683">
        <v>798806750</v>
      </c>
      <c r="B4683" s="2">
        <v>43322</v>
      </c>
      <c r="C4683" s="2">
        <v>43332</v>
      </c>
      <c r="D4683" t="s">
        <v>130</v>
      </c>
      <c r="E4683" t="s">
        <v>29</v>
      </c>
      <c r="F4683" t="s">
        <v>40</v>
      </c>
      <c r="G4683" t="s">
        <v>18</v>
      </c>
      <c r="H4683" t="s">
        <v>19</v>
      </c>
      <c r="I4683">
        <v>3524</v>
      </c>
      <c r="J4683">
        <v>651.21</v>
      </c>
      <c r="K4683">
        <v>524.96</v>
      </c>
    </row>
    <row r="4684" spans="1:11" x14ac:dyDescent="0.35">
      <c r="A4684">
        <v>225176656</v>
      </c>
      <c r="B4684" s="2">
        <v>44796</v>
      </c>
      <c r="C4684" s="2">
        <v>44806</v>
      </c>
      <c r="D4684" t="s">
        <v>93</v>
      </c>
      <c r="E4684" t="s">
        <v>29</v>
      </c>
      <c r="F4684" t="s">
        <v>56</v>
      </c>
      <c r="G4684" t="s">
        <v>18</v>
      </c>
      <c r="H4684" t="s">
        <v>15</v>
      </c>
      <c r="I4684">
        <v>3631</v>
      </c>
      <c r="J4684">
        <v>9.33</v>
      </c>
      <c r="K4684">
        <v>6.92</v>
      </c>
    </row>
    <row r="4685" spans="1:11" x14ac:dyDescent="0.35">
      <c r="A4685">
        <v>849454581</v>
      </c>
      <c r="B4685" s="2">
        <v>42592</v>
      </c>
      <c r="C4685" s="2">
        <v>42599</v>
      </c>
      <c r="D4685" t="s">
        <v>156</v>
      </c>
      <c r="E4685" t="s">
        <v>21</v>
      </c>
      <c r="F4685" t="s">
        <v>40</v>
      </c>
      <c r="G4685" t="s">
        <v>14</v>
      </c>
      <c r="H4685" t="s">
        <v>15</v>
      </c>
      <c r="I4685">
        <v>1342</v>
      </c>
      <c r="J4685">
        <v>651.21</v>
      </c>
      <c r="K4685">
        <v>524.96</v>
      </c>
    </row>
    <row r="4686" spans="1:11" x14ac:dyDescent="0.35">
      <c r="A4686">
        <v>460751855</v>
      </c>
      <c r="B4686" s="2">
        <v>43905</v>
      </c>
      <c r="C4686" s="2">
        <v>43922</v>
      </c>
      <c r="D4686" t="s">
        <v>213</v>
      </c>
      <c r="E4686" t="s">
        <v>38</v>
      </c>
      <c r="F4686" t="s">
        <v>33</v>
      </c>
      <c r="G4686" t="s">
        <v>18</v>
      </c>
      <c r="H4686" t="s">
        <v>15</v>
      </c>
      <c r="I4686">
        <v>5568</v>
      </c>
      <c r="J4686">
        <v>109.28</v>
      </c>
      <c r="K4686">
        <v>35.840000000000003</v>
      </c>
    </row>
    <row r="4687" spans="1:11" x14ac:dyDescent="0.35">
      <c r="A4687">
        <v>518492305</v>
      </c>
      <c r="B4687" s="2">
        <v>43927</v>
      </c>
      <c r="C4687" s="2">
        <v>43944</v>
      </c>
      <c r="D4687" t="s">
        <v>212</v>
      </c>
      <c r="E4687" t="s">
        <v>32</v>
      </c>
      <c r="F4687" t="s">
        <v>42</v>
      </c>
      <c r="G4687" t="s">
        <v>18</v>
      </c>
      <c r="H4687" t="s">
        <v>26</v>
      </c>
      <c r="I4687">
        <v>2250</v>
      </c>
      <c r="J4687">
        <v>437.2</v>
      </c>
      <c r="K4687">
        <v>263.33</v>
      </c>
    </row>
    <row r="4688" spans="1:11" x14ac:dyDescent="0.35">
      <c r="A4688">
        <v>302412259</v>
      </c>
      <c r="B4688" s="2">
        <v>42936</v>
      </c>
      <c r="C4688" s="2">
        <v>42938</v>
      </c>
      <c r="D4688" t="s">
        <v>148</v>
      </c>
      <c r="E4688" t="s">
        <v>24</v>
      </c>
      <c r="F4688" t="s">
        <v>68</v>
      </c>
      <c r="G4688" t="s">
        <v>14</v>
      </c>
      <c r="H4688" t="s">
        <v>26</v>
      </c>
      <c r="I4688">
        <v>9363</v>
      </c>
      <c r="J4688">
        <v>154.06</v>
      </c>
      <c r="K4688">
        <v>90.93</v>
      </c>
    </row>
    <row r="4689" spans="1:11" x14ac:dyDescent="0.35">
      <c r="A4689">
        <v>962560546</v>
      </c>
      <c r="B4689" s="2">
        <v>44909</v>
      </c>
      <c r="C4689" s="2">
        <v>44926</v>
      </c>
      <c r="D4689" t="s">
        <v>215</v>
      </c>
      <c r="E4689" t="s">
        <v>21</v>
      </c>
      <c r="F4689" t="s">
        <v>25</v>
      </c>
      <c r="G4689" t="s">
        <v>18</v>
      </c>
      <c r="H4689" t="s">
        <v>15</v>
      </c>
      <c r="I4689">
        <v>1911</v>
      </c>
      <c r="J4689">
        <v>205.7</v>
      </c>
      <c r="K4689">
        <v>117.11</v>
      </c>
    </row>
    <row r="4690" spans="1:11" x14ac:dyDescent="0.35">
      <c r="A4690">
        <v>569298493</v>
      </c>
      <c r="B4690" s="2">
        <v>43206</v>
      </c>
      <c r="C4690" s="2">
        <v>43222</v>
      </c>
      <c r="D4690" t="s">
        <v>110</v>
      </c>
      <c r="E4690" t="s">
        <v>38</v>
      </c>
      <c r="F4690" t="s">
        <v>22</v>
      </c>
      <c r="G4690" t="s">
        <v>14</v>
      </c>
      <c r="H4690" t="s">
        <v>19</v>
      </c>
      <c r="I4690">
        <v>6930</v>
      </c>
      <c r="J4690">
        <v>47.45</v>
      </c>
      <c r="K4690">
        <v>31.79</v>
      </c>
    </row>
    <row r="4691" spans="1:11" x14ac:dyDescent="0.35">
      <c r="A4691">
        <v>863299930</v>
      </c>
      <c r="B4691" s="2">
        <v>42505</v>
      </c>
      <c r="C4691" s="2">
        <v>42513</v>
      </c>
      <c r="D4691" t="s">
        <v>31</v>
      </c>
      <c r="E4691" t="s">
        <v>32</v>
      </c>
      <c r="F4691" t="s">
        <v>40</v>
      </c>
      <c r="G4691" t="s">
        <v>18</v>
      </c>
      <c r="H4691" t="s">
        <v>34</v>
      </c>
      <c r="I4691">
        <v>8488</v>
      </c>
      <c r="J4691">
        <v>651.21</v>
      </c>
      <c r="K4691">
        <v>524.96</v>
      </c>
    </row>
    <row r="4692" spans="1:11" x14ac:dyDescent="0.35">
      <c r="A4692">
        <v>505551183</v>
      </c>
      <c r="B4692" s="2">
        <v>43333</v>
      </c>
      <c r="C4692" s="2">
        <v>43350</v>
      </c>
      <c r="D4692" t="s">
        <v>114</v>
      </c>
      <c r="E4692" t="s">
        <v>38</v>
      </c>
      <c r="F4692" t="s">
        <v>25</v>
      </c>
      <c r="G4692" t="s">
        <v>14</v>
      </c>
      <c r="H4692" t="s">
        <v>26</v>
      </c>
      <c r="I4692">
        <v>2684</v>
      </c>
      <c r="J4692">
        <v>205.7</v>
      </c>
      <c r="K4692">
        <v>117.11</v>
      </c>
    </row>
    <row r="4693" spans="1:11" x14ac:dyDescent="0.35">
      <c r="A4693">
        <v>927351081</v>
      </c>
      <c r="B4693" s="2">
        <v>44339</v>
      </c>
      <c r="C4693" s="2">
        <v>44360</v>
      </c>
      <c r="D4693" t="s">
        <v>113</v>
      </c>
      <c r="E4693" t="s">
        <v>21</v>
      </c>
      <c r="F4693" t="s">
        <v>68</v>
      </c>
      <c r="G4693" t="s">
        <v>18</v>
      </c>
      <c r="H4693" t="s">
        <v>34</v>
      </c>
      <c r="I4693">
        <v>2647</v>
      </c>
      <c r="J4693">
        <v>154.06</v>
      </c>
      <c r="K4693">
        <v>90.93</v>
      </c>
    </row>
    <row r="4694" spans="1:11" x14ac:dyDescent="0.35">
      <c r="A4694">
        <v>480310952</v>
      </c>
      <c r="B4694" s="2">
        <v>42940</v>
      </c>
      <c r="C4694" s="2">
        <v>42955</v>
      </c>
      <c r="D4694" t="s">
        <v>63</v>
      </c>
      <c r="E4694" t="s">
        <v>32</v>
      </c>
      <c r="F4694" t="s">
        <v>40</v>
      </c>
      <c r="G4694" t="s">
        <v>14</v>
      </c>
      <c r="H4694" t="s">
        <v>19</v>
      </c>
      <c r="I4694">
        <v>3539</v>
      </c>
      <c r="J4694">
        <v>651.21</v>
      </c>
      <c r="K4694">
        <v>524.96</v>
      </c>
    </row>
    <row r="4695" spans="1:11" x14ac:dyDescent="0.35">
      <c r="A4695">
        <v>286354625</v>
      </c>
      <c r="B4695" s="2">
        <v>44222</v>
      </c>
      <c r="C4695" s="2">
        <v>44234</v>
      </c>
      <c r="D4695" t="s">
        <v>154</v>
      </c>
      <c r="E4695" t="s">
        <v>12</v>
      </c>
      <c r="F4695" t="s">
        <v>30</v>
      </c>
      <c r="G4695" t="s">
        <v>18</v>
      </c>
      <c r="H4695" t="s">
        <v>19</v>
      </c>
      <c r="I4695">
        <v>7552</v>
      </c>
      <c r="J4695">
        <v>81.73</v>
      </c>
      <c r="K4695">
        <v>56.67</v>
      </c>
    </row>
    <row r="4696" spans="1:11" x14ac:dyDescent="0.35">
      <c r="A4696">
        <v>187718427</v>
      </c>
      <c r="B4696" s="2">
        <v>42495</v>
      </c>
      <c r="C4696" s="2">
        <v>42506</v>
      </c>
      <c r="D4696" t="s">
        <v>93</v>
      </c>
      <c r="E4696" t="s">
        <v>29</v>
      </c>
      <c r="F4696" t="s">
        <v>17</v>
      </c>
      <c r="G4696" t="s">
        <v>18</v>
      </c>
      <c r="H4696" t="s">
        <v>15</v>
      </c>
      <c r="I4696">
        <v>8909</v>
      </c>
      <c r="J4696">
        <v>152.58000000000001</v>
      </c>
      <c r="K4696">
        <v>97.44</v>
      </c>
    </row>
    <row r="4697" spans="1:11" x14ac:dyDescent="0.35">
      <c r="A4697">
        <v>996951186</v>
      </c>
      <c r="B4697" s="2">
        <v>42813</v>
      </c>
      <c r="C4697" s="2">
        <v>42831</v>
      </c>
      <c r="D4697" t="s">
        <v>198</v>
      </c>
      <c r="E4697" t="s">
        <v>38</v>
      </c>
      <c r="F4697" t="s">
        <v>30</v>
      </c>
      <c r="G4697" t="s">
        <v>14</v>
      </c>
      <c r="H4697" t="s">
        <v>34</v>
      </c>
      <c r="I4697">
        <v>8865</v>
      </c>
      <c r="J4697">
        <v>81.73</v>
      </c>
      <c r="K4697">
        <v>56.67</v>
      </c>
    </row>
    <row r="4698" spans="1:11" x14ac:dyDescent="0.35">
      <c r="A4698">
        <v>446914231</v>
      </c>
      <c r="B4698" s="2">
        <v>43733</v>
      </c>
      <c r="C4698" s="2">
        <v>43752</v>
      </c>
      <c r="D4698" t="s">
        <v>99</v>
      </c>
      <c r="E4698" t="s">
        <v>38</v>
      </c>
      <c r="F4698" t="s">
        <v>40</v>
      </c>
      <c r="G4698" t="s">
        <v>18</v>
      </c>
      <c r="H4698" t="s">
        <v>34</v>
      </c>
      <c r="I4698">
        <v>707</v>
      </c>
      <c r="J4698">
        <v>651.21</v>
      </c>
      <c r="K4698">
        <v>524.96</v>
      </c>
    </row>
    <row r="4699" spans="1:11" x14ac:dyDescent="0.35">
      <c r="A4699">
        <v>840781390</v>
      </c>
      <c r="B4699" s="2">
        <v>44854</v>
      </c>
      <c r="C4699" s="2">
        <v>44868</v>
      </c>
      <c r="D4699" t="s">
        <v>67</v>
      </c>
      <c r="E4699" t="s">
        <v>21</v>
      </c>
      <c r="F4699" t="s">
        <v>76</v>
      </c>
      <c r="G4699" t="s">
        <v>14</v>
      </c>
      <c r="H4699" t="s">
        <v>34</v>
      </c>
      <c r="I4699">
        <v>4752</v>
      </c>
      <c r="J4699">
        <v>668.27</v>
      </c>
      <c r="K4699">
        <v>502.54</v>
      </c>
    </row>
    <row r="4700" spans="1:11" x14ac:dyDescent="0.35">
      <c r="A4700">
        <v>502038991</v>
      </c>
      <c r="B4700" s="2">
        <v>43239</v>
      </c>
      <c r="C4700" s="2">
        <v>43247</v>
      </c>
      <c r="D4700" t="s">
        <v>187</v>
      </c>
      <c r="E4700" t="s">
        <v>29</v>
      </c>
      <c r="F4700" t="s">
        <v>17</v>
      </c>
      <c r="G4700" t="s">
        <v>14</v>
      </c>
      <c r="H4700" t="s">
        <v>15</v>
      </c>
      <c r="I4700">
        <v>3349</v>
      </c>
      <c r="J4700">
        <v>152.58000000000001</v>
      </c>
      <c r="K4700">
        <v>97.44</v>
      </c>
    </row>
    <row r="4701" spans="1:11" x14ac:dyDescent="0.35">
      <c r="A4701">
        <v>524485862</v>
      </c>
      <c r="B4701" s="2">
        <v>44039</v>
      </c>
      <c r="C4701" s="2">
        <v>44058</v>
      </c>
      <c r="D4701" t="s">
        <v>23</v>
      </c>
      <c r="E4701" t="s">
        <v>24</v>
      </c>
      <c r="F4701" t="s">
        <v>17</v>
      </c>
      <c r="G4701" t="s">
        <v>18</v>
      </c>
      <c r="H4701" t="s">
        <v>19</v>
      </c>
      <c r="I4701">
        <v>5877</v>
      </c>
      <c r="J4701">
        <v>152.58000000000001</v>
      </c>
      <c r="K4701">
        <v>97.44</v>
      </c>
    </row>
    <row r="4702" spans="1:11" x14ac:dyDescent="0.35">
      <c r="A4702">
        <v>722233331</v>
      </c>
      <c r="B4702" s="2">
        <v>42825</v>
      </c>
      <c r="C4702" s="2">
        <v>42834</v>
      </c>
      <c r="D4702" t="s">
        <v>168</v>
      </c>
      <c r="E4702" t="s">
        <v>21</v>
      </c>
      <c r="F4702" t="s">
        <v>68</v>
      </c>
      <c r="G4702" t="s">
        <v>14</v>
      </c>
      <c r="H4702" t="s">
        <v>34</v>
      </c>
      <c r="I4702">
        <v>3747</v>
      </c>
      <c r="J4702">
        <v>154.06</v>
      </c>
      <c r="K4702">
        <v>90.93</v>
      </c>
    </row>
    <row r="4703" spans="1:11" x14ac:dyDescent="0.35">
      <c r="A4703">
        <v>979705226</v>
      </c>
      <c r="B4703" s="2">
        <v>43412</v>
      </c>
      <c r="C4703" s="2">
        <v>43433</v>
      </c>
      <c r="D4703" t="s">
        <v>219</v>
      </c>
      <c r="E4703" t="s">
        <v>38</v>
      </c>
      <c r="F4703" t="s">
        <v>22</v>
      </c>
      <c r="G4703" t="s">
        <v>18</v>
      </c>
      <c r="H4703" t="s">
        <v>19</v>
      </c>
      <c r="I4703">
        <v>5402</v>
      </c>
      <c r="J4703">
        <v>47.45</v>
      </c>
      <c r="K4703">
        <v>31.79</v>
      </c>
    </row>
    <row r="4704" spans="1:11" x14ac:dyDescent="0.35">
      <c r="A4704">
        <v>801637876</v>
      </c>
      <c r="B4704" s="2">
        <v>42230</v>
      </c>
      <c r="C4704" s="2">
        <v>42235</v>
      </c>
      <c r="D4704" t="s">
        <v>50</v>
      </c>
      <c r="E4704" t="s">
        <v>51</v>
      </c>
      <c r="F4704" t="s">
        <v>42</v>
      </c>
      <c r="G4704" t="s">
        <v>18</v>
      </c>
      <c r="H4704" t="s">
        <v>34</v>
      </c>
      <c r="I4704">
        <v>1316</v>
      </c>
      <c r="J4704">
        <v>437.2</v>
      </c>
      <c r="K4704">
        <v>263.33</v>
      </c>
    </row>
    <row r="4705" spans="1:11" x14ac:dyDescent="0.35">
      <c r="A4705">
        <v>663080108</v>
      </c>
      <c r="B4705" s="2">
        <v>44521</v>
      </c>
      <c r="C4705" s="2">
        <v>44541</v>
      </c>
      <c r="D4705" t="s">
        <v>107</v>
      </c>
      <c r="E4705" t="s">
        <v>21</v>
      </c>
      <c r="F4705" t="s">
        <v>47</v>
      </c>
      <c r="G4705" t="s">
        <v>14</v>
      </c>
      <c r="H4705" t="s">
        <v>34</v>
      </c>
      <c r="I4705">
        <v>8994</v>
      </c>
      <c r="J4705">
        <v>421.89</v>
      </c>
      <c r="K4705">
        <v>364.69</v>
      </c>
    </row>
    <row r="4706" spans="1:11" x14ac:dyDescent="0.35">
      <c r="A4706">
        <v>659393250</v>
      </c>
      <c r="B4706" s="2">
        <v>43919</v>
      </c>
      <c r="C4706" s="2">
        <v>43938</v>
      </c>
      <c r="D4706" t="s">
        <v>219</v>
      </c>
      <c r="E4706" t="s">
        <v>38</v>
      </c>
      <c r="F4706" t="s">
        <v>42</v>
      </c>
      <c r="G4706" t="s">
        <v>18</v>
      </c>
      <c r="H4706" t="s">
        <v>34</v>
      </c>
      <c r="I4706">
        <v>7971</v>
      </c>
      <c r="J4706">
        <v>437.2</v>
      </c>
      <c r="K4706">
        <v>263.33</v>
      </c>
    </row>
    <row r="4707" spans="1:11" x14ac:dyDescent="0.35">
      <c r="A4707">
        <v>956251132</v>
      </c>
      <c r="B4707" s="2">
        <v>43445</v>
      </c>
      <c r="C4707" s="2">
        <v>43459</v>
      </c>
      <c r="D4707" t="s">
        <v>198</v>
      </c>
      <c r="E4707" t="s">
        <v>38</v>
      </c>
      <c r="F4707" t="s">
        <v>76</v>
      </c>
      <c r="G4707" t="s">
        <v>14</v>
      </c>
      <c r="H4707" t="s">
        <v>15</v>
      </c>
      <c r="I4707">
        <v>4815</v>
      </c>
      <c r="J4707">
        <v>668.27</v>
      </c>
      <c r="K4707">
        <v>502.54</v>
      </c>
    </row>
    <row r="4708" spans="1:11" x14ac:dyDescent="0.35">
      <c r="A4708">
        <v>439640080</v>
      </c>
      <c r="B4708" s="2">
        <v>44476</v>
      </c>
      <c r="C4708" s="2">
        <v>44484</v>
      </c>
      <c r="D4708" t="s">
        <v>109</v>
      </c>
      <c r="E4708" t="s">
        <v>21</v>
      </c>
      <c r="F4708" t="s">
        <v>25</v>
      </c>
      <c r="G4708" t="s">
        <v>14</v>
      </c>
      <c r="H4708" t="s">
        <v>26</v>
      </c>
      <c r="I4708">
        <v>8124</v>
      </c>
      <c r="J4708">
        <v>205.7</v>
      </c>
      <c r="K4708">
        <v>117.11</v>
      </c>
    </row>
    <row r="4709" spans="1:11" x14ac:dyDescent="0.35">
      <c r="A4709">
        <v>765858924</v>
      </c>
      <c r="B4709" s="2">
        <v>43270</v>
      </c>
      <c r="C4709" s="2">
        <v>43273</v>
      </c>
      <c r="D4709" t="s">
        <v>214</v>
      </c>
      <c r="E4709" t="s">
        <v>21</v>
      </c>
      <c r="F4709" t="s">
        <v>76</v>
      </c>
      <c r="G4709" t="s">
        <v>18</v>
      </c>
      <c r="H4709" t="s">
        <v>34</v>
      </c>
      <c r="I4709">
        <v>3530</v>
      </c>
      <c r="J4709">
        <v>668.27</v>
      </c>
      <c r="K4709">
        <v>502.54</v>
      </c>
    </row>
    <row r="4710" spans="1:11" x14ac:dyDescent="0.35">
      <c r="A4710">
        <v>511518990</v>
      </c>
      <c r="B4710" s="2">
        <v>43521</v>
      </c>
      <c r="C4710" s="2">
        <v>43540</v>
      </c>
      <c r="D4710" t="s">
        <v>219</v>
      </c>
      <c r="E4710" t="s">
        <v>38</v>
      </c>
      <c r="F4710" t="s">
        <v>56</v>
      </c>
      <c r="G4710" t="s">
        <v>14</v>
      </c>
      <c r="H4710" t="s">
        <v>19</v>
      </c>
      <c r="I4710">
        <v>8691</v>
      </c>
      <c r="J4710">
        <v>9.33</v>
      </c>
      <c r="K4710">
        <v>6.92</v>
      </c>
    </row>
    <row r="4711" spans="1:11" x14ac:dyDescent="0.35">
      <c r="A4711">
        <v>123544108</v>
      </c>
      <c r="B4711" s="2">
        <v>44694</v>
      </c>
      <c r="C4711" s="2">
        <v>44714</v>
      </c>
      <c r="D4711" t="s">
        <v>48</v>
      </c>
      <c r="E4711" t="s">
        <v>21</v>
      </c>
      <c r="F4711" t="s">
        <v>25</v>
      </c>
      <c r="G4711" t="s">
        <v>14</v>
      </c>
      <c r="H4711" t="s">
        <v>15</v>
      </c>
      <c r="I4711">
        <v>8302</v>
      </c>
      <c r="J4711">
        <v>205.7</v>
      </c>
      <c r="K4711">
        <v>117.11</v>
      </c>
    </row>
    <row r="4712" spans="1:11" x14ac:dyDescent="0.35">
      <c r="A4712">
        <v>569170606</v>
      </c>
      <c r="B4712" s="2">
        <v>42832</v>
      </c>
      <c r="C4712" s="2">
        <v>42843</v>
      </c>
      <c r="D4712" t="s">
        <v>102</v>
      </c>
      <c r="E4712" t="s">
        <v>21</v>
      </c>
      <c r="F4712" t="s">
        <v>17</v>
      </c>
      <c r="G4712" t="s">
        <v>18</v>
      </c>
      <c r="H4712" t="s">
        <v>15</v>
      </c>
      <c r="I4712">
        <v>9085</v>
      </c>
      <c r="J4712">
        <v>152.58000000000001</v>
      </c>
      <c r="K4712">
        <v>97.44</v>
      </c>
    </row>
    <row r="4713" spans="1:11" x14ac:dyDescent="0.35">
      <c r="A4713">
        <v>185947310</v>
      </c>
      <c r="B4713" s="2">
        <v>43836</v>
      </c>
      <c r="C4713" s="2">
        <v>43845</v>
      </c>
      <c r="D4713" t="s">
        <v>80</v>
      </c>
      <c r="E4713" t="s">
        <v>21</v>
      </c>
      <c r="F4713" t="s">
        <v>30</v>
      </c>
      <c r="G4713" t="s">
        <v>14</v>
      </c>
      <c r="H4713" t="s">
        <v>26</v>
      </c>
      <c r="I4713">
        <v>4796</v>
      </c>
      <c r="J4713">
        <v>81.73</v>
      </c>
      <c r="K4713">
        <v>56.67</v>
      </c>
    </row>
    <row r="4714" spans="1:11" x14ac:dyDescent="0.35">
      <c r="A4714">
        <v>531735551</v>
      </c>
      <c r="B4714" s="2">
        <v>44453</v>
      </c>
      <c r="C4714" s="2">
        <v>44456</v>
      </c>
      <c r="D4714" t="s">
        <v>114</v>
      </c>
      <c r="E4714" t="s">
        <v>38</v>
      </c>
      <c r="F4714" t="s">
        <v>33</v>
      </c>
      <c r="G4714" t="s">
        <v>14</v>
      </c>
      <c r="H4714" t="s">
        <v>34</v>
      </c>
      <c r="I4714">
        <v>1221</v>
      </c>
      <c r="J4714">
        <v>109.28</v>
      </c>
      <c r="K4714">
        <v>35.840000000000003</v>
      </c>
    </row>
    <row r="4715" spans="1:11" x14ac:dyDescent="0.35">
      <c r="A4715">
        <v>534709155</v>
      </c>
      <c r="B4715" s="2">
        <v>42204</v>
      </c>
      <c r="C4715" s="2">
        <v>42217</v>
      </c>
      <c r="D4715" t="s">
        <v>109</v>
      </c>
      <c r="E4715" t="s">
        <v>21</v>
      </c>
      <c r="F4715" t="s">
        <v>68</v>
      </c>
      <c r="G4715" t="s">
        <v>14</v>
      </c>
      <c r="H4715" t="s">
        <v>34</v>
      </c>
      <c r="I4715">
        <v>1176</v>
      </c>
      <c r="J4715">
        <v>154.06</v>
      </c>
      <c r="K4715">
        <v>90.93</v>
      </c>
    </row>
    <row r="4716" spans="1:11" x14ac:dyDescent="0.35">
      <c r="A4716">
        <v>543354451</v>
      </c>
      <c r="B4716" s="2">
        <v>42464</v>
      </c>
      <c r="C4716" s="2">
        <v>42477</v>
      </c>
      <c r="D4716" t="s">
        <v>62</v>
      </c>
      <c r="E4716" t="s">
        <v>38</v>
      </c>
      <c r="F4716" t="s">
        <v>76</v>
      </c>
      <c r="G4716" t="s">
        <v>14</v>
      </c>
      <c r="H4716" t="s">
        <v>34</v>
      </c>
      <c r="I4716">
        <v>9511</v>
      </c>
      <c r="J4716">
        <v>668.27</v>
      </c>
      <c r="K4716">
        <v>502.54</v>
      </c>
    </row>
    <row r="4717" spans="1:11" x14ac:dyDescent="0.35">
      <c r="A4717">
        <v>976470267</v>
      </c>
      <c r="B4717" s="2">
        <v>44343</v>
      </c>
      <c r="C4717" s="2">
        <v>44356</v>
      </c>
      <c r="D4717" t="s">
        <v>185</v>
      </c>
      <c r="E4717" t="s">
        <v>38</v>
      </c>
      <c r="F4717" t="s">
        <v>47</v>
      </c>
      <c r="G4717" t="s">
        <v>14</v>
      </c>
      <c r="H4717" t="s">
        <v>19</v>
      </c>
      <c r="I4717">
        <v>8106</v>
      </c>
      <c r="J4717">
        <v>421.89</v>
      </c>
      <c r="K4717">
        <v>364.69</v>
      </c>
    </row>
    <row r="4718" spans="1:11" x14ac:dyDescent="0.35">
      <c r="A4718">
        <v>973167932</v>
      </c>
      <c r="B4718" s="2">
        <v>43374</v>
      </c>
      <c r="C4718" s="2">
        <v>43387</v>
      </c>
      <c r="D4718" t="s">
        <v>202</v>
      </c>
      <c r="E4718" t="s">
        <v>38</v>
      </c>
      <c r="F4718" t="s">
        <v>13</v>
      </c>
      <c r="G4718" t="s">
        <v>18</v>
      </c>
      <c r="H4718" t="s">
        <v>19</v>
      </c>
      <c r="I4718">
        <v>872</v>
      </c>
      <c r="J4718">
        <v>255.28</v>
      </c>
      <c r="K4718">
        <v>159.41999999999999</v>
      </c>
    </row>
    <row r="4719" spans="1:11" x14ac:dyDescent="0.35">
      <c r="A4719">
        <v>642871272</v>
      </c>
      <c r="B4719" s="2">
        <v>43332</v>
      </c>
      <c r="C4719" s="2">
        <v>43349</v>
      </c>
      <c r="D4719" t="s">
        <v>124</v>
      </c>
      <c r="E4719" t="s">
        <v>38</v>
      </c>
      <c r="F4719" t="s">
        <v>76</v>
      </c>
      <c r="G4719" t="s">
        <v>14</v>
      </c>
      <c r="H4719" t="s">
        <v>26</v>
      </c>
      <c r="I4719">
        <v>8750</v>
      </c>
      <c r="J4719">
        <v>668.27</v>
      </c>
      <c r="K4719">
        <v>502.54</v>
      </c>
    </row>
    <row r="4720" spans="1:11" x14ac:dyDescent="0.35">
      <c r="A4720">
        <v>615316617</v>
      </c>
      <c r="B4720" s="2">
        <v>42226</v>
      </c>
      <c r="C4720" s="2">
        <v>42241</v>
      </c>
      <c r="D4720" t="s">
        <v>131</v>
      </c>
      <c r="E4720" t="s">
        <v>32</v>
      </c>
      <c r="F4720" t="s">
        <v>17</v>
      </c>
      <c r="G4720" t="s">
        <v>18</v>
      </c>
      <c r="H4720" t="s">
        <v>34</v>
      </c>
      <c r="I4720">
        <v>4716</v>
      </c>
      <c r="J4720">
        <v>152.58000000000001</v>
      </c>
      <c r="K4720">
        <v>97.44</v>
      </c>
    </row>
    <row r="4721" spans="1:11" x14ac:dyDescent="0.35">
      <c r="A4721">
        <v>690552794</v>
      </c>
      <c r="B4721" s="2">
        <v>44529</v>
      </c>
      <c r="C4721" s="2">
        <v>44540</v>
      </c>
      <c r="D4721" t="s">
        <v>84</v>
      </c>
      <c r="E4721" t="s">
        <v>24</v>
      </c>
      <c r="F4721" t="s">
        <v>30</v>
      </c>
      <c r="G4721" t="s">
        <v>18</v>
      </c>
      <c r="H4721" t="s">
        <v>26</v>
      </c>
      <c r="I4721">
        <v>8772</v>
      </c>
      <c r="J4721">
        <v>81.73</v>
      </c>
      <c r="K4721">
        <v>56.67</v>
      </c>
    </row>
    <row r="4722" spans="1:11" x14ac:dyDescent="0.35">
      <c r="A4722">
        <v>288941133</v>
      </c>
      <c r="B4722" s="2">
        <v>43104</v>
      </c>
      <c r="C4722" s="2">
        <v>43122</v>
      </c>
      <c r="D4722" t="s">
        <v>120</v>
      </c>
      <c r="E4722" t="s">
        <v>38</v>
      </c>
      <c r="F4722" t="s">
        <v>25</v>
      </c>
      <c r="G4722" t="s">
        <v>18</v>
      </c>
      <c r="H4722" t="s">
        <v>15</v>
      </c>
      <c r="I4722">
        <v>2957</v>
      </c>
      <c r="J4722">
        <v>205.7</v>
      </c>
      <c r="K4722">
        <v>117.11</v>
      </c>
    </row>
    <row r="4723" spans="1:11" x14ac:dyDescent="0.35">
      <c r="A4723">
        <v>701155459</v>
      </c>
      <c r="B4723" s="2">
        <v>43282</v>
      </c>
      <c r="C4723" s="2">
        <v>43303</v>
      </c>
      <c r="D4723" t="s">
        <v>216</v>
      </c>
      <c r="E4723" t="s">
        <v>51</v>
      </c>
      <c r="F4723" t="s">
        <v>68</v>
      </c>
      <c r="G4723" t="s">
        <v>18</v>
      </c>
      <c r="H4723" t="s">
        <v>26</v>
      </c>
      <c r="I4723">
        <v>6337</v>
      </c>
      <c r="J4723">
        <v>154.06</v>
      </c>
      <c r="K4723">
        <v>90.93</v>
      </c>
    </row>
    <row r="4724" spans="1:11" x14ac:dyDescent="0.35">
      <c r="A4724">
        <v>138182103</v>
      </c>
      <c r="B4724" s="2">
        <v>43321</v>
      </c>
      <c r="C4724" s="2">
        <v>43323</v>
      </c>
      <c r="D4724" t="s">
        <v>91</v>
      </c>
      <c r="E4724" t="s">
        <v>21</v>
      </c>
      <c r="F4724" t="s">
        <v>40</v>
      </c>
      <c r="G4724" t="s">
        <v>14</v>
      </c>
      <c r="H4724" t="s">
        <v>19</v>
      </c>
      <c r="I4724">
        <v>10</v>
      </c>
      <c r="J4724">
        <v>651.21</v>
      </c>
      <c r="K4724">
        <v>524.96</v>
      </c>
    </row>
    <row r="4725" spans="1:11" x14ac:dyDescent="0.35">
      <c r="A4725">
        <v>481319892</v>
      </c>
      <c r="B4725" s="2">
        <v>44137</v>
      </c>
      <c r="C4725" s="2">
        <v>44141</v>
      </c>
      <c r="D4725" t="s">
        <v>208</v>
      </c>
      <c r="E4725" t="s">
        <v>12</v>
      </c>
      <c r="F4725" t="s">
        <v>25</v>
      </c>
      <c r="G4725" t="s">
        <v>18</v>
      </c>
      <c r="H4725" t="s">
        <v>15</v>
      </c>
      <c r="I4725">
        <v>2107</v>
      </c>
      <c r="J4725">
        <v>205.7</v>
      </c>
      <c r="K4725">
        <v>117.11</v>
      </c>
    </row>
    <row r="4726" spans="1:11" x14ac:dyDescent="0.35">
      <c r="A4726">
        <v>532180154</v>
      </c>
      <c r="B4726" s="2">
        <v>42498</v>
      </c>
      <c r="C4726" s="2">
        <v>42505</v>
      </c>
      <c r="D4726" t="s">
        <v>23</v>
      </c>
      <c r="E4726" t="s">
        <v>24</v>
      </c>
      <c r="F4726" t="s">
        <v>56</v>
      </c>
      <c r="G4726" t="s">
        <v>18</v>
      </c>
      <c r="H4726" t="s">
        <v>15</v>
      </c>
      <c r="I4726">
        <v>2789</v>
      </c>
      <c r="J4726">
        <v>9.33</v>
      </c>
      <c r="K4726">
        <v>6.92</v>
      </c>
    </row>
    <row r="4727" spans="1:11" x14ac:dyDescent="0.35">
      <c r="A4727">
        <v>962686717</v>
      </c>
      <c r="B4727" s="2">
        <v>43253</v>
      </c>
      <c r="C4727" s="2">
        <v>43258</v>
      </c>
      <c r="D4727" t="s">
        <v>39</v>
      </c>
      <c r="E4727" t="s">
        <v>29</v>
      </c>
      <c r="F4727" t="s">
        <v>30</v>
      </c>
      <c r="G4727" t="s">
        <v>14</v>
      </c>
      <c r="H4727" t="s">
        <v>15</v>
      </c>
      <c r="I4727">
        <v>9247</v>
      </c>
      <c r="J4727">
        <v>81.73</v>
      </c>
      <c r="K4727">
        <v>56.67</v>
      </c>
    </row>
    <row r="4728" spans="1:11" x14ac:dyDescent="0.35">
      <c r="A4728">
        <v>265075910</v>
      </c>
      <c r="B4728" s="2">
        <v>44027</v>
      </c>
      <c r="C4728" s="2">
        <v>44028</v>
      </c>
      <c r="D4728" t="s">
        <v>158</v>
      </c>
      <c r="E4728" t="s">
        <v>12</v>
      </c>
      <c r="F4728" t="s">
        <v>76</v>
      </c>
      <c r="G4728" t="s">
        <v>18</v>
      </c>
      <c r="H4728" t="s">
        <v>34</v>
      </c>
      <c r="I4728">
        <v>707</v>
      </c>
      <c r="J4728">
        <v>668.27</v>
      </c>
      <c r="K4728">
        <v>502.54</v>
      </c>
    </row>
    <row r="4729" spans="1:11" x14ac:dyDescent="0.35">
      <c r="A4729">
        <v>601896560</v>
      </c>
      <c r="B4729" s="2">
        <v>43637</v>
      </c>
      <c r="C4729" s="2">
        <v>43641</v>
      </c>
      <c r="D4729" t="s">
        <v>120</v>
      </c>
      <c r="E4729" t="s">
        <v>38</v>
      </c>
      <c r="F4729" t="s">
        <v>56</v>
      </c>
      <c r="G4729" t="s">
        <v>18</v>
      </c>
      <c r="H4729" t="s">
        <v>26</v>
      </c>
      <c r="I4729">
        <v>3422</v>
      </c>
      <c r="J4729">
        <v>9.33</v>
      </c>
      <c r="K4729">
        <v>6.92</v>
      </c>
    </row>
    <row r="4730" spans="1:11" x14ac:dyDescent="0.35">
      <c r="A4730">
        <v>156009995</v>
      </c>
      <c r="B4730" s="2">
        <v>43642</v>
      </c>
      <c r="C4730" s="2">
        <v>43643</v>
      </c>
      <c r="D4730" t="s">
        <v>174</v>
      </c>
      <c r="E4730" t="s">
        <v>29</v>
      </c>
      <c r="F4730" t="s">
        <v>76</v>
      </c>
      <c r="G4730" t="s">
        <v>18</v>
      </c>
      <c r="H4730" t="s">
        <v>19</v>
      </c>
      <c r="I4730">
        <v>5679</v>
      </c>
      <c r="J4730">
        <v>668.27</v>
      </c>
      <c r="K4730">
        <v>502.54</v>
      </c>
    </row>
    <row r="4731" spans="1:11" x14ac:dyDescent="0.35">
      <c r="A4731">
        <v>780590045</v>
      </c>
      <c r="B4731" s="2">
        <v>43718</v>
      </c>
      <c r="C4731" s="2">
        <v>43719</v>
      </c>
      <c r="D4731" t="s">
        <v>49</v>
      </c>
      <c r="E4731" t="s">
        <v>21</v>
      </c>
      <c r="F4731" t="s">
        <v>47</v>
      </c>
      <c r="G4731" t="s">
        <v>18</v>
      </c>
      <c r="H4731" t="s">
        <v>34</v>
      </c>
      <c r="I4731">
        <v>2796</v>
      </c>
      <c r="J4731">
        <v>421.89</v>
      </c>
      <c r="K4731">
        <v>364.69</v>
      </c>
    </row>
    <row r="4732" spans="1:11" x14ac:dyDescent="0.35">
      <c r="A4732">
        <v>349123036</v>
      </c>
      <c r="B4732" s="2">
        <v>42468</v>
      </c>
      <c r="C4732" s="2">
        <v>42470</v>
      </c>
      <c r="D4732" t="s">
        <v>124</v>
      </c>
      <c r="E4732" t="s">
        <v>38</v>
      </c>
      <c r="F4732" t="s">
        <v>22</v>
      </c>
      <c r="G4732" t="s">
        <v>18</v>
      </c>
      <c r="H4732" t="s">
        <v>34</v>
      </c>
      <c r="I4732">
        <v>2120</v>
      </c>
      <c r="J4732">
        <v>47.45</v>
      </c>
      <c r="K4732">
        <v>31.79</v>
      </c>
    </row>
    <row r="4733" spans="1:11" x14ac:dyDescent="0.35">
      <c r="A4733">
        <v>405407798</v>
      </c>
      <c r="B4733" s="2">
        <v>43502</v>
      </c>
      <c r="C4733" s="2">
        <v>43520</v>
      </c>
      <c r="D4733" t="s">
        <v>75</v>
      </c>
      <c r="E4733" t="s">
        <v>38</v>
      </c>
      <c r="F4733" t="s">
        <v>68</v>
      </c>
      <c r="G4733" t="s">
        <v>18</v>
      </c>
      <c r="H4733" t="s">
        <v>19</v>
      </c>
      <c r="I4733">
        <v>8031</v>
      </c>
      <c r="J4733">
        <v>154.06</v>
      </c>
      <c r="K4733">
        <v>90.93</v>
      </c>
    </row>
    <row r="4734" spans="1:11" x14ac:dyDescent="0.35">
      <c r="A4734">
        <v>313555657</v>
      </c>
      <c r="B4734" s="2">
        <v>43933</v>
      </c>
      <c r="C4734" s="2">
        <v>43951</v>
      </c>
      <c r="D4734" t="s">
        <v>37</v>
      </c>
      <c r="E4734" t="s">
        <v>38</v>
      </c>
      <c r="F4734" t="s">
        <v>33</v>
      </c>
      <c r="G4734" t="s">
        <v>14</v>
      </c>
      <c r="H4734" t="s">
        <v>15</v>
      </c>
      <c r="I4734">
        <v>6942</v>
      </c>
      <c r="J4734">
        <v>109.28</v>
      </c>
      <c r="K4734">
        <v>35.840000000000003</v>
      </c>
    </row>
    <row r="4735" spans="1:11" x14ac:dyDescent="0.35">
      <c r="A4735">
        <v>407990443</v>
      </c>
      <c r="B4735" s="2">
        <v>44418</v>
      </c>
      <c r="C4735" s="2">
        <v>44434</v>
      </c>
      <c r="D4735" t="s">
        <v>27</v>
      </c>
      <c r="E4735" t="s">
        <v>24</v>
      </c>
      <c r="F4735" t="s">
        <v>40</v>
      </c>
      <c r="G4735" t="s">
        <v>18</v>
      </c>
      <c r="H4735" t="s">
        <v>26</v>
      </c>
      <c r="I4735">
        <v>2293</v>
      </c>
      <c r="J4735">
        <v>651.21</v>
      </c>
      <c r="K4735">
        <v>524.96</v>
      </c>
    </row>
    <row r="4736" spans="1:11" x14ac:dyDescent="0.35">
      <c r="A4736">
        <v>643448483</v>
      </c>
      <c r="B4736" s="2">
        <v>42925</v>
      </c>
      <c r="C4736" s="2">
        <v>42946</v>
      </c>
      <c r="D4736" t="s">
        <v>176</v>
      </c>
      <c r="E4736" t="s">
        <v>21</v>
      </c>
      <c r="F4736" t="s">
        <v>56</v>
      </c>
      <c r="G4736" t="s">
        <v>14</v>
      </c>
      <c r="H4736" t="s">
        <v>26</v>
      </c>
      <c r="I4736">
        <v>9560</v>
      </c>
      <c r="J4736">
        <v>9.33</v>
      </c>
      <c r="K4736">
        <v>6.92</v>
      </c>
    </row>
    <row r="4737" spans="1:11" x14ac:dyDescent="0.35">
      <c r="A4737">
        <v>144978606</v>
      </c>
      <c r="B4737" s="2">
        <v>44202</v>
      </c>
      <c r="C4737" s="2">
        <v>44212</v>
      </c>
      <c r="D4737" t="s">
        <v>205</v>
      </c>
      <c r="E4737" t="s">
        <v>21</v>
      </c>
      <c r="F4737" t="s">
        <v>40</v>
      </c>
      <c r="G4737" t="s">
        <v>14</v>
      </c>
      <c r="H4737" t="s">
        <v>19</v>
      </c>
      <c r="I4737">
        <v>1246</v>
      </c>
      <c r="J4737">
        <v>651.21</v>
      </c>
      <c r="K4737">
        <v>524.96</v>
      </c>
    </row>
    <row r="4738" spans="1:11" x14ac:dyDescent="0.35">
      <c r="A4738">
        <v>357942140</v>
      </c>
      <c r="B4738" s="2">
        <v>43839</v>
      </c>
      <c r="C4738" s="2">
        <v>43849</v>
      </c>
      <c r="D4738" t="s">
        <v>133</v>
      </c>
      <c r="E4738" t="s">
        <v>38</v>
      </c>
      <c r="F4738" t="s">
        <v>47</v>
      </c>
      <c r="G4738" t="s">
        <v>18</v>
      </c>
      <c r="H4738" t="s">
        <v>15</v>
      </c>
      <c r="I4738">
        <v>1888</v>
      </c>
      <c r="J4738">
        <v>421.89</v>
      </c>
      <c r="K4738">
        <v>364.69</v>
      </c>
    </row>
    <row r="4739" spans="1:11" x14ac:dyDescent="0.35">
      <c r="A4739">
        <v>998012912</v>
      </c>
      <c r="B4739" s="2">
        <v>42014</v>
      </c>
      <c r="C4739" s="2">
        <v>42032</v>
      </c>
      <c r="D4739" t="s">
        <v>148</v>
      </c>
      <c r="E4739" t="s">
        <v>24</v>
      </c>
      <c r="F4739" t="s">
        <v>47</v>
      </c>
      <c r="G4739" t="s">
        <v>18</v>
      </c>
      <c r="H4739" t="s">
        <v>19</v>
      </c>
      <c r="I4739">
        <v>3054</v>
      </c>
      <c r="J4739">
        <v>421.89</v>
      </c>
      <c r="K4739">
        <v>364.69</v>
      </c>
    </row>
    <row r="4740" spans="1:11" x14ac:dyDescent="0.35">
      <c r="A4740">
        <v>501177251</v>
      </c>
      <c r="B4740" s="2">
        <v>42215</v>
      </c>
      <c r="C4740" s="2">
        <v>42235</v>
      </c>
      <c r="D4740" t="s">
        <v>89</v>
      </c>
      <c r="E4740" t="s">
        <v>38</v>
      </c>
      <c r="F4740" t="s">
        <v>13</v>
      </c>
      <c r="G4740" t="s">
        <v>14</v>
      </c>
      <c r="H4740" t="s">
        <v>15</v>
      </c>
      <c r="I4740">
        <v>8341</v>
      </c>
      <c r="J4740">
        <v>255.28</v>
      </c>
      <c r="K4740">
        <v>159.41999999999999</v>
      </c>
    </row>
    <row r="4741" spans="1:11" x14ac:dyDescent="0.35">
      <c r="A4741">
        <v>973733985</v>
      </c>
      <c r="B4741" s="2">
        <v>43129</v>
      </c>
      <c r="C4741" s="2">
        <v>43130</v>
      </c>
      <c r="D4741" t="s">
        <v>153</v>
      </c>
      <c r="E4741" t="s">
        <v>38</v>
      </c>
      <c r="F4741" t="s">
        <v>33</v>
      </c>
      <c r="G4741" t="s">
        <v>18</v>
      </c>
      <c r="H4741" t="s">
        <v>26</v>
      </c>
      <c r="I4741">
        <v>8380</v>
      </c>
      <c r="J4741">
        <v>109.28</v>
      </c>
      <c r="K4741">
        <v>35.840000000000003</v>
      </c>
    </row>
    <row r="4742" spans="1:11" x14ac:dyDescent="0.35">
      <c r="A4742">
        <v>542294442</v>
      </c>
      <c r="B4742" s="2">
        <v>43832</v>
      </c>
      <c r="C4742" s="2">
        <v>43840</v>
      </c>
      <c r="D4742" t="s">
        <v>78</v>
      </c>
      <c r="E4742" t="s">
        <v>24</v>
      </c>
      <c r="F4742" t="s">
        <v>56</v>
      </c>
      <c r="G4742" t="s">
        <v>14</v>
      </c>
      <c r="H4742" t="s">
        <v>34</v>
      </c>
      <c r="I4742">
        <v>5831</v>
      </c>
      <c r="J4742">
        <v>9.33</v>
      </c>
      <c r="K4742">
        <v>6.92</v>
      </c>
    </row>
    <row r="4743" spans="1:11" x14ac:dyDescent="0.35">
      <c r="A4743">
        <v>103782451</v>
      </c>
      <c r="B4743" s="2">
        <v>42247</v>
      </c>
      <c r="C4743" s="2">
        <v>42252</v>
      </c>
      <c r="D4743" t="s">
        <v>207</v>
      </c>
      <c r="E4743" t="s">
        <v>51</v>
      </c>
      <c r="F4743" t="s">
        <v>13</v>
      </c>
      <c r="G4743" t="s">
        <v>18</v>
      </c>
      <c r="H4743" t="s">
        <v>34</v>
      </c>
      <c r="I4743">
        <v>388</v>
      </c>
      <c r="J4743">
        <v>255.28</v>
      </c>
      <c r="K4743">
        <v>159.41999999999999</v>
      </c>
    </row>
    <row r="4744" spans="1:11" x14ac:dyDescent="0.35">
      <c r="A4744">
        <v>175434339</v>
      </c>
      <c r="B4744" s="2">
        <v>42846</v>
      </c>
      <c r="C4744" s="2">
        <v>42850</v>
      </c>
      <c r="D4744" t="s">
        <v>74</v>
      </c>
      <c r="E4744" t="s">
        <v>38</v>
      </c>
      <c r="F4744" t="s">
        <v>68</v>
      </c>
      <c r="G4744" t="s">
        <v>18</v>
      </c>
      <c r="H4744" t="s">
        <v>34</v>
      </c>
      <c r="I4744">
        <v>3774</v>
      </c>
      <c r="J4744">
        <v>154.06</v>
      </c>
      <c r="K4744">
        <v>90.93</v>
      </c>
    </row>
    <row r="4745" spans="1:11" x14ac:dyDescent="0.35">
      <c r="A4745">
        <v>444798934</v>
      </c>
      <c r="B4745" s="2">
        <v>43104</v>
      </c>
      <c r="C4745" s="2">
        <v>43110</v>
      </c>
      <c r="D4745" t="s">
        <v>107</v>
      </c>
      <c r="E4745" t="s">
        <v>21</v>
      </c>
      <c r="F4745" t="s">
        <v>76</v>
      </c>
      <c r="G4745" t="s">
        <v>14</v>
      </c>
      <c r="H4745" t="s">
        <v>15</v>
      </c>
      <c r="I4745">
        <v>4744</v>
      </c>
      <c r="J4745">
        <v>668.27</v>
      </c>
      <c r="K4745">
        <v>502.54</v>
      </c>
    </row>
    <row r="4746" spans="1:11" x14ac:dyDescent="0.35">
      <c r="A4746">
        <v>219737565</v>
      </c>
      <c r="B4746" s="2">
        <v>44384</v>
      </c>
      <c r="C4746" s="2">
        <v>44394</v>
      </c>
      <c r="D4746" t="s">
        <v>98</v>
      </c>
      <c r="E4746" t="s">
        <v>38</v>
      </c>
      <c r="F4746" t="s">
        <v>42</v>
      </c>
      <c r="G4746" t="s">
        <v>18</v>
      </c>
      <c r="H4746" t="s">
        <v>26</v>
      </c>
      <c r="I4746">
        <v>4083</v>
      </c>
      <c r="J4746">
        <v>437.2</v>
      </c>
      <c r="K4746">
        <v>263.33</v>
      </c>
    </row>
    <row r="4747" spans="1:11" x14ac:dyDescent="0.35">
      <c r="A4747">
        <v>678424060</v>
      </c>
      <c r="B4747" s="2">
        <v>44129</v>
      </c>
      <c r="C4747" s="2">
        <v>44143</v>
      </c>
      <c r="D4747" t="s">
        <v>131</v>
      </c>
      <c r="E4747" t="s">
        <v>32</v>
      </c>
      <c r="F4747" t="s">
        <v>25</v>
      </c>
      <c r="G4747" t="s">
        <v>14</v>
      </c>
      <c r="H4747" t="s">
        <v>34</v>
      </c>
      <c r="I4747">
        <v>9610</v>
      </c>
      <c r="J4747">
        <v>205.7</v>
      </c>
      <c r="K4747">
        <v>117.11</v>
      </c>
    </row>
    <row r="4748" spans="1:11" x14ac:dyDescent="0.35">
      <c r="A4748">
        <v>819344747</v>
      </c>
      <c r="B4748" s="2">
        <v>43253</v>
      </c>
      <c r="C4748" s="2">
        <v>43262</v>
      </c>
      <c r="D4748" t="s">
        <v>143</v>
      </c>
      <c r="E4748" t="s">
        <v>24</v>
      </c>
      <c r="F4748" t="s">
        <v>40</v>
      </c>
      <c r="G4748" t="s">
        <v>14</v>
      </c>
      <c r="H4748" t="s">
        <v>15</v>
      </c>
      <c r="I4748">
        <v>1173</v>
      </c>
      <c r="J4748">
        <v>651.21</v>
      </c>
      <c r="K4748">
        <v>524.96</v>
      </c>
    </row>
    <row r="4749" spans="1:11" x14ac:dyDescent="0.35">
      <c r="A4749">
        <v>611298453</v>
      </c>
      <c r="B4749" s="2">
        <v>44597</v>
      </c>
      <c r="C4749" s="2">
        <v>44600</v>
      </c>
      <c r="D4749" t="s">
        <v>153</v>
      </c>
      <c r="E4749" t="s">
        <v>38</v>
      </c>
      <c r="F4749" t="s">
        <v>68</v>
      </c>
      <c r="G4749" t="s">
        <v>14</v>
      </c>
      <c r="H4749" t="s">
        <v>34</v>
      </c>
      <c r="I4749">
        <v>5652</v>
      </c>
      <c r="J4749">
        <v>154.06</v>
      </c>
      <c r="K4749">
        <v>90.93</v>
      </c>
    </row>
    <row r="4750" spans="1:11" x14ac:dyDescent="0.35">
      <c r="A4750">
        <v>543396508</v>
      </c>
      <c r="B4750" s="2">
        <v>42886</v>
      </c>
      <c r="C4750" s="2">
        <v>42895</v>
      </c>
      <c r="D4750" t="s">
        <v>113</v>
      </c>
      <c r="E4750" t="s">
        <v>21</v>
      </c>
      <c r="F4750" t="s">
        <v>47</v>
      </c>
      <c r="G4750" t="s">
        <v>14</v>
      </c>
      <c r="H4750" t="s">
        <v>19</v>
      </c>
      <c r="I4750">
        <v>1957</v>
      </c>
      <c r="J4750">
        <v>421.89</v>
      </c>
      <c r="K4750">
        <v>364.69</v>
      </c>
    </row>
    <row r="4751" spans="1:11" x14ac:dyDescent="0.35">
      <c r="A4751">
        <v>275062739</v>
      </c>
      <c r="B4751" s="2">
        <v>43589</v>
      </c>
      <c r="C4751" s="2">
        <v>43606</v>
      </c>
      <c r="D4751" t="s">
        <v>137</v>
      </c>
      <c r="E4751" t="s">
        <v>38</v>
      </c>
      <c r="F4751" t="s">
        <v>25</v>
      </c>
      <c r="G4751" t="s">
        <v>18</v>
      </c>
      <c r="H4751" t="s">
        <v>34</v>
      </c>
      <c r="I4751">
        <v>6032</v>
      </c>
      <c r="J4751">
        <v>205.7</v>
      </c>
      <c r="K4751">
        <v>117.11</v>
      </c>
    </row>
    <row r="4752" spans="1:11" x14ac:dyDescent="0.35">
      <c r="A4752">
        <v>886033475</v>
      </c>
      <c r="B4752" s="2">
        <v>43751</v>
      </c>
      <c r="C4752" s="2">
        <v>43762</v>
      </c>
      <c r="D4752" t="s">
        <v>120</v>
      </c>
      <c r="E4752" t="s">
        <v>38</v>
      </c>
      <c r="F4752" t="s">
        <v>30</v>
      </c>
      <c r="G4752" t="s">
        <v>14</v>
      </c>
      <c r="H4752" t="s">
        <v>19</v>
      </c>
      <c r="I4752">
        <v>5850</v>
      </c>
      <c r="J4752">
        <v>81.73</v>
      </c>
      <c r="K4752">
        <v>56.67</v>
      </c>
    </row>
    <row r="4753" spans="1:11" x14ac:dyDescent="0.35">
      <c r="A4753">
        <v>826357543</v>
      </c>
      <c r="B4753" s="2">
        <v>42653</v>
      </c>
      <c r="C4753" s="2">
        <v>42663</v>
      </c>
      <c r="D4753" t="s">
        <v>169</v>
      </c>
      <c r="E4753" t="s">
        <v>29</v>
      </c>
      <c r="F4753" t="s">
        <v>22</v>
      </c>
      <c r="G4753" t="s">
        <v>14</v>
      </c>
      <c r="H4753" t="s">
        <v>26</v>
      </c>
      <c r="I4753">
        <v>6415</v>
      </c>
      <c r="J4753">
        <v>47.45</v>
      </c>
      <c r="K4753">
        <v>31.79</v>
      </c>
    </row>
    <row r="4754" spans="1:11" x14ac:dyDescent="0.35">
      <c r="A4754">
        <v>866396272</v>
      </c>
      <c r="B4754" s="2">
        <v>43775</v>
      </c>
      <c r="C4754" s="2">
        <v>43778</v>
      </c>
      <c r="D4754" t="s">
        <v>48</v>
      </c>
      <c r="E4754" t="s">
        <v>21</v>
      </c>
      <c r="F4754" t="s">
        <v>47</v>
      </c>
      <c r="G4754" t="s">
        <v>14</v>
      </c>
      <c r="H4754" t="s">
        <v>34</v>
      </c>
      <c r="I4754">
        <v>4765</v>
      </c>
      <c r="J4754">
        <v>421.89</v>
      </c>
      <c r="K4754">
        <v>364.69</v>
      </c>
    </row>
    <row r="4755" spans="1:11" x14ac:dyDescent="0.35">
      <c r="A4755">
        <v>946823489</v>
      </c>
      <c r="B4755" s="2">
        <v>42563</v>
      </c>
      <c r="C4755" s="2">
        <v>42580</v>
      </c>
      <c r="D4755" t="s">
        <v>205</v>
      </c>
      <c r="E4755" t="s">
        <v>21</v>
      </c>
      <c r="F4755" t="s">
        <v>25</v>
      </c>
      <c r="G4755" t="s">
        <v>14</v>
      </c>
      <c r="H4755" t="s">
        <v>34</v>
      </c>
      <c r="I4755">
        <v>4966</v>
      </c>
      <c r="J4755">
        <v>205.7</v>
      </c>
      <c r="K4755">
        <v>117.11</v>
      </c>
    </row>
    <row r="4756" spans="1:11" x14ac:dyDescent="0.35">
      <c r="A4756">
        <v>628625524</v>
      </c>
      <c r="B4756" s="2">
        <v>43351</v>
      </c>
      <c r="C4756" s="2">
        <v>43356</v>
      </c>
      <c r="D4756" t="s">
        <v>37</v>
      </c>
      <c r="E4756" t="s">
        <v>38</v>
      </c>
      <c r="F4756" t="s">
        <v>13</v>
      </c>
      <c r="G4756" t="s">
        <v>18</v>
      </c>
      <c r="H4756" t="s">
        <v>26</v>
      </c>
      <c r="I4756">
        <v>3117</v>
      </c>
      <c r="J4756">
        <v>255.28</v>
      </c>
      <c r="K4756">
        <v>159.41999999999999</v>
      </c>
    </row>
    <row r="4757" spans="1:11" x14ac:dyDescent="0.35">
      <c r="A4757">
        <v>443101203</v>
      </c>
      <c r="B4757" s="2">
        <v>44787</v>
      </c>
      <c r="C4757" s="2">
        <v>44793</v>
      </c>
      <c r="D4757" t="s">
        <v>87</v>
      </c>
      <c r="E4757" t="s">
        <v>24</v>
      </c>
      <c r="F4757" t="s">
        <v>76</v>
      </c>
      <c r="G4757" t="s">
        <v>18</v>
      </c>
      <c r="H4757" t="s">
        <v>34</v>
      </c>
      <c r="I4757">
        <v>2347</v>
      </c>
      <c r="J4757">
        <v>668.27</v>
      </c>
      <c r="K4757">
        <v>502.54</v>
      </c>
    </row>
    <row r="4758" spans="1:11" x14ac:dyDescent="0.35">
      <c r="A4758">
        <v>541861855</v>
      </c>
      <c r="B4758" s="2">
        <v>42099</v>
      </c>
      <c r="C4758" s="2">
        <v>42104</v>
      </c>
      <c r="D4758" t="s">
        <v>210</v>
      </c>
      <c r="E4758" t="s">
        <v>38</v>
      </c>
      <c r="F4758" t="s">
        <v>68</v>
      </c>
      <c r="G4758" t="s">
        <v>14</v>
      </c>
      <c r="H4758" t="s">
        <v>34</v>
      </c>
      <c r="I4758">
        <v>7819</v>
      </c>
      <c r="J4758">
        <v>154.06</v>
      </c>
      <c r="K4758">
        <v>90.93</v>
      </c>
    </row>
    <row r="4759" spans="1:11" x14ac:dyDescent="0.35">
      <c r="A4759">
        <v>246831309</v>
      </c>
      <c r="B4759" s="2">
        <v>43137</v>
      </c>
      <c r="C4759" s="2">
        <v>43153</v>
      </c>
      <c r="D4759" t="s">
        <v>84</v>
      </c>
      <c r="E4759" t="s">
        <v>24</v>
      </c>
      <c r="F4759" t="s">
        <v>40</v>
      </c>
      <c r="G4759" t="s">
        <v>14</v>
      </c>
      <c r="H4759" t="s">
        <v>34</v>
      </c>
      <c r="I4759">
        <v>1724</v>
      </c>
      <c r="J4759">
        <v>651.21</v>
      </c>
      <c r="K4759">
        <v>524.96</v>
      </c>
    </row>
    <row r="4760" spans="1:11" x14ac:dyDescent="0.35">
      <c r="A4760">
        <v>300245893</v>
      </c>
      <c r="B4760" s="2">
        <v>42524</v>
      </c>
      <c r="C4760" s="2">
        <v>42545</v>
      </c>
      <c r="D4760" t="s">
        <v>150</v>
      </c>
      <c r="E4760" t="s">
        <v>38</v>
      </c>
      <c r="F4760" t="s">
        <v>17</v>
      </c>
      <c r="G4760" t="s">
        <v>14</v>
      </c>
      <c r="H4760" t="s">
        <v>19</v>
      </c>
      <c r="I4760">
        <v>8287</v>
      </c>
      <c r="J4760">
        <v>152.58000000000001</v>
      </c>
      <c r="K4760">
        <v>97.44</v>
      </c>
    </row>
    <row r="4761" spans="1:11" x14ac:dyDescent="0.35">
      <c r="A4761">
        <v>614654433</v>
      </c>
      <c r="B4761" s="2">
        <v>43696</v>
      </c>
      <c r="C4761" s="2">
        <v>43697</v>
      </c>
      <c r="D4761" t="s">
        <v>66</v>
      </c>
      <c r="E4761" t="s">
        <v>38</v>
      </c>
      <c r="F4761" t="s">
        <v>17</v>
      </c>
      <c r="G4761" t="s">
        <v>18</v>
      </c>
      <c r="H4761" t="s">
        <v>19</v>
      </c>
      <c r="I4761">
        <v>8761</v>
      </c>
      <c r="J4761">
        <v>152.58000000000001</v>
      </c>
      <c r="K4761">
        <v>97.44</v>
      </c>
    </row>
    <row r="4762" spans="1:11" x14ac:dyDescent="0.35">
      <c r="A4762">
        <v>722918260</v>
      </c>
      <c r="B4762" s="2">
        <v>43595</v>
      </c>
      <c r="C4762" s="2">
        <v>43609</v>
      </c>
      <c r="D4762" t="s">
        <v>11</v>
      </c>
      <c r="E4762" t="s">
        <v>12</v>
      </c>
      <c r="F4762" t="s">
        <v>56</v>
      </c>
      <c r="G4762" t="s">
        <v>14</v>
      </c>
      <c r="H4762" t="s">
        <v>34</v>
      </c>
      <c r="I4762">
        <v>6433</v>
      </c>
      <c r="J4762">
        <v>9.33</v>
      </c>
      <c r="K4762">
        <v>6.92</v>
      </c>
    </row>
    <row r="4763" spans="1:11" x14ac:dyDescent="0.35">
      <c r="A4763">
        <v>228211200</v>
      </c>
      <c r="B4763" s="2">
        <v>44165</v>
      </c>
      <c r="C4763" s="2">
        <v>44177</v>
      </c>
      <c r="D4763" t="s">
        <v>80</v>
      </c>
      <c r="E4763" t="s">
        <v>21</v>
      </c>
      <c r="F4763" t="s">
        <v>42</v>
      </c>
      <c r="G4763" t="s">
        <v>14</v>
      </c>
      <c r="H4763" t="s">
        <v>34</v>
      </c>
      <c r="I4763">
        <v>1620</v>
      </c>
      <c r="J4763">
        <v>437.2</v>
      </c>
      <c r="K4763">
        <v>263.33</v>
      </c>
    </row>
    <row r="4764" spans="1:11" x14ac:dyDescent="0.35">
      <c r="A4764">
        <v>154019582</v>
      </c>
      <c r="B4764" s="2">
        <v>44818</v>
      </c>
      <c r="C4764" s="2">
        <v>44824</v>
      </c>
      <c r="D4764" t="s">
        <v>82</v>
      </c>
      <c r="E4764" t="s">
        <v>32</v>
      </c>
      <c r="F4764" t="s">
        <v>68</v>
      </c>
      <c r="G4764" t="s">
        <v>18</v>
      </c>
      <c r="H4764" t="s">
        <v>26</v>
      </c>
      <c r="I4764">
        <v>6672</v>
      </c>
      <c r="J4764">
        <v>154.06</v>
      </c>
      <c r="K4764">
        <v>90.93</v>
      </c>
    </row>
    <row r="4765" spans="1:11" x14ac:dyDescent="0.35">
      <c r="A4765">
        <v>694142234</v>
      </c>
      <c r="B4765" s="2">
        <v>42931</v>
      </c>
      <c r="C4765" s="2">
        <v>42935</v>
      </c>
      <c r="D4765" t="s">
        <v>198</v>
      </c>
      <c r="E4765" t="s">
        <v>38</v>
      </c>
      <c r="F4765" t="s">
        <v>30</v>
      </c>
      <c r="G4765" t="s">
        <v>14</v>
      </c>
      <c r="H4765" t="s">
        <v>15</v>
      </c>
      <c r="I4765">
        <v>967</v>
      </c>
      <c r="J4765">
        <v>81.73</v>
      </c>
      <c r="K4765">
        <v>56.67</v>
      </c>
    </row>
    <row r="4766" spans="1:11" x14ac:dyDescent="0.35">
      <c r="A4766">
        <v>762690484</v>
      </c>
      <c r="B4766" s="2">
        <v>42006</v>
      </c>
      <c r="C4766" s="2">
        <v>42017</v>
      </c>
      <c r="D4766" t="s">
        <v>123</v>
      </c>
      <c r="E4766" t="s">
        <v>38</v>
      </c>
      <c r="F4766" t="s">
        <v>40</v>
      </c>
      <c r="G4766" t="s">
        <v>18</v>
      </c>
      <c r="H4766" t="s">
        <v>19</v>
      </c>
      <c r="I4766">
        <v>5918</v>
      </c>
      <c r="J4766">
        <v>651.21</v>
      </c>
      <c r="K4766">
        <v>524.96</v>
      </c>
    </row>
    <row r="4767" spans="1:11" x14ac:dyDescent="0.35">
      <c r="A4767">
        <v>244088160</v>
      </c>
      <c r="B4767" s="2">
        <v>43927</v>
      </c>
      <c r="C4767" s="2">
        <v>43933</v>
      </c>
      <c r="D4767" t="s">
        <v>132</v>
      </c>
      <c r="E4767" t="s">
        <v>38</v>
      </c>
      <c r="F4767" t="s">
        <v>76</v>
      </c>
      <c r="G4767" t="s">
        <v>14</v>
      </c>
      <c r="H4767" t="s">
        <v>34</v>
      </c>
      <c r="I4767">
        <v>9966</v>
      </c>
      <c r="J4767">
        <v>668.27</v>
      </c>
      <c r="K4767">
        <v>502.54</v>
      </c>
    </row>
    <row r="4768" spans="1:11" x14ac:dyDescent="0.35">
      <c r="A4768">
        <v>443071591</v>
      </c>
      <c r="B4768" s="2">
        <v>44550</v>
      </c>
      <c r="C4768" s="2">
        <v>44562</v>
      </c>
      <c r="D4768" t="s">
        <v>192</v>
      </c>
      <c r="E4768" t="s">
        <v>32</v>
      </c>
      <c r="F4768" t="s">
        <v>33</v>
      </c>
      <c r="G4768" t="s">
        <v>18</v>
      </c>
      <c r="H4768" t="s">
        <v>26</v>
      </c>
      <c r="I4768">
        <v>3585</v>
      </c>
      <c r="J4768">
        <v>109.28</v>
      </c>
      <c r="K4768">
        <v>35.840000000000003</v>
      </c>
    </row>
    <row r="4769" spans="1:11" x14ac:dyDescent="0.35">
      <c r="A4769">
        <v>934689605</v>
      </c>
      <c r="B4769" s="2">
        <v>43117</v>
      </c>
      <c r="C4769" s="2">
        <v>43118</v>
      </c>
      <c r="D4769" t="s">
        <v>158</v>
      </c>
      <c r="E4769" t="s">
        <v>12</v>
      </c>
      <c r="F4769" t="s">
        <v>25</v>
      </c>
      <c r="G4769" t="s">
        <v>14</v>
      </c>
      <c r="H4769" t="s">
        <v>34</v>
      </c>
      <c r="I4769">
        <v>4280</v>
      </c>
      <c r="J4769">
        <v>205.7</v>
      </c>
      <c r="K4769">
        <v>117.11</v>
      </c>
    </row>
    <row r="4770" spans="1:11" x14ac:dyDescent="0.35">
      <c r="A4770">
        <v>914303529</v>
      </c>
      <c r="B4770" s="2">
        <v>44533</v>
      </c>
      <c r="C4770" s="2">
        <v>44541</v>
      </c>
      <c r="D4770" t="s">
        <v>89</v>
      </c>
      <c r="E4770" t="s">
        <v>38</v>
      </c>
      <c r="F4770" t="s">
        <v>25</v>
      </c>
      <c r="G4770" t="s">
        <v>18</v>
      </c>
      <c r="H4770" t="s">
        <v>26</v>
      </c>
      <c r="I4770">
        <v>1587</v>
      </c>
      <c r="J4770">
        <v>205.7</v>
      </c>
      <c r="K4770">
        <v>117.11</v>
      </c>
    </row>
    <row r="4771" spans="1:11" x14ac:dyDescent="0.35">
      <c r="A4771">
        <v>547587192</v>
      </c>
      <c r="B4771" s="2">
        <v>44356</v>
      </c>
      <c r="C4771" s="2">
        <v>44375</v>
      </c>
      <c r="D4771" t="s">
        <v>203</v>
      </c>
      <c r="E4771" t="s">
        <v>21</v>
      </c>
      <c r="F4771" t="s">
        <v>25</v>
      </c>
      <c r="G4771" t="s">
        <v>14</v>
      </c>
      <c r="H4771" t="s">
        <v>15</v>
      </c>
      <c r="I4771">
        <v>2073</v>
      </c>
      <c r="J4771">
        <v>205.7</v>
      </c>
      <c r="K4771">
        <v>117.11</v>
      </c>
    </row>
    <row r="4772" spans="1:11" x14ac:dyDescent="0.35">
      <c r="A4772">
        <v>520526921</v>
      </c>
      <c r="B4772" s="2">
        <v>44537</v>
      </c>
      <c r="C4772" s="2">
        <v>44545</v>
      </c>
      <c r="D4772" t="s">
        <v>73</v>
      </c>
      <c r="E4772" t="s">
        <v>24</v>
      </c>
      <c r="F4772" t="s">
        <v>56</v>
      </c>
      <c r="G4772" t="s">
        <v>18</v>
      </c>
      <c r="H4772" t="s">
        <v>34</v>
      </c>
      <c r="I4772">
        <v>4338</v>
      </c>
      <c r="J4772">
        <v>9.33</v>
      </c>
      <c r="K4772">
        <v>6.92</v>
      </c>
    </row>
    <row r="4773" spans="1:11" x14ac:dyDescent="0.35">
      <c r="A4773">
        <v>689421546</v>
      </c>
      <c r="B4773" s="2">
        <v>44571</v>
      </c>
      <c r="C4773" s="2">
        <v>44576</v>
      </c>
      <c r="D4773" t="s">
        <v>178</v>
      </c>
      <c r="E4773" t="s">
        <v>21</v>
      </c>
      <c r="F4773" t="s">
        <v>33</v>
      </c>
      <c r="G4773" t="s">
        <v>14</v>
      </c>
      <c r="H4773" t="s">
        <v>34</v>
      </c>
      <c r="I4773">
        <v>4011</v>
      </c>
      <c r="J4773">
        <v>109.28</v>
      </c>
      <c r="K4773">
        <v>35.840000000000003</v>
      </c>
    </row>
    <row r="4774" spans="1:11" x14ac:dyDescent="0.35">
      <c r="A4774">
        <v>530882394</v>
      </c>
      <c r="B4774" s="2">
        <v>44916</v>
      </c>
      <c r="C4774" s="2">
        <v>44932</v>
      </c>
      <c r="D4774" t="s">
        <v>193</v>
      </c>
      <c r="E4774" t="s">
        <v>21</v>
      </c>
      <c r="F4774" t="s">
        <v>47</v>
      </c>
      <c r="G4774" t="s">
        <v>14</v>
      </c>
      <c r="H4774" t="s">
        <v>15</v>
      </c>
      <c r="I4774">
        <v>8753</v>
      </c>
      <c r="J4774">
        <v>421.89</v>
      </c>
      <c r="K4774">
        <v>364.69</v>
      </c>
    </row>
    <row r="4775" spans="1:11" x14ac:dyDescent="0.35">
      <c r="A4775">
        <v>491833293</v>
      </c>
      <c r="B4775" s="2">
        <v>42844</v>
      </c>
      <c r="C4775" s="2">
        <v>42859</v>
      </c>
      <c r="D4775" t="s">
        <v>23</v>
      </c>
      <c r="E4775" t="s">
        <v>24</v>
      </c>
      <c r="F4775" t="s">
        <v>33</v>
      </c>
      <c r="G4775" t="s">
        <v>14</v>
      </c>
      <c r="H4775" t="s">
        <v>26</v>
      </c>
      <c r="I4775">
        <v>3256</v>
      </c>
      <c r="J4775">
        <v>109.28</v>
      </c>
      <c r="K4775">
        <v>35.840000000000003</v>
      </c>
    </row>
    <row r="4776" spans="1:11" x14ac:dyDescent="0.35">
      <c r="A4776">
        <v>639510571</v>
      </c>
      <c r="B4776" s="2">
        <v>42904</v>
      </c>
      <c r="C4776" s="2">
        <v>42920</v>
      </c>
      <c r="D4776" t="s">
        <v>120</v>
      </c>
      <c r="E4776" t="s">
        <v>38</v>
      </c>
      <c r="F4776" t="s">
        <v>25</v>
      </c>
      <c r="G4776" t="s">
        <v>14</v>
      </c>
      <c r="H4776" t="s">
        <v>34</v>
      </c>
      <c r="I4776">
        <v>4244</v>
      </c>
      <c r="J4776">
        <v>205.7</v>
      </c>
      <c r="K4776">
        <v>117.11</v>
      </c>
    </row>
    <row r="4777" spans="1:11" x14ac:dyDescent="0.35">
      <c r="A4777">
        <v>211463057</v>
      </c>
      <c r="B4777" s="2">
        <v>43954</v>
      </c>
      <c r="C4777" s="2">
        <v>43964</v>
      </c>
      <c r="D4777" t="s">
        <v>164</v>
      </c>
      <c r="E4777" t="s">
        <v>38</v>
      </c>
      <c r="F4777" t="s">
        <v>30</v>
      </c>
      <c r="G4777" t="s">
        <v>18</v>
      </c>
      <c r="H4777" t="s">
        <v>19</v>
      </c>
      <c r="I4777">
        <v>5473</v>
      </c>
      <c r="J4777">
        <v>81.73</v>
      </c>
      <c r="K4777">
        <v>56.67</v>
      </c>
    </row>
    <row r="4778" spans="1:11" x14ac:dyDescent="0.35">
      <c r="A4778">
        <v>765552079</v>
      </c>
      <c r="B4778" s="2">
        <v>44357</v>
      </c>
      <c r="C4778" s="2">
        <v>44363</v>
      </c>
      <c r="D4778" t="s">
        <v>195</v>
      </c>
      <c r="E4778" t="s">
        <v>21</v>
      </c>
      <c r="F4778" t="s">
        <v>17</v>
      </c>
      <c r="G4778" t="s">
        <v>18</v>
      </c>
      <c r="H4778" t="s">
        <v>15</v>
      </c>
      <c r="I4778">
        <v>2727</v>
      </c>
      <c r="J4778">
        <v>152.58000000000001</v>
      </c>
      <c r="K4778">
        <v>97.44</v>
      </c>
    </row>
    <row r="4779" spans="1:11" x14ac:dyDescent="0.35">
      <c r="A4779">
        <v>329951465</v>
      </c>
      <c r="B4779" s="2">
        <v>43827</v>
      </c>
      <c r="C4779" s="2">
        <v>43846</v>
      </c>
      <c r="D4779" t="s">
        <v>211</v>
      </c>
      <c r="E4779" t="s">
        <v>38</v>
      </c>
      <c r="F4779" t="s">
        <v>76</v>
      </c>
      <c r="G4779" t="s">
        <v>14</v>
      </c>
      <c r="H4779" t="s">
        <v>19</v>
      </c>
      <c r="I4779">
        <v>8825</v>
      </c>
      <c r="J4779">
        <v>668.27</v>
      </c>
      <c r="K4779">
        <v>502.54</v>
      </c>
    </row>
    <row r="4780" spans="1:11" x14ac:dyDescent="0.35">
      <c r="A4780">
        <v>153147542</v>
      </c>
      <c r="B4780" s="2">
        <v>44085</v>
      </c>
      <c r="C4780" s="2">
        <v>44096</v>
      </c>
      <c r="D4780" t="s">
        <v>39</v>
      </c>
      <c r="E4780" t="s">
        <v>29</v>
      </c>
      <c r="F4780" t="s">
        <v>47</v>
      </c>
      <c r="G4780" t="s">
        <v>18</v>
      </c>
      <c r="H4780" t="s">
        <v>19</v>
      </c>
      <c r="I4780">
        <v>8616</v>
      </c>
      <c r="J4780">
        <v>421.89</v>
      </c>
      <c r="K4780">
        <v>364.69</v>
      </c>
    </row>
    <row r="4781" spans="1:11" x14ac:dyDescent="0.35">
      <c r="A4781">
        <v>653939139</v>
      </c>
      <c r="B4781" s="2">
        <v>44086</v>
      </c>
      <c r="C4781" s="2">
        <v>44104</v>
      </c>
      <c r="D4781" t="s">
        <v>31</v>
      </c>
      <c r="E4781" t="s">
        <v>32</v>
      </c>
      <c r="F4781" t="s">
        <v>13</v>
      </c>
      <c r="G4781" t="s">
        <v>18</v>
      </c>
      <c r="H4781" t="s">
        <v>34</v>
      </c>
      <c r="I4781">
        <v>3978</v>
      </c>
      <c r="J4781">
        <v>255.28</v>
      </c>
      <c r="K4781">
        <v>159.41999999999999</v>
      </c>
    </row>
    <row r="4782" spans="1:11" x14ac:dyDescent="0.35">
      <c r="A4782">
        <v>971437585</v>
      </c>
      <c r="B4782" s="2">
        <v>44058</v>
      </c>
      <c r="C4782" s="2">
        <v>44078</v>
      </c>
      <c r="D4782" t="s">
        <v>137</v>
      </c>
      <c r="E4782" t="s">
        <v>38</v>
      </c>
      <c r="F4782" t="s">
        <v>40</v>
      </c>
      <c r="G4782" t="s">
        <v>18</v>
      </c>
      <c r="H4782" t="s">
        <v>34</v>
      </c>
      <c r="I4782">
        <v>8824</v>
      </c>
      <c r="J4782">
        <v>651.21</v>
      </c>
      <c r="K4782">
        <v>524.96</v>
      </c>
    </row>
    <row r="4783" spans="1:11" x14ac:dyDescent="0.35">
      <c r="A4783">
        <v>315066707</v>
      </c>
      <c r="B4783" s="2">
        <v>42351</v>
      </c>
      <c r="C4783" s="2">
        <v>42371</v>
      </c>
      <c r="D4783" t="s">
        <v>143</v>
      </c>
      <c r="E4783" t="s">
        <v>24</v>
      </c>
      <c r="F4783" t="s">
        <v>56</v>
      </c>
      <c r="G4783" t="s">
        <v>18</v>
      </c>
      <c r="H4783" t="s">
        <v>26</v>
      </c>
      <c r="I4783">
        <v>4095</v>
      </c>
      <c r="J4783">
        <v>9.33</v>
      </c>
      <c r="K4783">
        <v>6.92</v>
      </c>
    </row>
    <row r="4784" spans="1:11" x14ac:dyDescent="0.35">
      <c r="A4784">
        <v>214562833</v>
      </c>
      <c r="B4784" s="2">
        <v>43859</v>
      </c>
      <c r="C4784" s="2">
        <v>43861</v>
      </c>
      <c r="D4784" t="s">
        <v>199</v>
      </c>
      <c r="E4784" t="s">
        <v>29</v>
      </c>
      <c r="F4784" t="s">
        <v>76</v>
      </c>
      <c r="G4784" t="s">
        <v>14</v>
      </c>
      <c r="H4784" t="s">
        <v>19</v>
      </c>
      <c r="I4784">
        <v>2765</v>
      </c>
      <c r="J4784">
        <v>668.27</v>
      </c>
      <c r="K4784">
        <v>502.54</v>
      </c>
    </row>
    <row r="4785" spans="1:11" x14ac:dyDescent="0.35">
      <c r="A4785">
        <v>469974792</v>
      </c>
      <c r="B4785" s="2">
        <v>44707</v>
      </c>
      <c r="C4785" s="2">
        <v>44716</v>
      </c>
      <c r="D4785" t="s">
        <v>172</v>
      </c>
      <c r="E4785" t="s">
        <v>21</v>
      </c>
      <c r="F4785" t="s">
        <v>13</v>
      </c>
      <c r="G4785" t="s">
        <v>18</v>
      </c>
      <c r="H4785" t="s">
        <v>15</v>
      </c>
      <c r="I4785">
        <v>4840</v>
      </c>
      <c r="J4785">
        <v>255.28</v>
      </c>
      <c r="K4785">
        <v>159.41999999999999</v>
      </c>
    </row>
    <row r="4786" spans="1:11" x14ac:dyDescent="0.35">
      <c r="A4786">
        <v>501663911</v>
      </c>
      <c r="B4786" s="2">
        <v>43760</v>
      </c>
      <c r="C4786" s="2">
        <v>43762</v>
      </c>
      <c r="D4786" t="s">
        <v>45</v>
      </c>
      <c r="E4786" t="s">
        <v>12</v>
      </c>
      <c r="F4786" t="s">
        <v>56</v>
      </c>
      <c r="G4786" t="s">
        <v>18</v>
      </c>
      <c r="H4786" t="s">
        <v>34</v>
      </c>
      <c r="I4786">
        <v>2354</v>
      </c>
      <c r="J4786">
        <v>9.33</v>
      </c>
      <c r="K4786">
        <v>6.92</v>
      </c>
    </row>
    <row r="4787" spans="1:11" x14ac:dyDescent="0.35">
      <c r="A4787">
        <v>700304019</v>
      </c>
      <c r="B4787" s="2">
        <v>43427</v>
      </c>
      <c r="C4787" s="2">
        <v>43438</v>
      </c>
      <c r="D4787" t="s">
        <v>116</v>
      </c>
      <c r="E4787" t="s">
        <v>21</v>
      </c>
      <c r="F4787" t="s">
        <v>30</v>
      </c>
      <c r="G4787" t="s">
        <v>18</v>
      </c>
      <c r="H4787" t="s">
        <v>15</v>
      </c>
      <c r="I4787">
        <v>4376</v>
      </c>
      <c r="J4787">
        <v>81.73</v>
      </c>
      <c r="K4787">
        <v>56.67</v>
      </c>
    </row>
    <row r="4788" spans="1:11" x14ac:dyDescent="0.35">
      <c r="A4788">
        <v>176881444</v>
      </c>
      <c r="B4788" s="2">
        <v>43425</v>
      </c>
      <c r="C4788" s="2">
        <v>43445</v>
      </c>
      <c r="D4788" t="s">
        <v>75</v>
      </c>
      <c r="E4788" t="s">
        <v>38</v>
      </c>
      <c r="F4788" t="s">
        <v>17</v>
      </c>
      <c r="G4788" t="s">
        <v>18</v>
      </c>
      <c r="H4788" t="s">
        <v>26</v>
      </c>
      <c r="I4788">
        <v>2005</v>
      </c>
      <c r="J4788">
        <v>152.58000000000001</v>
      </c>
      <c r="K4788">
        <v>97.44</v>
      </c>
    </row>
    <row r="4789" spans="1:11" x14ac:dyDescent="0.35">
      <c r="A4789">
        <v>812695014</v>
      </c>
      <c r="B4789" s="2">
        <v>43941</v>
      </c>
      <c r="C4789" s="2">
        <v>43946</v>
      </c>
      <c r="D4789" t="s">
        <v>186</v>
      </c>
      <c r="E4789" t="s">
        <v>38</v>
      </c>
      <c r="F4789" t="s">
        <v>13</v>
      </c>
      <c r="G4789" t="s">
        <v>14</v>
      </c>
      <c r="H4789" t="s">
        <v>34</v>
      </c>
      <c r="I4789">
        <v>3369</v>
      </c>
      <c r="J4789">
        <v>255.28</v>
      </c>
      <c r="K4789">
        <v>159.41999999999999</v>
      </c>
    </row>
    <row r="4790" spans="1:11" x14ac:dyDescent="0.35">
      <c r="A4790">
        <v>509356057</v>
      </c>
      <c r="B4790" s="2">
        <v>43204</v>
      </c>
      <c r="C4790" s="2">
        <v>43206</v>
      </c>
      <c r="D4790" t="s">
        <v>125</v>
      </c>
      <c r="E4790" t="s">
        <v>21</v>
      </c>
      <c r="F4790" t="s">
        <v>33</v>
      </c>
      <c r="G4790" t="s">
        <v>14</v>
      </c>
      <c r="H4790" t="s">
        <v>34</v>
      </c>
      <c r="I4790">
        <v>8631</v>
      </c>
      <c r="J4790">
        <v>109.28</v>
      </c>
      <c r="K4790">
        <v>35.840000000000003</v>
      </c>
    </row>
    <row r="4791" spans="1:11" x14ac:dyDescent="0.35">
      <c r="A4791">
        <v>838788402</v>
      </c>
      <c r="B4791" s="2">
        <v>44602</v>
      </c>
      <c r="C4791" s="2">
        <v>44621</v>
      </c>
      <c r="D4791" t="s">
        <v>129</v>
      </c>
      <c r="E4791" t="s">
        <v>21</v>
      </c>
      <c r="F4791" t="s">
        <v>13</v>
      </c>
      <c r="G4791" t="s">
        <v>18</v>
      </c>
      <c r="H4791" t="s">
        <v>15</v>
      </c>
      <c r="I4791">
        <v>4983</v>
      </c>
      <c r="J4791">
        <v>255.28</v>
      </c>
      <c r="K4791">
        <v>159.41999999999999</v>
      </c>
    </row>
    <row r="4792" spans="1:11" x14ac:dyDescent="0.35">
      <c r="A4792">
        <v>293228375</v>
      </c>
      <c r="B4792" s="2">
        <v>44142</v>
      </c>
      <c r="C4792" s="2">
        <v>44159</v>
      </c>
      <c r="D4792" t="s">
        <v>171</v>
      </c>
      <c r="E4792" t="s">
        <v>12</v>
      </c>
      <c r="F4792" t="s">
        <v>56</v>
      </c>
      <c r="G4792" t="s">
        <v>18</v>
      </c>
      <c r="H4792" t="s">
        <v>34</v>
      </c>
      <c r="I4792">
        <v>1647</v>
      </c>
      <c r="J4792">
        <v>9.33</v>
      </c>
      <c r="K4792">
        <v>6.92</v>
      </c>
    </row>
    <row r="4793" spans="1:11" x14ac:dyDescent="0.35">
      <c r="A4793">
        <v>135224807</v>
      </c>
      <c r="B4793" s="2">
        <v>44607</v>
      </c>
      <c r="C4793" s="2">
        <v>44616</v>
      </c>
      <c r="D4793" t="s">
        <v>169</v>
      </c>
      <c r="E4793" t="s">
        <v>29</v>
      </c>
      <c r="F4793" t="s">
        <v>25</v>
      </c>
      <c r="G4793" t="s">
        <v>14</v>
      </c>
      <c r="H4793" t="s">
        <v>19</v>
      </c>
      <c r="I4793">
        <v>4880</v>
      </c>
      <c r="J4793">
        <v>205.7</v>
      </c>
      <c r="K4793">
        <v>117.11</v>
      </c>
    </row>
    <row r="4794" spans="1:11" x14ac:dyDescent="0.35">
      <c r="A4794">
        <v>347639024</v>
      </c>
      <c r="B4794" s="2">
        <v>43590</v>
      </c>
      <c r="C4794" s="2">
        <v>43599</v>
      </c>
      <c r="D4794" t="s">
        <v>112</v>
      </c>
      <c r="E4794" t="s">
        <v>12</v>
      </c>
      <c r="F4794" t="s">
        <v>25</v>
      </c>
      <c r="G4794" t="s">
        <v>18</v>
      </c>
      <c r="H4794" t="s">
        <v>15</v>
      </c>
      <c r="I4794">
        <v>2967</v>
      </c>
      <c r="J4794">
        <v>205.7</v>
      </c>
      <c r="K4794">
        <v>117.11</v>
      </c>
    </row>
    <row r="4795" spans="1:11" x14ac:dyDescent="0.35">
      <c r="A4795">
        <v>983644855</v>
      </c>
      <c r="B4795" s="2">
        <v>42385</v>
      </c>
      <c r="C4795" s="2">
        <v>42386</v>
      </c>
      <c r="D4795" t="s">
        <v>114</v>
      </c>
      <c r="E4795" t="s">
        <v>38</v>
      </c>
      <c r="F4795" t="s">
        <v>76</v>
      </c>
      <c r="G4795" t="s">
        <v>14</v>
      </c>
      <c r="H4795" t="s">
        <v>19</v>
      </c>
      <c r="I4795">
        <v>1226</v>
      </c>
      <c r="J4795">
        <v>668.27</v>
      </c>
      <c r="K4795">
        <v>502.54</v>
      </c>
    </row>
    <row r="4796" spans="1:11" x14ac:dyDescent="0.35">
      <c r="A4796">
        <v>816728627</v>
      </c>
      <c r="B4796" s="2">
        <v>44133</v>
      </c>
      <c r="C4796" s="2">
        <v>44153</v>
      </c>
      <c r="D4796" t="s">
        <v>92</v>
      </c>
      <c r="E4796" t="s">
        <v>32</v>
      </c>
      <c r="F4796" t="s">
        <v>13</v>
      </c>
      <c r="G4796" t="s">
        <v>14</v>
      </c>
      <c r="H4796" t="s">
        <v>34</v>
      </c>
      <c r="I4796">
        <v>7005</v>
      </c>
      <c r="J4796">
        <v>255.28</v>
      </c>
      <c r="K4796">
        <v>159.41999999999999</v>
      </c>
    </row>
    <row r="4797" spans="1:11" x14ac:dyDescent="0.35">
      <c r="A4797">
        <v>490689170</v>
      </c>
      <c r="B4797" s="2">
        <v>44828</v>
      </c>
      <c r="C4797" s="2">
        <v>44834</v>
      </c>
      <c r="D4797" t="s">
        <v>126</v>
      </c>
      <c r="E4797" t="s">
        <v>24</v>
      </c>
      <c r="F4797" t="s">
        <v>30</v>
      </c>
      <c r="G4797" t="s">
        <v>18</v>
      </c>
      <c r="H4797" t="s">
        <v>19</v>
      </c>
      <c r="I4797">
        <v>4684</v>
      </c>
      <c r="J4797">
        <v>81.73</v>
      </c>
      <c r="K4797">
        <v>56.67</v>
      </c>
    </row>
    <row r="4798" spans="1:11" x14ac:dyDescent="0.35">
      <c r="A4798">
        <v>269637811</v>
      </c>
      <c r="B4798" s="2">
        <v>44661</v>
      </c>
      <c r="C4798" s="2">
        <v>44680</v>
      </c>
      <c r="D4798" t="s">
        <v>216</v>
      </c>
      <c r="E4798" t="s">
        <v>51</v>
      </c>
      <c r="F4798" t="s">
        <v>40</v>
      </c>
      <c r="G4798" t="s">
        <v>18</v>
      </c>
      <c r="H4798" t="s">
        <v>19</v>
      </c>
      <c r="I4798">
        <v>675</v>
      </c>
      <c r="J4798">
        <v>651.21</v>
      </c>
      <c r="K4798">
        <v>524.96</v>
      </c>
    </row>
    <row r="4799" spans="1:11" x14ac:dyDescent="0.35">
      <c r="A4799">
        <v>487998378</v>
      </c>
      <c r="B4799" s="2">
        <v>42671</v>
      </c>
      <c r="C4799" s="2">
        <v>42675</v>
      </c>
      <c r="D4799" t="s">
        <v>62</v>
      </c>
      <c r="E4799" t="s">
        <v>38</v>
      </c>
      <c r="F4799" t="s">
        <v>33</v>
      </c>
      <c r="G4799" t="s">
        <v>18</v>
      </c>
      <c r="H4799" t="s">
        <v>15</v>
      </c>
      <c r="I4799">
        <v>8419</v>
      </c>
      <c r="J4799">
        <v>109.28</v>
      </c>
      <c r="K4799">
        <v>35.840000000000003</v>
      </c>
    </row>
    <row r="4800" spans="1:11" x14ac:dyDescent="0.35">
      <c r="A4800">
        <v>200507199</v>
      </c>
      <c r="B4800" s="2">
        <v>43140</v>
      </c>
      <c r="C4800" s="2">
        <v>43144</v>
      </c>
      <c r="D4800" t="s">
        <v>49</v>
      </c>
      <c r="E4800" t="s">
        <v>21</v>
      </c>
      <c r="F4800" t="s">
        <v>40</v>
      </c>
      <c r="G4800" t="s">
        <v>18</v>
      </c>
      <c r="H4800" t="s">
        <v>19</v>
      </c>
      <c r="I4800">
        <v>3391</v>
      </c>
      <c r="J4800">
        <v>651.21</v>
      </c>
      <c r="K4800">
        <v>524.96</v>
      </c>
    </row>
    <row r="4801" spans="1:11" x14ac:dyDescent="0.35">
      <c r="A4801">
        <v>332213103</v>
      </c>
      <c r="B4801" s="2">
        <v>43614</v>
      </c>
      <c r="C4801" s="2">
        <v>43617</v>
      </c>
      <c r="D4801" t="s">
        <v>118</v>
      </c>
      <c r="E4801" t="s">
        <v>24</v>
      </c>
      <c r="F4801" t="s">
        <v>76</v>
      </c>
      <c r="G4801" t="s">
        <v>14</v>
      </c>
      <c r="H4801" t="s">
        <v>15</v>
      </c>
      <c r="I4801">
        <v>8095</v>
      </c>
      <c r="J4801">
        <v>668.27</v>
      </c>
      <c r="K4801">
        <v>502.54</v>
      </c>
    </row>
    <row r="4802" spans="1:11" x14ac:dyDescent="0.35">
      <c r="A4802">
        <v>528477418</v>
      </c>
      <c r="B4802" s="2">
        <v>44539</v>
      </c>
      <c r="C4802" s="2">
        <v>44540</v>
      </c>
      <c r="D4802" t="s">
        <v>171</v>
      </c>
      <c r="E4802" t="s">
        <v>12</v>
      </c>
      <c r="F4802" t="s">
        <v>13</v>
      </c>
      <c r="G4802" t="s">
        <v>14</v>
      </c>
      <c r="H4802" t="s">
        <v>15</v>
      </c>
      <c r="I4802">
        <v>7067</v>
      </c>
      <c r="J4802">
        <v>255.28</v>
      </c>
      <c r="K4802">
        <v>159.41999999999999</v>
      </c>
    </row>
    <row r="4803" spans="1:11" x14ac:dyDescent="0.35">
      <c r="A4803">
        <v>504973971</v>
      </c>
      <c r="B4803" s="2">
        <v>44472</v>
      </c>
      <c r="C4803" s="2">
        <v>44489</v>
      </c>
      <c r="D4803" t="s">
        <v>188</v>
      </c>
      <c r="E4803" t="s">
        <v>21</v>
      </c>
      <c r="F4803" t="s">
        <v>47</v>
      </c>
      <c r="G4803" t="s">
        <v>14</v>
      </c>
      <c r="H4803" t="s">
        <v>15</v>
      </c>
      <c r="I4803">
        <v>1875</v>
      </c>
      <c r="J4803">
        <v>421.89</v>
      </c>
      <c r="K4803">
        <v>364.69</v>
      </c>
    </row>
    <row r="4804" spans="1:11" x14ac:dyDescent="0.35">
      <c r="A4804">
        <v>497689092</v>
      </c>
      <c r="B4804" s="2">
        <v>42363</v>
      </c>
      <c r="C4804" s="2">
        <v>42382</v>
      </c>
      <c r="D4804" t="s">
        <v>118</v>
      </c>
      <c r="E4804" t="s">
        <v>24</v>
      </c>
      <c r="F4804" t="s">
        <v>33</v>
      </c>
      <c r="G4804" t="s">
        <v>14</v>
      </c>
      <c r="H4804" t="s">
        <v>15</v>
      </c>
      <c r="I4804">
        <v>6117</v>
      </c>
      <c r="J4804">
        <v>109.28</v>
      </c>
      <c r="K4804">
        <v>35.840000000000003</v>
      </c>
    </row>
    <row r="4805" spans="1:11" x14ac:dyDescent="0.35">
      <c r="A4805">
        <v>812921607</v>
      </c>
      <c r="B4805" s="2">
        <v>42899</v>
      </c>
      <c r="C4805" s="2">
        <v>42919</v>
      </c>
      <c r="D4805" t="s">
        <v>70</v>
      </c>
      <c r="E4805" t="s">
        <v>29</v>
      </c>
      <c r="F4805" t="s">
        <v>47</v>
      </c>
      <c r="G4805" t="s">
        <v>14</v>
      </c>
      <c r="H4805" t="s">
        <v>34</v>
      </c>
      <c r="I4805">
        <v>423</v>
      </c>
      <c r="J4805">
        <v>421.89</v>
      </c>
      <c r="K4805">
        <v>364.69</v>
      </c>
    </row>
    <row r="4806" spans="1:11" x14ac:dyDescent="0.35">
      <c r="A4806">
        <v>477282845</v>
      </c>
      <c r="B4806" s="2">
        <v>44581</v>
      </c>
      <c r="C4806" s="2">
        <v>44601</v>
      </c>
      <c r="D4806" t="s">
        <v>129</v>
      </c>
      <c r="E4806" t="s">
        <v>21</v>
      </c>
      <c r="F4806" t="s">
        <v>25</v>
      </c>
      <c r="G4806" t="s">
        <v>18</v>
      </c>
      <c r="H4806" t="s">
        <v>34</v>
      </c>
      <c r="I4806">
        <v>7455</v>
      </c>
      <c r="J4806">
        <v>205.7</v>
      </c>
      <c r="K4806">
        <v>117.11</v>
      </c>
    </row>
    <row r="4807" spans="1:11" x14ac:dyDescent="0.35">
      <c r="A4807">
        <v>387696635</v>
      </c>
      <c r="B4807" s="2">
        <v>42100</v>
      </c>
      <c r="C4807" s="2">
        <v>42103</v>
      </c>
      <c r="D4807" t="s">
        <v>198</v>
      </c>
      <c r="E4807" t="s">
        <v>38</v>
      </c>
      <c r="F4807" t="s">
        <v>56</v>
      </c>
      <c r="G4807" t="s">
        <v>14</v>
      </c>
      <c r="H4807" t="s">
        <v>19</v>
      </c>
      <c r="I4807">
        <v>6905</v>
      </c>
      <c r="J4807">
        <v>9.33</v>
      </c>
      <c r="K4807">
        <v>6.92</v>
      </c>
    </row>
    <row r="4808" spans="1:11" x14ac:dyDescent="0.35">
      <c r="A4808">
        <v>161399304</v>
      </c>
      <c r="B4808" s="2">
        <v>44621</v>
      </c>
      <c r="C4808" s="2">
        <v>44622</v>
      </c>
      <c r="D4808" t="s">
        <v>195</v>
      </c>
      <c r="E4808" t="s">
        <v>21</v>
      </c>
      <c r="F4808" t="s">
        <v>42</v>
      </c>
      <c r="G4808" t="s">
        <v>14</v>
      </c>
      <c r="H4808" t="s">
        <v>26</v>
      </c>
      <c r="I4808">
        <v>496</v>
      </c>
      <c r="J4808">
        <v>437.2</v>
      </c>
      <c r="K4808">
        <v>263.33</v>
      </c>
    </row>
    <row r="4809" spans="1:11" x14ac:dyDescent="0.35">
      <c r="A4809">
        <v>385939681</v>
      </c>
      <c r="B4809" s="2">
        <v>43308</v>
      </c>
      <c r="C4809" s="2">
        <v>43326</v>
      </c>
      <c r="D4809" t="s">
        <v>146</v>
      </c>
      <c r="E4809" t="s">
        <v>29</v>
      </c>
      <c r="F4809" t="s">
        <v>68</v>
      </c>
      <c r="G4809" t="s">
        <v>14</v>
      </c>
      <c r="H4809" t="s">
        <v>15</v>
      </c>
      <c r="I4809">
        <v>6983</v>
      </c>
      <c r="J4809">
        <v>154.06</v>
      </c>
      <c r="K4809">
        <v>90.93</v>
      </c>
    </row>
    <row r="4810" spans="1:11" x14ac:dyDescent="0.35">
      <c r="A4810">
        <v>369179093</v>
      </c>
      <c r="B4810" s="2">
        <v>44375</v>
      </c>
      <c r="C4810" s="2">
        <v>44394</v>
      </c>
      <c r="D4810" t="s">
        <v>151</v>
      </c>
      <c r="E4810" t="s">
        <v>32</v>
      </c>
      <c r="F4810" t="s">
        <v>17</v>
      </c>
      <c r="G4810" t="s">
        <v>18</v>
      </c>
      <c r="H4810" t="s">
        <v>15</v>
      </c>
      <c r="I4810">
        <v>7153</v>
      </c>
      <c r="J4810">
        <v>152.58000000000001</v>
      </c>
      <c r="K4810">
        <v>97.44</v>
      </c>
    </row>
    <row r="4811" spans="1:11" x14ac:dyDescent="0.35">
      <c r="A4811">
        <v>389291369</v>
      </c>
      <c r="B4811" s="2">
        <v>44378</v>
      </c>
      <c r="C4811" s="2">
        <v>44392</v>
      </c>
      <c r="D4811" t="s">
        <v>166</v>
      </c>
      <c r="E4811" t="s">
        <v>38</v>
      </c>
      <c r="F4811" t="s">
        <v>13</v>
      </c>
      <c r="G4811" t="s">
        <v>18</v>
      </c>
      <c r="H4811" t="s">
        <v>26</v>
      </c>
      <c r="I4811">
        <v>8822</v>
      </c>
      <c r="J4811">
        <v>255.28</v>
      </c>
      <c r="K4811">
        <v>159.41999999999999</v>
      </c>
    </row>
    <row r="4812" spans="1:11" x14ac:dyDescent="0.35">
      <c r="A4812">
        <v>344762837</v>
      </c>
      <c r="B4812" s="2">
        <v>44231</v>
      </c>
      <c r="C4812" s="2">
        <v>44236</v>
      </c>
      <c r="D4812" t="s">
        <v>36</v>
      </c>
      <c r="E4812" t="s">
        <v>29</v>
      </c>
      <c r="F4812" t="s">
        <v>17</v>
      </c>
      <c r="G4812" t="s">
        <v>18</v>
      </c>
      <c r="H4812" t="s">
        <v>26</v>
      </c>
      <c r="I4812">
        <v>1840</v>
      </c>
      <c r="J4812">
        <v>152.58000000000001</v>
      </c>
      <c r="K4812">
        <v>97.44</v>
      </c>
    </row>
    <row r="4813" spans="1:11" x14ac:dyDescent="0.35">
      <c r="A4813">
        <v>204392325</v>
      </c>
      <c r="B4813" s="2">
        <v>44428</v>
      </c>
      <c r="C4813" s="2">
        <v>44446</v>
      </c>
      <c r="D4813" t="s">
        <v>145</v>
      </c>
      <c r="E4813" t="s">
        <v>21</v>
      </c>
      <c r="F4813" t="s">
        <v>40</v>
      </c>
      <c r="G4813" t="s">
        <v>14</v>
      </c>
      <c r="H4813" t="s">
        <v>34</v>
      </c>
      <c r="I4813">
        <v>3086</v>
      </c>
      <c r="J4813">
        <v>651.21</v>
      </c>
      <c r="K4813">
        <v>524.96</v>
      </c>
    </row>
    <row r="4814" spans="1:11" x14ac:dyDescent="0.35">
      <c r="A4814">
        <v>457291162</v>
      </c>
      <c r="B4814" s="2">
        <v>42196</v>
      </c>
      <c r="C4814" s="2">
        <v>42206</v>
      </c>
      <c r="D4814" t="s">
        <v>192</v>
      </c>
      <c r="E4814" t="s">
        <v>32</v>
      </c>
      <c r="F4814" t="s">
        <v>47</v>
      </c>
      <c r="G4814" t="s">
        <v>14</v>
      </c>
      <c r="H4814" t="s">
        <v>26</v>
      </c>
      <c r="I4814">
        <v>1472</v>
      </c>
      <c r="J4814">
        <v>421.89</v>
      </c>
      <c r="K4814">
        <v>364.69</v>
      </c>
    </row>
    <row r="4815" spans="1:11" x14ac:dyDescent="0.35">
      <c r="A4815">
        <v>762883174</v>
      </c>
      <c r="B4815" s="2">
        <v>43426</v>
      </c>
      <c r="C4815" s="2">
        <v>43429</v>
      </c>
      <c r="D4815" t="s">
        <v>167</v>
      </c>
      <c r="E4815" t="s">
        <v>38</v>
      </c>
      <c r="F4815" t="s">
        <v>42</v>
      </c>
      <c r="G4815" t="s">
        <v>14</v>
      </c>
      <c r="H4815" t="s">
        <v>19</v>
      </c>
      <c r="I4815">
        <v>2939</v>
      </c>
      <c r="J4815">
        <v>437.2</v>
      </c>
      <c r="K4815">
        <v>263.33</v>
      </c>
    </row>
    <row r="4816" spans="1:11" x14ac:dyDescent="0.35">
      <c r="A4816">
        <v>400904691</v>
      </c>
      <c r="B4816" s="2">
        <v>44740</v>
      </c>
      <c r="C4816" s="2">
        <v>44758</v>
      </c>
      <c r="D4816" t="s">
        <v>102</v>
      </c>
      <c r="E4816" t="s">
        <v>21</v>
      </c>
      <c r="F4816" t="s">
        <v>25</v>
      </c>
      <c r="G4816" t="s">
        <v>18</v>
      </c>
      <c r="H4816" t="s">
        <v>15</v>
      </c>
      <c r="I4816">
        <v>5462</v>
      </c>
      <c r="J4816">
        <v>205.7</v>
      </c>
      <c r="K4816">
        <v>117.11</v>
      </c>
    </row>
    <row r="4817" spans="1:11" x14ac:dyDescent="0.35">
      <c r="A4817">
        <v>521404540</v>
      </c>
      <c r="B4817" s="2">
        <v>42188</v>
      </c>
      <c r="C4817" s="2">
        <v>42206</v>
      </c>
      <c r="D4817" t="s">
        <v>104</v>
      </c>
      <c r="E4817" t="s">
        <v>24</v>
      </c>
      <c r="F4817" t="s">
        <v>22</v>
      </c>
      <c r="G4817" t="s">
        <v>14</v>
      </c>
      <c r="H4817" t="s">
        <v>34</v>
      </c>
      <c r="I4817">
        <v>4045</v>
      </c>
      <c r="J4817">
        <v>47.45</v>
      </c>
      <c r="K4817">
        <v>31.79</v>
      </c>
    </row>
    <row r="4818" spans="1:11" x14ac:dyDescent="0.35">
      <c r="A4818">
        <v>994744050</v>
      </c>
      <c r="B4818" s="2">
        <v>43788</v>
      </c>
      <c r="C4818" s="2">
        <v>43789</v>
      </c>
      <c r="D4818" t="s">
        <v>186</v>
      </c>
      <c r="E4818" t="s">
        <v>38</v>
      </c>
      <c r="F4818" t="s">
        <v>68</v>
      </c>
      <c r="G4818" t="s">
        <v>18</v>
      </c>
      <c r="H4818" t="s">
        <v>15</v>
      </c>
      <c r="I4818">
        <v>5725</v>
      </c>
      <c r="J4818">
        <v>154.06</v>
      </c>
      <c r="K4818">
        <v>90.93</v>
      </c>
    </row>
    <row r="4819" spans="1:11" x14ac:dyDescent="0.35">
      <c r="A4819">
        <v>861597049</v>
      </c>
      <c r="B4819" s="2">
        <v>42794</v>
      </c>
      <c r="C4819" s="2">
        <v>42799</v>
      </c>
      <c r="D4819" t="s">
        <v>89</v>
      </c>
      <c r="E4819" t="s">
        <v>38</v>
      </c>
      <c r="F4819" t="s">
        <v>22</v>
      </c>
      <c r="G4819" t="s">
        <v>18</v>
      </c>
      <c r="H4819" t="s">
        <v>15</v>
      </c>
      <c r="I4819">
        <v>4568</v>
      </c>
      <c r="J4819">
        <v>47.45</v>
      </c>
      <c r="K4819">
        <v>31.79</v>
      </c>
    </row>
    <row r="4820" spans="1:11" x14ac:dyDescent="0.35">
      <c r="A4820">
        <v>582949864</v>
      </c>
      <c r="B4820" s="2">
        <v>42081</v>
      </c>
      <c r="C4820" s="2">
        <v>42083</v>
      </c>
      <c r="D4820" t="s">
        <v>44</v>
      </c>
      <c r="E4820" t="s">
        <v>12</v>
      </c>
      <c r="F4820" t="s">
        <v>13</v>
      </c>
      <c r="G4820" t="s">
        <v>14</v>
      </c>
      <c r="H4820" t="s">
        <v>34</v>
      </c>
      <c r="I4820">
        <v>6674</v>
      </c>
      <c r="J4820">
        <v>255.28</v>
      </c>
      <c r="K4820">
        <v>159.41999999999999</v>
      </c>
    </row>
    <row r="4821" spans="1:11" x14ac:dyDescent="0.35">
      <c r="A4821">
        <v>690101325</v>
      </c>
      <c r="B4821" s="2">
        <v>44678</v>
      </c>
      <c r="C4821" s="2">
        <v>44682</v>
      </c>
      <c r="D4821" t="s">
        <v>62</v>
      </c>
      <c r="E4821" t="s">
        <v>38</v>
      </c>
      <c r="F4821" t="s">
        <v>42</v>
      </c>
      <c r="G4821" t="s">
        <v>14</v>
      </c>
      <c r="H4821" t="s">
        <v>26</v>
      </c>
      <c r="I4821">
        <v>5173</v>
      </c>
      <c r="J4821">
        <v>437.2</v>
      </c>
      <c r="K4821">
        <v>263.33</v>
      </c>
    </row>
    <row r="4822" spans="1:11" x14ac:dyDescent="0.35">
      <c r="A4822">
        <v>434662759</v>
      </c>
      <c r="B4822" s="2">
        <v>43622</v>
      </c>
      <c r="C4822" s="2">
        <v>43628</v>
      </c>
      <c r="D4822" t="s">
        <v>66</v>
      </c>
      <c r="E4822" t="s">
        <v>38</v>
      </c>
      <c r="F4822" t="s">
        <v>47</v>
      </c>
      <c r="G4822" t="s">
        <v>18</v>
      </c>
      <c r="H4822" t="s">
        <v>26</v>
      </c>
      <c r="I4822">
        <v>5224</v>
      </c>
      <c r="J4822">
        <v>421.89</v>
      </c>
      <c r="K4822">
        <v>364.69</v>
      </c>
    </row>
    <row r="4823" spans="1:11" x14ac:dyDescent="0.35">
      <c r="A4823">
        <v>938557994</v>
      </c>
      <c r="B4823" s="2">
        <v>44572</v>
      </c>
      <c r="C4823" s="2">
        <v>44589</v>
      </c>
      <c r="D4823" t="s">
        <v>83</v>
      </c>
      <c r="E4823" t="s">
        <v>38</v>
      </c>
      <c r="F4823" t="s">
        <v>40</v>
      </c>
      <c r="G4823" t="s">
        <v>18</v>
      </c>
      <c r="H4823" t="s">
        <v>26</v>
      </c>
      <c r="I4823">
        <v>9022</v>
      </c>
      <c r="J4823">
        <v>651.21</v>
      </c>
      <c r="K4823">
        <v>524.96</v>
      </c>
    </row>
    <row r="4824" spans="1:11" x14ac:dyDescent="0.35">
      <c r="A4824">
        <v>244023358</v>
      </c>
      <c r="B4824" s="2">
        <v>42725</v>
      </c>
      <c r="C4824" s="2">
        <v>42737</v>
      </c>
      <c r="D4824" t="s">
        <v>79</v>
      </c>
      <c r="E4824" t="s">
        <v>21</v>
      </c>
      <c r="F4824" t="s">
        <v>22</v>
      </c>
      <c r="G4824" t="s">
        <v>18</v>
      </c>
      <c r="H4824" t="s">
        <v>26</v>
      </c>
      <c r="I4824">
        <v>789</v>
      </c>
      <c r="J4824">
        <v>47.45</v>
      </c>
      <c r="K4824">
        <v>31.79</v>
      </c>
    </row>
    <row r="4825" spans="1:11" x14ac:dyDescent="0.35">
      <c r="A4825">
        <v>963607680</v>
      </c>
      <c r="B4825" s="2">
        <v>44753</v>
      </c>
      <c r="C4825" s="2">
        <v>44773</v>
      </c>
      <c r="D4825" t="s">
        <v>198</v>
      </c>
      <c r="E4825" t="s">
        <v>38</v>
      </c>
      <c r="F4825" t="s">
        <v>56</v>
      </c>
      <c r="G4825" t="s">
        <v>14</v>
      </c>
      <c r="H4825" t="s">
        <v>26</v>
      </c>
      <c r="I4825">
        <v>1781</v>
      </c>
      <c r="J4825">
        <v>9.33</v>
      </c>
      <c r="K4825">
        <v>6.92</v>
      </c>
    </row>
    <row r="4826" spans="1:11" x14ac:dyDescent="0.35">
      <c r="A4826">
        <v>830172288</v>
      </c>
      <c r="B4826" s="2">
        <v>43629</v>
      </c>
      <c r="C4826" s="2">
        <v>43650</v>
      </c>
      <c r="D4826" t="s">
        <v>159</v>
      </c>
      <c r="E4826" t="s">
        <v>21</v>
      </c>
      <c r="F4826" t="s">
        <v>42</v>
      </c>
      <c r="G4826" t="s">
        <v>14</v>
      </c>
      <c r="H4826" t="s">
        <v>34</v>
      </c>
      <c r="I4826">
        <v>5283</v>
      </c>
      <c r="J4826">
        <v>437.2</v>
      </c>
      <c r="K4826">
        <v>263.33</v>
      </c>
    </row>
    <row r="4827" spans="1:11" x14ac:dyDescent="0.35">
      <c r="A4827">
        <v>346891009</v>
      </c>
      <c r="B4827" s="2">
        <v>42187</v>
      </c>
      <c r="C4827" s="2">
        <v>42201</v>
      </c>
      <c r="D4827" t="s">
        <v>105</v>
      </c>
      <c r="E4827" t="s">
        <v>12</v>
      </c>
      <c r="F4827" t="s">
        <v>22</v>
      </c>
      <c r="G4827" t="s">
        <v>14</v>
      </c>
      <c r="H4827" t="s">
        <v>15</v>
      </c>
      <c r="I4827">
        <v>1613</v>
      </c>
      <c r="J4827">
        <v>47.45</v>
      </c>
      <c r="K4827">
        <v>31.79</v>
      </c>
    </row>
    <row r="4828" spans="1:11" x14ac:dyDescent="0.35">
      <c r="A4828">
        <v>537250173</v>
      </c>
      <c r="B4828" s="2">
        <v>42031</v>
      </c>
      <c r="C4828" s="2">
        <v>42046</v>
      </c>
      <c r="D4828" t="s">
        <v>123</v>
      </c>
      <c r="E4828" t="s">
        <v>38</v>
      </c>
      <c r="F4828" t="s">
        <v>13</v>
      </c>
      <c r="G4828" t="s">
        <v>14</v>
      </c>
      <c r="H4828" t="s">
        <v>34</v>
      </c>
      <c r="I4828">
        <v>3120</v>
      </c>
      <c r="J4828">
        <v>255.28</v>
      </c>
      <c r="K4828">
        <v>159.41999999999999</v>
      </c>
    </row>
    <row r="4829" spans="1:11" x14ac:dyDescent="0.35">
      <c r="A4829">
        <v>695048606</v>
      </c>
      <c r="B4829" s="2">
        <v>42152</v>
      </c>
      <c r="C4829" s="2">
        <v>42169</v>
      </c>
      <c r="D4829" t="s">
        <v>111</v>
      </c>
      <c r="E4829" t="s">
        <v>38</v>
      </c>
      <c r="F4829" t="s">
        <v>40</v>
      </c>
      <c r="G4829" t="s">
        <v>18</v>
      </c>
      <c r="H4829" t="s">
        <v>15</v>
      </c>
      <c r="I4829">
        <v>9183</v>
      </c>
      <c r="J4829">
        <v>651.21</v>
      </c>
      <c r="K4829">
        <v>524.96</v>
      </c>
    </row>
    <row r="4830" spans="1:11" x14ac:dyDescent="0.35">
      <c r="A4830">
        <v>634397637</v>
      </c>
      <c r="B4830" s="2">
        <v>43550</v>
      </c>
      <c r="C4830" s="2">
        <v>43558</v>
      </c>
      <c r="D4830" t="s">
        <v>43</v>
      </c>
      <c r="E4830" t="s">
        <v>24</v>
      </c>
      <c r="F4830" t="s">
        <v>33</v>
      </c>
      <c r="G4830" t="s">
        <v>18</v>
      </c>
      <c r="H4830" t="s">
        <v>34</v>
      </c>
      <c r="I4830">
        <v>1213</v>
      </c>
      <c r="J4830">
        <v>109.28</v>
      </c>
      <c r="K4830">
        <v>35.840000000000003</v>
      </c>
    </row>
    <row r="4831" spans="1:11" x14ac:dyDescent="0.35">
      <c r="A4831">
        <v>239721095</v>
      </c>
      <c r="B4831" s="2">
        <v>44615</v>
      </c>
      <c r="C4831" s="2">
        <v>44624</v>
      </c>
      <c r="D4831" t="s">
        <v>63</v>
      </c>
      <c r="E4831" t="s">
        <v>32</v>
      </c>
      <c r="F4831" t="s">
        <v>30</v>
      </c>
      <c r="G4831" t="s">
        <v>18</v>
      </c>
      <c r="H4831" t="s">
        <v>26</v>
      </c>
      <c r="I4831">
        <v>7654</v>
      </c>
      <c r="J4831">
        <v>81.73</v>
      </c>
      <c r="K4831">
        <v>56.67</v>
      </c>
    </row>
    <row r="4832" spans="1:11" x14ac:dyDescent="0.35">
      <c r="A4832">
        <v>815755307</v>
      </c>
      <c r="B4832" s="2">
        <v>42503</v>
      </c>
      <c r="C4832" s="2">
        <v>42507</v>
      </c>
      <c r="D4832" t="s">
        <v>159</v>
      </c>
      <c r="E4832" t="s">
        <v>21</v>
      </c>
      <c r="F4832" t="s">
        <v>47</v>
      </c>
      <c r="G4832" t="s">
        <v>18</v>
      </c>
      <c r="H4832" t="s">
        <v>26</v>
      </c>
      <c r="I4832">
        <v>8978</v>
      </c>
      <c r="J4832">
        <v>421.89</v>
      </c>
      <c r="K4832">
        <v>364.69</v>
      </c>
    </row>
    <row r="4833" spans="1:11" x14ac:dyDescent="0.35">
      <c r="A4833">
        <v>137549102</v>
      </c>
      <c r="B4833" s="2">
        <v>42617</v>
      </c>
      <c r="C4833" s="2">
        <v>42632</v>
      </c>
      <c r="D4833" t="s">
        <v>167</v>
      </c>
      <c r="E4833" t="s">
        <v>38</v>
      </c>
      <c r="F4833" t="s">
        <v>22</v>
      </c>
      <c r="G4833" t="s">
        <v>18</v>
      </c>
      <c r="H4833" t="s">
        <v>26</v>
      </c>
      <c r="I4833">
        <v>2691</v>
      </c>
      <c r="J4833">
        <v>47.45</v>
      </c>
      <c r="K4833">
        <v>31.79</v>
      </c>
    </row>
    <row r="4834" spans="1:11" x14ac:dyDescent="0.35">
      <c r="A4834">
        <v>100463807</v>
      </c>
      <c r="B4834" s="2">
        <v>43858</v>
      </c>
      <c r="C4834" s="2">
        <v>43859</v>
      </c>
      <c r="D4834" t="s">
        <v>143</v>
      </c>
      <c r="E4834" t="s">
        <v>24</v>
      </c>
      <c r="F4834" t="s">
        <v>56</v>
      </c>
      <c r="G4834" t="s">
        <v>14</v>
      </c>
      <c r="H4834" t="s">
        <v>15</v>
      </c>
      <c r="I4834">
        <v>8328</v>
      </c>
      <c r="J4834">
        <v>9.33</v>
      </c>
      <c r="K4834">
        <v>6.92</v>
      </c>
    </row>
    <row r="4835" spans="1:11" x14ac:dyDescent="0.35">
      <c r="A4835">
        <v>870173251</v>
      </c>
      <c r="B4835" s="2">
        <v>42361</v>
      </c>
      <c r="C4835" s="2">
        <v>42379</v>
      </c>
      <c r="D4835" t="s">
        <v>48</v>
      </c>
      <c r="E4835" t="s">
        <v>21</v>
      </c>
      <c r="F4835" t="s">
        <v>33</v>
      </c>
      <c r="G4835" t="s">
        <v>14</v>
      </c>
      <c r="H4835" t="s">
        <v>15</v>
      </c>
      <c r="I4835">
        <v>2457</v>
      </c>
      <c r="J4835">
        <v>109.28</v>
      </c>
      <c r="K4835">
        <v>35.840000000000003</v>
      </c>
    </row>
    <row r="4836" spans="1:11" x14ac:dyDescent="0.35">
      <c r="A4836">
        <v>432663762</v>
      </c>
      <c r="B4836" s="2">
        <v>44040</v>
      </c>
      <c r="C4836" s="2">
        <v>44054</v>
      </c>
      <c r="D4836" t="s">
        <v>167</v>
      </c>
      <c r="E4836" t="s">
        <v>38</v>
      </c>
      <c r="F4836" t="s">
        <v>30</v>
      </c>
      <c r="G4836" t="s">
        <v>18</v>
      </c>
      <c r="H4836" t="s">
        <v>19</v>
      </c>
      <c r="I4836">
        <v>3677</v>
      </c>
      <c r="J4836">
        <v>81.73</v>
      </c>
      <c r="K4836">
        <v>56.67</v>
      </c>
    </row>
    <row r="4837" spans="1:11" x14ac:dyDescent="0.35">
      <c r="A4837">
        <v>444234168</v>
      </c>
      <c r="B4837" s="2">
        <v>43696</v>
      </c>
      <c r="C4837" s="2">
        <v>43708</v>
      </c>
      <c r="D4837" t="s">
        <v>176</v>
      </c>
      <c r="E4837" t="s">
        <v>21</v>
      </c>
      <c r="F4837" t="s">
        <v>13</v>
      </c>
      <c r="G4837" t="s">
        <v>14</v>
      </c>
      <c r="H4837" t="s">
        <v>15</v>
      </c>
      <c r="I4837">
        <v>7617</v>
      </c>
      <c r="J4837">
        <v>255.28</v>
      </c>
      <c r="K4837">
        <v>159.41999999999999</v>
      </c>
    </row>
    <row r="4838" spans="1:11" x14ac:dyDescent="0.35">
      <c r="A4838">
        <v>381495797</v>
      </c>
      <c r="B4838" s="2">
        <v>42674</v>
      </c>
      <c r="C4838" s="2">
        <v>42679</v>
      </c>
      <c r="D4838" t="s">
        <v>191</v>
      </c>
      <c r="E4838" t="s">
        <v>24</v>
      </c>
      <c r="F4838" t="s">
        <v>13</v>
      </c>
      <c r="G4838" t="s">
        <v>18</v>
      </c>
      <c r="H4838" t="s">
        <v>15</v>
      </c>
      <c r="I4838">
        <v>1939</v>
      </c>
      <c r="J4838">
        <v>255.28</v>
      </c>
      <c r="K4838">
        <v>159.41999999999999</v>
      </c>
    </row>
    <row r="4839" spans="1:11" x14ac:dyDescent="0.35">
      <c r="A4839">
        <v>691372478</v>
      </c>
      <c r="B4839" s="2">
        <v>42783</v>
      </c>
      <c r="C4839" s="2">
        <v>42790</v>
      </c>
      <c r="D4839" t="s">
        <v>141</v>
      </c>
      <c r="E4839" t="s">
        <v>38</v>
      </c>
      <c r="F4839" t="s">
        <v>47</v>
      </c>
      <c r="G4839" t="s">
        <v>18</v>
      </c>
      <c r="H4839" t="s">
        <v>19</v>
      </c>
      <c r="I4839">
        <v>1335</v>
      </c>
      <c r="J4839">
        <v>421.89</v>
      </c>
      <c r="K4839">
        <v>364.69</v>
      </c>
    </row>
    <row r="4840" spans="1:11" x14ac:dyDescent="0.35">
      <c r="A4840">
        <v>541100537</v>
      </c>
      <c r="B4840" s="2">
        <v>44765</v>
      </c>
      <c r="C4840" s="2">
        <v>44771</v>
      </c>
      <c r="D4840" t="s">
        <v>23</v>
      </c>
      <c r="E4840" t="s">
        <v>24</v>
      </c>
      <c r="F4840" t="s">
        <v>47</v>
      </c>
      <c r="G4840" t="s">
        <v>18</v>
      </c>
      <c r="H4840" t="s">
        <v>15</v>
      </c>
      <c r="I4840">
        <v>2528</v>
      </c>
      <c r="J4840">
        <v>421.89</v>
      </c>
      <c r="K4840">
        <v>364.69</v>
      </c>
    </row>
    <row r="4841" spans="1:11" x14ac:dyDescent="0.35">
      <c r="A4841">
        <v>968228805</v>
      </c>
      <c r="B4841" s="2">
        <v>43514</v>
      </c>
      <c r="C4841" s="2">
        <v>43533</v>
      </c>
      <c r="D4841" t="s">
        <v>118</v>
      </c>
      <c r="E4841" t="s">
        <v>24</v>
      </c>
      <c r="F4841" t="s">
        <v>17</v>
      </c>
      <c r="G4841" t="s">
        <v>14</v>
      </c>
      <c r="H4841" t="s">
        <v>26</v>
      </c>
      <c r="I4841">
        <v>9274</v>
      </c>
      <c r="J4841">
        <v>152.58000000000001</v>
      </c>
      <c r="K4841">
        <v>97.44</v>
      </c>
    </row>
    <row r="4842" spans="1:11" x14ac:dyDescent="0.35">
      <c r="A4842">
        <v>830618607</v>
      </c>
      <c r="B4842" s="2">
        <v>44435</v>
      </c>
      <c r="C4842" s="2">
        <v>44441</v>
      </c>
      <c r="D4842" t="s">
        <v>126</v>
      </c>
      <c r="E4842" t="s">
        <v>24</v>
      </c>
      <c r="F4842" t="s">
        <v>42</v>
      </c>
      <c r="G4842" t="s">
        <v>18</v>
      </c>
      <c r="H4842" t="s">
        <v>26</v>
      </c>
      <c r="I4842">
        <v>7359</v>
      </c>
      <c r="J4842">
        <v>437.2</v>
      </c>
      <c r="K4842">
        <v>263.33</v>
      </c>
    </row>
    <row r="4843" spans="1:11" x14ac:dyDescent="0.35">
      <c r="A4843">
        <v>856443774</v>
      </c>
      <c r="B4843" s="2">
        <v>44162</v>
      </c>
      <c r="C4843" s="2">
        <v>44166</v>
      </c>
      <c r="D4843" t="s">
        <v>93</v>
      </c>
      <c r="E4843" t="s">
        <v>29</v>
      </c>
      <c r="F4843" t="s">
        <v>42</v>
      </c>
      <c r="G4843" t="s">
        <v>18</v>
      </c>
      <c r="H4843" t="s">
        <v>34</v>
      </c>
      <c r="I4843">
        <v>9600</v>
      </c>
      <c r="J4843">
        <v>437.2</v>
      </c>
      <c r="K4843">
        <v>263.33</v>
      </c>
    </row>
    <row r="4844" spans="1:11" x14ac:dyDescent="0.35">
      <c r="A4844">
        <v>494190633</v>
      </c>
      <c r="B4844" s="2">
        <v>42802</v>
      </c>
      <c r="C4844" s="2">
        <v>42818</v>
      </c>
      <c r="D4844" t="s">
        <v>132</v>
      </c>
      <c r="E4844" t="s">
        <v>38</v>
      </c>
      <c r="F4844" t="s">
        <v>47</v>
      </c>
      <c r="G4844" t="s">
        <v>18</v>
      </c>
      <c r="H4844" t="s">
        <v>26</v>
      </c>
      <c r="I4844">
        <v>845</v>
      </c>
      <c r="J4844">
        <v>421.89</v>
      </c>
      <c r="K4844">
        <v>364.69</v>
      </c>
    </row>
    <row r="4845" spans="1:11" x14ac:dyDescent="0.35">
      <c r="A4845">
        <v>162658011</v>
      </c>
      <c r="B4845" s="2">
        <v>43272</v>
      </c>
      <c r="C4845" s="2">
        <v>43274</v>
      </c>
      <c r="D4845" t="s">
        <v>73</v>
      </c>
      <c r="E4845" t="s">
        <v>24</v>
      </c>
      <c r="F4845" t="s">
        <v>76</v>
      </c>
      <c r="G4845" t="s">
        <v>18</v>
      </c>
      <c r="H4845" t="s">
        <v>19</v>
      </c>
      <c r="I4845">
        <v>2975</v>
      </c>
      <c r="J4845">
        <v>668.27</v>
      </c>
      <c r="K4845">
        <v>502.54</v>
      </c>
    </row>
    <row r="4846" spans="1:11" x14ac:dyDescent="0.35">
      <c r="A4846">
        <v>800957238</v>
      </c>
      <c r="B4846" s="2">
        <v>44916</v>
      </c>
      <c r="C4846" s="2">
        <v>44924</v>
      </c>
      <c r="D4846" t="s">
        <v>141</v>
      </c>
      <c r="E4846" t="s">
        <v>38</v>
      </c>
      <c r="F4846" t="s">
        <v>13</v>
      </c>
      <c r="G4846" t="s">
        <v>18</v>
      </c>
      <c r="H4846" t="s">
        <v>26</v>
      </c>
      <c r="I4846">
        <v>9901</v>
      </c>
      <c r="J4846">
        <v>255.28</v>
      </c>
      <c r="K4846">
        <v>159.41999999999999</v>
      </c>
    </row>
    <row r="4847" spans="1:11" x14ac:dyDescent="0.35">
      <c r="A4847">
        <v>718512141</v>
      </c>
      <c r="B4847" s="2">
        <v>44621</v>
      </c>
      <c r="C4847" s="2">
        <v>44625</v>
      </c>
      <c r="D4847" t="s">
        <v>85</v>
      </c>
      <c r="E4847" t="s">
        <v>12</v>
      </c>
      <c r="F4847" t="s">
        <v>22</v>
      </c>
      <c r="G4847" t="s">
        <v>18</v>
      </c>
      <c r="H4847" t="s">
        <v>19</v>
      </c>
      <c r="I4847">
        <v>2564</v>
      </c>
      <c r="J4847">
        <v>47.45</v>
      </c>
      <c r="K4847">
        <v>31.79</v>
      </c>
    </row>
    <row r="4848" spans="1:11" x14ac:dyDescent="0.35">
      <c r="A4848">
        <v>545059049</v>
      </c>
      <c r="B4848" s="2">
        <v>42586</v>
      </c>
      <c r="C4848" s="2">
        <v>42605</v>
      </c>
      <c r="D4848" t="s">
        <v>113</v>
      </c>
      <c r="E4848" t="s">
        <v>21</v>
      </c>
      <c r="F4848" t="s">
        <v>33</v>
      </c>
      <c r="G4848" t="s">
        <v>18</v>
      </c>
      <c r="H4848" t="s">
        <v>34</v>
      </c>
      <c r="I4848">
        <v>3940</v>
      </c>
      <c r="J4848">
        <v>109.28</v>
      </c>
      <c r="K4848">
        <v>35.840000000000003</v>
      </c>
    </row>
    <row r="4849" spans="1:11" x14ac:dyDescent="0.35">
      <c r="A4849">
        <v>980646789</v>
      </c>
      <c r="B4849" s="2">
        <v>42711</v>
      </c>
      <c r="C4849" s="2">
        <v>42726</v>
      </c>
      <c r="D4849" t="s">
        <v>212</v>
      </c>
      <c r="E4849" t="s">
        <v>32</v>
      </c>
      <c r="F4849" t="s">
        <v>76</v>
      </c>
      <c r="G4849" t="s">
        <v>18</v>
      </c>
      <c r="H4849" t="s">
        <v>26</v>
      </c>
      <c r="I4849">
        <v>4032</v>
      </c>
      <c r="J4849">
        <v>668.27</v>
      </c>
      <c r="K4849">
        <v>502.54</v>
      </c>
    </row>
    <row r="4850" spans="1:11" x14ac:dyDescent="0.35">
      <c r="A4850">
        <v>545636689</v>
      </c>
      <c r="B4850" s="2">
        <v>43129</v>
      </c>
      <c r="C4850" s="2">
        <v>43142</v>
      </c>
      <c r="D4850" t="s">
        <v>181</v>
      </c>
      <c r="E4850" t="s">
        <v>38</v>
      </c>
      <c r="F4850" t="s">
        <v>76</v>
      </c>
      <c r="G4850" t="s">
        <v>18</v>
      </c>
      <c r="H4850" t="s">
        <v>34</v>
      </c>
      <c r="I4850">
        <v>4876</v>
      </c>
      <c r="J4850">
        <v>668.27</v>
      </c>
      <c r="K4850">
        <v>502.54</v>
      </c>
    </row>
    <row r="4851" spans="1:11" x14ac:dyDescent="0.35">
      <c r="A4851">
        <v>530702579</v>
      </c>
      <c r="B4851" s="2">
        <v>42284</v>
      </c>
      <c r="C4851" s="2">
        <v>42300</v>
      </c>
      <c r="D4851" t="s">
        <v>115</v>
      </c>
      <c r="E4851" t="s">
        <v>21</v>
      </c>
      <c r="F4851" t="s">
        <v>13</v>
      </c>
      <c r="G4851" t="s">
        <v>18</v>
      </c>
      <c r="H4851" t="s">
        <v>15</v>
      </c>
      <c r="I4851">
        <v>5541</v>
      </c>
      <c r="J4851">
        <v>255.28</v>
      </c>
      <c r="K4851">
        <v>159.41999999999999</v>
      </c>
    </row>
    <row r="4852" spans="1:11" x14ac:dyDescent="0.35">
      <c r="A4852">
        <v>946830785</v>
      </c>
      <c r="B4852" s="2">
        <v>42241</v>
      </c>
      <c r="C4852" s="2">
        <v>42254</v>
      </c>
      <c r="D4852" t="s">
        <v>220</v>
      </c>
      <c r="E4852" t="s">
        <v>29</v>
      </c>
      <c r="F4852" t="s">
        <v>47</v>
      </c>
      <c r="G4852" t="s">
        <v>18</v>
      </c>
      <c r="H4852" t="s">
        <v>19</v>
      </c>
      <c r="I4852">
        <v>7125</v>
      </c>
      <c r="J4852">
        <v>421.89</v>
      </c>
      <c r="K4852">
        <v>364.69</v>
      </c>
    </row>
    <row r="4853" spans="1:11" x14ac:dyDescent="0.35">
      <c r="A4853">
        <v>975320136</v>
      </c>
      <c r="B4853" s="2">
        <v>43919</v>
      </c>
      <c r="C4853" s="2">
        <v>43935</v>
      </c>
      <c r="D4853" t="s">
        <v>138</v>
      </c>
      <c r="E4853" t="s">
        <v>24</v>
      </c>
      <c r="F4853" t="s">
        <v>25</v>
      </c>
      <c r="G4853" t="s">
        <v>18</v>
      </c>
      <c r="H4853" t="s">
        <v>34</v>
      </c>
      <c r="I4853">
        <v>7757</v>
      </c>
      <c r="J4853">
        <v>205.7</v>
      </c>
      <c r="K4853">
        <v>117.11</v>
      </c>
    </row>
    <row r="4854" spans="1:11" x14ac:dyDescent="0.35">
      <c r="A4854">
        <v>317781960</v>
      </c>
      <c r="B4854" s="2">
        <v>44083</v>
      </c>
      <c r="C4854" s="2">
        <v>44087</v>
      </c>
      <c r="D4854" t="s">
        <v>213</v>
      </c>
      <c r="E4854" t="s">
        <v>38</v>
      </c>
      <c r="F4854" t="s">
        <v>47</v>
      </c>
      <c r="G4854" t="s">
        <v>18</v>
      </c>
      <c r="H4854" t="s">
        <v>15</v>
      </c>
      <c r="I4854">
        <v>7599</v>
      </c>
      <c r="J4854">
        <v>421.89</v>
      </c>
      <c r="K4854">
        <v>364.69</v>
      </c>
    </row>
    <row r="4855" spans="1:11" x14ac:dyDescent="0.35">
      <c r="A4855">
        <v>546140086</v>
      </c>
      <c r="B4855" s="2">
        <v>43776</v>
      </c>
      <c r="C4855" s="2">
        <v>43789</v>
      </c>
      <c r="D4855" t="s">
        <v>189</v>
      </c>
      <c r="E4855" t="s">
        <v>21</v>
      </c>
      <c r="F4855" t="s">
        <v>30</v>
      </c>
      <c r="G4855" t="s">
        <v>18</v>
      </c>
      <c r="H4855" t="s">
        <v>26</v>
      </c>
      <c r="I4855">
        <v>3843</v>
      </c>
      <c r="J4855">
        <v>81.73</v>
      </c>
      <c r="K4855">
        <v>56.67</v>
      </c>
    </row>
    <row r="4856" spans="1:11" x14ac:dyDescent="0.35">
      <c r="A4856">
        <v>152630841</v>
      </c>
      <c r="B4856" s="2">
        <v>43699</v>
      </c>
      <c r="C4856" s="2">
        <v>43708</v>
      </c>
      <c r="D4856" t="s">
        <v>99</v>
      </c>
      <c r="E4856" t="s">
        <v>38</v>
      </c>
      <c r="F4856" t="s">
        <v>22</v>
      </c>
      <c r="G4856" t="s">
        <v>18</v>
      </c>
      <c r="H4856" t="s">
        <v>26</v>
      </c>
      <c r="I4856">
        <v>5713</v>
      </c>
      <c r="J4856">
        <v>47.45</v>
      </c>
      <c r="K4856">
        <v>31.79</v>
      </c>
    </row>
    <row r="4857" spans="1:11" x14ac:dyDescent="0.35">
      <c r="A4857">
        <v>399803054</v>
      </c>
      <c r="B4857" s="2">
        <v>43402</v>
      </c>
      <c r="C4857" s="2">
        <v>43408</v>
      </c>
      <c r="D4857" t="s">
        <v>37</v>
      </c>
      <c r="E4857" t="s">
        <v>38</v>
      </c>
      <c r="F4857" t="s">
        <v>42</v>
      </c>
      <c r="G4857" t="s">
        <v>18</v>
      </c>
      <c r="H4857" t="s">
        <v>15</v>
      </c>
      <c r="I4857">
        <v>9463</v>
      </c>
      <c r="J4857">
        <v>437.2</v>
      </c>
      <c r="K4857">
        <v>263.33</v>
      </c>
    </row>
    <row r="4858" spans="1:11" x14ac:dyDescent="0.35">
      <c r="A4858">
        <v>370518052</v>
      </c>
      <c r="B4858" s="2">
        <v>43711</v>
      </c>
      <c r="C4858" s="2">
        <v>43725</v>
      </c>
      <c r="D4858" t="s">
        <v>177</v>
      </c>
      <c r="E4858" t="s">
        <v>24</v>
      </c>
      <c r="F4858" t="s">
        <v>76</v>
      </c>
      <c r="G4858" t="s">
        <v>18</v>
      </c>
      <c r="H4858" t="s">
        <v>34</v>
      </c>
      <c r="I4858">
        <v>3380</v>
      </c>
      <c r="J4858">
        <v>668.27</v>
      </c>
      <c r="K4858">
        <v>502.54</v>
      </c>
    </row>
    <row r="4859" spans="1:11" x14ac:dyDescent="0.35">
      <c r="A4859">
        <v>117949664</v>
      </c>
      <c r="B4859" s="2">
        <v>44303</v>
      </c>
      <c r="C4859" s="2">
        <v>44308</v>
      </c>
      <c r="D4859" t="s">
        <v>108</v>
      </c>
      <c r="E4859" t="s">
        <v>12</v>
      </c>
      <c r="F4859" t="s">
        <v>22</v>
      </c>
      <c r="G4859" t="s">
        <v>18</v>
      </c>
      <c r="H4859" t="s">
        <v>19</v>
      </c>
      <c r="I4859">
        <v>2782</v>
      </c>
      <c r="J4859">
        <v>47.45</v>
      </c>
      <c r="K4859">
        <v>31.79</v>
      </c>
    </row>
    <row r="4860" spans="1:11" x14ac:dyDescent="0.35">
      <c r="A4860">
        <v>215584218</v>
      </c>
      <c r="B4860" s="2">
        <v>42893</v>
      </c>
      <c r="C4860" s="2">
        <v>42898</v>
      </c>
      <c r="D4860" t="s">
        <v>204</v>
      </c>
      <c r="E4860" t="s">
        <v>21</v>
      </c>
      <c r="F4860" t="s">
        <v>68</v>
      </c>
      <c r="G4860" t="s">
        <v>18</v>
      </c>
      <c r="H4860" t="s">
        <v>15</v>
      </c>
      <c r="I4860">
        <v>5016</v>
      </c>
      <c r="J4860">
        <v>154.06</v>
      </c>
      <c r="K4860">
        <v>90.93</v>
      </c>
    </row>
    <row r="4861" spans="1:11" x14ac:dyDescent="0.35">
      <c r="A4861">
        <v>407220542</v>
      </c>
      <c r="B4861" s="2">
        <v>42519</v>
      </c>
      <c r="C4861" s="2">
        <v>42521</v>
      </c>
      <c r="D4861" t="s">
        <v>172</v>
      </c>
      <c r="E4861" t="s">
        <v>21</v>
      </c>
      <c r="F4861" t="s">
        <v>25</v>
      </c>
      <c r="G4861" t="s">
        <v>14</v>
      </c>
      <c r="H4861" t="s">
        <v>26</v>
      </c>
      <c r="I4861">
        <v>4463</v>
      </c>
      <c r="J4861">
        <v>205.7</v>
      </c>
      <c r="K4861">
        <v>117.11</v>
      </c>
    </row>
    <row r="4862" spans="1:11" x14ac:dyDescent="0.35">
      <c r="A4862">
        <v>956969964</v>
      </c>
      <c r="B4862" s="2">
        <v>42484</v>
      </c>
      <c r="C4862" s="2">
        <v>42500</v>
      </c>
      <c r="D4862" t="s">
        <v>205</v>
      </c>
      <c r="E4862" t="s">
        <v>21</v>
      </c>
      <c r="F4862" t="s">
        <v>68</v>
      </c>
      <c r="G4862" t="s">
        <v>14</v>
      </c>
      <c r="H4862" t="s">
        <v>26</v>
      </c>
      <c r="I4862">
        <v>7533</v>
      </c>
      <c r="J4862">
        <v>154.06</v>
      </c>
      <c r="K4862">
        <v>90.93</v>
      </c>
    </row>
    <row r="4863" spans="1:11" x14ac:dyDescent="0.35">
      <c r="A4863">
        <v>399256312</v>
      </c>
      <c r="B4863" s="2">
        <v>43445</v>
      </c>
      <c r="C4863" s="2">
        <v>43455</v>
      </c>
      <c r="D4863" t="s">
        <v>116</v>
      </c>
      <c r="E4863" t="s">
        <v>21</v>
      </c>
      <c r="F4863" t="s">
        <v>56</v>
      </c>
      <c r="G4863" t="s">
        <v>14</v>
      </c>
      <c r="H4863" t="s">
        <v>26</v>
      </c>
      <c r="I4863">
        <v>7670</v>
      </c>
      <c r="J4863">
        <v>9.33</v>
      </c>
      <c r="K4863">
        <v>6.92</v>
      </c>
    </row>
    <row r="4864" spans="1:11" x14ac:dyDescent="0.35">
      <c r="A4864">
        <v>488815915</v>
      </c>
      <c r="B4864" s="2">
        <v>44258</v>
      </c>
      <c r="C4864" s="2">
        <v>44262</v>
      </c>
      <c r="D4864" t="s">
        <v>193</v>
      </c>
      <c r="E4864" t="s">
        <v>21</v>
      </c>
      <c r="F4864" t="s">
        <v>17</v>
      </c>
      <c r="G4864" t="s">
        <v>18</v>
      </c>
      <c r="H4864" t="s">
        <v>15</v>
      </c>
      <c r="I4864">
        <v>347</v>
      </c>
      <c r="J4864">
        <v>152.58000000000001</v>
      </c>
      <c r="K4864">
        <v>97.44</v>
      </c>
    </row>
    <row r="4865" spans="1:11" x14ac:dyDescent="0.35">
      <c r="A4865">
        <v>350697600</v>
      </c>
      <c r="B4865" s="2">
        <v>42471</v>
      </c>
      <c r="C4865" s="2">
        <v>42472</v>
      </c>
      <c r="D4865" t="s">
        <v>150</v>
      </c>
      <c r="E4865" t="s">
        <v>38</v>
      </c>
      <c r="F4865" t="s">
        <v>25</v>
      </c>
      <c r="G4865" t="s">
        <v>14</v>
      </c>
      <c r="H4865" t="s">
        <v>15</v>
      </c>
      <c r="I4865">
        <v>8068</v>
      </c>
      <c r="J4865">
        <v>205.7</v>
      </c>
      <c r="K4865">
        <v>117.11</v>
      </c>
    </row>
    <row r="4866" spans="1:11" x14ac:dyDescent="0.35">
      <c r="A4866">
        <v>530262696</v>
      </c>
      <c r="B4866" s="2">
        <v>43950</v>
      </c>
      <c r="C4866" s="2">
        <v>43963</v>
      </c>
      <c r="D4866" t="s">
        <v>152</v>
      </c>
      <c r="E4866" t="s">
        <v>21</v>
      </c>
      <c r="F4866" t="s">
        <v>33</v>
      </c>
      <c r="G4866" t="s">
        <v>18</v>
      </c>
      <c r="H4866" t="s">
        <v>19</v>
      </c>
      <c r="I4866">
        <v>5370</v>
      </c>
      <c r="J4866">
        <v>109.28</v>
      </c>
      <c r="K4866">
        <v>35.840000000000003</v>
      </c>
    </row>
    <row r="4867" spans="1:11" x14ac:dyDescent="0.35">
      <c r="A4867">
        <v>743185031</v>
      </c>
      <c r="B4867" s="2">
        <v>42563</v>
      </c>
      <c r="C4867" s="2">
        <v>42569</v>
      </c>
      <c r="D4867" t="s">
        <v>108</v>
      </c>
      <c r="E4867" t="s">
        <v>12</v>
      </c>
      <c r="F4867" t="s">
        <v>33</v>
      </c>
      <c r="G4867" t="s">
        <v>18</v>
      </c>
      <c r="H4867" t="s">
        <v>15</v>
      </c>
      <c r="I4867">
        <v>3821</v>
      </c>
      <c r="J4867">
        <v>109.28</v>
      </c>
      <c r="K4867">
        <v>35.840000000000003</v>
      </c>
    </row>
    <row r="4868" spans="1:11" x14ac:dyDescent="0.35">
      <c r="A4868">
        <v>325450932</v>
      </c>
      <c r="B4868" s="2">
        <v>42683</v>
      </c>
      <c r="C4868" s="2">
        <v>42695</v>
      </c>
      <c r="D4868" t="s">
        <v>53</v>
      </c>
      <c r="E4868" t="s">
        <v>29</v>
      </c>
      <c r="F4868" t="s">
        <v>76</v>
      </c>
      <c r="G4868" t="s">
        <v>14</v>
      </c>
      <c r="H4868" t="s">
        <v>19</v>
      </c>
      <c r="I4868">
        <v>7018</v>
      </c>
      <c r="J4868">
        <v>668.27</v>
      </c>
      <c r="K4868">
        <v>502.54</v>
      </c>
    </row>
    <row r="4869" spans="1:11" x14ac:dyDescent="0.35">
      <c r="A4869">
        <v>483359229</v>
      </c>
      <c r="B4869" s="2">
        <v>43728</v>
      </c>
      <c r="C4869" s="2">
        <v>43741</v>
      </c>
      <c r="D4869" t="s">
        <v>123</v>
      </c>
      <c r="E4869" t="s">
        <v>38</v>
      </c>
      <c r="F4869" t="s">
        <v>68</v>
      </c>
      <c r="G4869" t="s">
        <v>18</v>
      </c>
      <c r="H4869" t="s">
        <v>34</v>
      </c>
      <c r="I4869">
        <v>5592</v>
      </c>
      <c r="J4869">
        <v>154.06</v>
      </c>
      <c r="K4869">
        <v>90.93</v>
      </c>
    </row>
    <row r="4870" spans="1:11" x14ac:dyDescent="0.35">
      <c r="A4870">
        <v>243521249</v>
      </c>
      <c r="B4870" s="2">
        <v>42426</v>
      </c>
      <c r="C4870" s="2">
        <v>42429</v>
      </c>
      <c r="D4870" t="s">
        <v>71</v>
      </c>
      <c r="E4870" t="s">
        <v>21</v>
      </c>
      <c r="F4870" t="s">
        <v>42</v>
      </c>
      <c r="G4870" t="s">
        <v>14</v>
      </c>
      <c r="H4870" t="s">
        <v>26</v>
      </c>
      <c r="I4870">
        <v>2204</v>
      </c>
      <c r="J4870">
        <v>437.2</v>
      </c>
      <c r="K4870">
        <v>263.33</v>
      </c>
    </row>
    <row r="4871" spans="1:11" x14ac:dyDescent="0.35">
      <c r="A4871">
        <v>502860820</v>
      </c>
      <c r="B4871" s="2">
        <v>42127</v>
      </c>
      <c r="C4871" s="2">
        <v>42142</v>
      </c>
      <c r="D4871" t="s">
        <v>130</v>
      </c>
      <c r="E4871" t="s">
        <v>29</v>
      </c>
      <c r="F4871" t="s">
        <v>76</v>
      </c>
      <c r="G4871" t="s">
        <v>18</v>
      </c>
      <c r="H4871" t="s">
        <v>19</v>
      </c>
      <c r="I4871">
        <v>6546</v>
      </c>
      <c r="J4871">
        <v>668.27</v>
      </c>
      <c r="K4871">
        <v>502.54</v>
      </c>
    </row>
    <row r="4872" spans="1:11" x14ac:dyDescent="0.35">
      <c r="A4872">
        <v>878614270</v>
      </c>
      <c r="B4872" s="2">
        <v>44223</v>
      </c>
      <c r="C4872" s="2">
        <v>44238</v>
      </c>
      <c r="D4872" t="s">
        <v>189</v>
      </c>
      <c r="E4872" t="s">
        <v>21</v>
      </c>
      <c r="F4872" t="s">
        <v>42</v>
      </c>
      <c r="G4872" t="s">
        <v>14</v>
      </c>
      <c r="H4872" t="s">
        <v>15</v>
      </c>
      <c r="I4872">
        <v>342</v>
      </c>
      <c r="J4872">
        <v>437.2</v>
      </c>
      <c r="K4872">
        <v>263.33</v>
      </c>
    </row>
    <row r="4873" spans="1:11" x14ac:dyDescent="0.35">
      <c r="A4873">
        <v>158330428</v>
      </c>
      <c r="B4873" s="2">
        <v>42225</v>
      </c>
      <c r="C4873" s="2">
        <v>42238</v>
      </c>
      <c r="D4873" t="s">
        <v>87</v>
      </c>
      <c r="E4873" t="s">
        <v>24</v>
      </c>
      <c r="F4873" t="s">
        <v>42</v>
      </c>
      <c r="G4873" t="s">
        <v>18</v>
      </c>
      <c r="H4873" t="s">
        <v>19</v>
      </c>
      <c r="I4873">
        <v>2347</v>
      </c>
      <c r="J4873">
        <v>437.2</v>
      </c>
      <c r="K4873">
        <v>263.33</v>
      </c>
    </row>
    <row r="4874" spans="1:11" x14ac:dyDescent="0.35">
      <c r="A4874">
        <v>349870622</v>
      </c>
      <c r="B4874" s="2">
        <v>44538</v>
      </c>
      <c r="C4874" s="2">
        <v>44541</v>
      </c>
      <c r="D4874" t="s">
        <v>140</v>
      </c>
      <c r="E4874" t="s">
        <v>24</v>
      </c>
      <c r="F4874" t="s">
        <v>33</v>
      </c>
      <c r="G4874" t="s">
        <v>14</v>
      </c>
      <c r="H4874" t="s">
        <v>15</v>
      </c>
      <c r="I4874">
        <v>3347</v>
      </c>
      <c r="J4874">
        <v>109.28</v>
      </c>
      <c r="K4874">
        <v>35.840000000000003</v>
      </c>
    </row>
    <row r="4875" spans="1:11" x14ac:dyDescent="0.35">
      <c r="A4875">
        <v>831408679</v>
      </c>
      <c r="B4875" s="2">
        <v>44799</v>
      </c>
      <c r="C4875" s="2">
        <v>44820</v>
      </c>
      <c r="D4875" t="s">
        <v>62</v>
      </c>
      <c r="E4875" t="s">
        <v>38</v>
      </c>
      <c r="F4875" t="s">
        <v>42</v>
      </c>
      <c r="G4875" t="s">
        <v>14</v>
      </c>
      <c r="H4875" t="s">
        <v>15</v>
      </c>
      <c r="I4875">
        <v>1159</v>
      </c>
      <c r="J4875">
        <v>437.2</v>
      </c>
      <c r="K4875">
        <v>263.33</v>
      </c>
    </row>
    <row r="4876" spans="1:11" x14ac:dyDescent="0.35">
      <c r="A4876">
        <v>601430928</v>
      </c>
      <c r="B4876" s="2">
        <v>42303</v>
      </c>
      <c r="C4876" s="2">
        <v>42315</v>
      </c>
      <c r="D4876" t="s">
        <v>86</v>
      </c>
      <c r="E4876" t="s">
        <v>29</v>
      </c>
      <c r="F4876" t="s">
        <v>40</v>
      </c>
      <c r="G4876" t="s">
        <v>14</v>
      </c>
      <c r="H4876" t="s">
        <v>34</v>
      </c>
      <c r="I4876">
        <v>5632</v>
      </c>
      <c r="J4876">
        <v>651.21</v>
      </c>
      <c r="K4876">
        <v>524.96</v>
      </c>
    </row>
    <row r="4877" spans="1:11" x14ac:dyDescent="0.35">
      <c r="A4877">
        <v>528736197</v>
      </c>
      <c r="B4877" s="2">
        <v>43699</v>
      </c>
      <c r="C4877" s="2">
        <v>43713</v>
      </c>
      <c r="D4877" t="s">
        <v>191</v>
      </c>
      <c r="E4877" t="s">
        <v>24</v>
      </c>
      <c r="F4877" t="s">
        <v>76</v>
      </c>
      <c r="G4877" t="s">
        <v>14</v>
      </c>
      <c r="H4877" t="s">
        <v>15</v>
      </c>
      <c r="I4877">
        <v>3645</v>
      </c>
      <c r="J4877">
        <v>668.27</v>
      </c>
      <c r="K4877">
        <v>502.54</v>
      </c>
    </row>
    <row r="4878" spans="1:11" x14ac:dyDescent="0.35">
      <c r="A4878">
        <v>202435815</v>
      </c>
      <c r="B4878" s="2">
        <v>43140</v>
      </c>
      <c r="C4878" s="2">
        <v>43144</v>
      </c>
      <c r="D4878" t="s">
        <v>217</v>
      </c>
      <c r="E4878" t="s">
        <v>12</v>
      </c>
      <c r="F4878" t="s">
        <v>33</v>
      </c>
      <c r="G4878" t="s">
        <v>14</v>
      </c>
      <c r="H4878" t="s">
        <v>19</v>
      </c>
      <c r="I4878">
        <v>4111</v>
      </c>
      <c r="J4878">
        <v>109.28</v>
      </c>
      <c r="K4878">
        <v>35.840000000000003</v>
      </c>
    </row>
    <row r="4879" spans="1:11" x14ac:dyDescent="0.35">
      <c r="A4879">
        <v>181953608</v>
      </c>
      <c r="B4879" s="2">
        <v>42704</v>
      </c>
      <c r="C4879" s="2">
        <v>42707</v>
      </c>
      <c r="D4879" t="s">
        <v>163</v>
      </c>
      <c r="E4879" t="s">
        <v>38</v>
      </c>
      <c r="F4879" t="s">
        <v>47</v>
      </c>
      <c r="G4879" t="s">
        <v>18</v>
      </c>
      <c r="H4879" t="s">
        <v>19</v>
      </c>
      <c r="I4879">
        <v>2971</v>
      </c>
      <c r="J4879">
        <v>421.89</v>
      </c>
      <c r="K4879">
        <v>364.69</v>
      </c>
    </row>
    <row r="4880" spans="1:11" x14ac:dyDescent="0.35">
      <c r="A4880">
        <v>647025907</v>
      </c>
      <c r="B4880" s="2">
        <v>42093</v>
      </c>
      <c r="C4880" s="2">
        <v>42110</v>
      </c>
      <c r="D4880" t="s">
        <v>160</v>
      </c>
      <c r="E4880" t="s">
        <v>29</v>
      </c>
      <c r="F4880" t="s">
        <v>33</v>
      </c>
      <c r="G4880" t="s">
        <v>18</v>
      </c>
      <c r="H4880" t="s">
        <v>15</v>
      </c>
      <c r="I4880">
        <v>8199</v>
      </c>
      <c r="J4880">
        <v>109.28</v>
      </c>
      <c r="K4880">
        <v>35.840000000000003</v>
      </c>
    </row>
    <row r="4881" spans="1:11" x14ac:dyDescent="0.35">
      <c r="A4881">
        <v>947701537</v>
      </c>
      <c r="B4881" s="2">
        <v>43356</v>
      </c>
      <c r="C4881" s="2">
        <v>43366</v>
      </c>
      <c r="D4881" t="s">
        <v>148</v>
      </c>
      <c r="E4881" t="s">
        <v>24</v>
      </c>
      <c r="F4881" t="s">
        <v>42</v>
      </c>
      <c r="G4881" t="s">
        <v>18</v>
      </c>
      <c r="H4881" t="s">
        <v>19</v>
      </c>
      <c r="I4881">
        <v>4800</v>
      </c>
      <c r="J4881">
        <v>437.2</v>
      </c>
      <c r="K4881">
        <v>263.33</v>
      </c>
    </row>
    <row r="4882" spans="1:11" x14ac:dyDescent="0.35">
      <c r="A4882">
        <v>954341828</v>
      </c>
      <c r="B4882" s="2">
        <v>43243</v>
      </c>
      <c r="C4882" s="2">
        <v>43260</v>
      </c>
      <c r="D4882" t="s">
        <v>135</v>
      </c>
      <c r="E4882" t="s">
        <v>21</v>
      </c>
      <c r="F4882" t="s">
        <v>68</v>
      </c>
      <c r="G4882" t="s">
        <v>18</v>
      </c>
      <c r="H4882" t="s">
        <v>34</v>
      </c>
      <c r="I4882">
        <v>9809</v>
      </c>
      <c r="J4882">
        <v>154.06</v>
      </c>
      <c r="K4882">
        <v>90.93</v>
      </c>
    </row>
    <row r="4883" spans="1:11" x14ac:dyDescent="0.35">
      <c r="A4883">
        <v>607620608</v>
      </c>
      <c r="B4883" s="2">
        <v>44816</v>
      </c>
      <c r="C4883" s="2">
        <v>44828</v>
      </c>
      <c r="D4883" t="s">
        <v>159</v>
      </c>
      <c r="E4883" t="s">
        <v>21</v>
      </c>
      <c r="F4883" t="s">
        <v>22</v>
      </c>
      <c r="G4883" t="s">
        <v>14</v>
      </c>
      <c r="H4883" t="s">
        <v>34</v>
      </c>
      <c r="I4883">
        <v>7296</v>
      </c>
      <c r="J4883">
        <v>47.45</v>
      </c>
      <c r="K4883">
        <v>31.79</v>
      </c>
    </row>
    <row r="4884" spans="1:11" x14ac:dyDescent="0.35">
      <c r="A4884">
        <v>368524205</v>
      </c>
      <c r="B4884" s="2">
        <v>42445</v>
      </c>
      <c r="C4884" s="2">
        <v>42449</v>
      </c>
      <c r="D4884" t="s">
        <v>61</v>
      </c>
      <c r="E4884" t="s">
        <v>12</v>
      </c>
      <c r="F4884" t="s">
        <v>56</v>
      </c>
      <c r="G4884" t="s">
        <v>18</v>
      </c>
      <c r="H4884" t="s">
        <v>19</v>
      </c>
      <c r="I4884">
        <v>3357</v>
      </c>
      <c r="J4884">
        <v>9.33</v>
      </c>
      <c r="K4884">
        <v>6.92</v>
      </c>
    </row>
    <row r="4885" spans="1:11" x14ac:dyDescent="0.35">
      <c r="A4885">
        <v>768351447</v>
      </c>
      <c r="B4885" s="2">
        <v>44742</v>
      </c>
      <c r="C4885" s="2">
        <v>44751</v>
      </c>
      <c r="D4885" t="s">
        <v>139</v>
      </c>
      <c r="E4885" t="s">
        <v>51</v>
      </c>
      <c r="F4885" t="s">
        <v>17</v>
      </c>
      <c r="G4885" t="s">
        <v>14</v>
      </c>
      <c r="H4885" t="s">
        <v>15</v>
      </c>
      <c r="I4885">
        <v>1123</v>
      </c>
      <c r="J4885">
        <v>152.58000000000001</v>
      </c>
      <c r="K4885">
        <v>97.44</v>
      </c>
    </row>
    <row r="4886" spans="1:11" x14ac:dyDescent="0.35">
      <c r="A4886">
        <v>158713662</v>
      </c>
      <c r="B4886" s="2">
        <v>43857</v>
      </c>
      <c r="C4886" s="2">
        <v>43872</v>
      </c>
      <c r="D4886" t="s">
        <v>137</v>
      </c>
      <c r="E4886" t="s">
        <v>38</v>
      </c>
      <c r="F4886" t="s">
        <v>17</v>
      </c>
      <c r="G4886" t="s">
        <v>18</v>
      </c>
      <c r="H4886" t="s">
        <v>15</v>
      </c>
      <c r="I4886">
        <v>5754</v>
      </c>
      <c r="J4886">
        <v>152.58000000000001</v>
      </c>
      <c r="K4886">
        <v>97.44</v>
      </c>
    </row>
    <row r="4887" spans="1:11" x14ac:dyDescent="0.35">
      <c r="A4887">
        <v>561534678</v>
      </c>
      <c r="B4887" s="2">
        <v>43102</v>
      </c>
      <c r="C4887" s="2">
        <v>43103</v>
      </c>
      <c r="D4887" t="s">
        <v>121</v>
      </c>
      <c r="E4887" t="s">
        <v>21</v>
      </c>
      <c r="F4887" t="s">
        <v>30</v>
      </c>
      <c r="G4887" t="s">
        <v>14</v>
      </c>
      <c r="H4887" t="s">
        <v>26</v>
      </c>
      <c r="I4887">
        <v>9445</v>
      </c>
      <c r="J4887">
        <v>81.73</v>
      </c>
      <c r="K4887">
        <v>56.67</v>
      </c>
    </row>
    <row r="4888" spans="1:11" x14ac:dyDescent="0.35">
      <c r="A4888">
        <v>919050824</v>
      </c>
      <c r="B4888" s="2">
        <v>44717</v>
      </c>
      <c r="C4888" s="2">
        <v>44724</v>
      </c>
      <c r="D4888" t="s">
        <v>192</v>
      </c>
      <c r="E4888" t="s">
        <v>32</v>
      </c>
      <c r="F4888" t="s">
        <v>56</v>
      </c>
      <c r="G4888" t="s">
        <v>18</v>
      </c>
      <c r="H4888" t="s">
        <v>26</v>
      </c>
      <c r="I4888">
        <v>6417</v>
      </c>
      <c r="J4888">
        <v>9.33</v>
      </c>
      <c r="K4888">
        <v>6.92</v>
      </c>
    </row>
    <row r="4889" spans="1:11" x14ac:dyDescent="0.35">
      <c r="A4889">
        <v>243810927</v>
      </c>
      <c r="B4889" s="2">
        <v>42173</v>
      </c>
      <c r="C4889" s="2">
        <v>42183</v>
      </c>
      <c r="D4889" t="s">
        <v>151</v>
      </c>
      <c r="E4889" t="s">
        <v>32</v>
      </c>
      <c r="F4889" t="s">
        <v>17</v>
      </c>
      <c r="G4889" t="s">
        <v>14</v>
      </c>
      <c r="H4889" t="s">
        <v>19</v>
      </c>
      <c r="I4889">
        <v>7926</v>
      </c>
      <c r="J4889">
        <v>152.58000000000001</v>
      </c>
      <c r="K4889">
        <v>97.44</v>
      </c>
    </row>
    <row r="4890" spans="1:11" x14ac:dyDescent="0.35">
      <c r="A4890">
        <v>768676316</v>
      </c>
      <c r="B4890" s="2">
        <v>43106</v>
      </c>
      <c r="C4890" s="2">
        <v>43116</v>
      </c>
      <c r="D4890" t="s">
        <v>145</v>
      </c>
      <c r="E4890" t="s">
        <v>21</v>
      </c>
      <c r="F4890" t="s">
        <v>68</v>
      </c>
      <c r="G4890" t="s">
        <v>18</v>
      </c>
      <c r="H4890" t="s">
        <v>26</v>
      </c>
      <c r="I4890">
        <v>7259</v>
      </c>
      <c r="J4890">
        <v>154.06</v>
      </c>
      <c r="K4890">
        <v>90.93</v>
      </c>
    </row>
    <row r="4891" spans="1:11" x14ac:dyDescent="0.35">
      <c r="A4891">
        <v>296820819</v>
      </c>
      <c r="B4891" s="2">
        <v>44922</v>
      </c>
      <c r="C4891" s="2">
        <v>44932</v>
      </c>
      <c r="D4891" t="s">
        <v>153</v>
      </c>
      <c r="E4891" t="s">
        <v>38</v>
      </c>
      <c r="F4891" t="s">
        <v>17</v>
      </c>
      <c r="G4891" t="s">
        <v>14</v>
      </c>
      <c r="H4891" t="s">
        <v>19</v>
      </c>
      <c r="I4891">
        <v>4731</v>
      </c>
      <c r="J4891">
        <v>152.58000000000001</v>
      </c>
      <c r="K4891">
        <v>97.44</v>
      </c>
    </row>
    <row r="4892" spans="1:11" x14ac:dyDescent="0.35">
      <c r="A4892">
        <v>751730763</v>
      </c>
      <c r="B4892" s="2">
        <v>43955</v>
      </c>
      <c r="C4892" s="2">
        <v>43971</v>
      </c>
      <c r="D4892" t="s">
        <v>105</v>
      </c>
      <c r="E4892" t="s">
        <v>12</v>
      </c>
      <c r="F4892" t="s">
        <v>22</v>
      </c>
      <c r="G4892" t="s">
        <v>18</v>
      </c>
      <c r="H4892" t="s">
        <v>19</v>
      </c>
      <c r="I4892">
        <v>2693</v>
      </c>
      <c r="J4892">
        <v>47.45</v>
      </c>
      <c r="K4892">
        <v>31.79</v>
      </c>
    </row>
    <row r="4893" spans="1:11" x14ac:dyDescent="0.35">
      <c r="A4893">
        <v>527204978</v>
      </c>
      <c r="B4893" s="2">
        <v>43737</v>
      </c>
      <c r="C4893" s="2">
        <v>43743</v>
      </c>
      <c r="D4893" t="s">
        <v>182</v>
      </c>
      <c r="E4893" t="s">
        <v>12</v>
      </c>
      <c r="F4893" t="s">
        <v>47</v>
      </c>
      <c r="G4893" t="s">
        <v>14</v>
      </c>
      <c r="H4893" t="s">
        <v>26</v>
      </c>
      <c r="I4893">
        <v>523</v>
      </c>
      <c r="J4893">
        <v>421.89</v>
      </c>
      <c r="K4893">
        <v>364.69</v>
      </c>
    </row>
    <row r="4894" spans="1:11" x14ac:dyDescent="0.35">
      <c r="A4894">
        <v>337354791</v>
      </c>
      <c r="B4894" s="2">
        <v>44539</v>
      </c>
      <c r="C4894" s="2">
        <v>44541</v>
      </c>
      <c r="D4894" t="s">
        <v>125</v>
      </c>
      <c r="E4894" t="s">
        <v>21</v>
      </c>
      <c r="F4894" t="s">
        <v>42</v>
      </c>
      <c r="G4894" t="s">
        <v>18</v>
      </c>
      <c r="H4894" t="s">
        <v>26</v>
      </c>
      <c r="I4894">
        <v>9634</v>
      </c>
      <c r="J4894">
        <v>437.2</v>
      </c>
      <c r="K4894">
        <v>263.33</v>
      </c>
    </row>
    <row r="4895" spans="1:11" x14ac:dyDescent="0.35">
      <c r="A4895">
        <v>966604030</v>
      </c>
      <c r="B4895" s="2">
        <v>42397</v>
      </c>
      <c r="C4895" s="2">
        <v>42414</v>
      </c>
      <c r="D4895" t="s">
        <v>187</v>
      </c>
      <c r="E4895" t="s">
        <v>29</v>
      </c>
      <c r="F4895" t="s">
        <v>33</v>
      </c>
      <c r="G4895" t="s">
        <v>14</v>
      </c>
      <c r="H4895" t="s">
        <v>15</v>
      </c>
      <c r="I4895">
        <v>8467</v>
      </c>
      <c r="J4895">
        <v>109.28</v>
      </c>
      <c r="K4895">
        <v>35.840000000000003</v>
      </c>
    </row>
    <row r="4896" spans="1:11" x14ac:dyDescent="0.35">
      <c r="A4896">
        <v>119689023</v>
      </c>
      <c r="B4896" s="2">
        <v>43707</v>
      </c>
      <c r="C4896" s="2">
        <v>43712</v>
      </c>
      <c r="D4896" t="s">
        <v>196</v>
      </c>
      <c r="E4896" t="s">
        <v>32</v>
      </c>
      <c r="F4896" t="s">
        <v>40</v>
      </c>
      <c r="G4896" t="s">
        <v>18</v>
      </c>
      <c r="H4896" t="s">
        <v>26</v>
      </c>
      <c r="I4896">
        <v>7497</v>
      </c>
      <c r="J4896">
        <v>651.21</v>
      </c>
      <c r="K4896">
        <v>524.96</v>
      </c>
    </row>
    <row r="4897" spans="1:11" x14ac:dyDescent="0.35">
      <c r="A4897">
        <v>971658599</v>
      </c>
      <c r="B4897" s="2">
        <v>43906</v>
      </c>
      <c r="C4897" s="2">
        <v>43923</v>
      </c>
      <c r="D4897" t="s">
        <v>31</v>
      </c>
      <c r="E4897" t="s">
        <v>32</v>
      </c>
      <c r="F4897" t="s">
        <v>13</v>
      </c>
      <c r="G4897" t="s">
        <v>18</v>
      </c>
      <c r="H4897" t="s">
        <v>34</v>
      </c>
      <c r="I4897">
        <v>4227</v>
      </c>
      <c r="J4897">
        <v>255.28</v>
      </c>
      <c r="K4897">
        <v>159.41999999999999</v>
      </c>
    </row>
    <row r="4898" spans="1:11" x14ac:dyDescent="0.35">
      <c r="A4898">
        <v>917874085</v>
      </c>
      <c r="B4898" s="2">
        <v>44086</v>
      </c>
      <c r="C4898" s="2">
        <v>44088</v>
      </c>
      <c r="D4898" t="s">
        <v>125</v>
      </c>
      <c r="E4898" t="s">
        <v>21</v>
      </c>
      <c r="F4898" t="s">
        <v>47</v>
      </c>
      <c r="G4898" t="s">
        <v>18</v>
      </c>
      <c r="H4898" t="s">
        <v>15</v>
      </c>
      <c r="I4898">
        <v>8194</v>
      </c>
      <c r="J4898">
        <v>421.89</v>
      </c>
      <c r="K4898">
        <v>364.69</v>
      </c>
    </row>
    <row r="4899" spans="1:11" x14ac:dyDescent="0.35">
      <c r="A4899">
        <v>124009311</v>
      </c>
      <c r="B4899" s="2">
        <v>43616</v>
      </c>
      <c r="C4899" s="2">
        <v>43630</v>
      </c>
      <c r="D4899" t="s">
        <v>27</v>
      </c>
      <c r="E4899" t="s">
        <v>24</v>
      </c>
      <c r="F4899" t="s">
        <v>30</v>
      </c>
      <c r="G4899" t="s">
        <v>18</v>
      </c>
      <c r="H4899" t="s">
        <v>34</v>
      </c>
      <c r="I4899">
        <v>5966</v>
      </c>
      <c r="J4899">
        <v>81.73</v>
      </c>
      <c r="K4899">
        <v>56.67</v>
      </c>
    </row>
    <row r="4900" spans="1:11" x14ac:dyDescent="0.35">
      <c r="A4900">
        <v>176050603</v>
      </c>
      <c r="B4900" s="2">
        <v>43716</v>
      </c>
      <c r="C4900" s="2">
        <v>43736</v>
      </c>
      <c r="D4900" t="s">
        <v>109</v>
      </c>
      <c r="E4900" t="s">
        <v>21</v>
      </c>
      <c r="F4900" t="s">
        <v>25</v>
      </c>
      <c r="G4900" t="s">
        <v>14</v>
      </c>
      <c r="H4900" t="s">
        <v>19</v>
      </c>
      <c r="I4900">
        <v>6140</v>
      </c>
      <c r="J4900">
        <v>205.7</v>
      </c>
      <c r="K4900">
        <v>117.11</v>
      </c>
    </row>
    <row r="4901" spans="1:11" x14ac:dyDescent="0.35">
      <c r="A4901">
        <v>930296790</v>
      </c>
      <c r="B4901" s="2">
        <v>44612</v>
      </c>
      <c r="C4901" s="2">
        <v>44621</v>
      </c>
      <c r="D4901" t="s">
        <v>152</v>
      </c>
      <c r="E4901" t="s">
        <v>21</v>
      </c>
      <c r="F4901" t="s">
        <v>47</v>
      </c>
      <c r="G4901" t="s">
        <v>18</v>
      </c>
      <c r="H4901" t="s">
        <v>19</v>
      </c>
      <c r="I4901">
        <v>4348</v>
      </c>
      <c r="J4901">
        <v>421.89</v>
      </c>
      <c r="K4901">
        <v>364.69</v>
      </c>
    </row>
    <row r="4902" spans="1:11" x14ac:dyDescent="0.35">
      <c r="A4902">
        <v>963359200</v>
      </c>
      <c r="B4902" s="2">
        <v>42222</v>
      </c>
      <c r="C4902" s="2">
        <v>42242</v>
      </c>
      <c r="D4902" t="s">
        <v>202</v>
      </c>
      <c r="E4902" t="s">
        <v>38</v>
      </c>
      <c r="F4902" t="s">
        <v>30</v>
      </c>
      <c r="G4902" t="s">
        <v>14</v>
      </c>
      <c r="H4902" t="s">
        <v>15</v>
      </c>
      <c r="I4902">
        <v>8250</v>
      </c>
      <c r="J4902">
        <v>81.73</v>
      </c>
      <c r="K4902">
        <v>56.67</v>
      </c>
    </row>
    <row r="4903" spans="1:11" x14ac:dyDescent="0.35">
      <c r="A4903">
        <v>722161662</v>
      </c>
      <c r="B4903" s="2">
        <v>42896</v>
      </c>
      <c r="C4903" s="2">
        <v>42914</v>
      </c>
      <c r="D4903" t="s">
        <v>197</v>
      </c>
      <c r="E4903" t="s">
        <v>38</v>
      </c>
      <c r="F4903" t="s">
        <v>47</v>
      </c>
      <c r="G4903" t="s">
        <v>18</v>
      </c>
      <c r="H4903" t="s">
        <v>26</v>
      </c>
      <c r="I4903">
        <v>2539</v>
      </c>
      <c r="J4903">
        <v>421.89</v>
      </c>
      <c r="K4903">
        <v>364.69</v>
      </c>
    </row>
    <row r="4904" spans="1:11" x14ac:dyDescent="0.35">
      <c r="A4904">
        <v>273940503</v>
      </c>
      <c r="B4904" s="2">
        <v>44453</v>
      </c>
      <c r="C4904" s="2">
        <v>44458</v>
      </c>
      <c r="D4904" t="s">
        <v>214</v>
      </c>
      <c r="E4904" t="s">
        <v>21</v>
      </c>
      <c r="F4904" t="s">
        <v>25</v>
      </c>
      <c r="G4904" t="s">
        <v>14</v>
      </c>
      <c r="H4904" t="s">
        <v>26</v>
      </c>
      <c r="I4904">
        <v>3937</v>
      </c>
      <c r="J4904">
        <v>205.7</v>
      </c>
      <c r="K4904">
        <v>117.11</v>
      </c>
    </row>
    <row r="4905" spans="1:11" x14ac:dyDescent="0.35">
      <c r="A4905">
        <v>656244552</v>
      </c>
      <c r="B4905" s="2">
        <v>43248</v>
      </c>
      <c r="C4905" s="2">
        <v>43260</v>
      </c>
      <c r="D4905" t="s">
        <v>176</v>
      </c>
      <c r="E4905" t="s">
        <v>21</v>
      </c>
      <c r="F4905" t="s">
        <v>56</v>
      </c>
      <c r="G4905" t="s">
        <v>18</v>
      </c>
      <c r="H4905" t="s">
        <v>19</v>
      </c>
      <c r="I4905">
        <v>6201</v>
      </c>
      <c r="J4905">
        <v>9.33</v>
      </c>
      <c r="K4905">
        <v>6.92</v>
      </c>
    </row>
    <row r="4906" spans="1:11" x14ac:dyDescent="0.35">
      <c r="A4906">
        <v>726935136</v>
      </c>
      <c r="B4906" s="2">
        <v>43954</v>
      </c>
      <c r="C4906" s="2">
        <v>43956</v>
      </c>
      <c r="D4906" t="s">
        <v>106</v>
      </c>
      <c r="E4906" t="s">
        <v>38</v>
      </c>
      <c r="F4906" t="s">
        <v>30</v>
      </c>
      <c r="G4906" t="s">
        <v>18</v>
      </c>
      <c r="H4906" t="s">
        <v>15</v>
      </c>
      <c r="I4906">
        <v>5116</v>
      </c>
      <c r="J4906">
        <v>81.73</v>
      </c>
      <c r="K4906">
        <v>56.67</v>
      </c>
    </row>
    <row r="4907" spans="1:11" x14ac:dyDescent="0.35">
      <c r="A4907">
        <v>314186084</v>
      </c>
      <c r="B4907" s="2">
        <v>43940</v>
      </c>
      <c r="C4907" s="2">
        <v>43951</v>
      </c>
      <c r="D4907" t="s">
        <v>149</v>
      </c>
      <c r="E4907" t="s">
        <v>12</v>
      </c>
      <c r="F4907" t="s">
        <v>22</v>
      </c>
      <c r="G4907" t="s">
        <v>14</v>
      </c>
      <c r="H4907" t="s">
        <v>26</v>
      </c>
      <c r="I4907">
        <v>3499</v>
      </c>
      <c r="J4907">
        <v>47.45</v>
      </c>
      <c r="K4907">
        <v>31.79</v>
      </c>
    </row>
    <row r="4908" spans="1:11" x14ac:dyDescent="0.35">
      <c r="A4908">
        <v>666483724</v>
      </c>
      <c r="B4908" s="2">
        <v>43309</v>
      </c>
      <c r="C4908" s="2">
        <v>43311</v>
      </c>
      <c r="D4908" t="s">
        <v>175</v>
      </c>
      <c r="E4908" t="s">
        <v>21</v>
      </c>
      <c r="F4908" t="s">
        <v>76</v>
      </c>
      <c r="G4908" t="s">
        <v>14</v>
      </c>
      <c r="H4908" t="s">
        <v>19</v>
      </c>
      <c r="I4908">
        <v>6199</v>
      </c>
      <c r="J4908">
        <v>668.27</v>
      </c>
      <c r="K4908">
        <v>502.54</v>
      </c>
    </row>
    <row r="4909" spans="1:11" x14ac:dyDescent="0.35">
      <c r="A4909">
        <v>402626883</v>
      </c>
      <c r="B4909" s="2">
        <v>42632</v>
      </c>
      <c r="C4909" s="2">
        <v>42652</v>
      </c>
      <c r="D4909" t="s">
        <v>58</v>
      </c>
      <c r="E4909" t="s">
        <v>29</v>
      </c>
      <c r="F4909" t="s">
        <v>47</v>
      </c>
      <c r="G4909" t="s">
        <v>14</v>
      </c>
      <c r="H4909" t="s">
        <v>19</v>
      </c>
      <c r="I4909">
        <v>5097</v>
      </c>
      <c r="J4909">
        <v>421.89</v>
      </c>
      <c r="K4909">
        <v>364.69</v>
      </c>
    </row>
    <row r="4910" spans="1:11" x14ac:dyDescent="0.35">
      <c r="A4910">
        <v>461726891</v>
      </c>
      <c r="B4910" s="2">
        <v>42869</v>
      </c>
      <c r="C4910" s="2">
        <v>42881</v>
      </c>
      <c r="D4910" t="s">
        <v>138</v>
      </c>
      <c r="E4910" t="s">
        <v>24</v>
      </c>
      <c r="F4910" t="s">
        <v>33</v>
      </c>
      <c r="G4910" t="s">
        <v>14</v>
      </c>
      <c r="H4910" t="s">
        <v>15</v>
      </c>
      <c r="I4910">
        <v>4103</v>
      </c>
      <c r="J4910">
        <v>109.28</v>
      </c>
      <c r="K4910">
        <v>35.840000000000003</v>
      </c>
    </row>
    <row r="4911" spans="1:11" x14ac:dyDescent="0.35">
      <c r="A4911">
        <v>953207576</v>
      </c>
      <c r="B4911" s="2">
        <v>43986</v>
      </c>
      <c r="C4911" s="2">
        <v>43996</v>
      </c>
      <c r="D4911" t="s">
        <v>27</v>
      </c>
      <c r="E4911" t="s">
        <v>24</v>
      </c>
      <c r="F4911" t="s">
        <v>17</v>
      </c>
      <c r="G4911" t="s">
        <v>18</v>
      </c>
      <c r="H4911" t="s">
        <v>26</v>
      </c>
      <c r="I4911">
        <v>4159</v>
      </c>
      <c r="J4911">
        <v>152.58000000000001</v>
      </c>
      <c r="K4911">
        <v>97.44</v>
      </c>
    </row>
    <row r="4912" spans="1:11" x14ac:dyDescent="0.35">
      <c r="A4912">
        <v>706805264</v>
      </c>
      <c r="B4912" s="2">
        <v>43104</v>
      </c>
      <c r="C4912" s="2">
        <v>43117</v>
      </c>
      <c r="D4912" t="s">
        <v>150</v>
      </c>
      <c r="E4912" t="s">
        <v>38</v>
      </c>
      <c r="F4912" t="s">
        <v>13</v>
      </c>
      <c r="G4912" t="s">
        <v>14</v>
      </c>
      <c r="H4912" t="s">
        <v>26</v>
      </c>
      <c r="I4912">
        <v>8239</v>
      </c>
      <c r="J4912">
        <v>255.28</v>
      </c>
      <c r="K4912">
        <v>159.41999999999999</v>
      </c>
    </row>
    <row r="4913" spans="1:11" x14ac:dyDescent="0.35">
      <c r="A4913">
        <v>422568786</v>
      </c>
      <c r="B4913" s="2">
        <v>42505</v>
      </c>
      <c r="C4913" s="2">
        <v>42515</v>
      </c>
      <c r="D4913" t="s">
        <v>117</v>
      </c>
      <c r="E4913" t="s">
        <v>21</v>
      </c>
      <c r="F4913" t="s">
        <v>47</v>
      </c>
      <c r="G4913" t="s">
        <v>14</v>
      </c>
      <c r="H4913" t="s">
        <v>34</v>
      </c>
      <c r="I4913">
        <v>6349</v>
      </c>
      <c r="J4913">
        <v>421.89</v>
      </c>
      <c r="K4913">
        <v>364.69</v>
      </c>
    </row>
    <row r="4914" spans="1:11" x14ac:dyDescent="0.35">
      <c r="A4914">
        <v>420859467</v>
      </c>
      <c r="B4914" s="2">
        <v>43401</v>
      </c>
      <c r="C4914" s="2">
        <v>43417</v>
      </c>
      <c r="D4914" t="s">
        <v>128</v>
      </c>
      <c r="E4914" t="s">
        <v>38</v>
      </c>
      <c r="F4914" t="s">
        <v>68</v>
      </c>
      <c r="G4914" t="s">
        <v>18</v>
      </c>
      <c r="H4914" t="s">
        <v>26</v>
      </c>
      <c r="I4914">
        <v>524</v>
      </c>
      <c r="J4914">
        <v>154.06</v>
      </c>
      <c r="K4914">
        <v>90.93</v>
      </c>
    </row>
    <row r="4915" spans="1:11" x14ac:dyDescent="0.35">
      <c r="A4915">
        <v>192351138</v>
      </c>
      <c r="B4915" s="2">
        <v>42774</v>
      </c>
      <c r="C4915" s="2">
        <v>42782</v>
      </c>
      <c r="D4915" t="s">
        <v>61</v>
      </c>
      <c r="E4915" t="s">
        <v>12</v>
      </c>
      <c r="F4915" t="s">
        <v>30</v>
      </c>
      <c r="G4915" t="s">
        <v>18</v>
      </c>
      <c r="H4915" t="s">
        <v>19</v>
      </c>
      <c r="I4915">
        <v>9831</v>
      </c>
      <c r="J4915">
        <v>81.73</v>
      </c>
      <c r="K4915">
        <v>56.67</v>
      </c>
    </row>
    <row r="4916" spans="1:11" x14ac:dyDescent="0.35">
      <c r="A4916">
        <v>648030126</v>
      </c>
      <c r="B4916" s="2">
        <v>42691</v>
      </c>
      <c r="C4916" s="2">
        <v>42699</v>
      </c>
      <c r="D4916" t="s">
        <v>94</v>
      </c>
      <c r="E4916" t="s">
        <v>38</v>
      </c>
      <c r="F4916" t="s">
        <v>68</v>
      </c>
      <c r="G4916" t="s">
        <v>14</v>
      </c>
      <c r="H4916" t="s">
        <v>34</v>
      </c>
      <c r="I4916">
        <v>5370</v>
      </c>
      <c r="J4916">
        <v>154.06</v>
      </c>
      <c r="K4916">
        <v>90.93</v>
      </c>
    </row>
    <row r="4917" spans="1:11" x14ac:dyDescent="0.35">
      <c r="A4917">
        <v>969195258</v>
      </c>
      <c r="B4917" s="2">
        <v>44069</v>
      </c>
      <c r="C4917" s="2">
        <v>44072</v>
      </c>
      <c r="D4917" t="s">
        <v>135</v>
      </c>
      <c r="E4917" t="s">
        <v>21</v>
      </c>
      <c r="F4917" t="s">
        <v>68</v>
      </c>
      <c r="G4917" t="s">
        <v>14</v>
      </c>
      <c r="H4917" t="s">
        <v>26</v>
      </c>
      <c r="I4917">
        <v>5269</v>
      </c>
      <c r="J4917">
        <v>154.06</v>
      </c>
      <c r="K4917">
        <v>90.93</v>
      </c>
    </row>
    <row r="4918" spans="1:11" x14ac:dyDescent="0.35">
      <c r="A4918">
        <v>857457864</v>
      </c>
      <c r="B4918" s="2">
        <v>44406</v>
      </c>
      <c r="C4918" s="2">
        <v>44417</v>
      </c>
      <c r="D4918" t="s">
        <v>91</v>
      </c>
      <c r="E4918" t="s">
        <v>21</v>
      </c>
      <c r="F4918" t="s">
        <v>40</v>
      </c>
      <c r="G4918" t="s">
        <v>14</v>
      </c>
      <c r="H4918" t="s">
        <v>19</v>
      </c>
      <c r="I4918">
        <v>9691</v>
      </c>
      <c r="J4918">
        <v>651.21</v>
      </c>
      <c r="K4918">
        <v>524.96</v>
      </c>
    </row>
    <row r="4919" spans="1:11" x14ac:dyDescent="0.35">
      <c r="A4919">
        <v>984741771</v>
      </c>
      <c r="B4919" s="2">
        <v>44741</v>
      </c>
      <c r="C4919" s="2">
        <v>44749</v>
      </c>
      <c r="D4919" t="s">
        <v>216</v>
      </c>
      <c r="E4919" t="s">
        <v>51</v>
      </c>
      <c r="F4919" t="s">
        <v>40</v>
      </c>
      <c r="G4919" t="s">
        <v>14</v>
      </c>
      <c r="H4919" t="s">
        <v>15</v>
      </c>
      <c r="I4919">
        <v>5828</v>
      </c>
      <c r="J4919">
        <v>651.21</v>
      </c>
      <c r="K4919">
        <v>524.96</v>
      </c>
    </row>
    <row r="4920" spans="1:11" x14ac:dyDescent="0.35">
      <c r="A4920">
        <v>743283307</v>
      </c>
      <c r="B4920" s="2">
        <v>43430</v>
      </c>
      <c r="C4920" s="2">
        <v>43446</v>
      </c>
      <c r="D4920" t="s">
        <v>151</v>
      </c>
      <c r="E4920" t="s">
        <v>32</v>
      </c>
      <c r="F4920" t="s">
        <v>17</v>
      </c>
      <c r="G4920" t="s">
        <v>14</v>
      </c>
      <c r="H4920" t="s">
        <v>34</v>
      </c>
      <c r="I4920">
        <v>2903</v>
      </c>
      <c r="J4920">
        <v>152.58000000000001</v>
      </c>
      <c r="K4920">
        <v>97.44</v>
      </c>
    </row>
    <row r="4921" spans="1:11" x14ac:dyDescent="0.35">
      <c r="A4921">
        <v>495631301</v>
      </c>
      <c r="B4921" s="2">
        <v>43987</v>
      </c>
      <c r="C4921" s="2">
        <v>43992</v>
      </c>
      <c r="D4921" t="s">
        <v>145</v>
      </c>
      <c r="E4921" t="s">
        <v>21</v>
      </c>
      <c r="F4921" t="s">
        <v>68</v>
      </c>
      <c r="G4921" t="s">
        <v>14</v>
      </c>
      <c r="H4921" t="s">
        <v>15</v>
      </c>
      <c r="I4921">
        <v>7171</v>
      </c>
      <c r="J4921">
        <v>154.06</v>
      </c>
      <c r="K4921">
        <v>90.93</v>
      </c>
    </row>
    <row r="4922" spans="1:11" x14ac:dyDescent="0.35">
      <c r="A4922">
        <v>224647080</v>
      </c>
      <c r="B4922" s="2">
        <v>43274</v>
      </c>
      <c r="C4922" s="2">
        <v>43288</v>
      </c>
      <c r="D4922" t="s">
        <v>195</v>
      </c>
      <c r="E4922" t="s">
        <v>21</v>
      </c>
      <c r="F4922" t="s">
        <v>40</v>
      </c>
      <c r="G4922" t="s">
        <v>18</v>
      </c>
      <c r="H4922" t="s">
        <v>34</v>
      </c>
      <c r="I4922">
        <v>6918</v>
      </c>
      <c r="J4922">
        <v>651.21</v>
      </c>
      <c r="K4922">
        <v>524.96</v>
      </c>
    </row>
    <row r="4923" spans="1:11" x14ac:dyDescent="0.35">
      <c r="A4923">
        <v>883504474</v>
      </c>
      <c r="B4923" s="2">
        <v>43315</v>
      </c>
      <c r="C4923" s="2">
        <v>43319</v>
      </c>
      <c r="D4923" t="s">
        <v>129</v>
      </c>
      <c r="E4923" t="s">
        <v>21</v>
      </c>
      <c r="F4923" t="s">
        <v>40</v>
      </c>
      <c r="G4923" t="s">
        <v>18</v>
      </c>
      <c r="H4923" t="s">
        <v>34</v>
      </c>
      <c r="I4923">
        <v>7462</v>
      </c>
      <c r="J4923">
        <v>651.21</v>
      </c>
      <c r="K4923">
        <v>524.96</v>
      </c>
    </row>
    <row r="4924" spans="1:11" x14ac:dyDescent="0.35">
      <c r="A4924">
        <v>345689809</v>
      </c>
      <c r="B4924" s="2">
        <v>43443</v>
      </c>
      <c r="C4924" s="2">
        <v>43450</v>
      </c>
      <c r="D4924" t="s">
        <v>181</v>
      </c>
      <c r="E4924" t="s">
        <v>38</v>
      </c>
      <c r="F4924" t="s">
        <v>33</v>
      </c>
      <c r="G4924" t="s">
        <v>14</v>
      </c>
      <c r="H4924" t="s">
        <v>19</v>
      </c>
      <c r="I4924">
        <v>6151</v>
      </c>
      <c r="J4924">
        <v>109.28</v>
      </c>
      <c r="K4924">
        <v>35.840000000000003</v>
      </c>
    </row>
    <row r="4925" spans="1:11" x14ac:dyDescent="0.35">
      <c r="A4925">
        <v>155001914</v>
      </c>
      <c r="B4925" s="2">
        <v>43460</v>
      </c>
      <c r="C4925" s="2">
        <v>43462</v>
      </c>
      <c r="D4925" t="s">
        <v>31</v>
      </c>
      <c r="E4925" t="s">
        <v>32</v>
      </c>
      <c r="F4925" t="s">
        <v>33</v>
      </c>
      <c r="G4925" t="s">
        <v>14</v>
      </c>
      <c r="H4925" t="s">
        <v>15</v>
      </c>
      <c r="I4925">
        <v>7366</v>
      </c>
      <c r="J4925">
        <v>109.28</v>
      </c>
      <c r="K4925">
        <v>35.840000000000003</v>
      </c>
    </row>
    <row r="4926" spans="1:11" x14ac:dyDescent="0.35">
      <c r="A4926">
        <v>575552117</v>
      </c>
      <c r="B4926" s="2">
        <v>42097</v>
      </c>
      <c r="C4926" s="2">
        <v>42099</v>
      </c>
      <c r="D4926" t="s">
        <v>48</v>
      </c>
      <c r="E4926" t="s">
        <v>21</v>
      </c>
      <c r="F4926" t="s">
        <v>40</v>
      </c>
      <c r="G4926" t="s">
        <v>18</v>
      </c>
      <c r="H4926" t="s">
        <v>19</v>
      </c>
      <c r="I4926">
        <v>7516</v>
      </c>
      <c r="J4926">
        <v>651.21</v>
      </c>
      <c r="K4926">
        <v>524.96</v>
      </c>
    </row>
    <row r="4927" spans="1:11" x14ac:dyDescent="0.35">
      <c r="A4927">
        <v>141764247</v>
      </c>
      <c r="B4927" s="2">
        <v>43661</v>
      </c>
      <c r="C4927" s="2">
        <v>43671</v>
      </c>
      <c r="D4927" t="s">
        <v>188</v>
      </c>
      <c r="E4927" t="s">
        <v>21</v>
      </c>
      <c r="F4927" t="s">
        <v>13</v>
      </c>
      <c r="G4927" t="s">
        <v>18</v>
      </c>
      <c r="H4927" t="s">
        <v>34</v>
      </c>
      <c r="I4927">
        <v>46</v>
      </c>
      <c r="J4927">
        <v>255.28</v>
      </c>
      <c r="K4927">
        <v>159.41999999999999</v>
      </c>
    </row>
    <row r="4928" spans="1:11" x14ac:dyDescent="0.35">
      <c r="A4928">
        <v>608374631</v>
      </c>
      <c r="B4928" s="2">
        <v>42471</v>
      </c>
      <c r="C4928" s="2">
        <v>42489</v>
      </c>
      <c r="D4928" t="s">
        <v>178</v>
      </c>
      <c r="E4928" t="s">
        <v>21</v>
      </c>
      <c r="F4928" t="s">
        <v>68</v>
      </c>
      <c r="G4928" t="s">
        <v>18</v>
      </c>
      <c r="H4928" t="s">
        <v>15</v>
      </c>
      <c r="I4928">
        <v>428</v>
      </c>
      <c r="J4928">
        <v>154.06</v>
      </c>
      <c r="K4928">
        <v>90.93</v>
      </c>
    </row>
    <row r="4929" spans="1:11" x14ac:dyDescent="0.35">
      <c r="A4929">
        <v>200432097</v>
      </c>
      <c r="B4929" s="2">
        <v>43847</v>
      </c>
      <c r="C4929" s="2">
        <v>43863</v>
      </c>
      <c r="D4929" t="s">
        <v>107</v>
      </c>
      <c r="E4929" t="s">
        <v>21</v>
      </c>
      <c r="F4929" t="s">
        <v>76</v>
      </c>
      <c r="G4929" t="s">
        <v>14</v>
      </c>
      <c r="H4929" t="s">
        <v>26</v>
      </c>
      <c r="I4929">
        <v>1167</v>
      </c>
      <c r="J4929">
        <v>668.27</v>
      </c>
      <c r="K4929">
        <v>502.54</v>
      </c>
    </row>
    <row r="4930" spans="1:11" x14ac:dyDescent="0.35">
      <c r="A4930">
        <v>363297975</v>
      </c>
      <c r="B4930" s="2">
        <v>43534</v>
      </c>
      <c r="C4930" s="2">
        <v>43539</v>
      </c>
      <c r="D4930" t="s">
        <v>64</v>
      </c>
      <c r="E4930" t="s">
        <v>29</v>
      </c>
      <c r="F4930" t="s">
        <v>76</v>
      </c>
      <c r="G4930" t="s">
        <v>14</v>
      </c>
      <c r="H4930" t="s">
        <v>26</v>
      </c>
      <c r="I4930">
        <v>6799</v>
      </c>
      <c r="J4930">
        <v>668.27</v>
      </c>
      <c r="K4930">
        <v>502.54</v>
      </c>
    </row>
    <row r="4931" spans="1:11" x14ac:dyDescent="0.35">
      <c r="A4931">
        <v>812646090</v>
      </c>
      <c r="B4931" s="2">
        <v>43175</v>
      </c>
      <c r="C4931" s="2">
        <v>43192</v>
      </c>
      <c r="D4931" t="s">
        <v>65</v>
      </c>
      <c r="E4931" t="s">
        <v>32</v>
      </c>
      <c r="F4931" t="s">
        <v>42</v>
      </c>
      <c r="G4931" t="s">
        <v>18</v>
      </c>
      <c r="H4931" t="s">
        <v>26</v>
      </c>
      <c r="I4931">
        <v>8892</v>
      </c>
      <c r="J4931">
        <v>437.2</v>
      </c>
      <c r="K4931">
        <v>263.33</v>
      </c>
    </row>
    <row r="4932" spans="1:11" x14ac:dyDescent="0.35">
      <c r="A4932">
        <v>884462773</v>
      </c>
      <c r="B4932" s="2">
        <v>44794</v>
      </c>
      <c r="C4932" s="2">
        <v>44808</v>
      </c>
      <c r="D4932" t="s">
        <v>214</v>
      </c>
      <c r="E4932" t="s">
        <v>21</v>
      </c>
      <c r="F4932" t="s">
        <v>17</v>
      </c>
      <c r="G4932" t="s">
        <v>18</v>
      </c>
      <c r="H4932" t="s">
        <v>15</v>
      </c>
      <c r="I4932">
        <v>1044</v>
      </c>
      <c r="J4932">
        <v>152.58000000000001</v>
      </c>
      <c r="K4932">
        <v>97.44</v>
      </c>
    </row>
    <row r="4933" spans="1:11" x14ac:dyDescent="0.35">
      <c r="A4933">
        <v>885046851</v>
      </c>
      <c r="B4933" s="2">
        <v>44731</v>
      </c>
      <c r="C4933" s="2">
        <v>44744</v>
      </c>
      <c r="D4933" t="s">
        <v>20</v>
      </c>
      <c r="E4933" t="s">
        <v>21</v>
      </c>
      <c r="F4933" t="s">
        <v>40</v>
      </c>
      <c r="G4933" t="s">
        <v>18</v>
      </c>
      <c r="H4933" t="s">
        <v>15</v>
      </c>
      <c r="I4933">
        <v>3886</v>
      </c>
      <c r="J4933">
        <v>651.21</v>
      </c>
      <c r="K4933">
        <v>524.96</v>
      </c>
    </row>
    <row r="4934" spans="1:11" x14ac:dyDescent="0.35">
      <c r="A4934">
        <v>741009652</v>
      </c>
      <c r="B4934" s="2">
        <v>42060</v>
      </c>
      <c r="C4934" s="2">
        <v>42068</v>
      </c>
      <c r="D4934" t="s">
        <v>132</v>
      </c>
      <c r="E4934" t="s">
        <v>38</v>
      </c>
      <c r="F4934" t="s">
        <v>68</v>
      </c>
      <c r="G4934" t="s">
        <v>18</v>
      </c>
      <c r="H4934" t="s">
        <v>26</v>
      </c>
      <c r="I4934">
        <v>78</v>
      </c>
      <c r="J4934">
        <v>154.06</v>
      </c>
      <c r="K4934">
        <v>90.93</v>
      </c>
    </row>
    <row r="4935" spans="1:11" x14ac:dyDescent="0.35">
      <c r="A4935">
        <v>449275004</v>
      </c>
      <c r="B4935" s="2">
        <v>42326</v>
      </c>
      <c r="C4935" s="2">
        <v>42339</v>
      </c>
      <c r="D4935" t="s">
        <v>61</v>
      </c>
      <c r="E4935" t="s">
        <v>12</v>
      </c>
      <c r="F4935" t="s">
        <v>56</v>
      </c>
      <c r="G4935" t="s">
        <v>14</v>
      </c>
      <c r="H4935" t="s">
        <v>15</v>
      </c>
      <c r="I4935">
        <v>9313</v>
      </c>
      <c r="J4935">
        <v>9.33</v>
      </c>
      <c r="K4935">
        <v>6.92</v>
      </c>
    </row>
    <row r="4936" spans="1:11" x14ac:dyDescent="0.35">
      <c r="A4936">
        <v>527079236</v>
      </c>
      <c r="B4936" s="2">
        <v>43996</v>
      </c>
      <c r="C4936" s="2">
        <v>44004</v>
      </c>
      <c r="D4936" t="s">
        <v>20</v>
      </c>
      <c r="E4936" t="s">
        <v>21</v>
      </c>
      <c r="F4936" t="s">
        <v>68</v>
      </c>
      <c r="G4936" t="s">
        <v>14</v>
      </c>
      <c r="H4936" t="s">
        <v>15</v>
      </c>
      <c r="I4936">
        <v>3314</v>
      </c>
      <c r="J4936">
        <v>154.06</v>
      </c>
      <c r="K4936">
        <v>90.93</v>
      </c>
    </row>
    <row r="4937" spans="1:11" x14ac:dyDescent="0.35">
      <c r="A4937">
        <v>661971175</v>
      </c>
      <c r="B4937" s="2">
        <v>42775</v>
      </c>
      <c r="C4937" s="2">
        <v>42779</v>
      </c>
      <c r="D4937" t="s">
        <v>194</v>
      </c>
      <c r="E4937" t="s">
        <v>32</v>
      </c>
      <c r="F4937" t="s">
        <v>42</v>
      </c>
      <c r="G4937" t="s">
        <v>18</v>
      </c>
      <c r="H4937" t="s">
        <v>26</v>
      </c>
      <c r="I4937">
        <v>836</v>
      </c>
      <c r="J4937">
        <v>437.2</v>
      </c>
      <c r="K4937">
        <v>263.33</v>
      </c>
    </row>
    <row r="4938" spans="1:11" x14ac:dyDescent="0.35">
      <c r="A4938">
        <v>161812150</v>
      </c>
      <c r="B4938" s="2">
        <v>44144</v>
      </c>
      <c r="C4938" s="2">
        <v>44152</v>
      </c>
      <c r="D4938" t="s">
        <v>135</v>
      </c>
      <c r="E4938" t="s">
        <v>21</v>
      </c>
      <c r="F4938" t="s">
        <v>33</v>
      </c>
      <c r="G4938" t="s">
        <v>14</v>
      </c>
      <c r="H4938" t="s">
        <v>19</v>
      </c>
      <c r="I4938">
        <v>2666</v>
      </c>
      <c r="J4938">
        <v>109.28</v>
      </c>
      <c r="K4938">
        <v>35.840000000000003</v>
      </c>
    </row>
    <row r="4939" spans="1:11" x14ac:dyDescent="0.35">
      <c r="A4939">
        <v>204775989</v>
      </c>
      <c r="B4939" s="2">
        <v>44663</v>
      </c>
      <c r="C4939" s="2">
        <v>44684</v>
      </c>
      <c r="D4939" t="s">
        <v>123</v>
      </c>
      <c r="E4939" t="s">
        <v>38</v>
      </c>
      <c r="F4939" t="s">
        <v>40</v>
      </c>
      <c r="G4939" t="s">
        <v>14</v>
      </c>
      <c r="H4939" t="s">
        <v>26</v>
      </c>
      <c r="I4939">
        <v>6620</v>
      </c>
      <c r="J4939">
        <v>651.21</v>
      </c>
      <c r="K4939">
        <v>524.96</v>
      </c>
    </row>
    <row r="4940" spans="1:11" x14ac:dyDescent="0.35">
      <c r="A4940">
        <v>689349019</v>
      </c>
      <c r="B4940" s="2">
        <v>43626</v>
      </c>
      <c r="C4940" s="2">
        <v>43641</v>
      </c>
      <c r="D4940" t="s">
        <v>145</v>
      </c>
      <c r="E4940" t="s">
        <v>21</v>
      </c>
      <c r="F4940" t="s">
        <v>42</v>
      </c>
      <c r="G4940" t="s">
        <v>18</v>
      </c>
      <c r="H4940" t="s">
        <v>34</v>
      </c>
      <c r="I4940">
        <v>2548</v>
      </c>
      <c r="J4940">
        <v>437.2</v>
      </c>
      <c r="K4940">
        <v>263.33</v>
      </c>
    </row>
    <row r="4941" spans="1:11" x14ac:dyDescent="0.35">
      <c r="A4941">
        <v>684330070</v>
      </c>
      <c r="B4941" s="2">
        <v>42415</v>
      </c>
      <c r="C4941" s="2">
        <v>42433</v>
      </c>
      <c r="D4941" t="s">
        <v>162</v>
      </c>
      <c r="E4941" t="s">
        <v>38</v>
      </c>
      <c r="F4941" t="s">
        <v>42</v>
      </c>
      <c r="G4941" t="s">
        <v>18</v>
      </c>
      <c r="H4941" t="s">
        <v>34</v>
      </c>
      <c r="I4941">
        <v>7330</v>
      </c>
      <c r="J4941">
        <v>437.2</v>
      </c>
      <c r="K4941">
        <v>263.33</v>
      </c>
    </row>
    <row r="4942" spans="1:11" x14ac:dyDescent="0.35">
      <c r="A4942">
        <v>678830468</v>
      </c>
      <c r="B4942" s="2">
        <v>43526</v>
      </c>
      <c r="C4942" s="2">
        <v>43539</v>
      </c>
      <c r="D4942" t="s">
        <v>220</v>
      </c>
      <c r="E4942" t="s">
        <v>29</v>
      </c>
      <c r="F4942" t="s">
        <v>25</v>
      </c>
      <c r="G4942" t="s">
        <v>14</v>
      </c>
      <c r="H4942" t="s">
        <v>15</v>
      </c>
      <c r="I4942">
        <v>9876</v>
      </c>
      <c r="J4942">
        <v>205.7</v>
      </c>
      <c r="K4942">
        <v>117.11</v>
      </c>
    </row>
    <row r="4943" spans="1:11" x14ac:dyDescent="0.35">
      <c r="A4943">
        <v>332274043</v>
      </c>
      <c r="B4943" s="2">
        <v>44503</v>
      </c>
      <c r="C4943" s="2">
        <v>44504</v>
      </c>
      <c r="D4943" t="s">
        <v>197</v>
      </c>
      <c r="E4943" t="s">
        <v>38</v>
      </c>
      <c r="F4943" t="s">
        <v>13</v>
      </c>
      <c r="G4943" t="s">
        <v>18</v>
      </c>
      <c r="H4943" t="s">
        <v>34</v>
      </c>
      <c r="I4943">
        <v>6128</v>
      </c>
      <c r="J4943">
        <v>255.28</v>
      </c>
      <c r="K4943">
        <v>159.41999999999999</v>
      </c>
    </row>
    <row r="4944" spans="1:11" x14ac:dyDescent="0.35">
      <c r="A4944">
        <v>724397122</v>
      </c>
      <c r="B4944" s="2">
        <v>44158</v>
      </c>
      <c r="C4944" s="2">
        <v>44161</v>
      </c>
      <c r="D4944" t="s">
        <v>118</v>
      </c>
      <c r="E4944" t="s">
        <v>24</v>
      </c>
      <c r="F4944" t="s">
        <v>30</v>
      </c>
      <c r="G4944" t="s">
        <v>14</v>
      </c>
      <c r="H4944" t="s">
        <v>15</v>
      </c>
      <c r="I4944">
        <v>4061</v>
      </c>
      <c r="J4944">
        <v>81.73</v>
      </c>
      <c r="K4944">
        <v>56.67</v>
      </c>
    </row>
    <row r="4945" spans="1:11" x14ac:dyDescent="0.35">
      <c r="A4945">
        <v>305248534</v>
      </c>
      <c r="B4945" s="2">
        <v>43236</v>
      </c>
      <c r="C4945" s="2">
        <v>43239</v>
      </c>
      <c r="D4945" t="s">
        <v>72</v>
      </c>
      <c r="E4945" t="s">
        <v>24</v>
      </c>
      <c r="F4945" t="s">
        <v>30</v>
      </c>
      <c r="G4945" t="s">
        <v>14</v>
      </c>
      <c r="H4945" t="s">
        <v>34</v>
      </c>
      <c r="I4945">
        <v>8679</v>
      </c>
      <c r="J4945">
        <v>81.73</v>
      </c>
      <c r="K4945">
        <v>56.67</v>
      </c>
    </row>
    <row r="4946" spans="1:11" x14ac:dyDescent="0.35">
      <c r="A4946">
        <v>745189607</v>
      </c>
      <c r="B4946" s="2">
        <v>42141</v>
      </c>
      <c r="C4946" s="2">
        <v>42157</v>
      </c>
      <c r="D4946" t="s">
        <v>192</v>
      </c>
      <c r="E4946" t="s">
        <v>32</v>
      </c>
      <c r="F4946" t="s">
        <v>47</v>
      </c>
      <c r="G4946" t="s">
        <v>18</v>
      </c>
      <c r="H4946" t="s">
        <v>15</v>
      </c>
      <c r="I4946">
        <v>7019</v>
      </c>
      <c r="J4946">
        <v>421.89</v>
      </c>
      <c r="K4946">
        <v>364.69</v>
      </c>
    </row>
    <row r="4947" spans="1:11" x14ac:dyDescent="0.35">
      <c r="A4947">
        <v>184894168</v>
      </c>
      <c r="B4947" s="2">
        <v>43932</v>
      </c>
      <c r="C4947" s="2">
        <v>43951</v>
      </c>
      <c r="D4947" t="s">
        <v>148</v>
      </c>
      <c r="E4947" t="s">
        <v>24</v>
      </c>
      <c r="F4947" t="s">
        <v>25</v>
      </c>
      <c r="G4947" t="s">
        <v>18</v>
      </c>
      <c r="H4947" t="s">
        <v>34</v>
      </c>
      <c r="I4947">
        <v>3148</v>
      </c>
      <c r="J4947">
        <v>205.7</v>
      </c>
      <c r="K4947">
        <v>117.11</v>
      </c>
    </row>
    <row r="4948" spans="1:11" x14ac:dyDescent="0.35">
      <c r="A4948">
        <v>885348546</v>
      </c>
      <c r="B4948" s="2">
        <v>44598</v>
      </c>
      <c r="C4948" s="2">
        <v>44618</v>
      </c>
      <c r="D4948" t="s">
        <v>16</v>
      </c>
      <c r="E4948" t="s">
        <v>12</v>
      </c>
      <c r="F4948" t="s">
        <v>76</v>
      </c>
      <c r="G4948" t="s">
        <v>14</v>
      </c>
      <c r="H4948" t="s">
        <v>19</v>
      </c>
      <c r="I4948">
        <v>3164</v>
      </c>
      <c r="J4948">
        <v>668.27</v>
      </c>
      <c r="K4948">
        <v>502.54</v>
      </c>
    </row>
    <row r="4949" spans="1:11" x14ac:dyDescent="0.35">
      <c r="A4949">
        <v>677851569</v>
      </c>
      <c r="B4949" s="2">
        <v>44249</v>
      </c>
      <c r="C4949" s="2">
        <v>44255</v>
      </c>
      <c r="D4949" t="s">
        <v>178</v>
      </c>
      <c r="E4949" t="s">
        <v>21</v>
      </c>
      <c r="F4949" t="s">
        <v>76</v>
      </c>
      <c r="G4949" t="s">
        <v>18</v>
      </c>
      <c r="H4949" t="s">
        <v>15</v>
      </c>
      <c r="I4949">
        <v>198</v>
      </c>
      <c r="J4949">
        <v>668.27</v>
      </c>
      <c r="K4949">
        <v>502.54</v>
      </c>
    </row>
    <row r="4950" spans="1:11" x14ac:dyDescent="0.35">
      <c r="A4950">
        <v>614014565</v>
      </c>
      <c r="B4950" s="2">
        <v>44266</v>
      </c>
      <c r="C4950" s="2">
        <v>44287</v>
      </c>
      <c r="D4950" t="s">
        <v>110</v>
      </c>
      <c r="E4950" t="s">
        <v>38</v>
      </c>
      <c r="F4950" t="s">
        <v>68</v>
      </c>
      <c r="G4950" t="s">
        <v>14</v>
      </c>
      <c r="H4950" t="s">
        <v>26</v>
      </c>
      <c r="I4950">
        <v>9410</v>
      </c>
      <c r="J4950">
        <v>154.06</v>
      </c>
      <c r="K4950">
        <v>90.93</v>
      </c>
    </row>
    <row r="4951" spans="1:11" x14ac:dyDescent="0.35">
      <c r="A4951">
        <v>915761363</v>
      </c>
      <c r="B4951" s="2">
        <v>44884</v>
      </c>
      <c r="C4951" s="2">
        <v>44895</v>
      </c>
      <c r="D4951" t="s">
        <v>206</v>
      </c>
      <c r="E4951" t="s">
        <v>24</v>
      </c>
      <c r="F4951" t="s">
        <v>13</v>
      </c>
      <c r="G4951" t="s">
        <v>14</v>
      </c>
      <c r="H4951" t="s">
        <v>19</v>
      </c>
      <c r="I4951">
        <v>2992</v>
      </c>
      <c r="J4951">
        <v>255.28</v>
      </c>
      <c r="K4951">
        <v>159.41999999999999</v>
      </c>
    </row>
    <row r="4952" spans="1:11" x14ac:dyDescent="0.35">
      <c r="A4952">
        <v>525328290</v>
      </c>
      <c r="B4952" s="2">
        <v>44534</v>
      </c>
      <c r="C4952" s="2">
        <v>44552</v>
      </c>
      <c r="D4952" t="s">
        <v>69</v>
      </c>
      <c r="E4952" t="s">
        <v>38</v>
      </c>
      <c r="F4952" t="s">
        <v>33</v>
      </c>
      <c r="G4952" t="s">
        <v>14</v>
      </c>
      <c r="H4952" t="s">
        <v>34</v>
      </c>
      <c r="I4952">
        <v>5170</v>
      </c>
      <c r="J4952">
        <v>109.28</v>
      </c>
      <c r="K4952">
        <v>35.840000000000003</v>
      </c>
    </row>
    <row r="4953" spans="1:11" x14ac:dyDescent="0.35">
      <c r="A4953">
        <v>255264174</v>
      </c>
      <c r="B4953" s="2">
        <v>43574</v>
      </c>
      <c r="C4953" s="2">
        <v>43591</v>
      </c>
      <c r="D4953" t="s">
        <v>104</v>
      </c>
      <c r="E4953" t="s">
        <v>24</v>
      </c>
      <c r="F4953" t="s">
        <v>76</v>
      </c>
      <c r="G4953" t="s">
        <v>18</v>
      </c>
      <c r="H4953" t="s">
        <v>15</v>
      </c>
      <c r="I4953">
        <v>7197</v>
      </c>
      <c r="J4953">
        <v>668.27</v>
      </c>
      <c r="K4953">
        <v>502.54</v>
      </c>
    </row>
    <row r="4954" spans="1:11" x14ac:dyDescent="0.35">
      <c r="A4954">
        <v>538430345</v>
      </c>
      <c r="B4954" s="2">
        <v>42025</v>
      </c>
      <c r="C4954" s="2">
        <v>42036</v>
      </c>
      <c r="D4954" t="s">
        <v>145</v>
      </c>
      <c r="E4954" t="s">
        <v>21</v>
      </c>
      <c r="F4954" t="s">
        <v>33</v>
      </c>
      <c r="G4954" t="s">
        <v>18</v>
      </c>
      <c r="H4954" t="s">
        <v>34</v>
      </c>
      <c r="I4954">
        <v>2359</v>
      </c>
      <c r="J4954">
        <v>109.28</v>
      </c>
      <c r="K4954">
        <v>35.840000000000003</v>
      </c>
    </row>
    <row r="4955" spans="1:11" x14ac:dyDescent="0.35">
      <c r="A4955">
        <v>978000628</v>
      </c>
      <c r="B4955" s="2">
        <v>43290</v>
      </c>
      <c r="C4955" s="2">
        <v>43291</v>
      </c>
      <c r="D4955" t="s">
        <v>148</v>
      </c>
      <c r="E4955" t="s">
        <v>24</v>
      </c>
      <c r="F4955" t="s">
        <v>22</v>
      </c>
      <c r="G4955" t="s">
        <v>14</v>
      </c>
      <c r="H4955" t="s">
        <v>19</v>
      </c>
      <c r="I4955">
        <v>974</v>
      </c>
      <c r="J4955">
        <v>47.45</v>
      </c>
      <c r="K4955">
        <v>31.79</v>
      </c>
    </row>
    <row r="4956" spans="1:11" x14ac:dyDescent="0.35">
      <c r="A4956">
        <v>797461354</v>
      </c>
      <c r="B4956" s="2">
        <v>44591</v>
      </c>
      <c r="C4956" s="2">
        <v>44592</v>
      </c>
      <c r="D4956" t="s">
        <v>71</v>
      </c>
      <c r="E4956" t="s">
        <v>21</v>
      </c>
      <c r="F4956" t="s">
        <v>22</v>
      </c>
      <c r="G4956" t="s">
        <v>14</v>
      </c>
      <c r="H4956" t="s">
        <v>34</v>
      </c>
      <c r="I4956">
        <v>5391</v>
      </c>
      <c r="J4956">
        <v>47.45</v>
      </c>
      <c r="K4956">
        <v>31.79</v>
      </c>
    </row>
    <row r="4957" spans="1:11" x14ac:dyDescent="0.35">
      <c r="A4957">
        <v>190611350</v>
      </c>
      <c r="B4957" s="2">
        <v>44035</v>
      </c>
      <c r="C4957" s="2">
        <v>44045</v>
      </c>
      <c r="D4957" t="s">
        <v>108</v>
      </c>
      <c r="E4957" t="s">
        <v>12</v>
      </c>
      <c r="F4957" t="s">
        <v>33</v>
      </c>
      <c r="G4957" t="s">
        <v>18</v>
      </c>
      <c r="H4957" t="s">
        <v>19</v>
      </c>
      <c r="I4957">
        <v>4989</v>
      </c>
      <c r="J4957">
        <v>109.28</v>
      </c>
      <c r="K4957">
        <v>35.840000000000003</v>
      </c>
    </row>
    <row r="4958" spans="1:11" x14ac:dyDescent="0.35">
      <c r="A4958">
        <v>771561944</v>
      </c>
      <c r="B4958" s="2">
        <v>44238</v>
      </c>
      <c r="C4958" s="2">
        <v>44258</v>
      </c>
      <c r="D4958" t="s">
        <v>133</v>
      </c>
      <c r="E4958" t="s">
        <v>38</v>
      </c>
      <c r="F4958" t="s">
        <v>17</v>
      </c>
      <c r="G4958" t="s">
        <v>14</v>
      </c>
      <c r="H4958" t="s">
        <v>15</v>
      </c>
      <c r="I4958">
        <v>1180</v>
      </c>
      <c r="J4958">
        <v>152.58000000000001</v>
      </c>
      <c r="K4958">
        <v>97.44</v>
      </c>
    </row>
    <row r="4959" spans="1:11" x14ac:dyDescent="0.35">
      <c r="A4959">
        <v>624736964</v>
      </c>
      <c r="B4959" s="2">
        <v>43430</v>
      </c>
      <c r="C4959" s="2">
        <v>43451</v>
      </c>
      <c r="D4959" t="s">
        <v>217</v>
      </c>
      <c r="E4959" t="s">
        <v>12</v>
      </c>
      <c r="F4959" t="s">
        <v>13</v>
      </c>
      <c r="G4959" t="s">
        <v>14</v>
      </c>
      <c r="H4959" t="s">
        <v>26</v>
      </c>
      <c r="I4959">
        <v>2406</v>
      </c>
      <c r="J4959">
        <v>255.28</v>
      </c>
      <c r="K4959">
        <v>159.41999999999999</v>
      </c>
    </row>
    <row r="4960" spans="1:11" x14ac:dyDescent="0.35">
      <c r="A4960">
        <v>154872739</v>
      </c>
      <c r="B4960" s="2">
        <v>44356</v>
      </c>
      <c r="C4960" s="2">
        <v>44375</v>
      </c>
      <c r="D4960" t="s">
        <v>108</v>
      </c>
      <c r="E4960" t="s">
        <v>12</v>
      </c>
      <c r="F4960" t="s">
        <v>30</v>
      </c>
      <c r="G4960" t="s">
        <v>14</v>
      </c>
      <c r="H4960" t="s">
        <v>34</v>
      </c>
      <c r="I4960">
        <v>9140</v>
      </c>
      <c r="J4960">
        <v>81.73</v>
      </c>
      <c r="K4960">
        <v>56.67</v>
      </c>
    </row>
    <row r="4961" spans="1:11" x14ac:dyDescent="0.35">
      <c r="A4961">
        <v>737018096</v>
      </c>
      <c r="B4961" s="2">
        <v>42291</v>
      </c>
      <c r="C4961" s="2">
        <v>42300</v>
      </c>
      <c r="D4961" t="s">
        <v>70</v>
      </c>
      <c r="E4961" t="s">
        <v>29</v>
      </c>
      <c r="F4961" t="s">
        <v>42</v>
      </c>
      <c r="G4961" t="s">
        <v>14</v>
      </c>
      <c r="H4961" t="s">
        <v>34</v>
      </c>
      <c r="I4961">
        <v>8888</v>
      </c>
      <c r="J4961">
        <v>437.2</v>
      </c>
      <c r="K4961">
        <v>263.33</v>
      </c>
    </row>
    <row r="4962" spans="1:11" x14ac:dyDescent="0.35">
      <c r="A4962">
        <v>666534364</v>
      </c>
      <c r="B4962" s="2">
        <v>43757</v>
      </c>
      <c r="C4962" s="2">
        <v>43763</v>
      </c>
      <c r="D4962" t="s">
        <v>198</v>
      </c>
      <c r="E4962" t="s">
        <v>38</v>
      </c>
      <c r="F4962" t="s">
        <v>13</v>
      </c>
      <c r="G4962" t="s">
        <v>18</v>
      </c>
      <c r="H4962" t="s">
        <v>19</v>
      </c>
      <c r="I4962">
        <v>1185</v>
      </c>
      <c r="J4962">
        <v>255.28</v>
      </c>
      <c r="K4962">
        <v>159.41999999999999</v>
      </c>
    </row>
    <row r="4963" spans="1:11" x14ac:dyDescent="0.35">
      <c r="A4963">
        <v>109095370</v>
      </c>
      <c r="B4963" s="2">
        <v>44316</v>
      </c>
      <c r="C4963" s="2">
        <v>44319</v>
      </c>
      <c r="D4963" t="s">
        <v>57</v>
      </c>
      <c r="E4963" t="s">
        <v>32</v>
      </c>
      <c r="F4963" t="s">
        <v>30</v>
      </c>
      <c r="G4963" t="s">
        <v>18</v>
      </c>
      <c r="H4963" t="s">
        <v>19</v>
      </c>
      <c r="I4963">
        <v>2599</v>
      </c>
      <c r="J4963">
        <v>81.73</v>
      </c>
      <c r="K4963">
        <v>56.67</v>
      </c>
    </row>
    <row r="4964" spans="1:11" x14ac:dyDescent="0.35">
      <c r="A4964">
        <v>650687444</v>
      </c>
      <c r="B4964" s="2">
        <v>42105</v>
      </c>
      <c r="C4964" s="2">
        <v>42119</v>
      </c>
      <c r="D4964" t="s">
        <v>220</v>
      </c>
      <c r="E4964" t="s">
        <v>29</v>
      </c>
      <c r="F4964" t="s">
        <v>17</v>
      </c>
      <c r="G4964" t="s">
        <v>18</v>
      </c>
      <c r="H4964" t="s">
        <v>15</v>
      </c>
      <c r="I4964">
        <v>1729</v>
      </c>
      <c r="J4964">
        <v>152.58000000000001</v>
      </c>
      <c r="K4964">
        <v>97.44</v>
      </c>
    </row>
    <row r="4965" spans="1:11" x14ac:dyDescent="0.35">
      <c r="A4965">
        <v>347609412</v>
      </c>
      <c r="B4965" s="2">
        <v>43353</v>
      </c>
      <c r="C4965" s="2">
        <v>43372</v>
      </c>
      <c r="D4965" t="s">
        <v>71</v>
      </c>
      <c r="E4965" t="s">
        <v>21</v>
      </c>
      <c r="F4965" t="s">
        <v>42</v>
      </c>
      <c r="G4965" t="s">
        <v>18</v>
      </c>
      <c r="H4965" t="s">
        <v>19</v>
      </c>
      <c r="I4965">
        <v>4205</v>
      </c>
      <c r="J4965">
        <v>437.2</v>
      </c>
      <c r="K4965">
        <v>263.33</v>
      </c>
    </row>
    <row r="4966" spans="1:11" x14ac:dyDescent="0.35">
      <c r="A4966">
        <v>476472604</v>
      </c>
      <c r="B4966" s="2">
        <v>43403</v>
      </c>
      <c r="C4966" s="2">
        <v>43412</v>
      </c>
      <c r="D4966" t="s">
        <v>105</v>
      </c>
      <c r="E4966" t="s">
        <v>12</v>
      </c>
      <c r="F4966" t="s">
        <v>40</v>
      </c>
      <c r="G4966" t="s">
        <v>18</v>
      </c>
      <c r="H4966" t="s">
        <v>19</v>
      </c>
      <c r="I4966">
        <v>7687</v>
      </c>
      <c r="J4966">
        <v>651.21</v>
      </c>
      <c r="K4966">
        <v>524.96</v>
      </c>
    </row>
    <row r="4967" spans="1:11" x14ac:dyDescent="0.35">
      <c r="A4967">
        <v>584200847</v>
      </c>
      <c r="B4967" s="2">
        <v>44798</v>
      </c>
      <c r="C4967" s="2">
        <v>44819</v>
      </c>
      <c r="D4967" t="s">
        <v>163</v>
      </c>
      <c r="E4967" t="s">
        <v>38</v>
      </c>
      <c r="F4967" t="s">
        <v>33</v>
      </c>
      <c r="G4967" t="s">
        <v>14</v>
      </c>
      <c r="H4967" t="s">
        <v>19</v>
      </c>
      <c r="I4967">
        <v>6868</v>
      </c>
      <c r="J4967">
        <v>109.28</v>
      </c>
      <c r="K4967">
        <v>35.840000000000003</v>
      </c>
    </row>
    <row r="4968" spans="1:11" x14ac:dyDescent="0.35">
      <c r="A4968">
        <v>738030469</v>
      </c>
      <c r="B4968" s="2">
        <v>43582</v>
      </c>
      <c r="C4968" s="2">
        <v>43598</v>
      </c>
      <c r="D4968" t="s">
        <v>192</v>
      </c>
      <c r="E4968" t="s">
        <v>32</v>
      </c>
      <c r="F4968" t="s">
        <v>22</v>
      </c>
      <c r="G4968" t="s">
        <v>18</v>
      </c>
      <c r="H4968" t="s">
        <v>15</v>
      </c>
      <c r="I4968">
        <v>8471</v>
      </c>
      <c r="J4968">
        <v>47.45</v>
      </c>
      <c r="K4968">
        <v>31.79</v>
      </c>
    </row>
    <row r="4969" spans="1:11" x14ac:dyDescent="0.35">
      <c r="A4969">
        <v>175510299</v>
      </c>
      <c r="B4969" s="2">
        <v>42423</v>
      </c>
      <c r="C4969" s="2">
        <v>42439</v>
      </c>
      <c r="D4969" t="s">
        <v>211</v>
      </c>
      <c r="E4969" t="s">
        <v>38</v>
      </c>
      <c r="F4969" t="s">
        <v>17</v>
      </c>
      <c r="G4969" t="s">
        <v>14</v>
      </c>
      <c r="H4969" t="s">
        <v>34</v>
      </c>
      <c r="I4969">
        <v>6252</v>
      </c>
      <c r="J4969">
        <v>152.58000000000001</v>
      </c>
      <c r="K4969">
        <v>97.44</v>
      </c>
    </row>
    <row r="4970" spans="1:11" x14ac:dyDescent="0.35">
      <c r="A4970">
        <v>454501664</v>
      </c>
      <c r="B4970" s="2">
        <v>43646</v>
      </c>
      <c r="C4970" s="2">
        <v>43658</v>
      </c>
      <c r="D4970" t="s">
        <v>208</v>
      </c>
      <c r="E4970" t="s">
        <v>12</v>
      </c>
      <c r="F4970" t="s">
        <v>56</v>
      </c>
      <c r="G4970" t="s">
        <v>18</v>
      </c>
      <c r="H4970" t="s">
        <v>15</v>
      </c>
      <c r="I4970">
        <v>5997</v>
      </c>
      <c r="J4970">
        <v>9.33</v>
      </c>
      <c r="K4970">
        <v>6.92</v>
      </c>
    </row>
    <row r="4971" spans="1:11" x14ac:dyDescent="0.35">
      <c r="A4971">
        <v>503178393</v>
      </c>
      <c r="B4971" s="2">
        <v>43890</v>
      </c>
      <c r="C4971" s="2">
        <v>43896</v>
      </c>
      <c r="D4971" t="s">
        <v>36</v>
      </c>
      <c r="E4971" t="s">
        <v>29</v>
      </c>
      <c r="F4971" t="s">
        <v>17</v>
      </c>
      <c r="G4971" t="s">
        <v>18</v>
      </c>
      <c r="H4971" t="s">
        <v>15</v>
      </c>
      <c r="I4971">
        <v>523</v>
      </c>
      <c r="J4971">
        <v>152.58000000000001</v>
      </c>
      <c r="K4971">
        <v>97.44</v>
      </c>
    </row>
    <row r="4972" spans="1:11" x14ac:dyDescent="0.35">
      <c r="A4972">
        <v>670026814</v>
      </c>
      <c r="B4972" s="2">
        <v>43988</v>
      </c>
      <c r="C4972" s="2">
        <v>44008</v>
      </c>
      <c r="D4972" t="s">
        <v>101</v>
      </c>
      <c r="E4972" t="s">
        <v>24</v>
      </c>
      <c r="F4972" t="s">
        <v>13</v>
      </c>
      <c r="G4972" t="s">
        <v>14</v>
      </c>
      <c r="H4972" t="s">
        <v>15</v>
      </c>
      <c r="I4972">
        <v>4679</v>
      </c>
      <c r="J4972">
        <v>255.28</v>
      </c>
      <c r="K4972">
        <v>159.41999999999999</v>
      </c>
    </row>
    <row r="4973" spans="1:11" x14ac:dyDescent="0.35">
      <c r="A4973">
        <v>473845756</v>
      </c>
      <c r="B4973" s="2">
        <v>44512</v>
      </c>
      <c r="C4973" s="2">
        <v>44531</v>
      </c>
      <c r="D4973" t="s">
        <v>95</v>
      </c>
      <c r="E4973" t="s">
        <v>21</v>
      </c>
      <c r="F4973" t="s">
        <v>30</v>
      </c>
      <c r="G4973" t="s">
        <v>18</v>
      </c>
      <c r="H4973" t="s">
        <v>34</v>
      </c>
      <c r="I4973">
        <v>344</v>
      </c>
      <c r="J4973">
        <v>81.73</v>
      </c>
      <c r="K4973">
        <v>56.67</v>
      </c>
    </row>
    <row r="4974" spans="1:11" x14ac:dyDescent="0.35">
      <c r="A4974">
        <v>853746545</v>
      </c>
      <c r="B4974" s="2">
        <v>42611</v>
      </c>
      <c r="C4974" s="2">
        <v>42629</v>
      </c>
      <c r="D4974" t="s">
        <v>86</v>
      </c>
      <c r="E4974" t="s">
        <v>29</v>
      </c>
      <c r="F4974" t="s">
        <v>33</v>
      </c>
      <c r="G4974" t="s">
        <v>14</v>
      </c>
      <c r="H4974" t="s">
        <v>26</v>
      </c>
      <c r="I4974">
        <v>1430</v>
      </c>
      <c r="J4974">
        <v>109.28</v>
      </c>
      <c r="K4974">
        <v>35.840000000000003</v>
      </c>
    </row>
    <row r="4975" spans="1:11" x14ac:dyDescent="0.35">
      <c r="A4975">
        <v>119153010</v>
      </c>
      <c r="B4975" s="2">
        <v>42062</v>
      </c>
      <c r="C4975" s="2">
        <v>42078</v>
      </c>
      <c r="D4975" t="s">
        <v>120</v>
      </c>
      <c r="E4975" t="s">
        <v>38</v>
      </c>
      <c r="F4975" t="s">
        <v>22</v>
      </c>
      <c r="G4975" t="s">
        <v>18</v>
      </c>
      <c r="H4975" t="s">
        <v>26</v>
      </c>
      <c r="I4975">
        <v>8878</v>
      </c>
      <c r="J4975">
        <v>47.45</v>
      </c>
      <c r="K4975">
        <v>31.79</v>
      </c>
    </row>
    <row r="4976" spans="1:11" x14ac:dyDescent="0.35">
      <c r="A4976">
        <v>699801480</v>
      </c>
      <c r="B4976" s="2">
        <v>44525</v>
      </c>
      <c r="C4976" s="2">
        <v>44527</v>
      </c>
      <c r="D4976" t="s">
        <v>43</v>
      </c>
      <c r="E4976" t="s">
        <v>24</v>
      </c>
      <c r="F4976" t="s">
        <v>40</v>
      </c>
      <c r="G4976" t="s">
        <v>18</v>
      </c>
      <c r="H4976" t="s">
        <v>26</v>
      </c>
      <c r="I4976">
        <v>5664</v>
      </c>
      <c r="J4976">
        <v>651.21</v>
      </c>
      <c r="K4976">
        <v>524.96</v>
      </c>
    </row>
    <row r="4977" spans="1:11" x14ac:dyDescent="0.35">
      <c r="A4977">
        <v>595740783</v>
      </c>
      <c r="B4977" s="2">
        <v>42472</v>
      </c>
      <c r="C4977" s="2">
        <v>42480</v>
      </c>
      <c r="D4977" t="s">
        <v>82</v>
      </c>
      <c r="E4977" t="s">
        <v>32</v>
      </c>
      <c r="F4977" t="s">
        <v>47</v>
      </c>
      <c r="G4977" t="s">
        <v>14</v>
      </c>
      <c r="H4977" t="s">
        <v>19</v>
      </c>
      <c r="I4977">
        <v>1791</v>
      </c>
      <c r="J4977">
        <v>421.89</v>
      </c>
      <c r="K4977">
        <v>364.69</v>
      </c>
    </row>
    <row r="4978" spans="1:11" x14ac:dyDescent="0.35">
      <c r="A4978">
        <v>127332246</v>
      </c>
      <c r="B4978" s="2">
        <v>42385</v>
      </c>
      <c r="C4978" s="2">
        <v>42401</v>
      </c>
      <c r="D4978" t="s">
        <v>114</v>
      </c>
      <c r="E4978" t="s">
        <v>38</v>
      </c>
      <c r="F4978" t="s">
        <v>25</v>
      </c>
      <c r="G4978" t="s">
        <v>14</v>
      </c>
      <c r="H4978" t="s">
        <v>15</v>
      </c>
      <c r="I4978">
        <v>9296</v>
      </c>
      <c r="J4978">
        <v>205.7</v>
      </c>
      <c r="K4978">
        <v>117.11</v>
      </c>
    </row>
    <row r="4979" spans="1:11" x14ac:dyDescent="0.35">
      <c r="A4979">
        <v>585249698</v>
      </c>
      <c r="B4979" s="2">
        <v>44325</v>
      </c>
      <c r="C4979" s="2">
        <v>44341</v>
      </c>
      <c r="D4979" t="s">
        <v>123</v>
      </c>
      <c r="E4979" t="s">
        <v>38</v>
      </c>
      <c r="F4979" t="s">
        <v>40</v>
      </c>
      <c r="G4979" t="s">
        <v>14</v>
      </c>
      <c r="H4979" t="s">
        <v>15</v>
      </c>
      <c r="I4979">
        <v>7246</v>
      </c>
      <c r="J4979">
        <v>651.21</v>
      </c>
      <c r="K4979">
        <v>524.96</v>
      </c>
    </row>
    <row r="4980" spans="1:11" x14ac:dyDescent="0.35">
      <c r="A4980">
        <v>180479466</v>
      </c>
      <c r="B4980" s="2">
        <v>44201</v>
      </c>
      <c r="C4980" s="2">
        <v>44218</v>
      </c>
      <c r="D4980" t="s">
        <v>204</v>
      </c>
      <c r="E4980" t="s">
        <v>21</v>
      </c>
      <c r="F4980" t="s">
        <v>68</v>
      </c>
      <c r="G4980" t="s">
        <v>14</v>
      </c>
      <c r="H4980" t="s">
        <v>19</v>
      </c>
      <c r="I4980">
        <v>6740</v>
      </c>
      <c r="J4980">
        <v>154.06</v>
      </c>
      <c r="K4980">
        <v>90.93</v>
      </c>
    </row>
    <row r="4981" spans="1:11" x14ac:dyDescent="0.35">
      <c r="A4981">
        <v>794320380</v>
      </c>
      <c r="B4981" s="2">
        <v>43662</v>
      </c>
      <c r="C4981" s="2">
        <v>43680</v>
      </c>
      <c r="D4981" t="s">
        <v>150</v>
      </c>
      <c r="E4981" t="s">
        <v>38</v>
      </c>
      <c r="F4981" t="s">
        <v>17</v>
      </c>
      <c r="G4981" t="s">
        <v>18</v>
      </c>
      <c r="H4981" t="s">
        <v>15</v>
      </c>
      <c r="I4981">
        <v>5907</v>
      </c>
      <c r="J4981">
        <v>152.58000000000001</v>
      </c>
      <c r="K4981">
        <v>97.44</v>
      </c>
    </row>
    <row r="4982" spans="1:11" x14ac:dyDescent="0.35">
      <c r="A4982">
        <v>328383767</v>
      </c>
      <c r="B4982" s="2">
        <v>44900</v>
      </c>
      <c r="C4982" s="2">
        <v>44901</v>
      </c>
      <c r="D4982" t="s">
        <v>173</v>
      </c>
      <c r="E4982" t="s">
        <v>24</v>
      </c>
      <c r="F4982" t="s">
        <v>30</v>
      </c>
      <c r="G4982" t="s">
        <v>18</v>
      </c>
      <c r="H4982" t="s">
        <v>26</v>
      </c>
      <c r="I4982">
        <v>4909</v>
      </c>
      <c r="J4982">
        <v>81.73</v>
      </c>
      <c r="K4982">
        <v>56.67</v>
      </c>
    </row>
    <row r="4983" spans="1:11" x14ac:dyDescent="0.35">
      <c r="A4983">
        <v>354593455</v>
      </c>
      <c r="B4983" s="2">
        <v>42070</v>
      </c>
      <c r="C4983" s="2">
        <v>42084</v>
      </c>
      <c r="D4983" t="s">
        <v>99</v>
      </c>
      <c r="E4983" t="s">
        <v>38</v>
      </c>
      <c r="F4983" t="s">
        <v>40</v>
      </c>
      <c r="G4983" t="s">
        <v>14</v>
      </c>
      <c r="H4983" t="s">
        <v>34</v>
      </c>
      <c r="I4983">
        <v>938</v>
      </c>
      <c r="J4983">
        <v>651.21</v>
      </c>
      <c r="K4983">
        <v>524.96</v>
      </c>
    </row>
    <row r="4984" spans="1:11" x14ac:dyDescent="0.35">
      <c r="A4984">
        <v>265185773</v>
      </c>
      <c r="B4984" s="2">
        <v>42603</v>
      </c>
      <c r="C4984" s="2">
        <v>42617</v>
      </c>
      <c r="D4984" t="s">
        <v>93</v>
      </c>
      <c r="E4984" t="s">
        <v>29</v>
      </c>
      <c r="F4984" t="s">
        <v>22</v>
      </c>
      <c r="G4984" t="s">
        <v>18</v>
      </c>
      <c r="H4984" t="s">
        <v>34</v>
      </c>
      <c r="I4984">
        <v>3218</v>
      </c>
      <c r="J4984">
        <v>47.45</v>
      </c>
      <c r="K4984">
        <v>31.79</v>
      </c>
    </row>
    <row r="4985" spans="1:11" x14ac:dyDescent="0.35">
      <c r="A4985">
        <v>422709548</v>
      </c>
      <c r="B4985" s="2">
        <v>44745</v>
      </c>
      <c r="C4985" s="2">
        <v>44763</v>
      </c>
      <c r="D4985" t="s">
        <v>87</v>
      </c>
      <c r="E4985" t="s">
        <v>24</v>
      </c>
      <c r="F4985" t="s">
        <v>33</v>
      </c>
      <c r="G4985" t="s">
        <v>14</v>
      </c>
      <c r="H4985" t="s">
        <v>15</v>
      </c>
      <c r="I4985">
        <v>8004</v>
      </c>
      <c r="J4985">
        <v>109.28</v>
      </c>
      <c r="K4985">
        <v>35.840000000000003</v>
      </c>
    </row>
    <row r="4986" spans="1:11" x14ac:dyDescent="0.35">
      <c r="A4986">
        <v>810026109</v>
      </c>
      <c r="B4986" s="2">
        <v>42280</v>
      </c>
      <c r="C4986" s="2">
        <v>42292</v>
      </c>
      <c r="D4986" t="s">
        <v>177</v>
      </c>
      <c r="E4986" t="s">
        <v>24</v>
      </c>
      <c r="F4986" t="s">
        <v>68</v>
      </c>
      <c r="G4986" t="s">
        <v>18</v>
      </c>
      <c r="H4986" t="s">
        <v>26</v>
      </c>
      <c r="I4986">
        <v>3581</v>
      </c>
      <c r="J4986">
        <v>154.06</v>
      </c>
      <c r="K4986">
        <v>90.93</v>
      </c>
    </row>
    <row r="4987" spans="1:11" x14ac:dyDescent="0.35">
      <c r="A4987">
        <v>580309283</v>
      </c>
      <c r="B4987" s="2">
        <v>44847</v>
      </c>
      <c r="C4987" s="2">
        <v>44848</v>
      </c>
      <c r="D4987" t="s">
        <v>72</v>
      </c>
      <c r="E4987" t="s">
        <v>24</v>
      </c>
      <c r="F4987" t="s">
        <v>42</v>
      </c>
      <c r="G4987" t="s">
        <v>18</v>
      </c>
      <c r="H4987" t="s">
        <v>26</v>
      </c>
      <c r="I4987">
        <v>5268</v>
      </c>
      <c r="J4987">
        <v>437.2</v>
      </c>
      <c r="K4987">
        <v>263.33</v>
      </c>
    </row>
    <row r="4988" spans="1:11" x14ac:dyDescent="0.35">
      <c r="A4988">
        <v>307045400</v>
      </c>
      <c r="B4988" s="2">
        <v>44166</v>
      </c>
      <c r="C4988" s="2">
        <v>44171</v>
      </c>
      <c r="D4988" t="s">
        <v>27</v>
      </c>
      <c r="E4988" t="s">
        <v>24</v>
      </c>
      <c r="F4988" t="s">
        <v>40</v>
      </c>
      <c r="G4988" t="s">
        <v>14</v>
      </c>
      <c r="H4988" t="s">
        <v>19</v>
      </c>
      <c r="I4988">
        <v>412</v>
      </c>
      <c r="J4988">
        <v>651.21</v>
      </c>
      <c r="K4988">
        <v>524.96</v>
      </c>
    </row>
    <row r="4989" spans="1:11" x14ac:dyDescent="0.35">
      <c r="A4989">
        <v>634033286</v>
      </c>
      <c r="B4989" s="2">
        <v>43114</v>
      </c>
      <c r="C4989" s="2">
        <v>43116</v>
      </c>
      <c r="D4989" t="s">
        <v>125</v>
      </c>
      <c r="E4989" t="s">
        <v>21</v>
      </c>
      <c r="F4989" t="s">
        <v>30</v>
      </c>
      <c r="G4989" t="s">
        <v>18</v>
      </c>
      <c r="H4989" t="s">
        <v>15</v>
      </c>
      <c r="I4989">
        <v>3394</v>
      </c>
      <c r="J4989">
        <v>81.73</v>
      </c>
      <c r="K4989">
        <v>56.67</v>
      </c>
    </row>
    <row r="4990" spans="1:11" x14ac:dyDescent="0.35">
      <c r="A4990">
        <v>925384271</v>
      </c>
      <c r="B4990" s="2">
        <v>43343</v>
      </c>
      <c r="C4990" s="2">
        <v>43351</v>
      </c>
      <c r="D4990" t="s">
        <v>64</v>
      </c>
      <c r="E4990" t="s">
        <v>29</v>
      </c>
      <c r="F4990" t="s">
        <v>76</v>
      </c>
      <c r="G4990" t="s">
        <v>14</v>
      </c>
      <c r="H4990" t="s">
        <v>34</v>
      </c>
      <c r="I4990">
        <v>625</v>
      </c>
      <c r="J4990">
        <v>668.27</v>
      </c>
      <c r="K4990">
        <v>502.54</v>
      </c>
    </row>
    <row r="4991" spans="1:11" x14ac:dyDescent="0.35">
      <c r="A4991">
        <v>615522181</v>
      </c>
      <c r="B4991" s="2">
        <v>44051</v>
      </c>
      <c r="C4991" s="2">
        <v>44063</v>
      </c>
      <c r="D4991" t="s">
        <v>126</v>
      </c>
      <c r="E4991" t="s">
        <v>24</v>
      </c>
      <c r="F4991" t="s">
        <v>17</v>
      </c>
      <c r="G4991" t="s">
        <v>14</v>
      </c>
      <c r="H4991" t="s">
        <v>19</v>
      </c>
      <c r="I4991">
        <v>5547</v>
      </c>
      <c r="J4991">
        <v>152.58000000000001</v>
      </c>
      <c r="K4991">
        <v>97.44</v>
      </c>
    </row>
    <row r="4992" spans="1:11" x14ac:dyDescent="0.35">
      <c r="A4992">
        <v>559183347</v>
      </c>
      <c r="B4992" s="2">
        <v>43204</v>
      </c>
      <c r="C4992" s="2">
        <v>43218</v>
      </c>
      <c r="D4992" t="s">
        <v>100</v>
      </c>
      <c r="E4992" t="s">
        <v>21</v>
      </c>
      <c r="F4992" t="s">
        <v>25</v>
      </c>
      <c r="G4992" t="s">
        <v>18</v>
      </c>
      <c r="H4992" t="s">
        <v>26</v>
      </c>
      <c r="I4992">
        <v>3633</v>
      </c>
      <c r="J4992">
        <v>205.7</v>
      </c>
      <c r="K4992">
        <v>117.11</v>
      </c>
    </row>
    <row r="4993" spans="1:11" x14ac:dyDescent="0.35">
      <c r="A4993">
        <v>781416594</v>
      </c>
      <c r="B4993" s="2">
        <v>42317</v>
      </c>
      <c r="C4993" s="2">
        <v>42318</v>
      </c>
      <c r="D4993" t="s">
        <v>129</v>
      </c>
      <c r="E4993" t="s">
        <v>21</v>
      </c>
      <c r="F4993" t="s">
        <v>47</v>
      </c>
      <c r="G4993" t="s">
        <v>18</v>
      </c>
      <c r="H4993" t="s">
        <v>15</v>
      </c>
      <c r="I4993">
        <v>7390</v>
      </c>
      <c r="J4993">
        <v>421.89</v>
      </c>
      <c r="K4993">
        <v>364.69</v>
      </c>
    </row>
    <row r="4994" spans="1:11" x14ac:dyDescent="0.35">
      <c r="A4994">
        <v>927583253</v>
      </c>
      <c r="B4994" s="2">
        <v>43292</v>
      </c>
      <c r="C4994" s="2">
        <v>43310</v>
      </c>
      <c r="D4994" t="s">
        <v>93</v>
      </c>
      <c r="E4994" t="s">
        <v>29</v>
      </c>
      <c r="F4994" t="s">
        <v>33</v>
      </c>
      <c r="G4994" t="s">
        <v>18</v>
      </c>
      <c r="H4994" t="s">
        <v>26</v>
      </c>
      <c r="I4994">
        <v>1352</v>
      </c>
      <c r="J4994">
        <v>109.28</v>
      </c>
      <c r="K4994">
        <v>35.840000000000003</v>
      </c>
    </row>
    <row r="4995" spans="1:11" x14ac:dyDescent="0.35">
      <c r="A4995">
        <v>713357150</v>
      </c>
      <c r="B4995" s="2">
        <v>43960</v>
      </c>
      <c r="C4995" s="2">
        <v>43965</v>
      </c>
      <c r="D4995" t="s">
        <v>135</v>
      </c>
      <c r="E4995" t="s">
        <v>21</v>
      </c>
      <c r="F4995" t="s">
        <v>33</v>
      </c>
      <c r="G4995" t="s">
        <v>18</v>
      </c>
      <c r="H4995" t="s">
        <v>34</v>
      </c>
      <c r="I4995">
        <v>7088</v>
      </c>
      <c r="J4995">
        <v>109.28</v>
      </c>
      <c r="K4995">
        <v>35.840000000000003</v>
      </c>
    </row>
    <row r="4996" spans="1:11" x14ac:dyDescent="0.35">
      <c r="A4996">
        <v>374724614</v>
      </c>
      <c r="B4996" s="2">
        <v>43999</v>
      </c>
      <c r="C4996" s="2">
        <v>44005</v>
      </c>
      <c r="D4996" t="s">
        <v>153</v>
      </c>
      <c r="E4996" t="s">
        <v>38</v>
      </c>
      <c r="F4996" t="s">
        <v>42</v>
      </c>
      <c r="G4996" t="s">
        <v>18</v>
      </c>
      <c r="H4996" t="s">
        <v>15</v>
      </c>
      <c r="I4996">
        <v>8195</v>
      </c>
      <c r="J4996">
        <v>437.2</v>
      </c>
      <c r="K4996">
        <v>263.33</v>
      </c>
    </row>
    <row r="4997" spans="1:11" x14ac:dyDescent="0.35">
      <c r="A4997">
        <v>217984473</v>
      </c>
      <c r="B4997" s="2">
        <v>42097</v>
      </c>
      <c r="C4997" s="2">
        <v>42103</v>
      </c>
      <c r="D4997" t="s">
        <v>179</v>
      </c>
      <c r="E4997" t="s">
        <v>32</v>
      </c>
      <c r="F4997" t="s">
        <v>76</v>
      </c>
      <c r="G4997" t="s">
        <v>18</v>
      </c>
      <c r="H4997" t="s">
        <v>19</v>
      </c>
      <c r="I4997">
        <v>5305</v>
      </c>
      <c r="J4997">
        <v>668.27</v>
      </c>
      <c r="K4997">
        <v>502.54</v>
      </c>
    </row>
    <row r="4998" spans="1:11" x14ac:dyDescent="0.35">
      <c r="A4998">
        <v>169748055</v>
      </c>
      <c r="B4998" s="2">
        <v>43329</v>
      </c>
      <c r="C4998" s="2">
        <v>43345</v>
      </c>
      <c r="D4998" t="s">
        <v>96</v>
      </c>
      <c r="E4998" t="s">
        <v>29</v>
      </c>
      <c r="F4998" t="s">
        <v>33</v>
      </c>
      <c r="G4998" t="s">
        <v>18</v>
      </c>
      <c r="H4998" t="s">
        <v>26</v>
      </c>
      <c r="I4998">
        <v>1077</v>
      </c>
      <c r="J4998">
        <v>109.28</v>
      </c>
      <c r="K4998">
        <v>35.840000000000003</v>
      </c>
    </row>
    <row r="4999" spans="1:11" x14ac:dyDescent="0.35">
      <c r="A4999">
        <v>226939189</v>
      </c>
      <c r="B4999" s="2">
        <v>42697</v>
      </c>
      <c r="C4999" s="2">
        <v>42718</v>
      </c>
      <c r="D4999" t="s">
        <v>101</v>
      </c>
      <c r="E4999" t="s">
        <v>24</v>
      </c>
      <c r="F4999" t="s">
        <v>13</v>
      </c>
      <c r="G4999" t="s">
        <v>18</v>
      </c>
      <c r="H4999" t="s">
        <v>34</v>
      </c>
      <c r="I4999">
        <v>5204</v>
      </c>
      <c r="J4999">
        <v>255.28</v>
      </c>
      <c r="K4999">
        <v>159.41999999999999</v>
      </c>
    </row>
    <row r="5000" spans="1:11" x14ac:dyDescent="0.35">
      <c r="A5000">
        <v>906794202</v>
      </c>
      <c r="B5000" s="2">
        <v>43212</v>
      </c>
      <c r="C5000" s="2">
        <v>43215</v>
      </c>
      <c r="D5000" t="s">
        <v>77</v>
      </c>
      <c r="E5000" t="s">
        <v>21</v>
      </c>
      <c r="F5000" t="s">
        <v>33</v>
      </c>
      <c r="G5000" t="s">
        <v>14</v>
      </c>
      <c r="H5000" t="s">
        <v>26</v>
      </c>
      <c r="I5000">
        <v>9410</v>
      </c>
      <c r="J5000">
        <v>109.28</v>
      </c>
      <c r="K5000">
        <v>35.840000000000003</v>
      </c>
    </row>
    <row r="5001" spans="1:11" x14ac:dyDescent="0.35">
      <c r="A5001">
        <v>996861922</v>
      </c>
      <c r="B5001" s="2">
        <v>44385</v>
      </c>
      <c r="C5001" s="2">
        <v>44399</v>
      </c>
      <c r="D5001" t="s">
        <v>133</v>
      </c>
      <c r="E5001" t="s">
        <v>38</v>
      </c>
      <c r="F5001" t="s">
        <v>68</v>
      </c>
      <c r="G5001" t="s">
        <v>14</v>
      </c>
      <c r="H5001" t="s">
        <v>26</v>
      </c>
      <c r="I5001">
        <v>2450</v>
      </c>
      <c r="J5001">
        <v>154.06</v>
      </c>
      <c r="K5001">
        <v>90.93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290B0E-2614-4DB1-B2B8-4D4D4A271386}">
  <dimension ref="A3:B188"/>
  <sheetViews>
    <sheetView zoomScaleNormal="100" workbookViewId="0">
      <selection activeCell="R53" sqref="R53"/>
    </sheetView>
  </sheetViews>
  <sheetFormatPr defaultRowHeight="14.5" x14ac:dyDescent="0.35"/>
  <cols>
    <col min="1" max="1" width="28.54296875" bestFit="1" customWidth="1"/>
    <col min="2" max="2" width="18.453125" bestFit="1" customWidth="1"/>
    <col min="4" max="4" width="28.54296875" bestFit="1" customWidth="1"/>
    <col min="5" max="5" width="17.81640625" bestFit="1" customWidth="1"/>
  </cols>
  <sheetData>
    <row r="3" spans="1:2" x14ac:dyDescent="0.35">
      <c r="A3" s="22" t="s">
        <v>244</v>
      </c>
      <c r="B3" t="s">
        <v>246</v>
      </c>
    </row>
    <row r="4" spans="1:2" x14ac:dyDescent="0.35">
      <c r="A4" s="23" t="s">
        <v>36</v>
      </c>
      <c r="B4" s="24">
        <v>4091.4210526315787</v>
      </c>
    </row>
    <row r="5" spans="1:2" x14ac:dyDescent="0.35">
      <c r="A5" s="23" t="s">
        <v>156</v>
      </c>
      <c r="B5" s="24">
        <v>4314.666666666667</v>
      </c>
    </row>
    <row r="6" spans="1:2" x14ac:dyDescent="0.35">
      <c r="A6" s="23" t="s">
        <v>54</v>
      </c>
      <c r="B6" s="24">
        <v>4757.0714285714284</v>
      </c>
    </row>
    <row r="7" spans="1:2" x14ac:dyDescent="0.35">
      <c r="A7" s="23" t="s">
        <v>188</v>
      </c>
      <c r="B7" s="24">
        <v>4642.1499999999996</v>
      </c>
    </row>
    <row r="8" spans="1:2" x14ac:dyDescent="0.35">
      <c r="A8" s="23" t="s">
        <v>74</v>
      </c>
      <c r="B8" s="24">
        <v>4696.1875</v>
      </c>
    </row>
    <row r="9" spans="1:2" x14ac:dyDescent="0.35">
      <c r="A9" s="23" t="s">
        <v>11</v>
      </c>
      <c r="B9" s="24">
        <v>5490.5</v>
      </c>
    </row>
    <row r="10" spans="1:2" x14ac:dyDescent="0.35">
      <c r="A10" s="23" t="s">
        <v>129</v>
      </c>
      <c r="B10" s="24">
        <v>5195.3448275862065</v>
      </c>
    </row>
    <row r="11" spans="1:2" x14ac:dyDescent="0.35">
      <c r="A11" s="23" t="s">
        <v>65</v>
      </c>
      <c r="B11" s="24">
        <v>5409.088235294118</v>
      </c>
    </row>
    <row r="12" spans="1:2" x14ac:dyDescent="0.35">
      <c r="A12" s="23" t="s">
        <v>48</v>
      </c>
      <c r="B12" s="24">
        <v>5199.0357142857147</v>
      </c>
    </row>
    <row r="13" spans="1:2" x14ac:dyDescent="0.35">
      <c r="A13" s="23" t="s">
        <v>96</v>
      </c>
      <c r="B13" s="24">
        <v>5327.4444444444443</v>
      </c>
    </row>
    <row r="14" spans="1:2" x14ac:dyDescent="0.35">
      <c r="A14" s="23" t="s">
        <v>199</v>
      </c>
      <c r="B14" s="24">
        <v>5104.7222222222226</v>
      </c>
    </row>
    <row r="15" spans="1:2" x14ac:dyDescent="0.35">
      <c r="A15" s="23" t="s">
        <v>206</v>
      </c>
      <c r="B15" s="24">
        <v>4220.454545454545</v>
      </c>
    </row>
    <row r="16" spans="1:2" x14ac:dyDescent="0.35">
      <c r="A16" s="23" t="s">
        <v>108</v>
      </c>
      <c r="B16" s="24">
        <v>5678.2692307692305</v>
      </c>
    </row>
    <row r="17" spans="1:2" x14ac:dyDescent="0.35">
      <c r="A17" s="23" t="s">
        <v>204</v>
      </c>
      <c r="B17" s="24">
        <v>5479.7142857142853</v>
      </c>
    </row>
    <row r="18" spans="1:2" x14ac:dyDescent="0.35">
      <c r="A18" s="23" t="s">
        <v>79</v>
      </c>
      <c r="B18" s="24">
        <v>4634.8461538461543</v>
      </c>
    </row>
    <row r="19" spans="1:2" x14ac:dyDescent="0.35">
      <c r="A19" s="23" t="s">
        <v>217</v>
      </c>
      <c r="B19" s="24">
        <v>4973.6000000000004</v>
      </c>
    </row>
    <row r="20" spans="1:2" x14ac:dyDescent="0.35">
      <c r="A20" s="23" t="s">
        <v>69</v>
      </c>
      <c r="B20" s="24">
        <v>5691.5555555555557</v>
      </c>
    </row>
    <row r="21" spans="1:2" x14ac:dyDescent="0.35">
      <c r="A21" s="23" t="s">
        <v>118</v>
      </c>
      <c r="B21" s="24">
        <v>5007.3999999999996</v>
      </c>
    </row>
    <row r="22" spans="1:2" x14ac:dyDescent="0.35">
      <c r="A22" s="23" t="s">
        <v>35</v>
      </c>
      <c r="B22" s="24">
        <v>4652.878787878788</v>
      </c>
    </row>
    <row r="23" spans="1:2" x14ac:dyDescent="0.35">
      <c r="A23" s="23" t="s">
        <v>181</v>
      </c>
      <c r="B23" s="24">
        <v>4417.1612903225805</v>
      </c>
    </row>
    <row r="24" spans="1:2" x14ac:dyDescent="0.35">
      <c r="A24" s="23" t="s">
        <v>191</v>
      </c>
      <c r="B24" s="24">
        <v>4092.4705882352941</v>
      </c>
    </row>
    <row r="25" spans="1:2" x14ac:dyDescent="0.35">
      <c r="A25" s="23" t="s">
        <v>49</v>
      </c>
      <c r="B25" s="24">
        <v>5002.9333333333334</v>
      </c>
    </row>
    <row r="26" spans="1:2" x14ac:dyDescent="0.35">
      <c r="A26" s="23" t="s">
        <v>219</v>
      </c>
      <c r="B26" s="24">
        <v>5114.6923076923076</v>
      </c>
    </row>
    <row r="27" spans="1:2" x14ac:dyDescent="0.35">
      <c r="A27" s="23" t="s">
        <v>111</v>
      </c>
      <c r="B27" s="24">
        <v>4712.3076923076924</v>
      </c>
    </row>
    <row r="28" spans="1:2" x14ac:dyDescent="0.35">
      <c r="A28" s="23" t="s">
        <v>177</v>
      </c>
      <c r="B28" s="24">
        <v>4969.9230769230771</v>
      </c>
    </row>
    <row r="29" spans="1:2" x14ac:dyDescent="0.35">
      <c r="A29" s="23" t="s">
        <v>120</v>
      </c>
      <c r="B29" s="24">
        <v>4574.3870967741932</v>
      </c>
    </row>
    <row r="30" spans="1:2" x14ac:dyDescent="0.35">
      <c r="A30" s="23" t="s">
        <v>216</v>
      </c>
      <c r="B30" s="24">
        <v>3663.5263157894738</v>
      </c>
    </row>
    <row r="31" spans="1:2" x14ac:dyDescent="0.35">
      <c r="A31" s="23" t="s">
        <v>218</v>
      </c>
      <c r="B31" s="24">
        <v>5426.7142857142853</v>
      </c>
    </row>
    <row r="32" spans="1:2" x14ac:dyDescent="0.35">
      <c r="A32" s="23" t="s">
        <v>83</v>
      </c>
      <c r="B32" s="24">
        <v>4507.4615384615381</v>
      </c>
    </row>
    <row r="33" spans="1:2" x14ac:dyDescent="0.35">
      <c r="A33" s="23" t="s">
        <v>150</v>
      </c>
      <c r="B33" s="24">
        <v>4643.7777777777774</v>
      </c>
    </row>
    <row r="34" spans="1:2" x14ac:dyDescent="0.35">
      <c r="A34" s="23" t="s">
        <v>138</v>
      </c>
      <c r="B34" s="24">
        <v>4297.8518518518522</v>
      </c>
    </row>
    <row r="35" spans="1:2" x14ac:dyDescent="0.35">
      <c r="A35" s="23" t="s">
        <v>164</v>
      </c>
      <c r="B35" s="24">
        <v>5471.32</v>
      </c>
    </row>
    <row r="36" spans="1:2" x14ac:dyDescent="0.35">
      <c r="A36" s="23" t="s">
        <v>170</v>
      </c>
      <c r="B36" s="24">
        <v>4225.2692307692305</v>
      </c>
    </row>
    <row r="37" spans="1:2" x14ac:dyDescent="0.35">
      <c r="A37" s="23" t="s">
        <v>167</v>
      </c>
      <c r="B37" s="24">
        <v>5239.53125</v>
      </c>
    </row>
    <row r="38" spans="1:2" x14ac:dyDescent="0.35">
      <c r="A38" s="23" t="s">
        <v>193</v>
      </c>
      <c r="B38" s="24">
        <v>4263.7222222222226</v>
      </c>
    </row>
    <row r="39" spans="1:2" x14ac:dyDescent="0.35">
      <c r="A39" s="23" t="s">
        <v>59</v>
      </c>
      <c r="B39" s="24">
        <v>5419.0357142857147</v>
      </c>
    </row>
    <row r="40" spans="1:2" x14ac:dyDescent="0.35">
      <c r="A40" s="23" t="s">
        <v>121</v>
      </c>
      <c r="B40" s="24">
        <v>5291.4333333333334</v>
      </c>
    </row>
    <row r="41" spans="1:2" x14ac:dyDescent="0.35">
      <c r="A41" s="23" t="s">
        <v>20</v>
      </c>
      <c r="B41" s="24">
        <v>4595.0322580645161</v>
      </c>
    </row>
    <row r="42" spans="1:2" x14ac:dyDescent="0.35">
      <c r="A42" s="23" t="s">
        <v>162</v>
      </c>
      <c r="B42" s="24">
        <v>5682.260869565217</v>
      </c>
    </row>
    <row r="43" spans="1:2" x14ac:dyDescent="0.35">
      <c r="A43" s="23" t="s">
        <v>135</v>
      </c>
      <c r="B43" s="24">
        <v>4898.4615384615381</v>
      </c>
    </row>
    <row r="44" spans="1:2" x14ac:dyDescent="0.35">
      <c r="A44" s="23" t="s">
        <v>124</v>
      </c>
      <c r="B44" s="24">
        <v>4902.9615384615381</v>
      </c>
    </row>
    <row r="45" spans="1:2" x14ac:dyDescent="0.35">
      <c r="A45" s="23" t="s">
        <v>85</v>
      </c>
      <c r="B45" s="24">
        <v>5089.0555555555557</v>
      </c>
    </row>
    <row r="46" spans="1:2" x14ac:dyDescent="0.35">
      <c r="A46" s="23" t="s">
        <v>182</v>
      </c>
      <c r="B46" s="24">
        <v>4707.8620689655172</v>
      </c>
    </row>
    <row r="47" spans="1:2" x14ac:dyDescent="0.35">
      <c r="A47" s="23" t="s">
        <v>151</v>
      </c>
      <c r="B47" s="24">
        <v>4938.1111111111113</v>
      </c>
    </row>
    <row r="48" spans="1:2" x14ac:dyDescent="0.35">
      <c r="A48" s="23" t="s">
        <v>160</v>
      </c>
      <c r="B48" s="24">
        <v>4878.5600000000004</v>
      </c>
    </row>
    <row r="49" spans="1:2" x14ac:dyDescent="0.35">
      <c r="A49" s="23" t="s">
        <v>208</v>
      </c>
      <c r="B49" s="24">
        <v>6186.583333333333</v>
      </c>
    </row>
    <row r="50" spans="1:2" x14ac:dyDescent="0.35">
      <c r="A50" s="23" t="s">
        <v>94</v>
      </c>
      <c r="B50" s="24">
        <v>5992.939393939394</v>
      </c>
    </row>
    <row r="51" spans="1:2" x14ac:dyDescent="0.35">
      <c r="A51" s="23" t="s">
        <v>99</v>
      </c>
      <c r="B51" s="24">
        <v>4831.6842105263158</v>
      </c>
    </row>
    <row r="52" spans="1:2" x14ac:dyDescent="0.35">
      <c r="A52" s="23" t="s">
        <v>55</v>
      </c>
      <c r="B52" s="24">
        <v>5488.347826086957</v>
      </c>
    </row>
    <row r="53" spans="1:2" x14ac:dyDescent="0.35">
      <c r="A53" s="23" t="s">
        <v>37</v>
      </c>
      <c r="B53" s="24">
        <v>6468.1538461538457</v>
      </c>
    </row>
    <row r="54" spans="1:2" x14ac:dyDescent="0.35">
      <c r="A54" s="23" t="s">
        <v>31</v>
      </c>
      <c r="B54" s="24">
        <v>5914.05</v>
      </c>
    </row>
    <row r="55" spans="1:2" x14ac:dyDescent="0.35">
      <c r="A55" s="23" t="s">
        <v>212</v>
      </c>
      <c r="B55" s="24">
        <v>4131.2142857142853</v>
      </c>
    </row>
    <row r="56" spans="1:2" x14ac:dyDescent="0.35">
      <c r="A56" s="23" t="s">
        <v>77</v>
      </c>
      <c r="B56" s="24">
        <v>4778.913043478261</v>
      </c>
    </row>
    <row r="57" spans="1:2" x14ac:dyDescent="0.35">
      <c r="A57" s="23" t="s">
        <v>165</v>
      </c>
      <c r="B57" s="24">
        <v>5270.8846153846152</v>
      </c>
    </row>
    <row r="58" spans="1:2" x14ac:dyDescent="0.35">
      <c r="A58" s="23" t="s">
        <v>123</v>
      </c>
      <c r="B58" s="24">
        <v>5511.681818181818</v>
      </c>
    </row>
    <row r="59" spans="1:2" x14ac:dyDescent="0.35">
      <c r="A59" s="23" t="s">
        <v>215</v>
      </c>
      <c r="B59" s="24">
        <v>4392.130434782609</v>
      </c>
    </row>
    <row r="60" spans="1:2" x14ac:dyDescent="0.35">
      <c r="A60" s="23" t="s">
        <v>184</v>
      </c>
      <c r="B60" s="24">
        <v>5037.8461538461543</v>
      </c>
    </row>
    <row r="61" spans="1:2" x14ac:dyDescent="0.35">
      <c r="A61" s="23" t="s">
        <v>197</v>
      </c>
      <c r="B61" s="24">
        <v>5001.9736842105267</v>
      </c>
    </row>
    <row r="62" spans="1:2" x14ac:dyDescent="0.35">
      <c r="A62" s="23" t="s">
        <v>176</v>
      </c>
      <c r="B62" s="24">
        <v>5526.84375</v>
      </c>
    </row>
    <row r="63" spans="1:2" x14ac:dyDescent="0.35">
      <c r="A63" s="23" t="s">
        <v>207</v>
      </c>
      <c r="B63" s="24">
        <v>5098.0384615384619</v>
      </c>
    </row>
    <row r="64" spans="1:2" x14ac:dyDescent="0.35">
      <c r="A64" s="23" t="s">
        <v>105</v>
      </c>
      <c r="B64" s="24">
        <v>5720.6388888888887</v>
      </c>
    </row>
    <row r="65" spans="1:2" x14ac:dyDescent="0.35">
      <c r="A65" s="23" t="s">
        <v>61</v>
      </c>
      <c r="B65" s="24">
        <v>4498.2142857142853</v>
      </c>
    </row>
    <row r="66" spans="1:2" x14ac:dyDescent="0.35">
      <c r="A66" s="23" t="s">
        <v>62</v>
      </c>
      <c r="B66" s="24">
        <v>5123.787878787879</v>
      </c>
    </row>
    <row r="67" spans="1:2" x14ac:dyDescent="0.35">
      <c r="A67" s="23" t="s">
        <v>202</v>
      </c>
      <c r="B67" s="24">
        <v>5279</v>
      </c>
    </row>
    <row r="68" spans="1:2" x14ac:dyDescent="0.35">
      <c r="A68" s="23" t="s">
        <v>112</v>
      </c>
      <c r="B68" s="24">
        <v>5243.7777777777774</v>
      </c>
    </row>
    <row r="69" spans="1:2" x14ac:dyDescent="0.35">
      <c r="A69" s="23" t="s">
        <v>171</v>
      </c>
      <c r="B69" s="24">
        <v>4409.939393939394</v>
      </c>
    </row>
    <row r="70" spans="1:2" x14ac:dyDescent="0.35">
      <c r="A70" s="23" t="s">
        <v>145</v>
      </c>
      <c r="B70" s="24">
        <v>6089.68</v>
      </c>
    </row>
    <row r="71" spans="1:2" x14ac:dyDescent="0.35">
      <c r="A71" s="23" t="s">
        <v>189</v>
      </c>
      <c r="B71" s="24">
        <v>4067.4347826086955</v>
      </c>
    </row>
    <row r="72" spans="1:2" x14ac:dyDescent="0.35">
      <c r="A72" s="23" t="s">
        <v>161</v>
      </c>
      <c r="B72" s="24">
        <v>5794.08</v>
      </c>
    </row>
    <row r="73" spans="1:2" x14ac:dyDescent="0.35">
      <c r="A73" s="23" t="s">
        <v>173</v>
      </c>
      <c r="B73" s="24">
        <v>5449.6071428571431</v>
      </c>
    </row>
    <row r="74" spans="1:2" x14ac:dyDescent="0.35">
      <c r="A74" s="23" t="s">
        <v>93</v>
      </c>
      <c r="B74" s="24">
        <v>4716.3448275862065</v>
      </c>
    </row>
    <row r="75" spans="1:2" x14ac:dyDescent="0.35">
      <c r="A75" s="23" t="s">
        <v>97</v>
      </c>
      <c r="B75" s="24">
        <v>4220.6896551724139</v>
      </c>
    </row>
    <row r="76" spans="1:2" x14ac:dyDescent="0.35">
      <c r="A76" s="23" t="s">
        <v>205</v>
      </c>
      <c r="B76" s="24">
        <v>4678</v>
      </c>
    </row>
    <row r="77" spans="1:2" x14ac:dyDescent="0.35">
      <c r="A77" s="23" t="s">
        <v>169</v>
      </c>
      <c r="B77" s="24">
        <v>6035.478260869565</v>
      </c>
    </row>
    <row r="78" spans="1:2" x14ac:dyDescent="0.35">
      <c r="A78" s="23" t="s">
        <v>178</v>
      </c>
      <c r="B78" s="24">
        <v>5226.0333333333338</v>
      </c>
    </row>
    <row r="79" spans="1:2" x14ac:dyDescent="0.35">
      <c r="A79" s="23" t="s">
        <v>155</v>
      </c>
      <c r="B79" s="24">
        <v>4722.666666666667</v>
      </c>
    </row>
    <row r="80" spans="1:2" x14ac:dyDescent="0.35">
      <c r="A80" s="23" t="s">
        <v>157</v>
      </c>
      <c r="B80" s="24">
        <v>4252.0476190476193</v>
      </c>
    </row>
    <row r="81" spans="1:2" x14ac:dyDescent="0.35">
      <c r="A81" s="23" t="s">
        <v>130</v>
      </c>
      <c r="B81" s="24">
        <v>4184.5806451612907</v>
      </c>
    </row>
    <row r="82" spans="1:2" x14ac:dyDescent="0.35">
      <c r="A82" s="23" t="s">
        <v>148</v>
      </c>
      <c r="B82" s="24">
        <v>4761.25</v>
      </c>
    </row>
    <row r="83" spans="1:2" x14ac:dyDescent="0.35">
      <c r="A83" s="23" t="s">
        <v>186</v>
      </c>
      <c r="B83" s="24">
        <v>5493.9642857142853</v>
      </c>
    </row>
    <row r="84" spans="1:2" x14ac:dyDescent="0.35">
      <c r="A84" s="23" t="s">
        <v>81</v>
      </c>
      <c r="B84" s="24">
        <v>4850.04</v>
      </c>
    </row>
    <row r="85" spans="1:2" x14ac:dyDescent="0.35">
      <c r="A85" s="23" t="s">
        <v>144</v>
      </c>
      <c r="B85" s="24">
        <v>5073.971428571429</v>
      </c>
    </row>
    <row r="86" spans="1:2" x14ac:dyDescent="0.35">
      <c r="A86" s="23" t="s">
        <v>142</v>
      </c>
      <c r="B86" s="24">
        <v>4339.7692307692305</v>
      </c>
    </row>
    <row r="87" spans="1:2" x14ac:dyDescent="0.35">
      <c r="A87" s="23" t="s">
        <v>73</v>
      </c>
      <c r="B87" s="24">
        <v>4200.3103448275861</v>
      </c>
    </row>
    <row r="88" spans="1:2" x14ac:dyDescent="0.35">
      <c r="A88" s="23" t="s">
        <v>72</v>
      </c>
      <c r="B88" s="24">
        <v>4301.5588235294117</v>
      </c>
    </row>
    <row r="89" spans="1:2" x14ac:dyDescent="0.35">
      <c r="A89" s="23" t="s">
        <v>102</v>
      </c>
      <c r="B89" s="24">
        <v>5575</v>
      </c>
    </row>
    <row r="90" spans="1:2" x14ac:dyDescent="0.35">
      <c r="A90" s="23" t="s">
        <v>46</v>
      </c>
      <c r="B90" s="24">
        <v>5148.4193548387093</v>
      </c>
    </row>
    <row r="91" spans="1:2" x14ac:dyDescent="0.35">
      <c r="A91" s="23" t="s">
        <v>211</v>
      </c>
      <c r="B91" s="24">
        <v>5193.826086956522</v>
      </c>
    </row>
    <row r="92" spans="1:2" x14ac:dyDescent="0.35">
      <c r="A92" s="23" t="s">
        <v>153</v>
      </c>
      <c r="B92" s="24">
        <v>5034.1111111111113</v>
      </c>
    </row>
    <row r="93" spans="1:2" x14ac:dyDescent="0.35">
      <c r="A93" s="23" t="s">
        <v>53</v>
      </c>
      <c r="B93" s="24">
        <v>4397.28125</v>
      </c>
    </row>
    <row r="94" spans="1:2" x14ac:dyDescent="0.35">
      <c r="A94" s="23" t="s">
        <v>113</v>
      </c>
      <c r="B94" s="24">
        <v>4004.2083333333335</v>
      </c>
    </row>
    <row r="95" spans="1:2" x14ac:dyDescent="0.35">
      <c r="A95" s="23" t="s">
        <v>152</v>
      </c>
      <c r="B95" s="24">
        <v>4435.88</v>
      </c>
    </row>
    <row r="96" spans="1:2" x14ac:dyDescent="0.35">
      <c r="A96" s="23" t="s">
        <v>67</v>
      </c>
      <c r="B96" s="24">
        <v>4024.3571428571427</v>
      </c>
    </row>
    <row r="97" spans="1:2" x14ac:dyDescent="0.35">
      <c r="A97" s="23" t="s">
        <v>175</v>
      </c>
      <c r="B97" s="24">
        <v>6346.1875</v>
      </c>
    </row>
    <row r="98" spans="1:2" x14ac:dyDescent="0.35">
      <c r="A98" s="23" t="s">
        <v>137</v>
      </c>
      <c r="B98" s="24">
        <v>6536.041666666667</v>
      </c>
    </row>
    <row r="99" spans="1:2" x14ac:dyDescent="0.35">
      <c r="A99" s="23" t="s">
        <v>66</v>
      </c>
      <c r="B99" s="24">
        <v>5725.333333333333</v>
      </c>
    </row>
    <row r="100" spans="1:2" x14ac:dyDescent="0.35">
      <c r="A100" s="23" t="s">
        <v>43</v>
      </c>
      <c r="B100" s="24">
        <v>5609.0740740740739</v>
      </c>
    </row>
    <row r="101" spans="1:2" x14ac:dyDescent="0.35">
      <c r="A101" s="23" t="s">
        <v>201</v>
      </c>
      <c r="B101" s="24">
        <v>6533.4</v>
      </c>
    </row>
    <row r="102" spans="1:2" x14ac:dyDescent="0.35">
      <c r="A102" s="23" t="s">
        <v>132</v>
      </c>
      <c r="B102" s="24">
        <v>4609.666666666667</v>
      </c>
    </row>
    <row r="103" spans="1:2" x14ac:dyDescent="0.35">
      <c r="A103" s="23" t="s">
        <v>117</v>
      </c>
      <c r="B103" s="24">
        <v>5426.28125</v>
      </c>
    </row>
    <row r="104" spans="1:2" x14ac:dyDescent="0.35">
      <c r="A104" s="23" t="s">
        <v>194</v>
      </c>
      <c r="B104" s="24">
        <v>4960.6153846153848</v>
      </c>
    </row>
    <row r="105" spans="1:2" x14ac:dyDescent="0.35">
      <c r="A105" s="23" t="s">
        <v>75</v>
      </c>
      <c r="B105" s="24">
        <v>5120.0344827586205</v>
      </c>
    </row>
    <row r="106" spans="1:2" x14ac:dyDescent="0.35">
      <c r="A106" s="23" t="s">
        <v>98</v>
      </c>
      <c r="B106" s="24">
        <v>4435.394736842105</v>
      </c>
    </row>
    <row r="107" spans="1:2" x14ac:dyDescent="0.35">
      <c r="A107" s="23" t="s">
        <v>50</v>
      </c>
      <c r="B107" s="24">
        <v>5351.521739130435</v>
      </c>
    </row>
    <row r="108" spans="1:2" x14ac:dyDescent="0.35">
      <c r="A108" s="23" t="s">
        <v>159</v>
      </c>
      <c r="B108" s="24">
        <v>5340.125</v>
      </c>
    </row>
    <row r="109" spans="1:2" x14ac:dyDescent="0.35">
      <c r="A109" s="23" t="s">
        <v>122</v>
      </c>
      <c r="B109" s="24">
        <v>4109.4615384615381</v>
      </c>
    </row>
    <row r="110" spans="1:2" x14ac:dyDescent="0.35">
      <c r="A110" s="23" t="s">
        <v>104</v>
      </c>
      <c r="B110" s="24">
        <v>4162.1333333333332</v>
      </c>
    </row>
    <row r="111" spans="1:2" x14ac:dyDescent="0.35">
      <c r="A111" s="23" t="s">
        <v>60</v>
      </c>
      <c r="B111" s="24">
        <v>4900</v>
      </c>
    </row>
    <row r="112" spans="1:2" x14ac:dyDescent="0.35">
      <c r="A112" s="23" t="s">
        <v>28</v>
      </c>
      <c r="B112" s="24">
        <v>4546.1428571428569</v>
      </c>
    </row>
    <row r="113" spans="1:2" x14ac:dyDescent="0.35">
      <c r="A113" s="23" t="s">
        <v>147</v>
      </c>
      <c r="B113" s="24">
        <v>4738.6400000000003</v>
      </c>
    </row>
    <row r="114" spans="1:2" x14ac:dyDescent="0.35">
      <c r="A114" s="23" t="s">
        <v>101</v>
      </c>
      <c r="B114" s="24">
        <v>6059.606060606061</v>
      </c>
    </row>
    <row r="115" spans="1:2" x14ac:dyDescent="0.35">
      <c r="A115" s="23" t="s">
        <v>106</v>
      </c>
      <c r="B115" s="24">
        <v>4499.7142857142853</v>
      </c>
    </row>
    <row r="116" spans="1:2" x14ac:dyDescent="0.35">
      <c r="A116" s="23" t="s">
        <v>192</v>
      </c>
      <c r="B116" s="24">
        <v>4681.8</v>
      </c>
    </row>
    <row r="117" spans="1:2" x14ac:dyDescent="0.35">
      <c r="A117" s="23" t="s">
        <v>200</v>
      </c>
      <c r="B117" s="24">
        <v>4917.3928571428569</v>
      </c>
    </row>
    <row r="118" spans="1:2" x14ac:dyDescent="0.35">
      <c r="A118" s="23" t="s">
        <v>91</v>
      </c>
      <c r="B118" s="24">
        <v>4145.416666666667</v>
      </c>
    </row>
    <row r="119" spans="1:2" x14ac:dyDescent="0.35">
      <c r="A119" s="23" t="s">
        <v>179</v>
      </c>
      <c r="B119" s="24">
        <v>5473.6923076923076</v>
      </c>
    </row>
    <row r="120" spans="1:2" x14ac:dyDescent="0.35">
      <c r="A120" s="23" t="s">
        <v>149</v>
      </c>
      <c r="B120" s="24">
        <v>5362.35</v>
      </c>
    </row>
    <row r="121" spans="1:2" x14ac:dyDescent="0.35">
      <c r="A121" s="23" t="s">
        <v>198</v>
      </c>
      <c r="B121" s="24">
        <v>5025.1428571428569</v>
      </c>
    </row>
    <row r="122" spans="1:2" x14ac:dyDescent="0.35">
      <c r="A122" s="23" t="s">
        <v>88</v>
      </c>
      <c r="B122" s="24">
        <v>5090.304347826087</v>
      </c>
    </row>
    <row r="123" spans="1:2" x14ac:dyDescent="0.35">
      <c r="A123" s="23" t="s">
        <v>23</v>
      </c>
      <c r="B123" s="24">
        <v>5505.541666666667</v>
      </c>
    </row>
    <row r="124" spans="1:2" x14ac:dyDescent="0.35">
      <c r="A124" s="23" t="s">
        <v>125</v>
      </c>
      <c r="B124" s="24">
        <v>4603.5333333333338</v>
      </c>
    </row>
    <row r="125" spans="1:2" x14ac:dyDescent="0.35">
      <c r="A125" s="23" t="s">
        <v>41</v>
      </c>
      <c r="B125" s="24">
        <v>5190.1612903225805</v>
      </c>
    </row>
    <row r="126" spans="1:2" x14ac:dyDescent="0.35">
      <c r="A126" s="23" t="s">
        <v>146</v>
      </c>
      <c r="B126" s="24">
        <v>5579.8518518518522</v>
      </c>
    </row>
    <row r="127" spans="1:2" x14ac:dyDescent="0.35">
      <c r="A127" s="23" t="s">
        <v>209</v>
      </c>
      <c r="B127" s="24">
        <v>5672.28</v>
      </c>
    </row>
    <row r="128" spans="1:2" x14ac:dyDescent="0.35">
      <c r="A128" s="23" t="s">
        <v>16</v>
      </c>
      <c r="B128" s="24">
        <v>4874.3125</v>
      </c>
    </row>
    <row r="129" spans="1:2" x14ac:dyDescent="0.35">
      <c r="A129" s="23" t="s">
        <v>196</v>
      </c>
      <c r="B129" s="24">
        <v>5333.15</v>
      </c>
    </row>
    <row r="130" spans="1:2" x14ac:dyDescent="0.35">
      <c r="A130" s="23" t="s">
        <v>140</v>
      </c>
      <c r="B130" s="24">
        <v>4989.208333333333</v>
      </c>
    </row>
    <row r="131" spans="1:2" x14ac:dyDescent="0.35">
      <c r="A131" s="23" t="s">
        <v>109</v>
      </c>
      <c r="B131" s="24">
        <v>4380.3571428571431</v>
      </c>
    </row>
    <row r="132" spans="1:2" x14ac:dyDescent="0.35">
      <c r="A132" s="23" t="s">
        <v>107</v>
      </c>
      <c r="B132" s="24">
        <v>4993</v>
      </c>
    </row>
    <row r="133" spans="1:2" x14ac:dyDescent="0.35">
      <c r="A133" s="23" t="s">
        <v>86</v>
      </c>
      <c r="B133" s="24">
        <v>5216.5</v>
      </c>
    </row>
    <row r="134" spans="1:2" x14ac:dyDescent="0.35">
      <c r="A134" s="23" t="s">
        <v>163</v>
      </c>
      <c r="B134" s="24">
        <v>5937.677419354839</v>
      </c>
    </row>
    <row r="135" spans="1:2" x14ac:dyDescent="0.35">
      <c r="A135" s="23" t="s">
        <v>214</v>
      </c>
      <c r="B135" s="24">
        <v>4908.2941176470586</v>
      </c>
    </row>
    <row r="136" spans="1:2" x14ac:dyDescent="0.35">
      <c r="A136" s="23" t="s">
        <v>95</v>
      </c>
      <c r="B136" s="24">
        <v>5186.0625</v>
      </c>
    </row>
    <row r="137" spans="1:2" x14ac:dyDescent="0.35">
      <c r="A137" s="23" t="s">
        <v>166</v>
      </c>
      <c r="B137" s="24">
        <v>6364.2</v>
      </c>
    </row>
    <row r="138" spans="1:2" x14ac:dyDescent="0.35">
      <c r="A138" s="23" t="s">
        <v>154</v>
      </c>
      <c r="B138" s="24">
        <v>5321.40625</v>
      </c>
    </row>
    <row r="139" spans="1:2" x14ac:dyDescent="0.35">
      <c r="A139" s="23" t="s">
        <v>44</v>
      </c>
      <c r="B139" s="24">
        <v>4883.6551724137935</v>
      </c>
    </row>
    <row r="140" spans="1:2" x14ac:dyDescent="0.35">
      <c r="A140" s="23" t="s">
        <v>45</v>
      </c>
      <c r="B140" s="24">
        <v>5194.409090909091</v>
      </c>
    </row>
    <row r="141" spans="1:2" x14ac:dyDescent="0.35">
      <c r="A141" s="23" t="s">
        <v>82</v>
      </c>
      <c r="B141" s="24">
        <v>5010.2285714285717</v>
      </c>
    </row>
    <row r="142" spans="1:2" x14ac:dyDescent="0.35">
      <c r="A142" s="23" t="s">
        <v>80</v>
      </c>
      <c r="B142" s="24">
        <v>4805.7</v>
      </c>
    </row>
    <row r="143" spans="1:2" x14ac:dyDescent="0.35">
      <c r="A143" s="23" t="s">
        <v>190</v>
      </c>
      <c r="B143" s="24">
        <v>5180.875</v>
      </c>
    </row>
    <row r="144" spans="1:2" x14ac:dyDescent="0.35">
      <c r="A144" s="23" t="s">
        <v>58</v>
      </c>
      <c r="B144" s="24">
        <v>5026.652173913043</v>
      </c>
    </row>
    <row r="145" spans="1:2" x14ac:dyDescent="0.35">
      <c r="A145" s="23" t="s">
        <v>110</v>
      </c>
      <c r="B145" s="24">
        <v>5002.5333333333338</v>
      </c>
    </row>
    <row r="146" spans="1:2" x14ac:dyDescent="0.35">
      <c r="A146" s="23" t="s">
        <v>103</v>
      </c>
      <c r="B146" s="24">
        <v>5874.7931034482763</v>
      </c>
    </row>
    <row r="147" spans="1:2" x14ac:dyDescent="0.35">
      <c r="A147" s="23" t="s">
        <v>136</v>
      </c>
      <c r="B147" s="24">
        <v>5203.4666666666662</v>
      </c>
    </row>
    <row r="148" spans="1:2" x14ac:dyDescent="0.35">
      <c r="A148" s="23" t="s">
        <v>210</v>
      </c>
      <c r="B148" s="24">
        <v>5705.869565217391</v>
      </c>
    </row>
    <row r="149" spans="1:2" x14ac:dyDescent="0.35">
      <c r="A149" s="23" t="s">
        <v>119</v>
      </c>
      <c r="B149" s="24">
        <v>5277.913043478261</v>
      </c>
    </row>
    <row r="150" spans="1:2" x14ac:dyDescent="0.35">
      <c r="A150" s="23" t="s">
        <v>195</v>
      </c>
      <c r="B150" s="24">
        <v>4384.666666666667</v>
      </c>
    </row>
    <row r="151" spans="1:2" x14ac:dyDescent="0.35">
      <c r="A151" s="23" t="s">
        <v>116</v>
      </c>
      <c r="B151" s="24">
        <v>5795.5185185185182</v>
      </c>
    </row>
    <row r="152" spans="1:2" x14ac:dyDescent="0.35">
      <c r="A152" s="23" t="s">
        <v>92</v>
      </c>
      <c r="B152" s="24">
        <v>5327.3548387096771</v>
      </c>
    </row>
    <row r="153" spans="1:2" x14ac:dyDescent="0.35">
      <c r="A153" s="23" t="s">
        <v>70</v>
      </c>
      <c r="B153" s="24">
        <v>5362.916666666667</v>
      </c>
    </row>
    <row r="154" spans="1:2" x14ac:dyDescent="0.35">
      <c r="A154" s="23" t="s">
        <v>89</v>
      </c>
      <c r="B154" s="24">
        <v>4751.478260869565</v>
      </c>
    </row>
    <row r="155" spans="1:2" x14ac:dyDescent="0.35">
      <c r="A155" s="23" t="s">
        <v>87</v>
      </c>
      <c r="B155" s="24">
        <v>5255.8611111111113</v>
      </c>
    </row>
    <row r="156" spans="1:2" x14ac:dyDescent="0.35">
      <c r="A156" s="23" t="s">
        <v>141</v>
      </c>
      <c r="B156" s="24">
        <v>5458.56</v>
      </c>
    </row>
    <row r="157" spans="1:2" x14ac:dyDescent="0.35">
      <c r="A157" s="23" t="s">
        <v>168</v>
      </c>
      <c r="B157" s="24">
        <v>5157.8846153846152</v>
      </c>
    </row>
    <row r="158" spans="1:2" x14ac:dyDescent="0.35">
      <c r="A158" s="23" t="s">
        <v>27</v>
      </c>
      <c r="B158" s="24">
        <v>4941.4838709677415</v>
      </c>
    </row>
    <row r="159" spans="1:2" x14ac:dyDescent="0.35">
      <c r="A159" s="23" t="s">
        <v>90</v>
      </c>
      <c r="B159" s="24">
        <v>4843.3823529411766</v>
      </c>
    </row>
    <row r="160" spans="1:2" x14ac:dyDescent="0.35">
      <c r="A160" s="23" t="s">
        <v>134</v>
      </c>
      <c r="B160" s="24">
        <v>5507.96</v>
      </c>
    </row>
    <row r="161" spans="1:2" x14ac:dyDescent="0.35">
      <c r="A161" s="23" t="s">
        <v>172</v>
      </c>
      <c r="B161" s="24">
        <v>4560.3793103448279</v>
      </c>
    </row>
    <row r="162" spans="1:2" x14ac:dyDescent="0.35">
      <c r="A162" s="23" t="s">
        <v>71</v>
      </c>
      <c r="B162" s="24">
        <v>5154.2857142857147</v>
      </c>
    </row>
    <row r="163" spans="1:2" x14ac:dyDescent="0.35">
      <c r="A163" s="23" t="s">
        <v>220</v>
      </c>
      <c r="B163" s="24">
        <v>5964</v>
      </c>
    </row>
    <row r="164" spans="1:2" x14ac:dyDescent="0.35">
      <c r="A164" s="23" t="s">
        <v>78</v>
      </c>
      <c r="B164" s="24">
        <v>5488.1935483870966</v>
      </c>
    </row>
    <row r="165" spans="1:2" x14ac:dyDescent="0.35">
      <c r="A165" s="23" t="s">
        <v>180</v>
      </c>
      <c r="B165" s="24">
        <v>5726.12</v>
      </c>
    </row>
    <row r="166" spans="1:2" x14ac:dyDescent="0.35">
      <c r="A166" s="23" t="s">
        <v>133</v>
      </c>
      <c r="B166" s="24">
        <v>4902.333333333333</v>
      </c>
    </row>
    <row r="167" spans="1:2" x14ac:dyDescent="0.35">
      <c r="A167" s="23" t="s">
        <v>126</v>
      </c>
      <c r="B167" s="24">
        <v>4588.72</v>
      </c>
    </row>
    <row r="168" spans="1:2" x14ac:dyDescent="0.35">
      <c r="A168" s="23" t="s">
        <v>158</v>
      </c>
      <c r="B168" s="24">
        <v>4158.130434782609</v>
      </c>
    </row>
    <row r="169" spans="1:2" x14ac:dyDescent="0.35">
      <c r="A169" s="23" t="s">
        <v>128</v>
      </c>
      <c r="B169" s="24">
        <v>4852.105263157895</v>
      </c>
    </row>
    <row r="170" spans="1:2" x14ac:dyDescent="0.35">
      <c r="A170" s="23" t="s">
        <v>185</v>
      </c>
      <c r="B170" s="24">
        <v>4697.9666666666662</v>
      </c>
    </row>
    <row r="171" spans="1:2" x14ac:dyDescent="0.35">
      <c r="A171" s="23" t="s">
        <v>131</v>
      </c>
      <c r="B171" s="24">
        <v>4963.2432432432433</v>
      </c>
    </row>
    <row r="172" spans="1:2" x14ac:dyDescent="0.35">
      <c r="A172" s="23" t="s">
        <v>52</v>
      </c>
      <c r="B172" s="24">
        <v>4839.894736842105</v>
      </c>
    </row>
    <row r="173" spans="1:2" x14ac:dyDescent="0.35">
      <c r="A173" s="23" t="s">
        <v>187</v>
      </c>
      <c r="B173" s="24">
        <v>4979.322580645161</v>
      </c>
    </row>
    <row r="174" spans="1:2" x14ac:dyDescent="0.35">
      <c r="A174" s="23" t="s">
        <v>39</v>
      </c>
      <c r="B174" s="24">
        <v>6414.48</v>
      </c>
    </row>
    <row r="175" spans="1:2" x14ac:dyDescent="0.35">
      <c r="A175" s="23" t="s">
        <v>143</v>
      </c>
      <c r="B175" s="24">
        <v>4754.5806451612907</v>
      </c>
    </row>
    <row r="176" spans="1:2" x14ac:dyDescent="0.35">
      <c r="A176" s="23" t="s">
        <v>57</v>
      </c>
      <c r="B176" s="24">
        <v>4751.772727272727</v>
      </c>
    </row>
    <row r="177" spans="1:2" x14ac:dyDescent="0.35">
      <c r="A177" s="23" t="s">
        <v>127</v>
      </c>
      <c r="B177" s="24">
        <v>5143.318181818182</v>
      </c>
    </row>
    <row r="178" spans="1:2" x14ac:dyDescent="0.35">
      <c r="A178" s="23" t="s">
        <v>100</v>
      </c>
      <c r="B178" s="24">
        <v>4987.181818181818</v>
      </c>
    </row>
    <row r="179" spans="1:2" x14ac:dyDescent="0.35">
      <c r="A179" s="23" t="s">
        <v>64</v>
      </c>
      <c r="B179" s="24">
        <v>3391.36</v>
      </c>
    </row>
    <row r="180" spans="1:2" x14ac:dyDescent="0.35">
      <c r="A180" s="23" t="s">
        <v>115</v>
      </c>
      <c r="B180" s="24">
        <v>5033.95652173913</v>
      </c>
    </row>
    <row r="181" spans="1:2" x14ac:dyDescent="0.35">
      <c r="A181" s="23" t="s">
        <v>139</v>
      </c>
      <c r="B181" s="24">
        <v>4197.8684210526317</v>
      </c>
    </row>
    <row r="182" spans="1:2" x14ac:dyDescent="0.35">
      <c r="A182" s="23" t="s">
        <v>84</v>
      </c>
      <c r="B182" s="24">
        <v>6070.5185185185182</v>
      </c>
    </row>
    <row r="183" spans="1:2" x14ac:dyDescent="0.35">
      <c r="A183" s="23" t="s">
        <v>63</v>
      </c>
      <c r="B183" s="24">
        <v>4967.1428571428569</v>
      </c>
    </row>
    <row r="184" spans="1:2" x14ac:dyDescent="0.35">
      <c r="A184" s="23" t="s">
        <v>203</v>
      </c>
      <c r="B184" s="24">
        <v>4308.739130434783</v>
      </c>
    </row>
    <row r="185" spans="1:2" x14ac:dyDescent="0.35">
      <c r="A185" s="23" t="s">
        <v>183</v>
      </c>
      <c r="B185" s="24">
        <v>4543.7368421052633</v>
      </c>
    </row>
    <row r="186" spans="1:2" x14ac:dyDescent="0.35">
      <c r="A186" s="23" t="s">
        <v>174</v>
      </c>
      <c r="B186" s="24">
        <v>4931.772727272727</v>
      </c>
    </row>
    <row r="187" spans="1:2" x14ac:dyDescent="0.35">
      <c r="A187" s="23" t="s">
        <v>114</v>
      </c>
      <c r="B187" s="24">
        <v>4504.3548387096771</v>
      </c>
    </row>
    <row r="188" spans="1:2" x14ac:dyDescent="0.35">
      <c r="A188" s="23" t="s">
        <v>213</v>
      </c>
      <c r="B188" s="24">
        <v>4471.7142857142853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FF1FB-EA87-4626-B5A2-70B5CD323C57}">
  <dimension ref="A3:B25"/>
  <sheetViews>
    <sheetView workbookViewId="0">
      <selection activeCell="BF53" sqref="BF53"/>
    </sheetView>
  </sheetViews>
  <sheetFormatPr defaultRowHeight="14.5" x14ac:dyDescent="0.35"/>
  <cols>
    <col min="1" max="1" width="12.453125" bestFit="1" customWidth="1"/>
    <col min="2" max="2" width="17.453125" bestFit="1" customWidth="1"/>
    <col min="3" max="22" width="15.81640625" bestFit="1" customWidth="1"/>
    <col min="23" max="23" width="17.453125" bestFit="1" customWidth="1"/>
  </cols>
  <sheetData>
    <row r="3" spans="1:2" x14ac:dyDescent="0.35">
      <c r="A3" s="22" t="s">
        <v>244</v>
      </c>
      <c r="B3" t="s">
        <v>257</v>
      </c>
    </row>
    <row r="4" spans="1:2" x14ac:dyDescent="0.35">
      <c r="A4" s="23">
        <v>1</v>
      </c>
      <c r="B4" s="9">
        <v>345060537.11999995</v>
      </c>
    </row>
    <row r="5" spans="1:2" x14ac:dyDescent="0.35">
      <c r="A5" s="23">
        <v>2</v>
      </c>
      <c r="B5" s="9">
        <v>364970135.18000019</v>
      </c>
    </row>
    <row r="6" spans="1:2" x14ac:dyDescent="0.35">
      <c r="A6" s="23">
        <v>3</v>
      </c>
      <c r="B6" s="9">
        <v>335194926.25000012</v>
      </c>
    </row>
    <row r="7" spans="1:2" x14ac:dyDescent="0.35">
      <c r="A7" s="23">
        <v>4</v>
      </c>
      <c r="B7" s="9">
        <v>298628481.96999997</v>
      </c>
    </row>
    <row r="8" spans="1:2" x14ac:dyDescent="0.35">
      <c r="A8" s="23">
        <v>5</v>
      </c>
      <c r="B8" s="9">
        <v>292222141.21000004</v>
      </c>
    </row>
    <row r="9" spans="1:2" x14ac:dyDescent="0.35">
      <c r="A9" s="23">
        <v>6</v>
      </c>
      <c r="B9" s="9">
        <v>309713998.06000018</v>
      </c>
    </row>
    <row r="10" spans="1:2" x14ac:dyDescent="0.35">
      <c r="A10" s="23">
        <v>7</v>
      </c>
      <c r="B10" s="9">
        <v>325971322.42000014</v>
      </c>
    </row>
    <row r="11" spans="1:2" x14ac:dyDescent="0.35">
      <c r="A11" s="23">
        <v>8</v>
      </c>
      <c r="B11" s="9">
        <v>293754199.09000009</v>
      </c>
    </row>
    <row r="12" spans="1:2" x14ac:dyDescent="0.35">
      <c r="A12" s="23">
        <v>9</v>
      </c>
      <c r="B12" s="9">
        <v>319275919.64999998</v>
      </c>
    </row>
    <row r="13" spans="1:2" x14ac:dyDescent="0.35">
      <c r="A13" s="23">
        <v>10</v>
      </c>
      <c r="B13" s="9">
        <v>342485835.15000015</v>
      </c>
    </row>
    <row r="14" spans="1:2" x14ac:dyDescent="0.35">
      <c r="A14" s="23">
        <v>11</v>
      </c>
      <c r="B14" s="9">
        <v>329706015.85999995</v>
      </c>
    </row>
    <row r="15" spans="1:2" x14ac:dyDescent="0.35">
      <c r="A15" s="23">
        <v>12</v>
      </c>
      <c r="B15" s="9">
        <v>350936995.88999993</v>
      </c>
    </row>
    <row r="16" spans="1:2" x14ac:dyDescent="0.35">
      <c r="A16" s="23">
        <v>13</v>
      </c>
      <c r="B16" s="9">
        <v>268288970.92999974</v>
      </c>
    </row>
    <row r="17" spans="1:2" x14ac:dyDescent="0.35">
      <c r="A17" s="23">
        <v>14</v>
      </c>
      <c r="B17" s="9">
        <v>307777961.13000029</v>
      </c>
    </row>
    <row r="18" spans="1:2" x14ac:dyDescent="0.35">
      <c r="A18" s="23">
        <v>15</v>
      </c>
      <c r="B18" s="9">
        <v>264088797.74999997</v>
      </c>
    </row>
    <row r="19" spans="1:2" x14ac:dyDescent="0.35">
      <c r="A19" s="23">
        <v>16</v>
      </c>
      <c r="B19" s="9">
        <v>335852399.40000004</v>
      </c>
    </row>
    <row r="20" spans="1:2" x14ac:dyDescent="0.35">
      <c r="A20" s="23">
        <v>17</v>
      </c>
      <c r="B20" s="9">
        <v>295272020.15999979</v>
      </c>
    </row>
    <row r="21" spans="1:2" x14ac:dyDescent="0.35">
      <c r="A21" s="23">
        <v>18</v>
      </c>
      <c r="B21" s="9">
        <v>320201821.25999975</v>
      </c>
    </row>
    <row r="22" spans="1:2" x14ac:dyDescent="0.35">
      <c r="A22" s="23">
        <v>19</v>
      </c>
      <c r="B22" s="9">
        <v>274568475.01000005</v>
      </c>
    </row>
    <row r="23" spans="1:2" x14ac:dyDescent="0.35">
      <c r="A23" s="23">
        <v>20</v>
      </c>
      <c r="B23" s="9">
        <v>365567166.67000008</v>
      </c>
    </row>
    <row r="24" spans="1:2" x14ac:dyDescent="0.35">
      <c r="A24" s="23">
        <v>21</v>
      </c>
      <c r="B24" s="9">
        <v>283622715.30000007</v>
      </c>
    </row>
    <row r="25" spans="1:2" x14ac:dyDescent="0.35">
      <c r="A25" s="23" t="s">
        <v>245</v>
      </c>
      <c r="B25" s="9">
        <v>6623160835.46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88B88-F2D1-4E64-B526-6F00251057A2}">
  <dimension ref="A3:B8"/>
  <sheetViews>
    <sheetView workbookViewId="0">
      <selection activeCell="B6" sqref="B6"/>
    </sheetView>
  </sheetViews>
  <sheetFormatPr defaultRowHeight="14.5" x14ac:dyDescent="0.35"/>
  <cols>
    <col min="1" max="1" width="13" bestFit="1" customWidth="1"/>
    <col min="2" max="2" width="17.453125" bestFit="1" customWidth="1"/>
    <col min="3" max="3" width="19.54296875" bestFit="1" customWidth="1"/>
  </cols>
  <sheetData>
    <row r="3" spans="1:2" x14ac:dyDescent="0.35">
      <c r="A3" s="22" t="s">
        <v>5</v>
      </c>
      <c r="B3" t="s">
        <v>258</v>
      </c>
    </row>
    <row r="4" spans="1:2" x14ac:dyDescent="0.35">
      <c r="A4" s="23" t="s">
        <v>13</v>
      </c>
      <c r="B4" s="9">
        <v>579755941.51999998</v>
      </c>
    </row>
    <row r="5" spans="1:2" x14ac:dyDescent="0.35">
      <c r="A5" s="23" t="s">
        <v>47</v>
      </c>
      <c r="B5" s="9">
        <v>802096002.32999945</v>
      </c>
    </row>
    <row r="6" spans="1:2" x14ac:dyDescent="0.35">
      <c r="A6" s="23" t="s">
        <v>42</v>
      </c>
      <c r="B6" s="9">
        <v>936442614.80000019</v>
      </c>
    </row>
    <row r="7" spans="1:2" x14ac:dyDescent="0.35">
      <c r="A7" s="23" t="s">
        <v>40</v>
      </c>
      <c r="B7" s="9">
        <v>1372508429.8800004</v>
      </c>
    </row>
    <row r="8" spans="1:2" x14ac:dyDescent="0.35">
      <c r="A8" s="23" t="s">
        <v>76</v>
      </c>
      <c r="B8" s="9">
        <v>1402857778.26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1BAC1-A834-4585-9753-73578E4A78BF}">
  <dimension ref="A3:B11"/>
  <sheetViews>
    <sheetView topLeftCell="A3" workbookViewId="0">
      <selection activeCell="C10" sqref="C10"/>
    </sheetView>
  </sheetViews>
  <sheetFormatPr defaultRowHeight="14.5" x14ac:dyDescent="0.35"/>
  <cols>
    <col min="1" max="1" width="12.453125" bestFit="1" customWidth="1"/>
    <col min="2" max="2" width="17.453125" bestFit="1" customWidth="1"/>
    <col min="3" max="3" width="19.54296875" bestFit="1" customWidth="1"/>
  </cols>
  <sheetData>
    <row r="3" spans="1:2" x14ac:dyDescent="0.35">
      <c r="A3" s="22" t="s">
        <v>244</v>
      </c>
      <c r="B3" t="s">
        <v>257</v>
      </c>
    </row>
    <row r="4" spans="1:2" x14ac:dyDescent="0.35">
      <c r="A4" s="23" t="s">
        <v>250</v>
      </c>
      <c r="B4" s="9">
        <v>941010290.27000117</v>
      </c>
    </row>
    <row r="5" spans="1:2" x14ac:dyDescent="0.35">
      <c r="A5" s="23" t="s">
        <v>251</v>
      </c>
      <c r="B5" s="9">
        <v>894252161.75000012</v>
      </c>
    </row>
    <row r="6" spans="1:2" x14ac:dyDescent="0.35">
      <c r="A6" s="23" t="s">
        <v>252</v>
      </c>
      <c r="B6" s="9">
        <v>930364012.77999997</v>
      </c>
    </row>
    <row r="7" spans="1:2" x14ac:dyDescent="0.35">
      <c r="A7" s="23" t="s">
        <v>253</v>
      </c>
      <c r="B7" s="9">
        <v>893889161.67999923</v>
      </c>
    </row>
    <row r="8" spans="1:2" x14ac:dyDescent="0.35">
      <c r="A8" s="23" t="s">
        <v>254</v>
      </c>
      <c r="B8" s="9">
        <v>975678249.99000025</v>
      </c>
    </row>
    <row r="9" spans="1:2" x14ac:dyDescent="0.35">
      <c r="A9" s="23" t="s">
        <v>255</v>
      </c>
      <c r="B9" s="9">
        <v>1049579769.7200004</v>
      </c>
    </row>
    <row r="10" spans="1:2" x14ac:dyDescent="0.35">
      <c r="A10" s="23" t="s">
        <v>256</v>
      </c>
      <c r="B10" s="9">
        <v>938387189.26999927</v>
      </c>
    </row>
    <row r="11" spans="1:2" x14ac:dyDescent="0.35">
      <c r="A11" s="23" t="s">
        <v>245</v>
      </c>
      <c r="B11" s="9">
        <v>6623160835.460001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11FDC-6E16-43B9-99D7-EB7439BA82C5}">
  <dimension ref="A3:B10"/>
  <sheetViews>
    <sheetView workbookViewId="0">
      <selection activeCell="B51" sqref="B51"/>
    </sheetView>
  </sheetViews>
  <sheetFormatPr defaultRowHeight="14.5" x14ac:dyDescent="0.35"/>
  <cols>
    <col min="1" max="1" width="29.453125" bestFit="1" customWidth="1"/>
    <col min="2" max="2" width="17.453125" bestFit="1" customWidth="1"/>
    <col min="3" max="3" width="15.6328125" bestFit="1" customWidth="1"/>
  </cols>
  <sheetData>
    <row r="3" spans="1:2" x14ac:dyDescent="0.35">
      <c r="A3" s="22" t="s">
        <v>244</v>
      </c>
      <c r="B3" t="s">
        <v>257</v>
      </c>
    </row>
    <row r="4" spans="1:2" x14ac:dyDescent="0.35">
      <c r="A4" s="23" t="s">
        <v>38</v>
      </c>
      <c r="B4" s="9">
        <v>1809038909.3199978</v>
      </c>
    </row>
    <row r="5" spans="1:2" x14ac:dyDescent="0.35">
      <c r="A5" s="23" t="s">
        <v>21</v>
      </c>
      <c r="B5" s="9">
        <v>1703622398.1099989</v>
      </c>
    </row>
    <row r="6" spans="1:2" x14ac:dyDescent="0.35">
      <c r="A6" s="23" t="s">
        <v>24</v>
      </c>
      <c r="B6" s="9">
        <v>920277085.92000031</v>
      </c>
    </row>
    <row r="7" spans="1:2" x14ac:dyDescent="0.35">
      <c r="A7" s="23" t="s">
        <v>29</v>
      </c>
      <c r="B7" s="9">
        <v>766867777.72000051</v>
      </c>
    </row>
    <row r="8" spans="1:2" x14ac:dyDescent="0.35">
      <c r="A8" s="23" t="s">
        <v>12</v>
      </c>
      <c r="B8" s="9">
        <v>684976323.77000046</v>
      </c>
    </row>
    <row r="9" spans="1:2" x14ac:dyDescent="0.35">
      <c r="A9" s="23" t="s">
        <v>32</v>
      </c>
      <c r="B9" s="9">
        <v>587364088.52999997</v>
      </c>
    </row>
    <row r="10" spans="1:2" x14ac:dyDescent="0.35">
      <c r="A10" s="23" t="s">
        <v>51</v>
      </c>
      <c r="B10" s="9">
        <v>151014252.09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9CA24-0513-4EC2-B5ED-EE64786DAAE0}">
  <dimension ref="A1:U5001"/>
  <sheetViews>
    <sheetView topLeftCell="A10" workbookViewId="0">
      <selection activeCell="Y1" sqref="Y1"/>
    </sheetView>
  </sheetViews>
  <sheetFormatPr defaultRowHeight="14.5" x14ac:dyDescent="0.35"/>
  <cols>
    <col min="1" max="1" width="12.54296875" bestFit="1" customWidth="1"/>
    <col min="2" max="2" width="14.7265625" style="3" bestFit="1" customWidth="1"/>
    <col min="3" max="3" width="13.36328125" style="3" bestFit="1" customWidth="1"/>
    <col min="4" max="4" width="28.54296875" bestFit="1" customWidth="1"/>
    <col min="5" max="5" width="29.453125" bestFit="1" customWidth="1"/>
    <col min="6" max="6" width="13.7265625" bestFit="1" customWidth="1"/>
    <col min="7" max="7" width="16.81640625" bestFit="1" customWidth="1"/>
    <col min="8" max="8" width="16.90625" bestFit="1" customWidth="1"/>
    <col min="9" max="9" width="13.7265625" style="9" bestFit="1" customWidth="1"/>
    <col min="10" max="10" width="13.453125" style="9" bestFit="1" customWidth="1"/>
    <col min="11" max="11" width="13.08984375" style="9" bestFit="1" customWidth="1"/>
    <col min="12" max="12" width="13.81640625" style="9" bestFit="1" customWidth="1"/>
    <col min="13" max="13" width="14.26953125" style="9" bestFit="1" customWidth="1"/>
    <col min="14" max="14" width="14.81640625" style="9" bestFit="1" customWidth="1"/>
    <col min="15" max="15" width="18" bestFit="1" customWidth="1"/>
    <col min="16" max="16" width="14" bestFit="1" customWidth="1"/>
    <col min="17" max="17" width="18.6328125" bestFit="1" customWidth="1"/>
    <col min="18" max="18" width="14.36328125" bestFit="1" customWidth="1"/>
  </cols>
  <sheetData>
    <row r="1" spans="1:18" x14ac:dyDescent="0.35">
      <c r="A1" s="4" t="s">
        <v>0</v>
      </c>
      <c r="B1" s="5" t="s">
        <v>1</v>
      </c>
      <c r="C1" s="5" t="s">
        <v>2</v>
      </c>
      <c r="D1" s="4" t="s">
        <v>3</v>
      </c>
      <c r="E1" s="4" t="s">
        <v>4</v>
      </c>
      <c r="F1" s="4" t="s">
        <v>5</v>
      </c>
      <c r="G1" s="4" t="s">
        <v>6</v>
      </c>
      <c r="H1" s="4" t="s">
        <v>7</v>
      </c>
      <c r="I1" s="7" t="s">
        <v>8</v>
      </c>
      <c r="J1" s="7" t="s">
        <v>9</v>
      </c>
      <c r="K1" s="7" t="s">
        <v>10</v>
      </c>
      <c r="L1" s="8" t="s">
        <v>221</v>
      </c>
      <c r="M1" s="8" t="s">
        <v>222</v>
      </c>
      <c r="N1" s="8" t="s">
        <v>223</v>
      </c>
      <c r="O1" s="6" t="s">
        <v>224</v>
      </c>
      <c r="P1" s="6" t="s">
        <v>225</v>
      </c>
      <c r="Q1" s="6" t="s">
        <v>226</v>
      </c>
      <c r="R1" s="6" t="s">
        <v>227</v>
      </c>
    </row>
    <row r="2" spans="1:18" hidden="1" x14ac:dyDescent="0.35">
      <c r="A2">
        <v>957081544</v>
      </c>
      <c r="B2" s="3">
        <v>43819</v>
      </c>
      <c r="C2" s="3">
        <v>43825</v>
      </c>
      <c r="D2" t="s">
        <v>11</v>
      </c>
      <c r="E2" t="s">
        <v>12</v>
      </c>
      <c r="F2" t="s">
        <v>13</v>
      </c>
      <c r="G2" t="s">
        <v>14</v>
      </c>
      <c r="H2" t="s">
        <v>15</v>
      </c>
      <c r="I2" s="9">
        <v>552</v>
      </c>
      <c r="J2" s="9">
        <v>255.28</v>
      </c>
      <c r="K2" s="9">
        <v>159.41999999999999</v>
      </c>
      <c r="L2" s="9">
        <f>tbl_salesdata[[#This Row],[Units Sold]]*tbl_salesdata[[#This Row],[Unit Cost]]</f>
        <v>87999.84</v>
      </c>
      <c r="M2" s="9">
        <f>tbl_salesdata[[#This Row],[Units Sold]]*tbl_salesdata[[#This Row],[Unit Price]]</f>
        <v>140914.56</v>
      </c>
      <c r="N2" s="9">
        <f>tbl_salesdata[[#This Row],[Total Sales]]-tbl_salesdata[[#This Row],[Total Cost]]</f>
        <v>52914.720000000001</v>
      </c>
      <c r="O2">
        <f>tbl_salesdata[[#This Row],[Ship Date]]-tbl_salesdata[[#This Row],[Order Date]]</f>
        <v>6</v>
      </c>
      <c r="P2">
        <f>WEEKDAY(tbl_salesdata[[#This Row],[Order Date]],2)</f>
        <v>5</v>
      </c>
      <c r="Q2" t="str">
        <f>TEXT(tbl_salesdata[[#This Row],[Order Date]],"dddd")</f>
        <v>Friday</v>
      </c>
      <c r="R2" t="str">
        <f>IF(tbl_salesdata[[#This Row],[Weekdaynum]]&gt;5,"Yes","No")</f>
        <v>No</v>
      </c>
    </row>
    <row r="3" spans="1:18" hidden="1" x14ac:dyDescent="0.35">
      <c r="A3">
        <v>301644504</v>
      </c>
      <c r="B3" s="3">
        <v>44747</v>
      </c>
      <c r="C3" s="3">
        <v>44761</v>
      </c>
      <c r="D3" t="s">
        <v>16</v>
      </c>
      <c r="E3" t="s">
        <v>12</v>
      </c>
      <c r="F3" t="s">
        <v>17</v>
      </c>
      <c r="G3" t="s">
        <v>18</v>
      </c>
      <c r="H3" t="s">
        <v>19</v>
      </c>
      <c r="I3" s="9">
        <v>2167</v>
      </c>
      <c r="J3" s="9">
        <v>152.58000000000001</v>
      </c>
      <c r="K3" s="9">
        <v>97.44</v>
      </c>
      <c r="L3" s="9">
        <f>tbl_salesdata[[#This Row],[Units Sold]]*tbl_salesdata[[#This Row],[Unit Cost]]</f>
        <v>211152.47999999998</v>
      </c>
      <c r="M3" s="9">
        <f>tbl_salesdata[[#This Row],[Units Sold]]*tbl_salesdata[[#This Row],[Unit Price]]</f>
        <v>330640.86000000004</v>
      </c>
      <c r="N3" s="9">
        <f>tbl_salesdata[[#This Row],[Total Sales]]-tbl_salesdata[[#This Row],[Total Cost]]</f>
        <v>119488.38000000006</v>
      </c>
      <c r="O3">
        <f>tbl_salesdata[[#This Row],[Ship Date]]-tbl_salesdata[[#This Row],[Order Date]]</f>
        <v>14</v>
      </c>
      <c r="P3">
        <f>WEEKDAY(tbl_salesdata[[#This Row],[Order Date]],2)</f>
        <v>2</v>
      </c>
      <c r="Q3" t="str">
        <f>TEXT(tbl_salesdata[[#This Row],[Order Date]],"dddd")</f>
        <v>Tuesday</v>
      </c>
      <c r="R3" t="str">
        <f>IF(tbl_salesdata[[#This Row],[Weekdaynum]]&gt;5,"Yes","No")</f>
        <v>No</v>
      </c>
    </row>
    <row r="4" spans="1:18" hidden="1" x14ac:dyDescent="0.35">
      <c r="A4">
        <v>478051030</v>
      </c>
      <c r="B4" s="3">
        <v>44451</v>
      </c>
      <c r="C4" s="3">
        <v>44464</v>
      </c>
      <c r="D4" t="s">
        <v>20</v>
      </c>
      <c r="E4" t="s">
        <v>21</v>
      </c>
      <c r="F4" t="s">
        <v>22</v>
      </c>
      <c r="G4" t="s">
        <v>18</v>
      </c>
      <c r="H4" t="s">
        <v>19</v>
      </c>
      <c r="I4" s="9">
        <v>4778</v>
      </c>
      <c r="J4" s="9">
        <v>47.45</v>
      </c>
      <c r="K4" s="9">
        <v>31.79</v>
      </c>
      <c r="L4" s="9">
        <f>tbl_salesdata[[#This Row],[Units Sold]]*tbl_salesdata[[#This Row],[Unit Cost]]</f>
        <v>151892.62</v>
      </c>
      <c r="M4" s="9">
        <f>tbl_salesdata[[#This Row],[Units Sold]]*tbl_salesdata[[#This Row],[Unit Price]]</f>
        <v>226716.1</v>
      </c>
      <c r="N4" s="9">
        <f>tbl_salesdata[[#This Row],[Total Sales]]-tbl_salesdata[[#This Row],[Total Cost]]</f>
        <v>74823.48000000001</v>
      </c>
      <c r="O4">
        <f>tbl_salesdata[[#This Row],[Ship Date]]-tbl_salesdata[[#This Row],[Order Date]]</f>
        <v>13</v>
      </c>
      <c r="P4">
        <f>WEEKDAY(tbl_salesdata[[#This Row],[Order Date]],2)</f>
        <v>7</v>
      </c>
      <c r="Q4" t="str">
        <f>TEXT(tbl_salesdata[[#This Row],[Order Date]],"dddd")</f>
        <v>Sunday</v>
      </c>
      <c r="R4" t="str">
        <f>IF(tbl_salesdata[[#This Row],[Weekdaynum]]&gt;5,"Yes","No")</f>
        <v>Yes</v>
      </c>
    </row>
    <row r="5" spans="1:18" hidden="1" x14ac:dyDescent="0.35">
      <c r="A5">
        <v>892599952</v>
      </c>
      <c r="B5" s="3">
        <v>44694</v>
      </c>
      <c r="C5" s="3">
        <v>44711</v>
      </c>
      <c r="D5" t="s">
        <v>23</v>
      </c>
      <c r="E5" t="s">
        <v>24</v>
      </c>
      <c r="F5" t="s">
        <v>25</v>
      </c>
      <c r="G5" t="s">
        <v>18</v>
      </c>
      <c r="H5" t="s">
        <v>26</v>
      </c>
      <c r="I5" s="9">
        <v>9016</v>
      </c>
      <c r="J5" s="9">
        <v>205.7</v>
      </c>
      <c r="K5" s="9">
        <v>117.11</v>
      </c>
      <c r="L5" s="9">
        <f>tbl_salesdata[[#This Row],[Units Sold]]*tbl_salesdata[[#This Row],[Unit Cost]]</f>
        <v>1055863.76</v>
      </c>
      <c r="M5" s="9">
        <f>tbl_salesdata[[#This Row],[Units Sold]]*tbl_salesdata[[#This Row],[Unit Price]]</f>
        <v>1854591.2</v>
      </c>
      <c r="N5" s="9">
        <f>tbl_salesdata[[#This Row],[Total Sales]]-tbl_salesdata[[#This Row],[Total Cost]]</f>
        <v>798727.44</v>
      </c>
      <c r="O5">
        <f>tbl_salesdata[[#This Row],[Ship Date]]-tbl_salesdata[[#This Row],[Order Date]]</f>
        <v>17</v>
      </c>
      <c r="P5">
        <f>WEEKDAY(tbl_salesdata[[#This Row],[Order Date]],2)</f>
        <v>5</v>
      </c>
      <c r="Q5" t="str">
        <f>TEXT(tbl_salesdata[[#This Row],[Order Date]],"dddd")</f>
        <v>Friday</v>
      </c>
      <c r="R5" t="str">
        <f>IF(tbl_salesdata[[#This Row],[Weekdaynum]]&gt;5,"Yes","No")</f>
        <v>No</v>
      </c>
    </row>
    <row r="6" spans="1:18" hidden="1" x14ac:dyDescent="0.35">
      <c r="A6">
        <v>571902596</v>
      </c>
      <c r="B6" s="3">
        <v>42205</v>
      </c>
      <c r="C6" s="3">
        <v>42220</v>
      </c>
      <c r="D6" t="s">
        <v>27</v>
      </c>
      <c r="E6" t="s">
        <v>24</v>
      </c>
      <c r="F6" t="s">
        <v>17</v>
      </c>
      <c r="G6" t="s">
        <v>18</v>
      </c>
      <c r="H6" t="s">
        <v>19</v>
      </c>
      <c r="I6" s="9">
        <v>7542</v>
      </c>
      <c r="J6" s="9">
        <v>152.58000000000001</v>
      </c>
      <c r="K6" s="9">
        <v>97.44</v>
      </c>
      <c r="L6" s="9">
        <f>tbl_salesdata[[#This Row],[Units Sold]]*tbl_salesdata[[#This Row],[Unit Cost]]</f>
        <v>734892.48</v>
      </c>
      <c r="M6" s="9">
        <f>tbl_salesdata[[#This Row],[Units Sold]]*tbl_salesdata[[#This Row],[Unit Price]]</f>
        <v>1150758.3600000001</v>
      </c>
      <c r="N6" s="9">
        <f>tbl_salesdata[[#This Row],[Total Sales]]-tbl_salesdata[[#This Row],[Total Cost]]</f>
        <v>415865.88000000012</v>
      </c>
      <c r="O6">
        <f>tbl_salesdata[[#This Row],[Ship Date]]-tbl_salesdata[[#This Row],[Order Date]]</f>
        <v>15</v>
      </c>
      <c r="P6">
        <f>WEEKDAY(tbl_salesdata[[#This Row],[Order Date]],2)</f>
        <v>1</v>
      </c>
      <c r="Q6" t="str">
        <f>TEXT(tbl_salesdata[[#This Row],[Order Date]],"dddd")</f>
        <v>Monday</v>
      </c>
      <c r="R6" t="str">
        <f>IF(tbl_salesdata[[#This Row],[Weekdaynum]]&gt;5,"Yes","No")</f>
        <v>No</v>
      </c>
    </row>
    <row r="7" spans="1:18" hidden="1" x14ac:dyDescent="0.35">
      <c r="A7">
        <v>412882792</v>
      </c>
      <c r="B7" s="3">
        <v>44873</v>
      </c>
      <c r="C7" s="3">
        <v>44880</v>
      </c>
      <c r="D7" t="s">
        <v>28</v>
      </c>
      <c r="E7" t="s">
        <v>29</v>
      </c>
      <c r="F7" t="s">
        <v>30</v>
      </c>
      <c r="G7" t="s">
        <v>18</v>
      </c>
      <c r="H7" t="s">
        <v>26</v>
      </c>
      <c r="I7" s="9">
        <v>48</v>
      </c>
      <c r="J7" s="9">
        <v>81.73</v>
      </c>
      <c r="K7" s="9">
        <v>56.67</v>
      </c>
      <c r="L7" s="9">
        <f>tbl_salesdata[[#This Row],[Units Sold]]*tbl_salesdata[[#This Row],[Unit Cost]]</f>
        <v>2720.16</v>
      </c>
      <c r="M7" s="9">
        <f>tbl_salesdata[[#This Row],[Units Sold]]*tbl_salesdata[[#This Row],[Unit Price]]</f>
        <v>3923.04</v>
      </c>
      <c r="N7" s="9">
        <f>tbl_salesdata[[#This Row],[Total Sales]]-tbl_salesdata[[#This Row],[Total Cost]]</f>
        <v>1202.8800000000001</v>
      </c>
      <c r="O7">
        <f>tbl_salesdata[[#This Row],[Ship Date]]-tbl_salesdata[[#This Row],[Order Date]]</f>
        <v>7</v>
      </c>
      <c r="P7">
        <f>WEEKDAY(tbl_salesdata[[#This Row],[Order Date]],2)</f>
        <v>2</v>
      </c>
      <c r="Q7" t="str">
        <f>TEXT(tbl_salesdata[[#This Row],[Order Date]],"dddd")</f>
        <v>Tuesday</v>
      </c>
      <c r="R7" t="str">
        <f>IF(tbl_salesdata[[#This Row],[Weekdaynum]]&gt;5,"Yes","No")</f>
        <v>No</v>
      </c>
    </row>
    <row r="8" spans="1:18" hidden="1" x14ac:dyDescent="0.35">
      <c r="A8">
        <v>932776868</v>
      </c>
      <c r="B8" s="3">
        <v>44283</v>
      </c>
      <c r="C8" s="3">
        <v>44300</v>
      </c>
      <c r="D8" t="s">
        <v>31</v>
      </c>
      <c r="E8" t="s">
        <v>32</v>
      </c>
      <c r="F8" t="s">
        <v>33</v>
      </c>
      <c r="G8" t="s">
        <v>18</v>
      </c>
      <c r="H8" t="s">
        <v>34</v>
      </c>
      <c r="I8" s="9">
        <v>8258</v>
      </c>
      <c r="J8" s="9">
        <v>109.28</v>
      </c>
      <c r="K8" s="9">
        <v>35.840000000000003</v>
      </c>
      <c r="L8" s="9">
        <f>tbl_salesdata[[#This Row],[Units Sold]]*tbl_salesdata[[#This Row],[Unit Cost]]</f>
        <v>295966.72000000003</v>
      </c>
      <c r="M8" s="9">
        <f>tbl_salesdata[[#This Row],[Units Sold]]*tbl_salesdata[[#This Row],[Unit Price]]</f>
        <v>902434.24</v>
      </c>
      <c r="N8" s="9">
        <f>tbl_salesdata[[#This Row],[Total Sales]]-tbl_salesdata[[#This Row],[Total Cost]]</f>
        <v>606467.52</v>
      </c>
      <c r="O8">
        <f>tbl_salesdata[[#This Row],[Ship Date]]-tbl_salesdata[[#This Row],[Order Date]]</f>
        <v>17</v>
      </c>
      <c r="P8">
        <f>WEEKDAY(tbl_salesdata[[#This Row],[Order Date]],2)</f>
        <v>7</v>
      </c>
      <c r="Q8" t="str">
        <f>TEXT(tbl_salesdata[[#This Row],[Order Date]],"dddd")</f>
        <v>Sunday</v>
      </c>
      <c r="R8" t="str">
        <f>IF(tbl_salesdata[[#This Row],[Weekdaynum]]&gt;5,"Yes","No")</f>
        <v>Yes</v>
      </c>
    </row>
    <row r="9" spans="1:18" hidden="1" x14ac:dyDescent="0.35">
      <c r="A9">
        <v>919133651</v>
      </c>
      <c r="B9" s="3">
        <v>43752</v>
      </c>
      <c r="C9" s="3">
        <v>43753</v>
      </c>
      <c r="D9" t="s">
        <v>35</v>
      </c>
      <c r="E9" t="s">
        <v>21</v>
      </c>
      <c r="F9" t="s">
        <v>33</v>
      </c>
      <c r="G9" t="s">
        <v>14</v>
      </c>
      <c r="H9" t="s">
        <v>15</v>
      </c>
      <c r="I9" s="9">
        <v>927</v>
      </c>
      <c r="J9" s="9">
        <v>109.28</v>
      </c>
      <c r="K9" s="9">
        <v>35.840000000000003</v>
      </c>
      <c r="L9" s="9">
        <f>tbl_salesdata[[#This Row],[Units Sold]]*tbl_salesdata[[#This Row],[Unit Cost]]</f>
        <v>33223.68</v>
      </c>
      <c r="M9" s="9">
        <f>tbl_salesdata[[#This Row],[Units Sold]]*tbl_salesdata[[#This Row],[Unit Price]]</f>
        <v>101302.56</v>
      </c>
      <c r="N9" s="9">
        <f>tbl_salesdata[[#This Row],[Total Sales]]-tbl_salesdata[[#This Row],[Total Cost]]</f>
        <v>68078.880000000005</v>
      </c>
      <c r="O9">
        <f>tbl_salesdata[[#This Row],[Ship Date]]-tbl_salesdata[[#This Row],[Order Date]]</f>
        <v>1</v>
      </c>
      <c r="P9">
        <f>WEEKDAY(tbl_salesdata[[#This Row],[Order Date]],2)</f>
        <v>1</v>
      </c>
      <c r="Q9" t="str">
        <f>TEXT(tbl_salesdata[[#This Row],[Order Date]],"dddd")</f>
        <v>Monday</v>
      </c>
      <c r="R9" t="str">
        <f>IF(tbl_salesdata[[#This Row],[Weekdaynum]]&gt;5,"Yes","No")</f>
        <v>No</v>
      </c>
    </row>
    <row r="10" spans="1:18" x14ac:dyDescent="0.35">
      <c r="A10">
        <v>128821408</v>
      </c>
      <c r="B10" s="3">
        <v>43386</v>
      </c>
      <c r="C10" s="3">
        <v>43394</v>
      </c>
      <c r="D10" t="s">
        <v>218</v>
      </c>
      <c r="E10" t="s">
        <v>38</v>
      </c>
      <c r="F10" t="s">
        <v>40</v>
      </c>
      <c r="G10" t="s">
        <v>14</v>
      </c>
      <c r="H10" t="s">
        <v>26</v>
      </c>
      <c r="I10" s="9">
        <v>9972</v>
      </c>
      <c r="J10" s="9">
        <v>651.21</v>
      </c>
      <c r="K10" s="9">
        <v>524.96</v>
      </c>
      <c r="L10" s="9">
        <f>tbl_salesdata[[#This Row],[Units Sold]]*tbl_salesdata[[#This Row],[Unit Cost]]</f>
        <v>5234901.12</v>
      </c>
      <c r="M10" s="9">
        <f>tbl_salesdata[[#This Row],[Units Sold]]*tbl_salesdata[[#This Row],[Unit Price]]</f>
        <v>6493866.1200000001</v>
      </c>
      <c r="N10" s="9">
        <f>tbl_salesdata[[#This Row],[Total Sales]]-tbl_salesdata[[#This Row],[Total Cost]]</f>
        <v>1258965</v>
      </c>
      <c r="O10">
        <f>tbl_salesdata[[#This Row],[Ship Date]]-tbl_salesdata[[#This Row],[Order Date]]</f>
        <v>8</v>
      </c>
      <c r="P10">
        <f>WEEKDAY(tbl_salesdata[[#This Row],[Order Date]],2)</f>
        <v>6</v>
      </c>
      <c r="Q10" t="str">
        <f>TEXT(tbl_salesdata[[#This Row],[Order Date]],"dddd")</f>
        <v>Saturday</v>
      </c>
      <c r="R10" t="str">
        <f>IF(tbl_salesdata[[#This Row],[Weekdaynum]]&gt;5,"Yes","No")</f>
        <v>Yes</v>
      </c>
    </row>
    <row r="11" spans="1:18" hidden="1" x14ac:dyDescent="0.35">
      <c r="A11">
        <v>192993152</v>
      </c>
      <c r="B11" s="3">
        <v>42107</v>
      </c>
      <c r="C11" s="3">
        <v>42112</v>
      </c>
      <c r="D11" t="s">
        <v>37</v>
      </c>
      <c r="E11" t="s">
        <v>38</v>
      </c>
      <c r="F11" t="s">
        <v>13</v>
      </c>
      <c r="G11" t="s">
        <v>14</v>
      </c>
      <c r="H11" t="s">
        <v>15</v>
      </c>
      <c r="I11" s="9">
        <v>9817</v>
      </c>
      <c r="J11" s="9">
        <v>255.28</v>
      </c>
      <c r="K11" s="9">
        <v>159.41999999999999</v>
      </c>
      <c r="L11" s="9">
        <f>tbl_salesdata[[#This Row],[Units Sold]]*tbl_salesdata[[#This Row],[Unit Cost]]</f>
        <v>1565026.14</v>
      </c>
      <c r="M11" s="9">
        <f>tbl_salesdata[[#This Row],[Units Sold]]*tbl_salesdata[[#This Row],[Unit Price]]</f>
        <v>2506083.7600000002</v>
      </c>
      <c r="N11" s="9">
        <f>tbl_salesdata[[#This Row],[Total Sales]]-tbl_salesdata[[#This Row],[Total Cost]]</f>
        <v>941057.62000000034</v>
      </c>
      <c r="O11">
        <f>tbl_salesdata[[#This Row],[Ship Date]]-tbl_salesdata[[#This Row],[Order Date]]</f>
        <v>5</v>
      </c>
      <c r="P11">
        <f>WEEKDAY(tbl_salesdata[[#This Row],[Order Date]],2)</f>
        <v>1</v>
      </c>
      <c r="Q11" t="str">
        <f>TEXT(tbl_salesdata[[#This Row],[Order Date]],"dddd")</f>
        <v>Monday</v>
      </c>
      <c r="R11" t="str">
        <f>IF(tbl_salesdata[[#This Row],[Weekdaynum]]&gt;5,"Yes","No")</f>
        <v>No</v>
      </c>
    </row>
    <row r="12" spans="1:18" hidden="1" x14ac:dyDescent="0.35">
      <c r="A12">
        <v>557156026</v>
      </c>
      <c r="B12" s="3">
        <v>43733</v>
      </c>
      <c r="C12" s="3">
        <v>43754</v>
      </c>
      <c r="D12" t="s">
        <v>39</v>
      </c>
      <c r="E12" t="s">
        <v>29</v>
      </c>
      <c r="F12" t="s">
        <v>40</v>
      </c>
      <c r="G12" t="s">
        <v>18</v>
      </c>
      <c r="H12" t="s">
        <v>19</v>
      </c>
      <c r="I12" s="9">
        <v>3704</v>
      </c>
      <c r="J12" s="9">
        <v>651.21</v>
      </c>
      <c r="K12" s="9">
        <v>524.96</v>
      </c>
      <c r="L12" s="9">
        <f>tbl_salesdata[[#This Row],[Units Sold]]*tbl_salesdata[[#This Row],[Unit Cost]]</f>
        <v>1944451.84</v>
      </c>
      <c r="M12" s="9">
        <f>tbl_salesdata[[#This Row],[Units Sold]]*tbl_salesdata[[#This Row],[Unit Price]]</f>
        <v>2412081.8400000003</v>
      </c>
      <c r="N12" s="9">
        <f>tbl_salesdata[[#This Row],[Total Sales]]-tbl_salesdata[[#This Row],[Total Cost]]</f>
        <v>467630.00000000023</v>
      </c>
      <c r="O12">
        <f>tbl_salesdata[[#This Row],[Ship Date]]-tbl_salesdata[[#This Row],[Order Date]]</f>
        <v>21</v>
      </c>
      <c r="P12">
        <f>WEEKDAY(tbl_salesdata[[#This Row],[Order Date]],2)</f>
        <v>3</v>
      </c>
      <c r="Q12" t="str">
        <f>TEXT(tbl_salesdata[[#This Row],[Order Date]],"dddd")</f>
        <v>Wednesday</v>
      </c>
      <c r="R12" t="str">
        <f>IF(tbl_salesdata[[#This Row],[Weekdaynum]]&gt;5,"Yes","No")</f>
        <v>No</v>
      </c>
    </row>
    <row r="13" spans="1:18" hidden="1" x14ac:dyDescent="0.35">
      <c r="A13">
        <v>741101920</v>
      </c>
      <c r="B13" s="3">
        <v>43597</v>
      </c>
      <c r="C13" s="3">
        <v>43609</v>
      </c>
      <c r="D13" t="s">
        <v>41</v>
      </c>
      <c r="E13" t="s">
        <v>29</v>
      </c>
      <c r="F13" t="s">
        <v>42</v>
      </c>
      <c r="G13" t="s">
        <v>14</v>
      </c>
      <c r="H13" t="s">
        <v>15</v>
      </c>
      <c r="I13" s="9">
        <v>7382</v>
      </c>
      <c r="J13" s="9">
        <v>437.2</v>
      </c>
      <c r="K13" s="9">
        <v>263.33</v>
      </c>
      <c r="L13" s="9">
        <f>tbl_salesdata[[#This Row],[Units Sold]]*tbl_salesdata[[#This Row],[Unit Cost]]</f>
        <v>1943902.0599999998</v>
      </c>
      <c r="M13" s="9">
        <f>tbl_salesdata[[#This Row],[Units Sold]]*tbl_salesdata[[#This Row],[Unit Price]]</f>
        <v>3227410.4</v>
      </c>
      <c r="N13" s="9">
        <f>tbl_salesdata[[#This Row],[Total Sales]]-tbl_salesdata[[#This Row],[Total Cost]]</f>
        <v>1283508.3400000001</v>
      </c>
      <c r="O13">
        <f>tbl_salesdata[[#This Row],[Ship Date]]-tbl_salesdata[[#This Row],[Order Date]]</f>
        <v>12</v>
      </c>
      <c r="P13">
        <f>WEEKDAY(tbl_salesdata[[#This Row],[Order Date]],2)</f>
        <v>7</v>
      </c>
      <c r="Q13" t="str">
        <f>TEXT(tbl_salesdata[[#This Row],[Order Date]],"dddd")</f>
        <v>Sunday</v>
      </c>
      <c r="R13" t="str">
        <f>IF(tbl_salesdata[[#This Row],[Weekdaynum]]&gt;5,"Yes","No")</f>
        <v>Yes</v>
      </c>
    </row>
    <row r="14" spans="1:18" hidden="1" x14ac:dyDescent="0.35">
      <c r="A14">
        <v>333942162</v>
      </c>
      <c r="B14" s="3">
        <v>42582</v>
      </c>
      <c r="C14" s="3">
        <v>42585</v>
      </c>
      <c r="D14" t="s">
        <v>43</v>
      </c>
      <c r="E14" t="s">
        <v>24</v>
      </c>
      <c r="F14" t="s">
        <v>25</v>
      </c>
      <c r="G14" t="s">
        <v>18</v>
      </c>
      <c r="H14" t="s">
        <v>26</v>
      </c>
      <c r="I14" s="9">
        <v>9762</v>
      </c>
      <c r="J14" s="9">
        <v>205.7</v>
      </c>
      <c r="K14" s="9">
        <v>117.11</v>
      </c>
      <c r="L14" s="9">
        <f>tbl_salesdata[[#This Row],[Units Sold]]*tbl_salesdata[[#This Row],[Unit Cost]]</f>
        <v>1143227.82</v>
      </c>
      <c r="M14" s="9">
        <f>tbl_salesdata[[#This Row],[Units Sold]]*tbl_salesdata[[#This Row],[Unit Price]]</f>
        <v>2008043.4</v>
      </c>
      <c r="N14" s="9">
        <f>tbl_salesdata[[#This Row],[Total Sales]]-tbl_salesdata[[#This Row],[Total Cost]]</f>
        <v>864815.57999999984</v>
      </c>
      <c r="O14">
        <f>tbl_salesdata[[#This Row],[Ship Date]]-tbl_salesdata[[#This Row],[Order Date]]</f>
        <v>3</v>
      </c>
      <c r="P14">
        <f>WEEKDAY(tbl_salesdata[[#This Row],[Order Date]],2)</f>
        <v>7</v>
      </c>
      <c r="Q14" t="str">
        <f>TEXT(tbl_salesdata[[#This Row],[Order Date]],"dddd")</f>
        <v>Sunday</v>
      </c>
      <c r="R14" t="str">
        <f>IF(tbl_salesdata[[#This Row],[Weekdaynum]]&gt;5,"Yes","No")</f>
        <v>Yes</v>
      </c>
    </row>
    <row r="15" spans="1:18" hidden="1" x14ac:dyDescent="0.35">
      <c r="A15">
        <v>795100581</v>
      </c>
      <c r="B15" s="3">
        <v>42191</v>
      </c>
      <c r="C15" s="3">
        <v>42202</v>
      </c>
      <c r="D15" t="s">
        <v>44</v>
      </c>
      <c r="E15" t="s">
        <v>12</v>
      </c>
      <c r="F15" t="s">
        <v>42</v>
      </c>
      <c r="G15" t="s">
        <v>18</v>
      </c>
      <c r="H15" t="s">
        <v>34</v>
      </c>
      <c r="I15" s="9">
        <v>6786</v>
      </c>
      <c r="J15" s="9">
        <v>437.2</v>
      </c>
      <c r="K15" s="9">
        <v>263.33</v>
      </c>
      <c r="L15" s="9">
        <f>tbl_salesdata[[#This Row],[Units Sold]]*tbl_salesdata[[#This Row],[Unit Cost]]</f>
        <v>1786957.38</v>
      </c>
      <c r="M15" s="9">
        <f>tbl_salesdata[[#This Row],[Units Sold]]*tbl_salesdata[[#This Row],[Unit Price]]</f>
        <v>2966839.1999999997</v>
      </c>
      <c r="N15" s="9">
        <f>tbl_salesdata[[#This Row],[Total Sales]]-tbl_salesdata[[#This Row],[Total Cost]]</f>
        <v>1179881.8199999998</v>
      </c>
      <c r="O15">
        <f>tbl_salesdata[[#This Row],[Ship Date]]-tbl_salesdata[[#This Row],[Order Date]]</f>
        <v>11</v>
      </c>
      <c r="P15">
        <f>WEEKDAY(tbl_salesdata[[#This Row],[Order Date]],2)</f>
        <v>1</v>
      </c>
      <c r="Q15" t="str">
        <f>TEXT(tbl_salesdata[[#This Row],[Order Date]],"dddd")</f>
        <v>Monday</v>
      </c>
      <c r="R15" t="str">
        <f>IF(tbl_salesdata[[#This Row],[Weekdaynum]]&gt;5,"Yes","No")</f>
        <v>No</v>
      </c>
    </row>
    <row r="16" spans="1:18" hidden="1" x14ac:dyDescent="0.35">
      <c r="A16">
        <v>504313504</v>
      </c>
      <c r="B16" s="3">
        <v>44893</v>
      </c>
      <c r="C16" s="3">
        <v>44907</v>
      </c>
      <c r="D16" t="s">
        <v>45</v>
      </c>
      <c r="E16" t="s">
        <v>12</v>
      </c>
      <c r="F16" t="s">
        <v>13</v>
      </c>
      <c r="G16" t="s">
        <v>14</v>
      </c>
      <c r="H16" t="s">
        <v>26</v>
      </c>
      <c r="I16" s="9">
        <v>6428</v>
      </c>
      <c r="J16" s="9">
        <v>255.28</v>
      </c>
      <c r="K16" s="9">
        <v>159.41999999999999</v>
      </c>
      <c r="L16" s="9">
        <f>tbl_salesdata[[#This Row],[Units Sold]]*tbl_salesdata[[#This Row],[Unit Cost]]</f>
        <v>1024751.7599999999</v>
      </c>
      <c r="M16" s="9">
        <f>tbl_salesdata[[#This Row],[Units Sold]]*tbl_salesdata[[#This Row],[Unit Price]]</f>
        <v>1640939.84</v>
      </c>
      <c r="N16" s="9">
        <f>tbl_salesdata[[#This Row],[Total Sales]]-tbl_salesdata[[#This Row],[Total Cost]]</f>
        <v>616188.08000000019</v>
      </c>
      <c r="O16">
        <f>tbl_salesdata[[#This Row],[Ship Date]]-tbl_salesdata[[#This Row],[Order Date]]</f>
        <v>14</v>
      </c>
      <c r="P16">
        <f>WEEKDAY(tbl_salesdata[[#This Row],[Order Date]],2)</f>
        <v>1</v>
      </c>
      <c r="Q16" t="str">
        <f>TEXT(tbl_salesdata[[#This Row],[Order Date]],"dddd")</f>
        <v>Monday</v>
      </c>
      <c r="R16" t="str">
        <f>IF(tbl_salesdata[[#This Row],[Weekdaynum]]&gt;5,"Yes","No")</f>
        <v>No</v>
      </c>
    </row>
    <row r="17" spans="1:18" hidden="1" x14ac:dyDescent="0.35">
      <c r="A17">
        <v>611629760</v>
      </c>
      <c r="B17" s="3">
        <v>42355</v>
      </c>
      <c r="C17" s="3">
        <v>42359</v>
      </c>
      <c r="D17" t="s">
        <v>46</v>
      </c>
      <c r="E17" t="s">
        <v>29</v>
      </c>
      <c r="F17" t="s">
        <v>47</v>
      </c>
      <c r="G17" t="s">
        <v>18</v>
      </c>
      <c r="H17" t="s">
        <v>34</v>
      </c>
      <c r="I17" s="9">
        <v>3693</v>
      </c>
      <c r="J17" s="9">
        <v>421.89</v>
      </c>
      <c r="K17" s="9">
        <v>364.69</v>
      </c>
      <c r="L17" s="9">
        <f>tbl_salesdata[[#This Row],[Units Sold]]*tbl_salesdata[[#This Row],[Unit Cost]]</f>
        <v>1346800.17</v>
      </c>
      <c r="M17" s="9">
        <f>tbl_salesdata[[#This Row],[Units Sold]]*tbl_salesdata[[#This Row],[Unit Price]]</f>
        <v>1558039.77</v>
      </c>
      <c r="N17" s="9">
        <f>tbl_salesdata[[#This Row],[Total Sales]]-tbl_salesdata[[#This Row],[Total Cost]]</f>
        <v>211239.60000000009</v>
      </c>
      <c r="O17">
        <f>tbl_salesdata[[#This Row],[Ship Date]]-tbl_salesdata[[#This Row],[Order Date]]</f>
        <v>4</v>
      </c>
      <c r="P17">
        <f>WEEKDAY(tbl_salesdata[[#This Row],[Order Date]],2)</f>
        <v>4</v>
      </c>
      <c r="Q17" t="str">
        <f>TEXT(tbl_salesdata[[#This Row],[Order Date]],"dddd")</f>
        <v>Thursday</v>
      </c>
      <c r="R17" t="str">
        <f>IF(tbl_salesdata[[#This Row],[Weekdaynum]]&gt;5,"Yes","No")</f>
        <v>No</v>
      </c>
    </row>
    <row r="18" spans="1:18" hidden="1" x14ac:dyDescent="0.35">
      <c r="A18">
        <v>987410676</v>
      </c>
      <c r="B18" s="3">
        <v>43325</v>
      </c>
      <c r="C18" s="3">
        <v>43343</v>
      </c>
      <c r="D18" t="s">
        <v>48</v>
      </c>
      <c r="E18" t="s">
        <v>21</v>
      </c>
      <c r="F18" t="s">
        <v>25</v>
      </c>
      <c r="G18" t="s">
        <v>18</v>
      </c>
      <c r="H18" t="s">
        <v>19</v>
      </c>
      <c r="I18" s="9">
        <v>5616</v>
      </c>
      <c r="J18" s="9">
        <v>205.7</v>
      </c>
      <c r="K18" s="9">
        <v>117.11</v>
      </c>
      <c r="L18" s="9">
        <f>tbl_salesdata[[#This Row],[Units Sold]]*tbl_salesdata[[#This Row],[Unit Cost]]</f>
        <v>657689.76</v>
      </c>
      <c r="M18" s="9">
        <f>tbl_salesdata[[#This Row],[Units Sold]]*tbl_salesdata[[#This Row],[Unit Price]]</f>
        <v>1155211.2</v>
      </c>
      <c r="N18" s="9">
        <f>tbl_salesdata[[#This Row],[Total Sales]]-tbl_salesdata[[#This Row],[Total Cost]]</f>
        <v>497521.43999999994</v>
      </c>
      <c r="O18">
        <f>tbl_salesdata[[#This Row],[Ship Date]]-tbl_salesdata[[#This Row],[Order Date]]</f>
        <v>18</v>
      </c>
      <c r="P18">
        <f>WEEKDAY(tbl_salesdata[[#This Row],[Order Date]],2)</f>
        <v>1</v>
      </c>
      <c r="Q18" t="str">
        <f>TEXT(tbl_salesdata[[#This Row],[Order Date]],"dddd")</f>
        <v>Monday</v>
      </c>
      <c r="R18" t="str">
        <f>IF(tbl_salesdata[[#This Row],[Weekdaynum]]&gt;5,"Yes","No")</f>
        <v>No</v>
      </c>
    </row>
    <row r="19" spans="1:18" hidden="1" x14ac:dyDescent="0.35">
      <c r="A19">
        <v>672330081</v>
      </c>
      <c r="B19" s="3">
        <v>44865</v>
      </c>
      <c r="C19" s="3">
        <v>44884</v>
      </c>
      <c r="D19" t="s">
        <v>49</v>
      </c>
      <c r="E19" t="s">
        <v>21</v>
      </c>
      <c r="F19" t="s">
        <v>40</v>
      </c>
      <c r="G19" t="s">
        <v>14</v>
      </c>
      <c r="H19" t="s">
        <v>26</v>
      </c>
      <c r="I19" s="9">
        <v>6266</v>
      </c>
      <c r="J19" s="9">
        <v>651.21</v>
      </c>
      <c r="K19" s="9">
        <v>524.96</v>
      </c>
      <c r="L19" s="9">
        <f>tbl_salesdata[[#This Row],[Units Sold]]*tbl_salesdata[[#This Row],[Unit Cost]]</f>
        <v>3289399.3600000003</v>
      </c>
      <c r="M19" s="9">
        <f>tbl_salesdata[[#This Row],[Units Sold]]*tbl_salesdata[[#This Row],[Unit Price]]</f>
        <v>4080481.8600000003</v>
      </c>
      <c r="N19" s="9">
        <f>tbl_salesdata[[#This Row],[Total Sales]]-tbl_salesdata[[#This Row],[Total Cost]]</f>
        <v>791082.5</v>
      </c>
      <c r="O19">
        <f>tbl_salesdata[[#This Row],[Ship Date]]-tbl_salesdata[[#This Row],[Order Date]]</f>
        <v>19</v>
      </c>
      <c r="P19">
        <f>WEEKDAY(tbl_salesdata[[#This Row],[Order Date]],2)</f>
        <v>1</v>
      </c>
      <c r="Q19" t="str">
        <f>TEXT(tbl_salesdata[[#This Row],[Order Date]],"dddd")</f>
        <v>Monday</v>
      </c>
      <c r="R19" t="str">
        <f>IF(tbl_salesdata[[#This Row],[Weekdaynum]]&gt;5,"Yes","No")</f>
        <v>No</v>
      </c>
    </row>
    <row r="20" spans="1:18" hidden="1" x14ac:dyDescent="0.35">
      <c r="A20">
        <v>127374303</v>
      </c>
      <c r="B20" s="3">
        <v>42807</v>
      </c>
      <c r="C20" s="3">
        <v>42816</v>
      </c>
      <c r="D20" t="s">
        <v>50</v>
      </c>
      <c r="E20" t="s">
        <v>51</v>
      </c>
      <c r="F20" t="s">
        <v>22</v>
      </c>
      <c r="G20" t="s">
        <v>14</v>
      </c>
      <c r="H20" t="s">
        <v>19</v>
      </c>
      <c r="I20" s="9">
        <v>1742</v>
      </c>
      <c r="J20" s="9">
        <v>47.45</v>
      </c>
      <c r="K20" s="9">
        <v>31.79</v>
      </c>
      <c r="L20" s="9">
        <f>tbl_salesdata[[#This Row],[Units Sold]]*tbl_salesdata[[#This Row],[Unit Cost]]</f>
        <v>55378.18</v>
      </c>
      <c r="M20" s="9">
        <f>tbl_salesdata[[#This Row],[Units Sold]]*tbl_salesdata[[#This Row],[Unit Price]]</f>
        <v>82657.900000000009</v>
      </c>
      <c r="N20" s="9">
        <f>tbl_salesdata[[#This Row],[Total Sales]]-tbl_salesdata[[#This Row],[Total Cost]]</f>
        <v>27279.720000000008</v>
      </c>
      <c r="O20">
        <f>tbl_salesdata[[#This Row],[Ship Date]]-tbl_salesdata[[#This Row],[Order Date]]</f>
        <v>9</v>
      </c>
      <c r="P20">
        <f>WEEKDAY(tbl_salesdata[[#This Row],[Order Date]],2)</f>
        <v>1</v>
      </c>
      <c r="Q20" t="str">
        <f>TEXT(tbl_salesdata[[#This Row],[Order Date]],"dddd")</f>
        <v>Monday</v>
      </c>
      <c r="R20" t="str">
        <f>IF(tbl_salesdata[[#This Row],[Weekdaynum]]&gt;5,"Yes","No")</f>
        <v>No</v>
      </c>
    </row>
    <row r="21" spans="1:18" hidden="1" x14ac:dyDescent="0.35">
      <c r="A21">
        <v>783842170</v>
      </c>
      <c r="B21" s="3">
        <v>43571</v>
      </c>
      <c r="C21" s="3">
        <v>43576</v>
      </c>
      <c r="D21" t="s">
        <v>52</v>
      </c>
      <c r="E21" t="s">
        <v>12</v>
      </c>
      <c r="F21" t="s">
        <v>13</v>
      </c>
      <c r="G21" t="s">
        <v>18</v>
      </c>
      <c r="H21" t="s">
        <v>19</v>
      </c>
      <c r="I21" s="9">
        <v>5172</v>
      </c>
      <c r="J21" s="9">
        <v>255.28</v>
      </c>
      <c r="K21" s="9">
        <v>159.41999999999999</v>
      </c>
      <c r="L21" s="9">
        <f>tbl_salesdata[[#This Row],[Units Sold]]*tbl_salesdata[[#This Row],[Unit Cost]]</f>
        <v>824520.24</v>
      </c>
      <c r="M21" s="9">
        <f>tbl_salesdata[[#This Row],[Units Sold]]*tbl_salesdata[[#This Row],[Unit Price]]</f>
        <v>1320308.1599999999</v>
      </c>
      <c r="N21" s="9">
        <f>tbl_salesdata[[#This Row],[Total Sales]]-tbl_salesdata[[#This Row],[Total Cost]]</f>
        <v>495787.91999999993</v>
      </c>
      <c r="O21">
        <f>tbl_salesdata[[#This Row],[Ship Date]]-tbl_salesdata[[#This Row],[Order Date]]</f>
        <v>5</v>
      </c>
      <c r="P21">
        <f>WEEKDAY(tbl_salesdata[[#This Row],[Order Date]],2)</f>
        <v>2</v>
      </c>
      <c r="Q21" t="str">
        <f>TEXT(tbl_salesdata[[#This Row],[Order Date]],"dddd")</f>
        <v>Tuesday</v>
      </c>
      <c r="R21" t="str">
        <f>IF(tbl_salesdata[[#This Row],[Weekdaynum]]&gt;5,"Yes","No")</f>
        <v>No</v>
      </c>
    </row>
    <row r="22" spans="1:18" hidden="1" x14ac:dyDescent="0.35">
      <c r="A22">
        <v>993345010</v>
      </c>
      <c r="B22" s="3">
        <v>44579</v>
      </c>
      <c r="C22" s="3">
        <v>44580</v>
      </c>
      <c r="D22" t="s">
        <v>53</v>
      </c>
      <c r="E22" t="s">
        <v>29</v>
      </c>
      <c r="F22" t="s">
        <v>22</v>
      </c>
      <c r="G22" t="s">
        <v>18</v>
      </c>
      <c r="H22" t="s">
        <v>26</v>
      </c>
      <c r="I22" s="9">
        <v>1718</v>
      </c>
      <c r="J22" s="9">
        <v>47.45</v>
      </c>
      <c r="K22" s="9">
        <v>31.79</v>
      </c>
      <c r="L22" s="9">
        <f>tbl_salesdata[[#This Row],[Units Sold]]*tbl_salesdata[[#This Row],[Unit Cost]]</f>
        <v>54615.22</v>
      </c>
      <c r="M22" s="9">
        <f>tbl_salesdata[[#This Row],[Units Sold]]*tbl_salesdata[[#This Row],[Unit Price]]</f>
        <v>81519.100000000006</v>
      </c>
      <c r="N22" s="9">
        <f>tbl_salesdata[[#This Row],[Total Sales]]-tbl_salesdata[[#This Row],[Total Cost]]</f>
        <v>26903.880000000005</v>
      </c>
      <c r="O22">
        <f>tbl_salesdata[[#This Row],[Ship Date]]-tbl_salesdata[[#This Row],[Order Date]]</f>
        <v>1</v>
      </c>
      <c r="P22">
        <f>WEEKDAY(tbl_salesdata[[#This Row],[Order Date]],2)</f>
        <v>2</v>
      </c>
      <c r="Q22" t="str">
        <f>TEXT(tbl_salesdata[[#This Row],[Order Date]],"dddd")</f>
        <v>Tuesday</v>
      </c>
      <c r="R22" t="str">
        <f>IF(tbl_salesdata[[#This Row],[Weekdaynum]]&gt;5,"Yes","No")</f>
        <v>No</v>
      </c>
    </row>
    <row r="23" spans="1:18" x14ac:dyDescent="0.35">
      <c r="A23">
        <v>157274711</v>
      </c>
      <c r="B23" s="3">
        <v>44702</v>
      </c>
      <c r="C23" s="3">
        <v>44721</v>
      </c>
      <c r="D23" t="s">
        <v>153</v>
      </c>
      <c r="E23" t="s">
        <v>38</v>
      </c>
      <c r="F23" t="s">
        <v>40</v>
      </c>
      <c r="G23" t="s">
        <v>18</v>
      </c>
      <c r="H23" t="s">
        <v>15</v>
      </c>
      <c r="I23" s="9">
        <v>9937</v>
      </c>
      <c r="J23" s="9">
        <v>651.21</v>
      </c>
      <c r="K23" s="9">
        <v>524.96</v>
      </c>
      <c r="L23" s="9">
        <f>tbl_salesdata[[#This Row],[Units Sold]]*tbl_salesdata[[#This Row],[Unit Cost]]</f>
        <v>5216527.5200000005</v>
      </c>
      <c r="M23" s="9">
        <f>tbl_salesdata[[#This Row],[Units Sold]]*tbl_salesdata[[#This Row],[Unit Price]]</f>
        <v>6471073.7700000005</v>
      </c>
      <c r="N23" s="9">
        <f>tbl_salesdata[[#This Row],[Total Sales]]-tbl_salesdata[[#This Row],[Total Cost]]</f>
        <v>1254546.25</v>
      </c>
      <c r="O23">
        <f>tbl_salesdata[[#This Row],[Ship Date]]-tbl_salesdata[[#This Row],[Order Date]]</f>
        <v>19</v>
      </c>
      <c r="P23">
        <f>WEEKDAY(tbl_salesdata[[#This Row],[Order Date]],2)</f>
        <v>6</v>
      </c>
      <c r="Q23" t="str">
        <f>TEXT(tbl_salesdata[[#This Row],[Order Date]],"dddd")</f>
        <v>Saturday</v>
      </c>
      <c r="R23" t="str">
        <f>IF(tbl_salesdata[[#This Row],[Weekdaynum]]&gt;5,"Yes","No")</f>
        <v>Yes</v>
      </c>
    </row>
    <row r="24" spans="1:18" hidden="1" x14ac:dyDescent="0.35">
      <c r="A24">
        <v>579463422</v>
      </c>
      <c r="B24" s="3">
        <v>42641</v>
      </c>
      <c r="C24" s="3">
        <v>42656</v>
      </c>
      <c r="D24" t="s">
        <v>55</v>
      </c>
      <c r="E24" t="s">
        <v>21</v>
      </c>
      <c r="F24" t="s">
        <v>56</v>
      </c>
      <c r="G24" t="s">
        <v>14</v>
      </c>
      <c r="H24" t="s">
        <v>26</v>
      </c>
      <c r="I24" s="9">
        <v>4958</v>
      </c>
      <c r="J24" s="9">
        <v>9.33</v>
      </c>
      <c r="K24" s="9">
        <v>6.92</v>
      </c>
      <c r="L24" s="9">
        <f>tbl_salesdata[[#This Row],[Units Sold]]*tbl_salesdata[[#This Row],[Unit Cost]]</f>
        <v>34309.360000000001</v>
      </c>
      <c r="M24" s="9">
        <f>tbl_salesdata[[#This Row],[Units Sold]]*tbl_salesdata[[#This Row],[Unit Price]]</f>
        <v>46258.14</v>
      </c>
      <c r="N24" s="9">
        <f>tbl_salesdata[[#This Row],[Total Sales]]-tbl_salesdata[[#This Row],[Total Cost]]</f>
        <v>11948.779999999999</v>
      </c>
      <c r="O24">
        <f>tbl_salesdata[[#This Row],[Ship Date]]-tbl_salesdata[[#This Row],[Order Date]]</f>
        <v>15</v>
      </c>
      <c r="P24">
        <f>WEEKDAY(tbl_salesdata[[#This Row],[Order Date]],2)</f>
        <v>3</v>
      </c>
      <c r="Q24" t="str">
        <f>TEXT(tbl_salesdata[[#This Row],[Order Date]],"dddd")</f>
        <v>Wednesday</v>
      </c>
      <c r="R24" t="str">
        <f>IF(tbl_salesdata[[#This Row],[Weekdaynum]]&gt;5,"Yes","No")</f>
        <v>No</v>
      </c>
    </row>
    <row r="25" spans="1:18" hidden="1" x14ac:dyDescent="0.35">
      <c r="A25">
        <v>610864150</v>
      </c>
      <c r="B25" s="3">
        <v>43912</v>
      </c>
      <c r="C25" s="3">
        <v>43920</v>
      </c>
      <c r="D25" t="s">
        <v>57</v>
      </c>
      <c r="E25" t="s">
        <v>32</v>
      </c>
      <c r="F25" t="s">
        <v>22</v>
      </c>
      <c r="G25" t="s">
        <v>18</v>
      </c>
      <c r="H25" t="s">
        <v>26</v>
      </c>
      <c r="I25" s="9">
        <v>7132</v>
      </c>
      <c r="J25" s="9">
        <v>47.45</v>
      </c>
      <c r="K25" s="9">
        <v>31.79</v>
      </c>
      <c r="L25" s="9">
        <f>tbl_salesdata[[#This Row],[Units Sold]]*tbl_salesdata[[#This Row],[Unit Cost]]</f>
        <v>226726.28</v>
      </c>
      <c r="M25" s="9">
        <f>tbl_salesdata[[#This Row],[Units Sold]]*tbl_salesdata[[#This Row],[Unit Price]]</f>
        <v>338413.4</v>
      </c>
      <c r="N25" s="9">
        <f>tbl_salesdata[[#This Row],[Total Sales]]-tbl_salesdata[[#This Row],[Total Cost]]</f>
        <v>111687.12000000002</v>
      </c>
      <c r="O25">
        <f>tbl_salesdata[[#This Row],[Ship Date]]-tbl_salesdata[[#This Row],[Order Date]]</f>
        <v>8</v>
      </c>
      <c r="P25">
        <f>WEEKDAY(tbl_salesdata[[#This Row],[Order Date]],2)</f>
        <v>7</v>
      </c>
      <c r="Q25" t="str">
        <f>TEXT(tbl_salesdata[[#This Row],[Order Date]],"dddd")</f>
        <v>Sunday</v>
      </c>
      <c r="R25" t="str">
        <f>IF(tbl_salesdata[[#This Row],[Weekdaynum]]&gt;5,"Yes","No")</f>
        <v>Yes</v>
      </c>
    </row>
    <row r="26" spans="1:18" hidden="1" x14ac:dyDescent="0.35">
      <c r="A26">
        <v>604870164</v>
      </c>
      <c r="B26" s="3">
        <v>42850</v>
      </c>
      <c r="C26" s="3">
        <v>42855</v>
      </c>
      <c r="D26" t="s">
        <v>58</v>
      </c>
      <c r="E26" t="s">
        <v>29</v>
      </c>
      <c r="F26" t="s">
        <v>17</v>
      </c>
      <c r="G26" t="s">
        <v>18</v>
      </c>
      <c r="H26" t="s">
        <v>26</v>
      </c>
      <c r="I26" s="9">
        <v>3378</v>
      </c>
      <c r="J26" s="9">
        <v>152.58000000000001</v>
      </c>
      <c r="K26" s="9">
        <v>97.44</v>
      </c>
      <c r="L26" s="9">
        <f>tbl_salesdata[[#This Row],[Units Sold]]*tbl_salesdata[[#This Row],[Unit Cost]]</f>
        <v>329152.32</v>
      </c>
      <c r="M26" s="9">
        <f>tbl_salesdata[[#This Row],[Units Sold]]*tbl_salesdata[[#This Row],[Unit Price]]</f>
        <v>515415.24000000005</v>
      </c>
      <c r="N26" s="9">
        <f>tbl_salesdata[[#This Row],[Total Sales]]-tbl_salesdata[[#This Row],[Total Cost]]</f>
        <v>186262.92000000004</v>
      </c>
      <c r="O26">
        <f>tbl_salesdata[[#This Row],[Ship Date]]-tbl_salesdata[[#This Row],[Order Date]]</f>
        <v>5</v>
      </c>
      <c r="P26">
        <f>WEEKDAY(tbl_salesdata[[#This Row],[Order Date]],2)</f>
        <v>2</v>
      </c>
      <c r="Q26" t="str">
        <f>TEXT(tbl_salesdata[[#This Row],[Order Date]],"dddd")</f>
        <v>Tuesday</v>
      </c>
      <c r="R26" t="str">
        <f>IF(tbl_salesdata[[#This Row],[Weekdaynum]]&gt;5,"Yes","No")</f>
        <v>No</v>
      </c>
    </row>
    <row r="27" spans="1:18" hidden="1" x14ac:dyDescent="0.35">
      <c r="A27">
        <v>164655292</v>
      </c>
      <c r="B27" s="3">
        <v>43172</v>
      </c>
      <c r="C27" s="3">
        <v>43175</v>
      </c>
      <c r="D27" t="s">
        <v>59</v>
      </c>
      <c r="E27" t="s">
        <v>12</v>
      </c>
      <c r="F27" t="s">
        <v>25</v>
      </c>
      <c r="G27" t="s">
        <v>14</v>
      </c>
      <c r="H27" t="s">
        <v>34</v>
      </c>
      <c r="I27" s="9">
        <v>4015</v>
      </c>
      <c r="J27" s="9">
        <v>205.7</v>
      </c>
      <c r="K27" s="9">
        <v>117.11</v>
      </c>
      <c r="L27" s="9">
        <f>tbl_salesdata[[#This Row],[Units Sold]]*tbl_salesdata[[#This Row],[Unit Cost]]</f>
        <v>470196.65</v>
      </c>
      <c r="M27" s="9">
        <f>tbl_salesdata[[#This Row],[Units Sold]]*tbl_salesdata[[#This Row],[Unit Price]]</f>
        <v>825885.5</v>
      </c>
      <c r="N27" s="9">
        <f>tbl_salesdata[[#This Row],[Total Sales]]-tbl_salesdata[[#This Row],[Total Cost]]</f>
        <v>355688.85</v>
      </c>
      <c r="O27">
        <f>tbl_salesdata[[#This Row],[Ship Date]]-tbl_salesdata[[#This Row],[Order Date]]</f>
        <v>3</v>
      </c>
      <c r="P27">
        <f>WEEKDAY(tbl_salesdata[[#This Row],[Order Date]],2)</f>
        <v>2</v>
      </c>
      <c r="Q27" t="str">
        <f>TEXT(tbl_salesdata[[#This Row],[Order Date]],"dddd")</f>
        <v>Tuesday</v>
      </c>
      <c r="R27" t="str">
        <f>IF(tbl_salesdata[[#This Row],[Weekdaynum]]&gt;5,"Yes","No")</f>
        <v>No</v>
      </c>
    </row>
    <row r="28" spans="1:18" hidden="1" x14ac:dyDescent="0.35">
      <c r="A28">
        <v>313705861</v>
      </c>
      <c r="B28" s="3">
        <v>42519</v>
      </c>
      <c r="C28" s="3">
        <v>42538</v>
      </c>
      <c r="D28" t="s">
        <v>60</v>
      </c>
      <c r="E28" t="s">
        <v>21</v>
      </c>
      <c r="F28" t="s">
        <v>56</v>
      </c>
      <c r="G28" t="s">
        <v>18</v>
      </c>
      <c r="H28" t="s">
        <v>26</v>
      </c>
      <c r="I28" s="9">
        <v>1390</v>
      </c>
      <c r="J28" s="9">
        <v>9.33</v>
      </c>
      <c r="K28" s="9">
        <v>6.92</v>
      </c>
      <c r="L28" s="9">
        <f>tbl_salesdata[[#This Row],[Units Sold]]*tbl_salesdata[[#This Row],[Unit Cost]]</f>
        <v>9618.7999999999993</v>
      </c>
      <c r="M28" s="9">
        <f>tbl_salesdata[[#This Row],[Units Sold]]*tbl_salesdata[[#This Row],[Unit Price]]</f>
        <v>12968.7</v>
      </c>
      <c r="N28" s="9">
        <f>tbl_salesdata[[#This Row],[Total Sales]]-tbl_salesdata[[#This Row],[Total Cost]]</f>
        <v>3349.9000000000015</v>
      </c>
      <c r="O28">
        <f>tbl_salesdata[[#This Row],[Ship Date]]-tbl_salesdata[[#This Row],[Order Date]]</f>
        <v>19</v>
      </c>
      <c r="P28">
        <f>WEEKDAY(tbl_salesdata[[#This Row],[Order Date]],2)</f>
        <v>7</v>
      </c>
      <c r="Q28" t="str">
        <f>TEXT(tbl_salesdata[[#This Row],[Order Date]],"dddd")</f>
        <v>Sunday</v>
      </c>
      <c r="R28" t="str">
        <f>IF(tbl_salesdata[[#This Row],[Weekdaynum]]&gt;5,"Yes","No")</f>
        <v>Yes</v>
      </c>
    </row>
    <row r="29" spans="1:18" hidden="1" x14ac:dyDescent="0.35">
      <c r="A29">
        <v>345820701</v>
      </c>
      <c r="B29" s="3">
        <v>43847</v>
      </c>
      <c r="C29" s="3">
        <v>43856</v>
      </c>
      <c r="D29" t="s">
        <v>61</v>
      </c>
      <c r="E29" t="s">
        <v>12</v>
      </c>
      <c r="F29" t="s">
        <v>40</v>
      </c>
      <c r="G29" t="s">
        <v>14</v>
      </c>
      <c r="H29" t="s">
        <v>15</v>
      </c>
      <c r="I29" s="9">
        <v>4885</v>
      </c>
      <c r="J29" s="9">
        <v>651.21</v>
      </c>
      <c r="K29" s="9">
        <v>524.96</v>
      </c>
      <c r="L29" s="9">
        <f>tbl_salesdata[[#This Row],[Units Sold]]*tbl_salesdata[[#This Row],[Unit Cost]]</f>
        <v>2564429.6</v>
      </c>
      <c r="M29" s="9">
        <f>tbl_salesdata[[#This Row],[Units Sold]]*tbl_salesdata[[#This Row],[Unit Price]]</f>
        <v>3181160.85</v>
      </c>
      <c r="N29" s="9">
        <f>tbl_salesdata[[#This Row],[Total Sales]]-tbl_salesdata[[#This Row],[Total Cost]]</f>
        <v>616731.25</v>
      </c>
      <c r="O29">
        <f>tbl_salesdata[[#This Row],[Ship Date]]-tbl_salesdata[[#This Row],[Order Date]]</f>
        <v>9</v>
      </c>
      <c r="P29">
        <f>WEEKDAY(tbl_salesdata[[#This Row],[Order Date]],2)</f>
        <v>5</v>
      </c>
      <c r="Q29" t="str">
        <f>TEXT(tbl_salesdata[[#This Row],[Order Date]],"dddd")</f>
        <v>Friday</v>
      </c>
      <c r="R29" t="str">
        <f>IF(tbl_salesdata[[#This Row],[Weekdaynum]]&gt;5,"Yes","No")</f>
        <v>No</v>
      </c>
    </row>
    <row r="30" spans="1:18" hidden="1" x14ac:dyDescent="0.35">
      <c r="A30">
        <v>975111138</v>
      </c>
      <c r="B30" s="3">
        <v>44192</v>
      </c>
      <c r="C30" s="3">
        <v>44200</v>
      </c>
      <c r="D30" t="s">
        <v>62</v>
      </c>
      <c r="E30" t="s">
        <v>38</v>
      </c>
      <c r="F30" t="s">
        <v>13</v>
      </c>
      <c r="G30" t="s">
        <v>14</v>
      </c>
      <c r="H30" t="s">
        <v>15</v>
      </c>
      <c r="I30" s="9">
        <v>5910</v>
      </c>
      <c r="J30" s="9">
        <v>255.28</v>
      </c>
      <c r="K30" s="9">
        <v>159.41999999999999</v>
      </c>
      <c r="L30" s="9">
        <f>tbl_salesdata[[#This Row],[Units Sold]]*tbl_salesdata[[#This Row],[Unit Cost]]</f>
        <v>942172.2</v>
      </c>
      <c r="M30" s="9">
        <f>tbl_salesdata[[#This Row],[Units Sold]]*tbl_salesdata[[#This Row],[Unit Price]]</f>
        <v>1508704.8</v>
      </c>
      <c r="N30" s="9">
        <f>tbl_salesdata[[#This Row],[Total Sales]]-tbl_salesdata[[#This Row],[Total Cost]]</f>
        <v>566532.60000000009</v>
      </c>
      <c r="O30">
        <f>tbl_salesdata[[#This Row],[Ship Date]]-tbl_salesdata[[#This Row],[Order Date]]</f>
        <v>8</v>
      </c>
      <c r="P30">
        <f>WEEKDAY(tbl_salesdata[[#This Row],[Order Date]],2)</f>
        <v>7</v>
      </c>
      <c r="Q30" t="str">
        <f>TEXT(tbl_salesdata[[#This Row],[Order Date]],"dddd")</f>
        <v>Sunday</v>
      </c>
      <c r="R30" t="str">
        <f>IF(tbl_salesdata[[#This Row],[Weekdaynum]]&gt;5,"Yes","No")</f>
        <v>Yes</v>
      </c>
    </row>
    <row r="31" spans="1:18" hidden="1" x14ac:dyDescent="0.35">
      <c r="A31">
        <v>286001002</v>
      </c>
      <c r="B31" s="3">
        <v>43556</v>
      </c>
      <c r="C31" s="3">
        <v>43560</v>
      </c>
      <c r="D31" t="s">
        <v>63</v>
      </c>
      <c r="E31" t="s">
        <v>32</v>
      </c>
      <c r="F31" t="s">
        <v>17</v>
      </c>
      <c r="G31" t="s">
        <v>14</v>
      </c>
      <c r="H31" t="s">
        <v>19</v>
      </c>
      <c r="I31" s="9">
        <v>2907</v>
      </c>
      <c r="J31" s="9">
        <v>152.58000000000001</v>
      </c>
      <c r="K31" s="9">
        <v>97.44</v>
      </c>
      <c r="L31" s="9">
        <f>tbl_salesdata[[#This Row],[Units Sold]]*tbl_salesdata[[#This Row],[Unit Cost]]</f>
        <v>283258.08</v>
      </c>
      <c r="M31" s="9">
        <f>tbl_salesdata[[#This Row],[Units Sold]]*tbl_salesdata[[#This Row],[Unit Price]]</f>
        <v>443550.06000000006</v>
      </c>
      <c r="N31" s="9">
        <f>tbl_salesdata[[#This Row],[Total Sales]]-tbl_salesdata[[#This Row],[Total Cost]]</f>
        <v>160291.98000000004</v>
      </c>
      <c r="O31">
        <f>tbl_salesdata[[#This Row],[Ship Date]]-tbl_salesdata[[#This Row],[Order Date]]</f>
        <v>4</v>
      </c>
      <c r="P31">
        <f>WEEKDAY(tbl_salesdata[[#This Row],[Order Date]],2)</f>
        <v>1</v>
      </c>
      <c r="Q31" t="str">
        <f>TEXT(tbl_salesdata[[#This Row],[Order Date]],"dddd")</f>
        <v>Monday</v>
      </c>
      <c r="R31" t="str">
        <f>IF(tbl_salesdata[[#This Row],[Weekdaynum]]&gt;5,"Yes","No")</f>
        <v>No</v>
      </c>
    </row>
    <row r="32" spans="1:18" hidden="1" x14ac:dyDescent="0.35">
      <c r="A32">
        <v>483226621</v>
      </c>
      <c r="B32" s="3">
        <v>42181</v>
      </c>
      <c r="C32" s="3">
        <v>42200</v>
      </c>
      <c r="D32" t="s">
        <v>64</v>
      </c>
      <c r="E32" t="s">
        <v>29</v>
      </c>
      <c r="F32" t="s">
        <v>42</v>
      </c>
      <c r="G32" t="s">
        <v>18</v>
      </c>
      <c r="H32" t="s">
        <v>34</v>
      </c>
      <c r="I32" s="9">
        <v>6350</v>
      </c>
      <c r="J32" s="9">
        <v>437.2</v>
      </c>
      <c r="K32" s="9">
        <v>263.33</v>
      </c>
      <c r="L32" s="9">
        <f>tbl_salesdata[[#This Row],[Units Sold]]*tbl_salesdata[[#This Row],[Unit Cost]]</f>
        <v>1672145.5</v>
      </c>
      <c r="M32" s="9">
        <f>tbl_salesdata[[#This Row],[Units Sold]]*tbl_salesdata[[#This Row],[Unit Price]]</f>
        <v>2776220</v>
      </c>
      <c r="N32" s="9">
        <f>tbl_salesdata[[#This Row],[Total Sales]]-tbl_salesdata[[#This Row],[Total Cost]]</f>
        <v>1104074.5</v>
      </c>
      <c r="O32">
        <f>tbl_salesdata[[#This Row],[Ship Date]]-tbl_salesdata[[#This Row],[Order Date]]</f>
        <v>19</v>
      </c>
      <c r="P32">
        <f>WEEKDAY(tbl_salesdata[[#This Row],[Order Date]],2)</f>
        <v>5</v>
      </c>
      <c r="Q32" t="str">
        <f>TEXT(tbl_salesdata[[#This Row],[Order Date]],"dddd")</f>
        <v>Friday</v>
      </c>
      <c r="R32" t="str">
        <f>IF(tbl_salesdata[[#This Row],[Weekdaynum]]&gt;5,"Yes","No")</f>
        <v>No</v>
      </c>
    </row>
    <row r="33" spans="1:18" hidden="1" x14ac:dyDescent="0.35">
      <c r="A33">
        <v>241836822</v>
      </c>
      <c r="B33" s="3">
        <v>43847</v>
      </c>
      <c r="C33" s="3">
        <v>43848</v>
      </c>
      <c r="D33" t="s">
        <v>65</v>
      </c>
      <c r="E33" t="s">
        <v>32</v>
      </c>
      <c r="F33" t="s">
        <v>33</v>
      </c>
      <c r="G33" t="s">
        <v>18</v>
      </c>
      <c r="H33" t="s">
        <v>15</v>
      </c>
      <c r="I33" s="9">
        <v>3744</v>
      </c>
      <c r="J33" s="9">
        <v>109.28</v>
      </c>
      <c r="K33" s="9">
        <v>35.840000000000003</v>
      </c>
      <c r="L33" s="9">
        <f>tbl_salesdata[[#This Row],[Units Sold]]*tbl_salesdata[[#This Row],[Unit Cost]]</f>
        <v>134184.96000000002</v>
      </c>
      <c r="M33" s="9">
        <f>tbl_salesdata[[#This Row],[Units Sold]]*tbl_salesdata[[#This Row],[Unit Price]]</f>
        <v>409144.32000000001</v>
      </c>
      <c r="N33" s="9">
        <f>tbl_salesdata[[#This Row],[Total Sales]]-tbl_salesdata[[#This Row],[Total Cost]]</f>
        <v>274959.35999999999</v>
      </c>
      <c r="O33">
        <f>tbl_salesdata[[#This Row],[Ship Date]]-tbl_salesdata[[#This Row],[Order Date]]</f>
        <v>1</v>
      </c>
      <c r="P33">
        <f>WEEKDAY(tbl_salesdata[[#This Row],[Order Date]],2)</f>
        <v>5</v>
      </c>
      <c r="Q33" t="str">
        <f>TEXT(tbl_salesdata[[#This Row],[Order Date]],"dddd")</f>
        <v>Friday</v>
      </c>
      <c r="R33" t="str">
        <f>IF(tbl_salesdata[[#This Row],[Weekdaynum]]&gt;5,"Yes","No")</f>
        <v>No</v>
      </c>
    </row>
    <row r="34" spans="1:18" x14ac:dyDescent="0.35">
      <c r="A34">
        <v>605026376</v>
      </c>
      <c r="B34" s="3">
        <v>43113</v>
      </c>
      <c r="C34" s="3">
        <v>43116</v>
      </c>
      <c r="D34" t="s">
        <v>141</v>
      </c>
      <c r="E34" t="s">
        <v>38</v>
      </c>
      <c r="F34" t="s">
        <v>76</v>
      </c>
      <c r="G34" t="s">
        <v>18</v>
      </c>
      <c r="H34" t="s">
        <v>34</v>
      </c>
      <c r="I34" s="9">
        <v>9604</v>
      </c>
      <c r="J34" s="9">
        <v>668.27</v>
      </c>
      <c r="K34" s="9">
        <v>502.54</v>
      </c>
      <c r="L34" s="9">
        <f>tbl_salesdata[[#This Row],[Units Sold]]*tbl_salesdata[[#This Row],[Unit Cost]]</f>
        <v>4826394.16</v>
      </c>
      <c r="M34" s="9">
        <f>tbl_salesdata[[#This Row],[Units Sold]]*tbl_salesdata[[#This Row],[Unit Price]]</f>
        <v>6418065.0800000001</v>
      </c>
      <c r="N34" s="9">
        <f>tbl_salesdata[[#This Row],[Total Sales]]-tbl_salesdata[[#This Row],[Total Cost]]</f>
        <v>1591670.92</v>
      </c>
      <c r="O34">
        <f>tbl_salesdata[[#This Row],[Ship Date]]-tbl_salesdata[[#This Row],[Order Date]]</f>
        <v>3</v>
      </c>
      <c r="P34">
        <f>WEEKDAY(tbl_salesdata[[#This Row],[Order Date]],2)</f>
        <v>6</v>
      </c>
      <c r="Q34" t="str">
        <f>TEXT(tbl_salesdata[[#This Row],[Order Date]],"dddd")</f>
        <v>Saturday</v>
      </c>
      <c r="R34" t="str">
        <f>IF(tbl_salesdata[[#This Row],[Weekdaynum]]&gt;5,"Yes","No")</f>
        <v>Yes</v>
      </c>
    </row>
    <row r="35" spans="1:18" hidden="1" x14ac:dyDescent="0.35">
      <c r="A35">
        <v>694968783</v>
      </c>
      <c r="B35" s="3">
        <v>43878</v>
      </c>
      <c r="C35" s="3">
        <v>43880</v>
      </c>
      <c r="D35" t="s">
        <v>66</v>
      </c>
      <c r="E35" t="s">
        <v>38</v>
      </c>
      <c r="F35" t="s">
        <v>47</v>
      </c>
      <c r="G35" t="s">
        <v>14</v>
      </c>
      <c r="H35" t="s">
        <v>26</v>
      </c>
      <c r="I35" s="9">
        <v>5562</v>
      </c>
      <c r="J35" s="9">
        <v>421.89</v>
      </c>
      <c r="K35" s="9">
        <v>364.69</v>
      </c>
      <c r="L35" s="9">
        <f>tbl_salesdata[[#This Row],[Units Sold]]*tbl_salesdata[[#This Row],[Unit Cost]]</f>
        <v>2028405.78</v>
      </c>
      <c r="M35" s="9">
        <f>tbl_salesdata[[#This Row],[Units Sold]]*tbl_salesdata[[#This Row],[Unit Price]]</f>
        <v>2346552.1799999997</v>
      </c>
      <c r="N35" s="9">
        <f>tbl_salesdata[[#This Row],[Total Sales]]-tbl_salesdata[[#This Row],[Total Cost]]</f>
        <v>318146.39999999967</v>
      </c>
      <c r="O35">
        <f>tbl_salesdata[[#This Row],[Ship Date]]-tbl_salesdata[[#This Row],[Order Date]]</f>
        <v>2</v>
      </c>
      <c r="P35">
        <f>WEEKDAY(tbl_salesdata[[#This Row],[Order Date]],2)</f>
        <v>1</v>
      </c>
      <c r="Q35" t="str">
        <f>TEXT(tbl_salesdata[[#This Row],[Order Date]],"dddd")</f>
        <v>Monday</v>
      </c>
      <c r="R35" t="str">
        <f>IF(tbl_salesdata[[#This Row],[Weekdaynum]]&gt;5,"Yes","No")</f>
        <v>No</v>
      </c>
    </row>
    <row r="36" spans="1:18" hidden="1" x14ac:dyDescent="0.35">
      <c r="A36">
        <v>441150701</v>
      </c>
      <c r="B36" s="3">
        <v>43560</v>
      </c>
      <c r="C36" s="3">
        <v>43577</v>
      </c>
      <c r="D36" t="s">
        <v>46</v>
      </c>
      <c r="E36" t="s">
        <v>29</v>
      </c>
      <c r="F36" t="s">
        <v>56</v>
      </c>
      <c r="G36" t="s">
        <v>14</v>
      </c>
      <c r="H36" t="s">
        <v>34</v>
      </c>
      <c r="I36" s="9">
        <v>5150</v>
      </c>
      <c r="J36" s="9">
        <v>9.33</v>
      </c>
      <c r="K36" s="9">
        <v>6.92</v>
      </c>
      <c r="L36" s="9">
        <f>tbl_salesdata[[#This Row],[Units Sold]]*tbl_salesdata[[#This Row],[Unit Cost]]</f>
        <v>35638</v>
      </c>
      <c r="M36" s="9">
        <f>tbl_salesdata[[#This Row],[Units Sold]]*tbl_salesdata[[#This Row],[Unit Price]]</f>
        <v>48049.5</v>
      </c>
      <c r="N36" s="9">
        <f>tbl_salesdata[[#This Row],[Total Sales]]-tbl_salesdata[[#This Row],[Total Cost]]</f>
        <v>12411.5</v>
      </c>
      <c r="O36">
        <f>tbl_salesdata[[#This Row],[Ship Date]]-tbl_salesdata[[#This Row],[Order Date]]</f>
        <v>17</v>
      </c>
      <c r="P36">
        <f>WEEKDAY(tbl_salesdata[[#This Row],[Order Date]],2)</f>
        <v>5</v>
      </c>
      <c r="Q36" t="str">
        <f>TEXT(tbl_salesdata[[#This Row],[Order Date]],"dddd")</f>
        <v>Friday</v>
      </c>
      <c r="R36" t="str">
        <f>IF(tbl_salesdata[[#This Row],[Weekdaynum]]&gt;5,"Yes","No")</f>
        <v>No</v>
      </c>
    </row>
    <row r="37" spans="1:18" hidden="1" x14ac:dyDescent="0.35">
      <c r="A37">
        <v>552037513</v>
      </c>
      <c r="B37" s="3">
        <v>44385</v>
      </c>
      <c r="C37" s="3">
        <v>44394</v>
      </c>
      <c r="D37" t="s">
        <v>20</v>
      </c>
      <c r="E37" t="s">
        <v>21</v>
      </c>
      <c r="F37" t="s">
        <v>25</v>
      </c>
      <c r="G37" t="s">
        <v>14</v>
      </c>
      <c r="H37" t="s">
        <v>15</v>
      </c>
      <c r="I37" s="9">
        <v>9022</v>
      </c>
      <c r="J37" s="9">
        <v>205.7</v>
      </c>
      <c r="K37" s="9">
        <v>117.11</v>
      </c>
      <c r="L37" s="9">
        <f>tbl_salesdata[[#This Row],[Units Sold]]*tbl_salesdata[[#This Row],[Unit Cost]]</f>
        <v>1056566.42</v>
      </c>
      <c r="M37" s="9">
        <f>tbl_salesdata[[#This Row],[Units Sold]]*tbl_salesdata[[#This Row],[Unit Price]]</f>
        <v>1855825.4</v>
      </c>
      <c r="N37" s="9">
        <f>tbl_salesdata[[#This Row],[Total Sales]]-tbl_salesdata[[#This Row],[Total Cost]]</f>
        <v>799258.98</v>
      </c>
      <c r="O37">
        <f>tbl_salesdata[[#This Row],[Ship Date]]-tbl_salesdata[[#This Row],[Order Date]]</f>
        <v>9</v>
      </c>
      <c r="P37">
        <f>WEEKDAY(tbl_salesdata[[#This Row],[Order Date]],2)</f>
        <v>4</v>
      </c>
      <c r="Q37" t="str">
        <f>TEXT(tbl_salesdata[[#This Row],[Order Date]],"dddd")</f>
        <v>Thursday</v>
      </c>
      <c r="R37" t="str">
        <f>IF(tbl_salesdata[[#This Row],[Weekdaynum]]&gt;5,"Yes","No")</f>
        <v>No</v>
      </c>
    </row>
    <row r="38" spans="1:18" hidden="1" x14ac:dyDescent="0.35">
      <c r="A38">
        <v>504240548</v>
      </c>
      <c r="B38" s="3">
        <v>43885</v>
      </c>
      <c r="C38" s="3">
        <v>43905</v>
      </c>
      <c r="D38" t="s">
        <v>63</v>
      </c>
      <c r="E38" t="s">
        <v>32</v>
      </c>
      <c r="F38" t="s">
        <v>42</v>
      </c>
      <c r="G38" t="s">
        <v>18</v>
      </c>
      <c r="H38" t="s">
        <v>19</v>
      </c>
      <c r="I38" s="9">
        <v>4838</v>
      </c>
      <c r="J38" s="9">
        <v>437.2</v>
      </c>
      <c r="K38" s="9">
        <v>263.33</v>
      </c>
      <c r="L38" s="9">
        <f>tbl_salesdata[[#This Row],[Units Sold]]*tbl_salesdata[[#This Row],[Unit Cost]]</f>
        <v>1273990.54</v>
      </c>
      <c r="M38" s="9">
        <f>tbl_salesdata[[#This Row],[Units Sold]]*tbl_salesdata[[#This Row],[Unit Price]]</f>
        <v>2115173.6</v>
      </c>
      <c r="N38" s="9">
        <f>tbl_salesdata[[#This Row],[Total Sales]]-tbl_salesdata[[#This Row],[Total Cost]]</f>
        <v>841183.06</v>
      </c>
      <c r="O38">
        <f>tbl_salesdata[[#This Row],[Ship Date]]-tbl_salesdata[[#This Row],[Order Date]]</f>
        <v>20</v>
      </c>
      <c r="P38">
        <f>WEEKDAY(tbl_salesdata[[#This Row],[Order Date]],2)</f>
        <v>1</v>
      </c>
      <c r="Q38" t="str">
        <f>TEXT(tbl_salesdata[[#This Row],[Order Date]],"dddd")</f>
        <v>Monday</v>
      </c>
      <c r="R38" t="str">
        <f>IF(tbl_salesdata[[#This Row],[Weekdaynum]]&gt;5,"Yes","No")</f>
        <v>No</v>
      </c>
    </row>
    <row r="39" spans="1:18" hidden="1" x14ac:dyDescent="0.35">
      <c r="A39">
        <v>744683635</v>
      </c>
      <c r="B39" s="3">
        <v>44605</v>
      </c>
      <c r="C39" s="3">
        <v>44608</v>
      </c>
      <c r="D39" t="s">
        <v>67</v>
      </c>
      <c r="E39" t="s">
        <v>21</v>
      </c>
      <c r="F39" t="s">
        <v>68</v>
      </c>
      <c r="G39" t="s">
        <v>18</v>
      </c>
      <c r="H39" t="s">
        <v>26</v>
      </c>
      <c r="I39" s="9">
        <v>7291</v>
      </c>
      <c r="J39" s="9">
        <v>154.06</v>
      </c>
      <c r="K39" s="9">
        <v>90.93</v>
      </c>
      <c r="L39" s="9">
        <f>tbl_salesdata[[#This Row],[Units Sold]]*tbl_salesdata[[#This Row],[Unit Cost]]</f>
        <v>662970.63</v>
      </c>
      <c r="M39" s="9">
        <f>tbl_salesdata[[#This Row],[Units Sold]]*tbl_salesdata[[#This Row],[Unit Price]]</f>
        <v>1123251.46</v>
      </c>
      <c r="N39" s="9">
        <f>tbl_salesdata[[#This Row],[Total Sales]]-tbl_salesdata[[#This Row],[Total Cost]]</f>
        <v>460280.82999999996</v>
      </c>
      <c r="O39">
        <f>tbl_salesdata[[#This Row],[Ship Date]]-tbl_salesdata[[#This Row],[Order Date]]</f>
        <v>3</v>
      </c>
      <c r="P39">
        <f>WEEKDAY(tbl_salesdata[[#This Row],[Order Date]],2)</f>
        <v>7</v>
      </c>
      <c r="Q39" t="str">
        <f>TEXT(tbl_salesdata[[#This Row],[Order Date]],"dddd")</f>
        <v>Sunday</v>
      </c>
      <c r="R39" t="str">
        <f>IF(tbl_salesdata[[#This Row],[Weekdaynum]]&gt;5,"Yes","No")</f>
        <v>Yes</v>
      </c>
    </row>
    <row r="40" spans="1:18" hidden="1" x14ac:dyDescent="0.35">
      <c r="A40">
        <v>440603101</v>
      </c>
      <c r="B40" s="3">
        <v>42589</v>
      </c>
      <c r="C40" s="3">
        <v>42605</v>
      </c>
      <c r="D40" t="s">
        <v>69</v>
      </c>
      <c r="E40" t="s">
        <v>38</v>
      </c>
      <c r="F40" t="s">
        <v>30</v>
      </c>
      <c r="G40" t="s">
        <v>14</v>
      </c>
      <c r="H40" t="s">
        <v>26</v>
      </c>
      <c r="I40" s="9">
        <v>3104</v>
      </c>
      <c r="J40" s="9">
        <v>81.73</v>
      </c>
      <c r="K40" s="9">
        <v>56.67</v>
      </c>
      <c r="L40" s="9">
        <f>tbl_salesdata[[#This Row],[Units Sold]]*tbl_salesdata[[#This Row],[Unit Cost]]</f>
        <v>175903.68</v>
      </c>
      <c r="M40" s="9">
        <f>tbl_salesdata[[#This Row],[Units Sold]]*tbl_salesdata[[#This Row],[Unit Price]]</f>
        <v>253689.92</v>
      </c>
      <c r="N40" s="9">
        <f>tbl_salesdata[[#This Row],[Total Sales]]-tbl_salesdata[[#This Row],[Total Cost]]</f>
        <v>77786.24000000002</v>
      </c>
      <c r="O40">
        <f>tbl_salesdata[[#This Row],[Ship Date]]-tbl_salesdata[[#This Row],[Order Date]]</f>
        <v>16</v>
      </c>
      <c r="P40">
        <f>WEEKDAY(tbl_salesdata[[#This Row],[Order Date]],2)</f>
        <v>7</v>
      </c>
      <c r="Q40" t="str">
        <f>TEXT(tbl_salesdata[[#This Row],[Order Date]],"dddd")</f>
        <v>Sunday</v>
      </c>
      <c r="R40" t="str">
        <f>IF(tbl_salesdata[[#This Row],[Weekdaynum]]&gt;5,"Yes","No")</f>
        <v>Yes</v>
      </c>
    </row>
    <row r="41" spans="1:18" hidden="1" x14ac:dyDescent="0.35">
      <c r="A41">
        <v>629547774</v>
      </c>
      <c r="B41" s="3">
        <v>42851</v>
      </c>
      <c r="C41" s="3">
        <v>42861</v>
      </c>
      <c r="D41" t="s">
        <v>70</v>
      </c>
      <c r="E41" t="s">
        <v>29</v>
      </c>
      <c r="F41" t="s">
        <v>33</v>
      </c>
      <c r="G41" t="s">
        <v>18</v>
      </c>
      <c r="H41" t="s">
        <v>26</v>
      </c>
      <c r="I41" s="9">
        <v>6031</v>
      </c>
      <c r="J41" s="9">
        <v>109.28</v>
      </c>
      <c r="K41" s="9">
        <v>35.840000000000003</v>
      </c>
      <c r="L41" s="9">
        <f>tbl_salesdata[[#This Row],[Units Sold]]*tbl_salesdata[[#This Row],[Unit Cost]]</f>
        <v>216151.04000000001</v>
      </c>
      <c r="M41" s="9">
        <f>tbl_salesdata[[#This Row],[Units Sold]]*tbl_salesdata[[#This Row],[Unit Price]]</f>
        <v>659067.68000000005</v>
      </c>
      <c r="N41" s="9">
        <f>tbl_salesdata[[#This Row],[Total Sales]]-tbl_salesdata[[#This Row],[Total Cost]]</f>
        <v>442916.64</v>
      </c>
      <c r="O41">
        <f>tbl_salesdata[[#This Row],[Ship Date]]-tbl_salesdata[[#This Row],[Order Date]]</f>
        <v>10</v>
      </c>
      <c r="P41">
        <f>WEEKDAY(tbl_salesdata[[#This Row],[Order Date]],2)</f>
        <v>3</v>
      </c>
      <c r="Q41" t="str">
        <f>TEXT(tbl_salesdata[[#This Row],[Order Date]],"dddd")</f>
        <v>Wednesday</v>
      </c>
      <c r="R41" t="str">
        <f>IF(tbl_salesdata[[#This Row],[Weekdaynum]]&gt;5,"Yes","No")</f>
        <v>No</v>
      </c>
    </row>
    <row r="42" spans="1:18" hidden="1" x14ac:dyDescent="0.35">
      <c r="A42">
        <v>169378983</v>
      </c>
      <c r="B42" s="3">
        <v>43180</v>
      </c>
      <c r="C42" s="3">
        <v>43183</v>
      </c>
      <c r="D42" t="s">
        <v>71</v>
      </c>
      <c r="E42" t="s">
        <v>21</v>
      </c>
      <c r="F42" t="s">
        <v>47</v>
      </c>
      <c r="G42" t="s">
        <v>14</v>
      </c>
      <c r="H42" t="s">
        <v>26</v>
      </c>
      <c r="I42" s="9">
        <v>1860</v>
      </c>
      <c r="J42" s="9">
        <v>421.89</v>
      </c>
      <c r="K42" s="9">
        <v>364.69</v>
      </c>
      <c r="L42" s="9">
        <f>tbl_salesdata[[#This Row],[Units Sold]]*tbl_salesdata[[#This Row],[Unit Cost]]</f>
        <v>678323.4</v>
      </c>
      <c r="M42" s="9">
        <f>tbl_salesdata[[#This Row],[Units Sold]]*tbl_salesdata[[#This Row],[Unit Price]]</f>
        <v>784715.4</v>
      </c>
      <c r="N42" s="9">
        <f>tbl_salesdata[[#This Row],[Total Sales]]-tbl_salesdata[[#This Row],[Total Cost]]</f>
        <v>106392</v>
      </c>
      <c r="O42">
        <f>tbl_salesdata[[#This Row],[Ship Date]]-tbl_salesdata[[#This Row],[Order Date]]</f>
        <v>3</v>
      </c>
      <c r="P42">
        <f>WEEKDAY(tbl_salesdata[[#This Row],[Order Date]],2)</f>
        <v>3</v>
      </c>
      <c r="Q42" t="str">
        <f>TEXT(tbl_salesdata[[#This Row],[Order Date]],"dddd")</f>
        <v>Wednesday</v>
      </c>
      <c r="R42" t="str">
        <f>IF(tbl_salesdata[[#This Row],[Weekdaynum]]&gt;5,"Yes","No")</f>
        <v>No</v>
      </c>
    </row>
    <row r="43" spans="1:18" hidden="1" x14ac:dyDescent="0.35">
      <c r="A43">
        <v>688270556</v>
      </c>
      <c r="B43" s="3">
        <v>43133</v>
      </c>
      <c r="C43" s="3">
        <v>43137</v>
      </c>
      <c r="D43" t="s">
        <v>58</v>
      </c>
      <c r="E43" t="s">
        <v>29</v>
      </c>
      <c r="F43" t="s">
        <v>30</v>
      </c>
      <c r="G43" t="s">
        <v>18</v>
      </c>
      <c r="H43" t="s">
        <v>26</v>
      </c>
      <c r="I43" s="9">
        <v>3407</v>
      </c>
      <c r="J43" s="9">
        <v>81.73</v>
      </c>
      <c r="K43" s="9">
        <v>56.67</v>
      </c>
      <c r="L43" s="9">
        <f>tbl_salesdata[[#This Row],[Units Sold]]*tbl_salesdata[[#This Row],[Unit Cost]]</f>
        <v>193074.69</v>
      </c>
      <c r="M43" s="9">
        <f>tbl_salesdata[[#This Row],[Units Sold]]*tbl_salesdata[[#This Row],[Unit Price]]</f>
        <v>278454.11</v>
      </c>
      <c r="N43" s="9">
        <f>tbl_salesdata[[#This Row],[Total Sales]]-tbl_salesdata[[#This Row],[Total Cost]]</f>
        <v>85379.419999999984</v>
      </c>
      <c r="O43">
        <f>tbl_salesdata[[#This Row],[Ship Date]]-tbl_salesdata[[#This Row],[Order Date]]</f>
        <v>4</v>
      </c>
      <c r="P43">
        <f>WEEKDAY(tbl_salesdata[[#This Row],[Order Date]],2)</f>
        <v>5</v>
      </c>
      <c r="Q43" t="str">
        <f>TEXT(tbl_salesdata[[#This Row],[Order Date]],"dddd")</f>
        <v>Friday</v>
      </c>
      <c r="R43" t="str">
        <f>IF(tbl_salesdata[[#This Row],[Weekdaynum]]&gt;5,"Yes","No")</f>
        <v>No</v>
      </c>
    </row>
    <row r="44" spans="1:18" hidden="1" x14ac:dyDescent="0.35">
      <c r="A44">
        <v>734708821</v>
      </c>
      <c r="B44" s="3">
        <v>42815</v>
      </c>
      <c r="C44" s="3">
        <v>42824</v>
      </c>
      <c r="D44" t="s">
        <v>72</v>
      </c>
      <c r="E44" t="s">
        <v>24</v>
      </c>
      <c r="F44" t="s">
        <v>47</v>
      </c>
      <c r="G44" t="s">
        <v>14</v>
      </c>
      <c r="H44" t="s">
        <v>26</v>
      </c>
      <c r="I44" s="9">
        <v>5522</v>
      </c>
      <c r="J44" s="9">
        <v>421.89</v>
      </c>
      <c r="K44" s="9">
        <v>364.69</v>
      </c>
      <c r="L44" s="9">
        <f>tbl_salesdata[[#This Row],[Units Sold]]*tbl_salesdata[[#This Row],[Unit Cost]]</f>
        <v>2013818.18</v>
      </c>
      <c r="M44" s="9">
        <f>tbl_salesdata[[#This Row],[Units Sold]]*tbl_salesdata[[#This Row],[Unit Price]]</f>
        <v>2329676.58</v>
      </c>
      <c r="N44" s="9">
        <f>tbl_salesdata[[#This Row],[Total Sales]]-tbl_salesdata[[#This Row],[Total Cost]]</f>
        <v>315858.40000000014</v>
      </c>
      <c r="O44">
        <f>tbl_salesdata[[#This Row],[Ship Date]]-tbl_salesdata[[#This Row],[Order Date]]</f>
        <v>9</v>
      </c>
      <c r="P44">
        <f>WEEKDAY(tbl_salesdata[[#This Row],[Order Date]],2)</f>
        <v>2</v>
      </c>
      <c r="Q44" t="str">
        <f>TEXT(tbl_salesdata[[#This Row],[Order Date]],"dddd")</f>
        <v>Tuesday</v>
      </c>
      <c r="R44" t="str">
        <f>IF(tbl_salesdata[[#This Row],[Weekdaynum]]&gt;5,"Yes","No")</f>
        <v>No</v>
      </c>
    </row>
    <row r="45" spans="1:18" hidden="1" x14ac:dyDescent="0.35">
      <c r="A45">
        <v>727492606</v>
      </c>
      <c r="B45" s="3">
        <v>43683</v>
      </c>
      <c r="C45" s="3">
        <v>43699</v>
      </c>
      <c r="D45" t="s">
        <v>73</v>
      </c>
      <c r="E45" t="s">
        <v>24</v>
      </c>
      <c r="F45" t="s">
        <v>17</v>
      </c>
      <c r="G45" t="s">
        <v>14</v>
      </c>
      <c r="H45" t="s">
        <v>19</v>
      </c>
      <c r="I45" s="9">
        <v>84</v>
      </c>
      <c r="J45" s="9">
        <v>152.58000000000001</v>
      </c>
      <c r="K45" s="9">
        <v>97.44</v>
      </c>
      <c r="L45" s="9">
        <f>tbl_salesdata[[#This Row],[Units Sold]]*tbl_salesdata[[#This Row],[Unit Cost]]</f>
        <v>8184.96</v>
      </c>
      <c r="M45" s="9">
        <f>tbl_salesdata[[#This Row],[Units Sold]]*tbl_salesdata[[#This Row],[Unit Price]]</f>
        <v>12816.720000000001</v>
      </c>
      <c r="N45" s="9">
        <f>tbl_salesdata[[#This Row],[Total Sales]]-tbl_salesdata[[#This Row],[Total Cost]]</f>
        <v>4631.7600000000011</v>
      </c>
      <c r="O45">
        <f>tbl_salesdata[[#This Row],[Ship Date]]-tbl_salesdata[[#This Row],[Order Date]]</f>
        <v>16</v>
      </c>
      <c r="P45">
        <f>WEEKDAY(tbl_salesdata[[#This Row],[Order Date]],2)</f>
        <v>2</v>
      </c>
      <c r="Q45" t="str">
        <f>TEXT(tbl_salesdata[[#This Row],[Order Date]],"dddd")</f>
        <v>Tuesday</v>
      </c>
      <c r="R45" t="str">
        <f>IF(tbl_salesdata[[#This Row],[Weekdaynum]]&gt;5,"Yes","No")</f>
        <v>No</v>
      </c>
    </row>
    <row r="46" spans="1:18" hidden="1" x14ac:dyDescent="0.35">
      <c r="A46">
        <v>705733239</v>
      </c>
      <c r="B46" s="3">
        <v>42734</v>
      </c>
      <c r="C46" s="3">
        <v>42752</v>
      </c>
      <c r="D46" t="s">
        <v>54</v>
      </c>
      <c r="E46" t="s">
        <v>29</v>
      </c>
      <c r="F46" t="s">
        <v>13</v>
      </c>
      <c r="G46" t="s">
        <v>18</v>
      </c>
      <c r="H46" t="s">
        <v>15</v>
      </c>
      <c r="I46" s="9">
        <v>1003</v>
      </c>
      <c r="J46" s="9">
        <v>255.28</v>
      </c>
      <c r="K46" s="9">
        <v>159.41999999999999</v>
      </c>
      <c r="L46" s="9">
        <f>tbl_salesdata[[#This Row],[Units Sold]]*tbl_salesdata[[#This Row],[Unit Cost]]</f>
        <v>159898.25999999998</v>
      </c>
      <c r="M46" s="9">
        <f>tbl_salesdata[[#This Row],[Units Sold]]*tbl_salesdata[[#This Row],[Unit Price]]</f>
        <v>256045.84</v>
      </c>
      <c r="N46" s="9">
        <f>tbl_salesdata[[#This Row],[Total Sales]]-tbl_salesdata[[#This Row],[Total Cost]]</f>
        <v>96147.580000000016</v>
      </c>
      <c r="O46">
        <f>tbl_salesdata[[#This Row],[Ship Date]]-tbl_salesdata[[#This Row],[Order Date]]</f>
        <v>18</v>
      </c>
      <c r="P46">
        <f>WEEKDAY(tbl_salesdata[[#This Row],[Order Date]],2)</f>
        <v>5</v>
      </c>
      <c r="Q46" t="str">
        <f>TEXT(tbl_salesdata[[#This Row],[Order Date]],"dddd")</f>
        <v>Friday</v>
      </c>
      <c r="R46" t="str">
        <f>IF(tbl_salesdata[[#This Row],[Weekdaynum]]&gt;5,"Yes","No")</f>
        <v>No</v>
      </c>
    </row>
    <row r="47" spans="1:18" x14ac:dyDescent="0.35">
      <c r="A47">
        <v>964614045</v>
      </c>
      <c r="B47" s="3">
        <v>42175</v>
      </c>
      <c r="C47" s="3">
        <v>42178</v>
      </c>
      <c r="D47" t="s">
        <v>208</v>
      </c>
      <c r="E47" t="s">
        <v>12</v>
      </c>
      <c r="F47" t="s">
        <v>76</v>
      </c>
      <c r="G47" t="s">
        <v>18</v>
      </c>
      <c r="H47" t="s">
        <v>19</v>
      </c>
      <c r="I47" s="9">
        <v>9587</v>
      </c>
      <c r="J47" s="9">
        <v>668.27</v>
      </c>
      <c r="K47" s="9">
        <v>502.54</v>
      </c>
      <c r="L47" s="9">
        <f>tbl_salesdata[[#This Row],[Units Sold]]*tbl_salesdata[[#This Row],[Unit Cost]]</f>
        <v>4817850.9800000004</v>
      </c>
      <c r="M47" s="9">
        <f>tbl_salesdata[[#This Row],[Units Sold]]*tbl_salesdata[[#This Row],[Unit Price]]</f>
        <v>6406704.4900000002</v>
      </c>
      <c r="N47" s="9">
        <f>tbl_salesdata[[#This Row],[Total Sales]]-tbl_salesdata[[#This Row],[Total Cost]]</f>
        <v>1588853.5099999998</v>
      </c>
      <c r="O47">
        <f>tbl_salesdata[[#This Row],[Ship Date]]-tbl_salesdata[[#This Row],[Order Date]]</f>
        <v>3</v>
      </c>
      <c r="P47">
        <f>WEEKDAY(tbl_salesdata[[#This Row],[Order Date]],2)</f>
        <v>6</v>
      </c>
      <c r="Q47" t="str">
        <f>TEXT(tbl_salesdata[[#This Row],[Order Date]],"dddd")</f>
        <v>Saturday</v>
      </c>
      <c r="R47" t="str">
        <f>IF(tbl_salesdata[[#This Row],[Weekdaynum]]&gt;5,"Yes","No")</f>
        <v>Yes</v>
      </c>
    </row>
    <row r="48" spans="1:18" hidden="1" x14ac:dyDescent="0.35">
      <c r="A48">
        <v>676592862</v>
      </c>
      <c r="B48" s="3">
        <v>43250</v>
      </c>
      <c r="C48" s="3">
        <v>43269</v>
      </c>
      <c r="D48" t="s">
        <v>75</v>
      </c>
      <c r="E48" t="s">
        <v>38</v>
      </c>
      <c r="F48" t="s">
        <v>42</v>
      </c>
      <c r="G48" t="s">
        <v>18</v>
      </c>
      <c r="H48" t="s">
        <v>15</v>
      </c>
      <c r="I48" s="9">
        <v>7718</v>
      </c>
      <c r="J48" s="9">
        <v>437.2</v>
      </c>
      <c r="K48" s="9">
        <v>263.33</v>
      </c>
      <c r="L48" s="9">
        <f>tbl_salesdata[[#This Row],[Units Sold]]*tbl_salesdata[[#This Row],[Unit Cost]]</f>
        <v>2032380.94</v>
      </c>
      <c r="M48" s="9">
        <f>tbl_salesdata[[#This Row],[Units Sold]]*tbl_salesdata[[#This Row],[Unit Price]]</f>
        <v>3374309.6</v>
      </c>
      <c r="N48" s="9">
        <f>tbl_salesdata[[#This Row],[Total Sales]]-tbl_salesdata[[#This Row],[Total Cost]]</f>
        <v>1341928.6600000001</v>
      </c>
      <c r="O48">
        <f>tbl_salesdata[[#This Row],[Ship Date]]-tbl_salesdata[[#This Row],[Order Date]]</f>
        <v>19</v>
      </c>
      <c r="P48">
        <f>WEEKDAY(tbl_salesdata[[#This Row],[Order Date]],2)</f>
        <v>3</v>
      </c>
      <c r="Q48" t="str">
        <f>TEXT(tbl_salesdata[[#This Row],[Order Date]],"dddd")</f>
        <v>Wednesday</v>
      </c>
      <c r="R48" t="str">
        <f>IF(tbl_salesdata[[#This Row],[Weekdaynum]]&gt;5,"Yes","No")</f>
        <v>No</v>
      </c>
    </row>
    <row r="49" spans="1:18" hidden="1" x14ac:dyDescent="0.35">
      <c r="A49">
        <v>198997008</v>
      </c>
      <c r="B49" s="3">
        <v>43388</v>
      </c>
      <c r="C49" s="3">
        <v>43404</v>
      </c>
      <c r="D49" t="s">
        <v>46</v>
      </c>
      <c r="E49" t="s">
        <v>29</v>
      </c>
      <c r="F49" t="s">
        <v>76</v>
      </c>
      <c r="G49" t="s">
        <v>18</v>
      </c>
      <c r="H49" t="s">
        <v>15</v>
      </c>
      <c r="I49" s="9">
        <v>6492</v>
      </c>
      <c r="J49" s="9">
        <v>668.27</v>
      </c>
      <c r="K49" s="9">
        <v>502.54</v>
      </c>
      <c r="L49" s="9">
        <f>tbl_salesdata[[#This Row],[Units Sold]]*tbl_salesdata[[#This Row],[Unit Cost]]</f>
        <v>3262489.68</v>
      </c>
      <c r="M49" s="9">
        <f>tbl_salesdata[[#This Row],[Units Sold]]*tbl_salesdata[[#This Row],[Unit Price]]</f>
        <v>4338408.84</v>
      </c>
      <c r="N49" s="9">
        <f>tbl_salesdata[[#This Row],[Total Sales]]-tbl_salesdata[[#This Row],[Total Cost]]</f>
        <v>1075919.1599999997</v>
      </c>
      <c r="O49">
        <f>tbl_salesdata[[#This Row],[Ship Date]]-tbl_salesdata[[#This Row],[Order Date]]</f>
        <v>16</v>
      </c>
      <c r="P49">
        <f>WEEKDAY(tbl_salesdata[[#This Row],[Order Date]],2)</f>
        <v>1</v>
      </c>
      <c r="Q49" t="str">
        <f>TEXT(tbl_salesdata[[#This Row],[Order Date]],"dddd")</f>
        <v>Monday</v>
      </c>
      <c r="R49" t="str">
        <f>IF(tbl_salesdata[[#This Row],[Weekdaynum]]&gt;5,"Yes","No")</f>
        <v>No</v>
      </c>
    </row>
    <row r="50" spans="1:18" hidden="1" x14ac:dyDescent="0.35">
      <c r="A50">
        <v>566428315</v>
      </c>
      <c r="B50" s="3">
        <v>43906</v>
      </c>
      <c r="C50" s="3">
        <v>43919</v>
      </c>
      <c r="D50" t="s">
        <v>77</v>
      </c>
      <c r="E50" t="s">
        <v>21</v>
      </c>
      <c r="F50" t="s">
        <v>22</v>
      </c>
      <c r="G50" t="s">
        <v>14</v>
      </c>
      <c r="H50" t="s">
        <v>34</v>
      </c>
      <c r="I50" s="9">
        <v>7581</v>
      </c>
      <c r="J50" s="9">
        <v>47.45</v>
      </c>
      <c r="K50" s="9">
        <v>31.79</v>
      </c>
      <c r="L50" s="9">
        <f>tbl_salesdata[[#This Row],[Units Sold]]*tbl_salesdata[[#This Row],[Unit Cost]]</f>
        <v>240999.99</v>
      </c>
      <c r="M50" s="9">
        <f>tbl_salesdata[[#This Row],[Units Sold]]*tbl_salesdata[[#This Row],[Unit Price]]</f>
        <v>359718.45</v>
      </c>
      <c r="N50" s="9">
        <f>tbl_salesdata[[#This Row],[Total Sales]]-tbl_salesdata[[#This Row],[Total Cost]]</f>
        <v>118718.46000000002</v>
      </c>
      <c r="O50">
        <f>tbl_salesdata[[#This Row],[Ship Date]]-tbl_salesdata[[#This Row],[Order Date]]</f>
        <v>13</v>
      </c>
      <c r="P50">
        <f>WEEKDAY(tbl_salesdata[[#This Row],[Order Date]],2)</f>
        <v>1</v>
      </c>
      <c r="Q50" t="str">
        <f>TEXT(tbl_salesdata[[#This Row],[Order Date]],"dddd")</f>
        <v>Monday</v>
      </c>
      <c r="R50" t="str">
        <f>IF(tbl_salesdata[[#This Row],[Weekdaynum]]&gt;5,"Yes","No")</f>
        <v>No</v>
      </c>
    </row>
    <row r="51" spans="1:18" hidden="1" x14ac:dyDescent="0.35">
      <c r="A51">
        <v>369560611</v>
      </c>
      <c r="B51" s="3">
        <v>43247</v>
      </c>
      <c r="C51" s="3">
        <v>43257</v>
      </c>
      <c r="D51" t="s">
        <v>78</v>
      </c>
      <c r="E51" t="s">
        <v>24</v>
      </c>
      <c r="F51" t="s">
        <v>13</v>
      </c>
      <c r="G51" t="s">
        <v>14</v>
      </c>
      <c r="H51" t="s">
        <v>15</v>
      </c>
      <c r="I51" s="9">
        <v>52</v>
      </c>
      <c r="J51" s="9">
        <v>255.28</v>
      </c>
      <c r="K51" s="9">
        <v>159.41999999999999</v>
      </c>
      <c r="L51" s="9">
        <f>tbl_salesdata[[#This Row],[Units Sold]]*tbl_salesdata[[#This Row],[Unit Cost]]</f>
        <v>8289.84</v>
      </c>
      <c r="M51" s="9">
        <f>tbl_salesdata[[#This Row],[Units Sold]]*tbl_salesdata[[#This Row],[Unit Price]]</f>
        <v>13274.56</v>
      </c>
      <c r="N51" s="9">
        <f>tbl_salesdata[[#This Row],[Total Sales]]-tbl_salesdata[[#This Row],[Total Cost]]</f>
        <v>4984.7199999999993</v>
      </c>
      <c r="O51">
        <f>tbl_salesdata[[#This Row],[Ship Date]]-tbl_salesdata[[#This Row],[Order Date]]</f>
        <v>10</v>
      </c>
      <c r="P51">
        <f>WEEKDAY(tbl_salesdata[[#This Row],[Order Date]],2)</f>
        <v>7</v>
      </c>
      <c r="Q51" t="str">
        <f>TEXT(tbl_salesdata[[#This Row],[Order Date]],"dddd")</f>
        <v>Sunday</v>
      </c>
      <c r="R51" t="str">
        <f>IF(tbl_salesdata[[#This Row],[Weekdaynum]]&gt;5,"Yes","No")</f>
        <v>Yes</v>
      </c>
    </row>
    <row r="52" spans="1:18" hidden="1" x14ac:dyDescent="0.35">
      <c r="A52">
        <v>519380223</v>
      </c>
      <c r="B52" s="3">
        <v>42016</v>
      </c>
      <c r="C52" s="3">
        <v>42036</v>
      </c>
      <c r="D52" t="s">
        <v>79</v>
      </c>
      <c r="E52" t="s">
        <v>21</v>
      </c>
      <c r="F52" t="s">
        <v>17</v>
      </c>
      <c r="G52" t="s">
        <v>14</v>
      </c>
      <c r="H52" t="s">
        <v>15</v>
      </c>
      <c r="I52" s="9">
        <v>5005</v>
      </c>
      <c r="J52" s="9">
        <v>152.58000000000001</v>
      </c>
      <c r="K52" s="9">
        <v>97.44</v>
      </c>
      <c r="L52" s="9">
        <f>tbl_salesdata[[#This Row],[Units Sold]]*tbl_salesdata[[#This Row],[Unit Cost]]</f>
        <v>487687.2</v>
      </c>
      <c r="M52" s="9">
        <f>tbl_salesdata[[#This Row],[Units Sold]]*tbl_salesdata[[#This Row],[Unit Price]]</f>
        <v>763662.9</v>
      </c>
      <c r="N52" s="9">
        <f>tbl_salesdata[[#This Row],[Total Sales]]-tbl_salesdata[[#This Row],[Total Cost]]</f>
        <v>275975.7</v>
      </c>
      <c r="O52">
        <f>tbl_salesdata[[#This Row],[Ship Date]]-tbl_salesdata[[#This Row],[Order Date]]</f>
        <v>20</v>
      </c>
      <c r="P52">
        <f>WEEKDAY(tbl_salesdata[[#This Row],[Order Date]],2)</f>
        <v>1</v>
      </c>
      <c r="Q52" t="str">
        <f>TEXT(tbl_salesdata[[#This Row],[Order Date]],"dddd")</f>
        <v>Monday</v>
      </c>
      <c r="R52" t="str">
        <f>IF(tbl_salesdata[[#This Row],[Weekdaynum]]&gt;5,"Yes","No")</f>
        <v>No</v>
      </c>
    </row>
    <row r="53" spans="1:18" hidden="1" x14ac:dyDescent="0.35">
      <c r="A53">
        <v>197185981</v>
      </c>
      <c r="B53" s="3">
        <v>44053</v>
      </c>
      <c r="C53" s="3">
        <v>44066</v>
      </c>
      <c r="D53" t="s">
        <v>72</v>
      </c>
      <c r="E53" t="s">
        <v>24</v>
      </c>
      <c r="F53" t="s">
        <v>40</v>
      </c>
      <c r="G53" t="s">
        <v>14</v>
      </c>
      <c r="H53" t="s">
        <v>34</v>
      </c>
      <c r="I53" s="9">
        <v>568</v>
      </c>
      <c r="J53" s="9">
        <v>651.21</v>
      </c>
      <c r="K53" s="9">
        <v>524.96</v>
      </c>
      <c r="L53" s="9">
        <f>tbl_salesdata[[#This Row],[Units Sold]]*tbl_salesdata[[#This Row],[Unit Cost]]</f>
        <v>298177.28000000003</v>
      </c>
      <c r="M53" s="9">
        <f>tbl_salesdata[[#This Row],[Units Sold]]*tbl_salesdata[[#This Row],[Unit Price]]</f>
        <v>369887.28</v>
      </c>
      <c r="N53" s="9">
        <f>tbl_salesdata[[#This Row],[Total Sales]]-tbl_salesdata[[#This Row],[Total Cost]]</f>
        <v>71710</v>
      </c>
      <c r="O53">
        <f>tbl_salesdata[[#This Row],[Ship Date]]-tbl_salesdata[[#This Row],[Order Date]]</f>
        <v>13</v>
      </c>
      <c r="P53">
        <f>WEEKDAY(tbl_salesdata[[#This Row],[Order Date]],2)</f>
        <v>1</v>
      </c>
      <c r="Q53" t="str">
        <f>TEXT(tbl_salesdata[[#This Row],[Order Date]],"dddd")</f>
        <v>Monday</v>
      </c>
      <c r="R53" t="str">
        <f>IF(tbl_salesdata[[#This Row],[Weekdaynum]]&gt;5,"Yes","No")</f>
        <v>No</v>
      </c>
    </row>
    <row r="54" spans="1:18" hidden="1" x14ac:dyDescent="0.35">
      <c r="A54">
        <v>904589211</v>
      </c>
      <c r="B54" s="3">
        <v>43203</v>
      </c>
      <c r="C54" s="3">
        <v>43216</v>
      </c>
      <c r="D54" t="s">
        <v>80</v>
      </c>
      <c r="E54" t="s">
        <v>21</v>
      </c>
      <c r="F54" t="s">
        <v>40</v>
      </c>
      <c r="G54" t="s">
        <v>14</v>
      </c>
      <c r="H54" t="s">
        <v>34</v>
      </c>
      <c r="I54" s="9">
        <v>6905</v>
      </c>
      <c r="J54" s="9">
        <v>651.21</v>
      </c>
      <c r="K54" s="9">
        <v>524.96</v>
      </c>
      <c r="L54" s="9">
        <f>tbl_salesdata[[#This Row],[Units Sold]]*tbl_salesdata[[#This Row],[Unit Cost]]</f>
        <v>3624848.8000000003</v>
      </c>
      <c r="M54" s="9">
        <f>tbl_salesdata[[#This Row],[Units Sold]]*tbl_salesdata[[#This Row],[Unit Price]]</f>
        <v>4496605.05</v>
      </c>
      <c r="N54" s="9">
        <f>tbl_salesdata[[#This Row],[Total Sales]]-tbl_salesdata[[#This Row],[Total Cost]]</f>
        <v>871756.24999999953</v>
      </c>
      <c r="O54">
        <f>tbl_salesdata[[#This Row],[Ship Date]]-tbl_salesdata[[#This Row],[Order Date]]</f>
        <v>13</v>
      </c>
      <c r="P54">
        <f>WEEKDAY(tbl_salesdata[[#This Row],[Order Date]],2)</f>
        <v>5</v>
      </c>
      <c r="Q54" t="str">
        <f>TEXT(tbl_salesdata[[#This Row],[Order Date]],"dddd")</f>
        <v>Friday</v>
      </c>
      <c r="R54" t="str">
        <f>IF(tbl_salesdata[[#This Row],[Weekdaynum]]&gt;5,"Yes","No")</f>
        <v>No</v>
      </c>
    </row>
    <row r="55" spans="1:18" hidden="1" x14ac:dyDescent="0.35">
      <c r="A55">
        <v>613513743</v>
      </c>
      <c r="B55" s="3">
        <v>42697</v>
      </c>
      <c r="C55" s="3">
        <v>42699</v>
      </c>
      <c r="D55" t="s">
        <v>57</v>
      </c>
      <c r="E55" t="s">
        <v>32</v>
      </c>
      <c r="F55" t="s">
        <v>76</v>
      </c>
      <c r="G55" t="s">
        <v>18</v>
      </c>
      <c r="H55" t="s">
        <v>34</v>
      </c>
      <c r="I55" s="9">
        <v>1205</v>
      </c>
      <c r="J55" s="9">
        <v>668.27</v>
      </c>
      <c r="K55" s="9">
        <v>502.54</v>
      </c>
      <c r="L55" s="9">
        <f>tbl_salesdata[[#This Row],[Units Sold]]*tbl_salesdata[[#This Row],[Unit Cost]]</f>
        <v>605560.70000000007</v>
      </c>
      <c r="M55" s="9">
        <f>tbl_salesdata[[#This Row],[Units Sold]]*tbl_salesdata[[#This Row],[Unit Price]]</f>
        <v>805265.35</v>
      </c>
      <c r="N55" s="9">
        <f>tbl_salesdata[[#This Row],[Total Sales]]-tbl_salesdata[[#This Row],[Total Cost]]</f>
        <v>199704.64999999991</v>
      </c>
      <c r="O55">
        <f>tbl_salesdata[[#This Row],[Ship Date]]-tbl_salesdata[[#This Row],[Order Date]]</f>
        <v>2</v>
      </c>
      <c r="P55">
        <f>WEEKDAY(tbl_salesdata[[#This Row],[Order Date]],2)</f>
        <v>3</v>
      </c>
      <c r="Q55" t="str">
        <f>TEXT(tbl_salesdata[[#This Row],[Order Date]],"dddd")</f>
        <v>Wednesday</v>
      </c>
      <c r="R55" t="str">
        <f>IF(tbl_salesdata[[#This Row],[Weekdaynum]]&gt;5,"Yes","No")</f>
        <v>No</v>
      </c>
    </row>
    <row r="56" spans="1:18" x14ac:dyDescent="0.35">
      <c r="A56">
        <v>483981502</v>
      </c>
      <c r="B56" s="3">
        <v>44660</v>
      </c>
      <c r="C56" s="3">
        <v>44674</v>
      </c>
      <c r="D56" t="s">
        <v>116</v>
      </c>
      <c r="E56" t="s">
        <v>21</v>
      </c>
      <c r="F56" t="s">
        <v>40</v>
      </c>
      <c r="G56" t="s">
        <v>14</v>
      </c>
      <c r="H56" t="s">
        <v>34</v>
      </c>
      <c r="I56" s="9">
        <v>9736</v>
      </c>
      <c r="J56" s="9">
        <v>651.21</v>
      </c>
      <c r="K56" s="9">
        <v>524.96</v>
      </c>
      <c r="L56" s="9">
        <f>tbl_salesdata[[#This Row],[Units Sold]]*tbl_salesdata[[#This Row],[Unit Cost]]</f>
        <v>5111010.5600000005</v>
      </c>
      <c r="M56" s="9">
        <f>tbl_salesdata[[#This Row],[Units Sold]]*tbl_salesdata[[#This Row],[Unit Price]]</f>
        <v>6340180.5600000005</v>
      </c>
      <c r="N56" s="9">
        <f>tbl_salesdata[[#This Row],[Total Sales]]-tbl_salesdata[[#This Row],[Total Cost]]</f>
        <v>1229170</v>
      </c>
      <c r="O56">
        <f>tbl_salesdata[[#This Row],[Ship Date]]-tbl_salesdata[[#This Row],[Order Date]]</f>
        <v>14</v>
      </c>
      <c r="P56">
        <f>WEEKDAY(tbl_salesdata[[#This Row],[Order Date]],2)</f>
        <v>6</v>
      </c>
      <c r="Q56" t="str">
        <f>TEXT(tbl_salesdata[[#This Row],[Order Date]],"dddd")</f>
        <v>Saturday</v>
      </c>
      <c r="R56" t="str">
        <f>IF(tbl_salesdata[[#This Row],[Weekdaynum]]&gt;5,"Yes","No")</f>
        <v>Yes</v>
      </c>
    </row>
    <row r="57" spans="1:18" hidden="1" x14ac:dyDescent="0.35">
      <c r="A57">
        <v>975184524</v>
      </c>
      <c r="B57" s="3">
        <v>43802</v>
      </c>
      <c r="C57" s="3">
        <v>43805</v>
      </c>
      <c r="D57" t="s">
        <v>73</v>
      </c>
      <c r="E57" t="s">
        <v>24</v>
      </c>
      <c r="F57" t="s">
        <v>68</v>
      </c>
      <c r="G57" t="s">
        <v>18</v>
      </c>
      <c r="H57" t="s">
        <v>34</v>
      </c>
      <c r="I57" s="9">
        <v>7626</v>
      </c>
      <c r="J57" s="9">
        <v>154.06</v>
      </c>
      <c r="K57" s="9">
        <v>90.93</v>
      </c>
      <c r="L57" s="9">
        <f>tbl_salesdata[[#This Row],[Units Sold]]*tbl_salesdata[[#This Row],[Unit Cost]]</f>
        <v>693432.18</v>
      </c>
      <c r="M57" s="9">
        <f>tbl_salesdata[[#This Row],[Units Sold]]*tbl_salesdata[[#This Row],[Unit Price]]</f>
        <v>1174861.56</v>
      </c>
      <c r="N57" s="9">
        <f>tbl_salesdata[[#This Row],[Total Sales]]-tbl_salesdata[[#This Row],[Total Cost]]</f>
        <v>481429.38</v>
      </c>
      <c r="O57">
        <f>tbl_salesdata[[#This Row],[Ship Date]]-tbl_salesdata[[#This Row],[Order Date]]</f>
        <v>3</v>
      </c>
      <c r="P57">
        <f>WEEKDAY(tbl_salesdata[[#This Row],[Order Date]],2)</f>
        <v>2</v>
      </c>
      <c r="Q57" t="str">
        <f>TEXT(tbl_salesdata[[#This Row],[Order Date]],"dddd")</f>
        <v>Tuesday</v>
      </c>
      <c r="R57" t="str">
        <f>IF(tbl_salesdata[[#This Row],[Weekdaynum]]&gt;5,"Yes","No")</f>
        <v>No</v>
      </c>
    </row>
    <row r="58" spans="1:18" x14ac:dyDescent="0.35">
      <c r="A58">
        <v>562887370</v>
      </c>
      <c r="B58" s="3">
        <v>44590</v>
      </c>
      <c r="C58" s="3">
        <v>44596</v>
      </c>
      <c r="D58" t="s">
        <v>136</v>
      </c>
      <c r="E58" t="s">
        <v>38</v>
      </c>
      <c r="F58" t="s">
        <v>40</v>
      </c>
      <c r="G58" t="s">
        <v>14</v>
      </c>
      <c r="H58" t="s">
        <v>34</v>
      </c>
      <c r="I58" s="9">
        <v>9736</v>
      </c>
      <c r="J58" s="9">
        <v>651.21</v>
      </c>
      <c r="K58" s="9">
        <v>524.96</v>
      </c>
      <c r="L58" s="9">
        <f>tbl_salesdata[[#This Row],[Units Sold]]*tbl_salesdata[[#This Row],[Unit Cost]]</f>
        <v>5111010.5600000005</v>
      </c>
      <c r="M58" s="9">
        <f>tbl_salesdata[[#This Row],[Units Sold]]*tbl_salesdata[[#This Row],[Unit Price]]</f>
        <v>6340180.5600000005</v>
      </c>
      <c r="N58" s="9">
        <f>tbl_salesdata[[#This Row],[Total Sales]]-tbl_salesdata[[#This Row],[Total Cost]]</f>
        <v>1229170</v>
      </c>
      <c r="O58">
        <f>tbl_salesdata[[#This Row],[Ship Date]]-tbl_salesdata[[#This Row],[Order Date]]</f>
        <v>6</v>
      </c>
      <c r="P58">
        <f>WEEKDAY(tbl_salesdata[[#This Row],[Order Date]],2)</f>
        <v>6</v>
      </c>
      <c r="Q58" t="str">
        <f>TEXT(tbl_salesdata[[#This Row],[Order Date]],"dddd")</f>
        <v>Saturday</v>
      </c>
      <c r="R58" t="str">
        <f>IF(tbl_salesdata[[#This Row],[Weekdaynum]]&gt;5,"Yes","No")</f>
        <v>Yes</v>
      </c>
    </row>
    <row r="59" spans="1:18" hidden="1" x14ac:dyDescent="0.35">
      <c r="A59">
        <v>863838946</v>
      </c>
      <c r="B59" s="3">
        <v>43450</v>
      </c>
      <c r="C59" s="3">
        <v>43458</v>
      </c>
      <c r="D59" t="s">
        <v>83</v>
      </c>
      <c r="E59" t="s">
        <v>38</v>
      </c>
      <c r="F59" t="s">
        <v>30</v>
      </c>
      <c r="G59" t="s">
        <v>18</v>
      </c>
      <c r="H59" t="s">
        <v>34</v>
      </c>
      <c r="I59" s="9">
        <v>7995</v>
      </c>
      <c r="J59" s="9">
        <v>81.73</v>
      </c>
      <c r="K59" s="9">
        <v>56.67</v>
      </c>
      <c r="L59" s="9">
        <f>tbl_salesdata[[#This Row],[Units Sold]]*tbl_salesdata[[#This Row],[Unit Cost]]</f>
        <v>453076.65</v>
      </c>
      <c r="M59" s="9">
        <f>tbl_salesdata[[#This Row],[Units Sold]]*tbl_salesdata[[#This Row],[Unit Price]]</f>
        <v>653431.35</v>
      </c>
      <c r="N59" s="9">
        <f>tbl_salesdata[[#This Row],[Total Sales]]-tbl_salesdata[[#This Row],[Total Cost]]</f>
        <v>200354.69999999995</v>
      </c>
      <c r="O59">
        <f>tbl_salesdata[[#This Row],[Ship Date]]-tbl_salesdata[[#This Row],[Order Date]]</f>
        <v>8</v>
      </c>
      <c r="P59">
        <f>WEEKDAY(tbl_salesdata[[#This Row],[Order Date]],2)</f>
        <v>7</v>
      </c>
      <c r="Q59" t="str">
        <f>TEXT(tbl_salesdata[[#This Row],[Order Date]],"dddd")</f>
        <v>Sunday</v>
      </c>
      <c r="R59" t="str">
        <f>IF(tbl_salesdata[[#This Row],[Weekdaynum]]&gt;5,"Yes","No")</f>
        <v>Yes</v>
      </c>
    </row>
    <row r="60" spans="1:18" hidden="1" x14ac:dyDescent="0.35">
      <c r="A60">
        <v>920164906</v>
      </c>
      <c r="B60" s="3">
        <v>42431</v>
      </c>
      <c r="C60" s="3">
        <v>42444</v>
      </c>
      <c r="D60" t="s">
        <v>84</v>
      </c>
      <c r="E60" t="s">
        <v>24</v>
      </c>
      <c r="F60" t="s">
        <v>25</v>
      </c>
      <c r="G60" t="s">
        <v>18</v>
      </c>
      <c r="H60" t="s">
        <v>26</v>
      </c>
      <c r="I60" s="9">
        <v>6099</v>
      </c>
      <c r="J60" s="9">
        <v>205.7</v>
      </c>
      <c r="K60" s="9">
        <v>117.11</v>
      </c>
      <c r="L60" s="9">
        <f>tbl_salesdata[[#This Row],[Units Sold]]*tbl_salesdata[[#This Row],[Unit Cost]]</f>
        <v>714253.89</v>
      </c>
      <c r="M60" s="9">
        <f>tbl_salesdata[[#This Row],[Units Sold]]*tbl_salesdata[[#This Row],[Unit Price]]</f>
        <v>1254564.3</v>
      </c>
      <c r="N60" s="9">
        <f>tbl_salesdata[[#This Row],[Total Sales]]-tbl_salesdata[[#This Row],[Total Cost]]</f>
        <v>540310.41</v>
      </c>
      <c r="O60">
        <f>tbl_salesdata[[#This Row],[Ship Date]]-tbl_salesdata[[#This Row],[Order Date]]</f>
        <v>13</v>
      </c>
      <c r="P60">
        <f>WEEKDAY(tbl_salesdata[[#This Row],[Order Date]],2)</f>
        <v>3</v>
      </c>
      <c r="Q60" t="str">
        <f>TEXT(tbl_salesdata[[#This Row],[Order Date]],"dddd")</f>
        <v>Wednesday</v>
      </c>
      <c r="R60" t="str">
        <f>IF(tbl_salesdata[[#This Row],[Weekdaynum]]&gt;5,"Yes","No")</f>
        <v>No</v>
      </c>
    </row>
    <row r="61" spans="1:18" hidden="1" x14ac:dyDescent="0.35">
      <c r="A61">
        <v>986117637</v>
      </c>
      <c r="B61" s="3">
        <v>44724</v>
      </c>
      <c r="C61" s="3">
        <v>44728</v>
      </c>
      <c r="D61" t="s">
        <v>85</v>
      </c>
      <c r="E61" t="s">
        <v>12</v>
      </c>
      <c r="F61" t="s">
        <v>47</v>
      </c>
      <c r="G61" t="s">
        <v>14</v>
      </c>
      <c r="H61" t="s">
        <v>15</v>
      </c>
      <c r="I61" s="9">
        <v>2977</v>
      </c>
      <c r="J61" s="9">
        <v>421.89</v>
      </c>
      <c r="K61" s="9">
        <v>364.69</v>
      </c>
      <c r="L61" s="9">
        <f>tbl_salesdata[[#This Row],[Units Sold]]*tbl_salesdata[[#This Row],[Unit Cost]]</f>
        <v>1085682.1299999999</v>
      </c>
      <c r="M61" s="9">
        <f>tbl_salesdata[[#This Row],[Units Sold]]*tbl_salesdata[[#This Row],[Unit Price]]</f>
        <v>1255966.53</v>
      </c>
      <c r="N61" s="9">
        <f>tbl_salesdata[[#This Row],[Total Sales]]-tbl_salesdata[[#This Row],[Total Cost]]</f>
        <v>170284.40000000014</v>
      </c>
      <c r="O61">
        <f>tbl_salesdata[[#This Row],[Ship Date]]-tbl_salesdata[[#This Row],[Order Date]]</f>
        <v>4</v>
      </c>
      <c r="P61">
        <f>WEEKDAY(tbl_salesdata[[#This Row],[Order Date]],2)</f>
        <v>7</v>
      </c>
      <c r="Q61" t="str">
        <f>TEXT(tbl_salesdata[[#This Row],[Order Date]],"dddd")</f>
        <v>Sunday</v>
      </c>
      <c r="R61" t="str">
        <f>IF(tbl_salesdata[[#This Row],[Weekdaynum]]&gt;5,"Yes","No")</f>
        <v>Yes</v>
      </c>
    </row>
    <row r="62" spans="1:18" hidden="1" x14ac:dyDescent="0.35">
      <c r="A62">
        <v>425808465</v>
      </c>
      <c r="B62" s="3">
        <v>43634</v>
      </c>
      <c r="C62" s="3">
        <v>43637</v>
      </c>
      <c r="D62" t="s">
        <v>86</v>
      </c>
      <c r="E62" t="s">
        <v>29</v>
      </c>
      <c r="F62" t="s">
        <v>25</v>
      </c>
      <c r="G62" t="s">
        <v>14</v>
      </c>
      <c r="H62" t="s">
        <v>26</v>
      </c>
      <c r="I62" s="9">
        <v>5042</v>
      </c>
      <c r="J62" s="9">
        <v>205.7</v>
      </c>
      <c r="K62" s="9">
        <v>117.11</v>
      </c>
      <c r="L62" s="9">
        <f>tbl_salesdata[[#This Row],[Units Sold]]*tbl_salesdata[[#This Row],[Unit Cost]]</f>
        <v>590468.62</v>
      </c>
      <c r="M62" s="9">
        <f>tbl_salesdata[[#This Row],[Units Sold]]*tbl_salesdata[[#This Row],[Unit Price]]</f>
        <v>1037139.3999999999</v>
      </c>
      <c r="N62" s="9">
        <f>tbl_salesdata[[#This Row],[Total Sales]]-tbl_salesdata[[#This Row],[Total Cost]]</f>
        <v>446670.77999999991</v>
      </c>
      <c r="O62">
        <f>tbl_salesdata[[#This Row],[Ship Date]]-tbl_salesdata[[#This Row],[Order Date]]</f>
        <v>3</v>
      </c>
      <c r="P62">
        <f>WEEKDAY(tbl_salesdata[[#This Row],[Order Date]],2)</f>
        <v>2</v>
      </c>
      <c r="Q62" t="str">
        <f>TEXT(tbl_salesdata[[#This Row],[Order Date]],"dddd")</f>
        <v>Tuesday</v>
      </c>
      <c r="R62" t="str">
        <f>IF(tbl_salesdata[[#This Row],[Weekdaynum]]&gt;5,"Yes","No")</f>
        <v>No</v>
      </c>
    </row>
    <row r="63" spans="1:18" hidden="1" x14ac:dyDescent="0.35">
      <c r="A63">
        <v>473661220</v>
      </c>
      <c r="B63" s="3">
        <v>42167</v>
      </c>
      <c r="C63" s="3">
        <v>42169</v>
      </c>
      <c r="D63" t="s">
        <v>44</v>
      </c>
      <c r="E63" t="s">
        <v>12</v>
      </c>
      <c r="F63" t="s">
        <v>22</v>
      </c>
      <c r="G63" t="s">
        <v>14</v>
      </c>
      <c r="H63" t="s">
        <v>26</v>
      </c>
      <c r="I63" s="9">
        <v>5736</v>
      </c>
      <c r="J63" s="9">
        <v>47.45</v>
      </c>
      <c r="K63" s="9">
        <v>31.79</v>
      </c>
      <c r="L63" s="9">
        <f>tbl_salesdata[[#This Row],[Units Sold]]*tbl_salesdata[[#This Row],[Unit Cost]]</f>
        <v>182347.44</v>
      </c>
      <c r="M63" s="9">
        <f>tbl_salesdata[[#This Row],[Units Sold]]*tbl_salesdata[[#This Row],[Unit Price]]</f>
        <v>272173.2</v>
      </c>
      <c r="N63" s="9">
        <f>tbl_salesdata[[#This Row],[Total Sales]]-tbl_salesdata[[#This Row],[Total Cost]]</f>
        <v>89825.760000000009</v>
      </c>
      <c r="O63">
        <f>tbl_salesdata[[#This Row],[Ship Date]]-tbl_salesdata[[#This Row],[Order Date]]</f>
        <v>2</v>
      </c>
      <c r="P63">
        <f>WEEKDAY(tbl_salesdata[[#This Row],[Order Date]],2)</f>
        <v>5</v>
      </c>
      <c r="Q63" t="str">
        <f>TEXT(tbl_salesdata[[#This Row],[Order Date]],"dddd")</f>
        <v>Friday</v>
      </c>
      <c r="R63" t="str">
        <f>IF(tbl_salesdata[[#This Row],[Weekdaynum]]&gt;5,"Yes","No")</f>
        <v>No</v>
      </c>
    </row>
    <row r="64" spans="1:18" x14ac:dyDescent="0.35">
      <c r="A64">
        <v>183158242</v>
      </c>
      <c r="B64" s="3">
        <v>43890</v>
      </c>
      <c r="C64" s="3">
        <v>43902</v>
      </c>
      <c r="D64" t="s">
        <v>128</v>
      </c>
      <c r="E64" t="s">
        <v>38</v>
      </c>
      <c r="F64" t="s">
        <v>76</v>
      </c>
      <c r="G64" t="s">
        <v>18</v>
      </c>
      <c r="H64" t="s">
        <v>34</v>
      </c>
      <c r="I64" s="9">
        <v>9449</v>
      </c>
      <c r="J64" s="9">
        <v>668.27</v>
      </c>
      <c r="K64" s="9">
        <v>502.54</v>
      </c>
      <c r="L64" s="9">
        <f>tbl_salesdata[[#This Row],[Units Sold]]*tbl_salesdata[[#This Row],[Unit Cost]]</f>
        <v>4748500.46</v>
      </c>
      <c r="M64" s="9">
        <f>tbl_salesdata[[#This Row],[Units Sold]]*tbl_salesdata[[#This Row],[Unit Price]]</f>
        <v>6314483.2299999995</v>
      </c>
      <c r="N64" s="9">
        <f>tbl_salesdata[[#This Row],[Total Sales]]-tbl_salesdata[[#This Row],[Total Cost]]</f>
        <v>1565982.7699999996</v>
      </c>
      <c r="O64">
        <f>tbl_salesdata[[#This Row],[Ship Date]]-tbl_salesdata[[#This Row],[Order Date]]</f>
        <v>12</v>
      </c>
      <c r="P64">
        <f>WEEKDAY(tbl_salesdata[[#This Row],[Order Date]],2)</f>
        <v>6</v>
      </c>
      <c r="Q64" t="str">
        <f>TEXT(tbl_salesdata[[#This Row],[Order Date]],"dddd")</f>
        <v>Saturday</v>
      </c>
      <c r="R64" t="str">
        <f>IF(tbl_salesdata[[#This Row],[Weekdaynum]]&gt;5,"Yes","No")</f>
        <v>Yes</v>
      </c>
    </row>
    <row r="65" spans="1:18" hidden="1" x14ac:dyDescent="0.35">
      <c r="A65">
        <v>483110320</v>
      </c>
      <c r="B65" s="3">
        <v>42594</v>
      </c>
      <c r="C65" s="3">
        <v>42595</v>
      </c>
      <c r="D65" t="s">
        <v>87</v>
      </c>
      <c r="E65" t="s">
        <v>24</v>
      </c>
      <c r="F65" t="s">
        <v>68</v>
      </c>
      <c r="G65" t="s">
        <v>18</v>
      </c>
      <c r="H65" t="s">
        <v>34</v>
      </c>
      <c r="I65" s="9">
        <v>1934</v>
      </c>
      <c r="J65" s="9">
        <v>154.06</v>
      </c>
      <c r="K65" s="9">
        <v>90.93</v>
      </c>
      <c r="L65" s="9">
        <f>tbl_salesdata[[#This Row],[Units Sold]]*tbl_salesdata[[#This Row],[Unit Cost]]</f>
        <v>175858.62000000002</v>
      </c>
      <c r="M65" s="9">
        <f>tbl_salesdata[[#This Row],[Units Sold]]*tbl_salesdata[[#This Row],[Unit Price]]</f>
        <v>297952.03999999998</v>
      </c>
      <c r="N65" s="9">
        <f>tbl_salesdata[[#This Row],[Total Sales]]-tbl_salesdata[[#This Row],[Total Cost]]</f>
        <v>122093.41999999995</v>
      </c>
      <c r="O65">
        <f>tbl_salesdata[[#This Row],[Ship Date]]-tbl_salesdata[[#This Row],[Order Date]]</f>
        <v>1</v>
      </c>
      <c r="P65">
        <f>WEEKDAY(tbl_salesdata[[#This Row],[Order Date]],2)</f>
        <v>5</v>
      </c>
      <c r="Q65" t="str">
        <f>TEXT(tbl_salesdata[[#This Row],[Order Date]],"dddd")</f>
        <v>Friday</v>
      </c>
      <c r="R65" t="str">
        <f>IF(tbl_salesdata[[#This Row],[Weekdaynum]]&gt;5,"Yes","No")</f>
        <v>No</v>
      </c>
    </row>
    <row r="66" spans="1:18" hidden="1" x14ac:dyDescent="0.35">
      <c r="A66">
        <v>115116822</v>
      </c>
      <c r="B66" s="3">
        <v>42635</v>
      </c>
      <c r="C66" s="3">
        <v>42654</v>
      </c>
      <c r="D66" t="s">
        <v>52</v>
      </c>
      <c r="E66" t="s">
        <v>12</v>
      </c>
      <c r="F66" t="s">
        <v>76</v>
      </c>
      <c r="G66" t="s">
        <v>14</v>
      </c>
      <c r="H66" t="s">
        <v>34</v>
      </c>
      <c r="I66" s="9">
        <v>4481</v>
      </c>
      <c r="J66" s="9">
        <v>668.27</v>
      </c>
      <c r="K66" s="9">
        <v>502.54</v>
      </c>
      <c r="L66" s="9">
        <f>tbl_salesdata[[#This Row],[Units Sold]]*tbl_salesdata[[#This Row],[Unit Cost]]</f>
        <v>2251881.7400000002</v>
      </c>
      <c r="M66" s="9">
        <f>tbl_salesdata[[#This Row],[Units Sold]]*tbl_salesdata[[#This Row],[Unit Price]]</f>
        <v>2994517.87</v>
      </c>
      <c r="N66" s="9">
        <f>tbl_salesdata[[#This Row],[Total Sales]]-tbl_salesdata[[#This Row],[Total Cost]]</f>
        <v>742636.12999999989</v>
      </c>
      <c r="O66">
        <f>tbl_salesdata[[#This Row],[Ship Date]]-tbl_salesdata[[#This Row],[Order Date]]</f>
        <v>19</v>
      </c>
      <c r="P66">
        <f>WEEKDAY(tbl_salesdata[[#This Row],[Order Date]],2)</f>
        <v>4</v>
      </c>
      <c r="Q66" t="str">
        <f>TEXT(tbl_salesdata[[#This Row],[Order Date]],"dddd")</f>
        <v>Thursday</v>
      </c>
      <c r="R66" t="str">
        <f>IF(tbl_salesdata[[#This Row],[Weekdaynum]]&gt;5,"Yes","No")</f>
        <v>No</v>
      </c>
    </row>
    <row r="67" spans="1:18" x14ac:dyDescent="0.35">
      <c r="A67">
        <v>175723588</v>
      </c>
      <c r="B67" s="3">
        <v>43260</v>
      </c>
      <c r="C67" s="3">
        <v>43275</v>
      </c>
      <c r="D67" t="s">
        <v>122</v>
      </c>
      <c r="E67" t="s">
        <v>21</v>
      </c>
      <c r="F67" t="s">
        <v>76</v>
      </c>
      <c r="G67" t="s">
        <v>14</v>
      </c>
      <c r="H67" t="s">
        <v>26</v>
      </c>
      <c r="I67" s="9">
        <v>9370</v>
      </c>
      <c r="J67" s="9">
        <v>668.27</v>
      </c>
      <c r="K67" s="9">
        <v>502.54</v>
      </c>
      <c r="L67" s="9">
        <f>tbl_salesdata[[#This Row],[Units Sold]]*tbl_salesdata[[#This Row],[Unit Cost]]</f>
        <v>4708799.8</v>
      </c>
      <c r="M67" s="9">
        <f>tbl_salesdata[[#This Row],[Units Sold]]*tbl_salesdata[[#This Row],[Unit Price]]</f>
        <v>6261689.8999999994</v>
      </c>
      <c r="N67" s="9">
        <f>tbl_salesdata[[#This Row],[Total Sales]]-tbl_salesdata[[#This Row],[Total Cost]]</f>
        <v>1552890.0999999996</v>
      </c>
      <c r="O67">
        <f>tbl_salesdata[[#This Row],[Ship Date]]-tbl_salesdata[[#This Row],[Order Date]]</f>
        <v>15</v>
      </c>
      <c r="P67">
        <f>WEEKDAY(tbl_salesdata[[#This Row],[Order Date]],2)</f>
        <v>6</v>
      </c>
      <c r="Q67" t="str">
        <f>TEXT(tbl_salesdata[[#This Row],[Order Date]],"dddd")</f>
        <v>Saturday</v>
      </c>
      <c r="R67" t="str">
        <f>IF(tbl_salesdata[[#This Row],[Weekdaynum]]&gt;5,"Yes","No")</f>
        <v>Yes</v>
      </c>
    </row>
    <row r="68" spans="1:18" hidden="1" x14ac:dyDescent="0.35">
      <c r="A68">
        <v>362062871</v>
      </c>
      <c r="B68" s="3">
        <v>43444</v>
      </c>
      <c r="C68" s="3">
        <v>43455</v>
      </c>
      <c r="D68" t="s">
        <v>88</v>
      </c>
      <c r="E68" t="s">
        <v>38</v>
      </c>
      <c r="F68" t="s">
        <v>17</v>
      </c>
      <c r="G68" t="s">
        <v>14</v>
      </c>
      <c r="H68" t="s">
        <v>19</v>
      </c>
      <c r="I68" s="9">
        <v>1304</v>
      </c>
      <c r="J68" s="9">
        <v>152.58000000000001</v>
      </c>
      <c r="K68" s="9">
        <v>97.44</v>
      </c>
      <c r="L68" s="9">
        <f>tbl_salesdata[[#This Row],[Units Sold]]*tbl_salesdata[[#This Row],[Unit Cost]]</f>
        <v>127061.75999999999</v>
      </c>
      <c r="M68" s="9">
        <f>tbl_salesdata[[#This Row],[Units Sold]]*tbl_salesdata[[#This Row],[Unit Price]]</f>
        <v>198964.32</v>
      </c>
      <c r="N68" s="9">
        <f>tbl_salesdata[[#This Row],[Total Sales]]-tbl_salesdata[[#This Row],[Total Cost]]</f>
        <v>71902.560000000012</v>
      </c>
      <c r="O68">
        <f>tbl_salesdata[[#This Row],[Ship Date]]-tbl_salesdata[[#This Row],[Order Date]]</f>
        <v>11</v>
      </c>
      <c r="P68">
        <f>WEEKDAY(tbl_salesdata[[#This Row],[Order Date]],2)</f>
        <v>1</v>
      </c>
      <c r="Q68" t="str">
        <f>TEXT(tbl_salesdata[[#This Row],[Order Date]],"dddd")</f>
        <v>Monday</v>
      </c>
      <c r="R68" t="str">
        <f>IF(tbl_salesdata[[#This Row],[Weekdaynum]]&gt;5,"Yes","No")</f>
        <v>No</v>
      </c>
    </row>
    <row r="69" spans="1:18" hidden="1" x14ac:dyDescent="0.35">
      <c r="A69">
        <v>619287574</v>
      </c>
      <c r="B69" s="3">
        <v>42579</v>
      </c>
      <c r="C69" s="3">
        <v>42581</v>
      </c>
      <c r="D69" t="s">
        <v>89</v>
      </c>
      <c r="E69" t="s">
        <v>38</v>
      </c>
      <c r="F69" t="s">
        <v>22</v>
      </c>
      <c r="G69" t="s">
        <v>14</v>
      </c>
      <c r="H69" t="s">
        <v>34</v>
      </c>
      <c r="I69" s="9">
        <v>9810</v>
      </c>
      <c r="J69" s="9">
        <v>47.45</v>
      </c>
      <c r="K69" s="9">
        <v>31.79</v>
      </c>
      <c r="L69" s="9">
        <f>tbl_salesdata[[#This Row],[Units Sold]]*tbl_salesdata[[#This Row],[Unit Cost]]</f>
        <v>311859.89999999997</v>
      </c>
      <c r="M69" s="9">
        <f>tbl_salesdata[[#This Row],[Units Sold]]*tbl_salesdata[[#This Row],[Unit Price]]</f>
        <v>465484.5</v>
      </c>
      <c r="N69" s="9">
        <f>tbl_salesdata[[#This Row],[Total Sales]]-tbl_salesdata[[#This Row],[Total Cost]]</f>
        <v>153624.60000000003</v>
      </c>
      <c r="O69">
        <f>tbl_salesdata[[#This Row],[Ship Date]]-tbl_salesdata[[#This Row],[Order Date]]</f>
        <v>2</v>
      </c>
      <c r="P69">
        <f>WEEKDAY(tbl_salesdata[[#This Row],[Order Date]],2)</f>
        <v>4</v>
      </c>
      <c r="Q69" t="str">
        <f>TEXT(tbl_salesdata[[#This Row],[Order Date]],"dddd")</f>
        <v>Thursday</v>
      </c>
      <c r="R69" t="str">
        <f>IF(tbl_salesdata[[#This Row],[Weekdaynum]]&gt;5,"Yes","No")</f>
        <v>No</v>
      </c>
    </row>
    <row r="70" spans="1:18" hidden="1" x14ac:dyDescent="0.35">
      <c r="A70">
        <v>394391000</v>
      </c>
      <c r="B70" s="3">
        <v>42531</v>
      </c>
      <c r="C70" s="3">
        <v>42552</v>
      </c>
      <c r="D70" t="s">
        <v>45</v>
      </c>
      <c r="E70" t="s">
        <v>12</v>
      </c>
      <c r="F70" t="s">
        <v>33</v>
      </c>
      <c r="G70" t="s">
        <v>18</v>
      </c>
      <c r="H70" t="s">
        <v>34</v>
      </c>
      <c r="I70" s="9">
        <v>7916</v>
      </c>
      <c r="J70" s="9">
        <v>109.28</v>
      </c>
      <c r="K70" s="9">
        <v>35.840000000000003</v>
      </c>
      <c r="L70" s="9">
        <f>tbl_salesdata[[#This Row],[Units Sold]]*tbl_salesdata[[#This Row],[Unit Cost]]</f>
        <v>283709.44</v>
      </c>
      <c r="M70" s="9">
        <f>tbl_salesdata[[#This Row],[Units Sold]]*tbl_salesdata[[#This Row],[Unit Price]]</f>
        <v>865060.48</v>
      </c>
      <c r="N70" s="9">
        <f>tbl_salesdata[[#This Row],[Total Sales]]-tbl_salesdata[[#This Row],[Total Cost]]</f>
        <v>581351.04</v>
      </c>
      <c r="O70">
        <f>tbl_salesdata[[#This Row],[Ship Date]]-tbl_salesdata[[#This Row],[Order Date]]</f>
        <v>21</v>
      </c>
      <c r="P70">
        <f>WEEKDAY(tbl_salesdata[[#This Row],[Order Date]],2)</f>
        <v>5</v>
      </c>
      <c r="Q70" t="str">
        <f>TEXT(tbl_salesdata[[#This Row],[Order Date]],"dddd")</f>
        <v>Friday</v>
      </c>
      <c r="R70" t="str">
        <f>IF(tbl_salesdata[[#This Row],[Weekdaynum]]&gt;5,"Yes","No")</f>
        <v>No</v>
      </c>
    </row>
    <row r="71" spans="1:18" hidden="1" x14ac:dyDescent="0.35">
      <c r="A71">
        <v>584296977</v>
      </c>
      <c r="B71" s="3">
        <v>43571</v>
      </c>
      <c r="C71" s="3">
        <v>43581</v>
      </c>
      <c r="D71" t="s">
        <v>90</v>
      </c>
      <c r="E71" t="s">
        <v>38</v>
      </c>
      <c r="F71" t="s">
        <v>22</v>
      </c>
      <c r="G71" t="s">
        <v>14</v>
      </c>
      <c r="H71" t="s">
        <v>15</v>
      </c>
      <c r="I71" s="9">
        <v>5315</v>
      </c>
      <c r="J71" s="9">
        <v>47.45</v>
      </c>
      <c r="K71" s="9">
        <v>31.79</v>
      </c>
      <c r="L71" s="9">
        <f>tbl_salesdata[[#This Row],[Units Sold]]*tbl_salesdata[[#This Row],[Unit Cost]]</f>
        <v>168963.85</v>
      </c>
      <c r="M71" s="9">
        <f>tbl_salesdata[[#This Row],[Units Sold]]*tbl_salesdata[[#This Row],[Unit Price]]</f>
        <v>252196.75000000003</v>
      </c>
      <c r="N71" s="9">
        <f>tbl_salesdata[[#This Row],[Total Sales]]-tbl_salesdata[[#This Row],[Total Cost]]</f>
        <v>83232.900000000023</v>
      </c>
      <c r="O71">
        <f>tbl_salesdata[[#This Row],[Ship Date]]-tbl_salesdata[[#This Row],[Order Date]]</f>
        <v>10</v>
      </c>
      <c r="P71">
        <f>WEEKDAY(tbl_salesdata[[#This Row],[Order Date]],2)</f>
        <v>2</v>
      </c>
      <c r="Q71" t="str">
        <f>TEXT(tbl_salesdata[[#This Row],[Order Date]],"dddd")</f>
        <v>Tuesday</v>
      </c>
      <c r="R71" t="str">
        <f>IF(tbl_salesdata[[#This Row],[Weekdaynum]]&gt;5,"Yes","No")</f>
        <v>No</v>
      </c>
    </row>
    <row r="72" spans="1:18" hidden="1" x14ac:dyDescent="0.35">
      <c r="A72">
        <v>806241834</v>
      </c>
      <c r="B72" s="3">
        <v>43286</v>
      </c>
      <c r="C72" s="3">
        <v>43302</v>
      </c>
      <c r="D72" t="s">
        <v>54</v>
      </c>
      <c r="E72" t="s">
        <v>29</v>
      </c>
      <c r="F72" t="s">
        <v>33</v>
      </c>
      <c r="G72" t="s">
        <v>18</v>
      </c>
      <c r="H72" t="s">
        <v>15</v>
      </c>
      <c r="I72" s="9">
        <v>3730</v>
      </c>
      <c r="J72" s="9">
        <v>109.28</v>
      </c>
      <c r="K72" s="9">
        <v>35.840000000000003</v>
      </c>
      <c r="L72" s="9">
        <f>tbl_salesdata[[#This Row],[Units Sold]]*tbl_salesdata[[#This Row],[Unit Cost]]</f>
        <v>133683.20000000001</v>
      </c>
      <c r="M72" s="9">
        <f>tbl_salesdata[[#This Row],[Units Sold]]*tbl_salesdata[[#This Row],[Unit Price]]</f>
        <v>407614.4</v>
      </c>
      <c r="N72" s="9">
        <f>tbl_salesdata[[#This Row],[Total Sales]]-tbl_salesdata[[#This Row],[Total Cost]]</f>
        <v>273931.2</v>
      </c>
      <c r="O72">
        <f>tbl_salesdata[[#This Row],[Ship Date]]-tbl_salesdata[[#This Row],[Order Date]]</f>
        <v>16</v>
      </c>
      <c r="P72">
        <f>WEEKDAY(tbl_salesdata[[#This Row],[Order Date]],2)</f>
        <v>4</v>
      </c>
      <c r="Q72" t="str">
        <f>TEXT(tbl_salesdata[[#This Row],[Order Date]],"dddd")</f>
        <v>Thursday</v>
      </c>
      <c r="R72" t="str">
        <f>IF(tbl_salesdata[[#This Row],[Weekdaynum]]&gt;5,"Yes","No")</f>
        <v>No</v>
      </c>
    </row>
    <row r="73" spans="1:18" hidden="1" x14ac:dyDescent="0.35">
      <c r="A73">
        <v>747774398</v>
      </c>
      <c r="B73" s="3">
        <v>42802</v>
      </c>
      <c r="C73" s="3">
        <v>42823</v>
      </c>
      <c r="D73" t="s">
        <v>91</v>
      </c>
      <c r="E73" t="s">
        <v>21</v>
      </c>
      <c r="F73" t="s">
        <v>47</v>
      </c>
      <c r="G73" t="s">
        <v>18</v>
      </c>
      <c r="H73" t="s">
        <v>15</v>
      </c>
      <c r="I73" s="9">
        <v>1916</v>
      </c>
      <c r="J73" s="9">
        <v>421.89</v>
      </c>
      <c r="K73" s="9">
        <v>364.69</v>
      </c>
      <c r="L73" s="9">
        <f>tbl_salesdata[[#This Row],[Units Sold]]*tbl_salesdata[[#This Row],[Unit Cost]]</f>
        <v>698746.04</v>
      </c>
      <c r="M73" s="9">
        <f>tbl_salesdata[[#This Row],[Units Sold]]*tbl_salesdata[[#This Row],[Unit Price]]</f>
        <v>808341.24</v>
      </c>
      <c r="N73" s="9">
        <f>tbl_salesdata[[#This Row],[Total Sales]]-tbl_salesdata[[#This Row],[Total Cost]]</f>
        <v>109595.19999999995</v>
      </c>
      <c r="O73">
        <f>tbl_salesdata[[#This Row],[Ship Date]]-tbl_salesdata[[#This Row],[Order Date]]</f>
        <v>21</v>
      </c>
      <c r="P73">
        <f>WEEKDAY(tbl_salesdata[[#This Row],[Order Date]],2)</f>
        <v>3</v>
      </c>
      <c r="Q73" t="str">
        <f>TEXT(tbl_salesdata[[#This Row],[Order Date]],"dddd")</f>
        <v>Wednesday</v>
      </c>
      <c r="R73" t="str">
        <f>IF(tbl_salesdata[[#This Row],[Weekdaynum]]&gt;5,"Yes","No")</f>
        <v>No</v>
      </c>
    </row>
    <row r="74" spans="1:18" hidden="1" x14ac:dyDescent="0.35">
      <c r="A74">
        <v>616755998</v>
      </c>
      <c r="B74" s="3">
        <v>44524</v>
      </c>
      <c r="C74" s="3">
        <v>44531</v>
      </c>
      <c r="D74" t="s">
        <v>16</v>
      </c>
      <c r="E74" t="s">
        <v>12</v>
      </c>
      <c r="F74" t="s">
        <v>47</v>
      </c>
      <c r="G74" t="s">
        <v>14</v>
      </c>
      <c r="H74" t="s">
        <v>34</v>
      </c>
      <c r="I74" s="9">
        <v>660</v>
      </c>
      <c r="J74" s="9">
        <v>421.89</v>
      </c>
      <c r="K74" s="9">
        <v>364.69</v>
      </c>
      <c r="L74" s="9">
        <f>tbl_salesdata[[#This Row],[Units Sold]]*tbl_salesdata[[#This Row],[Unit Cost]]</f>
        <v>240695.4</v>
      </c>
      <c r="M74" s="9">
        <f>tbl_salesdata[[#This Row],[Units Sold]]*tbl_salesdata[[#This Row],[Unit Price]]</f>
        <v>278447.39999999997</v>
      </c>
      <c r="N74" s="9">
        <f>tbl_salesdata[[#This Row],[Total Sales]]-tbl_salesdata[[#This Row],[Total Cost]]</f>
        <v>37751.999999999971</v>
      </c>
      <c r="O74">
        <f>tbl_salesdata[[#This Row],[Ship Date]]-tbl_salesdata[[#This Row],[Order Date]]</f>
        <v>7</v>
      </c>
      <c r="P74">
        <f>WEEKDAY(tbl_salesdata[[#This Row],[Order Date]],2)</f>
        <v>3</v>
      </c>
      <c r="Q74" t="str">
        <f>TEXT(tbl_salesdata[[#This Row],[Order Date]],"dddd")</f>
        <v>Wednesday</v>
      </c>
      <c r="R74" t="str">
        <f>IF(tbl_salesdata[[#This Row],[Weekdaynum]]&gt;5,"Yes","No")</f>
        <v>No</v>
      </c>
    </row>
    <row r="75" spans="1:18" hidden="1" x14ac:dyDescent="0.35">
      <c r="A75">
        <v>691360461</v>
      </c>
      <c r="B75" s="3">
        <v>42663</v>
      </c>
      <c r="C75" s="3">
        <v>42681</v>
      </c>
      <c r="D75" t="s">
        <v>92</v>
      </c>
      <c r="E75" t="s">
        <v>32</v>
      </c>
      <c r="F75" t="s">
        <v>13</v>
      </c>
      <c r="G75" t="s">
        <v>18</v>
      </c>
      <c r="H75" t="s">
        <v>19</v>
      </c>
      <c r="I75" s="9">
        <v>7779</v>
      </c>
      <c r="J75" s="9">
        <v>255.28</v>
      </c>
      <c r="K75" s="9">
        <v>159.41999999999999</v>
      </c>
      <c r="L75" s="9">
        <f>tbl_salesdata[[#This Row],[Units Sold]]*tbl_salesdata[[#This Row],[Unit Cost]]</f>
        <v>1240128.18</v>
      </c>
      <c r="M75" s="9">
        <f>tbl_salesdata[[#This Row],[Units Sold]]*tbl_salesdata[[#This Row],[Unit Price]]</f>
        <v>1985823.12</v>
      </c>
      <c r="N75" s="9">
        <f>tbl_salesdata[[#This Row],[Total Sales]]-tbl_salesdata[[#This Row],[Total Cost]]</f>
        <v>745694.94000000018</v>
      </c>
      <c r="O75">
        <f>tbl_salesdata[[#This Row],[Ship Date]]-tbl_salesdata[[#This Row],[Order Date]]</f>
        <v>18</v>
      </c>
      <c r="P75">
        <f>WEEKDAY(tbl_salesdata[[#This Row],[Order Date]],2)</f>
        <v>4</v>
      </c>
      <c r="Q75" t="str">
        <f>TEXT(tbl_salesdata[[#This Row],[Order Date]],"dddd")</f>
        <v>Thursday</v>
      </c>
      <c r="R75" t="str">
        <f>IF(tbl_salesdata[[#This Row],[Weekdaynum]]&gt;5,"Yes","No")</f>
        <v>No</v>
      </c>
    </row>
    <row r="76" spans="1:18" hidden="1" x14ac:dyDescent="0.35">
      <c r="A76">
        <v>870074117</v>
      </c>
      <c r="B76" s="3">
        <v>43556</v>
      </c>
      <c r="C76" s="3">
        <v>43570</v>
      </c>
      <c r="D76" t="s">
        <v>45</v>
      </c>
      <c r="E76" t="s">
        <v>12</v>
      </c>
      <c r="F76" t="s">
        <v>22</v>
      </c>
      <c r="G76" t="s">
        <v>14</v>
      </c>
      <c r="H76" t="s">
        <v>19</v>
      </c>
      <c r="I76" s="9">
        <v>3121</v>
      </c>
      <c r="J76" s="9">
        <v>47.45</v>
      </c>
      <c r="K76" s="9">
        <v>31.79</v>
      </c>
      <c r="L76" s="9">
        <f>tbl_salesdata[[#This Row],[Units Sold]]*tbl_salesdata[[#This Row],[Unit Cost]]</f>
        <v>99216.59</v>
      </c>
      <c r="M76" s="9">
        <f>tbl_salesdata[[#This Row],[Units Sold]]*tbl_salesdata[[#This Row],[Unit Price]]</f>
        <v>148091.45000000001</v>
      </c>
      <c r="N76" s="9">
        <f>tbl_salesdata[[#This Row],[Total Sales]]-tbl_salesdata[[#This Row],[Total Cost]]</f>
        <v>48874.860000000015</v>
      </c>
      <c r="O76">
        <f>tbl_salesdata[[#This Row],[Ship Date]]-tbl_salesdata[[#This Row],[Order Date]]</f>
        <v>14</v>
      </c>
      <c r="P76">
        <f>WEEKDAY(tbl_salesdata[[#This Row],[Order Date]],2)</f>
        <v>1</v>
      </c>
      <c r="Q76" t="str">
        <f>TEXT(tbl_salesdata[[#This Row],[Order Date]],"dddd")</f>
        <v>Monday</v>
      </c>
      <c r="R76" t="str">
        <f>IF(tbl_salesdata[[#This Row],[Weekdaynum]]&gt;5,"Yes","No")</f>
        <v>No</v>
      </c>
    </row>
    <row r="77" spans="1:18" hidden="1" x14ac:dyDescent="0.35">
      <c r="A77">
        <v>221695792</v>
      </c>
      <c r="B77" s="3">
        <v>44621</v>
      </c>
      <c r="C77" s="3">
        <v>44641</v>
      </c>
      <c r="D77" t="s">
        <v>93</v>
      </c>
      <c r="E77" t="s">
        <v>29</v>
      </c>
      <c r="F77" t="s">
        <v>40</v>
      </c>
      <c r="G77" t="s">
        <v>14</v>
      </c>
      <c r="H77" t="s">
        <v>34</v>
      </c>
      <c r="I77" s="9">
        <v>3566</v>
      </c>
      <c r="J77" s="9">
        <v>651.21</v>
      </c>
      <c r="K77" s="9">
        <v>524.96</v>
      </c>
      <c r="L77" s="9">
        <f>tbl_salesdata[[#This Row],[Units Sold]]*tbl_salesdata[[#This Row],[Unit Cost]]</f>
        <v>1872007.36</v>
      </c>
      <c r="M77" s="9">
        <f>tbl_salesdata[[#This Row],[Units Sold]]*tbl_salesdata[[#This Row],[Unit Price]]</f>
        <v>2322214.8600000003</v>
      </c>
      <c r="N77" s="9">
        <f>tbl_salesdata[[#This Row],[Total Sales]]-tbl_salesdata[[#This Row],[Total Cost]]</f>
        <v>450207.50000000023</v>
      </c>
      <c r="O77">
        <f>tbl_salesdata[[#This Row],[Ship Date]]-tbl_salesdata[[#This Row],[Order Date]]</f>
        <v>20</v>
      </c>
      <c r="P77">
        <f>WEEKDAY(tbl_salesdata[[#This Row],[Order Date]],2)</f>
        <v>2</v>
      </c>
      <c r="Q77" t="str">
        <f>TEXT(tbl_salesdata[[#This Row],[Order Date]],"dddd")</f>
        <v>Tuesday</v>
      </c>
      <c r="R77" t="str">
        <f>IF(tbl_salesdata[[#This Row],[Weekdaynum]]&gt;5,"Yes","No")</f>
        <v>No</v>
      </c>
    </row>
    <row r="78" spans="1:18" hidden="1" x14ac:dyDescent="0.35">
      <c r="A78">
        <v>135336816</v>
      </c>
      <c r="B78" s="3">
        <v>42929</v>
      </c>
      <c r="C78" s="3">
        <v>42948</v>
      </c>
      <c r="D78" t="s">
        <v>63</v>
      </c>
      <c r="E78" t="s">
        <v>32</v>
      </c>
      <c r="F78" t="s">
        <v>56</v>
      </c>
      <c r="G78" t="s">
        <v>14</v>
      </c>
      <c r="H78" t="s">
        <v>15</v>
      </c>
      <c r="I78" s="9">
        <v>8026</v>
      </c>
      <c r="J78" s="9">
        <v>9.33</v>
      </c>
      <c r="K78" s="9">
        <v>6.92</v>
      </c>
      <c r="L78" s="9">
        <f>tbl_salesdata[[#This Row],[Units Sold]]*tbl_salesdata[[#This Row],[Unit Cost]]</f>
        <v>55539.92</v>
      </c>
      <c r="M78" s="9">
        <f>tbl_salesdata[[#This Row],[Units Sold]]*tbl_salesdata[[#This Row],[Unit Price]]</f>
        <v>74882.58</v>
      </c>
      <c r="N78" s="9">
        <f>tbl_salesdata[[#This Row],[Total Sales]]-tbl_salesdata[[#This Row],[Total Cost]]</f>
        <v>19342.660000000003</v>
      </c>
      <c r="O78">
        <f>tbl_salesdata[[#This Row],[Ship Date]]-tbl_salesdata[[#This Row],[Order Date]]</f>
        <v>19</v>
      </c>
      <c r="P78">
        <f>WEEKDAY(tbl_salesdata[[#This Row],[Order Date]],2)</f>
        <v>4</v>
      </c>
      <c r="Q78" t="str">
        <f>TEXT(tbl_salesdata[[#This Row],[Order Date]],"dddd")</f>
        <v>Thursday</v>
      </c>
      <c r="R78" t="str">
        <f>IF(tbl_salesdata[[#This Row],[Weekdaynum]]&gt;5,"Yes","No")</f>
        <v>No</v>
      </c>
    </row>
    <row r="79" spans="1:18" hidden="1" x14ac:dyDescent="0.35">
      <c r="A79">
        <v>270421016</v>
      </c>
      <c r="B79" s="3">
        <v>43950</v>
      </c>
      <c r="C79" s="3">
        <v>43951</v>
      </c>
      <c r="D79" t="s">
        <v>31</v>
      </c>
      <c r="E79" t="s">
        <v>32</v>
      </c>
      <c r="F79" t="s">
        <v>40</v>
      </c>
      <c r="G79" t="s">
        <v>14</v>
      </c>
      <c r="H79" t="s">
        <v>26</v>
      </c>
      <c r="I79" s="9">
        <v>2443</v>
      </c>
      <c r="J79" s="9">
        <v>651.21</v>
      </c>
      <c r="K79" s="9">
        <v>524.96</v>
      </c>
      <c r="L79" s="9">
        <f>tbl_salesdata[[#This Row],[Units Sold]]*tbl_salesdata[[#This Row],[Unit Cost]]</f>
        <v>1282477.28</v>
      </c>
      <c r="M79" s="9">
        <f>tbl_salesdata[[#This Row],[Units Sold]]*tbl_salesdata[[#This Row],[Unit Price]]</f>
        <v>1590906.03</v>
      </c>
      <c r="N79" s="9">
        <f>tbl_salesdata[[#This Row],[Total Sales]]-tbl_salesdata[[#This Row],[Total Cost]]</f>
        <v>308428.75</v>
      </c>
      <c r="O79">
        <f>tbl_salesdata[[#This Row],[Ship Date]]-tbl_salesdata[[#This Row],[Order Date]]</f>
        <v>1</v>
      </c>
      <c r="P79">
        <f>WEEKDAY(tbl_salesdata[[#This Row],[Order Date]],2)</f>
        <v>3</v>
      </c>
      <c r="Q79" t="str">
        <f>TEXT(tbl_salesdata[[#This Row],[Order Date]],"dddd")</f>
        <v>Wednesday</v>
      </c>
      <c r="R79" t="str">
        <f>IF(tbl_salesdata[[#This Row],[Weekdaynum]]&gt;5,"Yes","No")</f>
        <v>No</v>
      </c>
    </row>
    <row r="80" spans="1:18" hidden="1" x14ac:dyDescent="0.35">
      <c r="A80">
        <v>806684720</v>
      </c>
      <c r="B80" s="3">
        <v>44728</v>
      </c>
      <c r="C80" s="3">
        <v>44749</v>
      </c>
      <c r="D80" t="s">
        <v>94</v>
      </c>
      <c r="E80" t="s">
        <v>38</v>
      </c>
      <c r="F80" t="s">
        <v>76</v>
      </c>
      <c r="G80" t="s">
        <v>14</v>
      </c>
      <c r="H80" t="s">
        <v>34</v>
      </c>
      <c r="I80" s="9">
        <v>4790</v>
      </c>
      <c r="J80" s="9">
        <v>668.27</v>
      </c>
      <c r="K80" s="9">
        <v>502.54</v>
      </c>
      <c r="L80" s="9">
        <f>tbl_salesdata[[#This Row],[Units Sold]]*tbl_salesdata[[#This Row],[Unit Cost]]</f>
        <v>2407166.6</v>
      </c>
      <c r="M80" s="9">
        <f>tbl_salesdata[[#This Row],[Units Sold]]*tbl_salesdata[[#This Row],[Unit Price]]</f>
        <v>3201013.3</v>
      </c>
      <c r="N80" s="9">
        <f>tbl_salesdata[[#This Row],[Total Sales]]-tbl_salesdata[[#This Row],[Total Cost]]</f>
        <v>793846.69999999972</v>
      </c>
      <c r="O80">
        <f>tbl_salesdata[[#This Row],[Ship Date]]-tbl_salesdata[[#This Row],[Order Date]]</f>
        <v>21</v>
      </c>
      <c r="P80">
        <f>WEEKDAY(tbl_salesdata[[#This Row],[Order Date]],2)</f>
        <v>4</v>
      </c>
      <c r="Q80" t="str">
        <f>TEXT(tbl_salesdata[[#This Row],[Order Date]],"dddd")</f>
        <v>Thursday</v>
      </c>
      <c r="R80" t="str">
        <f>IF(tbl_salesdata[[#This Row],[Weekdaynum]]&gt;5,"Yes","No")</f>
        <v>No</v>
      </c>
    </row>
    <row r="81" spans="1:18" hidden="1" x14ac:dyDescent="0.35">
      <c r="A81">
        <v>194176757</v>
      </c>
      <c r="B81" s="3">
        <v>42926</v>
      </c>
      <c r="C81" s="3">
        <v>42937</v>
      </c>
      <c r="D81" t="s">
        <v>95</v>
      </c>
      <c r="E81" t="s">
        <v>21</v>
      </c>
      <c r="F81" t="s">
        <v>76</v>
      </c>
      <c r="G81" t="s">
        <v>14</v>
      </c>
      <c r="H81" t="s">
        <v>15</v>
      </c>
      <c r="I81" s="9">
        <v>72</v>
      </c>
      <c r="J81" s="9">
        <v>668.27</v>
      </c>
      <c r="K81" s="9">
        <v>502.54</v>
      </c>
      <c r="L81" s="9">
        <f>tbl_salesdata[[#This Row],[Units Sold]]*tbl_salesdata[[#This Row],[Unit Cost]]</f>
        <v>36182.880000000005</v>
      </c>
      <c r="M81" s="9">
        <f>tbl_salesdata[[#This Row],[Units Sold]]*tbl_salesdata[[#This Row],[Unit Price]]</f>
        <v>48115.44</v>
      </c>
      <c r="N81" s="9">
        <f>tbl_salesdata[[#This Row],[Total Sales]]-tbl_salesdata[[#This Row],[Total Cost]]</f>
        <v>11932.559999999998</v>
      </c>
      <c r="O81">
        <f>tbl_salesdata[[#This Row],[Ship Date]]-tbl_salesdata[[#This Row],[Order Date]]</f>
        <v>11</v>
      </c>
      <c r="P81">
        <f>WEEKDAY(tbl_salesdata[[#This Row],[Order Date]],2)</f>
        <v>1</v>
      </c>
      <c r="Q81" t="str">
        <f>TEXT(tbl_salesdata[[#This Row],[Order Date]],"dddd")</f>
        <v>Monday</v>
      </c>
      <c r="R81" t="str">
        <f>IF(tbl_salesdata[[#This Row],[Weekdaynum]]&gt;5,"Yes","No")</f>
        <v>No</v>
      </c>
    </row>
    <row r="82" spans="1:18" hidden="1" x14ac:dyDescent="0.35">
      <c r="A82">
        <v>103258454</v>
      </c>
      <c r="B82" s="3">
        <v>42914</v>
      </c>
      <c r="C82" s="3">
        <v>42927</v>
      </c>
      <c r="D82" t="s">
        <v>96</v>
      </c>
      <c r="E82" t="s">
        <v>29</v>
      </c>
      <c r="F82" t="s">
        <v>13</v>
      </c>
      <c r="G82" t="s">
        <v>18</v>
      </c>
      <c r="H82" t="s">
        <v>34</v>
      </c>
      <c r="I82" s="9">
        <v>5326</v>
      </c>
      <c r="J82" s="9">
        <v>255.28</v>
      </c>
      <c r="K82" s="9">
        <v>159.41999999999999</v>
      </c>
      <c r="L82" s="9">
        <f>tbl_salesdata[[#This Row],[Units Sold]]*tbl_salesdata[[#This Row],[Unit Cost]]</f>
        <v>849070.91999999993</v>
      </c>
      <c r="M82" s="9">
        <f>tbl_salesdata[[#This Row],[Units Sold]]*tbl_salesdata[[#This Row],[Unit Price]]</f>
        <v>1359621.28</v>
      </c>
      <c r="N82" s="9">
        <f>tbl_salesdata[[#This Row],[Total Sales]]-tbl_salesdata[[#This Row],[Total Cost]]</f>
        <v>510550.3600000001</v>
      </c>
      <c r="O82">
        <f>tbl_salesdata[[#This Row],[Ship Date]]-tbl_salesdata[[#This Row],[Order Date]]</f>
        <v>13</v>
      </c>
      <c r="P82">
        <f>WEEKDAY(tbl_salesdata[[#This Row],[Order Date]],2)</f>
        <v>3</v>
      </c>
      <c r="Q82" t="str">
        <f>TEXT(tbl_salesdata[[#This Row],[Order Date]],"dddd")</f>
        <v>Wednesday</v>
      </c>
      <c r="R82" t="str">
        <f>IF(tbl_salesdata[[#This Row],[Weekdaynum]]&gt;5,"Yes","No")</f>
        <v>No</v>
      </c>
    </row>
    <row r="83" spans="1:18" x14ac:dyDescent="0.35">
      <c r="A83">
        <v>477863490</v>
      </c>
      <c r="B83" s="3">
        <v>42077</v>
      </c>
      <c r="C83" s="3">
        <v>42089</v>
      </c>
      <c r="D83" t="s">
        <v>161</v>
      </c>
      <c r="E83" t="s">
        <v>24</v>
      </c>
      <c r="F83" t="s">
        <v>76</v>
      </c>
      <c r="G83" t="s">
        <v>14</v>
      </c>
      <c r="H83" t="s">
        <v>15</v>
      </c>
      <c r="I83" s="9">
        <v>9281</v>
      </c>
      <c r="J83" s="9">
        <v>668.27</v>
      </c>
      <c r="K83" s="9">
        <v>502.54</v>
      </c>
      <c r="L83" s="9">
        <f>tbl_salesdata[[#This Row],[Units Sold]]*tbl_salesdata[[#This Row],[Unit Cost]]</f>
        <v>4664073.74</v>
      </c>
      <c r="M83" s="9">
        <f>tbl_salesdata[[#This Row],[Units Sold]]*tbl_salesdata[[#This Row],[Unit Price]]</f>
        <v>6202213.8700000001</v>
      </c>
      <c r="N83" s="9">
        <f>tbl_salesdata[[#This Row],[Total Sales]]-tbl_salesdata[[#This Row],[Total Cost]]</f>
        <v>1538140.13</v>
      </c>
      <c r="O83">
        <f>tbl_salesdata[[#This Row],[Ship Date]]-tbl_salesdata[[#This Row],[Order Date]]</f>
        <v>12</v>
      </c>
      <c r="P83">
        <f>WEEKDAY(tbl_salesdata[[#This Row],[Order Date]],2)</f>
        <v>6</v>
      </c>
      <c r="Q83" t="str">
        <f>TEXT(tbl_salesdata[[#This Row],[Order Date]],"dddd")</f>
        <v>Saturday</v>
      </c>
      <c r="R83" t="str">
        <f>IF(tbl_salesdata[[#This Row],[Weekdaynum]]&gt;5,"Yes","No")</f>
        <v>Yes</v>
      </c>
    </row>
    <row r="84" spans="1:18" x14ac:dyDescent="0.35">
      <c r="A84">
        <v>681092536</v>
      </c>
      <c r="B84" s="3">
        <v>43379</v>
      </c>
      <c r="C84" s="3">
        <v>43399</v>
      </c>
      <c r="D84" t="s">
        <v>27</v>
      </c>
      <c r="E84" t="s">
        <v>24</v>
      </c>
      <c r="F84" t="s">
        <v>40</v>
      </c>
      <c r="G84" t="s">
        <v>18</v>
      </c>
      <c r="H84" t="s">
        <v>26</v>
      </c>
      <c r="I84" s="9">
        <v>9272</v>
      </c>
      <c r="J84" s="9">
        <v>651.21</v>
      </c>
      <c r="K84" s="9">
        <v>524.96</v>
      </c>
      <c r="L84" s="9">
        <f>tbl_salesdata[[#This Row],[Units Sold]]*tbl_salesdata[[#This Row],[Unit Cost]]</f>
        <v>4867429.12</v>
      </c>
      <c r="M84" s="9">
        <f>tbl_salesdata[[#This Row],[Units Sold]]*tbl_salesdata[[#This Row],[Unit Price]]</f>
        <v>6038019.1200000001</v>
      </c>
      <c r="N84" s="9">
        <f>tbl_salesdata[[#This Row],[Total Sales]]-tbl_salesdata[[#This Row],[Total Cost]]</f>
        <v>1170590</v>
      </c>
      <c r="O84">
        <f>tbl_salesdata[[#This Row],[Ship Date]]-tbl_salesdata[[#This Row],[Order Date]]</f>
        <v>20</v>
      </c>
      <c r="P84">
        <f>WEEKDAY(tbl_salesdata[[#This Row],[Order Date]],2)</f>
        <v>6</v>
      </c>
      <c r="Q84" t="str">
        <f>TEXT(tbl_salesdata[[#This Row],[Order Date]],"dddd")</f>
        <v>Saturday</v>
      </c>
      <c r="R84" t="str">
        <f>IF(tbl_salesdata[[#This Row],[Weekdaynum]]&gt;5,"Yes","No")</f>
        <v>Yes</v>
      </c>
    </row>
    <row r="85" spans="1:18" hidden="1" x14ac:dyDescent="0.35">
      <c r="A85">
        <v>918342292</v>
      </c>
      <c r="B85" s="3">
        <v>42309</v>
      </c>
      <c r="C85" s="3">
        <v>42321</v>
      </c>
      <c r="D85" t="s">
        <v>99</v>
      </c>
      <c r="E85" t="s">
        <v>38</v>
      </c>
      <c r="F85" t="s">
        <v>76</v>
      </c>
      <c r="G85" t="s">
        <v>14</v>
      </c>
      <c r="H85" t="s">
        <v>34</v>
      </c>
      <c r="I85" s="9">
        <v>6747</v>
      </c>
      <c r="J85" s="9">
        <v>668.27</v>
      </c>
      <c r="K85" s="9">
        <v>502.54</v>
      </c>
      <c r="L85" s="9">
        <f>tbl_salesdata[[#This Row],[Units Sold]]*tbl_salesdata[[#This Row],[Unit Cost]]</f>
        <v>3390637.3800000004</v>
      </c>
      <c r="M85" s="9">
        <f>tbl_salesdata[[#This Row],[Units Sold]]*tbl_salesdata[[#This Row],[Unit Price]]</f>
        <v>4508817.6899999995</v>
      </c>
      <c r="N85" s="9">
        <f>tbl_salesdata[[#This Row],[Total Sales]]-tbl_salesdata[[#This Row],[Total Cost]]</f>
        <v>1118180.3099999991</v>
      </c>
      <c r="O85">
        <f>tbl_salesdata[[#This Row],[Ship Date]]-tbl_salesdata[[#This Row],[Order Date]]</f>
        <v>12</v>
      </c>
      <c r="P85">
        <f>WEEKDAY(tbl_salesdata[[#This Row],[Order Date]],2)</f>
        <v>7</v>
      </c>
      <c r="Q85" t="str">
        <f>TEXT(tbl_salesdata[[#This Row],[Order Date]],"dddd")</f>
        <v>Sunday</v>
      </c>
      <c r="R85" t="str">
        <f>IF(tbl_salesdata[[#This Row],[Weekdaynum]]&gt;5,"Yes","No")</f>
        <v>Yes</v>
      </c>
    </row>
    <row r="86" spans="1:18" hidden="1" x14ac:dyDescent="0.35">
      <c r="A86">
        <v>773645913</v>
      </c>
      <c r="B86" s="3">
        <v>44218</v>
      </c>
      <c r="C86" s="3">
        <v>44239</v>
      </c>
      <c r="D86" t="s">
        <v>100</v>
      </c>
      <c r="E86" t="s">
        <v>21</v>
      </c>
      <c r="F86" t="s">
        <v>42</v>
      </c>
      <c r="G86" t="s">
        <v>14</v>
      </c>
      <c r="H86" t="s">
        <v>34</v>
      </c>
      <c r="I86" s="9">
        <v>7873</v>
      </c>
      <c r="J86" s="9">
        <v>437.2</v>
      </c>
      <c r="K86" s="9">
        <v>263.33</v>
      </c>
      <c r="L86" s="9">
        <f>tbl_salesdata[[#This Row],[Units Sold]]*tbl_salesdata[[#This Row],[Unit Cost]]</f>
        <v>2073197.0899999999</v>
      </c>
      <c r="M86" s="9">
        <f>tbl_salesdata[[#This Row],[Units Sold]]*tbl_salesdata[[#This Row],[Unit Price]]</f>
        <v>3442075.6</v>
      </c>
      <c r="N86" s="9">
        <f>tbl_salesdata[[#This Row],[Total Sales]]-tbl_salesdata[[#This Row],[Total Cost]]</f>
        <v>1368878.5100000002</v>
      </c>
      <c r="O86">
        <f>tbl_salesdata[[#This Row],[Ship Date]]-tbl_salesdata[[#This Row],[Order Date]]</f>
        <v>21</v>
      </c>
      <c r="P86">
        <f>WEEKDAY(tbl_salesdata[[#This Row],[Order Date]],2)</f>
        <v>5</v>
      </c>
      <c r="Q86" t="str">
        <f>TEXT(tbl_salesdata[[#This Row],[Order Date]],"dddd")</f>
        <v>Friday</v>
      </c>
      <c r="R86" t="str">
        <f>IF(tbl_salesdata[[#This Row],[Weekdaynum]]&gt;5,"Yes","No")</f>
        <v>No</v>
      </c>
    </row>
    <row r="87" spans="1:18" hidden="1" x14ac:dyDescent="0.35">
      <c r="A87">
        <v>657033336</v>
      </c>
      <c r="B87" s="3">
        <v>43264</v>
      </c>
      <c r="C87" s="3">
        <v>43275</v>
      </c>
      <c r="D87" t="s">
        <v>101</v>
      </c>
      <c r="E87" t="s">
        <v>24</v>
      </c>
      <c r="F87" t="s">
        <v>42</v>
      </c>
      <c r="G87" t="s">
        <v>14</v>
      </c>
      <c r="H87" t="s">
        <v>19</v>
      </c>
      <c r="I87" s="9">
        <v>9620</v>
      </c>
      <c r="J87" s="9">
        <v>437.2</v>
      </c>
      <c r="K87" s="9">
        <v>263.33</v>
      </c>
      <c r="L87" s="9">
        <f>tbl_salesdata[[#This Row],[Units Sold]]*tbl_salesdata[[#This Row],[Unit Cost]]</f>
        <v>2533234.5999999996</v>
      </c>
      <c r="M87" s="9">
        <f>tbl_salesdata[[#This Row],[Units Sold]]*tbl_salesdata[[#This Row],[Unit Price]]</f>
        <v>4205864</v>
      </c>
      <c r="N87" s="9">
        <f>tbl_salesdata[[#This Row],[Total Sales]]-tbl_salesdata[[#This Row],[Total Cost]]</f>
        <v>1672629.4000000004</v>
      </c>
      <c r="O87">
        <f>tbl_salesdata[[#This Row],[Ship Date]]-tbl_salesdata[[#This Row],[Order Date]]</f>
        <v>11</v>
      </c>
      <c r="P87">
        <f>WEEKDAY(tbl_salesdata[[#This Row],[Order Date]],2)</f>
        <v>3</v>
      </c>
      <c r="Q87" t="str">
        <f>TEXT(tbl_salesdata[[#This Row],[Order Date]],"dddd")</f>
        <v>Wednesday</v>
      </c>
      <c r="R87" t="str">
        <f>IF(tbl_salesdata[[#This Row],[Weekdaynum]]&gt;5,"Yes","No")</f>
        <v>No</v>
      </c>
    </row>
    <row r="88" spans="1:18" hidden="1" x14ac:dyDescent="0.35">
      <c r="A88">
        <v>410740888</v>
      </c>
      <c r="B88" s="3">
        <v>44036</v>
      </c>
      <c r="C88" s="3">
        <v>44053</v>
      </c>
      <c r="D88" t="s">
        <v>35</v>
      </c>
      <c r="E88" t="s">
        <v>21</v>
      </c>
      <c r="F88" t="s">
        <v>47</v>
      </c>
      <c r="G88" t="s">
        <v>14</v>
      </c>
      <c r="H88" t="s">
        <v>34</v>
      </c>
      <c r="I88" s="9">
        <v>6211</v>
      </c>
      <c r="J88" s="9">
        <v>421.89</v>
      </c>
      <c r="K88" s="9">
        <v>364.69</v>
      </c>
      <c r="L88" s="9">
        <f>tbl_salesdata[[#This Row],[Units Sold]]*tbl_salesdata[[#This Row],[Unit Cost]]</f>
        <v>2265089.59</v>
      </c>
      <c r="M88" s="9">
        <f>tbl_salesdata[[#This Row],[Units Sold]]*tbl_salesdata[[#This Row],[Unit Price]]</f>
        <v>2620358.79</v>
      </c>
      <c r="N88" s="9">
        <f>tbl_salesdata[[#This Row],[Total Sales]]-tbl_salesdata[[#This Row],[Total Cost]]</f>
        <v>355269.20000000019</v>
      </c>
      <c r="O88">
        <f>tbl_salesdata[[#This Row],[Ship Date]]-tbl_salesdata[[#This Row],[Order Date]]</f>
        <v>17</v>
      </c>
      <c r="P88">
        <f>WEEKDAY(tbl_salesdata[[#This Row],[Order Date]],2)</f>
        <v>5</v>
      </c>
      <c r="Q88" t="str">
        <f>TEXT(tbl_salesdata[[#This Row],[Order Date]],"dddd")</f>
        <v>Friday</v>
      </c>
      <c r="R88" t="str">
        <f>IF(tbl_salesdata[[#This Row],[Weekdaynum]]&gt;5,"Yes","No")</f>
        <v>No</v>
      </c>
    </row>
    <row r="89" spans="1:18" hidden="1" x14ac:dyDescent="0.35">
      <c r="A89">
        <v>847317397</v>
      </c>
      <c r="B89" s="3">
        <v>44545</v>
      </c>
      <c r="C89" s="3">
        <v>44564</v>
      </c>
      <c r="D89" t="s">
        <v>102</v>
      </c>
      <c r="E89" t="s">
        <v>21</v>
      </c>
      <c r="F89" t="s">
        <v>47</v>
      </c>
      <c r="G89" t="s">
        <v>18</v>
      </c>
      <c r="H89" t="s">
        <v>15</v>
      </c>
      <c r="I89" s="9">
        <v>8902</v>
      </c>
      <c r="J89" s="9">
        <v>421.89</v>
      </c>
      <c r="K89" s="9">
        <v>364.69</v>
      </c>
      <c r="L89" s="9">
        <f>tbl_salesdata[[#This Row],[Units Sold]]*tbl_salesdata[[#This Row],[Unit Cost]]</f>
        <v>3246470.38</v>
      </c>
      <c r="M89" s="9">
        <f>tbl_salesdata[[#This Row],[Units Sold]]*tbl_salesdata[[#This Row],[Unit Price]]</f>
        <v>3755664.78</v>
      </c>
      <c r="N89" s="9">
        <f>tbl_salesdata[[#This Row],[Total Sales]]-tbl_salesdata[[#This Row],[Total Cost]]</f>
        <v>509194.39999999991</v>
      </c>
      <c r="O89">
        <f>tbl_salesdata[[#This Row],[Ship Date]]-tbl_salesdata[[#This Row],[Order Date]]</f>
        <v>19</v>
      </c>
      <c r="P89">
        <f>WEEKDAY(tbl_salesdata[[#This Row],[Order Date]],2)</f>
        <v>3</v>
      </c>
      <c r="Q89" t="str">
        <f>TEXT(tbl_salesdata[[#This Row],[Order Date]],"dddd")</f>
        <v>Wednesday</v>
      </c>
      <c r="R89" t="str">
        <f>IF(tbl_salesdata[[#This Row],[Weekdaynum]]&gt;5,"Yes","No")</f>
        <v>No</v>
      </c>
    </row>
    <row r="90" spans="1:18" hidden="1" x14ac:dyDescent="0.35">
      <c r="A90">
        <v>599624192</v>
      </c>
      <c r="B90" s="3">
        <v>44077</v>
      </c>
      <c r="C90" s="3">
        <v>44090</v>
      </c>
      <c r="D90" t="s">
        <v>103</v>
      </c>
      <c r="E90" t="s">
        <v>21</v>
      </c>
      <c r="F90" t="s">
        <v>22</v>
      </c>
      <c r="G90" t="s">
        <v>14</v>
      </c>
      <c r="H90" t="s">
        <v>26</v>
      </c>
      <c r="I90" s="9">
        <v>978</v>
      </c>
      <c r="J90" s="9">
        <v>47.45</v>
      </c>
      <c r="K90" s="9">
        <v>31.79</v>
      </c>
      <c r="L90" s="9">
        <f>tbl_salesdata[[#This Row],[Units Sold]]*tbl_salesdata[[#This Row],[Unit Cost]]</f>
        <v>31090.62</v>
      </c>
      <c r="M90" s="9">
        <f>tbl_salesdata[[#This Row],[Units Sold]]*tbl_salesdata[[#This Row],[Unit Price]]</f>
        <v>46406.100000000006</v>
      </c>
      <c r="N90" s="9">
        <f>tbl_salesdata[[#This Row],[Total Sales]]-tbl_salesdata[[#This Row],[Total Cost]]</f>
        <v>15315.480000000007</v>
      </c>
      <c r="O90">
        <f>tbl_salesdata[[#This Row],[Ship Date]]-tbl_salesdata[[#This Row],[Order Date]]</f>
        <v>13</v>
      </c>
      <c r="P90">
        <f>WEEKDAY(tbl_salesdata[[#This Row],[Order Date]],2)</f>
        <v>4</v>
      </c>
      <c r="Q90" t="str">
        <f>TEXT(tbl_salesdata[[#This Row],[Order Date]],"dddd")</f>
        <v>Thursday</v>
      </c>
      <c r="R90" t="str">
        <f>IF(tbl_salesdata[[#This Row],[Weekdaynum]]&gt;5,"Yes","No")</f>
        <v>No</v>
      </c>
    </row>
    <row r="91" spans="1:18" hidden="1" x14ac:dyDescent="0.35">
      <c r="A91">
        <v>170835101</v>
      </c>
      <c r="B91" s="3">
        <v>43849</v>
      </c>
      <c r="C91" s="3">
        <v>43861</v>
      </c>
      <c r="D91" t="s">
        <v>104</v>
      </c>
      <c r="E91" t="s">
        <v>24</v>
      </c>
      <c r="F91" t="s">
        <v>22</v>
      </c>
      <c r="G91" t="s">
        <v>18</v>
      </c>
      <c r="H91" t="s">
        <v>34</v>
      </c>
      <c r="I91" s="9">
        <v>2758</v>
      </c>
      <c r="J91" s="9">
        <v>47.45</v>
      </c>
      <c r="K91" s="9">
        <v>31.79</v>
      </c>
      <c r="L91" s="9">
        <f>tbl_salesdata[[#This Row],[Units Sold]]*tbl_salesdata[[#This Row],[Unit Cost]]</f>
        <v>87676.819999999992</v>
      </c>
      <c r="M91" s="9">
        <f>tbl_salesdata[[#This Row],[Units Sold]]*tbl_salesdata[[#This Row],[Unit Price]]</f>
        <v>130867.1</v>
      </c>
      <c r="N91" s="9">
        <f>tbl_salesdata[[#This Row],[Total Sales]]-tbl_salesdata[[#This Row],[Total Cost]]</f>
        <v>43190.280000000013</v>
      </c>
      <c r="O91">
        <f>tbl_salesdata[[#This Row],[Ship Date]]-tbl_salesdata[[#This Row],[Order Date]]</f>
        <v>12</v>
      </c>
      <c r="P91">
        <f>WEEKDAY(tbl_salesdata[[#This Row],[Order Date]],2)</f>
        <v>7</v>
      </c>
      <c r="Q91" t="str">
        <f>TEXT(tbl_salesdata[[#This Row],[Order Date]],"dddd")</f>
        <v>Sunday</v>
      </c>
      <c r="R91" t="str">
        <f>IF(tbl_salesdata[[#This Row],[Weekdaynum]]&gt;5,"Yes","No")</f>
        <v>Yes</v>
      </c>
    </row>
    <row r="92" spans="1:18" hidden="1" x14ac:dyDescent="0.35">
      <c r="A92">
        <v>584436452</v>
      </c>
      <c r="B92" s="3">
        <v>42386</v>
      </c>
      <c r="C92" s="3">
        <v>42403</v>
      </c>
      <c r="D92" t="s">
        <v>105</v>
      </c>
      <c r="E92" t="s">
        <v>12</v>
      </c>
      <c r="F92" t="s">
        <v>25</v>
      </c>
      <c r="G92" t="s">
        <v>14</v>
      </c>
      <c r="H92" t="s">
        <v>34</v>
      </c>
      <c r="I92" s="9">
        <v>6588</v>
      </c>
      <c r="J92" s="9">
        <v>205.7</v>
      </c>
      <c r="K92" s="9">
        <v>117.11</v>
      </c>
      <c r="L92" s="9">
        <f>tbl_salesdata[[#This Row],[Units Sold]]*tbl_salesdata[[#This Row],[Unit Cost]]</f>
        <v>771520.68</v>
      </c>
      <c r="M92" s="9">
        <f>tbl_salesdata[[#This Row],[Units Sold]]*tbl_salesdata[[#This Row],[Unit Price]]</f>
        <v>1355151.5999999999</v>
      </c>
      <c r="N92" s="9">
        <f>tbl_salesdata[[#This Row],[Total Sales]]-tbl_salesdata[[#This Row],[Total Cost]]</f>
        <v>583630.91999999981</v>
      </c>
      <c r="O92">
        <f>tbl_salesdata[[#This Row],[Ship Date]]-tbl_salesdata[[#This Row],[Order Date]]</f>
        <v>17</v>
      </c>
      <c r="P92">
        <f>WEEKDAY(tbl_salesdata[[#This Row],[Order Date]],2)</f>
        <v>7</v>
      </c>
      <c r="Q92" t="str">
        <f>TEXT(tbl_salesdata[[#This Row],[Order Date]],"dddd")</f>
        <v>Sunday</v>
      </c>
      <c r="R92" t="str">
        <f>IF(tbl_salesdata[[#This Row],[Weekdaynum]]&gt;5,"Yes","No")</f>
        <v>Yes</v>
      </c>
    </row>
    <row r="93" spans="1:18" hidden="1" x14ac:dyDescent="0.35">
      <c r="A93">
        <v>234227073</v>
      </c>
      <c r="B93" s="3">
        <v>44106</v>
      </c>
      <c r="C93" s="3">
        <v>44116</v>
      </c>
      <c r="D93" t="s">
        <v>106</v>
      </c>
      <c r="E93" t="s">
        <v>38</v>
      </c>
      <c r="F93" t="s">
        <v>40</v>
      </c>
      <c r="G93" t="s">
        <v>14</v>
      </c>
      <c r="H93" t="s">
        <v>34</v>
      </c>
      <c r="I93" s="9">
        <v>1851</v>
      </c>
      <c r="J93" s="9">
        <v>651.21</v>
      </c>
      <c r="K93" s="9">
        <v>524.96</v>
      </c>
      <c r="L93" s="9">
        <f>tbl_salesdata[[#This Row],[Units Sold]]*tbl_salesdata[[#This Row],[Unit Cost]]</f>
        <v>971700.96000000008</v>
      </c>
      <c r="M93" s="9">
        <f>tbl_salesdata[[#This Row],[Units Sold]]*tbl_salesdata[[#This Row],[Unit Price]]</f>
        <v>1205389.71</v>
      </c>
      <c r="N93" s="9">
        <f>tbl_salesdata[[#This Row],[Total Sales]]-tbl_salesdata[[#This Row],[Total Cost]]</f>
        <v>233688.74999999988</v>
      </c>
      <c r="O93">
        <f>tbl_salesdata[[#This Row],[Ship Date]]-tbl_salesdata[[#This Row],[Order Date]]</f>
        <v>10</v>
      </c>
      <c r="P93">
        <f>WEEKDAY(tbl_salesdata[[#This Row],[Order Date]],2)</f>
        <v>5</v>
      </c>
      <c r="Q93" t="str">
        <f>TEXT(tbl_salesdata[[#This Row],[Order Date]],"dddd")</f>
        <v>Friday</v>
      </c>
      <c r="R93" t="str">
        <f>IF(tbl_salesdata[[#This Row],[Weekdaynum]]&gt;5,"Yes","No")</f>
        <v>No</v>
      </c>
    </row>
    <row r="94" spans="1:18" hidden="1" x14ac:dyDescent="0.35">
      <c r="A94">
        <v>734318292</v>
      </c>
      <c r="B94" s="3">
        <v>43121</v>
      </c>
      <c r="C94" s="3">
        <v>43123</v>
      </c>
      <c r="D94" t="s">
        <v>107</v>
      </c>
      <c r="E94" t="s">
        <v>21</v>
      </c>
      <c r="F94" t="s">
        <v>40</v>
      </c>
      <c r="G94" t="s">
        <v>14</v>
      </c>
      <c r="H94" t="s">
        <v>15</v>
      </c>
      <c r="I94" s="9">
        <v>9956</v>
      </c>
      <c r="J94" s="9">
        <v>651.21</v>
      </c>
      <c r="K94" s="9">
        <v>524.96</v>
      </c>
      <c r="L94" s="9">
        <f>tbl_salesdata[[#This Row],[Units Sold]]*tbl_salesdata[[#This Row],[Unit Cost]]</f>
        <v>5226501.7600000007</v>
      </c>
      <c r="M94" s="9">
        <f>tbl_salesdata[[#This Row],[Units Sold]]*tbl_salesdata[[#This Row],[Unit Price]]</f>
        <v>6483446.7600000007</v>
      </c>
      <c r="N94" s="9">
        <f>tbl_salesdata[[#This Row],[Total Sales]]-tbl_salesdata[[#This Row],[Total Cost]]</f>
        <v>1256945</v>
      </c>
      <c r="O94">
        <f>tbl_salesdata[[#This Row],[Ship Date]]-tbl_salesdata[[#This Row],[Order Date]]</f>
        <v>2</v>
      </c>
      <c r="P94">
        <f>WEEKDAY(tbl_salesdata[[#This Row],[Order Date]],2)</f>
        <v>7</v>
      </c>
      <c r="Q94" t="str">
        <f>TEXT(tbl_salesdata[[#This Row],[Order Date]],"dddd")</f>
        <v>Sunday</v>
      </c>
      <c r="R94" t="str">
        <f>IF(tbl_salesdata[[#This Row],[Weekdaynum]]&gt;5,"Yes","No")</f>
        <v>Yes</v>
      </c>
    </row>
    <row r="95" spans="1:18" x14ac:dyDescent="0.35">
      <c r="A95">
        <v>520915305</v>
      </c>
      <c r="B95" s="3">
        <v>44485</v>
      </c>
      <c r="C95" s="3">
        <v>44501</v>
      </c>
      <c r="D95" t="s">
        <v>95</v>
      </c>
      <c r="E95" t="s">
        <v>21</v>
      </c>
      <c r="F95" t="s">
        <v>40</v>
      </c>
      <c r="G95" t="s">
        <v>18</v>
      </c>
      <c r="H95" t="s">
        <v>34</v>
      </c>
      <c r="I95" s="9">
        <v>9270</v>
      </c>
      <c r="J95" s="9">
        <v>651.21</v>
      </c>
      <c r="K95" s="9">
        <v>524.96</v>
      </c>
      <c r="L95" s="9">
        <f>tbl_salesdata[[#This Row],[Units Sold]]*tbl_salesdata[[#This Row],[Unit Cost]]</f>
        <v>4866379.2</v>
      </c>
      <c r="M95" s="9">
        <f>tbl_salesdata[[#This Row],[Units Sold]]*tbl_salesdata[[#This Row],[Unit Price]]</f>
        <v>6036716.7000000002</v>
      </c>
      <c r="N95" s="9">
        <f>tbl_salesdata[[#This Row],[Total Sales]]-tbl_salesdata[[#This Row],[Total Cost]]</f>
        <v>1170337.5</v>
      </c>
      <c r="O95">
        <f>tbl_salesdata[[#This Row],[Ship Date]]-tbl_salesdata[[#This Row],[Order Date]]</f>
        <v>16</v>
      </c>
      <c r="P95">
        <f>WEEKDAY(tbl_salesdata[[#This Row],[Order Date]],2)</f>
        <v>6</v>
      </c>
      <c r="Q95" t="str">
        <f>TEXT(tbl_salesdata[[#This Row],[Order Date]],"dddd")</f>
        <v>Saturday</v>
      </c>
      <c r="R95" t="str">
        <f>IF(tbl_salesdata[[#This Row],[Weekdaynum]]&gt;5,"Yes","No")</f>
        <v>Yes</v>
      </c>
    </row>
    <row r="96" spans="1:18" hidden="1" x14ac:dyDescent="0.35">
      <c r="A96">
        <v>743410336</v>
      </c>
      <c r="B96" s="3">
        <v>42059</v>
      </c>
      <c r="C96" s="3">
        <v>42064</v>
      </c>
      <c r="D96" t="s">
        <v>27</v>
      </c>
      <c r="E96" t="s">
        <v>24</v>
      </c>
      <c r="F96" t="s">
        <v>25</v>
      </c>
      <c r="G96" t="s">
        <v>14</v>
      </c>
      <c r="H96" t="s">
        <v>19</v>
      </c>
      <c r="I96" s="9">
        <v>494</v>
      </c>
      <c r="J96" s="9">
        <v>205.7</v>
      </c>
      <c r="K96" s="9">
        <v>117.11</v>
      </c>
      <c r="L96" s="9">
        <f>tbl_salesdata[[#This Row],[Units Sold]]*tbl_salesdata[[#This Row],[Unit Cost]]</f>
        <v>57852.34</v>
      </c>
      <c r="M96" s="9">
        <f>tbl_salesdata[[#This Row],[Units Sold]]*tbl_salesdata[[#This Row],[Unit Price]]</f>
        <v>101615.79999999999</v>
      </c>
      <c r="N96" s="9">
        <f>tbl_salesdata[[#This Row],[Total Sales]]-tbl_salesdata[[#This Row],[Total Cost]]</f>
        <v>43763.459999999992</v>
      </c>
      <c r="O96">
        <f>tbl_salesdata[[#This Row],[Ship Date]]-tbl_salesdata[[#This Row],[Order Date]]</f>
        <v>5</v>
      </c>
      <c r="P96">
        <f>WEEKDAY(tbl_salesdata[[#This Row],[Order Date]],2)</f>
        <v>2</v>
      </c>
      <c r="Q96" t="str">
        <f>TEXT(tbl_salesdata[[#This Row],[Order Date]],"dddd")</f>
        <v>Tuesday</v>
      </c>
      <c r="R96" t="str">
        <f>IF(tbl_salesdata[[#This Row],[Weekdaynum]]&gt;5,"Yes","No")</f>
        <v>No</v>
      </c>
    </row>
    <row r="97" spans="1:18" hidden="1" x14ac:dyDescent="0.35">
      <c r="A97">
        <v>232196319</v>
      </c>
      <c r="B97" s="3">
        <v>42923</v>
      </c>
      <c r="C97" s="3">
        <v>42931</v>
      </c>
      <c r="D97" t="s">
        <v>109</v>
      </c>
      <c r="E97" t="s">
        <v>21</v>
      </c>
      <c r="F97" t="s">
        <v>76</v>
      </c>
      <c r="G97" t="s">
        <v>18</v>
      </c>
      <c r="H97" t="s">
        <v>26</v>
      </c>
      <c r="I97" s="9">
        <v>905</v>
      </c>
      <c r="J97" s="9">
        <v>668.27</v>
      </c>
      <c r="K97" s="9">
        <v>502.54</v>
      </c>
      <c r="L97" s="9">
        <f>tbl_salesdata[[#This Row],[Units Sold]]*tbl_salesdata[[#This Row],[Unit Cost]]</f>
        <v>454798.7</v>
      </c>
      <c r="M97" s="9">
        <f>tbl_salesdata[[#This Row],[Units Sold]]*tbl_salesdata[[#This Row],[Unit Price]]</f>
        <v>604784.35</v>
      </c>
      <c r="N97" s="9">
        <f>tbl_salesdata[[#This Row],[Total Sales]]-tbl_salesdata[[#This Row],[Total Cost]]</f>
        <v>149985.64999999997</v>
      </c>
      <c r="O97">
        <f>tbl_salesdata[[#This Row],[Ship Date]]-tbl_salesdata[[#This Row],[Order Date]]</f>
        <v>8</v>
      </c>
      <c r="P97">
        <f>WEEKDAY(tbl_salesdata[[#This Row],[Order Date]],2)</f>
        <v>5</v>
      </c>
      <c r="Q97" t="str">
        <f>TEXT(tbl_salesdata[[#This Row],[Order Date]],"dddd")</f>
        <v>Friday</v>
      </c>
      <c r="R97" t="str">
        <f>IF(tbl_salesdata[[#This Row],[Weekdaynum]]&gt;5,"Yes","No")</f>
        <v>No</v>
      </c>
    </row>
    <row r="98" spans="1:18" x14ac:dyDescent="0.35">
      <c r="A98">
        <v>208806169</v>
      </c>
      <c r="B98" s="3">
        <v>42413</v>
      </c>
      <c r="C98" s="3">
        <v>42417</v>
      </c>
      <c r="D98" t="s">
        <v>166</v>
      </c>
      <c r="E98" t="s">
        <v>38</v>
      </c>
      <c r="F98" t="s">
        <v>40</v>
      </c>
      <c r="G98" t="s">
        <v>14</v>
      </c>
      <c r="H98" t="s">
        <v>26</v>
      </c>
      <c r="I98" s="9">
        <v>9240</v>
      </c>
      <c r="J98" s="9">
        <v>651.21</v>
      </c>
      <c r="K98" s="9">
        <v>524.96</v>
      </c>
      <c r="L98" s="9">
        <f>tbl_salesdata[[#This Row],[Units Sold]]*tbl_salesdata[[#This Row],[Unit Cost]]</f>
        <v>4850630.4000000004</v>
      </c>
      <c r="M98" s="9">
        <f>tbl_salesdata[[#This Row],[Units Sold]]*tbl_salesdata[[#This Row],[Unit Price]]</f>
        <v>6017180.4000000004</v>
      </c>
      <c r="N98" s="9">
        <f>tbl_salesdata[[#This Row],[Total Sales]]-tbl_salesdata[[#This Row],[Total Cost]]</f>
        <v>1166550</v>
      </c>
      <c r="O98">
        <f>tbl_salesdata[[#This Row],[Ship Date]]-tbl_salesdata[[#This Row],[Order Date]]</f>
        <v>4</v>
      </c>
      <c r="P98">
        <f>WEEKDAY(tbl_salesdata[[#This Row],[Order Date]],2)</f>
        <v>6</v>
      </c>
      <c r="Q98" t="str">
        <f>TEXT(tbl_salesdata[[#This Row],[Order Date]],"dddd")</f>
        <v>Saturday</v>
      </c>
      <c r="R98" t="str">
        <f>IF(tbl_salesdata[[#This Row],[Weekdaynum]]&gt;5,"Yes","No")</f>
        <v>Yes</v>
      </c>
    </row>
    <row r="99" spans="1:18" hidden="1" x14ac:dyDescent="0.35">
      <c r="A99">
        <v>905054843</v>
      </c>
      <c r="B99" s="3">
        <v>44537</v>
      </c>
      <c r="C99" s="3">
        <v>44548</v>
      </c>
      <c r="D99" t="s">
        <v>81</v>
      </c>
      <c r="E99" t="s">
        <v>32</v>
      </c>
      <c r="F99" t="s">
        <v>56</v>
      </c>
      <c r="G99" t="s">
        <v>14</v>
      </c>
      <c r="H99" t="s">
        <v>26</v>
      </c>
      <c r="I99" s="9">
        <v>4695</v>
      </c>
      <c r="J99" s="9">
        <v>9.33</v>
      </c>
      <c r="K99" s="9">
        <v>6.92</v>
      </c>
      <c r="L99" s="9">
        <f>tbl_salesdata[[#This Row],[Units Sold]]*tbl_salesdata[[#This Row],[Unit Cost]]</f>
        <v>32489.4</v>
      </c>
      <c r="M99" s="9">
        <f>tbl_salesdata[[#This Row],[Units Sold]]*tbl_salesdata[[#This Row],[Unit Price]]</f>
        <v>43804.35</v>
      </c>
      <c r="N99" s="9">
        <f>tbl_salesdata[[#This Row],[Total Sales]]-tbl_salesdata[[#This Row],[Total Cost]]</f>
        <v>11314.949999999997</v>
      </c>
      <c r="O99">
        <f>tbl_salesdata[[#This Row],[Ship Date]]-tbl_salesdata[[#This Row],[Order Date]]</f>
        <v>11</v>
      </c>
      <c r="P99">
        <f>WEEKDAY(tbl_salesdata[[#This Row],[Order Date]],2)</f>
        <v>2</v>
      </c>
      <c r="Q99" t="str">
        <f>TEXT(tbl_salesdata[[#This Row],[Order Date]],"dddd")</f>
        <v>Tuesday</v>
      </c>
      <c r="R99" t="str">
        <f>IF(tbl_salesdata[[#This Row],[Weekdaynum]]&gt;5,"Yes","No")</f>
        <v>No</v>
      </c>
    </row>
    <row r="100" spans="1:18" hidden="1" x14ac:dyDescent="0.35">
      <c r="A100">
        <v>240787541</v>
      </c>
      <c r="B100" s="3">
        <v>42640</v>
      </c>
      <c r="C100" s="3">
        <v>42641</v>
      </c>
      <c r="D100" t="s">
        <v>70</v>
      </c>
      <c r="E100" t="s">
        <v>29</v>
      </c>
      <c r="F100" t="s">
        <v>76</v>
      </c>
      <c r="G100" t="s">
        <v>18</v>
      </c>
      <c r="H100" t="s">
        <v>19</v>
      </c>
      <c r="I100" s="9">
        <v>3239</v>
      </c>
      <c r="J100" s="9">
        <v>668.27</v>
      </c>
      <c r="K100" s="9">
        <v>502.54</v>
      </c>
      <c r="L100" s="9">
        <f>tbl_salesdata[[#This Row],[Units Sold]]*tbl_salesdata[[#This Row],[Unit Cost]]</f>
        <v>1627727.06</v>
      </c>
      <c r="M100" s="9">
        <f>tbl_salesdata[[#This Row],[Units Sold]]*tbl_salesdata[[#This Row],[Unit Price]]</f>
        <v>2164526.5299999998</v>
      </c>
      <c r="N100" s="9">
        <f>tbl_salesdata[[#This Row],[Total Sales]]-tbl_salesdata[[#This Row],[Total Cost]]</f>
        <v>536799.46999999974</v>
      </c>
      <c r="O100">
        <f>tbl_salesdata[[#This Row],[Ship Date]]-tbl_salesdata[[#This Row],[Order Date]]</f>
        <v>1</v>
      </c>
      <c r="P100">
        <f>WEEKDAY(tbl_salesdata[[#This Row],[Order Date]],2)</f>
        <v>2</v>
      </c>
      <c r="Q100" t="str">
        <f>TEXT(tbl_salesdata[[#This Row],[Order Date]],"dddd")</f>
        <v>Tuesday</v>
      </c>
      <c r="R100" t="str">
        <f>IF(tbl_salesdata[[#This Row],[Weekdaynum]]&gt;5,"Yes","No")</f>
        <v>No</v>
      </c>
    </row>
    <row r="101" spans="1:18" hidden="1" x14ac:dyDescent="0.35">
      <c r="A101">
        <v>194350135</v>
      </c>
      <c r="B101" s="3">
        <v>44703</v>
      </c>
      <c r="C101" s="3">
        <v>44721</v>
      </c>
      <c r="D101" t="s">
        <v>111</v>
      </c>
      <c r="E101" t="s">
        <v>38</v>
      </c>
      <c r="F101" t="s">
        <v>47</v>
      </c>
      <c r="G101" t="s">
        <v>14</v>
      </c>
      <c r="H101" t="s">
        <v>26</v>
      </c>
      <c r="I101" s="9">
        <v>1379</v>
      </c>
      <c r="J101" s="9">
        <v>421.89</v>
      </c>
      <c r="K101" s="9">
        <v>364.69</v>
      </c>
      <c r="L101" s="9">
        <f>tbl_salesdata[[#This Row],[Units Sold]]*tbl_salesdata[[#This Row],[Unit Cost]]</f>
        <v>502907.51</v>
      </c>
      <c r="M101" s="9">
        <f>tbl_salesdata[[#This Row],[Units Sold]]*tbl_salesdata[[#This Row],[Unit Price]]</f>
        <v>581786.30999999994</v>
      </c>
      <c r="N101" s="9">
        <f>tbl_salesdata[[#This Row],[Total Sales]]-tbl_salesdata[[#This Row],[Total Cost]]</f>
        <v>78878.79999999993</v>
      </c>
      <c r="O101">
        <f>tbl_salesdata[[#This Row],[Ship Date]]-tbl_salesdata[[#This Row],[Order Date]]</f>
        <v>18</v>
      </c>
      <c r="P101">
        <f>WEEKDAY(tbl_salesdata[[#This Row],[Order Date]],2)</f>
        <v>7</v>
      </c>
      <c r="Q101" t="str">
        <f>TEXT(tbl_salesdata[[#This Row],[Order Date]],"dddd")</f>
        <v>Sunday</v>
      </c>
      <c r="R101" t="str">
        <f>IF(tbl_salesdata[[#This Row],[Weekdaynum]]&gt;5,"Yes","No")</f>
        <v>Yes</v>
      </c>
    </row>
    <row r="102" spans="1:18" hidden="1" x14ac:dyDescent="0.35">
      <c r="A102">
        <v>242353951</v>
      </c>
      <c r="B102" s="3">
        <v>43567</v>
      </c>
      <c r="C102" s="3">
        <v>43577</v>
      </c>
      <c r="D102" t="s">
        <v>43</v>
      </c>
      <c r="E102" t="s">
        <v>24</v>
      </c>
      <c r="F102" t="s">
        <v>76</v>
      </c>
      <c r="G102" t="s">
        <v>14</v>
      </c>
      <c r="H102" t="s">
        <v>26</v>
      </c>
      <c r="I102" s="9">
        <v>6775</v>
      </c>
      <c r="J102" s="9">
        <v>668.27</v>
      </c>
      <c r="K102" s="9">
        <v>502.54</v>
      </c>
      <c r="L102" s="9">
        <f>tbl_salesdata[[#This Row],[Units Sold]]*tbl_salesdata[[#This Row],[Unit Cost]]</f>
        <v>3404708.5</v>
      </c>
      <c r="M102" s="9">
        <f>tbl_salesdata[[#This Row],[Units Sold]]*tbl_salesdata[[#This Row],[Unit Price]]</f>
        <v>4527529.25</v>
      </c>
      <c r="N102" s="9">
        <f>tbl_salesdata[[#This Row],[Total Sales]]-tbl_salesdata[[#This Row],[Total Cost]]</f>
        <v>1122820.75</v>
      </c>
      <c r="O102">
        <f>tbl_salesdata[[#This Row],[Ship Date]]-tbl_salesdata[[#This Row],[Order Date]]</f>
        <v>10</v>
      </c>
      <c r="P102">
        <f>WEEKDAY(tbl_salesdata[[#This Row],[Order Date]],2)</f>
        <v>5</v>
      </c>
      <c r="Q102" t="str">
        <f>TEXT(tbl_salesdata[[#This Row],[Order Date]],"dddd")</f>
        <v>Friday</v>
      </c>
      <c r="R102" t="str">
        <f>IF(tbl_salesdata[[#This Row],[Weekdaynum]]&gt;5,"Yes","No")</f>
        <v>No</v>
      </c>
    </row>
    <row r="103" spans="1:18" x14ac:dyDescent="0.35">
      <c r="A103">
        <v>778854548</v>
      </c>
      <c r="B103" s="3">
        <v>42280</v>
      </c>
      <c r="C103" s="3">
        <v>42281</v>
      </c>
      <c r="D103" t="s">
        <v>74</v>
      </c>
      <c r="E103" t="s">
        <v>38</v>
      </c>
      <c r="F103" t="s">
        <v>40</v>
      </c>
      <c r="G103" t="s">
        <v>18</v>
      </c>
      <c r="H103" t="s">
        <v>19</v>
      </c>
      <c r="I103" s="9">
        <v>9224</v>
      </c>
      <c r="J103" s="9">
        <v>651.21</v>
      </c>
      <c r="K103" s="9">
        <v>524.96</v>
      </c>
      <c r="L103" s="9">
        <f>tbl_salesdata[[#This Row],[Units Sold]]*tbl_salesdata[[#This Row],[Unit Cost]]</f>
        <v>4842231.04</v>
      </c>
      <c r="M103" s="9">
        <f>tbl_salesdata[[#This Row],[Units Sold]]*tbl_salesdata[[#This Row],[Unit Price]]</f>
        <v>6006761.04</v>
      </c>
      <c r="N103" s="9">
        <f>tbl_salesdata[[#This Row],[Total Sales]]-tbl_salesdata[[#This Row],[Total Cost]]</f>
        <v>1164530</v>
      </c>
      <c r="O103">
        <f>tbl_salesdata[[#This Row],[Ship Date]]-tbl_salesdata[[#This Row],[Order Date]]</f>
        <v>1</v>
      </c>
      <c r="P103">
        <f>WEEKDAY(tbl_salesdata[[#This Row],[Order Date]],2)</f>
        <v>6</v>
      </c>
      <c r="Q103" t="str">
        <f>TEXT(tbl_salesdata[[#This Row],[Order Date]],"dddd")</f>
        <v>Saturday</v>
      </c>
      <c r="R103" t="str">
        <f>IF(tbl_salesdata[[#This Row],[Weekdaynum]]&gt;5,"Yes","No")</f>
        <v>Yes</v>
      </c>
    </row>
    <row r="104" spans="1:18" hidden="1" x14ac:dyDescent="0.35">
      <c r="A104">
        <v>229693067</v>
      </c>
      <c r="B104" s="3">
        <v>44027</v>
      </c>
      <c r="C104" s="3">
        <v>44044</v>
      </c>
      <c r="D104" t="s">
        <v>113</v>
      </c>
      <c r="E104" t="s">
        <v>21</v>
      </c>
      <c r="F104" t="s">
        <v>42</v>
      </c>
      <c r="G104" t="s">
        <v>14</v>
      </c>
      <c r="H104" t="s">
        <v>26</v>
      </c>
      <c r="I104" s="9">
        <v>138</v>
      </c>
      <c r="J104" s="9">
        <v>437.2</v>
      </c>
      <c r="K104" s="9">
        <v>263.33</v>
      </c>
      <c r="L104" s="9">
        <f>tbl_salesdata[[#This Row],[Units Sold]]*tbl_salesdata[[#This Row],[Unit Cost]]</f>
        <v>36339.54</v>
      </c>
      <c r="M104" s="9">
        <f>tbl_salesdata[[#This Row],[Units Sold]]*tbl_salesdata[[#This Row],[Unit Price]]</f>
        <v>60333.599999999999</v>
      </c>
      <c r="N104" s="9">
        <f>tbl_salesdata[[#This Row],[Total Sales]]-tbl_salesdata[[#This Row],[Total Cost]]</f>
        <v>23994.059999999998</v>
      </c>
      <c r="O104">
        <f>tbl_salesdata[[#This Row],[Ship Date]]-tbl_salesdata[[#This Row],[Order Date]]</f>
        <v>17</v>
      </c>
      <c r="P104">
        <f>WEEKDAY(tbl_salesdata[[#This Row],[Order Date]],2)</f>
        <v>3</v>
      </c>
      <c r="Q104" t="str">
        <f>TEXT(tbl_salesdata[[#This Row],[Order Date]],"dddd")</f>
        <v>Wednesday</v>
      </c>
      <c r="R104" t="str">
        <f>IF(tbl_salesdata[[#This Row],[Weekdaynum]]&gt;5,"Yes","No")</f>
        <v>No</v>
      </c>
    </row>
    <row r="105" spans="1:18" hidden="1" x14ac:dyDescent="0.35">
      <c r="A105">
        <v>373813521</v>
      </c>
      <c r="B105" s="3">
        <v>43604</v>
      </c>
      <c r="C105" s="3">
        <v>43616</v>
      </c>
      <c r="D105" t="s">
        <v>114</v>
      </c>
      <c r="E105" t="s">
        <v>38</v>
      </c>
      <c r="F105" t="s">
        <v>25</v>
      </c>
      <c r="G105" t="s">
        <v>18</v>
      </c>
      <c r="H105" t="s">
        <v>34</v>
      </c>
      <c r="I105" s="9">
        <v>8583</v>
      </c>
      <c r="J105" s="9">
        <v>205.7</v>
      </c>
      <c r="K105" s="9">
        <v>117.11</v>
      </c>
      <c r="L105" s="9">
        <f>tbl_salesdata[[#This Row],[Units Sold]]*tbl_salesdata[[#This Row],[Unit Cost]]</f>
        <v>1005155.13</v>
      </c>
      <c r="M105" s="9">
        <f>tbl_salesdata[[#This Row],[Units Sold]]*tbl_salesdata[[#This Row],[Unit Price]]</f>
        <v>1765523.0999999999</v>
      </c>
      <c r="N105" s="9">
        <f>tbl_salesdata[[#This Row],[Total Sales]]-tbl_salesdata[[#This Row],[Total Cost]]</f>
        <v>760367.96999999986</v>
      </c>
      <c r="O105">
        <f>tbl_salesdata[[#This Row],[Ship Date]]-tbl_salesdata[[#This Row],[Order Date]]</f>
        <v>12</v>
      </c>
      <c r="P105">
        <f>WEEKDAY(tbl_salesdata[[#This Row],[Order Date]],2)</f>
        <v>7</v>
      </c>
      <c r="Q105" t="str">
        <f>TEXT(tbl_salesdata[[#This Row],[Order Date]],"dddd")</f>
        <v>Sunday</v>
      </c>
      <c r="R105" t="str">
        <f>IF(tbl_salesdata[[#This Row],[Weekdaynum]]&gt;5,"Yes","No")</f>
        <v>Yes</v>
      </c>
    </row>
    <row r="106" spans="1:18" x14ac:dyDescent="0.35">
      <c r="A106">
        <v>118005025</v>
      </c>
      <c r="B106" s="3">
        <v>44464</v>
      </c>
      <c r="C106" s="3">
        <v>44474</v>
      </c>
      <c r="D106" t="s">
        <v>191</v>
      </c>
      <c r="E106" t="s">
        <v>24</v>
      </c>
      <c r="F106" t="s">
        <v>40</v>
      </c>
      <c r="G106" t="s">
        <v>14</v>
      </c>
      <c r="H106" t="s">
        <v>34</v>
      </c>
      <c r="I106" s="9">
        <v>9164</v>
      </c>
      <c r="J106" s="9">
        <v>651.21</v>
      </c>
      <c r="K106" s="9">
        <v>524.96</v>
      </c>
      <c r="L106" s="9">
        <f>tbl_salesdata[[#This Row],[Units Sold]]*tbl_salesdata[[#This Row],[Unit Cost]]</f>
        <v>4810733.4400000004</v>
      </c>
      <c r="M106" s="9">
        <f>tbl_salesdata[[#This Row],[Units Sold]]*tbl_salesdata[[#This Row],[Unit Price]]</f>
        <v>5967688.4400000004</v>
      </c>
      <c r="N106" s="9">
        <f>tbl_salesdata[[#This Row],[Total Sales]]-tbl_salesdata[[#This Row],[Total Cost]]</f>
        <v>1156955</v>
      </c>
      <c r="O106">
        <f>tbl_salesdata[[#This Row],[Ship Date]]-tbl_salesdata[[#This Row],[Order Date]]</f>
        <v>10</v>
      </c>
      <c r="P106">
        <f>WEEKDAY(tbl_salesdata[[#This Row],[Order Date]],2)</f>
        <v>6</v>
      </c>
      <c r="Q106" t="str">
        <f>TEXT(tbl_salesdata[[#This Row],[Order Date]],"dddd")</f>
        <v>Saturday</v>
      </c>
      <c r="R106" t="str">
        <f>IF(tbl_salesdata[[#This Row],[Weekdaynum]]&gt;5,"Yes","No")</f>
        <v>Yes</v>
      </c>
    </row>
    <row r="107" spans="1:18" hidden="1" x14ac:dyDescent="0.35">
      <c r="A107">
        <v>202262866</v>
      </c>
      <c r="B107" s="3">
        <v>42314</v>
      </c>
      <c r="C107" s="3">
        <v>42334</v>
      </c>
      <c r="D107" t="s">
        <v>63</v>
      </c>
      <c r="E107" t="s">
        <v>32</v>
      </c>
      <c r="F107" t="s">
        <v>56</v>
      </c>
      <c r="G107" t="s">
        <v>18</v>
      </c>
      <c r="H107" t="s">
        <v>26</v>
      </c>
      <c r="I107" s="9">
        <v>2932</v>
      </c>
      <c r="J107" s="9">
        <v>9.33</v>
      </c>
      <c r="K107" s="9">
        <v>6.92</v>
      </c>
      <c r="L107" s="9">
        <f>tbl_salesdata[[#This Row],[Units Sold]]*tbl_salesdata[[#This Row],[Unit Cost]]</f>
        <v>20289.439999999999</v>
      </c>
      <c r="M107" s="9">
        <f>tbl_salesdata[[#This Row],[Units Sold]]*tbl_salesdata[[#This Row],[Unit Price]]</f>
        <v>27355.56</v>
      </c>
      <c r="N107" s="9">
        <f>tbl_salesdata[[#This Row],[Total Sales]]-tbl_salesdata[[#This Row],[Total Cost]]</f>
        <v>7066.1200000000026</v>
      </c>
      <c r="O107">
        <f>tbl_salesdata[[#This Row],[Ship Date]]-tbl_salesdata[[#This Row],[Order Date]]</f>
        <v>20</v>
      </c>
      <c r="P107">
        <f>WEEKDAY(tbl_salesdata[[#This Row],[Order Date]],2)</f>
        <v>5</v>
      </c>
      <c r="Q107" t="str">
        <f>TEXT(tbl_salesdata[[#This Row],[Order Date]],"dddd")</f>
        <v>Friday</v>
      </c>
      <c r="R107" t="str">
        <f>IF(tbl_salesdata[[#This Row],[Weekdaynum]]&gt;5,"Yes","No")</f>
        <v>No</v>
      </c>
    </row>
    <row r="108" spans="1:18" hidden="1" x14ac:dyDescent="0.35">
      <c r="A108">
        <v>963251912</v>
      </c>
      <c r="B108" s="3">
        <v>42725</v>
      </c>
      <c r="C108" s="3">
        <v>42735</v>
      </c>
      <c r="D108" t="s">
        <v>57</v>
      </c>
      <c r="E108" t="s">
        <v>32</v>
      </c>
      <c r="F108" t="s">
        <v>30</v>
      </c>
      <c r="G108" t="s">
        <v>18</v>
      </c>
      <c r="H108" t="s">
        <v>15</v>
      </c>
      <c r="I108" s="9">
        <v>6501</v>
      </c>
      <c r="J108" s="9">
        <v>81.73</v>
      </c>
      <c r="K108" s="9">
        <v>56.67</v>
      </c>
      <c r="L108" s="9">
        <f>tbl_salesdata[[#This Row],[Units Sold]]*tbl_salesdata[[#This Row],[Unit Cost]]</f>
        <v>368411.67</v>
      </c>
      <c r="M108" s="9">
        <f>tbl_salesdata[[#This Row],[Units Sold]]*tbl_salesdata[[#This Row],[Unit Price]]</f>
        <v>531326.73</v>
      </c>
      <c r="N108" s="9">
        <f>tbl_salesdata[[#This Row],[Total Sales]]-tbl_salesdata[[#This Row],[Total Cost]]</f>
        <v>162915.06</v>
      </c>
      <c r="O108">
        <f>tbl_salesdata[[#This Row],[Ship Date]]-tbl_salesdata[[#This Row],[Order Date]]</f>
        <v>10</v>
      </c>
      <c r="P108">
        <f>WEEKDAY(tbl_salesdata[[#This Row],[Order Date]],2)</f>
        <v>3</v>
      </c>
      <c r="Q108" t="str">
        <f>TEXT(tbl_salesdata[[#This Row],[Order Date]],"dddd")</f>
        <v>Wednesday</v>
      </c>
      <c r="R108" t="str">
        <f>IF(tbl_salesdata[[#This Row],[Weekdaynum]]&gt;5,"Yes","No")</f>
        <v>No</v>
      </c>
    </row>
    <row r="109" spans="1:18" hidden="1" x14ac:dyDescent="0.35">
      <c r="A109">
        <v>123711478</v>
      </c>
      <c r="B109" s="3">
        <v>44794</v>
      </c>
      <c r="C109" s="3">
        <v>44803</v>
      </c>
      <c r="D109" t="s">
        <v>11</v>
      </c>
      <c r="E109" t="s">
        <v>12</v>
      </c>
      <c r="F109" t="s">
        <v>76</v>
      </c>
      <c r="G109" t="s">
        <v>14</v>
      </c>
      <c r="H109" t="s">
        <v>15</v>
      </c>
      <c r="I109" s="9">
        <v>7830</v>
      </c>
      <c r="J109" s="9">
        <v>668.27</v>
      </c>
      <c r="K109" s="9">
        <v>502.54</v>
      </c>
      <c r="L109" s="9">
        <f>tbl_salesdata[[#This Row],[Units Sold]]*tbl_salesdata[[#This Row],[Unit Cost]]</f>
        <v>3934888.2</v>
      </c>
      <c r="M109" s="9">
        <f>tbl_salesdata[[#This Row],[Units Sold]]*tbl_salesdata[[#This Row],[Unit Price]]</f>
        <v>5232554.0999999996</v>
      </c>
      <c r="N109" s="9">
        <f>tbl_salesdata[[#This Row],[Total Sales]]-tbl_salesdata[[#This Row],[Total Cost]]</f>
        <v>1297665.8999999994</v>
      </c>
      <c r="O109">
        <f>tbl_salesdata[[#This Row],[Ship Date]]-tbl_salesdata[[#This Row],[Order Date]]</f>
        <v>9</v>
      </c>
      <c r="P109">
        <f>WEEKDAY(tbl_salesdata[[#This Row],[Order Date]],2)</f>
        <v>7</v>
      </c>
      <c r="Q109" t="str">
        <f>TEXT(tbl_salesdata[[#This Row],[Order Date]],"dddd")</f>
        <v>Sunday</v>
      </c>
      <c r="R109" t="str">
        <f>IF(tbl_salesdata[[#This Row],[Weekdaynum]]&gt;5,"Yes","No")</f>
        <v>Yes</v>
      </c>
    </row>
    <row r="110" spans="1:18" hidden="1" x14ac:dyDescent="0.35">
      <c r="A110">
        <v>422752892</v>
      </c>
      <c r="B110" s="3">
        <v>44785</v>
      </c>
      <c r="C110" s="3">
        <v>44790</v>
      </c>
      <c r="D110" t="s">
        <v>112</v>
      </c>
      <c r="E110" t="s">
        <v>12</v>
      </c>
      <c r="F110" t="s">
        <v>33</v>
      </c>
      <c r="G110" t="s">
        <v>18</v>
      </c>
      <c r="H110" t="s">
        <v>26</v>
      </c>
      <c r="I110" s="9">
        <v>830</v>
      </c>
      <c r="J110" s="9">
        <v>109.28</v>
      </c>
      <c r="K110" s="9">
        <v>35.840000000000003</v>
      </c>
      <c r="L110" s="9">
        <f>tbl_salesdata[[#This Row],[Units Sold]]*tbl_salesdata[[#This Row],[Unit Cost]]</f>
        <v>29747.200000000004</v>
      </c>
      <c r="M110" s="9">
        <f>tbl_salesdata[[#This Row],[Units Sold]]*tbl_salesdata[[#This Row],[Unit Price]]</f>
        <v>90702.399999999994</v>
      </c>
      <c r="N110" s="9">
        <f>tbl_salesdata[[#This Row],[Total Sales]]-tbl_salesdata[[#This Row],[Total Cost]]</f>
        <v>60955.19999999999</v>
      </c>
      <c r="O110">
        <f>tbl_salesdata[[#This Row],[Ship Date]]-tbl_salesdata[[#This Row],[Order Date]]</f>
        <v>5</v>
      </c>
      <c r="P110">
        <f>WEEKDAY(tbl_salesdata[[#This Row],[Order Date]],2)</f>
        <v>5</v>
      </c>
      <c r="Q110" t="str">
        <f>TEXT(tbl_salesdata[[#This Row],[Order Date]],"dddd")</f>
        <v>Friday</v>
      </c>
      <c r="R110" t="str">
        <f>IF(tbl_salesdata[[#This Row],[Weekdaynum]]&gt;5,"Yes","No")</f>
        <v>No</v>
      </c>
    </row>
    <row r="111" spans="1:18" hidden="1" x14ac:dyDescent="0.35">
      <c r="A111">
        <v>169799983</v>
      </c>
      <c r="B111" s="3">
        <v>44126</v>
      </c>
      <c r="C111" s="3">
        <v>44127</v>
      </c>
      <c r="D111" t="s">
        <v>116</v>
      </c>
      <c r="E111" t="s">
        <v>21</v>
      </c>
      <c r="F111" t="s">
        <v>56</v>
      </c>
      <c r="G111" t="s">
        <v>14</v>
      </c>
      <c r="H111" t="s">
        <v>34</v>
      </c>
      <c r="I111" s="9">
        <v>6443</v>
      </c>
      <c r="J111" s="9">
        <v>9.33</v>
      </c>
      <c r="K111" s="9">
        <v>6.92</v>
      </c>
      <c r="L111" s="9">
        <f>tbl_salesdata[[#This Row],[Units Sold]]*tbl_salesdata[[#This Row],[Unit Cost]]</f>
        <v>44585.56</v>
      </c>
      <c r="M111" s="9">
        <f>tbl_salesdata[[#This Row],[Units Sold]]*tbl_salesdata[[#This Row],[Unit Price]]</f>
        <v>60113.19</v>
      </c>
      <c r="N111" s="9">
        <f>tbl_salesdata[[#This Row],[Total Sales]]-tbl_salesdata[[#This Row],[Total Cost]]</f>
        <v>15527.630000000005</v>
      </c>
      <c r="O111">
        <f>tbl_salesdata[[#This Row],[Ship Date]]-tbl_salesdata[[#This Row],[Order Date]]</f>
        <v>1</v>
      </c>
      <c r="P111">
        <f>WEEKDAY(tbl_salesdata[[#This Row],[Order Date]],2)</f>
        <v>4</v>
      </c>
      <c r="Q111" t="str">
        <f>TEXT(tbl_salesdata[[#This Row],[Order Date]],"dddd")</f>
        <v>Thursday</v>
      </c>
      <c r="R111" t="str">
        <f>IF(tbl_salesdata[[#This Row],[Weekdaynum]]&gt;5,"Yes","No")</f>
        <v>No</v>
      </c>
    </row>
    <row r="112" spans="1:18" hidden="1" x14ac:dyDescent="0.35">
      <c r="A112">
        <v>894589078</v>
      </c>
      <c r="B112" s="3">
        <v>43170</v>
      </c>
      <c r="C112" s="3">
        <v>43182</v>
      </c>
      <c r="D112" t="s">
        <v>117</v>
      </c>
      <c r="E112" t="s">
        <v>21</v>
      </c>
      <c r="F112" t="s">
        <v>68</v>
      </c>
      <c r="G112" t="s">
        <v>14</v>
      </c>
      <c r="H112" t="s">
        <v>15</v>
      </c>
      <c r="I112" s="9">
        <v>7643</v>
      </c>
      <c r="J112" s="9">
        <v>154.06</v>
      </c>
      <c r="K112" s="9">
        <v>90.93</v>
      </c>
      <c r="L112" s="9">
        <f>tbl_salesdata[[#This Row],[Units Sold]]*tbl_salesdata[[#This Row],[Unit Cost]]</f>
        <v>694977.99000000011</v>
      </c>
      <c r="M112" s="9">
        <f>tbl_salesdata[[#This Row],[Units Sold]]*tbl_salesdata[[#This Row],[Unit Price]]</f>
        <v>1177480.58</v>
      </c>
      <c r="N112" s="9">
        <f>tbl_salesdata[[#This Row],[Total Sales]]-tbl_salesdata[[#This Row],[Total Cost]]</f>
        <v>482502.58999999997</v>
      </c>
      <c r="O112">
        <f>tbl_salesdata[[#This Row],[Ship Date]]-tbl_salesdata[[#This Row],[Order Date]]</f>
        <v>12</v>
      </c>
      <c r="P112">
        <f>WEEKDAY(tbl_salesdata[[#This Row],[Order Date]],2)</f>
        <v>7</v>
      </c>
      <c r="Q112" t="str">
        <f>TEXT(tbl_salesdata[[#This Row],[Order Date]],"dddd")</f>
        <v>Sunday</v>
      </c>
      <c r="R112" t="str">
        <f>IF(tbl_salesdata[[#This Row],[Weekdaynum]]&gt;5,"Yes","No")</f>
        <v>Yes</v>
      </c>
    </row>
    <row r="113" spans="1:18" hidden="1" x14ac:dyDescent="0.35">
      <c r="A113">
        <v>597169005</v>
      </c>
      <c r="B113" s="3">
        <v>42585</v>
      </c>
      <c r="C113" s="3">
        <v>42586</v>
      </c>
      <c r="D113" t="s">
        <v>118</v>
      </c>
      <c r="E113" t="s">
        <v>24</v>
      </c>
      <c r="F113" t="s">
        <v>40</v>
      </c>
      <c r="G113" t="s">
        <v>18</v>
      </c>
      <c r="H113" t="s">
        <v>15</v>
      </c>
      <c r="I113" s="9">
        <v>4434</v>
      </c>
      <c r="J113" s="9">
        <v>651.21</v>
      </c>
      <c r="K113" s="9">
        <v>524.96</v>
      </c>
      <c r="L113" s="9">
        <f>tbl_salesdata[[#This Row],[Units Sold]]*tbl_salesdata[[#This Row],[Unit Cost]]</f>
        <v>2327672.64</v>
      </c>
      <c r="M113" s="9">
        <f>tbl_salesdata[[#This Row],[Units Sold]]*tbl_salesdata[[#This Row],[Unit Price]]</f>
        <v>2887465.14</v>
      </c>
      <c r="N113" s="9">
        <f>tbl_salesdata[[#This Row],[Total Sales]]-tbl_salesdata[[#This Row],[Total Cost]]</f>
        <v>559792.5</v>
      </c>
      <c r="O113">
        <f>tbl_salesdata[[#This Row],[Ship Date]]-tbl_salesdata[[#This Row],[Order Date]]</f>
        <v>1</v>
      </c>
      <c r="P113">
        <f>WEEKDAY(tbl_salesdata[[#This Row],[Order Date]],2)</f>
        <v>3</v>
      </c>
      <c r="Q113" t="str">
        <f>TEXT(tbl_salesdata[[#This Row],[Order Date]],"dddd")</f>
        <v>Wednesday</v>
      </c>
      <c r="R113" t="str">
        <f>IF(tbl_salesdata[[#This Row],[Weekdaynum]]&gt;5,"Yes","No")</f>
        <v>No</v>
      </c>
    </row>
    <row r="114" spans="1:18" hidden="1" x14ac:dyDescent="0.35">
      <c r="A114">
        <v>497901093</v>
      </c>
      <c r="B114" s="3">
        <v>42120</v>
      </c>
      <c r="C114" s="3">
        <v>42138</v>
      </c>
      <c r="D114" t="s">
        <v>99</v>
      </c>
      <c r="E114" t="s">
        <v>38</v>
      </c>
      <c r="F114" t="s">
        <v>40</v>
      </c>
      <c r="G114" t="s">
        <v>18</v>
      </c>
      <c r="H114" t="s">
        <v>34</v>
      </c>
      <c r="I114" s="9">
        <v>8853</v>
      </c>
      <c r="J114" s="9">
        <v>651.21</v>
      </c>
      <c r="K114" s="9">
        <v>524.96</v>
      </c>
      <c r="L114" s="9">
        <f>tbl_salesdata[[#This Row],[Units Sold]]*tbl_salesdata[[#This Row],[Unit Cost]]</f>
        <v>4647470.88</v>
      </c>
      <c r="M114" s="9">
        <f>tbl_salesdata[[#This Row],[Units Sold]]*tbl_salesdata[[#This Row],[Unit Price]]</f>
        <v>5765162.1299999999</v>
      </c>
      <c r="N114" s="9">
        <f>tbl_salesdata[[#This Row],[Total Sales]]-tbl_salesdata[[#This Row],[Total Cost]]</f>
        <v>1117691.25</v>
      </c>
      <c r="O114">
        <f>tbl_salesdata[[#This Row],[Ship Date]]-tbl_salesdata[[#This Row],[Order Date]]</f>
        <v>18</v>
      </c>
      <c r="P114">
        <f>WEEKDAY(tbl_salesdata[[#This Row],[Order Date]],2)</f>
        <v>7</v>
      </c>
      <c r="Q114" t="str">
        <f>TEXT(tbl_salesdata[[#This Row],[Order Date]],"dddd")</f>
        <v>Sunday</v>
      </c>
      <c r="R114" t="str">
        <f>IF(tbl_salesdata[[#This Row],[Weekdaynum]]&gt;5,"Yes","No")</f>
        <v>Yes</v>
      </c>
    </row>
    <row r="115" spans="1:18" x14ac:dyDescent="0.35">
      <c r="A115">
        <v>674231231</v>
      </c>
      <c r="B115" s="3">
        <v>42182</v>
      </c>
      <c r="C115" s="3">
        <v>42193</v>
      </c>
      <c r="D115" t="s">
        <v>69</v>
      </c>
      <c r="E115" t="s">
        <v>38</v>
      </c>
      <c r="F115" t="s">
        <v>76</v>
      </c>
      <c r="G115" t="s">
        <v>14</v>
      </c>
      <c r="H115" t="s">
        <v>15</v>
      </c>
      <c r="I115" s="9">
        <v>8859</v>
      </c>
      <c r="J115" s="9">
        <v>668.27</v>
      </c>
      <c r="K115" s="9">
        <v>502.54</v>
      </c>
      <c r="L115" s="9">
        <f>tbl_salesdata[[#This Row],[Units Sold]]*tbl_salesdata[[#This Row],[Unit Cost]]</f>
        <v>4452001.8600000003</v>
      </c>
      <c r="M115" s="9">
        <f>tbl_salesdata[[#This Row],[Units Sold]]*tbl_salesdata[[#This Row],[Unit Price]]</f>
        <v>5920203.9299999997</v>
      </c>
      <c r="N115" s="9">
        <f>tbl_salesdata[[#This Row],[Total Sales]]-tbl_salesdata[[#This Row],[Total Cost]]</f>
        <v>1468202.0699999994</v>
      </c>
      <c r="O115">
        <f>tbl_salesdata[[#This Row],[Ship Date]]-tbl_salesdata[[#This Row],[Order Date]]</f>
        <v>11</v>
      </c>
      <c r="P115">
        <f>WEEKDAY(tbl_salesdata[[#This Row],[Order Date]],2)</f>
        <v>6</v>
      </c>
      <c r="Q115" t="str">
        <f>TEXT(tbl_salesdata[[#This Row],[Order Date]],"dddd")</f>
        <v>Saturday</v>
      </c>
      <c r="R115" t="str">
        <f>IF(tbl_salesdata[[#This Row],[Weekdaynum]]&gt;5,"Yes","No")</f>
        <v>Yes</v>
      </c>
    </row>
    <row r="116" spans="1:18" hidden="1" x14ac:dyDescent="0.35">
      <c r="A116">
        <v>276829564</v>
      </c>
      <c r="B116" s="3">
        <v>44218</v>
      </c>
      <c r="C116" s="3">
        <v>44225</v>
      </c>
      <c r="D116" t="s">
        <v>119</v>
      </c>
      <c r="E116" t="s">
        <v>24</v>
      </c>
      <c r="F116" t="s">
        <v>30</v>
      </c>
      <c r="G116" t="s">
        <v>18</v>
      </c>
      <c r="H116" t="s">
        <v>15</v>
      </c>
      <c r="I116" s="9">
        <v>8875</v>
      </c>
      <c r="J116" s="9">
        <v>81.73</v>
      </c>
      <c r="K116" s="9">
        <v>56.67</v>
      </c>
      <c r="L116" s="9">
        <f>tbl_salesdata[[#This Row],[Units Sold]]*tbl_salesdata[[#This Row],[Unit Cost]]</f>
        <v>502946.25</v>
      </c>
      <c r="M116" s="9">
        <f>tbl_salesdata[[#This Row],[Units Sold]]*tbl_salesdata[[#This Row],[Unit Price]]</f>
        <v>725353.75</v>
      </c>
      <c r="N116" s="9">
        <f>tbl_salesdata[[#This Row],[Total Sales]]-tbl_salesdata[[#This Row],[Total Cost]]</f>
        <v>222407.5</v>
      </c>
      <c r="O116">
        <f>tbl_salesdata[[#This Row],[Ship Date]]-tbl_salesdata[[#This Row],[Order Date]]</f>
        <v>7</v>
      </c>
      <c r="P116">
        <f>WEEKDAY(tbl_salesdata[[#This Row],[Order Date]],2)</f>
        <v>5</v>
      </c>
      <c r="Q116" t="str">
        <f>TEXT(tbl_salesdata[[#This Row],[Order Date]],"dddd")</f>
        <v>Friday</v>
      </c>
      <c r="R116" t="str">
        <f>IF(tbl_salesdata[[#This Row],[Weekdaynum]]&gt;5,"Yes","No")</f>
        <v>No</v>
      </c>
    </row>
    <row r="117" spans="1:18" hidden="1" x14ac:dyDescent="0.35">
      <c r="A117">
        <v>247311103</v>
      </c>
      <c r="B117" s="3">
        <v>42146</v>
      </c>
      <c r="C117" s="3">
        <v>42156</v>
      </c>
      <c r="D117" t="s">
        <v>120</v>
      </c>
      <c r="E117" t="s">
        <v>38</v>
      </c>
      <c r="F117" t="s">
        <v>76</v>
      </c>
      <c r="G117" t="s">
        <v>18</v>
      </c>
      <c r="H117" t="s">
        <v>34</v>
      </c>
      <c r="I117" s="9">
        <v>3706</v>
      </c>
      <c r="J117" s="9">
        <v>668.27</v>
      </c>
      <c r="K117" s="9">
        <v>502.54</v>
      </c>
      <c r="L117" s="9">
        <f>tbl_salesdata[[#This Row],[Units Sold]]*tbl_salesdata[[#This Row],[Unit Cost]]</f>
        <v>1862413.24</v>
      </c>
      <c r="M117" s="9">
        <f>tbl_salesdata[[#This Row],[Units Sold]]*tbl_salesdata[[#This Row],[Unit Price]]</f>
        <v>2476608.62</v>
      </c>
      <c r="N117" s="9">
        <f>tbl_salesdata[[#This Row],[Total Sales]]-tbl_salesdata[[#This Row],[Total Cost]]</f>
        <v>614195.38000000012</v>
      </c>
      <c r="O117">
        <f>tbl_salesdata[[#This Row],[Ship Date]]-tbl_salesdata[[#This Row],[Order Date]]</f>
        <v>10</v>
      </c>
      <c r="P117">
        <f>WEEKDAY(tbl_salesdata[[#This Row],[Order Date]],2)</f>
        <v>5</v>
      </c>
      <c r="Q117" t="str">
        <f>TEXT(tbl_salesdata[[#This Row],[Order Date]],"dddd")</f>
        <v>Friday</v>
      </c>
      <c r="R117" t="str">
        <f>IF(tbl_salesdata[[#This Row],[Weekdaynum]]&gt;5,"Yes","No")</f>
        <v>No</v>
      </c>
    </row>
    <row r="118" spans="1:18" hidden="1" x14ac:dyDescent="0.35">
      <c r="A118">
        <v>600515115</v>
      </c>
      <c r="B118" s="3">
        <v>42197</v>
      </c>
      <c r="C118" s="3">
        <v>42200</v>
      </c>
      <c r="D118" t="s">
        <v>121</v>
      </c>
      <c r="E118" t="s">
        <v>21</v>
      </c>
      <c r="F118" t="s">
        <v>56</v>
      </c>
      <c r="G118" t="s">
        <v>18</v>
      </c>
      <c r="H118" t="s">
        <v>15</v>
      </c>
      <c r="I118" s="9">
        <v>4622</v>
      </c>
      <c r="J118" s="9">
        <v>9.33</v>
      </c>
      <c r="K118" s="9">
        <v>6.92</v>
      </c>
      <c r="L118" s="9">
        <f>tbl_salesdata[[#This Row],[Units Sold]]*tbl_salesdata[[#This Row],[Unit Cost]]</f>
        <v>31984.239999999998</v>
      </c>
      <c r="M118" s="9">
        <f>tbl_salesdata[[#This Row],[Units Sold]]*tbl_salesdata[[#This Row],[Unit Price]]</f>
        <v>43123.26</v>
      </c>
      <c r="N118" s="9">
        <f>tbl_salesdata[[#This Row],[Total Sales]]-tbl_salesdata[[#This Row],[Total Cost]]</f>
        <v>11139.020000000004</v>
      </c>
      <c r="O118">
        <f>tbl_salesdata[[#This Row],[Ship Date]]-tbl_salesdata[[#This Row],[Order Date]]</f>
        <v>3</v>
      </c>
      <c r="P118">
        <f>WEEKDAY(tbl_salesdata[[#This Row],[Order Date]],2)</f>
        <v>7</v>
      </c>
      <c r="Q118" t="str">
        <f>TEXT(tbl_salesdata[[#This Row],[Order Date]],"dddd")</f>
        <v>Sunday</v>
      </c>
      <c r="R118" t="str">
        <f>IF(tbl_salesdata[[#This Row],[Weekdaynum]]&gt;5,"Yes","No")</f>
        <v>Yes</v>
      </c>
    </row>
    <row r="119" spans="1:18" hidden="1" x14ac:dyDescent="0.35">
      <c r="A119">
        <v>208365428</v>
      </c>
      <c r="B119" s="3">
        <v>42335</v>
      </c>
      <c r="C119" s="3">
        <v>42348</v>
      </c>
      <c r="D119" t="s">
        <v>109</v>
      </c>
      <c r="E119" t="s">
        <v>21</v>
      </c>
      <c r="F119" t="s">
        <v>40</v>
      </c>
      <c r="G119" t="s">
        <v>18</v>
      </c>
      <c r="H119" t="s">
        <v>15</v>
      </c>
      <c r="I119" s="9">
        <v>8815</v>
      </c>
      <c r="J119" s="9">
        <v>651.21</v>
      </c>
      <c r="K119" s="9">
        <v>524.96</v>
      </c>
      <c r="L119" s="9">
        <f>tbl_salesdata[[#This Row],[Units Sold]]*tbl_salesdata[[#This Row],[Unit Cost]]</f>
        <v>4627522.4000000004</v>
      </c>
      <c r="M119" s="9">
        <f>tbl_salesdata[[#This Row],[Units Sold]]*tbl_salesdata[[#This Row],[Unit Price]]</f>
        <v>5740416.1500000004</v>
      </c>
      <c r="N119" s="9">
        <f>tbl_salesdata[[#This Row],[Total Sales]]-tbl_salesdata[[#This Row],[Total Cost]]</f>
        <v>1112893.75</v>
      </c>
      <c r="O119">
        <f>tbl_salesdata[[#This Row],[Ship Date]]-tbl_salesdata[[#This Row],[Order Date]]</f>
        <v>13</v>
      </c>
      <c r="P119">
        <f>WEEKDAY(tbl_salesdata[[#This Row],[Order Date]],2)</f>
        <v>5</v>
      </c>
      <c r="Q119" t="str">
        <f>TEXT(tbl_salesdata[[#This Row],[Order Date]],"dddd")</f>
        <v>Friday</v>
      </c>
      <c r="R119" t="str">
        <f>IF(tbl_salesdata[[#This Row],[Weekdaynum]]&gt;5,"Yes","No")</f>
        <v>No</v>
      </c>
    </row>
    <row r="120" spans="1:18" hidden="1" x14ac:dyDescent="0.35">
      <c r="A120">
        <v>263098371</v>
      </c>
      <c r="B120" s="3">
        <v>43259</v>
      </c>
      <c r="C120" s="3">
        <v>43269</v>
      </c>
      <c r="D120" t="s">
        <v>122</v>
      </c>
      <c r="E120" t="s">
        <v>21</v>
      </c>
      <c r="F120" t="s">
        <v>30</v>
      </c>
      <c r="G120" t="s">
        <v>14</v>
      </c>
      <c r="H120" t="s">
        <v>26</v>
      </c>
      <c r="I120" s="9">
        <v>5509</v>
      </c>
      <c r="J120" s="9">
        <v>81.73</v>
      </c>
      <c r="K120" s="9">
        <v>56.67</v>
      </c>
      <c r="L120" s="9">
        <f>tbl_salesdata[[#This Row],[Units Sold]]*tbl_salesdata[[#This Row],[Unit Cost]]</f>
        <v>312195.03000000003</v>
      </c>
      <c r="M120" s="9">
        <f>tbl_salesdata[[#This Row],[Units Sold]]*tbl_salesdata[[#This Row],[Unit Price]]</f>
        <v>450250.57</v>
      </c>
      <c r="N120" s="9">
        <f>tbl_salesdata[[#This Row],[Total Sales]]-tbl_salesdata[[#This Row],[Total Cost]]</f>
        <v>138055.53999999998</v>
      </c>
      <c r="O120">
        <f>tbl_salesdata[[#This Row],[Ship Date]]-tbl_salesdata[[#This Row],[Order Date]]</f>
        <v>10</v>
      </c>
      <c r="P120">
        <f>WEEKDAY(tbl_salesdata[[#This Row],[Order Date]],2)</f>
        <v>5</v>
      </c>
      <c r="Q120" t="str">
        <f>TEXT(tbl_salesdata[[#This Row],[Order Date]],"dddd")</f>
        <v>Friday</v>
      </c>
      <c r="R120" t="str">
        <f>IF(tbl_salesdata[[#This Row],[Weekdaynum]]&gt;5,"Yes","No")</f>
        <v>No</v>
      </c>
    </row>
    <row r="121" spans="1:18" hidden="1" x14ac:dyDescent="0.35">
      <c r="A121">
        <v>227262771</v>
      </c>
      <c r="B121" s="3">
        <v>43790</v>
      </c>
      <c r="C121" s="3">
        <v>43807</v>
      </c>
      <c r="D121" t="s">
        <v>63</v>
      </c>
      <c r="E121" t="s">
        <v>32</v>
      </c>
      <c r="F121" t="s">
        <v>40</v>
      </c>
      <c r="G121" t="s">
        <v>14</v>
      </c>
      <c r="H121" t="s">
        <v>26</v>
      </c>
      <c r="I121" s="9">
        <v>959</v>
      </c>
      <c r="J121" s="9">
        <v>651.21</v>
      </c>
      <c r="K121" s="9">
        <v>524.96</v>
      </c>
      <c r="L121" s="9">
        <f>tbl_salesdata[[#This Row],[Units Sold]]*tbl_salesdata[[#This Row],[Unit Cost]]</f>
        <v>503436.64</v>
      </c>
      <c r="M121" s="9">
        <f>tbl_salesdata[[#This Row],[Units Sold]]*tbl_salesdata[[#This Row],[Unit Price]]</f>
        <v>624510.39</v>
      </c>
      <c r="N121" s="9">
        <f>tbl_salesdata[[#This Row],[Total Sales]]-tbl_salesdata[[#This Row],[Total Cost]]</f>
        <v>121073.75</v>
      </c>
      <c r="O121">
        <f>tbl_salesdata[[#This Row],[Ship Date]]-tbl_salesdata[[#This Row],[Order Date]]</f>
        <v>17</v>
      </c>
      <c r="P121">
        <f>WEEKDAY(tbl_salesdata[[#This Row],[Order Date]],2)</f>
        <v>4</v>
      </c>
      <c r="Q121" t="str">
        <f>TEXT(tbl_salesdata[[#This Row],[Order Date]],"dddd")</f>
        <v>Thursday</v>
      </c>
      <c r="R121" t="str">
        <f>IF(tbl_salesdata[[#This Row],[Weekdaynum]]&gt;5,"Yes","No")</f>
        <v>No</v>
      </c>
    </row>
    <row r="122" spans="1:18" hidden="1" x14ac:dyDescent="0.35">
      <c r="A122">
        <v>983719956</v>
      </c>
      <c r="B122" s="3">
        <v>44756</v>
      </c>
      <c r="C122" s="3">
        <v>44757</v>
      </c>
      <c r="D122" t="s">
        <v>123</v>
      </c>
      <c r="E122" t="s">
        <v>38</v>
      </c>
      <c r="F122" t="s">
        <v>40</v>
      </c>
      <c r="G122" t="s">
        <v>18</v>
      </c>
      <c r="H122" t="s">
        <v>34</v>
      </c>
      <c r="I122" s="9">
        <v>3450</v>
      </c>
      <c r="J122" s="9">
        <v>651.21</v>
      </c>
      <c r="K122" s="9">
        <v>524.96</v>
      </c>
      <c r="L122" s="9">
        <f>tbl_salesdata[[#This Row],[Units Sold]]*tbl_salesdata[[#This Row],[Unit Cost]]</f>
        <v>1811112.0000000002</v>
      </c>
      <c r="M122" s="9">
        <f>tbl_salesdata[[#This Row],[Units Sold]]*tbl_salesdata[[#This Row],[Unit Price]]</f>
        <v>2246674.5</v>
      </c>
      <c r="N122" s="9">
        <f>tbl_salesdata[[#This Row],[Total Sales]]-tbl_salesdata[[#This Row],[Total Cost]]</f>
        <v>435562.49999999977</v>
      </c>
      <c r="O122">
        <f>tbl_salesdata[[#This Row],[Ship Date]]-tbl_salesdata[[#This Row],[Order Date]]</f>
        <v>1</v>
      </c>
      <c r="P122">
        <f>WEEKDAY(tbl_salesdata[[#This Row],[Order Date]],2)</f>
        <v>4</v>
      </c>
      <c r="Q122" t="str">
        <f>TEXT(tbl_salesdata[[#This Row],[Order Date]],"dddd")</f>
        <v>Thursday</v>
      </c>
      <c r="R122" t="str">
        <f>IF(tbl_salesdata[[#This Row],[Weekdaynum]]&gt;5,"Yes","No")</f>
        <v>No</v>
      </c>
    </row>
    <row r="123" spans="1:18" hidden="1" x14ac:dyDescent="0.35">
      <c r="A123">
        <v>785643756</v>
      </c>
      <c r="B123" s="3">
        <v>43482</v>
      </c>
      <c r="C123" s="3">
        <v>43487</v>
      </c>
      <c r="D123" t="s">
        <v>124</v>
      </c>
      <c r="E123" t="s">
        <v>38</v>
      </c>
      <c r="F123" t="s">
        <v>13</v>
      </c>
      <c r="G123" t="s">
        <v>18</v>
      </c>
      <c r="H123" t="s">
        <v>34</v>
      </c>
      <c r="I123" s="9">
        <v>8301</v>
      </c>
      <c r="J123" s="9">
        <v>255.28</v>
      </c>
      <c r="K123" s="9">
        <v>159.41999999999999</v>
      </c>
      <c r="L123" s="9">
        <f>tbl_salesdata[[#This Row],[Units Sold]]*tbl_salesdata[[#This Row],[Unit Cost]]</f>
        <v>1323345.42</v>
      </c>
      <c r="M123" s="9">
        <f>tbl_salesdata[[#This Row],[Units Sold]]*tbl_salesdata[[#This Row],[Unit Price]]</f>
        <v>2119079.2799999998</v>
      </c>
      <c r="N123" s="9">
        <f>tbl_salesdata[[#This Row],[Total Sales]]-tbl_salesdata[[#This Row],[Total Cost]]</f>
        <v>795733.85999999987</v>
      </c>
      <c r="O123">
        <f>tbl_salesdata[[#This Row],[Ship Date]]-tbl_salesdata[[#This Row],[Order Date]]</f>
        <v>5</v>
      </c>
      <c r="P123">
        <f>WEEKDAY(tbl_salesdata[[#This Row],[Order Date]],2)</f>
        <v>4</v>
      </c>
      <c r="Q123" t="str">
        <f>TEXT(tbl_salesdata[[#This Row],[Order Date]],"dddd")</f>
        <v>Thursday</v>
      </c>
      <c r="R123" t="str">
        <f>IF(tbl_salesdata[[#This Row],[Weekdaynum]]&gt;5,"Yes","No")</f>
        <v>No</v>
      </c>
    </row>
    <row r="124" spans="1:18" hidden="1" x14ac:dyDescent="0.35">
      <c r="A124">
        <v>206520497</v>
      </c>
      <c r="B124" s="3">
        <v>42384</v>
      </c>
      <c r="C124" s="3">
        <v>42396</v>
      </c>
      <c r="D124" t="s">
        <v>106</v>
      </c>
      <c r="E124" t="s">
        <v>38</v>
      </c>
      <c r="F124" t="s">
        <v>40</v>
      </c>
      <c r="G124" t="s">
        <v>14</v>
      </c>
      <c r="H124" t="s">
        <v>19</v>
      </c>
      <c r="I124" s="9">
        <v>2859</v>
      </c>
      <c r="J124" s="9">
        <v>651.21</v>
      </c>
      <c r="K124" s="9">
        <v>524.96</v>
      </c>
      <c r="L124" s="9">
        <f>tbl_salesdata[[#This Row],[Units Sold]]*tbl_salesdata[[#This Row],[Unit Cost]]</f>
        <v>1500860.6400000001</v>
      </c>
      <c r="M124" s="9">
        <f>tbl_salesdata[[#This Row],[Units Sold]]*tbl_salesdata[[#This Row],[Unit Price]]</f>
        <v>1861809.3900000001</v>
      </c>
      <c r="N124" s="9">
        <f>tbl_salesdata[[#This Row],[Total Sales]]-tbl_salesdata[[#This Row],[Total Cost]]</f>
        <v>360948.75</v>
      </c>
      <c r="O124">
        <f>tbl_salesdata[[#This Row],[Ship Date]]-tbl_salesdata[[#This Row],[Order Date]]</f>
        <v>12</v>
      </c>
      <c r="P124">
        <f>WEEKDAY(tbl_salesdata[[#This Row],[Order Date]],2)</f>
        <v>5</v>
      </c>
      <c r="Q124" t="str">
        <f>TEXT(tbl_salesdata[[#This Row],[Order Date]],"dddd")</f>
        <v>Friday</v>
      </c>
      <c r="R124" t="str">
        <f>IF(tbl_salesdata[[#This Row],[Weekdaynum]]&gt;5,"Yes","No")</f>
        <v>No</v>
      </c>
    </row>
    <row r="125" spans="1:18" hidden="1" x14ac:dyDescent="0.35">
      <c r="A125">
        <v>790149009</v>
      </c>
      <c r="B125" s="3">
        <v>44339</v>
      </c>
      <c r="C125" s="3">
        <v>44346</v>
      </c>
      <c r="D125" t="s">
        <v>55</v>
      </c>
      <c r="E125" t="s">
        <v>21</v>
      </c>
      <c r="F125" t="s">
        <v>42</v>
      </c>
      <c r="G125" t="s">
        <v>14</v>
      </c>
      <c r="H125" t="s">
        <v>19</v>
      </c>
      <c r="I125" s="9">
        <v>1505</v>
      </c>
      <c r="J125" s="9">
        <v>437.2</v>
      </c>
      <c r="K125" s="9">
        <v>263.33</v>
      </c>
      <c r="L125" s="9">
        <f>tbl_salesdata[[#This Row],[Units Sold]]*tbl_salesdata[[#This Row],[Unit Cost]]</f>
        <v>396311.64999999997</v>
      </c>
      <c r="M125" s="9">
        <f>tbl_salesdata[[#This Row],[Units Sold]]*tbl_salesdata[[#This Row],[Unit Price]]</f>
        <v>657986</v>
      </c>
      <c r="N125" s="9">
        <f>tbl_salesdata[[#This Row],[Total Sales]]-tbl_salesdata[[#This Row],[Total Cost]]</f>
        <v>261674.35000000003</v>
      </c>
      <c r="O125">
        <f>tbl_salesdata[[#This Row],[Ship Date]]-tbl_salesdata[[#This Row],[Order Date]]</f>
        <v>7</v>
      </c>
      <c r="P125">
        <f>WEEKDAY(tbl_salesdata[[#This Row],[Order Date]],2)</f>
        <v>7</v>
      </c>
      <c r="Q125" t="str">
        <f>TEXT(tbl_salesdata[[#This Row],[Order Date]],"dddd")</f>
        <v>Sunday</v>
      </c>
      <c r="R125" t="str">
        <f>IF(tbl_salesdata[[#This Row],[Weekdaynum]]&gt;5,"Yes","No")</f>
        <v>Yes</v>
      </c>
    </row>
    <row r="126" spans="1:18" hidden="1" x14ac:dyDescent="0.35">
      <c r="A126">
        <v>100640618</v>
      </c>
      <c r="B126" s="3">
        <v>43381</v>
      </c>
      <c r="C126" s="3">
        <v>43395</v>
      </c>
      <c r="D126" t="s">
        <v>125</v>
      </c>
      <c r="E126" t="s">
        <v>21</v>
      </c>
      <c r="F126" t="s">
        <v>25</v>
      </c>
      <c r="G126" t="s">
        <v>14</v>
      </c>
      <c r="H126" t="s">
        <v>15</v>
      </c>
      <c r="I126" s="9">
        <v>650</v>
      </c>
      <c r="J126" s="9">
        <v>205.7</v>
      </c>
      <c r="K126" s="9">
        <v>117.11</v>
      </c>
      <c r="L126" s="9">
        <f>tbl_salesdata[[#This Row],[Units Sold]]*tbl_salesdata[[#This Row],[Unit Cost]]</f>
        <v>76121.5</v>
      </c>
      <c r="M126" s="9">
        <f>tbl_salesdata[[#This Row],[Units Sold]]*tbl_salesdata[[#This Row],[Unit Price]]</f>
        <v>133705</v>
      </c>
      <c r="N126" s="9">
        <f>tbl_salesdata[[#This Row],[Total Sales]]-tbl_salesdata[[#This Row],[Total Cost]]</f>
        <v>57583.5</v>
      </c>
      <c r="O126">
        <f>tbl_salesdata[[#This Row],[Ship Date]]-tbl_salesdata[[#This Row],[Order Date]]</f>
        <v>14</v>
      </c>
      <c r="P126">
        <f>WEEKDAY(tbl_salesdata[[#This Row],[Order Date]],2)</f>
        <v>1</v>
      </c>
      <c r="Q126" t="str">
        <f>TEXT(tbl_salesdata[[#This Row],[Order Date]],"dddd")</f>
        <v>Monday</v>
      </c>
      <c r="R126" t="str">
        <f>IF(tbl_salesdata[[#This Row],[Weekdaynum]]&gt;5,"Yes","No")</f>
        <v>No</v>
      </c>
    </row>
    <row r="127" spans="1:18" hidden="1" x14ac:dyDescent="0.35">
      <c r="A127">
        <v>272419154</v>
      </c>
      <c r="B127" s="3">
        <v>42517</v>
      </c>
      <c r="C127" s="3">
        <v>42519</v>
      </c>
      <c r="D127" t="s">
        <v>37</v>
      </c>
      <c r="E127" t="s">
        <v>38</v>
      </c>
      <c r="F127" t="s">
        <v>30</v>
      </c>
      <c r="G127" t="s">
        <v>14</v>
      </c>
      <c r="H127" t="s">
        <v>26</v>
      </c>
      <c r="I127" s="9">
        <v>3736</v>
      </c>
      <c r="J127" s="9">
        <v>81.73</v>
      </c>
      <c r="K127" s="9">
        <v>56.67</v>
      </c>
      <c r="L127" s="9">
        <f>tbl_salesdata[[#This Row],[Units Sold]]*tbl_salesdata[[#This Row],[Unit Cost]]</f>
        <v>211719.12</v>
      </c>
      <c r="M127" s="9">
        <f>tbl_salesdata[[#This Row],[Units Sold]]*tbl_salesdata[[#This Row],[Unit Price]]</f>
        <v>305343.28000000003</v>
      </c>
      <c r="N127" s="9">
        <f>tbl_salesdata[[#This Row],[Total Sales]]-tbl_salesdata[[#This Row],[Total Cost]]</f>
        <v>93624.160000000033</v>
      </c>
      <c r="O127">
        <f>tbl_salesdata[[#This Row],[Ship Date]]-tbl_salesdata[[#This Row],[Order Date]]</f>
        <v>2</v>
      </c>
      <c r="P127">
        <f>WEEKDAY(tbl_salesdata[[#This Row],[Order Date]],2)</f>
        <v>5</v>
      </c>
      <c r="Q127" t="str">
        <f>TEXT(tbl_salesdata[[#This Row],[Order Date]],"dddd")</f>
        <v>Friday</v>
      </c>
      <c r="R127" t="str">
        <f>IF(tbl_salesdata[[#This Row],[Weekdaynum]]&gt;5,"Yes","No")</f>
        <v>No</v>
      </c>
    </row>
    <row r="128" spans="1:18" hidden="1" x14ac:dyDescent="0.35">
      <c r="A128">
        <v>360220944</v>
      </c>
      <c r="B128" s="3">
        <v>42062</v>
      </c>
      <c r="C128" s="3">
        <v>42082</v>
      </c>
      <c r="D128" t="s">
        <v>111</v>
      </c>
      <c r="E128" t="s">
        <v>38</v>
      </c>
      <c r="F128" t="s">
        <v>47</v>
      </c>
      <c r="G128" t="s">
        <v>18</v>
      </c>
      <c r="H128" t="s">
        <v>15</v>
      </c>
      <c r="I128" s="9">
        <v>6237</v>
      </c>
      <c r="J128" s="9">
        <v>421.89</v>
      </c>
      <c r="K128" s="9">
        <v>364.69</v>
      </c>
      <c r="L128" s="9">
        <f>tbl_salesdata[[#This Row],[Units Sold]]*tbl_salesdata[[#This Row],[Unit Cost]]</f>
        <v>2274571.5299999998</v>
      </c>
      <c r="M128" s="9">
        <f>tbl_salesdata[[#This Row],[Units Sold]]*tbl_salesdata[[#This Row],[Unit Price]]</f>
        <v>2631327.9299999997</v>
      </c>
      <c r="N128" s="9">
        <f>tbl_salesdata[[#This Row],[Total Sales]]-tbl_salesdata[[#This Row],[Total Cost]]</f>
        <v>356756.39999999991</v>
      </c>
      <c r="O128">
        <f>tbl_salesdata[[#This Row],[Ship Date]]-tbl_salesdata[[#This Row],[Order Date]]</f>
        <v>20</v>
      </c>
      <c r="P128">
        <f>WEEKDAY(tbl_salesdata[[#This Row],[Order Date]],2)</f>
        <v>5</v>
      </c>
      <c r="Q128" t="str">
        <f>TEXT(tbl_salesdata[[#This Row],[Order Date]],"dddd")</f>
        <v>Friday</v>
      </c>
      <c r="R128" t="str">
        <f>IF(tbl_salesdata[[#This Row],[Weekdaynum]]&gt;5,"Yes","No")</f>
        <v>No</v>
      </c>
    </row>
    <row r="129" spans="1:18" hidden="1" x14ac:dyDescent="0.35">
      <c r="A129">
        <v>389094817</v>
      </c>
      <c r="B129" s="3">
        <v>43374</v>
      </c>
      <c r="C129" s="3">
        <v>43384</v>
      </c>
      <c r="D129" t="s">
        <v>126</v>
      </c>
      <c r="E129" t="s">
        <v>24</v>
      </c>
      <c r="F129" t="s">
        <v>22</v>
      </c>
      <c r="G129" t="s">
        <v>18</v>
      </c>
      <c r="H129" t="s">
        <v>19</v>
      </c>
      <c r="I129" s="9">
        <v>658</v>
      </c>
      <c r="J129" s="9">
        <v>47.45</v>
      </c>
      <c r="K129" s="9">
        <v>31.79</v>
      </c>
      <c r="L129" s="9">
        <f>tbl_salesdata[[#This Row],[Units Sold]]*tbl_salesdata[[#This Row],[Unit Cost]]</f>
        <v>20917.82</v>
      </c>
      <c r="M129" s="9">
        <f>tbl_salesdata[[#This Row],[Units Sold]]*tbl_salesdata[[#This Row],[Unit Price]]</f>
        <v>31222.100000000002</v>
      </c>
      <c r="N129" s="9">
        <f>tbl_salesdata[[#This Row],[Total Sales]]-tbl_salesdata[[#This Row],[Total Cost]]</f>
        <v>10304.280000000002</v>
      </c>
      <c r="O129">
        <f>tbl_salesdata[[#This Row],[Ship Date]]-tbl_salesdata[[#This Row],[Order Date]]</f>
        <v>10</v>
      </c>
      <c r="P129">
        <f>WEEKDAY(tbl_salesdata[[#This Row],[Order Date]],2)</f>
        <v>1</v>
      </c>
      <c r="Q129" t="str">
        <f>TEXT(tbl_salesdata[[#This Row],[Order Date]],"dddd")</f>
        <v>Monday</v>
      </c>
      <c r="R129" t="str">
        <f>IF(tbl_salesdata[[#This Row],[Weekdaynum]]&gt;5,"Yes","No")</f>
        <v>No</v>
      </c>
    </row>
    <row r="130" spans="1:18" hidden="1" x14ac:dyDescent="0.35">
      <c r="A130">
        <v>904402101</v>
      </c>
      <c r="B130" s="3">
        <v>43970</v>
      </c>
      <c r="C130" s="3">
        <v>43973</v>
      </c>
      <c r="D130" t="s">
        <v>98</v>
      </c>
      <c r="E130" t="s">
        <v>38</v>
      </c>
      <c r="F130" t="s">
        <v>47</v>
      </c>
      <c r="G130" t="s">
        <v>18</v>
      </c>
      <c r="H130" t="s">
        <v>26</v>
      </c>
      <c r="I130" s="9">
        <v>1534</v>
      </c>
      <c r="J130" s="9">
        <v>421.89</v>
      </c>
      <c r="K130" s="9">
        <v>364.69</v>
      </c>
      <c r="L130" s="9">
        <f>tbl_salesdata[[#This Row],[Units Sold]]*tbl_salesdata[[#This Row],[Unit Cost]]</f>
        <v>559434.46</v>
      </c>
      <c r="M130" s="9">
        <f>tbl_salesdata[[#This Row],[Units Sold]]*tbl_salesdata[[#This Row],[Unit Price]]</f>
        <v>647179.26</v>
      </c>
      <c r="N130" s="9">
        <f>tbl_salesdata[[#This Row],[Total Sales]]-tbl_salesdata[[#This Row],[Total Cost]]</f>
        <v>87744.800000000047</v>
      </c>
      <c r="O130">
        <f>tbl_salesdata[[#This Row],[Ship Date]]-tbl_salesdata[[#This Row],[Order Date]]</f>
        <v>3</v>
      </c>
      <c r="P130">
        <f>WEEKDAY(tbl_salesdata[[#This Row],[Order Date]],2)</f>
        <v>2</v>
      </c>
      <c r="Q130" t="str">
        <f>TEXT(tbl_salesdata[[#This Row],[Order Date]],"dddd")</f>
        <v>Tuesday</v>
      </c>
      <c r="R130" t="str">
        <f>IF(tbl_salesdata[[#This Row],[Weekdaynum]]&gt;5,"Yes","No")</f>
        <v>No</v>
      </c>
    </row>
    <row r="131" spans="1:18" hidden="1" x14ac:dyDescent="0.35">
      <c r="A131">
        <v>721816623</v>
      </c>
      <c r="B131" s="3">
        <v>44605</v>
      </c>
      <c r="C131" s="3">
        <v>44624</v>
      </c>
      <c r="D131" t="s">
        <v>127</v>
      </c>
      <c r="E131" t="s">
        <v>38</v>
      </c>
      <c r="F131" t="s">
        <v>68</v>
      </c>
      <c r="G131" t="s">
        <v>14</v>
      </c>
      <c r="H131" t="s">
        <v>34</v>
      </c>
      <c r="I131" s="9">
        <v>434</v>
      </c>
      <c r="J131" s="9">
        <v>154.06</v>
      </c>
      <c r="K131" s="9">
        <v>90.93</v>
      </c>
      <c r="L131" s="9">
        <f>tbl_salesdata[[#This Row],[Units Sold]]*tbl_salesdata[[#This Row],[Unit Cost]]</f>
        <v>39463.620000000003</v>
      </c>
      <c r="M131" s="9">
        <f>tbl_salesdata[[#This Row],[Units Sold]]*tbl_salesdata[[#This Row],[Unit Price]]</f>
        <v>66862.040000000008</v>
      </c>
      <c r="N131" s="9">
        <f>tbl_salesdata[[#This Row],[Total Sales]]-tbl_salesdata[[#This Row],[Total Cost]]</f>
        <v>27398.420000000006</v>
      </c>
      <c r="O131">
        <f>tbl_salesdata[[#This Row],[Ship Date]]-tbl_salesdata[[#This Row],[Order Date]]</f>
        <v>19</v>
      </c>
      <c r="P131">
        <f>WEEKDAY(tbl_salesdata[[#This Row],[Order Date]],2)</f>
        <v>7</v>
      </c>
      <c r="Q131" t="str">
        <f>TEXT(tbl_salesdata[[#This Row],[Order Date]],"dddd")</f>
        <v>Sunday</v>
      </c>
      <c r="R131" t="str">
        <f>IF(tbl_salesdata[[#This Row],[Weekdaynum]]&gt;5,"Yes","No")</f>
        <v>Yes</v>
      </c>
    </row>
    <row r="132" spans="1:18" hidden="1" x14ac:dyDescent="0.35">
      <c r="A132">
        <v>977324712</v>
      </c>
      <c r="B132" s="3">
        <v>44228</v>
      </c>
      <c r="C132" s="3">
        <v>44234</v>
      </c>
      <c r="D132" t="s">
        <v>67</v>
      </c>
      <c r="E132" t="s">
        <v>21</v>
      </c>
      <c r="F132" t="s">
        <v>17</v>
      </c>
      <c r="G132" t="s">
        <v>14</v>
      </c>
      <c r="H132" t="s">
        <v>34</v>
      </c>
      <c r="I132" s="9">
        <v>955</v>
      </c>
      <c r="J132" s="9">
        <v>152.58000000000001</v>
      </c>
      <c r="K132" s="9">
        <v>97.44</v>
      </c>
      <c r="L132" s="9">
        <f>tbl_salesdata[[#This Row],[Units Sold]]*tbl_salesdata[[#This Row],[Unit Cost]]</f>
        <v>93055.2</v>
      </c>
      <c r="M132" s="9">
        <f>tbl_salesdata[[#This Row],[Units Sold]]*tbl_salesdata[[#This Row],[Unit Price]]</f>
        <v>145713.90000000002</v>
      </c>
      <c r="N132" s="9">
        <f>tbl_salesdata[[#This Row],[Total Sales]]-tbl_salesdata[[#This Row],[Total Cost]]</f>
        <v>52658.700000000026</v>
      </c>
      <c r="O132">
        <f>tbl_salesdata[[#This Row],[Ship Date]]-tbl_salesdata[[#This Row],[Order Date]]</f>
        <v>6</v>
      </c>
      <c r="P132">
        <f>WEEKDAY(tbl_salesdata[[#This Row],[Order Date]],2)</f>
        <v>1</v>
      </c>
      <c r="Q132" t="str">
        <f>TEXT(tbl_salesdata[[#This Row],[Order Date]],"dddd")</f>
        <v>Monday</v>
      </c>
      <c r="R132" t="str">
        <f>IF(tbl_salesdata[[#This Row],[Weekdaynum]]&gt;5,"Yes","No")</f>
        <v>No</v>
      </c>
    </row>
    <row r="133" spans="1:18" hidden="1" x14ac:dyDescent="0.35">
      <c r="A133">
        <v>177225196</v>
      </c>
      <c r="B133" s="3">
        <v>42254</v>
      </c>
      <c r="C133" s="3">
        <v>42261</v>
      </c>
      <c r="D133" t="s">
        <v>128</v>
      </c>
      <c r="E133" t="s">
        <v>38</v>
      </c>
      <c r="F133" t="s">
        <v>22</v>
      </c>
      <c r="G133" t="s">
        <v>14</v>
      </c>
      <c r="H133" t="s">
        <v>19</v>
      </c>
      <c r="I133" s="9">
        <v>3729</v>
      </c>
      <c r="J133" s="9">
        <v>47.45</v>
      </c>
      <c r="K133" s="9">
        <v>31.79</v>
      </c>
      <c r="L133" s="9">
        <f>tbl_salesdata[[#This Row],[Units Sold]]*tbl_salesdata[[#This Row],[Unit Cost]]</f>
        <v>118544.91</v>
      </c>
      <c r="M133" s="9">
        <f>tbl_salesdata[[#This Row],[Units Sold]]*tbl_salesdata[[#This Row],[Unit Price]]</f>
        <v>176941.05000000002</v>
      </c>
      <c r="N133" s="9">
        <f>tbl_salesdata[[#This Row],[Total Sales]]-tbl_salesdata[[#This Row],[Total Cost]]</f>
        <v>58396.140000000014</v>
      </c>
      <c r="O133">
        <f>tbl_salesdata[[#This Row],[Ship Date]]-tbl_salesdata[[#This Row],[Order Date]]</f>
        <v>7</v>
      </c>
      <c r="P133">
        <f>WEEKDAY(tbl_salesdata[[#This Row],[Order Date]],2)</f>
        <v>1</v>
      </c>
      <c r="Q133" t="str">
        <f>TEXT(tbl_salesdata[[#This Row],[Order Date]],"dddd")</f>
        <v>Monday</v>
      </c>
      <c r="R133" t="str">
        <f>IF(tbl_salesdata[[#This Row],[Weekdaynum]]&gt;5,"Yes","No")</f>
        <v>No</v>
      </c>
    </row>
    <row r="134" spans="1:18" hidden="1" x14ac:dyDescent="0.35">
      <c r="A134">
        <v>948129403</v>
      </c>
      <c r="B134" s="3">
        <v>44647</v>
      </c>
      <c r="C134" s="3">
        <v>44659</v>
      </c>
      <c r="D134" t="s">
        <v>64</v>
      </c>
      <c r="E134" t="s">
        <v>29</v>
      </c>
      <c r="F134" t="s">
        <v>22</v>
      </c>
      <c r="G134" t="s">
        <v>14</v>
      </c>
      <c r="H134" t="s">
        <v>15</v>
      </c>
      <c r="I134" s="9">
        <v>1415</v>
      </c>
      <c r="J134" s="9">
        <v>47.45</v>
      </c>
      <c r="K134" s="9">
        <v>31.79</v>
      </c>
      <c r="L134" s="9">
        <f>tbl_salesdata[[#This Row],[Units Sold]]*tbl_salesdata[[#This Row],[Unit Cost]]</f>
        <v>44982.85</v>
      </c>
      <c r="M134" s="9">
        <f>tbl_salesdata[[#This Row],[Units Sold]]*tbl_salesdata[[#This Row],[Unit Price]]</f>
        <v>67141.75</v>
      </c>
      <c r="N134" s="9">
        <f>tbl_salesdata[[#This Row],[Total Sales]]-tbl_salesdata[[#This Row],[Total Cost]]</f>
        <v>22158.9</v>
      </c>
      <c r="O134">
        <f>tbl_salesdata[[#This Row],[Ship Date]]-tbl_salesdata[[#This Row],[Order Date]]</f>
        <v>12</v>
      </c>
      <c r="P134">
        <f>WEEKDAY(tbl_salesdata[[#This Row],[Order Date]],2)</f>
        <v>7</v>
      </c>
      <c r="Q134" t="str">
        <f>TEXT(tbl_salesdata[[#This Row],[Order Date]],"dddd")</f>
        <v>Sunday</v>
      </c>
      <c r="R134" t="str">
        <f>IF(tbl_salesdata[[#This Row],[Weekdaynum]]&gt;5,"Yes","No")</f>
        <v>Yes</v>
      </c>
    </row>
    <row r="135" spans="1:18" hidden="1" x14ac:dyDescent="0.35">
      <c r="A135">
        <v>586961162</v>
      </c>
      <c r="B135" s="3">
        <v>42444</v>
      </c>
      <c r="C135" s="3">
        <v>42453</v>
      </c>
      <c r="D135" t="s">
        <v>112</v>
      </c>
      <c r="E135" t="s">
        <v>12</v>
      </c>
      <c r="F135" t="s">
        <v>47</v>
      </c>
      <c r="G135" t="s">
        <v>18</v>
      </c>
      <c r="H135" t="s">
        <v>15</v>
      </c>
      <c r="I135" s="9">
        <v>3706</v>
      </c>
      <c r="J135" s="9">
        <v>421.89</v>
      </c>
      <c r="K135" s="9">
        <v>364.69</v>
      </c>
      <c r="L135" s="9">
        <f>tbl_salesdata[[#This Row],[Units Sold]]*tbl_salesdata[[#This Row],[Unit Cost]]</f>
        <v>1351541.14</v>
      </c>
      <c r="M135" s="9">
        <f>tbl_salesdata[[#This Row],[Units Sold]]*tbl_salesdata[[#This Row],[Unit Price]]</f>
        <v>1563524.3399999999</v>
      </c>
      <c r="N135" s="9">
        <f>tbl_salesdata[[#This Row],[Total Sales]]-tbl_salesdata[[#This Row],[Total Cost]]</f>
        <v>211983.19999999995</v>
      </c>
      <c r="O135">
        <f>tbl_salesdata[[#This Row],[Ship Date]]-tbl_salesdata[[#This Row],[Order Date]]</f>
        <v>9</v>
      </c>
      <c r="P135">
        <f>WEEKDAY(tbl_salesdata[[#This Row],[Order Date]],2)</f>
        <v>2</v>
      </c>
      <c r="Q135" t="str">
        <f>TEXT(tbl_salesdata[[#This Row],[Order Date]],"dddd")</f>
        <v>Tuesday</v>
      </c>
      <c r="R135" t="str">
        <f>IF(tbl_salesdata[[#This Row],[Weekdaynum]]&gt;5,"Yes","No")</f>
        <v>No</v>
      </c>
    </row>
    <row r="136" spans="1:18" hidden="1" x14ac:dyDescent="0.35">
      <c r="A136">
        <v>510956799</v>
      </c>
      <c r="B136" s="3">
        <v>44811</v>
      </c>
      <c r="C136" s="3">
        <v>44822</v>
      </c>
      <c r="D136" t="s">
        <v>67</v>
      </c>
      <c r="E136" t="s">
        <v>21</v>
      </c>
      <c r="F136" t="s">
        <v>17</v>
      </c>
      <c r="G136" t="s">
        <v>14</v>
      </c>
      <c r="H136" t="s">
        <v>34</v>
      </c>
      <c r="I136" s="9">
        <v>2326</v>
      </c>
      <c r="J136" s="9">
        <v>152.58000000000001</v>
      </c>
      <c r="K136" s="9">
        <v>97.44</v>
      </c>
      <c r="L136" s="9">
        <f>tbl_salesdata[[#This Row],[Units Sold]]*tbl_salesdata[[#This Row],[Unit Cost]]</f>
        <v>226645.44</v>
      </c>
      <c r="M136" s="9">
        <f>tbl_salesdata[[#This Row],[Units Sold]]*tbl_salesdata[[#This Row],[Unit Price]]</f>
        <v>354901.08</v>
      </c>
      <c r="N136" s="9">
        <f>tbl_salesdata[[#This Row],[Total Sales]]-tbl_salesdata[[#This Row],[Total Cost]]</f>
        <v>128255.64000000001</v>
      </c>
      <c r="O136">
        <f>tbl_salesdata[[#This Row],[Ship Date]]-tbl_salesdata[[#This Row],[Order Date]]</f>
        <v>11</v>
      </c>
      <c r="P136">
        <f>WEEKDAY(tbl_salesdata[[#This Row],[Order Date]],2)</f>
        <v>3</v>
      </c>
      <c r="Q136" t="str">
        <f>TEXT(tbl_salesdata[[#This Row],[Order Date]],"dddd")</f>
        <v>Wednesday</v>
      </c>
      <c r="R136" t="str">
        <f>IF(tbl_salesdata[[#This Row],[Weekdaynum]]&gt;5,"Yes","No")</f>
        <v>No</v>
      </c>
    </row>
    <row r="137" spans="1:18" hidden="1" x14ac:dyDescent="0.35">
      <c r="A137">
        <v>407665145</v>
      </c>
      <c r="B137" s="3">
        <v>43642</v>
      </c>
      <c r="C137" s="3">
        <v>43652</v>
      </c>
      <c r="D137" t="s">
        <v>44</v>
      </c>
      <c r="E137" t="s">
        <v>12</v>
      </c>
      <c r="F137" t="s">
        <v>47</v>
      </c>
      <c r="G137" t="s">
        <v>14</v>
      </c>
      <c r="H137" t="s">
        <v>26</v>
      </c>
      <c r="I137" s="9">
        <v>6030</v>
      </c>
      <c r="J137" s="9">
        <v>421.89</v>
      </c>
      <c r="K137" s="9">
        <v>364.69</v>
      </c>
      <c r="L137" s="9">
        <f>tbl_salesdata[[#This Row],[Units Sold]]*tbl_salesdata[[#This Row],[Unit Cost]]</f>
        <v>2199080.7000000002</v>
      </c>
      <c r="M137" s="9">
        <f>tbl_salesdata[[#This Row],[Units Sold]]*tbl_salesdata[[#This Row],[Unit Price]]</f>
        <v>2543996.6999999997</v>
      </c>
      <c r="N137" s="9">
        <f>tbl_salesdata[[#This Row],[Total Sales]]-tbl_salesdata[[#This Row],[Total Cost]]</f>
        <v>344915.99999999953</v>
      </c>
      <c r="O137">
        <f>tbl_salesdata[[#This Row],[Ship Date]]-tbl_salesdata[[#This Row],[Order Date]]</f>
        <v>10</v>
      </c>
      <c r="P137">
        <f>WEEKDAY(tbl_salesdata[[#This Row],[Order Date]],2)</f>
        <v>3</v>
      </c>
      <c r="Q137" t="str">
        <f>TEXT(tbl_salesdata[[#This Row],[Order Date]],"dddd")</f>
        <v>Wednesday</v>
      </c>
      <c r="R137" t="str">
        <f>IF(tbl_salesdata[[#This Row],[Weekdaynum]]&gt;5,"Yes","No")</f>
        <v>No</v>
      </c>
    </row>
    <row r="138" spans="1:18" hidden="1" x14ac:dyDescent="0.35">
      <c r="A138">
        <v>484947526</v>
      </c>
      <c r="B138" s="3">
        <v>42072</v>
      </c>
      <c r="C138" s="3">
        <v>42081</v>
      </c>
      <c r="D138" t="s">
        <v>97</v>
      </c>
      <c r="E138" t="s">
        <v>29</v>
      </c>
      <c r="F138" t="s">
        <v>47</v>
      </c>
      <c r="G138" t="s">
        <v>14</v>
      </c>
      <c r="H138" t="s">
        <v>19</v>
      </c>
      <c r="I138" s="9">
        <v>5604</v>
      </c>
      <c r="J138" s="9">
        <v>421.89</v>
      </c>
      <c r="K138" s="9">
        <v>364.69</v>
      </c>
      <c r="L138" s="9">
        <f>tbl_salesdata[[#This Row],[Units Sold]]*tbl_salesdata[[#This Row],[Unit Cost]]</f>
        <v>2043722.76</v>
      </c>
      <c r="M138" s="9">
        <f>tbl_salesdata[[#This Row],[Units Sold]]*tbl_salesdata[[#This Row],[Unit Price]]</f>
        <v>2364271.56</v>
      </c>
      <c r="N138" s="9">
        <f>tbl_salesdata[[#This Row],[Total Sales]]-tbl_salesdata[[#This Row],[Total Cost]]</f>
        <v>320548.80000000005</v>
      </c>
      <c r="O138">
        <f>tbl_salesdata[[#This Row],[Ship Date]]-tbl_salesdata[[#This Row],[Order Date]]</f>
        <v>9</v>
      </c>
      <c r="P138">
        <f>WEEKDAY(tbl_salesdata[[#This Row],[Order Date]],2)</f>
        <v>1</v>
      </c>
      <c r="Q138" t="str">
        <f>TEXT(tbl_salesdata[[#This Row],[Order Date]],"dddd")</f>
        <v>Monday</v>
      </c>
      <c r="R138" t="str">
        <f>IF(tbl_salesdata[[#This Row],[Weekdaynum]]&gt;5,"Yes","No")</f>
        <v>No</v>
      </c>
    </row>
    <row r="139" spans="1:18" hidden="1" x14ac:dyDescent="0.35">
      <c r="A139">
        <v>120977771</v>
      </c>
      <c r="B139" s="3">
        <v>44278</v>
      </c>
      <c r="C139" s="3">
        <v>44280</v>
      </c>
      <c r="D139" t="s">
        <v>129</v>
      </c>
      <c r="E139" t="s">
        <v>21</v>
      </c>
      <c r="F139" t="s">
        <v>56</v>
      </c>
      <c r="G139" t="s">
        <v>14</v>
      </c>
      <c r="H139" t="s">
        <v>15</v>
      </c>
      <c r="I139" s="9">
        <v>8866</v>
      </c>
      <c r="J139" s="9">
        <v>9.33</v>
      </c>
      <c r="K139" s="9">
        <v>6.92</v>
      </c>
      <c r="L139" s="9">
        <f>tbl_salesdata[[#This Row],[Units Sold]]*tbl_salesdata[[#This Row],[Unit Cost]]</f>
        <v>61352.72</v>
      </c>
      <c r="M139" s="9">
        <f>tbl_salesdata[[#This Row],[Units Sold]]*tbl_salesdata[[#This Row],[Unit Price]]</f>
        <v>82719.78</v>
      </c>
      <c r="N139" s="9">
        <f>tbl_salesdata[[#This Row],[Total Sales]]-tbl_salesdata[[#This Row],[Total Cost]]</f>
        <v>21367.059999999998</v>
      </c>
      <c r="O139">
        <f>tbl_salesdata[[#This Row],[Ship Date]]-tbl_salesdata[[#This Row],[Order Date]]</f>
        <v>2</v>
      </c>
      <c r="P139">
        <f>WEEKDAY(tbl_salesdata[[#This Row],[Order Date]],2)</f>
        <v>2</v>
      </c>
      <c r="Q139" t="str">
        <f>TEXT(tbl_salesdata[[#This Row],[Order Date]],"dddd")</f>
        <v>Tuesday</v>
      </c>
      <c r="R139" t="str">
        <f>IF(tbl_salesdata[[#This Row],[Weekdaynum]]&gt;5,"Yes","No")</f>
        <v>No</v>
      </c>
    </row>
    <row r="140" spans="1:18" hidden="1" x14ac:dyDescent="0.35">
      <c r="A140">
        <v>114242208</v>
      </c>
      <c r="B140" s="3">
        <v>43553</v>
      </c>
      <c r="C140" s="3">
        <v>43571</v>
      </c>
      <c r="D140" t="s">
        <v>119</v>
      </c>
      <c r="E140" t="s">
        <v>24</v>
      </c>
      <c r="F140" t="s">
        <v>30</v>
      </c>
      <c r="G140" t="s">
        <v>18</v>
      </c>
      <c r="H140" t="s">
        <v>15</v>
      </c>
      <c r="I140" s="9">
        <v>5663</v>
      </c>
      <c r="J140" s="9">
        <v>81.73</v>
      </c>
      <c r="K140" s="9">
        <v>56.67</v>
      </c>
      <c r="L140" s="9">
        <f>tbl_salesdata[[#This Row],[Units Sold]]*tbl_salesdata[[#This Row],[Unit Cost]]</f>
        <v>320922.21000000002</v>
      </c>
      <c r="M140" s="9">
        <f>tbl_salesdata[[#This Row],[Units Sold]]*tbl_salesdata[[#This Row],[Unit Price]]</f>
        <v>462836.99000000005</v>
      </c>
      <c r="N140" s="9">
        <f>tbl_salesdata[[#This Row],[Total Sales]]-tbl_salesdata[[#This Row],[Total Cost]]</f>
        <v>141914.78000000003</v>
      </c>
      <c r="O140">
        <f>tbl_salesdata[[#This Row],[Ship Date]]-tbl_salesdata[[#This Row],[Order Date]]</f>
        <v>18</v>
      </c>
      <c r="P140">
        <f>WEEKDAY(tbl_salesdata[[#This Row],[Order Date]],2)</f>
        <v>5</v>
      </c>
      <c r="Q140" t="str">
        <f>TEXT(tbl_salesdata[[#This Row],[Order Date]],"dddd")</f>
        <v>Friday</v>
      </c>
      <c r="R140" t="str">
        <f>IF(tbl_salesdata[[#This Row],[Weekdaynum]]&gt;5,"Yes","No")</f>
        <v>No</v>
      </c>
    </row>
    <row r="141" spans="1:18" hidden="1" x14ac:dyDescent="0.35">
      <c r="A141">
        <v>433539664</v>
      </c>
      <c r="B141" s="3">
        <v>42009</v>
      </c>
      <c r="C141" s="3">
        <v>42024</v>
      </c>
      <c r="D141" t="s">
        <v>130</v>
      </c>
      <c r="E141" t="s">
        <v>29</v>
      </c>
      <c r="F141" t="s">
        <v>33</v>
      </c>
      <c r="G141" t="s">
        <v>14</v>
      </c>
      <c r="H141" t="s">
        <v>15</v>
      </c>
      <c r="I141" s="9">
        <v>2876</v>
      </c>
      <c r="J141" s="9">
        <v>109.28</v>
      </c>
      <c r="K141" s="9">
        <v>35.840000000000003</v>
      </c>
      <c r="L141" s="9">
        <f>tbl_salesdata[[#This Row],[Units Sold]]*tbl_salesdata[[#This Row],[Unit Cost]]</f>
        <v>103075.84000000001</v>
      </c>
      <c r="M141" s="9">
        <f>tbl_salesdata[[#This Row],[Units Sold]]*tbl_salesdata[[#This Row],[Unit Price]]</f>
        <v>314289.28000000003</v>
      </c>
      <c r="N141" s="9">
        <f>tbl_salesdata[[#This Row],[Total Sales]]-tbl_salesdata[[#This Row],[Total Cost]]</f>
        <v>211213.44</v>
      </c>
      <c r="O141">
        <f>tbl_salesdata[[#This Row],[Ship Date]]-tbl_salesdata[[#This Row],[Order Date]]</f>
        <v>15</v>
      </c>
      <c r="P141">
        <f>WEEKDAY(tbl_salesdata[[#This Row],[Order Date]],2)</f>
        <v>1</v>
      </c>
      <c r="Q141" t="str">
        <f>TEXT(tbl_salesdata[[#This Row],[Order Date]],"dddd")</f>
        <v>Monday</v>
      </c>
      <c r="R141" t="str">
        <f>IF(tbl_salesdata[[#This Row],[Weekdaynum]]&gt;5,"Yes","No")</f>
        <v>No</v>
      </c>
    </row>
    <row r="142" spans="1:18" hidden="1" x14ac:dyDescent="0.35">
      <c r="A142">
        <v>667981469</v>
      </c>
      <c r="B142" s="3">
        <v>44337</v>
      </c>
      <c r="C142" s="3">
        <v>44352</v>
      </c>
      <c r="D142" t="s">
        <v>131</v>
      </c>
      <c r="E142" t="s">
        <v>32</v>
      </c>
      <c r="F142" t="s">
        <v>47</v>
      </c>
      <c r="G142" t="s">
        <v>14</v>
      </c>
      <c r="H142" t="s">
        <v>15</v>
      </c>
      <c r="I142" s="9">
        <v>9416</v>
      </c>
      <c r="J142" s="9">
        <v>421.89</v>
      </c>
      <c r="K142" s="9">
        <v>364.69</v>
      </c>
      <c r="L142" s="9">
        <f>tbl_salesdata[[#This Row],[Units Sold]]*tbl_salesdata[[#This Row],[Unit Cost]]</f>
        <v>3433921.04</v>
      </c>
      <c r="M142" s="9">
        <f>tbl_salesdata[[#This Row],[Units Sold]]*tbl_salesdata[[#This Row],[Unit Price]]</f>
        <v>3972516.2399999998</v>
      </c>
      <c r="N142" s="9">
        <f>tbl_salesdata[[#This Row],[Total Sales]]-tbl_salesdata[[#This Row],[Total Cost]]</f>
        <v>538595.19999999972</v>
      </c>
      <c r="O142">
        <f>tbl_salesdata[[#This Row],[Ship Date]]-tbl_salesdata[[#This Row],[Order Date]]</f>
        <v>15</v>
      </c>
      <c r="P142">
        <f>WEEKDAY(tbl_salesdata[[#This Row],[Order Date]],2)</f>
        <v>5</v>
      </c>
      <c r="Q142" t="str">
        <f>TEXT(tbl_salesdata[[#This Row],[Order Date]],"dddd")</f>
        <v>Friday</v>
      </c>
      <c r="R142" t="str">
        <f>IF(tbl_salesdata[[#This Row],[Weekdaynum]]&gt;5,"Yes","No")</f>
        <v>No</v>
      </c>
    </row>
    <row r="143" spans="1:18" x14ac:dyDescent="0.35">
      <c r="A143">
        <v>329951465</v>
      </c>
      <c r="B143" s="3">
        <v>43827</v>
      </c>
      <c r="C143" s="3">
        <v>43846</v>
      </c>
      <c r="D143" t="s">
        <v>211</v>
      </c>
      <c r="E143" t="s">
        <v>38</v>
      </c>
      <c r="F143" t="s">
        <v>76</v>
      </c>
      <c r="G143" t="s">
        <v>14</v>
      </c>
      <c r="H143" t="s">
        <v>19</v>
      </c>
      <c r="I143" s="9">
        <v>8825</v>
      </c>
      <c r="J143" s="9">
        <v>668.27</v>
      </c>
      <c r="K143" s="9">
        <v>502.54</v>
      </c>
      <c r="L143" s="9">
        <f>tbl_salesdata[[#This Row],[Units Sold]]*tbl_salesdata[[#This Row],[Unit Cost]]</f>
        <v>4434915.5</v>
      </c>
      <c r="M143" s="9">
        <f>tbl_salesdata[[#This Row],[Units Sold]]*tbl_salesdata[[#This Row],[Unit Price]]</f>
        <v>5897482.75</v>
      </c>
      <c r="N143" s="9">
        <f>tbl_salesdata[[#This Row],[Total Sales]]-tbl_salesdata[[#This Row],[Total Cost]]</f>
        <v>1462567.25</v>
      </c>
      <c r="O143">
        <f>tbl_salesdata[[#This Row],[Ship Date]]-tbl_salesdata[[#This Row],[Order Date]]</f>
        <v>19</v>
      </c>
      <c r="P143">
        <f>WEEKDAY(tbl_salesdata[[#This Row],[Order Date]],2)</f>
        <v>6</v>
      </c>
      <c r="Q143" t="str">
        <f>TEXT(tbl_salesdata[[#This Row],[Order Date]],"dddd")</f>
        <v>Saturday</v>
      </c>
      <c r="R143" t="str">
        <f>IF(tbl_salesdata[[#This Row],[Weekdaynum]]&gt;5,"Yes","No")</f>
        <v>Yes</v>
      </c>
    </row>
    <row r="144" spans="1:18" hidden="1" x14ac:dyDescent="0.35">
      <c r="A144">
        <v>940305936</v>
      </c>
      <c r="B144" s="3">
        <v>44735</v>
      </c>
      <c r="C144" s="3">
        <v>44742</v>
      </c>
      <c r="D144" t="s">
        <v>90</v>
      </c>
      <c r="E144" t="s">
        <v>38</v>
      </c>
      <c r="F144" t="s">
        <v>40</v>
      </c>
      <c r="G144" t="s">
        <v>14</v>
      </c>
      <c r="H144" t="s">
        <v>19</v>
      </c>
      <c r="I144" s="9">
        <v>6277</v>
      </c>
      <c r="J144" s="9">
        <v>651.21</v>
      </c>
      <c r="K144" s="9">
        <v>524.96</v>
      </c>
      <c r="L144" s="9">
        <f>tbl_salesdata[[#This Row],[Units Sold]]*tbl_salesdata[[#This Row],[Unit Cost]]</f>
        <v>3295173.9200000004</v>
      </c>
      <c r="M144" s="9">
        <f>tbl_salesdata[[#This Row],[Units Sold]]*tbl_salesdata[[#This Row],[Unit Price]]</f>
        <v>4087645.1700000004</v>
      </c>
      <c r="N144" s="9">
        <f>tbl_salesdata[[#This Row],[Total Sales]]-tbl_salesdata[[#This Row],[Total Cost]]</f>
        <v>792471.25</v>
      </c>
      <c r="O144">
        <f>tbl_salesdata[[#This Row],[Ship Date]]-tbl_salesdata[[#This Row],[Order Date]]</f>
        <v>7</v>
      </c>
      <c r="P144">
        <f>WEEKDAY(tbl_salesdata[[#This Row],[Order Date]],2)</f>
        <v>4</v>
      </c>
      <c r="Q144" t="str">
        <f>TEXT(tbl_salesdata[[#This Row],[Order Date]],"dddd")</f>
        <v>Thursday</v>
      </c>
      <c r="R144" t="str">
        <f>IF(tbl_salesdata[[#This Row],[Weekdaynum]]&gt;5,"Yes","No")</f>
        <v>No</v>
      </c>
    </row>
    <row r="145" spans="1:18" hidden="1" x14ac:dyDescent="0.35">
      <c r="A145">
        <v>507973754</v>
      </c>
      <c r="B145" s="3">
        <v>44558</v>
      </c>
      <c r="C145" s="3">
        <v>44564</v>
      </c>
      <c r="D145" t="s">
        <v>132</v>
      </c>
      <c r="E145" t="s">
        <v>38</v>
      </c>
      <c r="F145" t="s">
        <v>13</v>
      </c>
      <c r="G145" t="s">
        <v>14</v>
      </c>
      <c r="H145" t="s">
        <v>34</v>
      </c>
      <c r="I145" s="9">
        <v>9577</v>
      </c>
      <c r="J145" s="9">
        <v>255.28</v>
      </c>
      <c r="K145" s="9">
        <v>159.41999999999999</v>
      </c>
      <c r="L145" s="9">
        <f>tbl_salesdata[[#This Row],[Units Sold]]*tbl_salesdata[[#This Row],[Unit Cost]]</f>
        <v>1526765.3399999999</v>
      </c>
      <c r="M145" s="9">
        <f>tbl_salesdata[[#This Row],[Units Sold]]*tbl_salesdata[[#This Row],[Unit Price]]</f>
        <v>2444816.56</v>
      </c>
      <c r="N145" s="9">
        <f>tbl_salesdata[[#This Row],[Total Sales]]-tbl_salesdata[[#This Row],[Total Cost]]</f>
        <v>918051.2200000002</v>
      </c>
      <c r="O145">
        <f>tbl_salesdata[[#This Row],[Ship Date]]-tbl_salesdata[[#This Row],[Order Date]]</f>
        <v>6</v>
      </c>
      <c r="P145">
        <f>WEEKDAY(tbl_salesdata[[#This Row],[Order Date]],2)</f>
        <v>2</v>
      </c>
      <c r="Q145" t="str">
        <f>TEXT(tbl_salesdata[[#This Row],[Order Date]],"dddd")</f>
        <v>Tuesday</v>
      </c>
      <c r="R145" t="str">
        <f>IF(tbl_salesdata[[#This Row],[Weekdaynum]]&gt;5,"Yes","No")</f>
        <v>No</v>
      </c>
    </row>
    <row r="146" spans="1:18" x14ac:dyDescent="0.35">
      <c r="A146">
        <v>341306436</v>
      </c>
      <c r="B146" s="3">
        <v>43631</v>
      </c>
      <c r="C146" s="3">
        <v>43638</v>
      </c>
      <c r="D146" t="s">
        <v>59</v>
      </c>
      <c r="E146" t="s">
        <v>12</v>
      </c>
      <c r="F146" t="s">
        <v>40</v>
      </c>
      <c r="G146" t="s">
        <v>14</v>
      </c>
      <c r="H146" t="s">
        <v>26</v>
      </c>
      <c r="I146" s="9">
        <v>9014</v>
      </c>
      <c r="J146" s="9">
        <v>651.21</v>
      </c>
      <c r="K146" s="9">
        <v>524.96</v>
      </c>
      <c r="L146" s="9">
        <f>tbl_salesdata[[#This Row],[Units Sold]]*tbl_salesdata[[#This Row],[Unit Cost]]</f>
        <v>4731989.4400000004</v>
      </c>
      <c r="M146" s="9">
        <f>tbl_salesdata[[#This Row],[Units Sold]]*tbl_salesdata[[#This Row],[Unit Price]]</f>
        <v>5870006.9400000004</v>
      </c>
      <c r="N146" s="9">
        <f>tbl_salesdata[[#This Row],[Total Sales]]-tbl_salesdata[[#This Row],[Total Cost]]</f>
        <v>1138017.5</v>
      </c>
      <c r="O146">
        <f>tbl_salesdata[[#This Row],[Ship Date]]-tbl_salesdata[[#This Row],[Order Date]]</f>
        <v>7</v>
      </c>
      <c r="P146">
        <f>WEEKDAY(tbl_salesdata[[#This Row],[Order Date]],2)</f>
        <v>6</v>
      </c>
      <c r="Q146" t="str">
        <f>TEXT(tbl_salesdata[[#This Row],[Order Date]],"dddd")</f>
        <v>Saturday</v>
      </c>
      <c r="R146" t="str">
        <f>IF(tbl_salesdata[[#This Row],[Weekdaynum]]&gt;5,"Yes","No")</f>
        <v>Yes</v>
      </c>
    </row>
    <row r="147" spans="1:18" hidden="1" x14ac:dyDescent="0.35">
      <c r="A147">
        <v>108127200</v>
      </c>
      <c r="B147" s="3">
        <v>44809</v>
      </c>
      <c r="C147" s="3">
        <v>44813</v>
      </c>
      <c r="D147" t="s">
        <v>27</v>
      </c>
      <c r="E147" t="s">
        <v>24</v>
      </c>
      <c r="F147" t="s">
        <v>47</v>
      </c>
      <c r="G147" t="s">
        <v>18</v>
      </c>
      <c r="H147" t="s">
        <v>26</v>
      </c>
      <c r="I147" s="9">
        <v>6096</v>
      </c>
      <c r="J147" s="9">
        <v>421.89</v>
      </c>
      <c r="K147" s="9">
        <v>364.69</v>
      </c>
      <c r="L147" s="9">
        <f>tbl_salesdata[[#This Row],[Units Sold]]*tbl_salesdata[[#This Row],[Unit Cost]]</f>
        <v>2223150.2399999998</v>
      </c>
      <c r="M147" s="9">
        <f>tbl_salesdata[[#This Row],[Units Sold]]*tbl_salesdata[[#This Row],[Unit Price]]</f>
        <v>2571841.44</v>
      </c>
      <c r="N147" s="9">
        <f>tbl_salesdata[[#This Row],[Total Sales]]-tbl_salesdata[[#This Row],[Total Cost]]</f>
        <v>348691.20000000019</v>
      </c>
      <c r="O147">
        <f>tbl_salesdata[[#This Row],[Ship Date]]-tbl_salesdata[[#This Row],[Order Date]]</f>
        <v>4</v>
      </c>
      <c r="P147">
        <f>WEEKDAY(tbl_salesdata[[#This Row],[Order Date]],2)</f>
        <v>1</v>
      </c>
      <c r="Q147" t="str">
        <f>TEXT(tbl_salesdata[[#This Row],[Order Date]],"dddd")</f>
        <v>Monday</v>
      </c>
      <c r="R147" t="str">
        <f>IF(tbl_salesdata[[#This Row],[Weekdaynum]]&gt;5,"Yes","No")</f>
        <v>No</v>
      </c>
    </row>
    <row r="148" spans="1:18" hidden="1" x14ac:dyDescent="0.35">
      <c r="A148">
        <v>542272984</v>
      </c>
      <c r="B148" s="3">
        <v>42670</v>
      </c>
      <c r="C148" s="3">
        <v>42677</v>
      </c>
      <c r="D148" t="s">
        <v>96</v>
      </c>
      <c r="E148" t="s">
        <v>29</v>
      </c>
      <c r="F148" t="s">
        <v>40</v>
      </c>
      <c r="G148" t="s">
        <v>14</v>
      </c>
      <c r="H148" t="s">
        <v>19</v>
      </c>
      <c r="I148" s="9">
        <v>9481</v>
      </c>
      <c r="J148" s="9">
        <v>651.21</v>
      </c>
      <c r="K148" s="9">
        <v>524.96</v>
      </c>
      <c r="L148" s="9">
        <f>tbl_salesdata[[#This Row],[Units Sold]]*tbl_salesdata[[#This Row],[Unit Cost]]</f>
        <v>4977145.7600000007</v>
      </c>
      <c r="M148" s="9">
        <f>tbl_salesdata[[#This Row],[Units Sold]]*tbl_salesdata[[#This Row],[Unit Price]]</f>
        <v>6174122.0100000007</v>
      </c>
      <c r="N148" s="9">
        <f>tbl_salesdata[[#This Row],[Total Sales]]-tbl_salesdata[[#This Row],[Total Cost]]</f>
        <v>1196976.25</v>
      </c>
      <c r="O148">
        <f>tbl_salesdata[[#This Row],[Ship Date]]-tbl_salesdata[[#This Row],[Order Date]]</f>
        <v>7</v>
      </c>
      <c r="P148">
        <f>WEEKDAY(tbl_salesdata[[#This Row],[Order Date]],2)</f>
        <v>4</v>
      </c>
      <c r="Q148" t="str">
        <f>TEXT(tbl_salesdata[[#This Row],[Order Date]],"dddd")</f>
        <v>Thursday</v>
      </c>
      <c r="R148" t="str">
        <f>IF(tbl_salesdata[[#This Row],[Weekdaynum]]&gt;5,"Yes","No")</f>
        <v>No</v>
      </c>
    </row>
    <row r="149" spans="1:18" hidden="1" x14ac:dyDescent="0.35">
      <c r="A149">
        <v>884092414</v>
      </c>
      <c r="B149" s="3">
        <v>44297</v>
      </c>
      <c r="C149" s="3">
        <v>44314</v>
      </c>
      <c r="D149" t="s">
        <v>133</v>
      </c>
      <c r="E149" t="s">
        <v>38</v>
      </c>
      <c r="F149" t="s">
        <v>40</v>
      </c>
      <c r="G149" t="s">
        <v>18</v>
      </c>
      <c r="H149" t="s">
        <v>19</v>
      </c>
      <c r="I149" s="9">
        <v>1447</v>
      </c>
      <c r="J149" s="9">
        <v>651.21</v>
      </c>
      <c r="K149" s="9">
        <v>524.96</v>
      </c>
      <c r="L149" s="9">
        <f>tbl_salesdata[[#This Row],[Units Sold]]*tbl_salesdata[[#This Row],[Unit Cost]]</f>
        <v>759617.12</v>
      </c>
      <c r="M149" s="9">
        <f>tbl_salesdata[[#This Row],[Units Sold]]*tbl_salesdata[[#This Row],[Unit Price]]</f>
        <v>942300.87</v>
      </c>
      <c r="N149" s="9">
        <f>tbl_salesdata[[#This Row],[Total Sales]]-tbl_salesdata[[#This Row],[Total Cost]]</f>
        <v>182683.75</v>
      </c>
      <c r="O149">
        <f>tbl_salesdata[[#This Row],[Ship Date]]-tbl_salesdata[[#This Row],[Order Date]]</f>
        <v>17</v>
      </c>
      <c r="P149">
        <f>WEEKDAY(tbl_salesdata[[#This Row],[Order Date]],2)</f>
        <v>7</v>
      </c>
      <c r="Q149" t="str">
        <f>TEXT(tbl_salesdata[[#This Row],[Order Date]],"dddd")</f>
        <v>Sunday</v>
      </c>
      <c r="R149" t="str">
        <f>IF(tbl_salesdata[[#This Row],[Weekdaynum]]&gt;5,"Yes","No")</f>
        <v>Yes</v>
      </c>
    </row>
    <row r="150" spans="1:18" hidden="1" x14ac:dyDescent="0.35">
      <c r="A150">
        <v>385196816</v>
      </c>
      <c r="B150" s="3">
        <v>44029</v>
      </c>
      <c r="C150" s="3">
        <v>44033</v>
      </c>
      <c r="D150" t="s">
        <v>134</v>
      </c>
      <c r="E150" t="s">
        <v>38</v>
      </c>
      <c r="F150" t="s">
        <v>76</v>
      </c>
      <c r="G150" t="s">
        <v>18</v>
      </c>
      <c r="H150" t="s">
        <v>19</v>
      </c>
      <c r="I150" s="9">
        <v>7153</v>
      </c>
      <c r="J150" s="9">
        <v>668.27</v>
      </c>
      <c r="K150" s="9">
        <v>502.54</v>
      </c>
      <c r="L150" s="9">
        <f>tbl_salesdata[[#This Row],[Units Sold]]*tbl_salesdata[[#This Row],[Unit Cost]]</f>
        <v>3594668.62</v>
      </c>
      <c r="M150" s="9">
        <f>tbl_salesdata[[#This Row],[Units Sold]]*tbl_salesdata[[#This Row],[Unit Price]]</f>
        <v>4780135.3099999996</v>
      </c>
      <c r="N150" s="9">
        <f>tbl_salesdata[[#This Row],[Total Sales]]-tbl_salesdata[[#This Row],[Total Cost]]</f>
        <v>1185466.6899999995</v>
      </c>
      <c r="O150">
        <f>tbl_salesdata[[#This Row],[Ship Date]]-tbl_salesdata[[#This Row],[Order Date]]</f>
        <v>4</v>
      </c>
      <c r="P150">
        <f>WEEKDAY(tbl_salesdata[[#This Row],[Order Date]],2)</f>
        <v>5</v>
      </c>
      <c r="Q150" t="str">
        <f>TEXT(tbl_salesdata[[#This Row],[Order Date]],"dddd")</f>
        <v>Friday</v>
      </c>
      <c r="R150" t="str">
        <f>IF(tbl_salesdata[[#This Row],[Weekdaynum]]&gt;5,"Yes","No")</f>
        <v>No</v>
      </c>
    </row>
    <row r="151" spans="1:18" hidden="1" x14ac:dyDescent="0.35">
      <c r="A151">
        <v>167510020</v>
      </c>
      <c r="B151" s="3">
        <v>43717</v>
      </c>
      <c r="C151" s="3">
        <v>43720</v>
      </c>
      <c r="D151" t="s">
        <v>101</v>
      </c>
      <c r="E151" t="s">
        <v>24</v>
      </c>
      <c r="F151" t="s">
        <v>47</v>
      </c>
      <c r="G151" t="s">
        <v>14</v>
      </c>
      <c r="H151" t="s">
        <v>26</v>
      </c>
      <c r="I151" s="9">
        <v>8792</v>
      </c>
      <c r="J151" s="9">
        <v>421.89</v>
      </c>
      <c r="K151" s="9">
        <v>364.69</v>
      </c>
      <c r="L151" s="9">
        <f>tbl_salesdata[[#This Row],[Units Sold]]*tbl_salesdata[[#This Row],[Unit Cost]]</f>
        <v>3206354.48</v>
      </c>
      <c r="M151" s="9">
        <f>tbl_salesdata[[#This Row],[Units Sold]]*tbl_salesdata[[#This Row],[Unit Price]]</f>
        <v>3709256.88</v>
      </c>
      <c r="N151" s="9">
        <f>tbl_salesdata[[#This Row],[Total Sales]]-tbl_salesdata[[#This Row],[Total Cost]]</f>
        <v>502902.39999999991</v>
      </c>
      <c r="O151">
        <f>tbl_salesdata[[#This Row],[Ship Date]]-tbl_salesdata[[#This Row],[Order Date]]</f>
        <v>3</v>
      </c>
      <c r="P151">
        <f>WEEKDAY(tbl_salesdata[[#This Row],[Order Date]],2)</f>
        <v>1</v>
      </c>
      <c r="Q151" t="str">
        <f>TEXT(tbl_salesdata[[#This Row],[Order Date]],"dddd")</f>
        <v>Monday</v>
      </c>
      <c r="R151" t="str">
        <f>IF(tbl_salesdata[[#This Row],[Weekdaynum]]&gt;5,"Yes","No")</f>
        <v>No</v>
      </c>
    </row>
    <row r="152" spans="1:18" hidden="1" x14ac:dyDescent="0.35">
      <c r="A152">
        <v>973268353</v>
      </c>
      <c r="B152" s="3">
        <v>42526</v>
      </c>
      <c r="C152" s="3">
        <v>42538</v>
      </c>
      <c r="D152" t="s">
        <v>135</v>
      </c>
      <c r="E152" t="s">
        <v>21</v>
      </c>
      <c r="F152" t="s">
        <v>22</v>
      </c>
      <c r="G152" t="s">
        <v>14</v>
      </c>
      <c r="H152" t="s">
        <v>34</v>
      </c>
      <c r="I152" s="9">
        <v>589</v>
      </c>
      <c r="J152" s="9">
        <v>47.45</v>
      </c>
      <c r="K152" s="9">
        <v>31.79</v>
      </c>
      <c r="L152" s="9">
        <f>tbl_salesdata[[#This Row],[Units Sold]]*tbl_salesdata[[#This Row],[Unit Cost]]</f>
        <v>18724.310000000001</v>
      </c>
      <c r="M152" s="9">
        <f>tbl_salesdata[[#This Row],[Units Sold]]*tbl_salesdata[[#This Row],[Unit Price]]</f>
        <v>27948.050000000003</v>
      </c>
      <c r="N152" s="9">
        <f>tbl_salesdata[[#This Row],[Total Sales]]-tbl_salesdata[[#This Row],[Total Cost]]</f>
        <v>9223.7400000000016</v>
      </c>
      <c r="O152">
        <f>tbl_salesdata[[#This Row],[Ship Date]]-tbl_salesdata[[#This Row],[Order Date]]</f>
        <v>12</v>
      </c>
      <c r="P152">
        <f>WEEKDAY(tbl_salesdata[[#This Row],[Order Date]],2)</f>
        <v>7</v>
      </c>
      <c r="Q152" t="str">
        <f>TEXT(tbl_salesdata[[#This Row],[Order Date]],"dddd")</f>
        <v>Sunday</v>
      </c>
      <c r="R152" t="str">
        <f>IF(tbl_salesdata[[#This Row],[Weekdaynum]]&gt;5,"Yes","No")</f>
        <v>Yes</v>
      </c>
    </row>
    <row r="153" spans="1:18" hidden="1" x14ac:dyDescent="0.35">
      <c r="A153">
        <v>915020644</v>
      </c>
      <c r="B153" s="3">
        <v>43889</v>
      </c>
      <c r="C153" s="3">
        <v>43898</v>
      </c>
      <c r="D153" t="s">
        <v>136</v>
      </c>
      <c r="E153" t="s">
        <v>38</v>
      </c>
      <c r="F153" t="s">
        <v>56</v>
      </c>
      <c r="G153" t="s">
        <v>18</v>
      </c>
      <c r="H153" t="s">
        <v>15</v>
      </c>
      <c r="I153" s="9">
        <v>3797</v>
      </c>
      <c r="J153" s="9">
        <v>9.33</v>
      </c>
      <c r="K153" s="9">
        <v>6.92</v>
      </c>
      <c r="L153" s="9">
        <f>tbl_salesdata[[#This Row],[Units Sold]]*tbl_salesdata[[#This Row],[Unit Cost]]</f>
        <v>26275.239999999998</v>
      </c>
      <c r="M153" s="9">
        <f>tbl_salesdata[[#This Row],[Units Sold]]*tbl_salesdata[[#This Row],[Unit Price]]</f>
        <v>35426.01</v>
      </c>
      <c r="N153" s="9">
        <f>tbl_salesdata[[#This Row],[Total Sales]]-tbl_salesdata[[#This Row],[Total Cost]]</f>
        <v>9150.7700000000041</v>
      </c>
      <c r="O153">
        <f>tbl_salesdata[[#This Row],[Ship Date]]-tbl_salesdata[[#This Row],[Order Date]]</f>
        <v>9</v>
      </c>
      <c r="P153">
        <f>WEEKDAY(tbl_salesdata[[#This Row],[Order Date]],2)</f>
        <v>5</v>
      </c>
      <c r="Q153" t="str">
        <f>TEXT(tbl_salesdata[[#This Row],[Order Date]],"dddd")</f>
        <v>Friday</v>
      </c>
      <c r="R153" t="str">
        <f>IF(tbl_salesdata[[#This Row],[Weekdaynum]]&gt;5,"Yes","No")</f>
        <v>No</v>
      </c>
    </row>
    <row r="154" spans="1:18" hidden="1" x14ac:dyDescent="0.35">
      <c r="A154">
        <v>425628221</v>
      </c>
      <c r="B154" s="3">
        <v>42400</v>
      </c>
      <c r="C154" s="3">
        <v>42421</v>
      </c>
      <c r="D154" t="s">
        <v>137</v>
      </c>
      <c r="E154" t="s">
        <v>38</v>
      </c>
      <c r="F154" t="s">
        <v>42</v>
      </c>
      <c r="G154" t="s">
        <v>18</v>
      </c>
      <c r="H154" t="s">
        <v>19</v>
      </c>
      <c r="I154" s="9">
        <v>1704</v>
      </c>
      <c r="J154" s="9">
        <v>437.2</v>
      </c>
      <c r="K154" s="9">
        <v>263.33</v>
      </c>
      <c r="L154" s="9">
        <f>tbl_salesdata[[#This Row],[Units Sold]]*tbl_salesdata[[#This Row],[Unit Cost]]</f>
        <v>448714.31999999995</v>
      </c>
      <c r="M154" s="9">
        <f>tbl_salesdata[[#This Row],[Units Sold]]*tbl_salesdata[[#This Row],[Unit Price]]</f>
        <v>744988.79999999993</v>
      </c>
      <c r="N154" s="9">
        <f>tbl_salesdata[[#This Row],[Total Sales]]-tbl_salesdata[[#This Row],[Total Cost]]</f>
        <v>296274.48</v>
      </c>
      <c r="O154">
        <f>tbl_salesdata[[#This Row],[Ship Date]]-tbl_salesdata[[#This Row],[Order Date]]</f>
        <v>21</v>
      </c>
      <c r="P154">
        <f>WEEKDAY(tbl_salesdata[[#This Row],[Order Date]],2)</f>
        <v>7</v>
      </c>
      <c r="Q154" t="str">
        <f>TEXT(tbl_salesdata[[#This Row],[Order Date]],"dddd")</f>
        <v>Sunday</v>
      </c>
      <c r="R154" t="str">
        <f>IF(tbl_salesdata[[#This Row],[Weekdaynum]]&gt;5,"Yes","No")</f>
        <v>Yes</v>
      </c>
    </row>
    <row r="155" spans="1:18" hidden="1" x14ac:dyDescent="0.35">
      <c r="A155">
        <v>908264911</v>
      </c>
      <c r="B155" s="3">
        <v>44699</v>
      </c>
      <c r="C155" s="3">
        <v>44702</v>
      </c>
      <c r="D155" t="s">
        <v>44</v>
      </c>
      <c r="E155" t="s">
        <v>12</v>
      </c>
      <c r="F155" t="s">
        <v>22</v>
      </c>
      <c r="G155" t="s">
        <v>14</v>
      </c>
      <c r="H155" t="s">
        <v>26</v>
      </c>
      <c r="I155" s="9">
        <v>4626</v>
      </c>
      <c r="J155" s="9">
        <v>47.45</v>
      </c>
      <c r="K155" s="9">
        <v>31.79</v>
      </c>
      <c r="L155" s="9">
        <f>tbl_salesdata[[#This Row],[Units Sold]]*tbl_salesdata[[#This Row],[Unit Cost]]</f>
        <v>147060.54</v>
      </c>
      <c r="M155" s="9">
        <f>tbl_salesdata[[#This Row],[Units Sold]]*tbl_salesdata[[#This Row],[Unit Price]]</f>
        <v>219503.7</v>
      </c>
      <c r="N155" s="9">
        <f>tbl_salesdata[[#This Row],[Total Sales]]-tbl_salesdata[[#This Row],[Total Cost]]</f>
        <v>72443.16</v>
      </c>
      <c r="O155">
        <f>tbl_salesdata[[#This Row],[Ship Date]]-tbl_salesdata[[#This Row],[Order Date]]</f>
        <v>3</v>
      </c>
      <c r="P155">
        <f>WEEKDAY(tbl_salesdata[[#This Row],[Order Date]],2)</f>
        <v>3</v>
      </c>
      <c r="Q155" t="str">
        <f>TEXT(tbl_salesdata[[#This Row],[Order Date]],"dddd")</f>
        <v>Wednesday</v>
      </c>
      <c r="R155" t="str">
        <f>IF(tbl_salesdata[[#This Row],[Weekdaynum]]&gt;5,"Yes","No")</f>
        <v>No</v>
      </c>
    </row>
    <row r="156" spans="1:18" hidden="1" x14ac:dyDescent="0.35">
      <c r="A156">
        <v>686417043</v>
      </c>
      <c r="B156" s="3">
        <v>42425</v>
      </c>
      <c r="C156" s="3">
        <v>42439</v>
      </c>
      <c r="D156" t="s">
        <v>98</v>
      </c>
      <c r="E156" t="s">
        <v>38</v>
      </c>
      <c r="F156" t="s">
        <v>25</v>
      </c>
      <c r="G156" t="s">
        <v>14</v>
      </c>
      <c r="H156" t="s">
        <v>19</v>
      </c>
      <c r="I156" s="9">
        <v>4912</v>
      </c>
      <c r="J156" s="9">
        <v>205.7</v>
      </c>
      <c r="K156" s="9">
        <v>117.11</v>
      </c>
      <c r="L156" s="9">
        <f>tbl_salesdata[[#This Row],[Units Sold]]*tbl_salesdata[[#This Row],[Unit Cost]]</f>
        <v>575244.31999999995</v>
      </c>
      <c r="M156" s="9">
        <f>tbl_salesdata[[#This Row],[Units Sold]]*tbl_salesdata[[#This Row],[Unit Price]]</f>
        <v>1010398.3999999999</v>
      </c>
      <c r="N156" s="9">
        <f>tbl_salesdata[[#This Row],[Total Sales]]-tbl_salesdata[[#This Row],[Total Cost]]</f>
        <v>435154.07999999996</v>
      </c>
      <c r="O156">
        <f>tbl_salesdata[[#This Row],[Ship Date]]-tbl_salesdata[[#This Row],[Order Date]]</f>
        <v>14</v>
      </c>
      <c r="P156">
        <f>WEEKDAY(tbl_salesdata[[#This Row],[Order Date]],2)</f>
        <v>4</v>
      </c>
      <c r="Q156" t="str">
        <f>TEXT(tbl_salesdata[[#This Row],[Order Date]],"dddd")</f>
        <v>Thursday</v>
      </c>
      <c r="R156" t="str">
        <f>IF(tbl_salesdata[[#This Row],[Weekdaynum]]&gt;5,"Yes","No")</f>
        <v>No</v>
      </c>
    </row>
    <row r="157" spans="1:18" x14ac:dyDescent="0.35">
      <c r="A157">
        <v>135069024</v>
      </c>
      <c r="B157" s="3">
        <v>42217</v>
      </c>
      <c r="C157" s="3">
        <v>42219</v>
      </c>
      <c r="D157" t="s">
        <v>97</v>
      </c>
      <c r="E157" t="s">
        <v>29</v>
      </c>
      <c r="F157" t="s">
        <v>76</v>
      </c>
      <c r="G157" t="s">
        <v>14</v>
      </c>
      <c r="H157" t="s">
        <v>34</v>
      </c>
      <c r="I157" s="9">
        <v>8781</v>
      </c>
      <c r="J157" s="9">
        <v>668.27</v>
      </c>
      <c r="K157" s="9">
        <v>502.54</v>
      </c>
      <c r="L157" s="9">
        <f>tbl_salesdata[[#This Row],[Units Sold]]*tbl_salesdata[[#This Row],[Unit Cost]]</f>
        <v>4412803.74</v>
      </c>
      <c r="M157" s="9">
        <f>tbl_salesdata[[#This Row],[Units Sold]]*tbl_salesdata[[#This Row],[Unit Price]]</f>
        <v>5868078.8700000001</v>
      </c>
      <c r="N157" s="9">
        <f>tbl_salesdata[[#This Row],[Total Sales]]-tbl_salesdata[[#This Row],[Total Cost]]</f>
        <v>1455275.13</v>
      </c>
      <c r="O157">
        <f>tbl_salesdata[[#This Row],[Ship Date]]-tbl_salesdata[[#This Row],[Order Date]]</f>
        <v>2</v>
      </c>
      <c r="P157">
        <f>WEEKDAY(tbl_salesdata[[#This Row],[Order Date]],2)</f>
        <v>6</v>
      </c>
      <c r="Q157" t="str">
        <f>TEXT(tbl_salesdata[[#This Row],[Order Date]],"dddd")</f>
        <v>Saturday</v>
      </c>
      <c r="R157" t="str">
        <f>IF(tbl_salesdata[[#This Row],[Weekdaynum]]&gt;5,"Yes","No")</f>
        <v>Yes</v>
      </c>
    </row>
    <row r="158" spans="1:18" x14ac:dyDescent="0.35">
      <c r="A158">
        <v>191300570</v>
      </c>
      <c r="B158" s="3">
        <v>42105</v>
      </c>
      <c r="C158" s="3">
        <v>42107</v>
      </c>
      <c r="D158" t="s">
        <v>191</v>
      </c>
      <c r="E158" t="s">
        <v>24</v>
      </c>
      <c r="F158" t="s">
        <v>40</v>
      </c>
      <c r="G158" t="s">
        <v>18</v>
      </c>
      <c r="H158" t="s">
        <v>26</v>
      </c>
      <c r="I158" s="9">
        <v>8945</v>
      </c>
      <c r="J158" s="9">
        <v>651.21</v>
      </c>
      <c r="K158" s="9">
        <v>524.96</v>
      </c>
      <c r="L158" s="9">
        <f>tbl_salesdata[[#This Row],[Units Sold]]*tbl_salesdata[[#This Row],[Unit Cost]]</f>
        <v>4695767.2</v>
      </c>
      <c r="M158" s="9">
        <f>tbl_salesdata[[#This Row],[Units Sold]]*tbl_salesdata[[#This Row],[Unit Price]]</f>
        <v>5825073.4500000002</v>
      </c>
      <c r="N158" s="9">
        <f>tbl_salesdata[[#This Row],[Total Sales]]-tbl_salesdata[[#This Row],[Total Cost]]</f>
        <v>1129306.25</v>
      </c>
      <c r="O158">
        <f>tbl_salesdata[[#This Row],[Ship Date]]-tbl_salesdata[[#This Row],[Order Date]]</f>
        <v>2</v>
      </c>
      <c r="P158">
        <f>WEEKDAY(tbl_salesdata[[#This Row],[Order Date]],2)</f>
        <v>6</v>
      </c>
      <c r="Q158" t="str">
        <f>TEXT(tbl_salesdata[[#This Row],[Order Date]],"dddd")</f>
        <v>Saturday</v>
      </c>
      <c r="R158" t="str">
        <f>IF(tbl_salesdata[[#This Row],[Weekdaynum]]&gt;5,"Yes","No")</f>
        <v>Yes</v>
      </c>
    </row>
    <row r="159" spans="1:18" hidden="1" x14ac:dyDescent="0.35">
      <c r="A159">
        <v>783516871</v>
      </c>
      <c r="B159" s="3">
        <v>42066</v>
      </c>
      <c r="C159" s="3">
        <v>42078</v>
      </c>
      <c r="D159" t="s">
        <v>130</v>
      </c>
      <c r="E159" t="s">
        <v>29</v>
      </c>
      <c r="F159" t="s">
        <v>25</v>
      </c>
      <c r="G159" t="s">
        <v>14</v>
      </c>
      <c r="H159" t="s">
        <v>19</v>
      </c>
      <c r="I159" s="9">
        <v>8909</v>
      </c>
      <c r="J159" s="9">
        <v>205.7</v>
      </c>
      <c r="K159" s="9">
        <v>117.11</v>
      </c>
      <c r="L159" s="9">
        <f>tbl_salesdata[[#This Row],[Units Sold]]*tbl_salesdata[[#This Row],[Unit Cost]]</f>
        <v>1043332.99</v>
      </c>
      <c r="M159" s="9">
        <f>tbl_salesdata[[#This Row],[Units Sold]]*tbl_salesdata[[#This Row],[Unit Price]]</f>
        <v>1832581.2999999998</v>
      </c>
      <c r="N159" s="9">
        <f>tbl_salesdata[[#This Row],[Total Sales]]-tbl_salesdata[[#This Row],[Total Cost]]</f>
        <v>789248.30999999982</v>
      </c>
      <c r="O159">
        <f>tbl_salesdata[[#This Row],[Ship Date]]-tbl_salesdata[[#This Row],[Order Date]]</f>
        <v>12</v>
      </c>
      <c r="P159">
        <f>WEEKDAY(tbl_salesdata[[#This Row],[Order Date]],2)</f>
        <v>2</v>
      </c>
      <c r="Q159" t="str">
        <f>TEXT(tbl_salesdata[[#This Row],[Order Date]],"dddd")</f>
        <v>Tuesday</v>
      </c>
      <c r="R159" t="str">
        <f>IF(tbl_salesdata[[#This Row],[Weekdaynum]]&gt;5,"Yes","No")</f>
        <v>No</v>
      </c>
    </row>
    <row r="160" spans="1:18" hidden="1" x14ac:dyDescent="0.35">
      <c r="A160">
        <v>834844052</v>
      </c>
      <c r="B160" s="3">
        <v>42109</v>
      </c>
      <c r="C160" s="3">
        <v>42121</v>
      </c>
      <c r="D160" t="s">
        <v>138</v>
      </c>
      <c r="E160" t="s">
        <v>24</v>
      </c>
      <c r="F160" t="s">
        <v>42</v>
      </c>
      <c r="G160" t="s">
        <v>18</v>
      </c>
      <c r="H160" t="s">
        <v>34</v>
      </c>
      <c r="I160" s="9">
        <v>7762</v>
      </c>
      <c r="J160" s="9">
        <v>437.2</v>
      </c>
      <c r="K160" s="9">
        <v>263.33</v>
      </c>
      <c r="L160" s="9">
        <f>tbl_salesdata[[#This Row],[Units Sold]]*tbl_salesdata[[#This Row],[Unit Cost]]</f>
        <v>2043967.46</v>
      </c>
      <c r="M160" s="9">
        <f>tbl_salesdata[[#This Row],[Units Sold]]*tbl_salesdata[[#This Row],[Unit Price]]</f>
        <v>3393546.4</v>
      </c>
      <c r="N160" s="9">
        <f>tbl_salesdata[[#This Row],[Total Sales]]-tbl_salesdata[[#This Row],[Total Cost]]</f>
        <v>1349578.94</v>
      </c>
      <c r="O160">
        <f>tbl_salesdata[[#This Row],[Ship Date]]-tbl_salesdata[[#This Row],[Order Date]]</f>
        <v>12</v>
      </c>
      <c r="P160">
        <f>WEEKDAY(tbl_salesdata[[#This Row],[Order Date]],2)</f>
        <v>3</v>
      </c>
      <c r="Q160" t="str">
        <f>TEXT(tbl_salesdata[[#This Row],[Order Date]],"dddd")</f>
        <v>Wednesday</v>
      </c>
      <c r="R160" t="str">
        <f>IF(tbl_salesdata[[#This Row],[Weekdaynum]]&gt;5,"Yes","No")</f>
        <v>No</v>
      </c>
    </row>
    <row r="161" spans="1:18" hidden="1" x14ac:dyDescent="0.35">
      <c r="A161">
        <v>953805816</v>
      </c>
      <c r="B161" s="3">
        <v>42328</v>
      </c>
      <c r="C161" s="3">
        <v>42341</v>
      </c>
      <c r="D161" t="s">
        <v>87</v>
      </c>
      <c r="E161" t="s">
        <v>24</v>
      </c>
      <c r="F161" t="s">
        <v>17</v>
      </c>
      <c r="G161" t="s">
        <v>18</v>
      </c>
      <c r="H161" t="s">
        <v>34</v>
      </c>
      <c r="I161" s="9">
        <v>1191</v>
      </c>
      <c r="J161" s="9">
        <v>152.58000000000001</v>
      </c>
      <c r="K161" s="9">
        <v>97.44</v>
      </c>
      <c r="L161" s="9">
        <f>tbl_salesdata[[#This Row],[Units Sold]]*tbl_salesdata[[#This Row],[Unit Cost]]</f>
        <v>116051.04</v>
      </c>
      <c r="M161" s="9">
        <f>tbl_salesdata[[#This Row],[Units Sold]]*tbl_salesdata[[#This Row],[Unit Price]]</f>
        <v>181722.78000000003</v>
      </c>
      <c r="N161" s="9">
        <f>tbl_salesdata[[#This Row],[Total Sales]]-tbl_salesdata[[#This Row],[Total Cost]]</f>
        <v>65671.740000000034</v>
      </c>
      <c r="O161">
        <f>tbl_salesdata[[#This Row],[Ship Date]]-tbl_salesdata[[#This Row],[Order Date]]</f>
        <v>13</v>
      </c>
      <c r="P161">
        <f>WEEKDAY(tbl_salesdata[[#This Row],[Order Date]],2)</f>
        <v>5</v>
      </c>
      <c r="Q161" t="str">
        <f>TEXT(tbl_salesdata[[#This Row],[Order Date]],"dddd")</f>
        <v>Friday</v>
      </c>
      <c r="R161" t="str">
        <f>IF(tbl_salesdata[[#This Row],[Weekdaynum]]&gt;5,"Yes","No")</f>
        <v>No</v>
      </c>
    </row>
    <row r="162" spans="1:18" hidden="1" x14ac:dyDescent="0.35">
      <c r="A162">
        <v>335763490</v>
      </c>
      <c r="B162" s="3">
        <v>44703</v>
      </c>
      <c r="C162" s="3">
        <v>44722</v>
      </c>
      <c r="D162" t="s">
        <v>139</v>
      </c>
      <c r="E162" t="s">
        <v>51</v>
      </c>
      <c r="F162" t="s">
        <v>40</v>
      </c>
      <c r="G162" t="s">
        <v>14</v>
      </c>
      <c r="H162" t="s">
        <v>26</v>
      </c>
      <c r="I162" s="9">
        <v>8733</v>
      </c>
      <c r="J162" s="9">
        <v>651.21</v>
      </c>
      <c r="K162" s="9">
        <v>524.96</v>
      </c>
      <c r="L162" s="9">
        <f>tbl_salesdata[[#This Row],[Units Sold]]*tbl_salesdata[[#This Row],[Unit Cost]]</f>
        <v>4584475.6800000006</v>
      </c>
      <c r="M162" s="9">
        <f>tbl_salesdata[[#This Row],[Units Sold]]*tbl_salesdata[[#This Row],[Unit Price]]</f>
        <v>5687016.9300000006</v>
      </c>
      <c r="N162" s="9">
        <f>tbl_salesdata[[#This Row],[Total Sales]]-tbl_salesdata[[#This Row],[Total Cost]]</f>
        <v>1102541.25</v>
      </c>
      <c r="O162">
        <f>tbl_salesdata[[#This Row],[Ship Date]]-tbl_salesdata[[#This Row],[Order Date]]</f>
        <v>19</v>
      </c>
      <c r="P162">
        <f>WEEKDAY(tbl_salesdata[[#This Row],[Order Date]],2)</f>
        <v>7</v>
      </c>
      <c r="Q162" t="str">
        <f>TEXT(tbl_salesdata[[#This Row],[Order Date]],"dddd")</f>
        <v>Sunday</v>
      </c>
      <c r="R162" t="str">
        <f>IF(tbl_salesdata[[#This Row],[Weekdaynum]]&gt;5,"Yes","No")</f>
        <v>Yes</v>
      </c>
    </row>
    <row r="163" spans="1:18" hidden="1" x14ac:dyDescent="0.35">
      <c r="A163">
        <v>946390902</v>
      </c>
      <c r="B163" s="3">
        <v>43908</v>
      </c>
      <c r="C163" s="3">
        <v>43926</v>
      </c>
      <c r="D163" t="s">
        <v>84</v>
      </c>
      <c r="E163" t="s">
        <v>24</v>
      </c>
      <c r="F163" t="s">
        <v>42</v>
      </c>
      <c r="G163" t="s">
        <v>14</v>
      </c>
      <c r="H163" t="s">
        <v>34</v>
      </c>
      <c r="I163" s="9">
        <v>6954</v>
      </c>
      <c r="J163" s="9">
        <v>437.2</v>
      </c>
      <c r="K163" s="9">
        <v>263.33</v>
      </c>
      <c r="L163" s="9">
        <f>tbl_salesdata[[#This Row],[Units Sold]]*tbl_salesdata[[#This Row],[Unit Cost]]</f>
        <v>1831196.8199999998</v>
      </c>
      <c r="M163" s="9">
        <f>tbl_salesdata[[#This Row],[Units Sold]]*tbl_salesdata[[#This Row],[Unit Price]]</f>
        <v>3040288.8</v>
      </c>
      <c r="N163" s="9">
        <f>tbl_salesdata[[#This Row],[Total Sales]]-tbl_salesdata[[#This Row],[Total Cost]]</f>
        <v>1209091.98</v>
      </c>
      <c r="O163">
        <f>tbl_salesdata[[#This Row],[Ship Date]]-tbl_salesdata[[#This Row],[Order Date]]</f>
        <v>18</v>
      </c>
      <c r="P163">
        <f>WEEKDAY(tbl_salesdata[[#This Row],[Order Date]],2)</f>
        <v>3</v>
      </c>
      <c r="Q163" t="str">
        <f>TEXT(tbl_salesdata[[#This Row],[Order Date]],"dddd")</f>
        <v>Wednesday</v>
      </c>
      <c r="R163" t="str">
        <f>IF(tbl_salesdata[[#This Row],[Weekdaynum]]&gt;5,"Yes","No")</f>
        <v>No</v>
      </c>
    </row>
    <row r="164" spans="1:18" hidden="1" x14ac:dyDescent="0.35">
      <c r="A164">
        <v>771674382</v>
      </c>
      <c r="B164" s="3">
        <v>43510</v>
      </c>
      <c r="C164" s="3">
        <v>43513</v>
      </c>
      <c r="D164" t="s">
        <v>77</v>
      </c>
      <c r="E164" t="s">
        <v>21</v>
      </c>
      <c r="F164" t="s">
        <v>68</v>
      </c>
      <c r="G164" t="s">
        <v>18</v>
      </c>
      <c r="H164" t="s">
        <v>26</v>
      </c>
      <c r="I164" s="9">
        <v>4453</v>
      </c>
      <c r="J164" s="9">
        <v>154.06</v>
      </c>
      <c r="K164" s="9">
        <v>90.93</v>
      </c>
      <c r="L164" s="9">
        <f>tbl_salesdata[[#This Row],[Units Sold]]*tbl_salesdata[[#This Row],[Unit Cost]]</f>
        <v>404911.29000000004</v>
      </c>
      <c r="M164" s="9">
        <f>tbl_salesdata[[#This Row],[Units Sold]]*tbl_salesdata[[#This Row],[Unit Price]]</f>
        <v>686029.18</v>
      </c>
      <c r="N164" s="9">
        <f>tbl_salesdata[[#This Row],[Total Sales]]-tbl_salesdata[[#This Row],[Total Cost]]</f>
        <v>281117.89</v>
      </c>
      <c r="O164">
        <f>tbl_salesdata[[#This Row],[Ship Date]]-tbl_salesdata[[#This Row],[Order Date]]</f>
        <v>3</v>
      </c>
      <c r="P164">
        <f>WEEKDAY(tbl_salesdata[[#This Row],[Order Date]],2)</f>
        <v>4</v>
      </c>
      <c r="Q164" t="str">
        <f>TEXT(tbl_salesdata[[#This Row],[Order Date]],"dddd")</f>
        <v>Thursday</v>
      </c>
      <c r="R164" t="str">
        <f>IF(tbl_salesdata[[#This Row],[Weekdaynum]]&gt;5,"Yes","No")</f>
        <v>No</v>
      </c>
    </row>
    <row r="165" spans="1:18" hidden="1" x14ac:dyDescent="0.35">
      <c r="A165">
        <v>567912757</v>
      </c>
      <c r="B165" s="3">
        <v>42848</v>
      </c>
      <c r="C165" s="3">
        <v>42866</v>
      </c>
      <c r="D165" t="s">
        <v>140</v>
      </c>
      <c r="E165" t="s">
        <v>24</v>
      </c>
      <c r="F165" t="s">
        <v>25</v>
      </c>
      <c r="G165" t="s">
        <v>14</v>
      </c>
      <c r="H165" t="s">
        <v>19</v>
      </c>
      <c r="I165" s="9">
        <v>6860</v>
      </c>
      <c r="J165" s="9">
        <v>205.7</v>
      </c>
      <c r="K165" s="9">
        <v>117.11</v>
      </c>
      <c r="L165" s="9">
        <f>tbl_salesdata[[#This Row],[Units Sold]]*tbl_salesdata[[#This Row],[Unit Cost]]</f>
        <v>803374.6</v>
      </c>
      <c r="M165" s="9">
        <f>tbl_salesdata[[#This Row],[Units Sold]]*tbl_salesdata[[#This Row],[Unit Price]]</f>
        <v>1411102</v>
      </c>
      <c r="N165" s="9">
        <f>tbl_salesdata[[#This Row],[Total Sales]]-tbl_salesdata[[#This Row],[Total Cost]]</f>
        <v>607727.4</v>
      </c>
      <c r="O165">
        <f>tbl_salesdata[[#This Row],[Ship Date]]-tbl_salesdata[[#This Row],[Order Date]]</f>
        <v>18</v>
      </c>
      <c r="P165">
        <f>WEEKDAY(tbl_salesdata[[#This Row],[Order Date]],2)</f>
        <v>7</v>
      </c>
      <c r="Q165" t="str">
        <f>TEXT(tbl_salesdata[[#This Row],[Order Date]],"dddd")</f>
        <v>Sunday</v>
      </c>
      <c r="R165" t="str">
        <f>IF(tbl_salesdata[[#This Row],[Weekdaynum]]&gt;5,"Yes","No")</f>
        <v>Yes</v>
      </c>
    </row>
    <row r="166" spans="1:18" hidden="1" x14ac:dyDescent="0.35">
      <c r="A166">
        <v>711717355</v>
      </c>
      <c r="B166" s="3">
        <v>43422</v>
      </c>
      <c r="C166" s="3">
        <v>43432</v>
      </c>
      <c r="D166" t="s">
        <v>53</v>
      </c>
      <c r="E166" t="s">
        <v>29</v>
      </c>
      <c r="F166" t="s">
        <v>40</v>
      </c>
      <c r="G166" t="s">
        <v>18</v>
      </c>
      <c r="H166" t="s">
        <v>26</v>
      </c>
      <c r="I166" s="9">
        <v>1836</v>
      </c>
      <c r="J166" s="9">
        <v>651.21</v>
      </c>
      <c r="K166" s="9">
        <v>524.96</v>
      </c>
      <c r="L166" s="9">
        <f>tbl_salesdata[[#This Row],[Units Sold]]*tbl_salesdata[[#This Row],[Unit Cost]]</f>
        <v>963826.56</v>
      </c>
      <c r="M166" s="9">
        <f>tbl_salesdata[[#This Row],[Units Sold]]*tbl_salesdata[[#This Row],[Unit Price]]</f>
        <v>1195621.56</v>
      </c>
      <c r="N166" s="9">
        <f>tbl_salesdata[[#This Row],[Total Sales]]-tbl_salesdata[[#This Row],[Total Cost]]</f>
        <v>231795</v>
      </c>
      <c r="O166">
        <f>tbl_salesdata[[#This Row],[Ship Date]]-tbl_salesdata[[#This Row],[Order Date]]</f>
        <v>10</v>
      </c>
      <c r="P166">
        <f>WEEKDAY(tbl_salesdata[[#This Row],[Order Date]],2)</f>
        <v>7</v>
      </c>
      <c r="Q166" t="str">
        <f>TEXT(tbl_salesdata[[#This Row],[Order Date]],"dddd")</f>
        <v>Sunday</v>
      </c>
      <c r="R166" t="str">
        <f>IF(tbl_salesdata[[#This Row],[Weekdaynum]]&gt;5,"Yes","No")</f>
        <v>Yes</v>
      </c>
    </row>
    <row r="167" spans="1:18" hidden="1" x14ac:dyDescent="0.35">
      <c r="A167">
        <v>750012004</v>
      </c>
      <c r="B167" s="3">
        <v>42349</v>
      </c>
      <c r="C167" s="3">
        <v>42370</v>
      </c>
      <c r="D167" t="s">
        <v>141</v>
      </c>
      <c r="E167" t="s">
        <v>38</v>
      </c>
      <c r="F167" t="s">
        <v>40</v>
      </c>
      <c r="G167" t="s">
        <v>14</v>
      </c>
      <c r="H167" t="s">
        <v>26</v>
      </c>
      <c r="I167" s="9">
        <v>4074</v>
      </c>
      <c r="J167" s="9">
        <v>651.21</v>
      </c>
      <c r="K167" s="9">
        <v>524.96</v>
      </c>
      <c r="L167" s="9">
        <f>tbl_salesdata[[#This Row],[Units Sold]]*tbl_salesdata[[#This Row],[Unit Cost]]</f>
        <v>2138687.04</v>
      </c>
      <c r="M167" s="9">
        <f>tbl_salesdata[[#This Row],[Units Sold]]*tbl_salesdata[[#This Row],[Unit Price]]</f>
        <v>2653029.54</v>
      </c>
      <c r="N167" s="9">
        <f>tbl_salesdata[[#This Row],[Total Sales]]-tbl_salesdata[[#This Row],[Total Cost]]</f>
        <v>514342.5</v>
      </c>
      <c r="O167">
        <f>tbl_salesdata[[#This Row],[Ship Date]]-tbl_salesdata[[#This Row],[Order Date]]</f>
        <v>21</v>
      </c>
      <c r="P167">
        <f>WEEKDAY(tbl_salesdata[[#This Row],[Order Date]],2)</f>
        <v>5</v>
      </c>
      <c r="Q167" t="str">
        <f>TEXT(tbl_salesdata[[#This Row],[Order Date]],"dddd")</f>
        <v>Friday</v>
      </c>
      <c r="R167" t="str">
        <f>IF(tbl_salesdata[[#This Row],[Weekdaynum]]&gt;5,"Yes","No")</f>
        <v>No</v>
      </c>
    </row>
    <row r="168" spans="1:18" x14ac:dyDescent="0.35">
      <c r="A168">
        <v>599313056</v>
      </c>
      <c r="B168" s="3">
        <v>44786</v>
      </c>
      <c r="C168" s="3">
        <v>44795</v>
      </c>
      <c r="D168" t="s">
        <v>27</v>
      </c>
      <c r="E168" t="s">
        <v>24</v>
      </c>
      <c r="F168" t="s">
        <v>40</v>
      </c>
      <c r="G168" t="s">
        <v>18</v>
      </c>
      <c r="H168" t="s">
        <v>34</v>
      </c>
      <c r="I168" s="9">
        <v>8906</v>
      </c>
      <c r="J168" s="9">
        <v>651.21</v>
      </c>
      <c r="K168" s="9">
        <v>524.96</v>
      </c>
      <c r="L168" s="9">
        <f>tbl_salesdata[[#This Row],[Units Sold]]*tbl_salesdata[[#This Row],[Unit Cost]]</f>
        <v>4675293.7600000007</v>
      </c>
      <c r="M168" s="9">
        <f>tbl_salesdata[[#This Row],[Units Sold]]*tbl_salesdata[[#This Row],[Unit Price]]</f>
        <v>5799676.2600000007</v>
      </c>
      <c r="N168" s="9">
        <f>tbl_salesdata[[#This Row],[Total Sales]]-tbl_salesdata[[#This Row],[Total Cost]]</f>
        <v>1124382.5</v>
      </c>
      <c r="O168">
        <f>tbl_salesdata[[#This Row],[Ship Date]]-tbl_salesdata[[#This Row],[Order Date]]</f>
        <v>9</v>
      </c>
      <c r="P168">
        <f>WEEKDAY(tbl_salesdata[[#This Row],[Order Date]],2)</f>
        <v>6</v>
      </c>
      <c r="Q168" t="str">
        <f>TEXT(tbl_salesdata[[#This Row],[Order Date]],"dddd")</f>
        <v>Saturday</v>
      </c>
      <c r="R168" t="str">
        <f>IF(tbl_salesdata[[#This Row],[Weekdaynum]]&gt;5,"Yes","No")</f>
        <v>Yes</v>
      </c>
    </row>
    <row r="169" spans="1:18" hidden="1" x14ac:dyDescent="0.35">
      <c r="A169">
        <v>849329268</v>
      </c>
      <c r="B169" s="3">
        <v>42914</v>
      </c>
      <c r="C169" s="3">
        <v>42931</v>
      </c>
      <c r="D169" t="s">
        <v>44</v>
      </c>
      <c r="E169" t="s">
        <v>12</v>
      </c>
      <c r="F169" t="s">
        <v>76</v>
      </c>
      <c r="G169" t="s">
        <v>18</v>
      </c>
      <c r="H169" t="s">
        <v>34</v>
      </c>
      <c r="I169" s="9">
        <v>4259</v>
      </c>
      <c r="J169" s="9">
        <v>668.27</v>
      </c>
      <c r="K169" s="9">
        <v>502.54</v>
      </c>
      <c r="L169" s="9">
        <f>tbl_salesdata[[#This Row],[Units Sold]]*tbl_salesdata[[#This Row],[Unit Cost]]</f>
        <v>2140317.86</v>
      </c>
      <c r="M169" s="9">
        <f>tbl_salesdata[[#This Row],[Units Sold]]*tbl_salesdata[[#This Row],[Unit Price]]</f>
        <v>2846161.9299999997</v>
      </c>
      <c r="N169" s="9">
        <f>tbl_salesdata[[#This Row],[Total Sales]]-tbl_salesdata[[#This Row],[Total Cost]]</f>
        <v>705844.06999999983</v>
      </c>
      <c r="O169">
        <f>tbl_salesdata[[#This Row],[Ship Date]]-tbl_salesdata[[#This Row],[Order Date]]</f>
        <v>17</v>
      </c>
      <c r="P169">
        <f>WEEKDAY(tbl_salesdata[[#This Row],[Order Date]],2)</f>
        <v>3</v>
      </c>
      <c r="Q169" t="str">
        <f>TEXT(tbl_salesdata[[#This Row],[Order Date]],"dddd")</f>
        <v>Wednesday</v>
      </c>
      <c r="R169" t="str">
        <f>IF(tbl_salesdata[[#This Row],[Weekdaynum]]&gt;5,"Yes","No")</f>
        <v>No</v>
      </c>
    </row>
    <row r="170" spans="1:18" hidden="1" x14ac:dyDescent="0.35">
      <c r="A170">
        <v>805762040</v>
      </c>
      <c r="B170" s="3">
        <v>43546</v>
      </c>
      <c r="C170" s="3">
        <v>43567</v>
      </c>
      <c r="D170" t="s">
        <v>105</v>
      </c>
      <c r="E170" t="s">
        <v>12</v>
      </c>
      <c r="F170" t="s">
        <v>47</v>
      </c>
      <c r="G170" t="s">
        <v>14</v>
      </c>
      <c r="H170" t="s">
        <v>15</v>
      </c>
      <c r="I170" s="9">
        <v>1748</v>
      </c>
      <c r="J170" s="9">
        <v>421.89</v>
      </c>
      <c r="K170" s="9">
        <v>364.69</v>
      </c>
      <c r="L170" s="9">
        <f>tbl_salesdata[[#This Row],[Units Sold]]*tbl_salesdata[[#This Row],[Unit Cost]]</f>
        <v>637478.12</v>
      </c>
      <c r="M170" s="9">
        <f>tbl_salesdata[[#This Row],[Units Sold]]*tbl_salesdata[[#This Row],[Unit Price]]</f>
        <v>737463.72</v>
      </c>
      <c r="N170" s="9">
        <f>tbl_salesdata[[#This Row],[Total Sales]]-tbl_salesdata[[#This Row],[Total Cost]]</f>
        <v>99985.599999999977</v>
      </c>
      <c r="O170">
        <f>tbl_salesdata[[#This Row],[Ship Date]]-tbl_salesdata[[#This Row],[Order Date]]</f>
        <v>21</v>
      </c>
      <c r="P170">
        <f>WEEKDAY(tbl_salesdata[[#This Row],[Order Date]],2)</f>
        <v>5</v>
      </c>
      <c r="Q170" t="str">
        <f>TEXT(tbl_salesdata[[#This Row],[Order Date]],"dddd")</f>
        <v>Friday</v>
      </c>
      <c r="R170" t="str">
        <f>IF(tbl_salesdata[[#This Row],[Weekdaynum]]&gt;5,"Yes","No")</f>
        <v>No</v>
      </c>
    </row>
    <row r="171" spans="1:18" hidden="1" x14ac:dyDescent="0.35">
      <c r="A171">
        <v>447505176</v>
      </c>
      <c r="B171" s="3">
        <v>44746</v>
      </c>
      <c r="C171" s="3">
        <v>44760</v>
      </c>
      <c r="D171" t="s">
        <v>106</v>
      </c>
      <c r="E171" t="s">
        <v>38</v>
      </c>
      <c r="F171" t="s">
        <v>25</v>
      </c>
      <c r="G171" t="s">
        <v>14</v>
      </c>
      <c r="H171" t="s">
        <v>34</v>
      </c>
      <c r="I171" s="9">
        <v>5581</v>
      </c>
      <c r="J171" s="9">
        <v>205.7</v>
      </c>
      <c r="K171" s="9">
        <v>117.11</v>
      </c>
      <c r="L171" s="9">
        <f>tbl_salesdata[[#This Row],[Units Sold]]*tbl_salesdata[[#This Row],[Unit Cost]]</f>
        <v>653590.91</v>
      </c>
      <c r="M171" s="9">
        <f>tbl_salesdata[[#This Row],[Units Sold]]*tbl_salesdata[[#This Row],[Unit Price]]</f>
        <v>1148011.7</v>
      </c>
      <c r="N171" s="9">
        <f>tbl_salesdata[[#This Row],[Total Sales]]-tbl_salesdata[[#This Row],[Total Cost]]</f>
        <v>494420.78999999992</v>
      </c>
      <c r="O171">
        <f>tbl_salesdata[[#This Row],[Ship Date]]-tbl_salesdata[[#This Row],[Order Date]]</f>
        <v>14</v>
      </c>
      <c r="P171">
        <f>WEEKDAY(tbl_salesdata[[#This Row],[Order Date]],2)</f>
        <v>1</v>
      </c>
      <c r="Q171" t="str">
        <f>TEXT(tbl_salesdata[[#This Row],[Order Date]],"dddd")</f>
        <v>Monday</v>
      </c>
      <c r="R171" t="str">
        <f>IF(tbl_salesdata[[#This Row],[Weekdaynum]]&gt;5,"Yes","No")</f>
        <v>No</v>
      </c>
    </row>
    <row r="172" spans="1:18" hidden="1" x14ac:dyDescent="0.35">
      <c r="A172">
        <v>123045003</v>
      </c>
      <c r="B172" s="3">
        <v>42808</v>
      </c>
      <c r="C172" s="3">
        <v>42816</v>
      </c>
      <c r="D172" t="s">
        <v>92</v>
      </c>
      <c r="E172" t="s">
        <v>32</v>
      </c>
      <c r="F172" t="s">
        <v>22</v>
      </c>
      <c r="G172" t="s">
        <v>18</v>
      </c>
      <c r="H172" t="s">
        <v>26</v>
      </c>
      <c r="I172" s="9">
        <v>606</v>
      </c>
      <c r="J172" s="9">
        <v>47.45</v>
      </c>
      <c r="K172" s="9">
        <v>31.79</v>
      </c>
      <c r="L172" s="9">
        <f>tbl_salesdata[[#This Row],[Units Sold]]*tbl_salesdata[[#This Row],[Unit Cost]]</f>
        <v>19264.739999999998</v>
      </c>
      <c r="M172" s="9">
        <f>tbl_salesdata[[#This Row],[Units Sold]]*tbl_salesdata[[#This Row],[Unit Price]]</f>
        <v>28754.7</v>
      </c>
      <c r="N172" s="9">
        <f>tbl_salesdata[[#This Row],[Total Sales]]-tbl_salesdata[[#This Row],[Total Cost]]</f>
        <v>9489.9600000000028</v>
      </c>
      <c r="O172">
        <f>tbl_salesdata[[#This Row],[Ship Date]]-tbl_salesdata[[#This Row],[Order Date]]</f>
        <v>8</v>
      </c>
      <c r="P172">
        <f>WEEKDAY(tbl_salesdata[[#This Row],[Order Date]],2)</f>
        <v>2</v>
      </c>
      <c r="Q172" t="str">
        <f>TEXT(tbl_salesdata[[#This Row],[Order Date]],"dddd")</f>
        <v>Tuesday</v>
      </c>
      <c r="R172" t="str">
        <f>IF(tbl_salesdata[[#This Row],[Weekdaynum]]&gt;5,"Yes","No")</f>
        <v>No</v>
      </c>
    </row>
    <row r="173" spans="1:18" hidden="1" x14ac:dyDescent="0.35">
      <c r="A173">
        <v>251180350</v>
      </c>
      <c r="B173" s="3">
        <v>42268</v>
      </c>
      <c r="C173" s="3">
        <v>42280</v>
      </c>
      <c r="D173" t="s">
        <v>140</v>
      </c>
      <c r="E173" t="s">
        <v>24</v>
      </c>
      <c r="F173" t="s">
        <v>76</v>
      </c>
      <c r="G173" t="s">
        <v>18</v>
      </c>
      <c r="H173" t="s">
        <v>34</v>
      </c>
      <c r="I173" s="9">
        <v>8702</v>
      </c>
      <c r="J173" s="9">
        <v>668.27</v>
      </c>
      <c r="K173" s="9">
        <v>502.54</v>
      </c>
      <c r="L173" s="9">
        <f>tbl_salesdata[[#This Row],[Units Sold]]*tbl_salesdata[[#This Row],[Unit Cost]]</f>
        <v>4373103.08</v>
      </c>
      <c r="M173" s="9">
        <f>tbl_salesdata[[#This Row],[Units Sold]]*tbl_salesdata[[#This Row],[Unit Price]]</f>
        <v>5815285.54</v>
      </c>
      <c r="N173" s="9">
        <f>tbl_salesdata[[#This Row],[Total Sales]]-tbl_salesdata[[#This Row],[Total Cost]]</f>
        <v>1442182.46</v>
      </c>
      <c r="O173">
        <f>tbl_salesdata[[#This Row],[Ship Date]]-tbl_salesdata[[#This Row],[Order Date]]</f>
        <v>12</v>
      </c>
      <c r="P173">
        <f>WEEKDAY(tbl_salesdata[[#This Row],[Order Date]],2)</f>
        <v>1</v>
      </c>
      <c r="Q173" t="str">
        <f>TEXT(tbl_salesdata[[#This Row],[Order Date]],"dddd")</f>
        <v>Monday</v>
      </c>
      <c r="R173" t="str">
        <f>IF(tbl_salesdata[[#This Row],[Weekdaynum]]&gt;5,"Yes","No")</f>
        <v>No</v>
      </c>
    </row>
    <row r="174" spans="1:18" hidden="1" x14ac:dyDescent="0.35">
      <c r="A174">
        <v>871022546</v>
      </c>
      <c r="B174" s="3">
        <v>43931</v>
      </c>
      <c r="C174" s="3">
        <v>43945</v>
      </c>
      <c r="D174" t="s">
        <v>143</v>
      </c>
      <c r="E174" t="s">
        <v>24</v>
      </c>
      <c r="F174" t="s">
        <v>76</v>
      </c>
      <c r="G174" t="s">
        <v>14</v>
      </c>
      <c r="H174" t="s">
        <v>15</v>
      </c>
      <c r="I174" s="9">
        <v>3782</v>
      </c>
      <c r="J174" s="9">
        <v>668.27</v>
      </c>
      <c r="K174" s="9">
        <v>502.54</v>
      </c>
      <c r="L174" s="9">
        <f>tbl_salesdata[[#This Row],[Units Sold]]*tbl_salesdata[[#This Row],[Unit Cost]]</f>
        <v>1900606.28</v>
      </c>
      <c r="M174" s="9">
        <f>tbl_salesdata[[#This Row],[Units Sold]]*tbl_salesdata[[#This Row],[Unit Price]]</f>
        <v>2527397.14</v>
      </c>
      <c r="N174" s="9">
        <f>tbl_salesdata[[#This Row],[Total Sales]]-tbl_salesdata[[#This Row],[Total Cost]]</f>
        <v>626790.8600000001</v>
      </c>
      <c r="O174">
        <f>tbl_salesdata[[#This Row],[Ship Date]]-tbl_salesdata[[#This Row],[Order Date]]</f>
        <v>14</v>
      </c>
      <c r="P174">
        <f>WEEKDAY(tbl_salesdata[[#This Row],[Order Date]],2)</f>
        <v>5</v>
      </c>
      <c r="Q174" t="str">
        <f>TEXT(tbl_salesdata[[#This Row],[Order Date]],"dddd")</f>
        <v>Friday</v>
      </c>
      <c r="R174" t="str">
        <f>IF(tbl_salesdata[[#This Row],[Weekdaynum]]&gt;5,"Yes","No")</f>
        <v>No</v>
      </c>
    </row>
    <row r="175" spans="1:18" hidden="1" x14ac:dyDescent="0.35">
      <c r="A175">
        <v>291995418</v>
      </c>
      <c r="B175" s="3">
        <v>44683</v>
      </c>
      <c r="C175" s="3">
        <v>44700</v>
      </c>
      <c r="D175" t="s">
        <v>144</v>
      </c>
      <c r="E175" t="s">
        <v>21</v>
      </c>
      <c r="F175" t="s">
        <v>56</v>
      </c>
      <c r="G175" t="s">
        <v>14</v>
      </c>
      <c r="H175" t="s">
        <v>26</v>
      </c>
      <c r="I175" s="9">
        <v>6788</v>
      </c>
      <c r="J175" s="9">
        <v>9.33</v>
      </c>
      <c r="K175" s="9">
        <v>6.92</v>
      </c>
      <c r="L175" s="9">
        <f>tbl_salesdata[[#This Row],[Units Sold]]*tbl_salesdata[[#This Row],[Unit Cost]]</f>
        <v>46972.959999999999</v>
      </c>
      <c r="M175" s="9">
        <f>tbl_salesdata[[#This Row],[Units Sold]]*tbl_salesdata[[#This Row],[Unit Price]]</f>
        <v>63332.04</v>
      </c>
      <c r="N175" s="9">
        <f>tbl_salesdata[[#This Row],[Total Sales]]-tbl_salesdata[[#This Row],[Total Cost]]</f>
        <v>16359.080000000002</v>
      </c>
      <c r="O175">
        <f>tbl_salesdata[[#This Row],[Ship Date]]-tbl_salesdata[[#This Row],[Order Date]]</f>
        <v>17</v>
      </c>
      <c r="P175">
        <f>WEEKDAY(tbl_salesdata[[#This Row],[Order Date]],2)</f>
        <v>1</v>
      </c>
      <c r="Q175" t="str">
        <f>TEXT(tbl_salesdata[[#This Row],[Order Date]],"dddd")</f>
        <v>Monday</v>
      </c>
      <c r="R175" t="str">
        <f>IF(tbl_salesdata[[#This Row],[Weekdaynum]]&gt;5,"Yes","No")</f>
        <v>No</v>
      </c>
    </row>
    <row r="176" spans="1:18" hidden="1" x14ac:dyDescent="0.35">
      <c r="A176">
        <v>943835294</v>
      </c>
      <c r="B176" s="3">
        <v>43264</v>
      </c>
      <c r="C176" s="3">
        <v>43281</v>
      </c>
      <c r="D176" t="s">
        <v>119</v>
      </c>
      <c r="E176" t="s">
        <v>24</v>
      </c>
      <c r="F176" t="s">
        <v>33</v>
      </c>
      <c r="G176" t="s">
        <v>14</v>
      </c>
      <c r="H176" t="s">
        <v>19</v>
      </c>
      <c r="I176" s="9">
        <v>692</v>
      </c>
      <c r="J176" s="9">
        <v>109.28</v>
      </c>
      <c r="K176" s="9">
        <v>35.840000000000003</v>
      </c>
      <c r="L176" s="9">
        <f>tbl_salesdata[[#This Row],[Units Sold]]*tbl_salesdata[[#This Row],[Unit Cost]]</f>
        <v>24801.280000000002</v>
      </c>
      <c r="M176" s="9">
        <f>tbl_salesdata[[#This Row],[Units Sold]]*tbl_salesdata[[#This Row],[Unit Price]]</f>
        <v>75621.759999999995</v>
      </c>
      <c r="N176" s="9">
        <f>tbl_salesdata[[#This Row],[Total Sales]]-tbl_salesdata[[#This Row],[Total Cost]]</f>
        <v>50820.479999999996</v>
      </c>
      <c r="O176">
        <f>tbl_salesdata[[#This Row],[Ship Date]]-tbl_salesdata[[#This Row],[Order Date]]</f>
        <v>17</v>
      </c>
      <c r="P176">
        <f>WEEKDAY(tbl_salesdata[[#This Row],[Order Date]],2)</f>
        <v>3</v>
      </c>
      <c r="Q176" t="str">
        <f>TEXT(tbl_salesdata[[#This Row],[Order Date]],"dddd")</f>
        <v>Wednesday</v>
      </c>
      <c r="R176" t="str">
        <f>IF(tbl_salesdata[[#This Row],[Weekdaynum]]&gt;5,"Yes","No")</f>
        <v>No</v>
      </c>
    </row>
    <row r="177" spans="1:18" hidden="1" x14ac:dyDescent="0.35">
      <c r="A177">
        <v>826591002</v>
      </c>
      <c r="B177" s="3">
        <v>44304</v>
      </c>
      <c r="C177" s="3">
        <v>44321</v>
      </c>
      <c r="D177" t="s">
        <v>89</v>
      </c>
      <c r="E177" t="s">
        <v>38</v>
      </c>
      <c r="F177" t="s">
        <v>40</v>
      </c>
      <c r="G177" t="s">
        <v>18</v>
      </c>
      <c r="H177" t="s">
        <v>26</v>
      </c>
      <c r="I177" s="9">
        <v>5501</v>
      </c>
      <c r="J177" s="9">
        <v>651.21</v>
      </c>
      <c r="K177" s="9">
        <v>524.96</v>
      </c>
      <c r="L177" s="9">
        <f>tbl_salesdata[[#This Row],[Units Sold]]*tbl_salesdata[[#This Row],[Unit Cost]]</f>
        <v>2887804.9600000004</v>
      </c>
      <c r="M177" s="9">
        <f>tbl_salesdata[[#This Row],[Units Sold]]*tbl_salesdata[[#This Row],[Unit Price]]</f>
        <v>3582306.2100000004</v>
      </c>
      <c r="N177" s="9">
        <f>tbl_salesdata[[#This Row],[Total Sales]]-tbl_salesdata[[#This Row],[Total Cost]]</f>
        <v>694501.25</v>
      </c>
      <c r="O177">
        <f>tbl_salesdata[[#This Row],[Ship Date]]-tbl_salesdata[[#This Row],[Order Date]]</f>
        <v>17</v>
      </c>
      <c r="P177">
        <f>WEEKDAY(tbl_salesdata[[#This Row],[Order Date]],2)</f>
        <v>7</v>
      </c>
      <c r="Q177" t="str">
        <f>TEXT(tbl_salesdata[[#This Row],[Order Date]],"dddd")</f>
        <v>Sunday</v>
      </c>
      <c r="R177" t="str">
        <f>IF(tbl_salesdata[[#This Row],[Weekdaynum]]&gt;5,"Yes","No")</f>
        <v>Yes</v>
      </c>
    </row>
    <row r="178" spans="1:18" x14ac:dyDescent="0.35">
      <c r="A178">
        <v>272639310</v>
      </c>
      <c r="B178" s="3">
        <v>44429</v>
      </c>
      <c r="C178" s="3">
        <v>44430</v>
      </c>
      <c r="D178" t="s">
        <v>171</v>
      </c>
      <c r="E178" t="s">
        <v>12</v>
      </c>
      <c r="F178" t="s">
        <v>40</v>
      </c>
      <c r="G178" t="s">
        <v>18</v>
      </c>
      <c r="H178" t="s">
        <v>19</v>
      </c>
      <c r="I178" s="9">
        <v>8885</v>
      </c>
      <c r="J178" s="9">
        <v>651.21</v>
      </c>
      <c r="K178" s="9">
        <v>524.96</v>
      </c>
      <c r="L178" s="9">
        <f>tbl_salesdata[[#This Row],[Units Sold]]*tbl_salesdata[[#This Row],[Unit Cost]]</f>
        <v>4664269.6000000006</v>
      </c>
      <c r="M178" s="9">
        <f>tbl_salesdata[[#This Row],[Units Sold]]*tbl_salesdata[[#This Row],[Unit Price]]</f>
        <v>5786000.8500000006</v>
      </c>
      <c r="N178" s="9">
        <f>tbl_salesdata[[#This Row],[Total Sales]]-tbl_salesdata[[#This Row],[Total Cost]]</f>
        <v>1121731.25</v>
      </c>
      <c r="O178">
        <f>tbl_salesdata[[#This Row],[Ship Date]]-tbl_salesdata[[#This Row],[Order Date]]</f>
        <v>1</v>
      </c>
      <c r="P178">
        <f>WEEKDAY(tbl_salesdata[[#This Row],[Order Date]],2)</f>
        <v>6</v>
      </c>
      <c r="Q178" t="str">
        <f>TEXT(tbl_salesdata[[#This Row],[Order Date]],"dddd")</f>
        <v>Saturday</v>
      </c>
      <c r="R178" t="str">
        <f>IF(tbl_salesdata[[#This Row],[Weekdaynum]]&gt;5,"Yes","No")</f>
        <v>Yes</v>
      </c>
    </row>
    <row r="179" spans="1:18" hidden="1" x14ac:dyDescent="0.35">
      <c r="A179">
        <v>536607730</v>
      </c>
      <c r="B179" s="3">
        <v>43364</v>
      </c>
      <c r="C179" s="3">
        <v>43379</v>
      </c>
      <c r="D179" t="s">
        <v>82</v>
      </c>
      <c r="E179" t="s">
        <v>32</v>
      </c>
      <c r="F179" t="s">
        <v>68</v>
      </c>
      <c r="G179" t="s">
        <v>14</v>
      </c>
      <c r="H179" t="s">
        <v>26</v>
      </c>
      <c r="I179" s="9">
        <v>3007</v>
      </c>
      <c r="J179" s="9">
        <v>154.06</v>
      </c>
      <c r="K179" s="9">
        <v>90.93</v>
      </c>
      <c r="L179" s="9">
        <f>tbl_salesdata[[#This Row],[Units Sold]]*tbl_salesdata[[#This Row],[Unit Cost]]</f>
        <v>273426.51</v>
      </c>
      <c r="M179" s="9">
        <f>tbl_salesdata[[#This Row],[Units Sold]]*tbl_salesdata[[#This Row],[Unit Price]]</f>
        <v>463258.42</v>
      </c>
      <c r="N179" s="9">
        <f>tbl_salesdata[[#This Row],[Total Sales]]-tbl_salesdata[[#This Row],[Total Cost]]</f>
        <v>189831.90999999997</v>
      </c>
      <c r="O179">
        <f>tbl_salesdata[[#This Row],[Ship Date]]-tbl_salesdata[[#This Row],[Order Date]]</f>
        <v>15</v>
      </c>
      <c r="P179">
        <f>WEEKDAY(tbl_salesdata[[#This Row],[Order Date]],2)</f>
        <v>5</v>
      </c>
      <c r="Q179" t="str">
        <f>TEXT(tbl_salesdata[[#This Row],[Order Date]],"dddd")</f>
        <v>Friday</v>
      </c>
      <c r="R179" t="str">
        <f>IF(tbl_salesdata[[#This Row],[Weekdaynum]]&gt;5,"Yes","No")</f>
        <v>No</v>
      </c>
    </row>
    <row r="180" spans="1:18" hidden="1" x14ac:dyDescent="0.35">
      <c r="A180">
        <v>765528905</v>
      </c>
      <c r="B180" s="3">
        <v>42052</v>
      </c>
      <c r="C180" s="3">
        <v>42073</v>
      </c>
      <c r="D180" t="s">
        <v>82</v>
      </c>
      <c r="E180" t="s">
        <v>32</v>
      </c>
      <c r="F180" t="s">
        <v>30</v>
      </c>
      <c r="G180" t="s">
        <v>18</v>
      </c>
      <c r="H180" t="s">
        <v>26</v>
      </c>
      <c r="I180" s="9">
        <v>5870</v>
      </c>
      <c r="J180" s="9">
        <v>81.73</v>
      </c>
      <c r="K180" s="9">
        <v>56.67</v>
      </c>
      <c r="L180" s="9">
        <f>tbl_salesdata[[#This Row],[Units Sold]]*tbl_salesdata[[#This Row],[Unit Cost]]</f>
        <v>332652.90000000002</v>
      </c>
      <c r="M180" s="9">
        <f>tbl_salesdata[[#This Row],[Units Sold]]*tbl_salesdata[[#This Row],[Unit Price]]</f>
        <v>479755.10000000003</v>
      </c>
      <c r="N180" s="9">
        <f>tbl_salesdata[[#This Row],[Total Sales]]-tbl_salesdata[[#This Row],[Total Cost]]</f>
        <v>147102.20000000001</v>
      </c>
      <c r="O180">
        <f>tbl_salesdata[[#This Row],[Ship Date]]-tbl_salesdata[[#This Row],[Order Date]]</f>
        <v>21</v>
      </c>
      <c r="P180">
        <f>WEEKDAY(tbl_salesdata[[#This Row],[Order Date]],2)</f>
        <v>2</v>
      </c>
      <c r="Q180" t="str">
        <f>TEXT(tbl_salesdata[[#This Row],[Order Date]],"dddd")</f>
        <v>Tuesday</v>
      </c>
      <c r="R180" t="str">
        <f>IF(tbl_salesdata[[#This Row],[Weekdaynum]]&gt;5,"Yes","No")</f>
        <v>No</v>
      </c>
    </row>
    <row r="181" spans="1:18" hidden="1" x14ac:dyDescent="0.35">
      <c r="A181">
        <v>128686225</v>
      </c>
      <c r="B181" s="3">
        <v>44221</v>
      </c>
      <c r="C181" s="3">
        <v>44238</v>
      </c>
      <c r="D181" t="s">
        <v>145</v>
      </c>
      <c r="E181" t="s">
        <v>21</v>
      </c>
      <c r="F181" t="s">
        <v>13</v>
      </c>
      <c r="G181" t="s">
        <v>14</v>
      </c>
      <c r="H181" t="s">
        <v>15</v>
      </c>
      <c r="I181" s="9">
        <v>9968</v>
      </c>
      <c r="J181" s="9">
        <v>255.28</v>
      </c>
      <c r="K181" s="9">
        <v>159.41999999999999</v>
      </c>
      <c r="L181" s="9">
        <f>tbl_salesdata[[#This Row],[Units Sold]]*tbl_salesdata[[#This Row],[Unit Cost]]</f>
        <v>1589098.5599999998</v>
      </c>
      <c r="M181" s="9">
        <f>tbl_salesdata[[#This Row],[Units Sold]]*tbl_salesdata[[#This Row],[Unit Price]]</f>
        <v>2544631.04</v>
      </c>
      <c r="N181" s="9">
        <f>tbl_salesdata[[#This Row],[Total Sales]]-tbl_salesdata[[#This Row],[Total Cost]]</f>
        <v>955532.48000000021</v>
      </c>
      <c r="O181">
        <f>tbl_salesdata[[#This Row],[Ship Date]]-tbl_salesdata[[#This Row],[Order Date]]</f>
        <v>17</v>
      </c>
      <c r="P181">
        <f>WEEKDAY(tbl_salesdata[[#This Row],[Order Date]],2)</f>
        <v>1</v>
      </c>
      <c r="Q181" t="str">
        <f>TEXT(tbl_salesdata[[#This Row],[Order Date]],"dddd")</f>
        <v>Monday</v>
      </c>
      <c r="R181" t="str">
        <f>IF(tbl_salesdata[[#This Row],[Weekdaynum]]&gt;5,"Yes","No")</f>
        <v>No</v>
      </c>
    </row>
    <row r="182" spans="1:18" x14ac:dyDescent="0.35">
      <c r="A182">
        <v>736240041</v>
      </c>
      <c r="B182" s="3">
        <v>42777</v>
      </c>
      <c r="C182" s="3">
        <v>42781</v>
      </c>
      <c r="D182" t="s">
        <v>116</v>
      </c>
      <c r="E182" t="s">
        <v>21</v>
      </c>
      <c r="F182" t="s">
        <v>76</v>
      </c>
      <c r="G182" t="s">
        <v>18</v>
      </c>
      <c r="H182" t="s">
        <v>26</v>
      </c>
      <c r="I182" s="9">
        <v>8644</v>
      </c>
      <c r="J182" s="9">
        <v>668.27</v>
      </c>
      <c r="K182" s="9">
        <v>502.54</v>
      </c>
      <c r="L182" s="9">
        <f>tbl_salesdata[[#This Row],[Units Sold]]*tbl_salesdata[[#This Row],[Unit Cost]]</f>
        <v>4343955.76</v>
      </c>
      <c r="M182" s="9">
        <f>tbl_salesdata[[#This Row],[Units Sold]]*tbl_salesdata[[#This Row],[Unit Price]]</f>
        <v>5776525.8799999999</v>
      </c>
      <c r="N182" s="9">
        <f>tbl_salesdata[[#This Row],[Total Sales]]-tbl_salesdata[[#This Row],[Total Cost]]</f>
        <v>1432570.12</v>
      </c>
      <c r="O182">
        <f>tbl_salesdata[[#This Row],[Ship Date]]-tbl_salesdata[[#This Row],[Order Date]]</f>
        <v>4</v>
      </c>
      <c r="P182">
        <f>WEEKDAY(tbl_salesdata[[#This Row],[Order Date]],2)</f>
        <v>6</v>
      </c>
      <c r="Q182" t="str">
        <f>TEXT(tbl_salesdata[[#This Row],[Order Date]],"dddd")</f>
        <v>Saturday</v>
      </c>
      <c r="R182" t="str">
        <f>IF(tbl_salesdata[[#This Row],[Weekdaynum]]&gt;5,"Yes","No")</f>
        <v>Yes</v>
      </c>
    </row>
    <row r="183" spans="1:18" hidden="1" x14ac:dyDescent="0.35">
      <c r="A183">
        <v>534467113</v>
      </c>
      <c r="B183" s="3">
        <v>42145</v>
      </c>
      <c r="C183" s="3">
        <v>42157</v>
      </c>
      <c r="D183" t="s">
        <v>131</v>
      </c>
      <c r="E183" t="s">
        <v>32</v>
      </c>
      <c r="F183" t="s">
        <v>68</v>
      </c>
      <c r="G183" t="s">
        <v>18</v>
      </c>
      <c r="H183" t="s">
        <v>19</v>
      </c>
      <c r="I183" s="9">
        <v>9550</v>
      </c>
      <c r="J183" s="9">
        <v>154.06</v>
      </c>
      <c r="K183" s="9">
        <v>90.93</v>
      </c>
      <c r="L183" s="9">
        <f>tbl_salesdata[[#This Row],[Units Sold]]*tbl_salesdata[[#This Row],[Unit Cost]]</f>
        <v>868381.50000000012</v>
      </c>
      <c r="M183" s="9">
        <f>tbl_salesdata[[#This Row],[Units Sold]]*tbl_salesdata[[#This Row],[Unit Price]]</f>
        <v>1471273</v>
      </c>
      <c r="N183" s="9">
        <f>tbl_salesdata[[#This Row],[Total Sales]]-tbl_salesdata[[#This Row],[Total Cost]]</f>
        <v>602891.49999999988</v>
      </c>
      <c r="O183">
        <f>tbl_salesdata[[#This Row],[Ship Date]]-tbl_salesdata[[#This Row],[Order Date]]</f>
        <v>12</v>
      </c>
      <c r="P183">
        <f>WEEKDAY(tbl_salesdata[[#This Row],[Order Date]],2)</f>
        <v>4</v>
      </c>
      <c r="Q183" t="str">
        <f>TEXT(tbl_salesdata[[#This Row],[Order Date]],"dddd")</f>
        <v>Thursday</v>
      </c>
      <c r="R183" t="str">
        <f>IF(tbl_salesdata[[#This Row],[Weekdaynum]]&gt;5,"Yes","No")</f>
        <v>No</v>
      </c>
    </row>
    <row r="184" spans="1:18" hidden="1" x14ac:dyDescent="0.35">
      <c r="A184">
        <v>741250836</v>
      </c>
      <c r="B184" s="3">
        <v>44913</v>
      </c>
      <c r="C184" s="3">
        <v>44918</v>
      </c>
      <c r="D184" t="s">
        <v>63</v>
      </c>
      <c r="E184" t="s">
        <v>32</v>
      </c>
      <c r="F184" t="s">
        <v>30</v>
      </c>
      <c r="G184" t="s">
        <v>14</v>
      </c>
      <c r="H184" t="s">
        <v>34</v>
      </c>
      <c r="I184" s="9">
        <v>1450</v>
      </c>
      <c r="J184" s="9">
        <v>81.73</v>
      </c>
      <c r="K184" s="9">
        <v>56.67</v>
      </c>
      <c r="L184" s="9">
        <f>tbl_salesdata[[#This Row],[Units Sold]]*tbl_salesdata[[#This Row],[Unit Cost]]</f>
        <v>82171.5</v>
      </c>
      <c r="M184" s="9">
        <f>tbl_salesdata[[#This Row],[Units Sold]]*tbl_salesdata[[#This Row],[Unit Price]]</f>
        <v>118508.5</v>
      </c>
      <c r="N184" s="9">
        <f>tbl_salesdata[[#This Row],[Total Sales]]-tbl_salesdata[[#This Row],[Total Cost]]</f>
        <v>36337</v>
      </c>
      <c r="O184">
        <f>tbl_salesdata[[#This Row],[Ship Date]]-tbl_salesdata[[#This Row],[Order Date]]</f>
        <v>5</v>
      </c>
      <c r="P184">
        <f>WEEKDAY(tbl_salesdata[[#This Row],[Order Date]],2)</f>
        <v>7</v>
      </c>
      <c r="Q184" t="str">
        <f>TEXT(tbl_salesdata[[#This Row],[Order Date]],"dddd")</f>
        <v>Sunday</v>
      </c>
      <c r="R184" t="str">
        <f>IF(tbl_salesdata[[#This Row],[Weekdaynum]]&gt;5,"Yes","No")</f>
        <v>Yes</v>
      </c>
    </row>
    <row r="185" spans="1:18" hidden="1" x14ac:dyDescent="0.35">
      <c r="A185">
        <v>210591018</v>
      </c>
      <c r="B185" s="3">
        <v>43222</v>
      </c>
      <c r="C185" s="3">
        <v>43232</v>
      </c>
      <c r="D185" t="s">
        <v>63</v>
      </c>
      <c r="E185" t="s">
        <v>32</v>
      </c>
      <c r="F185" t="s">
        <v>17</v>
      </c>
      <c r="G185" t="s">
        <v>14</v>
      </c>
      <c r="H185" t="s">
        <v>15</v>
      </c>
      <c r="I185" s="9">
        <v>7417</v>
      </c>
      <c r="J185" s="9">
        <v>152.58000000000001</v>
      </c>
      <c r="K185" s="9">
        <v>97.44</v>
      </c>
      <c r="L185" s="9">
        <f>tbl_salesdata[[#This Row],[Units Sold]]*tbl_salesdata[[#This Row],[Unit Cost]]</f>
        <v>722712.48</v>
      </c>
      <c r="M185" s="9">
        <f>tbl_salesdata[[#This Row],[Units Sold]]*tbl_salesdata[[#This Row],[Unit Price]]</f>
        <v>1131685.8600000001</v>
      </c>
      <c r="N185" s="9">
        <f>tbl_salesdata[[#This Row],[Total Sales]]-tbl_salesdata[[#This Row],[Total Cost]]</f>
        <v>408973.38000000012</v>
      </c>
      <c r="O185">
        <f>tbl_salesdata[[#This Row],[Ship Date]]-tbl_salesdata[[#This Row],[Order Date]]</f>
        <v>10</v>
      </c>
      <c r="P185">
        <f>WEEKDAY(tbl_salesdata[[#This Row],[Order Date]],2)</f>
        <v>3</v>
      </c>
      <c r="Q185" t="str">
        <f>TEXT(tbl_salesdata[[#This Row],[Order Date]],"dddd")</f>
        <v>Wednesday</v>
      </c>
      <c r="R185" t="str">
        <f>IF(tbl_salesdata[[#This Row],[Weekdaynum]]&gt;5,"Yes","No")</f>
        <v>No</v>
      </c>
    </row>
    <row r="186" spans="1:18" hidden="1" x14ac:dyDescent="0.35">
      <c r="A186">
        <v>725348985</v>
      </c>
      <c r="B186" s="3">
        <v>43165</v>
      </c>
      <c r="C186" s="3">
        <v>43172</v>
      </c>
      <c r="D186" t="s">
        <v>105</v>
      </c>
      <c r="E186" t="s">
        <v>12</v>
      </c>
      <c r="F186" t="s">
        <v>68</v>
      </c>
      <c r="G186" t="s">
        <v>14</v>
      </c>
      <c r="H186" t="s">
        <v>19</v>
      </c>
      <c r="I186" s="9">
        <v>5738</v>
      </c>
      <c r="J186" s="9">
        <v>154.06</v>
      </c>
      <c r="K186" s="9">
        <v>90.93</v>
      </c>
      <c r="L186" s="9">
        <f>tbl_salesdata[[#This Row],[Units Sold]]*tbl_salesdata[[#This Row],[Unit Cost]]</f>
        <v>521756.34</v>
      </c>
      <c r="M186" s="9">
        <f>tbl_salesdata[[#This Row],[Units Sold]]*tbl_salesdata[[#This Row],[Unit Price]]</f>
        <v>883996.28</v>
      </c>
      <c r="N186" s="9">
        <f>tbl_salesdata[[#This Row],[Total Sales]]-tbl_salesdata[[#This Row],[Total Cost]]</f>
        <v>362239.94</v>
      </c>
      <c r="O186">
        <f>tbl_salesdata[[#This Row],[Ship Date]]-tbl_salesdata[[#This Row],[Order Date]]</f>
        <v>7</v>
      </c>
      <c r="P186">
        <f>WEEKDAY(tbl_salesdata[[#This Row],[Order Date]],2)</f>
        <v>2</v>
      </c>
      <c r="Q186" t="str">
        <f>TEXT(tbl_salesdata[[#This Row],[Order Date]],"dddd")</f>
        <v>Tuesday</v>
      </c>
      <c r="R186" t="str">
        <f>IF(tbl_salesdata[[#This Row],[Weekdaynum]]&gt;5,"Yes","No")</f>
        <v>No</v>
      </c>
    </row>
    <row r="187" spans="1:18" hidden="1" x14ac:dyDescent="0.35">
      <c r="A187">
        <v>538698565</v>
      </c>
      <c r="B187" s="3">
        <v>44419</v>
      </c>
      <c r="C187" s="3">
        <v>44424</v>
      </c>
      <c r="D187" t="s">
        <v>147</v>
      </c>
      <c r="E187" t="s">
        <v>38</v>
      </c>
      <c r="F187" t="s">
        <v>76</v>
      </c>
      <c r="G187" t="s">
        <v>18</v>
      </c>
      <c r="H187" t="s">
        <v>34</v>
      </c>
      <c r="I187" s="9">
        <v>1731</v>
      </c>
      <c r="J187" s="9">
        <v>668.27</v>
      </c>
      <c r="K187" s="9">
        <v>502.54</v>
      </c>
      <c r="L187" s="9">
        <f>tbl_salesdata[[#This Row],[Units Sold]]*tbl_salesdata[[#This Row],[Unit Cost]]</f>
        <v>869896.74</v>
      </c>
      <c r="M187" s="9">
        <f>tbl_salesdata[[#This Row],[Units Sold]]*tbl_salesdata[[#This Row],[Unit Price]]</f>
        <v>1156775.3699999999</v>
      </c>
      <c r="N187" s="9">
        <f>tbl_salesdata[[#This Row],[Total Sales]]-tbl_salesdata[[#This Row],[Total Cost]]</f>
        <v>286878.62999999989</v>
      </c>
      <c r="O187">
        <f>tbl_salesdata[[#This Row],[Ship Date]]-tbl_salesdata[[#This Row],[Order Date]]</f>
        <v>5</v>
      </c>
      <c r="P187">
        <f>WEEKDAY(tbl_salesdata[[#This Row],[Order Date]],2)</f>
        <v>3</v>
      </c>
      <c r="Q187" t="str">
        <f>TEXT(tbl_salesdata[[#This Row],[Order Date]],"dddd")</f>
        <v>Wednesday</v>
      </c>
      <c r="R187" t="str">
        <f>IF(tbl_salesdata[[#This Row],[Weekdaynum]]&gt;5,"Yes","No")</f>
        <v>No</v>
      </c>
    </row>
    <row r="188" spans="1:18" hidden="1" x14ac:dyDescent="0.35">
      <c r="A188">
        <v>224126088</v>
      </c>
      <c r="B188" s="3">
        <v>42510</v>
      </c>
      <c r="C188" s="3">
        <v>42518</v>
      </c>
      <c r="D188" t="s">
        <v>59</v>
      </c>
      <c r="E188" t="s">
        <v>12</v>
      </c>
      <c r="F188" t="s">
        <v>25</v>
      </c>
      <c r="G188" t="s">
        <v>18</v>
      </c>
      <c r="H188" t="s">
        <v>34</v>
      </c>
      <c r="I188" s="9">
        <v>2745</v>
      </c>
      <c r="J188" s="9">
        <v>205.7</v>
      </c>
      <c r="K188" s="9">
        <v>117.11</v>
      </c>
      <c r="L188" s="9">
        <f>tbl_salesdata[[#This Row],[Units Sold]]*tbl_salesdata[[#This Row],[Unit Cost]]</f>
        <v>321466.95</v>
      </c>
      <c r="M188" s="9">
        <f>tbl_salesdata[[#This Row],[Units Sold]]*tbl_salesdata[[#This Row],[Unit Price]]</f>
        <v>564646.5</v>
      </c>
      <c r="N188" s="9">
        <f>tbl_salesdata[[#This Row],[Total Sales]]-tbl_salesdata[[#This Row],[Total Cost]]</f>
        <v>243179.55</v>
      </c>
      <c r="O188">
        <f>tbl_salesdata[[#This Row],[Ship Date]]-tbl_salesdata[[#This Row],[Order Date]]</f>
        <v>8</v>
      </c>
      <c r="P188">
        <f>WEEKDAY(tbl_salesdata[[#This Row],[Order Date]],2)</f>
        <v>5</v>
      </c>
      <c r="Q188" t="str">
        <f>TEXT(tbl_salesdata[[#This Row],[Order Date]],"dddd")</f>
        <v>Friday</v>
      </c>
      <c r="R188" t="str">
        <f>IF(tbl_salesdata[[#This Row],[Weekdaynum]]&gt;5,"Yes","No")</f>
        <v>No</v>
      </c>
    </row>
    <row r="189" spans="1:18" hidden="1" x14ac:dyDescent="0.35">
      <c r="A189">
        <v>425430381</v>
      </c>
      <c r="B189" s="3">
        <v>44126</v>
      </c>
      <c r="C189" s="3">
        <v>44137</v>
      </c>
      <c r="D189" t="s">
        <v>54</v>
      </c>
      <c r="E189" t="s">
        <v>29</v>
      </c>
      <c r="F189" t="s">
        <v>22</v>
      </c>
      <c r="G189" t="s">
        <v>14</v>
      </c>
      <c r="H189" t="s">
        <v>15</v>
      </c>
      <c r="I189" s="9">
        <v>3159</v>
      </c>
      <c r="J189" s="9">
        <v>47.45</v>
      </c>
      <c r="K189" s="9">
        <v>31.79</v>
      </c>
      <c r="L189" s="9">
        <f>tbl_salesdata[[#This Row],[Units Sold]]*tbl_salesdata[[#This Row],[Unit Cost]]</f>
        <v>100424.61</v>
      </c>
      <c r="M189" s="9">
        <f>tbl_salesdata[[#This Row],[Units Sold]]*tbl_salesdata[[#This Row],[Unit Price]]</f>
        <v>149894.55000000002</v>
      </c>
      <c r="N189" s="9">
        <f>tbl_salesdata[[#This Row],[Total Sales]]-tbl_salesdata[[#This Row],[Total Cost]]</f>
        <v>49469.940000000017</v>
      </c>
      <c r="O189">
        <f>tbl_salesdata[[#This Row],[Ship Date]]-tbl_salesdata[[#This Row],[Order Date]]</f>
        <v>11</v>
      </c>
      <c r="P189">
        <f>WEEKDAY(tbl_salesdata[[#This Row],[Order Date]],2)</f>
        <v>4</v>
      </c>
      <c r="Q189" t="str">
        <f>TEXT(tbl_salesdata[[#This Row],[Order Date]],"dddd")</f>
        <v>Thursday</v>
      </c>
      <c r="R189" t="str">
        <f>IF(tbl_salesdata[[#This Row],[Weekdaynum]]&gt;5,"Yes","No")</f>
        <v>No</v>
      </c>
    </row>
    <row r="190" spans="1:18" hidden="1" x14ac:dyDescent="0.35">
      <c r="A190">
        <v>506722772</v>
      </c>
      <c r="B190" s="3">
        <v>42571</v>
      </c>
      <c r="C190" s="3">
        <v>42572</v>
      </c>
      <c r="D190" t="s">
        <v>94</v>
      </c>
      <c r="E190" t="s">
        <v>38</v>
      </c>
      <c r="F190" t="s">
        <v>68</v>
      </c>
      <c r="G190" t="s">
        <v>18</v>
      </c>
      <c r="H190" t="s">
        <v>15</v>
      </c>
      <c r="I190" s="9">
        <v>9383</v>
      </c>
      <c r="J190" s="9">
        <v>154.06</v>
      </c>
      <c r="K190" s="9">
        <v>90.93</v>
      </c>
      <c r="L190" s="9">
        <f>tbl_salesdata[[#This Row],[Units Sold]]*tbl_salesdata[[#This Row],[Unit Cost]]</f>
        <v>853196.19000000006</v>
      </c>
      <c r="M190" s="9">
        <f>tbl_salesdata[[#This Row],[Units Sold]]*tbl_salesdata[[#This Row],[Unit Price]]</f>
        <v>1445544.98</v>
      </c>
      <c r="N190" s="9">
        <f>tbl_salesdata[[#This Row],[Total Sales]]-tbl_salesdata[[#This Row],[Total Cost]]</f>
        <v>592348.78999999992</v>
      </c>
      <c r="O190">
        <f>tbl_salesdata[[#This Row],[Ship Date]]-tbl_salesdata[[#This Row],[Order Date]]</f>
        <v>1</v>
      </c>
      <c r="P190">
        <f>WEEKDAY(tbl_salesdata[[#This Row],[Order Date]],2)</f>
        <v>3</v>
      </c>
      <c r="Q190" t="str">
        <f>TEXT(tbl_salesdata[[#This Row],[Order Date]],"dddd")</f>
        <v>Wednesday</v>
      </c>
      <c r="R190" t="str">
        <f>IF(tbl_salesdata[[#This Row],[Weekdaynum]]&gt;5,"Yes","No")</f>
        <v>No</v>
      </c>
    </row>
    <row r="191" spans="1:18" hidden="1" x14ac:dyDescent="0.35">
      <c r="A191">
        <v>802427089</v>
      </c>
      <c r="B191" s="3">
        <v>44658</v>
      </c>
      <c r="C191" s="3">
        <v>44678</v>
      </c>
      <c r="D191" t="s">
        <v>127</v>
      </c>
      <c r="E191" t="s">
        <v>38</v>
      </c>
      <c r="F191" t="s">
        <v>40</v>
      </c>
      <c r="G191" t="s">
        <v>18</v>
      </c>
      <c r="H191" t="s">
        <v>19</v>
      </c>
      <c r="I191" s="9">
        <v>4862</v>
      </c>
      <c r="J191" s="9">
        <v>651.21</v>
      </c>
      <c r="K191" s="9">
        <v>524.96</v>
      </c>
      <c r="L191" s="9">
        <f>tbl_salesdata[[#This Row],[Units Sold]]*tbl_salesdata[[#This Row],[Unit Cost]]</f>
        <v>2552355.52</v>
      </c>
      <c r="M191" s="9">
        <f>tbl_salesdata[[#This Row],[Units Sold]]*tbl_salesdata[[#This Row],[Unit Price]]</f>
        <v>3166183.02</v>
      </c>
      <c r="N191" s="9">
        <f>tbl_salesdata[[#This Row],[Total Sales]]-tbl_salesdata[[#This Row],[Total Cost]]</f>
        <v>613827.5</v>
      </c>
      <c r="O191">
        <f>tbl_salesdata[[#This Row],[Ship Date]]-tbl_salesdata[[#This Row],[Order Date]]</f>
        <v>20</v>
      </c>
      <c r="P191">
        <f>WEEKDAY(tbl_salesdata[[#This Row],[Order Date]],2)</f>
        <v>4</v>
      </c>
      <c r="Q191" t="str">
        <f>TEXT(tbl_salesdata[[#This Row],[Order Date]],"dddd")</f>
        <v>Thursday</v>
      </c>
      <c r="R191" t="str">
        <f>IF(tbl_salesdata[[#This Row],[Weekdaynum]]&gt;5,"Yes","No")</f>
        <v>No</v>
      </c>
    </row>
    <row r="192" spans="1:18" hidden="1" x14ac:dyDescent="0.35">
      <c r="A192">
        <v>367279660</v>
      </c>
      <c r="B192" s="3">
        <v>42199</v>
      </c>
      <c r="C192" s="3">
        <v>42217</v>
      </c>
      <c r="D192" t="s">
        <v>126</v>
      </c>
      <c r="E192" t="s">
        <v>24</v>
      </c>
      <c r="F192" t="s">
        <v>42</v>
      </c>
      <c r="G192" t="s">
        <v>18</v>
      </c>
      <c r="H192" t="s">
        <v>34</v>
      </c>
      <c r="I192" s="9">
        <v>5068</v>
      </c>
      <c r="J192" s="9">
        <v>437.2</v>
      </c>
      <c r="K192" s="9">
        <v>263.33</v>
      </c>
      <c r="L192" s="9">
        <f>tbl_salesdata[[#This Row],[Units Sold]]*tbl_salesdata[[#This Row],[Unit Cost]]</f>
        <v>1334556.44</v>
      </c>
      <c r="M192" s="9">
        <f>tbl_salesdata[[#This Row],[Units Sold]]*tbl_salesdata[[#This Row],[Unit Price]]</f>
        <v>2215729.6</v>
      </c>
      <c r="N192" s="9">
        <f>tbl_salesdata[[#This Row],[Total Sales]]-tbl_salesdata[[#This Row],[Total Cost]]</f>
        <v>881173.16000000015</v>
      </c>
      <c r="O192">
        <f>tbl_salesdata[[#This Row],[Ship Date]]-tbl_salesdata[[#This Row],[Order Date]]</f>
        <v>18</v>
      </c>
      <c r="P192">
        <f>WEEKDAY(tbl_salesdata[[#This Row],[Order Date]],2)</f>
        <v>2</v>
      </c>
      <c r="Q192" t="str">
        <f>TEXT(tbl_salesdata[[#This Row],[Order Date]],"dddd")</f>
        <v>Tuesday</v>
      </c>
      <c r="R192" t="str">
        <f>IF(tbl_salesdata[[#This Row],[Weekdaynum]]&gt;5,"Yes","No")</f>
        <v>No</v>
      </c>
    </row>
    <row r="193" spans="1:18" hidden="1" x14ac:dyDescent="0.35">
      <c r="A193">
        <v>126329314</v>
      </c>
      <c r="B193" s="3">
        <v>43595</v>
      </c>
      <c r="C193" s="3">
        <v>43599</v>
      </c>
      <c r="D193" t="s">
        <v>39</v>
      </c>
      <c r="E193" t="s">
        <v>29</v>
      </c>
      <c r="F193" t="s">
        <v>30</v>
      </c>
      <c r="G193" t="s">
        <v>18</v>
      </c>
      <c r="H193" t="s">
        <v>34</v>
      </c>
      <c r="I193" s="9">
        <v>2506</v>
      </c>
      <c r="J193" s="9">
        <v>81.73</v>
      </c>
      <c r="K193" s="9">
        <v>56.67</v>
      </c>
      <c r="L193" s="9">
        <f>tbl_salesdata[[#This Row],[Units Sold]]*tbl_salesdata[[#This Row],[Unit Cost]]</f>
        <v>142015.02000000002</v>
      </c>
      <c r="M193" s="9">
        <f>tbl_salesdata[[#This Row],[Units Sold]]*tbl_salesdata[[#This Row],[Unit Price]]</f>
        <v>204815.38</v>
      </c>
      <c r="N193" s="9">
        <f>tbl_salesdata[[#This Row],[Total Sales]]-tbl_salesdata[[#This Row],[Total Cost]]</f>
        <v>62800.359999999986</v>
      </c>
      <c r="O193">
        <f>tbl_salesdata[[#This Row],[Ship Date]]-tbl_salesdata[[#This Row],[Order Date]]</f>
        <v>4</v>
      </c>
      <c r="P193">
        <f>WEEKDAY(tbl_salesdata[[#This Row],[Order Date]],2)</f>
        <v>5</v>
      </c>
      <c r="Q193" t="str">
        <f>TEXT(tbl_salesdata[[#This Row],[Order Date]],"dddd")</f>
        <v>Friday</v>
      </c>
      <c r="R193" t="str">
        <f>IF(tbl_salesdata[[#This Row],[Weekdaynum]]&gt;5,"Yes","No")</f>
        <v>No</v>
      </c>
    </row>
    <row r="194" spans="1:18" hidden="1" x14ac:dyDescent="0.35">
      <c r="A194">
        <v>624937379</v>
      </c>
      <c r="B194" s="3">
        <v>42401</v>
      </c>
      <c r="C194" s="3">
        <v>42403</v>
      </c>
      <c r="D194" t="s">
        <v>148</v>
      </c>
      <c r="E194" t="s">
        <v>24</v>
      </c>
      <c r="F194" t="s">
        <v>30</v>
      </c>
      <c r="G194" t="s">
        <v>18</v>
      </c>
      <c r="H194" t="s">
        <v>34</v>
      </c>
      <c r="I194" s="9">
        <v>1713</v>
      </c>
      <c r="J194" s="9">
        <v>81.73</v>
      </c>
      <c r="K194" s="9">
        <v>56.67</v>
      </c>
      <c r="L194" s="9">
        <f>tbl_salesdata[[#This Row],[Units Sold]]*tbl_salesdata[[#This Row],[Unit Cost]]</f>
        <v>97075.71</v>
      </c>
      <c r="M194" s="9">
        <f>tbl_salesdata[[#This Row],[Units Sold]]*tbl_salesdata[[#This Row],[Unit Price]]</f>
        <v>140003.49000000002</v>
      </c>
      <c r="N194" s="9">
        <f>tbl_salesdata[[#This Row],[Total Sales]]-tbl_salesdata[[#This Row],[Total Cost]]</f>
        <v>42927.780000000013</v>
      </c>
      <c r="O194">
        <f>tbl_salesdata[[#This Row],[Ship Date]]-tbl_salesdata[[#This Row],[Order Date]]</f>
        <v>2</v>
      </c>
      <c r="P194">
        <f>WEEKDAY(tbl_salesdata[[#This Row],[Order Date]],2)</f>
        <v>1</v>
      </c>
      <c r="Q194" t="str">
        <f>TEXT(tbl_salesdata[[#This Row],[Order Date]],"dddd")</f>
        <v>Monday</v>
      </c>
      <c r="R194" t="str">
        <f>IF(tbl_salesdata[[#This Row],[Weekdaynum]]&gt;5,"Yes","No")</f>
        <v>No</v>
      </c>
    </row>
    <row r="195" spans="1:18" x14ac:dyDescent="0.35">
      <c r="A195">
        <v>971437585</v>
      </c>
      <c r="B195" s="3">
        <v>44058</v>
      </c>
      <c r="C195" s="3">
        <v>44078</v>
      </c>
      <c r="D195" t="s">
        <v>137</v>
      </c>
      <c r="E195" t="s">
        <v>38</v>
      </c>
      <c r="F195" t="s">
        <v>40</v>
      </c>
      <c r="G195" t="s">
        <v>18</v>
      </c>
      <c r="H195" t="s">
        <v>34</v>
      </c>
      <c r="I195" s="9">
        <v>8824</v>
      </c>
      <c r="J195" s="9">
        <v>651.21</v>
      </c>
      <c r="K195" s="9">
        <v>524.96</v>
      </c>
      <c r="L195" s="9">
        <f>tbl_salesdata[[#This Row],[Units Sold]]*tbl_salesdata[[#This Row],[Unit Cost]]</f>
        <v>4632247.04</v>
      </c>
      <c r="M195" s="9">
        <f>tbl_salesdata[[#This Row],[Units Sold]]*tbl_salesdata[[#This Row],[Unit Price]]</f>
        <v>5746277.04</v>
      </c>
      <c r="N195" s="9">
        <f>tbl_salesdata[[#This Row],[Total Sales]]-tbl_salesdata[[#This Row],[Total Cost]]</f>
        <v>1114030</v>
      </c>
      <c r="O195">
        <f>tbl_salesdata[[#This Row],[Ship Date]]-tbl_salesdata[[#This Row],[Order Date]]</f>
        <v>20</v>
      </c>
      <c r="P195">
        <f>WEEKDAY(tbl_salesdata[[#This Row],[Order Date]],2)</f>
        <v>6</v>
      </c>
      <c r="Q195" t="str">
        <f>TEXT(tbl_salesdata[[#This Row],[Order Date]],"dddd")</f>
        <v>Saturday</v>
      </c>
      <c r="R195" t="str">
        <f>IF(tbl_salesdata[[#This Row],[Weekdaynum]]&gt;5,"Yes","No")</f>
        <v>Yes</v>
      </c>
    </row>
    <row r="196" spans="1:18" hidden="1" x14ac:dyDescent="0.35">
      <c r="A196">
        <v>523836553</v>
      </c>
      <c r="B196" s="3">
        <v>42106</v>
      </c>
      <c r="C196" s="3">
        <v>42114</v>
      </c>
      <c r="D196" t="s">
        <v>148</v>
      </c>
      <c r="E196" t="s">
        <v>24</v>
      </c>
      <c r="F196" t="s">
        <v>25</v>
      </c>
      <c r="G196" t="s">
        <v>14</v>
      </c>
      <c r="H196" t="s">
        <v>26</v>
      </c>
      <c r="I196" s="9">
        <v>3732</v>
      </c>
      <c r="J196" s="9">
        <v>205.7</v>
      </c>
      <c r="K196" s="9">
        <v>117.11</v>
      </c>
      <c r="L196" s="9">
        <f>tbl_salesdata[[#This Row],[Units Sold]]*tbl_salesdata[[#This Row],[Unit Cost]]</f>
        <v>437054.52</v>
      </c>
      <c r="M196" s="9">
        <f>tbl_salesdata[[#This Row],[Units Sold]]*tbl_salesdata[[#This Row],[Unit Price]]</f>
        <v>767672.39999999991</v>
      </c>
      <c r="N196" s="9">
        <f>tbl_salesdata[[#This Row],[Total Sales]]-tbl_salesdata[[#This Row],[Total Cost]]</f>
        <v>330617.87999999989</v>
      </c>
      <c r="O196">
        <f>tbl_salesdata[[#This Row],[Ship Date]]-tbl_salesdata[[#This Row],[Order Date]]</f>
        <v>8</v>
      </c>
      <c r="P196">
        <f>WEEKDAY(tbl_salesdata[[#This Row],[Order Date]],2)</f>
        <v>7</v>
      </c>
      <c r="Q196" t="str">
        <f>TEXT(tbl_salesdata[[#This Row],[Order Date]],"dddd")</f>
        <v>Sunday</v>
      </c>
      <c r="R196" t="str">
        <f>IF(tbl_salesdata[[#This Row],[Weekdaynum]]&gt;5,"Yes","No")</f>
        <v>Yes</v>
      </c>
    </row>
    <row r="197" spans="1:18" hidden="1" x14ac:dyDescent="0.35">
      <c r="A197">
        <v>466412818</v>
      </c>
      <c r="B197" s="3">
        <v>42102</v>
      </c>
      <c r="C197" s="3">
        <v>42119</v>
      </c>
      <c r="D197" t="s">
        <v>150</v>
      </c>
      <c r="E197" t="s">
        <v>38</v>
      </c>
      <c r="F197" t="s">
        <v>25</v>
      </c>
      <c r="G197" t="s">
        <v>18</v>
      </c>
      <c r="H197" t="s">
        <v>19</v>
      </c>
      <c r="I197" s="9">
        <v>772</v>
      </c>
      <c r="J197" s="9">
        <v>205.7</v>
      </c>
      <c r="K197" s="9">
        <v>117.11</v>
      </c>
      <c r="L197" s="9">
        <f>tbl_salesdata[[#This Row],[Units Sold]]*tbl_salesdata[[#This Row],[Unit Cost]]</f>
        <v>90408.92</v>
      </c>
      <c r="M197" s="9">
        <f>tbl_salesdata[[#This Row],[Units Sold]]*tbl_salesdata[[#This Row],[Unit Price]]</f>
        <v>158800.4</v>
      </c>
      <c r="N197" s="9">
        <f>tbl_salesdata[[#This Row],[Total Sales]]-tbl_salesdata[[#This Row],[Total Cost]]</f>
        <v>68391.48</v>
      </c>
      <c r="O197">
        <f>tbl_salesdata[[#This Row],[Ship Date]]-tbl_salesdata[[#This Row],[Order Date]]</f>
        <v>17</v>
      </c>
      <c r="P197">
        <f>WEEKDAY(tbl_salesdata[[#This Row],[Order Date]],2)</f>
        <v>3</v>
      </c>
      <c r="Q197" t="str">
        <f>TEXT(tbl_salesdata[[#This Row],[Order Date]],"dddd")</f>
        <v>Wednesday</v>
      </c>
      <c r="R197" t="str">
        <f>IF(tbl_salesdata[[#This Row],[Weekdaynum]]&gt;5,"Yes","No")</f>
        <v>No</v>
      </c>
    </row>
    <row r="198" spans="1:18" hidden="1" x14ac:dyDescent="0.35">
      <c r="A198">
        <v>433117806</v>
      </c>
      <c r="B198" s="3">
        <v>43857</v>
      </c>
      <c r="C198" s="3">
        <v>43866</v>
      </c>
      <c r="D198" t="s">
        <v>151</v>
      </c>
      <c r="E198" t="s">
        <v>32</v>
      </c>
      <c r="F198" t="s">
        <v>56</v>
      </c>
      <c r="G198" t="s">
        <v>14</v>
      </c>
      <c r="H198" t="s">
        <v>34</v>
      </c>
      <c r="I198" s="9">
        <v>8039</v>
      </c>
      <c r="J198" s="9">
        <v>9.33</v>
      </c>
      <c r="K198" s="9">
        <v>6.92</v>
      </c>
      <c r="L198" s="9">
        <f>tbl_salesdata[[#This Row],[Units Sold]]*tbl_salesdata[[#This Row],[Unit Cost]]</f>
        <v>55629.88</v>
      </c>
      <c r="M198" s="9">
        <f>tbl_salesdata[[#This Row],[Units Sold]]*tbl_salesdata[[#This Row],[Unit Price]]</f>
        <v>75003.87</v>
      </c>
      <c r="N198" s="9">
        <f>tbl_salesdata[[#This Row],[Total Sales]]-tbl_salesdata[[#This Row],[Total Cost]]</f>
        <v>19373.989999999998</v>
      </c>
      <c r="O198">
        <f>tbl_salesdata[[#This Row],[Ship Date]]-tbl_salesdata[[#This Row],[Order Date]]</f>
        <v>9</v>
      </c>
      <c r="P198">
        <f>WEEKDAY(tbl_salesdata[[#This Row],[Order Date]],2)</f>
        <v>1</v>
      </c>
      <c r="Q198" t="str">
        <f>TEXT(tbl_salesdata[[#This Row],[Order Date]],"dddd")</f>
        <v>Monday</v>
      </c>
      <c r="R198" t="str">
        <f>IF(tbl_salesdata[[#This Row],[Weekdaynum]]&gt;5,"Yes","No")</f>
        <v>No</v>
      </c>
    </row>
    <row r="199" spans="1:18" hidden="1" x14ac:dyDescent="0.35">
      <c r="A199">
        <v>420875346</v>
      </c>
      <c r="B199" s="3">
        <v>43836</v>
      </c>
      <c r="C199" s="3">
        <v>43842</v>
      </c>
      <c r="D199" t="s">
        <v>152</v>
      </c>
      <c r="E199" t="s">
        <v>21</v>
      </c>
      <c r="F199" t="s">
        <v>42</v>
      </c>
      <c r="G199" t="s">
        <v>18</v>
      </c>
      <c r="H199" t="s">
        <v>26</v>
      </c>
      <c r="I199" s="9">
        <v>5223</v>
      </c>
      <c r="J199" s="9">
        <v>437.2</v>
      </c>
      <c r="K199" s="9">
        <v>263.33</v>
      </c>
      <c r="L199" s="9">
        <f>tbl_salesdata[[#This Row],[Units Sold]]*tbl_salesdata[[#This Row],[Unit Cost]]</f>
        <v>1375372.5899999999</v>
      </c>
      <c r="M199" s="9">
        <f>tbl_salesdata[[#This Row],[Units Sold]]*tbl_salesdata[[#This Row],[Unit Price]]</f>
        <v>2283495.6</v>
      </c>
      <c r="N199" s="9">
        <f>tbl_salesdata[[#This Row],[Total Sales]]-tbl_salesdata[[#This Row],[Total Cost]]</f>
        <v>908123.01000000024</v>
      </c>
      <c r="O199">
        <f>tbl_salesdata[[#This Row],[Ship Date]]-tbl_salesdata[[#This Row],[Order Date]]</f>
        <v>6</v>
      </c>
      <c r="P199">
        <f>WEEKDAY(tbl_salesdata[[#This Row],[Order Date]],2)</f>
        <v>1</v>
      </c>
      <c r="Q199" t="str">
        <f>TEXT(tbl_salesdata[[#This Row],[Order Date]],"dddd")</f>
        <v>Monday</v>
      </c>
      <c r="R199" t="str">
        <f>IF(tbl_salesdata[[#This Row],[Weekdaynum]]&gt;5,"Yes","No")</f>
        <v>No</v>
      </c>
    </row>
    <row r="200" spans="1:18" hidden="1" x14ac:dyDescent="0.35">
      <c r="A200">
        <v>946921765</v>
      </c>
      <c r="B200" s="3">
        <v>43430</v>
      </c>
      <c r="C200" s="3">
        <v>43444</v>
      </c>
      <c r="D200" t="s">
        <v>99</v>
      </c>
      <c r="E200" t="s">
        <v>38</v>
      </c>
      <c r="F200" t="s">
        <v>42</v>
      </c>
      <c r="G200" t="s">
        <v>14</v>
      </c>
      <c r="H200" t="s">
        <v>19</v>
      </c>
      <c r="I200" s="9">
        <v>4048</v>
      </c>
      <c r="J200" s="9">
        <v>437.2</v>
      </c>
      <c r="K200" s="9">
        <v>263.33</v>
      </c>
      <c r="L200" s="9">
        <f>tbl_salesdata[[#This Row],[Units Sold]]*tbl_salesdata[[#This Row],[Unit Cost]]</f>
        <v>1065959.8399999999</v>
      </c>
      <c r="M200" s="9">
        <f>tbl_salesdata[[#This Row],[Units Sold]]*tbl_salesdata[[#This Row],[Unit Price]]</f>
        <v>1769785.5999999999</v>
      </c>
      <c r="N200" s="9">
        <f>tbl_salesdata[[#This Row],[Total Sales]]-tbl_salesdata[[#This Row],[Total Cost]]</f>
        <v>703825.76</v>
      </c>
      <c r="O200">
        <f>tbl_salesdata[[#This Row],[Ship Date]]-tbl_salesdata[[#This Row],[Order Date]]</f>
        <v>14</v>
      </c>
      <c r="P200">
        <f>WEEKDAY(tbl_salesdata[[#This Row],[Order Date]],2)</f>
        <v>1</v>
      </c>
      <c r="Q200" t="str">
        <f>TEXT(tbl_salesdata[[#This Row],[Order Date]],"dddd")</f>
        <v>Monday</v>
      </c>
      <c r="R200" t="str">
        <f>IF(tbl_salesdata[[#This Row],[Weekdaynum]]&gt;5,"Yes","No")</f>
        <v>No</v>
      </c>
    </row>
    <row r="201" spans="1:18" hidden="1" x14ac:dyDescent="0.35">
      <c r="A201">
        <v>798805892</v>
      </c>
      <c r="B201" s="3">
        <v>44655</v>
      </c>
      <c r="C201" s="3">
        <v>44675</v>
      </c>
      <c r="D201" t="s">
        <v>114</v>
      </c>
      <c r="E201" t="s">
        <v>38</v>
      </c>
      <c r="F201" t="s">
        <v>76</v>
      </c>
      <c r="G201" t="s">
        <v>18</v>
      </c>
      <c r="H201" t="s">
        <v>34</v>
      </c>
      <c r="I201" s="9">
        <v>3270</v>
      </c>
      <c r="J201" s="9">
        <v>668.27</v>
      </c>
      <c r="K201" s="9">
        <v>502.54</v>
      </c>
      <c r="L201" s="9">
        <f>tbl_salesdata[[#This Row],[Units Sold]]*tbl_salesdata[[#This Row],[Unit Cost]]</f>
        <v>1643305.8</v>
      </c>
      <c r="M201" s="9">
        <f>tbl_salesdata[[#This Row],[Units Sold]]*tbl_salesdata[[#This Row],[Unit Price]]</f>
        <v>2185242.9</v>
      </c>
      <c r="N201" s="9">
        <f>tbl_salesdata[[#This Row],[Total Sales]]-tbl_salesdata[[#This Row],[Total Cost]]</f>
        <v>541937.09999999986</v>
      </c>
      <c r="O201">
        <f>tbl_salesdata[[#This Row],[Ship Date]]-tbl_salesdata[[#This Row],[Order Date]]</f>
        <v>20</v>
      </c>
      <c r="P201">
        <f>WEEKDAY(tbl_salesdata[[#This Row],[Order Date]],2)</f>
        <v>1</v>
      </c>
      <c r="Q201" t="str">
        <f>TEXT(tbl_salesdata[[#This Row],[Order Date]],"dddd")</f>
        <v>Monday</v>
      </c>
      <c r="R201" t="str">
        <f>IF(tbl_salesdata[[#This Row],[Weekdaynum]]&gt;5,"Yes","No")</f>
        <v>No</v>
      </c>
    </row>
    <row r="202" spans="1:18" hidden="1" x14ac:dyDescent="0.35">
      <c r="A202">
        <v>184389054</v>
      </c>
      <c r="B202" s="3">
        <v>44333</v>
      </c>
      <c r="C202" s="3">
        <v>44353</v>
      </c>
      <c r="D202" t="s">
        <v>153</v>
      </c>
      <c r="E202" t="s">
        <v>38</v>
      </c>
      <c r="F202" t="s">
        <v>76</v>
      </c>
      <c r="G202" t="s">
        <v>18</v>
      </c>
      <c r="H202" t="s">
        <v>15</v>
      </c>
      <c r="I202" s="9">
        <v>3674</v>
      </c>
      <c r="J202" s="9">
        <v>668.27</v>
      </c>
      <c r="K202" s="9">
        <v>502.54</v>
      </c>
      <c r="L202" s="9">
        <f>tbl_salesdata[[#This Row],[Units Sold]]*tbl_salesdata[[#This Row],[Unit Cost]]</f>
        <v>1846331.96</v>
      </c>
      <c r="M202" s="9">
        <f>tbl_salesdata[[#This Row],[Units Sold]]*tbl_salesdata[[#This Row],[Unit Price]]</f>
        <v>2455223.98</v>
      </c>
      <c r="N202" s="9">
        <f>tbl_salesdata[[#This Row],[Total Sales]]-tbl_salesdata[[#This Row],[Total Cost]]</f>
        <v>608892.02</v>
      </c>
      <c r="O202">
        <f>tbl_salesdata[[#This Row],[Ship Date]]-tbl_salesdata[[#This Row],[Order Date]]</f>
        <v>20</v>
      </c>
      <c r="P202">
        <f>WEEKDAY(tbl_salesdata[[#This Row],[Order Date]],2)</f>
        <v>1</v>
      </c>
      <c r="Q202" t="str">
        <f>TEXT(tbl_salesdata[[#This Row],[Order Date]],"dddd")</f>
        <v>Monday</v>
      </c>
      <c r="R202" t="str">
        <f>IF(tbl_salesdata[[#This Row],[Weekdaynum]]&gt;5,"Yes","No")</f>
        <v>No</v>
      </c>
    </row>
    <row r="203" spans="1:18" hidden="1" x14ac:dyDescent="0.35">
      <c r="A203">
        <v>281845080</v>
      </c>
      <c r="B203" s="3">
        <v>43717</v>
      </c>
      <c r="C203" s="3">
        <v>43724</v>
      </c>
      <c r="D203" t="s">
        <v>154</v>
      </c>
      <c r="E203" t="s">
        <v>12</v>
      </c>
      <c r="F203" t="s">
        <v>76</v>
      </c>
      <c r="G203" t="s">
        <v>18</v>
      </c>
      <c r="H203" t="s">
        <v>15</v>
      </c>
      <c r="I203" s="9">
        <v>3077</v>
      </c>
      <c r="J203" s="9">
        <v>668.27</v>
      </c>
      <c r="K203" s="9">
        <v>502.54</v>
      </c>
      <c r="L203" s="9">
        <f>tbl_salesdata[[#This Row],[Units Sold]]*tbl_salesdata[[#This Row],[Unit Cost]]</f>
        <v>1546315.58</v>
      </c>
      <c r="M203" s="9">
        <f>tbl_salesdata[[#This Row],[Units Sold]]*tbl_salesdata[[#This Row],[Unit Price]]</f>
        <v>2056266.79</v>
      </c>
      <c r="N203" s="9">
        <f>tbl_salesdata[[#This Row],[Total Sales]]-tbl_salesdata[[#This Row],[Total Cost]]</f>
        <v>509951.20999999996</v>
      </c>
      <c r="O203">
        <f>tbl_salesdata[[#This Row],[Ship Date]]-tbl_salesdata[[#This Row],[Order Date]]</f>
        <v>7</v>
      </c>
      <c r="P203">
        <f>WEEKDAY(tbl_salesdata[[#This Row],[Order Date]],2)</f>
        <v>1</v>
      </c>
      <c r="Q203" t="str">
        <f>TEXT(tbl_salesdata[[#This Row],[Order Date]],"dddd")</f>
        <v>Monday</v>
      </c>
      <c r="R203" t="str">
        <f>IF(tbl_salesdata[[#This Row],[Weekdaynum]]&gt;5,"Yes","No")</f>
        <v>No</v>
      </c>
    </row>
    <row r="204" spans="1:18" x14ac:dyDescent="0.35">
      <c r="A204">
        <v>563491618</v>
      </c>
      <c r="B204" s="3">
        <v>43722</v>
      </c>
      <c r="C204" s="3">
        <v>43725</v>
      </c>
      <c r="D204" t="s">
        <v>197</v>
      </c>
      <c r="E204" t="s">
        <v>38</v>
      </c>
      <c r="F204" t="s">
        <v>76</v>
      </c>
      <c r="G204" t="s">
        <v>18</v>
      </c>
      <c r="H204" t="s">
        <v>26</v>
      </c>
      <c r="I204" s="9">
        <v>8547</v>
      </c>
      <c r="J204" s="9">
        <v>668.27</v>
      </c>
      <c r="K204" s="9">
        <v>502.54</v>
      </c>
      <c r="L204" s="9">
        <f>tbl_salesdata[[#This Row],[Units Sold]]*tbl_salesdata[[#This Row],[Unit Cost]]</f>
        <v>4295209.38</v>
      </c>
      <c r="M204" s="9">
        <f>tbl_salesdata[[#This Row],[Units Sold]]*tbl_salesdata[[#This Row],[Unit Price]]</f>
        <v>5711703.6899999995</v>
      </c>
      <c r="N204" s="9">
        <f>tbl_salesdata[[#This Row],[Total Sales]]-tbl_salesdata[[#This Row],[Total Cost]]</f>
        <v>1416494.3099999996</v>
      </c>
      <c r="O204">
        <f>tbl_salesdata[[#This Row],[Ship Date]]-tbl_salesdata[[#This Row],[Order Date]]</f>
        <v>3</v>
      </c>
      <c r="P204">
        <f>WEEKDAY(tbl_salesdata[[#This Row],[Order Date]],2)</f>
        <v>6</v>
      </c>
      <c r="Q204" t="str">
        <f>TEXT(tbl_salesdata[[#This Row],[Order Date]],"dddd")</f>
        <v>Saturday</v>
      </c>
      <c r="R204" t="str">
        <f>IF(tbl_salesdata[[#This Row],[Weekdaynum]]&gt;5,"Yes","No")</f>
        <v>Yes</v>
      </c>
    </row>
    <row r="205" spans="1:18" hidden="1" x14ac:dyDescent="0.35">
      <c r="A205">
        <v>476633536</v>
      </c>
      <c r="B205" s="3">
        <v>44109</v>
      </c>
      <c r="C205" s="3">
        <v>44130</v>
      </c>
      <c r="D205" t="s">
        <v>156</v>
      </c>
      <c r="E205" t="s">
        <v>21</v>
      </c>
      <c r="F205" t="s">
        <v>68</v>
      </c>
      <c r="G205" t="s">
        <v>14</v>
      </c>
      <c r="H205" t="s">
        <v>19</v>
      </c>
      <c r="I205" s="9">
        <v>5310</v>
      </c>
      <c r="J205" s="9">
        <v>154.06</v>
      </c>
      <c r="K205" s="9">
        <v>90.93</v>
      </c>
      <c r="L205" s="9">
        <f>tbl_salesdata[[#This Row],[Units Sold]]*tbl_salesdata[[#This Row],[Unit Cost]]</f>
        <v>482838.30000000005</v>
      </c>
      <c r="M205" s="9">
        <f>tbl_salesdata[[#This Row],[Units Sold]]*tbl_salesdata[[#This Row],[Unit Price]]</f>
        <v>818058.6</v>
      </c>
      <c r="N205" s="9">
        <f>tbl_salesdata[[#This Row],[Total Sales]]-tbl_salesdata[[#This Row],[Total Cost]]</f>
        <v>335220.29999999993</v>
      </c>
      <c r="O205">
        <f>tbl_salesdata[[#This Row],[Ship Date]]-tbl_salesdata[[#This Row],[Order Date]]</f>
        <v>21</v>
      </c>
      <c r="P205">
        <f>WEEKDAY(tbl_salesdata[[#This Row],[Order Date]],2)</f>
        <v>1</v>
      </c>
      <c r="Q205" t="str">
        <f>TEXT(tbl_salesdata[[#This Row],[Order Date]],"dddd")</f>
        <v>Monday</v>
      </c>
      <c r="R205" t="str">
        <f>IF(tbl_salesdata[[#This Row],[Weekdaynum]]&gt;5,"Yes","No")</f>
        <v>No</v>
      </c>
    </row>
    <row r="206" spans="1:18" x14ac:dyDescent="0.35">
      <c r="A206">
        <v>239386355</v>
      </c>
      <c r="B206" s="3">
        <v>42798</v>
      </c>
      <c r="C206" s="3">
        <v>42816</v>
      </c>
      <c r="D206" t="s">
        <v>80</v>
      </c>
      <c r="E206" t="s">
        <v>21</v>
      </c>
      <c r="F206" t="s">
        <v>40</v>
      </c>
      <c r="G206" t="s">
        <v>18</v>
      </c>
      <c r="H206" t="s">
        <v>26</v>
      </c>
      <c r="I206" s="9">
        <v>8597</v>
      </c>
      <c r="J206" s="9">
        <v>651.21</v>
      </c>
      <c r="K206" s="9">
        <v>524.96</v>
      </c>
      <c r="L206" s="9">
        <f>tbl_salesdata[[#This Row],[Units Sold]]*tbl_salesdata[[#This Row],[Unit Cost]]</f>
        <v>4513081.12</v>
      </c>
      <c r="M206" s="9">
        <f>tbl_salesdata[[#This Row],[Units Sold]]*tbl_salesdata[[#This Row],[Unit Price]]</f>
        <v>5598452.3700000001</v>
      </c>
      <c r="N206" s="9">
        <f>tbl_salesdata[[#This Row],[Total Sales]]-tbl_salesdata[[#This Row],[Total Cost]]</f>
        <v>1085371.25</v>
      </c>
      <c r="O206">
        <f>tbl_salesdata[[#This Row],[Ship Date]]-tbl_salesdata[[#This Row],[Order Date]]</f>
        <v>18</v>
      </c>
      <c r="P206">
        <f>WEEKDAY(tbl_salesdata[[#This Row],[Order Date]],2)</f>
        <v>6</v>
      </c>
      <c r="Q206" t="str">
        <f>TEXT(tbl_salesdata[[#This Row],[Order Date]],"dddd")</f>
        <v>Saturday</v>
      </c>
      <c r="R206" t="str">
        <f>IF(tbl_salesdata[[#This Row],[Weekdaynum]]&gt;5,"Yes","No")</f>
        <v>Yes</v>
      </c>
    </row>
    <row r="207" spans="1:18" x14ac:dyDescent="0.35">
      <c r="A207">
        <v>637969911</v>
      </c>
      <c r="B207" s="3">
        <v>42056</v>
      </c>
      <c r="C207" s="3">
        <v>42058</v>
      </c>
      <c r="D207" t="s">
        <v>53</v>
      </c>
      <c r="E207" t="s">
        <v>29</v>
      </c>
      <c r="F207" t="s">
        <v>76</v>
      </c>
      <c r="G207" t="s">
        <v>18</v>
      </c>
      <c r="H207" t="s">
        <v>15</v>
      </c>
      <c r="I207" s="9">
        <v>8329</v>
      </c>
      <c r="J207" s="9">
        <v>668.27</v>
      </c>
      <c r="K207" s="9">
        <v>502.54</v>
      </c>
      <c r="L207" s="9">
        <f>tbl_salesdata[[#This Row],[Units Sold]]*tbl_salesdata[[#This Row],[Unit Cost]]</f>
        <v>4185655.66</v>
      </c>
      <c r="M207" s="9">
        <f>tbl_salesdata[[#This Row],[Units Sold]]*tbl_salesdata[[#This Row],[Unit Price]]</f>
        <v>5566020.8300000001</v>
      </c>
      <c r="N207" s="9">
        <f>tbl_salesdata[[#This Row],[Total Sales]]-tbl_salesdata[[#This Row],[Total Cost]]</f>
        <v>1380365.17</v>
      </c>
      <c r="O207">
        <f>tbl_salesdata[[#This Row],[Ship Date]]-tbl_salesdata[[#This Row],[Order Date]]</f>
        <v>2</v>
      </c>
      <c r="P207">
        <f>WEEKDAY(tbl_salesdata[[#This Row],[Order Date]],2)</f>
        <v>6</v>
      </c>
      <c r="Q207" t="str">
        <f>TEXT(tbl_salesdata[[#This Row],[Order Date]],"dddd")</f>
        <v>Saturday</v>
      </c>
      <c r="R207" t="str">
        <f>IF(tbl_salesdata[[#This Row],[Weekdaynum]]&gt;5,"Yes","No")</f>
        <v>Yes</v>
      </c>
    </row>
    <row r="208" spans="1:18" hidden="1" x14ac:dyDescent="0.35">
      <c r="A208">
        <v>905177152</v>
      </c>
      <c r="B208" s="3">
        <v>44915</v>
      </c>
      <c r="C208" s="3">
        <v>44933</v>
      </c>
      <c r="D208" t="s">
        <v>101</v>
      </c>
      <c r="E208" t="s">
        <v>24</v>
      </c>
      <c r="F208" t="s">
        <v>40</v>
      </c>
      <c r="G208" t="s">
        <v>14</v>
      </c>
      <c r="H208" t="s">
        <v>19</v>
      </c>
      <c r="I208" s="9">
        <v>889</v>
      </c>
      <c r="J208" s="9">
        <v>651.21</v>
      </c>
      <c r="K208" s="9">
        <v>524.96</v>
      </c>
      <c r="L208" s="9">
        <f>tbl_salesdata[[#This Row],[Units Sold]]*tbl_salesdata[[#This Row],[Unit Cost]]</f>
        <v>466689.44000000006</v>
      </c>
      <c r="M208" s="9">
        <f>tbl_salesdata[[#This Row],[Units Sold]]*tbl_salesdata[[#This Row],[Unit Price]]</f>
        <v>578925.69000000006</v>
      </c>
      <c r="N208" s="9">
        <f>tbl_salesdata[[#This Row],[Total Sales]]-tbl_salesdata[[#This Row],[Total Cost]]</f>
        <v>112236.25</v>
      </c>
      <c r="O208">
        <f>tbl_salesdata[[#This Row],[Ship Date]]-tbl_salesdata[[#This Row],[Order Date]]</f>
        <v>18</v>
      </c>
      <c r="P208">
        <f>WEEKDAY(tbl_salesdata[[#This Row],[Order Date]],2)</f>
        <v>2</v>
      </c>
      <c r="Q208" t="str">
        <f>TEXT(tbl_salesdata[[#This Row],[Order Date]],"dddd")</f>
        <v>Tuesday</v>
      </c>
      <c r="R208" t="str">
        <f>IF(tbl_salesdata[[#This Row],[Weekdaynum]]&gt;5,"Yes","No")</f>
        <v>No</v>
      </c>
    </row>
    <row r="209" spans="1:18" hidden="1" x14ac:dyDescent="0.35">
      <c r="A209">
        <v>653020751</v>
      </c>
      <c r="B209" s="3">
        <v>43283</v>
      </c>
      <c r="C209" s="3">
        <v>43289</v>
      </c>
      <c r="D209" t="s">
        <v>53</v>
      </c>
      <c r="E209" t="s">
        <v>29</v>
      </c>
      <c r="F209" t="s">
        <v>30</v>
      </c>
      <c r="G209" t="s">
        <v>18</v>
      </c>
      <c r="H209" t="s">
        <v>34</v>
      </c>
      <c r="I209" s="9">
        <v>2207</v>
      </c>
      <c r="J209" s="9">
        <v>81.73</v>
      </c>
      <c r="K209" s="9">
        <v>56.67</v>
      </c>
      <c r="L209" s="9">
        <f>tbl_salesdata[[#This Row],[Units Sold]]*tbl_salesdata[[#This Row],[Unit Cost]]</f>
        <v>125070.69</v>
      </c>
      <c r="M209" s="9">
        <f>tbl_salesdata[[#This Row],[Units Sold]]*tbl_salesdata[[#This Row],[Unit Price]]</f>
        <v>180378.11000000002</v>
      </c>
      <c r="N209" s="9">
        <f>tbl_salesdata[[#This Row],[Total Sales]]-tbl_salesdata[[#This Row],[Total Cost]]</f>
        <v>55307.420000000013</v>
      </c>
      <c r="O209">
        <f>tbl_salesdata[[#This Row],[Ship Date]]-tbl_salesdata[[#This Row],[Order Date]]</f>
        <v>6</v>
      </c>
      <c r="P209">
        <f>WEEKDAY(tbl_salesdata[[#This Row],[Order Date]],2)</f>
        <v>1</v>
      </c>
      <c r="Q209" t="str">
        <f>TEXT(tbl_salesdata[[#This Row],[Order Date]],"dddd")</f>
        <v>Monday</v>
      </c>
      <c r="R209" t="str">
        <f>IF(tbl_salesdata[[#This Row],[Weekdaynum]]&gt;5,"Yes","No")</f>
        <v>No</v>
      </c>
    </row>
    <row r="210" spans="1:18" hidden="1" x14ac:dyDescent="0.35">
      <c r="A210">
        <v>528704011</v>
      </c>
      <c r="B210" s="3">
        <v>42766</v>
      </c>
      <c r="C210" s="3">
        <v>42785</v>
      </c>
      <c r="D210" t="s">
        <v>104</v>
      </c>
      <c r="E210" t="s">
        <v>24</v>
      </c>
      <c r="F210" t="s">
        <v>47</v>
      </c>
      <c r="G210" t="s">
        <v>14</v>
      </c>
      <c r="H210" t="s">
        <v>26</v>
      </c>
      <c r="I210" s="9">
        <v>4121</v>
      </c>
      <c r="J210" s="9">
        <v>421.89</v>
      </c>
      <c r="K210" s="9">
        <v>364.69</v>
      </c>
      <c r="L210" s="9">
        <f>tbl_salesdata[[#This Row],[Units Sold]]*tbl_salesdata[[#This Row],[Unit Cost]]</f>
        <v>1502887.49</v>
      </c>
      <c r="M210" s="9">
        <f>tbl_salesdata[[#This Row],[Units Sold]]*tbl_salesdata[[#This Row],[Unit Price]]</f>
        <v>1738608.69</v>
      </c>
      <c r="N210" s="9">
        <f>tbl_salesdata[[#This Row],[Total Sales]]-tbl_salesdata[[#This Row],[Total Cost]]</f>
        <v>235721.19999999995</v>
      </c>
      <c r="O210">
        <f>tbl_salesdata[[#This Row],[Ship Date]]-tbl_salesdata[[#This Row],[Order Date]]</f>
        <v>19</v>
      </c>
      <c r="P210">
        <f>WEEKDAY(tbl_salesdata[[#This Row],[Order Date]],2)</f>
        <v>2</v>
      </c>
      <c r="Q210" t="str">
        <f>TEXT(tbl_salesdata[[#This Row],[Order Date]],"dddd")</f>
        <v>Tuesday</v>
      </c>
      <c r="R210" t="str">
        <f>IF(tbl_salesdata[[#This Row],[Weekdaynum]]&gt;5,"Yes","No")</f>
        <v>No</v>
      </c>
    </row>
    <row r="211" spans="1:18" hidden="1" x14ac:dyDescent="0.35">
      <c r="A211">
        <v>472900760</v>
      </c>
      <c r="B211" s="3">
        <v>42040</v>
      </c>
      <c r="C211" s="3">
        <v>42057</v>
      </c>
      <c r="D211" t="s">
        <v>119</v>
      </c>
      <c r="E211" t="s">
        <v>24</v>
      </c>
      <c r="F211" t="s">
        <v>17</v>
      </c>
      <c r="G211" t="s">
        <v>18</v>
      </c>
      <c r="H211" t="s">
        <v>15</v>
      </c>
      <c r="I211" s="9">
        <v>699</v>
      </c>
      <c r="J211" s="9">
        <v>152.58000000000001</v>
      </c>
      <c r="K211" s="9">
        <v>97.44</v>
      </c>
      <c r="L211" s="9">
        <f>tbl_salesdata[[#This Row],[Units Sold]]*tbl_salesdata[[#This Row],[Unit Cost]]</f>
        <v>68110.559999999998</v>
      </c>
      <c r="M211" s="9">
        <f>tbl_salesdata[[#This Row],[Units Sold]]*tbl_salesdata[[#This Row],[Unit Price]]</f>
        <v>106653.42000000001</v>
      </c>
      <c r="N211" s="9">
        <f>tbl_salesdata[[#This Row],[Total Sales]]-tbl_salesdata[[#This Row],[Total Cost]]</f>
        <v>38542.860000000015</v>
      </c>
      <c r="O211">
        <f>tbl_salesdata[[#This Row],[Ship Date]]-tbl_salesdata[[#This Row],[Order Date]]</f>
        <v>17</v>
      </c>
      <c r="P211">
        <f>WEEKDAY(tbl_salesdata[[#This Row],[Order Date]],2)</f>
        <v>4</v>
      </c>
      <c r="Q211" t="str">
        <f>TEXT(tbl_salesdata[[#This Row],[Order Date]],"dddd")</f>
        <v>Thursday</v>
      </c>
      <c r="R211" t="str">
        <f>IF(tbl_salesdata[[#This Row],[Weekdaynum]]&gt;5,"Yes","No")</f>
        <v>No</v>
      </c>
    </row>
    <row r="212" spans="1:18" hidden="1" x14ac:dyDescent="0.35">
      <c r="A212">
        <v>946597325</v>
      </c>
      <c r="B212" s="3">
        <v>43669</v>
      </c>
      <c r="C212" s="3">
        <v>43684</v>
      </c>
      <c r="D212" t="s">
        <v>158</v>
      </c>
      <c r="E212" t="s">
        <v>12</v>
      </c>
      <c r="F212" t="s">
        <v>13</v>
      </c>
      <c r="G212" t="s">
        <v>18</v>
      </c>
      <c r="H212" t="s">
        <v>26</v>
      </c>
      <c r="I212" s="9">
        <v>8039</v>
      </c>
      <c r="J212" s="9">
        <v>255.28</v>
      </c>
      <c r="K212" s="9">
        <v>159.41999999999999</v>
      </c>
      <c r="L212" s="9">
        <f>tbl_salesdata[[#This Row],[Units Sold]]*tbl_salesdata[[#This Row],[Unit Cost]]</f>
        <v>1281577.3799999999</v>
      </c>
      <c r="M212" s="9">
        <f>tbl_salesdata[[#This Row],[Units Sold]]*tbl_salesdata[[#This Row],[Unit Price]]</f>
        <v>2052195.92</v>
      </c>
      <c r="N212" s="9">
        <f>tbl_salesdata[[#This Row],[Total Sales]]-tbl_salesdata[[#This Row],[Total Cost]]</f>
        <v>770618.54</v>
      </c>
      <c r="O212">
        <f>tbl_salesdata[[#This Row],[Ship Date]]-tbl_salesdata[[#This Row],[Order Date]]</f>
        <v>15</v>
      </c>
      <c r="P212">
        <f>WEEKDAY(tbl_salesdata[[#This Row],[Order Date]],2)</f>
        <v>2</v>
      </c>
      <c r="Q212" t="str">
        <f>TEXT(tbl_salesdata[[#This Row],[Order Date]],"dddd")</f>
        <v>Tuesday</v>
      </c>
      <c r="R212" t="str">
        <f>IF(tbl_salesdata[[#This Row],[Weekdaynum]]&gt;5,"Yes","No")</f>
        <v>No</v>
      </c>
    </row>
    <row r="213" spans="1:18" x14ac:dyDescent="0.35">
      <c r="A213">
        <v>570587241</v>
      </c>
      <c r="B213" s="3">
        <v>44506</v>
      </c>
      <c r="C213" s="3">
        <v>44514</v>
      </c>
      <c r="D213" t="s">
        <v>160</v>
      </c>
      <c r="E213" t="s">
        <v>29</v>
      </c>
      <c r="F213" t="s">
        <v>76</v>
      </c>
      <c r="G213" t="s">
        <v>18</v>
      </c>
      <c r="H213" t="s">
        <v>26</v>
      </c>
      <c r="I213" s="9">
        <v>8299</v>
      </c>
      <c r="J213" s="9">
        <v>668.27</v>
      </c>
      <c r="K213" s="9">
        <v>502.54</v>
      </c>
      <c r="L213" s="9">
        <f>tbl_salesdata[[#This Row],[Units Sold]]*tbl_salesdata[[#This Row],[Unit Cost]]</f>
        <v>4170579.46</v>
      </c>
      <c r="M213" s="9">
        <f>tbl_salesdata[[#This Row],[Units Sold]]*tbl_salesdata[[#This Row],[Unit Price]]</f>
        <v>5545972.7299999995</v>
      </c>
      <c r="N213" s="9">
        <f>tbl_salesdata[[#This Row],[Total Sales]]-tbl_salesdata[[#This Row],[Total Cost]]</f>
        <v>1375393.2699999996</v>
      </c>
      <c r="O213">
        <f>tbl_salesdata[[#This Row],[Ship Date]]-tbl_salesdata[[#This Row],[Order Date]]</f>
        <v>8</v>
      </c>
      <c r="P213">
        <f>WEEKDAY(tbl_salesdata[[#This Row],[Order Date]],2)</f>
        <v>6</v>
      </c>
      <c r="Q213" t="str">
        <f>TEXT(tbl_salesdata[[#This Row],[Order Date]],"dddd")</f>
        <v>Saturday</v>
      </c>
      <c r="R213" t="str">
        <f>IF(tbl_salesdata[[#This Row],[Weekdaynum]]&gt;5,"Yes","No")</f>
        <v>Yes</v>
      </c>
    </row>
    <row r="214" spans="1:18" hidden="1" x14ac:dyDescent="0.35">
      <c r="A214">
        <v>727997720</v>
      </c>
      <c r="B214" s="3">
        <v>43283</v>
      </c>
      <c r="C214" s="3">
        <v>43295</v>
      </c>
      <c r="D214" t="s">
        <v>121</v>
      </c>
      <c r="E214" t="s">
        <v>21</v>
      </c>
      <c r="F214" t="s">
        <v>68</v>
      </c>
      <c r="G214" t="s">
        <v>18</v>
      </c>
      <c r="H214" t="s">
        <v>19</v>
      </c>
      <c r="I214" s="9">
        <v>9558</v>
      </c>
      <c r="J214" s="9">
        <v>154.06</v>
      </c>
      <c r="K214" s="9">
        <v>90.93</v>
      </c>
      <c r="L214" s="9">
        <f>tbl_salesdata[[#This Row],[Units Sold]]*tbl_salesdata[[#This Row],[Unit Cost]]</f>
        <v>869108.94000000006</v>
      </c>
      <c r="M214" s="9">
        <f>tbl_salesdata[[#This Row],[Units Sold]]*tbl_salesdata[[#This Row],[Unit Price]]</f>
        <v>1472505.48</v>
      </c>
      <c r="N214" s="9">
        <f>tbl_salesdata[[#This Row],[Total Sales]]-tbl_salesdata[[#This Row],[Total Cost]]</f>
        <v>603396.53999999992</v>
      </c>
      <c r="O214">
        <f>tbl_salesdata[[#This Row],[Ship Date]]-tbl_salesdata[[#This Row],[Order Date]]</f>
        <v>12</v>
      </c>
      <c r="P214">
        <f>WEEKDAY(tbl_salesdata[[#This Row],[Order Date]],2)</f>
        <v>1</v>
      </c>
      <c r="Q214" t="str">
        <f>TEXT(tbl_salesdata[[#This Row],[Order Date]],"dddd")</f>
        <v>Monday</v>
      </c>
      <c r="R214" t="str">
        <f>IF(tbl_salesdata[[#This Row],[Weekdaynum]]&gt;5,"Yes","No")</f>
        <v>No</v>
      </c>
    </row>
    <row r="215" spans="1:18" hidden="1" x14ac:dyDescent="0.35">
      <c r="A215">
        <v>409236705</v>
      </c>
      <c r="B215" s="3">
        <v>43614</v>
      </c>
      <c r="C215" s="3">
        <v>43627</v>
      </c>
      <c r="D215" t="s">
        <v>36</v>
      </c>
      <c r="E215" t="s">
        <v>29</v>
      </c>
      <c r="F215" t="s">
        <v>13</v>
      </c>
      <c r="G215" t="s">
        <v>14</v>
      </c>
      <c r="H215" t="s">
        <v>19</v>
      </c>
      <c r="I215" s="9">
        <v>1090</v>
      </c>
      <c r="J215" s="9">
        <v>255.28</v>
      </c>
      <c r="K215" s="9">
        <v>159.41999999999999</v>
      </c>
      <c r="L215" s="9">
        <f>tbl_salesdata[[#This Row],[Units Sold]]*tbl_salesdata[[#This Row],[Unit Cost]]</f>
        <v>173767.8</v>
      </c>
      <c r="M215" s="9">
        <f>tbl_salesdata[[#This Row],[Units Sold]]*tbl_salesdata[[#This Row],[Unit Price]]</f>
        <v>278255.2</v>
      </c>
      <c r="N215" s="9">
        <f>tbl_salesdata[[#This Row],[Total Sales]]-tbl_salesdata[[#This Row],[Total Cost]]</f>
        <v>104487.40000000002</v>
      </c>
      <c r="O215">
        <f>tbl_salesdata[[#This Row],[Ship Date]]-tbl_salesdata[[#This Row],[Order Date]]</f>
        <v>13</v>
      </c>
      <c r="P215">
        <f>WEEKDAY(tbl_salesdata[[#This Row],[Order Date]],2)</f>
        <v>3</v>
      </c>
      <c r="Q215" t="str">
        <f>TEXT(tbl_salesdata[[#This Row],[Order Date]],"dddd")</f>
        <v>Wednesday</v>
      </c>
      <c r="R215" t="str">
        <f>IF(tbl_salesdata[[#This Row],[Weekdaynum]]&gt;5,"Yes","No")</f>
        <v>No</v>
      </c>
    </row>
    <row r="216" spans="1:18" hidden="1" x14ac:dyDescent="0.35">
      <c r="A216">
        <v>467045819</v>
      </c>
      <c r="B216" s="3">
        <v>43535</v>
      </c>
      <c r="C216" s="3">
        <v>43543</v>
      </c>
      <c r="D216" t="s">
        <v>159</v>
      </c>
      <c r="E216" t="s">
        <v>21</v>
      </c>
      <c r="F216" t="s">
        <v>30</v>
      </c>
      <c r="G216" t="s">
        <v>14</v>
      </c>
      <c r="H216" t="s">
        <v>15</v>
      </c>
      <c r="I216" s="9">
        <v>8092</v>
      </c>
      <c r="J216" s="9">
        <v>81.73</v>
      </c>
      <c r="K216" s="9">
        <v>56.67</v>
      </c>
      <c r="L216" s="9">
        <f>tbl_salesdata[[#This Row],[Units Sold]]*tbl_salesdata[[#This Row],[Unit Cost]]</f>
        <v>458573.64</v>
      </c>
      <c r="M216" s="9">
        <f>tbl_salesdata[[#This Row],[Units Sold]]*tbl_salesdata[[#This Row],[Unit Price]]</f>
        <v>661359.16</v>
      </c>
      <c r="N216" s="9">
        <f>tbl_salesdata[[#This Row],[Total Sales]]-tbl_salesdata[[#This Row],[Total Cost]]</f>
        <v>202785.52000000002</v>
      </c>
      <c r="O216">
        <f>tbl_salesdata[[#This Row],[Ship Date]]-tbl_salesdata[[#This Row],[Order Date]]</f>
        <v>8</v>
      </c>
      <c r="P216">
        <f>WEEKDAY(tbl_salesdata[[#This Row],[Order Date]],2)</f>
        <v>1</v>
      </c>
      <c r="Q216" t="str">
        <f>TEXT(tbl_salesdata[[#This Row],[Order Date]],"dddd")</f>
        <v>Monday</v>
      </c>
      <c r="R216" t="str">
        <f>IF(tbl_salesdata[[#This Row],[Weekdaynum]]&gt;5,"Yes","No")</f>
        <v>No</v>
      </c>
    </row>
    <row r="217" spans="1:18" hidden="1" x14ac:dyDescent="0.35">
      <c r="A217">
        <v>813973891</v>
      </c>
      <c r="B217" s="3">
        <v>44136</v>
      </c>
      <c r="C217" s="3">
        <v>44143</v>
      </c>
      <c r="D217" t="s">
        <v>144</v>
      </c>
      <c r="E217" t="s">
        <v>21</v>
      </c>
      <c r="F217" t="s">
        <v>42</v>
      </c>
      <c r="G217" t="s">
        <v>18</v>
      </c>
      <c r="H217" t="s">
        <v>19</v>
      </c>
      <c r="I217" s="9">
        <v>1818</v>
      </c>
      <c r="J217" s="9">
        <v>437.2</v>
      </c>
      <c r="K217" s="9">
        <v>263.33</v>
      </c>
      <c r="L217" s="9">
        <f>tbl_salesdata[[#This Row],[Units Sold]]*tbl_salesdata[[#This Row],[Unit Cost]]</f>
        <v>478733.93999999994</v>
      </c>
      <c r="M217" s="9">
        <f>tbl_salesdata[[#This Row],[Units Sold]]*tbl_salesdata[[#This Row],[Unit Price]]</f>
        <v>794829.6</v>
      </c>
      <c r="N217" s="9">
        <f>tbl_salesdata[[#This Row],[Total Sales]]-tbl_salesdata[[#This Row],[Total Cost]]</f>
        <v>316095.66000000003</v>
      </c>
      <c r="O217">
        <f>tbl_salesdata[[#This Row],[Ship Date]]-tbl_salesdata[[#This Row],[Order Date]]</f>
        <v>7</v>
      </c>
      <c r="P217">
        <f>WEEKDAY(tbl_salesdata[[#This Row],[Order Date]],2)</f>
        <v>7</v>
      </c>
      <c r="Q217" t="str">
        <f>TEXT(tbl_salesdata[[#This Row],[Order Date]],"dddd")</f>
        <v>Sunday</v>
      </c>
      <c r="R217" t="str">
        <f>IF(tbl_salesdata[[#This Row],[Weekdaynum]]&gt;5,"Yes","No")</f>
        <v>Yes</v>
      </c>
    </row>
    <row r="218" spans="1:18" hidden="1" x14ac:dyDescent="0.35">
      <c r="A218">
        <v>982882249</v>
      </c>
      <c r="B218" s="3">
        <v>43973</v>
      </c>
      <c r="C218" s="3">
        <v>43986</v>
      </c>
      <c r="D218" t="s">
        <v>160</v>
      </c>
      <c r="E218" t="s">
        <v>29</v>
      </c>
      <c r="F218" t="s">
        <v>76</v>
      </c>
      <c r="G218" t="s">
        <v>14</v>
      </c>
      <c r="H218" t="s">
        <v>15</v>
      </c>
      <c r="I218" s="9">
        <v>5554</v>
      </c>
      <c r="J218" s="9">
        <v>668.27</v>
      </c>
      <c r="K218" s="9">
        <v>502.54</v>
      </c>
      <c r="L218" s="9">
        <f>tbl_salesdata[[#This Row],[Units Sold]]*tbl_salesdata[[#This Row],[Unit Cost]]</f>
        <v>2791107.16</v>
      </c>
      <c r="M218" s="9">
        <f>tbl_salesdata[[#This Row],[Units Sold]]*tbl_salesdata[[#This Row],[Unit Price]]</f>
        <v>3711571.58</v>
      </c>
      <c r="N218" s="9">
        <f>tbl_salesdata[[#This Row],[Total Sales]]-tbl_salesdata[[#This Row],[Total Cost]]</f>
        <v>920464.41999999993</v>
      </c>
      <c r="O218">
        <f>tbl_salesdata[[#This Row],[Ship Date]]-tbl_salesdata[[#This Row],[Order Date]]</f>
        <v>13</v>
      </c>
      <c r="P218">
        <f>WEEKDAY(tbl_salesdata[[#This Row],[Order Date]],2)</f>
        <v>5</v>
      </c>
      <c r="Q218" t="str">
        <f>TEXT(tbl_salesdata[[#This Row],[Order Date]],"dddd")</f>
        <v>Friday</v>
      </c>
      <c r="R218" t="str">
        <f>IF(tbl_salesdata[[#This Row],[Weekdaynum]]&gt;5,"Yes","No")</f>
        <v>No</v>
      </c>
    </row>
    <row r="219" spans="1:18" hidden="1" x14ac:dyDescent="0.35">
      <c r="A219">
        <v>576944720</v>
      </c>
      <c r="B219" s="3">
        <v>42643</v>
      </c>
      <c r="C219" s="3">
        <v>42663</v>
      </c>
      <c r="D219" t="s">
        <v>156</v>
      </c>
      <c r="E219" t="s">
        <v>21</v>
      </c>
      <c r="F219" t="s">
        <v>42</v>
      </c>
      <c r="G219" t="s">
        <v>18</v>
      </c>
      <c r="H219" t="s">
        <v>26</v>
      </c>
      <c r="I219" s="9">
        <v>9619</v>
      </c>
      <c r="J219" s="9">
        <v>437.2</v>
      </c>
      <c r="K219" s="9">
        <v>263.33</v>
      </c>
      <c r="L219" s="9">
        <f>tbl_salesdata[[#This Row],[Units Sold]]*tbl_salesdata[[#This Row],[Unit Cost]]</f>
        <v>2532971.27</v>
      </c>
      <c r="M219" s="9">
        <f>tbl_salesdata[[#This Row],[Units Sold]]*tbl_salesdata[[#This Row],[Unit Price]]</f>
        <v>4205426.8</v>
      </c>
      <c r="N219" s="9">
        <f>tbl_salesdata[[#This Row],[Total Sales]]-tbl_salesdata[[#This Row],[Total Cost]]</f>
        <v>1672455.5299999998</v>
      </c>
      <c r="O219">
        <f>tbl_salesdata[[#This Row],[Ship Date]]-tbl_salesdata[[#This Row],[Order Date]]</f>
        <v>20</v>
      </c>
      <c r="P219">
        <f>WEEKDAY(tbl_salesdata[[#This Row],[Order Date]],2)</f>
        <v>5</v>
      </c>
      <c r="Q219" t="str">
        <f>TEXT(tbl_salesdata[[#This Row],[Order Date]],"dddd")</f>
        <v>Friday</v>
      </c>
      <c r="R219" t="str">
        <f>IF(tbl_salesdata[[#This Row],[Weekdaynum]]&gt;5,"Yes","No")</f>
        <v>No</v>
      </c>
    </row>
    <row r="220" spans="1:18" hidden="1" x14ac:dyDescent="0.35">
      <c r="A220">
        <v>619647634</v>
      </c>
      <c r="B220" s="3">
        <v>42638</v>
      </c>
      <c r="C220" s="3">
        <v>42643</v>
      </c>
      <c r="D220" t="s">
        <v>119</v>
      </c>
      <c r="E220" t="s">
        <v>24</v>
      </c>
      <c r="F220" t="s">
        <v>68</v>
      </c>
      <c r="G220" t="s">
        <v>18</v>
      </c>
      <c r="H220" t="s">
        <v>19</v>
      </c>
      <c r="I220" s="9">
        <v>6360</v>
      </c>
      <c r="J220" s="9">
        <v>154.06</v>
      </c>
      <c r="K220" s="9">
        <v>90.93</v>
      </c>
      <c r="L220" s="9">
        <f>tbl_salesdata[[#This Row],[Units Sold]]*tbl_salesdata[[#This Row],[Unit Cost]]</f>
        <v>578314.80000000005</v>
      </c>
      <c r="M220" s="9">
        <f>tbl_salesdata[[#This Row],[Units Sold]]*tbl_salesdata[[#This Row],[Unit Price]]</f>
        <v>979821.6</v>
      </c>
      <c r="N220" s="9">
        <f>tbl_salesdata[[#This Row],[Total Sales]]-tbl_salesdata[[#This Row],[Total Cost]]</f>
        <v>401506.79999999993</v>
      </c>
      <c r="O220">
        <f>tbl_salesdata[[#This Row],[Ship Date]]-tbl_salesdata[[#This Row],[Order Date]]</f>
        <v>5</v>
      </c>
      <c r="P220">
        <f>WEEKDAY(tbl_salesdata[[#This Row],[Order Date]],2)</f>
        <v>7</v>
      </c>
      <c r="Q220" t="str">
        <f>TEXT(tbl_salesdata[[#This Row],[Order Date]],"dddd")</f>
        <v>Sunday</v>
      </c>
      <c r="R220" t="str">
        <f>IF(tbl_salesdata[[#This Row],[Weekdaynum]]&gt;5,"Yes","No")</f>
        <v>Yes</v>
      </c>
    </row>
    <row r="221" spans="1:18" hidden="1" x14ac:dyDescent="0.35">
      <c r="A221">
        <v>404789817</v>
      </c>
      <c r="B221" s="3">
        <v>42219</v>
      </c>
      <c r="C221" s="3">
        <v>42230</v>
      </c>
      <c r="D221" t="s">
        <v>107</v>
      </c>
      <c r="E221" t="s">
        <v>21</v>
      </c>
      <c r="F221" t="s">
        <v>13</v>
      </c>
      <c r="G221" t="s">
        <v>14</v>
      </c>
      <c r="H221" t="s">
        <v>26</v>
      </c>
      <c r="I221" s="9">
        <v>5157</v>
      </c>
      <c r="J221" s="9">
        <v>255.28</v>
      </c>
      <c r="K221" s="9">
        <v>159.41999999999999</v>
      </c>
      <c r="L221" s="9">
        <f>tbl_salesdata[[#This Row],[Units Sold]]*tbl_salesdata[[#This Row],[Unit Cost]]</f>
        <v>822128.94</v>
      </c>
      <c r="M221" s="9">
        <f>tbl_salesdata[[#This Row],[Units Sold]]*tbl_salesdata[[#This Row],[Unit Price]]</f>
        <v>1316478.96</v>
      </c>
      <c r="N221" s="9">
        <f>tbl_salesdata[[#This Row],[Total Sales]]-tbl_salesdata[[#This Row],[Total Cost]]</f>
        <v>494350.02</v>
      </c>
      <c r="O221">
        <f>tbl_salesdata[[#This Row],[Ship Date]]-tbl_salesdata[[#This Row],[Order Date]]</f>
        <v>11</v>
      </c>
      <c r="P221">
        <f>WEEKDAY(tbl_salesdata[[#This Row],[Order Date]],2)</f>
        <v>1</v>
      </c>
      <c r="Q221" t="str">
        <f>TEXT(tbl_salesdata[[#This Row],[Order Date]],"dddd")</f>
        <v>Monday</v>
      </c>
      <c r="R221" t="str">
        <f>IF(tbl_salesdata[[#This Row],[Weekdaynum]]&gt;5,"Yes","No")</f>
        <v>No</v>
      </c>
    </row>
    <row r="222" spans="1:18" hidden="1" x14ac:dyDescent="0.35">
      <c r="A222">
        <v>646482598</v>
      </c>
      <c r="B222" s="3">
        <v>44577</v>
      </c>
      <c r="C222" s="3">
        <v>44598</v>
      </c>
      <c r="D222" t="s">
        <v>161</v>
      </c>
      <c r="E222" t="s">
        <v>24</v>
      </c>
      <c r="F222" t="s">
        <v>17</v>
      </c>
      <c r="G222" t="s">
        <v>18</v>
      </c>
      <c r="H222" t="s">
        <v>15</v>
      </c>
      <c r="I222" s="9">
        <v>7422</v>
      </c>
      <c r="J222" s="9">
        <v>152.58000000000001</v>
      </c>
      <c r="K222" s="9">
        <v>97.44</v>
      </c>
      <c r="L222" s="9">
        <f>tbl_salesdata[[#This Row],[Units Sold]]*tbl_salesdata[[#This Row],[Unit Cost]]</f>
        <v>723199.67999999993</v>
      </c>
      <c r="M222" s="9">
        <f>tbl_salesdata[[#This Row],[Units Sold]]*tbl_salesdata[[#This Row],[Unit Price]]</f>
        <v>1132448.76</v>
      </c>
      <c r="N222" s="9">
        <f>tbl_salesdata[[#This Row],[Total Sales]]-tbl_salesdata[[#This Row],[Total Cost]]</f>
        <v>409249.08000000007</v>
      </c>
      <c r="O222">
        <f>tbl_salesdata[[#This Row],[Ship Date]]-tbl_salesdata[[#This Row],[Order Date]]</f>
        <v>21</v>
      </c>
      <c r="P222">
        <f>WEEKDAY(tbl_salesdata[[#This Row],[Order Date]],2)</f>
        <v>7</v>
      </c>
      <c r="Q222" t="str">
        <f>TEXT(tbl_salesdata[[#This Row],[Order Date]],"dddd")</f>
        <v>Sunday</v>
      </c>
      <c r="R222" t="str">
        <f>IF(tbl_salesdata[[#This Row],[Weekdaynum]]&gt;5,"Yes","No")</f>
        <v>Yes</v>
      </c>
    </row>
    <row r="223" spans="1:18" hidden="1" x14ac:dyDescent="0.35">
      <c r="A223">
        <v>329149806</v>
      </c>
      <c r="B223" s="3">
        <v>42675</v>
      </c>
      <c r="C223" s="3">
        <v>42686</v>
      </c>
      <c r="D223" t="s">
        <v>90</v>
      </c>
      <c r="E223" t="s">
        <v>38</v>
      </c>
      <c r="F223" t="s">
        <v>47</v>
      </c>
      <c r="G223" t="s">
        <v>14</v>
      </c>
      <c r="H223" t="s">
        <v>19</v>
      </c>
      <c r="I223" s="9">
        <v>1597</v>
      </c>
      <c r="J223" s="9">
        <v>421.89</v>
      </c>
      <c r="K223" s="9">
        <v>364.69</v>
      </c>
      <c r="L223" s="9">
        <f>tbl_salesdata[[#This Row],[Units Sold]]*tbl_salesdata[[#This Row],[Unit Cost]]</f>
        <v>582409.93000000005</v>
      </c>
      <c r="M223" s="9">
        <f>tbl_salesdata[[#This Row],[Units Sold]]*tbl_salesdata[[#This Row],[Unit Price]]</f>
        <v>673758.33</v>
      </c>
      <c r="N223" s="9">
        <f>tbl_salesdata[[#This Row],[Total Sales]]-tbl_salesdata[[#This Row],[Total Cost]]</f>
        <v>91348.399999999907</v>
      </c>
      <c r="O223">
        <f>tbl_salesdata[[#This Row],[Ship Date]]-tbl_salesdata[[#This Row],[Order Date]]</f>
        <v>11</v>
      </c>
      <c r="P223">
        <f>WEEKDAY(tbl_salesdata[[#This Row],[Order Date]],2)</f>
        <v>2</v>
      </c>
      <c r="Q223" t="str">
        <f>TEXT(tbl_salesdata[[#This Row],[Order Date]],"dddd")</f>
        <v>Tuesday</v>
      </c>
      <c r="R223" t="str">
        <f>IF(tbl_salesdata[[#This Row],[Weekdaynum]]&gt;5,"Yes","No")</f>
        <v>No</v>
      </c>
    </row>
    <row r="224" spans="1:18" hidden="1" x14ac:dyDescent="0.35">
      <c r="A224">
        <v>757527768</v>
      </c>
      <c r="B224" s="3">
        <v>42333</v>
      </c>
      <c r="C224" s="3">
        <v>42336</v>
      </c>
      <c r="D224" t="s">
        <v>63</v>
      </c>
      <c r="E224" t="s">
        <v>32</v>
      </c>
      <c r="F224" t="s">
        <v>40</v>
      </c>
      <c r="G224" t="s">
        <v>18</v>
      </c>
      <c r="H224" t="s">
        <v>15</v>
      </c>
      <c r="I224" s="9">
        <v>8155</v>
      </c>
      <c r="J224" s="9">
        <v>651.21</v>
      </c>
      <c r="K224" s="9">
        <v>524.96</v>
      </c>
      <c r="L224" s="9">
        <f>tbl_salesdata[[#This Row],[Units Sold]]*tbl_salesdata[[#This Row],[Unit Cost]]</f>
        <v>4281048.8000000007</v>
      </c>
      <c r="M224" s="9">
        <f>tbl_salesdata[[#This Row],[Units Sold]]*tbl_salesdata[[#This Row],[Unit Price]]</f>
        <v>5310617.5500000007</v>
      </c>
      <c r="N224" s="9">
        <f>tbl_salesdata[[#This Row],[Total Sales]]-tbl_salesdata[[#This Row],[Total Cost]]</f>
        <v>1029568.75</v>
      </c>
      <c r="O224">
        <f>tbl_salesdata[[#This Row],[Ship Date]]-tbl_salesdata[[#This Row],[Order Date]]</f>
        <v>3</v>
      </c>
      <c r="P224">
        <f>WEEKDAY(tbl_salesdata[[#This Row],[Order Date]],2)</f>
        <v>3</v>
      </c>
      <c r="Q224" t="str">
        <f>TEXT(tbl_salesdata[[#This Row],[Order Date]],"dddd")</f>
        <v>Wednesday</v>
      </c>
      <c r="R224" t="str">
        <f>IF(tbl_salesdata[[#This Row],[Weekdaynum]]&gt;5,"Yes","No")</f>
        <v>No</v>
      </c>
    </row>
    <row r="225" spans="1:18" hidden="1" x14ac:dyDescent="0.35">
      <c r="A225">
        <v>606665313</v>
      </c>
      <c r="B225" s="3">
        <v>43367</v>
      </c>
      <c r="C225" s="3">
        <v>43382</v>
      </c>
      <c r="D225" t="s">
        <v>162</v>
      </c>
      <c r="E225" t="s">
        <v>38</v>
      </c>
      <c r="F225" t="s">
        <v>42</v>
      </c>
      <c r="G225" t="s">
        <v>14</v>
      </c>
      <c r="H225" t="s">
        <v>19</v>
      </c>
      <c r="I225" s="9">
        <v>4602</v>
      </c>
      <c r="J225" s="9">
        <v>437.2</v>
      </c>
      <c r="K225" s="9">
        <v>263.33</v>
      </c>
      <c r="L225" s="9">
        <f>tbl_salesdata[[#This Row],[Units Sold]]*tbl_salesdata[[#This Row],[Unit Cost]]</f>
        <v>1211844.6599999999</v>
      </c>
      <c r="M225" s="9">
        <f>tbl_salesdata[[#This Row],[Units Sold]]*tbl_salesdata[[#This Row],[Unit Price]]</f>
        <v>2011994.4</v>
      </c>
      <c r="N225" s="9">
        <f>tbl_salesdata[[#This Row],[Total Sales]]-tbl_salesdata[[#This Row],[Total Cost]]</f>
        <v>800149.74</v>
      </c>
      <c r="O225">
        <f>tbl_salesdata[[#This Row],[Ship Date]]-tbl_salesdata[[#This Row],[Order Date]]</f>
        <v>15</v>
      </c>
      <c r="P225">
        <f>WEEKDAY(tbl_salesdata[[#This Row],[Order Date]],2)</f>
        <v>1</v>
      </c>
      <c r="Q225" t="str">
        <f>TEXT(tbl_salesdata[[#This Row],[Order Date]],"dddd")</f>
        <v>Monday</v>
      </c>
      <c r="R225" t="str">
        <f>IF(tbl_salesdata[[#This Row],[Weekdaynum]]&gt;5,"Yes","No")</f>
        <v>No</v>
      </c>
    </row>
    <row r="226" spans="1:18" hidden="1" x14ac:dyDescent="0.35">
      <c r="A226">
        <v>871923768</v>
      </c>
      <c r="B226" s="3">
        <v>43220</v>
      </c>
      <c r="C226" s="3">
        <v>43235</v>
      </c>
      <c r="D226" t="s">
        <v>35</v>
      </c>
      <c r="E226" t="s">
        <v>21</v>
      </c>
      <c r="F226" t="s">
        <v>13</v>
      </c>
      <c r="G226" t="s">
        <v>14</v>
      </c>
      <c r="H226" t="s">
        <v>19</v>
      </c>
      <c r="I226" s="9">
        <v>474</v>
      </c>
      <c r="J226" s="9">
        <v>255.28</v>
      </c>
      <c r="K226" s="9">
        <v>159.41999999999999</v>
      </c>
      <c r="L226" s="9">
        <f>tbl_salesdata[[#This Row],[Units Sold]]*tbl_salesdata[[#This Row],[Unit Cost]]</f>
        <v>75565.079999999987</v>
      </c>
      <c r="M226" s="9">
        <f>tbl_salesdata[[#This Row],[Units Sold]]*tbl_salesdata[[#This Row],[Unit Price]]</f>
        <v>121002.72</v>
      </c>
      <c r="N226" s="9">
        <f>tbl_salesdata[[#This Row],[Total Sales]]-tbl_salesdata[[#This Row],[Total Cost]]</f>
        <v>45437.640000000014</v>
      </c>
      <c r="O226">
        <f>tbl_salesdata[[#This Row],[Ship Date]]-tbl_salesdata[[#This Row],[Order Date]]</f>
        <v>15</v>
      </c>
      <c r="P226">
        <f>WEEKDAY(tbl_salesdata[[#This Row],[Order Date]],2)</f>
        <v>1</v>
      </c>
      <c r="Q226" t="str">
        <f>TEXT(tbl_salesdata[[#This Row],[Order Date]],"dddd")</f>
        <v>Monday</v>
      </c>
      <c r="R226" t="str">
        <f>IF(tbl_salesdata[[#This Row],[Weekdaynum]]&gt;5,"Yes","No")</f>
        <v>No</v>
      </c>
    </row>
    <row r="227" spans="1:18" hidden="1" x14ac:dyDescent="0.35">
      <c r="A227">
        <v>818976962</v>
      </c>
      <c r="B227" s="3">
        <v>44183</v>
      </c>
      <c r="C227" s="3">
        <v>44201</v>
      </c>
      <c r="D227" t="s">
        <v>144</v>
      </c>
      <c r="E227" t="s">
        <v>21</v>
      </c>
      <c r="F227" t="s">
        <v>68</v>
      </c>
      <c r="G227" t="s">
        <v>18</v>
      </c>
      <c r="H227" t="s">
        <v>19</v>
      </c>
      <c r="I227" s="9">
        <v>2337</v>
      </c>
      <c r="J227" s="9">
        <v>154.06</v>
      </c>
      <c r="K227" s="9">
        <v>90.93</v>
      </c>
      <c r="L227" s="9">
        <f>tbl_salesdata[[#This Row],[Units Sold]]*tbl_salesdata[[#This Row],[Unit Cost]]</f>
        <v>212503.41</v>
      </c>
      <c r="M227" s="9">
        <f>tbl_salesdata[[#This Row],[Units Sold]]*tbl_salesdata[[#This Row],[Unit Price]]</f>
        <v>360038.22000000003</v>
      </c>
      <c r="N227" s="9">
        <f>tbl_salesdata[[#This Row],[Total Sales]]-tbl_salesdata[[#This Row],[Total Cost]]</f>
        <v>147534.81000000003</v>
      </c>
      <c r="O227">
        <f>tbl_salesdata[[#This Row],[Ship Date]]-tbl_salesdata[[#This Row],[Order Date]]</f>
        <v>18</v>
      </c>
      <c r="P227">
        <f>WEEKDAY(tbl_salesdata[[#This Row],[Order Date]],2)</f>
        <v>5</v>
      </c>
      <c r="Q227" t="str">
        <f>TEXT(tbl_salesdata[[#This Row],[Order Date]],"dddd")</f>
        <v>Friday</v>
      </c>
      <c r="R227" t="str">
        <f>IF(tbl_salesdata[[#This Row],[Weekdaynum]]&gt;5,"Yes","No")</f>
        <v>No</v>
      </c>
    </row>
    <row r="228" spans="1:18" hidden="1" x14ac:dyDescent="0.35">
      <c r="A228">
        <v>233811223</v>
      </c>
      <c r="B228" s="3">
        <v>42936</v>
      </c>
      <c r="C228" s="3">
        <v>42956</v>
      </c>
      <c r="D228" t="s">
        <v>71</v>
      </c>
      <c r="E228" t="s">
        <v>21</v>
      </c>
      <c r="F228" t="s">
        <v>42</v>
      </c>
      <c r="G228" t="s">
        <v>14</v>
      </c>
      <c r="H228" t="s">
        <v>19</v>
      </c>
      <c r="I228" s="9">
        <v>8792</v>
      </c>
      <c r="J228" s="9">
        <v>437.2</v>
      </c>
      <c r="K228" s="9">
        <v>263.33</v>
      </c>
      <c r="L228" s="9">
        <f>tbl_salesdata[[#This Row],[Units Sold]]*tbl_salesdata[[#This Row],[Unit Cost]]</f>
        <v>2315197.36</v>
      </c>
      <c r="M228" s="9">
        <f>tbl_salesdata[[#This Row],[Units Sold]]*tbl_salesdata[[#This Row],[Unit Price]]</f>
        <v>3843862.4</v>
      </c>
      <c r="N228" s="9">
        <f>tbl_salesdata[[#This Row],[Total Sales]]-tbl_salesdata[[#This Row],[Total Cost]]</f>
        <v>1528665.04</v>
      </c>
      <c r="O228">
        <f>tbl_salesdata[[#This Row],[Ship Date]]-tbl_salesdata[[#This Row],[Order Date]]</f>
        <v>20</v>
      </c>
      <c r="P228">
        <f>WEEKDAY(tbl_salesdata[[#This Row],[Order Date]],2)</f>
        <v>4</v>
      </c>
      <c r="Q228" t="str">
        <f>TEXT(tbl_salesdata[[#This Row],[Order Date]],"dddd")</f>
        <v>Thursday</v>
      </c>
      <c r="R228" t="str">
        <f>IF(tbl_salesdata[[#This Row],[Weekdaynum]]&gt;5,"Yes","No")</f>
        <v>No</v>
      </c>
    </row>
    <row r="229" spans="1:18" hidden="1" x14ac:dyDescent="0.35">
      <c r="A229">
        <v>772725379</v>
      </c>
      <c r="B229" s="3">
        <v>42782</v>
      </c>
      <c r="C229" s="3">
        <v>42787</v>
      </c>
      <c r="D229" t="s">
        <v>59</v>
      </c>
      <c r="E229" t="s">
        <v>12</v>
      </c>
      <c r="F229" t="s">
        <v>22</v>
      </c>
      <c r="G229" t="s">
        <v>18</v>
      </c>
      <c r="H229" t="s">
        <v>26</v>
      </c>
      <c r="I229" s="9">
        <v>5466</v>
      </c>
      <c r="J229" s="9">
        <v>47.45</v>
      </c>
      <c r="K229" s="9">
        <v>31.79</v>
      </c>
      <c r="L229" s="9">
        <f>tbl_salesdata[[#This Row],[Units Sold]]*tbl_salesdata[[#This Row],[Unit Cost]]</f>
        <v>173764.13999999998</v>
      </c>
      <c r="M229" s="9">
        <f>tbl_salesdata[[#This Row],[Units Sold]]*tbl_salesdata[[#This Row],[Unit Price]]</f>
        <v>259361.7</v>
      </c>
      <c r="N229" s="9">
        <f>tbl_salesdata[[#This Row],[Total Sales]]-tbl_salesdata[[#This Row],[Total Cost]]</f>
        <v>85597.560000000027</v>
      </c>
      <c r="O229">
        <f>tbl_salesdata[[#This Row],[Ship Date]]-tbl_salesdata[[#This Row],[Order Date]]</f>
        <v>5</v>
      </c>
      <c r="P229">
        <f>WEEKDAY(tbl_salesdata[[#This Row],[Order Date]],2)</f>
        <v>4</v>
      </c>
      <c r="Q229" t="str">
        <f>TEXT(tbl_salesdata[[#This Row],[Order Date]],"dddd")</f>
        <v>Thursday</v>
      </c>
      <c r="R229" t="str">
        <f>IF(tbl_salesdata[[#This Row],[Weekdaynum]]&gt;5,"Yes","No")</f>
        <v>No</v>
      </c>
    </row>
    <row r="230" spans="1:18" hidden="1" x14ac:dyDescent="0.35">
      <c r="A230">
        <v>112330758</v>
      </c>
      <c r="B230" s="3">
        <v>42719</v>
      </c>
      <c r="C230" s="3">
        <v>42731</v>
      </c>
      <c r="D230" t="s">
        <v>152</v>
      </c>
      <c r="E230" t="s">
        <v>21</v>
      </c>
      <c r="F230" t="s">
        <v>40</v>
      </c>
      <c r="G230" t="s">
        <v>18</v>
      </c>
      <c r="H230" t="s">
        <v>19</v>
      </c>
      <c r="I230" s="9">
        <v>22</v>
      </c>
      <c r="J230" s="9">
        <v>651.21</v>
      </c>
      <c r="K230" s="9">
        <v>524.96</v>
      </c>
      <c r="L230" s="9">
        <f>tbl_salesdata[[#This Row],[Units Sold]]*tbl_salesdata[[#This Row],[Unit Cost]]</f>
        <v>11549.12</v>
      </c>
      <c r="M230" s="9">
        <f>tbl_salesdata[[#This Row],[Units Sold]]*tbl_salesdata[[#This Row],[Unit Price]]</f>
        <v>14326.62</v>
      </c>
      <c r="N230" s="9">
        <f>tbl_salesdata[[#This Row],[Total Sales]]-tbl_salesdata[[#This Row],[Total Cost]]</f>
        <v>2777.5</v>
      </c>
      <c r="O230">
        <f>tbl_salesdata[[#This Row],[Ship Date]]-tbl_salesdata[[#This Row],[Order Date]]</f>
        <v>12</v>
      </c>
      <c r="P230">
        <f>WEEKDAY(tbl_salesdata[[#This Row],[Order Date]],2)</f>
        <v>4</v>
      </c>
      <c r="Q230" t="str">
        <f>TEXT(tbl_salesdata[[#This Row],[Order Date]],"dddd")</f>
        <v>Thursday</v>
      </c>
      <c r="R230" t="str">
        <f>IF(tbl_salesdata[[#This Row],[Weekdaynum]]&gt;5,"Yes","No")</f>
        <v>No</v>
      </c>
    </row>
    <row r="231" spans="1:18" hidden="1" x14ac:dyDescent="0.35">
      <c r="A231">
        <v>499551188</v>
      </c>
      <c r="B231" s="3">
        <v>44558</v>
      </c>
      <c r="C231" s="3">
        <v>44575</v>
      </c>
      <c r="D231" t="s">
        <v>46</v>
      </c>
      <c r="E231" t="s">
        <v>29</v>
      </c>
      <c r="F231" t="s">
        <v>33</v>
      </c>
      <c r="G231" t="s">
        <v>14</v>
      </c>
      <c r="H231" t="s">
        <v>15</v>
      </c>
      <c r="I231" s="9">
        <v>7153</v>
      </c>
      <c r="J231" s="9">
        <v>109.28</v>
      </c>
      <c r="K231" s="9">
        <v>35.840000000000003</v>
      </c>
      <c r="L231" s="9">
        <f>tbl_salesdata[[#This Row],[Units Sold]]*tbl_salesdata[[#This Row],[Unit Cost]]</f>
        <v>256363.52000000002</v>
      </c>
      <c r="M231" s="9">
        <f>tbl_salesdata[[#This Row],[Units Sold]]*tbl_salesdata[[#This Row],[Unit Price]]</f>
        <v>781679.84</v>
      </c>
      <c r="N231" s="9">
        <f>tbl_salesdata[[#This Row],[Total Sales]]-tbl_salesdata[[#This Row],[Total Cost]]</f>
        <v>525316.31999999995</v>
      </c>
      <c r="O231">
        <f>tbl_salesdata[[#This Row],[Ship Date]]-tbl_salesdata[[#This Row],[Order Date]]</f>
        <v>17</v>
      </c>
      <c r="P231">
        <f>WEEKDAY(tbl_salesdata[[#This Row],[Order Date]],2)</f>
        <v>2</v>
      </c>
      <c r="Q231" t="str">
        <f>TEXT(tbl_salesdata[[#This Row],[Order Date]],"dddd")</f>
        <v>Tuesday</v>
      </c>
      <c r="R231" t="str">
        <f>IF(tbl_salesdata[[#This Row],[Weekdaynum]]&gt;5,"Yes","No")</f>
        <v>No</v>
      </c>
    </row>
    <row r="232" spans="1:18" hidden="1" x14ac:dyDescent="0.35">
      <c r="A232">
        <v>201622998</v>
      </c>
      <c r="B232" s="3">
        <v>43613</v>
      </c>
      <c r="C232" s="3">
        <v>43632</v>
      </c>
      <c r="D232" t="s">
        <v>23</v>
      </c>
      <c r="E232" t="s">
        <v>24</v>
      </c>
      <c r="F232" t="s">
        <v>33</v>
      </c>
      <c r="G232" t="s">
        <v>14</v>
      </c>
      <c r="H232" t="s">
        <v>15</v>
      </c>
      <c r="I232" s="9">
        <v>3581</v>
      </c>
      <c r="J232" s="9">
        <v>109.28</v>
      </c>
      <c r="K232" s="9">
        <v>35.840000000000003</v>
      </c>
      <c r="L232" s="9">
        <f>tbl_salesdata[[#This Row],[Units Sold]]*tbl_salesdata[[#This Row],[Unit Cost]]</f>
        <v>128343.04000000001</v>
      </c>
      <c r="M232" s="9">
        <f>tbl_salesdata[[#This Row],[Units Sold]]*tbl_salesdata[[#This Row],[Unit Price]]</f>
        <v>391331.68</v>
      </c>
      <c r="N232" s="9">
        <f>tbl_salesdata[[#This Row],[Total Sales]]-tbl_salesdata[[#This Row],[Total Cost]]</f>
        <v>262988.64</v>
      </c>
      <c r="O232">
        <f>tbl_salesdata[[#This Row],[Ship Date]]-tbl_salesdata[[#This Row],[Order Date]]</f>
        <v>19</v>
      </c>
      <c r="P232">
        <f>WEEKDAY(tbl_salesdata[[#This Row],[Order Date]],2)</f>
        <v>2</v>
      </c>
      <c r="Q232" t="str">
        <f>TEXT(tbl_salesdata[[#This Row],[Order Date]],"dddd")</f>
        <v>Tuesday</v>
      </c>
      <c r="R232" t="str">
        <f>IF(tbl_salesdata[[#This Row],[Weekdaynum]]&gt;5,"Yes","No")</f>
        <v>No</v>
      </c>
    </row>
    <row r="233" spans="1:18" hidden="1" x14ac:dyDescent="0.35">
      <c r="A233">
        <v>256095016</v>
      </c>
      <c r="B233" s="3">
        <v>43283</v>
      </c>
      <c r="C233" s="3">
        <v>43287</v>
      </c>
      <c r="D233" t="s">
        <v>60</v>
      </c>
      <c r="E233" t="s">
        <v>21</v>
      </c>
      <c r="F233" t="s">
        <v>40</v>
      </c>
      <c r="G233" t="s">
        <v>18</v>
      </c>
      <c r="H233" t="s">
        <v>34</v>
      </c>
      <c r="I233" s="9">
        <v>3061</v>
      </c>
      <c r="J233" s="9">
        <v>651.21</v>
      </c>
      <c r="K233" s="9">
        <v>524.96</v>
      </c>
      <c r="L233" s="9">
        <f>tbl_salesdata[[#This Row],[Units Sold]]*tbl_salesdata[[#This Row],[Unit Cost]]</f>
        <v>1606902.56</v>
      </c>
      <c r="M233" s="9">
        <f>tbl_salesdata[[#This Row],[Units Sold]]*tbl_salesdata[[#This Row],[Unit Price]]</f>
        <v>1993353.81</v>
      </c>
      <c r="N233" s="9">
        <f>tbl_salesdata[[#This Row],[Total Sales]]-tbl_salesdata[[#This Row],[Total Cost]]</f>
        <v>386451.25</v>
      </c>
      <c r="O233">
        <f>tbl_salesdata[[#This Row],[Ship Date]]-tbl_salesdata[[#This Row],[Order Date]]</f>
        <v>4</v>
      </c>
      <c r="P233">
        <f>WEEKDAY(tbl_salesdata[[#This Row],[Order Date]],2)</f>
        <v>1</v>
      </c>
      <c r="Q233" t="str">
        <f>TEXT(tbl_salesdata[[#This Row],[Order Date]],"dddd")</f>
        <v>Monday</v>
      </c>
      <c r="R233" t="str">
        <f>IF(tbl_salesdata[[#This Row],[Weekdaynum]]&gt;5,"Yes","No")</f>
        <v>No</v>
      </c>
    </row>
    <row r="234" spans="1:18" hidden="1" x14ac:dyDescent="0.35">
      <c r="A234">
        <v>420828568</v>
      </c>
      <c r="B234" s="3">
        <v>42815</v>
      </c>
      <c r="C234" s="3">
        <v>42829</v>
      </c>
      <c r="D234" t="s">
        <v>99</v>
      </c>
      <c r="E234" t="s">
        <v>38</v>
      </c>
      <c r="F234" t="s">
        <v>56</v>
      </c>
      <c r="G234" t="s">
        <v>18</v>
      </c>
      <c r="H234" t="s">
        <v>15</v>
      </c>
      <c r="I234" s="9">
        <v>1380</v>
      </c>
      <c r="J234" s="9">
        <v>9.33</v>
      </c>
      <c r="K234" s="9">
        <v>6.92</v>
      </c>
      <c r="L234" s="9">
        <f>tbl_salesdata[[#This Row],[Units Sold]]*tbl_salesdata[[#This Row],[Unit Cost]]</f>
        <v>9549.6</v>
      </c>
      <c r="M234" s="9">
        <f>tbl_salesdata[[#This Row],[Units Sold]]*tbl_salesdata[[#This Row],[Unit Price]]</f>
        <v>12875.4</v>
      </c>
      <c r="N234" s="9">
        <f>tbl_salesdata[[#This Row],[Total Sales]]-tbl_salesdata[[#This Row],[Total Cost]]</f>
        <v>3325.7999999999993</v>
      </c>
      <c r="O234">
        <f>tbl_salesdata[[#This Row],[Ship Date]]-tbl_salesdata[[#This Row],[Order Date]]</f>
        <v>14</v>
      </c>
      <c r="P234">
        <f>WEEKDAY(tbl_salesdata[[#This Row],[Order Date]],2)</f>
        <v>2</v>
      </c>
      <c r="Q234" t="str">
        <f>TEXT(tbl_salesdata[[#This Row],[Order Date]],"dddd")</f>
        <v>Tuesday</v>
      </c>
      <c r="R234" t="str">
        <f>IF(tbl_salesdata[[#This Row],[Weekdaynum]]&gt;5,"Yes","No")</f>
        <v>No</v>
      </c>
    </row>
    <row r="235" spans="1:18" hidden="1" x14ac:dyDescent="0.35">
      <c r="A235">
        <v>523997485</v>
      </c>
      <c r="B235" s="3">
        <v>43541</v>
      </c>
      <c r="C235" s="3">
        <v>43558</v>
      </c>
      <c r="D235" t="s">
        <v>162</v>
      </c>
      <c r="E235" t="s">
        <v>38</v>
      </c>
      <c r="F235" t="s">
        <v>25</v>
      </c>
      <c r="G235" t="s">
        <v>14</v>
      </c>
      <c r="H235" t="s">
        <v>26</v>
      </c>
      <c r="I235" s="9">
        <v>1355</v>
      </c>
      <c r="J235" s="9">
        <v>205.7</v>
      </c>
      <c r="K235" s="9">
        <v>117.11</v>
      </c>
      <c r="L235" s="9">
        <f>tbl_salesdata[[#This Row],[Units Sold]]*tbl_salesdata[[#This Row],[Unit Cost]]</f>
        <v>158684.04999999999</v>
      </c>
      <c r="M235" s="9">
        <f>tbl_salesdata[[#This Row],[Units Sold]]*tbl_salesdata[[#This Row],[Unit Price]]</f>
        <v>278723.5</v>
      </c>
      <c r="N235" s="9">
        <f>tbl_salesdata[[#This Row],[Total Sales]]-tbl_salesdata[[#This Row],[Total Cost]]</f>
        <v>120039.45000000001</v>
      </c>
      <c r="O235">
        <f>tbl_salesdata[[#This Row],[Ship Date]]-tbl_salesdata[[#This Row],[Order Date]]</f>
        <v>17</v>
      </c>
      <c r="P235">
        <f>WEEKDAY(tbl_salesdata[[#This Row],[Order Date]],2)</f>
        <v>7</v>
      </c>
      <c r="Q235" t="str">
        <f>TEXT(tbl_salesdata[[#This Row],[Order Date]],"dddd")</f>
        <v>Sunday</v>
      </c>
      <c r="R235" t="str">
        <f>IF(tbl_salesdata[[#This Row],[Weekdaynum]]&gt;5,"Yes","No")</f>
        <v>Yes</v>
      </c>
    </row>
    <row r="236" spans="1:18" x14ac:dyDescent="0.35">
      <c r="A236">
        <v>571161448</v>
      </c>
      <c r="B236" s="3">
        <v>43337</v>
      </c>
      <c r="C236" s="3">
        <v>43343</v>
      </c>
      <c r="D236" t="s">
        <v>20</v>
      </c>
      <c r="E236" t="s">
        <v>21</v>
      </c>
      <c r="F236" t="s">
        <v>76</v>
      </c>
      <c r="G236" t="s">
        <v>14</v>
      </c>
      <c r="H236" t="s">
        <v>26</v>
      </c>
      <c r="I236" s="9">
        <v>8220</v>
      </c>
      <c r="J236" s="9">
        <v>668.27</v>
      </c>
      <c r="K236" s="9">
        <v>502.54</v>
      </c>
      <c r="L236" s="9">
        <f>tbl_salesdata[[#This Row],[Units Sold]]*tbl_salesdata[[#This Row],[Unit Cost]]</f>
        <v>4130878.8000000003</v>
      </c>
      <c r="M236" s="9">
        <f>tbl_salesdata[[#This Row],[Units Sold]]*tbl_salesdata[[#This Row],[Unit Price]]</f>
        <v>5493179.3999999994</v>
      </c>
      <c r="N236" s="9">
        <f>tbl_salesdata[[#This Row],[Total Sales]]-tbl_salesdata[[#This Row],[Total Cost]]</f>
        <v>1362300.5999999992</v>
      </c>
      <c r="O236">
        <f>tbl_salesdata[[#This Row],[Ship Date]]-tbl_salesdata[[#This Row],[Order Date]]</f>
        <v>6</v>
      </c>
      <c r="P236">
        <f>WEEKDAY(tbl_salesdata[[#This Row],[Order Date]],2)</f>
        <v>6</v>
      </c>
      <c r="Q236" t="str">
        <f>TEXT(tbl_salesdata[[#This Row],[Order Date]],"dddd")</f>
        <v>Saturday</v>
      </c>
      <c r="R236" t="str">
        <f>IF(tbl_salesdata[[#This Row],[Weekdaynum]]&gt;5,"Yes","No")</f>
        <v>Yes</v>
      </c>
    </row>
    <row r="237" spans="1:18" hidden="1" x14ac:dyDescent="0.35">
      <c r="A237">
        <v>209899222</v>
      </c>
      <c r="B237" s="3">
        <v>43724</v>
      </c>
      <c r="C237" s="3">
        <v>43726</v>
      </c>
      <c r="D237" t="s">
        <v>163</v>
      </c>
      <c r="E237" t="s">
        <v>38</v>
      </c>
      <c r="F237" t="s">
        <v>17</v>
      </c>
      <c r="G237" t="s">
        <v>14</v>
      </c>
      <c r="H237" t="s">
        <v>15</v>
      </c>
      <c r="I237" s="9">
        <v>2699</v>
      </c>
      <c r="J237" s="9">
        <v>152.58000000000001</v>
      </c>
      <c r="K237" s="9">
        <v>97.44</v>
      </c>
      <c r="L237" s="9">
        <f>tbl_salesdata[[#This Row],[Units Sold]]*tbl_salesdata[[#This Row],[Unit Cost]]</f>
        <v>262990.56</v>
      </c>
      <c r="M237" s="9">
        <f>tbl_salesdata[[#This Row],[Units Sold]]*tbl_salesdata[[#This Row],[Unit Price]]</f>
        <v>411813.42000000004</v>
      </c>
      <c r="N237" s="9">
        <f>tbl_salesdata[[#This Row],[Total Sales]]-tbl_salesdata[[#This Row],[Total Cost]]</f>
        <v>148822.86000000004</v>
      </c>
      <c r="O237">
        <f>tbl_salesdata[[#This Row],[Ship Date]]-tbl_salesdata[[#This Row],[Order Date]]</f>
        <v>2</v>
      </c>
      <c r="P237">
        <f>WEEKDAY(tbl_salesdata[[#This Row],[Order Date]],2)</f>
        <v>1</v>
      </c>
      <c r="Q237" t="str">
        <f>TEXT(tbl_salesdata[[#This Row],[Order Date]],"dddd")</f>
        <v>Monday</v>
      </c>
      <c r="R237" t="str">
        <f>IF(tbl_salesdata[[#This Row],[Weekdaynum]]&gt;5,"Yes","No")</f>
        <v>No</v>
      </c>
    </row>
    <row r="238" spans="1:18" hidden="1" x14ac:dyDescent="0.35">
      <c r="A238">
        <v>250542199</v>
      </c>
      <c r="B238" s="3">
        <v>43250</v>
      </c>
      <c r="C238" s="3">
        <v>43253</v>
      </c>
      <c r="D238" t="s">
        <v>164</v>
      </c>
      <c r="E238" t="s">
        <v>38</v>
      </c>
      <c r="F238" t="s">
        <v>33</v>
      </c>
      <c r="G238" t="s">
        <v>18</v>
      </c>
      <c r="H238" t="s">
        <v>15</v>
      </c>
      <c r="I238" s="9">
        <v>9859</v>
      </c>
      <c r="J238" s="9">
        <v>109.28</v>
      </c>
      <c r="K238" s="9">
        <v>35.840000000000003</v>
      </c>
      <c r="L238" s="9">
        <f>tbl_salesdata[[#This Row],[Units Sold]]*tbl_salesdata[[#This Row],[Unit Cost]]</f>
        <v>353346.56000000006</v>
      </c>
      <c r="M238" s="9">
        <f>tbl_salesdata[[#This Row],[Units Sold]]*tbl_salesdata[[#This Row],[Unit Price]]</f>
        <v>1077391.52</v>
      </c>
      <c r="N238" s="9">
        <f>tbl_salesdata[[#This Row],[Total Sales]]-tbl_salesdata[[#This Row],[Total Cost]]</f>
        <v>724044.96</v>
      </c>
      <c r="O238">
        <f>tbl_salesdata[[#This Row],[Ship Date]]-tbl_salesdata[[#This Row],[Order Date]]</f>
        <v>3</v>
      </c>
      <c r="P238">
        <f>WEEKDAY(tbl_salesdata[[#This Row],[Order Date]],2)</f>
        <v>3</v>
      </c>
      <c r="Q238" t="str">
        <f>TEXT(tbl_salesdata[[#This Row],[Order Date]],"dddd")</f>
        <v>Wednesday</v>
      </c>
      <c r="R238" t="str">
        <f>IF(tbl_salesdata[[#This Row],[Weekdaynum]]&gt;5,"Yes","No")</f>
        <v>No</v>
      </c>
    </row>
    <row r="239" spans="1:18" x14ac:dyDescent="0.35">
      <c r="A239">
        <v>611577403</v>
      </c>
      <c r="B239" s="3">
        <v>42224</v>
      </c>
      <c r="C239" s="3">
        <v>42238</v>
      </c>
      <c r="D239" t="s">
        <v>86</v>
      </c>
      <c r="E239" t="s">
        <v>29</v>
      </c>
      <c r="F239" t="s">
        <v>76</v>
      </c>
      <c r="G239" t="s">
        <v>14</v>
      </c>
      <c r="H239" t="s">
        <v>26</v>
      </c>
      <c r="I239" s="9">
        <v>8199</v>
      </c>
      <c r="J239" s="9">
        <v>668.27</v>
      </c>
      <c r="K239" s="9">
        <v>502.54</v>
      </c>
      <c r="L239" s="9">
        <f>tbl_salesdata[[#This Row],[Units Sold]]*tbl_salesdata[[#This Row],[Unit Cost]]</f>
        <v>4120325.46</v>
      </c>
      <c r="M239" s="9">
        <f>tbl_salesdata[[#This Row],[Units Sold]]*tbl_salesdata[[#This Row],[Unit Price]]</f>
        <v>5479145.7299999995</v>
      </c>
      <c r="N239" s="9">
        <f>tbl_salesdata[[#This Row],[Total Sales]]-tbl_salesdata[[#This Row],[Total Cost]]</f>
        <v>1358820.2699999996</v>
      </c>
      <c r="O239">
        <f>tbl_salesdata[[#This Row],[Ship Date]]-tbl_salesdata[[#This Row],[Order Date]]</f>
        <v>14</v>
      </c>
      <c r="P239">
        <f>WEEKDAY(tbl_salesdata[[#This Row],[Order Date]],2)</f>
        <v>6</v>
      </c>
      <c r="Q239" t="str">
        <f>TEXT(tbl_salesdata[[#This Row],[Order Date]],"dddd")</f>
        <v>Saturday</v>
      </c>
      <c r="R239" t="str">
        <f>IF(tbl_salesdata[[#This Row],[Weekdaynum]]&gt;5,"Yes","No")</f>
        <v>Yes</v>
      </c>
    </row>
    <row r="240" spans="1:18" x14ac:dyDescent="0.35">
      <c r="A240">
        <v>239554154</v>
      </c>
      <c r="B240" s="3">
        <v>43848</v>
      </c>
      <c r="C240" s="3">
        <v>43862</v>
      </c>
      <c r="D240" t="s">
        <v>189</v>
      </c>
      <c r="E240" t="s">
        <v>21</v>
      </c>
      <c r="F240" t="s">
        <v>40</v>
      </c>
      <c r="G240" t="s">
        <v>18</v>
      </c>
      <c r="H240" t="s">
        <v>26</v>
      </c>
      <c r="I240" s="9">
        <v>8253</v>
      </c>
      <c r="J240" s="9">
        <v>651.21</v>
      </c>
      <c r="K240" s="9">
        <v>524.96</v>
      </c>
      <c r="L240" s="9">
        <f>tbl_salesdata[[#This Row],[Units Sold]]*tbl_salesdata[[#This Row],[Unit Cost]]</f>
        <v>4332494.88</v>
      </c>
      <c r="M240" s="9">
        <f>tbl_salesdata[[#This Row],[Units Sold]]*tbl_salesdata[[#This Row],[Unit Price]]</f>
        <v>5374436.1299999999</v>
      </c>
      <c r="N240" s="9">
        <f>tbl_salesdata[[#This Row],[Total Sales]]-tbl_salesdata[[#This Row],[Total Cost]]</f>
        <v>1041941.25</v>
      </c>
      <c r="O240">
        <f>tbl_salesdata[[#This Row],[Ship Date]]-tbl_salesdata[[#This Row],[Order Date]]</f>
        <v>14</v>
      </c>
      <c r="P240">
        <f>WEEKDAY(tbl_salesdata[[#This Row],[Order Date]],2)</f>
        <v>6</v>
      </c>
      <c r="Q240" t="str">
        <f>TEXT(tbl_salesdata[[#This Row],[Order Date]],"dddd")</f>
        <v>Saturday</v>
      </c>
      <c r="R240" t="str">
        <f>IF(tbl_salesdata[[#This Row],[Weekdaynum]]&gt;5,"Yes","No")</f>
        <v>Yes</v>
      </c>
    </row>
    <row r="241" spans="1:18" hidden="1" x14ac:dyDescent="0.35">
      <c r="A241">
        <v>887263000</v>
      </c>
      <c r="B241" s="3">
        <v>43115</v>
      </c>
      <c r="C241" s="3">
        <v>43119</v>
      </c>
      <c r="D241" t="s">
        <v>66</v>
      </c>
      <c r="E241" t="s">
        <v>38</v>
      </c>
      <c r="F241" t="s">
        <v>47</v>
      </c>
      <c r="G241" t="s">
        <v>14</v>
      </c>
      <c r="H241" t="s">
        <v>15</v>
      </c>
      <c r="I241" s="9">
        <v>9693</v>
      </c>
      <c r="J241" s="9">
        <v>421.89</v>
      </c>
      <c r="K241" s="9">
        <v>364.69</v>
      </c>
      <c r="L241" s="9">
        <f>tbl_salesdata[[#This Row],[Units Sold]]*tbl_salesdata[[#This Row],[Unit Cost]]</f>
        <v>3534940.17</v>
      </c>
      <c r="M241" s="9">
        <f>tbl_salesdata[[#This Row],[Units Sold]]*tbl_salesdata[[#This Row],[Unit Price]]</f>
        <v>4089379.77</v>
      </c>
      <c r="N241" s="9">
        <f>tbl_salesdata[[#This Row],[Total Sales]]-tbl_salesdata[[#This Row],[Total Cost]]</f>
        <v>554439.60000000009</v>
      </c>
      <c r="O241">
        <f>tbl_salesdata[[#This Row],[Ship Date]]-tbl_salesdata[[#This Row],[Order Date]]</f>
        <v>4</v>
      </c>
      <c r="P241">
        <f>WEEKDAY(tbl_salesdata[[#This Row],[Order Date]],2)</f>
        <v>1</v>
      </c>
      <c r="Q241" t="str">
        <f>TEXT(tbl_salesdata[[#This Row],[Order Date]],"dddd")</f>
        <v>Monday</v>
      </c>
      <c r="R241" t="str">
        <f>IF(tbl_salesdata[[#This Row],[Weekdaynum]]&gt;5,"Yes","No")</f>
        <v>No</v>
      </c>
    </row>
    <row r="242" spans="1:18" hidden="1" x14ac:dyDescent="0.35">
      <c r="A242">
        <v>754596650</v>
      </c>
      <c r="B242" s="3">
        <v>42146</v>
      </c>
      <c r="C242" s="3">
        <v>42162</v>
      </c>
      <c r="D242" t="s">
        <v>167</v>
      </c>
      <c r="E242" t="s">
        <v>38</v>
      </c>
      <c r="F242" t="s">
        <v>25</v>
      </c>
      <c r="G242" t="s">
        <v>18</v>
      </c>
      <c r="H242" t="s">
        <v>34</v>
      </c>
      <c r="I242" s="9">
        <v>772</v>
      </c>
      <c r="J242" s="9">
        <v>205.7</v>
      </c>
      <c r="K242" s="9">
        <v>117.11</v>
      </c>
      <c r="L242" s="9">
        <f>tbl_salesdata[[#This Row],[Units Sold]]*tbl_salesdata[[#This Row],[Unit Cost]]</f>
        <v>90408.92</v>
      </c>
      <c r="M242" s="9">
        <f>tbl_salesdata[[#This Row],[Units Sold]]*tbl_salesdata[[#This Row],[Unit Price]]</f>
        <v>158800.4</v>
      </c>
      <c r="N242" s="9">
        <f>tbl_salesdata[[#This Row],[Total Sales]]-tbl_salesdata[[#This Row],[Total Cost]]</f>
        <v>68391.48</v>
      </c>
      <c r="O242">
        <f>tbl_salesdata[[#This Row],[Ship Date]]-tbl_salesdata[[#This Row],[Order Date]]</f>
        <v>16</v>
      </c>
      <c r="P242">
        <f>WEEKDAY(tbl_salesdata[[#This Row],[Order Date]],2)</f>
        <v>5</v>
      </c>
      <c r="Q242" t="str">
        <f>TEXT(tbl_salesdata[[#This Row],[Order Date]],"dddd")</f>
        <v>Friday</v>
      </c>
      <c r="R242" t="str">
        <f>IF(tbl_salesdata[[#This Row],[Weekdaynum]]&gt;5,"Yes","No")</f>
        <v>No</v>
      </c>
    </row>
    <row r="243" spans="1:18" hidden="1" x14ac:dyDescent="0.35">
      <c r="A243">
        <v>817006289</v>
      </c>
      <c r="B243" s="3">
        <v>44491</v>
      </c>
      <c r="C243" s="3">
        <v>44496</v>
      </c>
      <c r="D243" t="s">
        <v>168</v>
      </c>
      <c r="E243" t="s">
        <v>21</v>
      </c>
      <c r="F243" t="s">
        <v>56</v>
      </c>
      <c r="G243" t="s">
        <v>14</v>
      </c>
      <c r="H243" t="s">
        <v>34</v>
      </c>
      <c r="I243" s="9">
        <v>9172</v>
      </c>
      <c r="J243" s="9">
        <v>9.33</v>
      </c>
      <c r="K243" s="9">
        <v>6.92</v>
      </c>
      <c r="L243" s="9">
        <f>tbl_salesdata[[#This Row],[Units Sold]]*tbl_salesdata[[#This Row],[Unit Cost]]</f>
        <v>63470.239999999998</v>
      </c>
      <c r="M243" s="9">
        <f>tbl_salesdata[[#This Row],[Units Sold]]*tbl_salesdata[[#This Row],[Unit Price]]</f>
        <v>85574.76</v>
      </c>
      <c r="N243" s="9">
        <f>tbl_salesdata[[#This Row],[Total Sales]]-tbl_salesdata[[#This Row],[Total Cost]]</f>
        <v>22104.519999999997</v>
      </c>
      <c r="O243">
        <f>tbl_salesdata[[#This Row],[Ship Date]]-tbl_salesdata[[#This Row],[Order Date]]</f>
        <v>5</v>
      </c>
      <c r="P243">
        <f>WEEKDAY(tbl_salesdata[[#This Row],[Order Date]],2)</f>
        <v>5</v>
      </c>
      <c r="Q243" t="str">
        <f>TEXT(tbl_salesdata[[#This Row],[Order Date]],"dddd")</f>
        <v>Friday</v>
      </c>
      <c r="R243" t="str">
        <f>IF(tbl_salesdata[[#This Row],[Weekdaynum]]&gt;5,"Yes","No")</f>
        <v>No</v>
      </c>
    </row>
    <row r="244" spans="1:18" x14ac:dyDescent="0.35">
      <c r="A244">
        <v>304638707</v>
      </c>
      <c r="B244" s="3">
        <v>44107</v>
      </c>
      <c r="C244" s="3">
        <v>44121</v>
      </c>
      <c r="D244" t="s">
        <v>136</v>
      </c>
      <c r="E244" t="s">
        <v>38</v>
      </c>
      <c r="F244" t="s">
        <v>40</v>
      </c>
      <c r="G244" t="s">
        <v>18</v>
      </c>
      <c r="H244" t="s">
        <v>34</v>
      </c>
      <c r="I244" s="9">
        <v>8218</v>
      </c>
      <c r="J244" s="9">
        <v>651.21</v>
      </c>
      <c r="K244" s="9">
        <v>524.96</v>
      </c>
      <c r="L244" s="9">
        <f>tbl_salesdata[[#This Row],[Units Sold]]*tbl_salesdata[[#This Row],[Unit Cost]]</f>
        <v>4314121.28</v>
      </c>
      <c r="M244" s="9">
        <f>tbl_salesdata[[#This Row],[Units Sold]]*tbl_salesdata[[#This Row],[Unit Price]]</f>
        <v>5351643.78</v>
      </c>
      <c r="N244" s="9">
        <f>tbl_salesdata[[#This Row],[Total Sales]]-tbl_salesdata[[#This Row],[Total Cost]]</f>
        <v>1037522.5</v>
      </c>
      <c r="O244">
        <f>tbl_salesdata[[#This Row],[Ship Date]]-tbl_salesdata[[#This Row],[Order Date]]</f>
        <v>14</v>
      </c>
      <c r="P244">
        <f>WEEKDAY(tbl_salesdata[[#This Row],[Order Date]],2)</f>
        <v>6</v>
      </c>
      <c r="Q244" t="str">
        <f>TEXT(tbl_salesdata[[#This Row],[Order Date]],"dddd")</f>
        <v>Saturday</v>
      </c>
      <c r="R244" t="str">
        <f>IF(tbl_salesdata[[#This Row],[Weekdaynum]]&gt;5,"Yes","No")</f>
        <v>Yes</v>
      </c>
    </row>
    <row r="245" spans="1:18" hidden="1" x14ac:dyDescent="0.35">
      <c r="A245">
        <v>741311347</v>
      </c>
      <c r="B245" s="3">
        <v>43389</v>
      </c>
      <c r="C245" s="3">
        <v>43397</v>
      </c>
      <c r="D245" t="s">
        <v>78</v>
      </c>
      <c r="E245" t="s">
        <v>24</v>
      </c>
      <c r="F245" t="s">
        <v>30</v>
      </c>
      <c r="G245" t="s">
        <v>18</v>
      </c>
      <c r="H245" t="s">
        <v>19</v>
      </c>
      <c r="I245" s="9">
        <v>9356</v>
      </c>
      <c r="J245" s="9">
        <v>81.73</v>
      </c>
      <c r="K245" s="9">
        <v>56.67</v>
      </c>
      <c r="L245" s="9">
        <f>tbl_salesdata[[#This Row],[Units Sold]]*tbl_salesdata[[#This Row],[Unit Cost]]</f>
        <v>530204.52</v>
      </c>
      <c r="M245" s="9">
        <f>tbl_salesdata[[#This Row],[Units Sold]]*tbl_salesdata[[#This Row],[Unit Price]]</f>
        <v>764665.88</v>
      </c>
      <c r="N245" s="9">
        <f>tbl_salesdata[[#This Row],[Total Sales]]-tbl_salesdata[[#This Row],[Total Cost]]</f>
        <v>234461.36</v>
      </c>
      <c r="O245">
        <f>tbl_salesdata[[#This Row],[Ship Date]]-tbl_salesdata[[#This Row],[Order Date]]</f>
        <v>8</v>
      </c>
      <c r="P245">
        <f>WEEKDAY(tbl_salesdata[[#This Row],[Order Date]],2)</f>
        <v>2</v>
      </c>
      <c r="Q245" t="str">
        <f>TEXT(tbl_salesdata[[#This Row],[Order Date]],"dddd")</f>
        <v>Tuesday</v>
      </c>
      <c r="R245" t="str">
        <f>IF(tbl_salesdata[[#This Row],[Weekdaynum]]&gt;5,"Yes","No")</f>
        <v>No</v>
      </c>
    </row>
    <row r="246" spans="1:18" hidden="1" x14ac:dyDescent="0.35">
      <c r="A246">
        <v>386116921</v>
      </c>
      <c r="B246" s="3">
        <v>44514</v>
      </c>
      <c r="C246" s="3">
        <v>44535</v>
      </c>
      <c r="D246" t="s">
        <v>169</v>
      </c>
      <c r="E246" t="s">
        <v>29</v>
      </c>
      <c r="F246" t="s">
        <v>30</v>
      </c>
      <c r="G246" t="s">
        <v>18</v>
      </c>
      <c r="H246" t="s">
        <v>15</v>
      </c>
      <c r="I246" s="9">
        <v>9432</v>
      </c>
      <c r="J246" s="9">
        <v>81.73</v>
      </c>
      <c r="K246" s="9">
        <v>56.67</v>
      </c>
      <c r="L246" s="9">
        <f>tbl_salesdata[[#This Row],[Units Sold]]*tbl_salesdata[[#This Row],[Unit Cost]]</f>
        <v>534511.44000000006</v>
      </c>
      <c r="M246" s="9">
        <f>tbl_salesdata[[#This Row],[Units Sold]]*tbl_salesdata[[#This Row],[Unit Price]]</f>
        <v>770877.36</v>
      </c>
      <c r="N246" s="9">
        <f>tbl_salesdata[[#This Row],[Total Sales]]-tbl_salesdata[[#This Row],[Total Cost]]</f>
        <v>236365.91999999993</v>
      </c>
      <c r="O246">
        <f>tbl_salesdata[[#This Row],[Ship Date]]-tbl_salesdata[[#This Row],[Order Date]]</f>
        <v>21</v>
      </c>
      <c r="P246">
        <f>WEEKDAY(tbl_salesdata[[#This Row],[Order Date]],2)</f>
        <v>7</v>
      </c>
      <c r="Q246" t="str">
        <f>TEXT(tbl_salesdata[[#This Row],[Order Date]],"dddd")</f>
        <v>Sunday</v>
      </c>
      <c r="R246" t="str">
        <f>IF(tbl_salesdata[[#This Row],[Weekdaynum]]&gt;5,"Yes","No")</f>
        <v>Yes</v>
      </c>
    </row>
    <row r="247" spans="1:18" hidden="1" x14ac:dyDescent="0.35">
      <c r="A247">
        <v>691818797</v>
      </c>
      <c r="B247" s="3">
        <v>42127</v>
      </c>
      <c r="C247" s="3">
        <v>42132</v>
      </c>
      <c r="D247" t="s">
        <v>170</v>
      </c>
      <c r="E247" t="s">
        <v>12</v>
      </c>
      <c r="F247" t="s">
        <v>47</v>
      </c>
      <c r="G247" t="s">
        <v>18</v>
      </c>
      <c r="H247" t="s">
        <v>26</v>
      </c>
      <c r="I247" s="9">
        <v>3411</v>
      </c>
      <c r="J247" s="9">
        <v>421.89</v>
      </c>
      <c r="K247" s="9">
        <v>364.69</v>
      </c>
      <c r="L247" s="9">
        <f>tbl_salesdata[[#This Row],[Units Sold]]*tbl_salesdata[[#This Row],[Unit Cost]]</f>
        <v>1243957.5900000001</v>
      </c>
      <c r="M247" s="9">
        <f>tbl_salesdata[[#This Row],[Units Sold]]*tbl_salesdata[[#This Row],[Unit Price]]</f>
        <v>1439066.79</v>
      </c>
      <c r="N247" s="9">
        <f>tbl_salesdata[[#This Row],[Total Sales]]-tbl_salesdata[[#This Row],[Total Cost]]</f>
        <v>195109.19999999995</v>
      </c>
      <c r="O247">
        <f>tbl_salesdata[[#This Row],[Ship Date]]-tbl_salesdata[[#This Row],[Order Date]]</f>
        <v>5</v>
      </c>
      <c r="P247">
        <f>WEEKDAY(tbl_salesdata[[#This Row],[Order Date]],2)</f>
        <v>7</v>
      </c>
      <c r="Q247" t="str">
        <f>TEXT(tbl_salesdata[[#This Row],[Order Date]],"dddd")</f>
        <v>Sunday</v>
      </c>
      <c r="R247" t="str">
        <f>IF(tbl_salesdata[[#This Row],[Weekdaynum]]&gt;5,"Yes","No")</f>
        <v>Yes</v>
      </c>
    </row>
    <row r="248" spans="1:18" hidden="1" x14ac:dyDescent="0.35">
      <c r="A248">
        <v>150653302</v>
      </c>
      <c r="B248" s="3">
        <v>42201</v>
      </c>
      <c r="C248" s="3">
        <v>42208</v>
      </c>
      <c r="D248" t="s">
        <v>171</v>
      </c>
      <c r="E248" t="s">
        <v>12</v>
      </c>
      <c r="F248" t="s">
        <v>17</v>
      </c>
      <c r="G248" t="s">
        <v>14</v>
      </c>
      <c r="H248" t="s">
        <v>19</v>
      </c>
      <c r="I248" s="9">
        <v>515</v>
      </c>
      <c r="J248" s="9">
        <v>152.58000000000001</v>
      </c>
      <c r="K248" s="9">
        <v>97.44</v>
      </c>
      <c r="L248" s="9">
        <f>tbl_salesdata[[#This Row],[Units Sold]]*tbl_salesdata[[#This Row],[Unit Cost]]</f>
        <v>50181.599999999999</v>
      </c>
      <c r="M248" s="9">
        <f>tbl_salesdata[[#This Row],[Units Sold]]*tbl_salesdata[[#This Row],[Unit Price]]</f>
        <v>78578.700000000012</v>
      </c>
      <c r="N248" s="9">
        <f>tbl_salesdata[[#This Row],[Total Sales]]-tbl_salesdata[[#This Row],[Total Cost]]</f>
        <v>28397.100000000013</v>
      </c>
      <c r="O248">
        <f>tbl_salesdata[[#This Row],[Ship Date]]-tbl_salesdata[[#This Row],[Order Date]]</f>
        <v>7</v>
      </c>
      <c r="P248">
        <f>WEEKDAY(tbl_salesdata[[#This Row],[Order Date]],2)</f>
        <v>4</v>
      </c>
      <c r="Q248" t="str">
        <f>TEXT(tbl_salesdata[[#This Row],[Order Date]],"dddd")</f>
        <v>Thursday</v>
      </c>
      <c r="R248" t="str">
        <f>IF(tbl_salesdata[[#This Row],[Weekdaynum]]&gt;5,"Yes","No")</f>
        <v>No</v>
      </c>
    </row>
    <row r="249" spans="1:18" hidden="1" x14ac:dyDescent="0.35">
      <c r="A249">
        <v>925169265</v>
      </c>
      <c r="B249" s="3">
        <v>42095</v>
      </c>
      <c r="C249" s="3">
        <v>42096</v>
      </c>
      <c r="D249" t="s">
        <v>87</v>
      </c>
      <c r="E249" t="s">
        <v>24</v>
      </c>
      <c r="F249" t="s">
        <v>68</v>
      </c>
      <c r="G249" t="s">
        <v>18</v>
      </c>
      <c r="H249" t="s">
        <v>15</v>
      </c>
      <c r="I249" s="9">
        <v>7000</v>
      </c>
      <c r="J249" s="9">
        <v>154.06</v>
      </c>
      <c r="K249" s="9">
        <v>90.93</v>
      </c>
      <c r="L249" s="9">
        <f>tbl_salesdata[[#This Row],[Units Sold]]*tbl_salesdata[[#This Row],[Unit Cost]]</f>
        <v>636510</v>
      </c>
      <c r="M249" s="9">
        <f>tbl_salesdata[[#This Row],[Units Sold]]*tbl_salesdata[[#This Row],[Unit Price]]</f>
        <v>1078420</v>
      </c>
      <c r="N249" s="9">
        <f>tbl_salesdata[[#This Row],[Total Sales]]-tbl_salesdata[[#This Row],[Total Cost]]</f>
        <v>441910</v>
      </c>
      <c r="O249">
        <f>tbl_salesdata[[#This Row],[Ship Date]]-tbl_salesdata[[#This Row],[Order Date]]</f>
        <v>1</v>
      </c>
      <c r="P249">
        <f>WEEKDAY(tbl_salesdata[[#This Row],[Order Date]],2)</f>
        <v>3</v>
      </c>
      <c r="Q249" t="str">
        <f>TEXT(tbl_salesdata[[#This Row],[Order Date]],"dddd")</f>
        <v>Wednesday</v>
      </c>
      <c r="R249" t="str">
        <f>IF(tbl_salesdata[[#This Row],[Weekdaynum]]&gt;5,"Yes","No")</f>
        <v>No</v>
      </c>
    </row>
    <row r="250" spans="1:18" hidden="1" x14ac:dyDescent="0.35">
      <c r="A250">
        <v>298228013</v>
      </c>
      <c r="B250" s="3">
        <v>44824</v>
      </c>
      <c r="C250" s="3">
        <v>44845</v>
      </c>
      <c r="D250" t="s">
        <v>172</v>
      </c>
      <c r="E250" t="s">
        <v>21</v>
      </c>
      <c r="F250" t="s">
        <v>68</v>
      </c>
      <c r="G250" t="s">
        <v>14</v>
      </c>
      <c r="H250" t="s">
        <v>34</v>
      </c>
      <c r="I250" s="9">
        <v>1151</v>
      </c>
      <c r="J250" s="9">
        <v>154.06</v>
      </c>
      <c r="K250" s="9">
        <v>90.93</v>
      </c>
      <c r="L250" s="9">
        <f>tbl_salesdata[[#This Row],[Units Sold]]*tbl_salesdata[[#This Row],[Unit Cost]]</f>
        <v>104660.43000000001</v>
      </c>
      <c r="M250" s="9">
        <f>tbl_salesdata[[#This Row],[Units Sold]]*tbl_salesdata[[#This Row],[Unit Price]]</f>
        <v>177323.06</v>
      </c>
      <c r="N250" s="9">
        <f>tbl_salesdata[[#This Row],[Total Sales]]-tbl_salesdata[[#This Row],[Total Cost]]</f>
        <v>72662.62999999999</v>
      </c>
      <c r="O250">
        <f>tbl_salesdata[[#This Row],[Ship Date]]-tbl_salesdata[[#This Row],[Order Date]]</f>
        <v>21</v>
      </c>
      <c r="P250">
        <f>WEEKDAY(tbl_salesdata[[#This Row],[Order Date]],2)</f>
        <v>2</v>
      </c>
      <c r="Q250" t="str">
        <f>TEXT(tbl_salesdata[[#This Row],[Order Date]],"dddd")</f>
        <v>Tuesday</v>
      </c>
      <c r="R250" t="str">
        <f>IF(tbl_salesdata[[#This Row],[Weekdaynum]]&gt;5,"Yes","No")</f>
        <v>No</v>
      </c>
    </row>
    <row r="251" spans="1:18" hidden="1" x14ac:dyDescent="0.35">
      <c r="A251">
        <v>123003375</v>
      </c>
      <c r="B251" s="3">
        <v>44797</v>
      </c>
      <c r="C251" s="3">
        <v>44810</v>
      </c>
      <c r="D251" t="s">
        <v>131</v>
      </c>
      <c r="E251" t="s">
        <v>32</v>
      </c>
      <c r="F251" t="s">
        <v>40</v>
      </c>
      <c r="G251" t="s">
        <v>14</v>
      </c>
      <c r="H251" t="s">
        <v>26</v>
      </c>
      <c r="I251" s="9">
        <v>8287</v>
      </c>
      <c r="J251" s="9">
        <v>651.21</v>
      </c>
      <c r="K251" s="9">
        <v>524.96</v>
      </c>
      <c r="L251" s="9">
        <f>tbl_salesdata[[#This Row],[Units Sold]]*tbl_salesdata[[#This Row],[Unit Cost]]</f>
        <v>4350343.5200000005</v>
      </c>
      <c r="M251" s="9">
        <f>tbl_salesdata[[#This Row],[Units Sold]]*tbl_salesdata[[#This Row],[Unit Price]]</f>
        <v>5396577.2700000005</v>
      </c>
      <c r="N251" s="9">
        <f>tbl_salesdata[[#This Row],[Total Sales]]-tbl_salesdata[[#This Row],[Total Cost]]</f>
        <v>1046233.75</v>
      </c>
      <c r="O251">
        <f>tbl_salesdata[[#This Row],[Ship Date]]-tbl_salesdata[[#This Row],[Order Date]]</f>
        <v>13</v>
      </c>
      <c r="P251">
        <f>WEEKDAY(tbl_salesdata[[#This Row],[Order Date]],2)</f>
        <v>3</v>
      </c>
      <c r="Q251" t="str">
        <f>TEXT(tbl_salesdata[[#This Row],[Order Date]],"dddd")</f>
        <v>Wednesday</v>
      </c>
      <c r="R251" t="str">
        <f>IF(tbl_salesdata[[#This Row],[Weekdaynum]]&gt;5,"Yes","No")</f>
        <v>No</v>
      </c>
    </row>
    <row r="252" spans="1:18" hidden="1" x14ac:dyDescent="0.35">
      <c r="A252">
        <v>972981679</v>
      </c>
      <c r="B252" s="3">
        <v>42809</v>
      </c>
      <c r="C252" s="3">
        <v>42827</v>
      </c>
      <c r="D252" t="s">
        <v>102</v>
      </c>
      <c r="E252" t="s">
        <v>21</v>
      </c>
      <c r="F252" t="s">
        <v>17</v>
      </c>
      <c r="G252" t="s">
        <v>14</v>
      </c>
      <c r="H252" t="s">
        <v>19</v>
      </c>
      <c r="I252" s="9">
        <v>5755</v>
      </c>
      <c r="J252" s="9">
        <v>152.58000000000001</v>
      </c>
      <c r="K252" s="9">
        <v>97.44</v>
      </c>
      <c r="L252" s="9">
        <f>tbl_salesdata[[#This Row],[Units Sold]]*tbl_salesdata[[#This Row],[Unit Cost]]</f>
        <v>560767.19999999995</v>
      </c>
      <c r="M252" s="9">
        <f>tbl_salesdata[[#This Row],[Units Sold]]*tbl_salesdata[[#This Row],[Unit Price]]</f>
        <v>878097.9</v>
      </c>
      <c r="N252" s="9">
        <f>tbl_salesdata[[#This Row],[Total Sales]]-tbl_salesdata[[#This Row],[Total Cost]]</f>
        <v>317330.70000000007</v>
      </c>
      <c r="O252">
        <f>tbl_salesdata[[#This Row],[Ship Date]]-tbl_salesdata[[#This Row],[Order Date]]</f>
        <v>18</v>
      </c>
      <c r="P252">
        <f>WEEKDAY(tbl_salesdata[[#This Row],[Order Date]],2)</f>
        <v>3</v>
      </c>
      <c r="Q252" t="str">
        <f>TEXT(tbl_salesdata[[#This Row],[Order Date]],"dddd")</f>
        <v>Wednesday</v>
      </c>
      <c r="R252" t="str">
        <f>IF(tbl_salesdata[[#This Row],[Weekdaynum]]&gt;5,"Yes","No")</f>
        <v>No</v>
      </c>
    </row>
    <row r="253" spans="1:18" hidden="1" x14ac:dyDescent="0.35">
      <c r="A253">
        <v>791961753</v>
      </c>
      <c r="B253" s="3">
        <v>43355</v>
      </c>
      <c r="C253" s="3">
        <v>43362</v>
      </c>
      <c r="D253" t="s">
        <v>173</v>
      </c>
      <c r="E253" t="s">
        <v>24</v>
      </c>
      <c r="F253" t="s">
        <v>22</v>
      </c>
      <c r="G253" t="s">
        <v>14</v>
      </c>
      <c r="H253" t="s">
        <v>15</v>
      </c>
      <c r="I253" s="9">
        <v>7937</v>
      </c>
      <c r="J253" s="9">
        <v>47.45</v>
      </c>
      <c r="K253" s="9">
        <v>31.79</v>
      </c>
      <c r="L253" s="9">
        <f>tbl_salesdata[[#This Row],[Units Sold]]*tbl_salesdata[[#This Row],[Unit Cost]]</f>
        <v>252317.22999999998</v>
      </c>
      <c r="M253" s="9">
        <f>tbl_salesdata[[#This Row],[Units Sold]]*tbl_salesdata[[#This Row],[Unit Price]]</f>
        <v>376610.65</v>
      </c>
      <c r="N253" s="9">
        <f>tbl_salesdata[[#This Row],[Total Sales]]-tbl_salesdata[[#This Row],[Total Cost]]</f>
        <v>124293.42000000004</v>
      </c>
      <c r="O253">
        <f>tbl_salesdata[[#This Row],[Ship Date]]-tbl_salesdata[[#This Row],[Order Date]]</f>
        <v>7</v>
      </c>
      <c r="P253">
        <f>WEEKDAY(tbl_salesdata[[#This Row],[Order Date]],2)</f>
        <v>3</v>
      </c>
      <c r="Q253" t="str">
        <f>TEXT(tbl_salesdata[[#This Row],[Order Date]],"dddd")</f>
        <v>Wednesday</v>
      </c>
      <c r="R253" t="str">
        <f>IF(tbl_salesdata[[#This Row],[Weekdaynum]]&gt;5,"Yes","No")</f>
        <v>No</v>
      </c>
    </row>
    <row r="254" spans="1:18" hidden="1" x14ac:dyDescent="0.35">
      <c r="A254">
        <v>744054925</v>
      </c>
      <c r="B254" s="3">
        <v>44280</v>
      </c>
      <c r="C254" s="3">
        <v>44289</v>
      </c>
      <c r="D254" t="s">
        <v>101</v>
      </c>
      <c r="E254" t="s">
        <v>24</v>
      </c>
      <c r="F254" t="s">
        <v>76</v>
      </c>
      <c r="G254" t="s">
        <v>14</v>
      </c>
      <c r="H254" t="s">
        <v>19</v>
      </c>
      <c r="I254" s="9">
        <v>1242</v>
      </c>
      <c r="J254" s="9">
        <v>668.27</v>
      </c>
      <c r="K254" s="9">
        <v>502.54</v>
      </c>
      <c r="L254" s="9">
        <f>tbl_salesdata[[#This Row],[Units Sold]]*tbl_salesdata[[#This Row],[Unit Cost]]</f>
        <v>624154.68000000005</v>
      </c>
      <c r="M254" s="9">
        <f>tbl_salesdata[[#This Row],[Units Sold]]*tbl_salesdata[[#This Row],[Unit Price]]</f>
        <v>829991.34</v>
      </c>
      <c r="N254" s="9">
        <f>tbl_salesdata[[#This Row],[Total Sales]]-tbl_salesdata[[#This Row],[Total Cost]]</f>
        <v>205836.65999999992</v>
      </c>
      <c r="O254">
        <f>tbl_salesdata[[#This Row],[Ship Date]]-tbl_salesdata[[#This Row],[Order Date]]</f>
        <v>9</v>
      </c>
      <c r="P254">
        <f>WEEKDAY(tbl_salesdata[[#This Row],[Order Date]],2)</f>
        <v>4</v>
      </c>
      <c r="Q254" t="str">
        <f>TEXT(tbl_salesdata[[#This Row],[Order Date]],"dddd")</f>
        <v>Thursday</v>
      </c>
      <c r="R254" t="str">
        <f>IF(tbl_salesdata[[#This Row],[Weekdaynum]]&gt;5,"Yes","No")</f>
        <v>No</v>
      </c>
    </row>
    <row r="255" spans="1:18" hidden="1" x14ac:dyDescent="0.35">
      <c r="A255">
        <v>263685023</v>
      </c>
      <c r="B255" s="3">
        <v>43893</v>
      </c>
      <c r="C255" s="3">
        <v>43909</v>
      </c>
      <c r="D255" t="s">
        <v>143</v>
      </c>
      <c r="E255" t="s">
        <v>24</v>
      </c>
      <c r="F255" t="s">
        <v>40</v>
      </c>
      <c r="G255" t="s">
        <v>18</v>
      </c>
      <c r="H255" t="s">
        <v>26</v>
      </c>
      <c r="I255" s="9">
        <v>9113</v>
      </c>
      <c r="J255" s="9">
        <v>651.21</v>
      </c>
      <c r="K255" s="9">
        <v>524.96</v>
      </c>
      <c r="L255" s="9">
        <f>tbl_salesdata[[#This Row],[Units Sold]]*tbl_salesdata[[#This Row],[Unit Cost]]</f>
        <v>4783960.4800000004</v>
      </c>
      <c r="M255" s="9">
        <f>tbl_salesdata[[#This Row],[Units Sold]]*tbl_salesdata[[#This Row],[Unit Price]]</f>
        <v>5934476.7300000004</v>
      </c>
      <c r="N255" s="9">
        <f>tbl_salesdata[[#This Row],[Total Sales]]-tbl_salesdata[[#This Row],[Total Cost]]</f>
        <v>1150516.25</v>
      </c>
      <c r="O255">
        <f>tbl_salesdata[[#This Row],[Ship Date]]-tbl_salesdata[[#This Row],[Order Date]]</f>
        <v>16</v>
      </c>
      <c r="P255">
        <f>WEEKDAY(tbl_salesdata[[#This Row],[Order Date]],2)</f>
        <v>2</v>
      </c>
      <c r="Q255" t="str">
        <f>TEXT(tbl_salesdata[[#This Row],[Order Date]],"dddd")</f>
        <v>Tuesday</v>
      </c>
      <c r="R255" t="str">
        <f>IF(tbl_salesdata[[#This Row],[Weekdaynum]]&gt;5,"Yes","No")</f>
        <v>No</v>
      </c>
    </row>
    <row r="256" spans="1:18" hidden="1" x14ac:dyDescent="0.35">
      <c r="A256">
        <v>205588376</v>
      </c>
      <c r="B256" s="3">
        <v>42509</v>
      </c>
      <c r="C256" s="3">
        <v>42517</v>
      </c>
      <c r="D256" t="s">
        <v>16</v>
      </c>
      <c r="E256" t="s">
        <v>12</v>
      </c>
      <c r="F256" t="s">
        <v>13</v>
      </c>
      <c r="G256" t="s">
        <v>14</v>
      </c>
      <c r="H256" t="s">
        <v>34</v>
      </c>
      <c r="I256" s="9">
        <v>7024</v>
      </c>
      <c r="J256" s="9">
        <v>255.28</v>
      </c>
      <c r="K256" s="9">
        <v>159.41999999999999</v>
      </c>
      <c r="L256" s="9">
        <f>tbl_salesdata[[#This Row],[Units Sold]]*tbl_salesdata[[#This Row],[Unit Cost]]</f>
        <v>1119766.0799999998</v>
      </c>
      <c r="M256" s="9">
        <f>tbl_salesdata[[#This Row],[Units Sold]]*tbl_salesdata[[#This Row],[Unit Price]]</f>
        <v>1793086.72</v>
      </c>
      <c r="N256" s="9">
        <f>tbl_salesdata[[#This Row],[Total Sales]]-tbl_salesdata[[#This Row],[Total Cost]]</f>
        <v>673320.64000000013</v>
      </c>
      <c r="O256">
        <f>tbl_salesdata[[#This Row],[Ship Date]]-tbl_salesdata[[#This Row],[Order Date]]</f>
        <v>8</v>
      </c>
      <c r="P256">
        <f>WEEKDAY(tbl_salesdata[[#This Row],[Order Date]],2)</f>
        <v>4</v>
      </c>
      <c r="Q256" t="str">
        <f>TEXT(tbl_salesdata[[#This Row],[Order Date]],"dddd")</f>
        <v>Thursday</v>
      </c>
      <c r="R256" t="str">
        <f>IF(tbl_salesdata[[#This Row],[Weekdaynum]]&gt;5,"Yes","No")</f>
        <v>No</v>
      </c>
    </row>
    <row r="257" spans="1:18" hidden="1" x14ac:dyDescent="0.35">
      <c r="A257">
        <v>594813811</v>
      </c>
      <c r="B257" s="3">
        <v>43990</v>
      </c>
      <c r="C257" s="3">
        <v>44008</v>
      </c>
      <c r="D257" t="s">
        <v>125</v>
      </c>
      <c r="E257" t="s">
        <v>21</v>
      </c>
      <c r="F257" t="s">
        <v>30</v>
      </c>
      <c r="G257" t="s">
        <v>18</v>
      </c>
      <c r="H257" t="s">
        <v>15</v>
      </c>
      <c r="I257" s="9">
        <v>7480</v>
      </c>
      <c r="J257" s="9">
        <v>81.73</v>
      </c>
      <c r="K257" s="9">
        <v>56.67</v>
      </c>
      <c r="L257" s="9">
        <f>tbl_salesdata[[#This Row],[Units Sold]]*tbl_salesdata[[#This Row],[Unit Cost]]</f>
        <v>423891.60000000003</v>
      </c>
      <c r="M257" s="9">
        <f>tbl_salesdata[[#This Row],[Units Sold]]*tbl_salesdata[[#This Row],[Unit Price]]</f>
        <v>611340.4</v>
      </c>
      <c r="N257" s="9">
        <f>tbl_salesdata[[#This Row],[Total Sales]]-tbl_salesdata[[#This Row],[Total Cost]]</f>
        <v>187448.8</v>
      </c>
      <c r="O257">
        <f>tbl_salesdata[[#This Row],[Ship Date]]-tbl_salesdata[[#This Row],[Order Date]]</f>
        <v>18</v>
      </c>
      <c r="P257">
        <f>WEEKDAY(tbl_salesdata[[#This Row],[Order Date]],2)</f>
        <v>1</v>
      </c>
      <c r="Q257" t="str">
        <f>TEXT(tbl_salesdata[[#This Row],[Order Date]],"dddd")</f>
        <v>Monday</v>
      </c>
      <c r="R257" t="str">
        <f>IF(tbl_salesdata[[#This Row],[Weekdaynum]]&gt;5,"Yes","No")</f>
        <v>No</v>
      </c>
    </row>
    <row r="258" spans="1:18" hidden="1" x14ac:dyDescent="0.35">
      <c r="A258">
        <v>176722657</v>
      </c>
      <c r="B258" s="3">
        <v>44082</v>
      </c>
      <c r="C258" s="3">
        <v>44089</v>
      </c>
      <c r="D258" t="s">
        <v>55</v>
      </c>
      <c r="E258" t="s">
        <v>21</v>
      </c>
      <c r="F258" t="s">
        <v>33</v>
      </c>
      <c r="G258" t="s">
        <v>14</v>
      </c>
      <c r="H258" t="s">
        <v>34</v>
      </c>
      <c r="I258" s="9">
        <v>5016</v>
      </c>
      <c r="J258" s="9">
        <v>109.28</v>
      </c>
      <c r="K258" s="9">
        <v>35.840000000000003</v>
      </c>
      <c r="L258" s="9">
        <f>tbl_salesdata[[#This Row],[Units Sold]]*tbl_salesdata[[#This Row],[Unit Cost]]</f>
        <v>179773.44000000003</v>
      </c>
      <c r="M258" s="9">
        <f>tbl_salesdata[[#This Row],[Units Sold]]*tbl_salesdata[[#This Row],[Unit Price]]</f>
        <v>548148.47999999998</v>
      </c>
      <c r="N258" s="9">
        <f>tbl_salesdata[[#This Row],[Total Sales]]-tbl_salesdata[[#This Row],[Total Cost]]</f>
        <v>368375.03999999992</v>
      </c>
      <c r="O258">
        <f>tbl_salesdata[[#This Row],[Ship Date]]-tbl_salesdata[[#This Row],[Order Date]]</f>
        <v>7</v>
      </c>
      <c r="P258">
        <f>WEEKDAY(tbl_salesdata[[#This Row],[Order Date]],2)</f>
        <v>2</v>
      </c>
      <c r="Q258" t="str">
        <f>TEXT(tbl_salesdata[[#This Row],[Order Date]],"dddd")</f>
        <v>Tuesday</v>
      </c>
      <c r="R258" t="str">
        <f>IF(tbl_salesdata[[#This Row],[Weekdaynum]]&gt;5,"Yes","No")</f>
        <v>No</v>
      </c>
    </row>
    <row r="259" spans="1:18" hidden="1" x14ac:dyDescent="0.35">
      <c r="A259">
        <v>466988742</v>
      </c>
      <c r="B259" s="3">
        <v>44424</v>
      </c>
      <c r="C259" s="3">
        <v>44428</v>
      </c>
      <c r="D259" t="s">
        <v>117</v>
      </c>
      <c r="E259" t="s">
        <v>21</v>
      </c>
      <c r="F259" t="s">
        <v>30</v>
      </c>
      <c r="G259" t="s">
        <v>18</v>
      </c>
      <c r="H259" t="s">
        <v>15</v>
      </c>
      <c r="I259" s="9">
        <v>1201</v>
      </c>
      <c r="J259" s="9">
        <v>81.73</v>
      </c>
      <c r="K259" s="9">
        <v>56.67</v>
      </c>
      <c r="L259" s="9">
        <f>tbl_salesdata[[#This Row],[Units Sold]]*tbl_salesdata[[#This Row],[Unit Cost]]</f>
        <v>68060.67</v>
      </c>
      <c r="M259" s="9">
        <f>tbl_salesdata[[#This Row],[Units Sold]]*tbl_salesdata[[#This Row],[Unit Price]]</f>
        <v>98157.73000000001</v>
      </c>
      <c r="N259" s="9">
        <f>tbl_salesdata[[#This Row],[Total Sales]]-tbl_salesdata[[#This Row],[Total Cost]]</f>
        <v>30097.060000000012</v>
      </c>
      <c r="O259">
        <f>tbl_salesdata[[#This Row],[Ship Date]]-tbl_salesdata[[#This Row],[Order Date]]</f>
        <v>4</v>
      </c>
      <c r="P259">
        <f>WEEKDAY(tbl_salesdata[[#This Row],[Order Date]],2)</f>
        <v>1</v>
      </c>
      <c r="Q259" t="str">
        <f>TEXT(tbl_salesdata[[#This Row],[Order Date]],"dddd")</f>
        <v>Monday</v>
      </c>
      <c r="R259" t="str">
        <f>IF(tbl_salesdata[[#This Row],[Weekdaynum]]&gt;5,"Yes","No")</f>
        <v>No</v>
      </c>
    </row>
    <row r="260" spans="1:18" hidden="1" x14ac:dyDescent="0.35">
      <c r="A260">
        <v>801598393</v>
      </c>
      <c r="B260" s="3">
        <v>43965</v>
      </c>
      <c r="C260" s="3">
        <v>43968</v>
      </c>
      <c r="D260" t="s">
        <v>99</v>
      </c>
      <c r="E260" t="s">
        <v>38</v>
      </c>
      <c r="F260" t="s">
        <v>30</v>
      </c>
      <c r="G260" t="s">
        <v>18</v>
      </c>
      <c r="H260" t="s">
        <v>26</v>
      </c>
      <c r="I260" s="9">
        <v>9633</v>
      </c>
      <c r="J260" s="9">
        <v>81.73</v>
      </c>
      <c r="K260" s="9">
        <v>56.67</v>
      </c>
      <c r="L260" s="9">
        <f>tbl_salesdata[[#This Row],[Units Sold]]*tbl_salesdata[[#This Row],[Unit Cost]]</f>
        <v>545902.11</v>
      </c>
      <c r="M260" s="9">
        <f>tbl_salesdata[[#This Row],[Units Sold]]*tbl_salesdata[[#This Row],[Unit Price]]</f>
        <v>787305.09000000008</v>
      </c>
      <c r="N260" s="9">
        <f>tbl_salesdata[[#This Row],[Total Sales]]-tbl_salesdata[[#This Row],[Total Cost]]</f>
        <v>241402.9800000001</v>
      </c>
      <c r="O260">
        <f>tbl_salesdata[[#This Row],[Ship Date]]-tbl_salesdata[[#This Row],[Order Date]]</f>
        <v>3</v>
      </c>
      <c r="P260">
        <f>WEEKDAY(tbl_salesdata[[#This Row],[Order Date]],2)</f>
        <v>4</v>
      </c>
      <c r="Q260" t="str">
        <f>TEXT(tbl_salesdata[[#This Row],[Order Date]],"dddd")</f>
        <v>Thursday</v>
      </c>
      <c r="R260" t="str">
        <f>IF(tbl_salesdata[[#This Row],[Weekdaynum]]&gt;5,"Yes","No")</f>
        <v>No</v>
      </c>
    </row>
    <row r="261" spans="1:18" hidden="1" x14ac:dyDescent="0.35">
      <c r="A261">
        <v>586850440</v>
      </c>
      <c r="B261" s="3">
        <v>42122</v>
      </c>
      <c r="C261" s="3">
        <v>42126</v>
      </c>
      <c r="D261" t="s">
        <v>163</v>
      </c>
      <c r="E261" t="s">
        <v>38</v>
      </c>
      <c r="F261" t="s">
        <v>47</v>
      </c>
      <c r="G261" t="s">
        <v>18</v>
      </c>
      <c r="H261" t="s">
        <v>15</v>
      </c>
      <c r="I261" s="9">
        <v>941</v>
      </c>
      <c r="J261" s="9">
        <v>421.89</v>
      </c>
      <c r="K261" s="9">
        <v>364.69</v>
      </c>
      <c r="L261" s="9">
        <f>tbl_salesdata[[#This Row],[Units Sold]]*tbl_salesdata[[#This Row],[Unit Cost]]</f>
        <v>343173.29</v>
      </c>
      <c r="M261" s="9">
        <f>tbl_salesdata[[#This Row],[Units Sold]]*tbl_salesdata[[#This Row],[Unit Price]]</f>
        <v>396998.49</v>
      </c>
      <c r="N261" s="9">
        <f>tbl_salesdata[[#This Row],[Total Sales]]-tbl_salesdata[[#This Row],[Total Cost]]</f>
        <v>53825.200000000012</v>
      </c>
      <c r="O261">
        <f>tbl_salesdata[[#This Row],[Ship Date]]-tbl_salesdata[[#This Row],[Order Date]]</f>
        <v>4</v>
      </c>
      <c r="P261">
        <f>WEEKDAY(tbl_salesdata[[#This Row],[Order Date]],2)</f>
        <v>2</v>
      </c>
      <c r="Q261" t="str">
        <f>TEXT(tbl_salesdata[[#This Row],[Order Date]],"dddd")</f>
        <v>Tuesday</v>
      </c>
      <c r="R261" t="str">
        <f>IF(tbl_salesdata[[#This Row],[Weekdaynum]]&gt;5,"Yes","No")</f>
        <v>No</v>
      </c>
    </row>
    <row r="262" spans="1:18" hidden="1" x14ac:dyDescent="0.35">
      <c r="A262">
        <v>649356210</v>
      </c>
      <c r="B262" s="3">
        <v>43241</v>
      </c>
      <c r="C262" s="3">
        <v>43245</v>
      </c>
      <c r="D262" t="s">
        <v>52</v>
      </c>
      <c r="E262" t="s">
        <v>12</v>
      </c>
      <c r="F262" t="s">
        <v>17</v>
      </c>
      <c r="G262" t="s">
        <v>18</v>
      </c>
      <c r="H262" t="s">
        <v>34</v>
      </c>
      <c r="I262" s="9">
        <v>7787</v>
      </c>
      <c r="J262" s="9">
        <v>152.58000000000001</v>
      </c>
      <c r="K262" s="9">
        <v>97.44</v>
      </c>
      <c r="L262" s="9">
        <f>tbl_salesdata[[#This Row],[Units Sold]]*tbl_salesdata[[#This Row],[Unit Cost]]</f>
        <v>758765.28</v>
      </c>
      <c r="M262" s="9">
        <f>tbl_salesdata[[#This Row],[Units Sold]]*tbl_salesdata[[#This Row],[Unit Price]]</f>
        <v>1188140.4600000002</v>
      </c>
      <c r="N262" s="9">
        <f>tbl_salesdata[[#This Row],[Total Sales]]-tbl_salesdata[[#This Row],[Total Cost]]</f>
        <v>429375.18000000017</v>
      </c>
      <c r="O262">
        <f>tbl_salesdata[[#This Row],[Ship Date]]-tbl_salesdata[[#This Row],[Order Date]]</f>
        <v>4</v>
      </c>
      <c r="P262">
        <f>WEEKDAY(tbl_salesdata[[#This Row],[Order Date]],2)</f>
        <v>1</v>
      </c>
      <c r="Q262" t="str">
        <f>TEXT(tbl_salesdata[[#This Row],[Order Date]],"dddd")</f>
        <v>Monday</v>
      </c>
      <c r="R262" t="str">
        <f>IF(tbl_salesdata[[#This Row],[Weekdaynum]]&gt;5,"Yes","No")</f>
        <v>No</v>
      </c>
    </row>
    <row r="263" spans="1:18" hidden="1" x14ac:dyDescent="0.35">
      <c r="A263">
        <v>986039531</v>
      </c>
      <c r="B263" s="3">
        <v>42323</v>
      </c>
      <c r="C263" s="3">
        <v>42330</v>
      </c>
      <c r="D263" t="s">
        <v>174</v>
      </c>
      <c r="E263" t="s">
        <v>29</v>
      </c>
      <c r="F263" t="s">
        <v>25</v>
      </c>
      <c r="G263" t="s">
        <v>18</v>
      </c>
      <c r="H263" t="s">
        <v>34</v>
      </c>
      <c r="I263" s="9">
        <v>9864</v>
      </c>
      <c r="J263" s="9">
        <v>205.7</v>
      </c>
      <c r="K263" s="9">
        <v>117.11</v>
      </c>
      <c r="L263" s="9">
        <f>tbl_salesdata[[#This Row],[Units Sold]]*tbl_salesdata[[#This Row],[Unit Cost]]</f>
        <v>1155173.04</v>
      </c>
      <c r="M263" s="9">
        <f>tbl_salesdata[[#This Row],[Units Sold]]*tbl_salesdata[[#This Row],[Unit Price]]</f>
        <v>2029024.7999999998</v>
      </c>
      <c r="N263" s="9">
        <f>tbl_salesdata[[#This Row],[Total Sales]]-tbl_salesdata[[#This Row],[Total Cost]]</f>
        <v>873851.75999999978</v>
      </c>
      <c r="O263">
        <f>tbl_salesdata[[#This Row],[Ship Date]]-tbl_salesdata[[#This Row],[Order Date]]</f>
        <v>7</v>
      </c>
      <c r="P263">
        <f>WEEKDAY(tbl_salesdata[[#This Row],[Order Date]],2)</f>
        <v>7</v>
      </c>
      <c r="Q263" t="str">
        <f>TEXT(tbl_salesdata[[#This Row],[Order Date]],"dddd")</f>
        <v>Sunday</v>
      </c>
      <c r="R263" t="str">
        <f>IF(tbl_salesdata[[#This Row],[Weekdaynum]]&gt;5,"Yes","No")</f>
        <v>Yes</v>
      </c>
    </row>
    <row r="264" spans="1:18" hidden="1" x14ac:dyDescent="0.35">
      <c r="A264">
        <v>314136731</v>
      </c>
      <c r="B264" s="3">
        <v>43840</v>
      </c>
      <c r="C264" s="3">
        <v>43856</v>
      </c>
      <c r="D264" t="s">
        <v>143</v>
      </c>
      <c r="E264" t="s">
        <v>24</v>
      </c>
      <c r="F264" t="s">
        <v>76</v>
      </c>
      <c r="G264" t="s">
        <v>18</v>
      </c>
      <c r="H264" t="s">
        <v>34</v>
      </c>
      <c r="I264" s="9">
        <v>8894</v>
      </c>
      <c r="J264" s="9">
        <v>668.27</v>
      </c>
      <c r="K264" s="9">
        <v>502.54</v>
      </c>
      <c r="L264" s="9">
        <f>tbl_salesdata[[#This Row],[Units Sold]]*tbl_salesdata[[#This Row],[Unit Cost]]</f>
        <v>4469590.76</v>
      </c>
      <c r="M264" s="9">
        <f>tbl_salesdata[[#This Row],[Units Sold]]*tbl_salesdata[[#This Row],[Unit Price]]</f>
        <v>5943593.3799999999</v>
      </c>
      <c r="N264" s="9">
        <f>tbl_salesdata[[#This Row],[Total Sales]]-tbl_salesdata[[#This Row],[Total Cost]]</f>
        <v>1474002.62</v>
      </c>
      <c r="O264">
        <f>tbl_salesdata[[#This Row],[Ship Date]]-tbl_salesdata[[#This Row],[Order Date]]</f>
        <v>16</v>
      </c>
      <c r="P264">
        <f>WEEKDAY(tbl_salesdata[[#This Row],[Order Date]],2)</f>
        <v>5</v>
      </c>
      <c r="Q264" t="str">
        <f>TEXT(tbl_salesdata[[#This Row],[Order Date]],"dddd")</f>
        <v>Friday</v>
      </c>
      <c r="R264" t="str">
        <f>IF(tbl_salesdata[[#This Row],[Weekdaynum]]&gt;5,"Yes","No")</f>
        <v>No</v>
      </c>
    </row>
    <row r="265" spans="1:18" hidden="1" x14ac:dyDescent="0.35">
      <c r="A265">
        <v>121196639</v>
      </c>
      <c r="B265" s="3">
        <v>42032</v>
      </c>
      <c r="C265" s="3">
        <v>42037</v>
      </c>
      <c r="D265" t="s">
        <v>70</v>
      </c>
      <c r="E265" t="s">
        <v>29</v>
      </c>
      <c r="F265" t="s">
        <v>22</v>
      </c>
      <c r="G265" t="s">
        <v>18</v>
      </c>
      <c r="H265" t="s">
        <v>34</v>
      </c>
      <c r="I265" s="9">
        <v>3634</v>
      </c>
      <c r="J265" s="9">
        <v>47.45</v>
      </c>
      <c r="K265" s="9">
        <v>31.79</v>
      </c>
      <c r="L265" s="9">
        <f>tbl_salesdata[[#This Row],[Units Sold]]*tbl_salesdata[[#This Row],[Unit Cost]]</f>
        <v>115524.86</v>
      </c>
      <c r="M265" s="9">
        <f>tbl_salesdata[[#This Row],[Units Sold]]*tbl_salesdata[[#This Row],[Unit Price]]</f>
        <v>172433.30000000002</v>
      </c>
      <c r="N265" s="9">
        <f>tbl_salesdata[[#This Row],[Total Sales]]-tbl_salesdata[[#This Row],[Total Cost]]</f>
        <v>56908.440000000017</v>
      </c>
      <c r="O265">
        <f>tbl_salesdata[[#This Row],[Ship Date]]-tbl_salesdata[[#This Row],[Order Date]]</f>
        <v>5</v>
      </c>
      <c r="P265">
        <f>WEEKDAY(tbl_salesdata[[#This Row],[Order Date]],2)</f>
        <v>3</v>
      </c>
      <c r="Q265" t="str">
        <f>TEXT(tbl_salesdata[[#This Row],[Order Date]],"dddd")</f>
        <v>Wednesday</v>
      </c>
      <c r="R265" t="str">
        <f>IF(tbl_salesdata[[#This Row],[Weekdaynum]]&gt;5,"Yes","No")</f>
        <v>No</v>
      </c>
    </row>
    <row r="266" spans="1:18" hidden="1" x14ac:dyDescent="0.35">
      <c r="A266">
        <v>615080583</v>
      </c>
      <c r="B266" s="3">
        <v>42227</v>
      </c>
      <c r="C266" s="3">
        <v>42245</v>
      </c>
      <c r="D266" t="s">
        <v>107</v>
      </c>
      <c r="E266" t="s">
        <v>21</v>
      </c>
      <c r="F266" t="s">
        <v>25</v>
      </c>
      <c r="G266" t="s">
        <v>14</v>
      </c>
      <c r="H266" t="s">
        <v>19</v>
      </c>
      <c r="I266" s="9">
        <v>4868</v>
      </c>
      <c r="J266" s="9">
        <v>205.7</v>
      </c>
      <c r="K266" s="9">
        <v>117.11</v>
      </c>
      <c r="L266" s="9">
        <f>tbl_salesdata[[#This Row],[Units Sold]]*tbl_salesdata[[#This Row],[Unit Cost]]</f>
        <v>570091.48</v>
      </c>
      <c r="M266" s="9">
        <f>tbl_salesdata[[#This Row],[Units Sold]]*tbl_salesdata[[#This Row],[Unit Price]]</f>
        <v>1001347.6</v>
      </c>
      <c r="N266" s="9">
        <f>tbl_salesdata[[#This Row],[Total Sales]]-tbl_salesdata[[#This Row],[Total Cost]]</f>
        <v>431256.12</v>
      </c>
      <c r="O266">
        <f>tbl_salesdata[[#This Row],[Ship Date]]-tbl_salesdata[[#This Row],[Order Date]]</f>
        <v>18</v>
      </c>
      <c r="P266">
        <f>WEEKDAY(tbl_salesdata[[#This Row],[Order Date]],2)</f>
        <v>2</v>
      </c>
      <c r="Q266" t="str">
        <f>TEXT(tbl_salesdata[[#This Row],[Order Date]],"dddd")</f>
        <v>Tuesday</v>
      </c>
      <c r="R266" t="str">
        <f>IF(tbl_salesdata[[#This Row],[Weekdaynum]]&gt;5,"Yes","No")</f>
        <v>No</v>
      </c>
    </row>
    <row r="267" spans="1:18" hidden="1" x14ac:dyDescent="0.35">
      <c r="A267">
        <v>273962390</v>
      </c>
      <c r="B267" s="3">
        <v>42601</v>
      </c>
      <c r="C267" s="3">
        <v>42604</v>
      </c>
      <c r="D267" t="s">
        <v>73</v>
      </c>
      <c r="E267" t="s">
        <v>24</v>
      </c>
      <c r="F267" t="s">
        <v>56</v>
      </c>
      <c r="G267" t="s">
        <v>18</v>
      </c>
      <c r="H267" t="s">
        <v>26</v>
      </c>
      <c r="I267" s="9">
        <v>414</v>
      </c>
      <c r="J267" s="9">
        <v>9.33</v>
      </c>
      <c r="K267" s="9">
        <v>6.92</v>
      </c>
      <c r="L267" s="9">
        <f>tbl_salesdata[[#This Row],[Units Sold]]*tbl_salesdata[[#This Row],[Unit Cost]]</f>
        <v>2864.88</v>
      </c>
      <c r="M267" s="9">
        <f>tbl_salesdata[[#This Row],[Units Sold]]*tbl_salesdata[[#This Row],[Unit Price]]</f>
        <v>3862.62</v>
      </c>
      <c r="N267" s="9">
        <f>tbl_salesdata[[#This Row],[Total Sales]]-tbl_salesdata[[#This Row],[Total Cost]]</f>
        <v>997.73999999999978</v>
      </c>
      <c r="O267">
        <f>tbl_salesdata[[#This Row],[Ship Date]]-tbl_salesdata[[#This Row],[Order Date]]</f>
        <v>3</v>
      </c>
      <c r="P267">
        <f>WEEKDAY(tbl_salesdata[[#This Row],[Order Date]],2)</f>
        <v>5</v>
      </c>
      <c r="Q267" t="str">
        <f>TEXT(tbl_salesdata[[#This Row],[Order Date]],"dddd")</f>
        <v>Friday</v>
      </c>
      <c r="R267" t="str">
        <f>IF(tbl_salesdata[[#This Row],[Weekdaynum]]&gt;5,"Yes","No")</f>
        <v>No</v>
      </c>
    </row>
    <row r="268" spans="1:18" hidden="1" x14ac:dyDescent="0.35">
      <c r="A268">
        <v>796328389</v>
      </c>
      <c r="B268" s="3">
        <v>43334</v>
      </c>
      <c r="C268" s="3">
        <v>43339</v>
      </c>
      <c r="D268" t="s">
        <v>46</v>
      </c>
      <c r="E268" t="s">
        <v>29</v>
      </c>
      <c r="F268" t="s">
        <v>30</v>
      </c>
      <c r="G268" t="s">
        <v>18</v>
      </c>
      <c r="H268" t="s">
        <v>34</v>
      </c>
      <c r="I268" s="9">
        <v>121</v>
      </c>
      <c r="J268" s="9">
        <v>81.73</v>
      </c>
      <c r="K268" s="9">
        <v>56.67</v>
      </c>
      <c r="L268" s="9">
        <f>tbl_salesdata[[#This Row],[Units Sold]]*tbl_salesdata[[#This Row],[Unit Cost]]</f>
        <v>6857.0700000000006</v>
      </c>
      <c r="M268" s="9">
        <f>tbl_salesdata[[#This Row],[Units Sold]]*tbl_salesdata[[#This Row],[Unit Price]]</f>
        <v>9889.33</v>
      </c>
      <c r="N268" s="9">
        <f>tbl_salesdata[[#This Row],[Total Sales]]-tbl_salesdata[[#This Row],[Total Cost]]</f>
        <v>3032.2599999999993</v>
      </c>
      <c r="O268">
        <f>tbl_salesdata[[#This Row],[Ship Date]]-tbl_salesdata[[#This Row],[Order Date]]</f>
        <v>5</v>
      </c>
      <c r="P268">
        <f>WEEKDAY(tbl_salesdata[[#This Row],[Order Date]],2)</f>
        <v>3</v>
      </c>
      <c r="Q268" t="str">
        <f>TEXT(tbl_salesdata[[#This Row],[Order Date]],"dddd")</f>
        <v>Wednesday</v>
      </c>
      <c r="R268" t="str">
        <f>IF(tbl_salesdata[[#This Row],[Weekdaynum]]&gt;5,"Yes","No")</f>
        <v>No</v>
      </c>
    </row>
    <row r="269" spans="1:18" hidden="1" x14ac:dyDescent="0.35">
      <c r="A269">
        <v>350977408</v>
      </c>
      <c r="B269" s="3">
        <v>44921</v>
      </c>
      <c r="C269" s="3">
        <v>44928</v>
      </c>
      <c r="D269" t="s">
        <v>175</v>
      </c>
      <c r="E269" t="s">
        <v>21</v>
      </c>
      <c r="F269" t="s">
        <v>42</v>
      </c>
      <c r="G269" t="s">
        <v>14</v>
      </c>
      <c r="H269" t="s">
        <v>19</v>
      </c>
      <c r="I269" s="9">
        <v>869</v>
      </c>
      <c r="J269" s="9">
        <v>437.2</v>
      </c>
      <c r="K269" s="9">
        <v>263.33</v>
      </c>
      <c r="L269" s="9">
        <f>tbl_salesdata[[#This Row],[Units Sold]]*tbl_salesdata[[#This Row],[Unit Cost]]</f>
        <v>228833.77</v>
      </c>
      <c r="M269" s="9">
        <f>tbl_salesdata[[#This Row],[Units Sold]]*tbl_salesdata[[#This Row],[Unit Price]]</f>
        <v>379926.8</v>
      </c>
      <c r="N269" s="9">
        <f>tbl_salesdata[[#This Row],[Total Sales]]-tbl_salesdata[[#This Row],[Total Cost]]</f>
        <v>151093.03</v>
      </c>
      <c r="O269">
        <f>tbl_salesdata[[#This Row],[Ship Date]]-tbl_salesdata[[#This Row],[Order Date]]</f>
        <v>7</v>
      </c>
      <c r="P269">
        <f>WEEKDAY(tbl_salesdata[[#This Row],[Order Date]],2)</f>
        <v>1</v>
      </c>
      <c r="Q269" t="str">
        <f>TEXT(tbl_salesdata[[#This Row],[Order Date]],"dddd")</f>
        <v>Monday</v>
      </c>
      <c r="R269" t="str">
        <f>IF(tbl_salesdata[[#This Row],[Weekdaynum]]&gt;5,"Yes","No")</f>
        <v>No</v>
      </c>
    </row>
    <row r="270" spans="1:18" hidden="1" x14ac:dyDescent="0.35">
      <c r="A270">
        <v>327020776</v>
      </c>
      <c r="B270" s="3">
        <v>42243</v>
      </c>
      <c r="C270" s="3">
        <v>42259</v>
      </c>
      <c r="D270" t="s">
        <v>54</v>
      </c>
      <c r="E270" t="s">
        <v>29</v>
      </c>
      <c r="F270" t="s">
        <v>33</v>
      </c>
      <c r="G270" t="s">
        <v>18</v>
      </c>
      <c r="H270" t="s">
        <v>15</v>
      </c>
      <c r="I270" s="9">
        <v>1570</v>
      </c>
      <c r="J270" s="9">
        <v>109.28</v>
      </c>
      <c r="K270" s="9">
        <v>35.840000000000003</v>
      </c>
      <c r="L270" s="9">
        <f>tbl_salesdata[[#This Row],[Units Sold]]*tbl_salesdata[[#This Row],[Unit Cost]]</f>
        <v>56268.800000000003</v>
      </c>
      <c r="M270" s="9">
        <f>tbl_salesdata[[#This Row],[Units Sold]]*tbl_salesdata[[#This Row],[Unit Price]]</f>
        <v>171569.6</v>
      </c>
      <c r="N270" s="9">
        <f>tbl_salesdata[[#This Row],[Total Sales]]-tbl_salesdata[[#This Row],[Total Cost]]</f>
        <v>115300.8</v>
      </c>
      <c r="O270">
        <f>tbl_salesdata[[#This Row],[Ship Date]]-tbl_salesdata[[#This Row],[Order Date]]</f>
        <v>16</v>
      </c>
      <c r="P270">
        <f>WEEKDAY(tbl_salesdata[[#This Row],[Order Date]],2)</f>
        <v>4</v>
      </c>
      <c r="Q270" t="str">
        <f>TEXT(tbl_salesdata[[#This Row],[Order Date]],"dddd")</f>
        <v>Thursday</v>
      </c>
      <c r="R270" t="str">
        <f>IF(tbl_salesdata[[#This Row],[Weekdaynum]]&gt;5,"Yes","No")</f>
        <v>No</v>
      </c>
    </row>
    <row r="271" spans="1:18" hidden="1" x14ac:dyDescent="0.35">
      <c r="A271">
        <v>383882319</v>
      </c>
      <c r="B271" s="3">
        <v>43535</v>
      </c>
      <c r="C271" s="3">
        <v>43550</v>
      </c>
      <c r="D271" t="s">
        <v>86</v>
      </c>
      <c r="E271" t="s">
        <v>29</v>
      </c>
      <c r="F271" t="s">
        <v>68</v>
      </c>
      <c r="G271" t="s">
        <v>14</v>
      </c>
      <c r="H271" t="s">
        <v>34</v>
      </c>
      <c r="I271" s="9">
        <v>8164</v>
      </c>
      <c r="J271" s="9">
        <v>154.06</v>
      </c>
      <c r="K271" s="9">
        <v>90.93</v>
      </c>
      <c r="L271" s="9">
        <f>tbl_salesdata[[#This Row],[Units Sold]]*tbl_salesdata[[#This Row],[Unit Cost]]</f>
        <v>742352.52</v>
      </c>
      <c r="M271" s="9">
        <f>tbl_salesdata[[#This Row],[Units Sold]]*tbl_salesdata[[#This Row],[Unit Price]]</f>
        <v>1257745.8400000001</v>
      </c>
      <c r="N271" s="9">
        <f>tbl_salesdata[[#This Row],[Total Sales]]-tbl_salesdata[[#This Row],[Total Cost]]</f>
        <v>515393.32000000007</v>
      </c>
      <c r="O271">
        <f>tbl_salesdata[[#This Row],[Ship Date]]-tbl_salesdata[[#This Row],[Order Date]]</f>
        <v>15</v>
      </c>
      <c r="P271">
        <f>WEEKDAY(tbl_salesdata[[#This Row],[Order Date]],2)</f>
        <v>1</v>
      </c>
      <c r="Q271" t="str">
        <f>TEXT(tbl_salesdata[[#This Row],[Order Date]],"dddd")</f>
        <v>Monday</v>
      </c>
      <c r="R271" t="str">
        <f>IF(tbl_salesdata[[#This Row],[Weekdaynum]]&gt;5,"Yes","No")</f>
        <v>No</v>
      </c>
    </row>
    <row r="272" spans="1:18" hidden="1" x14ac:dyDescent="0.35">
      <c r="A272">
        <v>701298367</v>
      </c>
      <c r="B272" s="3">
        <v>44538</v>
      </c>
      <c r="C272" s="3">
        <v>44540</v>
      </c>
      <c r="D272" t="s">
        <v>176</v>
      </c>
      <c r="E272" t="s">
        <v>21</v>
      </c>
      <c r="F272" t="s">
        <v>30</v>
      </c>
      <c r="G272" t="s">
        <v>18</v>
      </c>
      <c r="H272" t="s">
        <v>15</v>
      </c>
      <c r="I272" s="9">
        <v>8626</v>
      </c>
      <c r="J272" s="9">
        <v>81.73</v>
      </c>
      <c r="K272" s="9">
        <v>56.67</v>
      </c>
      <c r="L272" s="9">
        <f>tbl_salesdata[[#This Row],[Units Sold]]*tbl_salesdata[[#This Row],[Unit Cost]]</f>
        <v>488835.42000000004</v>
      </c>
      <c r="M272" s="9">
        <f>tbl_salesdata[[#This Row],[Units Sold]]*tbl_salesdata[[#This Row],[Unit Price]]</f>
        <v>705002.98</v>
      </c>
      <c r="N272" s="9">
        <f>tbl_salesdata[[#This Row],[Total Sales]]-tbl_salesdata[[#This Row],[Total Cost]]</f>
        <v>216167.55999999994</v>
      </c>
      <c r="O272">
        <f>tbl_salesdata[[#This Row],[Ship Date]]-tbl_salesdata[[#This Row],[Order Date]]</f>
        <v>2</v>
      </c>
      <c r="P272">
        <f>WEEKDAY(tbl_salesdata[[#This Row],[Order Date]],2)</f>
        <v>3</v>
      </c>
      <c r="Q272" t="str">
        <f>TEXT(tbl_salesdata[[#This Row],[Order Date]],"dddd")</f>
        <v>Wednesday</v>
      </c>
      <c r="R272" t="str">
        <f>IF(tbl_salesdata[[#This Row],[Weekdaynum]]&gt;5,"Yes","No")</f>
        <v>No</v>
      </c>
    </row>
    <row r="273" spans="1:18" hidden="1" x14ac:dyDescent="0.35">
      <c r="A273">
        <v>629317748</v>
      </c>
      <c r="B273" s="3">
        <v>42913</v>
      </c>
      <c r="C273" s="3">
        <v>42914</v>
      </c>
      <c r="D273" t="s">
        <v>69</v>
      </c>
      <c r="E273" t="s">
        <v>38</v>
      </c>
      <c r="F273" t="s">
        <v>56</v>
      </c>
      <c r="G273" t="s">
        <v>14</v>
      </c>
      <c r="H273" t="s">
        <v>15</v>
      </c>
      <c r="I273" s="9">
        <v>7961</v>
      </c>
      <c r="J273" s="9">
        <v>9.33</v>
      </c>
      <c r="K273" s="9">
        <v>6.92</v>
      </c>
      <c r="L273" s="9">
        <f>tbl_salesdata[[#This Row],[Units Sold]]*tbl_salesdata[[#This Row],[Unit Cost]]</f>
        <v>55090.12</v>
      </c>
      <c r="M273" s="9">
        <f>tbl_salesdata[[#This Row],[Units Sold]]*tbl_salesdata[[#This Row],[Unit Price]]</f>
        <v>74276.13</v>
      </c>
      <c r="N273" s="9">
        <f>tbl_salesdata[[#This Row],[Total Sales]]-tbl_salesdata[[#This Row],[Total Cost]]</f>
        <v>19186.010000000002</v>
      </c>
      <c r="O273">
        <f>tbl_salesdata[[#This Row],[Ship Date]]-tbl_salesdata[[#This Row],[Order Date]]</f>
        <v>1</v>
      </c>
      <c r="P273">
        <f>WEEKDAY(tbl_salesdata[[#This Row],[Order Date]],2)</f>
        <v>2</v>
      </c>
      <c r="Q273" t="str">
        <f>TEXT(tbl_salesdata[[#This Row],[Order Date]],"dddd")</f>
        <v>Tuesday</v>
      </c>
      <c r="R273" t="str">
        <f>IF(tbl_salesdata[[#This Row],[Weekdaynum]]&gt;5,"Yes","No")</f>
        <v>No</v>
      </c>
    </row>
    <row r="274" spans="1:18" hidden="1" x14ac:dyDescent="0.35">
      <c r="A274">
        <v>938301789</v>
      </c>
      <c r="B274" s="3">
        <v>43759</v>
      </c>
      <c r="C274" s="3">
        <v>43763</v>
      </c>
      <c r="D274" t="s">
        <v>84</v>
      </c>
      <c r="E274" t="s">
        <v>24</v>
      </c>
      <c r="F274" t="s">
        <v>13</v>
      </c>
      <c r="G274" t="s">
        <v>18</v>
      </c>
      <c r="H274" t="s">
        <v>19</v>
      </c>
      <c r="I274" s="9">
        <v>3205</v>
      </c>
      <c r="J274" s="9">
        <v>255.28</v>
      </c>
      <c r="K274" s="9">
        <v>159.41999999999999</v>
      </c>
      <c r="L274" s="9">
        <f>tbl_salesdata[[#This Row],[Units Sold]]*tbl_salesdata[[#This Row],[Unit Cost]]</f>
        <v>510941.1</v>
      </c>
      <c r="M274" s="9">
        <f>tbl_salesdata[[#This Row],[Units Sold]]*tbl_salesdata[[#This Row],[Unit Price]]</f>
        <v>818172.4</v>
      </c>
      <c r="N274" s="9">
        <f>tbl_salesdata[[#This Row],[Total Sales]]-tbl_salesdata[[#This Row],[Total Cost]]</f>
        <v>307231.30000000005</v>
      </c>
      <c r="O274">
        <f>tbl_salesdata[[#This Row],[Ship Date]]-tbl_salesdata[[#This Row],[Order Date]]</f>
        <v>4</v>
      </c>
      <c r="P274">
        <f>WEEKDAY(tbl_salesdata[[#This Row],[Order Date]],2)</f>
        <v>1</v>
      </c>
      <c r="Q274" t="str">
        <f>TEXT(tbl_salesdata[[#This Row],[Order Date]],"dddd")</f>
        <v>Monday</v>
      </c>
      <c r="R274" t="str">
        <f>IF(tbl_salesdata[[#This Row],[Weekdaynum]]&gt;5,"Yes","No")</f>
        <v>No</v>
      </c>
    </row>
    <row r="275" spans="1:18" hidden="1" x14ac:dyDescent="0.35">
      <c r="A275">
        <v>668924319</v>
      </c>
      <c r="B275" s="3">
        <v>43983</v>
      </c>
      <c r="C275" s="3">
        <v>43986</v>
      </c>
      <c r="D275" t="s">
        <v>96</v>
      </c>
      <c r="E275" t="s">
        <v>29</v>
      </c>
      <c r="F275" t="s">
        <v>68</v>
      </c>
      <c r="G275" t="s">
        <v>14</v>
      </c>
      <c r="H275" t="s">
        <v>26</v>
      </c>
      <c r="I275" s="9">
        <v>8426</v>
      </c>
      <c r="J275" s="9">
        <v>154.06</v>
      </c>
      <c r="K275" s="9">
        <v>90.93</v>
      </c>
      <c r="L275" s="9">
        <f>tbl_salesdata[[#This Row],[Units Sold]]*tbl_salesdata[[#This Row],[Unit Cost]]</f>
        <v>766176.18</v>
      </c>
      <c r="M275" s="9">
        <f>tbl_salesdata[[#This Row],[Units Sold]]*tbl_salesdata[[#This Row],[Unit Price]]</f>
        <v>1298109.56</v>
      </c>
      <c r="N275" s="9">
        <f>tbl_salesdata[[#This Row],[Total Sales]]-tbl_salesdata[[#This Row],[Total Cost]]</f>
        <v>531933.38</v>
      </c>
      <c r="O275">
        <f>tbl_salesdata[[#This Row],[Ship Date]]-tbl_salesdata[[#This Row],[Order Date]]</f>
        <v>3</v>
      </c>
      <c r="P275">
        <f>WEEKDAY(tbl_salesdata[[#This Row],[Order Date]],2)</f>
        <v>1</v>
      </c>
      <c r="Q275" t="str">
        <f>TEXT(tbl_salesdata[[#This Row],[Order Date]],"dddd")</f>
        <v>Monday</v>
      </c>
      <c r="R275" t="str">
        <f>IF(tbl_salesdata[[#This Row],[Weekdaynum]]&gt;5,"Yes","No")</f>
        <v>No</v>
      </c>
    </row>
    <row r="276" spans="1:18" x14ac:dyDescent="0.35">
      <c r="A276">
        <v>691259610</v>
      </c>
      <c r="B276" s="3">
        <v>44177</v>
      </c>
      <c r="C276" s="3">
        <v>44180</v>
      </c>
      <c r="D276" t="s">
        <v>211</v>
      </c>
      <c r="E276" t="s">
        <v>38</v>
      </c>
      <c r="F276" t="s">
        <v>76</v>
      </c>
      <c r="G276" t="s">
        <v>18</v>
      </c>
      <c r="H276" t="s">
        <v>26</v>
      </c>
      <c r="I276" s="9">
        <v>7935</v>
      </c>
      <c r="J276" s="9">
        <v>668.27</v>
      </c>
      <c r="K276" s="9">
        <v>502.54</v>
      </c>
      <c r="L276" s="9">
        <f>tbl_salesdata[[#This Row],[Units Sold]]*tbl_salesdata[[#This Row],[Unit Cost]]</f>
        <v>3987654.9000000004</v>
      </c>
      <c r="M276" s="9">
        <f>tbl_salesdata[[#This Row],[Units Sold]]*tbl_salesdata[[#This Row],[Unit Price]]</f>
        <v>5302722.45</v>
      </c>
      <c r="N276" s="9">
        <f>tbl_salesdata[[#This Row],[Total Sales]]-tbl_salesdata[[#This Row],[Total Cost]]</f>
        <v>1315067.5499999998</v>
      </c>
      <c r="O276">
        <f>tbl_salesdata[[#This Row],[Ship Date]]-tbl_salesdata[[#This Row],[Order Date]]</f>
        <v>3</v>
      </c>
      <c r="P276">
        <f>WEEKDAY(tbl_salesdata[[#This Row],[Order Date]],2)</f>
        <v>6</v>
      </c>
      <c r="Q276" t="str">
        <f>TEXT(tbl_salesdata[[#This Row],[Order Date]],"dddd")</f>
        <v>Saturday</v>
      </c>
      <c r="R276" t="str">
        <f>IF(tbl_salesdata[[#This Row],[Weekdaynum]]&gt;5,"Yes","No")</f>
        <v>Yes</v>
      </c>
    </row>
    <row r="277" spans="1:18" hidden="1" x14ac:dyDescent="0.35">
      <c r="A277">
        <v>309342658</v>
      </c>
      <c r="B277" s="3">
        <v>44252</v>
      </c>
      <c r="C277" s="3">
        <v>44269</v>
      </c>
      <c r="D277" t="s">
        <v>178</v>
      </c>
      <c r="E277" t="s">
        <v>21</v>
      </c>
      <c r="F277" t="s">
        <v>30</v>
      </c>
      <c r="G277" t="s">
        <v>14</v>
      </c>
      <c r="H277" t="s">
        <v>19</v>
      </c>
      <c r="I277" s="9">
        <v>222</v>
      </c>
      <c r="J277" s="9">
        <v>81.73</v>
      </c>
      <c r="K277" s="9">
        <v>56.67</v>
      </c>
      <c r="L277" s="9">
        <f>tbl_salesdata[[#This Row],[Units Sold]]*tbl_salesdata[[#This Row],[Unit Cost]]</f>
        <v>12580.74</v>
      </c>
      <c r="M277" s="9">
        <f>tbl_salesdata[[#This Row],[Units Sold]]*tbl_salesdata[[#This Row],[Unit Price]]</f>
        <v>18144.060000000001</v>
      </c>
      <c r="N277" s="9">
        <f>tbl_salesdata[[#This Row],[Total Sales]]-tbl_salesdata[[#This Row],[Total Cost]]</f>
        <v>5563.3200000000015</v>
      </c>
      <c r="O277">
        <f>tbl_salesdata[[#This Row],[Ship Date]]-tbl_salesdata[[#This Row],[Order Date]]</f>
        <v>17</v>
      </c>
      <c r="P277">
        <f>WEEKDAY(tbl_salesdata[[#This Row],[Order Date]],2)</f>
        <v>4</v>
      </c>
      <c r="Q277" t="str">
        <f>TEXT(tbl_salesdata[[#This Row],[Order Date]],"dddd")</f>
        <v>Thursday</v>
      </c>
      <c r="R277" t="str">
        <f>IF(tbl_salesdata[[#This Row],[Weekdaynum]]&gt;5,"Yes","No")</f>
        <v>No</v>
      </c>
    </row>
    <row r="278" spans="1:18" hidden="1" x14ac:dyDescent="0.35">
      <c r="A278">
        <v>902048623</v>
      </c>
      <c r="B278" s="3">
        <v>42709</v>
      </c>
      <c r="C278" s="3">
        <v>42719</v>
      </c>
      <c r="D278" t="s">
        <v>98</v>
      </c>
      <c r="E278" t="s">
        <v>38</v>
      </c>
      <c r="F278" t="s">
        <v>42</v>
      </c>
      <c r="G278" t="s">
        <v>14</v>
      </c>
      <c r="H278" t="s">
        <v>34</v>
      </c>
      <c r="I278" s="9">
        <v>5088</v>
      </c>
      <c r="J278" s="9">
        <v>437.2</v>
      </c>
      <c r="K278" s="9">
        <v>263.33</v>
      </c>
      <c r="L278" s="9">
        <f>tbl_salesdata[[#This Row],[Units Sold]]*tbl_salesdata[[#This Row],[Unit Cost]]</f>
        <v>1339823.0399999998</v>
      </c>
      <c r="M278" s="9">
        <f>tbl_salesdata[[#This Row],[Units Sold]]*tbl_salesdata[[#This Row],[Unit Price]]</f>
        <v>2224473.6</v>
      </c>
      <c r="N278" s="9">
        <f>tbl_salesdata[[#This Row],[Total Sales]]-tbl_salesdata[[#This Row],[Total Cost]]</f>
        <v>884650.56000000029</v>
      </c>
      <c r="O278">
        <f>tbl_salesdata[[#This Row],[Ship Date]]-tbl_salesdata[[#This Row],[Order Date]]</f>
        <v>10</v>
      </c>
      <c r="P278">
        <f>WEEKDAY(tbl_salesdata[[#This Row],[Order Date]],2)</f>
        <v>1</v>
      </c>
      <c r="Q278" t="str">
        <f>TEXT(tbl_salesdata[[#This Row],[Order Date]],"dddd")</f>
        <v>Monday</v>
      </c>
      <c r="R278" t="str">
        <f>IF(tbl_salesdata[[#This Row],[Weekdaynum]]&gt;5,"Yes","No")</f>
        <v>No</v>
      </c>
    </row>
    <row r="279" spans="1:18" hidden="1" x14ac:dyDescent="0.35">
      <c r="A279">
        <v>482213389</v>
      </c>
      <c r="B279" s="3">
        <v>43683</v>
      </c>
      <c r="C279" s="3">
        <v>43685</v>
      </c>
      <c r="D279" t="s">
        <v>174</v>
      </c>
      <c r="E279" t="s">
        <v>29</v>
      </c>
      <c r="F279" t="s">
        <v>33</v>
      </c>
      <c r="G279" t="s">
        <v>14</v>
      </c>
      <c r="H279" t="s">
        <v>34</v>
      </c>
      <c r="I279" s="9">
        <v>6513</v>
      </c>
      <c r="J279" s="9">
        <v>109.28</v>
      </c>
      <c r="K279" s="9">
        <v>35.840000000000003</v>
      </c>
      <c r="L279" s="9">
        <f>tbl_salesdata[[#This Row],[Units Sold]]*tbl_salesdata[[#This Row],[Unit Cost]]</f>
        <v>233425.92000000001</v>
      </c>
      <c r="M279" s="9">
        <f>tbl_salesdata[[#This Row],[Units Sold]]*tbl_salesdata[[#This Row],[Unit Price]]</f>
        <v>711740.64</v>
      </c>
      <c r="N279" s="9">
        <f>tbl_salesdata[[#This Row],[Total Sales]]-tbl_salesdata[[#This Row],[Total Cost]]</f>
        <v>478314.72</v>
      </c>
      <c r="O279">
        <f>tbl_salesdata[[#This Row],[Ship Date]]-tbl_salesdata[[#This Row],[Order Date]]</f>
        <v>2</v>
      </c>
      <c r="P279">
        <f>WEEKDAY(tbl_salesdata[[#This Row],[Order Date]],2)</f>
        <v>2</v>
      </c>
      <c r="Q279" t="str">
        <f>TEXT(tbl_salesdata[[#This Row],[Order Date]],"dddd")</f>
        <v>Tuesday</v>
      </c>
      <c r="R279" t="str">
        <f>IF(tbl_salesdata[[#This Row],[Weekdaynum]]&gt;5,"Yes","No")</f>
        <v>No</v>
      </c>
    </row>
    <row r="280" spans="1:18" hidden="1" x14ac:dyDescent="0.35">
      <c r="A280">
        <v>692073285</v>
      </c>
      <c r="B280" s="3">
        <v>44719</v>
      </c>
      <c r="C280" s="3">
        <v>44722</v>
      </c>
      <c r="D280" t="s">
        <v>59</v>
      </c>
      <c r="E280" t="s">
        <v>12</v>
      </c>
      <c r="F280" t="s">
        <v>68</v>
      </c>
      <c r="G280" t="s">
        <v>18</v>
      </c>
      <c r="H280" t="s">
        <v>19</v>
      </c>
      <c r="I280" s="9">
        <v>8719</v>
      </c>
      <c r="J280" s="9">
        <v>154.06</v>
      </c>
      <c r="K280" s="9">
        <v>90.93</v>
      </c>
      <c r="L280" s="9">
        <f>tbl_salesdata[[#This Row],[Units Sold]]*tbl_salesdata[[#This Row],[Unit Cost]]</f>
        <v>792818.67</v>
      </c>
      <c r="M280" s="9">
        <f>tbl_salesdata[[#This Row],[Units Sold]]*tbl_salesdata[[#This Row],[Unit Price]]</f>
        <v>1343249.1400000001</v>
      </c>
      <c r="N280" s="9">
        <f>tbl_salesdata[[#This Row],[Total Sales]]-tbl_salesdata[[#This Row],[Total Cost]]</f>
        <v>550430.47000000009</v>
      </c>
      <c r="O280">
        <f>tbl_salesdata[[#This Row],[Ship Date]]-tbl_salesdata[[#This Row],[Order Date]]</f>
        <v>3</v>
      </c>
      <c r="P280">
        <f>WEEKDAY(tbl_salesdata[[#This Row],[Order Date]],2)</f>
        <v>2</v>
      </c>
      <c r="Q280" t="str">
        <f>TEXT(tbl_salesdata[[#This Row],[Order Date]],"dddd")</f>
        <v>Tuesday</v>
      </c>
      <c r="R280" t="str">
        <f>IF(tbl_salesdata[[#This Row],[Weekdaynum]]&gt;5,"Yes","No")</f>
        <v>No</v>
      </c>
    </row>
    <row r="281" spans="1:18" hidden="1" x14ac:dyDescent="0.35">
      <c r="A281">
        <v>544177138</v>
      </c>
      <c r="B281" s="3">
        <v>43826</v>
      </c>
      <c r="C281" s="3">
        <v>43838</v>
      </c>
      <c r="D281" t="s">
        <v>131</v>
      </c>
      <c r="E281" t="s">
        <v>32</v>
      </c>
      <c r="F281" t="s">
        <v>56</v>
      </c>
      <c r="G281" t="s">
        <v>14</v>
      </c>
      <c r="H281" t="s">
        <v>26</v>
      </c>
      <c r="I281" s="9">
        <v>2963</v>
      </c>
      <c r="J281" s="9">
        <v>9.33</v>
      </c>
      <c r="K281" s="9">
        <v>6.92</v>
      </c>
      <c r="L281" s="9">
        <f>tbl_salesdata[[#This Row],[Units Sold]]*tbl_salesdata[[#This Row],[Unit Cost]]</f>
        <v>20503.96</v>
      </c>
      <c r="M281" s="9">
        <f>tbl_salesdata[[#This Row],[Units Sold]]*tbl_salesdata[[#This Row],[Unit Price]]</f>
        <v>27644.79</v>
      </c>
      <c r="N281" s="9">
        <f>tbl_salesdata[[#This Row],[Total Sales]]-tbl_salesdata[[#This Row],[Total Cost]]</f>
        <v>7140.8300000000017</v>
      </c>
      <c r="O281">
        <f>tbl_salesdata[[#This Row],[Ship Date]]-tbl_salesdata[[#This Row],[Order Date]]</f>
        <v>12</v>
      </c>
      <c r="P281">
        <f>WEEKDAY(tbl_salesdata[[#This Row],[Order Date]],2)</f>
        <v>5</v>
      </c>
      <c r="Q281" t="str">
        <f>TEXT(tbl_salesdata[[#This Row],[Order Date]],"dddd")</f>
        <v>Friday</v>
      </c>
      <c r="R281" t="str">
        <f>IF(tbl_salesdata[[#This Row],[Weekdaynum]]&gt;5,"Yes","No")</f>
        <v>No</v>
      </c>
    </row>
    <row r="282" spans="1:18" hidden="1" x14ac:dyDescent="0.35">
      <c r="A282">
        <v>471386277</v>
      </c>
      <c r="B282" s="3">
        <v>42641</v>
      </c>
      <c r="C282" s="3">
        <v>42648</v>
      </c>
      <c r="D282" t="s">
        <v>61</v>
      </c>
      <c r="E282" t="s">
        <v>12</v>
      </c>
      <c r="F282" t="s">
        <v>68</v>
      </c>
      <c r="G282" t="s">
        <v>14</v>
      </c>
      <c r="H282" t="s">
        <v>15</v>
      </c>
      <c r="I282" s="9">
        <v>2530</v>
      </c>
      <c r="J282" s="9">
        <v>154.06</v>
      </c>
      <c r="K282" s="9">
        <v>90.93</v>
      </c>
      <c r="L282" s="9">
        <f>tbl_salesdata[[#This Row],[Units Sold]]*tbl_salesdata[[#This Row],[Unit Cost]]</f>
        <v>230052.90000000002</v>
      </c>
      <c r="M282" s="9">
        <f>tbl_salesdata[[#This Row],[Units Sold]]*tbl_salesdata[[#This Row],[Unit Price]]</f>
        <v>389771.8</v>
      </c>
      <c r="N282" s="9">
        <f>tbl_salesdata[[#This Row],[Total Sales]]-tbl_salesdata[[#This Row],[Total Cost]]</f>
        <v>159718.89999999997</v>
      </c>
      <c r="O282">
        <f>tbl_salesdata[[#This Row],[Ship Date]]-tbl_salesdata[[#This Row],[Order Date]]</f>
        <v>7</v>
      </c>
      <c r="P282">
        <f>WEEKDAY(tbl_salesdata[[#This Row],[Order Date]],2)</f>
        <v>3</v>
      </c>
      <c r="Q282" t="str">
        <f>TEXT(tbl_salesdata[[#This Row],[Order Date]],"dddd")</f>
        <v>Wednesday</v>
      </c>
      <c r="R282" t="str">
        <f>IF(tbl_salesdata[[#This Row],[Weekdaynum]]&gt;5,"Yes","No")</f>
        <v>No</v>
      </c>
    </row>
    <row r="283" spans="1:18" hidden="1" x14ac:dyDescent="0.35">
      <c r="A283">
        <v>976874530</v>
      </c>
      <c r="B283" s="3">
        <v>42377</v>
      </c>
      <c r="C283" s="3">
        <v>42393</v>
      </c>
      <c r="D283" t="s">
        <v>179</v>
      </c>
      <c r="E283" t="s">
        <v>32</v>
      </c>
      <c r="F283" t="s">
        <v>30</v>
      </c>
      <c r="G283" t="s">
        <v>14</v>
      </c>
      <c r="H283" t="s">
        <v>26</v>
      </c>
      <c r="I283" s="9">
        <v>7737</v>
      </c>
      <c r="J283" s="9">
        <v>81.73</v>
      </c>
      <c r="K283" s="9">
        <v>56.67</v>
      </c>
      <c r="L283" s="9">
        <f>tbl_salesdata[[#This Row],[Units Sold]]*tbl_salesdata[[#This Row],[Unit Cost]]</f>
        <v>438455.79000000004</v>
      </c>
      <c r="M283" s="9">
        <f>tbl_salesdata[[#This Row],[Units Sold]]*tbl_salesdata[[#This Row],[Unit Price]]</f>
        <v>632345.01</v>
      </c>
      <c r="N283" s="9">
        <f>tbl_salesdata[[#This Row],[Total Sales]]-tbl_salesdata[[#This Row],[Total Cost]]</f>
        <v>193889.21999999997</v>
      </c>
      <c r="O283">
        <f>tbl_salesdata[[#This Row],[Ship Date]]-tbl_salesdata[[#This Row],[Order Date]]</f>
        <v>16</v>
      </c>
      <c r="P283">
        <f>WEEKDAY(tbl_salesdata[[#This Row],[Order Date]],2)</f>
        <v>5</v>
      </c>
      <c r="Q283" t="str">
        <f>TEXT(tbl_salesdata[[#This Row],[Order Date]],"dddd")</f>
        <v>Friday</v>
      </c>
      <c r="R283" t="str">
        <f>IF(tbl_salesdata[[#This Row],[Weekdaynum]]&gt;5,"Yes","No")</f>
        <v>No</v>
      </c>
    </row>
    <row r="284" spans="1:18" hidden="1" x14ac:dyDescent="0.35">
      <c r="A284">
        <v>384128224</v>
      </c>
      <c r="B284" s="3">
        <v>44640</v>
      </c>
      <c r="C284" s="3">
        <v>44654</v>
      </c>
      <c r="D284" t="s">
        <v>125</v>
      </c>
      <c r="E284" t="s">
        <v>21</v>
      </c>
      <c r="F284" t="s">
        <v>76</v>
      </c>
      <c r="G284" t="s">
        <v>18</v>
      </c>
      <c r="H284" t="s">
        <v>15</v>
      </c>
      <c r="I284" s="9">
        <v>933</v>
      </c>
      <c r="J284" s="9">
        <v>668.27</v>
      </c>
      <c r="K284" s="9">
        <v>502.54</v>
      </c>
      <c r="L284" s="9">
        <f>tbl_salesdata[[#This Row],[Units Sold]]*tbl_salesdata[[#This Row],[Unit Cost]]</f>
        <v>468869.82</v>
      </c>
      <c r="M284" s="9">
        <f>tbl_salesdata[[#This Row],[Units Sold]]*tbl_salesdata[[#This Row],[Unit Price]]</f>
        <v>623495.91</v>
      </c>
      <c r="N284" s="9">
        <f>tbl_salesdata[[#This Row],[Total Sales]]-tbl_salesdata[[#This Row],[Total Cost]]</f>
        <v>154626.09000000003</v>
      </c>
      <c r="O284">
        <f>tbl_salesdata[[#This Row],[Ship Date]]-tbl_salesdata[[#This Row],[Order Date]]</f>
        <v>14</v>
      </c>
      <c r="P284">
        <f>WEEKDAY(tbl_salesdata[[#This Row],[Order Date]],2)</f>
        <v>7</v>
      </c>
      <c r="Q284" t="str">
        <f>TEXT(tbl_salesdata[[#This Row],[Order Date]],"dddd")</f>
        <v>Sunday</v>
      </c>
      <c r="R284" t="str">
        <f>IF(tbl_salesdata[[#This Row],[Weekdaynum]]&gt;5,"Yes","No")</f>
        <v>Yes</v>
      </c>
    </row>
    <row r="285" spans="1:18" hidden="1" x14ac:dyDescent="0.35">
      <c r="A285">
        <v>686946189</v>
      </c>
      <c r="B285" s="3">
        <v>44613</v>
      </c>
      <c r="C285" s="3">
        <v>44626</v>
      </c>
      <c r="D285" t="s">
        <v>89</v>
      </c>
      <c r="E285" t="s">
        <v>38</v>
      </c>
      <c r="F285" t="s">
        <v>30</v>
      </c>
      <c r="G285" t="s">
        <v>14</v>
      </c>
      <c r="H285" t="s">
        <v>34</v>
      </c>
      <c r="I285" s="9">
        <v>1498</v>
      </c>
      <c r="J285" s="9">
        <v>81.73</v>
      </c>
      <c r="K285" s="9">
        <v>56.67</v>
      </c>
      <c r="L285" s="9">
        <f>tbl_salesdata[[#This Row],[Units Sold]]*tbl_salesdata[[#This Row],[Unit Cost]]</f>
        <v>84891.66</v>
      </c>
      <c r="M285" s="9">
        <f>tbl_salesdata[[#This Row],[Units Sold]]*tbl_salesdata[[#This Row],[Unit Price]]</f>
        <v>122431.54000000001</v>
      </c>
      <c r="N285" s="9">
        <f>tbl_salesdata[[#This Row],[Total Sales]]-tbl_salesdata[[#This Row],[Total Cost]]</f>
        <v>37539.880000000005</v>
      </c>
      <c r="O285">
        <f>tbl_salesdata[[#This Row],[Ship Date]]-tbl_salesdata[[#This Row],[Order Date]]</f>
        <v>13</v>
      </c>
      <c r="P285">
        <f>WEEKDAY(tbl_salesdata[[#This Row],[Order Date]],2)</f>
        <v>1</v>
      </c>
      <c r="Q285" t="str">
        <f>TEXT(tbl_salesdata[[#This Row],[Order Date]],"dddd")</f>
        <v>Monday</v>
      </c>
      <c r="R285" t="str">
        <f>IF(tbl_salesdata[[#This Row],[Weekdaynum]]&gt;5,"Yes","No")</f>
        <v>No</v>
      </c>
    </row>
    <row r="286" spans="1:18" hidden="1" x14ac:dyDescent="0.35">
      <c r="A286">
        <v>799439752</v>
      </c>
      <c r="B286" s="3">
        <v>44026</v>
      </c>
      <c r="C286" s="3">
        <v>44029</v>
      </c>
      <c r="D286" t="s">
        <v>114</v>
      </c>
      <c r="E286" t="s">
        <v>38</v>
      </c>
      <c r="F286" t="s">
        <v>17</v>
      </c>
      <c r="G286" t="s">
        <v>18</v>
      </c>
      <c r="H286" t="s">
        <v>15</v>
      </c>
      <c r="I286" s="9">
        <v>843</v>
      </c>
      <c r="J286" s="9">
        <v>152.58000000000001</v>
      </c>
      <c r="K286" s="9">
        <v>97.44</v>
      </c>
      <c r="L286" s="9">
        <f>tbl_salesdata[[#This Row],[Units Sold]]*tbl_salesdata[[#This Row],[Unit Cost]]</f>
        <v>82141.919999999998</v>
      </c>
      <c r="M286" s="9">
        <f>tbl_salesdata[[#This Row],[Units Sold]]*tbl_salesdata[[#This Row],[Unit Price]]</f>
        <v>128624.94000000002</v>
      </c>
      <c r="N286" s="9">
        <f>tbl_salesdata[[#This Row],[Total Sales]]-tbl_salesdata[[#This Row],[Total Cost]]</f>
        <v>46483.020000000019</v>
      </c>
      <c r="O286">
        <f>tbl_salesdata[[#This Row],[Ship Date]]-tbl_salesdata[[#This Row],[Order Date]]</f>
        <v>3</v>
      </c>
      <c r="P286">
        <f>WEEKDAY(tbl_salesdata[[#This Row],[Order Date]],2)</f>
        <v>2</v>
      </c>
      <c r="Q286" t="str">
        <f>TEXT(tbl_salesdata[[#This Row],[Order Date]],"dddd")</f>
        <v>Tuesday</v>
      </c>
      <c r="R286" t="str">
        <f>IF(tbl_salesdata[[#This Row],[Weekdaynum]]&gt;5,"Yes","No")</f>
        <v>No</v>
      </c>
    </row>
    <row r="287" spans="1:18" x14ac:dyDescent="0.35">
      <c r="A287">
        <v>601202619</v>
      </c>
      <c r="B287" s="3">
        <v>42777</v>
      </c>
      <c r="C287" s="3">
        <v>42781</v>
      </c>
      <c r="D287" t="s">
        <v>53</v>
      </c>
      <c r="E287" t="s">
        <v>29</v>
      </c>
      <c r="F287" t="s">
        <v>40</v>
      </c>
      <c r="G287" t="s">
        <v>18</v>
      </c>
      <c r="H287" t="s">
        <v>15</v>
      </c>
      <c r="I287" s="9">
        <v>8070</v>
      </c>
      <c r="J287" s="9">
        <v>651.21</v>
      </c>
      <c r="K287" s="9">
        <v>524.96</v>
      </c>
      <c r="L287" s="9">
        <f>tbl_salesdata[[#This Row],[Units Sold]]*tbl_salesdata[[#This Row],[Unit Cost]]</f>
        <v>4236427.2</v>
      </c>
      <c r="M287" s="9">
        <f>tbl_salesdata[[#This Row],[Units Sold]]*tbl_salesdata[[#This Row],[Unit Price]]</f>
        <v>5255264.7</v>
      </c>
      <c r="N287" s="9">
        <f>tbl_salesdata[[#This Row],[Total Sales]]-tbl_salesdata[[#This Row],[Total Cost]]</f>
        <v>1018837.5</v>
      </c>
      <c r="O287">
        <f>tbl_salesdata[[#This Row],[Ship Date]]-tbl_salesdata[[#This Row],[Order Date]]</f>
        <v>4</v>
      </c>
      <c r="P287">
        <f>WEEKDAY(tbl_salesdata[[#This Row],[Order Date]],2)</f>
        <v>6</v>
      </c>
      <c r="Q287" t="str">
        <f>TEXT(tbl_salesdata[[#This Row],[Order Date]],"dddd")</f>
        <v>Saturday</v>
      </c>
      <c r="R287" t="str">
        <f>IF(tbl_salesdata[[#This Row],[Weekdaynum]]&gt;5,"Yes","No")</f>
        <v>Yes</v>
      </c>
    </row>
    <row r="288" spans="1:18" hidden="1" x14ac:dyDescent="0.35">
      <c r="A288">
        <v>511461484</v>
      </c>
      <c r="B288" s="3">
        <v>42729</v>
      </c>
      <c r="C288" s="3">
        <v>42745</v>
      </c>
      <c r="D288" t="s">
        <v>173</v>
      </c>
      <c r="E288" t="s">
        <v>24</v>
      </c>
      <c r="F288" t="s">
        <v>22</v>
      </c>
      <c r="G288" t="s">
        <v>18</v>
      </c>
      <c r="H288" t="s">
        <v>34</v>
      </c>
      <c r="I288" s="9">
        <v>1674</v>
      </c>
      <c r="J288" s="9">
        <v>47.45</v>
      </c>
      <c r="K288" s="9">
        <v>31.79</v>
      </c>
      <c r="L288" s="9">
        <f>tbl_salesdata[[#This Row],[Units Sold]]*tbl_salesdata[[#This Row],[Unit Cost]]</f>
        <v>53216.46</v>
      </c>
      <c r="M288" s="9">
        <f>tbl_salesdata[[#This Row],[Units Sold]]*tbl_salesdata[[#This Row],[Unit Price]]</f>
        <v>79431.3</v>
      </c>
      <c r="N288" s="9">
        <f>tbl_salesdata[[#This Row],[Total Sales]]-tbl_salesdata[[#This Row],[Total Cost]]</f>
        <v>26214.840000000004</v>
      </c>
      <c r="O288">
        <f>tbl_salesdata[[#This Row],[Ship Date]]-tbl_salesdata[[#This Row],[Order Date]]</f>
        <v>16</v>
      </c>
      <c r="P288">
        <f>WEEKDAY(tbl_salesdata[[#This Row],[Order Date]],2)</f>
        <v>7</v>
      </c>
      <c r="Q288" t="str">
        <f>TEXT(tbl_salesdata[[#This Row],[Order Date]],"dddd")</f>
        <v>Sunday</v>
      </c>
      <c r="R288" t="str">
        <f>IF(tbl_salesdata[[#This Row],[Weekdaynum]]&gt;5,"Yes","No")</f>
        <v>Yes</v>
      </c>
    </row>
    <row r="289" spans="1:18" hidden="1" x14ac:dyDescent="0.35">
      <c r="A289">
        <v>990774810</v>
      </c>
      <c r="B289" s="3">
        <v>43117</v>
      </c>
      <c r="C289" s="3">
        <v>43118</v>
      </c>
      <c r="D289" t="s">
        <v>91</v>
      </c>
      <c r="E289" t="s">
        <v>21</v>
      </c>
      <c r="F289" t="s">
        <v>76</v>
      </c>
      <c r="G289" t="s">
        <v>18</v>
      </c>
      <c r="H289" t="s">
        <v>19</v>
      </c>
      <c r="I289" s="9">
        <v>1138</v>
      </c>
      <c r="J289" s="9">
        <v>668.27</v>
      </c>
      <c r="K289" s="9">
        <v>502.54</v>
      </c>
      <c r="L289" s="9">
        <f>tbl_salesdata[[#This Row],[Units Sold]]*tbl_salesdata[[#This Row],[Unit Cost]]</f>
        <v>571890.52</v>
      </c>
      <c r="M289" s="9">
        <f>tbl_salesdata[[#This Row],[Units Sold]]*tbl_salesdata[[#This Row],[Unit Price]]</f>
        <v>760491.26</v>
      </c>
      <c r="N289" s="9">
        <f>tbl_salesdata[[#This Row],[Total Sales]]-tbl_salesdata[[#This Row],[Total Cost]]</f>
        <v>188600.74</v>
      </c>
      <c r="O289">
        <f>tbl_salesdata[[#This Row],[Ship Date]]-tbl_salesdata[[#This Row],[Order Date]]</f>
        <v>1</v>
      </c>
      <c r="P289">
        <f>WEEKDAY(tbl_salesdata[[#This Row],[Order Date]],2)</f>
        <v>3</v>
      </c>
      <c r="Q289" t="str">
        <f>TEXT(tbl_salesdata[[#This Row],[Order Date]],"dddd")</f>
        <v>Wednesday</v>
      </c>
      <c r="R289" t="str">
        <f>IF(tbl_salesdata[[#This Row],[Weekdaynum]]&gt;5,"Yes","No")</f>
        <v>No</v>
      </c>
    </row>
    <row r="290" spans="1:18" hidden="1" x14ac:dyDescent="0.35">
      <c r="A290">
        <v>339334046</v>
      </c>
      <c r="B290" s="3">
        <v>44257</v>
      </c>
      <c r="C290" s="3">
        <v>44275</v>
      </c>
      <c r="D290" t="s">
        <v>126</v>
      </c>
      <c r="E290" t="s">
        <v>24</v>
      </c>
      <c r="F290" t="s">
        <v>17</v>
      </c>
      <c r="G290" t="s">
        <v>18</v>
      </c>
      <c r="H290" t="s">
        <v>15</v>
      </c>
      <c r="I290" s="9">
        <v>5340</v>
      </c>
      <c r="J290" s="9">
        <v>152.58000000000001</v>
      </c>
      <c r="K290" s="9">
        <v>97.44</v>
      </c>
      <c r="L290" s="9">
        <f>tbl_salesdata[[#This Row],[Units Sold]]*tbl_salesdata[[#This Row],[Unit Cost]]</f>
        <v>520329.6</v>
      </c>
      <c r="M290" s="9">
        <f>tbl_salesdata[[#This Row],[Units Sold]]*tbl_salesdata[[#This Row],[Unit Price]]</f>
        <v>814777.20000000007</v>
      </c>
      <c r="N290" s="9">
        <f>tbl_salesdata[[#This Row],[Total Sales]]-tbl_salesdata[[#This Row],[Total Cost]]</f>
        <v>294447.60000000009</v>
      </c>
      <c r="O290">
        <f>tbl_salesdata[[#This Row],[Ship Date]]-tbl_salesdata[[#This Row],[Order Date]]</f>
        <v>18</v>
      </c>
      <c r="P290">
        <f>WEEKDAY(tbl_salesdata[[#This Row],[Order Date]],2)</f>
        <v>2</v>
      </c>
      <c r="Q290" t="str">
        <f>TEXT(tbl_salesdata[[#This Row],[Order Date]],"dddd")</f>
        <v>Tuesday</v>
      </c>
      <c r="R290" t="str">
        <f>IF(tbl_salesdata[[#This Row],[Weekdaynum]]&gt;5,"Yes","No")</f>
        <v>No</v>
      </c>
    </row>
    <row r="291" spans="1:18" x14ac:dyDescent="0.35">
      <c r="A291">
        <v>394356667</v>
      </c>
      <c r="B291" s="3">
        <v>42581</v>
      </c>
      <c r="C291" s="3">
        <v>42589</v>
      </c>
      <c r="D291" t="s">
        <v>115</v>
      </c>
      <c r="E291" t="s">
        <v>21</v>
      </c>
      <c r="F291" t="s">
        <v>76</v>
      </c>
      <c r="G291" t="s">
        <v>14</v>
      </c>
      <c r="H291" t="s">
        <v>19</v>
      </c>
      <c r="I291" s="9">
        <v>7756</v>
      </c>
      <c r="J291" s="9">
        <v>668.27</v>
      </c>
      <c r="K291" s="9">
        <v>502.54</v>
      </c>
      <c r="L291" s="9">
        <f>tbl_salesdata[[#This Row],[Units Sold]]*tbl_salesdata[[#This Row],[Unit Cost]]</f>
        <v>3897700.24</v>
      </c>
      <c r="M291" s="9">
        <f>tbl_salesdata[[#This Row],[Units Sold]]*tbl_salesdata[[#This Row],[Unit Price]]</f>
        <v>5183102.12</v>
      </c>
      <c r="N291" s="9">
        <f>tbl_salesdata[[#This Row],[Total Sales]]-tbl_salesdata[[#This Row],[Total Cost]]</f>
        <v>1285401.8799999999</v>
      </c>
      <c r="O291">
        <f>tbl_salesdata[[#This Row],[Ship Date]]-tbl_salesdata[[#This Row],[Order Date]]</f>
        <v>8</v>
      </c>
      <c r="P291">
        <f>WEEKDAY(tbl_salesdata[[#This Row],[Order Date]],2)</f>
        <v>6</v>
      </c>
      <c r="Q291" t="str">
        <f>TEXT(tbl_salesdata[[#This Row],[Order Date]],"dddd")</f>
        <v>Saturday</v>
      </c>
      <c r="R291" t="str">
        <f>IF(tbl_salesdata[[#This Row],[Weekdaynum]]&gt;5,"Yes","No")</f>
        <v>Yes</v>
      </c>
    </row>
    <row r="292" spans="1:18" x14ac:dyDescent="0.35">
      <c r="A292">
        <v>914088094</v>
      </c>
      <c r="B292" s="3">
        <v>44681</v>
      </c>
      <c r="C292" s="3">
        <v>44686</v>
      </c>
      <c r="D292" t="s">
        <v>161</v>
      </c>
      <c r="E292" t="s">
        <v>24</v>
      </c>
      <c r="F292" t="s">
        <v>40</v>
      </c>
      <c r="G292" t="s">
        <v>14</v>
      </c>
      <c r="H292" t="s">
        <v>19</v>
      </c>
      <c r="I292" s="9">
        <v>7835</v>
      </c>
      <c r="J292" s="9">
        <v>651.21</v>
      </c>
      <c r="K292" s="9">
        <v>524.96</v>
      </c>
      <c r="L292" s="9">
        <f>tbl_salesdata[[#This Row],[Units Sold]]*tbl_salesdata[[#This Row],[Unit Cost]]</f>
        <v>4113061.6</v>
      </c>
      <c r="M292" s="9">
        <f>tbl_salesdata[[#This Row],[Units Sold]]*tbl_salesdata[[#This Row],[Unit Price]]</f>
        <v>5102230.3500000006</v>
      </c>
      <c r="N292" s="9">
        <f>tbl_salesdata[[#This Row],[Total Sales]]-tbl_salesdata[[#This Row],[Total Cost]]</f>
        <v>989168.75000000047</v>
      </c>
      <c r="O292">
        <f>tbl_salesdata[[#This Row],[Ship Date]]-tbl_salesdata[[#This Row],[Order Date]]</f>
        <v>5</v>
      </c>
      <c r="P292">
        <f>WEEKDAY(tbl_salesdata[[#This Row],[Order Date]],2)</f>
        <v>6</v>
      </c>
      <c r="Q292" t="str">
        <f>TEXT(tbl_salesdata[[#This Row],[Order Date]],"dddd")</f>
        <v>Saturday</v>
      </c>
      <c r="R292" t="str">
        <f>IF(tbl_salesdata[[#This Row],[Weekdaynum]]&gt;5,"Yes","No")</f>
        <v>Yes</v>
      </c>
    </row>
    <row r="293" spans="1:18" x14ac:dyDescent="0.35">
      <c r="A293">
        <v>274628436</v>
      </c>
      <c r="B293" s="3">
        <v>42175</v>
      </c>
      <c r="C293" s="3">
        <v>42186</v>
      </c>
      <c r="D293" t="s">
        <v>63</v>
      </c>
      <c r="E293" t="s">
        <v>32</v>
      </c>
      <c r="F293" t="s">
        <v>76</v>
      </c>
      <c r="G293" t="s">
        <v>14</v>
      </c>
      <c r="H293" t="s">
        <v>26</v>
      </c>
      <c r="I293" s="9">
        <v>7512</v>
      </c>
      <c r="J293" s="9">
        <v>668.27</v>
      </c>
      <c r="K293" s="9">
        <v>502.54</v>
      </c>
      <c r="L293" s="9">
        <f>tbl_salesdata[[#This Row],[Units Sold]]*tbl_salesdata[[#This Row],[Unit Cost]]</f>
        <v>3775080.48</v>
      </c>
      <c r="M293" s="9">
        <f>tbl_salesdata[[#This Row],[Units Sold]]*tbl_salesdata[[#This Row],[Unit Price]]</f>
        <v>5020044.24</v>
      </c>
      <c r="N293" s="9">
        <f>tbl_salesdata[[#This Row],[Total Sales]]-tbl_salesdata[[#This Row],[Total Cost]]</f>
        <v>1244963.7600000002</v>
      </c>
      <c r="O293">
        <f>tbl_salesdata[[#This Row],[Ship Date]]-tbl_salesdata[[#This Row],[Order Date]]</f>
        <v>11</v>
      </c>
      <c r="P293">
        <f>WEEKDAY(tbl_salesdata[[#This Row],[Order Date]],2)</f>
        <v>6</v>
      </c>
      <c r="Q293" t="str">
        <f>TEXT(tbl_salesdata[[#This Row],[Order Date]],"dddd")</f>
        <v>Saturday</v>
      </c>
      <c r="R293" t="str">
        <f>IF(tbl_salesdata[[#This Row],[Weekdaynum]]&gt;5,"Yes","No")</f>
        <v>Yes</v>
      </c>
    </row>
    <row r="294" spans="1:18" hidden="1" x14ac:dyDescent="0.35">
      <c r="A294">
        <v>244194161</v>
      </c>
      <c r="B294" s="3">
        <v>44537</v>
      </c>
      <c r="C294" s="3">
        <v>44547</v>
      </c>
      <c r="D294" t="s">
        <v>181</v>
      </c>
      <c r="E294" t="s">
        <v>38</v>
      </c>
      <c r="F294" t="s">
        <v>47</v>
      </c>
      <c r="G294" t="s">
        <v>18</v>
      </c>
      <c r="H294" t="s">
        <v>26</v>
      </c>
      <c r="I294" s="9">
        <v>1334</v>
      </c>
      <c r="J294" s="9">
        <v>421.89</v>
      </c>
      <c r="K294" s="9">
        <v>364.69</v>
      </c>
      <c r="L294" s="9">
        <f>tbl_salesdata[[#This Row],[Units Sold]]*tbl_salesdata[[#This Row],[Unit Cost]]</f>
        <v>486496.46</v>
      </c>
      <c r="M294" s="9">
        <f>tbl_salesdata[[#This Row],[Units Sold]]*tbl_salesdata[[#This Row],[Unit Price]]</f>
        <v>562801.26</v>
      </c>
      <c r="N294" s="9">
        <f>tbl_salesdata[[#This Row],[Total Sales]]-tbl_salesdata[[#This Row],[Total Cost]]</f>
        <v>76304.799999999988</v>
      </c>
      <c r="O294">
        <f>tbl_salesdata[[#This Row],[Ship Date]]-tbl_salesdata[[#This Row],[Order Date]]</f>
        <v>10</v>
      </c>
      <c r="P294">
        <f>WEEKDAY(tbl_salesdata[[#This Row],[Order Date]],2)</f>
        <v>2</v>
      </c>
      <c r="Q294" t="str">
        <f>TEXT(tbl_salesdata[[#This Row],[Order Date]],"dddd")</f>
        <v>Tuesday</v>
      </c>
      <c r="R294" t="str">
        <f>IF(tbl_salesdata[[#This Row],[Weekdaynum]]&gt;5,"Yes","No")</f>
        <v>No</v>
      </c>
    </row>
    <row r="295" spans="1:18" hidden="1" x14ac:dyDescent="0.35">
      <c r="A295">
        <v>980340373</v>
      </c>
      <c r="B295" s="3">
        <v>42401</v>
      </c>
      <c r="C295" s="3">
        <v>42415</v>
      </c>
      <c r="D295" t="s">
        <v>182</v>
      </c>
      <c r="E295" t="s">
        <v>12</v>
      </c>
      <c r="F295" t="s">
        <v>56</v>
      </c>
      <c r="G295" t="s">
        <v>18</v>
      </c>
      <c r="H295" t="s">
        <v>26</v>
      </c>
      <c r="I295" s="9">
        <v>3357</v>
      </c>
      <c r="J295" s="9">
        <v>9.33</v>
      </c>
      <c r="K295" s="9">
        <v>6.92</v>
      </c>
      <c r="L295" s="9">
        <f>tbl_salesdata[[#This Row],[Units Sold]]*tbl_salesdata[[#This Row],[Unit Cost]]</f>
        <v>23230.44</v>
      </c>
      <c r="M295" s="9">
        <f>tbl_salesdata[[#This Row],[Units Sold]]*tbl_salesdata[[#This Row],[Unit Price]]</f>
        <v>31320.81</v>
      </c>
      <c r="N295" s="9">
        <f>tbl_salesdata[[#This Row],[Total Sales]]-tbl_salesdata[[#This Row],[Total Cost]]</f>
        <v>8090.3700000000026</v>
      </c>
      <c r="O295">
        <f>tbl_salesdata[[#This Row],[Ship Date]]-tbl_salesdata[[#This Row],[Order Date]]</f>
        <v>14</v>
      </c>
      <c r="P295">
        <f>WEEKDAY(tbl_salesdata[[#This Row],[Order Date]],2)</f>
        <v>1</v>
      </c>
      <c r="Q295" t="str">
        <f>TEXT(tbl_salesdata[[#This Row],[Order Date]],"dddd")</f>
        <v>Monday</v>
      </c>
      <c r="R295" t="str">
        <f>IF(tbl_salesdata[[#This Row],[Weekdaynum]]&gt;5,"Yes","No")</f>
        <v>No</v>
      </c>
    </row>
    <row r="296" spans="1:18" hidden="1" x14ac:dyDescent="0.35">
      <c r="A296">
        <v>384462964</v>
      </c>
      <c r="B296" s="3">
        <v>44840</v>
      </c>
      <c r="C296" s="3">
        <v>44857</v>
      </c>
      <c r="D296" t="s">
        <v>82</v>
      </c>
      <c r="E296" t="s">
        <v>32</v>
      </c>
      <c r="F296" t="s">
        <v>22</v>
      </c>
      <c r="G296" t="s">
        <v>14</v>
      </c>
      <c r="H296" t="s">
        <v>15</v>
      </c>
      <c r="I296" s="9">
        <v>9990</v>
      </c>
      <c r="J296" s="9">
        <v>47.45</v>
      </c>
      <c r="K296" s="9">
        <v>31.79</v>
      </c>
      <c r="L296" s="9">
        <f>tbl_salesdata[[#This Row],[Units Sold]]*tbl_salesdata[[#This Row],[Unit Cost]]</f>
        <v>317582.09999999998</v>
      </c>
      <c r="M296" s="9">
        <f>tbl_salesdata[[#This Row],[Units Sold]]*tbl_salesdata[[#This Row],[Unit Price]]</f>
        <v>474025.5</v>
      </c>
      <c r="N296" s="9">
        <f>tbl_salesdata[[#This Row],[Total Sales]]-tbl_salesdata[[#This Row],[Total Cost]]</f>
        <v>156443.40000000002</v>
      </c>
      <c r="O296">
        <f>tbl_salesdata[[#This Row],[Ship Date]]-tbl_salesdata[[#This Row],[Order Date]]</f>
        <v>17</v>
      </c>
      <c r="P296">
        <f>WEEKDAY(tbl_salesdata[[#This Row],[Order Date]],2)</f>
        <v>4</v>
      </c>
      <c r="Q296" t="str">
        <f>TEXT(tbl_salesdata[[#This Row],[Order Date]],"dddd")</f>
        <v>Thursday</v>
      </c>
      <c r="R296" t="str">
        <f>IF(tbl_salesdata[[#This Row],[Weekdaynum]]&gt;5,"Yes","No")</f>
        <v>No</v>
      </c>
    </row>
    <row r="297" spans="1:18" hidden="1" x14ac:dyDescent="0.35">
      <c r="A297">
        <v>394110763</v>
      </c>
      <c r="B297" s="3">
        <v>44556</v>
      </c>
      <c r="C297" s="3">
        <v>44567</v>
      </c>
      <c r="D297" t="s">
        <v>79</v>
      </c>
      <c r="E297" t="s">
        <v>21</v>
      </c>
      <c r="F297" t="s">
        <v>68</v>
      </c>
      <c r="G297" t="s">
        <v>18</v>
      </c>
      <c r="H297" t="s">
        <v>19</v>
      </c>
      <c r="I297" s="9">
        <v>4988</v>
      </c>
      <c r="J297" s="9">
        <v>154.06</v>
      </c>
      <c r="K297" s="9">
        <v>90.93</v>
      </c>
      <c r="L297" s="9">
        <f>tbl_salesdata[[#This Row],[Units Sold]]*tbl_salesdata[[#This Row],[Unit Cost]]</f>
        <v>453558.84</v>
      </c>
      <c r="M297" s="9">
        <f>tbl_salesdata[[#This Row],[Units Sold]]*tbl_salesdata[[#This Row],[Unit Price]]</f>
        <v>768451.28</v>
      </c>
      <c r="N297" s="9">
        <f>tbl_salesdata[[#This Row],[Total Sales]]-tbl_salesdata[[#This Row],[Total Cost]]</f>
        <v>314892.44</v>
      </c>
      <c r="O297">
        <f>tbl_salesdata[[#This Row],[Ship Date]]-tbl_salesdata[[#This Row],[Order Date]]</f>
        <v>11</v>
      </c>
      <c r="P297">
        <f>WEEKDAY(tbl_salesdata[[#This Row],[Order Date]],2)</f>
        <v>7</v>
      </c>
      <c r="Q297" t="str">
        <f>TEXT(tbl_salesdata[[#This Row],[Order Date]],"dddd")</f>
        <v>Sunday</v>
      </c>
      <c r="R297" t="str">
        <f>IF(tbl_salesdata[[#This Row],[Weekdaynum]]&gt;5,"Yes","No")</f>
        <v>Yes</v>
      </c>
    </row>
    <row r="298" spans="1:18" hidden="1" x14ac:dyDescent="0.35">
      <c r="A298">
        <v>767145097</v>
      </c>
      <c r="B298" s="3">
        <v>43143</v>
      </c>
      <c r="C298" s="3">
        <v>43147</v>
      </c>
      <c r="D298" t="s">
        <v>31</v>
      </c>
      <c r="E298" t="s">
        <v>32</v>
      </c>
      <c r="F298" t="s">
        <v>42</v>
      </c>
      <c r="G298" t="s">
        <v>14</v>
      </c>
      <c r="H298" t="s">
        <v>26</v>
      </c>
      <c r="I298" s="9">
        <v>4137</v>
      </c>
      <c r="J298" s="9">
        <v>437.2</v>
      </c>
      <c r="K298" s="9">
        <v>263.33</v>
      </c>
      <c r="L298" s="9">
        <f>tbl_salesdata[[#This Row],[Units Sold]]*tbl_salesdata[[#This Row],[Unit Cost]]</f>
        <v>1089396.21</v>
      </c>
      <c r="M298" s="9">
        <f>tbl_salesdata[[#This Row],[Units Sold]]*tbl_salesdata[[#This Row],[Unit Price]]</f>
        <v>1808696.4</v>
      </c>
      <c r="N298" s="9">
        <f>tbl_salesdata[[#This Row],[Total Sales]]-tbl_salesdata[[#This Row],[Total Cost]]</f>
        <v>719300.19</v>
      </c>
      <c r="O298">
        <f>tbl_salesdata[[#This Row],[Ship Date]]-tbl_salesdata[[#This Row],[Order Date]]</f>
        <v>4</v>
      </c>
      <c r="P298">
        <f>WEEKDAY(tbl_salesdata[[#This Row],[Order Date]],2)</f>
        <v>1</v>
      </c>
      <c r="Q298" t="str">
        <f>TEXT(tbl_salesdata[[#This Row],[Order Date]],"dddd")</f>
        <v>Monday</v>
      </c>
      <c r="R298" t="str">
        <f>IF(tbl_salesdata[[#This Row],[Weekdaynum]]&gt;5,"Yes","No")</f>
        <v>No</v>
      </c>
    </row>
    <row r="299" spans="1:18" x14ac:dyDescent="0.35">
      <c r="A299">
        <v>421660268</v>
      </c>
      <c r="B299" s="3">
        <v>42077</v>
      </c>
      <c r="C299" s="3">
        <v>42096</v>
      </c>
      <c r="D299" t="s">
        <v>205</v>
      </c>
      <c r="E299" t="s">
        <v>21</v>
      </c>
      <c r="F299" t="s">
        <v>76</v>
      </c>
      <c r="G299" t="s">
        <v>18</v>
      </c>
      <c r="H299" t="s">
        <v>19</v>
      </c>
      <c r="I299" s="9">
        <v>7498</v>
      </c>
      <c r="J299" s="9">
        <v>668.27</v>
      </c>
      <c r="K299" s="9">
        <v>502.54</v>
      </c>
      <c r="L299" s="9">
        <f>tbl_salesdata[[#This Row],[Units Sold]]*tbl_salesdata[[#This Row],[Unit Cost]]</f>
        <v>3768044.92</v>
      </c>
      <c r="M299" s="9">
        <f>tbl_salesdata[[#This Row],[Units Sold]]*tbl_salesdata[[#This Row],[Unit Price]]</f>
        <v>5010688.46</v>
      </c>
      <c r="N299" s="9">
        <f>tbl_salesdata[[#This Row],[Total Sales]]-tbl_salesdata[[#This Row],[Total Cost]]</f>
        <v>1242643.54</v>
      </c>
      <c r="O299">
        <f>tbl_salesdata[[#This Row],[Ship Date]]-tbl_salesdata[[#This Row],[Order Date]]</f>
        <v>19</v>
      </c>
      <c r="P299">
        <f>WEEKDAY(tbl_salesdata[[#This Row],[Order Date]],2)</f>
        <v>6</v>
      </c>
      <c r="Q299" t="str">
        <f>TEXT(tbl_salesdata[[#This Row],[Order Date]],"dddd")</f>
        <v>Saturday</v>
      </c>
      <c r="R299" t="str">
        <f>IF(tbl_salesdata[[#This Row],[Weekdaynum]]&gt;5,"Yes","No")</f>
        <v>Yes</v>
      </c>
    </row>
    <row r="300" spans="1:18" hidden="1" x14ac:dyDescent="0.35">
      <c r="A300">
        <v>636381185</v>
      </c>
      <c r="B300" s="3">
        <v>44379</v>
      </c>
      <c r="C300" s="3">
        <v>44386</v>
      </c>
      <c r="D300" t="s">
        <v>183</v>
      </c>
      <c r="E300" t="s">
        <v>24</v>
      </c>
      <c r="F300" t="s">
        <v>25</v>
      </c>
      <c r="G300" t="s">
        <v>14</v>
      </c>
      <c r="H300" t="s">
        <v>26</v>
      </c>
      <c r="I300" s="9">
        <v>8189</v>
      </c>
      <c r="J300" s="9">
        <v>205.7</v>
      </c>
      <c r="K300" s="9">
        <v>117.11</v>
      </c>
      <c r="L300" s="9">
        <f>tbl_salesdata[[#This Row],[Units Sold]]*tbl_salesdata[[#This Row],[Unit Cost]]</f>
        <v>959013.79</v>
      </c>
      <c r="M300" s="9">
        <f>tbl_salesdata[[#This Row],[Units Sold]]*tbl_salesdata[[#This Row],[Unit Price]]</f>
        <v>1684477.2999999998</v>
      </c>
      <c r="N300" s="9">
        <f>tbl_salesdata[[#This Row],[Total Sales]]-tbl_salesdata[[#This Row],[Total Cost]]</f>
        <v>725463.50999999978</v>
      </c>
      <c r="O300">
        <f>tbl_salesdata[[#This Row],[Ship Date]]-tbl_salesdata[[#This Row],[Order Date]]</f>
        <v>7</v>
      </c>
      <c r="P300">
        <f>WEEKDAY(tbl_salesdata[[#This Row],[Order Date]],2)</f>
        <v>5</v>
      </c>
      <c r="Q300" t="str">
        <f>TEXT(tbl_salesdata[[#This Row],[Order Date]],"dddd")</f>
        <v>Friday</v>
      </c>
      <c r="R300" t="str">
        <f>IF(tbl_salesdata[[#This Row],[Weekdaynum]]&gt;5,"Yes","No")</f>
        <v>No</v>
      </c>
    </row>
    <row r="301" spans="1:18" hidden="1" x14ac:dyDescent="0.35">
      <c r="A301">
        <v>899868094</v>
      </c>
      <c r="B301" s="3">
        <v>43892</v>
      </c>
      <c r="C301" s="3">
        <v>43907</v>
      </c>
      <c r="D301" t="s">
        <v>144</v>
      </c>
      <c r="E301" t="s">
        <v>21</v>
      </c>
      <c r="F301" t="s">
        <v>56</v>
      </c>
      <c r="G301" t="s">
        <v>14</v>
      </c>
      <c r="H301" t="s">
        <v>19</v>
      </c>
      <c r="I301" s="9">
        <v>9821</v>
      </c>
      <c r="J301" s="9">
        <v>9.33</v>
      </c>
      <c r="K301" s="9">
        <v>6.92</v>
      </c>
      <c r="L301" s="9">
        <f>tbl_salesdata[[#This Row],[Units Sold]]*tbl_salesdata[[#This Row],[Unit Cost]]</f>
        <v>67961.319999999992</v>
      </c>
      <c r="M301" s="9">
        <f>tbl_salesdata[[#This Row],[Units Sold]]*tbl_salesdata[[#This Row],[Unit Price]]</f>
        <v>91629.930000000008</v>
      </c>
      <c r="N301" s="9">
        <f>tbl_salesdata[[#This Row],[Total Sales]]-tbl_salesdata[[#This Row],[Total Cost]]</f>
        <v>23668.610000000015</v>
      </c>
      <c r="O301">
        <f>tbl_salesdata[[#This Row],[Ship Date]]-tbl_salesdata[[#This Row],[Order Date]]</f>
        <v>15</v>
      </c>
      <c r="P301">
        <f>WEEKDAY(tbl_salesdata[[#This Row],[Order Date]],2)</f>
        <v>1</v>
      </c>
      <c r="Q301" t="str">
        <f>TEXT(tbl_salesdata[[#This Row],[Order Date]],"dddd")</f>
        <v>Monday</v>
      </c>
      <c r="R301" t="str">
        <f>IF(tbl_salesdata[[#This Row],[Weekdaynum]]&gt;5,"Yes","No")</f>
        <v>No</v>
      </c>
    </row>
    <row r="302" spans="1:18" hidden="1" x14ac:dyDescent="0.35">
      <c r="A302">
        <v>361311852</v>
      </c>
      <c r="B302" s="3">
        <v>42741</v>
      </c>
      <c r="C302" s="3">
        <v>42749</v>
      </c>
      <c r="D302" t="s">
        <v>184</v>
      </c>
      <c r="E302" t="s">
        <v>21</v>
      </c>
      <c r="F302" t="s">
        <v>13</v>
      </c>
      <c r="G302" t="s">
        <v>18</v>
      </c>
      <c r="H302" t="s">
        <v>26</v>
      </c>
      <c r="I302" s="9">
        <v>9061</v>
      </c>
      <c r="J302" s="9">
        <v>255.28</v>
      </c>
      <c r="K302" s="9">
        <v>159.41999999999999</v>
      </c>
      <c r="L302" s="9">
        <f>tbl_salesdata[[#This Row],[Units Sold]]*tbl_salesdata[[#This Row],[Unit Cost]]</f>
        <v>1444504.6199999999</v>
      </c>
      <c r="M302" s="9">
        <f>tbl_salesdata[[#This Row],[Units Sold]]*tbl_salesdata[[#This Row],[Unit Price]]</f>
        <v>2313092.08</v>
      </c>
      <c r="N302" s="9">
        <f>tbl_salesdata[[#This Row],[Total Sales]]-tbl_salesdata[[#This Row],[Total Cost]]</f>
        <v>868587.4600000002</v>
      </c>
      <c r="O302">
        <f>tbl_salesdata[[#This Row],[Ship Date]]-tbl_salesdata[[#This Row],[Order Date]]</f>
        <v>8</v>
      </c>
      <c r="P302">
        <f>WEEKDAY(tbl_salesdata[[#This Row],[Order Date]],2)</f>
        <v>5</v>
      </c>
      <c r="Q302" t="str">
        <f>TEXT(tbl_salesdata[[#This Row],[Order Date]],"dddd")</f>
        <v>Friday</v>
      </c>
      <c r="R302" t="str">
        <f>IF(tbl_salesdata[[#This Row],[Weekdaynum]]&gt;5,"Yes","No")</f>
        <v>No</v>
      </c>
    </row>
    <row r="303" spans="1:18" hidden="1" x14ac:dyDescent="0.35">
      <c r="A303">
        <v>930136287</v>
      </c>
      <c r="B303" s="3">
        <v>43240</v>
      </c>
      <c r="C303" s="3">
        <v>43243</v>
      </c>
      <c r="D303" t="s">
        <v>145</v>
      </c>
      <c r="E303" t="s">
        <v>21</v>
      </c>
      <c r="F303" t="s">
        <v>22</v>
      </c>
      <c r="G303" t="s">
        <v>14</v>
      </c>
      <c r="H303" t="s">
        <v>26</v>
      </c>
      <c r="I303" s="9">
        <v>6852</v>
      </c>
      <c r="J303" s="9">
        <v>47.45</v>
      </c>
      <c r="K303" s="9">
        <v>31.79</v>
      </c>
      <c r="L303" s="9">
        <f>tbl_salesdata[[#This Row],[Units Sold]]*tbl_salesdata[[#This Row],[Unit Cost]]</f>
        <v>217825.08</v>
      </c>
      <c r="M303" s="9">
        <f>tbl_salesdata[[#This Row],[Units Sold]]*tbl_salesdata[[#This Row],[Unit Price]]</f>
        <v>325127.40000000002</v>
      </c>
      <c r="N303" s="9">
        <f>tbl_salesdata[[#This Row],[Total Sales]]-tbl_salesdata[[#This Row],[Total Cost]]</f>
        <v>107302.32000000004</v>
      </c>
      <c r="O303">
        <f>tbl_salesdata[[#This Row],[Ship Date]]-tbl_salesdata[[#This Row],[Order Date]]</f>
        <v>3</v>
      </c>
      <c r="P303">
        <f>WEEKDAY(tbl_salesdata[[#This Row],[Order Date]],2)</f>
        <v>7</v>
      </c>
      <c r="Q303" t="str">
        <f>TEXT(tbl_salesdata[[#This Row],[Order Date]],"dddd")</f>
        <v>Sunday</v>
      </c>
      <c r="R303" t="str">
        <f>IF(tbl_salesdata[[#This Row],[Weekdaynum]]&gt;5,"Yes","No")</f>
        <v>Yes</v>
      </c>
    </row>
    <row r="304" spans="1:18" hidden="1" x14ac:dyDescent="0.35">
      <c r="A304">
        <v>536077725</v>
      </c>
      <c r="B304" s="3">
        <v>42509</v>
      </c>
      <c r="C304" s="3">
        <v>42521</v>
      </c>
      <c r="D304" t="s">
        <v>44</v>
      </c>
      <c r="E304" t="s">
        <v>12</v>
      </c>
      <c r="F304" t="s">
        <v>25</v>
      </c>
      <c r="G304" t="s">
        <v>14</v>
      </c>
      <c r="H304" t="s">
        <v>26</v>
      </c>
      <c r="I304" s="9">
        <v>6167</v>
      </c>
      <c r="J304" s="9">
        <v>205.7</v>
      </c>
      <c r="K304" s="9">
        <v>117.11</v>
      </c>
      <c r="L304" s="9">
        <f>tbl_salesdata[[#This Row],[Units Sold]]*tbl_salesdata[[#This Row],[Unit Cost]]</f>
        <v>722217.37</v>
      </c>
      <c r="M304" s="9">
        <f>tbl_salesdata[[#This Row],[Units Sold]]*tbl_salesdata[[#This Row],[Unit Price]]</f>
        <v>1268551.8999999999</v>
      </c>
      <c r="N304" s="9">
        <f>tbl_salesdata[[#This Row],[Total Sales]]-tbl_salesdata[[#This Row],[Total Cost]]</f>
        <v>546334.52999999991</v>
      </c>
      <c r="O304">
        <f>tbl_salesdata[[#This Row],[Ship Date]]-tbl_salesdata[[#This Row],[Order Date]]</f>
        <v>12</v>
      </c>
      <c r="P304">
        <f>WEEKDAY(tbl_salesdata[[#This Row],[Order Date]],2)</f>
        <v>4</v>
      </c>
      <c r="Q304" t="str">
        <f>TEXT(tbl_salesdata[[#This Row],[Order Date]],"dddd")</f>
        <v>Thursday</v>
      </c>
      <c r="R304" t="str">
        <f>IF(tbl_salesdata[[#This Row],[Weekdaynum]]&gt;5,"Yes","No")</f>
        <v>No</v>
      </c>
    </row>
    <row r="305" spans="1:18" hidden="1" x14ac:dyDescent="0.35">
      <c r="A305">
        <v>779184997</v>
      </c>
      <c r="B305" s="3">
        <v>42831</v>
      </c>
      <c r="C305" s="3">
        <v>42840</v>
      </c>
      <c r="D305" t="s">
        <v>137</v>
      </c>
      <c r="E305" t="s">
        <v>38</v>
      </c>
      <c r="F305" t="s">
        <v>17</v>
      </c>
      <c r="G305" t="s">
        <v>14</v>
      </c>
      <c r="H305" t="s">
        <v>15</v>
      </c>
      <c r="I305" s="9">
        <v>7011</v>
      </c>
      <c r="J305" s="9">
        <v>152.58000000000001</v>
      </c>
      <c r="K305" s="9">
        <v>97.44</v>
      </c>
      <c r="L305" s="9">
        <f>tbl_salesdata[[#This Row],[Units Sold]]*tbl_salesdata[[#This Row],[Unit Cost]]</f>
        <v>683151.84</v>
      </c>
      <c r="M305" s="9">
        <f>tbl_salesdata[[#This Row],[Units Sold]]*tbl_salesdata[[#This Row],[Unit Price]]</f>
        <v>1069738.3800000001</v>
      </c>
      <c r="N305" s="9">
        <f>tbl_salesdata[[#This Row],[Total Sales]]-tbl_salesdata[[#This Row],[Total Cost]]</f>
        <v>386586.54000000015</v>
      </c>
      <c r="O305">
        <f>tbl_salesdata[[#This Row],[Ship Date]]-tbl_salesdata[[#This Row],[Order Date]]</f>
        <v>9</v>
      </c>
      <c r="P305">
        <f>WEEKDAY(tbl_salesdata[[#This Row],[Order Date]],2)</f>
        <v>4</v>
      </c>
      <c r="Q305" t="str">
        <f>TEXT(tbl_salesdata[[#This Row],[Order Date]],"dddd")</f>
        <v>Thursday</v>
      </c>
      <c r="R305" t="str">
        <f>IF(tbl_salesdata[[#This Row],[Weekdaynum]]&gt;5,"Yes","No")</f>
        <v>No</v>
      </c>
    </row>
    <row r="306" spans="1:18" hidden="1" x14ac:dyDescent="0.35">
      <c r="A306">
        <v>179819428</v>
      </c>
      <c r="B306" s="3">
        <v>43956</v>
      </c>
      <c r="C306" s="3">
        <v>43962</v>
      </c>
      <c r="D306" t="s">
        <v>49</v>
      </c>
      <c r="E306" t="s">
        <v>21</v>
      </c>
      <c r="F306" t="s">
        <v>42</v>
      </c>
      <c r="G306" t="s">
        <v>14</v>
      </c>
      <c r="H306" t="s">
        <v>19</v>
      </c>
      <c r="I306" s="9">
        <v>1420</v>
      </c>
      <c r="J306" s="9">
        <v>437.2</v>
      </c>
      <c r="K306" s="9">
        <v>263.33</v>
      </c>
      <c r="L306" s="9">
        <f>tbl_salesdata[[#This Row],[Units Sold]]*tbl_salesdata[[#This Row],[Unit Cost]]</f>
        <v>373928.6</v>
      </c>
      <c r="M306" s="9">
        <f>tbl_salesdata[[#This Row],[Units Sold]]*tbl_salesdata[[#This Row],[Unit Price]]</f>
        <v>620824</v>
      </c>
      <c r="N306" s="9">
        <f>tbl_salesdata[[#This Row],[Total Sales]]-tbl_salesdata[[#This Row],[Total Cost]]</f>
        <v>246895.40000000002</v>
      </c>
      <c r="O306">
        <f>tbl_salesdata[[#This Row],[Ship Date]]-tbl_salesdata[[#This Row],[Order Date]]</f>
        <v>6</v>
      </c>
      <c r="P306">
        <f>WEEKDAY(tbl_salesdata[[#This Row],[Order Date]],2)</f>
        <v>2</v>
      </c>
      <c r="Q306" t="str">
        <f>TEXT(tbl_salesdata[[#This Row],[Order Date]],"dddd")</f>
        <v>Tuesday</v>
      </c>
      <c r="R306" t="str">
        <f>IF(tbl_salesdata[[#This Row],[Weekdaynum]]&gt;5,"Yes","No")</f>
        <v>No</v>
      </c>
    </row>
    <row r="307" spans="1:18" hidden="1" x14ac:dyDescent="0.35">
      <c r="A307">
        <v>928654849</v>
      </c>
      <c r="B307" s="3">
        <v>42711</v>
      </c>
      <c r="C307" s="3">
        <v>42729</v>
      </c>
      <c r="D307" t="s">
        <v>101</v>
      </c>
      <c r="E307" t="s">
        <v>24</v>
      </c>
      <c r="F307" t="s">
        <v>68</v>
      </c>
      <c r="G307" t="s">
        <v>14</v>
      </c>
      <c r="H307" t="s">
        <v>34</v>
      </c>
      <c r="I307" s="9">
        <v>8461</v>
      </c>
      <c r="J307" s="9">
        <v>154.06</v>
      </c>
      <c r="K307" s="9">
        <v>90.93</v>
      </c>
      <c r="L307" s="9">
        <f>tbl_salesdata[[#This Row],[Units Sold]]*tbl_salesdata[[#This Row],[Unit Cost]]</f>
        <v>769358.7300000001</v>
      </c>
      <c r="M307" s="9">
        <f>tbl_salesdata[[#This Row],[Units Sold]]*tbl_salesdata[[#This Row],[Unit Price]]</f>
        <v>1303501.6599999999</v>
      </c>
      <c r="N307" s="9">
        <f>tbl_salesdata[[#This Row],[Total Sales]]-tbl_salesdata[[#This Row],[Total Cost]]</f>
        <v>534142.92999999982</v>
      </c>
      <c r="O307">
        <f>tbl_salesdata[[#This Row],[Ship Date]]-tbl_salesdata[[#This Row],[Order Date]]</f>
        <v>18</v>
      </c>
      <c r="P307">
        <f>WEEKDAY(tbl_salesdata[[#This Row],[Order Date]],2)</f>
        <v>3</v>
      </c>
      <c r="Q307" t="str">
        <f>TEXT(tbl_salesdata[[#This Row],[Order Date]],"dddd")</f>
        <v>Wednesday</v>
      </c>
      <c r="R307" t="str">
        <f>IF(tbl_salesdata[[#This Row],[Weekdaynum]]&gt;5,"Yes","No")</f>
        <v>No</v>
      </c>
    </row>
    <row r="308" spans="1:18" hidden="1" x14ac:dyDescent="0.35">
      <c r="A308">
        <v>336677587</v>
      </c>
      <c r="B308" s="3">
        <v>42780</v>
      </c>
      <c r="C308" s="3">
        <v>42786</v>
      </c>
      <c r="D308" t="s">
        <v>185</v>
      </c>
      <c r="E308" t="s">
        <v>38</v>
      </c>
      <c r="F308" t="s">
        <v>13</v>
      </c>
      <c r="G308" t="s">
        <v>18</v>
      </c>
      <c r="H308" t="s">
        <v>34</v>
      </c>
      <c r="I308" s="9">
        <v>9234</v>
      </c>
      <c r="J308" s="9">
        <v>255.28</v>
      </c>
      <c r="K308" s="9">
        <v>159.41999999999999</v>
      </c>
      <c r="L308" s="9">
        <f>tbl_salesdata[[#This Row],[Units Sold]]*tbl_salesdata[[#This Row],[Unit Cost]]</f>
        <v>1472084.2799999998</v>
      </c>
      <c r="M308" s="9">
        <f>tbl_salesdata[[#This Row],[Units Sold]]*tbl_salesdata[[#This Row],[Unit Price]]</f>
        <v>2357255.52</v>
      </c>
      <c r="N308" s="9">
        <f>tbl_salesdata[[#This Row],[Total Sales]]-tbl_salesdata[[#This Row],[Total Cost]]</f>
        <v>885171.24000000022</v>
      </c>
      <c r="O308">
        <f>tbl_salesdata[[#This Row],[Ship Date]]-tbl_salesdata[[#This Row],[Order Date]]</f>
        <v>6</v>
      </c>
      <c r="P308">
        <f>WEEKDAY(tbl_salesdata[[#This Row],[Order Date]],2)</f>
        <v>2</v>
      </c>
      <c r="Q308" t="str">
        <f>TEXT(tbl_salesdata[[#This Row],[Order Date]],"dddd")</f>
        <v>Tuesday</v>
      </c>
      <c r="R308" t="str">
        <f>IF(tbl_salesdata[[#This Row],[Weekdaynum]]&gt;5,"Yes","No")</f>
        <v>No</v>
      </c>
    </row>
    <row r="309" spans="1:18" hidden="1" x14ac:dyDescent="0.35">
      <c r="A309">
        <v>285186469</v>
      </c>
      <c r="B309" s="3">
        <v>44349</v>
      </c>
      <c r="C309" s="3">
        <v>44365</v>
      </c>
      <c r="D309" t="s">
        <v>65</v>
      </c>
      <c r="E309" t="s">
        <v>32</v>
      </c>
      <c r="F309" t="s">
        <v>68</v>
      </c>
      <c r="G309" t="s">
        <v>14</v>
      </c>
      <c r="H309" t="s">
        <v>19</v>
      </c>
      <c r="I309" s="9">
        <v>1869</v>
      </c>
      <c r="J309" s="9">
        <v>154.06</v>
      </c>
      <c r="K309" s="9">
        <v>90.93</v>
      </c>
      <c r="L309" s="9">
        <f>tbl_salesdata[[#This Row],[Units Sold]]*tbl_salesdata[[#This Row],[Unit Cost]]</f>
        <v>169948.17</v>
      </c>
      <c r="M309" s="9">
        <f>tbl_salesdata[[#This Row],[Units Sold]]*tbl_salesdata[[#This Row],[Unit Price]]</f>
        <v>287938.14</v>
      </c>
      <c r="N309" s="9">
        <f>tbl_salesdata[[#This Row],[Total Sales]]-tbl_salesdata[[#This Row],[Total Cost]]</f>
        <v>117989.97</v>
      </c>
      <c r="O309">
        <f>tbl_salesdata[[#This Row],[Ship Date]]-tbl_salesdata[[#This Row],[Order Date]]</f>
        <v>16</v>
      </c>
      <c r="P309">
        <f>WEEKDAY(tbl_salesdata[[#This Row],[Order Date]],2)</f>
        <v>3</v>
      </c>
      <c r="Q309" t="str">
        <f>TEXT(tbl_salesdata[[#This Row],[Order Date]],"dddd")</f>
        <v>Wednesday</v>
      </c>
      <c r="R309" t="str">
        <f>IF(tbl_salesdata[[#This Row],[Weekdaynum]]&gt;5,"Yes","No")</f>
        <v>No</v>
      </c>
    </row>
    <row r="310" spans="1:18" hidden="1" x14ac:dyDescent="0.35">
      <c r="A310">
        <v>475792825</v>
      </c>
      <c r="B310" s="3">
        <v>43296</v>
      </c>
      <c r="C310" s="3">
        <v>43307</v>
      </c>
      <c r="D310" t="s">
        <v>28</v>
      </c>
      <c r="E310" t="s">
        <v>29</v>
      </c>
      <c r="F310" t="s">
        <v>13</v>
      </c>
      <c r="G310" t="s">
        <v>18</v>
      </c>
      <c r="H310" t="s">
        <v>15</v>
      </c>
      <c r="I310" s="9">
        <v>6525</v>
      </c>
      <c r="J310" s="9">
        <v>255.28</v>
      </c>
      <c r="K310" s="9">
        <v>159.41999999999999</v>
      </c>
      <c r="L310" s="9">
        <f>tbl_salesdata[[#This Row],[Units Sold]]*tbl_salesdata[[#This Row],[Unit Cost]]</f>
        <v>1040215.4999999999</v>
      </c>
      <c r="M310" s="9">
        <f>tbl_salesdata[[#This Row],[Units Sold]]*tbl_salesdata[[#This Row],[Unit Price]]</f>
        <v>1665702</v>
      </c>
      <c r="N310" s="9">
        <f>tbl_salesdata[[#This Row],[Total Sales]]-tbl_salesdata[[#This Row],[Total Cost]]</f>
        <v>625486.50000000012</v>
      </c>
      <c r="O310">
        <f>tbl_salesdata[[#This Row],[Ship Date]]-tbl_salesdata[[#This Row],[Order Date]]</f>
        <v>11</v>
      </c>
      <c r="P310">
        <f>WEEKDAY(tbl_salesdata[[#This Row],[Order Date]],2)</f>
        <v>7</v>
      </c>
      <c r="Q310" t="str">
        <f>TEXT(tbl_salesdata[[#This Row],[Order Date]],"dddd")</f>
        <v>Sunday</v>
      </c>
      <c r="R310" t="str">
        <f>IF(tbl_salesdata[[#This Row],[Weekdaynum]]&gt;5,"Yes","No")</f>
        <v>Yes</v>
      </c>
    </row>
    <row r="311" spans="1:18" hidden="1" x14ac:dyDescent="0.35">
      <c r="A311">
        <v>680420482</v>
      </c>
      <c r="B311" s="3">
        <v>42283</v>
      </c>
      <c r="C311" s="3">
        <v>42298</v>
      </c>
      <c r="D311" t="s">
        <v>86</v>
      </c>
      <c r="E311" t="s">
        <v>29</v>
      </c>
      <c r="F311" t="s">
        <v>33</v>
      </c>
      <c r="G311" t="s">
        <v>18</v>
      </c>
      <c r="H311" t="s">
        <v>26</v>
      </c>
      <c r="I311" s="9">
        <v>396</v>
      </c>
      <c r="J311" s="9">
        <v>109.28</v>
      </c>
      <c r="K311" s="9">
        <v>35.840000000000003</v>
      </c>
      <c r="L311" s="9">
        <f>tbl_salesdata[[#This Row],[Units Sold]]*tbl_salesdata[[#This Row],[Unit Cost]]</f>
        <v>14192.640000000001</v>
      </c>
      <c r="M311" s="9">
        <f>tbl_salesdata[[#This Row],[Units Sold]]*tbl_salesdata[[#This Row],[Unit Price]]</f>
        <v>43274.879999999997</v>
      </c>
      <c r="N311" s="9">
        <f>tbl_salesdata[[#This Row],[Total Sales]]-tbl_salesdata[[#This Row],[Total Cost]]</f>
        <v>29082.239999999998</v>
      </c>
      <c r="O311">
        <f>tbl_salesdata[[#This Row],[Ship Date]]-tbl_salesdata[[#This Row],[Order Date]]</f>
        <v>15</v>
      </c>
      <c r="P311">
        <f>WEEKDAY(tbl_salesdata[[#This Row],[Order Date]],2)</f>
        <v>2</v>
      </c>
      <c r="Q311" t="str">
        <f>TEXT(tbl_salesdata[[#This Row],[Order Date]],"dddd")</f>
        <v>Tuesday</v>
      </c>
      <c r="R311" t="str">
        <f>IF(tbl_salesdata[[#This Row],[Weekdaynum]]&gt;5,"Yes","No")</f>
        <v>No</v>
      </c>
    </row>
    <row r="312" spans="1:18" x14ac:dyDescent="0.35">
      <c r="A312">
        <v>663176238</v>
      </c>
      <c r="B312" s="3">
        <v>43295</v>
      </c>
      <c r="C312" s="3">
        <v>43303</v>
      </c>
      <c r="D312" t="s">
        <v>155</v>
      </c>
      <c r="E312" t="s">
        <v>12</v>
      </c>
      <c r="F312" t="s">
        <v>76</v>
      </c>
      <c r="G312" t="s">
        <v>18</v>
      </c>
      <c r="H312" t="s">
        <v>26</v>
      </c>
      <c r="I312" s="9">
        <v>7441</v>
      </c>
      <c r="J312" s="9">
        <v>668.27</v>
      </c>
      <c r="K312" s="9">
        <v>502.54</v>
      </c>
      <c r="L312" s="9">
        <f>tbl_salesdata[[#This Row],[Units Sold]]*tbl_salesdata[[#This Row],[Unit Cost]]</f>
        <v>3739400.14</v>
      </c>
      <c r="M312" s="9">
        <f>tbl_salesdata[[#This Row],[Units Sold]]*tbl_salesdata[[#This Row],[Unit Price]]</f>
        <v>4972597.07</v>
      </c>
      <c r="N312" s="9">
        <f>tbl_salesdata[[#This Row],[Total Sales]]-tbl_salesdata[[#This Row],[Total Cost]]</f>
        <v>1233196.9300000002</v>
      </c>
      <c r="O312">
        <f>tbl_salesdata[[#This Row],[Ship Date]]-tbl_salesdata[[#This Row],[Order Date]]</f>
        <v>8</v>
      </c>
      <c r="P312">
        <f>WEEKDAY(tbl_salesdata[[#This Row],[Order Date]],2)</f>
        <v>6</v>
      </c>
      <c r="Q312" t="str">
        <f>TEXT(tbl_salesdata[[#This Row],[Order Date]],"dddd")</f>
        <v>Saturday</v>
      </c>
      <c r="R312" t="str">
        <f>IF(tbl_salesdata[[#This Row],[Weekdaynum]]&gt;5,"Yes","No")</f>
        <v>Yes</v>
      </c>
    </row>
    <row r="313" spans="1:18" hidden="1" x14ac:dyDescent="0.35">
      <c r="A313">
        <v>570997512</v>
      </c>
      <c r="B313" s="3">
        <v>42601</v>
      </c>
      <c r="C313" s="3">
        <v>42603</v>
      </c>
      <c r="D313" t="s">
        <v>97</v>
      </c>
      <c r="E313" t="s">
        <v>29</v>
      </c>
      <c r="F313" t="s">
        <v>13</v>
      </c>
      <c r="G313" t="s">
        <v>18</v>
      </c>
      <c r="H313" t="s">
        <v>26</v>
      </c>
      <c r="I313" s="9">
        <v>9707</v>
      </c>
      <c r="J313" s="9">
        <v>255.28</v>
      </c>
      <c r="K313" s="9">
        <v>159.41999999999999</v>
      </c>
      <c r="L313" s="9">
        <f>tbl_salesdata[[#This Row],[Units Sold]]*tbl_salesdata[[#This Row],[Unit Cost]]</f>
        <v>1547489.94</v>
      </c>
      <c r="M313" s="9">
        <f>tbl_salesdata[[#This Row],[Units Sold]]*tbl_salesdata[[#This Row],[Unit Price]]</f>
        <v>2478002.96</v>
      </c>
      <c r="N313" s="9">
        <f>tbl_salesdata[[#This Row],[Total Sales]]-tbl_salesdata[[#This Row],[Total Cost]]</f>
        <v>930513.02</v>
      </c>
      <c r="O313">
        <f>tbl_salesdata[[#This Row],[Ship Date]]-tbl_salesdata[[#This Row],[Order Date]]</f>
        <v>2</v>
      </c>
      <c r="P313">
        <f>WEEKDAY(tbl_salesdata[[#This Row],[Order Date]],2)</f>
        <v>5</v>
      </c>
      <c r="Q313" t="str">
        <f>TEXT(tbl_salesdata[[#This Row],[Order Date]],"dddd")</f>
        <v>Friday</v>
      </c>
      <c r="R313" t="str">
        <f>IF(tbl_salesdata[[#This Row],[Weekdaynum]]&gt;5,"Yes","No")</f>
        <v>No</v>
      </c>
    </row>
    <row r="314" spans="1:18" hidden="1" x14ac:dyDescent="0.35">
      <c r="A314">
        <v>602357041</v>
      </c>
      <c r="B314" s="3">
        <v>42118</v>
      </c>
      <c r="C314" s="3">
        <v>42127</v>
      </c>
      <c r="D314" t="s">
        <v>95</v>
      </c>
      <c r="E314" t="s">
        <v>21</v>
      </c>
      <c r="F314" t="s">
        <v>30</v>
      </c>
      <c r="G314" t="s">
        <v>14</v>
      </c>
      <c r="H314" t="s">
        <v>26</v>
      </c>
      <c r="I314" s="9">
        <v>9689</v>
      </c>
      <c r="J314" s="9">
        <v>81.73</v>
      </c>
      <c r="K314" s="9">
        <v>56.67</v>
      </c>
      <c r="L314" s="9">
        <f>tbl_salesdata[[#This Row],[Units Sold]]*tbl_salesdata[[#This Row],[Unit Cost]]</f>
        <v>549075.63</v>
      </c>
      <c r="M314" s="9">
        <f>tbl_salesdata[[#This Row],[Units Sold]]*tbl_salesdata[[#This Row],[Unit Price]]</f>
        <v>791881.97000000009</v>
      </c>
      <c r="N314" s="9">
        <f>tbl_salesdata[[#This Row],[Total Sales]]-tbl_salesdata[[#This Row],[Total Cost]]</f>
        <v>242806.34000000008</v>
      </c>
      <c r="O314">
        <f>tbl_salesdata[[#This Row],[Ship Date]]-tbl_salesdata[[#This Row],[Order Date]]</f>
        <v>9</v>
      </c>
      <c r="P314">
        <f>WEEKDAY(tbl_salesdata[[#This Row],[Order Date]],2)</f>
        <v>5</v>
      </c>
      <c r="Q314" t="str">
        <f>TEXT(tbl_salesdata[[#This Row],[Order Date]],"dddd")</f>
        <v>Friday</v>
      </c>
      <c r="R314" t="str">
        <f>IF(tbl_salesdata[[#This Row],[Weekdaynum]]&gt;5,"Yes","No")</f>
        <v>No</v>
      </c>
    </row>
    <row r="315" spans="1:18" x14ac:dyDescent="0.35">
      <c r="A315">
        <v>422301852</v>
      </c>
      <c r="B315" s="3">
        <v>44268</v>
      </c>
      <c r="C315" s="3">
        <v>44282</v>
      </c>
      <c r="D315" t="s">
        <v>90</v>
      </c>
      <c r="E315" t="s">
        <v>38</v>
      </c>
      <c r="F315" t="s">
        <v>76</v>
      </c>
      <c r="G315" t="s">
        <v>14</v>
      </c>
      <c r="H315" t="s">
        <v>26</v>
      </c>
      <c r="I315" s="9">
        <v>7357</v>
      </c>
      <c r="J315" s="9">
        <v>668.27</v>
      </c>
      <c r="K315" s="9">
        <v>502.54</v>
      </c>
      <c r="L315" s="9">
        <f>tbl_salesdata[[#This Row],[Units Sold]]*tbl_salesdata[[#This Row],[Unit Cost]]</f>
        <v>3697186.7800000003</v>
      </c>
      <c r="M315" s="9">
        <f>tbl_salesdata[[#This Row],[Units Sold]]*tbl_salesdata[[#This Row],[Unit Price]]</f>
        <v>4916462.3899999997</v>
      </c>
      <c r="N315" s="9">
        <f>tbl_salesdata[[#This Row],[Total Sales]]-tbl_salesdata[[#This Row],[Total Cost]]</f>
        <v>1219275.6099999994</v>
      </c>
      <c r="O315">
        <f>tbl_salesdata[[#This Row],[Ship Date]]-tbl_salesdata[[#This Row],[Order Date]]</f>
        <v>14</v>
      </c>
      <c r="P315">
        <f>WEEKDAY(tbl_salesdata[[#This Row],[Order Date]],2)</f>
        <v>6</v>
      </c>
      <c r="Q315" t="str">
        <f>TEXT(tbl_salesdata[[#This Row],[Order Date]],"dddd")</f>
        <v>Saturday</v>
      </c>
      <c r="R315" t="str">
        <f>IF(tbl_salesdata[[#This Row],[Weekdaynum]]&gt;5,"Yes","No")</f>
        <v>Yes</v>
      </c>
    </row>
    <row r="316" spans="1:18" hidden="1" x14ac:dyDescent="0.35">
      <c r="A316">
        <v>653087270</v>
      </c>
      <c r="B316" s="3">
        <v>44897</v>
      </c>
      <c r="C316" s="3">
        <v>44913</v>
      </c>
      <c r="D316" t="s">
        <v>156</v>
      </c>
      <c r="E316" t="s">
        <v>21</v>
      </c>
      <c r="F316" t="s">
        <v>17</v>
      </c>
      <c r="G316" t="s">
        <v>14</v>
      </c>
      <c r="H316" t="s">
        <v>34</v>
      </c>
      <c r="I316" s="9">
        <v>1891</v>
      </c>
      <c r="J316" s="9">
        <v>152.58000000000001</v>
      </c>
      <c r="K316" s="9">
        <v>97.44</v>
      </c>
      <c r="L316" s="9">
        <f>tbl_salesdata[[#This Row],[Units Sold]]*tbl_salesdata[[#This Row],[Unit Cost]]</f>
        <v>184259.04</v>
      </c>
      <c r="M316" s="9">
        <f>tbl_salesdata[[#This Row],[Units Sold]]*tbl_salesdata[[#This Row],[Unit Price]]</f>
        <v>288528.78000000003</v>
      </c>
      <c r="N316" s="9">
        <f>tbl_salesdata[[#This Row],[Total Sales]]-tbl_salesdata[[#This Row],[Total Cost]]</f>
        <v>104269.74000000002</v>
      </c>
      <c r="O316">
        <f>tbl_salesdata[[#This Row],[Ship Date]]-tbl_salesdata[[#This Row],[Order Date]]</f>
        <v>16</v>
      </c>
      <c r="P316">
        <f>WEEKDAY(tbl_salesdata[[#This Row],[Order Date]],2)</f>
        <v>5</v>
      </c>
      <c r="Q316" t="str">
        <f>TEXT(tbl_salesdata[[#This Row],[Order Date]],"dddd")</f>
        <v>Friday</v>
      </c>
      <c r="R316" t="str">
        <f>IF(tbl_salesdata[[#This Row],[Weekdaynum]]&gt;5,"Yes","No")</f>
        <v>No</v>
      </c>
    </row>
    <row r="317" spans="1:18" hidden="1" x14ac:dyDescent="0.35">
      <c r="A317">
        <v>989743125</v>
      </c>
      <c r="B317" s="3">
        <v>42758</v>
      </c>
      <c r="C317" s="3">
        <v>42765</v>
      </c>
      <c r="D317" t="s">
        <v>82</v>
      </c>
      <c r="E317" t="s">
        <v>32</v>
      </c>
      <c r="F317" t="s">
        <v>25</v>
      </c>
      <c r="G317" t="s">
        <v>18</v>
      </c>
      <c r="H317" t="s">
        <v>19</v>
      </c>
      <c r="I317" s="9">
        <v>5840</v>
      </c>
      <c r="J317" s="9">
        <v>205.7</v>
      </c>
      <c r="K317" s="9">
        <v>117.11</v>
      </c>
      <c r="L317" s="9">
        <f>tbl_salesdata[[#This Row],[Units Sold]]*tbl_salesdata[[#This Row],[Unit Cost]]</f>
        <v>683922.4</v>
      </c>
      <c r="M317" s="9">
        <f>tbl_salesdata[[#This Row],[Units Sold]]*tbl_salesdata[[#This Row],[Unit Price]]</f>
        <v>1201288</v>
      </c>
      <c r="N317" s="9">
        <f>tbl_salesdata[[#This Row],[Total Sales]]-tbl_salesdata[[#This Row],[Total Cost]]</f>
        <v>517365.6</v>
      </c>
      <c r="O317">
        <f>tbl_salesdata[[#This Row],[Ship Date]]-tbl_salesdata[[#This Row],[Order Date]]</f>
        <v>7</v>
      </c>
      <c r="P317">
        <f>WEEKDAY(tbl_salesdata[[#This Row],[Order Date]],2)</f>
        <v>1</v>
      </c>
      <c r="Q317" t="str">
        <f>TEXT(tbl_salesdata[[#This Row],[Order Date]],"dddd")</f>
        <v>Monday</v>
      </c>
      <c r="R317" t="str">
        <f>IF(tbl_salesdata[[#This Row],[Weekdaynum]]&gt;5,"Yes","No")</f>
        <v>No</v>
      </c>
    </row>
    <row r="318" spans="1:18" hidden="1" x14ac:dyDescent="0.35">
      <c r="A318">
        <v>812637078</v>
      </c>
      <c r="B318" s="3">
        <v>43814</v>
      </c>
      <c r="C318" s="3">
        <v>43823</v>
      </c>
      <c r="D318" t="s">
        <v>116</v>
      </c>
      <c r="E318" t="s">
        <v>21</v>
      </c>
      <c r="F318" t="s">
        <v>56</v>
      </c>
      <c r="G318" t="s">
        <v>18</v>
      </c>
      <c r="H318" t="s">
        <v>15</v>
      </c>
      <c r="I318" s="9">
        <v>6225</v>
      </c>
      <c r="J318" s="9">
        <v>9.33</v>
      </c>
      <c r="K318" s="9">
        <v>6.92</v>
      </c>
      <c r="L318" s="9">
        <f>tbl_salesdata[[#This Row],[Units Sold]]*tbl_salesdata[[#This Row],[Unit Cost]]</f>
        <v>43077</v>
      </c>
      <c r="M318" s="9">
        <f>tbl_salesdata[[#This Row],[Units Sold]]*tbl_salesdata[[#This Row],[Unit Price]]</f>
        <v>58079.25</v>
      </c>
      <c r="N318" s="9">
        <f>tbl_salesdata[[#This Row],[Total Sales]]-tbl_salesdata[[#This Row],[Total Cost]]</f>
        <v>15002.25</v>
      </c>
      <c r="O318">
        <f>tbl_salesdata[[#This Row],[Ship Date]]-tbl_salesdata[[#This Row],[Order Date]]</f>
        <v>9</v>
      </c>
      <c r="P318">
        <f>WEEKDAY(tbl_salesdata[[#This Row],[Order Date]],2)</f>
        <v>7</v>
      </c>
      <c r="Q318" t="str">
        <f>TEXT(tbl_salesdata[[#This Row],[Order Date]],"dddd")</f>
        <v>Sunday</v>
      </c>
      <c r="R318" t="str">
        <f>IF(tbl_salesdata[[#This Row],[Weekdaynum]]&gt;5,"Yes","No")</f>
        <v>Yes</v>
      </c>
    </row>
    <row r="319" spans="1:18" hidden="1" x14ac:dyDescent="0.35">
      <c r="A319">
        <v>456192958</v>
      </c>
      <c r="B319" s="3">
        <v>43300</v>
      </c>
      <c r="C319" s="3">
        <v>43317</v>
      </c>
      <c r="D319" t="s">
        <v>175</v>
      </c>
      <c r="E319" t="s">
        <v>21</v>
      </c>
      <c r="F319" t="s">
        <v>30</v>
      </c>
      <c r="G319" t="s">
        <v>14</v>
      </c>
      <c r="H319" t="s">
        <v>26</v>
      </c>
      <c r="I319" s="9">
        <v>6489</v>
      </c>
      <c r="J319" s="9">
        <v>81.73</v>
      </c>
      <c r="K319" s="9">
        <v>56.67</v>
      </c>
      <c r="L319" s="9">
        <f>tbl_salesdata[[#This Row],[Units Sold]]*tbl_salesdata[[#This Row],[Unit Cost]]</f>
        <v>367731.63</v>
      </c>
      <c r="M319" s="9">
        <f>tbl_salesdata[[#This Row],[Units Sold]]*tbl_salesdata[[#This Row],[Unit Price]]</f>
        <v>530345.97</v>
      </c>
      <c r="N319" s="9">
        <f>tbl_salesdata[[#This Row],[Total Sales]]-tbl_salesdata[[#This Row],[Total Cost]]</f>
        <v>162614.33999999997</v>
      </c>
      <c r="O319">
        <f>tbl_salesdata[[#This Row],[Ship Date]]-tbl_salesdata[[#This Row],[Order Date]]</f>
        <v>17</v>
      </c>
      <c r="P319">
        <f>WEEKDAY(tbl_salesdata[[#This Row],[Order Date]],2)</f>
        <v>4</v>
      </c>
      <c r="Q319" t="str">
        <f>TEXT(tbl_salesdata[[#This Row],[Order Date]],"dddd")</f>
        <v>Thursday</v>
      </c>
      <c r="R319" t="str">
        <f>IF(tbl_salesdata[[#This Row],[Weekdaynum]]&gt;5,"Yes","No")</f>
        <v>No</v>
      </c>
    </row>
    <row r="320" spans="1:18" hidden="1" x14ac:dyDescent="0.35">
      <c r="A320">
        <v>775147092</v>
      </c>
      <c r="B320" s="3">
        <v>44609</v>
      </c>
      <c r="C320" s="3">
        <v>44620</v>
      </c>
      <c r="D320" t="s">
        <v>46</v>
      </c>
      <c r="E320" t="s">
        <v>29</v>
      </c>
      <c r="F320" t="s">
        <v>25</v>
      </c>
      <c r="G320" t="s">
        <v>14</v>
      </c>
      <c r="H320" t="s">
        <v>26</v>
      </c>
      <c r="I320" s="9">
        <v>2105</v>
      </c>
      <c r="J320" s="9">
        <v>205.7</v>
      </c>
      <c r="K320" s="9">
        <v>117.11</v>
      </c>
      <c r="L320" s="9">
        <f>tbl_salesdata[[#This Row],[Units Sold]]*tbl_salesdata[[#This Row],[Unit Cost]]</f>
        <v>246516.55</v>
      </c>
      <c r="M320" s="9">
        <f>tbl_salesdata[[#This Row],[Units Sold]]*tbl_salesdata[[#This Row],[Unit Price]]</f>
        <v>432998.5</v>
      </c>
      <c r="N320" s="9">
        <f>tbl_salesdata[[#This Row],[Total Sales]]-tbl_salesdata[[#This Row],[Total Cost]]</f>
        <v>186481.95</v>
      </c>
      <c r="O320">
        <f>tbl_salesdata[[#This Row],[Ship Date]]-tbl_salesdata[[#This Row],[Order Date]]</f>
        <v>11</v>
      </c>
      <c r="P320">
        <f>WEEKDAY(tbl_salesdata[[#This Row],[Order Date]],2)</f>
        <v>4</v>
      </c>
      <c r="Q320" t="str">
        <f>TEXT(tbl_salesdata[[#This Row],[Order Date]],"dddd")</f>
        <v>Thursday</v>
      </c>
      <c r="R320" t="str">
        <f>IF(tbl_salesdata[[#This Row],[Weekdaynum]]&gt;5,"Yes","No")</f>
        <v>No</v>
      </c>
    </row>
    <row r="321" spans="1:18" hidden="1" x14ac:dyDescent="0.35">
      <c r="A321">
        <v>894548308</v>
      </c>
      <c r="B321" s="3">
        <v>44558</v>
      </c>
      <c r="C321" s="3">
        <v>44576</v>
      </c>
      <c r="D321" t="s">
        <v>164</v>
      </c>
      <c r="E321" t="s">
        <v>38</v>
      </c>
      <c r="F321" t="s">
        <v>76</v>
      </c>
      <c r="G321" t="s">
        <v>18</v>
      </c>
      <c r="H321" t="s">
        <v>15</v>
      </c>
      <c r="I321" s="9">
        <v>5578</v>
      </c>
      <c r="J321" s="9">
        <v>668.27</v>
      </c>
      <c r="K321" s="9">
        <v>502.54</v>
      </c>
      <c r="L321" s="9">
        <f>tbl_salesdata[[#This Row],[Units Sold]]*tbl_salesdata[[#This Row],[Unit Cost]]</f>
        <v>2803168.12</v>
      </c>
      <c r="M321" s="9">
        <f>tbl_salesdata[[#This Row],[Units Sold]]*tbl_salesdata[[#This Row],[Unit Price]]</f>
        <v>3727610.06</v>
      </c>
      <c r="N321" s="9">
        <f>tbl_salesdata[[#This Row],[Total Sales]]-tbl_salesdata[[#This Row],[Total Cost]]</f>
        <v>924441.94</v>
      </c>
      <c r="O321">
        <f>tbl_salesdata[[#This Row],[Ship Date]]-tbl_salesdata[[#This Row],[Order Date]]</f>
        <v>18</v>
      </c>
      <c r="P321">
        <f>WEEKDAY(tbl_salesdata[[#This Row],[Order Date]],2)</f>
        <v>2</v>
      </c>
      <c r="Q321" t="str">
        <f>TEXT(tbl_salesdata[[#This Row],[Order Date]],"dddd")</f>
        <v>Tuesday</v>
      </c>
      <c r="R321" t="str">
        <f>IF(tbl_salesdata[[#This Row],[Weekdaynum]]&gt;5,"Yes","No")</f>
        <v>No</v>
      </c>
    </row>
    <row r="322" spans="1:18" hidden="1" x14ac:dyDescent="0.35">
      <c r="A322">
        <v>459757936</v>
      </c>
      <c r="B322" s="3">
        <v>42858</v>
      </c>
      <c r="C322" s="3">
        <v>42876</v>
      </c>
      <c r="D322" t="s">
        <v>120</v>
      </c>
      <c r="E322" t="s">
        <v>38</v>
      </c>
      <c r="F322" t="s">
        <v>42</v>
      </c>
      <c r="G322" t="s">
        <v>18</v>
      </c>
      <c r="H322" t="s">
        <v>34</v>
      </c>
      <c r="I322" s="9">
        <v>1445</v>
      </c>
      <c r="J322" s="9">
        <v>437.2</v>
      </c>
      <c r="K322" s="9">
        <v>263.33</v>
      </c>
      <c r="L322" s="9">
        <f>tbl_salesdata[[#This Row],[Units Sold]]*tbl_salesdata[[#This Row],[Unit Cost]]</f>
        <v>380511.85</v>
      </c>
      <c r="M322" s="9">
        <f>tbl_salesdata[[#This Row],[Units Sold]]*tbl_salesdata[[#This Row],[Unit Price]]</f>
        <v>631754</v>
      </c>
      <c r="N322" s="9">
        <f>tbl_salesdata[[#This Row],[Total Sales]]-tbl_salesdata[[#This Row],[Total Cost]]</f>
        <v>251242.15000000002</v>
      </c>
      <c r="O322">
        <f>tbl_salesdata[[#This Row],[Ship Date]]-tbl_salesdata[[#This Row],[Order Date]]</f>
        <v>18</v>
      </c>
      <c r="P322">
        <f>WEEKDAY(tbl_salesdata[[#This Row],[Order Date]],2)</f>
        <v>3</v>
      </c>
      <c r="Q322" t="str">
        <f>TEXT(tbl_salesdata[[#This Row],[Order Date]],"dddd")</f>
        <v>Wednesday</v>
      </c>
      <c r="R322" t="str">
        <f>IF(tbl_salesdata[[#This Row],[Weekdaynum]]&gt;5,"Yes","No")</f>
        <v>No</v>
      </c>
    </row>
    <row r="323" spans="1:18" hidden="1" x14ac:dyDescent="0.35">
      <c r="A323">
        <v>986449801</v>
      </c>
      <c r="B323" s="3">
        <v>43496</v>
      </c>
      <c r="C323" s="3">
        <v>43515</v>
      </c>
      <c r="D323" t="s">
        <v>156</v>
      </c>
      <c r="E323" t="s">
        <v>21</v>
      </c>
      <c r="F323" t="s">
        <v>47</v>
      </c>
      <c r="G323" t="s">
        <v>18</v>
      </c>
      <c r="H323" t="s">
        <v>34</v>
      </c>
      <c r="I323" s="9">
        <v>1272</v>
      </c>
      <c r="J323" s="9">
        <v>421.89</v>
      </c>
      <c r="K323" s="9">
        <v>364.69</v>
      </c>
      <c r="L323" s="9">
        <f>tbl_salesdata[[#This Row],[Units Sold]]*tbl_salesdata[[#This Row],[Unit Cost]]</f>
        <v>463885.68</v>
      </c>
      <c r="M323" s="9">
        <f>tbl_salesdata[[#This Row],[Units Sold]]*tbl_salesdata[[#This Row],[Unit Price]]</f>
        <v>536644.07999999996</v>
      </c>
      <c r="N323" s="9">
        <f>tbl_salesdata[[#This Row],[Total Sales]]-tbl_salesdata[[#This Row],[Total Cost]]</f>
        <v>72758.399999999965</v>
      </c>
      <c r="O323">
        <f>tbl_salesdata[[#This Row],[Ship Date]]-tbl_salesdata[[#This Row],[Order Date]]</f>
        <v>19</v>
      </c>
      <c r="P323">
        <f>WEEKDAY(tbl_salesdata[[#This Row],[Order Date]],2)</f>
        <v>4</v>
      </c>
      <c r="Q323" t="str">
        <f>TEXT(tbl_salesdata[[#This Row],[Order Date]],"dddd")</f>
        <v>Thursday</v>
      </c>
      <c r="R323" t="str">
        <f>IF(tbl_salesdata[[#This Row],[Weekdaynum]]&gt;5,"Yes","No")</f>
        <v>No</v>
      </c>
    </row>
    <row r="324" spans="1:18" hidden="1" x14ac:dyDescent="0.35">
      <c r="A324">
        <v>910610234</v>
      </c>
      <c r="B324" s="3">
        <v>42919</v>
      </c>
      <c r="C324" s="3">
        <v>42938</v>
      </c>
      <c r="D324" t="s">
        <v>172</v>
      </c>
      <c r="E324" t="s">
        <v>21</v>
      </c>
      <c r="F324" t="s">
        <v>42</v>
      </c>
      <c r="G324" t="s">
        <v>14</v>
      </c>
      <c r="H324" t="s">
        <v>26</v>
      </c>
      <c r="I324" s="9">
        <v>8659</v>
      </c>
      <c r="J324" s="9">
        <v>437.2</v>
      </c>
      <c r="K324" s="9">
        <v>263.33</v>
      </c>
      <c r="L324" s="9">
        <f>tbl_salesdata[[#This Row],[Units Sold]]*tbl_salesdata[[#This Row],[Unit Cost]]</f>
        <v>2280174.4699999997</v>
      </c>
      <c r="M324" s="9">
        <f>tbl_salesdata[[#This Row],[Units Sold]]*tbl_salesdata[[#This Row],[Unit Price]]</f>
        <v>3785714.8</v>
      </c>
      <c r="N324" s="9">
        <f>tbl_salesdata[[#This Row],[Total Sales]]-tbl_salesdata[[#This Row],[Total Cost]]</f>
        <v>1505540.33</v>
      </c>
      <c r="O324">
        <f>tbl_salesdata[[#This Row],[Ship Date]]-tbl_salesdata[[#This Row],[Order Date]]</f>
        <v>19</v>
      </c>
      <c r="P324">
        <f>WEEKDAY(tbl_salesdata[[#This Row],[Order Date]],2)</f>
        <v>1</v>
      </c>
      <c r="Q324" t="str">
        <f>TEXT(tbl_salesdata[[#This Row],[Order Date]],"dddd")</f>
        <v>Monday</v>
      </c>
      <c r="R324" t="str">
        <f>IF(tbl_salesdata[[#This Row],[Weekdaynum]]&gt;5,"Yes","No")</f>
        <v>No</v>
      </c>
    </row>
    <row r="325" spans="1:18" hidden="1" x14ac:dyDescent="0.35">
      <c r="A325">
        <v>538538062</v>
      </c>
      <c r="B325" s="3">
        <v>42316</v>
      </c>
      <c r="C325" s="3">
        <v>42332</v>
      </c>
      <c r="D325" t="s">
        <v>153</v>
      </c>
      <c r="E325" t="s">
        <v>38</v>
      </c>
      <c r="F325" t="s">
        <v>25</v>
      </c>
      <c r="G325" t="s">
        <v>18</v>
      </c>
      <c r="H325" t="s">
        <v>34</v>
      </c>
      <c r="I325" s="9">
        <v>4235</v>
      </c>
      <c r="J325" s="9">
        <v>205.7</v>
      </c>
      <c r="K325" s="9">
        <v>117.11</v>
      </c>
      <c r="L325" s="9">
        <f>tbl_salesdata[[#This Row],[Units Sold]]*tbl_salesdata[[#This Row],[Unit Cost]]</f>
        <v>495960.85</v>
      </c>
      <c r="M325" s="9">
        <f>tbl_salesdata[[#This Row],[Units Sold]]*tbl_salesdata[[#This Row],[Unit Price]]</f>
        <v>871139.5</v>
      </c>
      <c r="N325" s="9">
        <f>tbl_salesdata[[#This Row],[Total Sales]]-tbl_salesdata[[#This Row],[Total Cost]]</f>
        <v>375178.65</v>
      </c>
      <c r="O325">
        <f>tbl_salesdata[[#This Row],[Ship Date]]-tbl_salesdata[[#This Row],[Order Date]]</f>
        <v>16</v>
      </c>
      <c r="P325">
        <f>WEEKDAY(tbl_salesdata[[#This Row],[Order Date]],2)</f>
        <v>7</v>
      </c>
      <c r="Q325" t="str">
        <f>TEXT(tbl_salesdata[[#This Row],[Order Date]],"dddd")</f>
        <v>Sunday</v>
      </c>
      <c r="R325" t="str">
        <f>IF(tbl_salesdata[[#This Row],[Weekdaynum]]&gt;5,"Yes","No")</f>
        <v>Yes</v>
      </c>
    </row>
    <row r="326" spans="1:18" hidden="1" x14ac:dyDescent="0.35">
      <c r="A326">
        <v>696844613</v>
      </c>
      <c r="B326" s="3">
        <v>42797</v>
      </c>
      <c r="C326" s="3">
        <v>42814</v>
      </c>
      <c r="D326" t="s">
        <v>125</v>
      </c>
      <c r="E326" t="s">
        <v>21</v>
      </c>
      <c r="F326" t="s">
        <v>47</v>
      </c>
      <c r="G326" t="s">
        <v>14</v>
      </c>
      <c r="H326" t="s">
        <v>15</v>
      </c>
      <c r="I326" s="9">
        <v>661</v>
      </c>
      <c r="J326" s="9">
        <v>421.89</v>
      </c>
      <c r="K326" s="9">
        <v>364.69</v>
      </c>
      <c r="L326" s="9">
        <f>tbl_salesdata[[#This Row],[Units Sold]]*tbl_salesdata[[#This Row],[Unit Cost]]</f>
        <v>241060.09</v>
      </c>
      <c r="M326" s="9">
        <f>tbl_salesdata[[#This Row],[Units Sold]]*tbl_salesdata[[#This Row],[Unit Price]]</f>
        <v>278869.28999999998</v>
      </c>
      <c r="N326" s="9">
        <f>tbl_salesdata[[#This Row],[Total Sales]]-tbl_salesdata[[#This Row],[Total Cost]]</f>
        <v>37809.199999999983</v>
      </c>
      <c r="O326">
        <f>tbl_salesdata[[#This Row],[Ship Date]]-tbl_salesdata[[#This Row],[Order Date]]</f>
        <v>17</v>
      </c>
      <c r="P326">
        <f>WEEKDAY(tbl_salesdata[[#This Row],[Order Date]],2)</f>
        <v>5</v>
      </c>
      <c r="Q326" t="str">
        <f>TEXT(tbl_salesdata[[#This Row],[Order Date]],"dddd")</f>
        <v>Friday</v>
      </c>
      <c r="R326" t="str">
        <f>IF(tbl_salesdata[[#This Row],[Weekdaynum]]&gt;5,"Yes","No")</f>
        <v>No</v>
      </c>
    </row>
    <row r="327" spans="1:18" hidden="1" x14ac:dyDescent="0.35">
      <c r="A327">
        <v>482453715</v>
      </c>
      <c r="B327" s="3">
        <v>44061</v>
      </c>
      <c r="C327" s="3">
        <v>44081</v>
      </c>
      <c r="D327" t="s">
        <v>169</v>
      </c>
      <c r="E327" t="s">
        <v>29</v>
      </c>
      <c r="F327" t="s">
        <v>56</v>
      </c>
      <c r="G327" t="s">
        <v>14</v>
      </c>
      <c r="H327" t="s">
        <v>34</v>
      </c>
      <c r="I327" s="9">
        <v>7630</v>
      </c>
      <c r="J327" s="9">
        <v>9.33</v>
      </c>
      <c r="K327" s="9">
        <v>6.92</v>
      </c>
      <c r="L327" s="9">
        <f>tbl_salesdata[[#This Row],[Units Sold]]*tbl_salesdata[[#This Row],[Unit Cost]]</f>
        <v>52799.6</v>
      </c>
      <c r="M327" s="9">
        <f>tbl_salesdata[[#This Row],[Units Sold]]*tbl_salesdata[[#This Row],[Unit Price]]</f>
        <v>71187.899999999994</v>
      </c>
      <c r="N327" s="9">
        <f>tbl_salesdata[[#This Row],[Total Sales]]-tbl_salesdata[[#This Row],[Total Cost]]</f>
        <v>18388.299999999996</v>
      </c>
      <c r="O327">
        <f>tbl_salesdata[[#This Row],[Ship Date]]-tbl_salesdata[[#This Row],[Order Date]]</f>
        <v>20</v>
      </c>
      <c r="P327">
        <f>WEEKDAY(tbl_salesdata[[#This Row],[Order Date]],2)</f>
        <v>2</v>
      </c>
      <c r="Q327" t="str">
        <f>TEXT(tbl_salesdata[[#This Row],[Order Date]],"dddd")</f>
        <v>Tuesday</v>
      </c>
      <c r="R327" t="str">
        <f>IF(tbl_salesdata[[#This Row],[Weekdaynum]]&gt;5,"Yes","No")</f>
        <v>No</v>
      </c>
    </row>
    <row r="328" spans="1:18" x14ac:dyDescent="0.35">
      <c r="A328">
        <v>340928781</v>
      </c>
      <c r="B328" s="3">
        <v>43456</v>
      </c>
      <c r="C328" s="3">
        <v>43475</v>
      </c>
      <c r="D328" t="s">
        <v>183</v>
      </c>
      <c r="E328" t="s">
        <v>24</v>
      </c>
      <c r="F328" t="s">
        <v>76</v>
      </c>
      <c r="G328" t="s">
        <v>14</v>
      </c>
      <c r="H328" t="s">
        <v>34</v>
      </c>
      <c r="I328" s="9">
        <v>7257</v>
      </c>
      <c r="J328" s="9">
        <v>668.27</v>
      </c>
      <c r="K328" s="9">
        <v>502.54</v>
      </c>
      <c r="L328" s="9">
        <f>tbl_salesdata[[#This Row],[Units Sold]]*tbl_salesdata[[#This Row],[Unit Cost]]</f>
        <v>3646932.7800000003</v>
      </c>
      <c r="M328" s="9">
        <f>tbl_salesdata[[#This Row],[Units Sold]]*tbl_salesdata[[#This Row],[Unit Price]]</f>
        <v>4849635.3899999997</v>
      </c>
      <c r="N328" s="9">
        <f>tbl_salesdata[[#This Row],[Total Sales]]-tbl_salesdata[[#This Row],[Total Cost]]</f>
        <v>1202702.6099999994</v>
      </c>
      <c r="O328">
        <f>tbl_salesdata[[#This Row],[Ship Date]]-tbl_salesdata[[#This Row],[Order Date]]</f>
        <v>19</v>
      </c>
      <c r="P328">
        <f>WEEKDAY(tbl_salesdata[[#This Row],[Order Date]],2)</f>
        <v>6</v>
      </c>
      <c r="Q328" t="str">
        <f>TEXT(tbl_salesdata[[#This Row],[Order Date]],"dddd")</f>
        <v>Saturday</v>
      </c>
      <c r="R328" t="str">
        <f>IF(tbl_salesdata[[#This Row],[Weekdaynum]]&gt;5,"Yes","No")</f>
        <v>Yes</v>
      </c>
    </row>
    <row r="329" spans="1:18" x14ac:dyDescent="0.35">
      <c r="A329">
        <v>624348151</v>
      </c>
      <c r="B329" s="3">
        <v>44149</v>
      </c>
      <c r="C329" s="3">
        <v>44167</v>
      </c>
      <c r="D329" t="s">
        <v>100</v>
      </c>
      <c r="E329" t="s">
        <v>21</v>
      </c>
      <c r="F329" t="s">
        <v>40</v>
      </c>
      <c r="G329" t="s">
        <v>14</v>
      </c>
      <c r="H329" t="s">
        <v>19</v>
      </c>
      <c r="I329" s="9">
        <v>7347</v>
      </c>
      <c r="J329" s="9">
        <v>651.21</v>
      </c>
      <c r="K329" s="9">
        <v>524.96</v>
      </c>
      <c r="L329" s="9">
        <f>tbl_salesdata[[#This Row],[Units Sold]]*tbl_salesdata[[#This Row],[Unit Cost]]</f>
        <v>3856881.12</v>
      </c>
      <c r="M329" s="9">
        <f>tbl_salesdata[[#This Row],[Units Sold]]*tbl_salesdata[[#This Row],[Unit Price]]</f>
        <v>4784439.87</v>
      </c>
      <c r="N329" s="9">
        <f>tbl_salesdata[[#This Row],[Total Sales]]-tbl_salesdata[[#This Row],[Total Cost]]</f>
        <v>927558.75</v>
      </c>
      <c r="O329">
        <f>tbl_salesdata[[#This Row],[Ship Date]]-tbl_salesdata[[#This Row],[Order Date]]</f>
        <v>18</v>
      </c>
      <c r="P329">
        <f>WEEKDAY(tbl_salesdata[[#This Row],[Order Date]],2)</f>
        <v>6</v>
      </c>
      <c r="Q329" t="str">
        <f>TEXT(tbl_salesdata[[#This Row],[Order Date]],"dddd")</f>
        <v>Saturday</v>
      </c>
      <c r="R329" t="str">
        <f>IF(tbl_salesdata[[#This Row],[Weekdaynum]]&gt;5,"Yes","No")</f>
        <v>Yes</v>
      </c>
    </row>
    <row r="330" spans="1:18" hidden="1" x14ac:dyDescent="0.35">
      <c r="A330">
        <v>877022111</v>
      </c>
      <c r="B330" s="3">
        <v>44103</v>
      </c>
      <c r="C330" s="3">
        <v>44111</v>
      </c>
      <c r="D330" t="s">
        <v>142</v>
      </c>
      <c r="E330" t="s">
        <v>29</v>
      </c>
      <c r="F330" t="s">
        <v>30</v>
      </c>
      <c r="G330" t="s">
        <v>18</v>
      </c>
      <c r="H330" t="s">
        <v>26</v>
      </c>
      <c r="I330" s="9">
        <v>9187</v>
      </c>
      <c r="J330" s="9">
        <v>81.73</v>
      </c>
      <c r="K330" s="9">
        <v>56.67</v>
      </c>
      <c r="L330" s="9">
        <f>tbl_salesdata[[#This Row],[Units Sold]]*tbl_salesdata[[#This Row],[Unit Cost]]</f>
        <v>520627.29000000004</v>
      </c>
      <c r="M330" s="9">
        <f>tbl_salesdata[[#This Row],[Units Sold]]*tbl_salesdata[[#This Row],[Unit Price]]</f>
        <v>750853.51</v>
      </c>
      <c r="N330" s="9">
        <f>tbl_salesdata[[#This Row],[Total Sales]]-tbl_salesdata[[#This Row],[Total Cost]]</f>
        <v>230226.21999999997</v>
      </c>
      <c r="O330">
        <f>tbl_salesdata[[#This Row],[Ship Date]]-tbl_salesdata[[#This Row],[Order Date]]</f>
        <v>8</v>
      </c>
      <c r="P330">
        <f>WEEKDAY(tbl_salesdata[[#This Row],[Order Date]],2)</f>
        <v>2</v>
      </c>
      <c r="Q330" t="str">
        <f>TEXT(tbl_salesdata[[#This Row],[Order Date]],"dddd")</f>
        <v>Tuesday</v>
      </c>
      <c r="R330" t="str">
        <f>IF(tbl_salesdata[[#This Row],[Weekdaynum]]&gt;5,"Yes","No")</f>
        <v>No</v>
      </c>
    </row>
    <row r="331" spans="1:18" hidden="1" x14ac:dyDescent="0.35">
      <c r="A331">
        <v>997329699</v>
      </c>
      <c r="B331" s="3">
        <v>44004</v>
      </c>
      <c r="C331" s="3">
        <v>44007</v>
      </c>
      <c r="D331" t="s">
        <v>139</v>
      </c>
      <c r="E331" t="s">
        <v>51</v>
      </c>
      <c r="F331" t="s">
        <v>25</v>
      </c>
      <c r="G331" t="s">
        <v>18</v>
      </c>
      <c r="H331" t="s">
        <v>15</v>
      </c>
      <c r="I331" s="9">
        <v>876</v>
      </c>
      <c r="J331" s="9">
        <v>205.7</v>
      </c>
      <c r="K331" s="9">
        <v>117.11</v>
      </c>
      <c r="L331" s="9">
        <f>tbl_salesdata[[#This Row],[Units Sold]]*tbl_salesdata[[#This Row],[Unit Cost]]</f>
        <v>102588.36</v>
      </c>
      <c r="M331" s="9">
        <f>tbl_salesdata[[#This Row],[Units Sold]]*tbl_salesdata[[#This Row],[Unit Price]]</f>
        <v>180193.19999999998</v>
      </c>
      <c r="N331" s="9">
        <f>tbl_salesdata[[#This Row],[Total Sales]]-tbl_salesdata[[#This Row],[Total Cost]]</f>
        <v>77604.839999999982</v>
      </c>
      <c r="O331">
        <f>tbl_salesdata[[#This Row],[Ship Date]]-tbl_salesdata[[#This Row],[Order Date]]</f>
        <v>3</v>
      </c>
      <c r="P331">
        <f>WEEKDAY(tbl_salesdata[[#This Row],[Order Date]],2)</f>
        <v>1</v>
      </c>
      <c r="Q331" t="str">
        <f>TEXT(tbl_salesdata[[#This Row],[Order Date]],"dddd")</f>
        <v>Monday</v>
      </c>
      <c r="R331" t="str">
        <f>IF(tbl_salesdata[[#This Row],[Weekdaynum]]&gt;5,"Yes","No")</f>
        <v>No</v>
      </c>
    </row>
    <row r="332" spans="1:18" hidden="1" x14ac:dyDescent="0.35">
      <c r="A332">
        <v>434246480</v>
      </c>
      <c r="B332" s="3">
        <v>42388</v>
      </c>
      <c r="C332" s="3">
        <v>42391</v>
      </c>
      <c r="D332" t="s">
        <v>166</v>
      </c>
      <c r="E332" t="s">
        <v>38</v>
      </c>
      <c r="F332" t="s">
        <v>17</v>
      </c>
      <c r="G332" t="s">
        <v>18</v>
      </c>
      <c r="H332" t="s">
        <v>15</v>
      </c>
      <c r="I332" s="9">
        <v>2038</v>
      </c>
      <c r="J332" s="9">
        <v>152.58000000000001</v>
      </c>
      <c r="K332" s="9">
        <v>97.44</v>
      </c>
      <c r="L332" s="9">
        <f>tbl_salesdata[[#This Row],[Units Sold]]*tbl_salesdata[[#This Row],[Unit Cost]]</f>
        <v>198582.72</v>
      </c>
      <c r="M332" s="9">
        <f>tbl_salesdata[[#This Row],[Units Sold]]*tbl_salesdata[[#This Row],[Unit Price]]</f>
        <v>310958.04000000004</v>
      </c>
      <c r="N332" s="9">
        <f>tbl_salesdata[[#This Row],[Total Sales]]-tbl_salesdata[[#This Row],[Total Cost]]</f>
        <v>112375.32000000004</v>
      </c>
      <c r="O332">
        <f>tbl_salesdata[[#This Row],[Ship Date]]-tbl_salesdata[[#This Row],[Order Date]]</f>
        <v>3</v>
      </c>
      <c r="P332">
        <f>WEEKDAY(tbl_salesdata[[#This Row],[Order Date]],2)</f>
        <v>2</v>
      </c>
      <c r="Q332" t="str">
        <f>TEXT(tbl_salesdata[[#This Row],[Order Date]],"dddd")</f>
        <v>Tuesday</v>
      </c>
      <c r="R332" t="str">
        <f>IF(tbl_salesdata[[#This Row],[Weekdaynum]]&gt;5,"Yes","No")</f>
        <v>No</v>
      </c>
    </row>
    <row r="333" spans="1:18" hidden="1" x14ac:dyDescent="0.35">
      <c r="A333">
        <v>956571280</v>
      </c>
      <c r="B333" s="3">
        <v>42828</v>
      </c>
      <c r="C333" s="3">
        <v>42848</v>
      </c>
      <c r="D333" t="s">
        <v>155</v>
      </c>
      <c r="E333" t="s">
        <v>12</v>
      </c>
      <c r="F333" t="s">
        <v>25</v>
      </c>
      <c r="G333" t="s">
        <v>14</v>
      </c>
      <c r="H333" t="s">
        <v>19</v>
      </c>
      <c r="I333" s="9">
        <v>9554</v>
      </c>
      <c r="J333" s="9">
        <v>205.7</v>
      </c>
      <c r="K333" s="9">
        <v>117.11</v>
      </c>
      <c r="L333" s="9">
        <f>tbl_salesdata[[#This Row],[Units Sold]]*tbl_salesdata[[#This Row],[Unit Cost]]</f>
        <v>1118868.94</v>
      </c>
      <c r="M333" s="9">
        <f>tbl_salesdata[[#This Row],[Units Sold]]*tbl_salesdata[[#This Row],[Unit Price]]</f>
        <v>1965257.7999999998</v>
      </c>
      <c r="N333" s="9">
        <f>tbl_salesdata[[#This Row],[Total Sales]]-tbl_salesdata[[#This Row],[Total Cost]]</f>
        <v>846388.85999999987</v>
      </c>
      <c r="O333">
        <f>tbl_salesdata[[#This Row],[Ship Date]]-tbl_salesdata[[#This Row],[Order Date]]</f>
        <v>20</v>
      </c>
      <c r="P333">
        <f>WEEKDAY(tbl_salesdata[[#This Row],[Order Date]],2)</f>
        <v>1</v>
      </c>
      <c r="Q333" t="str">
        <f>TEXT(tbl_salesdata[[#This Row],[Order Date]],"dddd")</f>
        <v>Monday</v>
      </c>
      <c r="R333" t="str">
        <f>IF(tbl_salesdata[[#This Row],[Weekdaynum]]&gt;5,"Yes","No")</f>
        <v>No</v>
      </c>
    </row>
    <row r="334" spans="1:18" hidden="1" x14ac:dyDescent="0.35">
      <c r="A334">
        <v>353415429</v>
      </c>
      <c r="B334" s="3">
        <v>44899</v>
      </c>
      <c r="C334" s="3">
        <v>44912</v>
      </c>
      <c r="D334" t="s">
        <v>20</v>
      </c>
      <c r="E334" t="s">
        <v>21</v>
      </c>
      <c r="F334" t="s">
        <v>30</v>
      </c>
      <c r="G334" t="s">
        <v>14</v>
      </c>
      <c r="H334" t="s">
        <v>15</v>
      </c>
      <c r="I334" s="9">
        <v>2334</v>
      </c>
      <c r="J334" s="9">
        <v>81.73</v>
      </c>
      <c r="K334" s="9">
        <v>56.67</v>
      </c>
      <c r="L334" s="9">
        <f>tbl_salesdata[[#This Row],[Units Sold]]*tbl_salesdata[[#This Row],[Unit Cost]]</f>
        <v>132267.78</v>
      </c>
      <c r="M334" s="9">
        <f>tbl_salesdata[[#This Row],[Units Sold]]*tbl_salesdata[[#This Row],[Unit Price]]</f>
        <v>190757.82</v>
      </c>
      <c r="N334" s="9">
        <f>tbl_salesdata[[#This Row],[Total Sales]]-tbl_salesdata[[#This Row],[Total Cost]]</f>
        <v>58490.040000000008</v>
      </c>
      <c r="O334">
        <f>tbl_salesdata[[#This Row],[Ship Date]]-tbl_salesdata[[#This Row],[Order Date]]</f>
        <v>13</v>
      </c>
      <c r="P334">
        <f>WEEKDAY(tbl_salesdata[[#This Row],[Order Date]],2)</f>
        <v>7</v>
      </c>
      <c r="Q334" t="str">
        <f>TEXT(tbl_salesdata[[#This Row],[Order Date]],"dddd")</f>
        <v>Sunday</v>
      </c>
      <c r="R334" t="str">
        <f>IF(tbl_salesdata[[#This Row],[Weekdaynum]]&gt;5,"Yes","No")</f>
        <v>Yes</v>
      </c>
    </row>
    <row r="335" spans="1:18" x14ac:dyDescent="0.35">
      <c r="A335">
        <v>447982823</v>
      </c>
      <c r="B335" s="3">
        <v>42392</v>
      </c>
      <c r="C335" s="3">
        <v>42412</v>
      </c>
      <c r="D335" t="s">
        <v>97</v>
      </c>
      <c r="E335" t="s">
        <v>29</v>
      </c>
      <c r="F335" t="s">
        <v>40</v>
      </c>
      <c r="G335" t="s">
        <v>18</v>
      </c>
      <c r="H335" t="s">
        <v>26</v>
      </c>
      <c r="I335" s="9">
        <v>6927</v>
      </c>
      <c r="J335" s="9">
        <v>651.21</v>
      </c>
      <c r="K335" s="9">
        <v>524.96</v>
      </c>
      <c r="L335" s="9">
        <f>tbl_salesdata[[#This Row],[Units Sold]]*tbl_salesdata[[#This Row],[Unit Cost]]</f>
        <v>3636397.9200000004</v>
      </c>
      <c r="M335" s="9">
        <f>tbl_salesdata[[#This Row],[Units Sold]]*tbl_salesdata[[#This Row],[Unit Price]]</f>
        <v>4510931.67</v>
      </c>
      <c r="N335" s="9">
        <f>tbl_salesdata[[#This Row],[Total Sales]]-tbl_salesdata[[#This Row],[Total Cost]]</f>
        <v>874533.74999999953</v>
      </c>
      <c r="O335">
        <f>tbl_salesdata[[#This Row],[Ship Date]]-tbl_salesdata[[#This Row],[Order Date]]</f>
        <v>20</v>
      </c>
      <c r="P335">
        <f>WEEKDAY(tbl_salesdata[[#This Row],[Order Date]],2)</f>
        <v>6</v>
      </c>
      <c r="Q335" t="str">
        <f>TEXT(tbl_salesdata[[#This Row],[Order Date]],"dddd")</f>
        <v>Saturday</v>
      </c>
      <c r="R335" t="str">
        <f>IF(tbl_salesdata[[#This Row],[Weekdaynum]]&gt;5,"Yes","No")</f>
        <v>Yes</v>
      </c>
    </row>
    <row r="336" spans="1:18" hidden="1" x14ac:dyDescent="0.35">
      <c r="A336">
        <v>328669583</v>
      </c>
      <c r="B336" s="3">
        <v>43601</v>
      </c>
      <c r="C336" s="3">
        <v>43615</v>
      </c>
      <c r="D336" t="s">
        <v>83</v>
      </c>
      <c r="E336" t="s">
        <v>38</v>
      </c>
      <c r="F336" t="s">
        <v>22</v>
      </c>
      <c r="G336" t="s">
        <v>18</v>
      </c>
      <c r="H336" t="s">
        <v>34</v>
      </c>
      <c r="I336" s="9">
        <v>9488</v>
      </c>
      <c r="J336" s="9">
        <v>47.45</v>
      </c>
      <c r="K336" s="9">
        <v>31.79</v>
      </c>
      <c r="L336" s="9">
        <f>tbl_salesdata[[#This Row],[Units Sold]]*tbl_salesdata[[#This Row],[Unit Cost]]</f>
        <v>301623.52</v>
      </c>
      <c r="M336" s="9">
        <f>tbl_salesdata[[#This Row],[Units Sold]]*tbl_salesdata[[#This Row],[Unit Price]]</f>
        <v>450205.60000000003</v>
      </c>
      <c r="N336" s="9">
        <f>tbl_salesdata[[#This Row],[Total Sales]]-tbl_salesdata[[#This Row],[Total Cost]]</f>
        <v>148582.08000000002</v>
      </c>
      <c r="O336">
        <f>tbl_salesdata[[#This Row],[Ship Date]]-tbl_salesdata[[#This Row],[Order Date]]</f>
        <v>14</v>
      </c>
      <c r="P336">
        <f>WEEKDAY(tbl_salesdata[[#This Row],[Order Date]],2)</f>
        <v>4</v>
      </c>
      <c r="Q336" t="str">
        <f>TEXT(tbl_salesdata[[#This Row],[Order Date]],"dddd")</f>
        <v>Thursday</v>
      </c>
      <c r="R336" t="str">
        <f>IF(tbl_salesdata[[#This Row],[Weekdaynum]]&gt;5,"Yes","No")</f>
        <v>No</v>
      </c>
    </row>
    <row r="337" spans="1:18" hidden="1" x14ac:dyDescent="0.35">
      <c r="A337">
        <v>436864745</v>
      </c>
      <c r="B337" s="3">
        <v>43601</v>
      </c>
      <c r="C337" s="3">
        <v>43605</v>
      </c>
      <c r="D337" t="s">
        <v>130</v>
      </c>
      <c r="E337" t="s">
        <v>29</v>
      </c>
      <c r="F337" t="s">
        <v>42</v>
      </c>
      <c r="G337" t="s">
        <v>18</v>
      </c>
      <c r="H337" t="s">
        <v>19</v>
      </c>
      <c r="I337" s="9">
        <v>6841</v>
      </c>
      <c r="J337" s="9">
        <v>437.2</v>
      </c>
      <c r="K337" s="9">
        <v>263.33</v>
      </c>
      <c r="L337" s="9">
        <f>tbl_salesdata[[#This Row],[Units Sold]]*tbl_salesdata[[#This Row],[Unit Cost]]</f>
        <v>1801440.5299999998</v>
      </c>
      <c r="M337" s="9">
        <f>tbl_salesdata[[#This Row],[Units Sold]]*tbl_salesdata[[#This Row],[Unit Price]]</f>
        <v>2990885.1999999997</v>
      </c>
      <c r="N337" s="9">
        <f>tbl_salesdata[[#This Row],[Total Sales]]-tbl_salesdata[[#This Row],[Total Cost]]</f>
        <v>1189444.67</v>
      </c>
      <c r="O337">
        <f>tbl_salesdata[[#This Row],[Ship Date]]-tbl_salesdata[[#This Row],[Order Date]]</f>
        <v>4</v>
      </c>
      <c r="P337">
        <f>WEEKDAY(tbl_salesdata[[#This Row],[Order Date]],2)</f>
        <v>4</v>
      </c>
      <c r="Q337" t="str">
        <f>TEXT(tbl_salesdata[[#This Row],[Order Date]],"dddd")</f>
        <v>Thursday</v>
      </c>
      <c r="R337" t="str">
        <f>IF(tbl_salesdata[[#This Row],[Weekdaynum]]&gt;5,"Yes","No")</f>
        <v>No</v>
      </c>
    </row>
    <row r="338" spans="1:18" hidden="1" x14ac:dyDescent="0.35">
      <c r="A338">
        <v>279149568</v>
      </c>
      <c r="B338" s="3">
        <v>44197</v>
      </c>
      <c r="C338" s="3">
        <v>44217</v>
      </c>
      <c r="D338" t="s">
        <v>187</v>
      </c>
      <c r="E338" t="s">
        <v>29</v>
      </c>
      <c r="F338" t="s">
        <v>76</v>
      </c>
      <c r="G338" t="s">
        <v>18</v>
      </c>
      <c r="H338" t="s">
        <v>15</v>
      </c>
      <c r="I338" s="9">
        <v>5415</v>
      </c>
      <c r="J338" s="9">
        <v>668.27</v>
      </c>
      <c r="K338" s="9">
        <v>502.54</v>
      </c>
      <c r="L338" s="9">
        <f>tbl_salesdata[[#This Row],[Units Sold]]*tbl_salesdata[[#This Row],[Unit Cost]]</f>
        <v>2721254.1</v>
      </c>
      <c r="M338" s="9">
        <f>tbl_salesdata[[#This Row],[Units Sold]]*tbl_salesdata[[#This Row],[Unit Price]]</f>
        <v>3618682.05</v>
      </c>
      <c r="N338" s="9">
        <f>tbl_salesdata[[#This Row],[Total Sales]]-tbl_salesdata[[#This Row],[Total Cost]]</f>
        <v>897427.94999999972</v>
      </c>
      <c r="O338">
        <f>tbl_salesdata[[#This Row],[Ship Date]]-tbl_salesdata[[#This Row],[Order Date]]</f>
        <v>20</v>
      </c>
      <c r="P338">
        <f>WEEKDAY(tbl_salesdata[[#This Row],[Order Date]],2)</f>
        <v>5</v>
      </c>
      <c r="Q338" t="str">
        <f>TEXT(tbl_salesdata[[#This Row],[Order Date]],"dddd")</f>
        <v>Friday</v>
      </c>
      <c r="R338" t="str">
        <f>IF(tbl_salesdata[[#This Row],[Weekdaynum]]&gt;5,"Yes","No")</f>
        <v>No</v>
      </c>
    </row>
    <row r="339" spans="1:18" x14ac:dyDescent="0.35">
      <c r="A339">
        <v>224647080</v>
      </c>
      <c r="B339" s="3">
        <v>43274</v>
      </c>
      <c r="C339" s="3">
        <v>43288</v>
      </c>
      <c r="D339" t="s">
        <v>195</v>
      </c>
      <c r="E339" t="s">
        <v>21</v>
      </c>
      <c r="F339" t="s">
        <v>40</v>
      </c>
      <c r="G339" t="s">
        <v>18</v>
      </c>
      <c r="H339" t="s">
        <v>34</v>
      </c>
      <c r="I339" s="9">
        <v>6918</v>
      </c>
      <c r="J339" s="9">
        <v>651.21</v>
      </c>
      <c r="K339" s="9">
        <v>524.96</v>
      </c>
      <c r="L339" s="9">
        <f>tbl_salesdata[[#This Row],[Units Sold]]*tbl_salesdata[[#This Row],[Unit Cost]]</f>
        <v>3631673.2800000003</v>
      </c>
      <c r="M339" s="9">
        <f>tbl_salesdata[[#This Row],[Units Sold]]*tbl_salesdata[[#This Row],[Unit Price]]</f>
        <v>4505070.78</v>
      </c>
      <c r="N339" s="9">
        <f>tbl_salesdata[[#This Row],[Total Sales]]-tbl_salesdata[[#This Row],[Total Cost]]</f>
        <v>873397.5</v>
      </c>
      <c r="O339">
        <f>tbl_salesdata[[#This Row],[Ship Date]]-tbl_salesdata[[#This Row],[Order Date]]</f>
        <v>14</v>
      </c>
      <c r="P339">
        <f>WEEKDAY(tbl_salesdata[[#This Row],[Order Date]],2)</f>
        <v>6</v>
      </c>
      <c r="Q339" t="str">
        <f>TEXT(tbl_salesdata[[#This Row],[Order Date]],"dddd")</f>
        <v>Saturday</v>
      </c>
      <c r="R339" t="str">
        <f>IF(tbl_salesdata[[#This Row],[Weekdaynum]]&gt;5,"Yes","No")</f>
        <v>Yes</v>
      </c>
    </row>
    <row r="340" spans="1:18" x14ac:dyDescent="0.35">
      <c r="A340">
        <v>412601697</v>
      </c>
      <c r="B340" s="3">
        <v>42805</v>
      </c>
      <c r="C340" s="3">
        <v>42826</v>
      </c>
      <c r="D340" t="s">
        <v>59</v>
      </c>
      <c r="E340" t="s">
        <v>12</v>
      </c>
      <c r="F340" t="s">
        <v>40</v>
      </c>
      <c r="G340" t="s">
        <v>18</v>
      </c>
      <c r="H340" t="s">
        <v>26</v>
      </c>
      <c r="I340" s="9">
        <v>6866</v>
      </c>
      <c r="J340" s="9">
        <v>651.21</v>
      </c>
      <c r="K340" s="9">
        <v>524.96</v>
      </c>
      <c r="L340" s="9">
        <f>tbl_salesdata[[#This Row],[Units Sold]]*tbl_salesdata[[#This Row],[Unit Cost]]</f>
        <v>3604375.3600000003</v>
      </c>
      <c r="M340" s="9">
        <f>tbl_salesdata[[#This Row],[Units Sold]]*tbl_salesdata[[#This Row],[Unit Price]]</f>
        <v>4471207.8600000003</v>
      </c>
      <c r="N340" s="9">
        <f>tbl_salesdata[[#This Row],[Total Sales]]-tbl_salesdata[[#This Row],[Total Cost]]</f>
        <v>866832.5</v>
      </c>
      <c r="O340">
        <f>tbl_salesdata[[#This Row],[Ship Date]]-tbl_salesdata[[#This Row],[Order Date]]</f>
        <v>21</v>
      </c>
      <c r="P340">
        <f>WEEKDAY(tbl_salesdata[[#This Row],[Order Date]],2)</f>
        <v>6</v>
      </c>
      <c r="Q340" t="str">
        <f>TEXT(tbl_salesdata[[#This Row],[Order Date]],"dddd")</f>
        <v>Saturday</v>
      </c>
      <c r="R340" t="str">
        <f>IF(tbl_salesdata[[#This Row],[Weekdaynum]]&gt;5,"Yes","No")</f>
        <v>Yes</v>
      </c>
    </row>
    <row r="341" spans="1:18" hidden="1" x14ac:dyDescent="0.35">
      <c r="A341">
        <v>668842780</v>
      </c>
      <c r="B341" s="3">
        <v>42219</v>
      </c>
      <c r="C341" s="3">
        <v>42231</v>
      </c>
      <c r="D341" t="s">
        <v>167</v>
      </c>
      <c r="E341" t="s">
        <v>38</v>
      </c>
      <c r="F341" t="s">
        <v>22</v>
      </c>
      <c r="G341" t="s">
        <v>18</v>
      </c>
      <c r="H341" t="s">
        <v>26</v>
      </c>
      <c r="I341" s="9">
        <v>4297</v>
      </c>
      <c r="J341" s="9">
        <v>47.45</v>
      </c>
      <c r="K341" s="9">
        <v>31.79</v>
      </c>
      <c r="L341" s="9">
        <f>tbl_salesdata[[#This Row],[Units Sold]]*tbl_salesdata[[#This Row],[Unit Cost]]</f>
        <v>136601.63</v>
      </c>
      <c r="M341" s="9">
        <f>tbl_salesdata[[#This Row],[Units Sold]]*tbl_salesdata[[#This Row],[Unit Price]]</f>
        <v>203892.65000000002</v>
      </c>
      <c r="N341" s="9">
        <f>tbl_salesdata[[#This Row],[Total Sales]]-tbl_salesdata[[#This Row],[Total Cost]]</f>
        <v>67291.020000000019</v>
      </c>
      <c r="O341">
        <f>tbl_salesdata[[#This Row],[Ship Date]]-tbl_salesdata[[#This Row],[Order Date]]</f>
        <v>12</v>
      </c>
      <c r="P341">
        <f>WEEKDAY(tbl_salesdata[[#This Row],[Order Date]],2)</f>
        <v>1</v>
      </c>
      <c r="Q341" t="str">
        <f>TEXT(tbl_salesdata[[#This Row],[Order Date]],"dddd")</f>
        <v>Monday</v>
      </c>
      <c r="R341" t="str">
        <f>IF(tbl_salesdata[[#This Row],[Weekdaynum]]&gt;5,"Yes","No")</f>
        <v>No</v>
      </c>
    </row>
    <row r="342" spans="1:18" hidden="1" x14ac:dyDescent="0.35">
      <c r="A342">
        <v>907349526</v>
      </c>
      <c r="B342" s="3">
        <v>43926</v>
      </c>
      <c r="C342" s="3">
        <v>43945</v>
      </c>
      <c r="D342" t="s">
        <v>189</v>
      </c>
      <c r="E342" t="s">
        <v>21</v>
      </c>
      <c r="F342" t="s">
        <v>42</v>
      </c>
      <c r="G342" t="s">
        <v>14</v>
      </c>
      <c r="H342" t="s">
        <v>19</v>
      </c>
      <c r="I342" s="9">
        <v>3743</v>
      </c>
      <c r="J342" s="9">
        <v>437.2</v>
      </c>
      <c r="K342" s="9">
        <v>263.33</v>
      </c>
      <c r="L342" s="9">
        <f>tbl_salesdata[[#This Row],[Units Sold]]*tbl_salesdata[[#This Row],[Unit Cost]]</f>
        <v>985644.19</v>
      </c>
      <c r="M342" s="9">
        <f>tbl_salesdata[[#This Row],[Units Sold]]*tbl_salesdata[[#This Row],[Unit Price]]</f>
        <v>1636439.5999999999</v>
      </c>
      <c r="N342" s="9">
        <f>tbl_salesdata[[#This Row],[Total Sales]]-tbl_salesdata[[#This Row],[Total Cost]]</f>
        <v>650795.40999999992</v>
      </c>
      <c r="O342">
        <f>tbl_salesdata[[#This Row],[Ship Date]]-tbl_salesdata[[#This Row],[Order Date]]</f>
        <v>19</v>
      </c>
      <c r="P342">
        <f>WEEKDAY(tbl_salesdata[[#This Row],[Order Date]],2)</f>
        <v>7</v>
      </c>
      <c r="Q342" t="str">
        <f>TEXT(tbl_salesdata[[#This Row],[Order Date]],"dddd")</f>
        <v>Sunday</v>
      </c>
      <c r="R342" t="str">
        <f>IF(tbl_salesdata[[#This Row],[Weekdaynum]]&gt;5,"Yes","No")</f>
        <v>Yes</v>
      </c>
    </row>
    <row r="343" spans="1:18" hidden="1" x14ac:dyDescent="0.35">
      <c r="A343">
        <v>386440074</v>
      </c>
      <c r="B343" s="3">
        <v>43195</v>
      </c>
      <c r="C343" s="3">
        <v>43207</v>
      </c>
      <c r="D343" t="s">
        <v>109</v>
      </c>
      <c r="E343" t="s">
        <v>21</v>
      </c>
      <c r="F343" t="s">
        <v>30</v>
      </c>
      <c r="G343" t="s">
        <v>18</v>
      </c>
      <c r="H343" t="s">
        <v>19</v>
      </c>
      <c r="I343" s="9">
        <v>5060</v>
      </c>
      <c r="J343" s="9">
        <v>81.73</v>
      </c>
      <c r="K343" s="9">
        <v>56.67</v>
      </c>
      <c r="L343" s="9">
        <f>tbl_salesdata[[#This Row],[Units Sold]]*tbl_salesdata[[#This Row],[Unit Cost]]</f>
        <v>286750.2</v>
      </c>
      <c r="M343" s="9">
        <f>tbl_salesdata[[#This Row],[Units Sold]]*tbl_salesdata[[#This Row],[Unit Price]]</f>
        <v>413553.80000000005</v>
      </c>
      <c r="N343" s="9">
        <f>tbl_salesdata[[#This Row],[Total Sales]]-tbl_salesdata[[#This Row],[Total Cost]]</f>
        <v>126803.60000000003</v>
      </c>
      <c r="O343">
        <f>tbl_salesdata[[#This Row],[Ship Date]]-tbl_salesdata[[#This Row],[Order Date]]</f>
        <v>12</v>
      </c>
      <c r="P343">
        <f>WEEKDAY(tbl_salesdata[[#This Row],[Order Date]],2)</f>
        <v>4</v>
      </c>
      <c r="Q343" t="str">
        <f>TEXT(tbl_salesdata[[#This Row],[Order Date]],"dddd")</f>
        <v>Thursday</v>
      </c>
      <c r="R343" t="str">
        <f>IF(tbl_salesdata[[#This Row],[Weekdaynum]]&gt;5,"Yes","No")</f>
        <v>No</v>
      </c>
    </row>
    <row r="344" spans="1:18" x14ac:dyDescent="0.35">
      <c r="A344">
        <v>278275811</v>
      </c>
      <c r="B344" s="3">
        <v>44513</v>
      </c>
      <c r="C344" s="3">
        <v>44514</v>
      </c>
      <c r="D344" t="s">
        <v>92</v>
      </c>
      <c r="E344" t="s">
        <v>32</v>
      </c>
      <c r="F344" t="s">
        <v>40</v>
      </c>
      <c r="G344" t="s">
        <v>14</v>
      </c>
      <c r="H344" t="s">
        <v>34</v>
      </c>
      <c r="I344" s="9">
        <v>6851</v>
      </c>
      <c r="J344" s="9">
        <v>651.21</v>
      </c>
      <c r="K344" s="9">
        <v>524.96</v>
      </c>
      <c r="L344" s="9">
        <f>tbl_salesdata[[#This Row],[Units Sold]]*tbl_salesdata[[#This Row],[Unit Cost]]</f>
        <v>3596500.9600000004</v>
      </c>
      <c r="M344" s="9">
        <f>tbl_salesdata[[#This Row],[Units Sold]]*tbl_salesdata[[#This Row],[Unit Price]]</f>
        <v>4461439.71</v>
      </c>
      <c r="N344" s="9">
        <f>tbl_salesdata[[#This Row],[Total Sales]]-tbl_salesdata[[#This Row],[Total Cost]]</f>
        <v>864938.74999999953</v>
      </c>
      <c r="O344">
        <f>tbl_salesdata[[#This Row],[Ship Date]]-tbl_salesdata[[#This Row],[Order Date]]</f>
        <v>1</v>
      </c>
      <c r="P344">
        <f>WEEKDAY(tbl_salesdata[[#This Row],[Order Date]],2)</f>
        <v>6</v>
      </c>
      <c r="Q344" t="str">
        <f>TEXT(tbl_salesdata[[#This Row],[Order Date]],"dddd")</f>
        <v>Saturday</v>
      </c>
      <c r="R344" t="str">
        <f>IF(tbl_salesdata[[#This Row],[Weekdaynum]]&gt;5,"Yes","No")</f>
        <v>Yes</v>
      </c>
    </row>
    <row r="345" spans="1:18" hidden="1" x14ac:dyDescent="0.35">
      <c r="A345">
        <v>105630385</v>
      </c>
      <c r="B345" s="3">
        <v>42228</v>
      </c>
      <c r="C345" s="3">
        <v>42231</v>
      </c>
      <c r="D345" t="s">
        <v>154</v>
      </c>
      <c r="E345" t="s">
        <v>12</v>
      </c>
      <c r="F345" t="s">
        <v>30</v>
      </c>
      <c r="G345" t="s">
        <v>14</v>
      </c>
      <c r="H345" t="s">
        <v>26</v>
      </c>
      <c r="I345" s="9">
        <v>7233</v>
      </c>
      <c r="J345" s="9">
        <v>81.73</v>
      </c>
      <c r="K345" s="9">
        <v>56.67</v>
      </c>
      <c r="L345" s="9">
        <f>tbl_salesdata[[#This Row],[Units Sold]]*tbl_salesdata[[#This Row],[Unit Cost]]</f>
        <v>409894.11</v>
      </c>
      <c r="M345" s="9">
        <f>tbl_salesdata[[#This Row],[Units Sold]]*tbl_salesdata[[#This Row],[Unit Price]]</f>
        <v>591153.09000000008</v>
      </c>
      <c r="N345" s="9">
        <f>tbl_salesdata[[#This Row],[Total Sales]]-tbl_salesdata[[#This Row],[Total Cost]]</f>
        <v>181258.9800000001</v>
      </c>
      <c r="O345">
        <f>tbl_salesdata[[#This Row],[Ship Date]]-tbl_salesdata[[#This Row],[Order Date]]</f>
        <v>3</v>
      </c>
      <c r="P345">
        <f>WEEKDAY(tbl_salesdata[[#This Row],[Order Date]],2)</f>
        <v>3</v>
      </c>
      <c r="Q345" t="str">
        <f>TEXT(tbl_salesdata[[#This Row],[Order Date]],"dddd")</f>
        <v>Wednesday</v>
      </c>
      <c r="R345" t="str">
        <f>IF(tbl_salesdata[[#This Row],[Weekdaynum]]&gt;5,"Yes","No")</f>
        <v>No</v>
      </c>
    </row>
    <row r="346" spans="1:18" hidden="1" x14ac:dyDescent="0.35">
      <c r="A346">
        <v>691140305</v>
      </c>
      <c r="B346" s="3">
        <v>43829</v>
      </c>
      <c r="C346" s="3">
        <v>43831</v>
      </c>
      <c r="D346" t="s">
        <v>27</v>
      </c>
      <c r="E346" t="s">
        <v>24</v>
      </c>
      <c r="F346" t="s">
        <v>42</v>
      </c>
      <c r="G346" t="s">
        <v>18</v>
      </c>
      <c r="H346" t="s">
        <v>26</v>
      </c>
      <c r="I346" s="9">
        <v>2630</v>
      </c>
      <c r="J346" s="9">
        <v>437.2</v>
      </c>
      <c r="K346" s="9">
        <v>263.33</v>
      </c>
      <c r="L346" s="9">
        <f>tbl_salesdata[[#This Row],[Units Sold]]*tbl_salesdata[[#This Row],[Unit Cost]]</f>
        <v>692557.89999999991</v>
      </c>
      <c r="M346" s="9">
        <f>tbl_salesdata[[#This Row],[Units Sold]]*tbl_salesdata[[#This Row],[Unit Price]]</f>
        <v>1149836</v>
      </c>
      <c r="N346" s="9">
        <f>tbl_salesdata[[#This Row],[Total Sales]]-tbl_salesdata[[#This Row],[Total Cost]]</f>
        <v>457278.10000000009</v>
      </c>
      <c r="O346">
        <f>tbl_salesdata[[#This Row],[Ship Date]]-tbl_salesdata[[#This Row],[Order Date]]</f>
        <v>2</v>
      </c>
      <c r="P346">
        <f>WEEKDAY(tbl_salesdata[[#This Row],[Order Date]],2)</f>
        <v>1</v>
      </c>
      <c r="Q346" t="str">
        <f>TEXT(tbl_salesdata[[#This Row],[Order Date]],"dddd")</f>
        <v>Monday</v>
      </c>
      <c r="R346" t="str">
        <f>IF(tbl_salesdata[[#This Row],[Weekdaynum]]&gt;5,"Yes","No")</f>
        <v>No</v>
      </c>
    </row>
    <row r="347" spans="1:18" hidden="1" x14ac:dyDescent="0.35">
      <c r="A347">
        <v>308054339</v>
      </c>
      <c r="B347" s="3">
        <v>42285</v>
      </c>
      <c r="C347" s="3">
        <v>42303</v>
      </c>
      <c r="D347" t="s">
        <v>164</v>
      </c>
      <c r="E347" t="s">
        <v>38</v>
      </c>
      <c r="F347" t="s">
        <v>42</v>
      </c>
      <c r="G347" t="s">
        <v>18</v>
      </c>
      <c r="H347" t="s">
        <v>34</v>
      </c>
      <c r="I347" s="9">
        <v>8980</v>
      </c>
      <c r="J347" s="9">
        <v>437.2</v>
      </c>
      <c r="K347" s="9">
        <v>263.33</v>
      </c>
      <c r="L347" s="9">
        <f>tbl_salesdata[[#This Row],[Units Sold]]*tbl_salesdata[[#This Row],[Unit Cost]]</f>
        <v>2364703.4</v>
      </c>
      <c r="M347" s="9">
        <f>tbl_salesdata[[#This Row],[Units Sold]]*tbl_salesdata[[#This Row],[Unit Price]]</f>
        <v>3926056</v>
      </c>
      <c r="N347" s="9">
        <f>tbl_salesdata[[#This Row],[Total Sales]]-tbl_salesdata[[#This Row],[Total Cost]]</f>
        <v>1561352.6</v>
      </c>
      <c r="O347">
        <f>tbl_salesdata[[#This Row],[Ship Date]]-tbl_salesdata[[#This Row],[Order Date]]</f>
        <v>18</v>
      </c>
      <c r="P347">
        <f>WEEKDAY(tbl_salesdata[[#This Row],[Order Date]],2)</f>
        <v>4</v>
      </c>
      <c r="Q347" t="str">
        <f>TEXT(tbl_salesdata[[#This Row],[Order Date]],"dddd")</f>
        <v>Thursday</v>
      </c>
      <c r="R347" t="str">
        <f>IF(tbl_salesdata[[#This Row],[Weekdaynum]]&gt;5,"Yes","No")</f>
        <v>No</v>
      </c>
    </row>
    <row r="348" spans="1:18" hidden="1" x14ac:dyDescent="0.35">
      <c r="A348">
        <v>879858815</v>
      </c>
      <c r="B348" s="3">
        <v>44468</v>
      </c>
      <c r="C348" s="3">
        <v>44480</v>
      </c>
      <c r="D348" t="s">
        <v>110</v>
      </c>
      <c r="E348" t="s">
        <v>38</v>
      </c>
      <c r="F348" t="s">
        <v>56</v>
      </c>
      <c r="G348" t="s">
        <v>18</v>
      </c>
      <c r="H348" t="s">
        <v>34</v>
      </c>
      <c r="I348" s="9">
        <v>8631</v>
      </c>
      <c r="J348" s="9">
        <v>9.33</v>
      </c>
      <c r="K348" s="9">
        <v>6.92</v>
      </c>
      <c r="L348" s="9">
        <f>tbl_salesdata[[#This Row],[Units Sold]]*tbl_salesdata[[#This Row],[Unit Cost]]</f>
        <v>59726.52</v>
      </c>
      <c r="M348" s="9">
        <f>tbl_salesdata[[#This Row],[Units Sold]]*tbl_salesdata[[#This Row],[Unit Price]]</f>
        <v>80527.23</v>
      </c>
      <c r="N348" s="9">
        <f>tbl_salesdata[[#This Row],[Total Sales]]-tbl_salesdata[[#This Row],[Total Cost]]</f>
        <v>20800.71</v>
      </c>
      <c r="O348">
        <f>tbl_salesdata[[#This Row],[Ship Date]]-tbl_salesdata[[#This Row],[Order Date]]</f>
        <v>12</v>
      </c>
      <c r="P348">
        <f>WEEKDAY(tbl_salesdata[[#This Row],[Order Date]],2)</f>
        <v>3</v>
      </c>
      <c r="Q348" t="str">
        <f>TEXT(tbl_salesdata[[#This Row],[Order Date]],"dddd")</f>
        <v>Wednesday</v>
      </c>
      <c r="R348" t="str">
        <f>IF(tbl_salesdata[[#This Row],[Weekdaynum]]&gt;5,"Yes","No")</f>
        <v>No</v>
      </c>
    </row>
    <row r="349" spans="1:18" hidden="1" x14ac:dyDescent="0.35">
      <c r="A349">
        <v>800352561</v>
      </c>
      <c r="B349" s="3">
        <v>44102</v>
      </c>
      <c r="C349" s="3">
        <v>44108</v>
      </c>
      <c r="D349" t="s">
        <v>77</v>
      </c>
      <c r="E349" t="s">
        <v>21</v>
      </c>
      <c r="F349" t="s">
        <v>68</v>
      </c>
      <c r="G349" t="s">
        <v>14</v>
      </c>
      <c r="H349" t="s">
        <v>34</v>
      </c>
      <c r="I349" s="9">
        <v>963</v>
      </c>
      <c r="J349" s="9">
        <v>154.06</v>
      </c>
      <c r="K349" s="9">
        <v>90.93</v>
      </c>
      <c r="L349" s="9">
        <f>tbl_salesdata[[#This Row],[Units Sold]]*tbl_salesdata[[#This Row],[Unit Cost]]</f>
        <v>87565.590000000011</v>
      </c>
      <c r="M349" s="9">
        <f>tbl_salesdata[[#This Row],[Units Sold]]*tbl_salesdata[[#This Row],[Unit Price]]</f>
        <v>148359.78</v>
      </c>
      <c r="N349" s="9">
        <f>tbl_salesdata[[#This Row],[Total Sales]]-tbl_salesdata[[#This Row],[Total Cost]]</f>
        <v>60794.189999999988</v>
      </c>
      <c r="O349">
        <f>tbl_salesdata[[#This Row],[Ship Date]]-tbl_salesdata[[#This Row],[Order Date]]</f>
        <v>6</v>
      </c>
      <c r="P349">
        <f>WEEKDAY(tbl_salesdata[[#This Row],[Order Date]],2)</f>
        <v>1</v>
      </c>
      <c r="Q349" t="str">
        <f>TEXT(tbl_salesdata[[#This Row],[Order Date]],"dddd")</f>
        <v>Monday</v>
      </c>
      <c r="R349" t="str">
        <f>IF(tbl_salesdata[[#This Row],[Weekdaynum]]&gt;5,"Yes","No")</f>
        <v>No</v>
      </c>
    </row>
    <row r="350" spans="1:18" hidden="1" x14ac:dyDescent="0.35">
      <c r="A350">
        <v>783646905</v>
      </c>
      <c r="B350" s="3">
        <v>42186</v>
      </c>
      <c r="C350" s="3">
        <v>42200</v>
      </c>
      <c r="D350" t="s">
        <v>190</v>
      </c>
      <c r="E350" t="s">
        <v>38</v>
      </c>
      <c r="F350" t="s">
        <v>13</v>
      </c>
      <c r="G350" t="s">
        <v>14</v>
      </c>
      <c r="H350" t="s">
        <v>26</v>
      </c>
      <c r="I350" s="9">
        <v>7388</v>
      </c>
      <c r="J350" s="9">
        <v>255.28</v>
      </c>
      <c r="K350" s="9">
        <v>159.41999999999999</v>
      </c>
      <c r="L350" s="9">
        <f>tbl_salesdata[[#This Row],[Units Sold]]*tbl_salesdata[[#This Row],[Unit Cost]]</f>
        <v>1177794.96</v>
      </c>
      <c r="M350" s="9">
        <f>tbl_salesdata[[#This Row],[Units Sold]]*tbl_salesdata[[#This Row],[Unit Price]]</f>
        <v>1886008.64</v>
      </c>
      <c r="N350" s="9">
        <f>tbl_salesdata[[#This Row],[Total Sales]]-tbl_salesdata[[#This Row],[Total Cost]]</f>
        <v>708213.67999999993</v>
      </c>
      <c r="O350">
        <f>tbl_salesdata[[#This Row],[Ship Date]]-tbl_salesdata[[#This Row],[Order Date]]</f>
        <v>14</v>
      </c>
      <c r="P350">
        <f>WEEKDAY(tbl_salesdata[[#This Row],[Order Date]],2)</f>
        <v>3</v>
      </c>
      <c r="Q350" t="str">
        <f>TEXT(tbl_salesdata[[#This Row],[Order Date]],"dddd")</f>
        <v>Wednesday</v>
      </c>
      <c r="R350" t="str">
        <f>IF(tbl_salesdata[[#This Row],[Weekdaynum]]&gt;5,"Yes","No")</f>
        <v>No</v>
      </c>
    </row>
    <row r="351" spans="1:18" hidden="1" x14ac:dyDescent="0.35">
      <c r="A351">
        <v>714165675</v>
      </c>
      <c r="B351" s="3">
        <v>43108</v>
      </c>
      <c r="C351" s="3">
        <v>43113</v>
      </c>
      <c r="D351" t="s">
        <v>109</v>
      </c>
      <c r="E351" t="s">
        <v>21</v>
      </c>
      <c r="F351" t="s">
        <v>22</v>
      </c>
      <c r="G351" t="s">
        <v>18</v>
      </c>
      <c r="H351" t="s">
        <v>19</v>
      </c>
      <c r="I351" s="9">
        <v>6348</v>
      </c>
      <c r="J351" s="9">
        <v>47.45</v>
      </c>
      <c r="K351" s="9">
        <v>31.79</v>
      </c>
      <c r="L351" s="9">
        <f>tbl_salesdata[[#This Row],[Units Sold]]*tbl_salesdata[[#This Row],[Unit Cost]]</f>
        <v>201802.91999999998</v>
      </c>
      <c r="M351" s="9">
        <f>tbl_salesdata[[#This Row],[Units Sold]]*tbl_salesdata[[#This Row],[Unit Price]]</f>
        <v>301212.60000000003</v>
      </c>
      <c r="N351" s="9">
        <f>tbl_salesdata[[#This Row],[Total Sales]]-tbl_salesdata[[#This Row],[Total Cost]]</f>
        <v>99409.680000000051</v>
      </c>
      <c r="O351">
        <f>tbl_salesdata[[#This Row],[Ship Date]]-tbl_salesdata[[#This Row],[Order Date]]</f>
        <v>5</v>
      </c>
      <c r="P351">
        <f>WEEKDAY(tbl_salesdata[[#This Row],[Order Date]],2)</f>
        <v>1</v>
      </c>
      <c r="Q351" t="str">
        <f>TEXT(tbl_salesdata[[#This Row],[Order Date]],"dddd")</f>
        <v>Monday</v>
      </c>
      <c r="R351" t="str">
        <f>IF(tbl_salesdata[[#This Row],[Weekdaynum]]&gt;5,"Yes","No")</f>
        <v>No</v>
      </c>
    </row>
    <row r="352" spans="1:18" hidden="1" x14ac:dyDescent="0.35">
      <c r="A352">
        <v>996645200</v>
      </c>
      <c r="B352" s="3">
        <v>44915</v>
      </c>
      <c r="C352" s="3">
        <v>44926</v>
      </c>
      <c r="D352" t="s">
        <v>143</v>
      </c>
      <c r="E352" t="s">
        <v>24</v>
      </c>
      <c r="F352" t="s">
        <v>47</v>
      </c>
      <c r="G352" t="s">
        <v>18</v>
      </c>
      <c r="H352" t="s">
        <v>34</v>
      </c>
      <c r="I352" s="9">
        <v>8317</v>
      </c>
      <c r="J352" s="9">
        <v>421.89</v>
      </c>
      <c r="K352" s="9">
        <v>364.69</v>
      </c>
      <c r="L352" s="9">
        <f>tbl_salesdata[[#This Row],[Units Sold]]*tbl_salesdata[[#This Row],[Unit Cost]]</f>
        <v>3033126.73</v>
      </c>
      <c r="M352" s="9">
        <f>tbl_salesdata[[#This Row],[Units Sold]]*tbl_salesdata[[#This Row],[Unit Price]]</f>
        <v>3508859.13</v>
      </c>
      <c r="N352" s="9">
        <f>tbl_salesdata[[#This Row],[Total Sales]]-tbl_salesdata[[#This Row],[Total Cost]]</f>
        <v>475732.39999999991</v>
      </c>
      <c r="O352">
        <f>tbl_salesdata[[#This Row],[Ship Date]]-tbl_salesdata[[#This Row],[Order Date]]</f>
        <v>11</v>
      </c>
      <c r="P352">
        <f>WEEKDAY(tbl_salesdata[[#This Row],[Order Date]],2)</f>
        <v>2</v>
      </c>
      <c r="Q352" t="str">
        <f>TEXT(tbl_salesdata[[#This Row],[Order Date]],"dddd")</f>
        <v>Tuesday</v>
      </c>
      <c r="R352" t="str">
        <f>IF(tbl_salesdata[[#This Row],[Weekdaynum]]&gt;5,"Yes","No")</f>
        <v>No</v>
      </c>
    </row>
    <row r="353" spans="1:18" x14ac:dyDescent="0.35">
      <c r="A353">
        <v>990455090</v>
      </c>
      <c r="B353" s="3">
        <v>43799</v>
      </c>
      <c r="C353" s="3">
        <v>43809</v>
      </c>
      <c r="D353" t="s">
        <v>204</v>
      </c>
      <c r="E353" t="s">
        <v>21</v>
      </c>
      <c r="F353" t="s">
        <v>76</v>
      </c>
      <c r="G353" t="s">
        <v>14</v>
      </c>
      <c r="H353" t="s">
        <v>15</v>
      </c>
      <c r="I353" s="9">
        <v>6526</v>
      </c>
      <c r="J353" s="9">
        <v>668.27</v>
      </c>
      <c r="K353" s="9">
        <v>502.54</v>
      </c>
      <c r="L353" s="9">
        <f>tbl_salesdata[[#This Row],[Units Sold]]*tbl_salesdata[[#This Row],[Unit Cost]]</f>
        <v>3279576.04</v>
      </c>
      <c r="M353" s="9">
        <f>tbl_salesdata[[#This Row],[Units Sold]]*tbl_salesdata[[#This Row],[Unit Price]]</f>
        <v>4361130.0199999996</v>
      </c>
      <c r="N353" s="9">
        <f>tbl_salesdata[[#This Row],[Total Sales]]-tbl_salesdata[[#This Row],[Total Cost]]</f>
        <v>1081553.9799999995</v>
      </c>
      <c r="O353">
        <f>tbl_salesdata[[#This Row],[Ship Date]]-tbl_salesdata[[#This Row],[Order Date]]</f>
        <v>10</v>
      </c>
      <c r="P353">
        <f>WEEKDAY(tbl_salesdata[[#This Row],[Order Date]],2)</f>
        <v>6</v>
      </c>
      <c r="Q353" t="str">
        <f>TEXT(tbl_salesdata[[#This Row],[Order Date]],"dddd")</f>
        <v>Saturday</v>
      </c>
      <c r="R353" t="str">
        <f>IF(tbl_salesdata[[#This Row],[Weekdaynum]]&gt;5,"Yes","No")</f>
        <v>Yes</v>
      </c>
    </row>
    <row r="354" spans="1:18" hidden="1" x14ac:dyDescent="0.35">
      <c r="A354">
        <v>537994325</v>
      </c>
      <c r="B354" s="3">
        <v>42389</v>
      </c>
      <c r="C354" s="3">
        <v>42402</v>
      </c>
      <c r="D354" t="s">
        <v>191</v>
      </c>
      <c r="E354" t="s">
        <v>24</v>
      </c>
      <c r="F354" t="s">
        <v>17</v>
      </c>
      <c r="G354" t="s">
        <v>18</v>
      </c>
      <c r="H354" t="s">
        <v>15</v>
      </c>
      <c r="I354" s="9">
        <v>3331</v>
      </c>
      <c r="J354" s="9">
        <v>152.58000000000001</v>
      </c>
      <c r="K354" s="9">
        <v>97.44</v>
      </c>
      <c r="L354" s="9">
        <f>tbl_salesdata[[#This Row],[Units Sold]]*tbl_salesdata[[#This Row],[Unit Cost]]</f>
        <v>324572.64</v>
      </c>
      <c r="M354" s="9">
        <f>tbl_salesdata[[#This Row],[Units Sold]]*tbl_salesdata[[#This Row],[Unit Price]]</f>
        <v>508243.98000000004</v>
      </c>
      <c r="N354" s="9">
        <f>tbl_salesdata[[#This Row],[Total Sales]]-tbl_salesdata[[#This Row],[Total Cost]]</f>
        <v>183671.34000000003</v>
      </c>
      <c r="O354">
        <f>tbl_salesdata[[#This Row],[Ship Date]]-tbl_salesdata[[#This Row],[Order Date]]</f>
        <v>13</v>
      </c>
      <c r="P354">
        <f>WEEKDAY(tbl_salesdata[[#This Row],[Order Date]],2)</f>
        <v>3</v>
      </c>
      <c r="Q354" t="str">
        <f>TEXT(tbl_salesdata[[#This Row],[Order Date]],"dddd")</f>
        <v>Wednesday</v>
      </c>
      <c r="R354" t="str">
        <f>IF(tbl_salesdata[[#This Row],[Weekdaynum]]&gt;5,"Yes","No")</f>
        <v>No</v>
      </c>
    </row>
    <row r="355" spans="1:18" hidden="1" x14ac:dyDescent="0.35">
      <c r="A355">
        <v>957899081</v>
      </c>
      <c r="B355" s="3">
        <v>42328</v>
      </c>
      <c r="C355" s="3">
        <v>42337</v>
      </c>
      <c r="D355" t="s">
        <v>140</v>
      </c>
      <c r="E355" t="s">
        <v>24</v>
      </c>
      <c r="F355" t="s">
        <v>25</v>
      </c>
      <c r="G355" t="s">
        <v>14</v>
      </c>
      <c r="H355" t="s">
        <v>15</v>
      </c>
      <c r="I355" s="9">
        <v>2480</v>
      </c>
      <c r="J355" s="9">
        <v>205.7</v>
      </c>
      <c r="K355" s="9">
        <v>117.11</v>
      </c>
      <c r="L355" s="9">
        <f>tbl_salesdata[[#This Row],[Units Sold]]*tbl_salesdata[[#This Row],[Unit Cost]]</f>
        <v>290432.8</v>
      </c>
      <c r="M355" s="9">
        <f>tbl_salesdata[[#This Row],[Units Sold]]*tbl_salesdata[[#This Row],[Unit Price]]</f>
        <v>510136</v>
      </c>
      <c r="N355" s="9">
        <f>tbl_salesdata[[#This Row],[Total Sales]]-tbl_salesdata[[#This Row],[Total Cost]]</f>
        <v>219703.2</v>
      </c>
      <c r="O355">
        <f>tbl_salesdata[[#This Row],[Ship Date]]-tbl_salesdata[[#This Row],[Order Date]]</f>
        <v>9</v>
      </c>
      <c r="P355">
        <f>WEEKDAY(tbl_salesdata[[#This Row],[Order Date]],2)</f>
        <v>5</v>
      </c>
      <c r="Q355" t="str">
        <f>TEXT(tbl_salesdata[[#This Row],[Order Date]],"dddd")</f>
        <v>Friday</v>
      </c>
      <c r="R355" t="str">
        <f>IF(tbl_salesdata[[#This Row],[Weekdaynum]]&gt;5,"Yes","No")</f>
        <v>No</v>
      </c>
    </row>
    <row r="356" spans="1:18" hidden="1" x14ac:dyDescent="0.35">
      <c r="A356">
        <v>451834905</v>
      </c>
      <c r="B356" s="3">
        <v>44078</v>
      </c>
      <c r="C356" s="3">
        <v>44092</v>
      </c>
      <c r="D356" t="s">
        <v>161</v>
      </c>
      <c r="E356" t="s">
        <v>24</v>
      </c>
      <c r="F356" t="s">
        <v>40</v>
      </c>
      <c r="G356" t="s">
        <v>14</v>
      </c>
      <c r="H356" t="s">
        <v>15</v>
      </c>
      <c r="I356" s="9">
        <v>6844</v>
      </c>
      <c r="J356" s="9">
        <v>651.21</v>
      </c>
      <c r="K356" s="9">
        <v>524.96</v>
      </c>
      <c r="L356" s="9">
        <f>tbl_salesdata[[#This Row],[Units Sold]]*tbl_salesdata[[#This Row],[Unit Cost]]</f>
        <v>3592826.24</v>
      </c>
      <c r="M356" s="9">
        <f>tbl_salesdata[[#This Row],[Units Sold]]*tbl_salesdata[[#This Row],[Unit Price]]</f>
        <v>4456881.24</v>
      </c>
      <c r="N356" s="9">
        <f>tbl_salesdata[[#This Row],[Total Sales]]-tbl_salesdata[[#This Row],[Total Cost]]</f>
        <v>864055</v>
      </c>
      <c r="O356">
        <f>tbl_salesdata[[#This Row],[Ship Date]]-tbl_salesdata[[#This Row],[Order Date]]</f>
        <v>14</v>
      </c>
      <c r="P356">
        <f>WEEKDAY(tbl_salesdata[[#This Row],[Order Date]],2)</f>
        <v>5</v>
      </c>
      <c r="Q356" t="str">
        <f>TEXT(tbl_salesdata[[#This Row],[Order Date]],"dddd")</f>
        <v>Friday</v>
      </c>
      <c r="R356" t="str">
        <f>IF(tbl_salesdata[[#This Row],[Weekdaynum]]&gt;5,"Yes","No")</f>
        <v>No</v>
      </c>
    </row>
    <row r="357" spans="1:18" x14ac:dyDescent="0.35">
      <c r="A357">
        <v>549123132</v>
      </c>
      <c r="B357" s="3">
        <v>44030</v>
      </c>
      <c r="C357" s="3">
        <v>44031</v>
      </c>
      <c r="D357" t="s">
        <v>92</v>
      </c>
      <c r="E357" t="s">
        <v>32</v>
      </c>
      <c r="F357" t="s">
        <v>40</v>
      </c>
      <c r="G357" t="s">
        <v>18</v>
      </c>
      <c r="H357" t="s">
        <v>26</v>
      </c>
      <c r="I357" s="9">
        <v>6592</v>
      </c>
      <c r="J357" s="9">
        <v>651.21</v>
      </c>
      <c r="K357" s="9">
        <v>524.96</v>
      </c>
      <c r="L357" s="9">
        <f>tbl_salesdata[[#This Row],[Units Sold]]*tbl_salesdata[[#This Row],[Unit Cost]]</f>
        <v>3460536.3200000003</v>
      </c>
      <c r="M357" s="9">
        <f>tbl_salesdata[[#This Row],[Units Sold]]*tbl_salesdata[[#This Row],[Unit Price]]</f>
        <v>4292776.32</v>
      </c>
      <c r="N357" s="9">
        <f>tbl_salesdata[[#This Row],[Total Sales]]-tbl_salesdata[[#This Row],[Total Cost]]</f>
        <v>832240</v>
      </c>
      <c r="O357">
        <f>tbl_salesdata[[#This Row],[Ship Date]]-tbl_salesdata[[#This Row],[Order Date]]</f>
        <v>1</v>
      </c>
      <c r="P357">
        <f>WEEKDAY(tbl_salesdata[[#This Row],[Order Date]],2)</f>
        <v>6</v>
      </c>
      <c r="Q357" t="str">
        <f>TEXT(tbl_salesdata[[#This Row],[Order Date]],"dddd")</f>
        <v>Saturday</v>
      </c>
      <c r="R357" t="str">
        <f>IF(tbl_salesdata[[#This Row],[Weekdaynum]]&gt;5,"Yes","No")</f>
        <v>Yes</v>
      </c>
    </row>
    <row r="358" spans="1:18" x14ac:dyDescent="0.35">
      <c r="A358">
        <v>632320535</v>
      </c>
      <c r="B358" s="3">
        <v>44646</v>
      </c>
      <c r="C358" s="3">
        <v>44667</v>
      </c>
      <c r="D358" t="s">
        <v>181</v>
      </c>
      <c r="E358" t="s">
        <v>38</v>
      </c>
      <c r="F358" t="s">
        <v>40</v>
      </c>
      <c r="G358" t="s">
        <v>14</v>
      </c>
      <c r="H358" t="s">
        <v>34</v>
      </c>
      <c r="I358" s="9">
        <v>6553</v>
      </c>
      <c r="J358" s="9">
        <v>651.21</v>
      </c>
      <c r="K358" s="9">
        <v>524.96</v>
      </c>
      <c r="L358" s="9">
        <f>tbl_salesdata[[#This Row],[Units Sold]]*tbl_salesdata[[#This Row],[Unit Cost]]</f>
        <v>3440062.8800000004</v>
      </c>
      <c r="M358" s="9">
        <f>tbl_salesdata[[#This Row],[Units Sold]]*tbl_salesdata[[#This Row],[Unit Price]]</f>
        <v>4267379.13</v>
      </c>
      <c r="N358" s="9">
        <f>tbl_salesdata[[#This Row],[Total Sales]]-tbl_salesdata[[#This Row],[Total Cost]]</f>
        <v>827316.24999999953</v>
      </c>
      <c r="O358">
        <f>tbl_salesdata[[#This Row],[Ship Date]]-tbl_salesdata[[#This Row],[Order Date]]</f>
        <v>21</v>
      </c>
      <c r="P358">
        <f>WEEKDAY(tbl_salesdata[[#This Row],[Order Date]],2)</f>
        <v>6</v>
      </c>
      <c r="Q358" t="str">
        <f>TEXT(tbl_salesdata[[#This Row],[Order Date]],"dddd")</f>
        <v>Saturday</v>
      </c>
      <c r="R358" t="str">
        <f>IF(tbl_salesdata[[#This Row],[Weekdaynum]]&gt;5,"Yes","No")</f>
        <v>Yes</v>
      </c>
    </row>
    <row r="359" spans="1:18" hidden="1" x14ac:dyDescent="0.35">
      <c r="A359">
        <v>392379558</v>
      </c>
      <c r="B359" s="3">
        <v>43494</v>
      </c>
      <c r="C359" s="3">
        <v>43514</v>
      </c>
      <c r="D359" t="s">
        <v>157</v>
      </c>
      <c r="E359" t="s">
        <v>24</v>
      </c>
      <c r="F359" t="s">
        <v>13</v>
      </c>
      <c r="G359" t="s">
        <v>18</v>
      </c>
      <c r="H359" t="s">
        <v>34</v>
      </c>
      <c r="I359" s="9">
        <v>2685</v>
      </c>
      <c r="J359" s="9">
        <v>255.28</v>
      </c>
      <c r="K359" s="9">
        <v>159.41999999999999</v>
      </c>
      <c r="L359" s="9">
        <f>tbl_salesdata[[#This Row],[Units Sold]]*tbl_salesdata[[#This Row],[Unit Cost]]</f>
        <v>428042.69999999995</v>
      </c>
      <c r="M359" s="9">
        <f>tbl_salesdata[[#This Row],[Units Sold]]*tbl_salesdata[[#This Row],[Unit Price]]</f>
        <v>685426.8</v>
      </c>
      <c r="N359" s="9">
        <f>tbl_salesdata[[#This Row],[Total Sales]]-tbl_salesdata[[#This Row],[Total Cost]]</f>
        <v>257384.10000000009</v>
      </c>
      <c r="O359">
        <f>tbl_salesdata[[#This Row],[Ship Date]]-tbl_salesdata[[#This Row],[Order Date]]</f>
        <v>20</v>
      </c>
      <c r="P359">
        <f>WEEKDAY(tbl_salesdata[[#This Row],[Order Date]],2)</f>
        <v>2</v>
      </c>
      <c r="Q359" t="str">
        <f>TEXT(tbl_salesdata[[#This Row],[Order Date]],"dddd")</f>
        <v>Tuesday</v>
      </c>
      <c r="R359" t="str">
        <f>IF(tbl_salesdata[[#This Row],[Weekdaynum]]&gt;5,"Yes","No")</f>
        <v>No</v>
      </c>
    </row>
    <row r="360" spans="1:18" hidden="1" x14ac:dyDescent="0.35">
      <c r="A360">
        <v>398552930</v>
      </c>
      <c r="B360" s="3">
        <v>42430</v>
      </c>
      <c r="C360" s="3">
        <v>42450</v>
      </c>
      <c r="D360" t="s">
        <v>192</v>
      </c>
      <c r="E360" t="s">
        <v>32</v>
      </c>
      <c r="F360" t="s">
        <v>42</v>
      </c>
      <c r="G360" t="s">
        <v>14</v>
      </c>
      <c r="H360" t="s">
        <v>15</v>
      </c>
      <c r="I360" s="9">
        <v>9524</v>
      </c>
      <c r="J360" s="9">
        <v>437.2</v>
      </c>
      <c r="K360" s="9">
        <v>263.33</v>
      </c>
      <c r="L360" s="9">
        <f>tbl_salesdata[[#This Row],[Units Sold]]*tbl_salesdata[[#This Row],[Unit Cost]]</f>
        <v>2507954.92</v>
      </c>
      <c r="M360" s="9">
        <f>tbl_salesdata[[#This Row],[Units Sold]]*tbl_salesdata[[#This Row],[Unit Price]]</f>
        <v>4163892.8</v>
      </c>
      <c r="N360" s="9">
        <f>tbl_salesdata[[#This Row],[Total Sales]]-tbl_salesdata[[#This Row],[Total Cost]]</f>
        <v>1655937.88</v>
      </c>
      <c r="O360">
        <f>tbl_salesdata[[#This Row],[Ship Date]]-tbl_salesdata[[#This Row],[Order Date]]</f>
        <v>20</v>
      </c>
      <c r="P360">
        <f>WEEKDAY(tbl_salesdata[[#This Row],[Order Date]],2)</f>
        <v>2</v>
      </c>
      <c r="Q360" t="str">
        <f>TEXT(tbl_salesdata[[#This Row],[Order Date]],"dddd")</f>
        <v>Tuesday</v>
      </c>
      <c r="R360" t="str">
        <f>IF(tbl_salesdata[[#This Row],[Weekdaynum]]&gt;5,"Yes","No")</f>
        <v>No</v>
      </c>
    </row>
    <row r="361" spans="1:18" hidden="1" x14ac:dyDescent="0.35">
      <c r="A361">
        <v>363376510</v>
      </c>
      <c r="B361" s="3">
        <v>42922</v>
      </c>
      <c r="C361" s="3">
        <v>42943</v>
      </c>
      <c r="D361" t="s">
        <v>146</v>
      </c>
      <c r="E361" t="s">
        <v>29</v>
      </c>
      <c r="F361" t="s">
        <v>40</v>
      </c>
      <c r="G361" t="s">
        <v>18</v>
      </c>
      <c r="H361" t="s">
        <v>26</v>
      </c>
      <c r="I361" s="9">
        <v>39</v>
      </c>
      <c r="J361" s="9">
        <v>651.21</v>
      </c>
      <c r="K361" s="9">
        <v>524.96</v>
      </c>
      <c r="L361" s="9">
        <f>tbl_salesdata[[#This Row],[Units Sold]]*tbl_salesdata[[#This Row],[Unit Cost]]</f>
        <v>20473.440000000002</v>
      </c>
      <c r="M361" s="9">
        <f>tbl_salesdata[[#This Row],[Units Sold]]*tbl_salesdata[[#This Row],[Unit Price]]</f>
        <v>25397.190000000002</v>
      </c>
      <c r="N361" s="9">
        <f>tbl_salesdata[[#This Row],[Total Sales]]-tbl_salesdata[[#This Row],[Total Cost]]</f>
        <v>4923.75</v>
      </c>
      <c r="O361">
        <f>tbl_salesdata[[#This Row],[Ship Date]]-tbl_salesdata[[#This Row],[Order Date]]</f>
        <v>21</v>
      </c>
      <c r="P361">
        <f>WEEKDAY(tbl_salesdata[[#This Row],[Order Date]],2)</f>
        <v>4</v>
      </c>
      <c r="Q361" t="str">
        <f>TEXT(tbl_salesdata[[#This Row],[Order Date]],"dddd")</f>
        <v>Thursday</v>
      </c>
      <c r="R361" t="str">
        <f>IF(tbl_salesdata[[#This Row],[Weekdaynum]]&gt;5,"Yes","No")</f>
        <v>No</v>
      </c>
    </row>
    <row r="362" spans="1:18" hidden="1" x14ac:dyDescent="0.35">
      <c r="A362">
        <v>944711625</v>
      </c>
      <c r="B362" s="3">
        <v>44376</v>
      </c>
      <c r="C362" s="3">
        <v>44385</v>
      </c>
      <c r="D362" t="s">
        <v>28</v>
      </c>
      <c r="E362" t="s">
        <v>29</v>
      </c>
      <c r="F362" t="s">
        <v>68</v>
      </c>
      <c r="G362" t="s">
        <v>18</v>
      </c>
      <c r="H362" t="s">
        <v>34</v>
      </c>
      <c r="I362" s="9">
        <v>18</v>
      </c>
      <c r="J362" s="9">
        <v>154.06</v>
      </c>
      <c r="K362" s="9">
        <v>90.93</v>
      </c>
      <c r="L362" s="9">
        <f>tbl_salesdata[[#This Row],[Units Sold]]*tbl_salesdata[[#This Row],[Unit Cost]]</f>
        <v>1636.7400000000002</v>
      </c>
      <c r="M362" s="9">
        <f>tbl_salesdata[[#This Row],[Units Sold]]*tbl_salesdata[[#This Row],[Unit Price]]</f>
        <v>2773.08</v>
      </c>
      <c r="N362" s="9">
        <f>tbl_salesdata[[#This Row],[Total Sales]]-tbl_salesdata[[#This Row],[Total Cost]]</f>
        <v>1136.3399999999997</v>
      </c>
      <c r="O362">
        <f>tbl_salesdata[[#This Row],[Ship Date]]-tbl_salesdata[[#This Row],[Order Date]]</f>
        <v>9</v>
      </c>
      <c r="P362">
        <f>WEEKDAY(tbl_salesdata[[#This Row],[Order Date]],2)</f>
        <v>2</v>
      </c>
      <c r="Q362" t="str">
        <f>TEXT(tbl_salesdata[[#This Row],[Order Date]],"dddd")</f>
        <v>Tuesday</v>
      </c>
      <c r="R362" t="str">
        <f>IF(tbl_salesdata[[#This Row],[Weekdaynum]]&gt;5,"Yes","No")</f>
        <v>No</v>
      </c>
    </row>
    <row r="363" spans="1:18" hidden="1" x14ac:dyDescent="0.35">
      <c r="A363">
        <v>170732104</v>
      </c>
      <c r="B363" s="3">
        <v>44000</v>
      </c>
      <c r="C363" s="3">
        <v>44001</v>
      </c>
      <c r="D363" t="s">
        <v>120</v>
      </c>
      <c r="E363" t="s">
        <v>38</v>
      </c>
      <c r="F363" t="s">
        <v>76</v>
      </c>
      <c r="G363" t="s">
        <v>14</v>
      </c>
      <c r="H363" t="s">
        <v>19</v>
      </c>
      <c r="I363" s="9">
        <v>2279</v>
      </c>
      <c r="J363" s="9">
        <v>668.27</v>
      </c>
      <c r="K363" s="9">
        <v>502.54</v>
      </c>
      <c r="L363" s="9">
        <f>tbl_salesdata[[#This Row],[Units Sold]]*tbl_salesdata[[#This Row],[Unit Cost]]</f>
        <v>1145288.6600000001</v>
      </c>
      <c r="M363" s="9">
        <f>tbl_salesdata[[#This Row],[Units Sold]]*tbl_salesdata[[#This Row],[Unit Price]]</f>
        <v>1522987.33</v>
      </c>
      <c r="N363" s="9">
        <f>tbl_salesdata[[#This Row],[Total Sales]]-tbl_salesdata[[#This Row],[Total Cost]]</f>
        <v>377698.66999999993</v>
      </c>
      <c r="O363">
        <f>tbl_salesdata[[#This Row],[Ship Date]]-tbl_salesdata[[#This Row],[Order Date]]</f>
        <v>1</v>
      </c>
      <c r="P363">
        <f>WEEKDAY(tbl_salesdata[[#This Row],[Order Date]],2)</f>
        <v>4</v>
      </c>
      <c r="Q363" t="str">
        <f>TEXT(tbl_salesdata[[#This Row],[Order Date]],"dddd")</f>
        <v>Thursday</v>
      </c>
      <c r="R363" t="str">
        <f>IF(tbl_salesdata[[#This Row],[Weekdaynum]]&gt;5,"Yes","No")</f>
        <v>No</v>
      </c>
    </row>
    <row r="364" spans="1:18" hidden="1" x14ac:dyDescent="0.35">
      <c r="A364">
        <v>189924275</v>
      </c>
      <c r="B364" s="3">
        <v>43518</v>
      </c>
      <c r="C364" s="3">
        <v>43528</v>
      </c>
      <c r="D364" t="s">
        <v>193</v>
      </c>
      <c r="E364" t="s">
        <v>21</v>
      </c>
      <c r="F364" t="s">
        <v>22</v>
      </c>
      <c r="G364" t="s">
        <v>18</v>
      </c>
      <c r="H364" t="s">
        <v>26</v>
      </c>
      <c r="I364" s="9">
        <v>1668</v>
      </c>
      <c r="J364" s="9">
        <v>47.45</v>
      </c>
      <c r="K364" s="9">
        <v>31.79</v>
      </c>
      <c r="L364" s="9">
        <f>tbl_salesdata[[#This Row],[Units Sold]]*tbl_salesdata[[#This Row],[Unit Cost]]</f>
        <v>53025.72</v>
      </c>
      <c r="M364" s="9">
        <f>tbl_salesdata[[#This Row],[Units Sold]]*tbl_salesdata[[#This Row],[Unit Price]]</f>
        <v>79146.600000000006</v>
      </c>
      <c r="N364" s="9">
        <f>tbl_salesdata[[#This Row],[Total Sales]]-tbl_salesdata[[#This Row],[Total Cost]]</f>
        <v>26120.880000000005</v>
      </c>
      <c r="O364">
        <f>tbl_salesdata[[#This Row],[Ship Date]]-tbl_salesdata[[#This Row],[Order Date]]</f>
        <v>10</v>
      </c>
      <c r="P364">
        <f>WEEKDAY(tbl_salesdata[[#This Row],[Order Date]],2)</f>
        <v>5</v>
      </c>
      <c r="Q364" t="str">
        <f>TEXT(tbl_salesdata[[#This Row],[Order Date]],"dddd")</f>
        <v>Friday</v>
      </c>
      <c r="R364" t="str">
        <f>IF(tbl_salesdata[[#This Row],[Weekdaynum]]&gt;5,"Yes","No")</f>
        <v>No</v>
      </c>
    </row>
    <row r="365" spans="1:18" x14ac:dyDescent="0.35">
      <c r="A365">
        <v>517019879</v>
      </c>
      <c r="B365" s="3">
        <v>42028</v>
      </c>
      <c r="C365" s="3">
        <v>42031</v>
      </c>
      <c r="D365" t="s">
        <v>43</v>
      </c>
      <c r="E365" t="s">
        <v>24</v>
      </c>
      <c r="F365" t="s">
        <v>40</v>
      </c>
      <c r="G365" t="s">
        <v>18</v>
      </c>
      <c r="H365" t="s">
        <v>34</v>
      </c>
      <c r="I365" s="9">
        <v>6526</v>
      </c>
      <c r="J365" s="9">
        <v>651.21</v>
      </c>
      <c r="K365" s="9">
        <v>524.96</v>
      </c>
      <c r="L365" s="9">
        <f>tbl_salesdata[[#This Row],[Units Sold]]*tbl_salesdata[[#This Row],[Unit Cost]]</f>
        <v>3425888.9600000004</v>
      </c>
      <c r="M365" s="9">
        <f>tbl_salesdata[[#This Row],[Units Sold]]*tbl_salesdata[[#This Row],[Unit Price]]</f>
        <v>4249796.46</v>
      </c>
      <c r="N365" s="9">
        <f>tbl_salesdata[[#This Row],[Total Sales]]-tbl_salesdata[[#This Row],[Total Cost]]</f>
        <v>823907.49999999953</v>
      </c>
      <c r="O365">
        <f>tbl_salesdata[[#This Row],[Ship Date]]-tbl_salesdata[[#This Row],[Order Date]]</f>
        <v>3</v>
      </c>
      <c r="P365">
        <f>WEEKDAY(tbl_salesdata[[#This Row],[Order Date]],2)</f>
        <v>6</v>
      </c>
      <c r="Q365" t="str">
        <f>TEXT(tbl_salesdata[[#This Row],[Order Date]],"dddd")</f>
        <v>Saturday</v>
      </c>
      <c r="R365" t="str">
        <f>IF(tbl_salesdata[[#This Row],[Weekdaynum]]&gt;5,"Yes","No")</f>
        <v>Yes</v>
      </c>
    </row>
    <row r="366" spans="1:18" x14ac:dyDescent="0.35">
      <c r="A366">
        <v>188351857</v>
      </c>
      <c r="B366" s="3">
        <v>42532</v>
      </c>
      <c r="C366" s="3">
        <v>42549</v>
      </c>
      <c r="D366" t="s">
        <v>216</v>
      </c>
      <c r="E366" t="s">
        <v>51</v>
      </c>
      <c r="F366" t="s">
        <v>76</v>
      </c>
      <c r="G366" t="s">
        <v>14</v>
      </c>
      <c r="H366" t="s">
        <v>19</v>
      </c>
      <c r="I366" s="9">
        <v>6355</v>
      </c>
      <c r="J366" s="9">
        <v>668.27</v>
      </c>
      <c r="K366" s="9">
        <v>502.54</v>
      </c>
      <c r="L366" s="9">
        <f>tbl_salesdata[[#This Row],[Units Sold]]*tbl_salesdata[[#This Row],[Unit Cost]]</f>
        <v>3193641.7</v>
      </c>
      <c r="M366" s="9">
        <f>tbl_salesdata[[#This Row],[Units Sold]]*tbl_salesdata[[#This Row],[Unit Price]]</f>
        <v>4246855.8499999996</v>
      </c>
      <c r="N366" s="9">
        <f>tbl_salesdata[[#This Row],[Total Sales]]-tbl_salesdata[[#This Row],[Total Cost]]</f>
        <v>1053214.1499999994</v>
      </c>
      <c r="O366">
        <f>tbl_salesdata[[#This Row],[Ship Date]]-tbl_salesdata[[#This Row],[Order Date]]</f>
        <v>17</v>
      </c>
      <c r="P366">
        <f>WEEKDAY(tbl_salesdata[[#This Row],[Order Date]],2)</f>
        <v>6</v>
      </c>
      <c r="Q366" t="str">
        <f>TEXT(tbl_salesdata[[#This Row],[Order Date]],"dddd")</f>
        <v>Saturday</v>
      </c>
      <c r="R366" t="str">
        <f>IF(tbl_salesdata[[#This Row],[Weekdaynum]]&gt;5,"Yes","No")</f>
        <v>Yes</v>
      </c>
    </row>
    <row r="367" spans="1:18" hidden="1" x14ac:dyDescent="0.35">
      <c r="A367">
        <v>546081721</v>
      </c>
      <c r="B367" s="3">
        <v>43585</v>
      </c>
      <c r="C367" s="3">
        <v>43603</v>
      </c>
      <c r="D367" t="s">
        <v>109</v>
      </c>
      <c r="E367" t="s">
        <v>21</v>
      </c>
      <c r="F367" t="s">
        <v>47</v>
      </c>
      <c r="G367" t="s">
        <v>14</v>
      </c>
      <c r="H367" t="s">
        <v>34</v>
      </c>
      <c r="I367" s="9">
        <v>6571</v>
      </c>
      <c r="J367" s="9">
        <v>421.89</v>
      </c>
      <c r="K367" s="9">
        <v>364.69</v>
      </c>
      <c r="L367" s="9">
        <f>tbl_salesdata[[#This Row],[Units Sold]]*tbl_salesdata[[#This Row],[Unit Cost]]</f>
        <v>2396377.9899999998</v>
      </c>
      <c r="M367" s="9">
        <f>tbl_salesdata[[#This Row],[Units Sold]]*tbl_salesdata[[#This Row],[Unit Price]]</f>
        <v>2772239.19</v>
      </c>
      <c r="N367" s="9">
        <f>tbl_salesdata[[#This Row],[Total Sales]]-tbl_salesdata[[#This Row],[Total Cost]]</f>
        <v>375861.20000000019</v>
      </c>
      <c r="O367">
        <f>tbl_salesdata[[#This Row],[Ship Date]]-tbl_salesdata[[#This Row],[Order Date]]</f>
        <v>18</v>
      </c>
      <c r="P367">
        <f>WEEKDAY(tbl_salesdata[[#This Row],[Order Date]],2)</f>
        <v>2</v>
      </c>
      <c r="Q367" t="str">
        <f>TEXT(tbl_salesdata[[#This Row],[Order Date]],"dddd")</f>
        <v>Tuesday</v>
      </c>
      <c r="R367" t="str">
        <f>IF(tbl_salesdata[[#This Row],[Weekdaynum]]&gt;5,"Yes","No")</f>
        <v>No</v>
      </c>
    </row>
    <row r="368" spans="1:18" hidden="1" x14ac:dyDescent="0.35">
      <c r="A368">
        <v>979073941</v>
      </c>
      <c r="B368" s="3">
        <v>44738</v>
      </c>
      <c r="C368" s="3">
        <v>44758</v>
      </c>
      <c r="D368" t="s">
        <v>71</v>
      </c>
      <c r="E368" t="s">
        <v>21</v>
      </c>
      <c r="F368" t="s">
        <v>13</v>
      </c>
      <c r="G368" t="s">
        <v>14</v>
      </c>
      <c r="H368" t="s">
        <v>19</v>
      </c>
      <c r="I368" s="9">
        <v>8591</v>
      </c>
      <c r="J368" s="9">
        <v>255.28</v>
      </c>
      <c r="K368" s="9">
        <v>159.41999999999999</v>
      </c>
      <c r="L368" s="9">
        <f>tbl_salesdata[[#This Row],[Units Sold]]*tbl_salesdata[[#This Row],[Unit Cost]]</f>
        <v>1369577.22</v>
      </c>
      <c r="M368" s="9">
        <f>tbl_salesdata[[#This Row],[Units Sold]]*tbl_salesdata[[#This Row],[Unit Price]]</f>
        <v>2193110.48</v>
      </c>
      <c r="N368" s="9">
        <f>tbl_salesdata[[#This Row],[Total Sales]]-tbl_salesdata[[#This Row],[Total Cost]]</f>
        <v>823533.26</v>
      </c>
      <c r="O368">
        <f>tbl_salesdata[[#This Row],[Ship Date]]-tbl_salesdata[[#This Row],[Order Date]]</f>
        <v>20</v>
      </c>
      <c r="P368">
        <f>WEEKDAY(tbl_salesdata[[#This Row],[Order Date]],2)</f>
        <v>7</v>
      </c>
      <c r="Q368" t="str">
        <f>TEXT(tbl_salesdata[[#This Row],[Order Date]],"dddd")</f>
        <v>Sunday</v>
      </c>
      <c r="R368" t="str">
        <f>IF(tbl_salesdata[[#This Row],[Weekdaynum]]&gt;5,"Yes","No")</f>
        <v>Yes</v>
      </c>
    </row>
    <row r="369" spans="1:18" hidden="1" x14ac:dyDescent="0.35">
      <c r="A369">
        <v>502356994</v>
      </c>
      <c r="B369" s="3">
        <v>43606</v>
      </c>
      <c r="C369" s="3">
        <v>43615</v>
      </c>
      <c r="D369" t="s">
        <v>190</v>
      </c>
      <c r="E369" t="s">
        <v>38</v>
      </c>
      <c r="F369" t="s">
        <v>68</v>
      </c>
      <c r="G369" t="s">
        <v>18</v>
      </c>
      <c r="H369" t="s">
        <v>26</v>
      </c>
      <c r="I369" s="9">
        <v>2000</v>
      </c>
      <c r="J369" s="9">
        <v>154.06</v>
      </c>
      <c r="K369" s="9">
        <v>90.93</v>
      </c>
      <c r="L369" s="9">
        <f>tbl_salesdata[[#This Row],[Units Sold]]*tbl_salesdata[[#This Row],[Unit Cost]]</f>
        <v>181860</v>
      </c>
      <c r="M369" s="9">
        <f>tbl_salesdata[[#This Row],[Units Sold]]*tbl_salesdata[[#This Row],[Unit Price]]</f>
        <v>308120</v>
      </c>
      <c r="N369" s="9">
        <f>tbl_salesdata[[#This Row],[Total Sales]]-tbl_salesdata[[#This Row],[Total Cost]]</f>
        <v>126260</v>
      </c>
      <c r="O369">
        <f>tbl_salesdata[[#This Row],[Ship Date]]-tbl_salesdata[[#This Row],[Order Date]]</f>
        <v>9</v>
      </c>
      <c r="P369">
        <f>WEEKDAY(tbl_salesdata[[#This Row],[Order Date]],2)</f>
        <v>2</v>
      </c>
      <c r="Q369" t="str">
        <f>TEXT(tbl_salesdata[[#This Row],[Order Date]],"dddd")</f>
        <v>Tuesday</v>
      </c>
      <c r="R369" t="str">
        <f>IF(tbl_salesdata[[#This Row],[Weekdaynum]]&gt;5,"Yes","No")</f>
        <v>No</v>
      </c>
    </row>
    <row r="370" spans="1:18" hidden="1" x14ac:dyDescent="0.35">
      <c r="A370">
        <v>336292207</v>
      </c>
      <c r="B370" s="3">
        <v>42862</v>
      </c>
      <c r="C370" s="3">
        <v>42875</v>
      </c>
      <c r="D370" t="s">
        <v>179</v>
      </c>
      <c r="E370" t="s">
        <v>32</v>
      </c>
      <c r="F370" t="s">
        <v>47</v>
      </c>
      <c r="G370" t="s">
        <v>14</v>
      </c>
      <c r="H370" t="s">
        <v>34</v>
      </c>
      <c r="I370" s="9">
        <v>5192</v>
      </c>
      <c r="J370" s="9">
        <v>421.89</v>
      </c>
      <c r="K370" s="9">
        <v>364.69</v>
      </c>
      <c r="L370" s="9">
        <f>tbl_salesdata[[#This Row],[Units Sold]]*tbl_salesdata[[#This Row],[Unit Cost]]</f>
        <v>1893470.48</v>
      </c>
      <c r="M370" s="9">
        <f>tbl_salesdata[[#This Row],[Units Sold]]*tbl_salesdata[[#This Row],[Unit Price]]</f>
        <v>2190452.88</v>
      </c>
      <c r="N370" s="9">
        <f>tbl_salesdata[[#This Row],[Total Sales]]-tbl_salesdata[[#This Row],[Total Cost]]</f>
        <v>296982.39999999991</v>
      </c>
      <c r="O370">
        <f>tbl_salesdata[[#This Row],[Ship Date]]-tbl_salesdata[[#This Row],[Order Date]]</f>
        <v>13</v>
      </c>
      <c r="P370">
        <f>WEEKDAY(tbl_salesdata[[#This Row],[Order Date]],2)</f>
        <v>7</v>
      </c>
      <c r="Q370" t="str">
        <f>TEXT(tbl_salesdata[[#This Row],[Order Date]],"dddd")</f>
        <v>Sunday</v>
      </c>
      <c r="R370" t="str">
        <f>IF(tbl_salesdata[[#This Row],[Weekdaynum]]&gt;5,"Yes","No")</f>
        <v>Yes</v>
      </c>
    </row>
    <row r="371" spans="1:18" hidden="1" x14ac:dyDescent="0.35">
      <c r="A371">
        <v>871553409</v>
      </c>
      <c r="B371" s="3">
        <v>43453</v>
      </c>
      <c r="C371" s="3">
        <v>43454</v>
      </c>
      <c r="D371" t="s">
        <v>94</v>
      </c>
      <c r="E371" t="s">
        <v>38</v>
      </c>
      <c r="F371" t="s">
        <v>30</v>
      </c>
      <c r="G371" t="s">
        <v>14</v>
      </c>
      <c r="H371" t="s">
        <v>34</v>
      </c>
      <c r="I371" s="9">
        <v>876</v>
      </c>
      <c r="J371" s="9">
        <v>81.73</v>
      </c>
      <c r="K371" s="9">
        <v>56.67</v>
      </c>
      <c r="L371" s="9">
        <f>tbl_salesdata[[#This Row],[Units Sold]]*tbl_salesdata[[#This Row],[Unit Cost]]</f>
        <v>49642.92</v>
      </c>
      <c r="M371" s="9">
        <f>tbl_salesdata[[#This Row],[Units Sold]]*tbl_salesdata[[#This Row],[Unit Price]]</f>
        <v>71595.48000000001</v>
      </c>
      <c r="N371" s="9">
        <f>tbl_salesdata[[#This Row],[Total Sales]]-tbl_salesdata[[#This Row],[Total Cost]]</f>
        <v>21952.560000000012</v>
      </c>
      <c r="O371">
        <f>tbl_salesdata[[#This Row],[Ship Date]]-tbl_salesdata[[#This Row],[Order Date]]</f>
        <v>1</v>
      </c>
      <c r="P371">
        <f>WEEKDAY(tbl_salesdata[[#This Row],[Order Date]],2)</f>
        <v>3</v>
      </c>
      <c r="Q371" t="str">
        <f>TEXT(tbl_salesdata[[#This Row],[Order Date]],"dddd")</f>
        <v>Wednesday</v>
      </c>
      <c r="R371" t="str">
        <f>IF(tbl_salesdata[[#This Row],[Weekdaynum]]&gt;5,"Yes","No")</f>
        <v>No</v>
      </c>
    </row>
    <row r="372" spans="1:18" hidden="1" x14ac:dyDescent="0.35">
      <c r="A372">
        <v>319126927</v>
      </c>
      <c r="B372" s="3">
        <v>42020</v>
      </c>
      <c r="C372" s="3">
        <v>42028</v>
      </c>
      <c r="D372" t="s">
        <v>179</v>
      </c>
      <c r="E372" t="s">
        <v>32</v>
      </c>
      <c r="F372" t="s">
        <v>30</v>
      </c>
      <c r="G372" t="s">
        <v>18</v>
      </c>
      <c r="H372" t="s">
        <v>34</v>
      </c>
      <c r="I372" s="9">
        <v>5604</v>
      </c>
      <c r="J372" s="9">
        <v>81.73</v>
      </c>
      <c r="K372" s="9">
        <v>56.67</v>
      </c>
      <c r="L372" s="9">
        <f>tbl_salesdata[[#This Row],[Units Sold]]*tbl_salesdata[[#This Row],[Unit Cost]]</f>
        <v>317578.68</v>
      </c>
      <c r="M372" s="9">
        <f>tbl_salesdata[[#This Row],[Units Sold]]*tbl_salesdata[[#This Row],[Unit Price]]</f>
        <v>458014.92000000004</v>
      </c>
      <c r="N372" s="9">
        <f>tbl_salesdata[[#This Row],[Total Sales]]-tbl_salesdata[[#This Row],[Total Cost]]</f>
        <v>140436.24000000005</v>
      </c>
      <c r="O372">
        <f>tbl_salesdata[[#This Row],[Ship Date]]-tbl_salesdata[[#This Row],[Order Date]]</f>
        <v>8</v>
      </c>
      <c r="P372">
        <f>WEEKDAY(tbl_salesdata[[#This Row],[Order Date]],2)</f>
        <v>5</v>
      </c>
      <c r="Q372" t="str">
        <f>TEXT(tbl_salesdata[[#This Row],[Order Date]],"dddd")</f>
        <v>Friday</v>
      </c>
      <c r="R372" t="str">
        <f>IF(tbl_salesdata[[#This Row],[Weekdaynum]]&gt;5,"Yes","No")</f>
        <v>No</v>
      </c>
    </row>
    <row r="373" spans="1:18" hidden="1" x14ac:dyDescent="0.35">
      <c r="A373">
        <v>560311591</v>
      </c>
      <c r="B373" s="3">
        <v>42402</v>
      </c>
      <c r="C373" s="3">
        <v>42414</v>
      </c>
      <c r="D373" t="s">
        <v>153</v>
      </c>
      <c r="E373" t="s">
        <v>38</v>
      </c>
      <c r="F373" t="s">
        <v>68</v>
      </c>
      <c r="G373" t="s">
        <v>14</v>
      </c>
      <c r="H373" t="s">
        <v>34</v>
      </c>
      <c r="I373" s="9">
        <v>7506</v>
      </c>
      <c r="J373" s="9">
        <v>154.06</v>
      </c>
      <c r="K373" s="9">
        <v>90.93</v>
      </c>
      <c r="L373" s="9">
        <f>tbl_salesdata[[#This Row],[Units Sold]]*tbl_salesdata[[#This Row],[Unit Cost]]</f>
        <v>682520.58000000007</v>
      </c>
      <c r="M373" s="9">
        <f>tbl_salesdata[[#This Row],[Units Sold]]*tbl_salesdata[[#This Row],[Unit Price]]</f>
        <v>1156374.3600000001</v>
      </c>
      <c r="N373" s="9">
        <f>tbl_salesdata[[#This Row],[Total Sales]]-tbl_salesdata[[#This Row],[Total Cost]]</f>
        <v>473853.78</v>
      </c>
      <c r="O373">
        <f>tbl_salesdata[[#This Row],[Ship Date]]-tbl_salesdata[[#This Row],[Order Date]]</f>
        <v>12</v>
      </c>
      <c r="P373">
        <f>WEEKDAY(tbl_salesdata[[#This Row],[Order Date]],2)</f>
        <v>2</v>
      </c>
      <c r="Q373" t="str">
        <f>TEXT(tbl_salesdata[[#This Row],[Order Date]],"dddd")</f>
        <v>Tuesday</v>
      </c>
      <c r="R373" t="str">
        <f>IF(tbl_salesdata[[#This Row],[Weekdaynum]]&gt;5,"Yes","No")</f>
        <v>No</v>
      </c>
    </row>
    <row r="374" spans="1:18" hidden="1" x14ac:dyDescent="0.35">
      <c r="A374">
        <v>396718728</v>
      </c>
      <c r="B374" s="3">
        <v>44599</v>
      </c>
      <c r="C374" s="3">
        <v>44620</v>
      </c>
      <c r="D374" t="s">
        <v>35</v>
      </c>
      <c r="E374" t="s">
        <v>21</v>
      </c>
      <c r="F374" t="s">
        <v>30</v>
      </c>
      <c r="G374" t="s">
        <v>18</v>
      </c>
      <c r="H374" t="s">
        <v>26</v>
      </c>
      <c r="I374" s="9">
        <v>6742</v>
      </c>
      <c r="J374" s="9">
        <v>81.73</v>
      </c>
      <c r="K374" s="9">
        <v>56.67</v>
      </c>
      <c r="L374" s="9">
        <f>tbl_salesdata[[#This Row],[Units Sold]]*tbl_salesdata[[#This Row],[Unit Cost]]</f>
        <v>382069.14</v>
      </c>
      <c r="M374" s="9">
        <f>tbl_salesdata[[#This Row],[Units Sold]]*tbl_salesdata[[#This Row],[Unit Price]]</f>
        <v>551023.66</v>
      </c>
      <c r="N374" s="9">
        <f>tbl_salesdata[[#This Row],[Total Sales]]-tbl_salesdata[[#This Row],[Total Cost]]</f>
        <v>168954.52000000002</v>
      </c>
      <c r="O374">
        <f>tbl_salesdata[[#This Row],[Ship Date]]-tbl_salesdata[[#This Row],[Order Date]]</f>
        <v>21</v>
      </c>
      <c r="P374">
        <f>WEEKDAY(tbl_salesdata[[#This Row],[Order Date]],2)</f>
        <v>1</v>
      </c>
      <c r="Q374" t="str">
        <f>TEXT(tbl_salesdata[[#This Row],[Order Date]],"dddd")</f>
        <v>Monday</v>
      </c>
      <c r="R374" t="str">
        <f>IF(tbl_salesdata[[#This Row],[Weekdaynum]]&gt;5,"Yes","No")</f>
        <v>No</v>
      </c>
    </row>
    <row r="375" spans="1:18" hidden="1" x14ac:dyDescent="0.35">
      <c r="A375">
        <v>500272166</v>
      </c>
      <c r="B375" s="3">
        <v>42612</v>
      </c>
      <c r="C375" s="3">
        <v>42616</v>
      </c>
      <c r="D375" t="s">
        <v>194</v>
      </c>
      <c r="E375" t="s">
        <v>32</v>
      </c>
      <c r="F375" t="s">
        <v>56</v>
      </c>
      <c r="G375" t="s">
        <v>14</v>
      </c>
      <c r="H375" t="s">
        <v>34</v>
      </c>
      <c r="I375" s="9">
        <v>506</v>
      </c>
      <c r="J375" s="9">
        <v>9.33</v>
      </c>
      <c r="K375" s="9">
        <v>6.92</v>
      </c>
      <c r="L375" s="9">
        <f>tbl_salesdata[[#This Row],[Units Sold]]*tbl_salesdata[[#This Row],[Unit Cost]]</f>
        <v>3501.52</v>
      </c>
      <c r="M375" s="9">
        <f>tbl_salesdata[[#This Row],[Units Sold]]*tbl_salesdata[[#This Row],[Unit Price]]</f>
        <v>4720.9800000000005</v>
      </c>
      <c r="N375" s="9">
        <f>tbl_salesdata[[#This Row],[Total Sales]]-tbl_salesdata[[#This Row],[Total Cost]]</f>
        <v>1219.4600000000005</v>
      </c>
      <c r="O375">
        <f>tbl_salesdata[[#This Row],[Ship Date]]-tbl_salesdata[[#This Row],[Order Date]]</f>
        <v>4</v>
      </c>
      <c r="P375">
        <f>WEEKDAY(tbl_salesdata[[#This Row],[Order Date]],2)</f>
        <v>2</v>
      </c>
      <c r="Q375" t="str">
        <f>TEXT(tbl_salesdata[[#This Row],[Order Date]],"dddd")</f>
        <v>Tuesday</v>
      </c>
      <c r="R375" t="str">
        <f>IF(tbl_salesdata[[#This Row],[Weekdaynum]]&gt;5,"Yes","No")</f>
        <v>No</v>
      </c>
    </row>
    <row r="376" spans="1:18" hidden="1" x14ac:dyDescent="0.35">
      <c r="A376">
        <v>263208234</v>
      </c>
      <c r="B376" s="3">
        <v>44913</v>
      </c>
      <c r="C376" s="3">
        <v>44922</v>
      </c>
      <c r="D376" t="s">
        <v>87</v>
      </c>
      <c r="E376" t="s">
        <v>24</v>
      </c>
      <c r="F376" t="s">
        <v>17</v>
      </c>
      <c r="G376" t="s">
        <v>14</v>
      </c>
      <c r="H376" t="s">
        <v>26</v>
      </c>
      <c r="I376" s="9">
        <v>8020</v>
      </c>
      <c r="J376" s="9">
        <v>152.58000000000001</v>
      </c>
      <c r="K376" s="9">
        <v>97.44</v>
      </c>
      <c r="L376" s="9">
        <f>tbl_salesdata[[#This Row],[Units Sold]]*tbl_salesdata[[#This Row],[Unit Cost]]</f>
        <v>781468.79999999993</v>
      </c>
      <c r="M376" s="9">
        <f>tbl_salesdata[[#This Row],[Units Sold]]*tbl_salesdata[[#This Row],[Unit Price]]</f>
        <v>1223691.6000000001</v>
      </c>
      <c r="N376" s="9">
        <f>tbl_salesdata[[#This Row],[Total Sales]]-tbl_salesdata[[#This Row],[Total Cost]]</f>
        <v>442222.80000000016</v>
      </c>
      <c r="O376">
        <f>tbl_salesdata[[#This Row],[Ship Date]]-tbl_salesdata[[#This Row],[Order Date]]</f>
        <v>9</v>
      </c>
      <c r="P376">
        <f>WEEKDAY(tbl_salesdata[[#This Row],[Order Date]],2)</f>
        <v>7</v>
      </c>
      <c r="Q376" t="str">
        <f>TEXT(tbl_salesdata[[#This Row],[Order Date]],"dddd")</f>
        <v>Sunday</v>
      </c>
      <c r="R376" t="str">
        <f>IF(tbl_salesdata[[#This Row],[Weekdaynum]]&gt;5,"Yes","No")</f>
        <v>Yes</v>
      </c>
    </row>
    <row r="377" spans="1:18" x14ac:dyDescent="0.35">
      <c r="A377">
        <v>769180142</v>
      </c>
      <c r="B377" s="3">
        <v>42357</v>
      </c>
      <c r="C377" s="3">
        <v>42360</v>
      </c>
      <c r="D377" t="s">
        <v>164</v>
      </c>
      <c r="E377" t="s">
        <v>38</v>
      </c>
      <c r="F377" t="s">
        <v>76</v>
      </c>
      <c r="G377" t="s">
        <v>14</v>
      </c>
      <c r="H377" t="s">
        <v>19</v>
      </c>
      <c r="I377" s="9">
        <v>6352</v>
      </c>
      <c r="J377" s="9">
        <v>668.27</v>
      </c>
      <c r="K377" s="9">
        <v>502.54</v>
      </c>
      <c r="L377" s="9">
        <f>tbl_salesdata[[#This Row],[Units Sold]]*tbl_salesdata[[#This Row],[Unit Cost]]</f>
        <v>3192134.08</v>
      </c>
      <c r="M377" s="9">
        <f>tbl_salesdata[[#This Row],[Units Sold]]*tbl_salesdata[[#This Row],[Unit Price]]</f>
        <v>4244851.04</v>
      </c>
      <c r="N377" s="9">
        <f>tbl_salesdata[[#This Row],[Total Sales]]-tbl_salesdata[[#This Row],[Total Cost]]</f>
        <v>1052716.96</v>
      </c>
      <c r="O377">
        <f>tbl_salesdata[[#This Row],[Ship Date]]-tbl_salesdata[[#This Row],[Order Date]]</f>
        <v>3</v>
      </c>
      <c r="P377">
        <f>WEEKDAY(tbl_salesdata[[#This Row],[Order Date]],2)</f>
        <v>6</v>
      </c>
      <c r="Q377" t="str">
        <f>TEXT(tbl_salesdata[[#This Row],[Order Date]],"dddd")</f>
        <v>Saturday</v>
      </c>
      <c r="R377" t="str">
        <f>IF(tbl_salesdata[[#This Row],[Weekdaynum]]&gt;5,"Yes","No")</f>
        <v>Yes</v>
      </c>
    </row>
    <row r="378" spans="1:18" hidden="1" x14ac:dyDescent="0.35">
      <c r="A378">
        <v>737736070</v>
      </c>
      <c r="B378" s="3">
        <v>44123</v>
      </c>
      <c r="C378" s="3">
        <v>44127</v>
      </c>
      <c r="D378" t="s">
        <v>172</v>
      </c>
      <c r="E378" t="s">
        <v>21</v>
      </c>
      <c r="F378" t="s">
        <v>25</v>
      </c>
      <c r="G378" t="s">
        <v>18</v>
      </c>
      <c r="H378" t="s">
        <v>26</v>
      </c>
      <c r="I378" s="9">
        <v>1352</v>
      </c>
      <c r="J378" s="9">
        <v>205.7</v>
      </c>
      <c r="K378" s="9">
        <v>117.11</v>
      </c>
      <c r="L378" s="9">
        <f>tbl_salesdata[[#This Row],[Units Sold]]*tbl_salesdata[[#This Row],[Unit Cost]]</f>
        <v>158332.72</v>
      </c>
      <c r="M378" s="9">
        <f>tbl_salesdata[[#This Row],[Units Sold]]*tbl_salesdata[[#This Row],[Unit Price]]</f>
        <v>278106.39999999997</v>
      </c>
      <c r="N378" s="9">
        <f>tbl_salesdata[[#This Row],[Total Sales]]-tbl_salesdata[[#This Row],[Total Cost]]</f>
        <v>119773.67999999996</v>
      </c>
      <c r="O378">
        <f>tbl_salesdata[[#This Row],[Ship Date]]-tbl_salesdata[[#This Row],[Order Date]]</f>
        <v>4</v>
      </c>
      <c r="P378">
        <f>WEEKDAY(tbl_salesdata[[#This Row],[Order Date]],2)</f>
        <v>1</v>
      </c>
      <c r="Q378" t="str">
        <f>TEXT(tbl_salesdata[[#This Row],[Order Date]],"dddd")</f>
        <v>Monday</v>
      </c>
      <c r="R378" t="str">
        <f>IF(tbl_salesdata[[#This Row],[Weekdaynum]]&gt;5,"Yes","No")</f>
        <v>No</v>
      </c>
    </row>
    <row r="379" spans="1:18" hidden="1" x14ac:dyDescent="0.35">
      <c r="A379">
        <v>585362994</v>
      </c>
      <c r="B379" s="3">
        <v>44612</v>
      </c>
      <c r="C379" s="3">
        <v>44614</v>
      </c>
      <c r="D379" t="s">
        <v>195</v>
      </c>
      <c r="E379" t="s">
        <v>21</v>
      </c>
      <c r="F379" t="s">
        <v>76</v>
      </c>
      <c r="G379" t="s">
        <v>18</v>
      </c>
      <c r="H379" t="s">
        <v>26</v>
      </c>
      <c r="I379" s="9">
        <v>773</v>
      </c>
      <c r="J379" s="9">
        <v>668.27</v>
      </c>
      <c r="K379" s="9">
        <v>502.54</v>
      </c>
      <c r="L379" s="9">
        <f>tbl_salesdata[[#This Row],[Units Sold]]*tbl_salesdata[[#This Row],[Unit Cost]]</f>
        <v>388463.42000000004</v>
      </c>
      <c r="M379" s="9">
        <f>tbl_salesdata[[#This Row],[Units Sold]]*tbl_salesdata[[#This Row],[Unit Price]]</f>
        <v>516572.70999999996</v>
      </c>
      <c r="N379" s="9">
        <f>tbl_salesdata[[#This Row],[Total Sales]]-tbl_salesdata[[#This Row],[Total Cost]]</f>
        <v>128109.28999999992</v>
      </c>
      <c r="O379">
        <f>tbl_salesdata[[#This Row],[Ship Date]]-tbl_salesdata[[#This Row],[Order Date]]</f>
        <v>2</v>
      </c>
      <c r="P379">
        <f>WEEKDAY(tbl_salesdata[[#This Row],[Order Date]],2)</f>
        <v>7</v>
      </c>
      <c r="Q379" t="str">
        <f>TEXT(tbl_salesdata[[#This Row],[Order Date]],"dddd")</f>
        <v>Sunday</v>
      </c>
      <c r="R379" t="str">
        <f>IF(tbl_salesdata[[#This Row],[Weekdaynum]]&gt;5,"Yes","No")</f>
        <v>Yes</v>
      </c>
    </row>
    <row r="380" spans="1:18" hidden="1" x14ac:dyDescent="0.35">
      <c r="A380">
        <v>164442861</v>
      </c>
      <c r="B380" s="3">
        <v>44081</v>
      </c>
      <c r="C380" s="3">
        <v>44096</v>
      </c>
      <c r="D380" t="s">
        <v>28</v>
      </c>
      <c r="E380" t="s">
        <v>29</v>
      </c>
      <c r="F380" t="s">
        <v>13</v>
      </c>
      <c r="G380" t="s">
        <v>18</v>
      </c>
      <c r="H380" t="s">
        <v>15</v>
      </c>
      <c r="I380" s="9">
        <v>1152</v>
      </c>
      <c r="J380" s="9">
        <v>255.28</v>
      </c>
      <c r="K380" s="9">
        <v>159.41999999999999</v>
      </c>
      <c r="L380" s="9">
        <f>tbl_salesdata[[#This Row],[Units Sold]]*tbl_salesdata[[#This Row],[Unit Cost]]</f>
        <v>183651.84</v>
      </c>
      <c r="M380" s="9">
        <f>tbl_salesdata[[#This Row],[Units Sold]]*tbl_salesdata[[#This Row],[Unit Price]]</f>
        <v>294082.56</v>
      </c>
      <c r="N380" s="9">
        <f>tbl_salesdata[[#This Row],[Total Sales]]-tbl_salesdata[[#This Row],[Total Cost]]</f>
        <v>110430.72</v>
      </c>
      <c r="O380">
        <f>tbl_salesdata[[#This Row],[Ship Date]]-tbl_salesdata[[#This Row],[Order Date]]</f>
        <v>15</v>
      </c>
      <c r="P380">
        <f>WEEKDAY(tbl_salesdata[[#This Row],[Order Date]],2)</f>
        <v>1</v>
      </c>
      <c r="Q380" t="str">
        <f>TEXT(tbl_salesdata[[#This Row],[Order Date]],"dddd")</f>
        <v>Monday</v>
      </c>
      <c r="R380" t="str">
        <f>IF(tbl_salesdata[[#This Row],[Weekdaynum]]&gt;5,"Yes","No")</f>
        <v>No</v>
      </c>
    </row>
    <row r="381" spans="1:18" hidden="1" x14ac:dyDescent="0.35">
      <c r="A381">
        <v>118774497</v>
      </c>
      <c r="B381" s="3">
        <v>43950</v>
      </c>
      <c r="C381" s="3">
        <v>43970</v>
      </c>
      <c r="D381" t="s">
        <v>82</v>
      </c>
      <c r="E381" t="s">
        <v>32</v>
      </c>
      <c r="F381" t="s">
        <v>40</v>
      </c>
      <c r="G381" t="s">
        <v>14</v>
      </c>
      <c r="H381" t="s">
        <v>15</v>
      </c>
      <c r="I381" s="9">
        <v>6868</v>
      </c>
      <c r="J381" s="9">
        <v>651.21</v>
      </c>
      <c r="K381" s="9">
        <v>524.96</v>
      </c>
      <c r="L381" s="9">
        <f>tbl_salesdata[[#This Row],[Units Sold]]*tbl_salesdata[[#This Row],[Unit Cost]]</f>
        <v>3605425.2800000003</v>
      </c>
      <c r="M381" s="9">
        <f>tbl_salesdata[[#This Row],[Units Sold]]*tbl_salesdata[[#This Row],[Unit Price]]</f>
        <v>4472510.28</v>
      </c>
      <c r="N381" s="9">
        <f>tbl_salesdata[[#This Row],[Total Sales]]-tbl_salesdata[[#This Row],[Total Cost]]</f>
        <v>867085</v>
      </c>
      <c r="O381">
        <f>tbl_salesdata[[#This Row],[Ship Date]]-tbl_salesdata[[#This Row],[Order Date]]</f>
        <v>20</v>
      </c>
      <c r="P381">
        <f>WEEKDAY(tbl_salesdata[[#This Row],[Order Date]],2)</f>
        <v>3</v>
      </c>
      <c r="Q381" t="str">
        <f>TEXT(tbl_salesdata[[#This Row],[Order Date]],"dddd")</f>
        <v>Wednesday</v>
      </c>
      <c r="R381" t="str">
        <f>IF(tbl_salesdata[[#This Row],[Weekdaynum]]&gt;5,"Yes","No")</f>
        <v>No</v>
      </c>
    </row>
    <row r="382" spans="1:18" hidden="1" x14ac:dyDescent="0.35">
      <c r="A382">
        <v>712469232</v>
      </c>
      <c r="B382" s="3">
        <v>42792</v>
      </c>
      <c r="C382" s="3">
        <v>42796</v>
      </c>
      <c r="D382" t="s">
        <v>196</v>
      </c>
      <c r="E382" t="s">
        <v>32</v>
      </c>
      <c r="F382" t="s">
        <v>13</v>
      </c>
      <c r="G382" t="s">
        <v>14</v>
      </c>
      <c r="H382" t="s">
        <v>15</v>
      </c>
      <c r="I382" s="9">
        <v>4333</v>
      </c>
      <c r="J382" s="9">
        <v>255.28</v>
      </c>
      <c r="K382" s="9">
        <v>159.41999999999999</v>
      </c>
      <c r="L382" s="9">
        <f>tbl_salesdata[[#This Row],[Units Sold]]*tbl_salesdata[[#This Row],[Unit Cost]]</f>
        <v>690766.86</v>
      </c>
      <c r="M382" s="9">
        <f>tbl_salesdata[[#This Row],[Units Sold]]*tbl_salesdata[[#This Row],[Unit Price]]</f>
        <v>1106128.24</v>
      </c>
      <c r="N382" s="9">
        <f>tbl_salesdata[[#This Row],[Total Sales]]-tbl_salesdata[[#This Row],[Total Cost]]</f>
        <v>415361.38</v>
      </c>
      <c r="O382">
        <f>tbl_salesdata[[#This Row],[Ship Date]]-tbl_salesdata[[#This Row],[Order Date]]</f>
        <v>4</v>
      </c>
      <c r="P382">
        <f>WEEKDAY(tbl_salesdata[[#This Row],[Order Date]],2)</f>
        <v>7</v>
      </c>
      <c r="Q382" t="str">
        <f>TEXT(tbl_salesdata[[#This Row],[Order Date]],"dddd")</f>
        <v>Sunday</v>
      </c>
      <c r="R382" t="str">
        <f>IF(tbl_salesdata[[#This Row],[Weekdaynum]]&gt;5,"Yes","No")</f>
        <v>Yes</v>
      </c>
    </row>
    <row r="383" spans="1:18" hidden="1" x14ac:dyDescent="0.35">
      <c r="A383">
        <v>479950892</v>
      </c>
      <c r="B383" s="3">
        <v>42881</v>
      </c>
      <c r="C383" s="3">
        <v>42901</v>
      </c>
      <c r="D383" t="s">
        <v>197</v>
      </c>
      <c r="E383" t="s">
        <v>38</v>
      </c>
      <c r="F383" t="s">
        <v>13</v>
      </c>
      <c r="G383" t="s">
        <v>18</v>
      </c>
      <c r="H383" t="s">
        <v>19</v>
      </c>
      <c r="I383" s="9">
        <v>6989</v>
      </c>
      <c r="J383" s="9">
        <v>255.28</v>
      </c>
      <c r="K383" s="9">
        <v>159.41999999999999</v>
      </c>
      <c r="L383" s="9">
        <f>tbl_salesdata[[#This Row],[Units Sold]]*tbl_salesdata[[#This Row],[Unit Cost]]</f>
        <v>1114186.3799999999</v>
      </c>
      <c r="M383" s="9">
        <f>tbl_salesdata[[#This Row],[Units Sold]]*tbl_salesdata[[#This Row],[Unit Price]]</f>
        <v>1784151.92</v>
      </c>
      <c r="N383" s="9">
        <f>tbl_salesdata[[#This Row],[Total Sales]]-tbl_salesdata[[#This Row],[Total Cost]]</f>
        <v>669965.54</v>
      </c>
      <c r="O383">
        <f>tbl_salesdata[[#This Row],[Ship Date]]-tbl_salesdata[[#This Row],[Order Date]]</f>
        <v>20</v>
      </c>
      <c r="P383">
        <f>WEEKDAY(tbl_salesdata[[#This Row],[Order Date]],2)</f>
        <v>5</v>
      </c>
      <c r="Q383" t="str">
        <f>TEXT(tbl_salesdata[[#This Row],[Order Date]],"dddd")</f>
        <v>Friday</v>
      </c>
      <c r="R383" t="str">
        <f>IF(tbl_salesdata[[#This Row],[Weekdaynum]]&gt;5,"Yes","No")</f>
        <v>No</v>
      </c>
    </row>
    <row r="384" spans="1:18" x14ac:dyDescent="0.35">
      <c r="A384">
        <v>259766423</v>
      </c>
      <c r="B384" s="3">
        <v>44401</v>
      </c>
      <c r="C384" s="3">
        <v>44414</v>
      </c>
      <c r="D384" t="s">
        <v>41</v>
      </c>
      <c r="E384" t="s">
        <v>29</v>
      </c>
      <c r="F384" t="s">
        <v>42</v>
      </c>
      <c r="G384" t="s">
        <v>18</v>
      </c>
      <c r="H384" t="s">
        <v>34</v>
      </c>
      <c r="I384" s="9">
        <v>9512</v>
      </c>
      <c r="J384" s="9">
        <v>437.2</v>
      </c>
      <c r="K384" s="9">
        <v>263.33</v>
      </c>
      <c r="L384" s="9">
        <f>tbl_salesdata[[#This Row],[Units Sold]]*tbl_salesdata[[#This Row],[Unit Cost]]</f>
        <v>2504794.96</v>
      </c>
      <c r="M384" s="9">
        <f>tbl_salesdata[[#This Row],[Units Sold]]*tbl_salesdata[[#This Row],[Unit Price]]</f>
        <v>4158646.4</v>
      </c>
      <c r="N384" s="9">
        <f>tbl_salesdata[[#This Row],[Total Sales]]-tbl_salesdata[[#This Row],[Total Cost]]</f>
        <v>1653851.44</v>
      </c>
      <c r="O384">
        <f>tbl_salesdata[[#This Row],[Ship Date]]-tbl_salesdata[[#This Row],[Order Date]]</f>
        <v>13</v>
      </c>
      <c r="P384">
        <f>WEEKDAY(tbl_salesdata[[#This Row],[Order Date]],2)</f>
        <v>6</v>
      </c>
      <c r="Q384" t="str">
        <f>TEXT(tbl_salesdata[[#This Row],[Order Date]],"dddd")</f>
        <v>Saturday</v>
      </c>
      <c r="R384" t="str">
        <f>IF(tbl_salesdata[[#This Row],[Weekdaynum]]&gt;5,"Yes","No")</f>
        <v>Yes</v>
      </c>
    </row>
    <row r="385" spans="1:18" hidden="1" x14ac:dyDescent="0.35">
      <c r="A385">
        <v>125532805</v>
      </c>
      <c r="B385" s="3">
        <v>43837</v>
      </c>
      <c r="C385" s="3">
        <v>43857</v>
      </c>
      <c r="D385" t="s">
        <v>161</v>
      </c>
      <c r="E385" t="s">
        <v>24</v>
      </c>
      <c r="F385" t="s">
        <v>13</v>
      </c>
      <c r="G385" t="s">
        <v>18</v>
      </c>
      <c r="H385" t="s">
        <v>15</v>
      </c>
      <c r="I385" s="9">
        <v>6802</v>
      </c>
      <c r="J385" s="9">
        <v>255.28</v>
      </c>
      <c r="K385" s="9">
        <v>159.41999999999999</v>
      </c>
      <c r="L385" s="9">
        <f>tbl_salesdata[[#This Row],[Units Sold]]*tbl_salesdata[[#This Row],[Unit Cost]]</f>
        <v>1084374.8399999999</v>
      </c>
      <c r="M385" s="9">
        <f>tbl_salesdata[[#This Row],[Units Sold]]*tbl_salesdata[[#This Row],[Unit Price]]</f>
        <v>1736414.56</v>
      </c>
      <c r="N385" s="9">
        <f>tbl_salesdata[[#This Row],[Total Sales]]-tbl_salesdata[[#This Row],[Total Cost]]</f>
        <v>652039.7200000002</v>
      </c>
      <c r="O385">
        <f>tbl_salesdata[[#This Row],[Ship Date]]-tbl_salesdata[[#This Row],[Order Date]]</f>
        <v>20</v>
      </c>
      <c r="P385">
        <f>WEEKDAY(tbl_salesdata[[#This Row],[Order Date]],2)</f>
        <v>2</v>
      </c>
      <c r="Q385" t="str">
        <f>TEXT(tbl_salesdata[[#This Row],[Order Date]],"dddd")</f>
        <v>Tuesday</v>
      </c>
      <c r="R385" t="str">
        <f>IF(tbl_salesdata[[#This Row],[Weekdaynum]]&gt;5,"Yes","No")</f>
        <v>No</v>
      </c>
    </row>
    <row r="386" spans="1:18" hidden="1" x14ac:dyDescent="0.35">
      <c r="A386">
        <v>574043214</v>
      </c>
      <c r="B386" s="3">
        <v>43424</v>
      </c>
      <c r="C386" s="3">
        <v>43428</v>
      </c>
      <c r="D386" t="s">
        <v>140</v>
      </c>
      <c r="E386" t="s">
        <v>24</v>
      </c>
      <c r="F386" t="s">
        <v>33</v>
      </c>
      <c r="G386" t="s">
        <v>14</v>
      </c>
      <c r="H386" t="s">
        <v>19</v>
      </c>
      <c r="I386" s="9">
        <v>998</v>
      </c>
      <c r="J386" s="9">
        <v>109.28</v>
      </c>
      <c r="K386" s="9">
        <v>35.840000000000003</v>
      </c>
      <c r="L386" s="9">
        <f>tbl_salesdata[[#This Row],[Units Sold]]*tbl_salesdata[[#This Row],[Unit Cost]]</f>
        <v>35768.320000000007</v>
      </c>
      <c r="M386" s="9">
        <f>tbl_salesdata[[#This Row],[Units Sold]]*tbl_salesdata[[#This Row],[Unit Price]]</f>
        <v>109061.44</v>
      </c>
      <c r="N386" s="9">
        <f>tbl_salesdata[[#This Row],[Total Sales]]-tbl_salesdata[[#This Row],[Total Cost]]</f>
        <v>73293.119999999995</v>
      </c>
      <c r="O386">
        <f>tbl_salesdata[[#This Row],[Ship Date]]-tbl_salesdata[[#This Row],[Order Date]]</f>
        <v>4</v>
      </c>
      <c r="P386">
        <f>WEEKDAY(tbl_salesdata[[#This Row],[Order Date]],2)</f>
        <v>2</v>
      </c>
      <c r="Q386" t="str">
        <f>TEXT(tbl_salesdata[[#This Row],[Order Date]],"dddd")</f>
        <v>Tuesday</v>
      </c>
      <c r="R386" t="str">
        <f>IF(tbl_salesdata[[#This Row],[Weekdaynum]]&gt;5,"Yes","No")</f>
        <v>No</v>
      </c>
    </row>
    <row r="387" spans="1:18" hidden="1" x14ac:dyDescent="0.35">
      <c r="A387">
        <v>437160861</v>
      </c>
      <c r="B387" s="3">
        <v>42012</v>
      </c>
      <c r="C387" s="3">
        <v>42015</v>
      </c>
      <c r="D387" t="s">
        <v>130</v>
      </c>
      <c r="E387" t="s">
        <v>29</v>
      </c>
      <c r="F387" t="s">
        <v>30</v>
      </c>
      <c r="G387" t="s">
        <v>14</v>
      </c>
      <c r="H387" t="s">
        <v>34</v>
      </c>
      <c r="I387" s="9">
        <v>4468</v>
      </c>
      <c r="J387" s="9">
        <v>81.73</v>
      </c>
      <c r="K387" s="9">
        <v>56.67</v>
      </c>
      <c r="L387" s="9">
        <f>tbl_salesdata[[#This Row],[Units Sold]]*tbl_salesdata[[#This Row],[Unit Cost]]</f>
        <v>253201.56</v>
      </c>
      <c r="M387" s="9">
        <f>tbl_salesdata[[#This Row],[Units Sold]]*tbl_salesdata[[#This Row],[Unit Price]]</f>
        <v>365169.64</v>
      </c>
      <c r="N387" s="9">
        <f>tbl_salesdata[[#This Row],[Total Sales]]-tbl_salesdata[[#This Row],[Total Cost]]</f>
        <v>111968.08000000002</v>
      </c>
      <c r="O387">
        <f>tbl_salesdata[[#This Row],[Ship Date]]-tbl_salesdata[[#This Row],[Order Date]]</f>
        <v>3</v>
      </c>
      <c r="P387">
        <f>WEEKDAY(tbl_salesdata[[#This Row],[Order Date]],2)</f>
        <v>4</v>
      </c>
      <c r="Q387" t="str">
        <f>TEXT(tbl_salesdata[[#This Row],[Order Date]],"dddd")</f>
        <v>Thursday</v>
      </c>
      <c r="R387" t="str">
        <f>IF(tbl_salesdata[[#This Row],[Weekdaynum]]&gt;5,"Yes","No")</f>
        <v>No</v>
      </c>
    </row>
    <row r="388" spans="1:18" x14ac:dyDescent="0.35">
      <c r="A388">
        <v>634156453</v>
      </c>
      <c r="B388" s="3">
        <v>42889</v>
      </c>
      <c r="C388" s="3">
        <v>42904</v>
      </c>
      <c r="D388" t="s">
        <v>141</v>
      </c>
      <c r="E388" t="s">
        <v>38</v>
      </c>
      <c r="F388" t="s">
        <v>47</v>
      </c>
      <c r="G388" t="s">
        <v>18</v>
      </c>
      <c r="H388" t="s">
        <v>15</v>
      </c>
      <c r="I388" s="9">
        <v>9842</v>
      </c>
      <c r="J388" s="9">
        <v>421.89</v>
      </c>
      <c r="K388" s="9">
        <v>364.69</v>
      </c>
      <c r="L388" s="9">
        <f>tbl_salesdata[[#This Row],[Units Sold]]*tbl_salesdata[[#This Row],[Unit Cost]]</f>
        <v>3589278.98</v>
      </c>
      <c r="M388" s="9">
        <f>tbl_salesdata[[#This Row],[Units Sold]]*tbl_salesdata[[#This Row],[Unit Price]]</f>
        <v>4152241.38</v>
      </c>
      <c r="N388" s="9">
        <f>tbl_salesdata[[#This Row],[Total Sales]]-tbl_salesdata[[#This Row],[Total Cost]]</f>
        <v>562962.39999999991</v>
      </c>
      <c r="O388">
        <f>tbl_salesdata[[#This Row],[Ship Date]]-tbl_salesdata[[#This Row],[Order Date]]</f>
        <v>15</v>
      </c>
      <c r="P388">
        <f>WEEKDAY(tbl_salesdata[[#This Row],[Order Date]],2)</f>
        <v>6</v>
      </c>
      <c r="Q388" t="str">
        <f>TEXT(tbl_salesdata[[#This Row],[Order Date]],"dddd")</f>
        <v>Saturday</v>
      </c>
      <c r="R388" t="str">
        <f>IF(tbl_salesdata[[#This Row],[Weekdaynum]]&gt;5,"Yes","No")</f>
        <v>Yes</v>
      </c>
    </row>
    <row r="389" spans="1:18" hidden="1" x14ac:dyDescent="0.35">
      <c r="A389">
        <v>321475684</v>
      </c>
      <c r="B389" s="3">
        <v>42682</v>
      </c>
      <c r="C389" s="3">
        <v>42690</v>
      </c>
      <c r="D389" t="s">
        <v>151</v>
      </c>
      <c r="E389" t="s">
        <v>32</v>
      </c>
      <c r="F389" t="s">
        <v>17</v>
      </c>
      <c r="G389" t="s">
        <v>18</v>
      </c>
      <c r="H389" t="s">
        <v>34</v>
      </c>
      <c r="I389" s="9">
        <v>654</v>
      </c>
      <c r="J389" s="9">
        <v>152.58000000000001</v>
      </c>
      <c r="K389" s="9">
        <v>97.44</v>
      </c>
      <c r="L389" s="9">
        <f>tbl_salesdata[[#This Row],[Units Sold]]*tbl_salesdata[[#This Row],[Unit Cost]]</f>
        <v>63725.760000000002</v>
      </c>
      <c r="M389" s="9">
        <f>tbl_salesdata[[#This Row],[Units Sold]]*tbl_salesdata[[#This Row],[Unit Price]]</f>
        <v>99787.32</v>
      </c>
      <c r="N389" s="9">
        <f>tbl_salesdata[[#This Row],[Total Sales]]-tbl_salesdata[[#This Row],[Total Cost]]</f>
        <v>36061.560000000005</v>
      </c>
      <c r="O389">
        <f>tbl_salesdata[[#This Row],[Ship Date]]-tbl_salesdata[[#This Row],[Order Date]]</f>
        <v>8</v>
      </c>
      <c r="P389">
        <f>WEEKDAY(tbl_salesdata[[#This Row],[Order Date]],2)</f>
        <v>2</v>
      </c>
      <c r="Q389" t="str">
        <f>TEXT(tbl_salesdata[[#This Row],[Order Date]],"dddd")</f>
        <v>Tuesday</v>
      </c>
      <c r="R389" t="str">
        <f>IF(tbl_salesdata[[#This Row],[Weekdaynum]]&gt;5,"Yes","No")</f>
        <v>No</v>
      </c>
    </row>
    <row r="390" spans="1:18" hidden="1" x14ac:dyDescent="0.35">
      <c r="A390">
        <v>575583016</v>
      </c>
      <c r="B390" s="3">
        <v>44143</v>
      </c>
      <c r="C390" s="3">
        <v>44164</v>
      </c>
      <c r="D390" t="s">
        <v>35</v>
      </c>
      <c r="E390" t="s">
        <v>21</v>
      </c>
      <c r="F390" t="s">
        <v>40</v>
      </c>
      <c r="G390" t="s">
        <v>18</v>
      </c>
      <c r="H390" t="s">
        <v>19</v>
      </c>
      <c r="I390" s="9">
        <v>6660</v>
      </c>
      <c r="J390" s="9">
        <v>651.21</v>
      </c>
      <c r="K390" s="9">
        <v>524.96</v>
      </c>
      <c r="L390" s="9">
        <f>tbl_salesdata[[#This Row],[Units Sold]]*tbl_salesdata[[#This Row],[Unit Cost]]</f>
        <v>3496233.6</v>
      </c>
      <c r="M390" s="9">
        <f>tbl_salesdata[[#This Row],[Units Sold]]*tbl_salesdata[[#This Row],[Unit Price]]</f>
        <v>4337058.6000000006</v>
      </c>
      <c r="N390" s="9">
        <f>tbl_salesdata[[#This Row],[Total Sales]]-tbl_salesdata[[#This Row],[Total Cost]]</f>
        <v>840825.00000000047</v>
      </c>
      <c r="O390">
        <f>tbl_salesdata[[#This Row],[Ship Date]]-tbl_salesdata[[#This Row],[Order Date]]</f>
        <v>21</v>
      </c>
      <c r="P390">
        <f>WEEKDAY(tbl_salesdata[[#This Row],[Order Date]],2)</f>
        <v>7</v>
      </c>
      <c r="Q390" t="str">
        <f>TEXT(tbl_salesdata[[#This Row],[Order Date]],"dddd")</f>
        <v>Sunday</v>
      </c>
      <c r="R390" t="str">
        <f>IF(tbl_salesdata[[#This Row],[Weekdaynum]]&gt;5,"Yes","No")</f>
        <v>Yes</v>
      </c>
    </row>
    <row r="391" spans="1:18" hidden="1" x14ac:dyDescent="0.35">
      <c r="A391">
        <v>710117900</v>
      </c>
      <c r="B391" s="3">
        <v>42894</v>
      </c>
      <c r="C391" s="3">
        <v>42896</v>
      </c>
      <c r="D391" t="s">
        <v>199</v>
      </c>
      <c r="E391" t="s">
        <v>29</v>
      </c>
      <c r="F391" t="s">
        <v>47</v>
      </c>
      <c r="G391" t="s">
        <v>18</v>
      </c>
      <c r="H391" t="s">
        <v>15</v>
      </c>
      <c r="I391" s="9">
        <v>8522</v>
      </c>
      <c r="J391" s="9">
        <v>421.89</v>
      </c>
      <c r="K391" s="9">
        <v>364.69</v>
      </c>
      <c r="L391" s="9">
        <f>tbl_salesdata[[#This Row],[Units Sold]]*tbl_salesdata[[#This Row],[Unit Cost]]</f>
        <v>3107888.18</v>
      </c>
      <c r="M391" s="9">
        <f>tbl_salesdata[[#This Row],[Units Sold]]*tbl_salesdata[[#This Row],[Unit Price]]</f>
        <v>3595346.58</v>
      </c>
      <c r="N391" s="9">
        <f>tbl_salesdata[[#This Row],[Total Sales]]-tbl_salesdata[[#This Row],[Total Cost]]</f>
        <v>487458.39999999991</v>
      </c>
      <c r="O391">
        <f>tbl_salesdata[[#This Row],[Ship Date]]-tbl_salesdata[[#This Row],[Order Date]]</f>
        <v>2</v>
      </c>
      <c r="P391">
        <f>WEEKDAY(tbl_salesdata[[#This Row],[Order Date]],2)</f>
        <v>4</v>
      </c>
      <c r="Q391" t="str">
        <f>TEXT(tbl_salesdata[[#This Row],[Order Date]],"dddd")</f>
        <v>Thursday</v>
      </c>
      <c r="R391" t="str">
        <f>IF(tbl_salesdata[[#This Row],[Weekdaynum]]&gt;5,"Yes","No")</f>
        <v>No</v>
      </c>
    </row>
    <row r="392" spans="1:18" hidden="1" x14ac:dyDescent="0.35">
      <c r="A392">
        <v>342316663</v>
      </c>
      <c r="B392" s="3">
        <v>42099</v>
      </c>
      <c r="C392" s="3">
        <v>42120</v>
      </c>
      <c r="D392" t="s">
        <v>200</v>
      </c>
      <c r="E392" t="s">
        <v>24</v>
      </c>
      <c r="F392" t="s">
        <v>56</v>
      </c>
      <c r="G392" t="s">
        <v>18</v>
      </c>
      <c r="H392" t="s">
        <v>26</v>
      </c>
      <c r="I392" s="9">
        <v>7962</v>
      </c>
      <c r="J392" s="9">
        <v>9.33</v>
      </c>
      <c r="K392" s="9">
        <v>6.92</v>
      </c>
      <c r="L392" s="9">
        <f>tbl_salesdata[[#This Row],[Units Sold]]*tbl_salesdata[[#This Row],[Unit Cost]]</f>
        <v>55097.04</v>
      </c>
      <c r="M392" s="9">
        <f>tbl_salesdata[[#This Row],[Units Sold]]*tbl_salesdata[[#This Row],[Unit Price]]</f>
        <v>74285.460000000006</v>
      </c>
      <c r="N392" s="9">
        <f>tbl_salesdata[[#This Row],[Total Sales]]-tbl_salesdata[[#This Row],[Total Cost]]</f>
        <v>19188.420000000006</v>
      </c>
      <c r="O392">
        <f>tbl_salesdata[[#This Row],[Ship Date]]-tbl_salesdata[[#This Row],[Order Date]]</f>
        <v>21</v>
      </c>
      <c r="P392">
        <f>WEEKDAY(tbl_salesdata[[#This Row],[Order Date]],2)</f>
        <v>7</v>
      </c>
      <c r="Q392" t="str">
        <f>TEXT(tbl_salesdata[[#This Row],[Order Date]],"dddd")</f>
        <v>Sunday</v>
      </c>
      <c r="R392" t="str">
        <f>IF(tbl_salesdata[[#This Row],[Weekdaynum]]&gt;5,"Yes","No")</f>
        <v>Yes</v>
      </c>
    </row>
    <row r="393" spans="1:18" hidden="1" x14ac:dyDescent="0.35">
      <c r="A393">
        <v>959728133</v>
      </c>
      <c r="B393" s="3">
        <v>44922</v>
      </c>
      <c r="C393" s="3">
        <v>44934</v>
      </c>
      <c r="D393" t="s">
        <v>201</v>
      </c>
      <c r="E393" t="s">
        <v>24</v>
      </c>
      <c r="F393" t="s">
        <v>42</v>
      </c>
      <c r="G393" t="s">
        <v>18</v>
      </c>
      <c r="H393" t="s">
        <v>19</v>
      </c>
      <c r="I393" s="9">
        <v>3737</v>
      </c>
      <c r="J393" s="9">
        <v>437.2</v>
      </c>
      <c r="K393" s="9">
        <v>263.33</v>
      </c>
      <c r="L393" s="9">
        <f>tbl_salesdata[[#This Row],[Units Sold]]*tbl_salesdata[[#This Row],[Unit Cost]]</f>
        <v>984064.21</v>
      </c>
      <c r="M393" s="9">
        <f>tbl_salesdata[[#This Row],[Units Sold]]*tbl_salesdata[[#This Row],[Unit Price]]</f>
        <v>1633816.4</v>
      </c>
      <c r="N393" s="9">
        <f>tbl_salesdata[[#This Row],[Total Sales]]-tbl_salesdata[[#This Row],[Total Cost]]</f>
        <v>649752.18999999994</v>
      </c>
      <c r="O393">
        <f>tbl_salesdata[[#This Row],[Ship Date]]-tbl_salesdata[[#This Row],[Order Date]]</f>
        <v>12</v>
      </c>
      <c r="P393">
        <f>WEEKDAY(tbl_salesdata[[#This Row],[Order Date]],2)</f>
        <v>2</v>
      </c>
      <c r="Q393" t="str">
        <f>TEXT(tbl_salesdata[[#This Row],[Order Date]],"dddd")</f>
        <v>Tuesday</v>
      </c>
      <c r="R393" t="str">
        <f>IF(tbl_salesdata[[#This Row],[Weekdaynum]]&gt;5,"Yes","No")</f>
        <v>No</v>
      </c>
    </row>
    <row r="394" spans="1:18" hidden="1" x14ac:dyDescent="0.35">
      <c r="A394">
        <v>970213639</v>
      </c>
      <c r="B394" s="3">
        <v>44691</v>
      </c>
      <c r="C394" s="3">
        <v>44692</v>
      </c>
      <c r="D394" t="s">
        <v>57</v>
      </c>
      <c r="E394" t="s">
        <v>32</v>
      </c>
      <c r="F394" t="s">
        <v>68</v>
      </c>
      <c r="G394" t="s">
        <v>18</v>
      </c>
      <c r="H394" t="s">
        <v>19</v>
      </c>
      <c r="I394" s="9">
        <v>6631</v>
      </c>
      <c r="J394" s="9">
        <v>154.06</v>
      </c>
      <c r="K394" s="9">
        <v>90.93</v>
      </c>
      <c r="L394" s="9">
        <f>tbl_salesdata[[#This Row],[Units Sold]]*tbl_salesdata[[#This Row],[Unit Cost]]</f>
        <v>602956.83000000007</v>
      </c>
      <c r="M394" s="9">
        <f>tbl_salesdata[[#This Row],[Units Sold]]*tbl_salesdata[[#This Row],[Unit Price]]</f>
        <v>1021571.86</v>
      </c>
      <c r="N394" s="9">
        <f>tbl_salesdata[[#This Row],[Total Sales]]-tbl_salesdata[[#This Row],[Total Cost]]</f>
        <v>418615.02999999991</v>
      </c>
      <c r="O394">
        <f>tbl_salesdata[[#This Row],[Ship Date]]-tbl_salesdata[[#This Row],[Order Date]]</f>
        <v>1</v>
      </c>
      <c r="P394">
        <f>WEEKDAY(tbl_salesdata[[#This Row],[Order Date]],2)</f>
        <v>2</v>
      </c>
      <c r="Q394" t="str">
        <f>TEXT(tbl_salesdata[[#This Row],[Order Date]],"dddd")</f>
        <v>Tuesday</v>
      </c>
      <c r="R394" t="str">
        <f>IF(tbl_salesdata[[#This Row],[Weekdaynum]]&gt;5,"Yes","No")</f>
        <v>No</v>
      </c>
    </row>
    <row r="395" spans="1:18" hidden="1" x14ac:dyDescent="0.35">
      <c r="A395">
        <v>651947009</v>
      </c>
      <c r="B395" s="3">
        <v>42501</v>
      </c>
      <c r="C395" s="3">
        <v>42520</v>
      </c>
      <c r="D395" t="s">
        <v>140</v>
      </c>
      <c r="E395" t="s">
        <v>24</v>
      </c>
      <c r="F395" t="s">
        <v>25</v>
      </c>
      <c r="G395" t="s">
        <v>18</v>
      </c>
      <c r="H395" t="s">
        <v>15</v>
      </c>
      <c r="I395" s="9">
        <v>4463</v>
      </c>
      <c r="J395" s="9">
        <v>205.7</v>
      </c>
      <c r="K395" s="9">
        <v>117.11</v>
      </c>
      <c r="L395" s="9">
        <f>tbl_salesdata[[#This Row],[Units Sold]]*tbl_salesdata[[#This Row],[Unit Cost]]</f>
        <v>522661.93</v>
      </c>
      <c r="M395" s="9">
        <f>tbl_salesdata[[#This Row],[Units Sold]]*tbl_salesdata[[#This Row],[Unit Price]]</f>
        <v>918039.1</v>
      </c>
      <c r="N395" s="9">
        <f>tbl_salesdata[[#This Row],[Total Sales]]-tbl_salesdata[[#This Row],[Total Cost]]</f>
        <v>395377.17</v>
      </c>
      <c r="O395">
        <f>tbl_salesdata[[#This Row],[Ship Date]]-tbl_salesdata[[#This Row],[Order Date]]</f>
        <v>19</v>
      </c>
      <c r="P395">
        <f>WEEKDAY(tbl_salesdata[[#This Row],[Order Date]],2)</f>
        <v>3</v>
      </c>
      <c r="Q395" t="str">
        <f>TEXT(tbl_salesdata[[#This Row],[Order Date]],"dddd")</f>
        <v>Wednesday</v>
      </c>
      <c r="R395" t="str">
        <f>IF(tbl_salesdata[[#This Row],[Weekdaynum]]&gt;5,"Yes","No")</f>
        <v>No</v>
      </c>
    </row>
    <row r="396" spans="1:18" hidden="1" x14ac:dyDescent="0.35">
      <c r="A396">
        <v>803414571</v>
      </c>
      <c r="B396" s="3">
        <v>44693</v>
      </c>
      <c r="C396" s="3">
        <v>44702</v>
      </c>
      <c r="D396" t="s">
        <v>139</v>
      </c>
      <c r="E396" t="s">
        <v>51</v>
      </c>
      <c r="F396" t="s">
        <v>68</v>
      </c>
      <c r="G396" t="s">
        <v>18</v>
      </c>
      <c r="H396" t="s">
        <v>34</v>
      </c>
      <c r="I396" s="9">
        <v>7080</v>
      </c>
      <c r="J396" s="9">
        <v>154.06</v>
      </c>
      <c r="K396" s="9">
        <v>90.93</v>
      </c>
      <c r="L396" s="9">
        <f>tbl_salesdata[[#This Row],[Units Sold]]*tbl_salesdata[[#This Row],[Unit Cost]]</f>
        <v>643784.4</v>
      </c>
      <c r="M396" s="9">
        <f>tbl_salesdata[[#This Row],[Units Sold]]*tbl_salesdata[[#This Row],[Unit Price]]</f>
        <v>1090744.8</v>
      </c>
      <c r="N396" s="9">
        <f>tbl_salesdata[[#This Row],[Total Sales]]-tbl_salesdata[[#This Row],[Total Cost]]</f>
        <v>446960.4</v>
      </c>
      <c r="O396">
        <f>tbl_salesdata[[#This Row],[Ship Date]]-tbl_salesdata[[#This Row],[Order Date]]</f>
        <v>9</v>
      </c>
      <c r="P396">
        <f>WEEKDAY(tbl_salesdata[[#This Row],[Order Date]],2)</f>
        <v>4</v>
      </c>
      <c r="Q396" t="str">
        <f>TEXT(tbl_salesdata[[#This Row],[Order Date]],"dddd")</f>
        <v>Thursday</v>
      </c>
      <c r="R396" t="str">
        <f>IF(tbl_salesdata[[#This Row],[Weekdaynum]]&gt;5,"Yes","No")</f>
        <v>No</v>
      </c>
    </row>
    <row r="397" spans="1:18" hidden="1" x14ac:dyDescent="0.35">
      <c r="A397">
        <v>493415153</v>
      </c>
      <c r="B397" s="3">
        <v>42524</v>
      </c>
      <c r="C397" s="3">
        <v>42539</v>
      </c>
      <c r="D397" t="s">
        <v>133</v>
      </c>
      <c r="E397" t="s">
        <v>38</v>
      </c>
      <c r="F397" t="s">
        <v>56</v>
      </c>
      <c r="G397" t="s">
        <v>18</v>
      </c>
      <c r="H397" t="s">
        <v>15</v>
      </c>
      <c r="I397" s="9">
        <v>1363</v>
      </c>
      <c r="J397" s="9">
        <v>9.33</v>
      </c>
      <c r="K397" s="9">
        <v>6.92</v>
      </c>
      <c r="L397" s="9">
        <f>tbl_salesdata[[#This Row],[Units Sold]]*tbl_salesdata[[#This Row],[Unit Cost]]</f>
        <v>9431.9599999999991</v>
      </c>
      <c r="M397" s="9">
        <f>tbl_salesdata[[#This Row],[Units Sold]]*tbl_salesdata[[#This Row],[Unit Price]]</f>
        <v>12716.79</v>
      </c>
      <c r="N397" s="9">
        <f>tbl_salesdata[[#This Row],[Total Sales]]-tbl_salesdata[[#This Row],[Total Cost]]</f>
        <v>3284.8300000000017</v>
      </c>
      <c r="O397">
        <f>tbl_salesdata[[#This Row],[Ship Date]]-tbl_salesdata[[#This Row],[Order Date]]</f>
        <v>15</v>
      </c>
      <c r="P397">
        <f>WEEKDAY(tbl_salesdata[[#This Row],[Order Date]],2)</f>
        <v>5</v>
      </c>
      <c r="Q397" t="str">
        <f>TEXT(tbl_salesdata[[#This Row],[Order Date]],"dddd")</f>
        <v>Friday</v>
      </c>
      <c r="R397" t="str">
        <f>IF(tbl_salesdata[[#This Row],[Weekdaynum]]&gt;5,"Yes","No")</f>
        <v>No</v>
      </c>
    </row>
    <row r="398" spans="1:18" hidden="1" x14ac:dyDescent="0.35">
      <c r="A398">
        <v>211060082</v>
      </c>
      <c r="B398" s="3">
        <v>43189</v>
      </c>
      <c r="C398" s="3">
        <v>43191</v>
      </c>
      <c r="D398" t="s">
        <v>108</v>
      </c>
      <c r="E398" t="s">
        <v>12</v>
      </c>
      <c r="F398" t="s">
        <v>76</v>
      </c>
      <c r="G398" t="s">
        <v>18</v>
      </c>
      <c r="H398" t="s">
        <v>26</v>
      </c>
      <c r="I398" s="9">
        <v>6223</v>
      </c>
      <c r="J398" s="9">
        <v>668.27</v>
      </c>
      <c r="K398" s="9">
        <v>502.54</v>
      </c>
      <c r="L398" s="9">
        <f>tbl_salesdata[[#This Row],[Units Sold]]*tbl_salesdata[[#This Row],[Unit Cost]]</f>
        <v>3127306.42</v>
      </c>
      <c r="M398" s="9">
        <f>tbl_salesdata[[#This Row],[Units Sold]]*tbl_salesdata[[#This Row],[Unit Price]]</f>
        <v>4158644.21</v>
      </c>
      <c r="N398" s="9">
        <f>tbl_salesdata[[#This Row],[Total Sales]]-tbl_salesdata[[#This Row],[Total Cost]]</f>
        <v>1031337.79</v>
      </c>
      <c r="O398">
        <f>tbl_salesdata[[#This Row],[Ship Date]]-tbl_salesdata[[#This Row],[Order Date]]</f>
        <v>2</v>
      </c>
      <c r="P398">
        <f>WEEKDAY(tbl_salesdata[[#This Row],[Order Date]],2)</f>
        <v>5</v>
      </c>
      <c r="Q398" t="str">
        <f>TEXT(tbl_salesdata[[#This Row],[Order Date]],"dddd")</f>
        <v>Friday</v>
      </c>
      <c r="R398" t="str">
        <f>IF(tbl_salesdata[[#This Row],[Weekdaynum]]&gt;5,"Yes","No")</f>
        <v>No</v>
      </c>
    </row>
    <row r="399" spans="1:18" hidden="1" x14ac:dyDescent="0.35">
      <c r="A399">
        <v>515773189</v>
      </c>
      <c r="B399" s="3">
        <v>44228</v>
      </c>
      <c r="C399" s="3">
        <v>44237</v>
      </c>
      <c r="D399" t="s">
        <v>144</v>
      </c>
      <c r="E399" t="s">
        <v>21</v>
      </c>
      <c r="F399" t="s">
        <v>47</v>
      </c>
      <c r="G399" t="s">
        <v>18</v>
      </c>
      <c r="H399" t="s">
        <v>34</v>
      </c>
      <c r="I399" s="9">
        <v>7603</v>
      </c>
      <c r="J399" s="9">
        <v>421.89</v>
      </c>
      <c r="K399" s="9">
        <v>364.69</v>
      </c>
      <c r="L399" s="9">
        <f>tbl_salesdata[[#This Row],[Units Sold]]*tbl_salesdata[[#This Row],[Unit Cost]]</f>
        <v>2772738.07</v>
      </c>
      <c r="M399" s="9">
        <f>tbl_salesdata[[#This Row],[Units Sold]]*tbl_salesdata[[#This Row],[Unit Price]]</f>
        <v>3207629.67</v>
      </c>
      <c r="N399" s="9">
        <f>tbl_salesdata[[#This Row],[Total Sales]]-tbl_salesdata[[#This Row],[Total Cost]]</f>
        <v>434891.60000000009</v>
      </c>
      <c r="O399">
        <f>tbl_salesdata[[#This Row],[Ship Date]]-tbl_salesdata[[#This Row],[Order Date]]</f>
        <v>9</v>
      </c>
      <c r="P399">
        <f>WEEKDAY(tbl_salesdata[[#This Row],[Order Date]],2)</f>
        <v>1</v>
      </c>
      <c r="Q399" t="str">
        <f>TEXT(tbl_salesdata[[#This Row],[Order Date]],"dddd")</f>
        <v>Monday</v>
      </c>
      <c r="R399" t="str">
        <f>IF(tbl_salesdata[[#This Row],[Weekdaynum]]&gt;5,"Yes","No")</f>
        <v>No</v>
      </c>
    </row>
    <row r="400" spans="1:18" hidden="1" x14ac:dyDescent="0.35">
      <c r="A400">
        <v>687290799</v>
      </c>
      <c r="B400" s="3">
        <v>42109</v>
      </c>
      <c r="C400" s="3">
        <v>42118</v>
      </c>
      <c r="D400" t="s">
        <v>200</v>
      </c>
      <c r="E400" t="s">
        <v>24</v>
      </c>
      <c r="F400" t="s">
        <v>40</v>
      </c>
      <c r="G400" t="s">
        <v>18</v>
      </c>
      <c r="H400" t="s">
        <v>34</v>
      </c>
      <c r="I400" s="9">
        <v>3475</v>
      </c>
      <c r="J400" s="9">
        <v>651.21</v>
      </c>
      <c r="K400" s="9">
        <v>524.96</v>
      </c>
      <c r="L400" s="9">
        <f>tbl_salesdata[[#This Row],[Units Sold]]*tbl_salesdata[[#This Row],[Unit Cost]]</f>
        <v>1824236.0000000002</v>
      </c>
      <c r="M400" s="9">
        <f>tbl_salesdata[[#This Row],[Units Sold]]*tbl_salesdata[[#This Row],[Unit Price]]</f>
        <v>2262954.75</v>
      </c>
      <c r="N400" s="9">
        <f>tbl_salesdata[[#This Row],[Total Sales]]-tbl_salesdata[[#This Row],[Total Cost]]</f>
        <v>438718.74999999977</v>
      </c>
      <c r="O400">
        <f>tbl_salesdata[[#This Row],[Ship Date]]-tbl_salesdata[[#This Row],[Order Date]]</f>
        <v>9</v>
      </c>
      <c r="P400">
        <f>WEEKDAY(tbl_salesdata[[#This Row],[Order Date]],2)</f>
        <v>3</v>
      </c>
      <c r="Q400" t="str">
        <f>TEXT(tbl_salesdata[[#This Row],[Order Date]],"dddd")</f>
        <v>Wednesday</v>
      </c>
      <c r="R400" t="str">
        <f>IF(tbl_salesdata[[#This Row],[Weekdaynum]]&gt;5,"Yes","No")</f>
        <v>No</v>
      </c>
    </row>
    <row r="401" spans="1:18" hidden="1" x14ac:dyDescent="0.35">
      <c r="A401">
        <v>975661742</v>
      </c>
      <c r="B401" s="3">
        <v>42846</v>
      </c>
      <c r="C401" s="3">
        <v>42855</v>
      </c>
      <c r="D401" t="s">
        <v>202</v>
      </c>
      <c r="E401" t="s">
        <v>38</v>
      </c>
      <c r="F401" t="s">
        <v>56</v>
      </c>
      <c r="G401" t="s">
        <v>14</v>
      </c>
      <c r="H401" t="s">
        <v>19</v>
      </c>
      <c r="I401" s="9">
        <v>8846</v>
      </c>
      <c r="J401" s="9">
        <v>9.33</v>
      </c>
      <c r="K401" s="9">
        <v>6.92</v>
      </c>
      <c r="L401" s="9">
        <f>tbl_salesdata[[#This Row],[Units Sold]]*tbl_salesdata[[#This Row],[Unit Cost]]</f>
        <v>61214.32</v>
      </c>
      <c r="M401" s="9">
        <f>tbl_salesdata[[#This Row],[Units Sold]]*tbl_salesdata[[#This Row],[Unit Price]]</f>
        <v>82533.180000000008</v>
      </c>
      <c r="N401" s="9">
        <f>tbl_salesdata[[#This Row],[Total Sales]]-tbl_salesdata[[#This Row],[Total Cost]]</f>
        <v>21318.860000000008</v>
      </c>
      <c r="O401">
        <f>tbl_salesdata[[#This Row],[Ship Date]]-tbl_salesdata[[#This Row],[Order Date]]</f>
        <v>9</v>
      </c>
      <c r="P401">
        <f>WEEKDAY(tbl_salesdata[[#This Row],[Order Date]],2)</f>
        <v>5</v>
      </c>
      <c r="Q401" t="str">
        <f>TEXT(tbl_salesdata[[#This Row],[Order Date]],"dddd")</f>
        <v>Friday</v>
      </c>
      <c r="R401" t="str">
        <f>IF(tbl_salesdata[[#This Row],[Weekdaynum]]&gt;5,"Yes","No")</f>
        <v>No</v>
      </c>
    </row>
    <row r="402" spans="1:18" hidden="1" x14ac:dyDescent="0.35">
      <c r="A402">
        <v>351247346</v>
      </c>
      <c r="B402" s="3">
        <v>42458</v>
      </c>
      <c r="C402" s="3">
        <v>42466</v>
      </c>
      <c r="D402" t="s">
        <v>122</v>
      </c>
      <c r="E402" t="s">
        <v>21</v>
      </c>
      <c r="F402" t="s">
        <v>30</v>
      </c>
      <c r="G402" t="s">
        <v>14</v>
      </c>
      <c r="H402" t="s">
        <v>34</v>
      </c>
      <c r="I402" s="9">
        <v>750</v>
      </c>
      <c r="J402" s="9">
        <v>81.73</v>
      </c>
      <c r="K402" s="9">
        <v>56.67</v>
      </c>
      <c r="L402" s="9">
        <f>tbl_salesdata[[#This Row],[Units Sold]]*tbl_salesdata[[#This Row],[Unit Cost]]</f>
        <v>42502.5</v>
      </c>
      <c r="M402" s="9">
        <f>tbl_salesdata[[#This Row],[Units Sold]]*tbl_salesdata[[#This Row],[Unit Price]]</f>
        <v>61297.5</v>
      </c>
      <c r="N402" s="9">
        <f>tbl_salesdata[[#This Row],[Total Sales]]-tbl_salesdata[[#This Row],[Total Cost]]</f>
        <v>18795</v>
      </c>
      <c r="O402">
        <f>tbl_salesdata[[#This Row],[Ship Date]]-tbl_salesdata[[#This Row],[Order Date]]</f>
        <v>8</v>
      </c>
      <c r="P402">
        <f>WEEKDAY(tbl_salesdata[[#This Row],[Order Date]],2)</f>
        <v>2</v>
      </c>
      <c r="Q402" t="str">
        <f>TEXT(tbl_salesdata[[#This Row],[Order Date]],"dddd")</f>
        <v>Tuesday</v>
      </c>
      <c r="R402" t="str">
        <f>IF(tbl_salesdata[[#This Row],[Weekdaynum]]&gt;5,"Yes","No")</f>
        <v>No</v>
      </c>
    </row>
    <row r="403" spans="1:18" hidden="1" x14ac:dyDescent="0.35">
      <c r="A403">
        <v>554721438</v>
      </c>
      <c r="B403" s="3">
        <v>42389</v>
      </c>
      <c r="C403" s="3">
        <v>42397</v>
      </c>
      <c r="D403" t="s">
        <v>107</v>
      </c>
      <c r="E403" t="s">
        <v>21</v>
      </c>
      <c r="F403" t="s">
        <v>22</v>
      </c>
      <c r="G403" t="s">
        <v>18</v>
      </c>
      <c r="H403" t="s">
        <v>34</v>
      </c>
      <c r="I403" s="9">
        <v>3256</v>
      </c>
      <c r="J403" s="9">
        <v>47.45</v>
      </c>
      <c r="K403" s="9">
        <v>31.79</v>
      </c>
      <c r="L403" s="9">
        <f>tbl_salesdata[[#This Row],[Units Sold]]*tbl_salesdata[[#This Row],[Unit Cost]]</f>
        <v>103508.23999999999</v>
      </c>
      <c r="M403" s="9">
        <f>tbl_salesdata[[#This Row],[Units Sold]]*tbl_salesdata[[#This Row],[Unit Price]]</f>
        <v>154497.20000000001</v>
      </c>
      <c r="N403" s="9">
        <f>tbl_salesdata[[#This Row],[Total Sales]]-tbl_salesdata[[#This Row],[Total Cost]]</f>
        <v>50988.960000000021</v>
      </c>
      <c r="O403">
        <f>tbl_salesdata[[#This Row],[Ship Date]]-tbl_salesdata[[#This Row],[Order Date]]</f>
        <v>8</v>
      </c>
      <c r="P403">
        <f>WEEKDAY(tbl_salesdata[[#This Row],[Order Date]],2)</f>
        <v>3</v>
      </c>
      <c r="Q403" t="str">
        <f>TEXT(tbl_salesdata[[#This Row],[Order Date]],"dddd")</f>
        <v>Wednesday</v>
      </c>
      <c r="R403" t="str">
        <f>IF(tbl_salesdata[[#This Row],[Weekdaynum]]&gt;5,"Yes","No")</f>
        <v>No</v>
      </c>
    </row>
    <row r="404" spans="1:18" hidden="1" x14ac:dyDescent="0.35">
      <c r="A404">
        <v>247070348</v>
      </c>
      <c r="B404" s="3">
        <v>43166</v>
      </c>
      <c r="C404" s="3">
        <v>43184</v>
      </c>
      <c r="D404" t="s">
        <v>143</v>
      </c>
      <c r="E404" t="s">
        <v>24</v>
      </c>
      <c r="F404" t="s">
        <v>33</v>
      </c>
      <c r="G404" t="s">
        <v>14</v>
      </c>
      <c r="H404" t="s">
        <v>15</v>
      </c>
      <c r="I404" s="9">
        <v>2461</v>
      </c>
      <c r="J404" s="9">
        <v>109.28</v>
      </c>
      <c r="K404" s="9">
        <v>35.840000000000003</v>
      </c>
      <c r="L404" s="9">
        <f>tbl_salesdata[[#This Row],[Units Sold]]*tbl_salesdata[[#This Row],[Unit Cost]]</f>
        <v>88202.240000000005</v>
      </c>
      <c r="M404" s="9">
        <f>tbl_salesdata[[#This Row],[Units Sold]]*tbl_salesdata[[#This Row],[Unit Price]]</f>
        <v>268938.08</v>
      </c>
      <c r="N404" s="9">
        <f>tbl_salesdata[[#This Row],[Total Sales]]-tbl_salesdata[[#This Row],[Total Cost]]</f>
        <v>180735.84000000003</v>
      </c>
      <c r="O404">
        <f>tbl_salesdata[[#This Row],[Ship Date]]-tbl_salesdata[[#This Row],[Order Date]]</f>
        <v>18</v>
      </c>
      <c r="P404">
        <f>WEEKDAY(tbl_salesdata[[#This Row],[Order Date]],2)</f>
        <v>3</v>
      </c>
      <c r="Q404" t="str">
        <f>TEXT(tbl_salesdata[[#This Row],[Order Date]],"dddd")</f>
        <v>Wednesday</v>
      </c>
      <c r="R404" t="str">
        <f>IF(tbl_salesdata[[#This Row],[Weekdaynum]]&gt;5,"Yes","No")</f>
        <v>No</v>
      </c>
    </row>
    <row r="405" spans="1:18" hidden="1" x14ac:dyDescent="0.35">
      <c r="A405">
        <v>859592902</v>
      </c>
      <c r="B405" s="3">
        <v>44167</v>
      </c>
      <c r="C405" s="3">
        <v>44171</v>
      </c>
      <c r="D405" t="s">
        <v>126</v>
      </c>
      <c r="E405" t="s">
        <v>24</v>
      </c>
      <c r="F405" t="s">
        <v>47</v>
      </c>
      <c r="G405" t="s">
        <v>14</v>
      </c>
      <c r="H405" t="s">
        <v>15</v>
      </c>
      <c r="I405" s="9">
        <v>1497</v>
      </c>
      <c r="J405" s="9">
        <v>421.89</v>
      </c>
      <c r="K405" s="9">
        <v>364.69</v>
      </c>
      <c r="L405" s="9">
        <f>tbl_salesdata[[#This Row],[Units Sold]]*tbl_salesdata[[#This Row],[Unit Cost]]</f>
        <v>545940.93000000005</v>
      </c>
      <c r="M405" s="9">
        <f>tbl_salesdata[[#This Row],[Units Sold]]*tbl_salesdata[[#This Row],[Unit Price]]</f>
        <v>631569.32999999996</v>
      </c>
      <c r="N405" s="9">
        <f>tbl_salesdata[[#This Row],[Total Sales]]-tbl_salesdata[[#This Row],[Total Cost]]</f>
        <v>85628.399999999907</v>
      </c>
      <c r="O405">
        <f>tbl_salesdata[[#This Row],[Ship Date]]-tbl_salesdata[[#This Row],[Order Date]]</f>
        <v>4</v>
      </c>
      <c r="P405">
        <f>WEEKDAY(tbl_salesdata[[#This Row],[Order Date]],2)</f>
        <v>3</v>
      </c>
      <c r="Q405" t="str">
        <f>TEXT(tbl_salesdata[[#This Row],[Order Date]],"dddd")</f>
        <v>Wednesday</v>
      </c>
      <c r="R405" t="str">
        <f>IF(tbl_salesdata[[#This Row],[Weekdaynum]]&gt;5,"Yes","No")</f>
        <v>No</v>
      </c>
    </row>
    <row r="406" spans="1:18" x14ac:dyDescent="0.35">
      <c r="A406">
        <v>666483724</v>
      </c>
      <c r="B406" s="3">
        <v>43309</v>
      </c>
      <c r="C406" s="3">
        <v>43311</v>
      </c>
      <c r="D406" t="s">
        <v>175</v>
      </c>
      <c r="E406" t="s">
        <v>21</v>
      </c>
      <c r="F406" t="s">
        <v>76</v>
      </c>
      <c r="G406" t="s">
        <v>14</v>
      </c>
      <c r="H406" t="s">
        <v>19</v>
      </c>
      <c r="I406" s="9">
        <v>6199</v>
      </c>
      <c r="J406" s="9">
        <v>668.27</v>
      </c>
      <c r="K406" s="9">
        <v>502.54</v>
      </c>
      <c r="L406" s="9">
        <f>tbl_salesdata[[#This Row],[Units Sold]]*tbl_salesdata[[#This Row],[Unit Cost]]</f>
        <v>3115245.46</v>
      </c>
      <c r="M406" s="9">
        <f>tbl_salesdata[[#This Row],[Units Sold]]*tbl_salesdata[[#This Row],[Unit Price]]</f>
        <v>4142605.73</v>
      </c>
      <c r="N406" s="9">
        <f>tbl_salesdata[[#This Row],[Total Sales]]-tbl_salesdata[[#This Row],[Total Cost]]</f>
        <v>1027360.27</v>
      </c>
      <c r="O406">
        <f>tbl_salesdata[[#This Row],[Ship Date]]-tbl_salesdata[[#This Row],[Order Date]]</f>
        <v>2</v>
      </c>
      <c r="P406">
        <f>WEEKDAY(tbl_salesdata[[#This Row],[Order Date]],2)</f>
        <v>6</v>
      </c>
      <c r="Q406" t="str">
        <f>TEXT(tbl_salesdata[[#This Row],[Order Date]],"dddd")</f>
        <v>Saturday</v>
      </c>
      <c r="R406" t="str">
        <f>IF(tbl_salesdata[[#This Row],[Weekdaynum]]&gt;5,"Yes","No")</f>
        <v>Yes</v>
      </c>
    </row>
    <row r="407" spans="1:18" hidden="1" x14ac:dyDescent="0.35">
      <c r="A407">
        <v>121916759</v>
      </c>
      <c r="B407" s="3">
        <v>42149</v>
      </c>
      <c r="C407" s="3">
        <v>42166</v>
      </c>
      <c r="D407" t="s">
        <v>83</v>
      </c>
      <c r="E407" t="s">
        <v>38</v>
      </c>
      <c r="F407" t="s">
        <v>76</v>
      </c>
      <c r="G407" t="s">
        <v>14</v>
      </c>
      <c r="H407" t="s">
        <v>19</v>
      </c>
      <c r="I407" s="9">
        <v>6733</v>
      </c>
      <c r="J407" s="9">
        <v>668.27</v>
      </c>
      <c r="K407" s="9">
        <v>502.54</v>
      </c>
      <c r="L407" s="9">
        <f>tbl_salesdata[[#This Row],[Units Sold]]*tbl_salesdata[[#This Row],[Unit Cost]]</f>
        <v>3383601.8200000003</v>
      </c>
      <c r="M407" s="9">
        <f>tbl_salesdata[[#This Row],[Units Sold]]*tbl_salesdata[[#This Row],[Unit Price]]</f>
        <v>4499461.91</v>
      </c>
      <c r="N407" s="9">
        <f>tbl_salesdata[[#This Row],[Total Sales]]-tbl_salesdata[[#This Row],[Total Cost]]</f>
        <v>1115860.0899999999</v>
      </c>
      <c r="O407">
        <f>tbl_salesdata[[#This Row],[Ship Date]]-tbl_salesdata[[#This Row],[Order Date]]</f>
        <v>17</v>
      </c>
      <c r="P407">
        <f>WEEKDAY(tbl_salesdata[[#This Row],[Order Date]],2)</f>
        <v>1</v>
      </c>
      <c r="Q407" t="str">
        <f>TEXT(tbl_salesdata[[#This Row],[Order Date]],"dddd")</f>
        <v>Monday</v>
      </c>
      <c r="R407" t="str">
        <f>IF(tbl_salesdata[[#This Row],[Weekdaynum]]&gt;5,"Yes","No")</f>
        <v>No</v>
      </c>
    </row>
    <row r="408" spans="1:18" hidden="1" x14ac:dyDescent="0.35">
      <c r="A408">
        <v>635878217</v>
      </c>
      <c r="B408" s="3">
        <v>43795</v>
      </c>
      <c r="C408" s="3">
        <v>43805</v>
      </c>
      <c r="D408" t="s">
        <v>201</v>
      </c>
      <c r="E408" t="s">
        <v>24</v>
      </c>
      <c r="F408" t="s">
        <v>30</v>
      </c>
      <c r="G408" t="s">
        <v>14</v>
      </c>
      <c r="H408" t="s">
        <v>19</v>
      </c>
      <c r="I408" s="9">
        <v>9350</v>
      </c>
      <c r="J408" s="9">
        <v>81.73</v>
      </c>
      <c r="K408" s="9">
        <v>56.67</v>
      </c>
      <c r="L408" s="9">
        <f>tbl_salesdata[[#This Row],[Units Sold]]*tbl_salesdata[[#This Row],[Unit Cost]]</f>
        <v>529864.5</v>
      </c>
      <c r="M408" s="9">
        <f>tbl_salesdata[[#This Row],[Units Sold]]*tbl_salesdata[[#This Row],[Unit Price]]</f>
        <v>764175.5</v>
      </c>
      <c r="N408" s="9">
        <f>tbl_salesdata[[#This Row],[Total Sales]]-tbl_salesdata[[#This Row],[Total Cost]]</f>
        <v>234311</v>
      </c>
      <c r="O408">
        <f>tbl_salesdata[[#This Row],[Ship Date]]-tbl_salesdata[[#This Row],[Order Date]]</f>
        <v>10</v>
      </c>
      <c r="P408">
        <f>WEEKDAY(tbl_salesdata[[#This Row],[Order Date]],2)</f>
        <v>2</v>
      </c>
      <c r="Q408" t="str">
        <f>TEXT(tbl_salesdata[[#This Row],[Order Date]],"dddd")</f>
        <v>Tuesday</v>
      </c>
      <c r="R408" t="str">
        <f>IF(tbl_salesdata[[#This Row],[Weekdaynum]]&gt;5,"Yes","No")</f>
        <v>No</v>
      </c>
    </row>
    <row r="409" spans="1:18" x14ac:dyDescent="0.35">
      <c r="A409">
        <v>312010705</v>
      </c>
      <c r="B409" s="3">
        <v>44898</v>
      </c>
      <c r="C409" s="3">
        <v>44903</v>
      </c>
      <c r="D409" t="s">
        <v>89</v>
      </c>
      <c r="E409" t="s">
        <v>38</v>
      </c>
      <c r="F409" t="s">
        <v>47</v>
      </c>
      <c r="G409" t="s">
        <v>14</v>
      </c>
      <c r="H409" t="s">
        <v>26</v>
      </c>
      <c r="I409" s="9">
        <v>9756</v>
      </c>
      <c r="J409" s="9">
        <v>421.89</v>
      </c>
      <c r="K409" s="9">
        <v>364.69</v>
      </c>
      <c r="L409" s="9">
        <f>tbl_salesdata[[#This Row],[Units Sold]]*tbl_salesdata[[#This Row],[Unit Cost]]</f>
        <v>3557915.64</v>
      </c>
      <c r="M409" s="9">
        <f>tbl_salesdata[[#This Row],[Units Sold]]*tbl_salesdata[[#This Row],[Unit Price]]</f>
        <v>4115958.84</v>
      </c>
      <c r="N409" s="9">
        <f>tbl_salesdata[[#This Row],[Total Sales]]-tbl_salesdata[[#This Row],[Total Cost]]</f>
        <v>558043.19999999972</v>
      </c>
      <c r="O409">
        <f>tbl_salesdata[[#This Row],[Ship Date]]-tbl_salesdata[[#This Row],[Order Date]]</f>
        <v>5</v>
      </c>
      <c r="P409">
        <f>WEEKDAY(tbl_salesdata[[#This Row],[Order Date]],2)</f>
        <v>6</v>
      </c>
      <c r="Q409" t="str">
        <f>TEXT(tbl_salesdata[[#This Row],[Order Date]],"dddd")</f>
        <v>Saturday</v>
      </c>
      <c r="R409" t="str">
        <f>IF(tbl_salesdata[[#This Row],[Weekdaynum]]&gt;5,"Yes","No")</f>
        <v>Yes</v>
      </c>
    </row>
    <row r="410" spans="1:18" hidden="1" x14ac:dyDescent="0.35">
      <c r="A410">
        <v>742144334</v>
      </c>
      <c r="B410" s="3">
        <v>44461</v>
      </c>
      <c r="C410" s="3">
        <v>44481</v>
      </c>
      <c r="D410" t="s">
        <v>181</v>
      </c>
      <c r="E410" t="s">
        <v>38</v>
      </c>
      <c r="F410" t="s">
        <v>42</v>
      </c>
      <c r="G410" t="s">
        <v>14</v>
      </c>
      <c r="H410" t="s">
        <v>34</v>
      </c>
      <c r="I410" s="9">
        <v>5855</v>
      </c>
      <c r="J410" s="9">
        <v>437.2</v>
      </c>
      <c r="K410" s="9">
        <v>263.33</v>
      </c>
      <c r="L410" s="9">
        <f>tbl_salesdata[[#This Row],[Units Sold]]*tbl_salesdata[[#This Row],[Unit Cost]]</f>
        <v>1541797.15</v>
      </c>
      <c r="M410" s="9">
        <f>tbl_salesdata[[#This Row],[Units Sold]]*tbl_salesdata[[#This Row],[Unit Price]]</f>
        <v>2559806</v>
      </c>
      <c r="N410" s="9">
        <f>tbl_salesdata[[#This Row],[Total Sales]]-tbl_salesdata[[#This Row],[Total Cost]]</f>
        <v>1018008.8500000001</v>
      </c>
      <c r="O410">
        <f>tbl_salesdata[[#This Row],[Ship Date]]-tbl_salesdata[[#This Row],[Order Date]]</f>
        <v>20</v>
      </c>
      <c r="P410">
        <f>WEEKDAY(tbl_salesdata[[#This Row],[Order Date]],2)</f>
        <v>3</v>
      </c>
      <c r="Q410" t="str">
        <f>TEXT(tbl_salesdata[[#This Row],[Order Date]],"dddd")</f>
        <v>Wednesday</v>
      </c>
      <c r="R410" t="str">
        <f>IF(tbl_salesdata[[#This Row],[Weekdaynum]]&gt;5,"Yes","No")</f>
        <v>No</v>
      </c>
    </row>
    <row r="411" spans="1:18" hidden="1" x14ac:dyDescent="0.35">
      <c r="A411">
        <v>370484149</v>
      </c>
      <c r="B411" s="3">
        <v>42365</v>
      </c>
      <c r="C411" s="3">
        <v>42381</v>
      </c>
      <c r="D411" t="s">
        <v>203</v>
      </c>
      <c r="E411" t="s">
        <v>21</v>
      </c>
      <c r="F411" t="s">
        <v>22</v>
      </c>
      <c r="G411" t="s">
        <v>14</v>
      </c>
      <c r="H411" t="s">
        <v>19</v>
      </c>
      <c r="I411" s="9">
        <v>3348</v>
      </c>
      <c r="J411" s="9">
        <v>47.45</v>
      </c>
      <c r="K411" s="9">
        <v>31.79</v>
      </c>
      <c r="L411" s="9">
        <f>tbl_salesdata[[#This Row],[Units Sold]]*tbl_salesdata[[#This Row],[Unit Cost]]</f>
        <v>106432.92</v>
      </c>
      <c r="M411" s="9">
        <f>tbl_salesdata[[#This Row],[Units Sold]]*tbl_salesdata[[#This Row],[Unit Price]]</f>
        <v>158862.6</v>
      </c>
      <c r="N411" s="9">
        <f>tbl_salesdata[[#This Row],[Total Sales]]-tbl_salesdata[[#This Row],[Total Cost]]</f>
        <v>52429.680000000008</v>
      </c>
      <c r="O411">
        <f>tbl_salesdata[[#This Row],[Ship Date]]-tbl_salesdata[[#This Row],[Order Date]]</f>
        <v>16</v>
      </c>
      <c r="P411">
        <f>WEEKDAY(tbl_salesdata[[#This Row],[Order Date]],2)</f>
        <v>7</v>
      </c>
      <c r="Q411" t="str">
        <f>TEXT(tbl_salesdata[[#This Row],[Order Date]],"dddd")</f>
        <v>Sunday</v>
      </c>
      <c r="R411" t="str">
        <f>IF(tbl_salesdata[[#This Row],[Weekdaynum]]&gt;5,"Yes","No")</f>
        <v>Yes</v>
      </c>
    </row>
    <row r="412" spans="1:18" hidden="1" x14ac:dyDescent="0.35">
      <c r="A412">
        <v>306839406</v>
      </c>
      <c r="B412" s="3">
        <v>43737</v>
      </c>
      <c r="C412" s="3">
        <v>43749</v>
      </c>
      <c r="D412" t="s">
        <v>135</v>
      </c>
      <c r="E412" t="s">
        <v>21</v>
      </c>
      <c r="F412" t="s">
        <v>13</v>
      </c>
      <c r="G412" t="s">
        <v>18</v>
      </c>
      <c r="H412" t="s">
        <v>34</v>
      </c>
      <c r="I412" s="9">
        <v>9454</v>
      </c>
      <c r="J412" s="9">
        <v>255.28</v>
      </c>
      <c r="K412" s="9">
        <v>159.41999999999999</v>
      </c>
      <c r="L412" s="9">
        <f>tbl_salesdata[[#This Row],[Units Sold]]*tbl_salesdata[[#This Row],[Unit Cost]]</f>
        <v>1507156.68</v>
      </c>
      <c r="M412" s="9">
        <f>tbl_salesdata[[#This Row],[Units Sold]]*tbl_salesdata[[#This Row],[Unit Price]]</f>
        <v>2413417.12</v>
      </c>
      <c r="N412" s="9">
        <f>tbl_salesdata[[#This Row],[Total Sales]]-tbl_salesdata[[#This Row],[Total Cost]]</f>
        <v>906260.44000000018</v>
      </c>
      <c r="O412">
        <f>tbl_salesdata[[#This Row],[Ship Date]]-tbl_salesdata[[#This Row],[Order Date]]</f>
        <v>12</v>
      </c>
      <c r="P412">
        <f>WEEKDAY(tbl_salesdata[[#This Row],[Order Date]],2)</f>
        <v>7</v>
      </c>
      <c r="Q412" t="str">
        <f>TEXT(tbl_salesdata[[#This Row],[Order Date]],"dddd")</f>
        <v>Sunday</v>
      </c>
      <c r="R412" t="str">
        <f>IF(tbl_salesdata[[#This Row],[Weekdaynum]]&gt;5,"Yes","No")</f>
        <v>Yes</v>
      </c>
    </row>
    <row r="413" spans="1:18" hidden="1" x14ac:dyDescent="0.35">
      <c r="A413">
        <v>745008933</v>
      </c>
      <c r="B413" s="3">
        <v>42303</v>
      </c>
      <c r="C413" s="3">
        <v>42324</v>
      </c>
      <c r="D413" t="s">
        <v>141</v>
      </c>
      <c r="E413" t="s">
        <v>38</v>
      </c>
      <c r="F413" t="s">
        <v>56</v>
      </c>
      <c r="G413" t="s">
        <v>14</v>
      </c>
      <c r="H413" t="s">
        <v>26</v>
      </c>
      <c r="I413" s="9">
        <v>3554</v>
      </c>
      <c r="J413" s="9">
        <v>9.33</v>
      </c>
      <c r="K413" s="9">
        <v>6.92</v>
      </c>
      <c r="L413" s="9">
        <f>tbl_salesdata[[#This Row],[Units Sold]]*tbl_salesdata[[#This Row],[Unit Cost]]</f>
        <v>24593.68</v>
      </c>
      <c r="M413" s="9">
        <f>tbl_salesdata[[#This Row],[Units Sold]]*tbl_salesdata[[#This Row],[Unit Price]]</f>
        <v>33158.82</v>
      </c>
      <c r="N413" s="9">
        <f>tbl_salesdata[[#This Row],[Total Sales]]-tbl_salesdata[[#This Row],[Total Cost]]</f>
        <v>8565.14</v>
      </c>
      <c r="O413">
        <f>tbl_salesdata[[#This Row],[Ship Date]]-tbl_salesdata[[#This Row],[Order Date]]</f>
        <v>21</v>
      </c>
      <c r="P413">
        <f>WEEKDAY(tbl_salesdata[[#This Row],[Order Date]],2)</f>
        <v>1</v>
      </c>
      <c r="Q413" t="str">
        <f>TEXT(tbl_salesdata[[#This Row],[Order Date]],"dddd")</f>
        <v>Monday</v>
      </c>
      <c r="R413" t="str">
        <f>IF(tbl_salesdata[[#This Row],[Weekdaynum]]&gt;5,"Yes","No")</f>
        <v>No</v>
      </c>
    </row>
    <row r="414" spans="1:18" hidden="1" x14ac:dyDescent="0.35">
      <c r="A414">
        <v>599104058</v>
      </c>
      <c r="B414" s="3">
        <v>44328</v>
      </c>
      <c r="C414" s="3">
        <v>44348</v>
      </c>
      <c r="D414" t="s">
        <v>110</v>
      </c>
      <c r="E414" t="s">
        <v>38</v>
      </c>
      <c r="F414" t="s">
        <v>68</v>
      </c>
      <c r="G414" t="s">
        <v>14</v>
      </c>
      <c r="H414" t="s">
        <v>15</v>
      </c>
      <c r="I414" s="9">
        <v>7059</v>
      </c>
      <c r="J414" s="9">
        <v>154.06</v>
      </c>
      <c r="K414" s="9">
        <v>90.93</v>
      </c>
      <c r="L414" s="9">
        <f>tbl_salesdata[[#This Row],[Units Sold]]*tbl_salesdata[[#This Row],[Unit Cost]]</f>
        <v>641874.87</v>
      </c>
      <c r="M414" s="9">
        <f>tbl_salesdata[[#This Row],[Units Sold]]*tbl_salesdata[[#This Row],[Unit Price]]</f>
        <v>1087509.54</v>
      </c>
      <c r="N414" s="9">
        <f>tbl_salesdata[[#This Row],[Total Sales]]-tbl_salesdata[[#This Row],[Total Cost]]</f>
        <v>445634.67000000004</v>
      </c>
      <c r="O414">
        <f>tbl_salesdata[[#This Row],[Ship Date]]-tbl_salesdata[[#This Row],[Order Date]]</f>
        <v>20</v>
      </c>
      <c r="P414">
        <f>WEEKDAY(tbl_salesdata[[#This Row],[Order Date]],2)</f>
        <v>3</v>
      </c>
      <c r="Q414" t="str">
        <f>TEXT(tbl_salesdata[[#This Row],[Order Date]],"dddd")</f>
        <v>Wednesday</v>
      </c>
      <c r="R414" t="str">
        <f>IF(tbl_salesdata[[#This Row],[Weekdaynum]]&gt;5,"Yes","No")</f>
        <v>No</v>
      </c>
    </row>
    <row r="415" spans="1:18" hidden="1" x14ac:dyDescent="0.35">
      <c r="A415">
        <v>653548610</v>
      </c>
      <c r="B415" s="3">
        <v>42775</v>
      </c>
      <c r="C415" s="3">
        <v>42791</v>
      </c>
      <c r="D415" t="s">
        <v>55</v>
      </c>
      <c r="E415" t="s">
        <v>21</v>
      </c>
      <c r="F415" t="s">
        <v>22</v>
      </c>
      <c r="G415" t="s">
        <v>18</v>
      </c>
      <c r="H415" t="s">
        <v>19</v>
      </c>
      <c r="I415" s="9">
        <v>8412</v>
      </c>
      <c r="J415" s="9">
        <v>47.45</v>
      </c>
      <c r="K415" s="9">
        <v>31.79</v>
      </c>
      <c r="L415" s="9">
        <f>tbl_salesdata[[#This Row],[Units Sold]]*tbl_salesdata[[#This Row],[Unit Cost]]</f>
        <v>267417.48</v>
      </c>
      <c r="M415" s="9">
        <f>tbl_salesdata[[#This Row],[Units Sold]]*tbl_salesdata[[#This Row],[Unit Price]]</f>
        <v>399149.4</v>
      </c>
      <c r="N415" s="9">
        <f>tbl_salesdata[[#This Row],[Total Sales]]-tbl_salesdata[[#This Row],[Total Cost]]</f>
        <v>131731.92000000004</v>
      </c>
      <c r="O415">
        <f>tbl_salesdata[[#This Row],[Ship Date]]-tbl_salesdata[[#This Row],[Order Date]]</f>
        <v>16</v>
      </c>
      <c r="P415">
        <f>WEEKDAY(tbl_salesdata[[#This Row],[Order Date]],2)</f>
        <v>4</v>
      </c>
      <c r="Q415" t="str">
        <f>TEXT(tbl_salesdata[[#This Row],[Order Date]],"dddd")</f>
        <v>Thursday</v>
      </c>
      <c r="R415" t="str">
        <f>IF(tbl_salesdata[[#This Row],[Weekdaynum]]&gt;5,"Yes","No")</f>
        <v>No</v>
      </c>
    </row>
    <row r="416" spans="1:18" hidden="1" x14ac:dyDescent="0.35">
      <c r="A416">
        <v>413078916</v>
      </c>
      <c r="B416" s="3">
        <v>44196</v>
      </c>
      <c r="C416" s="3">
        <v>44212</v>
      </c>
      <c r="D416" t="s">
        <v>204</v>
      </c>
      <c r="E416" t="s">
        <v>21</v>
      </c>
      <c r="F416" t="s">
        <v>68</v>
      </c>
      <c r="G416" t="s">
        <v>14</v>
      </c>
      <c r="H416" t="s">
        <v>26</v>
      </c>
      <c r="I416" s="9">
        <v>8086</v>
      </c>
      <c r="J416" s="9">
        <v>154.06</v>
      </c>
      <c r="K416" s="9">
        <v>90.93</v>
      </c>
      <c r="L416" s="9">
        <f>tbl_salesdata[[#This Row],[Units Sold]]*tbl_salesdata[[#This Row],[Unit Cost]]</f>
        <v>735259.9800000001</v>
      </c>
      <c r="M416" s="9">
        <f>tbl_salesdata[[#This Row],[Units Sold]]*tbl_salesdata[[#This Row],[Unit Price]]</f>
        <v>1245729.1599999999</v>
      </c>
      <c r="N416" s="9">
        <f>tbl_salesdata[[#This Row],[Total Sales]]-tbl_salesdata[[#This Row],[Total Cost]]</f>
        <v>510469.17999999982</v>
      </c>
      <c r="O416">
        <f>tbl_salesdata[[#This Row],[Ship Date]]-tbl_salesdata[[#This Row],[Order Date]]</f>
        <v>16</v>
      </c>
      <c r="P416">
        <f>WEEKDAY(tbl_salesdata[[#This Row],[Order Date]],2)</f>
        <v>4</v>
      </c>
      <c r="Q416" t="str">
        <f>TEXT(tbl_salesdata[[#This Row],[Order Date]],"dddd")</f>
        <v>Thursday</v>
      </c>
      <c r="R416" t="str">
        <f>IF(tbl_salesdata[[#This Row],[Weekdaynum]]&gt;5,"Yes","No")</f>
        <v>No</v>
      </c>
    </row>
    <row r="417" spans="1:18" hidden="1" x14ac:dyDescent="0.35">
      <c r="A417">
        <v>352743804</v>
      </c>
      <c r="B417" s="3">
        <v>43137</v>
      </c>
      <c r="C417" s="3">
        <v>43149</v>
      </c>
      <c r="D417" t="s">
        <v>101</v>
      </c>
      <c r="E417" t="s">
        <v>24</v>
      </c>
      <c r="F417" t="s">
        <v>68</v>
      </c>
      <c r="G417" t="s">
        <v>14</v>
      </c>
      <c r="H417" t="s">
        <v>34</v>
      </c>
      <c r="I417" s="9">
        <v>3585</v>
      </c>
      <c r="J417" s="9">
        <v>154.06</v>
      </c>
      <c r="K417" s="9">
        <v>90.93</v>
      </c>
      <c r="L417" s="9">
        <f>tbl_salesdata[[#This Row],[Units Sold]]*tbl_salesdata[[#This Row],[Unit Cost]]</f>
        <v>325984.05000000005</v>
      </c>
      <c r="M417" s="9">
        <f>tbl_salesdata[[#This Row],[Units Sold]]*tbl_salesdata[[#This Row],[Unit Price]]</f>
        <v>552305.1</v>
      </c>
      <c r="N417" s="9">
        <f>tbl_salesdata[[#This Row],[Total Sales]]-tbl_salesdata[[#This Row],[Total Cost]]</f>
        <v>226321.04999999993</v>
      </c>
      <c r="O417">
        <f>tbl_salesdata[[#This Row],[Ship Date]]-tbl_salesdata[[#This Row],[Order Date]]</f>
        <v>12</v>
      </c>
      <c r="P417">
        <f>WEEKDAY(tbl_salesdata[[#This Row],[Order Date]],2)</f>
        <v>2</v>
      </c>
      <c r="Q417" t="str">
        <f>TEXT(tbl_salesdata[[#This Row],[Order Date]],"dddd")</f>
        <v>Tuesday</v>
      </c>
      <c r="R417" t="str">
        <f>IF(tbl_salesdata[[#This Row],[Weekdaynum]]&gt;5,"Yes","No")</f>
        <v>No</v>
      </c>
    </row>
    <row r="418" spans="1:18" x14ac:dyDescent="0.35">
      <c r="A418">
        <v>549290931</v>
      </c>
      <c r="B418" s="3">
        <v>43463</v>
      </c>
      <c r="C418" s="3">
        <v>43478</v>
      </c>
      <c r="D418" t="s">
        <v>90</v>
      </c>
      <c r="E418" t="s">
        <v>38</v>
      </c>
      <c r="F418" t="s">
        <v>40</v>
      </c>
      <c r="G418" t="s">
        <v>18</v>
      </c>
      <c r="H418" t="s">
        <v>15</v>
      </c>
      <c r="I418" s="9">
        <v>6248</v>
      </c>
      <c r="J418" s="9">
        <v>651.21</v>
      </c>
      <c r="K418" s="9">
        <v>524.96</v>
      </c>
      <c r="L418" s="9">
        <f>tbl_salesdata[[#This Row],[Units Sold]]*tbl_salesdata[[#This Row],[Unit Cost]]</f>
        <v>3279950.08</v>
      </c>
      <c r="M418" s="9">
        <f>tbl_salesdata[[#This Row],[Units Sold]]*tbl_salesdata[[#This Row],[Unit Price]]</f>
        <v>4068760.08</v>
      </c>
      <c r="N418" s="9">
        <f>tbl_salesdata[[#This Row],[Total Sales]]-tbl_salesdata[[#This Row],[Total Cost]]</f>
        <v>788810</v>
      </c>
      <c r="O418">
        <f>tbl_salesdata[[#This Row],[Ship Date]]-tbl_salesdata[[#This Row],[Order Date]]</f>
        <v>15</v>
      </c>
      <c r="P418">
        <f>WEEKDAY(tbl_salesdata[[#This Row],[Order Date]],2)</f>
        <v>6</v>
      </c>
      <c r="Q418" t="str">
        <f>TEXT(tbl_salesdata[[#This Row],[Order Date]],"dddd")</f>
        <v>Saturday</v>
      </c>
      <c r="R418" t="str">
        <f>IF(tbl_salesdata[[#This Row],[Weekdaynum]]&gt;5,"Yes","No")</f>
        <v>Yes</v>
      </c>
    </row>
    <row r="419" spans="1:18" hidden="1" x14ac:dyDescent="0.35">
      <c r="A419">
        <v>324235141</v>
      </c>
      <c r="B419" s="3">
        <v>44739</v>
      </c>
      <c r="C419" s="3">
        <v>44751</v>
      </c>
      <c r="D419" t="s">
        <v>139</v>
      </c>
      <c r="E419" t="s">
        <v>51</v>
      </c>
      <c r="F419" t="s">
        <v>17</v>
      </c>
      <c r="G419" t="s">
        <v>14</v>
      </c>
      <c r="H419" t="s">
        <v>19</v>
      </c>
      <c r="I419" s="9">
        <v>7238</v>
      </c>
      <c r="J419" s="9">
        <v>152.58000000000001</v>
      </c>
      <c r="K419" s="9">
        <v>97.44</v>
      </c>
      <c r="L419" s="9">
        <f>tbl_salesdata[[#This Row],[Units Sold]]*tbl_salesdata[[#This Row],[Unit Cost]]</f>
        <v>705270.72</v>
      </c>
      <c r="M419" s="9">
        <f>tbl_salesdata[[#This Row],[Units Sold]]*tbl_salesdata[[#This Row],[Unit Price]]</f>
        <v>1104374.04</v>
      </c>
      <c r="N419" s="9">
        <f>tbl_salesdata[[#This Row],[Total Sales]]-tbl_salesdata[[#This Row],[Total Cost]]</f>
        <v>399103.32000000007</v>
      </c>
      <c r="O419">
        <f>tbl_salesdata[[#This Row],[Ship Date]]-tbl_salesdata[[#This Row],[Order Date]]</f>
        <v>12</v>
      </c>
      <c r="P419">
        <f>WEEKDAY(tbl_salesdata[[#This Row],[Order Date]],2)</f>
        <v>1</v>
      </c>
      <c r="Q419" t="str">
        <f>TEXT(tbl_salesdata[[#This Row],[Order Date]],"dddd")</f>
        <v>Monday</v>
      </c>
      <c r="R419" t="str">
        <f>IF(tbl_salesdata[[#This Row],[Weekdaynum]]&gt;5,"Yes","No")</f>
        <v>No</v>
      </c>
    </row>
    <row r="420" spans="1:18" hidden="1" x14ac:dyDescent="0.35">
      <c r="A420">
        <v>307721745</v>
      </c>
      <c r="B420" s="3">
        <v>44909</v>
      </c>
      <c r="C420" s="3">
        <v>44923</v>
      </c>
      <c r="D420" t="s">
        <v>178</v>
      </c>
      <c r="E420" t="s">
        <v>21</v>
      </c>
      <c r="F420" t="s">
        <v>17</v>
      </c>
      <c r="G420" t="s">
        <v>14</v>
      </c>
      <c r="H420" t="s">
        <v>15</v>
      </c>
      <c r="I420" s="9">
        <v>558</v>
      </c>
      <c r="J420" s="9">
        <v>152.58000000000001</v>
      </c>
      <c r="K420" s="9">
        <v>97.44</v>
      </c>
      <c r="L420" s="9">
        <f>tbl_salesdata[[#This Row],[Units Sold]]*tbl_salesdata[[#This Row],[Unit Cost]]</f>
        <v>54371.519999999997</v>
      </c>
      <c r="M420" s="9">
        <f>tbl_salesdata[[#This Row],[Units Sold]]*tbl_salesdata[[#This Row],[Unit Price]]</f>
        <v>85139.640000000014</v>
      </c>
      <c r="N420" s="9">
        <f>tbl_salesdata[[#This Row],[Total Sales]]-tbl_salesdata[[#This Row],[Total Cost]]</f>
        <v>30768.120000000017</v>
      </c>
      <c r="O420">
        <f>tbl_salesdata[[#This Row],[Ship Date]]-tbl_salesdata[[#This Row],[Order Date]]</f>
        <v>14</v>
      </c>
      <c r="P420">
        <f>WEEKDAY(tbl_salesdata[[#This Row],[Order Date]],2)</f>
        <v>3</v>
      </c>
      <c r="Q420" t="str">
        <f>TEXT(tbl_salesdata[[#This Row],[Order Date]],"dddd")</f>
        <v>Wednesday</v>
      </c>
      <c r="R420" t="str">
        <f>IF(tbl_salesdata[[#This Row],[Weekdaynum]]&gt;5,"Yes","No")</f>
        <v>No</v>
      </c>
    </row>
    <row r="421" spans="1:18" hidden="1" x14ac:dyDescent="0.35">
      <c r="A421">
        <v>374663245</v>
      </c>
      <c r="B421" s="3">
        <v>44509</v>
      </c>
      <c r="C421" s="3">
        <v>44518</v>
      </c>
      <c r="D421" t="s">
        <v>144</v>
      </c>
      <c r="E421" t="s">
        <v>21</v>
      </c>
      <c r="F421" t="s">
        <v>40</v>
      </c>
      <c r="G421" t="s">
        <v>14</v>
      </c>
      <c r="H421" t="s">
        <v>19</v>
      </c>
      <c r="I421" s="9">
        <v>35</v>
      </c>
      <c r="J421" s="9">
        <v>651.21</v>
      </c>
      <c r="K421" s="9">
        <v>524.96</v>
      </c>
      <c r="L421" s="9">
        <f>tbl_salesdata[[#This Row],[Units Sold]]*tbl_salesdata[[#This Row],[Unit Cost]]</f>
        <v>18373.600000000002</v>
      </c>
      <c r="M421" s="9">
        <f>tbl_salesdata[[#This Row],[Units Sold]]*tbl_salesdata[[#This Row],[Unit Price]]</f>
        <v>22792.350000000002</v>
      </c>
      <c r="N421" s="9">
        <f>tbl_salesdata[[#This Row],[Total Sales]]-tbl_salesdata[[#This Row],[Total Cost]]</f>
        <v>4418.75</v>
      </c>
      <c r="O421">
        <f>tbl_salesdata[[#This Row],[Ship Date]]-tbl_salesdata[[#This Row],[Order Date]]</f>
        <v>9</v>
      </c>
      <c r="P421">
        <f>WEEKDAY(tbl_salesdata[[#This Row],[Order Date]],2)</f>
        <v>2</v>
      </c>
      <c r="Q421" t="str">
        <f>TEXT(tbl_salesdata[[#This Row],[Order Date]],"dddd")</f>
        <v>Tuesday</v>
      </c>
      <c r="R421" t="str">
        <f>IF(tbl_salesdata[[#This Row],[Weekdaynum]]&gt;5,"Yes","No")</f>
        <v>No</v>
      </c>
    </row>
    <row r="422" spans="1:18" hidden="1" x14ac:dyDescent="0.35">
      <c r="A422">
        <v>901670968</v>
      </c>
      <c r="B422" s="3">
        <v>44881</v>
      </c>
      <c r="C422" s="3">
        <v>44897</v>
      </c>
      <c r="D422" t="s">
        <v>205</v>
      </c>
      <c r="E422" t="s">
        <v>21</v>
      </c>
      <c r="F422" t="s">
        <v>68</v>
      </c>
      <c r="G422" t="s">
        <v>18</v>
      </c>
      <c r="H422" t="s">
        <v>19</v>
      </c>
      <c r="I422" s="9">
        <v>3331</v>
      </c>
      <c r="J422" s="9">
        <v>154.06</v>
      </c>
      <c r="K422" s="9">
        <v>90.93</v>
      </c>
      <c r="L422" s="9">
        <f>tbl_salesdata[[#This Row],[Units Sold]]*tbl_salesdata[[#This Row],[Unit Cost]]</f>
        <v>302887.83</v>
      </c>
      <c r="M422" s="9">
        <f>tbl_salesdata[[#This Row],[Units Sold]]*tbl_salesdata[[#This Row],[Unit Price]]</f>
        <v>513173.86</v>
      </c>
      <c r="N422" s="9">
        <f>tbl_salesdata[[#This Row],[Total Sales]]-tbl_salesdata[[#This Row],[Total Cost]]</f>
        <v>210286.02999999997</v>
      </c>
      <c r="O422">
        <f>tbl_salesdata[[#This Row],[Ship Date]]-tbl_salesdata[[#This Row],[Order Date]]</f>
        <v>16</v>
      </c>
      <c r="P422">
        <f>WEEKDAY(tbl_salesdata[[#This Row],[Order Date]],2)</f>
        <v>3</v>
      </c>
      <c r="Q422" t="str">
        <f>TEXT(tbl_salesdata[[#This Row],[Order Date]],"dddd")</f>
        <v>Wednesday</v>
      </c>
      <c r="R422" t="str">
        <f>IF(tbl_salesdata[[#This Row],[Weekdaynum]]&gt;5,"Yes","No")</f>
        <v>No</v>
      </c>
    </row>
    <row r="423" spans="1:18" hidden="1" x14ac:dyDescent="0.35">
      <c r="A423">
        <v>535668742</v>
      </c>
      <c r="B423" s="3">
        <v>44762</v>
      </c>
      <c r="C423" s="3">
        <v>44777</v>
      </c>
      <c r="D423" t="s">
        <v>11</v>
      </c>
      <c r="E423" t="s">
        <v>12</v>
      </c>
      <c r="F423" t="s">
        <v>17</v>
      </c>
      <c r="G423" t="s">
        <v>14</v>
      </c>
      <c r="H423" t="s">
        <v>34</v>
      </c>
      <c r="I423" s="9">
        <v>5139</v>
      </c>
      <c r="J423" s="9">
        <v>152.58000000000001</v>
      </c>
      <c r="K423" s="9">
        <v>97.44</v>
      </c>
      <c r="L423" s="9">
        <f>tbl_salesdata[[#This Row],[Units Sold]]*tbl_salesdata[[#This Row],[Unit Cost]]</f>
        <v>500744.16</v>
      </c>
      <c r="M423" s="9">
        <f>tbl_salesdata[[#This Row],[Units Sold]]*tbl_salesdata[[#This Row],[Unit Price]]</f>
        <v>784108.62000000011</v>
      </c>
      <c r="N423" s="9">
        <f>tbl_salesdata[[#This Row],[Total Sales]]-tbl_salesdata[[#This Row],[Total Cost]]</f>
        <v>283364.46000000014</v>
      </c>
      <c r="O423">
        <f>tbl_salesdata[[#This Row],[Ship Date]]-tbl_salesdata[[#This Row],[Order Date]]</f>
        <v>15</v>
      </c>
      <c r="P423">
        <f>WEEKDAY(tbl_salesdata[[#This Row],[Order Date]],2)</f>
        <v>3</v>
      </c>
      <c r="Q423" t="str">
        <f>TEXT(tbl_salesdata[[#This Row],[Order Date]],"dddd")</f>
        <v>Wednesday</v>
      </c>
      <c r="R423" t="str">
        <f>IF(tbl_salesdata[[#This Row],[Weekdaynum]]&gt;5,"Yes","No")</f>
        <v>No</v>
      </c>
    </row>
    <row r="424" spans="1:18" hidden="1" x14ac:dyDescent="0.35">
      <c r="A424">
        <v>243892896</v>
      </c>
      <c r="B424" s="3">
        <v>43272</v>
      </c>
      <c r="C424" s="3">
        <v>43287</v>
      </c>
      <c r="D424" t="s">
        <v>206</v>
      </c>
      <c r="E424" t="s">
        <v>24</v>
      </c>
      <c r="F424" t="s">
        <v>76</v>
      </c>
      <c r="G424" t="s">
        <v>18</v>
      </c>
      <c r="H424" t="s">
        <v>19</v>
      </c>
      <c r="I424" s="9">
        <v>2183</v>
      </c>
      <c r="J424" s="9">
        <v>668.27</v>
      </c>
      <c r="K424" s="9">
        <v>502.54</v>
      </c>
      <c r="L424" s="9">
        <f>tbl_salesdata[[#This Row],[Units Sold]]*tbl_salesdata[[#This Row],[Unit Cost]]</f>
        <v>1097044.82</v>
      </c>
      <c r="M424" s="9">
        <f>tbl_salesdata[[#This Row],[Units Sold]]*tbl_salesdata[[#This Row],[Unit Price]]</f>
        <v>1458833.41</v>
      </c>
      <c r="N424" s="9">
        <f>tbl_salesdata[[#This Row],[Total Sales]]-tbl_salesdata[[#This Row],[Total Cost]]</f>
        <v>361788.58999999985</v>
      </c>
      <c r="O424">
        <f>tbl_salesdata[[#This Row],[Ship Date]]-tbl_salesdata[[#This Row],[Order Date]]</f>
        <v>15</v>
      </c>
      <c r="P424">
        <f>WEEKDAY(tbl_salesdata[[#This Row],[Order Date]],2)</f>
        <v>4</v>
      </c>
      <c r="Q424" t="str">
        <f>TEXT(tbl_salesdata[[#This Row],[Order Date]],"dddd")</f>
        <v>Thursday</v>
      </c>
      <c r="R424" t="str">
        <f>IF(tbl_salesdata[[#This Row],[Weekdaynum]]&gt;5,"Yes","No")</f>
        <v>No</v>
      </c>
    </row>
    <row r="425" spans="1:18" hidden="1" x14ac:dyDescent="0.35">
      <c r="A425">
        <v>163892257</v>
      </c>
      <c r="B425" s="3">
        <v>42349</v>
      </c>
      <c r="C425" s="3">
        <v>42358</v>
      </c>
      <c r="D425" t="s">
        <v>46</v>
      </c>
      <c r="E425" t="s">
        <v>29</v>
      </c>
      <c r="F425" t="s">
        <v>33</v>
      </c>
      <c r="G425" t="s">
        <v>18</v>
      </c>
      <c r="H425" t="s">
        <v>19</v>
      </c>
      <c r="I425" s="9">
        <v>8216</v>
      </c>
      <c r="J425" s="9">
        <v>109.28</v>
      </c>
      <c r="K425" s="9">
        <v>35.840000000000003</v>
      </c>
      <c r="L425" s="9">
        <f>tbl_salesdata[[#This Row],[Units Sold]]*tbl_salesdata[[#This Row],[Unit Cost]]</f>
        <v>294461.44</v>
      </c>
      <c r="M425" s="9">
        <f>tbl_salesdata[[#This Row],[Units Sold]]*tbl_salesdata[[#This Row],[Unit Price]]</f>
        <v>897844.48</v>
      </c>
      <c r="N425" s="9">
        <f>tbl_salesdata[[#This Row],[Total Sales]]-tbl_salesdata[[#This Row],[Total Cost]]</f>
        <v>603383.04000000004</v>
      </c>
      <c r="O425">
        <f>tbl_salesdata[[#This Row],[Ship Date]]-tbl_salesdata[[#This Row],[Order Date]]</f>
        <v>9</v>
      </c>
      <c r="P425">
        <f>WEEKDAY(tbl_salesdata[[#This Row],[Order Date]],2)</f>
        <v>5</v>
      </c>
      <c r="Q425" t="str">
        <f>TEXT(tbl_salesdata[[#This Row],[Order Date]],"dddd")</f>
        <v>Friday</v>
      </c>
      <c r="R425" t="str">
        <f>IF(tbl_salesdata[[#This Row],[Weekdaynum]]&gt;5,"Yes","No")</f>
        <v>No</v>
      </c>
    </row>
    <row r="426" spans="1:18" hidden="1" x14ac:dyDescent="0.35">
      <c r="A426">
        <v>953528153</v>
      </c>
      <c r="B426" s="3">
        <v>42702</v>
      </c>
      <c r="C426" s="3">
        <v>42716</v>
      </c>
      <c r="D426" t="s">
        <v>207</v>
      </c>
      <c r="E426" t="s">
        <v>51</v>
      </c>
      <c r="F426" t="s">
        <v>76</v>
      </c>
      <c r="G426" t="s">
        <v>18</v>
      </c>
      <c r="H426" t="s">
        <v>34</v>
      </c>
      <c r="I426" s="9">
        <v>9025</v>
      </c>
      <c r="J426" s="9">
        <v>668.27</v>
      </c>
      <c r="K426" s="9">
        <v>502.54</v>
      </c>
      <c r="L426" s="9">
        <f>tbl_salesdata[[#This Row],[Units Sold]]*tbl_salesdata[[#This Row],[Unit Cost]]</f>
        <v>4535423.5</v>
      </c>
      <c r="M426" s="9">
        <f>tbl_salesdata[[#This Row],[Units Sold]]*tbl_salesdata[[#This Row],[Unit Price]]</f>
        <v>6031136.75</v>
      </c>
      <c r="N426" s="9">
        <f>tbl_salesdata[[#This Row],[Total Sales]]-tbl_salesdata[[#This Row],[Total Cost]]</f>
        <v>1495713.25</v>
      </c>
      <c r="O426">
        <f>tbl_salesdata[[#This Row],[Ship Date]]-tbl_salesdata[[#This Row],[Order Date]]</f>
        <v>14</v>
      </c>
      <c r="P426">
        <f>WEEKDAY(tbl_salesdata[[#This Row],[Order Date]],2)</f>
        <v>1</v>
      </c>
      <c r="Q426" t="str">
        <f>TEXT(tbl_salesdata[[#This Row],[Order Date]],"dddd")</f>
        <v>Monday</v>
      </c>
      <c r="R426" t="str">
        <f>IF(tbl_salesdata[[#This Row],[Weekdaynum]]&gt;5,"Yes","No")</f>
        <v>No</v>
      </c>
    </row>
    <row r="427" spans="1:18" hidden="1" x14ac:dyDescent="0.35">
      <c r="A427">
        <v>640974414</v>
      </c>
      <c r="B427" s="3">
        <v>42585</v>
      </c>
      <c r="C427" s="3">
        <v>42596</v>
      </c>
      <c r="D427" t="s">
        <v>62</v>
      </c>
      <c r="E427" t="s">
        <v>38</v>
      </c>
      <c r="F427" t="s">
        <v>56</v>
      </c>
      <c r="G427" t="s">
        <v>14</v>
      </c>
      <c r="H427" t="s">
        <v>15</v>
      </c>
      <c r="I427" s="9">
        <v>7428</v>
      </c>
      <c r="J427" s="9">
        <v>9.33</v>
      </c>
      <c r="K427" s="9">
        <v>6.92</v>
      </c>
      <c r="L427" s="9">
        <f>tbl_salesdata[[#This Row],[Units Sold]]*tbl_salesdata[[#This Row],[Unit Cost]]</f>
        <v>51401.760000000002</v>
      </c>
      <c r="M427" s="9">
        <f>tbl_salesdata[[#This Row],[Units Sold]]*tbl_salesdata[[#This Row],[Unit Price]]</f>
        <v>69303.240000000005</v>
      </c>
      <c r="N427" s="9">
        <f>tbl_salesdata[[#This Row],[Total Sales]]-tbl_salesdata[[#This Row],[Total Cost]]</f>
        <v>17901.480000000003</v>
      </c>
      <c r="O427">
        <f>tbl_salesdata[[#This Row],[Ship Date]]-tbl_salesdata[[#This Row],[Order Date]]</f>
        <v>11</v>
      </c>
      <c r="P427">
        <f>WEEKDAY(tbl_salesdata[[#This Row],[Order Date]],2)</f>
        <v>3</v>
      </c>
      <c r="Q427" t="str">
        <f>TEXT(tbl_salesdata[[#This Row],[Order Date]],"dddd")</f>
        <v>Wednesday</v>
      </c>
      <c r="R427" t="str">
        <f>IF(tbl_salesdata[[#This Row],[Weekdaynum]]&gt;5,"Yes","No")</f>
        <v>No</v>
      </c>
    </row>
    <row r="428" spans="1:18" hidden="1" x14ac:dyDescent="0.35">
      <c r="A428">
        <v>474717366</v>
      </c>
      <c r="B428" s="3">
        <v>42102</v>
      </c>
      <c r="C428" s="3">
        <v>42112</v>
      </c>
      <c r="D428" t="s">
        <v>139</v>
      </c>
      <c r="E428" t="s">
        <v>51</v>
      </c>
      <c r="F428" t="s">
        <v>13</v>
      </c>
      <c r="G428" t="s">
        <v>18</v>
      </c>
      <c r="H428" t="s">
        <v>19</v>
      </c>
      <c r="I428" s="9">
        <v>8273</v>
      </c>
      <c r="J428" s="9">
        <v>255.28</v>
      </c>
      <c r="K428" s="9">
        <v>159.41999999999999</v>
      </c>
      <c r="L428" s="9">
        <f>tbl_salesdata[[#This Row],[Units Sold]]*tbl_salesdata[[#This Row],[Unit Cost]]</f>
        <v>1318881.6599999999</v>
      </c>
      <c r="M428" s="9">
        <f>tbl_salesdata[[#This Row],[Units Sold]]*tbl_salesdata[[#This Row],[Unit Price]]</f>
        <v>2111931.44</v>
      </c>
      <c r="N428" s="9">
        <f>tbl_salesdata[[#This Row],[Total Sales]]-tbl_salesdata[[#This Row],[Total Cost]]</f>
        <v>793049.78</v>
      </c>
      <c r="O428">
        <f>tbl_salesdata[[#This Row],[Ship Date]]-tbl_salesdata[[#This Row],[Order Date]]</f>
        <v>10</v>
      </c>
      <c r="P428">
        <f>WEEKDAY(tbl_salesdata[[#This Row],[Order Date]],2)</f>
        <v>3</v>
      </c>
      <c r="Q428" t="str">
        <f>TEXT(tbl_salesdata[[#This Row],[Order Date]],"dddd")</f>
        <v>Wednesday</v>
      </c>
      <c r="R428" t="str">
        <f>IF(tbl_salesdata[[#This Row],[Weekdaynum]]&gt;5,"Yes","No")</f>
        <v>No</v>
      </c>
    </row>
    <row r="429" spans="1:18" hidden="1" x14ac:dyDescent="0.35">
      <c r="A429">
        <v>873555839</v>
      </c>
      <c r="B429" s="3">
        <v>44746</v>
      </c>
      <c r="C429" s="3">
        <v>44754</v>
      </c>
      <c r="D429" t="s">
        <v>151</v>
      </c>
      <c r="E429" t="s">
        <v>32</v>
      </c>
      <c r="F429" t="s">
        <v>47</v>
      </c>
      <c r="G429" t="s">
        <v>14</v>
      </c>
      <c r="H429" t="s">
        <v>19</v>
      </c>
      <c r="I429" s="9">
        <v>3440</v>
      </c>
      <c r="J429" s="9">
        <v>421.89</v>
      </c>
      <c r="K429" s="9">
        <v>364.69</v>
      </c>
      <c r="L429" s="9">
        <f>tbl_salesdata[[#This Row],[Units Sold]]*tbl_salesdata[[#This Row],[Unit Cost]]</f>
        <v>1254533.6000000001</v>
      </c>
      <c r="M429" s="9">
        <f>tbl_salesdata[[#This Row],[Units Sold]]*tbl_salesdata[[#This Row],[Unit Price]]</f>
        <v>1451301.5999999999</v>
      </c>
      <c r="N429" s="9">
        <f>tbl_salesdata[[#This Row],[Total Sales]]-tbl_salesdata[[#This Row],[Total Cost]]</f>
        <v>196767.99999999977</v>
      </c>
      <c r="O429">
        <f>tbl_salesdata[[#This Row],[Ship Date]]-tbl_salesdata[[#This Row],[Order Date]]</f>
        <v>8</v>
      </c>
      <c r="P429">
        <f>WEEKDAY(tbl_salesdata[[#This Row],[Order Date]],2)</f>
        <v>1</v>
      </c>
      <c r="Q429" t="str">
        <f>TEXT(tbl_salesdata[[#This Row],[Order Date]],"dddd")</f>
        <v>Monday</v>
      </c>
      <c r="R429" t="str">
        <f>IF(tbl_salesdata[[#This Row],[Weekdaynum]]&gt;5,"Yes","No")</f>
        <v>No</v>
      </c>
    </row>
    <row r="430" spans="1:18" x14ac:dyDescent="0.35">
      <c r="A430">
        <v>751854360</v>
      </c>
      <c r="B430" s="3">
        <v>44681</v>
      </c>
      <c r="C430" s="3">
        <v>44690</v>
      </c>
      <c r="D430" t="s">
        <v>181</v>
      </c>
      <c r="E430" t="s">
        <v>38</v>
      </c>
      <c r="F430" t="s">
        <v>42</v>
      </c>
      <c r="G430" t="s">
        <v>18</v>
      </c>
      <c r="H430" t="s">
        <v>19</v>
      </c>
      <c r="I430" s="9">
        <v>9268</v>
      </c>
      <c r="J430" s="9">
        <v>437.2</v>
      </c>
      <c r="K430" s="9">
        <v>263.33</v>
      </c>
      <c r="L430" s="9">
        <f>tbl_salesdata[[#This Row],[Units Sold]]*tbl_salesdata[[#This Row],[Unit Cost]]</f>
        <v>2440542.44</v>
      </c>
      <c r="M430" s="9">
        <f>tbl_salesdata[[#This Row],[Units Sold]]*tbl_salesdata[[#This Row],[Unit Price]]</f>
        <v>4051969.6</v>
      </c>
      <c r="N430" s="9">
        <f>tbl_salesdata[[#This Row],[Total Sales]]-tbl_salesdata[[#This Row],[Total Cost]]</f>
        <v>1611427.1600000001</v>
      </c>
      <c r="O430">
        <f>tbl_salesdata[[#This Row],[Ship Date]]-tbl_salesdata[[#This Row],[Order Date]]</f>
        <v>9</v>
      </c>
      <c r="P430">
        <f>WEEKDAY(tbl_salesdata[[#This Row],[Order Date]],2)</f>
        <v>6</v>
      </c>
      <c r="Q430" t="str">
        <f>TEXT(tbl_salesdata[[#This Row],[Order Date]],"dddd")</f>
        <v>Saturday</v>
      </c>
      <c r="R430" t="str">
        <f>IF(tbl_salesdata[[#This Row],[Weekdaynum]]&gt;5,"Yes","No")</f>
        <v>Yes</v>
      </c>
    </row>
    <row r="431" spans="1:18" hidden="1" x14ac:dyDescent="0.35">
      <c r="A431">
        <v>893277156</v>
      </c>
      <c r="B431" s="3">
        <v>44105</v>
      </c>
      <c r="C431" s="3">
        <v>44112</v>
      </c>
      <c r="D431" t="s">
        <v>208</v>
      </c>
      <c r="E431" t="s">
        <v>12</v>
      </c>
      <c r="F431" t="s">
        <v>56</v>
      </c>
      <c r="G431" t="s">
        <v>18</v>
      </c>
      <c r="H431" t="s">
        <v>19</v>
      </c>
      <c r="I431" s="9">
        <v>9416</v>
      </c>
      <c r="J431" s="9">
        <v>9.33</v>
      </c>
      <c r="K431" s="9">
        <v>6.92</v>
      </c>
      <c r="L431" s="9">
        <f>tbl_salesdata[[#This Row],[Units Sold]]*tbl_salesdata[[#This Row],[Unit Cost]]</f>
        <v>65158.720000000001</v>
      </c>
      <c r="M431" s="9">
        <f>tbl_salesdata[[#This Row],[Units Sold]]*tbl_salesdata[[#This Row],[Unit Price]]</f>
        <v>87851.28</v>
      </c>
      <c r="N431" s="9">
        <f>tbl_salesdata[[#This Row],[Total Sales]]-tbl_salesdata[[#This Row],[Total Cost]]</f>
        <v>22692.559999999998</v>
      </c>
      <c r="O431">
        <f>tbl_salesdata[[#This Row],[Ship Date]]-tbl_salesdata[[#This Row],[Order Date]]</f>
        <v>7</v>
      </c>
      <c r="P431">
        <f>WEEKDAY(tbl_salesdata[[#This Row],[Order Date]],2)</f>
        <v>4</v>
      </c>
      <c r="Q431" t="str">
        <f>TEXT(tbl_salesdata[[#This Row],[Order Date]],"dddd")</f>
        <v>Thursday</v>
      </c>
      <c r="R431" t="str">
        <f>IF(tbl_salesdata[[#This Row],[Weekdaynum]]&gt;5,"Yes","No")</f>
        <v>No</v>
      </c>
    </row>
    <row r="432" spans="1:18" hidden="1" x14ac:dyDescent="0.35">
      <c r="A432">
        <v>353320157</v>
      </c>
      <c r="B432" s="3">
        <v>44062</v>
      </c>
      <c r="C432" s="3">
        <v>44078</v>
      </c>
      <c r="D432" t="s">
        <v>60</v>
      </c>
      <c r="E432" t="s">
        <v>21</v>
      </c>
      <c r="F432" t="s">
        <v>42</v>
      </c>
      <c r="G432" t="s">
        <v>18</v>
      </c>
      <c r="H432" t="s">
        <v>26</v>
      </c>
      <c r="I432" s="9">
        <v>4141</v>
      </c>
      <c r="J432" s="9">
        <v>437.2</v>
      </c>
      <c r="K432" s="9">
        <v>263.33</v>
      </c>
      <c r="L432" s="9">
        <f>tbl_salesdata[[#This Row],[Units Sold]]*tbl_salesdata[[#This Row],[Unit Cost]]</f>
        <v>1090449.53</v>
      </c>
      <c r="M432" s="9">
        <f>tbl_salesdata[[#This Row],[Units Sold]]*tbl_salesdata[[#This Row],[Unit Price]]</f>
        <v>1810445.2</v>
      </c>
      <c r="N432" s="9">
        <f>tbl_salesdata[[#This Row],[Total Sales]]-tbl_salesdata[[#This Row],[Total Cost]]</f>
        <v>719995.66999999993</v>
      </c>
      <c r="O432">
        <f>tbl_salesdata[[#This Row],[Ship Date]]-tbl_salesdata[[#This Row],[Order Date]]</f>
        <v>16</v>
      </c>
      <c r="P432">
        <f>WEEKDAY(tbl_salesdata[[#This Row],[Order Date]],2)</f>
        <v>3</v>
      </c>
      <c r="Q432" t="str">
        <f>TEXT(tbl_salesdata[[#This Row],[Order Date]],"dddd")</f>
        <v>Wednesday</v>
      </c>
      <c r="R432" t="str">
        <f>IF(tbl_salesdata[[#This Row],[Weekdaynum]]&gt;5,"Yes","No")</f>
        <v>No</v>
      </c>
    </row>
    <row r="433" spans="1:18" hidden="1" x14ac:dyDescent="0.35">
      <c r="A433">
        <v>956778991</v>
      </c>
      <c r="B433" s="3">
        <v>42937</v>
      </c>
      <c r="C433" s="3">
        <v>42941</v>
      </c>
      <c r="D433" t="s">
        <v>209</v>
      </c>
      <c r="E433" t="s">
        <v>32</v>
      </c>
      <c r="F433" t="s">
        <v>13</v>
      </c>
      <c r="G433" t="s">
        <v>18</v>
      </c>
      <c r="H433" t="s">
        <v>34</v>
      </c>
      <c r="I433" s="9">
        <v>1020</v>
      </c>
      <c r="J433" s="9">
        <v>255.28</v>
      </c>
      <c r="K433" s="9">
        <v>159.41999999999999</v>
      </c>
      <c r="L433" s="9">
        <f>tbl_salesdata[[#This Row],[Units Sold]]*tbl_salesdata[[#This Row],[Unit Cost]]</f>
        <v>162608.4</v>
      </c>
      <c r="M433" s="9">
        <f>tbl_salesdata[[#This Row],[Units Sold]]*tbl_salesdata[[#This Row],[Unit Price]]</f>
        <v>260385.6</v>
      </c>
      <c r="N433" s="9">
        <f>tbl_salesdata[[#This Row],[Total Sales]]-tbl_salesdata[[#This Row],[Total Cost]]</f>
        <v>97777.200000000012</v>
      </c>
      <c r="O433">
        <f>tbl_salesdata[[#This Row],[Ship Date]]-tbl_salesdata[[#This Row],[Order Date]]</f>
        <v>4</v>
      </c>
      <c r="P433">
        <f>WEEKDAY(tbl_salesdata[[#This Row],[Order Date]],2)</f>
        <v>5</v>
      </c>
      <c r="Q433" t="str">
        <f>TEXT(tbl_salesdata[[#This Row],[Order Date]],"dddd")</f>
        <v>Friday</v>
      </c>
      <c r="R433" t="str">
        <f>IF(tbl_salesdata[[#This Row],[Weekdaynum]]&gt;5,"Yes","No")</f>
        <v>No</v>
      </c>
    </row>
    <row r="434" spans="1:18" hidden="1" x14ac:dyDescent="0.35">
      <c r="A434">
        <v>324014985</v>
      </c>
      <c r="B434" s="3">
        <v>42097</v>
      </c>
      <c r="C434" s="3">
        <v>42108</v>
      </c>
      <c r="D434" t="s">
        <v>181</v>
      </c>
      <c r="E434" t="s">
        <v>38</v>
      </c>
      <c r="F434" t="s">
        <v>13</v>
      </c>
      <c r="G434" t="s">
        <v>18</v>
      </c>
      <c r="H434" t="s">
        <v>26</v>
      </c>
      <c r="I434" s="9">
        <v>2089</v>
      </c>
      <c r="J434" s="9">
        <v>255.28</v>
      </c>
      <c r="K434" s="9">
        <v>159.41999999999999</v>
      </c>
      <c r="L434" s="9">
        <f>tbl_salesdata[[#This Row],[Units Sold]]*tbl_salesdata[[#This Row],[Unit Cost]]</f>
        <v>333028.37999999995</v>
      </c>
      <c r="M434" s="9">
        <f>tbl_salesdata[[#This Row],[Units Sold]]*tbl_salesdata[[#This Row],[Unit Price]]</f>
        <v>533279.92000000004</v>
      </c>
      <c r="N434" s="9">
        <f>tbl_salesdata[[#This Row],[Total Sales]]-tbl_salesdata[[#This Row],[Total Cost]]</f>
        <v>200251.5400000001</v>
      </c>
      <c r="O434">
        <f>tbl_salesdata[[#This Row],[Ship Date]]-tbl_salesdata[[#This Row],[Order Date]]</f>
        <v>11</v>
      </c>
      <c r="P434">
        <f>WEEKDAY(tbl_salesdata[[#This Row],[Order Date]],2)</f>
        <v>5</v>
      </c>
      <c r="Q434" t="str">
        <f>TEXT(tbl_salesdata[[#This Row],[Order Date]],"dddd")</f>
        <v>Friday</v>
      </c>
      <c r="R434" t="str">
        <f>IF(tbl_salesdata[[#This Row],[Weekdaynum]]&gt;5,"Yes","No")</f>
        <v>No</v>
      </c>
    </row>
    <row r="435" spans="1:18" hidden="1" x14ac:dyDescent="0.35">
      <c r="A435">
        <v>645701968</v>
      </c>
      <c r="B435" s="3">
        <v>43636</v>
      </c>
      <c r="C435" s="3">
        <v>43640</v>
      </c>
      <c r="D435" t="s">
        <v>125</v>
      </c>
      <c r="E435" t="s">
        <v>21</v>
      </c>
      <c r="F435" t="s">
        <v>25</v>
      </c>
      <c r="G435" t="s">
        <v>18</v>
      </c>
      <c r="H435" t="s">
        <v>26</v>
      </c>
      <c r="I435" s="9">
        <v>6416</v>
      </c>
      <c r="J435" s="9">
        <v>205.7</v>
      </c>
      <c r="K435" s="9">
        <v>117.11</v>
      </c>
      <c r="L435" s="9">
        <f>tbl_salesdata[[#This Row],[Units Sold]]*tbl_salesdata[[#This Row],[Unit Cost]]</f>
        <v>751377.76</v>
      </c>
      <c r="M435" s="9">
        <f>tbl_salesdata[[#This Row],[Units Sold]]*tbl_salesdata[[#This Row],[Unit Price]]</f>
        <v>1319771.2</v>
      </c>
      <c r="N435" s="9">
        <f>tbl_salesdata[[#This Row],[Total Sales]]-tbl_salesdata[[#This Row],[Total Cost]]</f>
        <v>568393.43999999994</v>
      </c>
      <c r="O435">
        <f>tbl_salesdata[[#This Row],[Ship Date]]-tbl_salesdata[[#This Row],[Order Date]]</f>
        <v>4</v>
      </c>
      <c r="P435">
        <f>WEEKDAY(tbl_salesdata[[#This Row],[Order Date]],2)</f>
        <v>4</v>
      </c>
      <c r="Q435" t="str">
        <f>TEXT(tbl_salesdata[[#This Row],[Order Date]],"dddd")</f>
        <v>Thursday</v>
      </c>
      <c r="R435" t="str">
        <f>IF(tbl_salesdata[[#This Row],[Weekdaynum]]&gt;5,"Yes","No")</f>
        <v>No</v>
      </c>
    </row>
    <row r="436" spans="1:18" x14ac:dyDescent="0.35">
      <c r="A436">
        <v>567707622</v>
      </c>
      <c r="B436" s="3">
        <v>43435</v>
      </c>
      <c r="C436" s="3">
        <v>43455</v>
      </c>
      <c r="D436" t="s">
        <v>208</v>
      </c>
      <c r="E436" t="s">
        <v>12</v>
      </c>
      <c r="F436" t="s">
        <v>40</v>
      </c>
      <c r="G436" t="s">
        <v>18</v>
      </c>
      <c r="H436" t="s">
        <v>19</v>
      </c>
      <c r="I436" s="9">
        <v>6156</v>
      </c>
      <c r="J436" s="9">
        <v>651.21</v>
      </c>
      <c r="K436" s="9">
        <v>524.96</v>
      </c>
      <c r="L436" s="9">
        <f>tbl_salesdata[[#This Row],[Units Sold]]*tbl_salesdata[[#This Row],[Unit Cost]]</f>
        <v>3231653.7600000002</v>
      </c>
      <c r="M436" s="9">
        <f>tbl_salesdata[[#This Row],[Units Sold]]*tbl_salesdata[[#This Row],[Unit Price]]</f>
        <v>4008848.7600000002</v>
      </c>
      <c r="N436" s="9">
        <f>tbl_salesdata[[#This Row],[Total Sales]]-tbl_salesdata[[#This Row],[Total Cost]]</f>
        <v>777195</v>
      </c>
      <c r="O436">
        <f>tbl_salesdata[[#This Row],[Ship Date]]-tbl_salesdata[[#This Row],[Order Date]]</f>
        <v>20</v>
      </c>
      <c r="P436">
        <f>WEEKDAY(tbl_salesdata[[#This Row],[Order Date]],2)</f>
        <v>6</v>
      </c>
      <c r="Q436" t="str">
        <f>TEXT(tbl_salesdata[[#This Row],[Order Date]],"dddd")</f>
        <v>Saturday</v>
      </c>
      <c r="R436" t="str">
        <f>IF(tbl_salesdata[[#This Row],[Weekdaynum]]&gt;5,"Yes","No")</f>
        <v>Yes</v>
      </c>
    </row>
    <row r="437" spans="1:18" hidden="1" x14ac:dyDescent="0.35">
      <c r="A437">
        <v>666686713</v>
      </c>
      <c r="B437" s="3">
        <v>43706</v>
      </c>
      <c r="C437" s="3">
        <v>43717</v>
      </c>
      <c r="D437" t="s">
        <v>167</v>
      </c>
      <c r="E437" t="s">
        <v>38</v>
      </c>
      <c r="F437" t="s">
        <v>47</v>
      </c>
      <c r="G437" t="s">
        <v>18</v>
      </c>
      <c r="H437" t="s">
        <v>26</v>
      </c>
      <c r="I437" s="9">
        <v>6269</v>
      </c>
      <c r="J437" s="9">
        <v>421.89</v>
      </c>
      <c r="K437" s="9">
        <v>364.69</v>
      </c>
      <c r="L437" s="9">
        <f>tbl_salesdata[[#This Row],[Units Sold]]*tbl_salesdata[[#This Row],[Unit Cost]]</f>
        <v>2286241.61</v>
      </c>
      <c r="M437" s="9">
        <f>tbl_salesdata[[#This Row],[Units Sold]]*tbl_salesdata[[#This Row],[Unit Price]]</f>
        <v>2644828.4099999997</v>
      </c>
      <c r="N437" s="9">
        <f>tbl_salesdata[[#This Row],[Total Sales]]-tbl_salesdata[[#This Row],[Total Cost]]</f>
        <v>358586.79999999981</v>
      </c>
      <c r="O437">
        <f>tbl_salesdata[[#This Row],[Ship Date]]-tbl_salesdata[[#This Row],[Order Date]]</f>
        <v>11</v>
      </c>
      <c r="P437">
        <f>WEEKDAY(tbl_salesdata[[#This Row],[Order Date]],2)</f>
        <v>4</v>
      </c>
      <c r="Q437" t="str">
        <f>TEXT(tbl_salesdata[[#This Row],[Order Date]],"dddd")</f>
        <v>Thursday</v>
      </c>
      <c r="R437" t="str">
        <f>IF(tbl_salesdata[[#This Row],[Weekdaynum]]&gt;5,"Yes","No")</f>
        <v>No</v>
      </c>
    </row>
    <row r="438" spans="1:18" hidden="1" x14ac:dyDescent="0.35">
      <c r="A438">
        <v>148894631</v>
      </c>
      <c r="B438" s="3">
        <v>43727</v>
      </c>
      <c r="C438" s="3">
        <v>43737</v>
      </c>
      <c r="D438" t="s">
        <v>109</v>
      </c>
      <c r="E438" t="s">
        <v>21</v>
      </c>
      <c r="F438" t="s">
        <v>40</v>
      </c>
      <c r="G438" t="s">
        <v>14</v>
      </c>
      <c r="H438" t="s">
        <v>34</v>
      </c>
      <c r="I438" s="9">
        <v>85</v>
      </c>
      <c r="J438" s="9">
        <v>651.21</v>
      </c>
      <c r="K438" s="9">
        <v>524.96</v>
      </c>
      <c r="L438" s="9">
        <f>tbl_salesdata[[#This Row],[Units Sold]]*tbl_salesdata[[#This Row],[Unit Cost]]</f>
        <v>44621.600000000006</v>
      </c>
      <c r="M438" s="9">
        <f>tbl_salesdata[[#This Row],[Units Sold]]*tbl_salesdata[[#This Row],[Unit Price]]</f>
        <v>55352.850000000006</v>
      </c>
      <c r="N438" s="9">
        <f>tbl_salesdata[[#This Row],[Total Sales]]-tbl_salesdata[[#This Row],[Total Cost]]</f>
        <v>10731.25</v>
      </c>
      <c r="O438">
        <f>tbl_salesdata[[#This Row],[Ship Date]]-tbl_salesdata[[#This Row],[Order Date]]</f>
        <v>10</v>
      </c>
      <c r="P438">
        <f>WEEKDAY(tbl_salesdata[[#This Row],[Order Date]],2)</f>
        <v>4</v>
      </c>
      <c r="Q438" t="str">
        <f>TEXT(tbl_salesdata[[#This Row],[Order Date]],"dddd")</f>
        <v>Thursday</v>
      </c>
      <c r="R438" t="str">
        <f>IF(tbl_salesdata[[#This Row],[Weekdaynum]]&gt;5,"Yes","No")</f>
        <v>No</v>
      </c>
    </row>
    <row r="439" spans="1:18" x14ac:dyDescent="0.35">
      <c r="A439">
        <v>296363770</v>
      </c>
      <c r="B439" s="3">
        <v>44345</v>
      </c>
      <c r="C439" s="3">
        <v>44351</v>
      </c>
      <c r="D439" t="s">
        <v>78</v>
      </c>
      <c r="E439" t="s">
        <v>24</v>
      </c>
      <c r="F439" t="s">
        <v>47</v>
      </c>
      <c r="G439" t="s">
        <v>18</v>
      </c>
      <c r="H439" t="s">
        <v>19</v>
      </c>
      <c r="I439" s="9">
        <v>9480</v>
      </c>
      <c r="J439" s="9">
        <v>421.89</v>
      </c>
      <c r="K439" s="9">
        <v>364.69</v>
      </c>
      <c r="L439" s="9">
        <f>tbl_salesdata[[#This Row],[Units Sold]]*tbl_salesdata[[#This Row],[Unit Cost]]</f>
        <v>3457261.2</v>
      </c>
      <c r="M439" s="9">
        <f>tbl_salesdata[[#This Row],[Units Sold]]*tbl_salesdata[[#This Row],[Unit Price]]</f>
        <v>3999517.1999999997</v>
      </c>
      <c r="N439" s="9">
        <f>tbl_salesdata[[#This Row],[Total Sales]]-tbl_salesdata[[#This Row],[Total Cost]]</f>
        <v>542255.99999999953</v>
      </c>
      <c r="O439">
        <f>tbl_salesdata[[#This Row],[Ship Date]]-tbl_salesdata[[#This Row],[Order Date]]</f>
        <v>6</v>
      </c>
      <c r="P439">
        <f>WEEKDAY(tbl_salesdata[[#This Row],[Order Date]],2)</f>
        <v>6</v>
      </c>
      <c r="Q439" t="str">
        <f>TEXT(tbl_salesdata[[#This Row],[Order Date]],"dddd")</f>
        <v>Saturday</v>
      </c>
      <c r="R439" t="str">
        <f>IF(tbl_salesdata[[#This Row],[Weekdaynum]]&gt;5,"Yes","No")</f>
        <v>Yes</v>
      </c>
    </row>
    <row r="440" spans="1:18" hidden="1" x14ac:dyDescent="0.35">
      <c r="A440">
        <v>966360700</v>
      </c>
      <c r="B440" s="3">
        <v>42720</v>
      </c>
      <c r="C440" s="3">
        <v>42723</v>
      </c>
      <c r="D440" t="s">
        <v>210</v>
      </c>
      <c r="E440" t="s">
        <v>38</v>
      </c>
      <c r="F440" t="s">
        <v>30</v>
      </c>
      <c r="G440" t="s">
        <v>18</v>
      </c>
      <c r="H440" t="s">
        <v>26</v>
      </c>
      <c r="I440" s="9">
        <v>6461</v>
      </c>
      <c r="J440" s="9">
        <v>81.73</v>
      </c>
      <c r="K440" s="9">
        <v>56.67</v>
      </c>
      <c r="L440" s="9">
        <f>tbl_salesdata[[#This Row],[Units Sold]]*tbl_salesdata[[#This Row],[Unit Cost]]</f>
        <v>366144.87</v>
      </c>
      <c r="M440" s="9">
        <f>tbl_salesdata[[#This Row],[Units Sold]]*tbl_salesdata[[#This Row],[Unit Price]]</f>
        <v>528057.53</v>
      </c>
      <c r="N440" s="9">
        <f>tbl_salesdata[[#This Row],[Total Sales]]-tbl_salesdata[[#This Row],[Total Cost]]</f>
        <v>161912.66000000003</v>
      </c>
      <c r="O440">
        <f>tbl_salesdata[[#This Row],[Ship Date]]-tbl_salesdata[[#This Row],[Order Date]]</f>
        <v>3</v>
      </c>
      <c r="P440">
        <f>WEEKDAY(tbl_salesdata[[#This Row],[Order Date]],2)</f>
        <v>5</v>
      </c>
      <c r="Q440" t="str">
        <f>TEXT(tbl_salesdata[[#This Row],[Order Date]],"dddd")</f>
        <v>Friday</v>
      </c>
      <c r="R440" t="str">
        <f>IF(tbl_salesdata[[#This Row],[Weekdaynum]]&gt;5,"Yes","No")</f>
        <v>No</v>
      </c>
    </row>
    <row r="441" spans="1:18" hidden="1" x14ac:dyDescent="0.35">
      <c r="A441">
        <v>256404006</v>
      </c>
      <c r="B441" s="3">
        <v>43559</v>
      </c>
      <c r="C441" s="3">
        <v>43565</v>
      </c>
      <c r="D441" t="s">
        <v>171</v>
      </c>
      <c r="E441" t="s">
        <v>12</v>
      </c>
      <c r="F441" t="s">
        <v>13</v>
      </c>
      <c r="G441" t="s">
        <v>14</v>
      </c>
      <c r="H441" t="s">
        <v>15</v>
      </c>
      <c r="I441" s="9">
        <v>4498</v>
      </c>
      <c r="J441" s="9">
        <v>255.28</v>
      </c>
      <c r="K441" s="9">
        <v>159.41999999999999</v>
      </c>
      <c r="L441" s="9">
        <f>tbl_salesdata[[#This Row],[Units Sold]]*tbl_salesdata[[#This Row],[Unit Cost]]</f>
        <v>717071.15999999992</v>
      </c>
      <c r="M441" s="9">
        <f>tbl_salesdata[[#This Row],[Units Sold]]*tbl_salesdata[[#This Row],[Unit Price]]</f>
        <v>1148249.44</v>
      </c>
      <c r="N441" s="9">
        <f>tbl_salesdata[[#This Row],[Total Sales]]-tbl_salesdata[[#This Row],[Total Cost]]</f>
        <v>431178.28</v>
      </c>
      <c r="O441">
        <f>tbl_salesdata[[#This Row],[Ship Date]]-tbl_salesdata[[#This Row],[Order Date]]</f>
        <v>6</v>
      </c>
      <c r="P441">
        <f>WEEKDAY(tbl_salesdata[[#This Row],[Order Date]],2)</f>
        <v>4</v>
      </c>
      <c r="Q441" t="str">
        <f>TEXT(tbl_salesdata[[#This Row],[Order Date]],"dddd")</f>
        <v>Thursday</v>
      </c>
      <c r="R441" t="str">
        <f>IF(tbl_salesdata[[#This Row],[Weekdaynum]]&gt;5,"Yes","No")</f>
        <v>No</v>
      </c>
    </row>
    <row r="442" spans="1:18" hidden="1" x14ac:dyDescent="0.35">
      <c r="A442">
        <v>704365098</v>
      </c>
      <c r="B442" s="3">
        <v>44840</v>
      </c>
      <c r="C442" s="3">
        <v>44854</v>
      </c>
      <c r="D442" t="s">
        <v>105</v>
      </c>
      <c r="E442" t="s">
        <v>12</v>
      </c>
      <c r="F442" t="s">
        <v>76</v>
      </c>
      <c r="G442" t="s">
        <v>14</v>
      </c>
      <c r="H442" t="s">
        <v>19</v>
      </c>
      <c r="I442" s="9">
        <v>6140</v>
      </c>
      <c r="J442" s="9">
        <v>668.27</v>
      </c>
      <c r="K442" s="9">
        <v>502.54</v>
      </c>
      <c r="L442" s="9">
        <f>tbl_salesdata[[#This Row],[Units Sold]]*tbl_salesdata[[#This Row],[Unit Cost]]</f>
        <v>3085595.6</v>
      </c>
      <c r="M442" s="9">
        <f>tbl_salesdata[[#This Row],[Units Sold]]*tbl_salesdata[[#This Row],[Unit Price]]</f>
        <v>4103177.8</v>
      </c>
      <c r="N442" s="9">
        <f>tbl_salesdata[[#This Row],[Total Sales]]-tbl_salesdata[[#This Row],[Total Cost]]</f>
        <v>1017582.1999999997</v>
      </c>
      <c r="O442">
        <f>tbl_salesdata[[#This Row],[Ship Date]]-tbl_salesdata[[#This Row],[Order Date]]</f>
        <v>14</v>
      </c>
      <c r="P442">
        <f>WEEKDAY(tbl_salesdata[[#This Row],[Order Date]],2)</f>
        <v>4</v>
      </c>
      <c r="Q442" t="str">
        <f>TEXT(tbl_salesdata[[#This Row],[Order Date]],"dddd")</f>
        <v>Thursday</v>
      </c>
      <c r="R442" t="str">
        <f>IF(tbl_salesdata[[#This Row],[Weekdaynum]]&gt;5,"Yes","No")</f>
        <v>No</v>
      </c>
    </row>
    <row r="443" spans="1:18" hidden="1" x14ac:dyDescent="0.35">
      <c r="A443">
        <v>563417804</v>
      </c>
      <c r="B443" s="3">
        <v>44778</v>
      </c>
      <c r="C443" s="3">
        <v>44784</v>
      </c>
      <c r="D443" t="s">
        <v>106</v>
      </c>
      <c r="E443" t="s">
        <v>38</v>
      </c>
      <c r="F443" t="s">
        <v>13</v>
      </c>
      <c r="G443" t="s">
        <v>14</v>
      </c>
      <c r="H443" t="s">
        <v>19</v>
      </c>
      <c r="I443" s="9">
        <v>6703</v>
      </c>
      <c r="J443" s="9">
        <v>255.28</v>
      </c>
      <c r="K443" s="9">
        <v>159.41999999999999</v>
      </c>
      <c r="L443" s="9">
        <f>tbl_salesdata[[#This Row],[Units Sold]]*tbl_salesdata[[#This Row],[Unit Cost]]</f>
        <v>1068592.26</v>
      </c>
      <c r="M443" s="9">
        <f>tbl_salesdata[[#This Row],[Units Sold]]*tbl_salesdata[[#This Row],[Unit Price]]</f>
        <v>1711141.84</v>
      </c>
      <c r="N443" s="9">
        <f>tbl_salesdata[[#This Row],[Total Sales]]-tbl_salesdata[[#This Row],[Total Cost]]</f>
        <v>642549.58000000007</v>
      </c>
      <c r="O443">
        <f>tbl_salesdata[[#This Row],[Ship Date]]-tbl_salesdata[[#This Row],[Order Date]]</f>
        <v>6</v>
      </c>
      <c r="P443">
        <f>WEEKDAY(tbl_salesdata[[#This Row],[Order Date]],2)</f>
        <v>5</v>
      </c>
      <c r="Q443" t="str">
        <f>TEXT(tbl_salesdata[[#This Row],[Order Date]],"dddd")</f>
        <v>Friday</v>
      </c>
      <c r="R443" t="str">
        <f>IF(tbl_salesdata[[#This Row],[Weekdaynum]]&gt;5,"Yes","No")</f>
        <v>No</v>
      </c>
    </row>
    <row r="444" spans="1:18" hidden="1" x14ac:dyDescent="0.35">
      <c r="A444">
        <v>407048451</v>
      </c>
      <c r="B444" s="3">
        <v>43438</v>
      </c>
      <c r="C444" s="3">
        <v>43444</v>
      </c>
      <c r="D444" t="s">
        <v>28</v>
      </c>
      <c r="E444" t="s">
        <v>29</v>
      </c>
      <c r="F444" t="s">
        <v>68</v>
      </c>
      <c r="G444" t="s">
        <v>18</v>
      </c>
      <c r="H444" t="s">
        <v>34</v>
      </c>
      <c r="I444" s="9">
        <v>3537</v>
      </c>
      <c r="J444" s="9">
        <v>154.06</v>
      </c>
      <c r="K444" s="9">
        <v>90.93</v>
      </c>
      <c r="L444" s="9">
        <f>tbl_salesdata[[#This Row],[Units Sold]]*tbl_salesdata[[#This Row],[Unit Cost]]</f>
        <v>321619.41000000003</v>
      </c>
      <c r="M444" s="9">
        <f>tbl_salesdata[[#This Row],[Units Sold]]*tbl_salesdata[[#This Row],[Unit Price]]</f>
        <v>544910.22</v>
      </c>
      <c r="N444" s="9">
        <f>tbl_salesdata[[#This Row],[Total Sales]]-tbl_salesdata[[#This Row],[Total Cost]]</f>
        <v>223290.80999999994</v>
      </c>
      <c r="O444">
        <f>tbl_salesdata[[#This Row],[Ship Date]]-tbl_salesdata[[#This Row],[Order Date]]</f>
        <v>6</v>
      </c>
      <c r="P444">
        <f>WEEKDAY(tbl_salesdata[[#This Row],[Order Date]],2)</f>
        <v>2</v>
      </c>
      <c r="Q444" t="str">
        <f>TEXT(tbl_salesdata[[#This Row],[Order Date]],"dddd")</f>
        <v>Tuesday</v>
      </c>
      <c r="R444" t="str">
        <f>IF(tbl_salesdata[[#This Row],[Weekdaynum]]&gt;5,"Yes","No")</f>
        <v>No</v>
      </c>
    </row>
    <row r="445" spans="1:18" hidden="1" x14ac:dyDescent="0.35">
      <c r="A445">
        <v>879055869</v>
      </c>
      <c r="B445" s="3">
        <v>42237</v>
      </c>
      <c r="C445" s="3">
        <v>42250</v>
      </c>
      <c r="D445" t="s">
        <v>157</v>
      </c>
      <c r="E445" t="s">
        <v>24</v>
      </c>
      <c r="F445" t="s">
        <v>22</v>
      </c>
      <c r="G445" t="s">
        <v>18</v>
      </c>
      <c r="H445" t="s">
        <v>15</v>
      </c>
      <c r="I445" s="9">
        <v>1021</v>
      </c>
      <c r="J445" s="9">
        <v>47.45</v>
      </c>
      <c r="K445" s="9">
        <v>31.79</v>
      </c>
      <c r="L445" s="9">
        <f>tbl_salesdata[[#This Row],[Units Sold]]*tbl_salesdata[[#This Row],[Unit Cost]]</f>
        <v>32457.59</v>
      </c>
      <c r="M445" s="9">
        <f>tbl_salesdata[[#This Row],[Units Sold]]*tbl_salesdata[[#This Row],[Unit Price]]</f>
        <v>48446.450000000004</v>
      </c>
      <c r="N445" s="9">
        <f>tbl_salesdata[[#This Row],[Total Sales]]-tbl_salesdata[[#This Row],[Total Cost]]</f>
        <v>15988.860000000004</v>
      </c>
      <c r="O445">
        <f>tbl_salesdata[[#This Row],[Ship Date]]-tbl_salesdata[[#This Row],[Order Date]]</f>
        <v>13</v>
      </c>
      <c r="P445">
        <f>WEEKDAY(tbl_salesdata[[#This Row],[Order Date]],2)</f>
        <v>5</v>
      </c>
      <c r="Q445" t="str">
        <f>TEXT(tbl_salesdata[[#This Row],[Order Date]],"dddd")</f>
        <v>Friday</v>
      </c>
      <c r="R445" t="str">
        <f>IF(tbl_salesdata[[#This Row],[Weekdaynum]]&gt;5,"Yes","No")</f>
        <v>No</v>
      </c>
    </row>
    <row r="446" spans="1:18" hidden="1" x14ac:dyDescent="0.35">
      <c r="A446">
        <v>443551385</v>
      </c>
      <c r="B446" s="3">
        <v>43558</v>
      </c>
      <c r="C446" s="3">
        <v>43561</v>
      </c>
      <c r="D446" t="s">
        <v>172</v>
      </c>
      <c r="E446" t="s">
        <v>21</v>
      </c>
      <c r="F446" t="s">
        <v>13</v>
      </c>
      <c r="G446" t="s">
        <v>14</v>
      </c>
      <c r="H446" t="s">
        <v>26</v>
      </c>
      <c r="I446" s="9">
        <v>5566</v>
      </c>
      <c r="J446" s="9">
        <v>255.28</v>
      </c>
      <c r="K446" s="9">
        <v>159.41999999999999</v>
      </c>
      <c r="L446" s="9">
        <f>tbl_salesdata[[#This Row],[Units Sold]]*tbl_salesdata[[#This Row],[Unit Cost]]</f>
        <v>887331.72</v>
      </c>
      <c r="M446" s="9">
        <f>tbl_salesdata[[#This Row],[Units Sold]]*tbl_salesdata[[#This Row],[Unit Price]]</f>
        <v>1420888.48</v>
      </c>
      <c r="N446" s="9">
        <f>tbl_salesdata[[#This Row],[Total Sales]]-tbl_salesdata[[#This Row],[Total Cost]]</f>
        <v>533556.76</v>
      </c>
      <c r="O446">
        <f>tbl_salesdata[[#This Row],[Ship Date]]-tbl_salesdata[[#This Row],[Order Date]]</f>
        <v>3</v>
      </c>
      <c r="P446">
        <f>WEEKDAY(tbl_salesdata[[#This Row],[Order Date]],2)</f>
        <v>3</v>
      </c>
      <c r="Q446" t="str">
        <f>TEXT(tbl_salesdata[[#This Row],[Order Date]],"dddd")</f>
        <v>Wednesday</v>
      </c>
      <c r="R446" t="str">
        <f>IF(tbl_salesdata[[#This Row],[Weekdaynum]]&gt;5,"Yes","No")</f>
        <v>No</v>
      </c>
    </row>
    <row r="447" spans="1:18" hidden="1" x14ac:dyDescent="0.35">
      <c r="A447">
        <v>334958827</v>
      </c>
      <c r="B447" s="3">
        <v>43521</v>
      </c>
      <c r="C447" s="3">
        <v>43530</v>
      </c>
      <c r="D447" t="s">
        <v>93</v>
      </c>
      <c r="E447" t="s">
        <v>29</v>
      </c>
      <c r="F447" t="s">
        <v>30</v>
      </c>
      <c r="G447" t="s">
        <v>14</v>
      </c>
      <c r="H447" t="s">
        <v>26</v>
      </c>
      <c r="I447" s="9">
        <v>615</v>
      </c>
      <c r="J447" s="9">
        <v>81.73</v>
      </c>
      <c r="K447" s="9">
        <v>56.67</v>
      </c>
      <c r="L447" s="9">
        <f>tbl_salesdata[[#This Row],[Units Sold]]*tbl_salesdata[[#This Row],[Unit Cost]]</f>
        <v>34852.050000000003</v>
      </c>
      <c r="M447" s="9">
        <f>tbl_salesdata[[#This Row],[Units Sold]]*tbl_salesdata[[#This Row],[Unit Price]]</f>
        <v>50263.950000000004</v>
      </c>
      <c r="N447" s="9">
        <f>tbl_salesdata[[#This Row],[Total Sales]]-tbl_salesdata[[#This Row],[Total Cost]]</f>
        <v>15411.900000000001</v>
      </c>
      <c r="O447">
        <f>tbl_salesdata[[#This Row],[Ship Date]]-tbl_salesdata[[#This Row],[Order Date]]</f>
        <v>9</v>
      </c>
      <c r="P447">
        <f>WEEKDAY(tbl_salesdata[[#This Row],[Order Date]],2)</f>
        <v>1</v>
      </c>
      <c r="Q447" t="str">
        <f>TEXT(tbl_salesdata[[#This Row],[Order Date]],"dddd")</f>
        <v>Monday</v>
      </c>
      <c r="R447" t="str">
        <f>IF(tbl_salesdata[[#This Row],[Weekdaynum]]&gt;5,"Yes","No")</f>
        <v>No</v>
      </c>
    </row>
    <row r="448" spans="1:18" hidden="1" x14ac:dyDescent="0.35">
      <c r="A448">
        <v>508014523</v>
      </c>
      <c r="B448" s="3">
        <v>43170</v>
      </c>
      <c r="C448" s="3">
        <v>43173</v>
      </c>
      <c r="D448" t="s">
        <v>203</v>
      </c>
      <c r="E448" t="s">
        <v>21</v>
      </c>
      <c r="F448" t="s">
        <v>33</v>
      </c>
      <c r="G448" t="s">
        <v>18</v>
      </c>
      <c r="H448" t="s">
        <v>34</v>
      </c>
      <c r="I448" s="9">
        <v>1642</v>
      </c>
      <c r="J448" s="9">
        <v>109.28</v>
      </c>
      <c r="K448" s="9">
        <v>35.840000000000003</v>
      </c>
      <c r="L448" s="9">
        <f>tbl_salesdata[[#This Row],[Units Sold]]*tbl_salesdata[[#This Row],[Unit Cost]]</f>
        <v>58849.280000000006</v>
      </c>
      <c r="M448" s="9">
        <f>tbl_salesdata[[#This Row],[Units Sold]]*tbl_salesdata[[#This Row],[Unit Price]]</f>
        <v>179437.76</v>
      </c>
      <c r="N448" s="9">
        <f>tbl_salesdata[[#This Row],[Total Sales]]-tbl_salesdata[[#This Row],[Total Cost]]</f>
        <v>120588.48000000001</v>
      </c>
      <c r="O448">
        <f>tbl_salesdata[[#This Row],[Ship Date]]-tbl_salesdata[[#This Row],[Order Date]]</f>
        <v>3</v>
      </c>
      <c r="P448">
        <f>WEEKDAY(tbl_salesdata[[#This Row],[Order Date]],2)</f>
        <v>7</v>
      </c>
      <c r="Q448" t="str">
        <f>TEXT(tbl_salesdata[[#This Row],[Order Date]],"dddd")</f>
        <v>Sunday</v>
      </c>
      <c r="R448" t="str">
        <f>IF(tbl_salesdata[[#This Row],[Weekdaynum]]&gt;5,"Yes","No")</f>
        <v>Yes</v>
      </c>
    </row>
    <row r="449" spans="1:18" hidden="1" x14ac:dyDescent="0.35">
      <c r="A449">
        <v>987767302</v>
      </c>
      <c r="B449" s="3">
        <v>44020</v>
      </c>
      <c r="C449" s="3">
        <v>44030</v>
      </c>
      <c r="D449" t="s">
        <v>152</v>
      </c>
      <c r="E449" t="s">
        <v>21</v>
      </c>
      <c r="F449" t="s">
        <v>40</v>
      </c>
      <c r="G449" t="s">
        <v>14</v>
      </c>
      <c r="H449" t="s">
        <v>19</v>
      </c>
      <c r="I449" s="9">
        <v>1150</v>
      </c>
      <c r="J449" s="9">
        <v>651.21</v>
      </c>
      <c r="K449" s="9">
        <v>524.96</v>
      </c>
      <c r="L449" s="9">
        <f>tbl_salesdata[[#This Row],[Units Sold]]*tbl_salesdata[[#This Row],[Unit Cost]]</f>
        <v>603704</v>
      </c>
      <c r="M449" s="9">
        <f>tbl_salesdata[[#This Row],[Units Sold]]*tbl_salesdata[[#This Row],[Unit Price]]</f>
        <v>748891.5</v>
      </c>
      <c r="N449" s="9">
        <f>tbl_salesdata[[#This Row],[Total Sales]]-tbl_salesdata[[#This Row],[Total Cost]]</f>
        <v>145187.5</v>
      </c>
      <c r="O449">
        <f>tbl_salesdata[[#This Row],[Ship Date]]-tbl_salesdata[[#This Row],[Order Date]]</f>
        <v>10</v>
      </c>
      <c r="P449">
        <f>WEEKDAY(tbl_salesdata[[#This Row],[Order Date]],2)</f>
        <v>3</v>
      </c>
      <c r="Q449" t="str">
        <f>TEXT(tbl_salesdata[[#This Row],[Order Date]],"dddd")</f>
        <v>Wednesday</v>
      </c>
      <c r="R449" t="str">
        <f>IF(tbl_salesdata[[#This Row],[Weekdaynum]]&gt;5,"Yes","No")</f>
        <v>No</v>
      </c>
    </row>
    <row r="450" spans="1:18" x14ac:dyDescent="0.35">
      <c r="A450">
        <v>133145129</v>
      </c>
      <c r="B450" s="3">
        <v>42658</v>
      </c>
      <c r="C450" s="3">
        <v>42669</v>
      </c>
      <c r="D450" t="s">
        <v>192</v>
      </c>
      <c r="E450" t="s">
        <v>32</v>
      </c>
      <c r="F450" t="s">
        <v>47</v>
      </c>
      <c r="G450" t="s">
        <v>14</v>
      </c>
      <c r="H450" t="s">
        <v>26</v>
      </c>
      <c r="I450" s="9">
        <v>9457</v>
      </c>
      <c r="J450" s="9">
        <v>421.89</v>
      </c>
      <c r="K450" s="9">
        <v>364.69</v>
      </c>
      <c r="L450" s="9">
        <f>tbl_salesdata[[#This Row],[Units Sold]]*tbl_salesdata[[#This Row],[Unit Cost]]</f>
        <v>3448873.33</v>
      </c>
      <c r="M450" s="9">
        <f>tbl_salesdata[[#This Row],[Units Sold]]*tbl_salesdata[[#This Row],[Unit Price]]</f>
        <v>3989813.73</v>
      </c>
      <c r="N450" s="9">
        <f>tbl_salesdata[[#This Row],[Total Sales]]-tbl_salesdata[[#This Row],[Total Cost]]</f>
        <v>540940.39999999991</v>
      </c>
      <c r="O450">
        <f>tbl_salesdata[[#This Row],[Ship Date]]-tbl_salesdata[[#This Row],[Order Date]]</f>
        <v>11</v>
      </c>
      <c r="P450">
        <f>WEEKDAY(tbl_salesdata[[#This Row],[Order Date]],2)</f>
        <v>6</v>
      </c>
      <c r="Q450" t="str">
        <f>TEXT(tbl_salesdata[[#This Row],[Order Date]],"dddd")</f>
        <v>Saturday</v>
      </c>
      <c r="R450" t="str">
        <f>IF(tbl_salesdata[[#This Row],[Weekdaynum]]&gt;5,"Yes","No")</f>
        <v>Yes</v>
      </c>
    </row>
    <row r="451" spans="1:18" hidden="1" x14ac:dyDescent="0.35">
      <c r="A451">
        <v>619121921</v>
      </c>
      <c r="B451" s="3">
        <v>42892</v>
      </c>
      <c r="C451" s="3">
        <v>42893</v>
      </c>
      <c r="D451" t="s">
        <v>160</v>
      </c>
      <c r="E451" t="s">
        <v>29</v>
      </c>
      <c r="F451" t="s">
        <v>17</v>
      </c>
      <c r="G451" t="s">
        <v>18</v>
      </c>
      <c r="H451" t="s">
        <v>15</v>
      </c>
      <c r="I451" s="9">
        <v>789</v>
      </c>
      <c r="J451" s="9">
        <v>152.58000000000001</v>
      </c>
      <c r="K451" s="9">
        <v>97.44</v>
      </c>
      <c r="L451" s="9">
        <f>tbl_salesdata[[#This Row],[Units Sold]]*tbl_salesdata[[#This Row],[Unit Cost]]</f>
        <v>76880.160000000003</v>
      </c>
      <c r="M451" s="9">
        <f>tbl_salesdata[[#This Row],[Units Sold]]*tbl_salesdata[[#This Row],[Unit Price]]</f>
        <v>120385.62000000001</v>
      </c>
      <c r="N451" s="9">
        <f>tbl_salesdata[[#This Row],[Total Sales]]-tbl_salesdata[[#This Row],[Total Cost]]</f>
        <v>43505.460000000006</v>
      </c>
      <c r="O451">
        <f>tbl_salesdata[[#This Row],[Ship Date]]-tbl_salesdata[[#This Row],[Order Date]]</f>
        <v>1</v>
      </c>
      <c r="P451">
        <f>WEEKDAY(tbl_salesdata[[#This Row],[Order Date]],2)</f>
        <v>2</v>
      </c>
      <c r="Q451" t="str">
        <f>TEXT(tbl_salesdata[[#This Row],[Order Date]],"dddd")</f>
        <v>Tuesday</v>
      </c>
      <c r="R451" t="str">
        <f>IF(tbl_salesdata[[#This Row],[Weekdaynum]]&gt;5,"Yes","No")</f>
        <v>No</v>
      </c>
    </row>
    <row r="452" spans="1:18" x14ac:dyDescent="0.35">
      <c r="A452">
        <v>122365224</v>
      </c>
      <c r="B452" s="3">
        <v>42700</v>
      </c>
      <c r="C452" s="3">
        <v>42702</v>
      </c>
      <c r="D452" t="s">
        <v>208</v>
      </c>
      <c r="E452" t="s">
        <v>12</v>
      </c>
      <c r="F452" t="s">
        <v>47</v>
      </c>
      <c r="G452" t="s">
        <v>18</v>
      </c>
      <c r="H452" t="s">
        <v>19</v>
      </c>
      <c r="I452" s="9">
        <v>9444</v>
      </c>
      <c r="J452" s="9">
        <v>421.89</v>
      </c>
      <c r="K452" s="9">
        <v>364.69</v>
      </c>
      <c r="L452" s="9">
        <f>tbl_salesdata[[#This Row],[Units Sold]]*tbl_salesdata[[#This Row],[Unit Cost]]</f>
        <v>3444132.36</v>
      </c>
      <c r="M452" s="9">
        <f>tbl_salesdata[[#This Row],[Units Sold]]*tbl_salesdata[[#This Row],[Unit Price]]</f>
        <v>3984329.1599999997</v>
      </c>
      <c r="N452" s="9">
        <f>tbl_salesdata[[#This Row],[Total Sales]]-tbl_salesdata[[#This Row],[Total Cost]]</f>
        <v>540196.79999999981</v>
      </c>
      <c r="O452">
        <f>tbl_salesdata[[#This Row],[Ship Date]]-tbl_salesdata[[#This Row],[Order Date]]</f>
        <v>2</v>
      </c>
      <c r="P452">
        <f>WEEKDAY(tbl_salesdata[[#This Row],[Order Date]],2)</f>
        <v>6</v>
      </c>
      <c r="Q452" t="str">
        <f>TEXT(tbl_salesdata[[#This Row],[Order Date]],"dddd")</f>
        <v>Saturday</v>
      </c>
      <c r="R452" t="str">
        <f>IF(tbl_salesdata[[#This Row],[Weekdaynum]]&gt;5,"Yes","No")</f>
        <v>Yes</v>
      </c>
    </row>
    <row r="453" spans="1:18" hidden="1" x14ac:dyDescent="0.35">
      <c r="A453">
        <v>835663306</v>
      </c>
      <c r="B453" s="3">
        <v>44839</v>
      </c>
      <c r="C453" s="3">
        <v>44856</v>
      </c>
      <c r="D453" t="s">
        <v>126</v>
      </c>
      <c r="E453" t="s">
        <v>24</v>
      </c>
      <c r="F453" t="s">
        <v>33</v>
      </c>
      <c r="G453" t="s">
        <v>18</v>
      </c>
      <c r="H453" t="s">
        <v>26</v>
      </c>
      <c r="I453" s="9">
        <v>197</v>
      </c>
      <c r="J453" s="9">
        <v>109.28</v>
      </c>
      <c r="K453" s="9">
        <v>35.840000000000003</v>
      </c>
      <c r="L453" s="9">
        <f>tbl_salesdata[[#This Row],[Units Sold]]*tbl_salesdata[[#This Row],[Unit Cost]]</f>
        <v>7060.4800000000005</v>
      </c>
      <c r="M453" s="9">
        <f>tbl_salesdata[[#This Row],[Units Sold]]*tbl_salesdata[[#This Row],[Unit Price]]</f>
        <v>21528.16</v>
      </c>
      <c r="N453" s="9">
        <f>tbl_salesdata[[#This Row],[Total Sales]]-tbl_salesdata[[#This Row],[Total Cost]]</f>
        <v>14467.68</v>
      </c>
      <c r="O453">
        <f>tbl_salesdata[[#This Row],[Ship Date]]-tbl_salesdata[[#This Row],[Order Date]]</f>
        <v>17</v>
      </c>
      <c r="P453">
        <f>WEEKDAY(tbl_salesdata[[#This Row],[Order Date]],2)</f>
        <v>3</v>
      </c>
      <c r="Q453" t="str">
        <f>TEXT(tbl_salesdata[[#This Row],[Order Date]],"dddd")</f>
        <v>Wednesday</v>
      </c>
      <c r="R453" t="str">
        <f>IF(tbl_salesdata[[#This Row],[Weekdaynum]]&gt;5,"Yes","No")</f>
        <v>No</v>
      </c>
    </row>
    <row r="454" spans="1:18" hidden="1" x14ac:dyDescent="0.35">
      <c r="A454">
        <v>285571420</v>
      </c>
      <c r="B454" s="3">
        <v>42585</v>
      </c>
      <c r="C454" s="3">
        <v>42604</v>
      </c>
      <c r="D454" t="s">
        <v>146</v>
      </c>
      <c r="E454" t="s">
        <v>29</v>
      </c>
      <c r="F454" t="s">
        <v>30</v>
      </c>
      <c r="G454" t="s">
        <v>14</v>
      </c>
      <c r="H454" t="s">
        <v>19</v>
      </c>
      <c r="I454" s="9">
        <v>5784</v>
      </c>
      <c r="J454" s="9">
        <v>81.73</v>
      </c>
      <c r="K454" s="9">
        <v>56.67</v>
      </c>
      <c r="L454" s="9">
        <f>tbl_salesdata[[#This Row],[Units Sold]]*tbl_salesdata[[#This Row],[Unit Cost]]</f>
        <v>327779.28000000003</v>
      </c>
      <c r="M454" s="9">
        <f>tbl_salesdata[[#This Row],[Units Sold]]*tbl_salesdata[[#This Row],[Unit Price]]</f>
        <v>472726.32</v>
      </c>
      <c r="N454" s="9">
        <f>tbl_salesdata[[#This Row],[Total Sales]]-tbl_salesdata[[#This Row],[Total Cost]]</f>
        <v>144947.03999999998</v>
      </c>
      <c r="O454">
        <f>tbl_salesdata[[#This Row],[Ship Date]]-tbl_salesdata[[#This Row],[Order Date]]</f>
        <v>19</v>
      </c>
      <c r="P454">
        <f>WEEKDAY(tbl_salesdata[[#This Row],[Order Date]],2)</f>
        <v>3</v>
      </c>
      <c r="Q454" t="str">
        <f>TEXT(tbl_salesdata[[#This Row],[Order Date]],"dddd")</f>
        <v>Wednesday</v>
      </c>
      <c r="R454" t="str">
        <f>IF(tbl_salesdata[[#This Row],[Weekdaynum]]&gt;5,"Yes","No")</f>
        <v>No</v>
      </c>
    </row>
    <row r="455" spans="1:18" x14ac:dyDescent="0.35">
      <c r="A455">
        <v>697617518</v>
      </c>
      <c r="B455" s="3">
        <v>43995</v>
      </c>
      <c r="C455" s="3">
        <v>44005</v>
      </c>
      <c r="D455" t="s">
        <v>203</v>
      </c>
      <c r="E455" t="s">
        <v>21</v>
      </c>
      <c r="F455" t="s">
        <v>47</v>
      </c>
      <c r="G455" t="s">
        <v>18</v>
      </c>
      <c r="H455" t="s">
        <v>15</v>
      </c>
      <c r="I455" s="9">
        <v>9381</v>
      </c>
      <c r="J455" s="9">
        <v>421.89</v>
      </c>
      <c r="K455" s="9">
        <v>364.69</v>
      </c>
      <c r="L455" s="9">
        <f>tbl_salesdata[[#This Row],[Units Sold]]*tbl_salesdata[[#This Row],[Unit Cost]]</f>
        <v>3421156.89</v>
      </c>
      <c r="M455" s="9">
        <f>tbl_salesdata[[#This Row],[Units Sold]]*tbl_salesdata[[#This Row],[Unit Price]]</f>
        <v>3957750.09</v>
      </c>
      <c r="N455" s="9">
        <f>tbl_salesdata[[#This Row],[Total Sales]]-tbl_salesdata[[#This Row],[Total Cost]]</f>
        <v>536593.19999999972</v>
      </c>
      <c r="O455">
        <f>tbl_salesdata[[#This Row],[Ship Date]]-tbl_salesdata[[#This Row],[Order Date]]</f>
        <v>10</v>
      </c>
      <c r="P455">
        <f>WEEKDAY(tbl_salesdata[[#This Row],[Order Date]],2)</f>
        <v>6</v>
      </c>
      <c r="Q455" t="str">
        <f>TEXT(tbl_salesdata[[#This Row],[Order Date]],"dddd")</f>
        <v>Saturday</v>
      </c>
      <c r="R455" t="str">
        <f>IF(tbl_salesdata[[#This Row],[Weekdaynum]]&gt;5,"Yes","No")</f>
        <v>Yes</v>
      </c>
    </row>
    <row r="456" spans="1:18" x14ac:dyDescent="0.35">
      <c r="A456">
        <v>216431796</v>
      </c>
      <c r="B456" s="3">
        <v>44051</v>
      </c>
      <c r="C456" s="3">
        <v>44054</v>
      </c>
      <c r="D456" t="s">
        <v>59</v>
      </c>
      <c r="E456" t="s">
        <v>12</v>
      </c>
      <c r="F456" t="s">
        <v>76</v>
      </c>
      <c r="G456" t="s">
        <v>14</v>
      </c>
      <c r="H456" t="s">
        <v>19</v>
      </c>
      <c r="I456" s="9">
        <v>5833</v>
      </c>
      <c r="J456" s="9">
        <v>668.27</v>
      </c>
      <c r="K456" s="9">
        <v>502.54</v>
      </c>
      <c r="L456" s="9">
        <f>tbl_salesdata[[#This Row],[Units Sold]]*tbl_salesdata[[#This Row],[Unit Cost]]</f>
        <v>2931315.8200000003</v>
      </c>
      <c r="M456" s="9">
        <f>tbl_salesdata[[#This Row],[Units Sold]]*tbl_salesdata[[#This Row],[Unit Price]]</f>
        <v>3898018.9099999997</v>
      </c>
      <c r="N456" s="9">
        <f>tbl_salesdata[[#This Row],[Total Sales]]-tbl_salesdata[[#This Row],[Total Cost]]</f>
        <v>966703.08999999939</v>
      </c>
      <c r="O456">
        <f>tbl_salesdata[[#This Row],[Ship Date]]-tbl_salesdata[[#This Row],[Order Date]]</f>
        <v>3</v>
      </c>
      <c r="P456">
        <f>WEEKDAY(tbl_salesdata[[#This Row],[Order Date]],2)</f>
        <v>6</v>
      </c>
      <c r="Q456" t="str">
        <f>TEXT(tbl_salesdata[[#This Row],[Order Date]],"dddd")</f>
        <v>Saturday</v>
      </c>
      <c r="R456" t="str">
        <f>IF(tbl_salesdata[[#This Row],[Weekdaynum]]&gt;5,"Yes","No")</f>
        <v>Yes</v>
      </c>
    </row>
    <row r="457" spans="1:18" hidden="1" x14ac:dyDescent="0.35">
      <c r="A457">
        <v>675868880</v>
      </c>
      <c r="B457" s="3">
        <v>42818</v>
      </c>
      <c r="C457" s="3">
        <v>42821</v>
      </c>
      <c r="D457" t="s">
        <v>208</v>
      </c>
      <c r="E457" t="s">
        <v>12</v>
      </c>
      <c r="F457" t="s">
        <v>25</v>
      </c>
      <c r="G457" t="s">
        <v>14</v>
      </c>
      <c r="H457" t="s">
        <v>26</v>
      </c>
      <c r="I457" s="9">
        <v>3476</v>
      </c>
      <c r="J457" s="9">
        <v>205.7</v>
      </c>
      <c r="K457" s="9">
        <v>117.11</v>
      </c>
      <c r="L457" s="9">
        <f>tbl_salesdata[[#This Row],[Units Sold]]*tbl_salesdata[[#This Row],[Unit Cost]]</f>
        <v>407074.36</v>
      </c>
      <c r="M457" s="9">
        <f>tbl_salesdata[[#This Row],[Units Sold]]*tbl_salesdata[[#This Row],[Unit Price]]</f>
        <v>715013.2</v>
      </c>
      <c r="N457" s="9">
        <f>tbl_salesdata[[#This Row],[Total Sales]]-tbl_salesdata[[#This Row],[Total Cost]]</f>
        <v>307938.83999999997</v>
      </c>
      <c r="O457">
        <f>tbl_salesdata[[#This Row],[Ship Date]]-tbl_salesdata[[#This Row],[Order Date]]</f>
        <v>3</v>
      </c>
      <c r="P457">
        <f>WEEKDAY(tbl_salesdata[[#This Row],[Order Date]],2)</f>
        <v>5</v>
      </c>
      <c r="Q457" t="str">
        <f>TEXT(tbl_salesdata[[#This Row],[Order Date]],"dddd")</f>
        <v>Friday</v>
      </c>
      <c r="R457" t="str">
        <f>IF(tbl_salesdata[[#This Row],[Weekdaynum]]&gt;5,"Yes","No")</f>
        <v>No</v>
      </c>
    </row>
    <row r="458" spans="1:18" hidden="1" x14ac:dyDescent="0.35">
      <c r="A458">
        <v>894655168</v>
      </c>
      <c r="B458" s="3">
        <v>42373</v>
      </c>
      <c r="C458" s="3">
        <v>42375</v>
      </c>
      <c r="D458" t="s">
        <v>190</v>
      </c>
      <c r="E458" t="s">
        <v>38</v>
      </c>
      <c r="F458" t="s">
        <v>56</v>
      </c>
      <c r="G458" t="s">
        <v>18</v>
      </c>
      <c r="H458" t="s">
        <v>15</v>
      </c>
      <c r="I458" s="9">
        <v>7200</v>
      </c>
      <c r="J458" s="9">
        <v>9.33</v>
      </c>
      <c r="K458" s="9">
        <v>6.92</v>
      </c>
      <c r="L458" s="9">
        <f>tbl_salesdata[[#This Row],[Units Sold]]*tbl_salesdata[[#This Row],[Unit Cost]]</f>
        <v>49824</v>
      </c>
      <c r="M458" s="9">
        <f>tbl_salesdata[[#This Row],[Units Sold]]*tbl_salesdata[[#This Row],[Unit Price]]</f>
        <v>67176</v>
      </c>
      <c r="N458" s="9">
        <f>tbl_salesdata[[#This Row],[Total Sales]]-tbl_salesdata[[#This Row],[Total Cost]]</f>
        <v>17352</v>
      </c>
      <c r="O458">
        <f>tbl_salesdata[[#This Row],[Ship Date]]-tbl_salesdata[[#This Row],[Order Date]]</f>
        <v>2</v>
      </c>
      <c r="P458">
        <f>WEEKDAY(tbl_salesdata[[#This Row],[Order Date]],2)</f>
        <v>1</v>
      </c>
      <c r="Q458" t="str">
        <f>TEXT(tbl_salesdata[[#This Row],[Order Date]],"dddd")</f>
        <v>Monday</v>
      </c>
      <c r="R458" t="str">
        <f>IF(tbl_salesdata[[#This Row],[Weekdaynum]]&gt;5,"Yes","No")</f>
        <v>No</v>
      </c>
    </row>
    <row r="459" spans="1:18" x14ac:dyDescent="0.35">
      <c r="A459">
        <v>627159106</v>
      </c>
      <c r="B459" s="3">
        <v>44590</v>
      </c>
      <c r="C459" s="3">
        <v>44607</v>
      </c>
      <c r="D459" t="s">
        <v>198</v>
      </c>
      <c r="E459" t="s">
        <v>38</v>
      </c>
      <c r="F459" t="s">
        <v>47</v>
      </c>
      <c r="G459" t="s">
        <v>14</v>
      </c>
      <c r="H459" t="s">
        <v>15</v>
      </c>
      <c r="I459" s="9">
        <v>9171</v>
      </c>
      <c r="J459" s="9">
        <v>421.89</v>
      </c>
      <c r="K459" s="9">
        <v>364.69</v>
      </c>
      <c r="L459" s="9">
        <f>tbl_salesdata[[#This Row],[Units Sold]]*tbl_salesdata[[#This Row],[Unit Cost]]</f>
        <v>3344571.9899999998</v>
      </c>
      <c r="M459" s="9">
        <f>tbl_salesdata[[#This Row],[Units Sold]]*tbl_salesdata[[#This Row],[Unit Price]]</f>
        <v>3869153.19</v>
      </c>
      <c r="N459" s="9">
        <f>tbl_salesdata[[#This Row],[Total Sales]]-tbl_salesdata[[#This Row],[Total Cost]]</f>
        <v>524581.20000000019</v>
      </c>
      <c r="O459">
        <f>tbl_salesdata[[#This Row],[Ship Date]]-tbl_salesdata[[#This Row],[Order Date]]</f>
        <v>17</v>
      </c>
      <c r="P459">
        <f>WEEKDAY(tbl_salesdata[[#This Row],[Order Date]],2)</f>
        <v>6</v>
      </c>
      <c r="Q459" t="str">
        <f>TEXT(tbl_salesdata[[#This Row],[Order Date]],"dddd")</f>
        <v>Saturday</v>
      </c>
      <c r="R459" t="str">
        <f>IF(tbl_salesdata[[#This Row],[Weekdaynum]]&gt;5,"Yes","No")</f>
        <v>Yes</v>
      </c>
    </row>
    <row r="460" spans="1:18" x14ac:dyDescent="0.35">
      <c r="A460">
        <v>172365891</v>
      </c>
      <c r="B460" s="3">
        <v>42861</v>
      </c>
      <c r="C460" s="3">
        <v>42863</v>
      </c>
      <c r="D460" t="s">
        <v>210</v>
      </c>
      <c r="E460" t="s">
        <v>38</v>
      </c>
      <c r="F460" t="s">
        <v>76</v>
      </c>
      <c r="G460" t="s">
        <v>14</v>
      </c>
      <c r="H460" t="s">
        <v>15</v>
      </c>
      <c r="I460" s="9">
        <v>5752</v>
      </c>
      <c r="J460" s="9">
        <v>668.27</v>
      </c>
      <c r="K460" s="9">
        <v>502.54</v>
      </c>
      <c r="L460" s="9">
        <f>tbl_salesdata[[#This Row],[Units Sold]]*tbl_salesdata[[#This Row],[Unit Cost]]</f>
        <v>2890610.08</v>
      </c>
      <c r="M460" s="9">
        <f>tbl_salesdata[[#This Row],[Units Sold]]*tbl_salesdata[[#This Row],[Unit Price]]</f>
        <v>3843889.04</v>
      </c>
      <c r="N460" s="9">
        <f>tbl_salesdata[[#This Row],[Total Sales]]-tbl_salesdata[[#This Row],[Total Cost]]</f>
        <v>953278.96</v>
      </c>
      <c r="O460">
        <f>tbl_salesdata[[#This Row],[Ship Date]]-tbl_salesdata[[#This Row],[Order Date]]</f>
        <v>2</v>
      </c>
      <c r="P460">
        <f>WEEKDAY(tbl_salesdata[[#This Row],[Order Date]],2)</f>
        <v>6</v>
      </c>
      <c r="Q460" t="str">
        <f>TEXT(tbl_salesdata[[#This Row],[Order Date]],"dddd")</f>
        <v>Saturday</v>
      </c>
      <c r="R460" t="str">
        <f>IF(tbl_salesdata[[#This Row],[Weekdaynum]]&gt;5,"Yes","No")</f>
        <v>Yes</v>
      </c>
    </row>
    <row r="461" spans="1:18" hidden="1" x14ac:dyDescent="0.35">
      <c r="A461">
        <v>761509025</v>
      </c>
      <c r="B461" s="3">
        <v>42394</v>
      </c>
      <c r="C461" s="3">
        <v>42406</v>
      </c>
      <c r="D461" t="s">
        <v>146</v>
      </c>
      <c r="E461" t="s">
        <v>29</v>
      </c>
      <c r="F461" t="s">
        <v>30</v>
      </c>
      <c r="G461" t="s">
        <v>18</v>
      </c>
      <c r="H461" t="s">
        <v>34</v>
      </c>
      <c r="I461" s="9">
        <v>6298</v>
      </c>
      <c r="J461" s="9">
        <v>81.73</v>
      </c>
      <c r="K461" s="9">
        <v>56.67</v>
      </c>
      <c r="L461" s="9">
        <f>tbl_salesdata[[#This Row],[Units Sold]]*tbl_salesdata[[#This Row],[Unit Cost]]</f>
        <v>356907.66000000003</v>
      </c>
      <c r="M461" s="9">
        <f>tbl_salesdata[[#This Row],[Units Sold]]*tbl_salesdata[[#This Row],[Unit Price]]</f>
        <v>514735.54000000004</v>
      </c>
      <c r="N461" s="9">
        <f>tbl_salesdata[[#This Row],[Total Sales]]-tbl_salesdata[[#This Row],[Total Cost]]</f>
        <v>157827.88</v>
      </c>
      <c r="O461">
        <f>tbl_salesdata[[#This Row],[Ship Date]]-tbl_salesdata[[#This Row],[Order Date]]</f>
        <v>12</v>
      </c>
      <c r="P461">
        <f>WEEKDAY(tbl_salesdata[[#This Row],[Order Date]],2)</f>
        <v>1</v>
      </c>
      <c r="Q461" t="str">
        <f>TEXT(tbl_salesdata[[#This Row],[Order Date]],"dddd")</f>
        <v>Monday</v>
      </c>
      <c r="R461" t="str">
        <f>IF(tbl_salesdata[[#This Row],[Weekdaynum]]&gt;5,"Yes","No")</f>
        <v>No</v>
      </c>
    </row>
    <row r="462" spans="1:18" x14ac:dyDescent="0.35">
      <c r="A462">
        <v>511712110</v>
      </c>
      <c r="B462" s="3">
        <v>42084</v>
      </c>
      <c r="C462" s="3">
        <v>42087</v>
      </c>
      <c r="D462" t="s">
        <v>48</v>
      </c>
      <c r="E462" t="s">
        <v>21</v>
      </c>
      <c r="F462" t="s">
        <v>40</v>
      </c>
      <c r="G462" t="s">
        <v>18</v>
      </c>
      <c r="H462" t="s">
        <v>19</v>
      </c>
      <c r="I462" s="9">
        <v>5839</v>
      </c>
      <c r="J462" s="9">
        <v>651.21</v>
      </c>
      <c r="K462" s="9">
        <v>524.96</v>
      </c>
      <c r="L462" s="9">
        <f>tbl_salesdata[[#This Row],[Units Sold]]*tbl_salesdata[[#This Row],[Unit Cost]]</f>
        <v>3065241.4400000004</v>
      </c>
      <c r="M462" s="9">
        <f>tbl_salesdata[[#This Row],[Units Sold]]*tbl_salesdata[[#This Row],[Unit Price]]</f>
        <v>3802415.1900000004</v>
      </c>
      <c r="N462" s="9">
        <f>tbl_salesdata[[#This Row],[Total Sales]]-tbl_salesdata[[#This Row],[Total Cost]]</f>
        <v>737173.75</v>
      </c>
      <c r="O462">
        <f>tbl_salesdata[[#This Row],[Ship Date]]-tbl_salesdata[[#This Row],[Order Date]]</f>
        <v>3</v>
      </c>
      <c r="P462">
        <f>WEEKDAY(tbl_salesdata[[#This Row],[Order Date]],2)</f>
        <v>6</v>
      </c>
      <c r="Q462" t="str">
        <f>TEXT(tbl_salesdata[[#This Row],[Order Date]],"dddd")</f>
        <v>Saturday</v>
      </c>
      <c r="R462" t="str">
        <f>IF(tbl_salesdata[[#This Row],[Weekdaynum]]&gt;5,"Yes","No")</f>
        <v>Yes</v>
      </c>
    </row>
    <row r="463" spans="1:18" hidden="1" x14ac:dyDescent="0.35">
      <c r="A463">
        <v>778593623</v>
      </c>
      <c r="B463" s="3">
        <v>44833</v>
      </c>
      <c r="C463" s="3">
        <v>44842</v>
      </c>
      <c r="D463" t="s">
        <v>43</v>
      </c>
      <c r="E463" t="s">
        <v>24</v>
      </c>
      <c r="F463" t="s">
        <v>17</v>
      </c>
      <c r="G463" t="s">
        <v>18</v>
      </c>
      <c r="H463" t="s">
        <v>26</v>
      </c>
      <c r="I463" s="9">
        <v>2010</v>
      </c>
      <c r="J463" s="9">
        <v>152.58000000000001</v>
      </c>
      <c r="K463" s="9">
        <v>97.44</v>
      </c>
      <c r="L463" s="9">
        <f>tbl_salesdata[[#This Row],[Units Sold]]*tbl_salesdata[[#This Row],[Unit Cost]]</f>
        <v>195854.4</v>
      </c>
      <c r="M463" s="9">
        <f>tbl_salesdata[[#This Row],[Units Sold]]*tbl_salesdata[[#This Row],[Unit Price]]</f>
        <v>306685.80000000005</v>
      </c>
      <c r="N463" s="9">
        <f>tbl_salesdata[[#This Row],[Total Sales]]-tbl_salesdata[[#This Row],[Total Cost]]</f>
        <v>110831.40000000005</v>
      </c>
      <c r="O463">
        <f>tbl_salesdata[[#This Row],[Ship Date]]-tbl_salesdata[[#This Row],[Order Date]]</f>
        <v>9</v>
      </c>
      <c r="P463">
        <f>WEEKDAY(tbl_salesdata[[#This Row],[Order Date]],2)</f>
        <v>4</v>
      </c>
      <c r="Q463" t="str">
        <f>TEXT(tbl_salesdata[[#This Row],[Order Date]],"dddd")</f>
        <v>Thursday</v>
      </c>
      <c r="R463" t="str">
        <f>IF(tbl_salesdata[[#This Row],[Weekdaynum]]&gt;5,"Yes","No")</f>
        <v>No</v>
      </c>
    </row>
    <row r="464" spans="1:18" hidden="1" x14ac:dyDescent="0.35">
      <c r="A464">
        <v>877162015</v>
      </c>
      <c r="B464" s="3">
        <v>44598</v>
      </c>
      <c r="C464" s="3">
        <v>44603</v>
      </c>
      <c r="D464" t="s">
        <v>11</v>
      </c>
      <c r="E464" t="s">
        <v>12</v>
      </c>
      <c r="F464" t="s">
        <v>42</v>
      </c>
      <c r="G464" t="s">
        <v>18</v>
      </c>
      <c r="H464" t="s">
        <v>15</v>
      </c>
      <c r="I464" s="9">
        <v>588</v>
      </c>
      <c r="J464" s="9">
        <v>437.2</v>
      </c>
      <c r="K464" s="9">
        <v>263.33</v>
      </c>
      <c r="L464" s="9">
        <f>tbl_salesdata[[#This Row],[Units Sold]]*tbl_salesdata[[#This Row],[Unit Cost]]</f>
        <v>154838.03999999998</v>
      </c>
      <c r="M464" s="9">
        <f>tbl_salesdata[[#This Row],[Units Sold]]*tbl_salesdata[[#This Row],[Unit Price]]</f>
        <v>257073.6</v>
      </c>
      <c r="N464" s="9">
        <f>tbl_salesdata[[#This Row],[Total Sales]]-tbl_salesdata[[#This Row],[Total Cost]]</f>
        <v>102235.56000000003</v>
      </c>
      <c r="O464">
        <f>tbl_salesdata[[#This Row],[Ship Date]]-tbl_salesdata[[#This Row],[Order Date]]</f>
        <v>5</v>
      </c>
      <c r="P464">
        <f>WEEKDAY(tbl_salesdata[[#This Row],[Order Date]],2)</f>
        <v>7</v>
      </c>
      <c r="Q464" t="str">
        <f>TEXT(tbl_salesdata[[#This Row],[Order Date]],"dddd")</f>
        <v>Sunday</v>
      </c>
      <c r="R464" t="str">
        <f>IF(tbl_salesdata[[#This Row],[Weekdaynum]]&gt;5,"Yes","No")</f>
        <v>Yes</v>
      </c>
    </row>
    <row r="465" spans="1:18" hidden="1" x14ac:dyDescent="0.35">
      <c r="A465">
        <v>445708739</v>
      </c>
      <c r="B465" s="3">
        <v>43150</v>
      </c>
      <c r="C465" s="3">
        <v>43158</v>
      </c>
      <c r="D465" t="s">
        <v>117</v>
      </c>
      <c r="E465" t="s">
        <v>21</v>
      </c>
      <c r="F465" t="s">
        <v>30</v>
      </c>
      <c r="G465" t="s">
        <v>14</v>
      </c>
      <c r="H465" t="s">
        <v>34</v>
      </c>
      <c r="I465" s="9">
        <v>3975</v>
      </c>
      <c r="J465" s="9">
        <v>81.73</v>
      </c>
      <c r="K465" s="9">
        <v>56.67</v>
      </c>
      <c r="L465" s="9">
        <f>tbl_salesdata[[#This Row],[Units Sold]]*tbl_salesdata[[#This Row],[Unit Cost]]</f>
        <v>225263.25</v>
      </c>
      <c r="M465" s="9">
        <f>tbl_salesdata[[#This Row],[Units Sold]]*tbl_salesdata[[#This Row],[Unit Price]]</f>
        <v>324876.75</v>
      </c>
      <c r="N465" s="9">
        <f>tbl_salesdata[[#This Row],[Total Sales]]-tbl_salesdata[[#This Row],[Total Cost]]</f>
        <v>99613.5</v>
      </c>
      <c r="O465">
        <f>tbl_salesdata[[#This Row],[Ship Date]]-tbl_salesdata[[#This Row],[Order Date]]</f>
        <v>8</v>
      </c>
      <c r="P465">
        <f>WEEKDAY(tbl_salesdata[[#This Row],[Order Date]],2)</f>
        <v>1</v>
      </c>
      <c r="Q465" t="str">
        <f>TEXT(tbl_salesdata[[#This Row],[Order Date]],"dddd")</f>
        <v>Monday</v>
      </c>
      <c r="R465" t="str">
        <f>IF(tbl_salesdata[[#This Row],[Weekdaynum]]&gt;5,"Yes","No")</f>
        <v>No</v>
      </c>
    </row>
    <row r="466" spans="1:18" hidden="1" x14ac:dyDescent="0.35">
      <c r="A466">
        <v>254595124</v>
      </c>
      <c r="B466" s="3">
        <v>43240</v>
      </c>
      <c r="C466" s="3">
        <v>43250</v>
      </c>
      <c r="D466" t="s">
        <v>181</v>
      </c>
      <c r="E466" t="s">
        <v>38</v>
      </c>
      <c r="F466" t="s">
        <v>76</v>
      </c>
      <c r="G466" t="s">
        <v>18</v>
      </c>
      <c r="H466" t="s">
        <v>15</v>
      </c>
      <c r="I466" s="9">
        <v>9210</v>
      </c>
      <c r="J466" s="9">
        <v>668.27</v>
      </c>
      <c r="K466" s="9">
        <v>502.54</v>
      </c>
      <c r="L466" s="9">
        <f>tbl_salesdata[[#This Row],[Units Sold]]*tbl_salesdata[[#This Row],[Unit Cost]]</f>
        <v>4628393.4000000004</v>
      </c>
      <c r="M466" s="9">
        <f>tbl_salesdata[[#This Row],[Units Sold]]*tbl_salesdata[[#This Row],[Unit Price]]</f>
        <v>6154766.7000000002</v>
      </c>
      <c r="N466" s="9">
        <f>tbl_salesdata[[#This Row],[Total Sales]]-tbl_salesdata[[#This Row],[Total Cost]]</f>
        <v>1526373.2999999998</v>
      </c>
      <c r="O466">
        <f>tbl_salesdata[[#This Row],[Ship Date]]-tbl_salesdata[[#This Row],[Order Date]]</f>
        <v>10</v>
      </c>
      <c r="P466">
        <f>WEEKDAY(tbl_salesdata[[#This Row],[Order Date]],2)</f>
        <v>7</v>
      </c>
      <c r="Q466" t="str">
        <f>TEXT(tbl_salesdata[[#This Row],[Order Date]],"dddd")</f>
        <v>Sunday</v>
      </c>
      <c r="R466" t="str">
        <f>IF(tbl_salesdata[[#This Row],[Weekdaynum]]&gt;5,"Yes","No")</f>
        <v>Yes</v>
      </c>
    </row>
    <row r="467" spans="1:18" hidden="1" x14ac:dyDescent="0.35">
      <c r="A467">
        <v>244494998</v>
      </c>
      <c r="B467" s="3">
        <v>43389</v>
      </c>
      <c r="C467" s="3">
        <v>43407</v>
      </c>
      <c r="D467" t="s">
        <v>150</v>
      </c>
      <c r="E467" t="s">
        <v>38</v>
      </c>
      <c r="F467" t="s">
        <v>13</v>
      </c>
      <c r="G467" t="s">
        <v>14</v>
      </c>
      <c r="H467" t="s">
        <v>34</v>
      </c>
      <c r="I467" s="9">
        <v>358</v>
      </c>
      <c r="J467" s="9">
        <v>255.28</v>
      </c>
      <c r="K467" s="9">
        <v>159.41999999999999</v>
      </c>
      <c r="L467" s="9">
        <f>tbl_salesdata[[#This Row],[Units Sold]]*tbl_salesdata[[#This Row],[Unit Cost]]</f>
        <v>57072.359999999993</v>
      </c>
      <c r="M467" s="9">
        <f>tbl_salesdata[[#This Row],[Units Sold]]*tbl_salesdata[[#This Row],[Unit Price]]</f>
        <v>91390.24</v>
      </c>
      <c r="N467" s="9">
        <f>tbl_salesdata[[#This Row],[Total Sales]]-tbl_salesdata[[#This Row],[Total Cost]]</f>
        <v>34317.880000000012</v>
      </c>
      <c r="O467">
        <f>tbl_salesdata[[#This Row],[Ship Date]]-tbl_salesdata[[#This Row],[Order Date]]</f>
        <v>18</v>
      </c>
      <c r="P467">
        <f>WEEKDAY(tbl_salesdata[[#This Row],[Order Date]],2)</f>
        <v>2</v>
      </c>
      <c r="Q467" t="str">
        <f>TEXT(tbl_salesdata[[#This Row],[Order Date]],"dddd")</f>
        <v>Tuesday</v>
      </c>
      <c r="R467" t="str">
        <f>IF(tbl_salesdata[[#This Row],[Weekdaynum]]&gt;5,"Yes","No")</f>
        <v>No</v>
      </c>
    </row>
    <row r="468" spans="1:18" hidden="1" x14ac:dyDescent="0.35">
      <c r="A468">
        <v>876394689</v>
      </c>
      <c r="B468" s="3">
        <v>44126</v>
      </c>
      <c r="C468" s="3">
        <v>44141</v>
      </c>
      <c r="D468" t="s">
        <v>211</v>
      </c>
      <c r="E468" t="s">
        <v>38</v>
      </c>
      <c r="F468" t="s">
        <v>25</v>
      </c>
      <c r="G468" t="s">
        <v>14</v>
      </c>
      <c r="H468" t="s">
        <v>15</v>
      </c>
      <c r="I468" s="9">
        <v>3519</v>
      </c>
      <c r="J468" s="9">
        <v>205.7</v>
      </c>
      <c r="K468" s="9">
        <v>117.11</v>
      </c>
      <c r="L468" s="9">
        <f>tbl_salesdata[[#This Row],[Units Sold]]*tbl_salesdata[[#This Row],[Unit Cost]]</f>
        <v>412110.09</v>
      </c>
      <c r="M468" s="9">
        <f>tbl_salesdata[[#This Row],[Units Sold]]*tbl_salesdata[[#This Row],[Unit Price]]</f>
        <v>723858.29999999993</v>
      </c>
      <c r="N468" s="9">
        <f>tbl_salesdata[[#This Row],[Total Sales]]-tbl_salesdata[[#This Row],[Total Cost]]</f>
        <v>311748.2099999999</v>
      </c>
      <c r="O468">
        <f>tbl_salesdata[[#This Row],[Ship Date]]-tbl_salesdata[[#This Row],[Order Date]]</f>
        <v>15</v>
      </c>
      <c r="P468">
        <f>WEEKDAY(tbl_salesdata[[#This Row],[Order Date]],2)</f>
        <v>4</v>
      </c>
      <c r="Q468" t="str">
        <f>TEXT(tbl_salesdata[[#This Row],[Order Date]],"dddd")</f>
        <v>Thursday</v>
      </c>
      <c r="R468" t="str">
        <f>IF(tbl_salesdata[[#This Row],[Weekdaynum]]&gt;5,"Yes","No")</f>
        <v>No</v>
      </c>
    </row>
    <row r="469" spans="1:18" x14ac:dyDescent="0.35">
      <c r="A469">
        <v>538847053</v>
      </c>
      <c r="B469" s="3">
        <v>43323</v>
      </c>
      <c r="C469" s="3">
        <v>43326</v>
      </c>
      <c r="D469" t="s">
        <v>209</v>
      </c>
      <c r="E469" t="s">
        <v>32</v>
      </c>
      <c r="F469" t="s">
        <v>76</v>
      </c>
      <c r="G469" t="s">
        <v>18</v>
      </c>
      <c r="H469" t="s">
        <v>34</v>
      </c>
      <c r="I469" s="9">
        <v>5672</v>
      </c>
      <c r="J469" s="9">
        <v>668.27</v>
      </c>
      <c r="K469" s="9">
        <v>502.54</v>
      </c>
      <c r="L469" s="9">
        <f>tbl_salesdata[[#This Row],[Units Sold]]*tbl_salesdata[[#This Row],[Unit Cost]]</f>
        <v>2850406.88</v>
      </c>
      <c r="M469" s="9">
        <f>tbl_salesdata[[#This Row],[Units Sold]]*tbl_salesdata[[#This Row],[Unit Price]]</f>
        <v>3790427.44</v>
      </c>
      <c r="N469" s="9">
        <f>tbl_salesdata[[#This Row],[Total Sales]]-tbl_salesdata[[#This Row],[Total Cost]]</f>
        <v>940020.56</v>
      </c>
      <c r="O469">
        <f>tbl_salesdata[[#This Row],[Ship Date]]-tbl_salesdata[[#This Row],[Order Date]]</f>
        <v>3</v>
      </c>
      <c r="P469">
        <f>WEEKDAY(tbl_salesdata[[#This Row],[Order Date]],2)</f>
        <v>6</v>
      </c>
      <c r="Q469" t="str">
        <f>TEXT(tbl_salesdata[[#This Row],[Order Date]],"dddd")</f>
        <v>Saturday</v>
      </c>
      <c r="R469" t="str">
        <f>IF(tbl_salesdata[[#This Row],[Weekdaynum]]&gt;5,"Yes","No")</f>
        <v>Yes</v>
      </c>
    </row>
    <row r="470" spans="1:18" hidden="1" x14ac:dyDescent="0.35">
      <c r="A470">
        <v>411701333</v>
      </c>
      <c r="B470" s="3">
        <v>44531</v>
      </c>
      <c r="C470" s="3">
        <v>44549</v>
      </c>
      <c r="D470" t="s">
        <v>111</v>
      </c>
      <c r="E470" t="s">
        <v>38</v>
      </c>
      <c r="F470" t="s">
        <v>33</v>
      </c>
      <c r="G470" t="s">
        <v>14</v>
      </c>
      <c r="H470" t="s">
        <v>19</v>
      </c>
      <c r="I470" s="9">
        <v>428</v>
      </c>
      <c r="J470" s="9">
        <v>109.28</v>
      </c>
      <c r="K470" s="9">
        <v>35.840000000000003</v>
      </c>
      <c r="L470" s="9">
        <f>tbl_salesdata[[#This Row],[Units Sold]]*tbl_salesdata[[#This Row],[Unit Cost]]</f>
        <v>15339.520000000002</v>
      </c>
      <c r="M470" s="9">
        <f>tbl_salesdata[[#This Row],[Units Sold]]*tbl_salesdata[[#This Row],[Unit Price]]</f>
        <v>46771.840000000004</v>
      </c>
      <c r="N470" s="9">
        <f>tbl_salesdata[[#This Row],[Total Sales]]-tbl_salesdata[[#This Row],[Total Cost]]</f>
        <v>31432.32</v>
      </c>
      <c r="O470">
        <f>tbl_salesdata[[#This Row],[Ship Date]]-tbl_salesdata[[#This Row],[Order Date]]</f>
        <v>18</v>
      </c>
      <c r="P470">
        <f>WEEKDAY(tbl_salesdata[[#This Row],[Order Date]],2)</f>
        <v>3</v>
      </c>
      <c r="Q470" t="str">
        <f>TEXT(tbl_salesdata[[#This Row],[Order Date]],"dddd")</f>
        <v>Wednesday</v>
      </c>
      <c r="R470" t="str">
        <f>IF(tbl_salesdata[[#This Row],[Weekdaynum]]&gt;5,"Yes","No")</f>
        <v>No</v>
      </c>
    </row>
    <row r="471" spans="1:18" hidden="1" x14ac:dyDescent="0.35">
      <c r="A471">
        <v>588643443</v>
      </c>
      <c r="B471" s="3">
        <v>42737</v>
      </c>
      <c r="C471" s="3">
        <v>42744</v>
      </c>
      <c r="D471" t="s">
        <v>191</v>
      </c>
      <c r="E471" t="s">
        <v>24</v>
      </c>
      <c r="F471" t="s">
        <v>13</v>
      </c>
      <c r="G471" t="s">
        <v>14</v>
      </c>
      <c r="H471" t="s">
        <v>15</v>
      </c>
      <c r="I471" s="9">
        <v>1531</v>
      </c>
      <c r="J471" s="9">
        <v>255.28</v>
      </c>
      <c r="K471" s="9">
        <v>159.41999999999999</v>
      </c>
      <c r="L471" s="9">
        <f>tbl_salesdata[[#This Row],[Units Sold]]*tbl_salesdata[[#This Row],[Unit Cost]]</f>
        <v>244072.02</v>
      </c>
      <c r="M471" s="9">
        <f>tbl_salesdata[[#This Row],[Units Sold]]*tbl_salesdata[[#This Row],[Unit Price]]</f>
        <v>390833.68</v>
      </c>
      <c r="N471" s="9">
        <f>tbl_salesdata[[#This Row],[Total Sales]]-tbl_salesdata[[#This Row],[Total Cost]]</f>
        <v>146761.66</v>
      </c>
      <c r="O471">
        <f>tbl_salesdata[[#This Row],[Ship Date]]-tbl_salesdata[[#This Row],[Order Date]]</f>
        <v>7</v>
      </c>
      <c r="P471">
        <f>WEEKDAY(tbl_salesdata[[#This Row],[Order Date]],2)</f>
        <v>1</v>
      </c>
      <c r="Q471" t="str">
        <f>TEXT(tbl_salesdata[[#This Row],[Order Date]],"dddd")</f>
        <v>Monday</v>
      </c>
      <c r="R471" t="str">
        <f>IF(tbl_salesdata[[#This Row],[Weekdaynum]]&gt;5,"Yes","No")</f>
        <v>No</v>
      </c>
    </row>
    <row r="472" spans="1:18" hidden="1" x14ac:dyDescent="0.35">
      <c r="A472">
        <v>354655683</v>
      </c>
      <c r="B472" s="3">
        <v>44036</v>
      </c>
      <c r="C472" s="3">
        <v>44047</v>
      </c>
      <c r="D472" t="s">
        <v>175</v>
      </c>
      <c r="E472" t="s">
        <v>21</v>
      </c>
      <c r="F472" t="s">
        <v>22</v>
      </c>
      <c r="G472" t="s">
        <v>18</v>
      </c>
      <c r="H472" t="s">
        <v>15</v>
      </c>
      <c r="I472" s="9">
        <v>9353</v>
      </c>
      <c r="J472" s="9">
        <v>47.45</v>
      </c>
      <c r="K472" s="9">
        <v>31.79</v>
      </c>
      <c r="L472" s="9">
        <f>tbl_salesdata[[#This Row],[Units Sold]]*tbl_salesdata[[#This Row],[Unit Cost]]</f>
        <v>297331.87</v>
      </c>
      <c r="M472" s="9">
        <f>tbl_salesdata[[#This Row],[Units Sold]]*tbl_salesdata[[#This Row],[Unit Price]]</f>
        <v>443799.85000000003</v>
      </c>
      <c r="N472" s="9">
        <f>tbl_salesdata[[#This Row],[Total Sales]]-tbl_salesdata[[#This Row],[Total Cost]]</f>
        <v>146467.98000000004</v>
      </c>
      <c r="O472">
        <f>tbl_salesdata[[#This Row],[Ship Date]]-tbl_salesdata[[#This Row],[Order Date]]</f>
        <v>11</v>
      </c>
      <c r="P472">
        <f>WEEKDAY(tbl_salesdata[[#This Row],[Order Date]],2)</f>
        <v>5</v>
      </c>
      <c r="Q472" t="str">
        <f>TEXT(tbl_salesdata[[#This Row],[Order Date]],"dddd")</f>
        <v>Friday</v>
      </c>
      <c r="R472" t="str">
        <f>IF(tbl_salesdata[[#This Row],[Weekdaynum]]&gt;5,"Yes","No")</f>
        <v>No</v>
      </c>
    </row>
    <row r="473" spans="1:18" hidden="1" x14ac:dyDescent="0.35">
      <c r="A473">
        <v>522286880</v>
      </c>
      <c r="B473" s="3">
        <v>44090</v>
      </c>
      <c r="C473" s="3">
        <v>44103</v>
      </c>
      <c r="D473" t="s">
        <v>84</v>
      </c>
      <c r="E473" t="s">
        <v>24</v>
      </c>
      <c r="F473" t="s">
        <v>33</v>
      </c>
      <c r="G473" t="s">
        <v>18</v>
      </c>
      <c r="H473" t="s">
        <v>26</v>
      </c>
      <c r="I473" s="9">
        <v>5149</v>
      </c>
      <c r="J473" s="9">
        <v>109.28</v>
      </c>
      <c r="K473" s="9">
        <v>35.840000000000003</v>
      </c>
      <c r="L473" s="9">
        <f>tbl_salesdata[[#This Row],[Units Sold]]*tbl_salesdata[[#This Row],[Unit Cost]]</f>
        <v>184540.16</v>
      </c>
      <c r="M473" s="9">
        <f>tbl_salesdata[[#This Row],[Units Sold]]*tbl_salesdata[[#This Row],[Unit Price]]</f>
        <v>562682.72</v>
      </c>
      <c r="N473" s="9">
        <f>tbl_salesdata[[#This Row],[Total Sales]]-tbl_salesdata[[#This Row],[Total Cost]]</f>
        <v>378142.55999999994</v>
      </c>
      <c r="O473">
        <f>tbl_salesdata[[#This Row],[Ship Date]]-tbl_salesdata[[#This Row],[Order Date]]</f>
        <v>13</v>
      </c>
      <c r="P473">
        <f>WEEKDAY(tbl_salesdata[[#This Row],[Order Date]],2)</f>
        <v>3</v>
      </c>
      <c r="Q473" t="str">
        <f>TEXT(tbl_salesdata[[#This Row],[Order Date]],"dddd")</f>
        <v>Wednesday</v>
      </c>
      <c r="R473" t="str">
        <f>IF(tbl_salesdata[[#This Row],[Weekdaynum]]&gt;5,"Yes","No")</f>
        <v>No</v>
      </c>
    </row>
    <row r="474" spans="1:18" hidden="1" x14ac:dyDescent="0.35">
      <c r="A474">
        <v>624398362</v>
      </c>
      <c r="B474" s="3">
        <v>42916</v>
      </c>
      <c r="C474" s="3">
        <v>42937</v>
      </c>
      <c r="D474" t="s">
        <v>204</v>
      </c>
      <c r="E474" t="s">
        <v>21</v>
      </c>
      <c r="F474" t="s">
        <v>40</v>
      </c>
      <c r="G474" t="s">
        <v>18</v>
      </c>
      <c r="H474" t="s">
        <v>19</v>
      </c>
      <c r="I474" s="9">
        <v>2206</v>
      </c>
      <c r="J474" s="9">
        <v>651.21</v>
      </c>
      <c r="K474" s="9">
        <v>524.96</v>
      </c>
      <c r="L474" s="9">
        <f>tbl_salesdata[[#This Row],[Units Sold]]*tbl_salesdata[[#This Row],[Unit Cost]]</f>
        <v>1158061.76</v>
      </c>
      <c r="M474" s="9">
        <f>tbl_salesdata[[#This Row],[Units Sold]]*tbl_salesdata[[#This Row],[Unit Price]]</f>
        <v>1436569.26</v>
      </c>
      <c r="N474" s="9">
        <f>tbl_salesdata[[#This Row],[Total Sales]]-tbl_salesdata[[#This Row],[Total Cost]]</f>
        <v>278507.5</v>
      </c>
      <c r="O474">
        <f>tbl_salesdata[[#This Row],[Ship Date]]-tbl_salesdata[[#This Row],[Order Date]]</f>
        <v>21</v>
      </c>
      <c r="P474">
        <f>WEEKDAY(tbl_salesdata[[#This Row],[Order Date]],2)</f>
        <v>5</v>
      </c>
      <c r="Q474" t="str">
        <f>TEXT(tbl_salesdata[[#This Row],[Order Date]],"dddd")</f>
        <v>Friday</v>
      </c>
      <c r="R474" t="str">
        <f>IF(tbl_salesdata[[#This Row],[Weekdaynum]]&gt;5,"Yes","No")</f>
        <v>No</v>
      </c>
    </row>
    <row r="475" spans="1:18" hidden="1" x14ac:dyDescent="0.35">
      <c r="A475">
        <v>264163959</v>
      </c>
      <c r="B475" s="3">
        <v>42618</v>
      </c>
      <c r="C475" s="3">
        <v>42630</v>
      </c>
      <c r="D475" t="s">
        <v>113</v>
      </c>
      <c r="E475" t="s">
        <v>21</v>
      </c>
      <c r="F475" t="s">
        <v>22</v>
      </c>
      <c r="G475" t="s">
        <v>14</v>
      </c>
      <c r="H475" t="s">
        <v>19</v>
      </c>
      <c r="I475" s="9">
        <v>840</v>
      </c>
      <c r="J475" s="9">
        <v>47.45</v>
      </c>
      <c r="K475" s="9">
        <v>31.79</v>
      </c>
      <c r="L475" s="9">
        <f>tbl_salesdata[[#This Row],[Units Sold]]*tbl_salesdata[[#This Row],[Unit Cost]]</f>
        <v>26703.599999999999</v>
      </c>
      <c r="M475" s="9">
        <f>tbl_salesdata[[#This Row],[Units Sold]]*tbl_salesdata[[#This Row],[Unit Price]]</f>
        <v>39858</v>
      </c>
      <c r="N475" s="9">
        <f>tbl_salesdata[[#This Row],[Total Sales]]-tbl_salesdata[[#This Row],[Total Cost]]</f>
        <v>13154.400000000001</v>
      </c>
      <c r="O475">
        <f>tbl_salesdata[[#This Row],[Ship Date]]-tbl_salesdata[[#This Row],[Order Date]]</f>
        <v>12</v>
      </c>
      <c r="P475">
        <f>WEEKDAY(tbl_salesdata[[#This Row],[Order Date]],2)</f>
        <v>1</v>
      </c>
      <c r="Q475" t="str">
        <f>TEXT(tbl_salesdata[[#This Row],[Order Date]],"dddd")</f>
        <v>Monday</v>
      </c>
      <c r="R475" t="str">
        <f>IF(tbl_salesdata[[#This Row],[Weekdaynum]]&gt;5,"Yes","No")</f>
        <v>No</v>
      </c>
    </row>
    <row r="476" spans="1:18" hidden="1" x14ac:dyDescent="0.35">
      <c r="A476">
        <v>465069997</v>
      </c>
      <c r="B476" s="3">
        <v>42450</v>
      </c>
      <c r="C476" s="3">
        <v>42461</v>
      </c>
      <c r="D476" t="s">
        <v>136</v>
      </c>
      <c r="E476" t="s">
        <v>38</v>
      </c>
      <c r="F476" t="s">
        <v>22</v>
      </c>
      <c r="G476" t="s">
        <v>18</v>
      </c>
      <c r="H476" t="s">
        <v>15</v>
      </c>
      <c r="I476" s="9">
        <v>3402</v>
      </c>
      <c r="J476" s="9">
        <v>47.45</v>
      </c>
      <c r="K476" s="9">
        <v>31.79</v>
      </c>
      <c r="L476" s="9">
        <f>tbl_salesdata[[#This Row],[Units Sold]]*tbl_salesdata[[#This Row],[Unit Cost]]</f>
        <v>108149.58</v>
      </c>
      <c r="M476" s="9">
        <f>tbl_salesdata[[#This Row],[Units Sold]]*tbl_salesdata[[#This Row],[Unit Price]]</f>
        <v>161424.90000000002</v>
      </c>
      <c r="N476" s="9">
        <f>tbl_salesdata[[#This Row],[Total Sales]]-tbl_salesdata[[#This Row],[Total Cost]]</f>
        <v>53275.320000000022</v>
      </c>
      <c r="O476">
        <f>tbl_salesdata[[#This Row],[Ship Date]]-tbl_salesdata[[#This Row],[Order Date]]</f>
        <v>11</v>
      </c>
      <c r="P476">
        <f>WEEKDAY(tbl_salesdata[[#This Row],[Order Date]],2)</f>
        <v>1</v>
      </c>
      <c r="Q476" t="str">
        <f>TEXT(tbl_salesdata[[#This Row],[Order Date]],"dddd")</f>
        <v>Monday</v>
      </c>
      <c r="R476" t="str">
        <f>IF(tbl_salesdata[[#This Row],[Weekdaynum]]&gt;5,"Yes","No")</f>
        <v>No</v>
      </c>
    </row>
    <row r="477" spans="1:18" x14ac:dyDescent="0.35">
      <c r="A477">
        <v>399292790</v>
      </c>
      <c r="B477" s="3">
        <v>44758</v>
      </c>
      <c r="C477" s="3">
        <v>44774</v>
      </c>
      <c r="D477" t="s">
        <v>98</v>
      </c>
      <c r="E477" t="s">
        <v>38</v>
      </c>
      <c r="F477" t="s">
        <v>42</v>
      </c>
      <c r="G477" t="s">
        <v>18</v>
      </c>
      <c r="H477" t="s">
        <v>34</v>
      </c>
      <c r="I477" s="9">
        <v>8465</v>
      </c>
      <c r="J477" s="9">
        <v>437.2</v>
      </c>
      <c r="K477" s="9">
        <v>263.33</v>
      </c>
      <c r="L477" s="9">
        <f>tbl_salesdata[[#This Row],[Units Sold]]*tbl_salesdata[[#This Row],[Unit Cost]]</f>
        <v>2229088.4499999997</v>
      </c>
      <c r="M477" s="9">
        <f>tbl_salesdata[[#This Row],[Units Sold]]*tbl_salesdata[[#This Row],[Unit Price]]</f>
        <v>3700898</v>
      </c>
      <c r="N477" s="9">
        <f>tbl_salesdata[[#This Row],[Total Sales]]-tbl_salesdata[[#This Row],[Total Cost]]</f>
        <v>1471809.5500000003</v>
      </c>
      <c r="O477">
        <f>tbl_salesdata[[#This Row],[Ship Date]]-tbl_salesdata[[#This Row],[Order Date]]</f>
        <v>16</v>
      </c>
      <c r="P477">
        <f>WEEKDAY(tbl_salesdata[[#This Row],[Order Date]],2)</f>
        <v>6</v>
      </c>
      <c r="Q477" t="str">
        <f>TEXT(tbl_salesdata[[#This Row],[Order Date]],"dddd")</f>
        <v>Saturday</v>
      </c>
      <c r="R477" t="str">
        <f>IF(tbl_salesdata[[#This Row],[Weekdaynum]]&gt;5,"Yes","No")</f>
        <v>Yes</v>
      </c>
    </row>
    <row r="478" spans="1:18" hidden="1" x14ac:dyDescent="0.35">
      <c r="A478">
        <v>245811212</v>
      </c>
      <c r="B478" s="3">
        <v>42103</v>
      </c>
      <c r="C478" s="3">
        <v>42123</v>
      </c>
      <c r="D478" t="s">
        <v>65</v>
      </c>
      <c r="E478" t="s">
        <v>32</v>
      </c>
      <c r="F478" t="s">
        <v>22</v>
      </c>
      <c r="G478" t="s">
        <v>18</v>
      </c>
      <c r="H478" t="s">
        <v>34</v>
      </c>
      <c r="I478" s="9">
        <v>9855</v>
      </c>
      <c r="J478" s="9">
        <v>47.45</v>
      </c>
      <c r="K478" s="9">
        <v>31.79</v>
      </c>
      <c r="L478" s="9">
        <f>tbl_salesdata[[#This Row],[Units Sold]]*tbl_salesdata[[#This Row],[Unit Cost]]</f>
        <v>313290.45</v>
      </c>
      <c r="M478" s="9">
        <f>tbl_salesdata[[#This Row],[Units Sold]]*tbl_salesdata[[#This Row],[Unit Price]]</f>
        <v>467619.75</v>
      </c>
      <c r="N478" s="9">
        <f>tbl_salesdata[[#This Row],[Total Sales]]-tbl_salesdata[[#This Row],[Total Cost]]</f>
        <v>154329.29999999999</v>
      </c>
      <c r="O478">
        <f>tbl_salesdata[[#This Row],[Ship Date]]-tbl_salesdata[[#This Row],[Order Date]]</f>
        <v>20</v>
      </c>
      <c r="P478">
        <f>WEEKDAY(tbl_salesdata[[#This Row],[Order Date]],2)</f>
        <v>4</v>
      </c>
      <c r="Q478" t="str">
        <f>TEXT(tbl_salesdata[[#This Row],[Order Date]],"dddd")</f>
        <v>Thursday</v>
      </c>
      <c r="R478" t="str">
        <f>IF(tbl_salesdata[[#This Row],[Weekdaynum]]&gt;5,"Yes","No")</f>
        <v>No</v>
      </c>
    </row>
    <row r="479" spans="1:18" hidden="1" x14ac:dyDescent="0.35">
      <c r="A479">
        <v>424181544</v>
      </c>
      <c r="B479" s="3">
        <v>43501</v>
      </c>
      <c r="C479" s="3">
        <v>43521</v>
      </c>
      <c r="D479" t="s">
        <v>129</v>
      </c>
      <c r="E479" t="s">
        <v>21</v>
      </c>
      <c r="F479" t="s">
        <v>25</v>
      </c>
      <c r="G479" t="s">
        <v>14</v>
      </c>
      <c r="H479" t="s">
        <v>34</v>
      </c>
      <c r="I479" s="9">
        <v>3600</v>
      </c>
      <c r="J479" s="9">
        <v>205.7</v>
      </c>
      <c r="K479" s="9">
        <v>117.11</v>
      </c>
      <c r="L479" s="9">
        <f>tbl_salesdata[[#This Row],[Units Sold]]*tbl_salesdata[[#This Row],[Unit Cost]]</f>
        <v>421596</v>
      </c>
      <c r="M479" s="9">
        <f>tbl_salesdata[[#This Row],[Units Sold]]*tbl_salesdata[[#This Row],[Unit Price]]</f>
        <v>740520</v>
      </c>
      <c r="N479" s="9">
        <f>tbl_salesdata[[#This Row],[Total Sales]]-tbl_salesdata[[#This Row],[Total Cost]]</f>
        <v>318924</v>
      </c>
      <c r="O479">
        <f>tbl_salesdata[[#This Row],[Ship Date]]-tbl_salesdata[[#This Row],[Order Date]]</f>
        <v>20</v>
      </c>
      <c r="P479">
        <f>WEEKDAY(tbl_salesdata[[#This Row],[Order Date]],2)</f>
        <v>2</v>
      </c>
      <c r="Q479" t="str">
        <f>TEXT(tbl_salesdata[[#This Row],[Order Date]],"dddd")</f>
        <v>Tuesday</v>
      </c>
      <c r="R479" t="str">
        <f>IF(tbl_salesdata[[#This Row],[Weekdaynum]]&gt;5,"Yes","No")</f>
        <v>No</v>
      </c>
    </row>
    <row r="480" spans="1:18" hidden="1" x14ac:dyDescent="0.35">
      <c r="A480">
        <v>560762631</v>
      </c>
      <c r="B480" s="3">
        <v>42188</v>
      </c>
      <c r="C480" s="3">
        <v>42196</v>
      </c>
      <c r="D480" t="s">
        <v>115</v>
      </c>
      <c r="E480" t="s">
        <v>21</v>
      </c>
      <c r="F480" t="s">
        <v>40</v>
      </c>
      <c r="G480" t="s">
        <v>14</v>
      </c>
      <c r="H480" t="s">
        <v>34</v>
      </c>
      <c r="I480" s="9">
        <v>979</v>
      </c>
      <c r="J480" s="9">
        <v>651.21</v>
      </c>
      <c r="K480" s="9">
        <v>524.96</v>
      </c>
      <c r="L480" s="9">
        <f>tbl_salesdata[[#This Row],[Units Sold]]*tbl_salesdata[[#This Row],[Unit Cost]]</f>
        <v>513935.84</v>
      </c>
      <c r="M480" s="9">
        <f>tbl_salesdata[[#This Row],[Units Sold]]*tbl_salesdata[[#This Row],[Unit Price]]</f>
        <v>637534.59000000008</v>
      </c>
      <c r="N480" s="9">
        <f>tbl_salesdata[[#This Row],[Total Sales]]-tbl_salesdata[[#This Row],[Total Cost]]</f>
        <v>123598.75000000006</v>
      </c>
      <c r="O480">
        <f>tbl_salesdata[[#This Row],[Ship Date]]-tbl_salesdata[[#This Row],[Order Date]]</f>
        <v>8</v>
      </c>
      <c r="P480">
        <f>WEEKDAY(tbl_salesdata[[#This Row],[Order Date]],2)</f>
        <v>5</v>
      </c>
      <c r="Q480" t="str">
        <f>TEXT(tbl_salesdata[[#This Row],[Order Date]],"dddd")</f>
        <v>Friday</v>
      </c>
      <c r="R480" t="str">
        <f>IF(tbl_salesdata[[#This Row],[Weekdaynum]]&gt;5,"Yes","No")</f>
        <v>No</v>
      </c>
    </row>
    <row r="481" spans="1:18" hidden="1" x14ac:dyDescent="0.35">
      <c r="A481">
        <v>230603301</v>
      </c>
      <c r="B481" s="3">
        <v>43406</v>
      </c>
      <c r="C481" s="3">
        <v>43412</v>
      </c>
      <c r="D481" t="s">
        <v>63</v>
      </c>
      <c r="E481" t="s">
        <v>32</v>
      </c>
      <c r="F481" t="s">
        <v>40</v>
      </c>
      <c r="G481" t="s">
        <v>18</v>
      </c>
      <c r="H481" t="s">
        <v>34</v>
      </c>
      <c r="I481" s="9">
        <v>9496</v>
      </c>
      <c r="J481" s="9">
        <v>651.21</v>
      </c>
      <c r="K481" s="9">
        <v>524.96</v>
      </c>
      <c r="L481" s="9">
        <f>tbl_salesdata[[#This Row],[Units Sold]]*tbl_salesdata[[#This Row],[Unit Cost]]</f>
        <v>4985020.16</v>
      </c>
      <c r="M481" s="9">
        <f>tbl_salesdata[[#This Row],[Units Sold]]*tbl_salesdata[[#This Row],[Unit Price]]</f>
        <v>6183890.1600000001</v>
      </c>
      <c r="N481" s="9">
        <f>tbl_salesdata[[#This Row],[Total Sales]]-tbl_salesdata[[#This Row],[Total Cost]]</f>
        <v>1198870</v>
      </c>
      <c r="O481">
        <f>tbl_salesdata[[#This Row],[Ship Date]]-tbl_salesdata[[#This Row],[Order Date]]</f>
        <v>6</v>
      </c>
      <c r="P481">
        <f>WEEKDAY(tbl_salesdata[[#This Row],[Order Date]],2)</f>
        <v>5</v>
      </c>
      <c r="Q481" t="str">
        <f>TEXT(tbl_salesdata[[#This Row],[Order Date]],"dddd")</f>
        <v>Friday</v>
      </c>
      <c r="R481" t="str">
        <f>IF(tbl_salesdata[[#This Row],[Weekdaynum]]&gt;5,"Yes","No")</f>
        <v>No</v>
      </c>
    </row>
    <row r="482" spans="1:18" hidden="1" x14ac:dyDescent="0.35">
      <c r="A482">
        <v>429064881</v>
      </c>
      <c r="B482" s="3">
        <v>43867</v>
      </c>
      <c r="C482" s="3">
        <v>43885</v>
      </c>
      <c r="D482" t="s">
        <v>209</v>
      </c>
      <c r="E482" t="s">
        <v>32</v>
      </c>
      <c r="F482" t="s">
        <v>68</v>
      </c>
      <c r="G482" t="s">
        <v>14</v>
      </c>
      <c r="H482" t="s">
        <v>34</v>
      </c>
      <c r="I482" s="9">
        <v>8688</v>
      </c>
      <c r="J482" s="9">
        <v>154.06</v>
      </c>
      <c r="K482" s="9">
        <v>90.93</v>
      </c>
      <c r="L482" s="9">
        <f>tbl_salesdata[[#This Row],[Units Sold]]*tbl_salesdata[[#This Row],[Unit Cost]]</f>
        <v>789999.84000000008</v>
      </c>
      <c r="M482" s="9">
        <f>tbl_salesdata[[#This Row],[Units Sold]]*tbl_salesdata[[#This Row],[Unit Price]]</f>
        <v>1338473.28</v>
      </c>
      <c r="N482" s="9">
        <f>tbl_salesdata[[#This Row],[Total Sales]]-tbl_salesdata[[#This Row],[Total Cost]]</f>
        <v>548473.43999999994</v>
      </c>
      <c r="O482">
        <f>tbl_salesdata[[#This Row],[Ship Date]]-tbl_salesdata[[#This Row],[Order Date]]</f>
        <v>18</v>
      </c>
      <c r="P482">
        <f>WEEKDAY(tbl_salesdata[[#This Row],[Order Date]],2)</f>
        <v>4</v>
      </c>
      <c r="Q482" t="str">
        <f>TEXT(tbl_salesdata[[#This Row],[Order Date]],"dddd")</f>
        <v>Thursday</v>
      </c>
      <c r="R482" t="str">
        <f>IF(tbl_salesdata[[#This Row],[Weekdaynum]]&gt;5,"Yes","No")</f>
        <v>No</v>
      </c>
    </row>
    <row r="483" spans="1:18" hidden="1" x14ac:dyDescent="0.35">
      <c r="A483">
        <v>421821200</v>
      </c>
      <c r="B483" s="3">
        <v>43513</v>
      </c>
      <c r="C483" s="3">
        <v>43524</v>
      </c>
      <c r="D483" t="s">
        <v>87</v>
      </c>
      <c r="E483" t="s">
        <v>24</v>
      </c>
      <c r="F483" t="s">
        <v>76</v>
      </c>
      <c r="G483" t="s">
        <v>18</v>
      </c>
      <c r="H483" t="s">
        <v>19</v>
      </c>
      <c r="I483" s="9">
        <v>5122</v>
      </c>
      <c r="J483" s="9">
        <v>668.27</v>
      </c>
      <c r="K483" s="9">
        <v>502.54</v>
      </c>
      <c r="L483" s="9">
        <f>tbl_salesdata[[#This Row],[Units Sold]]*tbl_salesdata[[#This Row],[Unit Cost]]</f>
        <v>2574009.88</v>
      </c>
      <c r="M483" s="9">
        <f>tbl_salesdata[[#This Row],[Units Sold]]*tbl_salesdata[[#This Row],[Unit Price]]</f>
        <v>3422878.94</v>
      </c>
      <c r="N483" s="9">
        <f>tbl_salesdata[[#This Row],[Total Sales]]-tbl_salesdata[[#This Row],[Total Cost]]</f>
        <v>848869.06</v>
      </c>
      <c r="O483">
        <f>tbl_salesdata[[#This Row],[Ship Date]]-tbl_salesdata[[#This Row],[Order Date]]</f>
        <v>11</v>
      </c>
      <c r="P483">
        <f>WEEKDAY(tbl_salesdata[[#This Row],[Order Date]],2)</f>
        <v>7</v>
      </c>
      <c r="Q483" t="str">
        <f>TEXT(tbl_salesdata[[#This Row],[Order Date]],"dddd")</f>
        <v>Sunday</v>
      </c>
      <c r="R483" t="str">
        <f>IF(tbl_salesdata[[#This Row],[Weekdaynum]]&gt;5,"Yes","No")</f>
        <v>Yes</v>
      </c>
    </row>
    <row r="484" spans="1:18" hidden="1" x14ac:dyDescent="0.35">
      <c r="A484">
        <v>894858586</v>
      </c>
      <c r="B484" s="3">
        <v>42835</v>
      </c>
      <c r="C484" s="3">
        <v>42842</v>
      </c>
      <c r="D484" t="s">
        <v>66</v>
      </c>
      <c r="E484" t="s">
        <v>38</v>
      </c>
      <c r="F484" t="s">
        <v>40</v>
      </c>
      <c r="G484" t="s">
        <v>14</v>
      </c>
      <c r="H484" t="s">
        <v>19</v>
      </c>
      <c r="I484" s="9">
        <v>7396</v>
      </c>
      <c r="J484" s="9">
        <v>651.21</v>
      </c>
      <c r="K484" s="9">
        <v>524.96</v>
      </c>
      <c r="L484" s="9">
        <f>tbl_salesdata[[#This Row],[Units Sold]]*tbl_salesdata[[#This Row],[Unit Cost]]</f>
        <v>3882604.16</v>
      </c>
      <c r="M484" s="9">
        <f>tbl_salesdata[[#This Row],[Units Sold]]*tbl_salesdata[[#This Row],[Unit Price]]</f>
        <v>4816349.16</v>
      </c>
      <c r="N484" s="9">
        <f>tbl_salesdata[[#This Row],[Total Sales]]-tbl_salesdata[[#This Row],[Total Cost]]</f>
        <v>933745</v>
      </c>
      <c r="O484">
        <f>tbl_salesdata[[#This Row],[Ship Date]]-tbl_salesdata[[#This Row],[Order Date]]</f>
        <v>7</v>
      </c>
      <c r="P484">
        <f>WEEKDAY(tbl_salesdata[[#This Row],[Order Date]],2)</f>
        <v>1</v>
      </c>
      <c r="Q484" t="str">
        <f>TEXT(tbl_salesdata[[#This Row],[Order Date]],"dddd")</f>
        <v>Monday</v>
      </c>
      <c r="R484" t="str">
        <f>IF(tbl_salesdata[[#This Row],[Weekdaynum]]&gt;5,"Yes","No")</f>
        <v>No</v>
      </c>
    </row>
    <row r="485" spans="1:18" x14ac:dyDescent="0.35">
      <c r="A485">
        <v>674162137</v>
      </c>
      <c r="B485" s="3">
        <v>43680</v>
      </c>
      <c r="C485" s="3">
        <v>43697</v>
      </c>
      <c r="D485" t="s">
        <v>197</v>
      </c>
      <c r="E485" t="s">
        <v>38</v>
      </c>
      <c r="F485" t="s">
        <v>42</v>
      </c>
      <c r="G485" t="s">
        <v>18</v>
      </c>
      <c r="H485" t="s">
        <v>15</v>
      </c>
      <c r="I485" s="9">
        <v>8413</v>
      </c>
      <c r="J485" s="9">
        <v>437.2</v>
      </c>
      <c r="K485" s="9">
        <v>263.33</v>
      </c>
      <c r="L485" s="9">
        <f>tbl_salesdata[[#This Row],[Units Sold]]*tbl_salesdata[[#This Row],[Unit Cost]]</f>
        <v>2215395.29</v>
      </c>
      <c r="M485" s="9">
        <f>tbl_salesdata[[#This Row],[Units Sold]]*tbl_salesdata[[#This Row],[Unit Price]]</f>
        <v>3678163.6</v>
      </c>
      <c r="N485" s="9">
        <f>tbl_salesdata[[#This Row],[Total Sales]]-tbl_salesdata[[#This Row],[Total Cost]]</f>
        <v>1462768.31</v>
      </c>
      <c r="O485">
        <f>tbl_salesdata[[#This Row],[Ship Date]]-tbl_salesdata[[#This Row],[Order Date]]</f>
        <v>17</v>
      </c>
      <c r="P485">
        <f>WEEKDAY(tbl_salesdata[[#This Row],[Order Date]],2)</f>
        <v>6</v>
      </c>
      <c r="Q485" t="str">
        <f>TEXT(tbl_salesdata[[#This Row],[Order Date]],"dddd")</f>
        <v>Saturday</v>
      </c>
      <c r="R485" t="str">
        <f>IF(tbl_salesdata[[#This Row],[Weekdaynum]]&gt;5,"Yes","No")</f>
        <v>Yes</v>
      </c>
    </row>
    <row r="486" spans="1:18" hidden="1" x14ac:dyDescent="0.35">
      <c r="A486">
        <v>527284371</v>
      </c>
      <c r="B486" s="3">
        <v>43409</v>
      </c>
      <c r="C486" s="3">
        <v>43427</v>
      </c>
      <c r="D486" t="s">
        <v>198</v>
      </c>
      <c r="E486" t="s">
        <v>38</v>
      </c>
      <c r="F486" t="s">
        <v>13</v>
      </c>
      <c r="G486" t="s">
        <v>18</v>
      </c>
      <c r="H486" t="s">
        <v>15</v>
      </c>
      <c r="I486" s="9">
        <v>4018</v>
      </c>
      <c r="J486" s="9">
        <v>255.28</v>
      </c>
      <c r="K486" s="9">
        <v>159.41999999999999</v>
      </c>
      <c r="L486" s="9">
        <f>tbl_salesdata[[#This Row],[Units Sold]]*tbl_salesdata[[#This Row],[Unit Cost]]</f>
        <v>640549.55999999994</v>
      </c>
      <c r="M486" s="9">
        <f>tbl_salesdata[[#This Row],[Units Sold]]*tbl_salesdata[[#This Row],[Unit Price]]</f>
        <v>1025715.04</v>
      </c>
      <c r="N486" s="9">
        <f>tbl_salesdata[[#This Row],[Total Sales]]-tbl_salesdata[[#This Row],[Total Cost]]</f>
        <v>385165.4800000001</v>
      </c>
      <c r="O486">
        <f>tbl_salesdata[[#This Row],[Ship Date]]-tbl_salesdata[[#This Row],[Order Date]]</f>
        <v>18</v>
      </c>
      <c r="P486">
        <f>WEEKDAY(tbl_salesdata[[#This Row],[Order Date]],2)</f>
        <v>1</v>
      </c>
      <c r="Q486" t="str">
        <f>TEXT(tbl_salesdata[[#This Row],[Order Date]],"dddd")</f>
        <v>Monday</v>
      </c>
      <c r="R486" t="str">
        <f>IF(tbl_salesdata[[#This Row],[Weekdaynum]]&gt;5,"Yes","No")</f>
        <v>No</v>
      </c>
    </row>
    <row r="487" spans="1:18" hidden="1" x14ac:dyDescent="0.35">
      <c r="A487">
        <v>510207927</v>
      </c>
      <c r="B487" s="3">
        <v>42393</v>
      </c>
      <c r="C487" s="3">
        <v>42401</v>
      </c>
      <c r="D487" t="s">
        <v>143</v>
      </c>
      <c r="E487" t="s">
        <v>24</v>
      </c>
      <c r="F487" t="s">
        <v>22</v>
      </c>
      <c r="G487" t="s">
        <v>18</v>
      </c>
      <c r="H487" t="s">
        <v>15</v>
      </c>
      <c r="I487" s="9">
        <v>718</v>
      </c>
      <c r="J487" s="9">
        <v>47.45</v>
      </c>
      <c r="K487" s="9">
        <v>31.79</v>
      </c>
      <c r="L487" s="9">
        <f>tbl_salesdata[[#This Row],[Units Sold]]*tbl_salesdata[[#This Row],[Unit Cost]]</f>
        <v>22825.22</v>
      </c>
      <c r="M487" s="9">
        <f>tbl_salesdata[[#This Row],[Units Sold]]*tbl_salesdata[[#This Row],[Unit Price]]</f>
        <v>34069.1</v>
      </c>
      <c r="N487" s="9">
        <f>tbl_salesdata[[#This Row],[Total Sales]]-tbl_salesdata[[#This Row],[Total Cost]]</f>
        <v>11243.879999999997</v>
      </c>
      <c r="O487">
        <f>tbl_salesdata[[#This Row],[Ship Date]]-tbl_salesdata[[#This Row],[Order Date]]</f>
        <v>8</v>
      </c>
      <c r="P487">
        <f>WEEKDAY(tbl_salesdata[[#This Row],[Order Date]],2)</f>
        <v>7</v>
      </c>
      <c r="Q487" t="str">
        <f>TEXT(tbl_salesdata[[#This Row],[Order Date]],"dddd")</f>
        <v>Sunday</v>
      </c>
      <c r="R487" t="str">
        <f>IF(tbl_salesdata[[#This Row],[Weekdaynum]]&gt;5,"Yes","No")</f>
        <v>Yes</v>
      </c>
    </row>
    <row r="488" spans="1:18" hidden="1" x14ac:dyDescent="0.35">
      <c r="A488">
        <v>820482861</v>
      </c>
      <c r="B488" s="3">
        <v>43555</v>
      </c>
      <c r="C488" s="3">
        <v>43576</v>
      </c>
      <c r="D488" t="s">
        <v>27</v>
      </c>
      <c r="E488" t="s">
        <v>24</v>
      </c>
      <c r="F488" t="s">
        <v>68</v>
      </c>
      <c r="G488" t="s">
        <v>18</v>
      </c>
      <c r="H488" t="s">
        <v>19</v>
      </c>
      <c r="I488" s="9">
        <v>7967</v>
      </c>
      <c r="J488" s="9">
        <v>154.06</v>
      </c>
      <c r="K488" s="9">
        <v>90.93</v>
      </c>
      <c r="L488" s="9">
        <f>tbl_salesdata[[#This Row],[Units Sold]]*tbl_salesdata[[#This Row],[Unit Cost]]</f>
        <v>724439.31</v>
      </c>
      <c r="M488" s="9">
        <f>tbl_salesdata[[#This Row],[Units Sold]]*tbl_salesdata[[#This Row],[Unit Price]]</f>
        <v>1227396.02</v>
      </c>
      <c r="N488" s="9">
        <f>tbl_salesdata[[#This Row],[Total Sales]]-tbl_salesdata[[#This Row],[Total Cost]]</f>
        <v>502956.70999999996</v>
      </c>
      <c r="O488">
        <f>tbl_salesdata[[#This Row],[Ship Date]]-tbl_salesdata[[#This Row],[Order Date]]</f>
        <v>21</v>
      </c>
      <c r="P488">
        <f>WEEKDAY(tbl_salesdata[[#This Row],[Order Date]],2)</f>
        <v>7</v>
      </c>
      <c r="Q488" t="str">
        <f>TEXT(tbl_salesdata[[#This Row],[Order Date]],"dddd")</f>
        <v>Sunday</v>
      </c>
      <c r="R488" t="str">
        <f>IF(tbl_salesdata[[#This Row],[Weekdaynum]]&gt;5,"Yes","No")</f>
        <v>Yes</v>
      </c>
    </row>
    <row r="489" spans="1:18" hidden="1" x14ac:dyDescent="0.35">
      <c r="A489">
        <v>695658004</v>
      </c>
      <c r="B489" s="3">
        <v>43409</v>
      </c>
      <c r="C489" s="3">
        <v>43421</v>
      </c>
      <c r="D489" t="s">
        <v>187</v>
      </c>
      <c r="E489" t="s">
        <v>29</v>
      </c>
      <c r="F489" t="s">
        <v>42</v>
      </c>
      <c r="G489" t="s">
        <v>14</v>
      </c>
      <c r="H489" t="s">
        <v>15</v>
      </c>
      <c r="I489" s="9">
        <v>9517</v>
      </c>
      <c r="J489" s="9">
        <v>437.2</v>
      </c>
      <c r="K489" s="9">
        <v>263.33</v>
      </c>
      <c r="L489" s="9">
        <f>tbl_salesdata[[#This Row],[Units Sold]]*tbl_salesdata[[#This Row],[Unit Cost]]</f>
        <v>2506111.61</v>
      </c>
      <c r="M489" s="9">
        <f>tbl_salesdata[[#This Row],[Units Sold]]*tbl_salesdata[[#This Row],[Unit Price]]</f>
        <v>4160832.4</v>
      </c>
      <c r="N489" s="9">
        <f>tbl_salesdata[[#This Row],[Total Sales]]-tbl_salesdata[[#This Row],[Total Cost]]</f>
        <v>1654720.79</v>
      </c>
      <c r="O489">
        <f>tbl_salesdata[[#This Row],[Ship Date]]-tbl_salesdata[[#This Row],[Order Date]]</f>
        <v>12</v>
      </c>
      <c r="P489">
        <f>WEEKDAY(tbl_salesdata[[#This Row],[Order Date]],2)</f>
        <v>1</v>
      </c>
      <c r="Q489" t="str">
        <f>TEXT(tbl_salesdata[[#This Row],[Order Date]],"dddd")</f>
        <v>Monday</v>
      </c>
      <c r="R489" t="str">
        <f>IF(tbl_salesdata[[#This Row],[Weekdaynum]]&gt;5,"Yes","No")</f>
        <v>No</v>
      </c>
    </row>
    <row r="490" spans="1:18" hidden="1" x14ac:dyDescent="0.35">
      <c r="A490">
        <v>793594682</v>
      </c>
      <c r="B490" s="3">
        <v>42088</v>
      </c>
      <c r="C490" s="3">
        <v>42107</v>
      </c>
      <c r="D490" t="s">
        <v>212</v>
      </c>
      <c r="E490" t="s">
        <v>32</v>
      </c>
      <c r="F490" t="s">
        <v>42</v>
      </c>
      <c r="G490" t="s">
        <v>18</v>
      </c>
      <c r="H490" t="s">
        <v>34</v>
      </c>
      <c r="I490" s="9">
        <v>1157</v>
      </c>
      <c r="J490" s="9">
        <v>437.2</v>
      </c>
      <c r="K490" s="9">
        <v>263.33</v>
      </c>
      <c r="L490" s="9">
        <f>tbl_salesdata[[#This Row],[Units Sold]]*tbl_salesdata[[#This Row],[Unit Cost]]</f>
        <v>304672.81</v>
      </c>
      <c r="M490" s="9">
        <f>tbl_salesdata[[#This Row],[Units Sold]]*tbl_salesdata[[#This Row],[Unit Price]]</f>
        <v>505840.39999999997</v>
      </c>
      <c r="N490" s="9">
        <f>tbl_salesdata[[#This Row],[Total Sales]]-tbl_salesdata[[#This Row],[Total Cost]]</f>
        <v>201167.58999999997</v>
      </c>
      <c r="O490">
        <f>tbl_salesdata[[#This Row],[Ship Date]]-tbl_salesdata[[#This Row],[Order Date]]</f>
        <v>19</v>
      </c>
      <c r="P490">
        <f>WEEKDAY(tbl_salesdata[[#This Row],[Order Date]],2)</f>
        <v>3</v>
      </c>
      <c r="Q490" t="str">
        <f>TEXT(tbl_salesdata[[#This Row],[Order Date]],"dddd")</f>
        <v>Wednesday</v>
      </c>
      <c r="R490" t="str">
        <f>IF(tbl_salesdata[[#This Row],[Weekdaynum]]&gt;5,"Yes","No")</f>
        <v>No</v>
      </c>
    </row>
    <row r="491" spans="1:18" hidden="1" x14ac:dyDescent="0.35">
      <c r="A491">
        <v>942466723</v>
      </c>
      <c r="B491" s="3">
        <v>43689</v>
      </c>
      <c r="C491" s="3">
        <v>43691</v>
      </c>
      <c r="D491" t="s">
        <v>114</v>
      </c>
      <c r="E491" t="s">
        <v>38</v>
      </c>
      <c r="F491" t="s">
        <v>13</v>
      </c>
      <c r="G491" t="s">
        <v>14</v>
      </c>
      <c r="H491" t="s">
        <v>15</v>
      </c>
      <c r="I491" s="9">
        <v>5702</v>
      </c>
      <c r="J491" s="9">
        <v>255.28</v>
      </c>
      <c r="K491" s="9">
        <v>159.41999999999999</v>
      </c>
      <c r="L491" s="9">
        <f>tbl_salesdata[[#This Row],[Units Sold]]*tbl_salesdata[[#This Row],[Unit Cost]]</f>
        <v>909012.84</v>
      </c>
      <c r="M491" s="9">
        <f>tbl_salesdata[[#This Row],[Units Sold]]*tbl_salesdata[[#This Row],[Unit Price]]</f>
        <v>1455606.56</v>
      </c>
      <c r="N491" s="9">
        <f>tbl_salesdata[[#This Row],[Total Sales]]-tbl_salesdata[[#This Row],[Total Cost]]</f>
        <v>546593.72000000009</v>
      </c>
      <c r="O491">
        <f>tbl_salesdata[[#This Row],[Ship Date]]-tbl_salesdata[[#This Row],[Order Date]]</f>
        <v>2</v>
      </c>
      <c r="P491">
        <f>WEEKDAY(tbl_salesdata[[#This Row],[Order Date]],2)</f>
        <v>1</v>
      </c>
      <c r="Q491" t="str">
        <f>TEXT(tbl_salesdata[[#This Row],[Order Date]],"dddd")</f>
        <v>Monday</v>
      </c>
      <c r="R491" t="str">
        <f>IF(tbl_salesdata[[#This Row],[Weekdaynum]]&gt;5,"Yes","No")</f>
        <v>No</v>
      </c>
    </row>
    <row r="492" spans="1:18" hidden="1" x14ac:dyDescent="0.35">
      <c r="A492">
        <v>590760457</v>
      </c>
      <c r="B492" s="3">
        <v>44666</v>
      </c>
      <c r="C492" s="3">
        <v>44679</v>
      </c>
      <c r="D492" t="s">
        <v>190</v>
      </c>
      <c r="E492" t="s">
        <v>38</v>
      </c>
      <c r="F492" t="s">
        <v>56</v>
      </c>
      <c r="G492" t="s">
        <v>18</v>
      </c>
      <c r="H492" t="s">
        <v>26</v>
      </c>
      <c r="I492" s="9">
        <v>8002</v>
      </c>
      <c r="J492" s="9">
        <v>9.33</v>
      </c>
      <c r="K492" s="9">
        <v>6.92</v>
      </c>
      <c r="L492" s="9">
        <f>tbl_salesdata[[#This Row],[Units Sold]]*tbl_salesdata[[#This Row],[Unit Cost]]</f>
        <v>55373.84</v>
      </c>
      <c r="M492" s="9">
        <f>tbl_salesdata[[#This Row],[Units Sold]]*tbl_salesdata[[#This Row],[Unit Price]]</f>
        <v>74658.66</v>
      </c>
      <c r="N492" s="9">
        <f>tbl_salesdata[[#This Row],[Total Sales]]-tbl_salesdata[[#This Row],[Total Cost]]</f>
        <v>19284.820000000007</v>
      </c>
      <c r="O492">
        <f>tbl_salesdata[[#This Row],[Ship Date]]-tbl_salesdata[[#This Row],[Order Date]]</f>
        <v>13</v>
      </c>
      <c r="P492">
        <f>WEEKDAY(tbl_salesdata[[#This Row],[Order Date]],2)</f>
        <v>5</v>
      </c>
      <c r="Q492" t="str">
        <f>TEXT(tbl_salesdata[[#This Row],[Order Date]],"dddd")</f>
        <v>Friday</v>
      </c>
      <c r="R492" t="str">
        <f>IF(tbl_salesdata[[#This Row],[Weekdaynum]]&gt;5,"Yes","No")</f>
        <v>No</v>
      </c>
    </row>
    <row r="493" spans="1:18" x14ac:dyDescent="0.35">
      <c r="A493">
        <v>273719060</v>
      </c>
      <c r="B493" s="3">
        <v>42924</v>
      </c>
      <c r="C493" s="3">
        <v>42935</v>
      </c>
      <c r="D493" t="s">
        <v>219</v>
      </c>
      <c r="E493" t="s">
        <v>38</v>
      </c>
      <c r="F493" t="s">
        <v>42</v>
      </c>
      <c r="G493" t="s">
        <v>18</v>
      </c>
      <c r="H493" t="s">
        <v>19</v>
      </c>
      <c r="I493" s="9">
        <v>8407</v>
      </c>
      <c r="J493" s="9">
        <v>437.2</v>
      </c>
      <c r="K493" s="9">
        <v>263.33</v>
      </c>
      <c r="L493" s="9">
        <f>tbl_salesdata[[#This Row],[Units Sold]]*tbl_salesdata[[#This Row],[Unit Cost]]</f>
        <v>2213815.31</v>
      </c>
      <c r="M493" s="9">
        <f>tbl_salesdata[[#This Row],[Units Sold]]*tbl_salesdata[[#This Row],[Unit Price]]</f>
        <v>3675540.4</v>
      </c>
      <c r="N493" s="9">
        <f>tbl_salesdata[[#This Row],[Total Sales]]-tbl_salesdata[[#This Row],[Total Cost]]</f>
        <v>1461725.0899999999</v>
      </c>
      <c r="O493">
        <f>tbl_salesdata[[#This Row],[Ship Date]]-tbl_salesdata[[#This Row],[Order Date]]</f>
        <v>11</v>
      </c>
      <c r="P493">
        <f>WEEKDAY(tbl_salesdata[[#This Row],[Order Date]],2)</f>
        <v>6</v>
      </c>
      <c r="Q493" t="str">
        <f>TEXT(tbl_salesdata[[#This Row],[Order Date]],"dddd")</f>
        <v>Saturday</v>
      </c>
      <c r="R493" t="str">
        <f>IF(tbl_salesdata[[#This Row],[Weekdaynum]]&gt;5,"Yes","No")</f>
        <v>Yes</v>
      </c>
    </row>
    <row r="494" spans="1:18" hidden="1" x14ac:dyDescent="0.35">
      <c r="A494">
        <v>581120812</v>
      </c>
      <c r="B494" s="3">
        <v>44026</v>
      </c>
      <c r="C494" s="3">
        <v>44029</v>
      </c>
      <c r="D494" t="s">
        <v>69</v>
      </c>
      <c r="E494" t="s">
        <v>38</v>
      </c>
      <c r="F494" t="s">
        <v>22</v>
      </c>
      <c r="G494" t="s">
        <v>18</v>
      </c>
      <c r="H494" t="s">
        <v>26</v>
      </c>
      <c r="I494" s="9">
        <v>5417</v>
      </c>
      <c r="J494" s="9">
        <v>47.45</v>
      </c>
      <c r="K494" s="9">
        <v>31.79</v>
      </c>
      <c r="L494" s="9">
        <f>tbl_salesdata[[#This Row],[Units Sold]]*tbl_salesdata[[#This Row],[Unit Cost]]</f>
        <v>172206.43</v>
      </c>
      <c r="M494" s="9">
        <f>tbl_salesdata[[#This Row],[Units Sold]]*tbl_salesdata[[#This Row],[Unit Price]]</f>
        <v>257036.65000000002</v>
      </c>
      <c r="N494" s="9">
        <f>tbl_salesdata[[#This Row],[Total Sales]]-tbl_salesdata[[#This Row],[Total Cost]]</f>
        <v>84830.22000000003</v>
      </c>
      <c r="O494">
        <f>tbl_salesdata[[#This Row],[Ship Date]]-tbl_salesdata[[#This Row],[Order Date]]</f>
        <v>3</v>
      </c>
      <c r="P494">
        <f>WEEKDAY(tbl_salesdata[[#This Row],[Order Date]],2)</f>
        <v>2</v>
      </c>
      <c r="Q494" t="str">
        <f>TEXT(tbl_salesdata[[#This Row],[Order Date]],"dddd")</f>
        <v>Tuesday</v>
      </c>
      <c r="R494" t="str">
        <f>IF(tbl_salesdata[[#This Row],[Weekdaynum]]&gt;5,"Yes","No")</f>
        <v>No</v>
      </c>
    </row>
    <row r="495" spans="1:18" hidden="1" x14ac:dyDescent="0.35">
      <c r="A495">
        <v>171722590</v>
      </c>
      <c r="B495" s="3">
        <v>44066</v>
      </c>
      <c r="C495" s="3">
        <v>44084</v>
      </c>
      <c r="D495" t="s">
        <v>132</v>
      </c>
      <c r="E495" t="s">
        <v>38</v>
      </c>
      <c r="F495" t="s">
        <v>56</v>
      </c>
      <c r="G495" t="s">
        <v>18</v>
      </c>
      <c r="H495" t="s">
        <v>34</v>
      </c>
      <c r="I495" s="9">
        <v>5385</v>
      </c>
      <c r="J495" s="9">
        <v>9.33</v>
      </c>
      <c r="K495" s="9">
        <v>6.92</v>
      </c>
      <c r="L495" s="9">
        <f>tbl_salesdata[[#This Row],[Units Sold]]*tbl_salesdata[[#This Row],[Unit Cost]]</f>
        <v>37264.199999999997</v>
      </c>
      <c r="M495" s="9">
        <f>tbl_salesdata[[#This Row],[Units Sold]]*tbl_salesdata[[#This Row],[Unit Price]]</f>
        <v>50242.05</v>
      </c>
      <c r="N495" s="9">
        <f>tbl_salesdata[[#This Row],[Total Sales]]-tbl_salesdata[[#This Row],[Total Cost]]</f>
        <v>12977.850000000006</v>
      </c>
      <c r="O495">
        <f>tbl_salesdata[[#This Row],[Ship Date]]-tbl_salesdata[[#This Row],[Order Date]]</f>
        <v>18</v>
      </c>
      <c r="P495">
        <f>WEEKDAY(tbl_salesdata[[#This Row],[Order Date]],2)</f>
        <v>7</v>
      </c>
      <c r="Q495" t="str">
        <f>TEXT(tbl_salesdata[[#This Row],[Order Date]],"dddd")</f>
        <v>Sunday</v>
      </c>
      <c r="R495" t="str">
        <f>IF(tbl_salesdata[[#This Row],[Weekdaynum]]&gt;5,"Yes","No")</f>
        <v>Yes</v>
      </c>
    </row>
    <row r="496" spans="1:18" x14ac:dyDescent="0.35">
      <c r="A496">
        <v>784021556</v>
      </c>
      <c r="B496" s="3">
        <v>43792</v>
      </c>
      <c r="C496" s="3">
        <v>43804</v>
      </c>
      <c r="D496" t="s">
        <v>75</v>
      </c>
      <c r="E496" t="s">
        <v>38</v>
      </c>
      <c r="F496" t="s">
        <v>42</v>
      </c>
      <c r="G496" t="s">
        <v>18</v>
      </c>
      <c r="H496" t="s">
        <v>34</v>
      </c>
      <c r="I496" s="9">
        <v>8256</v>
      </c>
      <c r="J496" s="9">
        <v>437.2</v>
      </c>
      <c r="K496" s="9">
        <v>263.33</v>
      </c>
      <c r="L496" s="9">
        <f>tbl_salesdata[[#This Row],[Units Sold]]*tbl_salesdata[[#This Row],[Unit Cost]]</f>
        <v>2174052.48</v>
      </c>
      <c r="M496" s="9">
        <f>tbl_salesdata[[#This Row],[Units Sold]]*tbl_salesdata[[#This Row],[Unit Price]]</f>
        <v>3609523.1999999997</v>
      </c>
      <c r="N496" s="9">
        <f>tbl_salesdata[[#This Row],[Total Sales]]-tbl_salesdata[[#This Row],[Total Cost]]</f>
        <v>1435470.7199999997</v>
      </c>
      <c r="O496">
        <f>tbl_salesdata[[#This Row],[Ship Date]]-tbl_salesdata[[#This Row],[Order Date]]</f>
        <v>12</v>
      </c>
      <c r="P496">
        <f>WEEKDAY(tbl_salesdata[[#This Row],[Order Date]],2)</f>
        <v>6</v>
      </c>
      <c r="Q496" t="str">
        <f>TEXT(tbl_salesdata[[#This Row],[Order Date]],"dddd")</f>
        <v>Saturday</v>
      </c>
      <c r="R496" t="str">
        <f>IF(tbl_salesdata[[#This Row],[Weekdaynum]]&gt;5,"Yes","No")</f>
        <v>Yes</v>
      </c>
    </row>
    <row r="497" spans="1:18" hidden="1" x14ac:dyDescent="0.35">
      <c r="A497">
        <v>342450988</v>
      </c>
      <c r="B497" s="3">
        <v>43328</v>
      </c>
      <c r="C497" s="3">
        <v>43329</v>
      </c>
      <c r="D497" t="s">
        <v>183</v>
      </c>
      <c r="E497" t="s">
        <v>24</v>
      </c>
      <c r="F497" t="s">
        <v>22</v>
      </c>
      <c r="G497" t="s">
        <v>18</v>
      </c>
      <c r="H497" t="s">
        <v>34</v>
      </c>
      <c r="I497" s="9">
        <v>7712</v>
      </c>
      <c r="J497" s="9">
        <v>47.45</v>
      </c>
      <c r="K497" s="9">
        <v>31.79</v>
      </c>
      <c r="L497" s="9">
        <f>tbl_salesdata[[#This Row],[Units Sold]]*tbl_salesdata[[#This Row],[Unit Cost]]</f>
        <v>245164.47999999998</v>
      </c>
      <c r="M497" s="9">
        <f>tbl_salesdata[[#This Row],[Units Sold]]*tbl_salesdata[[#This Row],[Unit Price]]</f>
        <v>365934.4</v>
      </c>
      <c r="N497" s="9">
        <f>tbl_salesdata[[#This Row],[Total Sales]]-tbl_salesdata[[#This Row],[Total Cost]]</f>
        <v>120769.92000000004</v>
      </c>
      <c r="O497">
        <f>tbl_salesdata[[#This Row],[Ship Date]]-tbl_salesdata[[#This Row],[Order Date]]</f>
        <v>1</v>
      </c>
      <c r="P497">
        <f>WEEKDAY(tbl_salesdata[[#This Row],[Order Date]],2)</f>
        <v>4</v>
      </c>
      <c r="Q497" t="str">
        <f>TEXT(tbl_salesdata[[#This Row],[Order Date]],"dddd")</f>
        <v>Thursday</v>
      </c>
      <c r="R497" t="str">
        <f>IF(tbl_salesdata[[#This Row],[Weekdaynum]]&gt;5,"Yes","No")</f>
        <v>No</v>
      </c>
    </row>
    <row r="498" spans="1:18" hidden="1" x14ac:dyDescent="0.35">
      <c r="A498">
        <v>142987763</v>
      </c>
      <c r="B498" s="3">
        <v>43695</v>
      </c>
      <c r="C498" s="3">
        <v>43713</v>
      </c>
      <c r="D498" t="s">
        <v>91</v>
      </c>
      <c r="E498" t="s">
        <v>21</v>
      </c>
      <c r="F498" t="s">
        <v>76</v>
      </c>
      <c r="G498" t="s">
        <v>18</v>
      </c>
      <c r="H498" t="s">
        <v>26</v>
      </c>
      <c r="I498" s="9">
        <v>2112</v>
      </c>
      <c r="J498" s="9">
        <v>668.27</v>
      </c>
      <c r="K498" s="9">
        <v>502.54</v>
      </c>
      <c r="L498" s="9">
        <f>tbl_salesdata[[#This Row],[Units Sold]]*tbl_salesdata[[#This Row],[Unit Cost]]</f>
        <v>1061364.48</v>
      </c>
      <c r="M498" s="9">
        <f>tbl_salesdata[[#This Row],[Units Sold]]*tbl_salesdata[[#This Row],[Unit Price]]</f>
        <v>1411386.24</v>
      </c>
      <c r="N498" s="9">
        <f>tbl_salesdata[[#This Row],[Total Sales]]-tbl_salesdata[[#This Row],[Total Cost]]</f>
        <v>350021.76</v>
      </c>
      <c r="O498">
        <f>tbl_salesdata[[#This Row],[Ship Date]]-tbl_salesdata[[#This Row],[Order Date]]</f>
        <v>18</v>
      </c>
      <c r="P498">
        <f>WEEKDAY(tbl_salesdata[[#This Row],[Order Date]],2)</f>
        <v>7</v>
      </c>
      <c r="Q498" t="str">
        <f>TEXT(tbl_salesdata[[#This Row],[Order Date]],"dddd")</f>
        <v>Sunday</v>
      </c>
      <c r="R498" t="str">
        <f>IF(tbl_salesdata[[#This Row],[Weekdaynum]]&gt;5,"Yes","No")</f>
        <v>Yes</v>
      </c>
    </row>
    <row r="499" spans="1:18" hidden="1" x14ac:dyDescent="0.35">
      <c r="A499">
        <v>251100528</v>
      </c>
      <c r="B499" s="3">
        <v>43994</v>
      </c>
      <c r="C499" s="3">
        <v>44000</v>
      </c>
      <c r="D499" t="s">
        <v>146</v>
      </c>
      <c r="E499" t="s">
        <v>29</v>
      </c>
      <c r="F499" t="s">
        <v>33</v>
      </c>
      <c r="G499" t="s">
        <v>18</v>
      </c>
      <c r="H499" t="s">
        <v>26</v>
      </c>
      <c r="I499" s="9">
        <v>5081</v>
      </c>
      <c r="J499" s="9">
        <v>109.28</v>
      </c>
      <c r="K499" s="9">
        <v>35.840000000000003</v>
      </c>
      <c r="L499" s="9">
        <f>tbl_salesdata[[#This Row],[Units Sold]]*tbl_salesdata[[#This Row],[Unit Cost]]</f>
        <v>182103.04000000001</v>
      </c>
      <c r="M499" s="9">
        <f>tbl_salesdata[[#This Row],[Units Sold]]*tbl_salesdata[[#This Row],[Unit Price]]</f>
        <v>555251.68000000005</v>
      </c>
      <c r="N499" s="9">
        <f>tbl_salesdata[[#This Row],[Total Sales]]-tbl_salesdata[[#This Row],[Total Cost]]</f>
        <v>373148.64</v>
      </c>
      <c r="O499">
        <f>tbl_salesdata[[#This Row],[Ship Date]]-tbl_salesdata[[#This Row],[Order Date]]</f>
        <v>6</v>
      </c>
      <c r="P499">
        <f>WEEKDAY(tbl_salesdata[[#This Row],[Order Date]],2)</f>
        <v>5</v>
      </c>
      <c r="Q499" t="str">
        <f>TEXT(tbl_salesdata[[#This Row],[Order Date]],"dddd")</f>
        <v>Friday</v>
      </c>
      <c r="R499" t="str">
        <f>IF(tbl_salesdata[[#This Row],[Weekdaynum]]&gt;5,"Yes","No")</f>
        <v>No</v>
      </c>
    </row>
    <row r="500" spans="1:18" hidden="1" x14ac:dyDescent="0.35">
      <c r="A500">
        <v>677775609</v>
      </c>
      <c r="B500" s="3">
        <v>43941</v>
      </c>
      <c r="C500" s="3">
        <v>43942</v>
      </c>
      <c r="D500" t="s">
        <v>39</v>
      </c>
      <c r="E500" t="s">
        <v>29</v>
      </c>
      <c r="F500" t="s">
        <v>42</v>
      </c>
      <c r="G500" t="s">
        <v>14</v>
      </c>
      <c r="H500" t="s">
        <v>26</v>
      </c>
      <c r="I500" s="9">
        <v>7719</v>
      </c>
      <c r="J500" s="9">
        <v>437.2</v>
      </c>
      <c r="K500" s="9">
        <v>263.33</v>
      </c>
      <c r="L500" s="9">
        <f>tbl_salesdata[[#This Row],[Units Sold]]*tbl_salesdata[[#This Row],[Unit Cost]]</f>
        <v>2032644.2699999998</v>
      </c>
      <c r="M500" s="9">
        <f>tbl_salesdata[[#This Row],[Units Sold]]*tbl_salesdata[[#This Row],[Unit Price]]</f>
        <v>3374746.8</v>
      </c>
      <c r="N500" s="9">
        <f>tbl_salesdata[[#This Row],[Total Sales]]-tbl_salesdata[[#This Row],[Total Cost]]</f>
        <v>1342102.53</v>
      </c>
      <c r="O500">
        <f>tbl_salesdata[[#This Row],[Ship Date]]-tbl_salesdata[[#This Row],[Order Date]]</f>
        <v>1</v>
      </c>
      <c r="P500">
        <f>WEEKDAY(tbl_salesdata[[#This Row],[Order Date]],2)</f>
        <v>1</v>
      </c>
      <c r="Q500" t="str">
        <f>TEXT(tbl_salesdata[[#This Row],[Order Date]],"dddd")</f>
        <v>Monday</v>
      </c>
      <c r="R500" t="str">
        <f>IF(tbl_salesdata[[#This Row],[Weekdaynum]]&gt;5,"Yes","No")</f>
        <v>No</v>
      </c>
    </row>
    <row r="501" spans="1:18" hidden="1" x14ac:dyDescent="0.35">
      <c r="A501">
        <v>604311835</v>
      </c>
      <c r="B501" s="3">
        <v>44454</v>
      </c>
      <c r="C501" s="3">
        <v>44468</v>
      </c>
      <c r="D501" t="s">
        <v>162</v>
      </c>
      <c r="E501" t="s">
        <v>38</v>
      </c>
      <c r="F501" t="s">
        <v>17</v>
      </c>
      <c r="G501" t="s">
        <v>18</v>
      </c>
      <c r="H501" t="s">
        <v>15</v>
      </c>
      <c r="I501" s="9">
        <v>8156</v>
      </c>
      <c r="J501" s="9">
        <v>152.58000000000001</v>
      </c>
      <c r="K501" s="9">
        <v>97.44</v>
      </c>
      <c r="L501" s="9">
        <f>tbl_salesdata[[#This Row],[Units Sold]]*tbl_salesdata[[#This Row],[Unit Cost]]</f>
        <v>794720.64</v>
      </c>
      <c r="M501" s="9">
        <f>tbl_salesdata[[#This Row],[Units Sold]]*tbl_salesdata[[#This Row],[Unit Price]]</f>
        <v>1244442.4800000002</v>
      </c>
      <c r="N501" s="9">
        <f>tbl_salesdata[[#This Row],[Total Sales]]-tbl_salesdata[[#This Row],[Total Cost]]</f>
        <v>449721.8400000002</v>
      </c>
      <c r="O501">
        <f>tbl_salesdata[[#This Row],[Ship Date]]-tbl_salesdata[[#This Row],[Order Date]]</f>
        <v>14</v>
      </c>
      <c r="P501">
        <f>WEEKDAY(tbl_salesdata[[#This Row],[Order Date]],2)</f>
        <v>3</v>
      </c>
      <c r="Q501" t="str">
        <f>TEXT(tbl_salesdata[[#This Row],[Order Date]],"dddd")</f>
        <v>Wednesday</v>
      </c>
      <c r="R501" t="str">
        <f>IF(tbl_salesdata[[#This Row],[Weekdaynum]]&gt;5,"Yes","No")</f>
        <v>No</v>
      </c>
    </row>
    <row r="502" spans="1:18" x14ac:dyDescent="0.35">
      <c r="A502">
        <v>165538489</v>
      </c>
      <c r="B502" s="3">
        <v>42280</v>
      </c>
      <c r="C502" s="3">
        <v>42300</v>
      </c>
      <c r="D502" t="s">
        <v>213</v>
      </c>
      <c r="E502" t="s">
        <v>38</v>
      </c>
      <c r="F502" t="s">
        <v>76</v>
      </c>
      <c r="G502" t="s">
        <v>18</v>
      </c>
      <c r="H502" t="s">
        <v>15</v>
      </c>
      <c r="I502" s="9">
        <v>5372</v>
      </c>
      <c r="J502" s="9">
        <v>668.27</v>
      </c>
      <c r="K502" s="9">
        <v>502.54</v>
      </c>
      <c r="L502" s="9">
        <f>tbl_salesdata[[#This Row],[Units Sold]]*tbl_salesdata[[#This Row],[Unit Cost]]</f>
        <v>2699644.88</v>
      </c>
      <c r="M502" s="9">
        <f>tbl_salesdata[[#This Row],[Units Sold]]*tbl_salesdata[[#This Row],[Unit Price]]</f>
        <v>3589946.44</v>
      </c>
      <c r="N502" s="9">
        <f>tbl_salesdata[[#This Row],[Total Sales]]-tbl_salesdata[[#This Row],[Total Cost]]</f>
        <v>890301.56</v>
      </c>
      <c r="O502">
        <f>tbl_salesdata[[#This Row],[Ship Date]]-tbl_salesdata[[#This Row],[Order Date]]</f>
        <v>20</v>
      </c>
      <c r="P502">
        <f>WEEKDAY(tbl_salesdata[[#This Row],[Order Date]],2)</f>
        <v>6</v>
      </c>
      <c r="Q502" t="str">
        <f>TEXT(tbl_salesdata[[#This Row],[Order Date]],"dddd")</f>
        <v>Saturday</v>
      </c>
      <c r="R502" t="str">
        <f>IF(tbl_salesdata[[#This Row],[Weekdaynum]]&gt;5,"Yes","No")</f>
        <v>Yes</v>
      </c>
    </row>
    <row r="503" spans="1:18" hidden="1" x14ac:dyDescent="0.35">
      <c r="A503">
        <v>533725535</v>
      </c>
      <c r="B503" s="3">
        <v>43944</v>
      </c>
      <c r="C503" s="3">
        <v>43965</v>
      </c>
      <c r="D503" t="s">
        <v>108</v>
      </c>
      <c r="E503" t="s">
        <v>12</v>
      </c>
      <c r="F503" t="s">
        <v>17</v>
      </c>
      <c r="G503" t="s">
        <v>14</v>
      </c>
      <c r="H503" t="s">
        <v>26</v>
      </c>
      <c r="I503" s="9">
        <v>101</v>
      </c>
      <c r="J503" s="9">
        <v>152.58000000000001</v>
      </c>
      <c r="K503" s="9">
        <v>97.44</v>
      </c>
      <c r="L503" s="9">
        <f>tbl_salesdata[[#This Row],[Units Sold]]*tbl_salesdata[[#This Row],[Unit Cost]]</f>
        <v>9841.44</v>
      </c>
      <c r="M503" s="9">
        <f>tbl_salesdata[[#This Row],[Units Sold]]*tbl_salesdata[[#This Row],[Unit Price]]</f>
        <v>15410.580000000002</v>
      </c>
      <c r="N503" s="9">
        <f>tbl_salesdata[[#This Row],[Total Sales]]-tbl_salesdata[[#This Row],[Total Cost]]</f>
        <v>5569.1400000000012</v>
      </c>
      <c r="O503">
        <f>tbl_salesdata[[#This Row],[Ship Date]]-tbl_salesdata[[#This Row],[Order Date]]</f>
        <v>21</v>
      </c>
      <c r="P503">
        <f>WEEKDAY(tbl_salesdata[[#This Row],[Order Date]],2)</f>
        <v>4</v>
      </c>
      <c r="Q503" t="str">
        <f>TEXT(tbl_salesdata[[#This Row],[Order Date]],"dddd")</f>
        <v>Thursday</v>
      </c>
      <c r="R503" t="str">
        <f>IF(tbl_salesdata[[#This Row],[Weekdaynum]]&gt;5,"Yes","No")</f>
        <v>No</v>
      </c>
    </row>
    <row r="504" spans="1:18" hidden="1" x14ac:dyDescent="0.35">
      <c r="A504">
        <v>600763165</v>
      </c>
      <c r="B504" s="3">
        <v>42317</v>
      </c>
      <c r="C504" s="3">
        <v>42324</v>
      </c>
      <c r="D504" t="s">
        <v>94</v>
      </c>
      <c r="E504" t="s">
        <v>38</v>
      </c>
      <c r="F504" t="s">
        <v>30</v>
      </c>
      <c r="G504" t="s">
        <v>14</v>
      </c>
      <c r="H504" t="s">
        <v>26</v>
      </c>
      <c r="I504" s="9">
        <v>8026</v>
      </c>
      <c r="J504" s="9">
        <v>81.73</v>
      </c>
      <c r="K504" s="9">
        <v>56.67</v>
      </c>
      <c r="L504" s="9">
        <f>tbl_salesdata[[#This Row],[Units Sold]]*tbl_salesdata[[#This Row],[Unit Cost]]</f>
        <v>454833.42000000004</v>
      </c>
      <c r="M504" s="9">
        <f>tbl_salesdata[[#This Row],[Units Sold]]*tbl_salesdata[[#This Row],[Unit Price]]</f>
        <v>655964.98</v>
      </c>
      <c r="N504" s="9">
        <f>tbl_salesdata[[#This Row],[Total Sales]]-tbl_salesdata[[#This Row],[Total Cost]]</f>
        <v>201131.55999999994</v>
      </c>
      <c r="O504">
        <f>tbl_salesdata[[#This Row],[Ship Date]]-tbl_salesdata[[#This Row],[Order Date]]</f>
        <v>7</v>
      </c>
      <c r="P504">
        <f>WEEKDAY(tbl_salesdata[[#This Row],[Order Date]],2)</f>
        <v>1</v>
      </c>
      <c r="Q504" t="str">
        <f>TEXT(tbl_salesdata[[#This Row],[Order Date]],"dddd")</f>
        <v>Monday</v>
      </c>
      <c r="R504" t="str">
        <f>IF(tbl_salesdata[[#This Row],[Weekdaynum]]&gt;5,"Yes","No")</f>
        <v>No</v>
      </c>
    </row>
    <row r="505" spans="1:18" hidden="1" x14ac:dyDescent="0.35">
      <c r="A505">
        <v>295982253</v>
      </c>
      <c r="B505" s="3">
        <v>42393</v>
      </c>
      <c r="C505" s="3">
        <v>42397</v>
      </c>
      <c r="D505" t="s">
        <v>151</v>
      </c>
      <c r="E505" t="s">
        <v>32</v>
      </c>
      <c r="F505" t="s">
        <v>68</v>
      </c>
      <c r="G505" t="s">
        <v>18</v>
      </c>
      <c r="H505" t="s">
        <v>26</v>
      </c>
      <c r="I505" s="9">
        <v>6581</v>
      </c>
      <c r="J505" s="9">
        <v>154.06</v>
      </c>
      <c r="K505" s="9">
        <v>90.93</v>
      </c>
      <c r="L505" s="9">
        <f>tbl_salesdata[[#This Row],[Units Sold]]*tbl_salesdata[[#This Row],[Unit Cost]]</f>
        <v>598410.33000000007</v>
      </c>
      <c r="M505" s="9">
        <f>tbl_salesdata[[#This Row],[Units Sold]]*tbl_salesdata[[#This Row],[Unit Price]]</f>
        <v>1013868.86</v>
      </c>
      <c r="N505" s="9">
        <f>tbl_salesdata[[#This Row],[Total Sales]]-tbl_salesdata[[#This Row],[Total Cost]]</f>
        <v>415458.52999999991</v>
      </c>
      <c r="O505">
        <f>tbl_salesdata[[#This Row],[Ship Date]]-tbl_salesdata[[#This Row],[Order Date]]</f>
        <v>4</v>
      </c>
      <c r="P505">
        <f>WEEKDAY(tbl_salesdata[[#This Row],[Order Date]],2)</f>
        <v>7</v>
      </c>
      <c r="Q505" t="str">
        <f>TEXT(tbl_salesdata[[#This Row],[Order Date]],"dddd")</f>
        <v>Sunday</v>
      </c>
      <c r="R505" t="str">
        <f>IF(tbl_salesdata[[#This Row],[Weekdaynum]]&gt;5,"Yes","No")</f>
        <v>Yes</v>
      </c>
    </row>
    <row r="506" spans="1:18" hidden="1" x14ac:dyDescent="0.35">
      <c r="A506">
        <v>502244126</v>
      </c>
      <c r="B506" s="3">
        <v>42653</v>
      </c>
      <c r="C506" s="3">
        <v>42664</v>
      </c>
      <c r="D506" t="s">
        <v>128</v>
      </c>
      <c r="E506" t="s">
        <v>38</v>
      </c>
      <c r="F506" t="s">
        <v>47</v>
      </c>
      <c r="G506" t="s">
        <v>18</v>
      </c>
      <c r="H506" t="s">
        <v>15</v>
      </c>
      <c r="I506" s="9">
        <v>4053</v>
      </c>
      <c r="J506" s="9">
        <v>421.89</v>
      </c>
      <c r="K506" s="9">
        <v>364.69</v>
      </c>
      <c r="L506" s="9">
        <f>tbl_salesdata[[#This Row],[Units Sold]]*tbl_salesdata[[#This Row],[Unit Cost]]</f>
        <v>1478088.57</v>
      </c>
      <c r="M506" s="9">
        <f>tbl_salesdata[[#This Row],[Units Sold]]*tbl_salesdata[[#This Row],[Unit Price]]</f>
        <v>1709920.17</v>
      </c>
      <c r="N506" s="9">
        <f>tbl_salesdata[[#This Row],[Total Sales]]-tbl_salesdata[[#This Row],[Total Cost]]</f>
        <v>231831.59999999986</v>
      </c>
      <c r="O506">
        <f>tbl_salesdata[[#This Row],[Ship Date]]-tbl_salesdata[[#This Row],[Order Date]]</f>
        <v>11</v>
      </c>
      <c r="P506">
        <f>WEEKDAY(tbl_salesdata[[#This Row],[Order Date]],2)</f>
        <v>1</v>
      </c>
      <c r="Q506" t="str">
        <f>TEXT(tbl_salesdata[[#This Row],[Order Date]],"dddd")</f>
        <v>Monday</v>
      </c>
      <c r="R506" t="str">
        <f>IF(tbl_salesdata[[#This Row],[Weekdaynum]]&gt;5,"Yes","No")</f>
        <v>No</v>
      </c>
    </row>
    <row r="507" spans="1:18" hidden="1" x14ac:dyDescent="0.35">
      <c r="A507">
        <v>372722613</v>
      </c>
      <c r="B507" s="3">
        <v>44388</v>
      </c>
      <c r="C507" s="3">
        <v>44391</v>
      </c>
      <c r="D507" t="s">
        <v>70</v>
      </c>
      <c r="E507" t="s">
        <v>29</v>
      </c>
      <c r="F507" t="s">
        <v>30</v>
      </c>
      <c r="G507" t="s">
        <v>18</v>
      </c>
      <c r="H507" t="s">
        <v>26</v>
      </c>
      <c r="I507" s="9">
        <v>5759</v>
      </c>
      <c r="J507" s="9">
        <v>81.73</v>
      </c>
      <c r="K507" s="9">
        <v>56.67</v>
      </c>
      <c r="L507" s="9">
        <f>tbl_salesdata[[#This Row],[Units Sold]]*tbl_salesdata[[#This Row],[Unit Cost]]</f>
        <v>326362.53000000003</v>
      </c>
      <c r="M507" s="9">
        <f>tbl_salesdata[[#This Row],[Units Sold]]*tbl_salesdata[[#This Row],[Unit Price]]</f>
        <v>470683.07</v>
      </c>
      <c r="N507" s="9">
        <f>tbl_salesdata[[#This Row],[Total Sales]]-tbl_salesdata[[#This Row],[Total Cost]]</f>
        <v>144320.53999999998</v>
      </c>
      <c r="O507">
        <f>tbl_salesdata[[#This Row],[Ship Date]]-tbl_salesdata[[#This Row],[Order Date]]</f>
        <v>3</v>
      </c>
      <c r="P507">
        <f>WEEKDAY(tbl_salesdata[[#This Row],[Order Date]],2)</f>
        <v>7</v>
      </c>
      <c r="Q507" t="str">
        <f>TEXT(tbl_salesdata[[#This Row],[Order Date]],"dddd")</f>
        <v>Sunday</v>
      </c>
      <c r="R507" t="str">
        <f>IF(tbl_salesdata[[#This Row],[Weekdaynum]]&gt;5,"Yes","No")</f>
        <v>Yes</v>
      </c>
    </row>
    <row r="508" spans="1:18" hidden="1" x14ac:dyDescent="0.35">
      <c r="A508">
        <v>480904042</v>
      </c>
      <c r="B508" s="3">
        <v>44584</v>
      </c>
      <c r="C508" s="3">
        <v>44596</v>
      </c>
      <c r="D508" t="s">
        <v>188</v>
      </c>
      <c r="E508" t="s">
        <v>21</v>
      </c>
      <c r="F508" t="s">
        <v>17</v>
      </c>
      <c r="G508" t="s">
        <v>18</v>
      </c>
      <c r="H508" t="s">
        <v>19</v>
      </c>
      <c r="I508" s="9">
        <v>9048</v>
      </c>
      <c r="J508" s="9">
        <v>152.58000000000001</v>
      </c>
      <c r="K508" s="9">
        <v>97.44</v>
      </c>
      <c r="L508" s="9">
        <f>tbl_salesdata[[#This Row],[Units Sold]]*tbl_salesdata[[#This Row],[Unit Cost]]</f>
        <v>881637.12</v>
      </c>
      <c r="M508" s="9">
        <f>tbl_salesdata[[#This Row],[Units Sold]]*tbl_salesdata[[#This Row],[Unit Price]]</f>
        <v>1380543.84</v>
      </c>
      <c r="N508" s="9">
        <f>tbl_salesdata[[#This Row],[Total Sales]]-tbl_salesdata[[#This Row],[Total Cost]]</f>
        <v>498906.72000000009</v>
      </c>
      <c r="O508">
        <f>tbl_salesdata[[#This Row],[Ship Date]]-tbl_salesdata[[#This Row],[Order Date]]</f>
        <v>12</v>
      </c>
      <c r="P508">
        <f>WEEKDAY(tbl_salesdata[[#This Row],[Order Date]],2)</f>
        <v>7</v>
      </c>
      <c r="Q508" t="str">
        <f>TEXT(tbl_salesdata[[#This Row],[Order Date]],"dddd")</f>
        <v>Sunday</v>
      </c>
      <c r="R508" t="str">
        <f>IF(tbl_salesdata[[#This Row],[Weekdaynum]]&gt;5,"Yes","No")</f>
        <v>Yes</v>
      </c>
    </row>
    <row r="509" spans="1:18" x14ac:dyDescent="0.35">
      <c r="A509">
        <v>689977300</v>
      </c>
      <c r="B509" s="3">
        <v>44618</v>
      </c>
      <c r="C509" s="3">
        <v>44639</v>
      </c>
      <c r="D509" t="s">
        <v>73</v>
      </c>
      <c r="E509" t="s">
        <v>24</v>
      </c>
      <c r="F509" t="s">
        <v>47</v>
      </c>
      <c r="G509" t="s">
        <v>14</v>
      </c>
      <c r="H509" t="s">
        <v>19</v>
      </c>
      <c r="I509" s="9">
        <v>8471</v>
      </c>
      <c r="J509" s="9">
        <v>421.89</v>
      </c>
      <c r="K509" s="9">
        <v>364.69</v>
      </c>
      <c r="L509" s="9">
        <f>tbl_salesdata[[#This Row],[Units Sold]]*tbl_salesdata[[#This Row],[Unit Cost]]</f>
        <v>3089288.9899999998</v>
      </c>
      <c r="M509" s="9">
        <f>tbl_salesdata[[#This Row],[Units Sold]]*tbl_salesdata[[#This Row],[Unit Price]]</f>
        <v>3573830.19</v>
      </c>
      <c r="N509" s="9">
        <f>tbl_salesdata[[#This Row],[Total Sales]]-tbl_salesdata[[#This Row],[Total Cost]]</f>
        <v>484541.20000000019</v>
      </c>
      <c r="O509">
        <f>tbl_salesdata[[#This Row],[Ship Date]]-tbl_salesdata[[#This Row],[Order Date]]</f>
        <v>21</v>
      </c>
      <c r="P509">
        <f>WEEKDAY(tbl_salesdata[[#This Row],[Order Date]],2)</f>
        <v>6</v>
      </c>
      <c r="Q509" t="str">
        <f>TEXT(tbl_salesdata[[#This Row],[Order Date]],"dddd")</f>
        <v>Saturday</v>
      </c>
      <c r="R509" t="str">
        <f>IF(tbl_salesdata[[#This Row],[Weekdaynum]]&gt;5,"Yes","No")</f>
        <v>Yes</v>
      </c>
    </row>
    <row r="510" spans="1:18" x14ac:dyDescent="0.35">
      <c r="A510">
        <v>850356233</v>
      </c>
      <c r="B510" s="3">
        <v>43561</v>
      </c>
      <c r="C510" s="3">
        <v>43568</v>
      </c>
      <c r="D510" t="s">
        <v>101</v>
      </c>
      <c r="E510" t="s">
        <v>24</v>
      </c>
      <c r="F510" t="s">
        <v>42</v>
      </c>
      <c r="G510" t="s">
        <v>14</v>
      </c>
      <c r="H510" t="s">
        <v>26</v>
      </c>
      <c r="I510" s="9">
        <v>8161</v>
      </c>
      <c r="J510" s="9">
        <v>437.2</v>
      </c>
      <c r="K510" s="9">
        <v>263.33</v>
      </c>
      <c r="L510" s="9">
        <f>tbl_salesdata[[#This Row],[Units Sold]]*tbl_salesdata[[#This Row],[Unit Cost]]</f>
        <v>2149036.13</v>
      </c>
      <c r="M510" s="9">
        <f>tbl_salesdata[[#This Row],[Units Sold]]*tbl_salesdata[[#This Row],[Unit Price]]</f>
        <v>3567989.1999999997</v>
      </c>
      <c r="N510" s="9">
        <f>tbl_salesdata[[#This Row],[Total Sales]]-tbl_salesdata[[#This Row],[Total Cost]]</f>
        <v>1418953.0699999998</v>
      </c>
      <c r="O510">
        <f>tbl_salesdata[[#This Row],[Ship Date]]-tbl_salesdata[[#This Row],[Order Date]]</f>
        <v>7</v>
      </c>
      <c r="P510">
        <f>WEEKDAY(tbl_salesdata[[#This Row],[Order Date]],2)</f>
        <v>6</v>
      </c>
      <c r="Q510" t="str">
        <f>TEXT(tbl_salesdata[[#This Row],[Order Date]],"dddd")</f>
        <v>Saturday</v>
      </c>
      <c r="R510" t="str">
        <f>IF(tbl_salesdata[[#This Row],[Weekdaynum]]&gt;5,"Yes","No")</f>
        <v>Yes</v>
      </c>
    </row>
    <row r="511" spans="1:18" hidden="1" x14ac:dyDescent="0.35">
      <c r="A511">
        <v>921216762</v>
      </c>
      <c r="B511" s="3">
        <v>42717</v>
      </c>
      <c r="C511" s="3">
        <v>42718</v>
      </c>
      <c r="D511" t="s">
        <v>45</v>
      </c>
      <c r="E511" t="s">
        <v>12</v>
      </c>
      <c r="F511" t="s">
        <v>68</v>
      </c>
      <c r="G511" t="s">
        <v>18</v>
      </c>
      <c r="H511" t="s">
        <v>26</v>
      </c>
      <c r="I511" s="9">
        <v>7366</v>
      </c>
      <c r="J511" s="9">
        <v>154.06</v>
      </c>
      <c r="K511" s="9">
        <v>90.93</v>
      </c>
      <c r="L511" s="9">
        <f>tbl_salesdata[[#This Row],[Units Sold]]*tbl_salesdata[[#This Row],[Unit Cost]]</f>
        <v>669790.38</v>
      </c>
      <c r="M511" s="9">
        <f>tbl_salesdata[[#This Row],[Units Sold]]*tbl_salesdata[[#This Row],[Unit Price]]</f>
        <v>1134805.96</v>
      </c>
      <c r="N511" s="9">
        <f>tbl_salesdata[[#This Row],[Total Sales]]-tbl_salesdata[[#This Row],[Total Cost]]</f>
        <v>465015.57999999996</v>
      </c>
      <c r="O511">
        <f>tbl_salesdata[[#This Row],[Ship Date]]-tbl_salesdata[[#This Row],[Order Date]]</f>
        <v>1</v>
      </c>
      <c r="P511">
        <f>WEEKDAY(tbl_salesdata[[#This Row],[Order Date]],2)</f>
        <v>2</v>
      </c>
      <c r="Q511" t="str">
        <f>TEXT(tbl_salesdata[[#This Row],[Order Date]],"dddd")</f>
        <v>Tuesday</v>
      </c>
      <c r="R511" t="str">
        <f>IF(tbl_salesdata[[#This Row],[Weekdaynum]]&gt;5,"Yes","No")</f>
        <v>No</v>
      </c>
    </row>
    <row r="512" spans="1:18" hidden="1" x14ac:dyDescent="0.35">
      <c r="A512">
        <v>571323239</v>
      </c>
      <c r="B512" s="3">
        <v>42711</v>
      </c>
      <c r="C512" s="3">
        <v>42717</v>
      </c>
      <c r="D512" t="s">
        <v>129</v>
      </c>
      <c r="E512" t="s">
        <v>21</v>
      </c>
      <c r="F512" t="s">
        <v>68</v>
      </c>
      <c r="G512" t="s">
        <v>14</v>
      </c>
      <c r="H512" t="s">
        <v>15</v>
      </c>
      <c r="I512" s="9">
        <v>6097</v>
      </c>
      <c r="J512" s="9">
        <v>154.06</v>
      </c>
      <c r="K512" s="9">
        <v>90.93</v>
      </c>
      <c r="L512" s="9">
        <f>tbl_salesdata[[#This Row],[Units Sold]]*tbl_salesdata[[#This Row],[Unit Cost]]</f>
        <v>554400.21000000008</v>
      </c>
      <c r="M512" s="9">
        <f>tbl_salesdata[[#This Row],[Units Sold]]*tbl_salesdata[[#This Row],[Unit Price]]</f>
        <v>939303.82000000007</v>
      </c>
      <c r="N512" s="9">
        <f>tbl_salesdata[[#This Row],[Total Sales]]-tbl_salesdata[[#This Row],[Total Cost]]</f>
        <v>384903.61</v>
      </c>
      <c r="O512">
        <f>tbl_salesdata[[#This Row],[Ship Date]]-tbl_salesdata[[#This Row],[Order Date]]</f>
        <v>6</v>
      </c>
      <c r="P512">
        <f>WEEKDAY(tbl_salesdata[[#This Row],[Order Date]],2)</f>
        <v>3</v>
      </c>
      <c r="Q512" t="str">
        <f>TEXT(tbl_salesdata[[#This Row],[Order Date]],"dddd")</f>
        <v>Wednesday</v>
      </c>
      <c r="R512" t="str">
        <f>IF(tbl_salesdata[[#This Row],[Weekdaynum]]&gt;5,"Yes","No")</f>
        <v>No</v>
      </c>
    </row>
    <row r="513" spans="1:18" hidden="1" x14ac:dyDescent="0.35">
      <c r="A513">
        <v>781251800</v>
      </c>
      <c r="B513" s="3">
        <v>43644</v>
      </c>
      <c r="C513" s="3">
        <v>43662</v>
      </c>
      <c r="D513" t="s">
        <v>110</v>
      </c>
      <c r="E513" t="s">
        <v>38</v>
      </c>
      <c r="F513" t="s">
        <v>42</v>
      </c>
      <c r="G513" t="s">
        <v>14</v>
      </c>
      <c r="H513" t="s">
        <v>15</v>
      </c>
      <c r="I513" s="9">
        <v>8623</v>
      </c>
      <c r="J513" s="9">
        <v>437.2</v>
      </c>
      <c r="K513" s="9">
        <v>263.33</v>
      </c>
      <c r="L513" s="9">
        <f>tbl_salesdata[[#This Row],[Units Sold]]*tbl_salesdata[[#This Row],[Unit Cost]]</f>
        <v>2270694.59</v>
      </c>
      <c r="M513" s="9">
        <f>tbl_salesdata[[#This Row],[Units Sold]]*tbl_salesdata[[#This Row],[Unit Price]]</f>
        <v>3769975.6</v>
      </c>
      <c r="N513" s="9">
        <f>tbl_salesdata[[#This Row],[Total Sales]]-tbl_salesdata[[#This Row],[Total Cost]]</f>
        <v>1499281.0100000002</v>
      </c>
      <c r="O513">
        <f>tbl_salesdata[[#This Row],[Ship Date]]-tbl_salesdata[[#This Row],[Order Date]]</f>
        <v>18</v>
      </c>
      <c r="P513">
        <f>WEEKDAY(tbl_salesdata[[#This Row],[Order Date]],2)</f>
        <v>5</v>
      </c>
      <c r="Q513" t="str">
        <f>TEXT(tbl_salesdata[[#This Row],[Order Date]],"dddd")</f>
        <v>Friday</v>
      </c>
      <c r="R513" t="str">
        <f>IF(tbl_salesdata[[#This Row],[Weekdaynum]]&gt;5,"Yes","No")</f>
        <v>No</v>
      </c>
    </row>
    <row r="514" spans="1:18" x14ac:dyDescent="0.35">
      <c r="A514">
        <v>815651452</v>
      </c>
      <c r="B514" s="3">
        <v>43988</v>
      </c>
      <c r="C514" s="3">
        <v>44005</v>
      </c>
      <c r="D514" t="s">
        <v>128</v>
      </c>
      <c r="E514" t="s">
        <v>38</v>
      </c>
      <c r="F514" t="s">
        <v>47</v>
      </c>
      <c r="G514" t="s">
        <v>14</v>
      </c>
      <c r="H514" t="s">
        <v>15</v>
      </c>
      <c r="I514" s="9">
        <v>8245</v>
      </c>
      <c r="J514" s="9">
        <v>421.89</v>
      </c>
      <c r="K514" s="9">
        <v>364.69</v>
      </c>
      <c r="L514" s="9">
        <f>tbl_salesdata[[#This Row],[Units Sold]]*tbl_salesdata[[#This Row],[Unit Cost]]</f>
        <v>3006869.05</v>
      </c>
      <c r="M514" s="9">
        <f>tbl_salesdata[[#This Row],[Units Sold]]*tbl_salesdata[[#This Row],[Unit Price]]</f>
        <v>3478483.05</v>
      </c>
      <c r="N514" s="9">
        <f>tbl_salesdata[[#This Row],[Total Sales]]-tbl_salesdata[[#This Row],[Total Cost]]</f>
        <v>471614</v>
      </c>
      <c r="O514">
        <f>tbl_salesdata[[#This Row],[Ship Date]]-tbl_salesdata[[#This Row],[Order Date]]</f>
        <v>17</v>
      </c>
      <c r="P514">
        <f>WEEKDAY(tbl_salesdata[[#This Row],[Order Date]],2)</f>
        <v>6</v>
      </c>
      <c r="Q514" t="str">
        <f>TEXT(tbl_salesdata[[#This Row],[Order Date]],"dddd")</f>
        <v>Saturday</v>
      </c>
      <c r="R514" t="str">
        <f>IF(tbl_salesdata[[#This Row],[Weekdaynum]]&gt;5,"Yes","No")</f>
        <v>Yes</v>
      </c>
    </row>
    <row r="515" spans="1:18" x14ac:dyDescent="0.35">
      <c r="A515">
        <v>714533889</v>
      </c>
      <c r="B515" s="3">
        <v>44590</v>
      </c>
      <c r="C515" s="3">
        <v>44591</v>
      </c>
      <c r="D515" t="s">
        <v>198</v>
      </c>
      <c r="E515" t="s">
        <v>38</v>
      </c>
      <c r="F515" t="s">
        <v>40</v>
      </c>
      <c r="G515" t="s">
        <v>14</v>
      </c>
      <c r="H515" t="s">
        <v>34</v>
      </c>
      <c r="I515" s="9">
        <v>5311</v>
      </c>
      <c r="J515" s="9">
        <v>651.21</v>
      </c>
      <c r="K515" s="9">
        <v>524.96</v>
      </c>
      <c r="L515" s="9">
        <f>tbl_salesdata[[#This Row],[Units Sold]]*tbl_salesdata[[#This Row],[Unit Cost]]</f>
        <v>2788062.56</v>
      </c>
      <c r="M515" s="9">
        <f>tbl_salesdata[[#This Row],[Units Sold]]*tbl_salesdata[[#This Row],[Unit Price]]</f>
        <v>3458576.31</v>
      </c>
      <c r="N515" s="9">
        <f>tbl_salesdata[[#This Row],[Total Sales]]-tbl_salesdata[[#This Row],[Total Cost]]</f>
        <v>670513.75</v>
      </c>
      <c r="O515">
        <f>tbl_salesdata[[#This Row],[Ship Date]]-tbl_salesdata[[#This Row],[Order Date]]</f>
        <v>1</v>
      </c>
      <c r="P515">
        <f>WEEKDAY(tbl_salesdata[[#This Row],[Order Date]],2)</f>
        <v>6</v>
      </c>
      <c r="Q515" t="str">
        <f>TEXT(tbl_salesdata[[#This Row],[Order Date]],"dddd")</f>
        <v>Saturday</v>
      </c>
      <c r="R515" t="str">
        <f>IF(tbl_salesdata[[#This Row],[Weekdaynum]]&gt;5,"Yes","No")</f>
        <v>Yes</v>
      </c>
    </row>
    <row r="516" spans="1:18" hidden="1" x14ac:dyDescent="0.35">
      <c r="A516">
        <v>225145757</v>
      </c>
      <c r="B516" s="3">
        <v>43479</v>
      </c>
      <c r="C516" s="3">
        <v>43483</v>
      </c>
      <c r="D516" t="s">
        <v>96</v>
      </c>
      <c r="E516" t="s">
        <v>29</v>
      </c>
      <c r="F516" t="s">
        <v>42</v>
      </c>
      <c r="G516" t="s">
        <v>18</v>
      </c>
      <c r="H516" t="s">
        <v>34</v>
      </c>
      <c r="I516" s="9">
        <v>4487</v>
      </c>
      <c r="J516" s="9">
        <v>437.2</v>
      </c>
      <c r="K516" s="9">
        <v>263.33</v>
      </c>
      <c r="L516" s="9">
        <f>tbl_salesdata[[#This Row],[Units Sold]]*tbl_salesdata[[#This Row],[Unit Cost]]</f>
        <v>1181561.71</v>
      </c>
      <c r="M516" s="9">
        <f>tbl_salesdata[[#This Row],[Units Sold]]*tbl_salesdata[[#This Row],[Unit Price]]</f>
        <v>1961716.4</v>
      </c>
      <c r="N516" s="9">
        <f>tbl_salesdata[[#This Row],[Total Sales]]-tbl_salesdata[[#This Row],[Total Cost]]</f>
        <v>780154.69</v>
      </c>
      <c r="O516">
        <f>tbl_salesdata[[#This Row],[Ship Date]]-tbl_salesdata[[#This Row],[Order Date]]</f>
        <v>4</v>
      </c>
      <c r="P516">
        <f>WEEKDAY(tbl_salesdata[[#This Row],[Order Date]],2)</f>
        <v>1</v>
      </c>
      <c r="Q516" t="str">
        <f>TEXT(tbl_salesdata[[#This Row],[Order Date]],"dddd")</f>
        <v>Monday</v>
      </c>
      <c r="R516" t="str">
        <f>IF(tbl_salesdata[[#This Row],[Weekdaynum]]&gt;5,"Yes","No")</f>
        <v>No</v>
      </c>
    </row>
    <row r="517" spans="1:18" hidden="1" x14ac:dyDescent="0.35">
      <c r="A517">
        <v>281100928</v>
      </c>
      <c r="B517" s="3">
        <v>44090</v>
      </c>
      <c r="C517" s="3">
        <v>44101</v>
      </c>
      <c r="D517" t="s">
        <v>178</v>
      </c>
      <c r="E517" t="s">
        <v>21</v>
      </c>
      <c r="F517" t="s">
        <v>17</v>
      </c>
      <c r="G517" t="s">
        <v>14</v>
      </c>
      <c r="H517" t="s">
        <v>34</v>
      </c>
      <c r="I517" s="9">
        <v>2866</v>
      </c>
      <c r="J517" s="9">
        <v>152.58000000000001</v>
      </c>
      <c r="K517" s="9">
        <v>97.44</v>
      </c>
      <c r="L517" s="9">
        <f>tbl_salesdata[[#This Row],[Units Sold]]*tbl_salesdata[[#This Row],[Unit Cost]]</f>
        <v>279263.03999999998</v>
      </c>
      <c r="M517" s="9">
        <f>tbl_salesdata[[#This Row],[Units Sold]]*tbl_salesdata[[#This Row],[Unit Price]]</f>
        <v>437294.28</v>
      </c>
      <c r="N517" s="9">
        <f>tbl_salesdata[[#This Row],[Total Sales]]-tbl_salesdata[[#This Row],[Total Cost]]</f>
        <v>158031.24000000005</v>
      </c>
      <c r="O517">
        <f>tbl_salesdata[[#This Row],[Ship Date]]-tbl_salesdata[[#This Row],[Order Date]]</f>
        <v>11</v>
      </c>
      <c r="P517">
        <f>WEEKDAY(tbl_salesdata[[#This Row],[Order Date]],2)</f>
        <v>3</v>
      </c>
      <c r="Q517" t="str">
        <f>TEXT(tbl_salesdata[[#This Row],[Order Date]],"dddd")</f>
        <v>Wednesday</v>
      </c>
      <c r="R517" t="str">
        <f>IF(tbl_salesdata[[#This Row],[Weekdaynum]]&gt;5,"Yes","No")</f>
        <v>No</v>
      </c>
    </row>
    <row r="518" spans="1:18" hidden="1" x14ac:dyDescent="0.35">
      <c r="A518">
        <v>726809823</v>
      </c>
      <c r="B518" s="3">
        <v>43546</v>
      </c>
      <c r="C518" s="3">
        <v>43547</v>
      </c>
      <c r="D518" t="s">
        <v>53</v>
      </c>
      <c r="E518" t="s">
        <v>29</v>
      </c>
      <c r="F518" t="s">
        <v>17</v>
      </c>
      <c r="G518" t="s">
        <v>14</v>
      </c>
      <c r="H518" t="s">
        <v>34</v>
      </c>
      <c r="I518" s="9">
        <v>8033</v>
      </c>
      <c r="J518" s="9">
        <v>152.58000000000001</v>
      </c>
      <c r="K518" s="9">
        <v>97.44</v>
      </c>
      <c r="L518" s="9">
        <f>tbl_salesdata[[#This Row],[Units Sold]]*tbl_salesdata[[#This Row],[Unit Cost]]</f>
        <v>782735.52</v>
      </c>
      <c r="M518" s="9">
        <f>tbl_salesdata[[#This Row],[Units Sold]]*tbl_salesdata[[#This Row],[Unit Price]]</f>
        <v>1225675.1400000001</v>
      </c>
      <c r="N518" s="9">
        <f>tbl_salesdata[[#This Row],[Total Sales]]-tbl_salesdata[[#This Row],[Total Cost]]</f>
        <v>442939.62000000011</v>
      </c>
      <c r="O518">
        <f>tbl_salesdata[[#This Row],[Ship Date]]-tbl_salesdata[[#This Row],[Order Date]]</f>
        <v>1</v>
      </c>
      <c r="P518">
        <f>WEEKDAY(tbl_salesdata[[#This Row],[Order Date]],2)</f>
        <v>5</v>
      </c>
      <c r="Q518" t="str">
        <f>TEXT(tbl_salesdata[[#This Row],[Order Date]],"dddd")</f>
        <v>Friday</v>
      </c>
      <c r="R518" t="str">
        <f>IF(tbl_salesdata[[#This Row],[Weekdaynum]]&gt;5,"Yes","No")</f>
        <v>No</v>
      </c>
    </row>
    <row r="519" spans="1:18" hidden="1" x14ac:dyDescent="0.35">
      <c r="A519">
        <v>659196269</v>
      </c>
      <c r="B519" s="3">
        <v>43581</v>
      </c>
      <c r="C519" s="3">
        <v>43593</v>
      </c>
      <c r="D519" t="s">
        <v>193</v>
      </c>
      <c r="E519" t="s">
        <v>21</v>
      </c>
      <c r="F519" t="s">
        <v>76</v>
      </c>
      <c r="G519" t="s">
        <v>14</v>
      </c>
      <c r="H519" t="s">
        <v>26</v>
      </c>
      <c r="I519" s="9">
        <v>9680</v>
      </c>
      <c r="J519" s="9">
        <v>668.27</v>
      </c>
      <c r="K519" s="9">
        <v>502.54</v>
      </c>
      <c r="L519" s="9">
        <f>tbl_salesdata[[#This Row],[Units Sold]]*tbl_salesdata[[#This Row],[Unit Cost]]</f>
        <v>4864587.2</v>
      </c>
      <c r="M519" s="9">
        <f>tbl_salesdata[[#This Row],[Units Sold]]*tbl_salesdata[[#This Row],[Unit Price]]</f>
        <v>6468853.5999999996</v>
      </c>
      <c r="N519" s="9">
        <f>tbl_salesdata[[#This Row],[Total Sales]]-tbl_salesdata[[#This Row],[Total Cost]]</f>
        <v>1604266.3999999994</v>
      </c>
      <c r="O519">
        <f>tbl_salesdata[[#This Row],[Ship Date]]-tbl_salesdata[[#This Row],[Order Date]]</f>
        <v>12</v>
      </c>
      <c r="P519">
        <f>WEEKDAY(tbl_salesdata[[#This Row],[Order Date]],2)</f>
        <v>5</v>
      </c>
      <c r="Q519" t="str">
        <f>TEXT(tbl_salesdata[[#This Row],[Order Date]],"dddd")</f>
        <v>Friday</v>
      </c>
      <c r="R519" t="str">
        <f>IF(tbl_salesdata[[#This Row],[Weekdaynum]]&gt;5,"Yes","No")</f>
        <v>No</v>
      </c>
    </row>
    <row r="520" spans="1:18" x14ac:dyDescent="0.35">
      <c r="A520">
        <v>917874085</v>
      </c>
      <c r="B520" s="3">
        <v>44086</v>
      </c>
      <c r="C520" s="3">
        <v>44088</v>
      </c>
      <c r="D520" t="s">
        <v>125</v>
      </c>
      <c r="E520" t="s">
        <v>21</v>
      </c>
      <c r="F520" t="s">
        <v>47</v>
      </c>
      <c r="G520" t="s">
        <v>18</v>
      </c>
      <c r="H520" t="s">
        <v>15</v>
      </c>
      <c r="I520" s="9">
        <v>8194</v>
      </c>
      <c r="J520" s="9">
        <v>421.89</v>
      </c>
      <c r="K520" s="9">
        <v>364.69</v>
      </c>
      <c r="L520" s="9">
        <f>tbl_salesdata[[#This Row],[Units Sold]]*tbl_salesdata[[#This Row],[Unit Cost]]</f>
        <v>2988269.86</v>
      </c>
      <c r="M520" s="9">
        <f>tbl_salesdata[[#This Row],[Units Sold]]*tbl_salesdata[[#This Row],[Unit Price]]</f>
        <v>3456966.6599999997</v>
      </c>
      <c r="N520" s="9">
        <f>tbl_salesdata[[#This Row],[Total Sales]]-tbl_salesdata[[#This Row],[Total Cost]]</f>
        <v>468696.79999999981</v>
      </c>
      <c r="O520">
        <f>tbl_salesdata[[#This Row],[Ship Date]]-tbl_salesdata[[#This Row],[Order Date]]</f>
        <v>2</v>
      </c>
      <c r="P520">
        <f>WEEKDAY(tbl_salesdata[[#This Row],[Order Date]],2)</f>
        <v>6</v>
      </c>
      <c r="Q520" t="str">
        <f>TEXT(tbl_salesdata[[#This Row],[Order Date]],"dddd")</f>
        <v>Saturday</v>
      </c>
      <c r="R520" t="str">
        <f>IF(tbl_salesdata[[#This Row],[Weekdaynum]]&gt;5,"Yes","No")</f>
        <v>Yes</v>
      </c>
    </row>
    <row r="521" spans="1:18" x14ac:dyDescent="0.35">
      <c r="A521">
        <v>732554042</v>
      </c>
      <c r="B521" s="3">
        <v>43190</v>
      </c>
      <c r="C521" s="3">
        <v>43196</v>
      </c>
      <c r="D521" t="s">
        <v>131</v>
      </c>
      <c r="E521" t="s">
        <v>32</v>
      </c>
      <c r="F521" t="s">
        <v>42</v>
      </c>
      <c r="G521" t="s">
        <v>14</v>
      </c>
      <c r="H521" t="s">
        <v>15</v>
      </c>
      <c r="I521" s="9">
        <v>7875</v>
      </c>
      <c r="J521" s="9">
        <v>437.2</v>
      </c>
      <c r="K521" s="9">
        <v>263.33</v>
      </c>
      <c r="L521" s="9">
        <f>tbl_salesdata[[#This Row],[Units Sold]]*tbl_salesdata[[#This Row],[Unit Cost]]</f>
        <v>2073723.7499999998</v>
      </c>
      <c r="M521" s="9">
        <f>tbl_salesdata[[#This Row],[Units Sold]]*tbl_salesdata[[#This Row],[Unit Price]]</f>
        <v>3442950</v>
      </c>
      <c r="N521" s="9">
        <f>tbl_salesdata[[#This Row],[Total Sales]]-tbl_salesdata[[#This Row],[Total Cost]]</f>
        <v>1369226.2500000002</v>
      </c>
      <c r="O521">
        <f>tbl_salesdata[[#This Row],[Ship Date]]-tbl_salesdata[[#This Row],[Order Date]]</f>
        <v>6</v>
      </c>
      <c r="P521">
        <f>WEEKDAY(tbl_salesdata[[#This Row],[Order Date]],2)</f>
        <v>6</v>
      </c>
      <c r="Q521" t="str">
        <f>TEXT(tbl_salesdata[[#This Row],[Order Date]],"dddd")</f>
        <v>Saturday</v>
      </c>
      <c r="R521" t="str">
        <f>IF(tbl_salesdata[[#This Row],[Weekdaynum]]&gt;5,"Yes","No")</f>
        <v>Yes</v>
      </c>
    </row>
    <row r="522" spans="1:18" hidden="1" x14ac:dyDescent="0.35">
      <c r="A522">
        <v>650346696</v>
      </c>
      <c r="B522" s="3">
        <v>43306</v>
      </c>
      <c r="C522" s="3">
        <v>43310</v>
      </c>
      <c r="D522" t="s">
        <v>202</v>
      </c>
      <c r="E522" t="s">
        <v>38</v>
      </c>
      <c r="F522" t="s">
        <v>68</v>
      </c>
      <c r="G522" t="s">
        <v>14</v>
      </c>
      <c r="H522" t="s">
        <v>34</v>
      </c>
      <c r="I522" s="9">
        <v>894</v>
      </c>
      <c r="J522" s="9">
        <v>154.06</v>
      </c>
      <c r="K522" s="9">
        <v>90.93</v>
      </c>
      <c r="L522" s="9">
        <f>tbl_salesdata[[#This Row],[Units Sold]]*tbl_salesdata[[#This Row],[Unit Cost]]</f>
        <v>81291.420000000013</v>
      </c>
      <c r="M522" s="9">
        <f>tbl_salesdata[[#This Row],[Units Sold]]*tbl_salesdata[[#This Row],[Unit Price]]</f>
        <v>137729.64000000001</v>
      </c>
      <c r="N522" s="9">
        <f>tbl_salesdata[[#This Row],[Total Sales]]-tbl_salesdata[[#This Row],[Total Cost]]</f>
        <v>56438.22</v>
      </c>
      <c r="O522">
        <f>tbl_salesdata[[#This Row],[Ship Date]]-tbl_salesdata[[#This Row],[Order Date]]</f>
        <v>4</v>
      </c>
      <c r="P522">
        <f>WEEKDAY(tbl_salesdata[[#This Row],[Order Date]],2)</f>
        <v>3</v>
      </c>
      <c r="Q522" t="str">
        <f>TEXT(tbl_salesdata[[#This Row],[Order Date]],"dddd")</f>
        <v>Wednesday</v>
      </c>
      <c r="R522" t="str">
        <f>IF(tbl_salesdata[[#This Row],[Weekdaynum]]&gt;5,"Yes","No")</f>
        <v>No</v>
      </c>
    </row>
    <row r="523" spans="1:18" hidden="1" x14ac:dyDescent="0.35">
      <c r="A523">
        <v>354931628</v>
      </c>
      <c r="B523" s="3">
        <v>44711</v>
      </c>
      <c r="C523" s="3">
        <v>44716</v>
      </c>
      <c r="D523" t="s">
        <v>205</v>
      </c>
      <c r="E523" t="s">
        <v>21</v>
      </c>
      <c r="F523" t="s">
        <v>30</v>
      </c>
      <c r="G523" t="s">
        <v>18</v>
      </c>
      <c r="H523" t="s">
        <v>34</v>
      </c>
      <c r="I523" s="9">
        <v>1011</v>
      </c>
      <c r="J523" s="9">
        <v>81.73</v>
      </c>
      <c r="K523" s="9">
        <v>56.67</v>
      </c>
      <c r="L523" s="9">
        <f>tbl_salesdata[[#This Row],[Units Sold]]*tbl_salesdata[[#This Row],[Unit Cost]]</f>
        <v>57293.37</v>
      </c>
      <c r="M523" s="9">
        <f>tbl_salesdata[[#This Row],[Units Sold]]*tbl_salesdata[[#This Row],[Unit Price]]</f>
        <v>82629.03</v>
      </c>
      <c r="N523" s="9">
        <f>tbl_salesdata[[#This Row],[Total Sales]]-tbl_salesdata[[#This Row],[Total Cost]]</f>
        <v>25335.659999999996</v>
      </c>
      <c r="O523">
        <f>tbl_salesdata[[#This Row],[Ship Date]]-tbl_salesdata[[#This Row],[Order Date]]</f>
        <v>5</v>
      </c>
      <c r="P523">
        <f>WEEKDAY(tbl_salesdata[[#This Row],[Order Date]],2)</f>
        <v>1</v>
      </c>
      <c r="Q523" t="str">
        <f>TEXT(tbl_salesdata[[#This Row],[Order Date]],"dddd")</f>
        <v>Monday</v>
      </c>
      <c r="R523" t="str">
        <f>IF(tbl_salesdata[[#This Row],[Weekdaynum]]&gt;5,"Yes","No")</f>
        <v>No</v>
      </c>
    </row>
    <row r="524" spans="1:18" hidden="1" x14ac:dyDescent="0.35">
      <c r="A524">
        <v>135500752</v>
      </c>
      <c r="B524" s="3">
        <v>42204</v>
      </c>
      <c r="C524" s="3">
        <v>42218</v>
      </c>
      <c r="D524" t="s">
        <v>36</v>
      </c>
      <c r="E524" t="s">
        <v>29</v>
      </c>
      <c r="F524" t="s">
        <v>17</v>
      </c>
      <c r="G524" t="s">
        <v>14</v>
      </c>
      <c r="H524" t="s">
        <v>15</v>
      </c>
      <c r="I524" s="9">
        <v>6539</v>
      </c>
      <c r="J524" s="9">
        <v>152.58000000000001</v>
      </c>
      <c r="K524" s="9">
        <v>97.44</v>
      </c>
      <c r="L524" s="9">
        <f>tbl_salesdata[[#This Row],[Units Sold]]*tbl_salesdata[[#This Row],[Unit Cost]]</f>
        <v>637160.16</v>
      </c>
      <c r="M524" s="9">
        <f>tbl_salesdata[[#This Row],[Units Sold]]*tbl_salesdata[[#This Row],[Unit Price]]</f>
        <v>997720.62000000011</v>
      </c>
      <c r="N524" s="9">
        <f>tbl_salesdata[[#This Row],[Total Sales]]-tbl_salesdata[[#This Row],[Total Cost]]</f>
        <v>360560.46000000008</v>
      </c>
      <c r="O524">
        <f>tbl_salesdata[[#This Row],[Ship Date]]-tbl_salesdata[[#This Row],[Order Date]]</f>
        <v>14</v>
      </c>
      <c r="P524">
        <f>WEEKDAY(tbl_salesdata[[#This Row],[Order Date]],2)</f>
        <v>7</v>
      </c>
      <c r="Q524" t="str">
        <f>TEXT(tbl_salesdata[[#This Row],[Order Date]],"dddd")</f>
        <v>Sunday</v>
      </c>
      <c r="R524" t="str">
        <f>IF(tbl_salesdata[[#This Row],[Weekdaynum]]&gt;5,"Yes","No")</f>
        <v>Yes</v>
      </c>
    </row>
    <row r="525" spans="1:18" hidden="1" x14ac:dyDescent="0.35">
      <c r="A525">
        <v>860852897</v>
      </c>
      <c r="B525" s="3">
        <v>42436</v>
      </c>
      <c r="C525" s="3">
        <v>42442</v>
      </c>
      <c r="D525" t="s">
        <v>171</v>
      </c>
      <c r="E525" t="s">
        <v>12</v>
      </c>
      <c r="F525" t="s">
        <v>25</v>
      </c>
      <c r="G525" t="s">
        <v>14</v>
      </c>
      <c r="H525" t="s">
        <v>34</v>
      </c>
      <c r="I525" s="9">
        <v>4357</v>
      </c>
      <c r="J525" s="9">
        <v>205.7</v>
      </c>
      <c r="K525" s="9">
        <v>117.11</v>
      </c>
      <c r="L525" s="9">
        <f>tbl_salesdata[[#This Row],[Units Sold]]*tbl_salesdata[[#This Row],[Unit Cost]]</f>
        <v>510248.27</v>
      </c>
      <c r="M525" s="9">
        <f>tbl_salesdata[[#This Row],[Units Sold]]*tbl_salesdata[[#This Row],[Unit Price]]</f>
        <v>896234.89999999991</v>
      </c>
      <c r="N525" s="9">
        <f>tbl_salesdata[[#This Row],[Total Sales]]-tbl_salesdata[[#This Row],[Total Cost]]</f>
        <v>385986.62999999989</v>
      </c>
      <c r="O525">
        <f>tbl_salesdata[[#This Row],[Ship Date]]-tbl_salesdata[[#This Row],[Order Date]]</f>
        <v>6</v>
      </c>
      <c r="P525">
        <f>WEEKDAY(tbl_salesdata[[#This Row],[Order Date]],2)</f>
        <v>1</v>
      </c>
      <c r="Q525" t="str">
        <f>TEXT(tbl_salesdata[[#This Row],[Order Date]],"dddd")</f>
        <v>Monday</v>
      </c>
      <c r="R525" t="str">
        <f>IF(tbl_salesdata[[#This Row],[Weekdaynum]]&gt;5,"Yes","No")</f>
        <v>No</v>
      </c>
    </row>
    <row r="526" spans="1:18" hidden="1" x14ac:dyDescent="0.35">
      <c r="A526">
        <v>320099389</v>
      </c>
      <c r="B526" s="3">
        <v>43366</v>
      </c>
      <c r="C526" s="3">
        <v>43372</v>
      </c>
      <c r="D526" t="s">
        <v>86</v>
      </c>
      <c r="E526" t="s">
        <v>29</v>
      </c>
      <c r="F526" t="s">
        <v>68</v>
      </c>
      <c r="G526" t="s">
        <v>18</v>
      </c>
      <c r="H526" t="s">
        <v>34</v>
      </c>
      <c r="I526" s="9">
        <v>3377</v>
      </c>
      <c r="J526" s="9">
        <v>154.06</v>
      </c>
      <c r="K526" s="9">
        <v>90.93</v>
      </c>
      <c r="L526" s="9">
        <f>tbl_salesdata[[#This Row],[Units Sold]]*tbl_salesdata[[#This Row],[Unit Cost]]</f>
        <v>307070.61000000004</v>
      </c>
      <c r="M526" s="9">
        <f>tbl_salesdata[[#This Row],[Units Sold]]*tbl_salesdata[[#This Row],[Unit Price]]</f>
        <v>520260.62</v>
      </c>
      <c r="N526" s="9">
        <f>tbl_salesdata[[#This Row],[Total Sales]]-tbl_salesdata[[#This Row],[Total Cost]]</f>
        <v>213190.00999999995</v>
      </c>
      <c r="O526">
        <f>tbl_salesdata[[#This Row],[Ship Date]]-tbl_salesdata[[#This Row],[Order Date]]</f>
        <v>6</v>
      </c>
      <c r="P526">
        <f>WEEKDAY(tbl_salesdata[[#This Row],[Order Date]],2)</f>
        <v>7</v>
      </c>
      <c r="Q526" t="str">
        <f>TEXT(tbl_salesdata[[#This Row],[Order Date]],"dddd")</f>
        <v>Sunday</v>
      </c>
      <c r="R526" t="str">
        <f>IF(tbl_salesdata[[#This Row],[Weekdaynum]]&gt;5,"Yes","No")</f>
        <v>Yes</v>
      </c>
    </row>
    <row r="527" spans="1:18" hidden="1" x14ac:dyDescent="0.35">
      <c r="A527">
        <v>872664058</v>
      </c>
      <c r="B527" s="3">
        <v>44881</v>
      </c>
      <c r="C527" s="3">
        <v>44893</v>
      </c>
      <c r="D527" t="s">
        <v>132</v>
      </c>
      <c r="E527" t="s">
        <v>38</v>
      </c>
      <c r="F527" t="s">
        <v>40</v>
      </c>
      <c r="G527" t="s">
        <v>18</v>
      </c>
      <c r="H527" t="s">
        <v>15</v>
      </c>
      <c r="I527" s="9">
        <v>9542</v>
      </c>
      <c r="J527" s="9">
        <v>651.21</v>
      </c>
      <c r="K527" s="9">
        <v>524.96</v>
      </c>
      <c r="L527" s="9">
        <f>tbl_salesdata[[#This Row],[Units Sold]]*tbl_salesdata[[#This Row],[Unit Cost]]</f>
        <v>5009168.32</v>
      </c>
      <c r="M527" s="9">
        <f>tbl_salesdata[[#This Row],[Units Sold]]*tbl_salesdata[[#This Row],[Unit Price]]</f>
        <v>6213845.8200000003</v>
      </c>
      <c r="N527" s="9">
        <f>tbl_salesdata[[#This Row],[Total Sales]]-tbl_salesdata[[#This Row],[Total Cost]]</f>
        <v>1204677.5</v>
      </c>
      <c r="O527">
        <f>tbl_salesdata[[#This Row],[Ship Date]]-tbl_salesdata[[#This Row],[Order Date]]</f>
        <v>12</v>
      </c>
      <c r="P527">
        <f>WEEKDAY(tbl_salesdata[[#This Row],[Order Date]],2)</f>
        <v>3</v>
      </c>
      <c r="Q527" t="str">
        <f>TEXT(tbl_salesdata[[#This Row],[Order Date]],"dddd")</f>
        <v>Wednesday</v>
      </c>
      <c r="R527" t="str">
        <f>IF(tbl_salesdata[[#This Row],[Weekdaynum]]&gt;5,"Yes","No")</f>
        <v>No</v>
      </c>
    </row>
    <row r="528" spans="1:18" hidden="1" x14ac:dyDescent="0.35">
      <c r="A528">
        <v>898283231</v>
      </c>
      <c r="B528" s="3">
        <v>44181</v>
      </c>
      <c r="C528" s="3">
        <v>44202</v>
      </c>
      <c r="D528" t="s">
        <v>43</v>
      </c>
      <c r="E528" t="s">
        <v>24</v>
      </c>
      <c r="F528" t="s">
        <v>25</v>
      </c>
      <c r="G528" t="s">
        <v>18</v>
      </c>
      <c r="H528" t="s">
        <v>34</v>
      </c>
      <c r="I528" s="9">
        <v>825</v>
      </c>
      <c r="J528" s="9">
        <v>205.7</v>
      </c>
      <c r="K528" s="9">
        <v>117.11</v>
      </c>
      <c r="L528" s="9">
        <f>tbl_salesdata[[#This Row],[Units Sold]]*tbl_salesdata[[#This Row],[Unit Cost]]</f>
        <v>96615.75</v>
      </c>
      <c r="M528" s="9">
        <f>tbl_salesdata[[#This Row],[Units Sold]]*tbl_salesdata[[#This Row],[Unit Price]]</f>
        <v>169702.5</v>
      </c>
      <c r="N528" s="9">
        <f>tbl_salesdata[[#This Row],[Total Sales]]-tbl_salesdata[[#This Row],[Total Cost]]</f>
        <v>73086.75</v>
      </c>
      <c r="O528">
        <f>tbl_salesdata[[#This Row],[Ship Date]]-tbl_salesdata[[#This Row],[Order Date]]</f>
        <v>21</v>
      </c>
      <c r="P528">
        <f>WEEKDAY(tbl_salesdata[[#This Row],[Order Date]],2)</f>
        <v>3</v>
      </c>
      <c r="Q528" t="str">
        <f>TEXT(tbl_salesdata[[#This Row],[Order Date]],"dddd")</f>
        <v>Wednesday</v>
      </c>
      <c r="R528" t="str">
        <f>IF(tbl_salesdata[[#This Row],[Weekdaynum]]&gt;5,"Yes","No")</f>
        <v>No</v>
      </c>
    </row>
    <row r="529" spans="1:18" hidden="1" x14ac:dyDescent="0.35">
      <c r="A529">
        <v>647005736</v>
      </c>
      <c r="B529" s="3">
        <v>44358</v>
      </c>
      <c r="C529" s="3">
        <v>44362</v>
      </c>
      <c r="D529" t="s">
        <v>143</v>
      </c>
      <c r="E529" t="s">
        <v>24</v>
      </c>
      <c r="F529" t="s">
        <v>25</v>
      </c>
      <c r="G529" t="s">
        <v>14</v>
      </c>
      <c r="H529" t="s">
        <v>26</v>
      </c>
      <c r="I529" s="9">
        <v>2230</v>
      </c>
      <c r="J529" s="9">
        <v>205.7</v>
      </c>
      <c r="K529" s="9">
        <v>117.11</v>
      </c>
      <c r="L529" s="9">
        <f>tbl_salesdata[[#This Row],[Units Sold]]*tbl_salesdata[[#This Row],[Unit Cost]]</f>
        <v>261155.3</v>
      </c>
      <c r="M529" s="9">
        <f>tbl_salesdata[[#This Row],[Units Sold]]*tbl_salesdata[[#This Row],[Unit Price]]</f>
        <v>458711</v>
      </c>
      <c r="N529" s="9">
        <f>tbl_salesdata[[#This Row],[Total Sales]]-tbl_salesdata[[#This Row],[Total Cost]]</f>
        <v>197555.7</v>
      </c>
      <c r="O529">
        <f>tbl_salesdata[[#This Row],[Ship Date]]-tbl_salesdata[[#This Row],[Order Date]]</f>
        <v>4</v>
      </c>
      <c r="P529">
        <f>WEEKDAY(tbl_salesdata[[#This Row],[Order Date]],2)</f>
        <v>5</v>
      </c>
      <c r="Q529" t="str">
        <f>TEXT(tbl_salesdata[[#This Row],[Order Date]],"dddd")</f>
        <v>Friday</v>
      </c>
      <c r="R529" t="str">
        <f>IF(tbl_salesdata[[#This Row],[Weekdaynum]]&gt;5,"Yes","No")</f>
        <v>No</v>
      </c>
    </row>
    <row r="530" spans="1:18" hidden="1" x14ac:dyDescent="0.35">
      <c r="A530">
        <v>889192903</v>
      </c>
      <c r="B530" s="3">
        <v>44195</v>
      </c>
      <c r="C530" s="3">
        <v>44200</v>
      </c>
      <c r="D530" t="s">
        <v>92</v>
      </c>
      <c r="E530" t="s">
        <v>32</v>
      </c>
      <c r="F530" t="s">
        <v>22</v>
      </c>
      <c r="G530" t="s">
        <v>14</v>
      </c>
      <c r="H530" t="s">
        <v>19</v>
      </c>
      <c r="I530" s="9">
        <v>795</v>
      </c>
      <c r="J530" s="9">
        <v>47.45</v>
      </c>
      <c r="K530" s="9">
        <v>31.79</v>
      </c>
      <c r="L530" s="9">
        <f>tbl_salesdata[[#This Row],[Units Sold]]*tbl_salesdata[[#This Row],[Unit Cost]]</f>
        <v>25273.05</v>
      </c>
      <c r="M530" s="9">
        <f>tbl_salesdata[[#This Row],[Units Sold]]*tbl_salesdata[[#This Row],[Unit Price]]</f>
        <v>37722.75</v>
      </c>
      <c r="N530" s="9">
        <f>tbl_salesdata[[#This Row],[Total Sales]]-tbl_salesdata[[#This Row],[Total Cost]]</f>
        <v>12449.7</v>
      </c>
      <c r="O530">
        <f>tbl_salesdata[[#This Row],[Ship Date]]-tbl_salesdata[[#This Row],[Order Date]]</f>
        <v>5</v>
      </c>
      <c r="P530">
        <f>WEEKDAY(tbl_salesdata[[#This Row],[Order Date]],2)</f>
        <v>3</v>
      </c>
      <c r="Q530" t="str">
        <f>TEXT(tbl_salesdata[[#This Row],[Order Date]],"dddd")</f>
        <v>Wednesday</v>
      </c>
      <c r="R530" t="str">
        <f>IF(tbl_salesdata[[#This Row],[Weekdaynum]]&gt;5,"Yes","No")</f>
        <v>No</v>
      </c>
    </row>
    <row r="531" spans="1:18" hidden="1" x14ac:dyDescent="0.35">
      <c r="A531">
        <v>665518558</v>
      </c>
      <c r="B531" s="3">
        <v>43102</v>
      </c>
      <c r="C531" s="3">
        <v>43114</v>
      </c>
      <c r="D531" t="s">
        <v>118</v>
      </c>
      <c r="E531" t="s">
        <v>24</v>
      </c>
      <c r="F531" t="s">
        <v>56</v>
      </c>
      <c r="G531" t="s">
        <v>14</v>
      </c>
      <c r="H531" t="s">
        <v>26</v>
      </c>
      <c r="I531" s="9">
        <v>585</v>
      </c>
      <c r="J531" s="9">
        <v>9.33</v>
      </c>
      <c r="K531" s="9">
        <v>6.92</v>
      </c>
      <c r="L531" s="9">
        <f>tbl_salesdata[[#This Row],[Units Sold]]*tbl_salesdata[[#This Row],[Unit Cost]]</f>
        <v>4048.2</v>
      </c>
      <c r="M531" s="9">
        <f>tbl_salesdata[[#This Row],[Units Sold]]*tbl_salesdata[[#This Row],[Unit Price]]</f>
        <v>5458.05</v>
      </c>
      <c r="N531" s="9">
        <f>tbl_salesdata[[#This Row],[Total Sales]]-tbl_salesdata[[#This Row],[Total Cost]]</f>
        <v>1409.8500000000004</v>
      </c>
      <c r="O531">
        <f>tbl_salesdata[[#This Row],[Ship Date]]-tbl_salesdata[[#This Row],[Order Date]]</f>
        <v>12</v>
      </c>
      <c r="P531">
        <f>WEEKDAY(tbl_salesdata[[#This Row],[Order Date]],2)</f>
        <v>2</v>
      </c>
      <c r="Q531" t="str">
        <f>TEXT(tbl_salesdata[[#This Row],[Order Date]],"dddd")</f>
        <v>Tuesday</v>
      </c>
      <c r="R531" t="str">
        <f>IF(tbl_salesdata[[#This Row],[Weekdaynum]]&gt;5,"Yes","No")</f>
        <v>No</v>
      </c>
    </row>
    <row r="532" spans="1:18" hidden="1" x14ac:dyDescent="0.35">
      <c r="A532">
        <v>436969029</v>
      </c>
      <c r="B532" s="3">
        <v>44529</v>
      </c>
      <c r="C532" s="3">
        <v>44541</v>
      </c>
      <c r="D532" t="s">
        <v>168</v>
      </c>
      <c r="E532" t="s">
        <v>21</v>
      </c>
      <c r="F532" t="s">
        <v>47</v>
      </c>
      <c r="G532" t="s">
        <v>18</v>
      </c>
      <c r="H532" t="s">
        <v>19</v>
      </c>
      <c r="I532" s="9">
        <v>7701</v>
      </c>
      <c r="J532" s="9">
        <v>421.89</v>
      </c>
      <c r="K532" s="9">
        <v>364.69</v>
      </c>
      <c r="L532" s="9">
        <f>tbl_salesdata[[#This Row],[Units Sold]]*tbl_salesdata[[#This Row],[Unit Cost]]</f>
        <v>2808477.69</v>
      </c>
      <c r="M532" s="9">
        <f>tbl_salesdata[[#This Row],[Units Sold]]*tbl_salesdata[[#This Row],[Unit Price]]</f>
        <v>3248974.8899999997</v>
      </c>
      <c r="N532" s="9">
        <f>tbl_salesdata[[#This Row],[Total Sales]]-tbl_salesdata[[#This Row],[Total Cost]]</f>
        <v>440497.19999999972</v>
      </c>
      <c r="O532">
        <f>tbl_salesdata[[#This Row],[Ship Date]]-tbl_salesdata[[#This Row],[Order Date]]</f>
        <v>12</v>
      </c>
      <c r="P532">
        <f>WEEKDAY(tbl_salesdata[[#This Row],[Order Date]],2)</f>
        <v>1</v>
      </c>
      <c r="Q532" t="str">
        <f>TEXT(tbl_salesdata[[#This Row],[Order Date]],"dddd")</f>
        <v>Monday</v>
      </c>
      <c r="R532" t="str">
        <f>IF(tbl_salesdata[[#This Row],[Weekdaynum]]&gt;5,"Yes","No")</f>
        <v>No</v>
      </c>
    </row>
    <row r="533" spans="1:18" hidden="1" x14ac:dyDescent="0.35">
      <c r="A533">
        <v>734843146</v>
      </c>
      <c r="B533" s="3">
        <v>42583</v>
      </c>
      <c r="C533" s="3">
        <v>42602</v>
      </c>
      <c r="D533" t="s">
        <v>78</v>
      </c>
      <c r="E533" t="s">
        <v>24</v>
      </c>
      <c r="F533" t="s">
        <v>42</v>
      </c>
      <c r="G533" t="s">
        <v>14</v>
      </c>
      <c r="H533" t="s">
        <v>34</v>
      </c>
      <c r="I533" s="9">
        <v>5272</v>
      </c>
      <c r="J533" s="9">
        <v>437.2</v>
      </c>
      <c r="K533" s="9">
        <v>263.33</v>
      </c>
      <c r="L533" s="9">
        <f>tbl_salesdata[[#This Row],[Units Sold]]*tbl_salesdata[[#This Row],[Unit Cost]]</f>
        <v>1388275.76</v>
      </c>
      <c r="M533" s="9">
        <f>tbl_salesdata[[#This Row],[Units Sold]]*tbl_salesdata[[#This Row],[Unit Price]]</f>
        <v>2304918.4</v>
      </c>
      <c r="N533" s="9">
        <f>tbl_salesdata[[#This Row],[Total Sales]]-tbl_salesdata[[#This Row],[Total Cost]]</f>
        <v>916642.6399999999</v>
      </c>
      <c r="O533">
        <f>tbl_salesdata[[#This Row],[Ship Date]]-tbl_salesdata[[#This Row],[Order Date]]</f>
        <v>19</v>
      </c>
      <c r="P533">
        <f>WEEKDAY(tbl_salesdata[[#This Row],[Order Date]],2)</f>
        <v>1</v>
      </c>
      <c r="Q533" t="str">
        <f>TEXT(tbl_salesdata[[#This Row],[Order Date]],"dddd")</f>
        <v>Monday</v>
      </c>
      <c r="R533" t="str">
        <f>IF(tbl_salesdata[[#This Row],[Weekdaynum]]&gt;5,"Yes","No")</f>
        <v>No</v>
      </c>
    </row>
    <row r="534" spans="1:18" hidden="1" x14ac:dyDescent="0.35">
      <c r="A534">
        <v>810752236</v>
      </c>
      <c r="B534" s="3">
        <v>42457</v>
      </c>
      <c r="C534" s="3">
        <v>42460</v>
      </c>
      <c r="D534" t="s">
        <v>159</v>
      </c>
      <c r="E534" t="s">
        <v>21</v>
      </c>
      <c r="F534" t="s">
        <v>68</v>
      </c>
      <c r="G534" t="s">
        <v>14</v>
      </c>
      <c r="H534" t="s">
        <v>26</v>
      </c>
      <c r="I534" s="9">
        <v>8458</v>
      </c>
      <c r="J534" s="9">
        <v>154.06</v>
      </c>
      <c r="K534" s="9">
        <v>90.93</v>
      </c>
      <c r="L534" s="9">
        <f>tbl_salesdata[[#This Row],[Units Sold]]*tbl_salesdata[[#This Row],[Unit Cost]]</f>
        <v>769085.94000000006</v>
      </c>
      <c r="M534" s="9">
        <f>tbl_salesdata[[#This Row],[Units Sold]]*tbl_salesdata[[#This Row],[Unit Price]]</f>
        <v>1303039.48</v>
      </c>
      <c r="N534" s="9">
        <f>tbl_salesdata[[#This Row],[Total Sales]]-tbl_salesdata[[#This Row],[Total Cost]]</f>
        <v>533953.53999999992</v>
      </c>
      <c r="O534">
        <f>tbl_salesdata[[#This Row],[Ship Date]]-tbl_salesdata[[#This Row],[Order Date]]</f>
        <v>3</v>
      </c>
      <c r="P534">
        <f>WEEKDAY(tbl_salesdata[[#This Row],[Order Date]],2)</f>
        <v>1</v>
      </c>
      <c r="Q534" t="str">
        <f>TEXT(tbl_salesdata[[#This Row],[Order Date]],"dddd")</f>
        <v>Monday</v>
      </c>
      <c r="R534" t="str">
        <f>IF(tbl_salesdata[[#This Row],[Weekdaynum]]&gt;5,"Yes","No")</f>
        <v>No</v>
      </c>
    </row>
    <row r="535" spans="1:18" hidden="1" x14ac:dyDescent="0.35">
      <c r="A535">
        <v>886620128</v>
      </c>
      <c r="B535" s="3">
        <v>44385</v>
      </c>
      <c r="C535" s="3">
        <v>44397</v>
      </c>
      <c r="D535" t="s">
        <v>178</v>
      </c>
      <c r="E535" t="s">
        <v>21</v>
      </c>
      <c r="F535" t="s">
        <v>40</v>
      </c>
      <c r="G535" t="s">
        <v>18</v>
      </c>
      <c r="H535" t="s">
        <v>19</v>
      </c>
      <c r="I535" s="9">
        <v>9453</v>
      </c>
      <c r="J535" s="9">
        <v>651.21</v>
      </c>
      <c r="K535" s="9">
        <v>524.96</v>
      </c>
      <c r="L535" s="9">
        <f>tbl_salesdata[[#This Row],[Units Sold]]*tbl_salesdata[[#This Row],[Unit Cost]]</f>
        <v>4962446.88</v>
      </c>
      <c r="M535" s="9">
        <f>tbl_salesdata[[#This Row],[Units Sold]]*tbl_salesdata[[#This Row],[Unit Price]]</f>
        <v>6155888.1299999999</v>
      </c>
      <c r="N535" s="9">
        <f>tbl_salesdata[[#This Row],[Total Sales]]-tbl_salesdata[[#This Row],[Total Cost]]</f>
        <v>1193441.25</v>
      </c>
      <c r="O535">
        <f>tbl_salesdata[[#This Row],[Ship Date]]-tbl_salesdata[[#This Row],[Order Date]]</f>
        <v>12</v>
      </c>
      <c r="P535">
        <f>WEEKDAY(tbl_salesdata[[#This Row],[Order Date]],2)</f>
        <v>4</v>
      </c>
      <c r="Q535" t="str">
        <f>TEXT(tbl_salesdata[[#This Row],[Order Date]],"dddd")</f>
        <v>Thursday</v>
      </c>
      <c r="R535" t="str">
        <f>IF(tbl_salesdata[[#This Row],[Weekdaynum]]&gt;5,"Yes","No")</f>
        <v>No</v>
      </c>
    </row>
    <row r="536" spans="1:18" x14ac:dyDescent="0.35">
      <c r="A536">
        <v>579744517</v>
      </c>
      <c r="B536" s="3">
        <v>44709</v>
      </c>
      <c r="C536" s="3">
        <v>44726</v>
      </c>
      <c r="D536" t="s">
        <v>196</v>
      </c>
      <c r="E536" t="s">
        <v>32</v>
      </c>
      <c r="F536" t="s">
        <v>47</v>
      </c>
      <c r="G536" t="s">
        <v>14</v>
      </c>
      <c r="H536" t="s">
        <v>26</v>
      </c>
      <c r="I536" s="9">
        <v>8141</v>
      </c>
      <c r="J536" s="9">
        <v>421.89</v>
      </c>
      <c r="K536" s="9">
        <v>364.69</v>
      </c>
      <c r="L536" s="9">
        <f>tbl_salesdata[[#This Row],[Units Sold]]*tbl_salesdata[[#This Row],[Unit Cost]]</f>
        <v>2968941.29</v>
      </c>
      <c r="M536" s="9">
        <f>tbl_salesdata[[#This Row],[Units Sold]]*tbl_salesdata[[#This Row],[Unit Price]]</f>
        <v>3434606.4899999998</v>
      </c>
      <c r="N536" s="9">
        <f>tbl_salesdata[[#This Row],[Total Sales]]-tbl_salesdata[[#This Row],[Total Cost]]</f>
        <v>465665.19999999972</v>
      </c>
      <c r="O536">
        <f>tbl_salesdata[[#This Row],[Ship Date]]-tbl_salesdata[[#This Row],[Order Date]]</f>
        <v>17</v>
      </c>
      <c r="P536">
        <f>WEEKDAY(tbl_salesdata[[#This Row],[Order Date]],2)</f>
        <v>6</v>
      </c>
      <c r="Q536" t="str">
        <f>TEXT(tbl_salesdata[[#This Row],[Order Date]],"dddd")</f>
        <v>Saturday</v>
      </c>
      <c r="R536" t="str">
        <f>IF(tbl_salesdata[[#This Row],[Weekdaynum]]&gt;5,"Yes","No")</f>
        <v>Yes</v>
      </c>
    </row>
    <row r="537" spans="1:18" hidden="1" x14ac:dyDescent="0.35">
      <c r="A537">
        <v>477490127</v>
      </c>
      <c r="B537" s="3">
        <v>42279</v>
      </c>
      <c r="C537" s="3">
        <v>42286</v>
      </c>
      <c r="D537" t="s">
        <v>92</v>
      </c>
      <c r="E537" t="s">
        <v>32</v>
      </c>
      <c r="F537" t="s">
        <v>76</v>
      </c>
      <c r="G537" t="s">
        <v>14</v>
      </c>
      <c r="H537" t="s">
        <v>26</v>
      </c>
      <c r="I537" s="9">
        <v>8794</v>
      </c>
      <c r="J537" s="9">
        <v>668.27</v>
      </c>
      <c r="K537" s="9">
        <v>502.54</v>
      </c>
      <c r="L537" s="9">
        <f>tbl_salesdata[[#This Row],[Units Sold]]*tbl_salesdata[[#This Row],[Unit Cost]]</f>
        <v>4419336.76</v>
      </c>
      <c r="M537" s="9">
        <f>tbl_salesdata[[#This Row],[Units Sold]]*tbl_salesdata[[#This Row],[Unit Price]]</f>
        <v>5876766.3799999999</v>
      </c>
      <c r="N537" s="9">
        <f>tbl_salesdata[[#This Row],[Total Sales]]-tbl_salesdata[[#This Row],[Total Cost]]</f>
        <v>1457429.62</v>
      </c>
      <c r="O537">
        <f>tbl_salesdata[[#This Row],[Ship Date]]-tbl_salesdata[[#This Row],[Order Date]]</f>
        <v>7</v>
      </c>
      <c r="P537">
        <f>WEEKDAY(tbl_salesdata[[#This Row],[Order Date]],2)</f>
        <v>5</v>
      </c>
      <c r="Q537" t="str">
        <f>TEXT(tbl_salesdata[[#This Row],[Order Date]],"dddd")</f>
        <v>Friday</v>
      </c>
      <c r="R537" t="str">
        <f>IF(tbl_salesdata[[#This Row],[Weekdaynum]]&gt;5,"Yes","No")</f>
        <v>No</v>
      </c>
    </row>
    <row r="538" spans="1:18" hidden="1" x14ac:dyDescent="0.35">
      <c r="A538">
        <v>337902390</v>
      </c>
      <c r="B538" s="3">
        <v>42432</v>
      </c>
      <c r="C538" s="3">
        <v>42437</v>
      </c>
      <c r="D538" t="s">
        <v>131</v>
      </c>
      <c r="E538" t="s">
        <v>32</v>
      </c>
      <c r="F538" t="s">
        <v>17</v>
      </c>
      <c r="G538" t="s">
        <v>14</v>
      </c>
      <c r="H538" t="s">
        <v>34</v>
      </c>
      <c r="I538" s="9">
        <v>1681</v>
      </c>
      <c r="J538" s="9">
        <v>152.58000000000001</v>
      </c>
      <c r="K538" s="9">
        <v>97.44</v>
      </c>
      <c r="L538" s="9">
        <f>tbl_salesdata[[#This Row],[Units Sold]]*tbl_salesdata[[#This Row],[Unit Cost]]</f>
        <v>163796.63999999998</v>
      </c>
      <c r="M538" s="9">
        <f>tbl_salesdata[[#This Row],[Units Sold]]*tbl_salesdata[[#This Row],[Unit Price]]</f>
        <v>256486.98</v>
      </c>
      <c r="N538" s="9">
        <f>tbl_salesdata[[#This Row],[Total Sales]]-tbl_salesdata[[#This Row],[Total Cost]]</f>
        <v>92690.340000000026</v>
      </c>
      <c r="O538">
        <f>tbl_salesdata[[#This Row],[Ship Date]]-tbl_salesdata[[#This Row],[Order Date]]</f>
        <v>5</v>
      </c>
      <c r="P538">
        <f>WEEKDAY(tbl_salesdata[[#This Row],[Order Date]],2)</f>
        <v>4</v>
      </c>
      <c r="Q538" t="str">
        <f>TEXT(tbl_salesdata[[#This Row],[Order Date]],"dddd")</f>
        <v>Thursday</v>
      </c>
      <c r="R538" t="str">
        <f>IF(tbl_salesdata[[#This Row],[Weekdaynum]]&gt;5,"Yes","No")</f>
        <v>No</v>
      </c>
    </row>
    <row r="539" spans="1:18" hidden="1" x14ac:dyDescent="0.35">
      <c r="A539">
        <v>889093768</v>
      </c>
      <c r="B539" s="3">
        <v>44661</v>
      </c>
      <c r="C539" s="3">
        <v>44674</v>
      </c>
      <c r="D539" t="s">
        <v>77</v>
      </c>
      <c r="E539" t="s">
        <v>21</v>
      </c>
      <c r="F539" t="s">
        <v>25</v>
      </c>
      <c r="G539" t="s">
        <v>18</v>
      </c>
      <c r="H539" t="s">
        <v>15</v>
      </c>
      <c r="I539" s="9">
        <v>1458</v>
      </c>
      <c r="J539" s="9">
        <v>205.7</v>
      </c>
      <c r="K539" s="9">
        <v>117.11</v>
      </c>
      <c r="L539" s="9">
        <f>tbl_salesdata[[#This Row],[Units Sold]]*tbl_salesdata[[#This Row],[Unit Cost]]</f>
        <v>170746.38</v>
      </c>
      <c r="M539" s="9">
        <f>tbl_salesdata[[#This Row],[Units Sold]]*tbl_salesdata[[#This Row],[Unit Price]]</f>
        <v>299910.59999999998</v>
      </c>
      <c r="N539" s="9">
        <f>tbl_salesdata[[#This Row],[Total Sales]]-tbl_salesdata[[#This Row],[Total Cost]]</f>
        <v>129164.21999999997</v>
      </c>
      <c r="O539">
        <f>tbl_salesdata[[#This Row],[Ship Date]]-tbl_salesdata[[#This Row],[Order Date]]</f>
        <v>13</v>
      </c>
      <c r="P539">
        <f>WEEKDAY(tbl_salesdata[[#This Row],[Order Date]],2)</f>
        <v>7</v>
      </c>
      <c r="Q539" t="str">
        <f>TEXT(tbl_salesdata[[#This Row],[Order Date]],"dddd")</f>
        <v>Sunday</v>
      </c>
      <c r="R539" t="str">
        <f>IF(tbl_salesdata[[#This Row],[Weekdaynum]]&gt;5,"Yes","No")</f>
        <v>Yes</v>
      </c>
    </row>
    <row r="540" spans="1:18" hidden="1" x14ac:dyDescent="0.35">
      <c r="A540">
        <v>454550588</v>
      </c>
      <c r="B540" s="3">
        <v>44414</v>
      </c>
      <c r="C540" s="3">
        <v>44423</v>
      </c>
      <c r="D540" t="s">
        <v>109</v>
      </c>
      <c r="E540" t="s">
        <v>21</v>
      </c>
      <c r="F540" t="s">
        <v>25</v>
      </c>
      <c r="G540" t="s">
        <v>14</v>
      </c>
      <c r="H540" t="s">
        <v>19</v>
      </c>
      <c r="I540" s="9">
        <v>475</v>
      </c>
      <c r="J540" s="9">
        <v>205.7</v>
      </c>
      <c r="K540" s="9">
        <v>117.11</v>
      </c>
      <c r="L540" s="9">
        <f>tbl_salesdata[[#This Row],[Units Sold]]*tbl_salesdata[[#This Row],[Unit Cost]]</f>
        <v>55627.25</v>
      </c>
      <c r="M540" s="9">
        <f>tbl_salesdata[[#This Row],[Units Sold]]*tbl_salesdata[[#This Row],[Unit Price]]</f>
        <v>97707.5</v>
      </c>
      <c r="N540" s="9">
        <f>tbl_salesdata[[#This Row],[Total Sales]]-tbl_salesdata[[#This Row],[Total Cost]]</f>
        <v>42080.25</v>
      </c>
      <c r="O540">
        <f>tbl_salesdata[[#This Row],[Ship Date]]-tbl_salesdata[[#This Row],[Order Date]]</f>
        <v>9</v>
      </c>
      <c r="P540">
        <f>WEEKDAY(tbl_salesdata[[#This Row],[Order Date]],2)</f>
        <v>5</v>
      </c>
      <c r="Q540" t="str">
        <f>TEXT(tbl_salesdata[[#This Row],[Order Date]],"dddd")</f>
        <v>Friday</v>
      </c>
      <c r="R540" t="str">
        <f>IF(tbl_salesdata[[#This Row],[Weekdaynum]]&gt;5,"Yes","No")</f>
        <v>No</v>
      </c>
    </row>
    <row r="541" spans="1:18" x14ac:dyDescent="0.35">
      <c r="A541">
        <v>704361665</v>
      </c>
      <c r="B541" s="3">
        <v>42399</v>
      </c>
      <c r="C541" s="3">
        <v>42411</v>
      </c>
      <c r="D541" t="s">
        <v>195</v>
      </c>
      <c r="E541" t="s">
        <v>21</v>
      </c>
      <c r="F541" t="s">
        <v>76</v>
      </c>
      <c r="G541" t="s">
        <v>14</v>
      </c>
      <c r="H541" t="s">
        <v>19</v>
      </c>
      <c r="I541" s="9">
        <v>5124</v>
      </c>
      <c r="J541" s="9">
        <v>668.27</v>
      </c>
      <c r="K541" s="9">
        <v>502.54</v>
      </c>
      <c r="L541" s="9">
        <f>tbl_salesdata[[#This Row],[Units Sold]]*tbl_salesdata[[#This Row],[Unit Cost]]</f>
        <v>2575014.96</v>
      </c>
      <c r="M541" s="9">
        <f>tbl_salesdata[[#This Row],[Units Sold]]*tbl_salesdata[[#This Row],[Unit Price]]</f>
        <v>3424215.48</v>
      </c>
      <c r="N541" s="9">
        <f>tbl_salesdata[[#This Row],[Total Sales]]-tbl_salesdata[[#This Row],[Total Cost]]</f>
        <v>849200.52</v>
      </c>
      <c r="O541">
        <f>tbl_salesdata[[#This Row],[Ship Date]]-tbl_salesdata[[#This Row],[Order Date]]</f>
        <v>12</v>
      </c>
      <c r="P541">
        <f>WEEKDAY(tbl_salesdata[[#This Row],[Order Date]],2)</f>
        <v>6</v>
      </c>
      <c r="Q541" t="str">
        <f>TEXT(tbl_salesdata[[#This Row],[Order Date]],"dddd")</f>
        <v>Saturday</v>
      </c>
      <c r="R541" t="str">
        <f>IF(tbl_salesdata[[#This Row],[Weekdaynum]]&gt;5,"Yes","No")</f>
        <v>Yes</v>
      </c>
    </row>
    <row r="542" spans="1:18" hidden="1" x14ac:dyDescent="0.35">
      <c r="A542">
        <v>623768365</v>
      </c>
      <c r="B542" s="3">
        <v>43860</v>
      </c>
      <c r="C542" s="3">
        <v>43869</v>
      </c>
      <c r="D542" t="s">
        <v>23</v>
      </c>
      <c r="E542" t="s">
        <v>24</v>
      </c>
      <c r="F542" t="s">
        <v>30</v>
      </c>
      <c r="G542" t="s">
        <v>14</v>
      </c>
      <c r="H542" t="s">
        <v>15</v>
      </c>
      <c r="I542" s="9">
        <v>5776</v>
      </c>
      <c r="J542" s="9">
        <v>81.73</v>
      </c>
      <c r="K542" s="9">
        <v>56.67</v>
      </c>
      <c r="L542" s="9">
        <f>tbl_salesdata[[#This Row],[Units Sold]]*tbl_salesdata[[#This Row],[Unit Cost]]</f>
        <v>327325.92</v>
      </c>
      <c r="M542" s="9">
        <f>tbl_salesdata[[#This Row],[Units Sold]]*tbl_salesdata[[#This Row],[Unit Price]]</f>
        <v>472072.48000000004</v>
      </c>
      <c r="N542" s="9">
        <f>tbl_salesdata[[#This Row],[Total Sales]]-tbl_salesdata[[#This Row],[Total Cost]]</f>
        <v>144746.56000000006</v>
      </c>
      <c r="O542">
        <f>tbl_salesdata[[#This Row],[Ship Date]]-tbl_salesdata[[#This Row],[Order Date]]</f>
        <v>9</v>
      </c>
      <c r="P542">
        <f>WEEKDAY(tbl_salesdata[[#This Row],[Order Date]],2)</f>
        <v>4</v>
      </c>
      <c r="Q542" t="str">
        <f>TEXT(tbl_salesdata[[#This Row],[Order Date]],"dddd")</f>
        <v>Thursday</v>
      </c>
      <c r="R542" t="str">
        <f>IF(tbl_salesdata[[#This Row],[Weekdaynum]]&gt;5,"Yes","No")</f>
        <v>No</v>
      </c>
    </row>
    <row r="543" spans="1:18" x14ac:dyDescent="0.35">
      <c r="A543">
        <v>670467984</v>
      </c>
      <c r="B543" s="3">
        <v>43400</v>
      </c>
      <c r="C543" s="3">
        <v>43404</v>
      </c>
      <c r="D543" t="s">
        <v>180</v>
      </c>
      <c r="E543" t="s">
        <v>24</v>
      </c>
      <c r="F543" t="s">
        <v>40</v>
      </c>
      <c r="G543" t="s">
        <v>18</v>
      </c>
      <c r="H543" t="s">
        <v>26</v>
      </c>
      <c r="I543" s="9">
        <v>5231</v>
      </c>
      <c r="J543" s="9">
        <v>651.21</v>
      </c>
      <c r="K543" s="9">
        <v>524.96</v>
      </c>
      <c r="L543" s="9">
        <f>tbl_salesdata[[#This Row],[Units Sold]]*tbl_salesdata[[#This Row],[Unit Cost]]</f>
        <v>2746065.7600000002</v>
      </c>
      <c r="M543" s="9">
        <f>tbl_salesdata[[#This Row],[Units Sold]]*tbl_salesdata[[#This Row],[Unit Price]]</f>
        <v>3406479.5100000002</v>
      </c>
      <c r="N543" s="9">
        <f>tbl_salesdata[[#This Row],[Total Sales]]-tbl_salesdata[[#This Row],[Total Cost]]</f>
        <v>660413.75</v>
      </c>
      <c r="O543">
        <f>tbl_salesdata[[#This Row],[Ship Date]]-tbl_salesdata[[#This Row],[Order Date]]</f>
        <v>4</v>
      </c>
      <c r="P543">
        <f>WEEKDAY(tbl_salesdata[[#This Row],[Order Date]],2)</f>
        <v>6</v>
      </c>
      <c r="Q543" t="str">
        <f>TEXT(tbl_salesdata[[#This Row],[Order Date]],"dddd")</f>
        <v>Saturday</v>
      </c>
      <c r="R543" t="str">
        <f>IF(tbl_salesdata[[#This Row],[Weekdaynum]]&gt;5,"Yes","No")</f>
        <v>Yes</v>
      </c>
    </row>
    <row r="544" spans="1:18" hidden="1" x14ac:dyDescent="0.35">
      <c r="A544">
        <v>539696347</v>
      </c>
      <c r="B544" s="3">
        <v>44893</v>
      </c>
      <c r="C544" s="3">
        <v>44908</v>
      </c>
      <c r="D544" t="s">
        <v>132</v>
      </c>
      <c r="E544" t="s">
        <v>38</v>
      </c>
      <c r="F544" t="s">
        <v>30</v>
      </c>
      <c r="G544" t="s">
        <v>14</v>
      </c>
      <c r="H544" t="s">
        <v>34</v>
      </c>
      <c r="I544" s="9">
        <v>6997</v>
      </c>
      <c r="J544" s="9">
        <v>81.73</v>
      </c>
      <c r="K544" s="9">
        <v>56.67</v>
      </c>
      <c r="L544" s="9">
        <f>tbl_salesdata[[#This Row],[Units Sold]]*tbl_salesdata[[#This Row],[Unit Cost]]</f>
        <v>396519.99</v>
      </c>
      <c r="M544" s="9">
        <f>tbl_salesdata[[#This Row],[Units Sold]]*tbl_salesdata[[#This Row],[Unit Price]]</f>
        <v>571864.81000000006</v>
      </c>
      <c r="N544" s="9">
        <f>tbl_salesdata[[#This Row],[Total Sales]]-tbl_salesdata[[#This Row],[Total Cost]]</f>
        <v>175344.82000000007</v>
      </c>
      <c r="O544">
        <f>tbl_salesdata[[#This Row],[Ship Date]]-tbl_salesdata[[#This Row],[Order Date]]</f>
        <v>15</v>
      </c>
      <c r="P544">
        <f>WEEKDAY(tbl_salesdata[[#This Row],[Order Date]],2)</f>
        <v>1</v>
      </c>
      <c r="Q544" t="str">
        <f>TEXT(tbl_salesdata[[#This Row],[Order Date]],"dddd")</f>
        <v>Monday</v>
      </c>
      <c r="R544" t="str">
        <f>IF(tbl_salesdata[[#This Row],[Weekdaynum]]&gt;5,"Yes","No")</f>
        <v>No</v>
      </c>
    </row>
    <row r="545" spans="1:18" hidden="1" x14ac:dyDescent="0.35">
      <c r="A545">
        <v>839712798</v>
      </c>
      <c r="B545" s="3">
        <v>42387</v>
      </c>
      <c r="C545" s="3">
        <v>42407</v>
      </c>
      <c r="D545" t="s">
        <v>82</v>
      </c>
      <c r="E545" t="s">
        <v>32</v>
      </c>
      <c r="F545" t="s">
        <v>76</v>
      </c>
      <c r="G545" t="s">
        <v>18</v>
      </c>
      <c r="H545" t="s">
        <v>26</v>
      </c>
      <c r="I545" s="9">
        <v>8532</v>
      </c>
      <c r="J545" s="9">
        <v>668.27</v>
      </c>
      <c r="K545" s="9">
        <v>502.54</v>
      </c>
      <c r="L545" s="9">
        <f>tbl_salesdata[[#This Row],[Units Sold]]*tbl_salesdata[[#This Row],[Unit Cost]]</f>
        <v>4287671.28</v>
      </c>
      <c r="M545" s="9">
        <f>tbl_salesdata[[#This Row],[Units Sold]]*tbl_salesdata[[#This Row],[Unit Price]]</f>
        <v>5701679.6399999997</v>
      </c>
      <c r="N545" s="9">
        <f>tbl_salesdata[[#This Row],[Total Sales]]-tbl_salesdata[[#This Row],[Total Cost]]</f>
        <v>1414008.3599999994</v>
      </c>
      <c r="O545">
        <f>tbl_salesdata[[#This Row],[Ship Date]]-tbl_salesdata[[#This Row],[Order Date]]</f>
        <v>20</v>
      </c>
      <c r="P545">
        <f>WEEKDAY(tbl_salesdata[[#This Row],[Order Date]],2)</f>
        <v>1</v>
      </c>
      <c r="Q545" t="str">
        <f>TEXT(tbl_salesdata[[#This Row],[Order Date]],"dddd")</f>
        <v>Monday</v>
      </c>
      <c r="R545" t="str">
        <f>IF(tbl_salesdata[[#This Row],[Weekdaynum]]&gt;5,"Yes","No")</f>
        <v>No</v>
      </c>
    </row>
    <row r="546" spans="1:18" hidden="1" x14ac:dyDescent="0.35">
      <c r="A546">
        <v>121475160</v>
      </c>
      <c r="B546" s="3">
        <v>44865</v>
      </c>
      <c r="C546" s="3">
        <v>44880</v>
      </c>
      <c r="D546" t="s">
        <v>173</v>
      </c>
      <c r="E546" t="s">
        <v>24</v>
      </c>
      <c r="F546" t="s">
        <v>22</v>
      </c>
      <c r="G546" t="s">
        <v>18</v>
      </c>
      <c r="H546" t="s">
        <v>19</v>
      </c>
      <c r="I546" s="9">
        <v>6054</v>
      </c>
      <c r="J546" s="9">
        <v>47.45</v>
      </c>
      <c r="K546" s="9">
        <v>31.79</v>
      </c>
      <c r="L546" s="9">
        <f>tbl_salesdata[[#This Row],[Units Sold]]*tbl_salesdata[[#This Row],[Unit Cost]]</f>
        <v>192456.66</v>
      </c>
      <c r="M546" s="9">
        <f>tbl_salesdata[[#This Row],[Units Sold]]*tbl_salesdata[[#This Row],[Unit Price]]</f>
        <v>287262.3</v>
      </c>
      <c r="N546" s="9">
        <f>tbl_salesdata[[#This Row],[Total Sales]]-tbl_salesdata[[#This Row],[Total Cost]]</f>
        <v>94805.639999999985</v>
      </c>
      <c r="O546">
        <f>tbl_salesdata[[#This Row],[Ship Date]]-tbl_salesdata[[#This Row],[Order Date]]</f>
        <v>15</v>
      </c>
      <c r="P546">
        <f>WEEKDAY(tbl_salesdata[[#This Row],[Order Date]],2)</f>
        <v>1</v>
      </c>
      <c r="Q546" t="str">
        <f>TEXT(tbl_salesdata[[#This Row],[Order Date]],"dddd")</f>
        <v>Monday</v>
      </c>
      <c r="R546" t="str">
        <f>IF(tbl_salesdata[[#This Row],[Weekdaynum]]&gt;5,"Yes","No")</f>
        <v>No</v>
      </c>
    </row>
    <row r="547" spans="1:18" hidden="1" x14ac:dyDescent="0.35">
      <c r="A547">
        <v>350657260</v>
      </c>
      <c r="B547" s="3">
        <v>42461</v>
      </c>
      <c r="C547" s="3">
        <v>42463</v>
      </c>
      <c r="D547" t="s">
        <v>155</v>
      </c>
      <c r="E547" t="s">
        <v>12</v>
      </c>
      <c r="F547" t="s">
        <v>33</v>
      </c>
      <c r="G547" t="s">
        <v>14</v>
      </c>
      <c r="H547" t="s">
        <v>34</v>
      </c>
      <c r="I547" s="9">
        <v>6130</v>
      </c>
      <c r="J547" s="9">
        <v>109.28</v>
      </c>
      <c r="K547" s="9">
        <v>35.840000000000003</v>
      </c>
      <c r="L547" s="9">
        <f>tbl_salesdata[[#This Row],[Units Sold]]*tbl_salesdata[[#This Row],[Unit Cost]]</f>
        <v>219699.20000000001</v>
      </c>
      <c r="M547" s="9">
        <f>tbl_salesdata[[#This Row],[Units Sold]]*tbl_salesdata[[#This Row],[Unit Price]]</f>
        <v>669886.4</v>
      </c>
      <c r="N547" s="9">
        <f>tbl_salesdata[[#This Row],[Total Sales]]-tbl_salesdata[[#This Row],[Total Cost]]</f>
        <v>450187.2</v>
      </c>
      <c r="O547">
        <f>tbl_salesdata[[#This Row],[Ship Date]]-tbl_salesdata[[#This Row],[Order Date]]</f>
        <v>2</v>
      </c>
      <c r="P547">
        <f>WEEKDAY(tbl_salesdata[[#This Row],[Order Date]],2)</f>
        <v>5</v>
      </c>
      <c r="Q547" t="str">
        <f>TEXT(tbl_salesdata[[#This Row],[Order Date]],"dddd")</f>
        <v>Friday</v>
      </c>
      <c r="R547" t="str">
        <f>IF(tbl_salesdata[[#This Row],[Weekdaynum]]&gt;5,"Yes","No")</f>
        <v>No</v>
      </c>
    </row>
    <row r="548" spans="1:18" hidden="1" x14ac:dyDescent="0.35">
      <c r="A548">
        <v>413245427</v>
      </c>
      <c r="B548" s="3">
        <v>42550</v>
      </c>
      <c r="C548" s="3">
        <v>42570</v>
      </c>
      <c r="D548" t="s">
        <v>188</v>
      </c>
      <c r="E548" t="s">
        <v>21</v>
      </c>
      <c r="F548" t="s">
        <v>56</v>
      </c>
      <c r="G548" t="s">
        <v>18</v>
      </c>
      <c r="H548" t="s">
        <v>19</v>
      </c>
      <c r="I548" s="9">
        <v>7360</v>
      </c>
      <c r="J548" s="9">
        <v>9.33</v>
      </c>
      <c r="K548" s="9">
        <v>6.92</v>
      </c>
      <c r="L548" s="9">
        <f>tbl_salesdata[[#This Row],[Units Sold]]*tbl_salesdata[[#This Row],[Unit Cost]]</f>
        <v>50931.199999999997</v>
      </c>
      <c r="M548" s="9">
        <f>tbl_salesdata[[#This Row],[Units Sold]]*tbl_salesdata[[#This Row],[Unit Price]]</f>
        <v>68668.800000000003</v>
      </c>
      <c r="N548" s="9">
        <f>tbl_salesdata[[#This Row],[Total Sales]]-tbl_salesdata[[#This Row],[Total Cost]]</f>
        <v>17737.600000000006</v>
      </c>
      <c r="O548">
        <f>tbl_salesdata[[#This Row],[Ship Date]]-tbl_salesdata[[#This Row],[Order Date]]</f>
        <v>20</v>
      </c>
      <c r="P548">
        <f>WEEKDAY(tbl_salesdata[[#This Row],[Order Date]],2)</f>
        <v>3</v>
      </c>
      <c r="Q548" t="str">
        <f>TEXT(tbl_salesdata[[#This Row],[Order Date]],"dddd")</f>
        <v>Wednesday</v>
      </c>
      <c r="R548" t="str">
        <f>IF(tbl_salesdata[[#This Row],[Weekdaynum]]&gt;5,"Yes","No")</f>
        <v>No</v>
      </c>
    </row>
    <row r="549" spans="1:18" x14ac:dyDescent="0.35">
      <c r="A549">
        <v>680571973</v>
      </c>
      <c r="B549" s="3">
        <v>44296</v>
      </c>
      <c r="C549" s="3">
        <v>44316</v>
      </c>
      <c r="D549" t="s">
        <v>166</v>
      </c>
      <c r="E549" t="s">
        <v>38</v>
      </c>
      <c r="F549" t="s">
        <v>40</v>
      </c>
      <c r="G549" t="s">
        <v>14</v>
      </c>
      <c r="H549" t="s">
        <v>26</v>
      </c>
      <c r="I549" s="9">
        <v>5225</v>
      </c>
      <c r="J549" s="9">
        <v>651.21</v>
      </c>
      <c r="K549" s="9">
        <v>524.96</v>
      </c>
      <c r="L549" s="9">
        <f>tbl_salesdata[[#This Row],[Units Sold]]*tbl_salesdata[[#This Row],[Unit Cost]]</f>
        <v>2742916</v>
      </c>
      <c r="M549" s="9">
        <f>tbl_salesdata[[#This Row],[Units Sold]]*tbl_salesdata[[#This Row],[Unit Price]]</f>
        <v>3402572.25</v>
      </c>
      <c r="N549" s="9">
        <f>tbl_salesdata[[#This Row],[Total Sales]]-tbl_salesdata[[#This Row],[Total Cost]]</f>
        <v>659656.25</v>
      </c>
      <c r="O549">
        <f>tbl_salesdata[[#This Row],[Ship Date]]-tbl_salesdata[[#This Row],[Order Date]]</f>
        <v>20</v>
      </c>
      <c r="P549">
        <f>WEEKDAY(tbl_salesdata[[#This Row],[Order Date]],2)</f>
        <v>6</v>
      </c>
      <c r="Q549" t="str">
        <f>TEXT(tbl_salesdata[[#This Row],[Order Date]],"dddd")</f>
        <v>Saturday</v>
      </c>
      <c r="R549" t="str">
        <f>IF(tbl_salesdata[[#This Row],[Weekdaynum]]&gt;5,"Yes","No")</f>
        <v>Yes</v>
      </c>
    </row>
    <row r="550" spans="1:18" x14ac:dyDescent="0.35">
      <c r="A550">
        <v>223897349</v>
      </c>
      <c r="B550" s="3">
        <v>42189</v>
      </c>
      <c r="C550" s="3">
        <v>42208</v>
      </c>
      <c r="D550" t="s">
        <v>65</v>
      </c>
      <c r="E550" t="s">
        <v>32</v>
      </c>
      <c r="F550" t="s">
        <v>76</v>
      </c>
      <c r="G550" t="s">
        <v>14</v>
      </c>
      <c r="H550" t="s">
        <v>26</v>
      </c>
      <c r="I550" s="9">
        <v>5056</v>
      </c>
      <c r="J550" s="9">
        <v>668.27</v>
      </c>
      <c r="K550" s="9">
        <v>502.54</v>
      </c>
      <c r="L550" s="9">
        <f>tbl_salesdata[[#This Row],[Units Sold]]*tbl_salesdata[[#This Row],[Unit Cost]]</f>
        <v>2540842.2400000002</v>
      </c>
      <c r="M550" s="9">
        <f>tbl_salesdata[[#This Row],[Units Sold]]*tbl_salesdata[[#This Row],[Unit Price]]</f>
        <v>3378773.12</v>
      </c>
      <c r="N550" s="9">
        <f>tbl_salesdata[[#This Row],[Total Sales]]-tbl_salesdata[[#This Row],[Total Cost]]</f>
        <v>837930.87999999989</v>
      </c>
      <c r="O550">
        <f>tbl_salesdata[[#This Row],[Ship Date]]-tbl_salesdata[[#This Row],[Order Date]]</f>
        <v>19</v>
      </c>
      <c r="P550">
        <f>WEEKDAY(tbl_salesdata[[#This Row],[Order Date]],2)</f>
        <v>6</v>
      </c>
      <c r="Q550" t="str">
        <f>TEXT(tbl_salesdata[[#This Row],[Order Date]],"dddd")</f>
        <v>Saturday</v>
      </c>
      <c r="R550" t="str">
        <f>IF(tbl_salesdata[[#This Row],[Weekdaynum]]&gt;5,"Yes","No")</f>
        <v>Yes</v>
      </c>
    </row>
    <row r="551" spans="1:18" hidden="1" x14ac:dyDescent="0.35">
      <c r="A551">
        <v>315997111</v>
      </c>
      <c r="B551" s="3">
        <v>43275</v>
      </c>
      <c r="C551" s="3">
        <v>43277</v>
      </c>
      <c r="D551" t="s">
        <v>62</v>
      </c>
      <c r="E551" t="s">
        <v>38</v>
      </c>
      <c r="F551" t="s">
        <v>42</v>
      </c>
      <c r="G551" t="s">
        <v>14</v>
      </c>
      <c r="H551" t="s">
        <v>19</v>
      </c>
      <c r="I551" s="9">
        <v>9422</v>
      </c>
      <c r="J551" s="9">
        <v>437.2</v>
      </c>
      <c r="K551" s="9">
        <v>263.33</v>
      </c>
      <c r="L551" s="9">
        <f>tbl_salesdata[[#This Row],[Units Sold]]*tbl_salesdata[[#This Row],[Unit Cost]]</f>
        <v>2481095.2599999998</v>
      </c>
      <c r="M551" s="9">
        <f>tbl_salesdata[[#This Row],[Units Sold]]*tbl_salesdata[[#This Row],[Unit Price]]</f>
        <v>4119298.4</v>
      </c>
      <c r="N551" s="9">
        <f>tbl_salesdata[[#This Row],[Total Sales]]-tbl_salesdata[[#This Row],[Total Cost]]</f>
        <v>1638203.1400000001</v>
      </c>
      <c r="O551">
        <f>tbl_salesdata[[#This Row],[Ship Date]]-tbl_salesdata[[#This Row],[Order Date]]</f>
        <v>2</v>
      </c>
      <c r="P551">
        <f>WEEKDAY(tbl_salesdata[[#This Row],[Order Date]],2)</f>
        <v>7</v>
      </c>
      <c r="Q551" t="str">
        <f>TEXT(tbl_salesdata[[#This Row],[Order Date]],"dddd")</f>
        <v>Sunday</v>
      </c>
      <c r="R551" t="str">
        <f>IF(tbl_salesdata[[#This Row],[Weekdaynum]]&gt;5,"Yes","No")</f>
        <v>Yes</v>
      </c>
    </row>
    <row r="552" spans="1:18" hidden="1" x14ac:dyDescent="0.35">
      <c r="A552">
        <v>328322827</v>
      </c>
      <c r="B552" s="3">
        <v>44012</v>
      </c>
      <c r="C552" s="3">
        <v>44025</v>
      </c>
      <c r="D552" t="s">
        <v>188</v>
      </c>
      <c r="E552" t="s">
        <v>21</v>
      </c>
      <c r="F552" t="s">
        <v>42</v>
      </c>
      <c r="G552" t="s">
        <v>14</v>
      </c>
      <c r="H552" t="s">
        <v>19</v>
      </c>
      <c r="I552" s="9">
        <v>6876</v>
      </c>
      <c r="J552" s="9">
        <v>437.2</v>
      </c>
      <c r="K552" s="9">
        <v>263.33</v>
      </c>
      <c r="L552" s="9">
        <f>tbl_salesdata[[#This Row],[Units Sold]]*tbl_salesdata[[#This Row],[Unit Cost]]</f>
        <v>1810657.0799999998</v>
      </c>
      <c r="M552" s="9">
        <f>tbl_salesdata[[#This Row],[Units Sold]]*tbl_salesdata[[#This Row],[Unit Price]]</f>
        <v>3006187.1999999997</v>
      </c>
      <c r="N552" s="9">
        <f>tbl_salesdata[[#This Row],[Total Sales]]-tbl_salesdata[[#This Row],[Total Cost]]</f>
        <v>1195530.1199999999</v>
      </c>
      <c r="O552">
        <f>tbl_salesdata[[#This Row],[Ship Date]]-tbl_salesdata[[#This Row],[Order Date]]</f>
        <v>13</v>
      </c>
      <c r="P552">
        <f>WEEKDAY(tbl_salesdata[[#This Row],[Order Date]],2)</f>
        <v>2</v>
      </c>
      <c r="Q552" t="str">
        <f>TEXT(tbl_salesdata[[#This Row],[Order Date]],"dddd")</f>
        <v>Tuesday</v>
      </c>
      <c r="R552" t="str">
        <f>IF(tbl_salesdata[[#This Row],[Weekdaynum]]&gt;5,"Yes","No")</f>
        <v>No</v>
      </c>
    </row>
    <row r="553" spans="1:18" hidden="1" x14ac:dyDescent="0.35">
      <c r="A553">
        <v>158673751</v>
      </c>
      <c r="B553" s="3">
        <v>43181</v>
      </c>
      <c r="C553" s="3">
        <v>43198</v>
      </c>
      <c r="D553" t="s">
        <v>184</v>
      </c>
      <c r="E553" t="s">
        <v>21</v>
      </c>
      <c r="F553" t="s">
        <v>17</v>
      </c>
      <c r="G553" t="s">
        <v>14</v>
      </c>
      <c r="H553" t="s">
        <v>34</v>
      </c>
      <c r="I553" s="9">
        <v>3944</v>
      </c>
      <c r="J553" s="9">
        <v>152.58000000000001</v>
      </c>
      <c r="K553" s="9">
        <v>97.44</v>
      </c>
      <c r="L553" s="9">
        <f>tbl_salesdata[[#This Row],[Units Sold]]*tbl_salesdata[[#This Row],[Unit Cost]]</f>
        <v>384303.35999999999</v>
      </c>
      <c r="M553" s="9">
        <f>tbl_salesdata[[#This Row],[Units Sold]]*tbl_salesdata[[#This Row],[Unit Price]]</f>
        <v>601775.52</v>
      </c>
      <c r="N553" s="9">
        <f>tbl_salesdata[[#This Row],[Total Sales]]-tbl_salesdata[[#This Row],[Total Cost]]</f>
        <v>217472.16000000003</v>
      </c>
      <c r="O553">
        <f>tbl_salesdata[[#This Row],[Ship Date]]-tbl_salesdata[[#This Row],[Order Date]]</f>
        <v>17</v>
      </c>
      <c r="P553">
        <f>WEEKDAY(tbl_salesdata[[#This Row],[Order Date]],2)</f>
        <v>4</v>
      </c>
      <c r="Q553" t="str">
        <f>TEXT(tbl_salesdata[[#This Row],[Order Date]],"dddd")</f>
        <v>Thursday</v>
      </c>
      <c r="R553" t="str">
        <f>IF(tbl_salesdata[[#This Row],[Weekdaynum]]&gt;5,"Yes","No")</f>
        <v>No</v>
      </c>
    </row>
    <row r="554" spans="1:18" hidden="1" x14ac:dyDescent="0.35">
      <c r="A554">
        <v>464911210</v>
      </c>
      <c r="B554" s="3">
        <v>43107</v>
      </c>
      <c r="C554" s="3">
        <v>43109</v>
      </c>
      <c r="D554" t="s">
        <v>178</v>
      </c>
      <c r="E554" t="s">
        <v>21</v>
      </c>
      <c r="F554" t="s">
        <v>17</v>
      </c>
      <c r="G554" t="s">
        <v>18</v>
      </c>
      <c r="H554" t="s">
        <v>26</v>
      </c>
      <c r="I554" s="9">
        <v>6413</v>
      </c>
      <c r="J554" s="9">
        <v>152.58000000000001</v>
      </c>
      <c r="K554" s="9">
        <v>97.44</v>
      </c>
      <c r="L554" s="9">
        <f>tbl_salesdata[[#This Row],[Units Sold]]*tbl_salesdata[[#This Row],[Unit Cost]]</f>
        <v>624882.72</v>
      </c>
      <c r="M554" s="9">
        <f>tbl_salesdata[[#This Row],[Units Sold]]*tbl_salesdata[[#This Row],[Unit Price]]</f>
        <v>978495.54</v>
      </c>
      <c r="N554" s="9">
        <f>tbl_salesdata[[#This Row],[Total Sales]]-tbl_salesdata[[#This Row],[Total Cost]]</f>
        <v>353612.82000000007</v>
      </c>
      <c r="O554">
        <f>tbl_salesdata[[#This Row],[Ship Date]]-tbl_salesdata[[#This Row],[Order Date]]</f>
        <v>2</v>
      </c>
      <c r="P554">
        <f>WEEKDAY(tbl_salesdata[[#This Row],[Order Date]],2)</f>
        <v>7</v>
      </c>
      <c r="Q554" t="str">
        <f>TEXT(tbl_salesdata[[#This Row],[Order Date]],"dddd")</f>
        <v>Sunday</v>
      </c>
      <c r="R554" t="str">
        <f>IF(tbl_salesdata[[#This Row],[Weekdaynum]]&gt;5,"Yes","No")</f>
        <v>Yes</v>
      </c>
    </row>
    <row r="555" spans="1:18" hidden="1" x14ac:dyDescent="0.35">
      <c r="A555">
        <v>175209033</v>
      </c>
      <c r="B555" s="3">
        <v>44237</v>
      </c>
      <c r="C555" s="3">
        <v>44250</v>
      </c>
      <c r="D555" t="s">
        <v>78</v>
      </c>
      <c r="E555" t="s">
        <v>24</v>
      </c>
      <c r="F555" t="s">
        <v>13</v>
      </c>
      <c r="G555" t="s">
        <v>14</v>
      </c>
      <c r="H555" t="s">
        <v>26</v>
      </c>
      <c r="I555" s="9">
        <v>7101</v>
      </c>
      <c r="J555" s="9">
        <v>255.28</v>
      </c>
      <c r="K555" s="9">
        <v>159.41999999999999</v>
      </c>
      <c r="L555" s="9">
        <f>tbl_salesdata[[#This Row],[Units Sold]]*tbl_salesdata[[#This Row],[Unit Cost]]</f>
        <v>1132041.42</v>
      </c>
      <c r="M555" s="9">
        <f>tbl_salesdata[[#This Row],[Units Sold]]*tbl_salesdata[[#This Row],[Unit Price]]</f>
        <v>1812743.28</v>
      </c>
      <c r="N555" s="9">
        <f>tbl_salesdata[[#This Row],[Total Sales]]-tbl_salesdata[[#This Row],[Total Cost]]</f>
        <v>680701.8600000001</v>
      </c>
      <c r="O555">
        <f>tbl_salesdata[[#This Row],[Ship Date]]-tbl_salesdata[[#This Row],[Order Date]]</f>
        <v>13</v>
      </c>
      <c r="P555">
        <f>WEEKDAY(tbl_salesdata[[#This Row],[Order Date]],2)</f>
        <v>3</v>
      </c>
      <c r="Q555" t="str">
        <f>TEXT(tbl_salesdata[[#This Row],[Order Date]],"dddd")</f>
        <v>Wednesday</v>
      </c>
      <c r="R555" t="str">
        <f>IF(tbl_salesdata[[#This Row],[Weekdaynum]]&gt;5,"Yes","No")</f>
        <v>No</v>
      </c>
    </row>
    <row r="556" spans="1:18" hidden="1" x14ac:dyDescent="0.35">
      <c r="A556">
        <v>538053548</v>
      </c>
      <c r="B556" s="3">
        <v>43594</v>
      </c>
      <c r="C556" s="3">
        <v>43599</v>
      </c>
      <c r="D556" t="s">
        <v>28</v>
      </c>
      <c r="E556" t="s">
        <v>29</v>
      </c>
      <c r="F556" t="s">
        <v>76</v>
      </c>
      <c r="G556" t="s">
        <v>14</v>
      </c>
      <c r="H556" t="s">
        <v>26</v>
      </c>
      <c r="I556" s="9">
        <v>856</v>
      </c>
      <c r="J556" s="9">
        <v>668.27</v>
      </c>
      <c r="K556" s="9">
        <v>502.54</v>
      </c>
      <c r="L556" s="9">
        <f>tbl_salesdata[[#This Row],[Units Sold]]*tbl_salesdata[[#This Row],[Unit Cost]]</f>
        <v>430174.24</v>
      </c>
      <c r="M556" s="9">
        <f>tbl_salesdata[[#This Row],[Units Sold]]*tbl_salesdata[[#This Row],[Unit Price]]</f>
        <v>572039.12</v>
      </c>
      <c r="N556" s="9">
        <f>tbl_salesdata[[#This Row],[Total Sales]]-tbl_salesdata[[#This Row],[Total Cost]]</f>
        <v>141864.88</v>
      </c>
      <c r="O556">
        <f>tbl_salesdata[[#This Row],[Ship Date]]-tbl_salesdata[[#This Row],[Order Date]]</f>
        <v>5</v>
      </c>
      <c r="P556">
        <f>WEEKDAY(tbl_salesdata[[#This Row],[Order Date]],2)</f>
        <v>4</v>
      </c>
      <c r="Q556" t="str">
        <f>TEXT(tbl_salesdata[[#This Row],[Order Date]],"dddd")</f>
        <v>Thursday</v>
      </c>
      <c r="R556" t="str">
        <f>IF(tbl_salesdata[[#This Row],[Weekdaynum]]&gt;5,"Yes","No")</f>
        <v>No</v>
      </c>
    </row>
    <row r="557" spans="1:18" hidden="1" x14ac:dyDescent="0.35">
      <c r="A557">
        <v>172243583</v>
      </c>
      <c r="B557" s="3">
        <v>44830</v>
      </c>
      <c r="C557" s="3">
        <v>44849</v>
      </c>
      <c r="D557" t="s">
        <v>163</v>
      </c>
      <c r="E557" t="s">
        <v>38</v>
      </c>
      <c r="F557" t="s">
        <v>30</v>
      </c>
      <c r="G557" t="s">
        <v>14</v>
      </c>
      <c r="H557" t="s">
        <v>34</v>
      </c>
      <c r="I557" s="9">
        <v>9559</v>
      </c>
      <c r="J557" s="9">
        <v>81.73</v>
      </c>
      <c r="K557" s="9">
        <v>56.67</v>
      </c>
      <c r="L557" s="9">
        <f>tbl_salesdata[[#This Row],[Units Sold]]*tbl_salesdata[[#This Row],[Unit Cost]]</f>
        <v>541708.53</v>
      </c>
      <c r="M557" s="9">
        <f>tbl_salesdata[[#This Row],[Units Sold]]*tbl_salesdata[[#This Row],[Unit Price]]</f>
        <v>781257.07000000007</v>
      </c>
      <c r="N557" s="9">
        <f>tbl_salesdata[[#This Row],[Total Sales]]-tbl_salesdata[[#This Row],[Total Cost]]</f>
        <v>239548.54000000004</v>
      </c>
      <c r="O557">
        <f>tbl_salesdata[[#This Row],[Ship Date]]-tbl_salesdata[[#This Row],[Order Date]]</f>
        <v>19</v>
      </c>
      <c r="P557">
        <f>WEEKDAY(tbl_salesdata[[#This Row],[Order Date]],2)</f>
        <v>1</v>
      </c>
      <c r="Q557" t="str">
        <f>TEXT(tbl_salesdata[[#This Row],[Order Date]],"dddd")</f>
        <v>Monday</v>
      </c>
      <c r="R557" t="str">
        <f>IF(tbl_salesdata[[#This Row],[Weekdaynum]]&gt;5,"Yes","No")</f>
        <v>No</v>
      </c>
    </row>
    <row r="558" spans="1:18" hidden="1" x14ac:dyDescent="0.35">
      <c r="A558">
        <v>916890466</v>
      </c>
      <c r="B558" s="3">
        <v>42748</v>
      </c>
      <c r="C558" s="3">
        <v>42758</v>
      </c>
      <c r="D558" t="s">
        <v>158</v>
      </c>
      <c r="E558" t="s">
        <v>12</v>
      </c>
      <c r="F558" t="s">
        <v>13</v>
      </c>
      <c r="G558" t="s">
        <v>18</v>
      </c>
      <c r="H558" t="s">
        <v>34</v>
      </c>
      <c r="I558" s="9">
        <v>7119</v>
      </c>
      <c r="J558" s="9">
        <v>255.28</v>
      </c>
      <c r="K558" s="9">
        <v>159.41999999999999</v>
      </c>
      <c r="L558" s="9">
        <f>tbl_salesdata[[#This Row],[Units Sold]]*tbl_salesdata[[#This Row],[Unit Cost]]</f>
        <v>1134910.98</v>
      </c>
      <c r="M558" s="9">
        <f>tbl_salesdata[[#This Row],[Units Sold]]*tbl_salesdata[[#This Row],[Unit Price]]</f>
        <v>1817338.32</v>
      </c>
      <c r="N558" s="9">
        <f>tbl_salesdata[[#This Row],[Total Sales]]-tbl_salesdata[[#This Row],[Total Cost]]</f>
        <v>682427.34000000008</v>
      </c>
      <c r="O558">
        <f>tbl_salesdata[[#This Row],[Ship Date]]-tbl_salesdata[[#This Row],[Order Date]]</f>
        <v>10</v>
      </c>
      <c r="P558">
        <f>WEEKDAY(tbl_salesdata[[#This Row],[Order Date]],2)</f>
        <v>5</v>
      </c>
      <c r="Q558" t="str">
        <f>TEXT(tbl_salesdata[[#This Row],[Order Date]],"dddd")</f>
        <v>Friday</v>
      </c>
      <c r="R558" t="str">
        <f>IF(tbl_salesdata[[#This Row],[Weekdaynum]]&gt;5,"Yes","No")</f>
        <v>No</v>
      </c>
    </row>
    <row r="559" spans="1:18" hidden="1" x14ac:dyDescent="0.35">
      <c r="A559">
        <v>181418025</v>
      </c>
      <c r="B559" s="3">
        <v>43469</v>
      </c>
      <c r="C559" s="3">
        <v>43483</v>
      </c>
      <c r="D559" t="s">
        <v>201</v>
      </c>
      <c r="E559" t="s">
        <v>24</v>
      </c>
      <c r="F559" t="s">
        <v>40</v>
      </c>
      <c r="G559" t="s">
        <v>14</v>
      </c>
      <c r="H559" t="s">
        <v>15</v>
      </c>
      <c r="I559" s="9">
        <v>4480</v>
      </c>
      <c r="J559" s="9">
        <v>651.21</v>
      </c>
      <c r="K559" s="9">
        <v>524.96</v>
      </c>
      <c r="L559" s="9">
        <f>tbl_salesdata[[#This Row],[Units Sold]]*tbl_salesdata[[#This Row],[Unit Cost]]</f>
        <v>2351820.8000000003</v>
      </c>
      <c r="M559" s="9">
        <f>tbl_salesdata[[#This Row],[Units Sold]]*tbl_salesdata[[#This Row],[Unit Price]]</f>
        <v>2917420.8000000003</v>
      </c>
      <c r="N559" s="9">
        <f>tbl_salesdata[[#This Row],[Total Sales]]-tbl_salesdata[[#This Row],[Total Cost]]</f>
        <v>565600</v>
      </c>
      <c r="O559">
        <f>tbl_salesdata[[#This Row],[Ship Date]]-tbl_salesdata[[#This Row],[Order Date]]</f>
        <v>14</v>
      </c>
      <c r="P559">
        <f>WEEKDAY(tbl_salesdata[[#This Row],[Order Date]],2)</f>
        <v>5</v>
      </c>
      <c r="Q559" t="str">
        <f>TEXT(tbl_salesdata[[#This Row],[Order Date]],"dddd")</f>
        <v>Friday</v>
      </c>
      <c r="R559" t="str">
        <f>IF(tbl_salesdata[[#This Row],[Weekdaynum]]&gt;5,"Yes","No")</f>
        <v>No</v>
      </c>
    </row>
    <row r="560" spans="1:18" hidden="1" x14ac:dyDescent="0.35">
      <c r="A560">
        <v>395562589</v>
      </c>
      <c r="B560" s="3">
        <v>44846</v>
      </c>
      <c r="C560" s="3">
        <v>44855</v>
      </c>
      <c r="D560" t="s">
        <v>103</v>
      </c>
      <c r="E560" t="s">
        <v>21</v>
      </c>
      <c r="F560" t="s">
        <v>22</v>
      </c>
      <c r="G560" t="s">
        <v>14</v>
      </c>
      <c r="H560" t="s">
        <v>19</v>
      </c>
      <c r="I560" s="9">
        <v>4615</v>
      </c>
      <c r="J560" s="9">
        <v>47.45</v>
      </c>
      <c r="K560" s="9">
        <v>31.79</v>
      </c>
      <c r="L560" s="9">
        <f>tbl_salesdata[[#This Row],[Units Sold]]*tbl_salesdata[[#This Row],[Unit Cost]]</f>
        <v>146710.85</v>
      </c>
      <c r="M560" s="9">
        <f>tbl_salesdata[[#This Row],[Units Sold]]*tbl_salesdata[[#This Row],[Unit Price]]</f>
        <v>218981.75</v>
      </c>
      <c r="N560" s="9">
        <f>tbl_salesdata[[#This Row],[Total Sales]]-tbl_salesdata[[#This Row],[Total Cost]]</f>
        <v>72270.899999999994</v>
      </c>
      <c r="O560">
        <f>tbl_salesdata[[#This Row],[Ship Date]]-tbl_salesdata[[#This Row],[Order Date]]</f>
        <v>9</v>
      </c>
      <c r="P560">
        <f>WEEKDAY(tbl_salesdata[[#This Row],[Order Date]],2)</f>
        <v>3</v>
      </c>
      <c r="Q560" t="str">
        <f>TEXT(tbl_salesdata[[#This Row],[Order Date]],"dddd")</f>
        <v>Wednesday</v>
      </c>
      <c r="R560" t="str">
        <f>IF(tbl_salesdata[[#This Row],[Weekdaynum]]&gt;5,"Yes","No")</f>
        <v>No</v>
      </c>
    </row>
    <row r="561" spans="1:18" hidden="1" x14ac:dyDescent="0.35">
      <c r="A561">
        <v>459372985</v>
      </c>
      <c r="B561" s="3">
        <v>43891</v>
      </c>
      <c r="C561" s="3">
        <v>43893</v>
      </c>
      <c r="D561" t="s">
        <v>178</v>
      </c>
      <c r="E561" t="s">
        <v>21</v>
      </c>
      <c r="F561" t="s">
        <v>13</v>
      </c>
      <c r="G561" t="s">
        <v>18</v>
      </c>
      <c r="H561" t="s">
        <v>34</v>
      </c>
      <c r="I561" s="9">
        <v>7529</v>
      </c>
      <c r="J561" s="9">
        <v>255.28</v>
      </c>
      <c r="K561" s="9">
        <v>159.41999999999999</v>
      </c>
      <c r="L561" s="9">
        <f>tbl_salesdata[[#This Row],[Units Sold]]*tbl_salesdata[[#This Row],[Unit Cost]]</f>
        <v>1200273.18</v>
      </c>
      <c r="M561" s="9">
        <f>tbl_salesdata[[#This Row],[Units Sold]]*tbl_salesdata[[#This Row],[Unit Price]]</f>
        <v>1922003.12</v>
      </c>
      <c r="N561" s="9">
        <f>tbl_salesdata[[#This Row],[Total Sales]]-tbl_salesdata[[#This Row],[Total Cost]]</f>
        <v>721729.94000000018</v>
      </c>
      <c r="O561">
        <f>tbl_salesdata[[#This Row],[Ship Date]]-tbl_salesdata[[#This Row],[Order Date]]</f>
        <v>2</v>
      </c>
      <c r="P561">
        <f>WEEKDAY(tbl_salesdata[[#This Row],[Order Date]],2)</f>
        <v>7</v>
      </c>
      <c r="Q561" t="str">
        <f>TEXT(tbl_salesdata[[#This Row],[Order Date]],"dddd")</f>
        <v>Sunday</v>
      </c>
      <c r="R561" t="str">
        <f>IF(tbl_salesdata[[#This Row],[Weekdaynum]]&gt;5,"Yes","No")</f>
        <v>Yes</v>
      </c>
    </row>
    <row r="562" spans="1:18" hidden="1" x14ac:dyDescent="0.35">
      <c r="A562">
        <v>693210542</v>
      </c>
      <c r="B562" s="3">
        <v>44007</v>
      </c>
      <c r="C562" s="3">
        <v>44015</v>
      </c>
      <c r="D562" t="s">
        <v>129</v>
      </c>
      <c r="E562" t="s">
        <v>21</v>
      </c>
      <c r="F562" t="s">
        <v>47</v>
      </c>
      <c r="G562" t="s">
        <v>14</v>
      </c>
      <c r="H562" t="s">
        <v>26</v>
      </c>
      <c r="I562" s="9">
        <v>5259</v>
      </c>
      <c r="J562" s="9">
        <v>421.89</v>
      </c>
      <c r="K562" s="9">
        <v>364.69</v>
      </c>
      <c r="L562" s="9">
        <f>tbl_salesdata[[#This Row],[Units Sold]]*tbl_salesdata[[#This Row],[Unit Cost]]</f>
        <v>1917904.71</v>
      </c>
      <c r="M562" s="9">
        <f>tbl_salesdata[[#This Row],[Units Sold]]*tbl_salesdata[[#This Row],[Unit Price]]</f>
        <v>2218719.5099999998</v>
      </c>
      <c r="N562" s="9">
        <f>tbl_salesdata[[#This Row],[Total Sales]]-tbl_salesdata[[#This Row],[Total Cost]]</f>
        <v>300814.79999999981</v>
      </c>
      <c r="O562">
        <f>tbl_salesdata[[#This Row],[Ship Date]]-tbl_salesdata[[#This Row],[Order Date]]</f>
        <v>8</v>
      </c>
      <c r="P562">
        <f>WEEKDAY(tbl_salesdata[[#This Row],[Order Date]],2)</f>
        <v>4</v>
      </c>
      <c r="Q562" t="str">
        <f>TEXT(tbl_salesdata[[#This Row],[Order Date]],"dddd")</f>
        <v>Thursday</v>
      </c>
      <c r="R562" t="str">
        <f>IF(tbl_salesdata[[#This Row],[Weekdaynum]]&gt;5,"Yes","No")</f>
        <v>No</v>
      </c>
    </row>
    <row r="563" spans="1:18" hidden="1" x14ac:dyDescent="0.35">
      <c r="A563">
        <v>587749087</v>
      </c>
      <c r="B563" s="3">
        <v>44524</v>
      </c>
      <c r="C563" s="3">
        <v>44529</v>
      </c>
      <c r="D563" t="s">
        <v>73</v>
      </c>
      <c r="E563" t="s">
        <v>24</v>
      </c>
      <c r="F563" t="s">
        <v>30</v>
      </c>
      <c r="G563" t="s">
        <v>18</v>
      </c>
      <c r="H563" t="s">
        <v>26</v>
      </c>
      <c r="I563" s="9">
        <v>6871</v>
      </c>
      <c r="J563" s="9">
        <v>81.73</v>
      </c>
      <c r="K563" s="9">
        <v>56.67</v>
      </c>
      <c r="L563" s="9">
        <f>tbl_salesdata[[#This Row],[Units Sold]]*tbl_salesdata[[#This Row],[Unit Cost]]</f>
        <v>389379.57</v>
      </c>
      <c r="M563" s="9">
        <f>tbl_salesdata[[#This Row],[Units Sold]]*tbl_salesdata[[#This Row],[Unit Price]]</f>
        <v>561566.83000000007</v>
      </c>
      <c r="N563" s="9">
        <f>tbl_salesdata[[#This Row],[Total Sales]]-tbl_salesdata[[#This Row],[Total Cost]]</f>
        <v>172187.26000000007</v>
      </c>
      <c r="O563">
        <f>tbl_salesdata[[#This Row],[Ship Date]]-tbl_salesdata[[#This Row],[Order Date]]</f>
        <v>5</v>
      </c>
      <c r="P563">
        <f>WEEKDAY(tbl_salesdata[[#This Row],[Order Date]],2)</f>
        <v>3</v>
      </c>
      <c r="Q563" t="str">
        <f>TEXT(tbl_salesdata[[#This Row],[Order Date]],"dddd")</f>
        <v>Wednesday</v>
      </c>
      <c r="R563" t="str">
        <f>IF(tbl_salesdata[[#This Row],[Weekdaynum]]&gt;5,"Yes","No")</f>
        <v>No</v>
      </c>
    </row>
    <row r="564" spans="1:18" hidden="1" x14ac:dyDescent="0.35">
      <c r="A564">
        <v>153974950</v>
      </c>
      <c r="B564" s="3">
        <v>44430</v>
      </c>
      <c r="C564" s="3">
        <v>44444</v>
      </c>
      <c r="D564" t="s">
        <v>172</v>
      </c>
      <c r="E564" t="s">
        <v>21</v>
      </c>
      <c r="F564" t="s">
        <v>56</v>
      </c>
      <c r="G564" t="s">
        <v>18</v>
      </c>
      <c r="H564" t="s">
        <v>26</v>
      </c>
      <c r="I564" s="9">
        <v>3464</v>
      </c>
      <c r="J564" s="9">
        <v>9.33</v>
      </c>
      <c r="K564" s="9">
        <v>6.92</v>
      </c>
      <c r="L564" s="9">
        <f>tbl_salesdata[[#This Row],[Units Sold]]*tbl_salesdata[[#This Row],[Unit Cost]]</f>
        <v>23970.880000000001</v>
      </c>
      <c r="M564" s="9">
        <f>tbl_salesdata[[#This Row],[Units Sold]]*tbl_salesdata[[#This Row],[Unit Price]]</f>
        <v>32319.119999999999</v>
      </c>
      <c r="N564" s="9">
        <f>tbl_salesdata[[#This Row],[Total Sales]]-tbl_salesdata[[#This Row],[Total Cost]]</f>
        <v>8348.239999999998</v>
      </c>
      <c r="O564">
        <f>tbl_salesdata[[#This Row],[Ship Date]]-tbl_salesdata[[#This Row],[Order Date]]</f>
        <v>14</v>
      </c>
      <c r="P564">
        <f>WEEKDAY(tbl_salesdata[[#This Row],[Order Date]],2)</f>
        <v>7</v>
      </c>
      <c r="Q564" t="str">
        <f>TEXT(tbl_salesdata[[#This Row],[Order Date]],"dddd")</f>
        <v>Sunday</v>
      </c>
      <c r="R564" t="str">
        <f>IF(tbl_salesdata[[#This Row],[Weekdaynum]]&gt;5,"Yes","No")</f>
        <v>Yes</v>
      </c>
    </row>
    <row r="565" spans="1:18" hidden="1" x14ac:dyDescent="0.35">
      <c r="A565">
        <v>373186957</v>
      </c>
      <c r="B565" s="3">
        <v>44643</v>
      </c>
      <c r="C565" s="3">
        <v>44648</v>
      </c>
      <c r="D565" t="s">
        <v>186</v>
      </c>
      <c r="E565" t="s">
        <v>38</v>
      </c>
      <c r="F565" t="s">
        <v>68</v>
      </c>
      <c r="G565" t="s">
        <v>14</v>
      </c>
      <c r="H565" t="s">
        <v>26</v>
      </c>
      <c r="I565" s="9">
        <v>3169</v>
      </c>
      <c r="J565" s="9">
        <v>154.06</v>
      </c>
      <c r="K565" s="9">
        <v>90.93</v>
      </c>
      <c r="L565" s="9">
        <f>tbl_salesdata[[#This Row],[Units Sold]]*tbl_salesdata[[#This Row],[Unit Cost]]</f>
        <v>288157.17000000004</v>
      </c>
      <c r="M565" s="9">
        <f>tbl_salesdata[[#This Row],[Units Sold]]*tbl_salesdata[[#This Row],[Unit Price]]</f>
        <v>488216.14</v>
      </c>
      <c r="N565" s="9">
        <f>tbl_salesdata[[#This Row],[Total Sales]]-tbl_salesdata[[#This Row],[Total Cost]]</f>
        <v>200058.96999999997</v>
      </c>
      <c r="O565">
        <f>tbl_salesdata[[#This Row],[Ship Date]]-tbl_salesdata[[#This Row],[Order Date]]</f>
        <v>5</v>
      </c>
      <c r="P565">
        <f>WEEKDAY(tbl_salesdata[[#This Row],[Order Date]],2)</f>
        <v>3</v>
      </c>
      <c r="Q565" t="str">
        <f>TEXT(tbl_salesdata[[#This Row],[Order Date]],"dddd")</f>
        <v>Wednesday</v>
      </c>
      <c r="R565" t="str">
        <f>IF(tbl_salesdata[[#This Row],[Weekdaynum]]&gt;5,"Yes","No")</f>
        <v>No</v>
      </c>
    </row>
    <row r="566" spans="1:18" hidden="1" x14ac:dyDescent="0.35">
      <c r="A566">
        <v>946996438</v>
      </c>
      <c r="B566" s="3">
        <v>43390</v>
      </c>
      <c r="C566" s="3">
        <v>43391</v>
      </c>
      <c r="D566" t="s">
        <v>31</v>
      </c>
      <c r="E566" t="s">
        <v>32</v>
      </c>
      <c r="F566" t="s">
        <v>30</v>
      </c>
      <c r="G566" t="s">
        <v>18</v>
      </c>
      <c r="H566" t="s">
        <v>15</v>
      </c>
      <c r="I566" s="9">
        <v>6145</v>
      </c>
      <c r="J566" s="9">
        <v>81.73</v>
      </c>
      <c r="K566" s="9">
        <v>56.67</v>
      </c>
      <c r="L566" s="9">
        <f>tbl_salesdata[[#This Row],[Units Sold]]*tbl_salesdata[[#This Row],[Unit Cost]]</f>
        <v>348237.15</v>
      </c>
      <c r="M566" s="9">
        <f>tbl_salesdata[[#This Row],[Units Sold]]*tbl_salesdata[[#This Row],[Unit Price]]</f>
        <v>502230.85000000003</v>
      </c>
      <c r="N566" s="9">
        <f>tbl_salesdata[[#This Row],[Total Sales]]-tbl_salesdata[[#This Row],[Total Cost]]</f>
        <v>153993.70000000001</v>
      </c>
      <c r="O566">
        <f>tbl_salesdata[[#This Row],[Ship Date]]-tbl_salesdata[[#This Row],[Order Date]]</f>
        <v>1</v>
      </c>
      <c r="P566">
        <f>WEEKDAY(tbl_salesdata[[#This Row],[Order Date]],2)</f>
        <v>3</v>
      </c>
      <c r="Q566" t="str">
        <f>TEXT(tbl_salesdata[[#This Row],[Order Date]],"dddd")</f>
        <v>Wednesday</v>
      </c>
      <c r="R566" t="str">
        <f>IF(tbl_salesdata[[#This Row],[Weekdaynum]]&gt;5,"Yes","No")</f>
        <v>No</v>
      </c>
    </row>
    <row r="567" spans="1:18" x14ac:dyDescent="0.35">
      <c r="A567">
        <v>438558185</v>
      </c>
      <c r="B567" s="3">
        <v>44618</v>
      </c>
      <c r="C567" s="3">
        <v>44623</v>
      </c>
      <c r="D567" t="s">
        <v>46</v>
      </c>
      <c r="E567" t="s">
        <v>29</v>
      </c>
      <c r="F567" t="s">
        <v>47</v>
      </c>
      <c r="G567" t="s">
        <v>14</v>
      </c>
      <c r="H567" t="s">
        <v>15</v>
      </c>
      <c r="I567" s="9">
        <v>7967</v>
      </c>
      <c r="J567" s="9">
        <v>421.89</v>
      </c>
      <c r="K567" s="9">
        <v>364.69</v>
      </c>
      <c r="L567" s="9">
        <f>tbl_salesdata[[#This Row],[Units Sold]]*tbl_salesdata[[#This Row],[Unit Cost]]</f>
        <v>2905485.23</v>
      </c>
      <c r="M567" s="9">
        <f>tbl_salesdata[[#This Row],[Units Sold]]*tbl_salesdata[[#This Row],[Unit Price]]</f>
        <v>3361197.63</v>
      </c>
      <c r="N567" s="9">
        <f>tbl_salesdata[[#This Row],[Total Sales]]-tbl_salesdata[[#This Row],[Total Cost]]</f>
        <v>455712.39999999991</v>
      </c>
      <c r="O567">
        <f>tbl_salesdata[[#This Row],[Ship Date]]-tbl_salesdata[[#This Row],[Order Date]]</f>
        <v>5</v>
      </c>
      <c r="P567">
        <f>WEEKDAY(tbl_salesdata[[#This Row],[Order Date]],2)</f>
        <v>6</v>
      </c>
      <c r="Q567" t="str">
        <f>TEXT(tbl_salesdata[[#This Row],[Order Date]],"dddd")</f>
        <v>Saturday</v>
      </c>
      <c r="R567" t="str">
        <f>IF(tbl_salesdata[[#This Row],[Weekdaynum]]&gt;5,"Yes","No")</f>
        <v>Yes</v>
      </c>
    </row>
    <row r="568" spans="1:18" hidden="1" x14ac:dyDescent="0.35">
      <c r="A568">
        <v>966415631</v>
      </c>
      <c r="B568" s="3">
        <v>42086</v>
      </c>
      <c r="C568" s="3">
        <v>42100</v>
      </c>
      <c r="D568" t="s">
        <v>181</v>
      </c>
      <c r="E568" t="s">
        <v>38</v>
      </c>
      <c r="F568" t="s">
        <v>76</v>
      </c>
      <c r="G568" t="s">
        <v>18</v>
      </c>
      <c r="H568" t="s">
        <v>34</v>
      </c>
      <c r="I568" s="9">
        <v>2716</v>
      </c>
      <c r="J568" s="9">
        <v>668.27</v>
      </c>
      <c r="K568" s="9">
        <v>502.54</v>
      </c>
      <c r="L568" s="9">
        <f>tbl_salesdata[[#This Row],[Units Sold]]*tbl_salesdata[[#This Row],[Unit Cost]]</f>
        <v>1364898.6400000001</v>
      </c>
      <c r="M568" s="9">
        <f>tbl_salesdata[[#This Row],[Units Sold]]*tbl_salesdata[[#This Row],[Unit Price]]</f>
        <v>1815021.32</v>
      </c>
      <c r="N568" s="9">
        <f>tbl_salesdata[[#This Row],[Total Sales]]-tbl_salesdata[[#This Row],[Total Cost]]</f>
        <v>450122.67999999993</v>
      </c>
      <c r="O568">
        <f>tbl_salesdata[[#This Row],[Ship Date]]-tbl_salesdata[[#This Row],[Order Date]]</f>
        <v>14</v>
      </c>
      <c r="P568">
        <f>WEEKDAY(tbl_salesdata[[#This Row],[Order Date]],2)</f>
        <v>1</v>
      </c>
      <c r="Q568" t="str">
        <f>TEXT(tbl_salesdata[[#This Row],[Order Date]],"dddd")</f>
        <v>Monday</v>
      </c>
      <c r="R568" t="str">
        <f>IF(tbl_salesdata[[#This Row],[Weekdaynum]]&gt;5,"Yes","No")</f>
        <v>No</v>
      </c>
    </row>
    <row r="569" spans="1:18" hidden="1" x14ac:dyDescent="0.35">
      <c r="A569">
        <v>166810500</v>
      </c>
      <c r="B569" s="3">
        <v>44479</v>
      </c>
      <c r="C569" s="3">
        <v>44484</v>
      </c>
      <c r="D569" t="s">
        <v>35</v>
      </c>
      <c r="E569" t="s">
        <v>21</v>
      </c>
      <c r="F569" t="s">
        <v>33</v>
      </c>
      <c r="G569" t="s">
        <v>14</v>
      </c>
      <c r="H569" t="s">
        <v>15</v>
      </c>
      <c r="I569" s="9">
        <v>1789</v>
      </c>
      <c r="J569" s="9">
        <v>109.28</v>
      </c>
      <c r="K569" s="9">
        <v>35.840000000000003</v>
      </c>
      <c r="L569" s="9">
        <f>tbl_salesdata[[#This Row],[Units Sold]]*tbl_salesdata[[#This Row],[Unit Cost]]</f>
        <v>64117.760000000009</v>
      </c>
      <c r="M569" s="9">
        <f>tbl_salesdata[[#This Row],[Units Sold]]*tbl_salesdata[[#This Row],[Unit Price]]</f>
        <v>195501.92</v>
      </c>
      <c r="N569" s="9">
        <f>tbl_salesdata[[#This Row],[Total Sales]]-tbl_salesdata[[#This Row],[Total Cost]]</f>
        <v>131384.16</v>
      </c>
      <c r="O569">
        <f>tbl_salesdata[[#This Row],[Ship Date]]-tbl_salesdata[[#This Row],[Order Date]]</f>
        <v>5</v>
      </c>
      <c r="P569">
        <f>WEEKDAY(tbl_salesdata[[#This Row],[Order Date]],2)</f>
        <v>7</v>
      </c>
      <c r="Q569" t="str">
        <f>TEXT(tbl_salesdata[[#This Row],[Order Date]],"dddd")</f>
        <v>Sunday</v>
      </c>
      <c r="R569" t="str">
        <f>IF(tbl_salesdata[[#This Row],[Weekdaynum]]&gt;5,"Yes","No")</f>
        <v>Yes</v>
      </c>
    </row>
    <row r="570" spans="1:18" hidden="1" x14ac:dyDescent="0.35">
      <c r="A570">
        <v>131373155</v>
      </c>
      <c r="B570" s="3">
        <v>42255</v>
      </c>
      <c r="C570" s="3">
        <v>42265</v>
      </c>
      <c r="D570" t="s">
        <v>82</v>
      </c>
      <c r="E570" t="s">
        <v>32</v>
      </c>
      <c r="F570" t="s">
        <v>47</v>
      </c>
      <c r="G570" t="s">
        <v>18</v>
      </c>
      <c r="H570" t="s">
        <v>34</v>
      </c>
      <c r="I570" s="9">
        <v>5091</v>
      </c>
      <c r="J570" s="9">
        <v>421.89</v>
      </c>
      <c r="K570" s="9">
        <v>364.69</v>
      </c>
      <c r="L570" s="9">
        <f>tbl_salesdata[[#This Row],[Units Sold]]*tbl_salesdata[[#This Row],[Unit Cost]]</f>
        <v>1856636.79</v>
      </c>
      <c r="M570" s="9">
        <f>tbl_salesdata[[#This Row],[Units Sold]]*tbl_salesdata[[#This Row],[Unit Price]]</f>
        <v>2147841.9899999998</v>
      </c>
      <c r="N570" s="9">
        <f>tbl_salesdata[[#This Row],[Total Sales]]-tbl_salesdata[[#This Row],[Total Cost]]</f>
        <v>291205.19999999972</v>
      </c>
      <c r="O570">
        <f>tbl_salesdata[[#This Row],[Ship Date]]-tbl_salesdata[[#This Row],[Order Date]]</f>
        <v>10</v>
      </c>
      <c r="P570">
        <f>WEEKDAY(tbl_salesdata[[#This Row],[Order Date]],2)</f>
        <v>2</v>
      </c>
      <c r="Q570" t="str">
        <f>TEXT(tbl_salesdata[[#This Row],[Order Date]],"dddd")</f>
        <v>Tuesday</v>
      </c>
      <c r="R570" t="str">
        <f>IF(tbl_salesdata[[#This Row],[Weekdaynum]]&gt;5,"Yes","No")</f>
        <v>No</v>
      </c>
    </row>
    <row r="571" spans="1:18" hidden="1" x14ac:dyDescent="0.35">
      <c r="A571">
        <v>913277423</v>
      </c>
      <c r="B571" s="3">
        <v>44169</v>
      </c>
      <c r="C571" s="3">
        <v>44180</v>
      </c>
      <c r="D571" t="s">
        <v>164</v>
      </c>
      <c r="E571" t="s">
        <v>38</v>
      </c>
      <c r="F571" t="s">
        <v>68</v>
      </c>
      <c r="G571" t="s">
        <v>14</v>
      </c>
      <c r="H571" t="s">
        <v>26</v>
      </c>
      <c r="I571" s="9">
        <v>7939</v>
      </c>
      <c r="J571" s="9">
        <v>154.06</v>
      </c>
      <c r="K571" s="9">
        <v>90.93</v>
      </c>
      <c r="L571" s="9">
        <f>tbl_salesdata[[#This Row],[Units Sold]]*tbl_salesdata[[#This Row],[Unit Cost]]</f>
        <v>721893.27</v>
      </c>
      <c r="M571" s="9">
        <f>tbl_salesdata[[#This Row],[Units Sold]]*tbl_salesdata[[#This Row],[Unit Price]]</f>
        <v>1223082.3400000001</v>
      </c>
      <c r="N571" s="9">
        <f>tbl_salesdata[[#This Row],[Total Sales]]-tbl_salesdata[[#This Row],[Total Cost]]</f>
        <v>501189.07000000007</v>
      </c>
      <c r="O571">
        <f>tbl_salesdata[[#This Row],[Ship Date]]-tbl_salesdata[[#This Row],[Order Date]]</f>
        <v>11</v>
      </c>
      <c r="P571">
        <f>WEEKDAY(tbl_salesdata[[#This Row],[Order Date]],2)</f>
        <v>5</v>
      </c>
      <c r="Q571" t="str">
        <f>TEXT(tbl_salesdata[[#This Row],[Order Date]],"dddd")</f>
        <v>Friday</v>
      </c>
      <c r="R571" t="str">
        <f>IF(tbl_salesdata[[#This Row],[Weekdaynum]]&gt;5,"Yes","No")</f>
        <v>No</v>
      </c>
    </row>
    <row r="572" spans="1:18" hidden="1" x14ac:dyDescent="0.35">
      <c r="A572">
        <v>386009633</v>
      </c>
      <c r="B572" s="3">
        <v>43555</v>
      </c>
      <c r="C572" s="3">
        <v>43557</v>
      </c>
      <c r="D572" t="s">
        <v>152</v>
      </c>
      <c r="E572" t="s">
        <v>21</v>
      </c>
      <c r="F572" t="s">
        <v>30</v>
      </c>
      <c r="G572" t="s">
        <v>18</v>
      </c>
      <c r="H572" t="s">
        <v>15</v>
      </c>
      <c r="I572" s="9">
        <v>7683</v>
      </c>
      <c r="J572" s="9">
        <v>81.73</v>
      </c>
      <c r="K572" s="9">
        <v>56.67</v>
      </c>
      <c r="L572" s="9">
        <f>tbl_salesdata[[#This Row],[Units Sold]]*tbl_salesdata[[#This Row],[Unit Cost]]</f>
        <v>435395.61</v>
      </c>
      <c r="M572" s="9">
        <f>tbl_salesdata[[#This Row],[Units Sold]]*tbl_salesdata[[#This Row],[Unit Price]]</f>
        <v>627931.59000000008</v>
      </c>
      <c r="N572" s="9">
        <f>tbl_salesdata[[#This Row],[Total Sales]]-tbl_salesdata[[#This Row],[Total Cost]]</f>
        <v>192535.9800000001</v>
      </c>
      <c r="O572">
        <f>tbl_salesdata[[#This Row],[Ship Date]]-tbl_salesdata[[#This Row],[Order Date]]</f>
        <v>2</v>
      </c>
      <c r="P572">
        <f>WEEKDAY(tbl_salesdata[[#This Row],[Order Date]],2)</f>
        <v>7</v>
      </c>
      <c r="Q572" t="str">
        <f>TEXT(tbl_salesdata[[#This Row],[Order Date]],"dddd")</f>
        <v>Sunday</v>
      </c>
      <c r="R572" t="str">
        <f>IF(tbl_salesdata[[#This Row],[Weekdaynum]]&gt;5,"Yes","No")</f>
        <v>Yes</v>
      </c>
    </row>
    <row r="573" spans="1:18" hidden="1" x14ac:dyDescent="0.35">
      <c r="A573">
        <v>993368613</v>
      </c>
      <c r="B573" s="3">
        <v>42408</v>
      </c>
      <c r="C573" s="3">
        <v>42421</v>
      </c>
      <c r="D573" t="s">
        <v>184</v>
      </c>
      <c r="E573" t="s">
        <v>21</v>
      </c>
      <c r="F573" t="s">
        <v>30</v>
      </c>
      <c r="G573" t="s">
        <v>18</v>
      </c>
      <c r="H573" t="s">
        <v>34</v>
      </c>
      <c r="I573" s="9">
        <v>8702</v>
      </c>
      <c r="J573" s="9">
        <v>81.73</v>
      </c>
      <c r="K573" s="9">
        <v>56.67</v>
      </c>
      <c r="L573" s="9">
        <f>tbl_salesdata[[#This Row],[Units Sold]]*tbl_salesdata[[#This Row],[Unit Cost]]</f>
        <v>493142.34</v>
      </c>
      <c r="M573" s="9">
        <f>tbl_salesdata[[#This Row],[Units Sold]]*tbl_salesdata[[#This Row],[Unit Price]]</f>
        <v>711214.46000000008</v>
      </c>
      <c r="N573" s="9">
        <f>tbl_salesdata[[#This Row],[Total Sales]]-tbl_salesdata[[#This Row],[Total Cost]]</f>
        <v>218072.12000000005</v>
      </c>
      <c r="O573">
        <f>tbl_salesdata[[#This Row],[Ship Date]]-tbl_salesdata[[#This Row],[Order Date]]</f>
        <v>13</v>
      </c>
      <c r="P573">
        <f>WEEKDAY(tbl_salesdata[[#This Row],[Order Date]],2)</f>
        <v>1</v>
      </c>
      <c r="Q573" t="str">
        <f>TEXT(tbl_salesdata[[#This Row],[Order Date]],"dddd")</f>
        <v>Monday</v>
      </c>
      <c r="R573" t="str">
        <f>IF(tbl_salesdata[[#This Row],[Weekdaynum]]&gt;5,"Yes","No")</f>
        <v>No</v>
      </c>
    </row>
    <row r="574" spans="1:18" hidden="1" x14ac:dyDescent="0.35">
      <c r="A574">
        <v>299465692</v>
      </c>
      <c r="B574" s="3">
        <v>43264</v>
      </c>
      <c r="C574" s="3">
        <v>43265</v>
      </c>
      <c r="D574" t="s">
        <v>197</v>
      </c>
      <c r="E574" t="s">
        <v>38</v>
      </c>
      <c r="F574" t="s">
        <v>40</v>
      </c>
      <c r="G574" t="s">
        <v>18</v>
      </c>
      <c r="H574" t="s">
        <v>34</v>
      </c>
      <c r="I574" s="9">
        <v>7408</v>
      </c>
      <c r="J574" s="9">
        <v>651.21</v>
      </c>
      <c r="K574" s="9">
        <v>524.96</v>
      </c>
      <c r="L574" s="9">
        <f>tbl_salesdata[[#This Row],[Units Sold]]*tbl_salesdata[[#This Row],[Unit Cost]]</f>
        <v>3888903.68</v>
      </c>
      <c r="M574" s="9">
        <f>tbl_salesdata[[#This Row],[Units Sold]]*tbl_salesdata[[#This Row],[Unit Price]]</f>
        <v>4824163.6800000006</v>
      </c>
      <c r="N574" s="9">
        <f>tbl_salesdata[[#This Row],[Total Sales]]-tbl_salesdata[[#This Row],[Total Cost]]</f>
        <v>935260.00000000047</v>
      </c>
      <c r="O574">
        <f>tbl_salesdata[[#This Row],[Ship Date]]-tbl_salesdata[[#This Row],[Order Date]]</f>
        <v>1</v>
      </c>
      <c r="P574">
        <f>WEEKDAY(tbl_salesdata[[#This Row],[Order Date]],2)</f>
        <v>3</v>
      </c>
      <c r="Q574" t="str">
        <f>TEXT(tbl_salesdata[[#This Row],[Order Date]],"dddd")</f>
        <v>Wednesday</v>
      </c>
      <c r="R574" t="str">
        <f>IF(tbl_salesdata[[#This Row],[Weekdaynum]]&gt;5,"Yes","No")</f>
        <v>No</v>
      </c>
    </row>
    <row r="575" spans="1:18" hidden="1" x14ac:dyDescent="0.35">
      <c r="A575">
        <v>438724696</v>
      </c>
      <c r="B575" s="3">
        <v>43703</v>
      </c>
      <c r="C575" s="3">
        <v>43707</v>
      </c>
      <c r="D575" t="s">
        <v>169</v>
      </c>
      <c r="E575" t="s">
        <v>29</v>
      </c>
      <c r="F575" t="s">
        <v>68</v>
      </c>
      <c r="G575" t="s">
        <v>18</v>
      </c>
      <c r="H575" t="s">
        <v>26</v>
      </c>
      <c r="I575" s="9">
        <v>7242</v>
      </c>
      <c r="J575" s="9">
        <v>154.06</v>
      </c>
      <c r="K575" s="9">
        <v>90.93</v>
      </c>
      <c r="L575" s="9">
        <f>tbl_salesdata[[#This Row],[Units Sold]]*tbl_salesdata[[#This Row],[Unit Cost]]</f>
        <v>658515.06000000006</v>
      </c>
      <c r="M575" s="9">
        <f>tbl_salesdata[[#This Row],[Units Sold]]*tbl_salesdata[[#This Row],[Unit Price]]</f>
        <v>1115702.52</v>
      </c>
      <c r="N575" s="9">
        <f>tbl_salesdata[[#This Row],[Total Sales]]-tbl_salesdata[[#This Row],[Total Cost]]</f>
        <v>457187.45999999996</v>
      </c>
      <c r="O575">
        <f>tbl_salesdata[[#This Row],[Ship Date]]-tbl_salesdata[[#This Row],[Order Date]]</f>
        <v>4</v>
      </c>
      <c r="P575">
        <f>WEEKDAY(tbl_salesdata[[#This Row],[Order Date]],2)</f>
        <v>1</v>
      </c>
      <c r="Q575" t="str">
        <f>TEXT(tbl_salesdata[[#This Row],[Order Date]],"dddd")</f>
        <v>Monday</v>
      </c>
      <c r="R575" t="str">
        <f>IF(tbl_salesdata[[#This Row],[Weekdaynum]]&gt;5,"Yes","No")</f>
        <v>No</v>
      </c>
    </row>
    <row r="576" spans="1:18" hidden="1" x14ac:dyDescent="0.35">
      <c r="A576">
        <v>465881955</v>
      </c>
      <c r="B576" s="3">
        <v>44041</v>
      </c>
      <c r="C576" s="3">
        <v>44058</v>
      </c>
      <c r="D576" t="s">
        <v>140</v>
      </c>
      <c r="E576" t="s">
        <v>24</v>
      </c>
      <c r="F576" t="s">
        <v>42</v>
      </c>
      <c r="G576" t="s">
        <v>18</v>
      </c>
      <c r="H576" t="s">
        <v>34</v>
      </c>
      <c r="I576" s="9">
        <v>3678</v>
      </c>
      <c r="J576" s="9">
        <v>437.2</v>
      </c>
      <c r="K576" s="9">
        <v>263.33</v>
      </c>
      <c r="L576" s="9">
        <f>tbl_salesdata[[#This Row],[Units Sold]]*tbl_salesdata[[#This Row],[Unit Cost]]</f>
        <v>968527.74</v>
      </c>
      <c r="M576" s="9">
        <f>tbl_salesdata[[#This Row],[Units Sold]]*tbl_salesdata[[#This Row],[Unit Price]]</f>
        <v>1608021.5999999999</v>
      </c>
      <c r="N576" s="9">
        <f>tbl_salesdata[[#This Row],[Total Sales]]-tbl_salesdata[[#This Row],[Total Cost]]</f>
        <v>639493.85999999987</v>
      </c>
      <c r="O576">
        <f>tbl_salesdata[[#This Row],[Ship Date]]-tbl_salesdata[[#This Row],[Order Date]]</f>
        <v>17</v>
      </c>
      <c r="P576">
        <f>WEEKDAY(tbl_salesdata[[#This Row],[Order Date]],2)</f>
        <v>3</v>
      </c>
      <c r="Q576" t="str">
        <f>TEXT(tbl_salesdata[[#This Row],[Order Date]],"dddd")</f>
        <v>Wednesday</v>
      </c>
      <c r="R576" t="str">
        <f>IF(tbl_salesdata[[#This Row],[Weekdaynum]]&gt;5,"Yes","No")</f>
        <v>No</v>
      </c>
    </row>
    <row r="577" spans="1:18" hidden="1" x14ac:dyDescent="0.35">
      <c r="A577">
        <v>405986297</v>
      </c>
      <c r="B577" s="3">
        <v>43443</v>
      </c>
      <c r="C577" s="3">
        <v>43446</v>
      </c>
      <c r="D577" t="s">
        <v>184</v>
      </c>
      <c r="E577" t="s">
        <v>21</v>
      </c>
      <c r="F577" t="s">
        <v>13</v>
      </c>
      <c r="G577" t="s">
        <v>14</v>
      </c>
      <c r="H577" t="s">
        <v>26</v>
      </c>
      <c r="I577" s="9">
        <v>9222</v>
      </c>
      <c r="J577" s="9">
        <v>255.28</v>
      </c>
      <c r="K577" s="9">
        <v>159.41999999999999</v>
      </c>
      <c r="L577" s="9">
        <f>tbl_salesdata[[#This Row],[Units Sold]]*tbl_salesdata[[#This Row],[Unit Cost]]</f>
        <v>1470171.24</v>
      </c>
      <c r="M577" s="9">
        <f>tbl_salesdata[[#This Row],[Units Sold]]*tbl_salesdata[[#This Row],[Unit Price]]</f>
        <v>2354192.16</v>
      </c>
      <c r="N577" s="9">
        <f>tbl_salesdata[[#This Row],[Total Sales]]-tbl_salesdata[[#This Row],[Total Cost]]</f>
        <v>884020.92000000016</v>
      </c>
      <c r="O577">
        <f>tbl_salesdata[[#This Row],[Ship Date]]-tbl_salesdata[[#This Row],[Order Date]]</f>
        <v>3</v>
      </c>
      <c r="P577">
        <f>WEEKDAY(tbl_salesdata[[#This Row],[Order Date]],2)</f>
        <v>7</v>
      </c>
      <c r="Q577" t="str">
        <f>TEXT(tbl_salesdata[[#This Row],[Order Date]],"dddd")</f>
        <v>Sunday</v>
      </c>
      <c r="R577" t="str">
        <f>IF(tbl_salesdata[[#This Row],[Weekdaynum]]&gt;5,"Yes","No")</f>
        <v>Yes</v>
      </c>
    </row>
    <row r="578" spans="1:18" hidden="1" x14ac:dyDescent="0.35">
      <c r="A578">
        <v>804399049</v>
      </c>
      <c r="B578" s="3">
        <v>44698</v>
      </c>
      <c r="C578" s="3">
        <v>44710</v>
      </c>
      <c r="D578" t="s">
        <v>163</v>
      </c>
      <c r="E578" t="s">
        <v>38</v>
      </c>
      <c r="F578" t="s">
        <v>76</v>
      </c>
      <c r="G578" t="s">
        <v>14</v>
      </c>
      <c r="H578" t="s">
        <v>15</v>
      </c>
      <c r="I578" s="9">
        <v>8409</v>
      </c>
      <c r="J578" s="9">
        <v>668.27</v>
      </c>
      <c r="K578" s="9">
        <v>502.54</v>
      </c>
      <c r="L578" s="9">
        <f>tbl_salesdata[[#This Row],[Units Sold]]*tbl_salesdata[[#This Row],[Unit Cost]]</f>
        <v>4225858.8600000003</v>
      </c>
      <c r="M578" s="9">
        <f>tbl_salesdata[[#This Row],[Units Sold]]*tbl_salesdata[[#This Row],[Unit Price]]</f>
        <v>5619482.4299999997</v>
      </c>
      <c r="N578" s="9">
        <f>tbl_salesdata[[#This Row],[Total Sales]]-tbl_salesdata[[#This Row],[Total Cost]]</f>
        <v>1393623.5699999994</v>
      </c>
      <c r="O578">
        <f>tbl_salesdata[[#This Row],[Ship Date]]-tbl_salesdata[[#This Row],[Order Date]]</f>
        <v>12</v>
      </c>
      <c r="P578">
        <f>WEEKDAY(tbl_salesdata[[#This Row],[Order Date]],2)</f>
        <v>2</v>
      </c>
      <c r="Q578" t="str">
        <f>TEXT(tbl_salesdata[[#This Row],[Order Date]],"dddd")</f>
        <v>Tuesday</v>
      </c>
      <c r="R578" t="str">
        <f>IF(tbl_salesdata[[#This Row],[Weekdaynum]]&gt;5,"Yes","No")</f>
        <v>No</v>
      </c>
    </row>
    <row r="579" spans="1:18" hidden="1" x14ac:dyDescent="0.35">
      <c r="A579">
        <v>476794040</v>
      </c>
      <c r="B579" s="3">
        <v>42404</v>
      </c>
      <c r="C579" s="3">
        <v>42405</v>
      </c>
      <c r="D579" t="s">
        <v>49</v>
      </c>
      <c r="E579" t="s">
        <v>21</v>
      </c>
      <c r="F579" t="s">
        <v>22</v>
      </c>
      <c r="G579" t="s">
        <v>14</v>
      </c>
      <c r="H579" t="s">
        <v>34</v>
      </c>
      <c r="I579" s="9">
        <v>2807</v>
      </c>
      <c r="J579" s="9">
        <v>47.45</v>
      </c>
      <c r="K579" s="9">
        <v>31.79</v>
      </c>
      <c r="L579" s="9">
        <f>tbl_salesdata[[#This Row],[Units Sold]]*tbl_salesdata[[#This Row],[Unit Cost]]</f>
        <v>89234.53</v>
      </c>
      <c r="M579" s="9">
        <f>tbl_salesdata[[#This Row],[Units Sold]]*tbl_salesdata[[#This Row],[Unit Price]]</f>
        <v>133192.15</v>
      </c>
      <c r="N579" s="9">
        <f>tbl_salesdata[[#This Row],[Total Sales]]-tbl_salesdata[[#This Row],[Total Cost]]</f>
        <v>43957.619999999995</v>
      </c>
      <c r="O579">
        <f>tbl_salesdata[[#This Row],[Ship Date]]-tbl_salesdata[[#This Row],[Order Date]]</f>
        <v>1</v>
      </c>
      <c r="P579">
        <f>WEEKDAY(tbl_salesdata[[#This Row],[Order Date]],2)</f>
        <v>4</v>
      </c>
      <c r="Q579" t="str">
        <f>TEXT(tbl_salesdata[[#This Row],[Order Date]],"dddd")</f>
        <v>Thursday</v>
      </c>
      <c r="R579" t="str">
        <f>IF(tbl_salesdata[[#This Row],[Weekdaynum]]&gt;5,"Yes","No")</f>
        <v>No</v>
      </c>
    </row>
    <row r="580" spans="1:18" hidden="1" x14ac:dyDescent="0.35">
      <c r="A580">
        <v>559157598</v>
      </c>
      <c r="B580" s="3">
        <v>44012</v>
      </c>
      <c r="C580" s="3">
        <v>44024</v>
      </c>
      <c r="D580" t="s">
        <v>160</v>
      </c>
      <c r="E580" t="s">
        <v>29</v>
      </c>
      <c r="F580" t="s">
        <v>30</v>
      </c>
      <c r="G580" t="s">
        <v>18</v>
      </c>
      <c r="H580" t="s">
        <v>26</v>
      </c>
      <c r="I580" s="9">
        <v>6014</v>
      </c>
      <c r="J580" s="9">
        <v>81.73</v>
      </c>
      <c r="K580" s="9">
        <v>56.67</v>
      </c>
      <c r="L580" s="9">
        <f>tbl_salesdata[[#This Row],[Units Sold]]*tbl_salesdata[[#This Row],[Unit Cost]]</f>
        <v>340813.38</v>
      </c>
      <c r="M580" s="9">
        <f>tbl_salesdata[[#This Row],[Units Sold]]*tbl_salesdata[[#This Row],[Unit Price]]</f>
        <v>491524.22000000003</v>
      </c>
      <c r="N580" s="9">
        <f>tbl_salesdata[[#This Row],[Total Sales]]-tbl_salesdata[[#This Row],[Total Cost]]</f>
        <v>150710.84000000003</v>
      </c>
      <c r="O580">
        <f>tbl_salesdata[[#This Row],[Ship Date]]-tbl_salesdata[[#This Row],[Order Date]]</f>
        <v>12</v>
      </c>
      <c r="P580">
        <f>WEEKDAY(tbl_salesdata[[#This Row],[Order Date]],2)</f>
        <v>2</v>
      </c>
      <c r="Q580" t="str">
        <f>TEXT(tbl_salesdata[[#This Row],[Order Date]],"dddd")</f>
        <v>Tuesday</v>
      </c>
      <c r="R580" t="str">
        <f>IF(tbl_salesdata[[#This Row],[Weekdaynum]]&gt;5,"Yes","No")</f>
        <v>No</v>
      </c>
    </row>
    <row r="581" spans="1:18" hidden="1" x14ac:dyDescent="0.35">
      <c r="A581">
        <v>457788550</v>
      </c>
      <c r="B581" s="3">
        <v>42053</v>
      </c>
      <c r="C581" s="3">
        <v>42064</v>
      </c>
      <c r="D581" t="s">
        <v>164</v>
      </c>
      <c r="E581" t="s">
        <v>38</v>
      </c>
      <c r="F581" t="s">
        <v>42</v>
      </c>
      <c r="G581" t="s">
        <v>14</v>
      </c>
      <c r="H581" t="s">
        <v>34</v>
      </c>
      <c r="I581" s="9">
        <v>8660</v>
      </c>
      <c r="J581" s="9">
        <v>437.2</v>
      </c>
      <c r="K581" s="9">
        <v>263.33</v>
      </c>
      <c r="L581" s="9">
        <f>tbl_salesdata[[#This Row],[Units Sold]]*tbl_salesdata[[#This Row],[Unit Cost]]</f>
        <v>2280437.7999999998</v>
      </c>
      <c r="M581" s="9">
        <f>tbl_salesdata[[#This Row],[Units Sold]]*tbl_salesdata[[#This Row],[Unit Price]]</f>
        <v>3786152</v>
      </c>
      <c r="N581" s="9">
        <f>tbl_salesdata[[#This Row],[Total Sales]]-tbl_salesdata[[#This Row],[Total Cost]]</f>
        <v>1505714.2000000002</v>
      </c>
      <c r="O581">
        <f>tbl_salesdata[[#This Row],[Ship Date]]-tbl_salesdata[[#This Row],[Order Date]]</f>
        <v>11</v>
      </c>
      <c r="P581">
        <f>WEEKDAY(tbl_salesdata[[#This Row],[Order Date]],2)</f>
        <v>3</v>
      </c>
      <c r="Q581" t="str">
        <f>TEXT(tbl_salesdata[[#This Row],[Order Date]],"dddd")</f>
        <v>Wednesday</v>
      </c>
      <c r="R581" t="str">
        <f>IF(tbl_salesdata[[#This Row],[Weekdaynum]]&gt;5,"Yes","No")</f>
        <v>No</v>
      </c>
    </row>
    <row r="582" spans="1:18" x14ac:dyDescent="0.35">
      <c r="A582">
        <v>457852494</v>
      </c>
      <c r="B582" s="3">
        <v>43701</v>
      </c>
      <c r="C582" s="3">
        <v>43708</v>
      </c>
      <c r="D582" t="s">
        <v>194</v>
      </c>
      <c r="E582" t="s">
        <v>32</v>
      </c>
      <c r="F582" t="s">
        <v>42</v>
      </c>
      <c r="G582" t="s">
        <v>18</v>
      </c>
      <c r="H582" t="s">
        <v>19</v>
      </c>
      <c r="I582" s="9">
        <v>7582</v>
      </c>
      <c r="J582" s="9">
        <v>437.2</v>
      </c>
      <c r="K582" s="9">
        <v>263.33</v>
      </c>
      <c r="L582" s="9">
        <f>tbl_salesdata[[#This Row],[Units Sold]]*tbl_salesdata[[#This Row],[Unit Cost]]</f>
        <v>1996568.0599999998</v>
      </c>
      <c r="M582" s="9">
        <f>tbl_salesdata[[#This Row],[Units Sold]]*tbl_salesdata[[#This Row],[Unit Price]]</f>
        <v>3314850.4</v>
      </c>
      <c r="N582" s="9">
        <f>tbl_salesdata[[#This Row],[Total Sales]]-tbl_salesdata[[#This Row],[Total Cost]]</f>
        <v>1318282.3400000001</v>
      </c>
      <c r="O582">
        <f>tbl_salesdata[[#This Row],[Ship Date]]-tbl_salesdata[[#This Row],[Order Date]]</f>
        <v>7</v>
      </c>
      <c r="P582">
        <f>WEEKDAY(tbl_salesdata[[#This Row],[Order Date]],2)</f>
        <v>6</v>
      </c>
      <c r="Q582" t="str">
        <f>TEXT(tbl_salesdata[[#This Row],[Order Date]],"dddd")</f>
        <v>Saturday</v>
      </c>
      <c r="R582" t="str">
        <f>IF(tbl_salesdata[[#This Row],[Weekdaynum]]&gt;5,"Yes","No")</f>
        <v>Yes</v>
      </c>
    </row>
    <row r="583" spans="1:18" hidden="1" x14ac:dyDescent="0.35">
      <c r="A583">
        <v>380610454</v>
      </c>
      <c r="B583" s="3">
        <v>44551</v>
      </c>
      <c r="C583" s="3">
        <v>44571</v>
      </c>
      <c r="D583" t="s">
        <v>103</v>
      </c>
      <c r="E583" t="s">
        <v>21</v>
      </c>
      <c r="F583" t="s">
        <v>47</v>
      </c>
      <c r="G583" t="s">
        <v>18</v>
      </c>
      <c r="H583" t="s">
        <v>19</v>
      </c>
      <c r="I583" s="9">
        <v>9946</v>
      </c>
      <c r="J583" s="9">
        <v>421.89</v>
      </c>
      <c r="K583" s="9">
        <v>364.69</v>
      </c>
      <c r="L583" s="9">
        <f>tbl_salesdata[[#This Row],[Units Sold]]*tbl_salesdata[[#This Row],[Unit Cost]]</f>
        <v>3627206.7399999998</v>
      </c>
      <c r="M583" s="9">
        <f>tbl_salesdata[[#This Row],[Units Sold]]*tbl_salesdata[[#This Row],[Unit Price]]</f>
        <v>4196117.9399999995</v>
      </c>
      <c r="N583" s="9">
        <f>tbl_salesdata[[#This Row],[Total Sales]]-tbl_salesdata[[#This Row],[Total Cost]]</f>
        <v>568911.19999999972</v>
      </c>
      <c r="O583">
        <f>tbl_salesdata[[#This Row],[Ship Date]]-tbl_salesdata[[#This Row],[Order Date]]</f>
        <v>20</v>
      </c>
      <c r="P583">
        <f>WEEKDAY(tbl_salesdata[[#This Row],[Order Date]],2)</f>
        <v>2</v>
      </c>
      <c r="Q583" t="str">
        <f>TEXT(tbl_salesdata[[#This Row],[Order Date]],"dddd")</f>
        <v>Tuesday</v>
      </c>
      <c r="R583" t="str">
        <f>IF(tbl_salesdata[[#This Row],[Weekdaynum]]&gt;5,"Yes","No")</f>
        <v>No</v>
      </c>
    </row>
    <row r="584" spans="1:18" hidden="1" x14ac:dyDescent="0.35">
      <c r="A584">
        <v>918961560</v>
      </c>
      <c r="B584" s="3">
        <v>43940</v>
      </c>
      <c r="C584" s="3">
        <v>43954</v>
      </c>
      <c r="D584" t="s">
        <v>191</v>
      </c>
      <c r="E584" t="s">
        <v>24</v>
      </c>
      <c r="F584" t="s">
        <v>13</v>
      </c>
      <c r="G584" t="s">
        <v>14</v>
      </c>
      <c r="H584" t="s">
        <v>19</v>
      </c>
      <c r="I584" s="9">
        <v>2</v>
      </c>
      <c r="J584" s="9">
        <v>255.28</v>
      </c>
      <c r="K584" s="9">
        <v>159.41999999999999</v>
      </c>
      <c r="L584" s="9">
        <f>tbl_salesdata[[#This Row],[Units Sold]]*tbl_salesdata[[#This Row],[Unit Cost]]</f>
        <v>318.83999999999997</v>
      </c>
      <c r="M584" s="9">
        <f>tbl_salesdata[[#This Row],[Units Sold]]*tbl_salesdata[[#This Row],[Unit Price]]</f>
        <v>510.56</v>
      </c>
      <c r="N584" s="9">
        <f>tbl_salesdata[[#This Row],[Total Sales]]-tbl_salesdata[[#This Row],[Total Cost]]</f>
        <v>191.72000000000003</v>
      </c>
      <c r="O584">
        <f>tbl_salesdata[[#This Row],[Ship Date]]-tbl_salesdata[[#This Row],[Order Date]]</f>
        <v>14</v>
      </c>
      <c r="P584">
        <f>WEEKDAY(tbl_salesdata[[#This Row],[Order Date]],2)</f>
        <v>7</v>
      </c>
      <c r="Q584" t="str">
        <f>TEXT(tbl_salesdata[[#This Row],[Order Date]],"dddd")</f>
        <v>Sunday</v>
      </c>
      <c r="R584" t="str">
        <f>IF(tbl_salesdata[[#This Row],[Weekdaynum]]&gt;5,"Yes","No")</f>
        <v>Yes</v>
      </c>
    </row>
    <row r="585" spans="1:18" hidden="1" x14ac:dyDescent="0.35">
      <c r="A585">
        <v>501900374</v>
      </c>
      <c r="B585" s="3">
        <v>42363</v>
      </c>
      <c r="C585" s="3">
        <v>42371</v>
      </c>
      <c r="D585" t="s">
        <v>75</v>
      </c>
      <c r="E585" t="s">
        <v>38</v>
      </c>
      <c r="F585" t="s">
        <v>40</v>
      </c>
      <c r="G585" t="s">
        <v>14</v>
      </c>
      <c r="H585" t="s">
        <v>34</v>
      </c>
      <c r="I585" s="9">
        <v>2329</v>
      </c>
      <c r="J585" s="9">
        <v>651.21</v>
      </c>
      <c r="K585" s="9">
        <v>524.96</v>
      </c>
      <c r="L585" s="9">
        <f>tbl_salesdata[[#This Row],[Units Sold]]*tbl_salesdata[[#This Row],[Unit Cost]]</f>
        <v>1222631.8400000001</v>
      </c>
      <c r="M585" s="9">
        <f>tbl_salesdata[[#This Row],[Units Sold]]*tbl_salesdata[[#This Row],[Unit Price]]</f>
        <v>1516668.09</v>
      </c>
      <c r="N585" s="9">
        <f>tbl_salesdata[[#This Row],[Total Sales]]-tbl_salesdata[[#This Row],[Total Cost]]</f>
        <v>294036.25</v>
      </c>
      <c r="O585">
        <f>tbl_salesdata[[#This Row],[Ship Date]]-tbl_salesdata[[#This Row],[Order Date]]</f>
        <v>8</v>
      </c>
      <c r="P585">
        <f>WEEKDAY(tbl_salesdata[[#This Row],[Order Date]],2)</f>
        <v>5</v>
      </c>
      <c r="Q585" t="str">
        <f>TEXT(tbl_salesdata[[#This Row],[Order Date]],"dddd")</f>
        <v>Friday</v>
      </c>
      <c r="R585" t="str">
        <f>IF(tbl_salesdata[[#This Row],[Weekdaynum]]&gt;5,"Yes","No")</f>
        <v>No</v>
      </c>
    </row>
    <row r="586" spans="1:18" hidden="1" x14ac:dyDescent="0.35">
      <c r="A586">
        <v>237288224</v>
      </c>
      <c r="B586" s="3">
        <v>43682</v>
      </c>
      <c r="C586" s="3">
        <v>43689</v>
      </c>
      <c r="D586" t="s">
        <v>128</v>
      </c>
      <c r="E586" t="s">
        <v>38</v>
      </c>
      <c r="F586" t="s">
        <v>76</v>
      </c>
      <c r="G586" t="s">
        <v>14</v>
      </c>
      <c r="H586" t="s">
        <v>15</v>
      </c>
      <c r="I586" s="9">
        <v>7713</v>
      </c>
      <c r="J586" s="9">
        <v>668.27</v>
      </c>
      <c r="K586" s="9">
        <v>502.54</v>
      </c>
      <c r="L586" s="9">
        <f>tbl_salesdata[[#This Row],[Units Sold]]*tbl_salesdata[[#This Row],[Unit Cost]]</f>
        <v>3876091.02</v>
      </c>
      <c r="M586" s="9">
        <f>tbl_salesdata[[#This Row],[Units Sold]]*tbl_salesdata[[#This Row],[Unit Price]]</f>
        <v>5154366.51</v>
      </c>
      <c r="N586" s="9">
        <f>tbl_salesdata[[#This Row],[Total Sales]]-tbl_salesdata[[#This Row],[Total Cost]]</f>
        <v>1278275.4899999998</v>
      </c>
      <c r="O586">
        <f>tbl_salesdata[[#This Row],[Ship Date]]-tbl_salesdata[[#This Row],[Order Date]]</f>
        <v>7</v>
      </c>
      <c r="P586">
        <f>WEEKDAY(tbl_salesdata[[#This Row],[Order Date]],2)</f>
        <v>1</v>
      </c>
      <c r="Q586" t="str">
        <f>TEXT(tbl_salesdata[[#This Row],[Order Date]],"dddd")</f>
        <v>Monday</v>
      </c>
      <c r="R586" t="str">
        <f>IF(tbl_salesdata[[#This Row],[Weekdaynum]]&gt;5,"Yes","No")</f>
        <v>No</v>
      </c>
    </row>
    <row r="587" spans="1:18" x14ac:dyDescent="0.35">
      <c r="A587">
        <v>999066913</v>
      </c>
      <c r="B587" s="3">
        <v>44394</v>
      </c>
      <c r="C587" s="3">
        <v>44398</v>
      </c>
      <c r="D587" t="s">
        <v>123</v>
      </c>
      <c r="E587" t="s">
        <v>38</v>
      </c>
      <c r="F587" t="s">
        <v>76</v>
      </c>
      <c r="G587" t="s">
        <v>18</v>
      </c>
      <c r="H587" t="s">
        <v>19</v>
      </c>
      <c r="I587" s="9">
        <v>4956</v>
      </c>
      <c r="J587" s="9">
        <v>668.27</v>
      </c>
      <c r="K587" s="9">
        <v>502.54</v>
      </c>
      <c r="L587" s="9">
        <f>tbl_salesdata[[#This Row],[Units Sold]]*tbl_salesdata[[#This Row],[Unit Cost]]</f>
        <v>2490588.2400000002</v>
      </c>
      <c r="M587" s="9">
        <f>tbl_salesdata[[#This Row],[Units Sold]]*tbl_salesdata[[#This Row],[Unit Price]]</f>
        <v>3311946.12</v>
      </c>
      <c r="N587" s="9">
        <f>tbl_salesdata[[#This Row],[Total Sales]]-tbl_salesdata[[#This Row],[Total Cost]]</f>
        <v>821357.87999999989</v>
      </c>
      <c r="O587">
        <f>tbl_salesdata[[#This Row],[Ship Date]]-tbl_salesdata[[#This Row],[Order Date]]</f>
        <v>4</v>
      </c>
      <c r="P587">
        <f>WEEKDAY(tbl_salesdata[[#This Row],[Order Date]],2)</f>
        <v>6</v>
      </c>
      <c r="Q587" t="str">
        <f>TEXT(tbl_salesdata[[#This Row],[Order Date]],"dddd")</f>
        <v>Saturday</v>
      </c>
      <c r="R587" t="str">
        <f>IF(tbl_salesdata[[#This Row],[Weekdaynum]]&gt;5,"Yes","No")</f>
        <v>Yes</v>
      </c>
    </row>
    <row r="588" spans="1:18" hidden="1" x14ac:dyDescent="0.35">
      <c r="A588">
        <v>898418843</v>
      </c>
      <c r="B588" s="3">
        <v>44298</v>
      </c>
      <c r="C588" s="3">
        <v>44312</v>
      </c>
      <c r="D588" t="s">
        <v>157</v>
      </c>
      <c r="E588" t="s">
        <v>24</v>
      </c>
      <c r="F588" t="s">
        <v>17</v>
      </c>
      <c r="G588" t="s">
        <v>18</v>
      </c>
      <c r="H588" t="s">
        <v>34</v>
      </c>
      <c r="I588" s="9">
        <v>955</v>
      </c>
      <c r="J588" s="9">
        <v>152.58000000000001</v>
      </c>
      <c r="K588" s="9">
        <v>97.44</v>
      </c>
      <c r="L588" s="9">
        <f>tbl_salesdata[[#This Row],[Units Sold]]*tbl_salesdata[[#This Row],[Unit Cost]]</f>
        <v>93055.2</v>
      </c>
      <c r="M588" s="9">
        <f>tbl_salesdata[[#This Row],[Units Sold]]*tbl_salesdata[[#This Row],[Unit Price]]</f>
        <v>145713.90000000002</v>
      </c>
      <c r="N588" s="9">
        <f>tbl_salesdata[[#This Row],[Total Sales]]-tbl_salesdata[[#This Row],[Total Cost]]</f>
        <v>52658.700000000026</v>
      </c>
      <c r="O588">
        <f>tbl_salesdata[[#This Row],[Ship Date]]-tbl_salesdata[[#This Row],[Order Date]]</f>
        <v>14</v>
      </c>
      <c r="P588">
        <f>WEEKDAY(tbl_salesdata[[#This Row],[Order Date]],2)</f>
        <v>1</v>
      </c>
      <c r="Q588" t="str">
        <f>TEXT(tbl_salesdata[[#This Row],[Order Date]],"dddd")</f>
        <v>Monday</v>
      </c>
      <c r="R588" t="str">
        <f>IF(tbl_salesdata[[#This Row],[Weekdaynum]]&gt;5,"Yes","No")</f>
        <v>No</v>
      </c>
    </row>
    <row r="589" spans="1:18" x14ac:dyDescent="0.35">
      <c r="A589">
        <v>798989140</v>
      </c>
      <c r="B589" s="3">
        <v>42112</v>
      </c>
      <c r="C589" s="3">
        <v>42119</v>
      </c>
      <c r="D589" t="s">
        <v>98</v>
      </c>
      <c r="E589" t="s">
        <v>38</v>
      </c>
      <c r="F589" t="s">
        <v>42</v>
      </c>
      <c r="G589" t="s">
        <v>14</v>
      </c>
      <c r="H589" t="s">
        <v>34</v>
      </c>
      <c r="I589" s="9">
        <v>7497</v>
      </c>
      <c r="J589" s="9">
        <v>437.2</v>
      </c>
      <c r="K589" s="9">
        <v>263.33</v>
      </c>
      <c r="L589" s="9">
        <f>tbl_salesdata[[#This Row],[Units Sold]]*tbl_salesdata[[#This Row],[Unit Cost]]</f>
        <v>1974185.0099999998</v>
      </c>
      <c r="M589" s="9">
        <f>tbl_salesdata[[#This Row],[Units Sold]]*tbl_salesdata[[#This Row],[Unit Price]]</f>
        <v>3277688.4</v>
      </c>
      <c r="N589" s="9">
        <f>tbl_salesdata[[#This Row],[Total Sales]]-tbl_salesdata[[#This Row],[Total Cost]]</f>
        <v>1303503.3900000001</v>
      </c>
      <c r="O589">
        <f>tbl_salesdata[[#This Row],[Ship Date]]-tbl_salesdata[[#This Row],[Order Date]]</f>
        <v>7</v>
      </c>
      <c r="P589">
        <f>WEEKDAY(tbl_salesdata[[#This Row],[Order Date]],2)</f>
        <v>6</v>
      </c>
      <c r="Q589" t="str">
        <f>TEXT(tbl_salesdata[[#This Row],[Order Date]],"dddd")</f>
        <v>Saturday</v>
      </c>
      <c r="R589" t="str">
        <f>IF(tbl_salesdata[[#This Row],[Weekdaynum]]&gt;5,"Yes","No")</f>
        <v>Yes</v>
      </c>
    </row>
    <row r="590" spans="1:18" hidden="1" x14ac:dyDescent="0.35">
      <c r="A590">
        <v>571494042</v>
      </c>
      <c r="B590" s="3">
        <v>44522</v>
      </c>
      <c r="C590" s="3">
        <v>44525</v>
      </c>
      <c r="D590" t="s">
        <v>52</v>
      </c>
      <c r="E590" t="s">
        <v>12</v>
      </c>
      <c r="F590" t="s">
        <v>22</v>
      </c>
      <c r="G590" t="s">
        <v>18</v>
      </c>
      <c r="H590" t="s">
        <v>15</v>
      </c>
      <c r="I590" s="9">
        <v>6642</v>
      </c>
      <c r="J590" s="9">
        <v>47.45</v>
      </c>
      <c r="K590" s="9">
        <v>31.79</v>
      </c>
      <c r="L590" s="9">
        <f>tbl_salesdata[[#This Row],[Units Sold]]*tbl_salesdata[[#This Row],[Unit Cost]]</f>
        <v>211149.18</v>
      </c>
      <c r="M590" s="9">
        <f>tbl_salesdata[[#This Row],[Units Sold]]*tbl_salesdata[[#This Row],[Unit Price]]</f>
        <v>315162.90000000002</v>
      </c>
      <c r="N590" s="9">
        <f>tbl_salesdata[[#This Row],[Total Sales]]-tbl_salesdata[[#This Row],[Total Cost]]</f>
        <v>104013.72000000003</v>
      </c>
      <c r="O590">
        <f>tbl_salesdata[[#This Row],[Ship Date]]-tbl_salesdata[[#This Row],[Order Date]]</f>
        <v>3</v>
      </c>
      <c r="P590">
        <f>WEEKDAY(tbl_salesdata[[#This Row],[Order Date]],2)</f>
        <v>1</v>
      </c>
      <c r="Q590" t="str">
        <f>TEXT(tbl_salesdata[[#This Row],[Order Date]],"dddd")</f>
        <v>Monday</v>
      </c>
      <c r="R590" t="str">
        <f>IF(tbl_salesdata[[#This Row],[Weekdaynum]]&gt;5,"Yes","No")</f>
        <v>No</v>
      </c>
    </row>
    <row r="591" spans="1:18" hidden="1" x14ac:dyDescent="0.35">
      <c r="A591">
        <v>797984492</v>
      </c>
      <c r="B591" s="3">
        <v>44372</v>
      </c>
      <c r="C591" s="3">
        <v>44378</v>
      </c>
      <c r="D591" t="s">
        <v>112</v>
      </c>
      <c r="E591" t="s">
        <v>12</v>
      </c>
      <c r="F591" t="s">
        <v>42</v>
      </c>
      <c r="G591" t="s">
        <v>18</v>
      </c>
      <c r="H591" t="s">
        <v>15</v>
      </c>
      <c r="I591" s="9">
        <v>199</v>
      </c>
      <c r="J591" s="9">
        <v>437.2</v>
      </c>
      <c r="K591" s="9">
        <v>263.33</v>
      </c>
      <c r="L591" s="9">
        <f>tbl_salesdata[[#This Row],[Units Sold]]*tbl_salesdata[[#This Row],[Unit Cost]]</f>
        <v>52402.67</v>
      </c>
      <c r="M591" s="9">
        <f>tbl_salesdata[[#This Row],[Units Sold]]*tbl_salesdata[[#This Row],[Unit Price]]</f>
        <v>87002.8</v>
      </c>
      <c r="N591" s="9">
        <f>tbl_salesdata[[#This Row],[Total Sales]]-tbl_salesdata[[#This Row],[Total Cost]]</f>
        <v>34600.130000000005</v>
      </c>
      <c r="O591">
        <f>tbl_salesdata[[#This Row],[Ship Date]]-tbl_salesdata[[#This Row],[Order Date]]</f>
        <v>6</v>
      </c>
      <c r="P591">
        <f>WEEKDAY(tbl_salesdata[[#This Row],[Order Date]],2)</f>
        <v>5</v>
      </c>
      <c r="Q591" t="str">
        <f>TEXT(tbl_salesdata[[#This Row],[Order Date]],"dddd")</f>
        <v>Friday</v>
      </c>
      <c r="R591" t="str">
        <f>IF(tbl_salesdata[[#This Row],[Weekdaynum]]&gt;5,"Yes","No")</f>
        <v>No</v>
      </c>
    </row>
    <row r="592" spans="1:18" x14ac:dyDescent="0.35">
      <c r="A592">
        <v>969136035</v>
      </c>
      <c r="B592" s="3">
        <v>42133</v>
      </c>
      <c r="C592" s="3">
        <v>42143</v>
      </c>
      <c r="D592" t="s">
        <v>143</v>
      </c>
      <c r="E592" t="s">
        <v>24</v>
      </c>
      <c r="F592" t="s">
        <v>47</v>
      </c>
      <c r="G592" t="s">
        <v>14</v>
      </c>
      <c r="H592" t="s">
        <v>15</v>
      </c>
      <c r="I592" s="9">
        <v>7744</v>
      </c>
      <c r="J592" s="9">
        <v>421.89</v>
      </c>
      <c r="K592" s="9">
        <v>364.69</v>
      </c>
      <c r="L592" s="9">
        <f>tbl_salesdata[[#This Row],[Units Sold]]*tbl_salesdata[[#This Row],[Unit Cost]]</f>
        <v>2824159.36</v>
      </c>
      <c r="M592" s="9">
        <f>tbl_salesdata[[#This Row],[Units Sold]]*tbl_salesdata[[#This Row],[Unit Price]]</f>
        <v>3267116.1599999997</v>
      </c>
      <c r="N592" s="9">
        <f>tbl_salesdata[[#This Row],[Total Sales]]-tbl_salesdata[[#This Row],[Total Cost]]</f>
        <v>442956.79999999981</v>
      </c>
      <c r="O592">
        <f>tbl_salesdata[[#This Row],[Ship Date]]-tbl_salesdata[[#This Row],[Order Date]]</f>
        <v>10</v>
      </c>
      <c r="P592">
        <f>WEEKDAY(tbl_salesdata[[#This Row],[Order Date]],2)</f>
        <v>6</v>
      </c>
      <c r="Q592" t="str">
        <f>TEXT(tbl_salesdata[[#This Row],[Order Date]],"dddd")</f>
        <v>Saturday</v>
      </c>
      <c r="R592" t="str">
        <f>IF(tbl_salesdata[[#This Row],[Weekdaynum]]&gt;5,"Yes","No")</f>
        <v>Yes</v>
      </c>
    </row>
    <row r="593" spans="1:18" hidden="1" x14ac:dyDescent="0.35">
      <c r="A593">
        <v>679552733</v>
      </c>
      <c r="B593" s="3">
        <v>42660</v>
      </c>
      <c r="C593" s="3">
        <v>42667</v>
      </c>
      <c r="D593" t="s">
        <v>127</v>
      </c>
      <c r="E593" t="s">
        <v>38</v>
      </c>
      <c r="F593" t="s">
        <v>33</v>
      </c>
      <c r="G593" t="s">
        <v>18</v>
      </c>
      <c r="H593" t="s">
        <v>26</v>
      </c>
      <c r="I593" s="9">
        <v>3610</v>
      </c>
      <c r="J593" s="9">
        <v>109.28</v>
      </c>
      <c r="K593" s="9">
        <v>35.840000000000003</v>
      </c>
      <c r="L593" s="9">
        <f>tbl_salesdata[[#This Row],[Units Sold]]*tbl_salesdata[[#This Row],[Unit Cost]]</f>
        <v>129382.40000000001</v>
      </c>
      <c r="M593" s="9">
        <f>tbl_salesdata[[#This Row],[Units Sold]]*tbl_salesdata[[#This Row],[Unit Price]]</f>
        <v>394500.8</v>
      </c>
      <c r="N593" s="9">
        <f>tbl_salesdata[[#This Row],[Total Sales]]-tbl_salesdata[[#This Row],[Total Cost]]</f>
        <v>265118.39999999997</v>
      </c>
      <c r="O593">
        <f>tbl_salesdata[[#This Row],[Ship Date]]-tbl_salesdata[[#This Row],[Order Date]]</f>
        <v>7</v>
      </c>
      <c r="P593">
        <f>WEEKDAY(tbl_salesdata[[#This Row],[Order Date]],2)</f>
        <v>1</v>
      </c>
      <c r="Q593" t="str">
        <f>TEXT(tbl_salesdata[[#This Row],[Order Date]],"dddd")</f>
        <v>Monday</v>
      </c>
      <c r="R593" t="str">
        <f>IF(tbl_salesdata[[#This Row],[Weekdaynum]]&gt;5,"Yes","No")</f>
        <v>No</v>
      </c>
    </row>
    <row r="594" spans="1:18" x14ac:dyDescent="0.35">
      <c r="A594">
        <v>400337779</v>
      </c>
      <c r="B594" s="3">
        <v>43239</v>
      </c>
      <c r="C594" s="3">
        <v>43253</v>
      </c>
      <c r="D594" t="s">
        <v>119</v>
      </c>
      <c r="E594" t="s">
        <v>24</v>
      </c>
      <c r="F594" t="s">
        <v>47</v>
      </c>
      <c r="G594" t="s">
        <v>14</v>
      </c>
      <c r="H594" t="s">
        <v>34</v>
      </c>
      <c r="I594" s="9">
        <v>7700</v>
      </c>
      <c r="J594" s="9">
        <v>421.89</v>
      </c>
      <c r="K594" s="9">
        <v>364.69</v>
      </c>
      <c r="L594" s="9">
        <f>tbl_salesdata[[#This Row],[Units Sold]]*tbl_salesdata[[#This Row],[Unit Cost]]</f>
        <v>2808113</v>
      </c>
      <c r="M594" s="9">
        <f>tbl_salesdata[[#This Row],[Units Sold]]*tbl_salesdata[[#This Row],[Unit Price]]</f>
        <v>3248553</v>
      </c>
      <c r="N594" s="9">
        <f>tbl_salesdata[[#This Row],[Total Sales]]-tbl_salesdata[[#This Row],[Total Cost]]</f>
        <v>440440</v>
      </c>
      <c r="O594">
        <f>tbl_salesdata[[#This Row],[Ship Date]]-tbl_salesdata[[#This Row],[Order Date]]</f>
        <v>14</v>
      </c>
      <c r="P594">
        <f>WEEKDAY(tbl_salesdata[[#This Row],[Order Date]],2)</f>
        <v>6</v>
      </c>
      <c r="Q594" t="str">
        <f>TEXT(tbl_salesdata[[#This Row],[Order Date]],"dddd")</f>
        <v>Saturday</v>
      </c>
      <c r="R594" t="str">
        <f>IF(tbl_salesdata[[#This Row],[Weekdaynum]]&gt;5,"Yes","No")</f>
        <v>Yes</v>
      </c>
    </row>
    <row r="595" spans="1:18" hidden="1" x14ac:dyDescent="0.35">
      <c r="A595">
        <v>917792117</v>
      </c>
      <c r="B595" s="3">
        <v>43718</v>
      </c>
      <c r="C595" s="3">
        <v>43733</v>
      </c>
      <c r="D595" t="s">
        <v>189</v>
      </c>
      <c r="E595" t="s">
        <v>21</v>
      </c>
      <c r="F595" t="s">
        <v>33</v>
      </c>
      <c r="G595" t="s">
        <v>14</v>
      </c>
      <c r="H595" t="s">
        <v>15</v>
      </c>
      <c r="I595" s="9">
        <v>3938</v>
      </c>
      <c r="J595" s="9">
        <v>109.28</v>
      </c>
      <c r="K595" s="9">
        <v>35.840000000000003</v>
      </c>
      <c r="L595" s="9">
        <f>tbl_salesdata[[#This Row],[Units Sold]]*tbl_salesdata[[#This Row],[Unit Cost]]</f>
        <v>141137.92000000001</v>
      </c>
      <c r="M595" s="9">
        <f>tbl_salesdata[[#This Row],[Units Sold]]*tbl_salesdata[[#This Row],[Unit Price]]</f>
        <v>430344.64</v>
      </c>
      <c r="N595" s="9">
        <f>tbl_salesdata[[#This Row],[Total Sales]]-tbl_salesdata[[#This Row],[Total Cost]]</f>
        <v>289206.71999999997</v>
      </c>
      <c r="O595">
        <f>tbl_salesdata[[#This Row],[Ship Date]]-tbl_salesdata[[#This Row],[Order Date]]</f>
        <v>15</v>
      </c>
      <c r="P595">
        <f>WEEKDAY(tbl_salesdata[[#This Row],[Order Date]],2)</f>
        <v>2</v>
      </c>
      <c r="Q595" t="str">
        <f>TEXT(tbl_salesdata[[#This Row],[Order Date]],"dddd")</f>
        <v>Tuesday</v>
      </c>
      <c r="R595" t="str">
        <f>IF(tbl_salesdata[[#This Row],[Weekdaynum]]&gt;5,"Yes","No")</f>
        <v>No</v>
      </c>
    </row>
    <row r="596" spans="1:18" hidden="1" x14ac:dyDescent="0.35">
      <c r="A596">
        <v>728793370</v>
      </c>
      <c r="B596" s="3">
        <v>44374</v>
      </c>
      <c r="C596" s="3">
        <v>44394</v>
      </c>
      <c r="D596" t="s">
        <v>156</v>
      </c>
      <c r="E596" t="s">
        <v>21</v>
      </c>
      <c r="F596" t="s">
        <v>42</v>
      </c>
      <c r="G596" t="s">
        <v>18</v>
      </c>
      <c r="H596" t="s">
        <v>26</v>
      </c>
      <c r="I596" s="9">
        <v>5009</v>
      </c>
      <c r="J596" s="9">
        <v>437.2</v>
      </c>
      <c r="K596" s="9">
        <v>263.33</v>
      </c>
      <c r="L596" s="9">
        <f>tbl_salesdata[[#This Row],[Units Sold]]*tbl_salesdata[[#This Row],[Unit Cost]]</f>
        <v>1319019.97</v>
      </c>
      <c r="M596" s="9">
        <f>tbl_salesdata[[#This Row],[Units Sold]]*tbl_salesdata[[#This Row],[Unit Price]]</f>
        <v>2189934.7999999998</v>
      </c>
      <c r="N596" s="9">
        <f>tbl_salesdata[[#This Row],[Total Sales]]-tbl_salesdata[[#This Row],[Total Cost]]</f>
        <v>870914.82999999984</v>
      </c>
      <c r="O596">
        <f>tbl_salesdata[[#This Row],[Ship Date]]-tbl_salesdata[[#This Row],[Order Date]]</f>
        <v>20</v>
      </c>
      <c r="P596">
        <f>WEEKDAY(tbl_salesdata[[#This Row],[Order Date]],2)</f>
        <v>7</v>
      </c>
      <c r="Q596" t="str">
        <f>TEXT(tbl_salesdata[[#This Row],[Order Date]],"dddd")</f>
        <v>Sunday</v>
      </c>
      <c r="R596" t="str">
        <f>IF(tbl_salesdata[[#This Row],[Weekdaynum]]&gt;5,"Yes","No")</f>
        <v>Yes</v>
      </c>
    </row>
    <row r="597" spans="1:18" hidden="1" x14ac:dyDescent="0.35">
      <c r="A597">
        <v>419343268</v>
      </c>
      <c r="B597" s="3">
        <v>42128</v>
      </c>
      <c r="C597" s="3">
        <v>42144</v>
      </c>
      <c r="D597" t="s">
        <v>150</v>
      </c>
      <c r="E597" t="s">
        <v>38</v>
      </c>
      <c r="F597" t="s">
        <v>56</v>
      </c>
      <c r="G597" t="s">
        <v>18</v>
      </c>
      <c r="H597" t="s">
        <v>19</v>
      </c>
      <c r="I597" s="9">
        <v>1847</v>
      </c>
      <c r="J597" s="9">
        <v>9.33</v>
      </c>
      <c r="K597" s="9">
        <v>6.92</v>
      </c>
      <c r="L597" s="9">
        <f>tbl_salesdata[[#This Row],[Units Sold]]*tbl_salesdata[[#This Row],[Unit Cost]]</f>
        <v>12781.24</v>
      </c>
      <c r="M597" s="9">
        <f>tbl_salesdata[[#This Row],[Units Sold]]*tbl_salesdata[[#This Row],[Unit Price]]</f>
        <v>17232.509999999998</v>
      </c>
      <c r="N597" s="9">
        <f>tbl_salesdata[[#This Row],[Total Sales]]-tbl_salesdata[[#This Row],[Total Cost]]</f>
        <v>4451.2699999999986</v>
      </c>
      <c r="O597">
        <f>tbl_salesdata[[#This Row],[Ship Date]]-tbl_salesdata[[#This Row],[Order Date]]</f>
        <v>16</v>
      </c>
      <c r="P597">
        <f>WEEKDAY(tbl_salesdata[[#This Row],[Order Date]],2)</f>
        <v>1</v>
      </c>
      <c r="Q597" t="str">
        <f>TEXT(tbl_salesdata[[#This Row],[Order Date]],"dddd")</f>
        <v>Monday</v>
      </c>
      <c r="R597" t="str">
        <f>IF(tbl_salesdata[[#This Row],[Weekdaynum]]&gt;5,"Yes","No")</f>
        <v>No</v>
      </c>
    </row>
    <row r="598" spans="1:18" hidden="1" x14ac:dyDescent="0.35">
      <c r="A598">
        <v>141053140</v>
      </c>
      <c r="B598" s="3">
        <v>43634</v>
      </c>
      <c r="C598" s="3">
        <v>43645</v>
      </c>
      <c r="D598" t="s">
        <v>70</v>
      </c>
      <c r="E598" t="s">
        <v>29</v>
      </c>
      <c r="F598" t="s">
        <v>25</v>
      </c>
      <c r="G598" t="s">
        <v>14</v>
      </c>
      <c r="H598" t="s">
        <v>15</v>
      </c>
      <c r="I598" s="9">
        <v>9613</v>
      </c>
      <c r="J598" s="9">
        <v>205.7</v>
      </c>
      <c r="K598" s="9">
        <v>117.11</v>
      </c>
      <c r="L598" s="9">
        <f>tbl_salesdata[[#This Row],[Units Sold]]*tbl_salesdata[[#This Row],[Unit Cost]]</f>
        <v>1125778.43</v>
      </c>
      <c r="M598" s="9">
        <f>tbl_salesdata[[#This Row],[Units Sold]]*tbl_salesdata[[#This Row],[Unit Price]]</f>
        <v>1977394.0999999999</v>
      </c>
      <c r="N598" s="9">
        <f>tbl_salesdata[[#This Row],[Total Sales]]-tbl_salesdata[[#This Row],[Total Cost]]</f>
        <v>851615.66999999993</v>
      </c>
      <c r="O598">
        <f>tbl_salesdata[[#This Row],[Ship Date]]-tbl_salesdata[[#This Row],[Order Date]]</f>
        <v>11</v>
      </c>
      <c r="P598">
        <f>WEEKDAY(tbl_salesdata[[#This Row],[Order Date]],2)</f>
        <v>2</v>
      </c>
      <c r="Q598" t="str">
        <f>TEXT(tbl_salesdata[[#This Row],[Order Date]],"dddd")</f>
        <v>Tuesday</v>
      </c>
      <c r="R598" t="str">
        <f>IF(tbl_salesdata[[#This Row],[Weekdaynum]]&gt;5,"Yes","No")</f>
        <v>No</v>
      </c>
    </row>
    <row r="599" spans="1:18" x14ac:dyDescent="0.35">
      <c r="A599">
        <v>885397469</v>
      </c>
      <c r="B599" s="3">
        <v>42287</v>
      </c>
      <c r="C599" s="3">
        <v>42302</v>
      </c>
      <c r="D599" t="s">
        <v>116</v>
      </c>
      <c r="E599" t="s">
        <v>21</v>
      </c>
      <c r="F599" t="s">
        <v>47</v>
      </c>
      <c r="G599" t="s">
        <v>14</v>
      </c>
      <c r="H599" t="s">
        <v>15</v>
      </c>
      <c r="I599" s="9">
        <v>7642</v>
      </c>
      <c r="J599" s="9">
        <v>421.89</v>
      </c>
      <c r="K599" s="9">
        <v>364.69</v>
      </c>
      <c r="L599" s="9">
        <f>tbl_salesdata[[#This Row],[Units Sold]]*tbl_salesdata[[#This Row],[Unit Cost]]</f>
        <v>2786960.98</v>
      </c>
      <c r="M599" s="9">
        <f>tbl_salesdata[[#This Row],[Units Sold]]*tbl_salesdata[[#This Row],[Unit Price]]</f>
        <v>3224083.38</v>
      </c>
      <c r="N599" s="9">
        <f>tbl_salesdata[[#This Row],[Total Sales]]-tbl_salesdata[[#This Row],[Total Cost]]</f>
        <v>437122.39999999991</v>
      </c>
      <c r="O599">
        <f>tbl_salesdata[[#This Row],[Ship Date]]-tbl_salesdata[[#This Row],[Order Date]]</f>
        <v>15</v>
      </c>
      <c r="P599">
        <f>WEEKDAY(tbl_salesdata[[#This Row],[Order Date]],2)</f>
        <v>6</v>
      </c>
      <c r="Q599" t="str">
        <f>TEXT(tbl_salesdata[[#This Row],[Order Date]],"dddd")</f>
        <v>Saturday</v>
      </c>
      <c r="R599" t="str">
        <f>IF(tbl_salesdata[[#This Row],[Weekdaynum]]&gt;5,"Yes","No")</f>
        <v>Yes</v>
      </c>
    </row>
    <row r="600" spans="1:18" hidden="1" x14ac:dyDescent="0.35">
      <c r="A600">
        <v>185960614</v>
      </c>
      <c r="B600" s="3">
        <v>44306</v>
      </c>
      <c r="C600" s="3">
        <v>44312</v>
      </c>
      <c r="D600" t="s">
        <v>48</v>
      </c>
      <c r="E600" t="s">
        <v>21</v>
      </c>
      <c r="F600" t="s">
        <v>56</v>
      </c>
      <c r="G600" t="s">
        <v>18</v>
      </c>
      <c r="H600" t="s">
        <v>15</v>
      </c>
      <c r="I600" s="9">
        <v>8733</v>
      </c>
      <c r="J600" s="9">
        <v>9.33</v>
      </c>
      <c r="K600" s="9">
        <v>6.92</v>
      </c>
      <c r="L600" s="9">
        <f>tbl_salesdata[[#This Row],[Units Sold]]*tbl_salesdata[[#This Row],[Unit Cost]]</f>
        <v>60432.36</v>
      </c>
      <c r="M600" s="9">
        <f>tbl_salesdata[[#This Row],[Units Sold]]*tbl_salesdata[[#This Row],[Unit Price]]</f>
        <v>81478.89</v>
      </c>
      <c r="N600" s="9">
        <f>tbl_salesdata[[#This Row],[Total Sales]]-tbl_salesdata[[#This Row],[Total Cost]]</f>
        <v>21046.53</v>
      </c>
      <c r="O600">
        <f>tbl_salesdata[[#This Row],[Ship Date]]-tbl_salesdata[[#This Row],[Order Date]]</f>
        <v>6</v>
      </c>
      <c r="P600">
        <f>WEEKDAY(tbl_salesdata[[#This Row],[Order Date]],2)</f>
        <v>2</v>
      </c>
      <c r="Q600" t="str">
        <f>TEXT(tbl_salesdata[[#This Row],[Order Date]],"dddd")</f>
        <v>Tuesday</v>
      </c>
      <c r="R600" t="str">
        <f>IF(tbl_salesdata[[#This Row],[Weekdaynum]]&gt;5,"Yes","No")</f>
        <v>No</v>
      </c>
    </row>
    <row r="601" spans="1:18" hidden="1" x14ac:dyDescent="0.35">
      <c r="A601">
        <v>263943374</v>
      </c>
      <c r="B601" s="3">
        <v>44451</v>
      </c>
      <c r="C601" s="3">
        <v>44456</v>
      </c>
      <c r="D601" t="s">
        <v>134</v>
      </c>
      <c r="E601" t="s">
        <v>38</v>
      </c>
      <c r="F601" t="s">
        <v>76</v>
      </c>
      <c r="G601" t="s">
        <v>18</v>
      </c>
      <c r="H601" t="s">
        <v>19</v>
      </c>
      <c r="I601" s="9">
        <v>5565</v>
      </c>
      <c r="J601" s="9">
        <v>668.27</v>
      </c>
      <c r="K601" s="9">
        <v>502.54</v>
      </c>
      <c r="L601" s="9">
        <f>tbl_salesdata[[#This Row],[Units Sold]]*tbl_salesdata[[#This Row],[Unit Cost]]</f>
        <v>2796635.1</v>
      </c>
      <c r="M601" s="9">
        <f>tbl_salesdata[[#This Row],[Units Sold]]*tbl_salesdata[[#This Row],[Unit Price]]</f>
        <v>3718922.55</v>
      </c>
      <c r="N601" s="9">
        <f>tbl_salesdata[[#This Row],[Total Sales]]-tbl_salesdata[[#This Row],[Total Cost]]</f>
        <v>922287.44999999972</v>
      </c>
      <c r="O601">
        <f>tbl_salesdata[[#This Row],[Ship Date]]-tbl_salesdata[[#This Row],[Order Date]]</f>
        <v>5</v>
      </c>
      <c r="P601">
        <f>WEEKDAY(tbl_salesdata[[#This Row],[Order Date]],2)</f>
        <v>7</v>
      </c>
      <c r="Q601" t="str">
        <f>TEXT(tbl_salesdata[[#This Row],[Order Date]],"dddd")</f>
        <v>Sunday</v>
      </c>
      <c r="R601" t="str">
        <f>IF(tbl_salesdata[[#This Row],[Weekdaynum]]&gt;5,"Yes","No")</f>
        <v>Yes</v>
      </c>
    </row>
    <row r="602" spans="1:18" hidden="1" x14ac:dyDescent="0.35">
      <c r="A602">
        <v>782656419</v>
      </c>
      <c r="B602" s="3">
        <v>42120</v>
      </c>
      <c r="C602" s="3">
        <v>42125</v>
      </c>
      <c r="D602" t="s">
        <v>124</v>
      </c>
      <c r="E602" t="s">
        <v>38</v>
      </c>
      <c r="F602" t="s">
        <v>40</v>
      </c>
      <c r="G602" t="s">
        <v>18</v>
      </c>
      <c r="H602" t="s">
        <v>15</v>
      </c>
      <c r="I602" s="9">
        <v>4282</v>
      </c>
      <c r="J602" s="9">
        <v>651.21</v>
      </c>
      <c r="K602" s="9">
        <v>524.96</v>
      </c>
      <c r="L602" s="9">
        <f>tbl_salesdata[[#This Row],[Units Sold]]*tbl_salesdata[[#This Row],[Unit Cost]]</f>
        <v>2247878.7200000002</v>
      </c>
      <c r="M602" s="9">
        <f>tbl_salesdata[[#This Row],[Units Sold]]*tbl_salesdata[[#This Row],[Unit Price]]</f>
        <v>2788481.22</v>
      </c>
      <c r="N602" s="9">
        <f>tbl_salesdata[[#This Row],[Total Sales]]-tbl_salesdata[[#This Row],[Total Cost]]</f>
        <v>540602.5</v>
      </c>
      <c r="O602">
        <f>tbl_salesdata[[#This Row],[Ship Date]]-tbl_salesdata[[#This Row],[Order Date]]</f>
        <v>5</v>
      </c>
      <c r="P602">
        <f>WEEKDAY(tbl_salesdata[[#This Row],[Order Date]],2)</f>
        <v>7</v>
      </c>
      <c r="Q602" t="str">
        <f>TEXT(tbl_salesdata[[#This Row],[Order Date]],"dddd")</f>
        <v>Sunday</v>
      </c>
      <c r="R602" t="str">
        <f>IF(tbl_salesdata[[#This Row],[Weekdaynum]]&gt;5,"Yes","No")</f>
        <v>Yes</v>
      </c>
    </row>
    <row r="603" spans="1:18" hidden="1" x14ac:dyDescent="0.35">
      <c r="A603">
        <v>445273578</v>
      </c>
      <c r="B603" s="3">
        <v>44529</v>
      </c>
      <c r="C603" s="3">
        <v>44543</v>
      </c>
      <c r="D603" t="s">
        <v>77</v>
      </c>
      <c r="E603" t="s">
        <v>21</v>
      </c>
      <c r="F603" t="s">
        <v>40</v>
      </c>
      <c r="G603" t="s">
        <v>18</v>
      </c>
      <c r="H603" t="s">
        <v>34</v>
      </c>
      <c r="I603" s="9">
        <v>5201</v>
      </c>
      <c r="J603" s="9">
        <v>651.21</v>
      </c>
      <c r="K603" s="9">
        <v>524.96</v>
      </c>
      <c r="L603" s="9">
        <f>tbl_salesdata[[#This Row],[Units Sold]]*tbl_salesdata[[#This Row],[Unit Cost]]</f>
        <v>2730316.96</v>
      </c>
      <c r="M603" s="9">
        <f>tbl_salesdata[[#This Row],[Units Sold]]*tbl_salesdata[[#This Row],[Unit Price]]</f>
        <v>3386943.21</v>
      </c>
      <c r="N603" s="9">
        <f>tbl_salesdata[[#This Row],[Total Sales]]-tbl_salesdata[[#This Row],[Total Cost]]</f>
        <v>656626.25</v>
      </c>
      <c r="O603">
        <f>tbl_salesdata[[#This Row],[Ship Date]]-tbl_salesdata[[#This Row],[Order Date]]</f>
        <v>14</v>
      </c>
      <c r="P603">
        <f>WEEKDAY(tbl_salesdata[[#This Row],[Order Date]],2)</f>
        <v>1</v>
      </c>
      <c r="Q603" t="str">
        <f>TEXT(tbl_salesdata[[#This Row],[Order Date]],"dddd")</f>
        <v>Monday</v>
      </c>
      <c r="R603" t="str">
        <f>IF(tbl_salesdata[[#This Row],[Weekdaynum]]&gt;5,"Yes","No")</f>
        <v>No</v>
      </c>
    </row>
    <row r="604" spans="1:18" hidden="1" x14ac:dyDescent="0.35">
      <c r="A604">
        <v>275281178</v>
      </c>
      <c r="B604" s="3">
        <v>42011</v>
      </c>
      <c r="C604" s="3">
        <v>42021</v>
      </c>
      <c r="D604" t="s">
        <v>78</v>
      </c>
      <c r="E604" t="s">
        <v>24</v>
      </c>
      <c r="F604" t="s">
        <v>40</v>
      </c>
      <c r="G604" t="s">
        <v>14</v>
      </c>
      <c r="H604" t="s">
        <v>19</v>
      </c>
      <c r="I604" s="9">
        <v>673</v>
      </c>
      <c r="J604" s="9">
        <v>651.21</v>
      </c>
      <c r="K604" s="9">
        <v>524.96</v>
      </c>
      <c r="L604" s="9">
        <f>tbl_salesdata[[#This Row],[Units Sold]]*tbl_salesdata[[#This Row],[Unit Cost]]</f>
        <v>353298.08</v>
      </c>
      <c r="M604" s="9">
        <f>tbl_salesdata[[#This Row],[Units Sold]]*tbl_salesdata[[#This Row],[Unit Price]]</f>
        <v>438264.33</v>
      </c>
      <c r="N604" s="9">
        <f>tbl_salesdata[[#This Row],[Total Sales]]-tbl_salesdata[[#This Row],[Total Cost]]</f>
        <v>84966.25</v>
      </c>
      <c r="O604">
        <f>tbl_salesdata[[#This Row],[Ship Date]]-tbl_salesdata[[#This Row],[Order Date]]</f>
        <v>10</v>
      </c>
      <c r="P604">
        <f>WEEKDAY(tbl_salesdata[[#This Row],[Order Date]],2)</f>
        <v>3</v>
      </c>
      <c r="Q604" t="str">
        <f>TEXT(tbl_salesdata[[#This Row],[Order Date]],"dddd")</f>
        <v>Wednesday</v>
      </c>
      <c r="R604" t="str">
        <f>IF(tbl_salesdata[[#This Row],[Weekdaynum]]&gt;5,"Yes","No")</f>
        <v>No</v>
      </c>
    </row>
    <row r="605" spans="1:18" hidden="1" x14ac:dyDescent="0.35">
      <c r="A605">
        <v>466478049</v>
      </c>
      <c r="B605" s="3">
        <v>44098</v>
      </c>
      <c r="C605" s="3">
        <v>44115</v>
      </c>
      <c r="D605" t="s">
        <v>110</v>
      </c>
      <c r="E605" t="s">
        <v>38</v>
      </c>
      <c r="F605" t="s">
        <v>56</v>
      </c>
      <c r="G605" t="s">
        <v>14</v>
      </c>
      <c r="H605" t="s">
        <v>15</v>
      </c>
      <c r="I605" s="9">
        <v>76</v>
      </c>
      <c r="J605" s="9">
        <v>9.33</v>
      </c>
      <c r="K605" s="9">
        <v>6.92</v>
      </c>
      <c r="L605" s="9">
        <f>tbl_salesdata[[#This Row],[Units Sold]]*tbl_salesdata[[#This Row],[Unit Cost]]</f>
        <v>525.91999999999996</v>
      </c>
      <c r="M605" s="9">
        <f>tbl_salesdata[[#This Row],[Units Sold]]*tbl_salesdata[[#This Row],[Unit Price]]</f>
        <v>709.08</v>
      </c>
      <c r="N605" s="9">
        <f>tbl_salesdata[[#This Row],[Total Sales]]-tbl_salesdata[[#This Row],[Total Cost]]</f>
        <v>183.16000000000008</v>
      </c>
      <c r="O605">
        <f>tbl_salesdata[[#This Row],[Ship Date]]-tbl_salesdata[[#This Row],[Order Date]]</f>
        <v>17</v>
      </c>
      <c r="P605">
        <f>WEEKDAY(tbl_salesdata[[#This Row],[Order Date]],2)</f>
        <v>4</v>
      </c>
      <c r="Q605" t="str">
        <f>TEXT(tbl_salesdata[[#This Row],[Order Date]],"dddd")</f>
        <v>Thursday</v>
      </c>
      <c r="R605" t="str">
        <f>IF(tbl_salesdata[[#This Row],[Weekdaynum]]&gt;5,"Yes","No")</f>
        <v>No</v>
      </c>
    </row>
    <row r="606" spans="1:18" hidden="1" x14ac:dyDescent="0.35">
      <c r="A606">
        <v>832975518</v>
      </c>
      <c r="B606" s="3">
        <v>42712</v>
      </c>
      <c r="C606" s="3">
        <v>42732</v>
      </c>
      <c r="D606" t="s">
        <v>70</v>
      </c>
      <c r="E606" t="s">
        <v>29</v>
      </c>
      <c r="F606" t="s">
        <v>47</v>
      </c>
      <c r="G606" t="s">
        <v>18</v>
      </c>
      <c r="H606" t="s">
        <v>34</v>
      </c>
      <c r="I606" s="9">
        <v>4821</v>
      </c>
      <c r="J606" s="9">
        <v>421.89</v>
      </c>
      <c r="K606" s="9">
        <v>364.69</v>
      </c>
      <c r="L606" s="9">
        <f>tbl_salesdata[[#This Row],[Units Sold]]*tbl_salesdata[[#This Row],[Unit Cost]]</f>
        <v>1758170.49</v>
      </c>
      <c r="M606" s="9">
        <f>tbl_salesdata[[#This Row],[Units Sold]]*tbl_salesdata[[#This Row],[Unit Price]]</f>
        <v>2033931.69</v>
      </c>
      <c r="N606" s="9">
        <f>tbl_salesdata[[#This Row],[Total Sales]]-tbl_salesdata[[#This Row],[Total Cost]]</f>
        <v>275761.19999999995</v>
      </c>
      <c r="O606">
        <f>tbl_salesdata[[#This Row],[Ship Date]]-tbl_salesdata[[#This Row],[Order Date]]</f>
        <v>20</v>
      </c>
      <c r="P606">
        <f>WEEKDAY(tbl_salesdata[[#This Row],[Order Date]],2)</f>
        <v>4</v>
      </c>
      <c r="Q606" t="str">
        <f>TEXT(tbl_salesdata[[#This Row],[Order Date]],"dddd")</f>
        <v>Thursday</v>
      </c>
      <c r="R606" t="str">
        <f>IF(tbl_salesdata[[#This Row],[Weekdaynum]]&gt;5,"Yes","No")</f>
        <v>No</v>
      </c>
    </row>
    <row r="607" spans="1:18" hidden="1" x14ac:dyDescent="0.35">
      <c r="A607">
        <v>359197413</v>
      </c>
      <c r="B607" s="3">
        <v>43126</v>
      </c>
      <c r="C607" s="3">
        <v>43144</v>
      </c>
      <c r="D607" t="s">
        <v>215</v>
      </c>
      <c r="E607" t="s">
        <v>21</v>
      </c>
      <c r="F607" t="s">
        <v>13</v>
      </c>
      <c r="G607" t="s">
        <v>14</v>
      </c>
      <c r="H607" t="s">
        <v>26</v>
      </c>
      <c r="I607" s="9">
        <v>3352</v>
      </c>
      <c r="J607" s="9">
        <v>255.28</v>
      </c>
      <c r="K607" s="9">
        <v>159.41999999999999</v>
      </c>
      <c r="L607" s="9">
        <f>tbl_salesdata[[#This Row],[Units Sold]]*tbl_salesdata[[#This Row],[Unit Cost]]</f>
        <v>534375.84</v>
      </c>
      <c r="M607" s="9">
        <f>tbl_salesdata[[#This Row],[Units Sold]]*tbl_salesdata[[#This Row],[Unit Price]]</f>
        <v>855698.56</v>
      </c>
      <c r="N607" s="9">
        <f>tbl_salesdata[[#This Row],[Total Sales]]-tbl_salesdata[[#This Row],[Total Cost]]</f>
        <v>321322.72000000009</v>
      </c>
      <c r="O607">
        <f>tbl_salesdata[[#This Row],[Ship Date]]-tbl_salesdata[[#This Row],[Order Date]]</f>
        <v>18</v>
      </c>
      <c r="P607">
        <f>WEEKDAY(tbl_salesdata[[#This Row],[Order Date]],2)</f>
        <v>5</v>
      </c>
      <c r="Q607" t="str">
        <f>TEXT(tbl_salesdata[[#This Row],[Order Date]],"dddd")</f>
        <v>Friday</v>
      </c>
      <c r="R607" t="str">
        <f>IF(tbl_salesdata[[#This Row],[Weekdaynum]]&gt;5,"Yes","No")</f>
        <v>No</v>
      </c>
    </row>
    <row r="608" spans="1:18" hidden="1" x14ac:dyDescent="0.35">
      <c r="A608">
        <v>349880063</v>
      </c>
      <c r="B608" s="3">
        <v>43231</v>
      </c>
      <c r="C608" s="3">
        <v>43243</v>
      </c>
      <c r="D608" t="s">
        <v>96</v>
      </c>
      <c r="E608" t="s">
        <v>29</v>
      </c>
      <c r="F608" t="s">
        <v>13</v>
      </c>
      <c r="G608" t="s">
        <v>14</v>
      </c>
      <c r="H608" t="s">
        <v>15</v>
      </c>
      <c r="I608" s="9">
        <v>6141</v>
      </c>
      <c r="J608" s="9">
        <v>255.28</v>
      </c>
      <c r="K608" s="9">
        <v>159.41999999999999</v>
      </c>
      <c r="L608" s="9">
        <f>tbl_salesdata[[#This Row],[Units Sold]]*tbl_salesdata[[#This Row],[Unit Cost]]</f>
        <v>978998.22</v>
      </c>
      <c r="M608" s="9">
        <f>tbl_salesdata[[#This Row],[Units Sold]]*tbl_salesdata[[#This Row],[Unit Price]]</f>
        <v>1567674.48</v>
      </c>
      <c r="N608" s="9">
        <f>tbl_salesdata[[#This Row],[Total Sales]]-tbl_salesdata[[#This Row],[Total Cost]]</f>
        <v>588676.26</v>
      </c>
      <c r="O608">
        <f>tbl_salesdata[[#This Row],[Ship Date]]-tbl_salesdata[[#This Row],[Order Date]]</f>
        <v>12</v>
      </c>
      <c r="P608">
        <f>WEEKDAY(tbl_salesdata[[#This Row],[Order Date]],2)</f>
        <v>5</v>
      </c>
      <c r="Q608" t="str">
        <f>TEXT(tbl_salesdata[[#This Row],[Order Date]],"dddd")</f>
        <v>Friday</v>
      </c>
      <c r="R608" t="str">
        <f>IF(tbl_salesdata[[#This Row],[Weekdaynum]]&gt;5,"Yes","No")</f>
        <v>No</v>
      </c>
    </row>
    <row r="609" spans="1:18" hidden="1" x14ac:dyDescent="0.35">
      <c r="A609">
        <v>380072295</v>
      </c>
      <c r="B609" s="3">
        <v>44619</v>
      </c>
      <c r="C609" s="3">
        <v>44623</v>
      </c>
      <c r="D609" t="s">
        <v>191</v>
      </c>
      <c r="E609" t="s">
        <v>24</v>
      </c>
      <c r="F609" t="s">
        <v>42</v>
      </c>
      <c r="G609" t="s">
        <v>14</v>
      </c>
      <c r="H609" t="s">
        <v>15</v>
      </c>
      <c r="I609" s="9">
        <v>693</v>
      </c>
      <c r="J609" s="9">
        <v>437.2</v>
      </c>
      <c r="K609" s="9">
        <v>263.33</v>
      </c>
      <c r="L609" s="9">
        <f>tbl_salesdata[[#This Row],[Units Sold]]*tbl_salesdata[[#This Row],[Unit Cost]]</f>
        <v>182487.69</v>
      </c>
      <c r="M609" s="9">
        <f>tbl_salesdata[[#This Row],[Units Sold]]*tbl_salesdata[[#This Row],[Unit Price]]</f>
        <v>302979.59999999998</v>
      </c>
      <c r="N609" s="9">
        <f>tbl_salesdata[[#This Row],[Total Sales]]-tbl_salesdata[[#This Row],[Total Cost]]</f>
        <v>120491.90999999997</v>
      </c>
      <c r="O609">
        <f>tbl_salesdata[[#This Row],[Ship Date]]-tbl_salesdata[[#This Row],[Order Date]]</f>
        <v>4</v>
      </c>
      <c r="P609">
        <f>WEEKDAY(tbl_salesdata[[#This Row],[Order Date]],2)</f>
        <v>7</v>
      </c>
      <c r="Q609" t="str">
        <f>TEXT(tbl_salesdata[[#This Row],[Order Date]],"dddd")</f>
        <v>Sunday</v>
      </c>
      <c r="R609" t="str">
        <f>IF(tbl_salesdata[[#This Row],[Weekdaynum]]&gt;5,"Yes","No")</f>
        <v>Yes</v>
      </c>
    </row>
    <row r="610" spans="1:18" hidden="1" x14ac:dyDescent="0.35">
      <c r="A610">
        <v>545135438</v>
      </c>
      <c r="B610" s="3">
        <v>44575</v>
      </c>
      <c r="C610" s="3">
        <v>44593</v>
      </c>
      <c r="D610" t="s">
        <v>160</v>
      </c>
      <c r="E610" t="s">
        <v>29</v>
      </c>
      <c r="F610" t="s">
        <v>76</v>
      </c>
      <c r="G610" t="s">
        <v>14</v>
      </c>
      <c r="H610" t="s">
        <v>19</v>
      </c>
      <c r="I610" s="9">
        <v>6545</v>
      </c>
      <c r="J610" s="9">
        <v>668.27</v>
      </c>
      <c r="K610" s="9">
        <v>502.54</v>
      </c>
      <c r="L610" s="9">
        <f>tbl_salesdata[[#This Row],[Units Sold]]*tbl_salesdata[[#This Row],[Unit Cost]]</f>
        <v>3289124.3000000003</v>
      </c>
      <c r="M610" s="9">
        <f>tbl_salesdata[[#This Row],[Units Sold]]*tbl_salesdata[[#This Row],[Unit Price]]</f>
        <v>4373827.1499999994</v>
      </c>
      <c r="N610" s="9">
        <f>tbl_salesdata[[#This Row],[Total Sales]]-tbl_salesdata[[#This Row],[Total Cost]]</f>
        <v>1084702.8499999992</v>
      </c>
      <c r="O610">
        <f>tbl_salesdata[[#This Row],[Ship Date]]-tbl_salesdata[[#This Row],[Order Date]]</f>
        <v>18</v>
      </c>
      <c r="P610">
        <f>WEEKDAY(tbl_salesdata[[#This Row],[Order Date]],2)</f>
        <v>5</v>
      </c>
      <c r="Q610" t="str">
        <f>TEXT(tbl_salesdata[[#This Row],[Order Date]],"dddd")</f>
        <v>Friday</v>
      </c>
      <c r="R610" t="str">
        <f>IF(tbl_salesdata[[#This Row],[Weekdaynum]]&gt;5,"Yes","No")</f>
        <v>No</v>
      </c>
    </row>
    <row r="611" spans="1:18" hidden="1" x14ac:dyDescent="0.35">
      <c r="A611">
        <v>110743319</v>
      </c>
      <c r="B611" s="3">
        <v>43929</v>
      </c>
      <c r="C611" s="3">
        <v>43947</v>
      </c>
      <c r="D611" t="s">
        <v>64</v>
      </c>
      <c r="E611" t="s">
        <v>29</v>
      </c>
      <c r="F611" t="s">
        <v>13</v>
      </c>
      <c r="G611" t="s">
        <v>18</v>
      </c>
      <c r="H611" t="s">
        <v>19</v>
      </c>
      <c r="I611" s="9">
        <v>264</v>
      </c>
      <c r="J611" s="9">
        <v>255.28</v>
      </c>
      <c r="K611" s="9">
        <v>159.41999999999999</v>
      </c>
      <c r="L611" s="9">
        <f>tbl_salesdata[[#This Row],[Units Sold]]*tbl_salesdata[[#This Row],[Unit Cost]]</f>
        <v>42086.879999999997</v>
      </c>
      <c r="M611" s="9">
        <f>tbl_salesdata[[#This Row],[Units Sold]]*tbl_salesdata[[#This Row],[Unit Price]]</f>
        <v>67393.919999999998</v>
      </c>
      <c r="N611" s="9">
        <f>tbl_salesdata[[#This Row],[Total Sales]]-tbl_salesdata[[#This Row],[Total Cost]]</f>
        <v>25307.040000000001</v>
      </c>
      <c r="O611">
        <f>tbl_salesdata[[#This Row],[Ship Date]]-tbl_salesdata[[#This Row],[Order Date]]</f>
        <v>18</v>
      </c>
      <c r="P611">
        <f>WEEKDAY(tbl_salesdata[[#This Row],[Order Date]],2)</f>
        <v>3</v>
      </c>
      <c r="Q611" t="str">
        <f>TEXT(tbl_salesdata[[#This Row],[Order Date]],"dddd")</f>
        <v>Wednesday</v>
      </c>
      <c r="R611" t="str">
        <f>IF(tbl_salesdata[[#This Row],[Weekdaynum]]&gt;5,"Yes","No")</f>
        <v>No</v>
      </c>
    </row>
    <row r="612" spans="1:18" hidden="1" x14ac:dyDescent="0.35">
      <c r="A612">
        <v>662882268</v>
      </c>
      <c r="B612" s="3">
        <v>42438</v>
      </c>
      <c r="C612" s="3">
        <v>42457</v>
      </c>
      <c r="D612" t="s">
        <v>98</v>
      </c>
      <c r="E612" t="s">
        <v>38</v>
      </c>
      <c r="F612" t="s">
        <v>42</v>
      </c>
      <c r="G612" t="s">
        <v>18</v>
      </c>
      <c r="H612" t="s">
        <v>19</v>
      </c>
      <c r="I612" s="9">
        <v>449</v>
      </c>
      <c r="J612" s="9">
        <v>437.2</v>
      </c>
      <c r="K612" s="9">
        <v>263.33</v>
      </c>
      <c r="L612" s="9">
        <f>tbl_salesdata[[#This Row],[Units Sold]]*tbl_salesdata[[#This Row],[Unit Cost]]</f>
        <v>118235.17</v>
      </c>
      <c r="M612" s="9">
        <f>tbl_salesdata[[#This Row],[Units Sold]]*tbl_salesdata[[#This Row],[Unit Price]]</f>
        <v>196302.8</v>
      </c>
      <c r="N612" s="9">
        <f>tbl_salesdata[[#This Row],[Total Sales]]-tbl_salesdata[[#This Row],[Total Cost]]</f>
        <v>78067.62999999999</v>
      </c>
      <c r="O612">
        <f>tbl_salesdata[[#This Row],[Ship Date]]-tbl_salesdata[[#This Row],[Order Date]]</f>
        <v>19</v>
      </c>
      <c r="P612">
        <f>WEEKDAY(tbl_salesdata[[#This Row],[Order Date]],2)</f>
        <v>3</v>
      </c>
      <c r="Q612" t="str">
        <f>TEXT(tbl_salesdata[[#This Row],[Order Date]],"dddd")</f>
        <v>Wednesday</v>
      </c>
      <c r="R612" t="str">
        <f>IF(tbl_salesdata[[#This Row],[Weekdaynum]]&gt;5,"Yes","No")</f>
        <v>No</v>
      </c>
    </row>
    <row r="613" spans="1:18" hidden="1" x14ac:dyDescent="0.35">
      <c r="A613">
        <v>257851111</v>
      </c>
      <c r="B613" s="3">
        <v>44869</v>
      </c>
      <c r="C613" s="3">
        <v>44871</v>
      </c>
      <c r="D613" t="s">
        <v>62</v>
      </c>
      <c r="E613" t="s">
        <v>38</v>
      </c>
      <c r="F613" t="s">
        <v>47</v>
      </c>
      <c r="G613" t="s">
        <v>18</v>
      </c>
      <c r="H613" t="s">
        <v>19</v>
      </c>
      <c r="I613" s="9">
        <v>2729</v>
      </c>
      <c r="J613" s="9">
        <v>421.89</v>
      </c>
      <c r="K613" s="9">
        <v>364.69</v>
      </c>
      <c r="L613" s="9">
        <f>tbl_salesdata[[#This Row],[Units Sold]]*tbl_salesdata[[#This Row],[Unit Cost]]</f>
        <v>995239.01</v>
      </c>
      <c r="M613" s="9">
        <f>tbl_salesdata[[#This Row],[Units Sold]]*tbl_salesdata[[#This Row],[Unit Price]]</f>
        <v>1151337.81</v>
      </c>
      <c r="N613" s="9">
        <f>tbl_salesdata[[#This Row],[Total Sales]]-tbl_salesdata[[#This Row],[Total Cost]]</f>
        <v>156098.80000000005</v>
      </c>
      <c r="O613">
        <f>tbl_salesdata[[#This Row],[Ship Date]]-tbl_salesdata[[#This Row],[Order Date]]</f>
        <v>2</v>
      </c>
      <c r="P613">
        <f>WEEKDAY(tbl_salesdata[[#This Row],[Order Date]],2)</f>
        <v>5</v>
      </c>
      <c r="Q613" t="str">
        <f>TEXT(tbl_salesdata[[#This Row],[Order Date]],"dddd")</f>
        <v>Friday</v>
      </c>
      <c r="R613" t="str">
        <f>IF(tbl_salesdata[[#This Row],[Weekdaynum]]&gt;5,"Yes","No")</f>
        <v>No</v>
      </c>
    </row>
    <row r="614" spans="1:18" hidden="1" x14ac:dyDescent="0.35">
      <c r="A614">
        <v>172261178</v>
      </c>
      <c r="B614" s="3">
        <v>42600</v>
      </c>
      <c r="C614" s="3">
        <v>42611</v>
      </c>
      <c r="D614" t="s">
        <v>213</v>
      </c>
      <c r="E614" t="s">
        <v>38</v>
      </c>
      <c r="F614" t="s">
        <v>13</v>
      </c>
      <c r="G614" t="s">
        <v>18</v>
      </c>
      <c r="H614" t="s">
        <v>15</v>
      </c>
      <c r="I614" s="9">
        <v>4765</v>
      </c>
      <c r="J614" s="9">
        <v>255.28</v>
      </c>
      <c r="K614" s="9">
        <v>159.41999999999999</v>
      </c>
      <c r="L614" s="9">
        <f>tbl_salesdata[[#This Row],[Units Sold]]*tbl_salesdata[[#This Row],[Unit Cost]]</f>
        <v>759636.29999999993</v>
      </c>
      <c r="M614" s="9">
        <f>tbl_salesdata[[#This Row],[Units Sold]]*tbl_salesdata[[#This Row],[Unit Price]]</f>
        <v>1216409.2</v>
      </c>
      <c r="N614" s="9">
        <f>tbl_salesdata[[#This Row],[Total Sales]]-tbl_salesdata[[#This Row],[Total Cost]]</f>
        <v>456772.9</v>
      </c>
      <c r="O614">
        <f>tbl_salesdata[[#This Row],[Ship Date]]-tbl_salesdata[[#This Row],[Order Date]]</f>
        <v>11</v>
      </c>
      <c r="P614">
        <f>WEEKDAY(tbl_salesdata[[#This Row],[Order Date]],2)</f>
        <v>4</v>
      </c>
      <c r="Q614" t="str">
        <f>TEXT(tbl_salesdata[[#This Row],[Order Date]],"dddd")</f>
        <v>Thursday</v>
      </c>
      <c r="R614" t="str">
        <f>IF(tbl_salesdata[[#This Row],[Weekdaynum]]&gt;5,"Yes","No")</f>
        <v>No</v>
      </c>
    </row>
    <row r="615" spans="1:18" hidden="1" x14ac:dyDescent="0.35">
      <c r="A615">
        <v>853036296</v>
      </c>
      <c r="B615" s="3">
        <v>43599</v>
      </c>
      <c r="C615" s="3">
        <v>43601</v>
      </c>
      <c r="D615" t="s">
        <v>214</v>
      </c>
      <c r="E615" t="s">
        <v>21</v>
      </c>
      <c r="F615" t="s">
        <v>30</v>
      </c>
      <c r="G615" t="s">
        <v>18</v>
      </c>
      <c r="H615" t="s">
        <v>26</v>
      </c>
      <c r="I615" s="9">
        <v>1251</v>
      </c>
      <c r="J615" s="9">
        <v>81.73</v>
      </c>
      <c r="K615" s="9">
        <v>56.67</v>
      </c>
      <c r="L615" s="9">
        <f>tbl_salesdata[[#This Row],[Units Sold]]*tbl_salesdata[[#This Row],[Unit Cost]]</f>
        <v>70894.17</v>
      </c>
      <c r="M615" s="9">
        <f>tbl_salesdata[[#This Row],[Units Sold]]*tbl_salesdata[[#This Row],[Unit Price]]</f>
        <v>102244.23000000001</v>
      </c>
      <c r="N615" s="9">
        <f>tbl_salesdata[[#This Row],[Total Sales]]-tbl_salesdata[[#This Row],[Total Cost]]</f>
        <v>31350.060000000012</v>
      </c>
      <c r="O615">
        <f>tbl_salesdata[[#This Row],[Ship Date]]-tbl_salesdata[[#This Row],[Order Date]]</f>
        <v>2</v>
      </c>
      <c r="P615">
        <f>WEEKDAY(tbl_salesdata[[#This Row],[Order Date]],2)</f>
        <v>2</v>
      </c>
      <c r="Q615" t="str">
        <f>TEXT(tbl_salesdata[[#This Row],[Order Date]],"dddd")</f>
        <v>Tuesday</v>
      </c>
      <c r="R615" t="str">
        <f>IF(tbl_salesdata[[#This Row],[Weekdaynum]]&gt;5,"Yes","No")</f>
        <v>No</v>
      </c>
    </row>
    <row r="616" spans="1:18" x14ac:dyDescent="0.35">
      <c r="A616">
        <v>308860719</v>
      </c>
      <c r="B616" s="3">
        <v>43148</v>
      </c>
      <c r="C616" s="3">
        <v>43155</v>
      </c>
      <c r="D616" t="s">
        <v>154</v>
      </c>
      <c r="E616" t="s">
        <v>12</v>
      </c>
      <c r="F616" t="s">
        <v>47</v>
      </c>
      <c r="G616" t="s">
        <v>18</v>
      </c>
      <c r="H616" t="s">
        <v>26</v>
      </c>
      <c r="I616" s="9">
        <v>7605</v>
      </c>
      <c r="J616" s="9">
        <v>421.89</v>
      </c>
      <c r="K616" s="9">
        <v>364.69</v>
      </c>
      <c r="L616" s="9">
        <f>tbl_salesdata[[#This Row],[Units Sold]]*tbl_salesdata[[#This Row],[Unit Cost]]</f>
        <v>2773467.45</v>
      </c>
      <c r="M616" s="9">
        <f>tbl_salesdata[[#This Row],[Units Sold]]*tbl_salesdata[[#This Row],[Unit Price]]</f>
        <v>3208473.4499999997</v>
      </c>
      <c r="N616" s="9">
        <f>tbl_salesdata[[#This Row],[Total Sales]]-tbl_salesdata[[#This Row],[Total Cost]]</f>
        <v>435005.99999999953</v>
      </c>
      <c r="O616">
        <f>tbl_salesdata[[#This Row],[Ship Date]]-tbl_salesdata[[#This Row],[Order Date]]</f>
        <v>7</v>
      </c>
      <c r="P616">
        <f>WEEKDAY(tbl_salesdata[[#This Row],[Order Date]],2)</f>
        <v>6</v>
      </c>
      <c r="Q616" t="str">
        <f>TEXT(tbl_salesdata[[#This Row],[Order Date]],"dddd")</f>
        <v>Saturday</v>
      </c>
      <c r="R616" t="str">
        <f>IF(tbl_salesdata[[#This Row],[Weekdaynum]]&gt;5,"Yes","No")</f>
        <v>Yes</v>
      </c>
    </row>
    <row r="617" spans="1:18" hidden="1" x14ac:dyDescent="0.35">
      <c r="A617">
        <v>352939498</v>
      </c>
      <c r="B617" s="3">
        <v>43126</v>
      </c>
      <c r="C617" s="3">
        <v>43142</v>
      </c>
      <c r="D617" t="s">
        <v>216</v>
      </c>
      <c r="E617" t="s">
        <v>51</v>
      </c>
      <c r="F617" t="s">
        <v>33</v>
      </c>
      <c r="G617" t="s">
        <v>18</v>
      </c>
      <c r="H617" t="s">
        <v>34</v>
      </c>
      <c r="I617" s="9">
        <v>1495</v>
      </c>
      <c r="J617" s="9">
        <v>109.28</v>
      </c>
      <c r="K617" s="9">
        <v>35.840000000000003</v>
      </c>
      <c r="L617" s="9">
        <f>tbl_salesdata[[#This Row],[Units Sold]]*tbl_salesdata[[#This Row],[Unit Cost]]</f>
        <v>53580.800000000003</v>
      </c>
      <c r="M617" s="9">
        <f>tbl_salesdata[[#This Row],[Units Sold]]*tbl_salesdata[[#This Row],[Unit Price]]</f>
        <v>163373.6</v>
      </c>
      <c r="N617" s="9">
        <f>tbl_salesdata[[#This Row],[Total Sales]]-tbl_salesdata[[#This Row],[Total Cost]]</f>
        <v>109792.8</v>
      </c>
      <c r="O617">
        <f>tbl_salesdata[[#This Row],[Ship Date]]-tbl_salesdata[[#This Row],[Order Date]]</f>
        <v>16</v>
      </c>
      <c r="P617">
        <f>WEEKDAY(tbl_salesdata[[#This Row],[Order Date]],2)</f>
        <v>5</v>
      </c>
      <c r="Q617" t="str">
        <f>TEXT(tbl_salesdata[[#This Row],[Order Date]],"dddd")</f>
        <v>Friday</v>
      </c>
      <c r="R617" t="str">
        <f>IF(tbl_salesdata[[#This Row],[Weekdaynum]]&gt;5,"Yes","No")</f>
        <v>No</v>
      </c>
    </row>
    <row r="618" spans="1:18" hidden="1" x14ac:dyDescent="0.35">
      <c r="A618">
        <v>867477738</v>
      </c>
      <c r="B618" s="3">
        <v>43569</v>
      </c>
      <c r="C618" s="3">
        <v>43583</v>
      </c>
      <c r="D618" t="s">
        <v>185</v>
      </c>
      <c r="E618" t="s">
        <v>38</v>
      </c>
      <c r="F618" t="s">
        <v>33</v>
      </c>
      <c r="G618" t="s">
        <v>14</v>
      </c>
      <c r="H618" t="s">
        <v>15</v>
      </c>
      <c r="I618" s="9">
        <v>4795</v>
      </c>
      <c r="J618" s="9">
        <v>109.28</v>
      </c>
      <c r="K618" s="9">
        <v>35.840000000000003</v>
      </c>
      <c r="L618" s="9">
        <f>tbl_salesdata[[#This Row],[Units Sold]]*tbl_salesdata[[#This Row],[Unit Cost]]</f>
        <v>171852.80000000002</v>
      </c>
      <c r="M618" s="9">
        <f>tbl_salesdata[[#This Row],[Units Sold]]*tbl_salesdata[[#This Row],[Unit Price]]</f>
        <v>523997.6</v>
      </c>
      <c r="N618" s="9">
        <f>tbl_salesdata[[#This Row],[Total Sales]]-tbl_salesdata[[#This Row],[Total Cost]]</f>
        <v>352144.79999999993</v>
      </c>
      <c r="O618">
        <f>tbl_salesdata[[#This Row],[Ship Date]]-tbl_salesdata[[#This Row],[Order Date]]</f>
        <v>14</v>
      </c>
      <c r="P618">
        <f>WEEKDAY(tbl_salesdata[[#This Row],[Order Date]],2)</f>
        <v>7</v>
      </c>
      <c r="Q618" t="str">
        <f>TEXT(tbl_salesdata[[#This Row],[Order Date]],"dddd")</f>
        <v>Sunday</v>
      </c>
      <c r="R618" t="str">
        <f>IF(tbl_salesdata[[#This Row],[Weekdaynum]]&gt;5,"Yes","No")</f>
        <v>Yes</v>
      </c>
    </row>
    <row r="619" spans="1:18" x14ac:dyDescent="0.35">
      <c r="A619">
        <v>866125905</v>
      </c>
      <c r="B619" s="3">
        <v>43827</v>
      </c>
      <c r="C619" s="3">
        <v>43847</v>
      </c>
      <c r="D619" t="s">
        <v>16</v>
      </c>
      <c r="E619" t="s">
        <v>12</v>
      </c>
      <c r="F619" t="s">
        <v>76</v>
      </c>
      <c r="G619" t="s">
        <v>14</v>
      </c>
      <c r="H619" t="s">
        <v>26</v>
      </c>
      <c r="I619" s="9">
        <v>4757</v>
      </c>
      <c r="J619" s="9">
        <v>668.27</v>
      </c>
      <c r="K619" s="9">
        <v>502.54</v>
      </c>
      <c r="L619" s="9">
        <f>tbl_salesdata[[#This Row],[Units Sold]]*tbl_salesdata[[#This Row],[Unit Cost]]</f>
        <v>2390582.7800000003</v>
      </c>
      <c r="M619" s="9">
        <f>tbl_salesdata[[#This Row],[Units Sold]]*tbl_salesdata[[#This Row],[Unit Price]]</f>
        <v>3178960.39</v>
      </c>
      <c r="N619" s="9">
        <f>tbl_salesdata[[#This Row],[Total Sales]]-tbl_salesdata[[#This Row],[Total Cost]]</f>
        <v>788377.60999999987</v>
      </c>
      <c r="O619">
        <f>tbl_salesdata[[#This Row],[Ship Date]]-tbl_salesdata[[#This Row],[Order Date]]</f>
        <v>20</v>
      </c>
      <c r="P619">
        <f>WEEKDAY(tbl_salesdata[[#This Row],[Order Date]],2)</f>
        <v>6</v>
      </c>
      <c r="Q619" t="str">
        <f>TEXT(tbl_salesdata[[#This Row],[Order Date]],"dddd")</f>
        <v>Saturday</v>
      </c>
      <c r="R619" t="str">
        <f>IF(tbl_salesdata[[#This Row],[Weekdaynum]]&gt;5,"Yes","No")</f>
        <v>Yes</v>
      </c>
    </row>
    <row r="620" spans="1:18" hidden="1" x14ac:dyDescent="0.35">
      <c r="A620">
        <v>316596639</v>
      </c>
      <c r="B620" s="3">
        <v>42696</v>
      </c>
      <c r="C620" s="3">
        <v>42701</v>
      </c>
      <c r="D620" t="s">
        <v>16</v>
      </c>
      <c r="E620" t="s">
        <v>12</v>
      </c>
      <c r="F620" t="s">
        <v>56</v>
      </c>
      <c r="G620" t="s">
        <v>18</v>
      </c>
      <c r="H620" t="s">
        <v>19</v>
      </c>
      <c r="I620" s="9">
        <v>6836</v>
      </c>
      <c r="J620" s="9">
        <v>9.33</v>
      </c>
      <c r="K620" s="9">
        <v>6.92</v>
      </c>
      <c r="L620" s="9">
        <f>tbl_salesdata[[#This Row],[Units Sold]]*tbl_salesdata[[#This Row],[Unit Cost]]</f>
        <v>47305.120000000003</v>
      </c>
      <c r="M620" s="9">
        <f>tbl_salesdata[[#This Row],[Units Sold]]*tbl_salesdata[[#This Row],[Unit Price]]</f>
        <v>63779.88</v>
      </c>
      <c r="N620" s="9">
        <f>tbl_salesdata[[#This Row],[Total Sales]]-tbl_salesdata[[#This Row],[Total Cost]]</f>
        <v>16474.759999999995</v>
      </c>
      <c r="O620">
        <f>tbl_salesdata[[#This Row],[Ship Date]]-tbl_salesdata[[#This Row],[Order Date]]</f>
        <v>5</v>
      </c>
      <c r="P620">
        <f>WEEKDAY(tbl_salesdata[[#This Row],[Order Date]],2)</f>
        <v>2</v>
      </c>
      <c r="Q620" t="str">
        <f>TEXT(tbl_salesdata[[#This Row],[Order Date]],"dddd")</f>
        <v>Tuesday</v>
      </c>
      <c r="R620" t="str">
        <f>IF(tbl_salesdata[[#This Row],[Weekdaynum]]&gt;5,"Yes","No")</f>
        <v>No</v>
      </c>
    </row>
    <row r="621" spans="1:18" hidden="1" x14ac:dyDescent="0.35">
      <c r="A621">
        <v>918462455</v>
      </c>
      <c r="B621" s="3">
        <v>44402</v>
      </c>
      <c r="C621" s="3">
        <v>44421</v>
      </c>
      <c r="D621" t="s">
        <v>83</v>
      </c>
      <c r="E621" t="s">
        <v>38</v>
      </c>
      <c r="F621" t="s">
        <v>22</v>
      </c>
      <c r="G621" t="s">
        <v>14</v>
      </c>
      <c r="H621" t="s">
        <v>34</v>
      </c>
      <c r="I621" s="9">
        <v>2305</v>
      </c>
      <c r="J621" s="9">
        <v>47.45</v>
      </c>
      <c r="K621" s="9">
        <v>31.79</v>
      </c>
      <c r="L621" s="9">
        <f>tbl_salesdata[[#This Row],[Units Sold]]*tbl_salesdata[[#This Row],[Unit Cost]]</f>
        <v>73275.95</v>
      </c>
      <c r="M621" s="9">
        <f>tbl_salesdata[[#This Row],[Units Sold]]*tbl_salesdata[[#This Row],[Unit Price]]</f>
        <v>109372.25</v>
      </c>
      <c r="N621" s="9">
        <f>tbl_salesdata[[#This Row],[Total Sales]]-tbl_salesdata[[#This Row],[Total Cost]]</f>
        <v>36096.300000000003</v>
      </c>
      <c r="O621">
        <f>tbl_salesdata[[#This Row],[Ship Date]]-tbl_salesdata[[#This Row],[Order Date]]</f>
        <v>19</v>
      </c>
      <c r="P621">
        <f>WEEKDAY(tbl_salesdata[[#This Row],[Order Date]],2)</f>
        <v>7</v>
      </c>
      <c r="Q621" t="str">
        <f>TEXT(tbl_salesdata[[#This Row],[Order Date]],"dddd")</f>
        <v>Sunday</v>
      </c>
      <c r="R621" t="str">
        <f>IF(tbl_salesdata[[#This Row],[Weekdaynum]]&gt;5,"Yes","No")</f>
        <v>Yes</v>
      </c>
    </row>
    <row r="622" spans="1:18" x14ac:dyDescent="0.35">
      <c r="A622">
        <v>826968657</v>
      </c>
      <c r="B622" s="3">
        <v>42861</v>
      </c>
      <c r="C622" s="3">
        <v>42873</v>
      </c>
      <c r="D622" t="s">
        <v>49</v>
      </c>
      <c r="E622" t="s">
        <v>21</v>
      </c>
      <c r="F622" t="s">
        <v>42</v>
      </c>
      <c r="G622" t="s">
        <v>18</v>
      </c>
      <c r="H622" t="s">
        <v>34</v>
      </c>
      <c r="I622" s="9">
        <v>7258</v>
      </c>
      <c r="J622" s="9">
        <v>437.2</v>
      </c>
      <c r="K622" s="9">
        <v>263.33</v>
      </c>
      <c r="L622" s="9">
        <f>tbl_salesdata[[#This Row],[Units Sold]]*tbl_salesdata[[#This Row],[Unit Cost]]</f>
        <v>1911249.14</v>
      </c>
      <c r="M622" s="9">
        <f>tbl_salesdata[[#This Row],[Units Sold]]*tbl_salesdata[[#This Row],[Unit Price]]</f>
        <v>3173197.6</v>
      </c>
      <c r="N622" s="9">
        <f>tbl_salesdata[[#This Row],[Total Sales]]-tbl_salesdata[[#This Row],[Total Cost]]</f>
        <v>1261948.4600000002</v>
      </c>
      <c r="O622">
        <f>tbl_salesdata[[#This Row],[Ship Date]]-tbl_salesdata[[#This Row],[Order Date]]</f>
        <v>12</v>
      </c>
      <c r="P622">
        <f>WEEKDAY(tbl_salesdata[[#This Row],[Order Date]],2)</f>
        <v>6</v>
      </c>
      <c r="Q622" t="str">
        <f>TEXT(tbl_salesdata[[#This Row],[Order Date]],"dddd")</f>
        <v>Saturday</v>
      </c>
      <c r="R622" t="str">
        <f>IF(tbl_salesdata[[#This Row],[Weekdaynum]]&gt;5,"Yes","No")</f>
        <v>Yes</v>
      </c>
    </row>
    <row r="623" spans="1:18" hidden="1" x14ac:dyDescent="0.35">
      <c r="A623">
        <v>922363460</v>
      </c>
      <c r="B623" s="3">
        <v>43776</v>
      </c>
      <c r="C623" s="3">
        <v>43789</v>
      </c>
      <c r="D623" t="s">
        <v>67</v>
      </c>
      <c r="E623" t="s">
        <v>21</v>
      </c>
      <c r="F623" t="s">
        <v>33</v>
      </c>
      <c r="G623" t="s">
        <v>14</v>
      </c>
      <c r="H623" t="s">
        <v>34</v>
      </c>
      <c r="I623" s="9">
        <v>6700</v>
      </c>
      <c r="J623" s="9">
        <v>109.28</v>
      </c>
      <c r="K623" s="9">
        <v>35.840000000000003</v>
      </c>
      <c r="L623" s="9">
        <f>tbl_salesdata[[#This Row],[Units Sold]]*tbl_salesdata[[#This Row],[Unit Cost]]</f>
        <v>240128.00000000003</v>
      </c>
      <c r="M623" s="9">
        <f>tbl_salesdata[[#This Row],[Units Sold]]*tbl_salesdata[[#This Row],[Unit Price]]</f>
        <v>732176</v>
      </c>
      <c r="N623" s="9">
        <f>tbl_salesdata[[#This Row],[Total Sales]]-tbl_salesdata[[#This Row],[Total Cost]]</f>
        <v>492048</v>
      </c>
      <c r="O623">
        <f>tbl_salesdata[[#This Row],[Ship Date]]-tbl_salesdata[[#This Row],[Order Date]]</f>
        <v>13</v>
      </c>
      <c r="P623">
        <f>WEEKDAY(tbl_salesdata[[#This Row],[Order Date]],2)</f>
        <v>4</v>
      </c>
      <c r="Q623" t="str">
        <f>TEXT(tbl_salesdata[[#This Row],[Order Date]],"dddd")</f>
        <v>Thursday</v>
      </c>
      <c r="R623" t="str">
        <f>IF(tbl_salesdata[[#This Row],[Weekdaynum]]&gt;5,"Yes","No")</f>
        <v>No</v>
      </c>
    </row>
    <row r="624" spans="1:18" hidden="1" x14ac:dyDescent="0.35">
      <c r="A624">
        <v>163558804</v>
      </c>
      <c r="B624" s="3">
        <v>43228</v>
      </c>
      <c r="C624" s="3">
        <v>43245</v>
      </c>
      <c r="D624" t="s">
        <v>208</v>
      </c>
      <c r="E624" t="s">
        <v>12</v>
      </c>
      <c r="F624" t="s">
        <v>76</v>
      </c>
      <c r="G624" t="s">
        <v>14</v>
      </c>
      <c r="H624" t="s">
        <v>15</v>
      </c>
      <c r="I624" s="9">
        <v>9540</v>
      </c>
      <c r="J624" s="9">
        <v>668.27</v>
      </c>
      <c r="K624" s="9">
        <v>502.54</v>
      </c>
      <c r="L624" s="9">
        <f>tbl_salesdata[[#This Row],[Units Sold]]*tbl_salesdata[[#This Row],[Unit Cost]]</f>
        <v>4794231.6000000006</v>
      </c>
      <c r="M624" s="9">
        <f>tbl_salesdata[[#This Row],[Units Sold]]*tbl_salesdata[[#This Row],[Unit Price]]</f>
        <v>6375295.7999999998</v>
      </c>
      <c r="N624" s="9">
        <f>tbl_salesdata[[#This Row],[Total Sales]]-tbl_salesdata[[#This Row],[Total Cost]]</f>
        <v>1581064.1999999993</v>
      </c>
      <c r="O624">
        <f>tbl_salesdata[[#This Row],[Ship Date]]-tbl_salesdata[[#This Row],[Order Date]]</f>
        <v>17</v>
      </c>
      <c r="P624">
        <f>WEEKDAY(tbl_salesdata[[#This Row],[Order Date]],2)</f>
        <v>2</v>
      </c>
      <c r="Q624" t="str">
        <f>TEXT(tbl_salesdata[[#This Row],[Order Date]],"dddd")</f>
        <v>Tuesday</v>
      </c>
      <c r="R624" t="str">
        <f>IF(tbl_salesdata[[#This Row],[Weekdaynum]]&gt;5,"Yes","No")</f>
        <v>No</v>
      </c>
    </row>
    <row r="625" spans="1:18" hidden="1" x14ac:dyDescent="0.35">
      <c r="A625">
        <v>407544982</v>
      </c>
      <c r="B625" s="3">
        <v>44627</v>
      </c>
      <c r="C625" s="3">
        <v>44637</v>
      </c>
      <c r="D625" t="s">
        <v>120</v>
      </c>
      <c r="E625" t="s">
        <v>38</v>
      </c>
      <c r="F625" t="s">
        <v>56</v>
      </c>
      <c r="G625" t="s">
        <v>18</v>
      </c>
      <c r="H625" t="s">
        <v>26</v>
      </c>
      <c r="I625" s="9">
        <v>472</v>
      </c>
      <c r="J625" s="9">
        <v>9.33</v>
      </c>
      <c r="K625" s="9">
        <v>6.92</v>
      </c>
      <c r="L625" s="9">
        <f>tbl_salesdata[[#This Row],[Units Sold]]*tbl_salesdata[[#This Row],[Unit Cost]]</f>
        <v>3266.24</v>
      </c>
      <c r="M625" s="9">
        <f>tbl_salesdata[[#This Row],[Units Sold]]*tbl_salesdata[[#This Row],[Unit Price]]</f>
        <v>4403.76</v>
      </c>
      <c r="N625" s="9">
        <f>tbl_salesdata[[#This Row],[Total Sales]]-tbl_salesdata[[#This Row],[Total Cost]]</f>
        <v>1137.5200000000004</v>
      </c>
      <c r="O625">
        <f>tbl_salesdata[[#This Row],[Ship Date]]-tbl_salesdata[[#This Row],[Order Date]]</f>
        <v>10</v>
      </c>
      <c r="P625">
        <f>WEEKDAY(tbl_salesdata[[#This Row],[Order Date]],2)</f>
        <v>1</v>
      </c>
      <c r="Q625" t="str">
        <f>TEXT(tbl_salesdata[[#This Row],[Order Date]],"dddd")</f>
        <v>Monday</v>
      </c>
      <c r="R625" t="str">
        <f>IF(tbl_salesdata[[#This Row],[Weekdaynum]]&gt;5,"Yes","No")</f>
        <v>No</v>
      </c>
    </row>
    <row r="626" spans="1:18" hidden="1" x14ac:dyDescent="0.35">
      <c r="A626">
        <v>174683320</v>
      </c>
      <c r="B626" s="3">
        <v>44491</v>
      </c>
      <c r="C626" s="3">
        <v>44492</v>
      </c>
      <c r="D626" t="s">
        <v>97</v>
      </c>
      <c r="E626" t="s">
        <v>29</v>
      </c>
      <c r="F626" t="s">
        <v>47</v>
      </c>
      <c r="G626" t="s">
        <v>14</v>
      </c>
      <c r="H626" t="s">
        <v>34</v>
      </c>
      <c r="I626" s="9">
        <v>1531</v>
      </c>
      <c r="J626" s="9">
        <v>421.89</v>
      </c>
      <c r="K626" s="9">
        <v>364.69</v>
      </c>
      <c r="L626" s="9">
        <f>tbl_salesdata[[#This Row],[Units Sold]]*tbl_salesdata[[#This Row],[Unit Cost]]</f>
        <v>558340.39</v>
      </c>
      <c r="M626" s="9">
        <f>tbl_salesdata[[#This Row],[Units Sold]]*tbl_salesdata[[#This Row],[Unit Price]]</f>
        <v>645913.59</v>
      </c>
      <c r="N626" s="9">
        <f>tbl_salesdata[[#This Row],[Total Sales]]-tbl_salesdata[[#This Row],[Total Cost]]</f>
        <v>87573.199999999953</v>
      </c>
      <c r="O626">
        <f>tbl_salesdata[[#This Row],[Ship Date]]-tbl_salesdata[[#This Row],[Order Date]]</f>
        <v>1</v>
      </c>
      <c r="P626">
        <f>WEEKDAY(tbl_salesdata[[#This Row],[Order Date]],2)</f>
        <v>5</v>
      </c>
      <c r="Q626" t="str">
        <f>TEXT(tbl_salesdata[[#This Row],[Order Date]],"dddd")</f>
        <v>Friday</v>
      </c>
      <c r="R626" t="str">
        <f>IF(tbl_salesdata[[#This Row],[Weekdaynum]]&gt;5,"Yes","No")</f>
        <v>No</v>
      </c>
    </row>
    <row r="627" spans="1:18" hidden="1" x14ac:dyDescent="0.35">
      <c r="A627">
        <v>755647647</v>
      </c>
      <c r="B627" s="3">
        <v>44496</v>
      </c>
      <c r="C627" s="3">
        <v>44499</v>
      </c>
      <c r="D627" t="s">
        <v>179</v>
      </c>
      <c r="E627" t="s">
        <v>32</v>
      </c>
      <c r="F627" t="s">
        <v>76</v>
      </c>
      <c r="G627" t="s">
        <v>18</v>
      </c>
      <c r="H627" t="s">
        <v>34</v>
      </c>
      <c r="I627" s="9">
        <v>1786</v>
      </c>
      <c r="J627" s="9">
        <v>668.27</v>
      </c>
      <c r="K627" s="9">
        <v>502.54</v>
      </c>
      <c r="L627" s="9">
        <f>tbl_salesdata[[#This Row],[Units Sold]]*tbl_salesdata[[#This Row],[Unit Cost]]</f>
        <v>897536.44000000006</v>
      </c>
      <c r="M627" s="9">
        <f>tbl_salesdata[[#This Row],[Units Sold]]*tbl_salesdata[[#This Row],[Unit Price]]</f>
        <v>1193530.22</v>
      </c>
      <c r="N627" s="9">
        <f>tbl_salesdata[[#This Row],[Total Sales]]-tbl_salesdata[[#This Row],[Total Cost]]</f>
        <v>295993.77999999991</v>
      </c>
      <c r="O627">
        <f>tbl_salesdata[[#This Row],[Ship Date]]-tbl_salesdata[[#This Row],[Order Date]]</f>
        <v>3</v>
      </c>
      <c r="P627">
        <f>WEEKDAY(tbl_salesdata[[#This Row],[Order Date]],2)</f>
        <v>3</v>
      </c>
      <c r="Q627" t="str">
        <f>TEXT(tbl_salesdata[[#This Row],[Order Date]],"dddd")</f>
        <v>Wednesday</v>
      </c>
      <c r="R627" t="str">
        <f>IF(tbl_salesdata[[#This Row],[Weekdaynum]]&gt;5,"Yes","No")</f>
        <v>No</v>
      </c>
    </row>
    <row r="628" spans="1:18" hidden="1" x14ac:dyDescent="0.35">
      <c r="A628">
        <v>361424291</v>
      </c>
      <c r="B628" s="3">
        <v>44362</v>
      </c>
      <c r="C628" s="3">
        <v>44375</v>
      </c>
      <c r="D628" t="s">
        <v>132</v>
      </c>
      <c r="E628" t="s">
        <v>38</v>
      </c>
      <c r="F628" t="s">
        <v>47</v>
      </c>
      <c r="G628" t="s">
        <v>14</v>
      </c>
      <c r="H628" t="s">
        <v>34</v>
      </c>
      <c r="I628" s="9">
        <v>2334</v>
      </c>
      <c r="J628" s="9">
        <v>421.89</v>
      </c>
      <c r="K628" s="9">
        <v>364.69</v>
      </c>
      <c r="L628" s="9">
        <f>tbl_salesdata[[#This Row],[Units Sold]]*tbl_salesdata[[#This Row],[Unit Cost]]</f>
        <v>851186.46</v>
      </c>
      <c r="M628" s="9">
        <f>tbl_salesdata[[#This Row],[Units Sold]]*tbl_salesdata[[#This Row],[Unit Price]]</f>
        <v>984691.26</v>
      </c>
      <c r="N628" s="9">
        <f>tbl_salesdata[[#This Row],[Total Sales]]-tbl_salesdata[[#This Row],[Total Cost]]</f>
        <v>133504.80000000005</v>
      </c>
      <c r="O628">
        <f>tbl_salesdata[[#This Row],[Ship Date]]-tbl_salesdata[[#This Row],[Order Date]]</f>
        <v>13</v>
      </c>
      <c r="P628">
        <f>WEEKDAY(tbl_salesdata[[#This Row],[Order Date]],2)</f>
        <v>2</v>
      </c>
      <c r="Q628" t="str">
        <f>TEXT(tbl_salesdata[[#This Row],[Order Date]],"dddd")</f>
        <v>Tuesday</v>
      </c>
      <c r="R628" t="str">
        <f>IF(tbl_salesdata[[#This Row],[Weekdaynum]]&gt;5,"Yes","No")</f>
        <v>No</v>
      </c>
    </row>
    <row r="629" spans="1:18" hidden="1" x14ac:dyDescent="0.35">
      <c r="A629">
        <v>873312079</v>
      </c>
      <c r="B629" s="3">
        <v>42657</v>
      </c>
      <c r="C629" s="3">
        <v>42670</v>
      </c>
      <c r="D629" t="s">
        <v>185</v>
      </c>
      <c r="E629" t="s">
        <v>38</v>
      </c>
      <c r="F629" t="s">
        <v>13</v>
      </c>
      <c r="G629" t="s">
        <v>14</v>
      </c>
      <c r="H629" t="s">
        <v>34</v>
      </c>
      <c r="I629" s="9">
        <v>1306</v>
      </c>
      <c r="J629" s="9">
        <v>255.28</v>
      </c>
      <c r="K629" s="9">
        <v>159.41999999999999</v>
      </c>
      <c r="L629" s="9">
        <f>tbl_salesdata[[#This Row],[Units Sold]]*tbl_salesdata[[#This Row],[Unit Cost]]</f>
        <v>208202.52</v>
      </c>
      <c r="M629" s="9">
        <f>tbl_salesdata[[#This Row],[Units Sold]]*tbl_salesdata[[#This Row],[Unit Price]]</f>
        <v>333395.68</v>
      </c>
      <c r="N629" s="9">
        <f>tbl_salesdata[[#This Row],[Total Sales]]-tbl_salesdata[[#This Row],[Total Cost]]</f>
        <v>125193.16</v>
      </c>
      <c r="O629">
        <f>tbl_salesdata[[#This Row],[Ship Date]]-tbl_salesdata[[#This Row],[Order Date]]</f>
        <v>13</v>
      </c>
      <c r="P629">
        <f>WEEKDAY(tbl_salesdata[[#This Row],[Order Date]],2)</f>
        <v>5</v>
      </c>
      <c r="Q629" t="str">
        <f>TEXT(tbl_salesdata[[#This Row],[Order Date]],"dddd")</f>
        <v>Friday</v>
      </c>
      <c r="R629" t="str">
        <f>IF(tbl_salesdata[[#This Row],[Weekdaynum]]&gt;5,"Yes","No")</f>
        <v>No</v>
      </c>
    </row>
    <row r="630" spans="1:18" hidden="1" x14ac:dyDescent="0.35">
      <c r="A630">
        <v>192922341</v>
      </c>
      <c r="B630" s="3">
        <v>43923</v>
      </c>
      <c r="C630" s="3">
        <v>43942</v>
      </c>
      <c r="D630" t="s">
        <v>48</v>
      </c>
      <c r="E630" t="s">
        <v>21</v>
      </c>
      <c r="F630" t="s">
        <v>22</v>
      </c>
      <c r="G630" t="s">
        <v>18</v>
      </c>
      <c r="H630" t="s">
        <v>19</v>
      </c>
      <c r="I630" s="9">
        <v>8863</v>
      </c>
      <c r="J630" s="9">
        <v>47.45</v>
      </c>
      <c r="K630" s="9">
        <v>31.79</v>
      </c>
      <c r="L630" s="9">
        <f>tbl_salesdata[[#This Row],[Units Sold]]*tbl_salesdata[[#This Row],[Unit Cost]]</f>
        <v>281754.77</v>
      </c>
      <c r="M630" s="9">
        <f>tbl_salesdata[[#This Row],[Units Sold]]*tbl_salesdata[[#This Row],[Unit Price]]</f>
        <v>420549.35000000003</v>
      </c>
      <c r="N630" s="9">
        <f>tbl_salesdata[[#This Row],[Total Sales]]-tbl_salesdata[[#This Row],[Total Cost]]</f>
        <v>138794.58000000002</v>
      </c>
      <c r="O630">
        <f>tbl_salesdata[[#This Row],[Ship Date]]-tbl_salesdata[[#This Row],[Order Date]]</f>
        <v>19</v>
      </c>
      <c r="P630">
        <f>WEEKDAY(tbl_salesdata[[#This Row],[Order Date]],2)</f>
        <v>4</v>
      </c>
      <c r="Q630" t="str">
        <f>TEXT(tbl_salesdata[[#This Row],[Order Date]],"dddd")</f>
        <v>Thursday</v>
      </c>
      <c r="R630" t="str">
        <f>IF(tbl_salesdata[[#This Row],[Weekdaynum]]&gt;5,"Yes","No")</f>
        <v>No</v>
      </c>
    </row>
    <row r="631" spans="1:18" x14ac:dyDescent="0.35">
      <c r="A631">
        <v>335657060</v>
      </c>
      <c r="B631" s="3">
        <v>42413</v>
      </c>
      <c r="C631" s="3">
        <v>42422</v>
      </c>
      <c r="D631" t="s">
        <v>148</v>
      </c>
      <c r="E631" t="s">
        <v>24</v>
      </c>
      <c r="F631" t="s">
        <v>42</v>
      </c>
      <c r="G631" t="s">
        <v>14</v>
      </c>
      <c r="H631" t="s">
        <v>15</v>
      </c>
      <c r="I631" s="9">
        <v>7238</v>
      </c>
      <c r="J631" s="9">
        <v>437.2</v>
      </c>
      <c r="K631" s="9">
        <v>263.33</v>
      </c>
      <c r="L631" s="9">
        <f>tbl_salesdata[[#This Row],[Units Sold]]*tbl_salesdata[[#This Row],[Unit Cost]]</f>
        <v>1905982.5399999998</v>
      </c>
      <c r="M631" s="9">
        <f>tbl_salesdata[[#This Row],[Units Sold]]*tbl_salesdata[[#This Row],[Unit Price]]</f>
        <v>3164453.6</v>
      </c>
      <c r="N631" s="9">
        <f>tbl_salesdata[[#This Row],[Total Sales]]-tbl_salesdata[[#This Row],[Total Cost]]</f>
        <v>1258471.0600000003</v>
      </c>
      <c r="O631">
        <f>tbl_salesdata[[#This Row],[Ship Date]]-tbl_salesdata[[#This Row],[Order Date]]</f>
        <v>9</v>
      </c>
      <c r="P631">
        <f>WEEKDAY(tbl_salesdata[[#This Row],[Order Date]],2)</f>
        <v>6</v>
      </c>
      <c r="Q631" t="str">
        <f>TEXT(tbl_salesdata[[#This Row],[Order Date]],"dddd")</f>
        <v>Saturday</v>
      </c>
      <c r="R631" t="str">
        <f>IF(tbl_salesdata[[#This Row],[Weekdaynum]]&gt;5,"Yes","No")</f>
        <v>Yes</v>
      </c>
    </row>
    <row r="632" spans="1:18" x14ac:dyDescent="0.35">
      <c r="A632">
        <v>562101590</v>
      </c>
      <c r="B632" s="3">
        <v>44604</v>
      </c>
      <c r="C632" s="3">
        <v>44624</v>
      </c>
      <c r="D632" t="s">
        <v>112</v>
      </c>
      <c r="E632" t="s">
        <v>12</v>
      </c>
      <c r="F632" t="s">
        <v>42</v>
      </c>
      <c r="G632" t="s">
        <v>14</v>
      </c>
      <c r="H632" t="s">
        <v>19</v>
      </c>
      <c r="I632" s="9">
        <v>7207</v>
      </c>
      <c r="J632" s="9">
        <v>437.2</v>
      </c>
      <c r="K632" s="9">
        <v>263.33</v>
      </c>
      <c r="L632" s="9">
        <f>tbl_salesdata[[#This Row],[Units Sold]]*tbl_salesdata[[#This Row],[Unit Cost]]</f>
        <v>1897819.3099999998</v>
      </c>
      <c r="M632" s="9">
        <f>tbl_salesdata[[#This Row],[Units Sold]]*tbl_salesdata[[#This Row],[Unit Price]]</f>
        <v>3150900.4</v>
      </c>
      <c r="N632" s="9">
        <f>tbl_salesdata[[#This Row],[Total Sales]]-tbl_salesdata[[#This Row],[Total Cost]]</f>
        <v>1253081.0900000001</v>
      </c>
      <c r="O632">
        <f>tbl_salesdata[[#This Row],[Ship Date]]-tbl_salesdata[[#This Row],[Order Date]]</f>
        <v>20</v>
      </c>
      <c r="P632">
        <f>WEEKDAY(tbl_salesdata[[#This Row],[Order Date]],2)</f>
        <v>6</v>
      </c>
      <c r="Q632" t="str">
        <f>TEXT(tbl_salesdata[[#This Row],[Order Date]],"dddd")</f>
        <v>Saturday</v>
      </c>
      <c r="R632" t="str">
        <f>IF(tbl_salesdata[[#This Row],[Weekdaynum]]&gt;5,"Yes","No")</f>
        <v>Yes</v>
      </c>
    </row>
    <row r="633" spans="1:18" hidden="1" x14ac:dyDescent="0.35">
      <c r="A633">
        <v>768888747</v>
      </c>
      <c r="B633" s="3">
        <v>42197</v>
      </c>
      <c r="C633" s="3">
        <v>42201</v>
      </c>
      <c r="D633" t="s">
        <v>94</v>
      </c>
      <c r="E633" t="s">
        <v>38</v>
      </c>
      <c r="F633" t="s">
        <v>40</v>
      </c>
      <c r="G633" t="s">
        <v>14</v>
      </c>
      <c r="H633" t="s">
        <v>34</v>
      </c>
      <c r="I633" s="9">
        <v>122</v>
      </c>
      <c r="J633" s="9">
        <v>651.21</v>
      </c>
      <c r="K633" s="9">
        <v>524.96</v>
      </c>
      <c r="L633" s="9">
        <f>tbl_salesdata[[#This Row],[Units Sold]]*tbl_salesdata[[#This Row],[Unit Cost]]</f>
        <v>64045.120000000003</v>
      </c>
      <c r="M633" s="9">
        <f>tbl_salesdata[[#This Row],[Units Sold]]*tbl_salesdata[[#This Row],[Unit Price]]</f>
        <v>79447.62000000001</v>
      </c>
      <c r="N633" s="9">
        <f>tbl_salesdata[[#This Row],[Total Sales]]-tbl_salesdata[[#This Row],[Total Cost]]</f>
        <v>15402.500000000007</v>
      </c>
      <c r="O633">
        <f>tbl_salesdata[[#This Row],[Ship Date]]-tbl_salesdata[[#This Row],[Order Date]]</f>
        <v>4</v>
      </c>
      <c r="P633">
        <f>WEEKDAY(tbl_salesdata[[#This Row],[Order Date]],2)</f>
        <v>7</v>
      </c>
      <c r="Q633" t="str">
        <f>TEXT(tbl_salesdata[[#This Row],[Order Date]],"dddd")</f>
        <v>Sunday</v>
      </c>
      <c r="R633" t="str">
        <f>IF(tbl_salesdata[[#This Row],[Weekdaynum]]&gt;5,"Yes","No")</f>
        <v>Yes</v>
      </c>
    </row>
    <row r="634" spans="1:18" hidden="1" x14ac:dyDescent="0.35">
      <c r="A634">
        <v>491752183</v>
      </c>
      <c r="B634" s="3">
        <v>42029</v>
      </c>
      <c r="C634" s="3">
        <v>42037</v>
      </c>
      <c r="D634" t="s">
        <v>39</v>
      </c>
      <c r="E634" t="s">
        <v>29</v>
      </c>
      <c r="F634" t="s">
        <v>76</v>
      </c>
      <c r="G634" t="s">
        <v>18</v>
      </c>
      <c r="H634" t="s">
        <v>34</v>
      </c>
      <c r="I634" s="9">
        <v>9254</v>
      </c>
      <c r="J634" s="9">
        <v>668.27</v>
      </c>
      <c r="K634" s="9">
        <v>502.54</v>
      </c>
      <c r="L634" s="9">
        <f>tbl_salesdata[[#This Row],[Units Sold]]*tbl_salesdata[[#This Row],[Unit Cost]]</f>
        <v>4650505.16</v>
      </c>
      <c r="M634" s="9">
        <f>tbl_salesdata[[#This Row],[Units Sold]]*tbl_salesdata[[#This Row],[Unit Price]]</f>
        <v>6184170.5800000001</v>
      </c>
      <c r="N634" s="9">
        <f>tbl_salesdata[[#This Row],[Total Sales]]-tbl_salesdata[[#This Row],[Total Cost]]</f>
        <v>1533665.42</v>
      </c>
      <c r="O634">
        <f>tbl_salesdata[[#This Row],[Ship Date]]-tbl_salesdata[[#This Row],[Order Date]]</f>
        <v>8</v>
      </c>
      <c r="P634">
        <f>WEEKDAY(tbl_salesdata[[#This Row],[Order Date]],2)</f>
        <v>7</v>
      </c>
      <c r="Q634" t="str">
        <f>TEXT(tbl_salesdata[[#This Row],[Order Date]],"dddd")</f>
        <v>Sunday</v>
      </c>
      <c r="R634" t="str">
        <f>IF(tbl_salesdata[[#This Row],[Weekdaynum]]&gt;5,"Yes","No")</f>
        <v>Yes</v>
      </c>
    </row>
    <row r="635" spans="1:18" x14ac:dyDescent="0.35">
      <c r="A635">
        <v>722346198</v>
      </c>
      <c r="B635" s="3">
        <v>43778</v>
      </c>
      <c r="C635" s="3">
        <v>43779</v>
      </c>
      <c r="D635" t="s">
        <v>182</v>
      </c>
      <c r="E635" t="s">
        <v>12</v>
      </c>
      <c r="F635" t="s">
        <v>42</v>
      </c>
      <c r="G635" t="s">
        <v>14</v>
      </c>
      <c r="H635" t="s">
        <v>34</v>
      </c>
      <c r="I635" s="9">
        <v>7147</v>
      </c>
      <c r="J635" s="9">
        <v>437.2</v>
      </c>
      <c r="K635" s="9">
        <v>263.33</v>
      </c>
      <c r="L635" s="9">
        <f>tbl_salesdata[[#This Row],[Units Sold]]*tbl_salesdata[[#This Row],[Unit Cost]]</f>
        <v>1882019.5099999998</v>
      </c>
      <c r="M635" s="9">
        <f>tbl_salesdata[[#This Row],[Units Sold]]*tbl_salesdata[[#This Row],[Unit Price]]</f>
        <v>3124668.4</v>
      </c>
      <c r="N635" s="9">
        <f>tbl_salesdata[[#This Row],[Total Sales]]-tbl_salesdata[[#This Row],[Total Cost]]</f>
        <v>1242648.8900000001</v>
      </c>
      <c r="O635">
        <f>tbl_salesdata[[#This Row],[Ship Date]]-tbl_salesdata[[#This Row],[Order Date]]</f>
        <v>1</v>
      </c>
      <c r="P635">
        <f>WEEKDAY(tbl_salesdata[[#This Row],[Order Date]],2)</f>
        <v>6</v>
      </c>
      <c r="Q635" t="str">
        <f>TEXT(tbl_salesdata[[#This Row],[Order Date]],"dddd")</f>
        <v>Saturday</v>
      </c>
      <c r="R635" t="str">
        <f>IF(tbl_salesdata[[#This Row],[Weekdaynum]]&gt;5,"Yes","No")</f>
        <v>Yes</v>
      </c>
    </row>
    <row r="636" spans="1:18" x14ac:dyDescent="0.35">
      <c r="A636">
        <v>228365695</v>
      </c>
      <c r="B636" s="3">
        <v>42399</v>
      </c>
      <c r="C636" s="3">
        <v>42408</v>
      </c>
      <c r="D636" t="s">
        <v>108</v>
      </c>
      <c r="E636" t="s">
        <v>12</v>
      </c>
      <c r="F636" t="s">
        <v>47</v>
      </c>
      <c r="G636" t="s">
        <v>14</v>
      </c>
      <c r="H636" t="s">
        <v>34</v>
      </c>
      <c r="I636" s="9">
        <v>7339</v>
      </c>
      <c r="J636" s="9">
        <v>421.89</v>
      </c>
      <c r="K636" s="9">
        <v>364.69</v>
      </c>
      <c r="L636" s="9">
        <f>tbl_salesdata[[#This Row],[Units Sold]]*tbl_salesdata[[#This Row],[Unit Cost]]</f>
        <v>2676459.91</v>
      </c>
      <c r="M636" s="9">
        <f>tbl_salesdata[[#This Row],[Units Sold]]*tbl_salesdata[[#This Row],[Unit Price]]</f>
        <v>3096250.71</v>
      </c>
      <c r="N636" s="9">
        <f>tbl_salesdata[[#This Row],[Total Sales]]-tbl_salesdata[[#This Row],[Total Cost]]</f>
        <v>419790.79999999981</v>
      </c>
      <c r="O636">
        <f>tbl_salesdata[[#This Row],[Ship Date]]-tbl_salesdata[[#This Row],[Order Date]]</f>
        <v>9</v>
      </c>
      <c r="P636">
        <f>WEEKDAY(tbl_salesdata[[#This Row],[Order Date]],2)</f>
        <v>6</v>
      </c>
      <c r="Q636" t="str">
        <f>TEXT(tbl_salesdata[[#This Row],[Order Date]],"dddd")</f>
        <v>Saturday</v>
      </c>
      <c r="R636" t="str">
        <f>IF(tbl_salesdata[[#This Row],[Weekdaynum]]&gt;5,"Yes","No")</f>
        <v>Yes</v>
      </c>
    </row>
    <row r="637" spans="1:18" x14ac:dyDescent="0.35">
      <c r="A637">
        <v>421456849</v>
      </c>
      <c r="B637" s="3">
        <v>43806</v>
      </c>
      <c r="C637" s="3">
        <v>43814</v>
      </c>
      <c r="D637" t="s">
        <v>159</v>
      </c>
      <c r="E637" t="s">
        <v>21</v>
      </c>
      <c r="F637" t="s">
        <v>47</v>
      </c>
      <c r="G637" t="s">
        <v>14</v>
      </c>
      <c r="H637" t="s">
        <v>15</v>
      </c>
      <c r="I637" s="9">
        <v>7302</v>
      </c>
      <c r="J637" s="9">
        <v>421.89</v>
      </c>
      <c r="K637" s="9">
        <v>364.69</v>
      </c>
      <c r="L637" s="9">
        <f>tbl_salesdata[[#This Row],[Units Sold]]*tbl_salesdata[[#This Row],[Unit Cost]]</f>
        <v>2662966.38</v>
      </c>
      <c r="M637" s="9">
        <f>tbl_salesdata[[#This Row],[Units Sold]]*tbl_salesdata[[#This Row],[Unit Price]]</f>
        <v>3080640.78</v>
      </c>
      <c r="N637" s="9">
        <f>tbl_salesdata[[#This Row],[Total Sales]]-tbl_salesdata[[#This Row],[Total Cost]]</f>
        <v>417674.39999999991</v>
      </c>
      <c r="O637">
        <f>tbl_salesdata[[#This Row],[Ship Date]]-tbl_salesdata[[#This Row],[Order Date]]</f>
        <v>8</v>
      </c>
      <c r="P637">
        <f>WEEKDAY(tbl_salesdata[[#This Row],[Order Date]],2)</f>
        <v>6</v>
      </c>
      <c r="Q637" t="str">
        <f>TEXT(tbl_salesdata[[#This Row],[Order Date]],"dddd")</f>
        <v>Saturday</v>
      </c>
      <c r="R637" t="str">
        <f>IF(tbl_salesdata[[#This Row],[Weekdaynum]]&gt;5,"Yes","No")</f>
        <v>Yes</v>
      </c>
    </row>
    <row r="638" spans="1:18" hidden="1" x14ac:dyDescent="0.35">
      <c r="A638">
        <v>424297845</v>
      </c>
      <c r="B638" s="3">
        <v>44550</v>
      </c>
      <c r="C638" s="3">
        <v>44557</v>
      </c>
      <c r="D638" t="s">
        <v>103</v>
      </c>
      <c r="E638" t="s">
        <v>21</v>
      </c>
      <c r="F638" t="s">
        <v>22</v>
      </c>
      <c r="G638" t="s">
        <v>14</v>
      </c>
      <c r="H638" t="s">
        <v>15</v>
      </c>
      <c r="I638" s="9">
        <v>8016</v>
      </c>
      <c r="J638" s="9">
        <v>47.45</v>
      </c>
      <c r="K638" s="9">
        <v>31.79</v>
      </c>
      <c r="L638" s="9">
        <f>tbl_salesdata[[#This Row],[Units Sold]]*tbl_salesdata[[#This Row],[Unit Cost]]</f>
        <v>254828.63999999998</v>
      </c>
      <c r="M638" s="9">
        <f>tbl_salesdata[[#This Row],[Units Sold]]*tbl_salesdata[[#This Row],[Unit Price]]</f>
        <v>380359.2</v>
      </c>
      <c r="N638" s="9">
        <f>tbl_salesdata[[#This Row],[Total Sales]]-tbl_salesdata[[#This Row],[Total Cost]]</f>
        <v>125530.56000000003</v>
      </c>
      <c r="O638">
        <f>tbl_salesdata[[#This Row],[Ship Date]]-tbl_salesdata[[#This Row],[Order Date]]</f>
        <v>7</v>
      </c>
      <c r="P638">
        <f>WEEKDAY(tbl_salesdata[[#This Row],[Order Date]],2)</f>
        <v>1</v>
      </c>
      <c r="Q638" t="str">
        <f>TEXT(tbl_salesdata[[#This Row],[Order Date]],"dddd")</f>
        <v>Monday</v>
      </c>
      <c r="R638" t="str">
        <f>IF(tbl_salesdata[[#This Row],[Weekdaynum]]&gt;5,"Yes","No")</f>
        <v>No</v>
      </c>
    </row>
    <row r="639" spans="1:18" hidden="1" x14ac:dyDescent="0.35">
      <c r="A639">
        <v>687482631</v>
      </c>
      <c r="B639" s="3">
        <v>44862</v>
      </c>
      <c r="C639" s="3">
        <v>44876</v>
      </c>
      <c r="D639" t="s">
        <v>211</v>
      </c>
      <c r="E639" t="s">
        <v>38</v>
      </c>
      <c r="F639" t="s">
        <v>40</v>
      </c>
      <c r="G639" t="s">
        <v>18</v>
      </c>
      <c r="H639" t="s">
        <v>15</v>
      </c>
      <c r="I639" s="9">
        <v>243</v>
      </c>
      <c r="J639" s="9">
        <v>651.21</v>
      </c>
      <c r="K639" s="9">
        <v>524.96</v>
      </c>
      <c r="L639" s="9">
        <f>tbl_salesdata[[#This Row],[Units Sold]]*tbl_salesdata[[#This Row],[Unit Cost]]</f>
        <v>127565.28000000001</v>
      </c>
      <c r="M639" s="9">
        <f>tbl_salesdata[[#This Row],[Units Sold]]*tbl_salesdata[[#This Row],[Unit Price]]</f>
        <v>158244.03</v>
      </c>
      <c r="N639" s="9">
        <f>tbl_salesdata[[#This Row],[Total Sales]]-tbl_salesdata[[#This Row],[Total Cost]]</f>
        <v>30678.749999999985</v>
      </c>
      <c r="O639">
        <f>tbl_salesdata[[#This Row],[Ship Date]]-tbl_salesdata[[#This Row],[Order Date]]</f>
        <v>14</v>
      </c>
      <c r="P639">
        <f>WEEKDAY(tbl_salesdata[[#This Row],[Order Date]],2)</f>
        <v>5</v>
      </c>
      <c r="Q639" t="str">
        <f>TEXT(tbl_salesdata[[#This Row],[Order Date]],"dddd")</f>
        <v>Friday</v>
      </c>
      <c r="R639" t="str">
        <f>IF(tbl_salesdata[[#This Row],[Weekdaynum]]&gt;5,"Yes","No")</f>
        <v>No</v>
      </c>
    </row>
    <row r="640" spans="1:18" hidden="1" x14ac:dyDescent="0.35">
      <c r="A640">
        <v>191690671</v>
      </c>
      <c r="B640" s="3">
        <v>42466</v>
      </c>
      <c r="C640" s="3">
        <v>42486</v>
      </c>
      <c r="D640" t="s">
        <v>92</v>
      </c>
      <c r="E640" t="s">
        <v>32</v>
      </c>
      <c r="F640" t="s">
        <v>42</v>
      </c>
      <c r="G640" t="s">
        <v>18</v>
      </c>
      <c r="H640" t="s">
        <v>34</v>
      </c>
      <c r="I640" s="9">
        <v>4384</v>
      </c>
      <c r="J640" s="9">
        <v>437.2</v>
      </c>
      <c r="K640" s="9">
        <v>263.33</v>
      </c>
      <c r="L640" s="9">
        <f>tbl_salesdata[[#This Row],[Units Sold]]*tbl_salesdata[[#This Row],[Unit Cost]]</f>
        <v>1154438.72</v>
      </c>
      <c r="M640" s="9">
        <f>tbl_salesdata[[#This Row],[Units Sold]]*tbl_salesdata[[#This Row],[Unit Price]]</f>
        <v>1916684.8</v>
      </c>
      <c r="N640" s="9">
        <f>tbl_salesdata[[#This Row],[Total Sales]]-tbl_salesdata[[#This Row],[Total Cost]]</f>
        <v>762246.08000000007</v>
      </c>
      <c r="O640">
        <f>tbl_salesdata[[#This Row],[Ship Date]]-tbl_salesdata[[#This Row],[Order Date]]</f>
        <v>20</v>
      </c>
      <c r="P640">
        <f>WEEKDAY(tbl_salesdata[[#This Row],[Order Date]],2)</f>
        <v>3</v>
      </c>
      <c r="Q640" t="str">
        <f>TEXT(tbl_salesdata[[#This Row],[Order Date]],"dddd")</f>
        <v>Wednesday</v>
      </c>
      <c r="R640" t="str">
        <f>IF(tbl_salesdata[[#This Row],[Weekdaynum]]&gt;5,"Yes","No")</f>
        <v>No</v>
      </c>
    </row>
    <row r="641" spans="1:18" hidden="1" x14ac:dyDescent="0.35">
      <c r="A641">
        <v>761970794</v>
      </c>
      <c r="B641" s="3">
        <v>42683</v>
      </c>
      <c r="C641" s="3">
        <v>42701</v>
      </c>
      <c r="D641" t="s">
        <v>212</v>
      </c>
      <c r="E641" t="s">
        <v>32</v>
      </c>
      <c r="F641" t="s">
        <v>25</v>
      </c>
      <c r="G641" t="s">
        <v>14</v>
      </c>
      <c r="H641" t="s">
        <v>19</v>
      </c>
      <c r="I641" s="9">
        <v>2945</v>
      </c>
      <c r="J641" s="9">
        <v>205.7</v>
      </c>
      <c r="K641" s="9">
        <v>117.11</v>
      </c>
      <c r="L641" s="9">
        <f>tbl_salesdata[[#This Row],[Units Sold]]*tbl_salesdata[[#This Row],[Unit Cost]]</f>
        <v>344888.95</v>
      </c>
      <c r="M641" s="9">
        <f>tbl_salesdata[[#This Row],[Units Sold]]*tbl_salesdata[[#This Row],[Unit Price]]</f>
        <v>605786.5</v>
      </c>
      <c r="N641" s="9">
        <f>tbl_salesdata[[#This Row],[Total Sales]]-tbl_salesdata[[#This Row],[Total Cost]]</f>
        <v>260897.55</v>
      </c>
      <c r="O641">
        <f>tbl_salesdata[[#This Row],[Ship Date]]-tbl_salesdata[[#This Row],[Order Date]]</f>
        <v>18</v>
      </c>
      <c r="P641">
        <f>WEEKDAY(tbl_salesdata[[#This Row],[Order Date]],2)</f>
        <v>3</v>
      </c>
      <c r="Q641" t="str">
        <f>TEXT(tbl_salesdata[[#This Row],[Order Date]],"dddd")</f>
        <v>Wednesday</v>
      </c>
      <c r="R641" t="str">
        <f>IF(tbl_salesdata[[#This Row],[Weekdaynum]]&gt;5,"Yes","No")</f>
        <v>No</v>
      </c>
    </row>
    <row r="642" spans="1:18" hidden="1" x14ac:dyDescent="0.35">
      <c r="A642">
        <v>243684327</v>
      </c>
      <c r="B642" s="3">
        <v>42878</v>
      </c>
      <c r="C642" s="3">
        <v>42890</v>
      </c>
      <c r="D642" t="s">
        <v>205</v>
      </c>
      <c r="E642" t="s">
        <v>21</v>
      </c>
      <c r="F642" t="s">
        <v>13</v>
      </c>
      <c r="G642" t="s">
        <v>14</v>
      </c>
      <c r="H642" t="s">
        <v>34</v>
      </c>
      <c r="I642" s="9">
        <v>462</v>
      </c>
      <c r="J642" s="9">
        <v>255.28</v>
      </c>
      <c r="K642" s="9">
        <v>159.41999999999999</v>
      </c>
      <c r="L642" s="9">
        <f>tbl_salesdata[[#This Row],[Units Sold]]*tbl_salesdata[[#This Row],[Unit Cost]]</f>
        <v>73652.039999999994</v>
      </c>
      <c r="M642" s="9">
        <f>tbl_salesdata[[#This Row],[Units Sold]]*tbl_salesdata[[#This Row],[Unit Price]]</f>
        <v>117939.36</v>
      </c>
      <c r="N642" s="9">
        <f>tbl_salesdata[[#This Row],[Total Sales]]-tbl_salesdata[[#This Row],[Total Cost]]</f>
        <v>44287.320000000007</v>
      </c>
      <c r="O642">
        <f>tbl_salesdata[[#This Row],[Ship Date]]-tbl_salesdata[[#This Row],[Order Date]]</f>
        <v>12</v>
      </c>
      <c r="P642">
        <f>WEEKDAY(tbl_salesdata[[#This Row],[Order Date]],2)</f>
        <v>2</v>
      </c>
      <c r="Q642" t="str">
        <f>TEXT(tbl_salesdata[[#This Row],[Order Date]],"dddd")</f>
        <v>Tuesday</v>
      </c>
      <c r="R642" t="str">
        <f>IF(tbl_salesdata[[#This Row],[Weekdaynum]]&gt;5,"Yes","No")</f>
        <v>No</v>
      </c>
    </row>
    <row r="643" spans="1:18" hidden="1" x14ac:dyDescent="0.35">
      <c r="A643">
        <v>152505099</v>
      </c>
      <c r="B643" s="3">
        <v>43958</v>
      </c>
      <c r="C643" s="3">
        <v>43959</v>
      </c>
      <c r="D643" t="s">
        <v>80</v>
      </c>
      <c r="E643" t="s">
        <v>21</v>
      </c>
      <c r="F643" t="s">
        <v>33</v>
      </c>
      <c r="G643" t="s">
        <v>18</v>
      </c>
      <c r="H643" t="s">
        <v>15</v>
      </c>
      <c r="I643" s="9">
        <v>8503</v>
      </c>
      <c r="J643" s="9">
        <v>109.28</v>
      </c>
      <c r="K643" s="9">
        <v>35.840000000000003</v>
      </c>
      <c r="L643" s="9">
        <f>tbl_salesdata[[#This Row],[Units Sold]]*tbl_salesdata[[#This Row],[Unit Cost]]</f>
        <v>304747.52000000002</v>
      </c>
      <c r="M643" s="9">
        <f>tbl_salesdata[[#This Row],[Units Sold]]*tbl_salesdata[[#This Row],[Unit Price]]</f>
        <v>929207.84</v>
      </c>
      <c r="N643" s="9">
        <f>tbl_salesdata[[#This Row],[Total Sales]]-tbl_salesdata[[#This Row],[Total Cost]]</f>
        <v>624460.31999999995</v>
      </c>
      <c r="O643">
        <f>tbl_salesdata[[#This Row],[Ship Date]]-tbl_salesdata[[#This Row],[Order Date]]</f>
        <v>1</v>
      </c>
      <c r="P643">
        <f>WEEKDAY(tbl_salesdata[[#This Row],[Order Date]],2)</f>
        <v>4</v>
      </c>
      <c r="Q643" t="str">
        <f>TEXT(tbl_salesdata[[#This Row],[Order Date]],"dddd")</f>
        <v>Thursday</v>
      </c>
      <c r="R643" t="str">
        <f>IF(tbl_salesdata[[#This Row],[Weekdaynum]]&gt;5,"Yes","No")</f>
        <v>No</v>
      </c>
    </row>
    <row r="644" spans="1:18" hidden="1" x14ac:dyDescent="0.35">
      <c r="A644">
        <v>724419438</v>
      </c>
      <c r="B644" s="3">
        <v>43986</v>
      </c>
      <c r="C644" s="3">
        <v>43987</v>
      </c>
      <c r="D644" t="s">
        <v>70</v>
      </c>
      <c r="E644" t="s">
        <v>29</v>
      </c>
      <c r="F644" t="s">
        <v>25</v>
      </c>
      <c r="G644" t="s">
        <v>14</v>
      </c>
      <c r="H644" t="s">
        <v>15</v>
      </c>
      <c r="I644" s="9">
        <v>665</v>
      </c>
      <c r="J644" s="9">
        <v>205.7</v>
      </c>
      <c r="K644" s="9">
        <v>117.11</v>
      </c>
      <c r="L644" s="9">
        <f>tbl_salesdata[[#This Row],[Units Sold]]*tbl_salesdata[[#This Row],[Unit Cost]]</f>
        <v>77878.149999999994</v>
      </c>
      <c r="M644" s="9">
        <f>tbl_salesdata[[#This Row],[Units Sold]]*tbl_salesdata[[#This Row],[Unit Price]]</f>
        <v>136790.5</v>
      </c>
      <c r="N644" s="9">
        <f>tbl_salesdata[[#This Row],[Total Sales]]-tbl_salesdata[[#This Row],[Total Cost]]</f>
        <v>58912.350000000006</v>
      </c>
      <c r="O644">
        <f>tbl_salesdata[[#This Row],[Ship Date]]-tbl_salesdata[[#This Row],[Order Date]]</f>
        <v>1</v>
      </c>
      <c r="P644">
        <f>WEEKDAY(tbl_salesdata[[#This Row],[Order Date]],2)</f>
        <v>4</v>
      </c>
      <c r="Q644" t="str">
        <f>TEXT(tbl_salesdata[[#This Row],[Order Date]],"dddd")</f>
        <v>Thursday</v>
      </c>
      <c r="R644" t="str">
        <f>IF(tbl_salesdata[[#This Row],[Weekdaynum]]&gt;5,"Yes","No")</f>
        <v>No</v>
      </c>
    </row>
    <row r="645" spans="1:18" hidden="1" x14ac:dyDescent="0.35">
      <c r="A645">
        <v>465726172</v>
      </c>
      <c r="B645" s="3">
        <v>44728</v>
      </c>
      <c r="C645" s="3">
        <v>44749</v>
      </c>
      <c r="D645" t="s">
        <v>200</v>
      </c>
      <c r="E645" t="s">
        <v>24</v>
      </c>
      <c r="F645" t="s">
        <v>76</v>
      </c>
      <c r="G645" t="s">
        <v>18</v>
      </c>
      <c r="H645" t="s">
        <v>15</v>
      </c>
      <c r="I645" s="9">
        <v>7579</v>
      </c>
      <c r="J645" s="9">
        <v>668.27</v>
      </c>
      <c r="K645" s="9">
        <v>502.54</v>
      </c>
      <c r="L645" s="9">
        <f>tbl_salesdata[[#This Row],[Units Sold]]*tbl_salesdata[[#This Row],[Unit Cost]]</f>
        <v>3808750.66</v>
      </c>
      <c r="M645" s="9">
        <f>tbl_salesdata[[#This Row],[Units Sold]]*tbl_salesdata[[#This Row],[Unit Price]]</f>
        <v>5064818.33</v>
      </c>
      <c r="N645" s="9">
        <f>tbl_salesdata[[#This Row],[Total Sales]]-tbl_salesdata[[#This Row],[Total Cost]]</f>
        <v>1256067.67</v>
      </c>
      <c r="O645">
        <f>tbl_salesdata[[#This Row],[Ship Date]]-tbl_salesdata[[#This Row],[Order Date]]</f>
        <v>21</v>
      </c>
      <c r="P645">
        <f>WEEKDAY(tbl_salesdata[[#This Row],[Order Date]],2)</f>
        <v>4</v>
      </c>
      <c r="Q645" t="str">
        <f>TEXT(tbl_salesdata[[#This Row],[Order Date]],"dddd")</f>
        <v>Thursday</v>
      </c>
      <c r="R645" t="str">
        <f>IF(tbl_salesdata[[#This Row],[Weekdaynum]]&gt;5,"Yes","No")</f>
        <v>No</v>
      </c>
    </row>
    <row r="646" spans="1:18" hidden="1" x14ac:dyDescent="0.35">
      <c r="A646">
        <v>203036630</v>
      </c>
      <c r="B646" s="3">
        <v>42179</v>
      </c>
      <c r="C646" s="3">
        <v>42182</v>
      </c>
      <c r="D646" t="s">
        <v>215</v>
      </c>
      <c r="E646" t="s">
        <v>21</v>
      </c>
      <c r="F646" t="s">
        <v>13</v>
      </c>
      <c r="G646" t="s">
        <v>14</v>
      </c>
      <c r="H646" t="s">
        <v>26</v>
      </c>
      <c r="I646" s="9">
        <v>1905</v>
      </c>
      <c r="J646" s="9">
        <v>255.28</v>
      </c>
      <c r="K646" s="9">
        <v>159.41999999999999</v>
      </c>
      <c r="L646" s="9">
        <f>tbl_salesdata[[#This Row],[Units Sold]]*tbl_salesdata[[#This Row],[Unit Cost]]</f>
        <v>303695.09999999998</v>
      </c>
      <c r="M646" s="9">
        <f>tbl_salesdata[[#This Row],[Units Sold]]*tbl_salesdata[[#This Row],[Unit Price]]</f>
        <v>486308.4</v>
      </c>
      <c r="N646" s="9">
        <f>tbl_salesdata[[#This Row],[Total Sales]]-tbl_salesdata[[#This Row],[Total Cost]]</f>
        <v>182613.30000000005</v>
      </c>
      <c r="O646">
        <f>tbl_salesdata[[#This Row],[Ship Date]]-tbl_salesdata[[#This Row],[Order Date]]</f>
        <v>3</v>
      </c>
      <c r="P646">
        <f>WEEKDAY(tbl_salesdata[[#This Row],[Order Date]],2)</f>
        <v>3</v>
      </c>
      <c r="Q646" t="str">
        <f>TEXT(tbl_salesdata[[#This Row],[Order Date]],"dddd")</f>
        <v>Wednesday</v>
      </c>
      <c r="R646" t="str">
        <f>IF(tbl_salesdata[[#This Row],[Weekdaynum]]&gt;5,"Yes","No")</f>
        <v>No</v>
      </c>
    </row>
    <row r="647" spans="1:18" hidden="1" x14ac:dyDescent="0.35">
      <c r="A647">
        <v>833274638</v>
      </c>
      <c r="B647" s="3">
        <v>44231</v>
      </c>
      <c r="C647" s="3">
        <v>44239</v>
      </c>
      <c r="D647" t="s">
        <v>163</v>
      </c>
      <c r="E647" t="s">
        <v>38</v>
      </c>
      <c r="F647" t="s">
        <v>47</v>
      </c>
      <c r="G647" t="s">
        <v>14</v>
      </c>
      <c r="H647" t="s">
        <v>15</v>
      </c>
      <c r="I647" s="9">
        <v>3337</v>
      </c>
      <c r="J647" s="9">
        <v>421.89</v>
      </c>
      <c r="K647" s="9">
        <v>364.69</v>
      </c>
      <c r="L647" s="9">
        <f>tbl_salesdata[[#This Row],[Units Sold]]*tbl_salesdata[[#This Row],[Unit Cost]]</f>
        <v>1216970.53</v>
      </c>
      <c r="M647" s="9">
        <f>tbl_salesdata[[#This Row],[Units Sold]]*tbl_salesdata[[#This Row],[Unit Price]]</f>
        <v>1407846.93</v>
      </c>
      <c r="N647" s="9">
        <f>tbl_salesdata[[#This Row],[Total Sales]]-tbl_salesdata[[#This Row],[Total Cost]]</f>
        <v>190876.39999999991</v>
      </c>
      <c r="O647">
        <f>tbl_salesdata[[#This Row],[Ship Date]]-tbl_salesdata[[#This Row],[Order Date]]</f>
        <v>8</v>
      </c>
      <c r="P647">
        <f>WEEKDAY(tbl_salesdata[[#This Row],[Order Date]],2)</f>
        <v>4</v>
      </c>
      <c r="Q647" t="str">
        <f>TEXT(tbl_salesdata[[#This Row],[Order Date]],"dddd")</f>
        <v>Thursday</v>
      </c>
      <c r="R647" t="str">
        <f>IF(tbl_salesdata[[#This Row],[Weekdaynum]]&gt;5,"Yes","No")</f>
        <v>No</v>
      </c>
    </row>
    <row r="648" spans="1:18" hidden="1" x14ac:dyDescent="0.35">
      <c r="A648">
        <v>173676526</v>
      </c>
      <c r="B648" s="3">
        <v>43926</v>
      </c>
      <c r="C648" s="3">
        <v>43932</v>
      </c>
      <c r="D648" t="s">
        <v>202</v>
      </c>
      <c r="E648" t="s">
        <v>38</v>
      </c>
      <c r="F648" t="s">
        <v>76</v>
      </c>
      <c r="G648" t="s">
        <v>18</v>
      </c>
      <c r="H648" t="s">
        <v>34</v>
      </c>
      <c r="I648" s="9">
        <v>3598</v>
      </c>
      <c r="J648" s="9">
        <v>668.27</v>
      </c>
      <c r="K648" s="9">
        <v>502.54</v>
      </c>
      <c r="L648" s="9">
        <f>tbl_salesdata[[#This Row],[Units Sold]]*tbl_salesdata[[#This Row],[Unit Cost]]</f>
        <v>1808138.9200000002</v>
      </c>
      <c r="M648" s="9">
        <f>tbl_salesdata[[#This Row],[Units Sold]]*tbl_salesdata[[#This Row],[Unit Price]]</f>
        <v>2404435.46</v>
      </c>
      <c r="N648" s="9">
        <f>tbl_salesdata[[#This Row],[Total Sales]]-tbl_salesdata[[#This Row],[Total Cost]]</f>
        <v>596296.5399999998</v>
      </c>
      <c r="O648">
        <f>tbl_salesdata[[#This Row],[Ship Date]]-tbl_salesdata[[#This Row],[Order Date]]</f>
        <v>6</v>
      </c>
      <c r="P648">
        <f>WEEKDAY(tbl_salesdata[[#This Row],[Order Date]],2)</f>
        <v>7</v>
      </c>
      <c r="Q648" t="str">
        <f>TEXT(tbl_salesdata[[#This Row],[Order Date]],"dddd")</f>
        <v>Sunday</v>
      </c>
      <c r="R648" t="str">
        <f>IF(tbl_salesdata[[#This Row],[Weekdaynum]]&gt;5,"Yes","No")</f>
        <v>Yes</v>
      </c>
    </row>
    <row r="649" spans="1:18" hidden="1" x14ac:dyDescent="0.35">
      <c r="A649">
        <v>611791121</v>
      </c>
      <c r="B649" s="3">
        <v>42394</v>
      </c>
      <c r="C649" s="3">
        <v>42396</v>
      </c>
      <c r="D649" t="s">
        <v>100</v>
      </c>
      <c r="E649" t="s">
        <v>21</v>
      </c>
      <c r="F649" t="s">
        <v>17</v>
      </c>
      <c r="G649" t="s">
        <v>18</v>
      </c>
      <c r="H649" t="s">
        <v>19</v>
      </c>
      <c r="I649" s="9">
        <v>1443</v>
      </c>
      <c r="J649" s="9">
        <v>152.58000000000001</v>
      </c>
      <c r="K649" s="9">
        <v>97.44</v>
      </c>
      <c r="L649" s="9">
        <f>tbl_salesdata[[#This Row],[Units Sold]]*tbl_salesdata[[#This Row],[Unit Cost]]</f>
        <v>140605.91999999998</v>
      </c>
      <c r="M649" s="9">
        <f>tbl_salesdata[[#This Row],[Units Sold]]*tbl_salesdata[[#This Row],[Unit Price]]</f>
        <v>220172.94000000003</v>
      </c>
      <c r="N649" s="9">
        <f>tbl_salesdata[[#This Row],[Total Sales]]-tbl_salesdata[[#This Row],[Total Cost]]</f>
        <v>79567.020000000048</v>
      </c>
      <c r="O649">
        <f>tbl_salesdata[[#This Row],[Ship Date]]-tbl_salesdata[[#This Row],[Order Date]]</f>
        <v>2</v>
      </c>
      <c r="P649">
        <f>WEEKDAY(tbl_salesdata[[#This Row],[Order Date]],2)</f>
        <v>1</v>
      </c>
      <c r="Q649" t="str">
        <f>TEXT(tbl_salesdata[[#This Row],[Order Date]],"dddd")</f>
        <v>Monday</v>
      </c>
      <c r="R649" t="str">
        <f>IF(tbl_salesdata[[#This Row],[Weekdaynum]]&gt;5,"Yes","No")</f>
        <v>No</v>
      </c>
    </row>
    <row r="650" spans="1:18" hidden="1" x14ac:dyDescent="0.35">
      <c r="A650">
        <v>555479753</v>
      </c>
      <c r="B650" s="3">
        <v>43500</v>
      </c>
      <c r="C650" s="3">
        <v>43520</v>
      </c>
      <c r="D650" t="s">
        <v>132</v>
      </c>
      <c r="E650" t="s">
        <v>38</v>
      </c>
      <c r="F650" t="s">
        <v>42</v>
      </c>
      <c r="G650" t="s">
        <v>18</v>
      </c>
      <c r="H650" t="s">
        <v>19</v>
      </c>
      <c r="I650" s="9">
        <v>7658</v>
      </c>
      <c r="J650" s="9">
        <v>437.2</v>
      </c>
      <c r="K650" s="9">
        <v>263.33</v>
      </c>
      <c r="L650" s="9">
        <f>tbl_salesdata[[#This Row],[Units Sold]]*tbl_salesdata[[#This Row],[Unit Cost]]</f>
        <v>2016581.14</v>
      </c>
      <c r="M650" s="9">
        <f>tbl_salesdata[[#This Row],[Units Sold]]*tbl_salesdata[[#This Row],[Unit Price]]</f>
        <v>3348077.6</v>
      </c>
      <c r="N650" s="9">
        <f>tbl_salesdata[[#This Row],[Total Sales]]-tbl_salesdata[[#This Row],[Total Cost]]</f>
        <v>1331496.4600000002</v>
      </c>
      <c r="O650">
        <f>tbl_salesdata[[#This Row],[Ship Date]]-tbl_salesdata[[#This Row],[Order Date]]</f>
        <v>20</v>
      </c>
      <c r="P650">
        <f>WEEKDAY(tbl_salesdata[[#This Row],[Order Date]],2)</f>
        <v>1</v>
      </c>
      <c r="Q650" t="str">
        <f>TEXT(tbl_salesdata[[#This Row],[Order Date]],"dddd")</f>
        <v>Monday</v>
      </c>
      <c r="R650" t="str">
        <f>IF(tbl_salesdata[[#This Row],[Weekdaynum]]&gt;5,"Yes","No")</f>
        <v>No</v>
      </c>
    </row>
    <row r="651" spans="1:18" hidden="1" x14ac:dyDescent="0.35">
      <c r="A651">
        <v>282916247</v>
      </c>
      <c r="B651" s="3">
        <v>43803</v>
      </c>
      <c r="C651" s="3">
        <v>43822</v>
      </c>
      <c r="D651" t="s">
        <v>213</v>
      </c>
      <c r="E651" t="s">
        <v>38</v>
      </c>
      <c r="F651" t="s">
        <v>22</v>
      </c>
      <c r="G651" t="s">
        <v>18</v>
      </c>
      <c r="H651" t="s">
        <v>34</v>
      </c>
      <c r="I651" s="9">
        <v>59</v>
      </c>
      <c r="J651" s="9">
        <v>47.45</v>
      </c>
      <c r="K651" s="9">
        <v>31.79</v>
      </c>
      <c r="L651" s="9">
        <f>tbl_salesdata[[#This Row],[Units Sold]]*tbl_salesdata[[#This Row],[Unit Cost]]</f>
        <v>1875.61</v>
      </c>
      <c r="M651" s="9">
        <f>tbl_salesdata[[#This Row],[Units Sold]]*tbl_salesdata[[#This Row],[Unit Price]]</f>
        <v>2799.55</v>
      </c>
      <c r="N651" s="9">
        <f>tbl_salesdata[[#This Row],[Total Sales]]-tbl_salesdata[[#This Row],[Total Cost]]</f>
        <v>923.94000000000028</v>
      </c>
      <c r="O651">
        <f>tbl_salesdata[[#This Row],[Ship Date]]-tbl_salesdata[[#This Row],[Order Date]]</f>
        <v>19</v>
      </c>
      <c r="P651">
        <f>WEEKDAY(tbl_salesdata[[#This Row],[Order Date]],2)</f>
        <v>3</v>
      </c>
      <c r="Q651" t="str">
        <f>TEXT(tbl_salesdata[[#This Row],[Order Date]],"dddd")</f>
        <v>Wednesday</v>
      </c>
      <c r="R651" t="str">
        <f>IF(tbl_salesdata[[#This Row],[Weekdaynum]]&gt;5,"Yes","No")</f>
        <v>No</v>
      </c>
    </row>
    <row r="652" spans="1:18" hidden="1" x14ac:dyDescent="0.35">
      <c r="A652">
        <v>592586934</v>
      </c>
      <c r="B652" s="3">
        <v>42024</v>
      </c>
      <c r="C652" s="3">
        <v>42032</v>
      </c>
      <c r="D652" t="s">
        <v>63</v>
      </c>
      <c r="E652" t="s">
        <v>32</v>
      </c>
      <c r="F652" t="s">
        <v>25</v>
      </c>
      <c r="G652" t="s">
        <v>14</v>
      </c>
      <c r="H652" t="s">
        <v>19</v>
      </c>
      <c r="I652" s="9">
        <v>8497</v>
      </c>
      <c r="J652" s="9">
        <v>205.7</v>
      </c>
      <c r="K652" s="9">
        <v>117.11</v>
      </c>
      <c r="L652" s="9">
        <f>tbl_salesdata[[#This Row],[Units Sold]]*tbl_salesdata[[#This Row],[Unit Cost]]</f>
        <v>995083.67</v>
      </c>
      <c r="M652" s="9">
        <f>tbl_salesdata[[#This Row],[Units Sold]]*tbl_salesdata[[#This Row],[Unit Price]]</f>
        <v>1747832.9</v>
      </c>
      <c r="N652" s="9">
        <f>tbl_salesdata[[#This Row],[Total Sales]]-tbl_salesdata[[#This Row],[Total Cost]]</f>
        <v>752749.22999999986</v>
      </c>
      <c r="O652">
        <f>tbl_salesdata[[#This Row],[Ship Date]]-tbl_salesdata[[#This Row],[Order Date]]</f>
        <v>8</v>
      </c>
      <c r="P652">
        <f>WEEKDAY(tbl_salesdata[[#This Row],[Order Date]],2)</f>
        <v>2</v>
      </c>
      <c r="Q652" t="str">
        <f>TEXT(tbl_salesdata[[#This Row],[Order Date]],"dddd")</f>
        <v>Tuesday</v>
      </c>
      <c r="R652" t="str">
        <f>IF(tbl_salesdata[[#This Row],[Weekdaynum]]&gt;5,"Yes","No")</f>
        <v>No</v>
      </c>
    </row>
    <row r="653" spans="1:18" hidden="1" x14ac:dyDescent="0.35">
      <c r="A653">
        <v>553290641</v>
      </c>
      <c r="B653" s="3">
        <v>44656</v>
      </c>
      <c r="C653" s="3">
        <v>44677</v>
      </c>
      <c r="D653" t="s">
        <v>182</v>
      </c>
      <c r="E653" t="s">
        <v>12</v>
      </c>
      <c r="F653" t="s">
        <v>33</v>
      </c>
      <c r="G653" t="s">
        <v>14</v>
      </c>
      <c r="H653" t="s">
        <v>15</v>
      </c>
      <c r="I653" s="9">
        <v>9851</v>
      </c>
      <c r="J653" s="9">
        <v>109.28</v>
      </c>
      <c r="K653" s="9">
        <v>35.840000000000003</v>
      </c>
      <c r="L653" s="9">
        <f>tbl_salesdata[[#This Row],[Units Sold]]*tbl_salesdata[[#This Row],[Unit Cost]]</f>
        <v>353059.84000000003</v>
      </c>
      <c r="M653" s="9">
        <f>tbl_salesdata[[#This Row],[Units Sold]]*tbl_salesdata[[#This Row],[Unit Price]]</f>
        <v>1076517.28</v>
      </c>
      <c r="N653" s="9">
        <f>tbl_salesdata[[#This Row],[Total Sales]]-tbl_salesdata[[#This Row],[Total Cost]]</f>
        <v>723457.44</v>
      </c>
      <c r="O653">
        <f>tbl_salesdata[[#This Row],[Ship Date]]-tbl_salesdata[[#This Row],[Order Date]]</f>
        <v>21</v>
      </c>
      <c r="P653">
        <f>WEEKDAY(tbl_salesdata[[#This Row],[Order Date]],2)</f>
        <v>2</v>
      </c>
      <c r="Q653" t="str">
        <f>TEXT(tbl_salesdata[[#This Row],[Order Date]],"dddd")</f>
        <v>Tuesday</v>
      </c>
      <c r="R653" t="str">
        <f>IF(tbl_salesdata[[#This Row],[Weekdaynum]]&gt;5,"Yes","No")</f>
        <v>No</v>
      </c>
    </row>
    <row r="654" spans="1:18" hidden="1" x14ac:dyDescent="0.35">
      <c r="A654">
        <v>654138696</v>
      </c>
      <c r="B654" s="3">
        <v>42772</v>
      </c>
      <c r="C654" s="3">
        <v>42778</v>
      </c>
      <c r="D654" t="s">
        <v>183</v>
      </c>
      <c r="E654" t="s">
        <v>24</v>
      </c>
      <c r="F654" t="s">
        <v>33</v>
      </c>
      <c r="G654" t="s">
        <v>14</v>
      </c>
      <c r="H654" t="s">
        <v>19</v>
      </c>
      <c r="I654" s="9">
        <v>3031</v>
      </c>
      <c r="J654" s="9">
        <v>109.28</v>
      </c>
      <c r="K654" s="9">
        <v>35.840000000000003</v>
      </c>
      <c r="L654" s="9">
        <f>tbl_salesdata[[#This Row],[Units Sold]]*tbl_salesdata[[#This Row],[Unit Cost]]</f>
        <v>108631.04000000001</v>
      </c>
      <c r="M654" s="9">
        <f>tbl_salesdata[[#This Row],[Units Sold]]*tbl_salesdata[[#This Row],[Unit Price]]</f>
        <v>331227.68</v>
      </c>
      <c r="N654" s="9">
        <f>tbl_salesdata[[#This Row],[Total Sales]]-tbl_salesdata[[#This Row],[Total Cost]]</f>
        <v>222596.63999999998</v>
      </c>
      <c r="O654">
        <f>tbl_salesdata[[#This Row],[Ship Date]]-tbl_salesdata[[#This Row],[Order Date]]</f>
        <v>6</v>
      </c>
      <c r="P654">
        <f>WEEKDAY(tbl_salesdata[[#This Row],[Order Date]],2)</f>
        <v>1</v>
      </c>
      <c r="Q654" t="str">
        <f>TEXT(tbl_salesdata[[#This Row],[Order Date]],"dddd")</f>
        <v>Monday</v>
      </c>
      <c r="R654" t="str">
        <f>IF(tbl_salesdata[[#This Row],[Weekdaynum]]&gt;5,"Yes","No")</f>
        <v>No</v>
      </c>
    </row>
    <row r="655" spans="1:18" hidden="1" x14ac:dyDescent="0.35">
      <c r="A655">
        <v>554554927</v>
      </c>
      <c r="B655" s="3">
        <v>44034</v>
      </c>
      <c r="C655" s="3">
        <v>44051</v>
      </c>
      <c r="D655" t="s">
        <v>80</v>
      </c>
      <c r="E655" t="s">
        <v>21</v>
      </c>
      <c r="F655" t="s">
        <v>25</v>
      </c>
      <c r="G655" t="s">
        <v>18</v>
      </c>
      <c r="H655" t="s">
        <v>19</v>
      </c>
      <c r="I655" s="9">
        <v>3981</v>
      </c>
      <c r="J655" s="9">
        <v>205.7</v>
      </c>
      <c r="K655" s="9">
        <v>117.11</v>
      </c>
      <c r="L655" s="9">
        <f>tbl_salesdata[[#This Row],[Units Sold]]*tbl_salesdata[[#This Row],[Unit Cost]]</f>
        <v>466214.91</v>
      </c>
      <c r="M655" s="9">
        <f>tbl_salesdata[[#This Row],[Units Sold]]*tbl_salesdata[[#This Row],[Unit Price]]</f>
        <v>818891.7</v>
      </c>
      <c r="N655" s="9">
        <f>tbl_salesdata[[#This Row],[Total Sales]]-tbl_salesdata[[#This Row],[Total Cost]]</f>
        <v>352676.79</v>
      </c>
      <c r="O655">
        <f>tbl_salesdata[[#This Row],[Ship Date]]-tbl_salesdata[[#This Row],[Order Date]]</f>
        <v>17</v>
      </c>
      <c r="P655">
        <f>WEEKDAY(tbl_salesdata[[#This Row],[Order Date]],2)</f>
        <v>3</v>
      </c>
      <c r="Q655" t="str">
        <f>TEXT(tbl_salesdata[[#This Row],[Order Date]],"dddd")</f>
        <v>Wednesday</v>
      </c>
      <c r="R655" t="str">
        <f>IF(tbl_salesdata[[#This Row],[Weekdaynum]]&gt;5,"Yes","No")</f>
        <v>No</v>
      </c>
    </row>
    <row r="656" spans="1:18" x14ac:dyDescent="0.35">
      <c r="A656">
        <v>910233867</v>
      </c>
      <c r="B656" s="3">
        <v>44709</v>
      </c>
      <c r="C656" s="3">
        <v>44722</v>
      </c>
      <c r="D656" t="s">
        <v>131</v>
      </c>
      <c r="E656" t="s">
        <v>32</v>
      </c>
      <c r="F656" t="s">
        <v>47</v>
      </c>
      <c r="G656" t="s">
        <v>18</v>
      </c>
      <c r="H656" t="s">
        <v>19</v>
      </c>
      <c r="I656" s="9">
        <v>7283</v>
      </c>
      <c r="J656" s="9">
        <v>421.89</v>
      </c>
      <c r="K656" s="9">
        <v>364.69</v>
      </c>
      <c r="L656" s="9">
        <f>tbl_salesdata[[#This Row],[Units Sold]]*tbl_salesdata[[#This Row],[Unit Cost]]</f>
        <v>2656037.27</v>
      </c>
      <c r="M656" s="9">
        <f>tbl_salesdata[[#This Row],[Units Sold]]*tbl_salesdata[[#This Row],[Unit Price]]</f>
        <v>3072624.87</v>
      </c>
      <c r="N656" s="9">
        <f>tbl_salesdata[[#This Row],[Total Sales]]-tbl_salesdata[[#This Row],[Total Cost]]</f>
        <v>416587.60000000009</v>
      </c>
      <c r="O656">
        <f>tbl_salesdata[[#This Row],[Ship Date]]-tbl_salesdata[[#This Row],[Order Date]]</f>
        <v>13</v>
      </c>
      <c r="P656">
        <f>WEEKDAY(tbl_salesdata[[#This Row],[Order Date]],2)</f>
        <v>6</v>
      </c>
      <c r="Q656" t="str">
        <f>TEXT(tbl_salesdata[[#This Row],[Order Date]],"dddd")</f>
        <v>Saturday</v>
      </c>
      <c r="R656" t="str">
        <f>IF(tbl_salesdata[[#This Row],[Weekdaynum]]&gt;5,"Yes","No")</f>
        <v>Yes</v>
      </c>
    </row>
    <row r="657" spans="1:18" x14ac:dyDescent="0.35">
      <c r="A657">
        <v>568995511</v>
      </c>
      <c r="B657" s="3">
        <v>42259</v>
      </c>
      <c r="C657" s="3">
        <v>42261</v>
      </c>
      <c r="D657" t="s">
        <v>149</v>
      </c>
      <c r="E657" t="s">
        <v>12</v>
      </c>
      <c r="F657" t="s">
        <v>47</v>
      </c>
      <c r="G657" t="s">
        <v>14</v>
      </c>
      <c r="H657" t="s">
        <v>19</v>
      </c>
      <c r="I657" s="9">
        <v>7271</v>
      </c>
      <c r="J657" s="9">
        <v>421.89</v>
      </c>
      <c r="K657" s="9">
        <v>364.69</v>
      </c>
      <c r="L657" s="9">
        <f>tbl_salesdata[[#This Row],[Units Sold]]*tbl_salesdata[[#This Row],[Unit Cost]]</f>
        <v>2651660.9899999998</v>
      </c>
      <c r="M657" s="9">
        <f>tbl_salesdata[[#This Row],[Units Sold]]*tbl_salesdata[[#This Row],[Unit Price]]</f>
        <v>3067562.19</v>
      </c>
      <c r="N657" s="9">
        <f>tbl_salesdata[[#This Row],[Total Sales]]-tbl_salesdata[[#This Row],[Total Cost]]</f>
        <v>415901.20000000019</v>
      </c>
      <c r="O657">
        <f>tbl_salesdata[[#This Row],[Ship Date]]-tbl_salesdata[[#This Row],[Order Date]]</f>
        <v>2</v>
      </c>
      <c r="P657">
        <f>WEEKDAY(tbl_salesdata[[#This Row],[Order Date]],2)</f>
        <v>6</v>
      </c>
      <c r="Q657" t="str">
        <f>TEXT(tbl_salesdata[[#This Row],[Order Date]],"dddd")</f>
        <v>Saturday</v>
      </c>
      <c r="R657" t="str">
        <f>IF(tbl_salesdata[[#This Row],[Weekdaynum]]&gt;5,"Yes","No")</f>
        <v>Yes</v>
      </c>
    </row>
    <row r="658" spans="1:18" hidden="1" x14ac:dyDescent="0.35">
      <c r="A658">
        <v>752138459</v>
      </c>
      <c r="B658" s="3">
        <v>44432</v>
      </c>
      <c r="C658" s="3">
        <v>44434</v>
      </c>
      <c r="D658" t="s">
        <v>202</v>
      </c>
      <c r="E658" t="s">
        <v>38</v>
      </c>
      <c r="F658" t="s">
        <v>13</v>
      </c>
      <c r="G658" t="s">
        <v>18</v>
      </c>
      <c r="H658" t="s">
        <v>19</v>
      </c>
      <c r="I658" s="9">
        <v>3339</v>
      </c>
      <c r="J658" s="9">
        <v>255.28</v>
      </c>
      <c r="K658" s="9">
        <v>159.41999999999999</v>
      </c>
      <c r="L658" s="9">
        <f>tbl_salesdata[[#This Row],[Units Sold]]*tbl_salesdata[[#This Row],[Unit Cost]]</f>
        <v>532303.38</v>
      </c>
      <c r="M658" s="9">
        <f>tbl_salesdata[[#This Row],[Units Sold]]*tbl_salesdata[[#This Row],[Unit Price]]</f>
        <v>852379.92</v>
      </c>
      <c r="N658" s="9">
        <f>tbl_salesdata[[#This Row],[Total Sales]]-tbl_salesdata[[#This Row],[Total Cost]]</f>
        <v>320076.54000000004</v>
      </c>
      <c r="O658">
        <f>tbl_salesdata[[#This Row],[Ship Date]]-tbl_salesdata[[#This Row],[Order Date]]</f>
        <v>2</v>
      </c>
      <c r="P658">
        <f>WEEKDAY(tbl_salesdata[[#This Row],[Order Date]],2)</f>
        <v>2</v>
      </c>
      <c r="Q658" t="str">
        <f>TEXT(tbl_salesdata[[#This Row],[Order Date]],"dddd")</f>
        <v>Tuesday</v>
      </c>
      <c r="R658" t="str">
        <f>IF(tbl_salesdata[[#This Row],[Weekdaynum]]&gt;5,"Yes","No")</f>
        <v>No</v>
      </c>
    </row>
    <row r="659" spans="1:18" hidden="1" x14ac:dyDescent="0.35">
      <c r="A659">
        <v>101315677</v>
      </c>
      <c r="B659" s="3">
        <v>43776</v>
      </c>
      <c r="C659" s="3">
        <v>43785</v>
      </c>
      <c r="D659" t="s">
        <v>132</v>
      </c>
      <c r="E659" t="s">
        <v>38</v>
      </c>
      <c r="F659" t="s">
        <v>68</v>
      </c>
      <c r="G659" t="s">
        <v>14</v>
      </c>
      <c r="H659" t="s">
        <v>26</v>
      </c>
      <c r="I659" s="9">
        <v>415</v>
      </c>
      <c r="J659" s="9">
        <v>154.06</v>
      </c>
      <c r="K659" s="9">
        <v>90.93</v>
      </c>
      <c r="L659" s="9">
        <f>tbl_salesdata[[#This Row],[Units Sold]]*tbl_salesdata[[#This Row],[Unit Cost]]</f>
        <v>37735.950000000004</v>
      </c>
      <c r="M659" s="9">
        <f>tbl_salesdata[[#This Row],[Units Sold]]*tbl_salesdata[[#This Row],[Unit Price]]</f>
        <v>63934.9</v>
      </c>
      <c r="N659" s="9">
        <f>tbl_salesdata[[#This Row],[Total Sales]]-tbl_salesdata[[#This Row],[Total Cost]]</f>
        <v>26198.949999999997</v>
      </c>
      <c r="O659">
        <f>tbl_salesdata[[#This Row],[Ship Date]]-tbl_salesdata[[#This Row],[Order Date]]</f>
        <v>9</v>
      </c>
      <c r="P659">
        <f>WEEKDAY(tbl_salesdata[[#This Row],[Order Date]],2)</f>
        <v>4</v>
      </c>
      <c r="Q659" t="str">
        <f>TEXT(tbl_salesdata[[#This Row],[Order Date]],"dddd")</f>
        <v>Thursday</v>
      </c>
      <c r="R659" t="str">
        <f>IF(tbl_salesdata[[#This Row],[Weekdaynum]]&gt;5,"Yes","No")</f>
        <v>No</v>
      </c>
    </row>
    <row r="660" spans="1:18" hidden="1" x14ac:dyDescent="0.35">
      <c r="A660">
        <v>851867711</v>
      </c>
      <c r="B660" s="3">
        <v>44392</v>
      </c>
      <c r="C660" s="3">
        <v>44396</v>
      </c>
      <c r="D660" t="s">
        <v>27</v>
      </c>
      <c r="E660" t="s">
        <v>24</v>
      </c>
      <c r="F660" t="s">
        <v>25</v>
      </c>
      <c r="G660" t="s">
        <v>14</v>
      </c>
      <c r="H660" t="s">
        <v>19</v>
      </c>
      <c r="I660" s="9">
        <v>5441</v>
      </c>
      <c r="J660" s="9">
        <v>205.7</v>
      </c>
      <c r="K660" s="9">
        <v>117.11</v>
      </c>
      <c r="L660" s="9">
        <f>tbl_salesdata[[#This Row],[Units Sold]]*tbl_salesdata[[#This Row],[Unit Cost]]</f>
        <v>637195.51</v>
      </c>
      <c r="M660" s="9">
        <f>tbl_salesdata[[#This Row],[Units Sold]]*tbl_salesdata[[#This Row],[Unit Price]]</f>
        <v>1119213.7</v>
      </c>
      <c r="N660" s="9">
        <f>tbl_salesdata[[#This Row],[Total Sales]]-tbl_salesdata[[#This Row],[Total Cost]]</f>
        <v>482018.18999999994</v>
      </c>
      <c r="O660">
        <f>tbl_salesdata[[#This Row],[Ship Date]]-tbl_salesdata[[#This Row],[Order Date]]</f>
        <v>4</v>
      </c>
      <c r="P660">
        <f>WEEKDAY(tbl_salesdata[[#This Row],[Order Date]],2)</f>
        <v>4</v>
      </c>
      <c r="Q660" t="str">
        <f>TEXT(tbl_salesdata[[#This Row],[Order Date]],"dddd")</f>
        <v>Thursday</v>
      </c>
      <c r="R660" t="str">
        <f>IF(tbl_salesdata[[#This Row],[Weekdaynum]]&gt;5,"Yes","No")</f>
        <v>No</v>
      </c>
    </row>
    <row r="661" spans="1:18" hidden="1" x14ac:dyDescent="0.35">
      <c r="A661">
        <v>835093390</v>
      </c>
      <c r="B661" s="3">
        <v>43308</v>
      </c>
      <c r="C661" s="3">
        <v>43328</v>
      </c>
      <c r="D661" t="s">
        <v>184</v>
      </c>
      <c r="E661" t="s">
        <v>21</v>
      </c>
      <c r="F661" t="s">
        <v>30</v>
      </c>
      <c r="G661" t="s">
        <v>18</v>
      </c>
      <c r="H661" t="s">
        <v>34</v>
      </c>
      <c r="I661" s="9">
        <v>1547</v>
      </c>
      <c r="J661" s="9">
        <v>81.73</v>
      </c>
      <c r="K661" s="9">
        <v>56.67</v>
      </c>
      <c r="L661" s="9">
        <f>tbl_salesdata[[#This Row],[Units Sold]]*tbl_salesdata[[#This Row],[Unit Cost]]</f>
        <v>87668.49</v>
      </c>
      <c r="M661" s="9">
        <f>tbl_salesdata[[#This Row],[Units Sold]]*tbl_salesdata[[#This Row],[Unit Price]]</f>
        <v>126436.31000000001</v>
      </c>
      <c r="N661" s="9">
        <f>tbl_salesdata[[#This Row],[Total Sales]]-tbl_salesdata[[#This Row],[Total Cost]]</f>
        <v>38767.820000000007</v>
      </c>
      <c r="O661">
        <f>tbl_salesdata[[#This Row],[Ship Date]]-tbl_salesdata[[#This Row],[Order Date]]</f>
        <v>20</v>
      </c>
      <c r="P661">
        <f>WEEKDAY(tbl_salesdata[[#This Row],[Order Date]],2)</f>
        <v>5</v>
      </c>
      <c r="Q661" t="str">
        <f>TEXT(tbl_salesdata[[#This Row],[Order Date]],"dddd")</f>
        <v>Friday</v>
      </c>
      <c r="R661" t="str">
        <f>IF(tbl_salesdata[[#This Row],[Weekdaynum]]&gt;5,"Yes","No")</f>
        <v>No</v>
      </c>
    </row>
    <row r="662" spans="1:18" hidden="1" x14ac:dyDescent="0.35">
      <c r="A662">
        <v>202604043</v>
      </c>
      <c r="B662" s="3">
        <v>44255</v>
      </c>
      <c r="C662" s="3">
        <v>44273</v>
      </c>
      <c r="D662" t="s">
        <v>27</v>
      </c>
      <c r="E662" t="s">
        <v>24</v>
      </c>
      <c r="F662" t="s">
        <v>25</v>
      </c>
      <c r="G662" t="s">
        <v>14</v>
      </c>
      <c r="H662" t="s">
        <v>26</v>
      </c>
      <c r="I662" s="9">
        <v>3893</v>
      </c>
      <c r="J662" s="9">
        <v>205.7</v>
      </c>
      <c r="K662" s="9">
        <v>117.11</v>
      </c>
      <c r="L662" s="9">
        <f>tbl_salesdata[[#This Row],[Units Sold]]*tbl_salesdata[[#This Row],[Unit Cost]]</f>
        <v>455909.23</v>
      </c>
      <c r="M662" s="9">
        <f>tbl_salesdata[[#This Row],[Units Sold]]*tbl_salesdata[[#This Row],[Unit Price]]</f>
        <v>800790.1</v>
      </c>
      <c r="N662" s="9">
        <f>tbl_salesdata[[#This Row],[Total Sales]]-tbl_salesdata[[#This Row],[Total Cost]]</f>
        <v>344880.87</v>
      </c>
      <c r="O662">
        <f>tbl_salesdata[[#This Row],[Ship Date]]-tbl_salesdata[[#This Row],[Order Date]]</f>
        <v>18</v>
      </c>
      <c r="P662">
        <f>WEEKDAY(tbl_salesdata[[#This Row],[Order Date]],2)</f>
        <v>7</v>
      </c>
      <c r="Q662" t="str">
        <f>TEXT(tbl_salesdata[[#This Row],[Order Date]],"dddd")</f>
        <v>Sunday</v>
      </c>
      <c r="R662" t="str">
        <f>IF(tbl_salesdata[[#This Row],[Weekdaynum]]&gt;5,"Yes","No")</f>
        <v>Yes</v>
      </c>
    </row>
    <row r="663" spans="1:18" hidden="1" x14ac:dyDescent="0.35">
      <c r="A663">
        <v>976323497</v>
      </c>
      <c r="B663" s="3">
        <v>42772</v>
      </c>
      <c r="C663" s="3">
        <v>42781</v>
      </c>
      <c r="D663" t="s">
        <v>193</v>
      </c>
      <c r="E663" t="s">
        <v>21</v>
      </c>
      <c r="F663" t="s">
        <v>22</v>
      </c>
      <c r="G663" t="s">
        <v>14</v>
      </c>
      <c r="H663" t="s">
        <v>15</v>
      </c>
      <c r="I663" s="9">
        <v>4674</v>
      </c>
      <c r="J663" s="9">
        <v>47.45</v>
      </c>
      <c r="K663" s="9">
        <v>31.79</v>
      </c>
      <c r="L663" s="9">
        <f>tbl_salesdata[[#This Row],[Units Sold]]*tbl_salesdata[[#This Row],[Unit Cost]]</f>
        <v>148586.46</v>
      </c>
      <c r="M663" s="9">
        <f>tbl_salesdata[[#This Row],[Units Sold]]*tbl_salesdata[[#This Row],[Unit Price]]</f>
        <v>221781.30000000002</v>
      </c>
      <c r="N663" s="9">
        <f>tbl_salesdata[[#This Row],[Total Sales]]-tbl_salesdata[[#This Row],[Total Cost]]</f>
        <v>73194.840000000026</v>
      </c>
      <c r="O663">
        <f>tbl_salesdata[[#This Row],[Ship Date]]-tbl_salesdata[[#This Row],[Order Date]]</f>
        <v>9</v>
      </c>
      <c r="P663">
        <f>WEEKDAY(tbl_salesdata[[#This Row],[Order Date]],2)</f>
        <v>1</v>
      </c>
      <c r="Q663" t="str">
        <f>TEXT(tbl_salesdata[[#This Row],[Order Date]],"dddd")</f>
        <v>Monday</v>
      </c>
      <c r="R663" t="str">
        <f>IF(tbl_salesdata[[#This Row],[Weekdaynum]]&gt;5,"Yes","No")</f>
        <v>No</v>
      </c>
    </row>
    <row r="664" spans="1:18" hidden="1" x14ac:dyDescent="0.35">
      <c r="A664">
        <v>298488080</v>
      </c>
      <c r="B664" s="3">
        <v>44334</v>
      </c>
      <c r="C664" s="3">
        <v>44355</v>
      </c>
      <c r="D664" t="s">
        <v>98</v>
      </c>
      <c r="E664" t="s">
        <v>38</v>
      </c>
      <c r="F664" t="s">
        <v>42</v>
      </c>
      <c r="G664" t="s">
        <v>14</v>
      </c>
      <c r="H664" t="s">
        <v>19</v>
      </c>
      <c r="I664" s="9">
        <v>8111</v>
      </c>
      <c r="J664" s="9">
        <v>437.2</v>
      </c>
      <c r="K664" s="9">
        <v>263.33</v>
      </c>
      <c r="L664" s="9">
        <f>tbl_salesdata[[#This Row],[Units Sold]]*tbl_salesdata[[#This Row],[Unit Cost]]</f>
        <v>2135869.63</v>
      </c>
      <c r="M664" s="9">
        <f>tbl_salesdata[[#This Row],[Units Sold]]*tbl_salesdata[[#This Row],[Unit Price]]</f>
        <v>3546129.1999999997</v>
      </c>
      <c r="N664" s="9">
        <f>tbl_salesdata[[#This Row],[Total Sales]]-tbl_salesdata[[#This Row],[Total Cost]]</f>
        <v>1410259.5699999998</v>
      </c>
      <c r="O664">
        <f>tbl_salesdata[[#This Row],[Ship Date]]-tbl_salesdata[[#This Row],[Order Date]]</f>
        <v>21</v>
      </c>
      <c r="P664">
        <f>WEEKDAY(tbl_salesdata[[#This Row],[Order Date]],2)</f>
        <v>2</v>
      </c>
      <c r="Q664" t="str">
        <f>TEXT(tbl_salesdata[[#This Row],[Order Date]],"dddd")</f>
        <v>Tuesday</v>
      </c>
      <c r="R664" t="str">
        <f>IF(tbl_salesdata[[#This Row],[Weekdaynum]]&gt;5,"Yes","No")</f>
        <v>No</v>
      </c>
    </row>
    <row r="665" spans="1:18" hidden="1" x14ac:dyDescent="0.35">
      <c r="A665">
        <v>781646621</v>
      </c>
      <c r="B665" s="3">
        <v>42256</v>
      </c>
      <c r="C665" s="3">
        <v>42263</v>
      </c>
      <c r="D665" t="s">
        <v>110</v>
      </c>
      <c r="E665" t="s">
        <v>38</v>
      </c>
      <c r="F665" t="s">
        <v>22</v>
      </c>
      <c r="G665" t="s">
        <v>14</v>
      </c>
      <c r="H665" t="s">
        <v>15</v>
      </c>
      <c r="I665" s="9">
        <v>5460</v>
      </c>
      <c r="J665" s="9">
        <v>47.45</v>
      </c>
      <c r="K665" s="9">
        <v>31.79</v>
      </c>
      <c r="L665" s="9">
        <f>tbl_salesdata[[#This Row],[Units Sold]]*tbl_salesdata[[#This Row],[Unit Cost]]</f>
        <v>173573.4</v>
      </c>
      <c r="M665" s="9">
        <f>tbl_salesdata[[#This Row],[Units Sold]]*tbl_salesdata[[#This Row],[Unit Price]]</f>
        <v>259077.00000000003</v>
      </c>
      <c r="N665" s="9">
        <f>tbl_salesdata[[#This Row],[Total Sales]]-tbl_salesdata[[#This Row],[Total Cost]]</f>
        <v>85503.600000000035</v>
      </c>
      <c r="O665">
        <f>tbl_salesdata[[#This Row],[Ship Date]]-tbl_salesdata[[#This Row],[Order Date]]</f>
        <v>7</v>
      </c>
      <c r="P665">
        <f>WEEKDAY(tbl_salesdata[[#This Row],[Order Date]],2)</f>
        <v>3</v>
      </c>
      <c r="Q665" t="str">
        <f>TEXT(tbl_salesdata[[#This Row],[Order Date]],"dddd")</f>
        <v>Wednesday</v>
      </c>
      <c r="R665" t="str">
        <f>IF(tbl_salesdata[[#This Row],[Weekdaynum]]&gt;5,"Yes","No")</f>
        <v>No</v>
      </c>
    </row>
    <row r="666" spans="1:18" hidden="1" x14ac:dyDescent="0.35">
      <c r="A666">
        <v>158660447</v>
      </c>
      <c r="B666" s="3">
        <v>43443</v>
      </c>
      <c r="C666" s="3">
        <v>43453</v>
      </c>
      <c r="D666" t="s">
        <v>139</v>
      </c>
      <c r="E666" t="s">
        <v>51</v>
      </c>
      <c r="F666" t="s">
        <v>56</v>
      </c>
      <c r="G666" t="s">
        <v>14</v>
      </c>
      <c r="H666" t="s">
        <v>15</v>
      </c>
      <c r="I666" s="9">
        <v>7</v>
      </c>
      <c r="J666" s="9">
        <v>9.33</v>
      </c>
      <c r="K666" s="9">
        <v>6.92</v>
      </c>
      <c r="L666" s="9">
        <f>tbl_salesdata[[#This Row],[Units Sold]]*tbl_salesdata[[#This Row],[Unit Cost]]</f>
        <v>48.44</v>
      </c>
      <c r="M666" s="9">
        <f>tbl_salesdata[[#This Row],[Units Sold]]*tbl_salesdata[[#This Row],[Unit Price]]</f>
        <v>65.31</v>
      </c>
      <c r="N666" s="9">
        <f>tbl_salesdata[[#This Row],[Total Sales]]-tbl_salesdata[[#This Row],[Total Cost]]</f>
        <v>16.870000000000005</v>
      </c>
      <c r="O666">
        <f>tbl_salesdata[[#This Row],[Ship Date]]-tbl_salesdata[[#This Row],[Order Date]]</f>
        <v>10</v>
      </c>
      <c r="P666">
        <f>WEEKDAY(tbl_salesdata[[#This Row],[Order Date]],2)</f>
        <v>7</v>
      </c>
      <c r="Q666" t="str">
        <f>TEXT(tbl_salesdata[[#This Row],[Order Date]],"dddd")</f>
        <v>Sunday</v>
      </c>
      <c r="R666" t="str">
        <f>IF(tbl_salesdata[[#This Row],[Weekdaynum]]&gt;5,"Yes","No")</f>
        <v>Yes</v>
      </c>
    </row>
    <row r="667" spans="1:18" hidden="1" x14ac:dyDescent="0.35">
      <c r="A667">
        <v>732703387</v>
      </c>
      <c r="B667" s="3">
        <v>43109</v>
      </c>
      <c r="C667" s="3">
        <v>43121</v>
      </c>
      <c r="D667" t="s">
        <v>152</v>
      </c>
      <c r="E667" t="s">
        <v>21</v>
      </c>
      <c r="F667" t="s">
        <v>22</v>
      </c>
      <c r="G667" t="s">
        <v>14</v>
      </c>
      <c r="H667" t="s">
        <v>34</v>
      </c>
      <c r="I667" s="9">
        <v>2069</v>
      </c>
      <c r="J667" s="9">
        <v>47.45</v>
      </c>
      <c r="K667" s="9">
        <v>31.79</v>
      </c>
      <c r="L667" s="9">
        <f>tbl_salesdata[[#This Row],[Units Sold]]*tbl_salesdata[[#This Row],[Unit Cost]]</f>
        <v>65773.509999999995</v>
      </c>
      <c r="M667" s="9">
        <f>tbl_salesdata[[#This Row],[Units Sold]]*tbl_salesdata[[#This Row],[Unit Price]]</f>
        <v>98174.05</v>
      </c>
      <c r="N667" s="9">
        <f>tbl_salesdata[[#This Row],[Total Sales]]-tbl_salesdata[[#This Row],[Total Cost]]</f>
        <v>32400.540000000008</v>
      </c>
      <c r="O667">
        <f>tbl_salesdata[[#This Row],[Ship Date]]-tbl_salesdata[[#This Row],[Order Date]]</f>
        <v>12</v>
      </c>
      <c r="P667">
        <f>WEEKDAY(tbl_salesdata[[#This Row],[Order Date]],2)</f>
        <v>2</v>
      </c>
      <c r="Q667" t="str">
        <f>TEXT(tbl_salesdata[[#This Row],[Order Date]],"dddd")</f>
        <v>Tuesday</v>
      </c>
      <c r="R667" t="str">
        <f>IF(tbl_salesdata[[#This Row],[Weekdaynum]]&gt;5,"Yes","No")</f>
        <v>No</v>
      </c>
    </row>
    <row r="668" spans="1:18" hidden="1" x14ac:dyDescent="0.35">
      <c r="A668">
        <v>827261769</v>
      </c>
      <c r="B668" s="3">
        <v>44320</v>
      </c>
      <c r="C668" s="3">
        <v>44321</v>
      </c>
      <c r="D668" t="s">
        <v>88</v>
      </c>
      <c r="E668" t="s">
        <v>38</v>
      </c>
      <c r="F668" t="s">
        <v>22</v>
      </c>
      <c r="G668" t="s">
        <v>18</v>
      </c>
      <c r="H668" t="s">
        <v>34</v>
      </c>
      <c r="I668" s="9">
        <v>3996</v>
      </c>
      <c r="J668" s="9">
        <v>47.45</v>
      </c>
      <c r="K668" s="9">
        <v>31.79</v>
      </c>
      <c r="L668" s="9">
        <f>tbl_salesdata[[#This Row],[Units Sold]]*tbl_salesdata[[#This Row],[Unit Cost]]</f>
        <v>127032.84</v>
      </c>
      <c r="M668" s="9">
        <f>tbl_salesdata[[#This Row],[Units Sold]]*tbl_salesdata[[#This Row],[Unit Price]]</f>
        <v>189610.2</v>
      </c>
      <c r="N668" s="9">
        <f>tbl_salesdata[[#This Row],[Total Sales]]-tbl_salesdata[[#This Row],[Total Cost]]</f>
        <v>62577.360000000015</v>
      </c>
      <c r="O668">
        <f>tbl_salesdata[[#This Row],[Ship Date]]-tbl_salesdata[[#This Row],[Order Date]]</f>
        <v>1</v>
      </c>
      <c r="P668">
        <f>WEEKDAY(tbl_salesdata[[#This Row],[Order Date]],2)</f>
        <v>2</v>
      </c>
      <c r="Q668" t="str">
        <f>TEXT(tbl_salesdata[[#This Row],[Order Date]],"dddd")</f>
        <v>Tuesday</v>
      </c>
      <c r="R668" t="str">
        <f>IF(tbl_salesdata[[#This Row],[Weekdaynum]]&gt;5,"Yes","No")</f>
        <v>No</v>
      </c>
    </row>
    <row r="669" spans="1:18" hidden="1" x14ac:dyDescent="0.35">
      <c r="A669">
        <v>636134421</v>
      </c>
      <c r="B669" s="3">
        <v>44607</v>
      </c>
      <c r="C669" s="3">
        <v>44615</v>
      </c>
      <c r="D669" t="s">
        <v>154</v>
      </c>
      <c r="E669" t="s">
        <v>12</v>
      </c>
      <c r="F669" t="s">
        <v>22</v>
      </c>
      <c r="G669" t="s">
        <v>14</v>
      </c>
      <c r="H669" t="s">
        <v>19</v>
      </c>
      <c r="I669" s="9">
        <v>5166</v>
      </c>
      <c r="J669" s="9">
        <v>47.45</v>
      </c>
      <c r="K669" s="9">
        <v>31.79</v>
      </c>
      <c r="L669" s="9">
        <f>tbl_salesdata[[#This Row],[Units Sold]]*tbl_salesdata[[#This Row],[Unit Cost]]</f>
        <v>164227.13999999998</v>
      </c>
      <c r="M669" s="9">
        <f>tbl_salesdata[[#This Row],[Units Sold]]*tbl_salesdata[[#This Row],[Unit Price]]</f>
        <v>245126.7</v>
      </c>
      <c r="N669" s="9">
        <f>tbl_salesdata[[#This Row],[Total Sales]]-tbl_salesdata[[#This Row],[Total Cost]]</f>
        <v>80899.560000000027</v>
      </c>
      <c r="O669">
        <f>tbl_salesdata[[#This Row],[Ship Date]]-tbl_salesdata[[#This Row],[Order Date]]</f>
        <v>8</v>
      </c>
      <c r="P669">
        <f>WEEKDAY(tbl_salesdata[[#This Row],[Order Date]],2)</f>
        <v>2</v>
      </c>
      <c r="Q669" t="str">
        <f>TEXT(tbl_salesdata[[#This Row],[Order Date]],"dddd")</f>
        <v>Tuesday</v>
      </c>
      <c r="R669" t="str">
        <f>IF(tbl_salesdata[[#This Row],[Weekdaynum]]&gt;5,"Yes","No")</f>
        <v>No</v>
      </c>
    </row>
    <row r="670" spans="1:18" hidden="1" x14ac:dyDescent="0.35">
      <c r="A670">
        <v>873432672</v>
      </c>
      <c r="B670" s="3">
        <v>43353</v>
      </c>
      <c r="C670" s="3">
        <v>43374</v>
      </c>
      <c r="D670" t="s">
        <v>116</v>
      </c>
      <c r="E670" t="s">
        <v>21</v>
      </c>
      <c r="F670" t="s">
        <v>76</v>
      </c>
      <c r="G670" t="s">
        <v>14</v>
      </c>
      <c r="H670" t="s">
        <v>19</v>
      </c>
      <c r="I670" s="9">
        <v>6992</v>
      </c>
      <c r="J670" s="9">
        <v>668.27</v>
      </c>
      <c r="K670" s="9">
        <v>502.54</v>
      </c>
      <c r="L670" s="9">
        <f>tbl_salesdata[[#This Row],[Units Sold]]*tbl_salesdata[[#This Row],[Unit Cost]]</f>
        <v>3513759.68</v>
      </c>
      <c r="M670" s="9">
        <f>tbl_salesdata[[#This Row],[Units Sold]]*tbl_salesdata[[#This Row],[Unit Price]]</f>
        <v>4672543.84</v>
      </c>
      <c r="N670" s="9">
        <f>tbl_salesdata[[#This Row],[Total Sales]]-tbl_salesdata[[#This Row],[Total Cost]]</f>
        <v>1158784.1599999997</v>
      </c>
      <c r="O670">
        <f>tbl_salesdata[[#This Row],[Ship Date]]-tbl_salesdata[[#This Row],[Order Date]]</f>
        <v>21</v>
      </c>
      <c r="P670">
        <f>WEEKDAY(tbl_salesdata[[#This Row],[Order Date]],2)</f>
        <v>1</v>
      </c>
      <c r="Q670" t="str">
        <f>TEXT(tbl_salesdata[[#This Row],[Order Date]],"dddd")</f>
        <v>Monday</v>
      </c>
      <c r="R670" t="str">
        <f>IF(tbl_salesdata[[#This Row],[Weekdaynum]]&gt;5,"Yes","No")</f>
        <v>No</v>
      </c>
    </row>
    <row r="671" spans="1:18" hidden="1" x14ac:dyDescent="0.35">
      <c r="A671">
        <v>523580348</v>
      </c>
      <c r="B671" s="3">
        <v>44372</v>
      </c>
      <c r="C671" s="3">
        <v>44387</v>
      </c>
      <c r="D671" t="s">
        <v>103</v>
      </c>
      <c r="E671" t="s">
        <v>21</v>
      </c>
      <c r="F671" t="s">
        <v>33</v>
      </c>
      <c r="G671" t="s">
        <v>14</v>
      </c>
      <c r="H671" t="s">
        <v>19</v>
      </c>
      <c r="I671" s="9">
        <v>7915</v>
      </c>
      <c r="J671" s="9">
        <v>109.28</v>
      </c>
      <c r="K671" s="9">
        <v>35.840000000000003</v>
      </c>
      <c r="L671" s="9">
        <f>tbl_salesdata[[#This Row],[Units Sold]]*tbl_salesdata[[#This Row],[Unit Cost]]</f>
        <v>283673.60000000003</v>
      </c>
      <c r="M671" s="9">
        <f>tbl_salesdata[[#This Row],[Units Sold]]*tbl_salesdata[[#This Row],[Unit Price]]</f>
        <v>864951.2</v>
      </c>
      <c r="N671" s="9">
        <f>tbl_salesdata[[#This Row],[Total Sales]]-tbl_salesdata[[#This Row],[Total Cost]]</f>
        <v>581277.59999999986</v>
      </c>
      <c r="O671">
        <f>tbl_salesdata[[#This Row],[Ship Date]]-tbl_salesdata[[#This Row],[Order Date]]</f>
        <v>15</v>
      </c>
      <c r="P671">
        <f>WEEKDAY(tbl_salesdata[[#This Row],[Order Date]],2)</f>
        <v>5</v>
      </c>
      <c r="Q671" t="str">
        <f>TEXT(tbl_salesdata[[#This Row],[Order Date]],"dddd")</f>
        <v>Friday</v>
      </c>
      <c r="R671" t="str">
        <f>IF(tbl_salesdata[[#This Row],[Weekdaynum]]&gt;5,"Yes","No")</f>
        <v>No</v>
      </c>
    </row>
    <row r="672" spans="1:18" x14ac:dyDescent="0.35">
      <c r="A672">
        <v>348996007</v>
      </c>
      <c r="B672" s="3">
        <v>42378</v>
      </c>
      <c r="C672" s="3">
        <v>42392</v>
      </c>
      <c r="D672" t="s">
        <v>139</v>
      </c>
      <c r="E672" t="s">
        <v>51</v>
      </c>
      <c r="F672" t="s">
        <v>76</v>
      </c>
      <c r="G672" t="s">
        <v>18</v>
      </c>
      <c r="H672" t="s">
        <v>15</v>
      </c>
      <c r="I672" s="9">
        <v>4529</v>
      </c>
      <c r="J672" s="9">
        <v>668.27</v>
      </c>
      <c r="K672" s="9">
        <v>502.54</v>
      </c>
      <c r="L672" s="9">
        <f>tbl_salesdata[[#This Row],[Units Sold]]*tbl_salesdata[[#This Row],[Unit Cost]]</f>
        <v>2276003.66</v>
      </c>
      <c r="M672" s="9">
        <f>tbl_salesdata[[#This Row],[Units Sold]]*tbl_salesdata[[#This Row],[Unit Price]]</f>
        <v>3026594.83</v>
      </c>
      <c r="N672" s="9">
        <f>tbl_salesdata[[#This Row],[Total Sales]]-tbl_salesdata[[#This Row],[Total Cost]]</f>
        <v>750591.16999999993</v>
      </c>
      <c r="O672">
        <f>tbl_salesdata[[#This Row],[Ship Date]]-tbl_salesdata[[#This Row],[Order Date]]</f>
        <v>14</v>
      </c>
      <c r="P672">
        <f>WEEKDAY(tbl_salesdata[[#This Row],[Order Date]],2)</f>
        <v>6</v>
      </c>
      <c r="Q672" t="str">
        <f>TEXT(tbl_salesdata[[#This Row],[Order Date]],"dddd")</f>
        <v>Saturday</v>
      </c>
      <c r="R672" t="str">
        <f>IF(tbl_salesdata[[#This Row],[Weekdaynum]]&gt;5,"Yes","No")</f>
        <v>Yes</v>
      </c>
    </row>
    <row r="673" spans="1:18" x14ac:dyDescent="0.35">
      <c r="A673">
        <v>565345561</v>
      </c>
      <c r="B673" s="3">
        <v>43764</v>
      </c>
      <c r="C673" s="3">
        <v>43772</v>
      </c>
      <c r="D673" t="s">
        <v>75</v>
      </c>
      <c r="E673" t="s">
        <v>38</v>
      </c>
      <c r="F673" t="s">
        <v>47</v>
      </c>
      <c r="G673" t="s">
        <v>14</v>
      </c>
      <c r="H673" t="s">
        <v>15</v>
      </c>
      <c r="I673" s="9">
        <v>7170</v>
      </c>
      <c r="J673" s="9">
        <v>421.89</v>
      </c>
      <c r="K673" s="9">
        <v>364.69</v>
      </c>
      <c r="L673" s="9">
        <f>tbl_salesdata[[#This Row],[Units Sold]]*tbl_salesdata[[#This Row],[Unit Cost]]</f>
        <v>2614827.2999999998</v>
      </c>
      <c r="M673" s="9">
        <f>tbl_salesdata[[#This Row],[Units Sold]]*tbl_salesdata[[#This Row],[Unit Price]]</f>
        <v>3024951.3</v>
      </c>
      <c r="N673" s="9">
        <f>tbl_salesdata[[#This Row],[Total Sales]]-tbl_salesdata[[#This Row],[Total Cost]]</f>
        <v>410124</v>
      </c>
      <c r="O673">
        <f>tbl_salesdata[[#This Row],[Ship Date]]-tbl_salesdata[[#This Row],[Order Date]]</f>
        <v>8</v>
      </c>
      <c r="P673">
        <f>WEEKDAY(tbl_salesdata[[#This Row],[Order Date]],2)</f>
        <v>6</v>
      </c>
      <c r="Q673" t="str">
        <f>TEXT(tbl_salesdata[[#This Row],[Order Date]],"dddd")</f>
        <v>Saturday</v>
      </c>
      <c r="R673" t="str">
        <f>IF(tbl_salesdata[[#This Row],[Weekdaynum]]&gt;5,"Yes","No")</f>
        <v>Yes</v>
      </c>
    </row>
    <row r="674" spans="1:18" hidden="1" x14ac:dyDescent="0.35">
      <c r="A674">
        <v>800045716</v>
      </c>
      <c r="B674" s="3">
        <v>42841</v>
      </c>
      <c r="C674" s="3">
        <v>42842</v>
      </c>
      <c r="D674" t="s">
        <v>176</v>
      </c>
      <c r="E674" t="s">
        <v>21</v>
      </c>
      <c r="F674" t="s">
        <v>30</v>
      </c>
      <c r="G674" t="s">
        <v>14</v>
      </c>
      <c r="H674" t="s">
        <v>15</v>
      </c>
      <c r="I674" s="9">
        <v>161</v>
      </c>
      <c r="J674" s="9">
        <v>81.73</v>
      </c>
      <c r="K674" s="9">
        <v>56.67</v>
      </c>
      <c r="L674" s="9">
        <f>tbl_salesdata[[#This Row],[Units Sold]]*tbl_salesdata[[#This Row],[Unit Cost]]</f>
        <v>9123.8700000000008</v>
      </c>
      <c r="M674" s="9">
        <f>tbl_salesdata[[#This Row],[Units Sold]]*tbl_salesdata[[#This Row],[Unit Price]]</f>
        <v>13158.53</v>
      </c>
      <c r="N674" s="9">
        <f>tbl_salesdata[[#This Row],[Total Sales]]-tbl_salesdata[[#This Row],[Total Cost]]</f>
        <v>4034.66</v>
      </c>
      <c r="O674">
        <f>tbl_salesdata[[#This Row],[Ship Date]]-tbl_salesdata[[#This Row],[Order Date]]</f>
        <v>1</v>
      </c>
      <c r="P674">
        <f>WEEKDAY(tbl_salesdata[[#This Row],[Order Date]],2)</f>
        <v>7</v>
      </c>
      <c r="Q674" t="str">
        <f>TEXT(tbl_salesdata[[#This Row],[Order Date]],"dddd")</f>
        <v>Sunday</v>
      </c>
      <c r="R674" t="str">
        <f>IF(tbl_salesdata[[#This Row],[Weekdaynum]]&gt;5,"Yes","No")</f>
        <v>Yes</v>
      </c>
    </row>
    <row r="675" spans="1:18" hidden="1" x14ac:dyDescent="0.35">
      <c r="A675">
        <v>602079379</v>
      </c>
      <c r="B675" s="3">
        <v>42491</v>
      </c>
      <c r="C675" s="3">
        <v>42498</v>
      </c>
      <c r="D675" t="s">
        <v>179</v>
      </c>
      <c r="E675" t="s">
        <v>32</v>
      </c>
      <c r="F675" t="s">
        <v>40</v>
      </c>
      <c r="G675" t="s">
        <v>14</v>
      </c>
      <c r="H675" t="s">
        <v>26</v>
      </c>
      <c r="I675" s="9">
        <v>7523</v>
      </c>
      <c r="J675" s="9">
        <v>651.21</v>
      </c>
      <c r="K675" s="9">
        <v>524.96</v>
      </c>
      <c r="L675" s="9">
        <f>tbl_salesdata[[#This Row],[Units Sold]]*tbl_salesdata[[#This Row],[Unit Cost]]</f>
        <v>3949274.08</v>
      </c>
      <c r="M675" s="9">
        <f>tbl_salesdata[[#This Row],[Units Sold]]*tbl_salesdata[[#This Row],[Unit Price]]</f>
        <v>4899052.83</v>
      </c>
      <c r="N675" s="9">
        <f>tbl_salesdata[[#This Row],[Total Sales]]-tbl_salesdata[[#This Row],[Total Cost]]</f>
        <v>949778.75</v>
      </c>
      <c r="O675">
        <f>tbl_salesdata[[#This Row],[Ship Date]]-tbl_salesdata[[#This Row],[Order Date]]</f>
        <v>7</v>
      </c>
      <c r="P675">
        <f>WEEKDAY(tbl_salesdata[[#This Row],[Order Date]],2)</f>
        <v>7</v>
      </c>
      <c r="Q675" t="str">
        <f>TEXT(tbl_salesdata[[#This Row],[Order Date]],"dddd")</f>
        <v>Sunday</v>
      </c>
      <c r="R675" t="str">
        <f>IF(tbl_salesdata[[#This Row],[Weekdaynum]]&gt;5,"Yes","No")</f>
        <v>Yes</v>
      </c>
    </row>
    <row r="676" spans="1:18" hidden="1" x14ac:dyDescent="0.35">
      <c r="A676">
        <v>743769109</v>
      </c>
      <c r="B676" s="3">
        <v>42500</v>
      </c>
      <c r="C676" s="3">
        <v>42503</v>
      </c>
      <c r="D676" t="s">
        <v>117</v>
      </c>
      <c r="E676" t="s">
        <v>21</v>
      </c>
      <c r="F676" t="s">
        <v>68</v>
      </c>
      <c r="G676" t="s">
        <v>14</v>
      </c>
      <c r="H676" t="s">
        <v>15</v>
      </c>
      <c r="I676" s="9">
        <v>6662</v>
      </c>
      <c r="J676" s="9">
        <v>154.06</v>
      </c>
      <c r="K676" s="9">
        <v>90.93</v>
      </c>
      <c r="L676" s="9">
        <f>tbl_salesdata[[#This Row],[Units Sold]]*tbl_salesdata[[#This Row],[Unit Cost]]</f>
        <v>605775.66</v>
      </c>
      <c r="M676" s="9">
        <f>tbl_salesdata[[#This Row],[Units Sold]]*tbl_salesdata[[#This Row],[Unit Price]]</f>
        <v>1026347.72</v>
      </c>
      <c r="N676" s="9">
        <f>tbl_salesdata[[#This Row],[Total Sales]]-tbl_salesdata[[#This Row],[Total Cost]]</f>
        <v>420572.05999999994</v>
      </c>
      <c r="O676">
        <f>tbl_salesdata[[#This Row],[Ship Date]]-tbl_salesdata[[#This Row],[Order Date]]</f>
        <v>3</v>
      </c>
      <c r="P676">
        <f>WEEKDAY(tbl_salesdata[[#This Row],[Order Date]],2)</f>
        <v>2</v>
      </c>
      <c r="Q676" t="str">
        <f>TEXT(tbl_salesdata[[#This Row],[Order Date]],"dddd")</f>
        <v>Tuesday</v>
      </c>
      <c r="R676" t="str">
        <f>IF(tbl_salesdata[[#This Row],[Weekdaynum]]&gt;5,"Yes","No")</f>
        <v>No</v>
      </c>
    </row>
    <row r="677" spans="1:18" hidden="1" x14ac:dyDescent="0.35">
      <c r="A677">
        <v>181413733</v>
      </c>
      <c r="B677" s="3">
        <v>43821</v>
      </c>
      <c r="C677" s="3">
        <v>43824</v>
      </c>
      <c r="D677" t="s">
        <v>120</v>
      </c>
      <c r="E677" t="s">
        <v>38</v>
      </c>
      <c r="F677" t="s">
        <v>76</v>
      </c>
      <c r="G677" t="s">
        <v>14</v>
      </c>
      <c r="H677" t="s">
        <v>19</v>
      </c>
      <c r="I677" s="9">
        <v>3210</v>
      </c>
      <c r="J677" s="9">
        <v>668.27</v>
      </c>
      <c r="K677" s="9">
        <v>502.54</v>
      </c>
      <c r="L677" s="9">
        <f>tbl_salesdata[[#This Row],[Units Sold]]*tbl_salesdata[[#This Row],[Unit Cost]]</f>
        <v>1613153.4000000001</v>
      </c>
      <c r="M677" s="9">
        <f>tbl_salesdata[[#This Row],[Units Sold]]*tbl_salesdata[[#This Row],[Unit Price]]</f>
        <v>2145146.6999999997</v>
      </c>
      <c r="N677" s="9">
        <f>tbl_salesdata[[#This Row],[Total Sales]]-tbl_salesdata[[#This Row],[Total Cost]]</f>
        <v>531993.29999999958</v>
      </c>
      <c r="O677">
        <f>tbl_salesdata[[#This Row],[Ship Date]]-tbl_salesdata[[#This Row],[Order Date]]</f>
        <v>3</v>
      </c>
      <c r="P677">
        <f>WEEKDAY(tbl_salesdata[[#This Row],[Order Date]],2)</f>
        <v>7</v>
      </c>
      <c r="Q677" t="str">
        <f>TEXT(tbl_salesdata[[#This Row],[Order Date]],"dddd")</f>
        <v>Sunday</v>
      </c>
      <c r="R677" t="str">
        <f>IF(tbl_salesdata[[#This Row],[Weekdaynum]]&gt;5,"Yes","No")</f>
        <v>Yes</v>
      </c>
    </row>
    <row r="678" spans="1:18" hidden="1" x14ac:dyDescent="0.35">
      <c r="A678">
        <v>191624581</v>
      </c>
      <c r="B678" s="3">
        <v>43263</v>
      </c>
      <c r="C678" s="3">
        <v>43274</v>
      </c>
      <c r="D678" t="s">
        <v>11</v>
      </c>
      <c r="E678" t="s">
        <v>12</v>
      </c>
      <c r="F678" t="s">
        <v>56</v>
      </c>
      <c r="G678" t="s">
        <v>14</v>
      </c>
      <c r="H678" t="s">
        <v>19</v>
      </c>
      <c r="I678" s="9">
        <v>4827</v>
      </c>
      <c r="J678" s="9">
        <v>9.33</v>
      </c>
      <c r="K678" s="9">
        <v>6.92</v>
      </c>
      <c r="L678" s="9">
        <f>tbl_salesdata[[#This Row],[Units Sold]]*tbl_salesdata[[#This Row],[Unit Cost]]</f>
        <v>33402.839999999997</v>
      </c>
      <c r="M678" s="9">
        <f>tbl_salesdata[[#This Row],[Units Sold]]*tbl_salesdata[[#This Row],[Unit Price]]</f>
        <v>45035.91</v>
      </c>
      <c r="N678" s="9">
        <f>tbl_salesdata[[#This Row],[Total Sales]]-tbl_salesdata[[#This Row],[Total Cost]]</f>
        <v>11633.070000000007</v>
      </c>
      <c r="O678">
        <f>tbl_salesdata[[#This Row],[Ship Date]]-tbl_salesdata[[#This Row],[Order Date]]</f>
        <v>11</v>
      </c>
      <c r="P678">
        <f>WEEKDAY(tbl_salesdata[[#This Row],[Order Date]],2)</f>
        <v>2</v>
      </c>
      <c r="Q678" t="str">
        <f>TEXT(tbl_salesdata[[#This Row],[Order Date]],"dddd")</f>
        <v>Tuesday</v>
      </c>
      <c r="R678" t="str">
        <f>IF(tbl_salesdata[[#This Row],[Weekdaynum]]&gt;5,"Yes","No")</f>
        <v>No</v>
      </c>
    </row>
    <row r="679" spans="1:18" hidden="1" x14ac:dyDescent="0.35">
      <c r="A679">
        <v>321325480</v>
      </c>
      <c r="B679" s="3">
        <v>44096</v>
      </c>
      <c r="C679" s="3">
        <v>44108</v>
      </c>
      <c r="D679" t="s">
        <v>86</v>
      </c>
      <c r="E679" t="s">
        <v>29</v>
      </c>
      <c r="F679" t="s">
        <v>56</v>
      </c>
      <c r="G679" t="s">
        <v>18</v>
      </c>
      <c r="H679" t="s">
        <v>26</v>
      </c>
      <c r="I679" s="9">
        <v>6205</v>
      </c>
      <c r="J679" s="9">
        <v>9.33</v>
      </c>
      <c r="K679" s="9">
        <v>6.92</v>
      </c>
      <c r="L679" s="9">
        <f>tbl_salesdata[[#This Row],[Units Sold]]*tbl_salesdata[[#This Row],[Unit Cost]]</f>
        <v>42938.6</v>
      </c>
      <c r="M679" s="9">
        <f>tbl_salesdata[[#This Row],[Units Sold]]*tbl_salesdata[[#This Row],[Unit Price]]</f>
        <v>57892.65</v>
      </c>
      <c r="N679" s="9">
        <f>tbl_salesdata[[#This Row],[Total Sales]]-tbl_salesdata[[#This Row],[Total Cost]]</f>
        <v>14954.050000000003</v>
      </c>
      <c r="O679">
        <f>tbl_salesdata[[#This Row],[Ship Date]]-tbl_salesdata[[#This Row],[Order Date]]</f>
        <v>12</v>
      </c>
      <c r="P679">
        <f>WEEKDAY(tbl_salesdata[[#This Row],[Order Date]],2)</f>
        <v>2</v>
      </c>
      <c r="Q679" t="str">
        <f>TEXT(tbl_salesdata[[#This Row],[Order Date]],"dddd")</f>
        <v>Tuesday</v>
      </c>
      <c r="R679" t="str">
        <f>IF(tbl_salesdata[[#This Row],[Weekdaynum]]&gt;5,"Yes","No")</f>
        <v>No</v>
      </c>
    </row>
    <row r="680" spans="1:18" hidden="1" x14ac:dyDescent="0.35">
      <c r="A680">
        <v>637752759</v>
      </c>
      <c r="B680" s="3">
        <v>43983</v>
      </c>
      <c r="C680" s="3">
        <v>43988</v>
      </c>
      <c r="D680" t="s">
        <v>132</v>
      </c>
      <c r="E680" t="s">
        <v>38</v>
      </c>
      <c r="F680" t="s">
        <v>40</v>
      </c>
      <c r="G680" t="s">
        <v>14</v>
      </c>
      <c r="H680" t="s">
        <v>34</v>
      </c>
      <c r="I680" s="9">
        <v>4069</v>
      </c>
      <c r="J680" s="9">
        <v>651.21</v>
      </c>
      <c r="K680" s="9">
        <v>524.96</v>
      </c>
      <c r="L680" s="9">
        <f>tbl_salesdata[[#This Row],[Units Sold]]*tbl_salesdata[[#This Row],[Unit Cost]]</f>
        <v>2136062.2400000002</v>
      </c>
      <c r="M680" s="9">
        <f>tbl_salesdata[[#This Row],[Units Sold]]*tbl_salesdata[[#This Row],[Unit Price]]</f>
        <v>2649773.4900000002</v>
      </c>
      <c r="N680" s="9">
        <f>tbl_salesdata[[#This Row],[Total Sales]]-tbl_salesdata[[#This Row],[Total Cost]]</f>
        <v>513711.25</v>
      </c>
      <c r="O680">
        <f>tbl_salesdata[[#This Row],[Ship Date]]-tbl_salesdata[[#This Row],[Order Date]]</f>
        <v>5</v>
      </c>
      <c r="P680">
        <f>WEEKDAY(tbl_salesdata[[#This Row],[Order Date]],2)</f>
        <v>1</v>
      </c>
      <c r="Q680" t="str">
        <f>TEXT(tbl_salesdata[[#This Row],[Order Date]],"dddd")</f>
        <v>Monday</v>
      </c>
      <c r="R680" t="str">
        <f>IF(tbl_salesdata[[#This Row],[Weekdaynum]]&gt;5,"Yes","No")</f>
        <v>No</v>
      </c>
    </row>
    <row r="681" spans="1:18" hidden="1" x14ac:dyDescent="0.35">
      <c r="A681">
        <v>378455245</v>
      </c>
      <c r="B681" s="3">
        <v>43244</v>
      </c>
      <c r="C681" s="3">
        <v>43245</v>
      </c>
      <c r="D681" t="s">
        <v>197</v>
      </c>
      <c r="E681" t="s">
        <v>38</v>
      </c>
      <c r="F681" t="s">
        <v>33</v>
      </c>
      <c r="G681" t="s">
        <v>14</v>
      </c>
      <c r="H681" t="s">
        <v>26</v>
      </c>
      <c r="I681" s="9">
        <v>2172</v>
      </c>
      <c r="J681" s="9">
        <v>109.28</v>
      </c>
      <c r="K681" s="9">
        <v>35.840000000000003</v>
      </c>
      <c r="L681" s="9">
        <f>tbl_salesdata[[#This Row],[Units Sold]]*tbl_salesdata[[#This Row],[Unit Cost]]</f>
        <v>77844.48000000001</v>
      </c>
      <c r="M681" s="9">
        <f>tbl_salesdata[[#This Row],[Units Sold]]*tbl_salesdata[[#This Row],[Unit Price]]</f>
        <v>237356.16</v>
      </c>
      <c r="N681" s="9">
        <f>tbl_salesdata[[#This Row],[Total Sales]]-tbl_salesdata[[#This Row],[Total Cost]]</f>
        <v>159511.67999999999</v>
      </c>
      <c r="O681">
        <f>tbl_salesdata[[#This Row],[Ship Date]]-tbl_salesdata[[#This Row],[Order Date]]</f>
        <v>1</v>
      </c>
      <c r="P681">
        <f>WEEKDAY(tbl_salesdata[[#This Row],[Order Date]],2)</f>
        <v>4</v>
      </c>
      <c r="Q681" t="str">
        <f>TEXT(tbl_salesdata[[#This Row],[Order Date]],"dddd")</f>
        <v>Thursday</v>
      </c>
      <c r="R681" t="str">
        <f>IF(tbl_salesdata[[#This Row],[Weekdaynum]]&gt;5,"Yes","No")</f>
        <v>No</v>
      </c>
    </row>
    <row r="682" spans="1:18" hidden="1" x14ac:dyDescent="0.35">
      <c r="A682">
        <v>201294267</v>
      </c>
      <c r="B682" s="3">
        <v>43474</v>
      </c>
      <c r="C682" s="3">
        <v>43489</v>
      </c>
      <c r="D682" t="s">
        <v>80</v>
      </c>
      <c r="E682" t="s">
        <v>21</v>
      </c>
      <c r="F682" t="s">
        <v>17</v>
      </c>
      <c r="G682" t="s">
        <v>18</v>
      </c>
      <c r="H682" t="s">
        <v>26</v>
      </c>
      <c r="I682" s="9">
        <v>6302</v>
      </c>
      <c r="J682" s="9">
        <v>152.58000000000001</v>
      </c>
      <c r="K682" s="9">
        <v>97.44</v>
      </c>
      <c r="L682" s="9">
        <f>tbl_salesdata[[#This Row],[Units Sold]]*tbl_salesdata[[#This Row],[Unit Cost]]</f>
        <v>614066.88</v>
      </c>
      <c r="M682" s="9">
        <f>tbl_salesdata[[#This Row],[Units Sold]]*tbl_salesdata[[#This Row],[Unit Price]]</f>
        <v>961559.16</v>
      </c>
      <c r="N682" s="9">
        <f>tbl_salesdata[[#This Row],[Total Sales]]-tbl_salesdata[[#This Row],[Total Cost]]</f>
        <v>347492.28</v>
      </c>
      <c r="O682">
        <f>tbl_salesdata[[#This Row],[Ship Date]]-tbl_salesdata[[#This Row],[Order Date]]</f>
        <v>15</v>
      </c>
      <c r="P682">
        <f>WEEKDAY(tbl_salesdata[[#This Row],[Order Date]],2)</f>
        <v>3</v>
      </c>
      <c r="Q682" t="str">
        <f>TEXT(tbl_salesdata[[#This Row],[Order Date]],"dddd")</f>
        <v>Wednesday</v>
      </c>
      <c r="R682" t="str">
        <f>IF(tbl_salesdata[[#This Row],[Weekdaynum]]&gt;5,"Yes","No")</f>
        <v>No</v>
      </c>
    </row>
    <row r="683" spans="1:18" hidden="1" x14ac:dyDescent="0.35">
      <c r="A683">
        <v>834443652</v>
      </c>
      <c r="B683" s="3">
        <v>42041</v>
      </c>
      <c r="C683" s="3">
        <v>42048</v>
      </c>
      <c r="D683" t="s">
        <v>164</v>
      </c>
      <c r="E683" t="s">
        <v>38</v>
      </c>
      <c r="F683" t="s">
        <v>47</v>
      </c>
      <c r="G683" t="s">
        <v>18</v>
      </c>
      <c r="H683" t="s">
        <v>19</v>
      </c>
      <c r="I683" s="9">
        <v>9275</v>
      </c>
      <c r="J683" s="9">
        <v>421.89</v>
      </c>
      <c r="K683" s="9">
        <v>364.69</v>
      </c>
      <c r="L683" s="9">
        <f>tbl_salesdata[[#This Row],[Units Sold]]*tbl_salesdata[[#This Row],[Unit Cost]]</f>
        <v>3382499.75</v>
      </c>
      <c r="M683" s="9">
        <f>tbl_salesdata[[#This Row],[Units Sold]]*tbl_salesdata[[#This Row],[Unit Price]]</f>
        <v>3913029.75</v>
      </c>
      <c r="N683" s="9">
        <f>tbl_salesdata[[#This Row],[Total Sales]]-tbl_salesdata[[#This Row],[Total Cost]]</f>
        <v>530530</v>
      </c>
      <c r="O683">
        <f>tbl_salesdata[[#This Row],[Ship Date]]-tbl_salesdata[[#This Row],[Order Date]]</f>
        <v>7</v>
      </c>
      <c r="P683">
        <f>WEEKDAY(tbl_salesdata[[#This Row],[Order Date]],2)</f>
        <v>5</v>
      </c>
      <c r="Q683" t="str">
        <f>TEXT(tbl_salesdata[[#This Row],[Order Date]],"dddd")</f>
        <v>Friday</v>
      </c>
      <c r="R683" t="str">
        <f>IF(tbl_salesdata[[#This Row],[Weekdaynum]]&gt;5,"Yes","No")</f>
        <v>No</v>
      </c>
    </row>
    <row r="684" spans="1:18" hidden="1" x14ac:dyDescent="0.35">
      <c r="A684">
        <v>826389729</v>
      </c>
      <c r="B684" s="3">
        <v>43587</v>
      </c>
      <c r="C684" s="3">
        <v>43594</v>
      </c>
      <c r="D684" t="s">
        <v>180</v>
      </c>
      <c r="E684" t="s">
        <v>24</v>
      </c>
      <c r="F684" t="s">
        <v>25</v>
      </c>
      <c r="G684" t="s">
        <v>14</v>
      </c>
      <c r="H684" t="s">
        <v>15</v>
      </c>
      <c r="I684" s="9">
        <v>5940</v>
      </c>
      <c r="J684" s="9">
        <v>205.7</v>
      </c>
      <c r="K684" s="9">
        <v>117.11</v>
      </c>
      <c r="L684" s="9">
        <f>tbl_salesdata[[#This Row],[Units Sold]]*tbl_salesdata[[#This Row],[Unit Cost]]</f>
        <v>695633.4</v>
      </c>
      <c r="M684" s="9">
        <f>tbl_salesdata[[#This Row],[Units Sold]]*tbl_salesdata[[#This Row],[Unit Price]]</f>
        <v>1221858</v>
      </c>
      <c r="N684" s="9">
        <f>tbl_salesdata[[#This Row],[Total Sales]]-tbl_salesdata[[#This Row],[Total Cost]]</f>
        <v>526224.6</v>
      </c>
      <c r="O684">
        <f>tbl_salesdata[[#This Row],[Ship Date]]-tbl_salesdata[[#This Row],[Order Date]]</f>
        <v>7</v>
      </c>
      <c r="P684">
        <f>WEEKDAY(tbl_salesdata[[#This Row],[Order Date]],2)</f>
        <v>4</v>
      </c>
      <c r="Q684" t="str">
        <f>TEXT(tbl_salesdata[[#This Row],[Order Date]],"dddd")</f>
        <v>Thursday</v>
      </c>
      <c r="R684" t="str">
        <f>IF(tbl_salesdata[[#This Row],[Weekdaynum]]&gt;5,"Yes","No")</f>
        <v>No</v>
      </c>
    </row>
    <row r="685" spans="1:18" hidden="1" x14ac:dyDescent="0.35">
      <c r="A685">
        <v>595931327</v>
      </c>
      <c r="B685" s="3">
        <v>44146</v>
      </c>
      <c r="C685" s="3">
        <v>44150</v>
      </c>
      <c r="D685" t="s">
        <v>123</v>
      </c>
      <c r="E685" t="s">
        <v>38</v>
      </c>
      <c r="F685" t="s">
        <v>68</v>
      </c>
      <c r="G685" t="s">
        <v>18</v>
      </c>
      <c r="H685" t="s">
        <v>15</v>
      </c>
      <c r="I685" s="9">
        <v>8177</v>
      </c>
      <c r="J685" s="9">
        <v>154.06</v>
      </c>
      <c r="K685" s="9">
        <v>90.93</v>
      </c>
      <c r="L685" s="9">
        <f>tbl_salesdata[[#This Row],[Units Sold]]*tbl_salesdata[[#This Row],[Unit Cost]]</f>
        <v>743534.6100000001</v>
      </c>
      <c r="M685" s="9">
        <f>tbl_salesdata[[#This Row],[Units Sold]]*tbl_salesdata[[#This Row],[Unit Price]]</f>
        <v>1259748.6200000001</v>
      </c>
      <c r="N685" s="9">
        <f>tbl_salesdata[[#This Row],[Total Sales]]-tbl_salesdata[[#This Row],[Total Cost]]</f>
        <v>516214.01</v>
      </c>
      <c r="O685">
        <f>tbl_salesdata[[#This Row],[Ship Date]]-tbl_salesdata[[#This Row],[Order Date]]</f>
        <v>4</v>
      </c>
      <c r="P685">
        <f>WEEKDAY(tbl_salesdata[[#This Row],[Order Date]],2)</f>
        <v>3</v>
      </c>
      <c r="Q685" t="str">
        <f>TEXT(tbl_salesdata[[#This Row],[Order Date]],"dddd")</f>
        <v>Wednesday</v>
      </c>
      <c r="R685" t="str">
        <f>IF(tbl_salesdata[[#This Row],[Weekdaynum]]&gt;5,"Yes","No")</f>
        <v>No</v>
      </c>
    </row>
    <row r="686" spans="1:18" hidden="1" x14ac:dyDescent="0.35">
      <c r="A686">
        <v>182179772</v>
      </c>
      <c r="B686" s="3">
        <v>43945</v>
      </c>
      <c r="C686" s="3">
        <v>43960</v>
      </c>
      <c r="D686" t="s">
        <v>207</v>
      </c>
      <c r="E686" t="s">
        <v>51</v>
      </c>
      <c r="F686" t="s">
        <v>30</v>
      </c>
      <c r="G686" t="s">
        <v>18</v>
      </c>
      <c r="H686" t="s">
        <v>34</v>
      </c>
      <c r="I686" s="9">
        <v>9898</v>
      </c>
      <c r="J686" s="9">
        <v>81.73</v>
      </c>
      <c r="K686" s="9">
        <v>56.67</v>
      </c>
      <c r="L686" s="9">
        <f>tbl_salesdata[[#This Row],[Units Sold]]*tbl_salesdata[[#This Row],[Unit Cost]]</f>
        <v>560919.66</v>
      </c>
      <c r="M686" s="9">
        <f>tbl_salesdata[[#This Row],[Units Sold]]*tbl_salesdata[[#This Row],[Unit Price]]</f>
        <v>808963.54</v>
      </c>
      <c r="N686" s="9">
        <f>tbl_salesdata[[#This Row],[Total Sales]]-tbl_salesdata[[#This Row],[Total Cost]]</f>
        <v>248043.88</v>
      </c>
      <c r="O686">
        <f>tbl_salesdata[[#This Row],[Ship Date]]-tbl_salesdata[[#This Row],[Order Date]]</f>
        <v>15</v>
      </c>
      <c r="P686">
        <f>WEEKDAY(tbl_salesdata[[#This Row],[Order Date]],2)</f>
        <v>5</v>
      </c>
      <c r="Q686" t="str">
        <f>TEXT(tbl_salesdata[[#This Row],[Order Date]],"dddd")</f>
        <v>Friday</v>
      </c>
      <c r="R686" t="str">
        <f>IF(tbl_salesdata[[#This Row],[Weekdaynum]]&gt;5,"Yes","No")</f>
        <v>No</v>
      </c>
    </row>
    <row r="687" spans="1:18" hidden="1" x14ac:dyDescent="0.35">
      <c r="A687">
        <v>594558894</v>
      </c>
      <c r="B687" s="3">
        <v>42065</v>
      </c>
      <c r="C687" s="3">
        <v>42085</v>
      </c>
      <c r="D687" t="s">
        <v>132</v>
      </c>
      <c r="E687" t="s">
        <v>38</v>
      </c>
      <c r="F687" t="s">
        <v>56</v>
      </c>
      <c r="G687" t="s">
        <v>18</v>
      </c>
      <c r="H687" t="s">
        <v>15</v>
      </c>
      <c r="I687" s="9">
        <v>2044</v>
      </c>
      <c r="J687" s="9">
        <v>9.33</v>
      </c>
      <c r="K687" s="9">
        <v>6.92</v>
      </c>
      <c r="L687" s="9">
        <f>tbl_salesdata[[#This Row],[Units Sold]]*tbl_salesdata[[#This Row],[Unit Cost]]</f>
        <v>14144.48</v>
      </c>
      <c r="M687" s="9">
        <f>tbl_salesdata[[#This Row],[Units Sold]]*tbl_salesdata[[#This Row],[Unit Price]]</f>
        <v>19070.52</v>
      </c>
      <c r="N687" s="9">
        <f>tbl_salesdata[[#This Row],[Total Sales]]-tbl_salesdata[[#This Row],[Total Cost]]</f>
        <v>4926.0400000000009</v>
      </c>
      <c r="O687">
        <f>tbl_salesdata[[#This Row],[Ship Date]]-tbl_salesdata[[#This Row],[Order Date]]</f>
        <v>20</v>
      </c>
      <c r="P687">
        <f>WEEKDAY(tbl_salesdata[[#This Row],[Order Date]],2)</f>
        <v>1</v>
      </c>
      <c r="Q687" t="str">
        <f>TEXT(tbl_salesdata[[#This Row],[Order Date]],"dddd")</f>
        <v>Monday</v>
      </c>
      <c r="R687" t="str">
        <f>IF(tbl_salesdata[[#This Row],[Weekdaynum]]&gt;5,"Yes","No")</f>
        <v>No</v>
      </c>
    </row>
    <row r="688" spans="1:18" hidden="1" x14ac:dyDescent="0.35">
      <c r="A688">
        <v>662805020</v>
      </c>
      <c r="B688" s="3">
        <v>44860</v>
      </c>
      <c r="C688" s="3">
        <v>44870</v>
      </c>
      <c r="D688" t="s">
        <v>202</v>
      </c>
      <c r="E688" t="s">
        <v>38</v>
      </c>
      <c r="F688" t="s">
        <v>47</v>
      </c>
      <c r="G688" t="s">
        <v>14</v>
      </c>
      <c r="H688" t="s">
        <v>15</v>
      </c>
      <c r="I688" s="9">
        <v>7589</v>
      </c>
      <c r="J688" s="9">
        <v>421.89</v>
      </c>
      <c r="K688" s="9">
        <v>364.69</v>
      </c>
      <c r="L688" s="9">
        <f>tbl_salesdata[[#This Row],[Units Sold]]*tbl_salesdata[[#This Row],[Unit Cost]]</f>
        <v>2767632.41</v>
      </c>
      <c r="M688" s="9">
        <f>tbl_salesdata[[#This Row],[Units Sold]]*tbl_salesdata[[#This Row],[Unit Price]]</f>
        <v>3201723.21</v>
      </c>
      <c r="N688" s="9">
        <f>tbl_salesdata[[#This Row],[Total Sales]]-tbl_salesdata[[#This Row],[Total Cost]]</f>
        <v>434090.79999999981</v>
      </c>
      <c r="O688">
        <f>tbl_salesdata[[#This Row],[Ship Date]]-tbl_salesdata[[#This Row],[Order Date]]</f>
        <v>10</v>
      </c>
      <c r="P688">
        <f>WEEKDAY(tbl_salesdata[[#This Row],[Order Date]],2)</f>
        <v>3</v>
      </c>
      <c r="Q688" t="str">
        <f>TEXT(tbl_salesdata[[#This Row],[Order Date]],"dddd")</f>
        <v>Wednesday</v>
      </c>
      <c r="R688" t="str">
        <f>IF(tbl_salesdata[[#This Row],[Weekdaynum]]&gt;5,"Yes","No")</f>
        <v>No</v>
      </c>
    </row>
    <row r="689" spans="1:18" hidden="1" x14ac:dyDescent="0.35">
      <c r="A689">
        <v>186966979</v>
      </c>
      <c r="B689" s="3">
        <v>42458</v>
      </c>
      <c r="C689" s="3">
        <v>42473</v>
      </c>
      <c r="D689" t="s">
        <v>87</v>
      </c>
      <c r="E689" t="s">
        <v>24</v>
      </c>
      <c r="F689" t="s">
        <v>76</v>
      </c>
      <c r="G689" t="s">
        <v>18</v>
      </c>
      <c r="H689" t="s">
        <v>26</v>
      </c>
      <c r="I689" s="9">
        <v>6539</v>
      </c>
      <c r="J689" s="9">
        <v>668.27</v>
      </c>
      <c r="K689" s="9">
        <v>502.54</v>
      </c>
      <c r="L689" s="9">
        <f>tbl_salesdata[[#This Row],[Units Sold]]*tbl_salesdata[[#This Row],[Unit Cost]]</f>
        <v>3286109.06</v>
      </c>
      <c r="M689" s="9">
        <f>tbl_salesdata[[#This Row],[Units Sold]]*tbl_salesdata[[#This Row],[Unit Price]]</f>
        <v>4369817.53</v>
      </c>
      <c r="N689" s="9">
        <f>tbl_salesdata[[#This Row],[Total Sales]]-tbl_salesdata[[#This Row],[Total Cost]]</f>
        <v>1083708.4700000002</v>
      </c>
      <c r="O689">
        <f>tbl_salesdata[[#This Row],[Ship Date]]-tbl_salesdata[[#This Row],[Order Date]]</f>
        <v>15</v>
      </c>
      <c r="P689">
        <f>WEEKDAY(tbl_salesdata[[#This Row],[Order Date]],2)</f>
        <v>2</v>
      </c>
      <c r="Q689" t="str">
        <f>TEXT(tbl_salesdata[[#This Row],[Order Date]],"dddd")</f>
        <v>Tuesday</v>
      </c>
      <c r="R689" t="str">
        <f>IF(tbl_salesdata[[#This Row],[Weekdaynum]]&gt;5,"Yes","No")</f>
        <v>No</v>
      </c>
    </row>
    <row r="690" spans="1:18" hidden="1" x14ac:dyDescent="0.35">
      <c r="A690">
        <v>387406098</v>
      </c>
      <c r="B690" s="3">
        <v>44417</v>
      </c>
      <c r="C690" s="3">
        <v>44435</v>
      </c>
      <c r="D690" t="s">
        <v>183</v>
      </c>
      <c r="E690" t="s">
        <v>24</v>
      </c>
      <c r="F690" t="s">
        <v>33</v>
      </c>
      <c r="G690" t="s">
        <v>14</v>
      </c>
      <c r="H690" t="s">
        <v>19</v>
      </c>
      <c r="I690" s="9">
        <v>928</v>
      </c>
      <c r="J690" s="9">
        <v>109.28</v>
      </c>
      <c r="K690" s="9">
        <v>35.840000000000003</v>
      </c>
      <c r="L690" s="9">
        <f>tbl_salesdata[[#This Row],[Units Sold]]*tbl_salesdata[[#This Row],[Unit Cost]]</f>
        <v>33259.520000000004</v>
      </c>
      <c r="M690" s="9">
        <f>tbl_salesdata[[#This Row],[Units Sold]]*tbl_salesdata[[#This Row],[Unit Price]]</f>
        <v>101411.84</v>
      </c>
      <c r="N690" s="9">
        <f>tbl_salesdata[[#This Row],[Total Sales]]-tbl_salesdata[[#This Row],[Total Cost]]</f>
        <v>68152.319999999992</v>
      </c>
      <c r="O690">
        <f>tbl_salesdata[[#This Row],[Ship Date]]-tbl_salesdata[[#This Row],[Order Date]]</f>
        <v>18</v>
      </c>
      <c r="P690">
        <f>WEEKDAY(tbl_salesdata[[#This Row],[Order Date]],2)</f>
        <v>1</v>
      </c>
      <c r="Q690" t="str">
        <f>TEXT(tbl_salesdata[[#This Row],[Order Date]],"dddd")</f>
        <v>Monday</v>
      </c>
      <c r="R690" t="str">
        <f>IF(tbl_salesdata[[#This Row],[Weekdaynum]]&gt;5,"Yes","No")</f>
        <v>No</v>
      </c>
    </row>
    <row r="691" spans="1:18" hidden="1" x14ac:dyDescent="0.35">
      <c r="A691">
        <v>754796206</v>
      </c>
      <c r="B691" s="3">
        <v>43910</v>
      </c>
      <c r="C691" s="3">
        <v>43911</v>
      </c>
      <c r="D691" t="s">
        <v>65</v>
      </c>
      <c r="E691" t="s">
        <v>32</v>
      </c>
      <c r="F691" t="s">
        <v>22</v>
      </c>
      <c r="G691" t="s">
        <v>14</v>
      </c>
      <c r="H691" t="s">
        <v>19</v>
      </c>
      <c r="I691" s="9">
        <v>9826</v>
      </c>
      <c r="J691" s="9">
        <v>47.45</v>
      </c>
      <c r="K691" s="9">
        <v>31.79</v>
      </c>
      <c r="L691" s="9">
        <f>tbl_salesdata[[#This Row],[Units Sold]]*tbl_salesdata[[#This Row],[Unit Cost]]</f>
        <v>312368.53999999998</v>
      </c>
      <c r="M691" s="9">
        <f>tbl_salesdata[[#This Row],[Units Sold]]*tbl_salesdata[[#This Row],[Unit Price]]</f>
        <v>466243.7</v>
      </c>
      <c r="N691" s="9">
        <f>tbl_salesdata[[#This Row],[Total Sales]]-tbl_salesdata[[#This Row],[Total Cost]]</f>
        <v>153875.16000000003</v>
      </c>
      <c r="O691">
        <f>tbl_salesdata[[#This Row],[Ship Date]]-tbl_salesdata[[#This Row],[Order Date]]</f>
        <v>1</v>
      </c>
      <c r="P691">
        <f>WEEKDAY(tbl_salesdata[[#This Row],[Order Date]],2)</f>
        <v>5</v>
      </c>
      <c r="Q691" t="str">
        <f>TEXT(tbl_salesdata[[#This Row],[Order Date]],"dddd")</f>
        <v>Friday</v>
      </c>
      <c r="R691" t="str">
        <f>IF(tbl_salesdata[[#This Row],[Weekdaynum]]&gt;5,"Yes","No")</f>
        <v>No</v>
      </c>
    </row>
    <row r="692" spans="1:18" hidden="1" x14ac:dyDescent="0.35">
      <c r="A692">
        <v>400123631</v>
      </c>
      <c r="B692" s="3">
        <v>44466</v>
      </c>
      <c r="C692" s="3">
        <v>44480</v>
      </c>
      <c r="D692" t="s">
        <v>97</v>
      </c>
      <c r="E692" t="s">
        <v>29</v>
      </c>
      <c r="F692" t="s">
        <v>22</v>
      </c>
      <c r="G692" t="s">
        <v>18</v>
      </c>
      <c r="H692" t="s">
        <v>19</v>
      </c>
      <c r="I692" s="9">
        <v>4329</v>
      </c>
      <c r="J692" s="9">
        <v>47.45</v>
      </c>
      <c r="K692" s="9">
        <v>31.79</v>
      </c>
      <c r="L692" s="9">
        <f>tbl_salesdata[[#This Row],[Units Sold]]*tbl_salesdata[[#This Row],[Unit Cost]]</f>
        <v>137618.91</v>
      </c>
      <c r="M692" s="9">
        <f>tbl_salesdata[[#This Row],[Units Sold]]*tbl_salesdata[[#This Row],[Unit Price]]</f>
        <v>205411.05000000002</v>
      </c>
      <c r="N692" s="9">
        <f>tbl_salesdata[[#This Row],[Total Sales]]-tbl_salesdata[[#This Row],[Total Cost]]</f>
        <v>67792.140000000014</v>
      </c>
      <c r="O692">
        <f>tbl_salesdata[[#This Row],[Ship Date]]-tbl_salesdata[[#This Row],[Order Date]]</f>
        <v>14</v>
      </c>
      <c r="P692">
        <f>WEEKDAY(tbl_salesdata[[#This Row],[Order Date]],2)</f>
        <v>1</v>
      </c>
      <c r="Q692" t="str">
        <f>TEXT(tbl_salesdata[[#This Row],[Order Date]],"dddd")</f>
        <v>Monday</v>
      </c>
      <c r="R692" t="str">
        <f>IF(tbl_salesdata[[#This Row],[Weekdaynum]]&gt;5,"Yes","No")</f>
        <v>No</v>
      </c>
    </row>
    <row r="693" spans="1:18" x14ac:dyDescent="0.35">
      <c r="A693">
        <v>474603641</v>
      </c>
      <c r="B693" s="3">
        <v>43211</v>
      </c>
      <c r="C693" s="3">
        <v>43215</v>
      </c>
      <c r="D693" t="s">
        <v>97</v>
      </c>
      <c r="E693" t="s">
        <v>29</v>
      </c>
      <c r="F693" t="s">
        <v>40</v>
      </c>
      <c r="G693" t="s">
        <v>14</v>
      </c>
      <c r="H693" t="s">
        <v>34</v>
      </c>
      <c r="I693" s="9">
        <v>4619</v>
      </c>
      <c r="J693" s="9">
        <v>651.21</v>
      </c>
      <c r="K693" s="9">
        <v>524.96</v>
      </c>
      <c r="L693" s="9">
        <f>tbl_salesdata[[#This Row],[Units Sold]]*tbl_salesdata[[#This Row],[Unit Cost]]</f>
        <v>2424790.2400000002</v>
      </c>
      <c r="M693" s="9">
        <f>tbl_salesdata[[#This Row],[Units Sold]]*tbl_salesdata[[#This Row],[Unit Price]]</f>
        <v>3007938.99</v>
      </c>
      <c r="N693" s="9">
        <f>tbl_salesdata[[#This Row],[Total Sales]]-tbl_salesdata[[#This Row],[Total Cost]]</f>
        <v>583148.75</v>
      </c>
      <c r="O693">
        <f>tbl_salesdata[[#This Row],[Ship Date]]-tbl_salesdata[[#This Row],[Order Date]]</f>
        <v>4</v>
      </c>
      <c r="P693">
        <f>WEEKDAY(tbl_salesdata[[#This Row],[Order Date]],2)</f>
        <v>6</v>
      </c>
      <c r="Q693" t="str">
        <f>TEXT(tbl_salesdata[[#This Row],[Order Date]],"dddd")</f>
        <v>Saturday</v>
      </c>
      <c r="R693" t="str">
        <f>IF(tbl_salesdata[[#This Row],[Weekdaynum]]&gt;5,"Yes","No")</f>
        <v>Yes</v>
      </c>
    </row>
    <row r="694" spans="1:18" hidden="1" x14ac:dyDescent="0.35">
      <c r="A694">
        <v>170098245</v>
      </c>
      <c r="B694" s="3">
        <v>44630</v>
      </c>
      <c r="C694" s="3">
        <v>44642</v>
      </c>
      <c r="D694" t="s">
        <v>218</v>
      </c>
      <c r="E694" t="s">
        <v>38</v>
      </c>
      <c r="F694" t="s">
        <v>47</v>
      </c>
      <c r="G694" t="s">
        <v>18</v>
      </c>
      <c r="H694" t="s">
        <v>26</v>
      </c>
      <c r="I694" s="9">
        <v>4705</v>
      </c>
      <c r="J694" s="9">
        <v>421.89</v>
      </c>
      <c r="K694" s="9">
        <v>364.69</v>
      </c>
      <c r="L694" s="9">
        <f>tbl_salesdata[[#This Row],[Units Sold]]*tbl_salesdata[[#This Row],[Unit Cost]]</f>
        <v>1715866.45</v>
      </c>
      <c r="M694" s="9">
        <f>tbl_salesdata[[#This Row],[Units Sold]]*tbl_salesdata[[#This Row],[Unit Price]]</f>
        <v>1984992.45</v>
      </c>
      <c r="N694" s="9">
        <f>tbl_salesdata[[#This Row],[Total Sales]]-tbl_salesdata[[#This Row],[Total Cost]]</f>
        <v>269126</v>
      </c>
      <c r="O694">
        <f>tbl_salesdata[[#This Row],[Ship Date]]-tbl_salesdata[[#This Row],[Order Date]]</f>
        <v>12</v>
      </c>
      <c r="P694">
        <f>WEEKDAY(tbl_salesdata[[#This Row],[Order Date]],2)</f>
        <v>4</v>
      </c>
      <c r="Q694" t="str">
        <f>TEXT(tbl_salesdata[[#This Row],[Order Date]],"dddd")</f>
        <v>Thursday</v>
      </c>
      <c r="R694" t="str">
        <f>IF(tbl_salesdata[[#This Row],[Weekdaynum]]&gt;5,"Yes","No")</f>
        <v>No</v>
      </c>
    </row>
    <row r="695" spans="1:18" hidden="1" x14ac:dyDescent="0.35">
      <c r="A695">
        <v>668280589</v>
      </c>
      <c r="B695" s="3">
        <v>43507</v>
      </c>
      <c r="C695" s="3">
        <v>43509</v>
      </c>
      <c r="D695" t="s">
        <v>107</v>
      </c>
      <c r="E695" t="s">
        <v>21</v>
      </c>
      <c r="F695" t="s">
        <v>47</v>
      </c>
      <c r="G695" t="s">
        <v>14</v>
      </c>
      <c r="H695" t="s">
        <v>26</v>
      </c>
      <c r="I695" s="9">
        <v>7932</v>
      </c>
      <c r="J695" s="9">
        <v>421.89</v>
      </c>
      <c r="K695" s="9">
        <v>364.69</v>
      </c>
      <c r="L695" s="9">
        <f>tbl_salesdata[[#This Row],[Units Sold]]*tbl_salesdata[[#This Row],[Unit Cost]]</f>
        <v>2892721.08</v>
      </c>
      <c r="M695" s="9">
        <f>tbl_salesdata[[#This Row],[Units Sold]]*tbl_salesdata[[#This Row],[Unit Price]]</f>
        <v>3346431.48</v>
      </c>
      <c r="N695" s="9">
        <f>tbl_salesdata[[#This Row],[Total Sales]]-tbl_salesdata[[#This Row],[Total Cost]]</f>
        <v>453710.39999999991</v>
      </c>
      <c r="O695">
        <f>tbl_salesdata[[#This Row],[Ship Date]]-tbl_salesdata[[#This Row],[Order Date]]</f>
        <v>2</v>
      </c>
      <c r="P695">
        <f>WEEKDAY(tbl_salesdata[[#This Row],[Order Date]],2)</f>
        <v>1</v>
      </c>
      <c r="Q695" t="str">
        <f>TEXT(tbl_salesdata[[#This Row],[Order Date]],"dddd")</f>
        <v>Monday</v>
      </c>
      <c r="R695" t="str">
        <f>IF(tbl_salesdata[[#This Row],[Weekdaynum]]&gt;5,"Yes","No")</f>
        <v>No</v>
      </c>
    </row>
    <row r="696" spans="1:18" hidden="1" x14ac:dyDescent="0.35">
      <c r="A696">
        <v>291470563</v>
      </c>
      <c r="B696" s="3">
        <v>42144</v>
      </c>
      <c r="C696" s="3">
        <v>42150</v>
      </c>
      <c r="D696" t="s">
        <v>124</v>
      </c>
      <c r="E696" t="s">
        <v>38</v>
      </c>
      <c r="F696" t="s">
        <v>30</v>
      </c>
      <c r="G696" t="s">
        <v>18</v>
      </c>
      <c r="H696" t="s">
        <v>19</v>
      </c>
      <c r="I696" s="9">
        <v>1472</v>
      </c>
      <c r="J696" s="9">
        <v>81.73</v>
      </c>
      <c r="K696" s="9">
        <v>56.67</v>
      </c>
      <c r="L696" s="9">
        <f>tbl_salesdata[[#This Row],[Units Sold]]*tbl_salesdata[[#This Row],[Unit Cost]]</f>
        <v>83418.240000000005</v>
      </c>
      <c r="M696" s="9">
        <f>tbl_salesdata[[#This Row],[Units Sold]]*tbl_salesdata[[#This Row],[Unit Price]]</f>
        <v>120306.56000000001</v>
      </c>
      <c r="N696" s="9">
        <f>tbl_salesdata[[#This Row],[Total Sales]]-tbl_salesdata[[#This Row],[Total Cost]]</f>
        <v>36888.320000000007</v>
      </c>
      <c r="O696">
        <f>tbl_salesdata[[#This Row],[Ship Date]]-tbl_salesdata[[#This Row],[Order Date]]</f>
        <v>6</v>
      </c>
      <c r="P696">
        <f>WEEKDAY(tbl_salesdata[[#This Row],[Order Date]],2)</f>
        <v>3</v>
      </c>
      <c r="Q696" t="str">
        <f>TEXT(tbl_salesdata[[#This Row],[Order Date]],"dddd")</f>
        <v>Wednesday</v>
      </c>
      <c r="R696" t="str">
        <f>IF(tbl_salesdata[[#This Row],[Weekdaynum]]&gt;5,"Yes","No")</f>
        <v>No</v>
      </c>
    </row>
    <row r="697" spans="1:18" x14ac:dyDescent="0.35">
      <c r="A697">
        <v>174837386</v>
      </c>
      <c r="B697" s="3">
        <v>44121</v>
      </c>
      <c r="C697" s="3">
        <v>44137</v>
      </c>
      <c r="D697" t="s">
        <v>149</v>
      </c>
      <c r="E697" t="s">
        <v>12</v>
      </c>
      <c r="F697" t="s">
        <v>47</v>
      </c>
      <c r="G697" t="s">
        <v>18</v>
      </c>
      <c r="H697" t="s">
        <v>15</v>
      </c>
      <c r="I697" s="9">
        <v>7123</v>
      </c>
      <c r="J697" s="9">
        <v>421.89</v>
      </c>
      <c r="K697" s="9">
        <v>364.69</v>
      </c>
      <c r="L697" s="9">
        <f>tbl_salesdata[[#This Row],[Units Sold]]*tbl_salesdata[[#This Row],[Unit Cost]]</f>
        <v>2597686.87</v>
      </c>
      <c r="M697" s="9">
        <f>tbl_salesdata[[#This Row],[Units Sold]]*tbl_salesdata[[#This Row],[Unit Price]]</f>
        <v>3005122.4699999997</v>
      </c>
      <c r="N697" s="9">
        <f>tbl_salesdata[[#This Row],[Total Sales]]-tbl_salesdata[[#This Row],[Total Cost]]</f>
        <v>407435.59999999963</v>
      </c>
      <c r="O697">
        <f>tbl_salesdata[[#This Row],[Ship Date]]-tbl_salesdata[[#This Row],[Order Date]]</f>
        <v>16</v>
      </c>
      <c r="P697">
        <f>WEEKDAY(tbl_salesdata[[#This Row],[Order Date]],2)</f>
        <v>6</v>
      </c>
      <c r="Q697" t="str">
        <f>TEXT(tbl_salesdata[[#This Row],[Order Date]],"dddd")</f>
        <v>Saturday</v>
      </c>
      <c r="R697" t="str">
        <f>IF(tbl_salesdata[[#This Row],[Weekdaynum]]&gt;5,"Yes","No")</f>
        <v>Yes</v>
      </c>
    </row>
    <row r="698" spans="1:18" hidden="1" x14ac:dyDescent="0.35">
      <c r="A698">
        <v>683381211</v>
      </c>
      <c r="B698" s="3">
        <v>43438</v>
      </c>
      <c r="C698" s="3">
        <v>43455</v>
      </c>
      <c r="D698" t="s">
        <v>105</v>
      </c>
      <c r="E698" t="s">
        <v>12</v>
      </c>
      <c r="F698" t="s">
        <v>25</v>
      </c>
      <c r="G698" t="s">
        <v>18</v>
      </c>
      <c r="H698" t="s">
        <v>26</v>
      </c>
      <c r="I698" s="9">
        <v>6542</v>
      </c>
      <c r="J698" s="9">
        <v>205.7</v>
      </c>
      <c r="K698" s="9">
        <v>117.11</v>
      </c>
      <c r="L698" s="9">
        <f>tbl_salesdata[[#This Row],[Units Sold]]*tbl_salesdata[[#This Row],[Unit Cost]]</f>
        <v>766133.62</v>
      </c>
      <c r="M698" s="9">
        <f>tbl_salesdata[[#This Row],[Units Sold]]*tbl_salesdata[[#This Row],[Unit Price]]</f>
        <v>1345689.4</v>
      </c>
      <c r="N698" s="9">
        <f>tbl_salesdata[[#This Row],[Total Sales]]-tbl_salesdata[[#This Row],[Total Cost]]</f>
        <v>579555.77999999991</v>
      </c>
      <c r="O698">
        <f>tbl_salesdata[[#This Row],[Ship Date]]-tbl_salesdata[[#This Row],[Order Date]]</f>
        <v>17</v>
      </c>
      <c r="P698">
        <f>WEEKDAY(tbl_salesdata[[#This Row],[Order Date]],2)</f>
        <v>2</v>
      </c>
      <c r="Q698" t="str">
        <f>TEXT(tbl_salesdata[[#This Row],[Order Date]],"dddd")</f>
        <v>Tuesday</v>
      </c>
      <c r="R698" t="str">
        <f>IF(tbl_salesdata[[#This Row],[Weekdaynum]]&gt;5,"Yes","No")</f>
        <v>No</v>
      </c>
    </row>
    <row r="699" spans="1:18" hidden="1" x14ac:dyDescent="0.35">
      <c r="A699">
        <v>588137042</v>
      </c>
      <c r="B699" s="3">
        <v>42790</v>
      </c>
      <c r="C699" s="3">
        <v>42796</v>
      </c>
      <c r="D699" t="s">
        <v>198</v>
      </c>
      <c r="E699" t="s">
        <v>38</v>
      </c>
      <c r="F699" t="s">
        <v>40</v>
      </c>
      <c r="G699" t="s">
        <v>14</v>
      </c>
      <c r="H699" t="s">
        <v>26</v>
      </c>
      <c r="I699" s="9">
        <v>1675</v>
      </c>
      <c r="J699" s="9">
        <v>651.21</v>
      </c>
      <c r="K699" s="9">
        <v>524.96</v>
      </c>
      <c r="L699" s="9">
        <f>tbl_salesdata[[#This Row],[Units Sold]]*tbl_salesdata[[#This Row],[Unit Cost]]</f>
        <v>879308.00000000012</v>
      </c>
      <c r="M699" s="9">
        <f>tbl_salesdata[[#This Row],[Units Sold]]*tbl_salesdata[[#This Row],[Unit Price]]</f>
        <v>1090776.75</v>
      </c>
      <c r="N699" s="9">
        <f>tbl_salesdata[[#This Row],[Total Sales]]-tbl_salesdata[[#This Row],[Total Cost]]</f>
        <v>211468.74999999988</v>
      </c>
      <c r="O699">
        <f>tbl_salesdata[[#This Row],[Ship Date]]-tbl_salesdata[[#This Row],[Order Date]]</f>
        <v>6</v>
      </c>
      <c r="P699">
        <f>WEEKDAY(tbl_salesdata[[#This Row],[Order Date]],2)</f>
        <v>5</v>
      </c>
      <c r="Q699" t="str">
        <f>TEXT(tbl_salesdata[[#This Row],[Order Date]],"dddd")</f>
        <v>Friday</v>
      </c>
      <c r="R699" t="str">
        <f>IF(tbl_salesdata[[#This Row],[Weekdaynum]]&gt;5,"Yes","No")</f>
        <v>No</v>
      </c>
    </row>
    <row r="700" spans="1:18" hidden="1" x14ac:dyDescent="0.35">
      <c r="A700">
        <v>589970815</v>
      </c>
      <c r="B700" s="3">
        <v>43634</v>
      </c>
      <c r="C700" s="3">
        <v>43635</v>
      </c>
      <c r="D700" t="s">
        <v>166</v>
      </c>
      <c r="E700" t="s">
        <v>38</v>
      </c>
      <c r="F700" t="s">
        <v>30</v>
      </c>
      <c r="G700" t="s">
        <v>18</v>
      </c>
      <c r="H700" t="s">
        <v>19</v>
      </c>
      <c r="I700" s="9">
        <v>4329</v>
      </c>
      <c r="J700" s="9">
        <v>81.73</v>
      </c>
      <c r="K700" s="9">
        <v>56.67</v>
      </c>
      <c r="L700" s="9">
        <f>tbl_salesdata[[#This Row],[Units Sold]]*tbl_salesdata[[#This Row],[Unit Cost]]</f>
        <v>245324.43</v>
      </c>
      <c r="M700" s="9">
        <f>tbl_salesdata[[#This Row],[Units Sold]]*tbl_salesdata[[#This Row],[Unit Price]]</f>
        <v>353809.17000000004</v>
      </c>
      <c r="N700" s="9">
        <f>tbl_salesdata[[#This Row],[Total Sales]]-tbl_salesdata[[#This Row],[Total Cost]]</f>
        <v>108484.74000000005</v>
      </c>
      <c r="O700">
        <f>tbl_salesdata[[#This Row],[Ship Date]]-tbl_salesdata[[#This Row],[Order Date]]</f>
        <v>1</v>
      </c>
      <c r="P700">
        <f>WEEKDAY(tbl_salesdata[[#This Row],[Order Date]],2)</f>
        <v>2</v>
      </c>
      <c r="Q700" t="str">
        <f>TEXT(tbl_salesdata[[#This Row],[Order Date]],"dddd")</f>
        <v>Tuesday</v>
      </c>
      <c r="R700" t="str">
        <f>IF(tbl_salesdata[[#This Row],[Weekdaynum]]&gt;5,"Yes","No")</f>
        <v>No</v>
      </c>
    </row>
    <row r="701" spans="1:18" hidden="1" x14ac:dyDescent="0.35">
      <c r="A701">
        <v>432681357</v>
      </c>
      <c r="B701" s="3">
        <v>44888</v>
      </c>
      <c r="C701" s="3">
        <v>44891</v>
      </c>
      <c r="D701" t="s">
        <v>212</v>
      </c>
      <c r="E701" t="s">
        <v>32</v>
      </c>
      <c r="F701" t="s">
        <v>13</v>
      </c>
      <c r="G701" t="s">
        <v>18</v>
      </c>
      <c r="H701" t="s">
        <v>15</v>
      </c>
      <c r="I701" s="9">
        <v>8884</v>
      </c>
      <c r="J701" s="9">
        <v>255.28</v>
      </c>
      <c r="K701" s="9">
        <v>159.41999999999999</v>
      </c>
      <c r="L701" s="9">
        <f>tbl_salesdata[[#This Row],[Units Sold]]*tbl_salesdata[[#This Row],[Unit Cost]]</f>
        <v>1416287.2799999998</v>
      </c>
      <c r="M701" s="9">
        <f>tbl_salesdata[[#This Row],[Units Sold]]*tbl_salesdata[[#This Row],[Unit Price]]</f>
        <v>2267907.52</v>
      </c>
      <c r="N701" s="9">
        <f>tbl_salesdata[[#This Row],[Total Sales]]-tbl_salesdata[[#This Row],[Total Cost]]</f>
        <v>851620.24000000022</v>
      </c>
      <c r="O701">
        <f>tbl_salesdata[[#This Row],[Ship Date]]-tbl_salesdata[[#This Row],[Order Date]]</f>
        <v>3</v>
      </c>
      <c r="P701">
        <f>WEEKDAY(tbl_salesdata[[#This Row],[Order Date]],2)</f>
        <v>3</v>
      </c>
      <c r="Q701" t="str">
        <f>TEXT(tbl_salesdata[[#This Row],[Order Date]],"dddd")</f>
        <v>Wednesday</v>
      </c>
      <c r="R701" t="str">
        <f>IF(tbl_salesdata[[#This Row],[Weekdaynum]]&gt;5,"Yes","No")</f>
        <v>No</v>
      </c>
    </row>
    <row r="702" spans="1:18" hidden="1" x14ac:dyDescent="0.35">
      <c r="A702">
        <v>380379998</v>
      </c>
      <c r="B702" s="3">
        <v>42930</v>
      </c>
      <c r="C702" s="3">
        <v>42937</v>
      </c>
      <c r="D702" t="s">
        <v>156</v>
      </c>
      <c r="E702" t="s">
        <v>21</v>
      </c>
      <c r="F702" t="s">
        <v>76</v>
      </c>
      <c r="G702" t="s">
        <v>14</v>
      </c>
      <c r="H702" t="s">
        <v>19</v>
      </c>
      <c r="I702" s="9">
        <v>1749</v>
      </c>
      <c r="J702" s="9">
        <v>668.27</v>
      </c>
      <c r="K702" s="9">
        <v>502.54</v>
      </c>
      <c r="L702" s="9">
        <f>tbl_salesdata[[#This Row],[Units Sold]]*tbl_salesdata[[#This Row],[Unit Cost]]</f>
        <v>878942.46000000008</v>
      </c>
      <c r="M702" s="9">
        <f>tbl_salesdata[[#This Row],[Units Sold]]*tbl_salesdata[[#This Row],[Unit Price]]</f>
        <v>1168804.23</v>
      </c>
      <c r="N702" s="9">
        <f>tbl_salesdata[[#This Row],[Total Sales]]-tbl_salesdata[[#This Row],[Total Cost]]</f>
        <v>289861.7699999999</v>
      </c>
      <c r="O702">
        <f>tbl_salesdata[[#This Row],[Ship Date]]-tbl_salesdata[[#This Row],[Order Date]]</f>
        <v>7</v>
      </c>
      <c r="P702">
        <f>WEEKDAY(tbl_salesdata[[#This Row],[Order Date]],2)</f>
        <v>5</v>
      </c>
      <c r="Q702" t="str">
        <f>TEXT(tbl_salesdata[[#This Row],[Order Date]],"dddd")</f>
        <v>Friday</v>
      </c>
      <c r="R702" t="str">
        <f>IF(tbl_salesdata[[#This Row],[Weekdaynum]]&gt;5,"Yes","No")</f>
        <v>No</v>
      </c>
    </row>
    <row r="703" spans="1:18" x14ac:dyDescent="0.35">
      <c r="A703">
        <v>724398410</v>
      </c>
      <c r="B703" s="3">
        <v>44506</v>
      </c>
      <c r="C703" s="3">
        <v>44518</v>
      </c>
      <c r="D703" t="s">
        <v>65</v>
      </c>
      <c r="E703" t="s">
        <v>32</v>
      </c>
      <c r="F703" t="s">
        <v>76</v>
      </c>
      <c r="G703" t="s">
        <v>14</v>
      </c>
      <c r="H703" t="s">
        <v>34</v>
      </c>
      <c r="I703" s="9">
        <v>4442</v>
      </c>
      <c r="J703" s="9">
        <v>668.27</v>
      </c>
      <c r="K703" s="9">
        <v>502.54</v>
      </c>
      <c r="L703" s="9">
        <f>tbl_salesdata[[#This Row],[Units Sold]]*tbl_salesdata[[#This Row],[Unit Cost]]</f>
        <v>2232282.6800000002</v>
      </c>
      <c r="M703" s="9">
        <f>tbl_salesdata[[#This Row],[Units Sold]]*tbl_salesdata[[#This Row],[Unit Price]]</f>
        <v>2968455.34</v>
      </c>
      <c r="N703" s="9">
        <f>tbl_salesdata[[#This Row],[Total Sales]]-tbl_salesdata[[#This Row],[Total Cost]]</f>
        <v>736172.65999999968</v>
      </c>
      <c r="O703">
        <f>tbl_salesdata[[#This Row],[Ship Date]]-tbl_salesdata[[#This Row],[Order Date]]</f>
        <v>12</v>
      </c>
      <c r="P703">
        <f>WEEKDAY(tbl_salesdata[[#This Row],[Order Date]],2)</f>
        <v>6</v>
      </c>
      <c r="Q703" t="str">
        <f>TEXT(tbl_salesdata[[#This Row],[Order Date]],"dddd")</f>
        <v>Saturday</v>
      </c>
      <c r="R703" t="str">
        <f>IF(tbl_salesdata[[#This Row],[Weekdaynum]]&gt;5,"Yes","No")</f>
        <v>Yes</v>
      </c>
    </row>
    <row r="704" spans="1:18" hidden="1" x14ac:dyDescent="0.35">
      <c r="A704">
        <v>648749387</v>
      </c>
      <c r="B704" s="3">
        <v>44141</v>
      </c>
      <c r="C704" s="3">
        <v>44161</v>
      </c>
      <c r="D704" t="s">
        <v>151</v>
      </c>
      <c r="E704" t="s">
        <v>32</v>
      </c>
      <c r="F704" t="s">
        <v>68</v>
      </c>
      <c r="G704" t="s">
        <v>14</v>
      </c>
      <c r="H704" t="s">
        <v>15</v>
      </c>
      <c r="I704" s="9">
        <v>8215</v>
      </c>
      <c r="J704" s="9">
        <v>154.06</v>
      </c>
      <c r="K704" s="9">
        <v>90.93</v>
      </c>
      <c r="L704" s="9">
        <f>tbl_salesdata[[#This Row],[Units Sold]]*tbl_salesdata[[#This Row],[Unit Cost]]</f>
        <v>746989.95000000007</v>
      </c>
      <c r="M704" s="9">
        <f>tbl_salesdata[[#This Row],[Units Sold]]*tbl_salesdata[[#This Row],[Unit Price]]</f>
        <v>1265602.8999999999</v>
      </c>
      <c r="N704" s="9">
        <f>tbl_salesdata[[#This Row],[Total Sales]]-tbl_salesdata[[#This Row],[Total Cost]]</f>
        <v>518612.94999999984</v>
      </c>
      <c r="O704">
        <f>tbl_salesdata[[#This Row],[Ship Date]]-tbl_salesdata[[#This Row],[Order Date]]</f>
        <v>20</v>
      </c>
      <c r="P704">
        <f>WEEKDAY(tbl_salesdata[[#This Row],[Order Date]],2)</f>
        <v>5</v>
      </c>
      <c r="Q704" t="str">
        <f>TEXT(tbl_salesdata[[#This Row],[Order Date]],"dddd")</f>
        <v>Friday</v>
      </c>
      <c r="R704" t="str">
        <f>IF(tbl_salesdata[[#This Row],[Weekdaynum]]&gt;5,"Yes","No")</f>
        <v>No</v>
      </c>
    </row>
    <row r="705" spans="1:18" hidden="1" x14ac:dyDescent="0.35">
      <c r="A705">
        <v>949205291</v>
      </c>
      <c r="B705" s="3">
        <v>44444</v>
      </c>
      <c r="C705" s="3">
        <v>44455</v>
      </c>
      <c r="D705" t="s">
        <v>108</v>
      </c>
      <c r="E705" t="s">
        <v>12</v>
      </c>
      <c r="F705" t="s">
        <v>56</v>
      </c>
      <c r="G705" t="s">
        <v>14</v>
      </c>
      <c r="H705" t="s">
        <v>26</v>
      </c>
      <c r="I705" s="9">
        <v>9794</v>
      </c>
      <c r="J705" s="9">
        <v>9.33</v>
      </c>
      <c r="K705" s="9">
        <v>6.92</v>
      </c>
      <c r="L705" s="9">
        <f>tbl_salesdata[[#This Row],[Units Sold]]*tbl_salesdata[[#This Row],[Unit Cost]]</f>
        <v>67774.48</v>
      </c>
      <c r="M705" s="9">
        <f>tbl_salesdata[[#This Row],[Units Sold]]*tbl_salesdata[[#This Row],[Unit Price]]</f>
        <v>91378.02</v>
      </c>
      <c r="N705" s="9">
        <f>tbl_salesdata[[#This Row],[Total Sales]]-tbl_salesdata[[#This Row],[Total Cost]]</f>
        <v>23603.540000000008</v>
      </c>
      <c r="O705">
        <f>tbl_salesdata[[#This Row],[Ship Date]]-tbl_salesdata[[#This Row],[Order Date]]</f>
        <v>11</v>
      </c>
      <c r="P705">
        <f>WEEKDAY(tbl_salesdata[[#This Row],[Order Date]],2)</f>
        <v>7</v>
      </c>
      <c r="Q705" t="str">
        <f>TEXT(tbl_salesdata[[#This Row],[Order Date]],"dddd")</f>
        <v>Sunday</v>
      </c>
      <c r="R705" t="str">
        <f>IF(tbl_salesdata[[#This Row],[Weekdaynum]]&gt;5,"Yes","No")</f>
        <v>Yes</v>
      </c>
    </row>
    <row r="706" spans="1:18" x14ac:dyDescent="0.35">
      <c r="A706">
        <v>952025687</v>
      </c>
      <c r="B706" s="3">
        <v>44310</v>
      </c>
      <c r="C706" s="3">
        <v>44323</v>
      </c>
      <c r="D706" t="s">
        <v>81</v>
      </c>
      <c r="E706" t="s">
        <v>32</v>
      </c>
      <c r="F706" t="s">
        <v>76</v>
      </c>
      <c r="G706" t="s">
        <v>18</v>
      </c>
      <c r="H706" t="s">
        <v>19</v>
      </c>
      <c r="I706" s="9">
        <v>4412</v>
      </c>
      <c r="J706" s="9">
        <v>668.27</v>
      </c>
      <c r="K706" s="9">
        <v>502.54</v>
      </c>
      <c r="L706" s="9">
        <f>tbl_salesdata[[#This Row],[Units Sold]]*tbl_salesdata[[#This Row],[Unit Cost]]</f>
        <v>2217206.48</v>
      </c>
      <c r="M706" s="9">
        <f>tbl_salesdata[[#This Row],[Units Sold]]*tbl_salesdata[[#This Row],[Unit Price]]</f>
        <v>2948407.2399999998</v>
      </c>
      <c r="N706" s="9">
        <f>tbl_salesdata[[#This Row],[Total Sales]]-tbl_salesdata[[#This Row],[Total Cost]]</f>
        <v>731200.75999999978</v>
      </c>
      <c r="O706">
        <f>tbl_salesdata[[#This Row],[Ship Date]]-tbl_salesdata[[#This Row],[Order Date]]</f>
        <v>13</v>
      </c>
      <c r="P706">
        <f>WEEKDAY(tbl_salesdata[[#This Row],[Order Date]],2)</f>
        <v>6</v>
      </c>
      <c r="Q706" t="str">
        <f>TEXT(tbl_salesdata[[#This Row],[Order Date]],"dddd")</f>
        <v>Saturday</v>
      </c>
      <c r="R706" t="str">
        <f>IF(tbl_salesdata[[#This Row],[Weekdaynum]]&gt;5,"Yes","No")</f>
        <v>Yes</v>
      </c>
    </row>
    <row r="707" spans="1:18" hidden="1" x14ac:dyDescent="0.35">
      <c r="A707">
        <v>559466159</v>
      </c>
      <c r="B707" s="3">
        <v>42607</v>
      </c>
      <c r="C707" s="3">
        <v>42621</v>
      </c>
      <c r="D707" t="s">
        <v>150</v>
      </c>
      <c r="E707" t="s">
        <v>38</v>
      </c>
      <c r="F707" t="s">
        <v>17</v>
      </c>
      <c r="G707" t="s">
        <v>18</v>
      </c>
      <c r="H707" t="s">
        <v>19</v>
      </c>
      <c r="I707" s="9">
        <v>7324</v>
      </c>
      <c r="J707" s="9">
        <v>152.58000000000001</v>
      </c>
      <c r="K707" s="9">
        <v>97.44</v>
      </c>
      <c r="L707" s="9">
        <f>tbl_salesdata[[#This Row],[Units Sold]]*tbl_salesdata[[#This Row],[Unit Cost]]</f>
        <v>713650.55999999994</v>
      </c>
      <c r="M707" s="9">
        <f>tbl_salesdata[[#This Row],[Units Sold]]*tbl_salesdata[[#This Row],[Unit Price]]</f>
        <v>1117495.9200000002</v>
      </c>
      <c r="N707" s="9">
        <f>tbl_salesdata[[#This Row],[Total Sales]]-tbl_salesdata[[#This Row],[Total Cost]]</f>
        <v>403845.36000000022</v>
      </c>
      <c r="O707">
        <f>tbl_salesdata[[#This Row],[Ship Date]]-tbl_salesdata[[#This Row],[Order Date]]</f>
        <v>14</v>
      </c>
      <c r="P707">
        <f>WEEKDAY(tbl_salesdata[[#This Row],[Order Date]],2)</f>
        <v>4</v>
      </c>
      <c r="Q707" t="str">
        <f>TEXT(tbl_salesdata[[#This Row],[Order Date]],"dddd")</f>
        <v>Thursday</v>
      </c>
      <c r="R707" t="str">
        <f>IF(tbl_salesdata[[#This Row],[Weekdaynum]]&gt;5,"Yes","No")</f>
        <v>No</v>
      </c>
    </row>
    <row r="708" spans="1:18" hidden="1" x14ac:dyDescent="0.35">
      <c r="A708">
        <v>720931279</v>
      </c>
      <c r="B708" s="3">
        <v>44134</v>
      </c>
      <c r="C708" s="3">
        <v>44136</v>
      </c>
      <c r="D708" t="s">
        <v>189</v>
      </c>
      <c r="E708" t="s">
        <v>21</v>
      </c>
      <c r="F708" t="s">
        <v>17</v>
      </c>
      <c r="G708" t="s">
        <v>18</v>
      </c>
      <c r="H708" t="s">
        <v>26</v>
      </c>
      <c r="I708" s="9">
        <v>8441</v>
      </c>
      <c r="J708" s="9">
        <v>152.58000000000001</v>
      </c>
      <c r="K708" s="9">
        <v>97.44</v>
      </c>
      <c r="L708" s="9">
        <f>tbl_salesdata[[#This Row],[Units Sold]]*tbl_salesdata[[#This Row],[Unit Cost]]</f>
        <v>822491.04</v>
      </c>
      <c r="M708" s="9">
        <f>tbl_salesdata[[#This Row],[Units Sold]]*tbl_salesdata[[#This Row],[Unit Price]]</f>
        <v>1287927.78</v>
      </c>
      <c r="N708" s="9">
        <f>tbl_salesdata[[#This Row],[Total Sales]]-tbl_salesdata[[#This Row],[Total Cost]]</f>
        <v>465436.74</v>
      </c>
      <c r="O708">
        <f>tbl_salesdata[[#This Row],[Ship Date]]-tbl_salesdata[[#This Row],[Order Date]]</f>
        <v>2</v>
      </c>
      <c r="P708">
        <f>WEEKDAY(tbl_salesdata[[#This Row],[Order Date]],2)</f>
        <v>5</v>
      </c>
      <c r="Q708" t="str">
        <f>TEXT(tbl_salesdata[[#This Row],[Order Date]],"dddd")</f>
        <v>Friday</v>
      </c>
      <c r="R708" t="str">
        <f>IF(tbl_salesdata[[#This Row],[Weekdaynum]]&gt;5,"Yes","No")</f>
        <v>No</v>
      </c>
    </row>
    <row r="709" spans="1:18" hidden="1" x14ac:dyDescent="0.35">
      <c r="A709">
        <v>304913794</v>
      </c>
      <c r="B709" s="3">
        <v>43767</v>
      </c>
      <c r="C709" s="3">
        <v>43773</v>
      </c>
      <c r="D709" t="s">
        <v>50</v>
      </c>
      <c r="E709" t="s">
        <v>51</v>
      </c>
      <c r="F709" t="s">
        <v>40</v>
      </c>
      <c r="G709" t="s">
        <v>18</v>
      </c>
      <c r="H709" t="s">
        <v>34</v>
      </c>
      <c r="I709" s="9">
        <v>9623</v>
      </c>
      <c r="J709" s="9">
        <v>651.21</v>
      </c>
      <c r="K709" s="9">
        <v>524.96</v>
      </c>
      <c r="L709" s="9">
        <f>tbl_salesdata[[#This Row],[Units Sold]]*tbl_salesdata[[#This Row],[Unit Cost]]</f>
        <v>5051690.08</v>
      </c>
      <c r="M709" s="9">
        <f>tbl_salesdata[[#This Row],[Units Sold]]*tbl_salesdata[[#This Row],[Unit Price]]</f>
        <v>6266593.8300000001</v>
      </c>
      <c r="N709" s="9">
        <f>tbl_salesdata[[#This Row],[Total Sales]]-tbl_salesdata[[#This Row],[Total Cost]]</f>
        <v>1214903.75</v>
      </c>
      <c r="O709">
        <f>tbl_salesdata[[#This Row],[Ship Date]]-tbl_salesdata[[#This Row],[Order Date]]</f>
        <v>6</v>
      </c>
      <c r="P709">
        <f>WEEKDAY(tbl_salesdata[[#This Row],[Order Date]],2)</f>
        <v>2</v>
      </c>
      <c r="Q709" t="str">
        <f>TEXT(tbl_salesdata[[#This Row],[Order Date]],"dddd")</f>
        <v>Tuesday</v>
      </c>
      <c r="R709" t="str">
        <f>IF(tbl_salesdata[[#This Row],[Weekdaynum]]&gt;5,"Yes","No")</f>
        <v>No</v>
      </c>
    </row>
    <row r="710" spans="1:18" x14ac:dyDescent="0.35">
      <c r="A710">
        <v>531281936</v>
      </c>
      <c r="B710" s="3">
        <v>43239</v>
      </c>
      <c r="C710" s="3">
        <v>43251</v>
      </c>
      <c r="D710" t="s">
        <v>165</v>
      </c>
      <c r="E710" t="s">
        <v>21</v>
      </c>
      <c r="F710" t="s">
        <v>47</v>
      </c>
      <c r="G710" t="s">
        <v>14</v>
      </c>
      <c r="H710" t="s">
        <v>19</v>
      </c>
      <c r="I710" s="9">
        <v>6986</v>
      </c>
      <c r="J710" s="9">
        <v>421.89</v>
      </c>
      <c r="K710" s="9">
        <v>364.69</v>
      </c>
      <c r="L710" s="9">
        <f>tbl_salesdata[[#This Row],[Units Sold]]*tbl_salesdata[[#This Row],[Unit Cost]]</f>
        <v>2547724.34</v>
      </c>
      <c r="M710" s="9">
        <f>tbl_salesdata[[#This Row],[Units Sold]]*tbl_salesdata[[#This Row],[Unit Price]]</f>
        <v>2947323.54</v>
      </c>
      <c r="N710" s="9">
        <f>tbl_salesdata[[#This Row],[Total Sales]]-tbl_salesdata[[#This Row],[Total Cost]]</f>
        <v>399599.20000000019</v>
      </c>
      <c r="O710">
        <f>tbl_salesdata[[#This Row],[Ship Date]]-tbl_salesdata[[#This Row],[Order Date]]</f>
        <v>12</v>
      </c>
      <c r="P710">
        <f>WEEKDAY(tbl_salesdata[[#This Row],[Order Date]],2)</f>
        <v>6</v>
      </c>
      <c r="Q710" t="str">
        <f>TEXT(tbl_salesdata[[#This Row],[Order Date]],"dddd")</f>
        <v>Saturday</v>
      </c>
      <c r="R710" t="str">
        <f>IF(tbl_salesdata[[#This Row],[Weekdaynum]]&gt;5,"Yes","No")</f>
        <v>Yes</v>
      </c>
    </row>
    <row r="711" spans="1:18" x14ac:dyDescent="0.35">
      <c r="A711">
        <v>526381862</v>
      </c>
      <c r="B711" s="3">
        <v>43771</v>
      </c>
      <c r="C711" s="3">
        <v>43772</v>
      </c>
      <c r="D711" t="s">
        <v>94</v>
      </c>
      <c r="E711" t="s">
        <v>38</v>
      </c>
      <c r="F711" t="s">
        <v>47</v>
      </c>
      <c r="G711" t="s">
        <v>18</v>
      </c>
      <c r="H711" t="s">
        <v>15</v>
      </c>
      <c r="I711" s="9">
        <v>6945</v>
      </c>
      <c r="J711" s="9">
        <v>421.89</v>
      </c>
      <c r="K711" s="9">
        <v>364.69</v>
      </c>
      <c r="L711" s="9">
        <f>tbl_salesdata[[#This Row],[Units Sold]]*tbl_salesdata[[#This Row],[Unit Cost]]</f>
        <v>2532772.0499999998</v>
      </c>
      <c r="M711" s="9">
        <f>tbl_salesdata[[#This Row],[Units Sold]]*tbl_salesdata[[#This Row],[Unit Price]]</f>
        <v>2930026.05</v>
      </c>
      <c r="N711" s="9">
        <f>tbl_salesdata[[#This Row],[Total Sales]]-tbl_salesdata[[#This Row],[Total Cost]]</f>
        <v>397254</v>
      </c>
      <c r="O711">
        <f>tbl_salesdata[[#This Row],[Ship Date]]-tbl_salesdata[[#This Row],[Order Date]]</f>
        <v>1</v>
      </c>
      <c r="P711">
        <f>WEEKDAY(tbl_salesdata[[#This Row],[Order Date]],2)</f>
        <v>6</v>
      </c>
      <c r="Q711" t="str">
        <f>TEXT(tbl_salesdata[[#This Row],[Order Date]],"dddd")</f>
        <v>Saturday</v>
      </c>
      <c r="R711" t="str">
        <f>IF(tbl_salesdata[[#This Row],[Weekdaynum]]&gt;5,"Yes","No")</f>
        <v>Yes</v>
      </c>
    </row>
    <row r="712" spans="1:18" hidden="1" x14ac:dyDescent="0.35">
      <c r="A712">
        <v>159641492</v>
      </c>
      <c r="B712" s="3">
        <v>44084</v>
      </c>
      <c r="C712" s="3">
        <v>44087</v>
      </c>
      <c r="D712" t="s">
        <v>105</v>
      </c>
      <c r="E712" t="s">
        <v>12</v>
      </c>
      <c r="F712" t="s">
        <v>47</v>
      </c>
      <c r="G712" t="s">
        <v>14</v>
      </c>
      <c r="H712" t="s">
        <v>15</v>
      </c>
      <c r="I712" s="9">
        <v>320</v>
      </c>
      <c r="J712" s="9">
        <v>421.89</v>
      </c>
      <c r="K712" s="9">
        <v>364.69</v>
      </c>
      <c r="L712" s="9">
        <f>tbl_salesdata[[#This Row],[Units Sold]]*tbl_salesdata[[#This Row],[Unit Cost]]</f>
        <v>116700.8</v>
      </c>
      <c r="M712" s="9">
        <f>tbl_salesdata[[#This Row],[Units Sold]]*tbl_salesdata[[#This Row],[Unit Price]]</f>
        <v>135004.79999999999</v>
      </c>
      <c r="N712" s="9">
        <f>tbl_salesdata[[#This Row],[Total Sales]]-tbl_salesdata[[#This Row],[Total Cost]]</f>
        <v>18303.999999999985</v>
      </c>
      <c r="O712">
        <f>tbl_salesdata[[#This Row],[Ship Date]]-tbl_salesdata[[#This Row],[Order Date]]</f>
        <v>3</v>
      </c>
      <c r="P712">
        <f>WEEKDAY(tbl_salesdata[[#This Row],[Order Date]],2)</f>
        <v>4</v>
      </c>
      <c r="Q712" t="str">
        <f>TEXT(tbl_salesdata[[#This Row],[Order Date]],"dddd")</f>
        <v>Thursday</v>
      </c>
      <c r="R712" t="str">
        <f>IF(tbl_salesdata[[#This Row],[Weekdaynum]]&gt;5,"Yes","No")</f>
        <v>No</v>
      </c>
    </row>
    <row r="713" spans="1:18" hidden="1" x14ac:dyDescent="0.35">
      <c r="A713">
        <v>552931869</v>
      </c>
      <c r="B713" s="3">
        <v>42598</v>
      </c>
      <c r="C713" s="3">
        <v>42608</v>
      </c>
      <c r="D713" t="s">
        <v>188</v>
      </c>
      <c r="E713" t="s">
        <v>21</v>
      </c>
      <c r="F713" t="s">
        <v>47</v>
      </c>
      <c r="G713" t="s">
        <v>18</v>
      </c>
      <c r="H713" t="s">
        <v>34</v>
      </c>
      <c r="I713" s="9">
        <v>3682</v>
      </c>
      <c r="J713" s="9">
        <v>421.89</v>
      </c>
      <c r="K713" s="9">
        <v>364.69</v>
      </c>
      <c r="L713" s="9">
        <f>tbl_salesdata[[#This Row],[Units Sold]]*tbl_salesdata[[#This Row],[Unit Cost]]</f>
        <v>1342788.58</v>
      </c>
      <c r="M713" s="9">
        <f>tbl_salesdata[[#This Row],[Units Sold]]*tbl_salesdata[[#This Row],[Unit Price]]</f>
        <v>1553398.98</v>
      </c>
      <c r="N713" s="9">
        <f>tbl_salesdata[[#This Row],[Total Sales]]-tbl_salesdata[[#This Row],[Total Cost]]</f>
        <v>210610.39999999991</v>
      </c>
      <c r="O713">
        <f>tbl_salesdata[[#This Row],[Ship Date]]-tbl_salesdata[[#This Row],[Order Date]]</f>
        <v>10</v>
      </c>
      <c r="P713">
        <f>WEEKDAY(tbl_salesdata[[#This Row],[Order Date]],2)</f>
        <v>2</v>
      </c>
      <c r="Q713" t="str">
        <f>TEXT(tbl_salesdata[[#This Row],[Order Date]],"dddd")</f>
        <v>Tuesday</v>
      </c>
      <c r="R713" t="str">
        <f>IF(tbl_salesdata[[#This Row],[Weekdaynum]]&gt;5,"Yes","No")</f>
        <v>No</v>
      </c>
    </row>
    <row r="714" spans="1:18" x14ac:dyDescent="0.35">
      <c r="A714">
        <v>422874772</v>
      </c>
      <c r="B714" s="3">
        <v>42021</v>
      </c>
      <c r="C714" s="3">
        <v>42040</v>
      </c>
      <c r="D714" t="s">
        <v>126</v>
      </c>
      <c r="E714" t="s">
        <v>24</v>
      </c>
      <c r="F714" t="s">
        <v>47</v>
      </c>
      <c r="G714" t="s">
        <v>18</v>
      </c>
      <c r="H714" t="s">
        <v>34</v>
      </c>
      <c r="I714" s="9">
        <v>6897</v>
      </c>
      <c r="J714" s="9">
        <v>421.89</v>
      </c>
      <c r="K714" s="9">
        <v>364.69</v>
      </c>
      <c r="L714" s="9">
        <f>tbl_salesdata[[#This Row],[Units Sold]]*tbl_salesdata[[#This Row],[Unit Cost]]</f>
        <v>2515266.9300000002</v>
      </c>
      <c r="M714" s="9">
        <f>tbl_salesdata[[#This Row],[Units Sold]]*tbl_salesdata[[#This Row],[Unit Price]]</f>
        <v>2909775.33</v>
      </c>
      <c r="N714" s="9">
        <f>tbl_salesdata[[#This Row],[Total Sales]]-tbl_salesdata[[#This Row],[Total Cost]]</f>
        <v>394508.39999999991</v>
      </c>
      <c r="O714">
        <f>tbl_salesdata[[#This Row],[Ship Date]]-tbl_salesdata[[#This Row],[Order Date]]</f>
        <v>19</v>
      </c>
      <c r="P714">
        <f>WEEKDAY(tbl_salesdata[[#This Row],[Order Date]],2)</f>
        <v>6</v>
      </c>
      <c r="Q714" t="str">
        <f>TEXT(tbl_salesdata[[#This Row],[Order Date]],"dddd")</f>
        <v>Saturday</v>
      </c>
      <c r="R714" t="str">
        <f>IF(tbl_salesdata[[#This Row],[Weekdaynum]]&gt;5,"Yes","No")</f>
        <v>Yes</v>
      </c>
    </row>
    <row r="715" spans="1:18" hidden="1" x14ac:dyDescent="0.35">
      <c r="A715">
        <v>893783557</v>
      </c>
      <c r="B715" s="3">
        <v>44052</v>
      </c>
      <c r="C715" s="3">
        <v>44053</v>
      </c>
      <c r="D715" t="s">
        <v>202</v>
      </c>
      <c r="E715" t="s">
        <v>38</v>
      </c>
      <c r="F715" t="s">
        <v>17</v>
      </c>
      <c r="G715" t="s">
        <v>14</v>
      </c>
      <c r="H715" t="s">
        <v>26</v>
      </c>
      <c r="I715" s="9">
        <v>9271</v>
      </c>
      <c r="J715" s="9">
        <v>152.58000000000001</v>
      </c>
      <c r="K715" s="9">
        <v>97.44</v>
      </c>
      <c r="L715" s="9">
        <f>tbl_salesdata[[#This Row],[Units Sold]]*tbl_salesdata[[#This Row],[Unit Cost]]</f>
        <v>903366.24</v>
      </c>
      <c r="M715" s="9">
        <f>tbl_salesdata[[#This Row],[Units Sold]]*tbl_salesdata[[#This Row],[Unit Price]]</f>
        <v>1414569.1800000002</v>
      </c>
      <c r="N715" s="9">
        <f>tbl_salesdata[[#This Row],[Total Sales]]-tbl_salesdata[[#This Row],[Total Cost]]</f>
        <v>511202.94000000018</v>
      </c>
      <c r="O715">
        <f>tbl_salesdata[[#This Row],[Ship Date]]-tbl_salesdata[[#This Row],[Order Date]]</f>
        <v>1</v>
      </c>
      <c r="P715">
        <f>WEEKDAY(tbl_salesdata[[#This Row],[Order Date]],2)</f>
        <v>7</v>
      </c>
      <c r="Q715" t="str">
        <f>TEXT(tbl_salesdata[[#This Row],[Order Date]],"dddd")</f>
        <v>Sunday</v>
      </c>
      <c r="R715" t="str">
        <f>IF(tbl_salesdata[[#This Row],[Weekdaynum]]&gt;5,"Yes","No")</f>
        <v>Yes</v>
      </c>
    </row>
    <row r="716" spans="1:18" x14ac:dyDescent="0.35">
      <c r="A716">
        <v>570716845</v>
      </c>
      <c r="B716" s="3">
        <v>44562</v>
      </c>
      <c r="C716" s="3">
        <v>44572</v>
      </c>
      <c r="D716" t="s">
        <v>169</v>
      </c>
      <c r="E716" t="s">
        <v>29</v>
      </c>
      <c r="F716" t="s">
        <v>42</v>
      </c>
      <c r="G716" t="s">
        <v>18</v>
      </c>
      <c r="H716" t="s">
        <v>26</v>
      </c>
      <c r="I716" s="9">
        <v>6652</v>
      </c>
      <c r="J716" s="9">
        <v>437.2</v>
      </c>
      <c r="K716" s="9">
        <v>263.33</v>
      </c>
      <c r="L716" s="9">
        <f>tbl_salesdata[[#This Row],[Units Sold]]*tbl_salesdata[[#This Row],[Unit Cost]]</f>
        <v>1751671.16</v>
      </c>
      <c r="M716" s="9">
        <f>tbl_salesdata[[#This Row],[Units Sold]]*tbl_salesdata[[#This Row],[Unit Price]]</f>
        <v>2908254.4</v>
      </c>
      <c r="N716" s="9">
        <f>tbl_salesdata[[#This Row],[Total Sales]]-tbl_salesdata[[#This Row],[Total Cost]]</f>
        <v>1156583.24</v>
      </c>
      <c r="O716">
        <f>tbl_salesdata[[#This Row],[Ship Date]]-tbl_salesdata[[#This Row],[Order Date]]</f>
        <v>10</v>
      </c>
      <c r="P716">
        <f>WEEKDAY(tbl_salesdata[[#This Row],[Order Date]],2)</f>
        <v>6</v>
      </c>
      <c r="Q716" t="str">
        <f>TEXT(tbl_salesdata[[#This Row],[Order Date]],"dddd")</f>
        <v>Saturday</v>
      </c>
      <c r="R716" t="str">
        <f>IF(tbl_salesdata[[#This Row],[Weekdaynum]]&gt;5,"Yes","No")</f>
        <v>Yes</v>
      </c>
    </row>
    <row r="717" spans="1:18" hidden="1" x14ac:dyDescent="0.35">
      <c r="A717">
        <v>146384513</v>
      </c>
      <c r="B717" s="3">
        <v>44487</v>
      </c>
      <c r="C717" s="3">
        <v>44505</v>
      </c>
      <c r="D717" t="s">
        <v>93</v>
      </c>
      <c r="E717" t="s">
        <v>29</v>
      </c>
      <c r="F717" t="s">
        <v>17</v>
      </c>
      <c r="G717" t="s">
        <v>18</v>
      </c>
      <c r="H717" t="s">
        <v>15</v>
      </c>
      <c r="I717" s="9">
        <v>7285</v>
      </c>
      <c r="J717" s="9">
        <v>152.58000000000001</v>
      </c>
      <c r="K717" s="9">
        <v>97.44</v>
      </c>
      <c r="L717" s="9">
        <f>tbl_salesdata[[#This Row],[Units Sold]]*tbl_salesdata[[#This Row],[Unit Cost]]</f>
        <v>709850.4</v>
      </c>
      <c r="M717" s="9">
        <f>tbl_salesdata[[#This Row],[Units Sold]]*tbl_salesdata[[#This Row],[Unit Price]]</f>
        <v>1111545.3</v>
      </c>
      <c r="N717" s="9">
        <f>tbl_salesdata[[#This Row],[Total Sales]]-tbl_salesdata[[#This Row],[Total Cost]]</f>
        <v>401694.9</v>
      </c>
      <c r="O717">
        <f>tbl_salesdata[[#This Row],[Ship Date]]-tbl_salesdata[[#This Row],[Order Date]]</f>
        <v>18</v>
      </c>
      <c r="P717">
        <f>WEEKDAY(tbl_salesdata[[#This Row],[Order Date]],2)</f>
        <v>1</v>
      </c>
      <c r="Q717" t="str">
        <f>TEXT(tbl_salesdata[[#This Row],[Order Date]],"dddd")</f>
        <v>Monday</v>
      </c>
      <c r="R717" t="str">
        <f>IF(tbl_salesdata[[#This Row],[Weekdaynum]]&gt;5,"Yes","No")</f>
        <v>No</v>
      </c>
    </row>
    <row r="718" spans="1:18" hidden="1" x14ac:dyDescent="0.35">
      <c r="A718">
        <v>568033349</v>
      </c>
      <c r="B718" s="3">
        <v>42083</v>
      </c>
      <c r="C718" s="3">
        <v>42090</v>
      </c>
      <c r="D718" t="s">
        <v>218</v>
      </c>
      <c r="E718" t="s">
        <v>38</v>
      </c>
      <c r="F718" t="s">
        <v>33</v>
      </c>
      <c r="G718" t="s">
        <v>14</v>
      </c>
      <c r="H718" t="s">
        <v>19</v>
      </c>
      <c r="I718" s="9">
        <v>2546</v>
      </c>
      <c r="J718" s="9">
        <v>109.28</v>
      </c>
      <c r="K718" s="9">
        <v>35.840000000000003</v>
      </c>
      <c r="L718" s="9">
        <f>tbl_salesdata[[#This Row],[Units Sold]]*tbl_salesdata[[#This Row],[Unit Cost]]</f>
        <v>91248.640000000014</v>
      </c>
      <c r="M718" s="9">
        <f>tbl_salesdata[[#This Row],[Units Sold]]*tbl_salesdata[[#This Row],[Unit Price]]</f>
        <v>278226.88</v>
      </c>
      <c r="N718" s="9">
        <f>tbl_salesdata[[#This Row],[Total Sales]]-tbl_salesdata[[#This Row],[Total Cost]]</f>
        <v>186978.24</v>
      </c>
      <c r="O718">
        <f>tbl_salesdata[[#This Row],[Ship Date]]-tbl_salesdata[[#This Row],[Order Date]]</f>
        <v>7</v>
      </c>
      <c r="P718">
        <f>WEEKDAY(tbl_salesdata[[#This Row],[Order Date]],2)</f>
        <v>5</v>
      </c>
      <c r="Q718" t="str">
        <f>TEXT(tbl_salesdata[[#This Row],[Order Date]],"dddd")</f>
        <v>Friday</v>
      </c>
      <c r="R718" t="str">
        <f>IF(tbl_salesdata[[#This Row],[Weekdaynum]]&gt;5,"Yes","No")</f>
        <v>No</v>
      </c>
    </row>
    <row r="719" spans="1:18" hidden="1" x14ac:dyDescent="0.35">
      <c r="A719">
        <v>142375361</v>
      </c>
      <c r="B719" s="3">
        <v>43139</v>
      </c>
      <c r="C719" s="3">
        <v>43151</v>
      </c>
      <c r="D719" t="s">
        <v>113</v>
      </c>
      <c r="E719" t="s">
        <v>21</v>
      </c>
      <c r="F719" t="s">
        <v>56</v>
      </c>
      <c r="G719" t="s">
        <v>14</v>
      </c>
      <c r="H719" t="s">
        <v>26</v>
      </c>
      <c r="I719" s="9">
        <v>888</v>
      </c>
      <c r="J719" s="9">
        <v>9.33</v>
      </c>
      <c r="K719" s="9">
        <v>6.92</v>
      </c>
      <c r="L719" s="9">
        <f>tbl_salesdata[[#This Row],[Units Sold]]*tbl_salesdata[[#This Row],[Unit Cost]]</f>
        <v>6144.96</v>
      </c>
      <c r="M719" s="9">
        <f>tbl_salesdata[[#This Row],[Units Sold]]*tbl_salesdata[[#This Row],[Unit Price]]</f>
        <v>8285.0400000000009</v>
      </c>
      <c r="N719" s="9">
        <f>tbl_salesdata[[#This Row],[Total Sales]]-tbl_salesdata[[#This Row],[Total Cost]]</f>
        <v>2140.0800000000008</v>
      </c>
      <c r="O719">
        <f>tbl_salesdata[[#This Row],[Ship Date]]-tbl_salesdata[[#This Row],[Order Date]]</f>
        <v>12</v>
      </c>
      <c r="P719">
        <f>WEEKDAY(tbl_salesdata[[#This Row],[Order Date]],2)</f>
        <v>4</v>
      </c>
      <c r="Q719" t="str">
        <f>TEXT(tbl_salesdata[[#This Row],[Order Date]],"dddd")</f>
        <v>Thursday</v>
      </c>
      <c r="R719" t="str">
        <f>IF(tbl_salesdata[[#This Row],[Weekdaynum]]&gt;5,"Yes","No")</f>
        <v>No</v>
      </c>
    </row>
    <row r="720" spans="1:18" hidden="1" x14ac:dyDescent="0.35">
      <c r="A720">
        <v>849146878</v>
      </c>
      <c r="B720" s="3">
        <v>42664</v>
      </c>
      <c r="C720" s="3">
        <v>42666</v>
      </c>
      <c r="D720" t="s">
        <v>191</v>
      </c>
      <c r="E720" t="s">
        <v>24</v>
      </c>
      <c r="F720" t="s">
        <v>22</v>
      </c>
      <c r="G720" t="s">
        <v>14</v>
      </c>
      <c r="H720" t="s">
        <v>19</v>
      </c>
      <c r="I720" s="9">
        <v>286</v>
      </c>
      <c r="J720" s="9">
        <v>47.45</v>
      </c>
      <c r="K720" s="9">
        <v>31.79</v>
      </c>
      <c r="L720" s="9">
        <f>tbl_salesdata[[#This Row],[Units Sold]]*tbl_salesdata[[#This Row],[Unit Cost]]</f>
        <v>9091.94</v>
      </c>
      <c r="M720" s="9">
        <f>tbl_salesdata[[#This Row],[Units Sold]]*tbl_salesdata[[#This Row],[Unit Price]]</f>
        <v>13570.7</v>
      </c>
      <c r="N720" s="9">
        <f>tbl_salesdata[[#This Row],[Total Sales]]-tbl_salesdata[[#This Row],[Total Cost]]</f>
        <v>4478.76</v>
      </c>
      <c r="O720">
        <f>tbl_salesdata[[#This Row],[Ship Date]]-tbl_salesdata[[#This Row],[Order Date]]</f>
        <v>2</v>
      </c>
      <c r="P720">
        <f>WEEKDAY(tbl_salesdata[[#This Row],[Order Date]],2)</f>
        <v>5</v>
      </c>
      <c r="Q720" t="str">
        <f>TEXT(tbl_salesdata[[#This Row],[Order Date]],"dddd")</f>
        <v>Friday</v>
      </c>
      <c r="R720" t="str">
        <f>IF(tbl_salesdata[[#This Row],[Weekdaynum]]&gt;5,"Yes","No")</f>
        <v>No</v>
      </c>
    </row>
    <row r="721" spans="1:18" hidden="1" x14ac:dyDescent="0.35">
      <c r="A721">
        <v>238396728</v>
      </c>
      <c r="B721" s="3">
        <v>43747</v>
      </c>
      <c r="C721" s="3">
        <v>43761</v>
      </c>
      <c r="D721" t="s">
        <v>16</v>
      </c>
      <c r="E721" t="s">
        <v>12</v>
      </c>
      <c r="F721" t="s">
        <v>30</v>
      </c>
      <c r="G721" t="s">
        <v>14</v>
      </c>
      <c r="H721" t="s">
        <v>34</v>
      </c>
      <c r="I721" s="9">
        <v>5744</v>
      </c>
      <c r="J721" s="9">
        <v>81.73</v>
      </c>
      <c r="K721" s="9">
        <v>56.67</v>
      </c>
      <c r="L721" s="9">
        <f>tbl_salesdata[[#This Row],[Units Sold]]*tbl_salesdata[[#This Row],[Unit Cost]]</f>
        <v>325512.48</v>
      </c>
      <c r="M721" s="9">
        <f>tbl_salesdata[[#This Row],[Units Sold]]*tbl_salesdata[[#This Row],[Unit Price]]</f>
        <v>469457.12</v>
      </c>
      <c r="N721" s="9">
        <f>tbl_salesdata[[#This Row],[Total Sales]]-tbl_salesdata[[#This Row],[Total Cost]]</f>
        <v>143944.64000000001</v>
      </c>
      <c r="O721">
        <f>tbl_salesdata[[#This Row],[Ship Date]]-tbl_salesdata[[#This Row],[Order Date]]</f>
        <v>14</v>
      </c>
      <c r="P721">
        <f>WEEKDAY(tbl_salesdata[[#This Row],[Order Date]],2)</f>
        <v>3</v>
      </c>
      <c r="Q721" t="str">
        <f>TEXT(tbl_salesdata[[#This Row],[Order Date]],"dddd")</f>
        <v>Wednesday</v>
      </c>
      <c r="R721" t="str">
        <f>IF(tbl_salesdata[[#This Row],[Weekdaynum]]&gt;5,"Yes","No")</f>
        <v>No</v>
      </c>
    </row>
    <row r="722" spans="1:18" hidden="1" x14ac:dyDescent="0.35">
      <c r="A722">
        <v>880486238</v>
      </c>
      <c r="B722" s="3">
        <v>44445</v>
      </c>
      <c r="C722" s="3">
        <v>44450</v>
      </c>
      <c r="D722" t="s">
        <v>174</v>
      </c>
      <c r="E722" t="s">
        <v>29</v>
      </c>
      <c r="F722" t="s">
        <v>17</v>
      </c>
      <c r="G722" t="s">
        <v>14</v>
      </c>
      <c r="H722" t="s">
        <v>34</v>
      </c>
      <c r="I722" s="9">
        <v>4299</v>
      </c>
      <c r="J722" s="9">
        <v>152.58000000000001</v>
      </c>
      <c r="K722" s="9">
        <v>97.44</v>
      </c>
      <c r="L722" s="9">
        <f>tbl_salesdata[[#This Row],[Units Sold]]*tbl_salesdata[[#This Row],[Unit Cost]]</f>
        <v>418894.56</v>
      </c>
      <c r="M722" s="9">
        <f>tbl_salesdata[[#This Row],[Units Sold]]*tbl_salesdata[[#This Row],[Unit Price]]</f>
        <v>655941.42000000004</v>
      </c>
      <c r="N722" s="9">
        <f>tbl_salesdata[[#This Row],[Total Sales]]-tbl_salesdata[[#This Row],[Total Cost]]</f>
        <v>237046.86000000004</v>
      </c>
      <c r="O722">
        <f>tbl_salesdata[[#This Row],[Ship Date]]-tbl_salesdata[[#This Row],[Order Date]]</f>
        <v>5</v>
      </c>
      <c r="P722">
        <f>WEEKDAY(tbl_salesdata[[#This Row],[Order Date]],2)</f>
        <v>1</v>
      </c>
      <c r="Q722" t="str">
        <f>TEXT(tbl_salesdata[[#This Row],[Order Date]],"dddd")</f>
        <v>Monday</v>
      </c>
      <c r="R722" t="str">
        <f>IF(tbl_salesdata[[#This Row],[Weekdaynum]]&gt;5,"Yes","No")</f>
        <v>No</v>
      </c>
    </row>
    <row r="723" spans="1:18" hidden="1" x14ac:dyDescent="0.35">
      <c r="A723">
        <v>916089236</v>
      </c>
      <c r="B723" s="3">
        <v>43278</v>
      </c>
      <c r="C723" s="3">
        <v>43279</v>
      </c>
      <c r="D723" t="s">
        <v>79</v>
      </c>
      <c r="E723" t="s">
        <v>21</v>
      </c>
      <c r="F723" t="s">
        <v>42</v>
      </c>
      <c r="G723" t="s">
        <v>18</v>
      </c>
      <c r="H723" t="s">
        <v>19</v>
      </c>
      <c r="I723" s="9">
        <v>17</v>
      </c>
      <c r="J723" s="9">
        <v>437.2</v>
      </c>
      <c r="K723" s="9">
        <v>263.33</v>
      </c>
      <c r="L723" s="9">
        <f>tbl_salesdata[[#This Row],[Units Sold]]*tbl_salesdata[[#This Row],[Unit Cost]]</f>
        <v>4476.6099999999997</v>
      </c>
      <c r="M723" s="9">
        <f>tbl_salesdata[[#This Row],[Units Sold]]*tbl_salesdata[[#This Row],[Unit Price]]</f>
        <v>7432.4</v>
      </c>
      <c r="N723" s="9">
        <f>tbl_salesdata[[#This Row],[Total Sales]]-tbl_salesdata[[#This Row],[Total Cost]]</f>
        <v>2955.79</v>
      </c>
      <c r="O723">
        <f>tbl_salesdata[[#This Row],[Ship Date]]-tbl_salesdata[[#This Row],[Order Date]]</f>
        <v>1</v>
      </c>
      <c r="P723">
        <f>WEEKDAY(tbl_salesdata[[#This Row],[Order Date]],2)</f>
        <v>3</v>
      </c>
      <c r="Q723" t="str">
        <f>TEXT(tbl_salesdata[[#This Row],[Order Date]],"dddd")</f>
        <v>Wednesday</v>
      </c>
      <c r="R723" t="str">
        <f>IF(tbl_salesdata[[#This Row],[Weekdaynum]]&gt;5,"Yes","No")</f>
        <v>No</v>
      </c>
    </row>
    <row r="724" spans="1:18" hidden="1" x14ac:dyDescent="0.35">
      <c r="A724">
        <v>806192052</v>
      </c>
      <c r="B724" s="3">
        <v>43852</v>
      </c>
      <c r="C724" s="3">
        <v>43871</v>
      </c>
      <c r="D724" t="s">
        <v>191</v>
      </c>
      <c r="E724" t="s">
        <v>24</v>
      </c>
      <c r="F724" t="s">
        <v>25</v>
      </c>
      <c r="G724" t="s">
        <v>14</v>
      </c>
      <c r="H724" t="s">
        <v>34</v>
      </c>
      <c r="I724" s="9">
        <v>8998</v>
      </c>
      <c r="J724" s="9">
        <v>205.7</v>
      </c>
      <c r="K724" s="9">
        <v>117.11</v>
      </c>
      <c r="L724" s="9">
        <f>tbl_salesdata[[#This Row],[Units Sold]]*tbl_salesdata[[#This Row],[Unit Cost]]</f>
        <v>1053755.78</v>
      </c>
      <c r="M724" s="9">
        <f>tbl_salesdata[[#This Row],[Units Sold]]*tbl_salesdata[[#This Row],[Unit Price]]</f>
        <v>1850888.5999999999</v>
      </c>
      <c r="N724" s="9">
        <f>tbl_salesdata[[#This Row],[Total Sales]]-tbl_salesdata[[#This Row],[Total Cost]]</f>
        <v>797132.81999999983</v>
      </c>
      <c r="O724">
        <f>tbl_salesdata[[#This Row],[Ship Date]]-tbl_salesdata[[#This Row],[Order Date]]</f>
        <v>19</v>
      </c>
      <c r="P724">
        <f>WEEKDAY(tbl_salesdata[[#This Row],[Order Date]],2)</f>
        <v>3</v>
      </c>
      <c r="Q724" t="str">
        <f>TEXT(tbl_salesdata[[#This Row],[Order Date]],"dddd")</f>
        <v>Wednesday</v>
      </c>
      <c r="R724" t="str">
        <f>IF(tbl_salesdata[[#This Row],[Weekdaynum]]&gt;5,"Yes","No")</f>
        <v>No</v>
      </c>
    </row>
    <row r="725" spans="1:18" hidden="1" x14ac:dyDescent="0.35">
      <c r="A725">
        <v>182093513</v>
      </c>
      <c r="B725" s="3">
        <v>43199</v>
      </c>
      <c r="C725" s="3">
        <v>43212</v>
      </c>
      <c r="D725" t="s">
        <v>43</v>
      </c>
      <c r="E725" t="s">
        <v>24</v>
      </c>
      <c r="F725" t="s">
        <v>25</v>
      </c>
      <c r="G725" t="s">
        <v>14</v>
      </c>
      <c r="H725" t="s">
        <v>15</v>
      </c>
      <c r="I725" s="9">
        <v>4372</v>
      </c>
      <c r="J725" s="9">
        <v>205.7</v>
      </c>
      <c r="K725" s="9">
        <v>117.11</v>
      </c>
      <c r="L725" s="9">
        <f>tbl_salesdata[[#This Row],[Units Sold]]*tbl_salesdata[[#This Row],[Unit Cost]]</f>
        <v>512004.92</v>
      </c>
      <c r="M725" s="9">
        <f>tbl_salesdata[[#This Row],[Units Sold]]*tbl_salesdata[[#This Row],[Unit Price]]</f>
        <v>899320.39999999991</v>
      </c>
      <c r="N725" s="9">
        <f>tbl_salesdata[[#This Row],[Total Sales]]-tbl_salesdata[[#This Row],[Total Cost]]</f>
        <v>387315.47999999992</v>
      </c>
      <c r="O725">
        <f>tbl_salesdata[[#This Row],[Ship Date]]-tbl_salesdata[[#This Row],[Order Date]]</f>
        <v>13</v>
      </c>
      <c r="P725">
        <f>WEEKDAY(tbl_salesdata[[#This Row],[Order Date]],2)</f>
        <v>1</v>
      </c>
      <c r="Q725" t="str">
        <f>TEXT(tbl_salesdata[[#This Row],[Order Date]],"dddd")</f>
        <v>Monday</v>
      </c>
      <c r="R725" t="str">
        <f>IF(tbl_salesdata[[#This Row],[Weekdaynum]]&gt;5,"Yes","No")</f>
        <v>No</v>
      </c>
    </row>
    <row r="726" spans="1:18" x14ac:dyDescent="0.35">
      <c r="A726">
        <v>615290009</v>
      </c>
      <c r="B726" s="3">
        <v>42749</v>
      </c>
      <c r="C726" s="3">
        <v>42765</v>
      </c>
      <c r="D726" t="s">
        <v>184</v>
      </c>
      <c r="E726" t="s">
        <v>21</v>
      </c>
      <c r="F726" t="s">
        <v>47</v>
      </c>
      <c r="G726" t="s">
        <v>18</v>
      </c>
      <c r="H726" t="s">
        <v>15</v>
      </c>
      <c r="I726" s="9">
        <v>6842</v>
      </c>
      <c r="J726" s="9">
        <v>421.89</v>
      </c>
      <c r="K726" s="9">
        <v>364.69</v>
      </c>
      <c r="L726" s="9">
        <f>tbl_salesdata[[#This Row],[Units Sold]]*tbl_salesdata[[#This Row],[Unit Cost]]</f>
        <v>2495208.98</v>
      </c>
      <c r="M726" s="9">
        <f>tbl_salesdata[[#This Row],[Units Sold]]*tbl_salesdata[[#This Row],[Unit Price]]</f>
        <v>2886571.38</v>
      </c>
      <c r="N726" s="9">
        <f>tbl_salesdata[[#This Row],[Total Sales]]-tbl_salesdata[[#This Row],[Total Cost]]</f>
        <v>391362.39999999991</v>
      </c>
      <c r="O726">
        <f>tbl_salesdata[[#This Row],[Ship Date]]-tbl_salesdata[[#This Row],[Order Date]]</f>
        <v>16</v>
      </c>
      <c r="P726">
        <f>WEEKDAY(tbl_salesdata[[#This Row],[Order Date]],2)</f>
        <v>6</v>
      </c>
      <c r="Q726" t="str">
        <f>TEXT(tbl_salesdata[[#This Row],[Order Date]],"dddd")</f>
        <v>Saturday</v>
      </c>
      <c r="R726" t="str">
        <f>IF(tbl_salesdata[[#This Row],[Weekdaynum]]&gt;5,"Yes","No")</f>
        <v>Yes</v>
      </c>
    </row>
    <row r="727" spans="1:18" x14ac:dyDescent="0.35">
      <c r="A727">
        <v>298044335</v>
      </c>
      <c r="B727" s="3">
        <v>44226</v>
      </c>
      <c r="C727" s="3">
        <v>44234</v>
      </c>
      <c r="D727" t="s">
        <v>179</v>
      </c>
      <c r="E727" t="s">
        <v>32</v>
      </c>
      <c r="F727" t="s">
        <v>47</v>
      </c>
      <c r="G727" t="s">
        <v>14</v>
      </c>
      <c r="H727" t="s">
        <v>15</v>
      </c>
      <c r="I727" s="9">
        <v>6797</v>
      </c>
      <c r="J727" s="9">
        <v>421.89</v>
      </c>
      <c r="K727" s="9">
        <v>364.69</v>
      </c>
      <c r="L727" s="9">
        <f>tbl_salesdata[[#This Row],[Units Sold]]*tbl_salesdata[[#This Row],[Unit Cost]]</f>
        <v>2478797.9300000002</v>
      </c>
      <c r="M727" s="9">
        <f>tbl_salesdata[[#This Row],[Units Sold]]*tbl_salesdata[[#This Row],[Unit Price]]</f>
        <v>2867586.33</v>
      </c>
      <c r="N727" s="9">
        <f>tbl_salesdata[[#This Row],[Total Sales]]-tbl_salesdata[[#This Row],[Total Cost]]</f>
        <v>388788.39999999991</v>
      </c>
      <c r="O727">
        <f>tbl_salesdata[[#This Row],[Ship Date]]-tbl_salesdata[[#This Row],[Order Date]]</f>
        <v>8</v>
      </c>
      <c r="P727">
        <f>WEEKDAY(tbl_salesdata[[#This Row],[Order Date]],2)</f>
        <v>6</v>
      </c>
      <c r="Q727" t="str">
        <f>TEXT(tbl_salesdata[[#This Row],[Order Date]],"dddd")</f>
        <v>Saturday</v>
      </c>
      <c r="R727" t="str">
        <f>IF(tbl_salesdata[[#This Row],[Weekdaynum]]&gt;5,"Yes","No")</f>
        <v>Yes</v>
      </c>
    </row>
    <row r="728" spans="1:18" hidden="1" x14ac:dyDescent="0.35">
      <c r="A728">
        <v>242265546</v>
      </c>
      <c r="B728" s="3">
        <v>44536</v>
      </c>
      <c r="C728" s="3">
        <v>44553</v>
      </c>
      <c r="D728" t="s">
        <v>67</v>
      </c>
      <c r="E728" t="s">
        <v>21</v>
      </c>
      <c r="F728" t="s">
        <v>56</v>
      </c>
      <c r="G728" t="s">
        <v>18</v>
      </c>
      <c r="H728" t="s">
        <v>26</v>
      </c>
      <c r="I728" s="9">
        <v>614</v>
      </c>
      <c r="J728" s="9">
        <v>9.33</v>
      </c>
      <c r="K728" s="9">
        <v>6.92</v>
      </c>
      <c r="L728" s="9">
        <f>tbl_salesdata[[#This Row],[Units Sold]]*tbl_salesdata[[#This Row],[Unit Cost]]</f>
        <v>4248.88</v>
      </c>
      <c r="M728" s="9">
        <f>tbl_salesdata[[#This Row],[Units Sold]]*tbl_salesdata[[#This Row],[Unit Price]]</f>
        <v>5728.62</v>
      </c>
      <c r="N728" s="9">
        <f>tbl_salesdata[[#This Row],[Total Sales]]-tbl_salesdata[[#This Row],[Total Cost]]</f>
        <v>1479.7399999999998</v>
      </c>
      <c r="O728">
        <f>tbl_salesdata[[#This Row],[Ship Date]]-tbl_salesdata[[#This Row],[Order Date]]</f>
        <v>17</v>
      </c>
      <c r="P728">
        <f>WEEKDAY(tbl_salesdata[[#This Row],[Order Date]],2)</f>
        <v>1</v>
      </c>
      <c r="Q728" t="str">
        <f>TEXT(tbl_salesdata[[#This Row],[Order Date]],"dddd")</f>
        <v>Monday</v>
      </c>
      <c r="R728" t="str">
        <f>IF(tbl_salesdata[[#This Row],[Weekdaynum]]&gt;5,"Yes","No")</f>
        <v>No</v>
      </c>
    </row>
    <row r="729" spans="1:18" hidden="1" x14ac:dyDescent="0.35">
      <c r="A729">
        <v>230599868</v>
      </c>
      <c r="B729" s="3">
        <v>44043</v>
      </c>
      <c r="C729" s="3">
        <v>44049</v>
      </c>
      <c r="D729" t="s">
        <v>134</v>
      </c>
      <c r="E729" t="s">
        <v>38</v>
      </c>
      <c r="F729" t="s">
        <v>40</v>
      </c>
      <c r="G729" t="s">
        <v>18</v>
      </c>
      <c r="H729" t="s">
        <v>15</v>
      </c>
      <c r="I729" s="9">
        <v>8480</v>
      </c>
      <c r="J729" s="9">
        <v>651.21</v>
      </c>
      <c r="K729" s="9">
        <v>524.96</v>
      </c>
      <c r="L729" s="9">
        <f>tbl_salesdata[[#This Row],[Units Sold]]*tbl_salesdata[[#This Row],[Unit Cost]]</f>
        <v>4451660.8000000007</v>
      </c>
      <c r="M729" s="9">
        <f>tbl_salesdata[[#This Row],[Units Sold]]*tbl_salesdata[[#This Row],[Unit Price]]</f>
        <v>5522260.8000000007</v>
      </c>
      <c r="N729" s="9">
        <f>tbl_salesdata[[#This Row],[Total Sales]]-tbl_salesdata[[#This Row],[Total Cost]]</f>
        <v>1070600</v>
      </c>
      <c r="O729">
        <f>tbl_salesdata[[#This Row],[Ship Date]]-tbl_salesdata[[#This Row],[Order Date]]</f>
        <v>6</v>
      </c>
      <c r="P729">
        <f>WEEKDAY(tbl_salesdata[[#This Row],[Order Date]],2)</f>
        <v>5</v>
      </c>
      <c r="Q729" t="str">
        <f>TEXT(tbl_salesdata[[#This Row],[Order Date]],"dddd")</f>
        <v>Friday</v>
      </c>
      <c r="R729" t="str">
        <f>IF(tbl_salesdata[[#This Row],[Weekdaynum]]&gt;5,"Yes","No")</f>
        <v>No</v>
      </c>
    </row>
    <row r="730" spans="1:18" hidden="1" x14ac:dyDescent="0.35">
      <c r="A730">
        <v>265914475</v>
      </c>
      <c r="B730" s="3">
        <v>42016</v>
      </c>
      <c r="C730" s="3">
        <v>42032</v>
      </c>
      <c r="D730" t="s">
        <v>117</v>
      </c>
      <c r="E730" t="s">
        <v>21</v>
      </c>
      <c r="F730" t="s">
        <v>42</v>
      </c>
      <c r="G730" t="s">
        <v>14</v>
      </c>
      <c r="H730" t="s">
        <v>15</v>
      </c>
      <c r="I730" s="9">
        <v>8857</v>
      </c>
      <c r="J730" s="9">
        <v>437.2</v>
      </c>
      <c r="K730" s="9">
        <v>263.33</v>
      </c>
      <c r="L730" s="9">
        <f>tbl_salesdata[[#This Row],[Units Sold]]*tbl_salesdata[[#This Row],[Unit Cost]]</f>
        <v>2332313.81</v>
      </c>
      <c r="M730" s="9">
        <f>tbl_salesdata[[#This Row],[Units Sold]]*tbl_salesdata[[#This Row],[Unit Price]]</f>
        <v>3872280.4</v>
      </c>
      <c r="N730" s="9">
        <f>tbl_salesdata[[#This Row],[Total Sales]]-tbl_salesdata[[#This Row],[Total Cost]]</f>
        <v>1539966.5899999999</v>
      </c>
      <c r="O730">
        <f>tbl_salesdata[[#This Row],[Ship Date]]-tbl_salesdata[[#This Row],[Order Date]]</f>
        <v>16</v>
      </c>
      <c r="P730">
        <f>WEEKDAY(tbl_salesdata[[#This Row],[Order Date]],2)</f>
        <v>1</v>
      </c>
      <c r="Q730" t="str">
        <f>TEXT(tbl_salesdata[[#This Row],[Order Date]],"dddd")</f>
        <v>Monday</v>
      </c>
      <c r="R730" t="str">
        <f>IF(tbl_salesdata[[#This Row],[Weekdaynum]]&gt;5,"Yes","No")</f>
        <v>No</v>
      </c>
    </row>
    <row r="731" spans="1:18" hidden="1" x14ac:dyDescent="0.35">
      <c r="A731">
        <v>851383197</v>
      </c>
      <c r="B731" s="3">
        <v>42592</v>
      </c>
      <c r="C731" s="3">
        <v>42612</v>
      </c>
      <c r="D731" t="s">
        <v>216</v>
      </c>
      <c r="E731" t="s">
        <v>51</v>
      </c>
      <c r="F731" t="s">
        <v>76</v>
      </c>
      <c r="G731" t="s">
        <v>18</v>
      </c>
      <c r="H731" t="s">
        <v>15</v>
      </c>
      <c r="I731" s="9">
        <v>2062</v>
      </c>
      <c r="J731" s="9">
        <v>668.27</v>
      </c>
      <c r="K731" s="9">
        <v>502.54</v>
      </c>
      <c r="L731" s="9">
        <f>tbl_salesdata[[#This Row],[Units Sold]]*tbl_salesdata[[#This Row],[Unit Cost]]</f>
        <v>1036237.4800000001</v>
      </c>
      <c r="M731" s="9">
        <f>tbl_salesdata[[#This Row],[Units Sold]]*tbl_salesdata[[#This Row],[Unit Price]]</f>
        <v>1377972.74</v>
      </c>
      <c r="N731" s="9">
        <f>tbl_salesdata[[#This Row],[Total Sales]]-tbl_salesdata[[#This Row],[Total Cost]]</f>
        <v>341735.25999999989</v>
      </c>
      <c r="O731">
        <f>tbl_salesdata[[#This Row],[Ship Date]]-tbl_salesdata[[#This Row],[Order Date]]</f>
        <v>20</v>
      </c>
      <c r="P731">
        <f>WEEKDAY(tbl_salesdata[[#This Row],[Order Date]],2)</f>
        <v>3</v>
      </c>
      <c r="Q731" t="str">
        <f>TEXT(tbl_salesdata[[#This Row],[Order Date]],"dddd")</f>
        <v>Wednesday</v>
      </c>
      <c r="R731" t="str">
        <f>IF(tbl_salesdata[[#This Row],[Weekdaynum]]&gt;5,"Yes","No")</f>
        <v>No</v>
      </c>
    </row>
    <row r="732" spans="1:18" hidden="1" x14ac:dyDescent="0.35">
      <c r="A732">
        <v>310492360</v>
      </c>
      <c r="B732" s="3">
        <v>42263</v>
      </c>
      <c r="C732" s="3">
        <v>42268</v>
      </c>
      <c r="D732" t="s">
        <v>155</v>
      </c>
      <c r="E732" t="s">
        <v>12</v>
      </c>
      <c r="F732" t="s">
        <v>30</v>
      </c>
      <c r="G732" t="s">
        <v>18</v>
      </c>
      <c r="H732" t="s">
        <v>26</v>
      </c>
      <c r="I732" s="9">
        <v>444</v>
      </c>
      <c r="J732" s="9">
        <v>81.73</v>
      </c>
      <c r="K732" s="9">
        <v>56.67</v>
      </c>
      <c r="L732" s="9">
        <f>tbl_salesdata[[#This Row],[Units Sold]]*tbl_salesdata[[#This Row],[Unit Cost]]</f>
        <v>25161.48</v>
      </c>
      <c r="M732" s="9">
        <f>tbl_salesdata[[#This Row],[Units Sold]]*tbl_salesdata[[#This Row],[Unit Price]]</f>
        <v>36288.120000000003</v>
      </c>
      <c r="N732" s="9">
        <f>tbl_salesdata[[#This Row],[Total Sales]]-tbl_salesdata[[#This Row],[Total Cost]]</f>
        <v>11126.640000000003</v>
      </c>
      <c r="O732">
        <f>tbl_salesdata[[#This Row],[Ship Date]]-tbl_salesdata[[#This Row],[Order Date]]</f>
        <v>5</v>
      </c>
      <c r="P732">
        <f>WEEKDAY(tbl_salesdata[[#This Row],[Order Date]],2)</f>
        <v>3</v>
      </c>
      <c r="Q732" t="str">
        <f>TEXT(tbl_salesdata[[#This Row],[Order Date]],"dddd")</f>
        <v>Wednesday</v>
      </c>
      <c r="R732" t="str">
        <f>IF(tbl_salesdata[[#This Row],[Weekdaynum]]&gt;5,"Yes","No")</f>
        <v>No</v>
      </c>
    </row>
    <row r="733" spans="1:18" hidden="1" x14ac:dyDescent="0.35">
      <c r="A733">
        <v>637040793</v>
      </c>
      <c r="B733" s="3">
        <v>42211</v>
      </c>
      <c r="C733" s="3">
        <v>42230</v>
      </c>
      <c r="D733" t="s">
        <v>195</v>
      </c>
      <c r="E733" t="s">
        <v>21</v>
      </c>
      <c r="F733" t="s">
        <v>17</v>
      </c>
      <c r="G733" t="s">
        <v>14</v>
      </c>
      <c r="H733" t="s">
        <v>26</v>
      </c>
      <c r="I733" s="9">
        <v>3382</v>
      </c>
      <c r="J733" s="9">
        <v>152.58000000000001</v>
      </c>
      <c r="K733" s="9">
        <v>97.44</v>
      </c>
      <c r="L733" s="9">
        <f>tbl_salesdata[[#This Row],[Units Sold]]*tbl_salesdata[[#This Row],[Unit Cost]]</f>
        <v>329542.08</v>
      </c>
      <c r="M733" s="9">
        <f>tbl_salesdata[[#This Row],[Units Sold]]*tbl_salesdata[[#This Row],[Unit Price]]</f>
        <v>516025.56000000006</v>
      </c>
      <c r="N733" s="9">
        <f>tbl_salesdata[[#This Row],[Total Sales]]-tbl_salesdata[[#This Row],[Total Cost]]</f>
        <v>186483.48000000004</v>
      </c>
      <c r="O733">
        <f>tbl_salesdata[[#This Row],[Ship Date]]-tbl_salesdata[[#This Row],[Order Date]]</f>
        <v>19</v>
      </c>
      <c r="P733">
        <f>WEEKDAY(tbl_salesdata[[#This Row],[Order Date]],2)</f>
        <v>7</v>
      </c>
      <c r="Q733" t="str">
        <f>TEXT(tbl_salesdata[[#This Row],[Order Date]],"dddd")</f>
        <v>Sunday</v>
      </c>
      <c r="R733" t="str">
        <f>IF(tbl_salesdata[[#This Row],[Weekdaynum]]&gt;5,"Yes","No")</f>
        <v>Yes</v>
      </c>
    </row>
    <row r="734" spans="1:18" hidden="1" x14ac:dyDescent="0.35">
      <c r="A734">
        <v>745139825</v>
      </c>
      <c r="B734" s="3">
        <v>44168</v>
      </c>
      <c r="C734" s="3">
        <v>44177</v>
      </c>
      <c r="D734" t="s">
        <v>75</v>
      </c>
      <c r="E734" t="s">
        <v>38</v>
      </c>
      <c r="F734" t="s">
        <v>22</v>
      </c>
      <c r="G734" t="s">
        <v>14</v>
      </c>
      <c r="H734" t="s">
        <v>34</v>
      </c>
      <c r="I734" s="9">
        <v>2288</v>
      </c>
      <c r="J734" s="9">
        <v>47.45</v>
      </c>
      <c r="K734" s="9">
        <v>31.79</v>
      </c>
      <c r="L734" s="9">
        <f>tbl_salesdata[[#This Row],[Units Sold]]*tbl_salesdata[[#This Row],[Unit Cost]]</f>
        <v>72735.520000000004</v>
      </c>
      <c r="M734" s="9">
        <f>tbl_salesdata[[#This Row],[Units Sold]]*tbl_salesdata[[#This Row],[Unit Price]]</f>
        <v>108565.6</v>
      </c>
      <c r="N734" s="9">
        <f>tbl_salesdata[[#This Row],[Total Sales]]-tbl_salesdata[[#This Row],[Total Cost]]</f>
        <v>35830.080000000002</v>
      </c>
      <c r="O734">
        <f>tbl_salesdata[[#This Row],[Ship Date]]-tbl_salesdata[[#This Row],[Order Date]]</f>
        <v>9</v>
      </c>
      <c r="P734">
        <f>WEEKDAY(tbl_salesdata[[#This Row],[Order Date]],2)</f>
        <v>4</v>
      </c>
      <c r="Q734" t="str">
        <f>TEXT(tbl_salesdata[[#This Row],[Order Date]],"dddd")</f>
        <v>Thursday</v>
      </c>
      <c r="R734" t="str">
        <f>IF(tbl_salesdata[[#This Row],[Weekdaynum]]&gt;5,"Yes","No")</f>
        <v>No</v>
      </c>
    </row>
    <row r="735" spans="1:18" hidden="1" x14ac:dyDescent="0.35">
      <c r="A735">
        <v>519213283</v>
      </c>
      <c r="B735" s="3">
        <v>42711</v>
      </c>
      <c r="C735" s="3">
        <v>42714</v>
      </c>
      <c r="D735" t="s">
        <v>219</v>
      </c>
      <c r="E735" t="s">
        <v>38</v>
      </c>
      <c r="F735" t="s">
        <v>76</v>
      </c>
      <c r="G735" t="s">
        <v>14</v>
      </c>
      <c r="H735" t="s">
        <v>15</v>
      </c>
      <c r="I735" s="9">
        <v>5603</v>
      </c>
      <c r="J735" s="9">
        <v>668.27</v>
      </c>
      <c r="K735" s="9">
        <v>502.54</v>
      </c>
      <c r="L735" s="9">
        <f>tbl_salesdata[[#This Row],[Units Sold]]*tbl_salesdata[[#This Row],[Unit Cost]]</f>
        <v>2815731.62</v>
      </c>
      <c r="M735" s="9">
        <f>tbl_salesdata[[#This Row],[Units Sold]]*tbl_salesdata[[#This Row],[Unit Price]]</f>
        <v>3744316.81</v>
      </c>
      <c r="N735" s="9">
        <f>tbl_salesdata[[#This Row],[Total Sales]]-tbl_salesdata[[#This Row],[Total Cost]]</f>
        <v>928585.19</v>
      </c>
      <c r="O735">
        <f>tbl_salesdata[[#This Row],[Ship Date]]-tbl_salesdata[[#This Row],[Order Date]]</f>
        <v>3</v>
      </c>
      <c r="P735">
        <f>WEEKDAY(tbl_salesdata[[#This Row],[Order Date]],2)</f>
        <v>3</v>
      </c>
      <c r="Q735" t="str">
        <f>TEXT(tbl_salesdata[[#This Row],[Order Date]],"dddd")</f>
        <v>Wednesday</v>
      </c>
      <c r="R735" t="str">
        <f>IF(tbl_salesdata[[#This Row],[Weekdaynum]]&gt;5,"Yes","No")</f>
        <v>No</v>
      </c>
    </row>
    <row r="736" spans="1:18" hidden="1" x14ac:dyDescent="0.35">
      <c r="A736">
        <v>363997495</v>
      </c>
      <c r="B736" s="3">
        <v>42044</v>
      </c>
      <c r="C736" s="3">
        <v>42065</v>
      </c>
      <c r="D736" t="s">
        <v>148</v>
      </c>
      <c r="E736" t="s">
        <v>24</v>
      </c>
      <c r="F736" t="s">
        <v>68</v>
      </c>
      <c r="G736" t="s">
        <v>14</v>
      </c>
      <c r="H736" t="s">
        <v>19</v>
      </c>
      <c r="I736" s="9">
        <v>3802</v>
      </c>
      <c r="J736" s="9">
        <v>154.06</v>
      </c>
      <c r="K736" s="9">
        <v>90.93</v>
      </c>
      <c r="L736" s="9">
        <f>tbl_salesdata[[#This Row],[Units Sold]]*tbl_salesdata[[#This Row],[Unit Cost]]</f>
        <v>345715.86000000004</v>
      </c>
      <c r="M736" s="9">
        <f>tbl_salesdata[[#This Row],[Units Sold]]*tbl_salesdata[[#This Row],[Unit Price]]</f>
        <v>585736.12</v>
      </c>
      <c r="N736" s="9">
        <f>tbl_salesdata[[#This Row],[Total Sales]]-tbl_salesdata[[#This Row],[Total Cost]]</f>
        <v>240020.25999999995</v>
      </c>
      <c r="O736">
        <f>tbl_salesdata[[#This Row],[Ship Date]]-tbl_salesdata[[#This Row],[Order Date]]</f>
        <v>21</v>
      </c>
      <c r="P736">
        <f>WEEKDAY(tbl_salesdata[[#This Row],[Order Date]],2)</f>
        <v>1</v>
      </c>
      <c r="Q736" t="str">
        <f>TEXT(tbl_salesdata[[#This Row],[Order Date]],"dddd")</f>
        <v>Monday</v>
      </c>
      <c r="R736" t="str">
        <f>IF(tbl_salesdata[[#This Row],[Weekdaynum]]&gt;5,"Yes","No")</f>
        <v>No</v>
      </c>
    </row>
    <row r="737" spans="1:18" hidden="1" x14ac:dyDescent="0.35">
      <c r="A737">
        <v>754541289</v>
      </c>
      <c r="B737" s="3">
        <v>43446</v>
      </c>
      <c r="C737" s="3">
        <v>43449</v>
      </c>
      <c r="D737" t="s">
        <v>188</v>
      </c>
      <c r="E737" t="s">
        <v>21</v>
      </c>
      <c r="F737" t="s">
        <v>30</v>
      </c>
      <c r="G737" t="s">
        <v>18</v>
      </c>
      <c r="H737" t="s">
        <v>26</v>
      </c>
      <c r="I737" s="9">
        <v>4390</v>
      </c>
      <c r="J737" s="9">
        <v>81.73</v>
      </c>
      <c r="K737" s="9">
        <v>56.67</v>
      </c>
      <c r="L737" s="9">
        <f>tbl_salesdata[[#This Row],[Units Sold]]*tbl_salesdata[[#This Row],[Unit Cost]]</f>
        <v>248781.30000000002</v>
      </c>
      <c r="M737" s="9">
        <f>tbl_salesdata[[#This Row],[Units Sold]]*tbl_salesdata[[#This Row],[Unit Price]]</f>
        <v>358794.7</v>
      </c>
      <c r="N737" s="9">
        <f>tbl_salesdata[[#This Row],[Total Sales]]-tbl_salesdata[[#This Row],[Total Cost]]</f>
        <v>110013.4</v>
      </c>
      <c r="O737">
        <f>tbl_salesdata[[#This Row],[Ship Date]]-tbl_salesdata[[#This Row],[Order Date]]</f>
        <v>3</v>
      </c>
      <c r="P737">
        <f>WEEKDAY(tbl_salesdata[[#This Row],[Order Date]],2)</f>
        <v>3</v>
      </c>
      <c r="Q737" t="str">
        <f>TEXT(tbl_salesdata[[#This Row],[Order Date]],"dddd")</f>
        <v>Wednesday</v>
      </c>
      <c r="R737" t="str">
        <f>IF(tbl_salesdata[[#This Row],[Weekdaynum]]&gt;5,"Yes","No")</f>
        <v>No</v>
      </c>
    </row>
    <row r="738" spans="1:18" hidden="1" x14ac:dyDescent="0.35">
      <c r="A738">
        <v>886205995</v>
      </c>
      <c r="B738" s="3">
        <v>42897</v>
      </c>
      <c r="C738" s="3">
        <v>42898</v>
      </c>
      <c r="D738" t="s">
        <v>155</v>
      </c>
      <c r="E738" t="s">
        <v>12</v>
      </c>
      <c r="F738" t="s">
        <v>76</v>
      </c>
      <c r="G738" t="s">
        <v>14</v>
      </c>
      <c r="H738" t="s">
        <v>34</v>
      </c>
      <c r="I738" s="9">
        <v>6902</v>
      </c>
      <c r="J738" s="9">
        <v>668.27</v>
      </c>
      <c r="K738" s="9">
        <v>502.54</v>
      </c>
      <c r="L738" s="9">
        <f>tbl_salesdata[[#This Row],[Units Sold]]*tbl_salesdata[[#This Row],[Unit Cost]]</f>
        <v>3468531.08</v>
      </c>
      <c r="M738" s="9">
        <f>tbl_salesdata[[#This Row],[Units Sold]]*tbl_salesdata[[#This Row],[Unit Price]]</f>
        <v>4612399.54</v>
      </c>
      <c r="N738" s="9">
        <f>tbl_salesdata[[#This Row],[Total Sales]]-tbl_salesdata[[#This Row],[Total Cost]]</f>
        <v>1143868.46</v>
      </c>
      <c r="O738">
        <f>tbl_salesdata[[#This Row],[Ship Date]]-tbl_salesdata[[#This Row],[Order Date]]</f>
        <v>1</v>
      </c>
      <c r="P738">
        <f>WEEKDAY(tbl_salesdata[[#This Row],[Order Date]],2)</f>
        <v>7</v>
      </c>
      <c r="Q738" t="str">
        <f>TEXT(tbl_salesdata[[#This Row],[Order Date]],"dddd")</f>
        <v>Sunday</v>
      </c>
      <c r="R738" t="str">
        <f>IF(tbl_salesdata[[#This Row],[Weekdaynum]]&gt;5,"Yes","No")</f>
        <v>Yes</v>
      </c>
    </row>
    <row r="739" spans="1:18" hidden="1" x14ac:dyDescent="0.35">
      <c r="A739">
        <v>924665439</v>
      </c>
      <c r="B739" s="3">
        <v>43574</v>
      </c>
      <c r="C739" s="3">
        <v>43587</v>
      </c>
      <c r="D739" t="s">
        <v>163</v>
      </c>
      <c r="E739" t="s">
        <v>38</v>
      </c>
      <c r="F739" t="s">
        <v>13</v>
      </c>
      <c r="G739" t="s">
        <v>14</v>
      </c>
      <c r="H739" t="s">
        <v>19</v>
      </c>
      <c r="I739" s="9">
        <v>7906</v>
      </c>
      <c r="J739" s="9">
        <v>255.28</v>
      </c>
      <c r="K739" s="9">
        <v>159.41999999999999</v>
      </c>
      <c r="L739" s="9">
        <f>tbl_salesdata[[#This Row],[Units Sold]]*tbl_salesdata[[#This Row],[Unit Cost]]</f>
        <v>1260374.5199999998</v>
      </c>
      <c r="M739" s="9">
        <f>tbl_salesdata[[#This Row],[Units Sold]]*tbl_salesdata[[#This Row],[Unit Price]]</f>
        <v>2018243.68</v>
      </c>
      <c r="N739" s="9">
        <f>tbl_salesdata[[#This Row],[Total Sales]]-tbl_salesdata[[#This Row],[Total Cost]]</f>
        <v>757869.16000000015</v>
      </c>
      <c r="O739">
        <f>tbl_salesdata[[#This Row],[Ship Date]]-tbl_salesdata[[#This Row],[Order Date]]</f>
        <v>13</v>
      </c>
      <c r="P739">
        <f>WEEKDAY(tbl_salesdata[[#This Row],[Order Date]],2)</f>
        <v>5</v>
      </c>
      <c r="Q739" t="str">
        <f>TEXT(tbl_salesdata[[#This Row],[Order Date]],"dddd")</f>
        <v>Friday</v>
      </c>
      <c r="R739" t="str">
        <f>IF(tbl_salesdata[[#This Row],[Weekdaynum]]&gt;5,"Yes","No")</f>
        <v>No</v>
      </c>
    </row>
    <row r="740" spans="1:18" hidden="1" x14ac:dyDescent="0.35">
      <c r="A740">
        <v>655905950</v>
      </c>
      <c r="B740" s="3">
        <v>42734</v>
      </c>
      <c r="C740" s="3">
        <v>42737</v>
      </c>
      <c r="D740" t="s">
        <v>101</v>
      </c>
      <c r="E740" t="s">
        <v>24</v>
      </c>
      <c r="F740" t="s">
        <v>76</v>
      </c>
      <c r="G740" t="s">
        <v>14</v>
      </c>
      <c r="H740" t="s">
        <v>34</v>
      </c>
      <c r="I740" s="9">
        <v>6001</v>
      </c>
      <c r="J740" s="9">
        <v>668.27</v>
      </c>
      <c r="K740" s="9">
        <v>502.54</v>
      </c>
      <c r="L740" s="9">
        <f>tbl_salesdata[[#This Row],[Units Sold]]*tbl_salesdata[[#This Row],[Unit Cost]]</f>
        <v>3015742.54</v>
      </c>
      <c r="M740" s="9">
        <f>tbl_salesdata[[#This Row],[Units Sold]]*tbl_salesdata[[#This Row],[Unit Price]]</f>
        <v>4010288.27</v>
      </c>
      <c r="N740" s="9">
        <f>tbl_salesdata[[#This Row],[Total Sales]]-tbl_salesdata[[#This Row],[Total Cost]]</f>
        <v>994545.73</v>
      </c>
      <c r="O740">
        <f>tbl_salesdata[[#This Row],[Ship Date]]-tbl_salesdata[[#This Row],[Order Date]]</f>
        <v>3</v>
      </c>
      <c r="P740">
        <f>WEEKDAY(tbl_salesdata[[#This Row],[Order Date]],2)</f>
        <v>5</v>
      </c>
      <c r="Q740" t="str">
        <f>TEXT(tbl_salesdata[[#This Row],[Order Date]],"dddd")</f>
        <v>Friday</v>
      </c>
      <c r="R740" t="str">
        <f>IF(tbl_salesdata[[#This Row],[Weekdaynum]]&gt;5,"Yes","No")</f>
        <v>No</v>
      </c>
    </row>
    <row r="741" spans="1:18" hidden="1" x14ac:dyDescent="0.35">
      <c r="A741">
        <v>836226356</v>
      </c>
      <c r="B741" s="3">
        <v>44564</v>
      </c>
      <c r="C741" s="3">
        <v>44570</v>
      </c>
      <c r="D741" t="s">
        <v>69</v>
      </c>
      <c r="E741" t="s">
        <v>38</v>
      </c>
      <c r="F741" t="s">
        <v>22</v>
      </c>
      <c r="G741" t="s">
        <v>18</v>
      </c>
      <c r="H741" t="s">
        <v>34</v>
      </c>
      <c r="I741" s="9">
        <v>6816</v>
      </c>
      <c r="J741" s="9">
        <v>47.45</v>
      </c>
      <c r="K741" s="9">
        <v>31.79</v>
      </c>
      <c r="L741" s="9">
        <f>tbl_salesdata[[#This Row],[Units Sold]]*tbl_salesdata[[#This Row],[Unit Cost]]</f>
        <v>216680.63999999998</v>
      </c>
      <c r="M741" s="9">
        <f>tbl_salesdata[[#This Row],[Units Sold]]*tbl_salesdata[[#This Row],[Unit Price]]</f>
        <v>323419.2</v>
      </c>
      <c r="N741" s="9">
        <f>tbl_salesdata[[#This Row],[Total Sales]]-tbl_salesdata[[#This Row],[Total Cost]]</f>
        <v>106738.56000000003</v>
      </c>
      <c r="O741">
        <f>tbl_salesdata[[#This Row],[Ship Date]]-tbl_salesdata[[#This Row],[Order Date]]</f>
        <v>6</v>
      </c>
      <c r="P741">
        <f>WEEKDAY(tbl_salesdata[[#This Row],[Order Date]],2)</f>
        <v>1</v>
      </c>
      <c r="Q741" t="str">
        <f>TEXT(tbl_salesdata[[#This Row],[Order Date]],"dddd")</f>
        <v>Monday</v>
      </c>
      <c r="R741" t="str">
        <f>IF(tbl_salesdata[[#This Row],[Weekdaynum]]&gt;5,"Yes","No")</f>
        <v>No</v>
      </c>
    </row>
    <row r="742" spans="1:18" hidden="1" x14ac:dyDescent="0.35">
      <c r="A742">
        <v>942237985</v>
      </c>
      <c r="B742" s="3">
        <v>44099</v>
      </c>
      <c r="C742" s="3">
        <v>44113</v>
      </c>
      <c r="D742" t="s">
        <v>39</v>
      </c>
      <c r="E742" t="s">
        <v>29</v>
      </c>
      <c r="F742" t="s">
        <v>76</v>
      </c>
      <c r="G742" t="s">
        <v>18</v>
      </c>
      <c r="H742" t="s">
        <v>19</v>
      </c>
      <c r="I742" s="9">
        <v>8013</v>
      </c>
      <c r="J742" s="9">
        <v>668.27</v>
      </c>
      <c r="K742" s="9">
        <v>502.54</v>
      </c>
      <c r="L742" s="9">
        <f>tbl_salesdata[[#This Row],[Units Sold]]*tbl_salesdata[[#This Row],[Unit Cost]]</f>
        <v>4026853.02</v>
      </c>
      <c r="M742" s="9">
        <f>tbl_salesdata[[#This Row],[Units Sold]]*tbl_salesdata[[#This Row],[Unit Price]]</f>
        <v>5354847.51</v>
      </c>
      <c r="N742" s="9">
        <f>tbl_salesdata[[#This Row],[Total Sales]]-tbl_salesdata[[#This Row],[Total Cost]]</f>
        <v>1327994.4899999998</v>
      </c>
      <c r="O742">
        <f>tbl_salesdata[[#This Row],[Ship Date]]-tbl_salesdata[[#This Row],[Order Date]]</f>
        <v>14</v>
      </c>
      <c r="P742">
        <f>WEEKDAY(tbl_salesdata[[#This Row],[Order Date]],2)</f>
        <v>5</v>
      </c>
      <c r="Q742" t="str">
        <f>TEXT(tbl_salesdata[[#This Row],[Order Date]],"dddd")</f>
        <v>Friday</v>
      </c>
      <c r="R742" t="str">
        <f>IF(tbl_salesdata[[#This Row],[Weekdaynum]]&gt;5,"Yes","No")</f>
        <v>No</v>
      </c>
    </row>
    <row r="743" spans="1:18" hidden="1" x14ac:dyDescent="0.35">
      <c r="A743">
        <v>520864665</v>
      </c>
      <c r="B743" s="3">
        <v>44036</v>
      </c>
      <c r="C743" s="3">
        <v>44049</v>
      </c>
      <c r="D743" t="s">
        <v>87</v>
      </c>
      <c r="E743" t="s">
        <v>24</v>
      </c>
      <c r="F743" t="s">
        <v>25</v>
      </c>
      <c r="G743" t="s">
        <v>14</v>
      </c>
      <c r="H743" t="s">
        <v>34</v>
      </c>
      <c r="I743" s="9">
        <v>4284</v>
      </c>
      <c r="J743" s="9">
        <v>205.7</v>
      </c>
      <c r="K743" s="9">
        <v>117.11</v>
      </c>
      <c r="L743" s="9">
        <f>tbl_salesdata[[#This Row],[Units Sold]]*tbl_salesdata[[#This Row],[Unit Cost]]</f>
        <v>501699.24</v>
      </c>
      <c r="M743" s="9">
        <f>tbl_salesdata[[#This Row],[Units Sold]]*tbl_salesdata[[#This Row],[Unit Price]]</f>
        <v>881218.79999999993</v>
      </c>
      <c r="N743" s="9">
        <f>tbl_salesdata[[#This Row],[Total Sales]]-tbl_salesdata[[#This Row],[Total Cost]]</f>
        <v>379519.55999999994</v>
      </c>
      <c r="O743">
        <f>tbl_salesdata[[#This Row],[Ship Date]]-tbl_salesdata[[#This Row],[Order Date]]</f>
        <v>13</v>
      </c>
      <c r="P743">
        <f>WEEKDAY(tbl_salesdata[[#This Row],[Order Date]],2)</f>
        <v>5</v>
      </c>
      <c r="Q743" t="str">
        <f>TEXT(tbl_salesdata[[#This Row],[Order Date]],"dddd")</f>
        <v>Friday</v>
      </c>
      <c r="R743" t="str">
        <f>IF(tbl_salesdata[[#This Row],[Weekdaynum]]&gt;5,"Yes","No")</f>
        <v>No</v>
      </c>
    </row>
    <row r="744" spans="1:18" hidden="1" x14ac:dyDescent="0.35">
      <c r="A744">
        <v>539342725</v>
      </c>
      <c r="B744" s="3">
        <v>43497</v>
      </c>
      <c r="C744" s="3">
        <v>43515</v>
      </c>
      <c r="D744" t="s">
        <v>199</v>
      </c>
      <c r="E744" t="s">
        <v>29</v>
      </c>
      <c r="F744" t="s">
        <v>17</v>
      </c>
      <c r="G744" t="s">
        <v>18</v>
      </c>
      <c r="H744" t="s">
        <v>34</v>
      </c>
      <c r="I744" s="9">
        <v>2353</v>
      </c>
      <c r="J744" s="9">
        <v>152.58000000000001</v>
      </c>
      <c r="K744" s="9">
        <v>97.44</v>
      </c>
      <c r="L744" s="9">
        <f>tbl_salesdata[[#This Row],[Units Sold]]*tbl_salesdata[[#This Row],[Unit Cost]]</f>
        <v>229276.32</v>
      </c>
      <c r="M744" s="9">
        <f>tbl_salesdata[[#This Row],[Units Sold]]*tbl_salesdata[[#This Row],[Unit Price]]</f>
        <v>359020.74000000005</v>
      </c>
      <c r="N744" s="9">
        <f>tbl_salesdata[[#This Row],[Total Sales]]-tbl_salesdata[[#This Row],[Total Cost]]</f>
        <v>129744.42000000004</v>
      </c>
      <c r="O744">
        <f>tbl_salesdata[[#This Row],[Ship Date]]-tbl_salesdata[[#This Row],[Order Date]]</f>
        <v>18</v>
      </c>
      <c r="P744">
        <f>WEEKDAY(tbl_salesdata[[#This Row],[Order Date]],2)</f>
        <v>5</v>
      </c>
      <c r="Q744" t="str">
        <f>TEXT(tbl_salesdata[[#This Row],[Order Date]],"dddd")</f>
        <v>Friday</v>
      </c>
      <c r="R744" t="str">
        <f>IF(tbl_salesdata[[#This Row],[Weekdaynum]]&gt;5,"Yes","No")</f>
        <v>No</v>
      </c>
    </row>
    <row r="745" spans="1:18" hidden="1" x14ac:dyDescent="0.35">
      <c r="A745">
        <v>235220992</v>
      </c>
      <c r="B745" s="3">
        <v>42074</v>
      </c>
      <c r="C745" s="3">
        <v>42085</v>
      </c>
      <c r="D745" t="s">
        <v>73</v>
      </c>
      <c r="E745" t="s">
        <v>24</v>
      </c>
      <c r="F745" t="s">
        <v>13</v>
      </c>
      <c r="G745" t="s">
        <v>18</v>
      </c>
      <c r="H745" t="s">
        <v>15</v>
      </c>
      <c r="I745" s="9">
        <v>5974</v>
      </c>
      <c r="J745" s="9">
        <v>255.28</v>
      </c>
      <c r="K745" s="9">
        <v>159.41999999999999</v>
      </c>
      <c r="L745" s="9">
        <f>tbl_salesdata[[#This Row],[Units Sold]]*tbl_salesdata[[#This Row],[Unit Cost]]</f>
        <v>952375.08</v>
      </c>
      <c r="M745" s="9">
        <f>tbl_salesdata[[#This Row],[Units Sold]]*tbl_salesdata[[#This Row],[Unit Price]]</f>
        <v>1525042.72</v>
      </c>
      <c r="N745" s="9">
        <f>tbl_salesdata[[#This Row],[Total Sales]]-tbl_salesdata[[#This Row],[Total Cost]]</f>
        <v>572667.64</v>
      </c>
      <c r="O745">
        <f>tbl_salesdata[[#This Row],[Ship Date]]-tbl_salesdata[[#This Row],[Order Date]]</f>
        <v>11</v>
      </c>
      <c r="P745">
        <f>WEEKDAY(tbl_salesdata[[#This Row],[Order Date]],2)</f>
        <v>3</v>
      </c>
      <c r="Q745" t="str">
        <f>TEXT(tbl_salesdata[[#This Row],[Order Date]],"dddd")</f>
        <v>Wednesday</v>
      </c>
      <c r="R745" t="str">
        <f>IF(tbl_salesdata[[#This Row],[Weekdaynum]]&gt;5,"Yes","No")</f>
        <v>No</v>
      </c>
    </row>
    <row r="746" spans="1:18" hidden="1" x14ac:dyDescent="0.35">
      <c r="A746">
        <v>266360795</v>
      </c>
      <c r="B746" s="3">
        <v>43551</v>
      </c>
      <c r="C746" s="3">
        <v>43560</v>
      </c>
      <c r="D746" t="s">
        <v>180</v>
      </c>
      <c r="E746" t="s">
        <v>24</v>
      </c>
      <c r="F746" t="s">
        <v>25</v>
      </c>
      <c r="G746" t="s">
        <v>14</v>
      </c>
      <c r="H746" t="s">
        <v>19</v>
      </c>
      <c r="I746" s="9">
        <v>933</v>
      </c>
      <c r="J746" s="9">
        <v>205.7</v>
      </c>
      <c r="K746" s="9">
        <v>117.11</v>
      </c>
      <c r="L746" s="9">
        <f>tbl_salesdata[[#This Row],[Units Sold]]*tbl_salesdata[[#This Row],[Unit Cost]]</f>
        <v>109263.63</v>
      </c>
      <c r="M746" s="9">
        <f>tbl_salesdata[[#This Row],[Units Sold]]*tbl_salesdata[[#This Row],[Unit Price]]</f>
        <v>191918.09999999998</v>
      </c>
      <c r="N746" s="9">
        <f>tbl_salesdata[[#This Row],[Total Sales]]-tbl_salesdata[[#This Row],[Total Cost]]</f>
        <v>82654.469999999972</v>
      </c>
      <c r="O746">
        <f>tbl_salesdata[[#This Row],[Ship Date]]-tbl_salesdata[[#This Row],[Order Date]]</f>
        <v>9</v>
      </c>
      <c r="P746">
        <f>WEEKDAY(tbl_salesdata[[#This Row],[Order Date]],2)</f>
        <v>3</v>
      </c>
      <c r="Q746" t="str">
        <f>TEXT(tbl_salesdata[[#This Row],[Order Date]],"dddd")</f>
        <v>Wednesday</v>
      </c>
      <c r="R746" t="str">
        <f>IF(tbl_salesdata[[#This Row],[Weekdaynum]]&gt;5,"Yes","No")</f>
        <v>No</v>
      </c>
    </row>
    <row r="747" spans="1:18" x14ac:dyDescent="0.35">
      <c r="A747">
        <v>541613376</v>
      </c>
      <c r="B747" s="3">
        <v>44107</v>
      </c>
      <c r="C747" s="3">
        <v>44115</v>
      </c>
      <c r="D747" t="s">
        <v>75</v>
      </c>
      <c r="E747" t="s">
        <v>38</v>
      </c>
      <c r="F747" t="s">
        <v>76</v>
      </c>
      <c r="G747" t="s">
        <v>14</v>
      </c>
      <c r="H747" t="s">
        <v>19</v>
      </c>
      <c r="I747" s="9">
        <v>4289</v>
      </c>
      <c r="J747" s="9">
        <v>668.27</v>
      </c>
      <c r="K747" s="9">
        <v>502.54</v>
      </c>
      <c r="L747" s="9">
        <f>tbl_salesdata[[#This Row],[Units Sold]]*tbl_salesdata[[#This Row],[Unit Cost]]</f>
        <v>2155394.06</v>
      </c>
      <c r="M747" s="9">
        <f>tbl_salesdata[[#This Row],[Units Sold]]*tbl_salesdata[[#This Row],[Unit Price]]</f>
        <v>2866210.03</v>
      </c>
      <c r="N747" s="9">
        <f>tbl_salesdata[[#This Row],[Total Sales]]-tbl_salesdata[[#This Row],[Total Cost]]</f>
        <v>710815.96999999974</v>
      </c>
      <c r="O747">
        <f>tbl_salesdata[[#This Row],[Ship Date]]-tbl_salesdata[[#This Row],[Order Date]]</f>
        <v>8</v>
      </c>
      <c r="P747">
        <f>WEEKDAY(tbl_salesdata[[#This Row],[Order Date]],2)</f>
        <v>6</v>
      </c>
      <c r="Q747" t="str">
        <f>TEXT(tbl_salesdata[[#This Row],[Order Date]],"dddd")</f>
        <v>Saturday</v>
      </c>
      <c r="R747" t="str">
        <f>IF(tbl_salesdata[[#This Row],[Weekdaynum]]&gt;5,"Yes","No")</f>
        <v>Yes</v>
      </c>
    </row>
    <row r="748" spans="1:18" hidden="1" x14ac:dyDescent="0.35">
      <c r="A748">
        <v>267432820</v>
      </c>
      <c r="B748" s="3">
        <v>44651</v>
      </c>
      <c r="C748" s="3">
        <v>44658</v>
      </c>
      <c r="D748" t="s">
        <v>181</v>
      </c>
      <c r="E748" t="s">
        <v>38</v>
      </c>
      <c r="F748" t="s">
        <v>25</v>
      </c>
      <c r="G748" t="s">
        <v>14</v>
      </c>
      <c r="H748" t="s">
        <v>15</v>
      </c>
      <c r="I748" s="9">
        <v>8169</v>
      </c>
      <c r="J748" s="9">
        <v>205.7</v>
      </c>
      <c r="K748" s="9">
        <v>117.11</v>
      </c>
      <c r="L748" s="9">
        <f>tbl_salesdata[[#This Row],[Units Sold]]*tbl_salesdata[[#This Row],[Unit Cost]]</f>
        <v>956671.59</v>
      </c>
      <c r="M748" s="9">
        <f>tbl_salesdata[[#This Row],[Units Sold]]*tbl_salesdata[[#This Row],[Unit Price]]</f>
        <v>1680363.2999999998</v>
      </c>
      <c r="N748" s="9">
        <f>tbl_salesdata[[#This Row],[Total Sales]]-tbl_salesdata[[#This Row],[Total Cost]]</f>
        <v>723691.70999999985</v>
      </c>
      <c r="O748">
        <f>tbl_salesdata[[#This Row],[Ship Date]]-tbl_salesdata[[#This Row],[Order Date]]</f>
        <v>7</v>
      </c>
      <c r="P748">
        <f>WEEKDAY(tbl_salesdata[[#This Row],[Order Date]],2)</f>
        <v>4</v>
      </c>
      <c r="Q748" t="str">
        <f>TEXT(tbl_salesdata[[#This Row],[Order Date]],"dddd")</f>
        <v>Thursday</v>
      </c>
      <c r="R748" t="str">
        <f>IF(tbl_salesdata[[#This Row],[Weekdaynum]]&gt;5,"Yes","No")</f>
        <v>No</v>
      </c>
    </row>
    <row r="749" spans="1:18" hidden="1" x14ac:dyDescent="0.35">
      <c r="A749">
        <v>104650199</v>
      </c>
      <c r="B749" s="3">
        <v>43332</v>
      </c>
      <c r="C749" s="3">
        <v>43352</v>
      </c>
      <c r="D749" t="s">
        <v>136</v>
      </c>
      <c r="E749" t="s">
        <v>38</v>
      </c>
      <c r="F749" t="s">
        <v>25</v>
      </c>
      <c r="G749" t="s">
        <v>18</v>
      </c>
      <c r="H749" t="s">
        <v>34</v>
      </c>
      <c r="I749" s="9">
        <v>7174</v>
      </c>
      <c r="J749" s="9">
        <v>205.7</v>
      </c>
      <c r="K749" s="9">
        <v>117.11</v>
      </c>
      <c r="L749" s="9">
        <f>tbl_salesdata[[#This Row],[Units Sold]]*tbl_salesdata[[#This Row],[Unit Cost]]</f>
        <v>840147.14</v>
      </c>
      <c r="M749" s="9">
        <f>tbl_salesdata[[#This Row],[Units Sold]]*tbl_salesdata[[#This Row],[Unit Price]]</f>
        <v>1475691.7999999998</v>
      </c>
      <c r="N749" s="9">
        <f>tbl_salesdata[[#This Row],[Total Sales]]-tbl_salesdata[[#This Row],[Total Cost]]</f>
        <v>635544.6599999998</v>
      </c>
      <c r="O749">
        <f>tbl_salesdata[[#This Row],[Ship Date]]-tbl_salesdata[[#This Row],[Order Date]]</f>
        <v>20</v>
      </c>
      <c r="P749">
        <f>WEEKDAY(tbl_salesdata[[#This Row],[Order Date]],2)</f>
        <v>1</v>
      </c>
      <c r="Q749" t="str">
        <f>TEXT(tbl_salesdata[[#This Row],[Order Date]],"dddd")</f>
        <v>Monday</v>
      </c>
      <c r="R749" t="str">
        <f>IF(tbl_salesdata[[#This Row],[Weekdaynum]]&gt;5,"Yes","No")</f>
        <v>No</v>
      </c>
    </row>
    <row r="750" spans="1:18" hidden="1" x14ac:dyDescent="0.35">
      <c r="A750">
        <v>911699426</v>
      </c>
      <c r="B750" s="3">
        <v>44803</v>
      </c>
      <c r="C750" s="3">
        <v>44819</v>
      </c>
      <c r="D750" t="s">
        <v>171</v>
      </c>
      <c r="E750" t="s">
        <v>12</v>
      </c>
      <c r="F750" t="s">
        <v>42</v>
      </c>
      <c r="G750" t="s">
        <v>14</v>
      </c>
      <c r="H750" t="s">
        <v>26</v>
      </c>
      <c r="I750" s="9">
        <v>975</v>
      </c>
      <c r="J750" s="9">
        <v>437.2</v>
      </c>
      <c r="K750" s="9">
        <v>263.33</v>
      </c>
      <c r="L750" s="9">
        <f>tbl_salesdata[[#This Row],[Units Sold]]*tbl_salesdata[[#This Row],[Unit Cost]]</f>
        <v>256746.74999999997</v>
      </c>
      <c r="M750" s="9">
        <f>tbl_salesdata[[#This Row],[Units Sold]]*tbl_salesdata[[#This Row],[Unit Price]]</f>
        <v>426270</v>
      </c>
      <c r="N750" s="9">
        <f>tbl_salesdata[[#This Row],[Total Sales]]-tbl_salesdata[[#This Row],[Total Cost]]</f>
        <v>169523.25000000003</v>
      </c>
      <c r="O750">
        <f>tbl_salesdata[[#This Row],[Ship Date]]-tbl_salesdata[[#This Row],[Order Date]]</f>
        <v>16</v>
      </c>
      <c r="P750">
        <f>WEEKDAY(tbl_salesdata[[#This Row],[Order Date]],2)</f>
        <v>2</v>
      </c>
      <c r="Q750" t="str">
        <f>TEXT(tbl_salesdata[[#This Row],[Order Date]],"dddd")</f>
        <v>Tuesday</v>
      </c>
      <c r="R750" t="str">
        <f>IF(tbl_salesdata[[#This Row],[Weekdaynum]]&gt;5,"Yes","No")</f>
        <v>No</v>
      </c>
    </row>
    <row r="751" spans="1:18" hidden="1" x14ac:dyDescent="0.35">
      <c r="A751">
        <v>998004329</v>
      </c>
      <c r="B751" s="3">
        <v>42718</v>
      </c>
      <c r="C751" s="3">
        <v>42730</v>
      </c>
      <c r="D751" t="s">
        <v>174</v>
      </c>
      <c r="E751" t="s">
        <v>29</v>
      </c>
      <c r="F751" t="s">
        <v>13</v>
      </c>
      <c r="G751" t="s">
        <v>18</v>
      </c>
      <c r="H751" t="s">
        <v>26</v>
      </c>
      <c r="I751" s="9">
        <v>514</v>
      </c>
      <c r="J751" s="9">
        <v>255.28</v>
      </c>
      <c r="K751" s="9">
        <v>159.41999999999999</v>
      </c>
      <c r="L751" s="9">
        <f>tbl_salesdata[[#This Row],[Units Sold]]*tbl_salesdata[[#This Row],[Unit Cost]]</f>
        <v>81941.87999999999</v>
      </c>
      <c r="M751" s="9">
        <f>tbl_salesdata[[#This Row],[Units Sold]]*tbl_salesdata[[#This Row],[Unit Price]]</f>
        <v>131213.92000000001</v>
      </c>
      <c r="N751" s="9">
        <f>tbl_salesdata[[#This Row],[Total Sales]]-tbl_salesdata[[#This Row],[Total Cost]]</f>
        <v>49272.040000000023</v>
      </c>
      <c r="O751">
        <f>tbl_salesdata[[#This Row],[Ship Date]]-tbl_salesdata[[#This Row],[Order Date]]</f>
        <v>12</v>
      </c>
      <c r="P751">
        <f>WEEKDAY(tbl_salesdata[[#This Row],[Order Date]],2)</f>
        <v>3</v>
      </c>
      <c r="Q751" t="str">
        <f>TEXT(tbl_salesdata[[#This Row],[Order Date]],"dddd")</f>
        <v>Wednesday</v>
      </c>
      <c r="R751" t="str">
        <f>IF(tbl_salesdata[[#This Row],[Weekdaynum]]&gt;5,"Yes","No")</f>
        <v>No</v>
      </c>
    </row>
    <row r="752" spans="1:18" hidden="1" x14ac:dyDescent="0.35">
      <c r="A752">
        <v>993301236</v>
      </c>
      <c r="B752" s="3">
        <v>42127</v>
      </c>
      <c r="C752" s="3">
        <v>42131</v>
      </c>
      <c r="D752" t="s">
        <v>177</v>
      </c>
      <c r="E752" t="s">
        <v>24</v>
      </c>
      <c r="F752" t="s">
        <v>30</v>
      </c>
      <c r="G752" t="s">
        <v>14</v>
      </c>
      <c r="H752" t="s">
        <v>26</v>
      </c>
      <c r="I752" s="9">
        <v>8764</v>
      </c>
      <c r="J752" s="9">
        <v>81.73</v>
      </c>
      <c r="K752" s="9">
        <v>56.67</v>
      </c>
      <c r="L752" s="9">
        <f>tbl_salesdata[[#This Row],[Units Sold]]*tbl_salesdata[[#This Row],[Unit Cost]]</f>
        <v>496655.88</v>
      </c>
      <c r="M752" s="9">
        <f>tbl_salesdata[[#This Row],[Units Sold]]*tbl_salesdata[[#This Row],[Unit Price]]</f>
        <v>716281.72000000009</v>
      </c>
      <c r="N752" s="9">
        <f>tbl_salesdata[[#This Row],[Total Sales]]-tbl_salesdata[[#This Row],[Total Cost]]</f>
        <v>219625.84000000008</v>
      </c>
      <c r="O752">
        <f>tbl_salesdata[[#This Row],[Ship Date]]-tbl_salesdata[[#This Row],[Order Date]]</f>
        <v>4</v>
      </c>
      <c r="P752">
        <f>WEEKDAY(tbl_salesdata[[#This Row],[Order Date]],2)</f>
        <v>7</v>
      </c>
      <c r="Q752" t="str">
        <f>TEXT(tbl_salesdata[[#This Row],[Order Date]],"dddd")</f>
        <v>Sunday</v>
      </c>
      <c r="R752" t="str">
        <f>IF(tbl_salesdata[[#This Row],[Weekdaynum]]&gt;5,"Yes","No")</f>
        <v>Yes</v>
      </c>
    </row>
    <row r="753" spans="1:18" hidden="1" x14ac:dyDescent="0.35">
      <c r="A753">
        <v>697638976</v>
      </c>
      <c r="B753" s="3">
        <v>42079</v>
      </c>
      <c r="C753" s="3">
        <v>42098</v>
      </c>
      <c r="D753" t="s">
        <v>103</v>
      </c>
      <c r="E753" t="s">
        <v>21</v>
      </c>
      <c r="F753" t="s">
        <v>68</v>
      </c>
      <c r="G753" t="s">
        <v>18</v>
      </c>
      <c r="H753" t="s">
        <v>26</v>
      </c>
      <c r="I753" s="9">
        <v>5731</v>
      </c>
      <c r="J753" s="9">
        <v>154.06</v>
      </c>
      <c r="K753" s="9">
        <v>90.93</v>
      </c>
      <c r="L753" s="9">
        <f>tbl_salesdata[[#This Row],[Units Sold]]*tbl_salesdata[[#This Row],[Unit Cost]]</f>
        <v>521119.83</v>
      </c>
      <c r="M753" s="9">
        <f>tbl_salesdata[[#This Row],[Units Sold]]*tbl_salesdata[[#This Row],[Unit Price]]</f>
        <v>882917.86</v>
      </c>
      <c r="N753" s="9">
        <f>tbl_salesdata[[#This Row],[Total Sales]]-tbl_salesdata[[#This Row],[Total Cost]]</f>
        <v>361798.02999999997</v>
      </c>
      <c r="O753">
        <f>tbl_salesdata[[#This Row],[Ship Date]]-tbl_salesdata[[#This Row],[Order Date]]</f>
        <v>19</v>
      </c>
      <c r="P753">
        <f>WEEKDAY(tbl_salesdata[[#This Row],[Order Date]],2)</f>
        <v>1</v>
      </c>
      <c r="Q753" t="str">
        <f>TEXT(tbl_salesdata[[#This Row],[Order Date]],"dddd")</f>
        <v>Monday</v>
      </c>
      <c r="R753" t="str">
        <f>IF(tbl_salesdata[[#This Row],[Weekdaynum]]&gt;5,"Yes","No")</f>
        <v>No</v>
      </c>
    </row>
    <row r="754" spans="1:18" hidden="1" x14ac:dyDescent="0.35">
      <c r="A754">
        <v>431378877</v>
      </c>
      <c r="B754" s="3">
        <v>44516</v>
      </c>
      <c r="C754" s="3">
        <v>44533</v>
      </c>
      <c r="D754" t="s">
        <v>199</v>
      </c>
      <c r="E754" t="s">
        <v>29</v>
      </c>
      <c r="F754" t="s">
        <v>42</v>
      </c>
      <c r="G754" t="s">
        <v>14</v>
      </c>
      <c r="H754" t="s">
        <v>19</v>
      </c>
      <c r="I754" s="9">
        <v>3451</v>
      </c>
      <c r="J754" s="9">
        <v>437.2</v>
      </c>
      <c r="K754" s="9">
        <v>263.33</v>
      </c>
      <c r="L754" s="9">
        <f>tbl_salesdata[[#This Row],[Units Sold]]*tbl_salesdata[[#This Row],[Unit Cost]]</f>
        <v>908751.83</v>
      </c>
      <c r="M754" s="9">
        <f>tbl_salesdata[[#This Row],[Units Sold]]*tbl_salesdata[[#This Row],[Unit Price]]</f>
        <v>1508777.2</v>
      </c>
      <c r="N754" s="9">
        <f>tbl_salesdata[[#This Row],[Total Sales]]-tbl_salesdata[[#This Row],[Total Cost]]</f>
        <v>600025.37</v>
      </c>
      <c r="O754">
        <f>tbl_salesdata[[#This Row],[Ship Date]]-tbl_salesdata[[#This Row],[Order Date]]</f>
        <v>17</v>
      </c>
      <c r="P754">
        <f>WEEKDAY(tbl_salesdata[[#This Row],[Order Date]],2)</f>
        <v>2</v>
      </c>
      <c r="Q754" t="str">
        <f>TEXT(tbl_salesdata[[#This Row],[Order Date]],"dddd")</f>
        <v>Tuesday</v>
      </c>
      <c r="R754" t="str">
        <f>IF(tbl_salesdata[[#This Row],[Weekdaynum]]&gt;5,"Yes","No")</f>
        <v>No</v>
      </c>
    </row>
    <row r="755" spans="1:18" hidden="1" x14ac:dyDescent="0.35">
      <c r="A755">
        <v>585194766</v>
      </c>
      <c r="B755" s="3">
        <v>43497</v>
      </c>
      <c r="C755" s="3">
        <v>43505</v>
      </c>
      <c r="D755" t="s">
        <v>31</v>
      </c>
      <c r="E755" t="s">
        <v>32</v>
      </c>
      <c r="F755" t="s">
        <v>68</v>
      </c>
      <c r="G755" t="s">
        <v>18</v>
      </c>
      <c r="H755" t="s">
        <v>19</v>
      </c>
      <c r="I755" s="9">
        <v>990</v>
      </c>
      <c r="J755" s="9">
        <v>154.06</v>
      </c>
      <c r="K755" s="9">
        <v>90.93</v>
      </c>
      <c r="L755" s="9">
        <f>tbl_salesdata[[#This Row],[Units Sold]]*tbl_salesdata[[#This Row],[Unit Cost]]</f>
        <v>90020.700000000012</v>
      </c>
      <c r="M755" s="9">
        <f>tbl_salesdata[[#This Row],[Units Sold]]*tbl_salesdata[[#This Row],[Unit Price]]</f>
        <v>152519.4</v>
      </c>
      <c r="N755" s="9">
        <f>tbl_salesdata[[#This Row],[Total Sales]]-tbl_salesdata[[#This Row],[Total Cost]]</f>
        <v>62498.699999999983</v>
      </c>
      <c r="O755">
        <f>tbl_salesdata[[#This Row],[Ship Date]]-tbl_salesdata[[#This Row],[Order Date]]</f>
        <v>8</v>
      </c>
      <c r="P755">
        <f>WEEKDAY(tbl_salesdata[[#This Row],[Order Date]],2)</f>
        <v>5</v>
      </c>
      <c r="Q755" t="str">
        <f>TEXT(tbl_salesdata[[#This Row],[Order Date]],"dddd")</f>
        <v>Friday</v>
      </c>
      <c r="R755" t="str">
        <f>IF(tbl_salesdata[[#This Row],[Weekdaynum]]&gt;5,"Yes","No")</f>
        <v>No</v>
      </c>
    </row>
    <row r="756" spans="1:18" hidden="1" x14ac:dyDescent="0.35">
      <c r="A756">
        <v>270072972</v>
      </c>
      <c r="B756" s="3">
        <v>44013</v>
      </c>
      <c r="C756" s="3">
        <v>44027</v>
      </c>
      <c r="D756" t="s">
        <v>112</v>
      </c>
      <c r="E756" t="s">
        <v>12</v>
      </c>
      <c r="F756" t="s">
        <v>30</v>
      </c>
      <c r="G756" t="s">
        <v>18</v>
      </c>
      <c r="H756" t="s">
        <v>19</v>
      </c>
      <c r="I756" s="9">
        <v>9449</v>
      </c>
      <c r="J756" s="9">
        <v>81.73</v>
      </c>
      <c r="K756" s="9">
        <v>56.67</v>
      </c>
      <c r="L756" s="9">
        <f>tbl_salesdata[[#This Row],[Units Sold]]*tbl_salesdata[[#This Row],[Unit Cost]]</f>
        <v>535474.82999999996</v>
      </c>
      <c r="M756" s="9">
        <f>tbl_salesdata[[#This Row],[Units Sold]]*tbl_salesdata[[#This Row],[Unit Price]]</f>
        <v>772266.77</v>
      </c>
      <c r="N756" s="9">
        <f>tbl_salesdata[[#This Row],[Total Sales]]-tbl_salesdata[[#This Row],[Total Cost]]</f>
        <v>236791.94000000006</v>
      </c>
      <c r="O756">
        <f>tbl_salesdata[[#This Row],[Ship Date]]-tbl_salesdata[[#This Row],[Order Date]]</f>
        <v>14</v>
      </c>
      <c r="P756">
        <f>WEEKDAY(tbl_salesdata[[#This Row],[Order Date]],2)</f>
        <v>3</v>
      </c>
      <c r="Q756" t="str">
        <f>TEXT(tbl_salesdata[[#This Row],[Order Date]],"dddd")</f>
        <v>Wednesday</v>
      </c>
      <c r="R756" t="str">
        <f>IF(tbl_salesdata[[#This Row],[Weekdaynum]]&gt;5,"Yes","No")</f>
        <v>No</v>
      </c>
    </row>
    <row r="757" spans="1:18" hidden="1" x14ac:dyDescent="0.35">
      <c r="A757">
        <v>467312324</v>
      </c>
      <c r="B757" s="3">
        <v>42439</v>
      </c>
      <c r="C757" s="3">
        <v>42441</v>
      </c>
      <c r="D757" t="s">
        <v>20</v>
      </c>
      <c r="E757" t="s">
        <v>21</v>
      </c>
      <c r="F757" t="s">
        <v>13</v>
      </c>
      <c r="G757" t="s">
        <v>14</v>
      </c>
      <c r="H757" t="s">
        <v>19</v>
      </c>
      <c r="I757" s="9">
        <v>6956</v>
      </c>
      <c r="J757" s="9">
        <v>255.28</v>
      </c>
      <c r="K757" s="9">
        <v>159.41999999999999</v>
      </c>
      <c r="L757" s="9">
        <f>tbl_salesdata[[#This Row],[Units Sold]]*tbl_salesdata[[#This Row],[Unit Cost]]</f>
        <v>1108925.52</v>
      </c>
      <c r="M757" s="9">
        <f>tbl_salesdata[[#This Row],[Units Sold]]*tbl_salesdata[[#This Row],[Unit Price]]</f>
        <v>1775727.68</v>
      </c>
      <c r="N757" s="9">
        <f>tbl_salesdata[[#This Row],[Total Sales]]-tbl_salesdata[[#This Row],[Total Cost]]</f>
        <v>666802.15999999992</v>
      </c>
      <c r="O757">
        <f>tbl_salesdata[[#This Row],[Ship Date]]-tbl_salesdata[[#This Row],[Order Date]]</f>
        <v>2</v>
      </c>
      <c r="P757">
        <f>WEEKDAY(tbl_salesdata[[#This Row],[Order Date]],2)</f>
        <v>4</v>
      </c>
      <c r="Q757" t="str">
        <f>TEXT(tbl_salesdata[[#This Row],[Order Date]],"dddd")</f>
        <v>Thursday</v>
      </c>
      <c r="R757" t="str">
        <f>IF(tbl_salesdata[[#This Row],[Weekdaynum]]&gt;5,"Yes","No")</f>
        <v>No</v>
      </c>
    </row>
    <row r="758" spans="1:18" hidden="1" x14ac:dyDescent="0.35">
      <c r="A758">
        <v>878524148</v>
      </c>
      <c r="B758" s="3">
        <v>42431</v>
      </c>
      <c r="C758" s="3">
        <v>42438</v>
      </c>
      <c r="D758" t="s">
        <v>96</v>
      </c>
      <c r="E758" t="s">
        <v>29</v>
      </c>
      <c r="F758" t="s">
        <v>56</v>
      </c>
      <c r="G758" t="s">
        <v>18</v>
      </c>
      <c r="H758" t="s">
        <v>19</v>
      </c>
      <c r="I758" s="9">
        <v>3673</v>
      </c>
      <c r="J758" s="9">
        <v>9.33</v>
      </c>
      <c r="K758" s="9">
        <v>6.92</v>
      </c>
      <c r="L758" s="9">
        <f>tbl_salesdata[[#This Row],[Units Sold]]*tbl_salesdata[[#This Row],[Unit Cost]]</f>
        <v>25417.16</v>
      </c>
      <c r="M758" s="9">
        <f>tbl_salesdata[[#This Row],[Units Sold]]*tbl_salesdata[[#This Row],[Unit Price]]</f>
        <v>34269.090000000004</v>
      </c>
      <c r="N758" s="9">
        <f>tbl_salesdata[[#This Row],[Total Sales]]-tbl_salesdata[[#This Row],[Total Cost]]</f>
        <v>8851.9300000000039</v>
      </c>
      <c r="O758">
        <f>tbl_salesdata[[#This Row],[Ship Date]]-tbl_salesdata[[#This Row],[Order Date]]</f>
        <v>7</v>
      </c>
      <c r="P758">
        <f>WEEKDAY(tbl_salesdata[[#This Row],[Order Date]],2)</f>
        <v>3</v>
      </c>
      <c r="Q758" t="str">
        <f>TEXT(tbl_salesdata[[#This Row],[Order Date]],"dddd")</f>
        <v>Wednesday</v>
      </c>
      <c r="R758" t="str">
        <f>IF(tbl_salesdata[[#This Row],[Weekdaynum]]&gt;5,"Yes","No")</f>
        <v>No</v>
      </c>
    </row>
    <row r="759" spans="1:18" hidden="1" x14ac:dyDescent="0.35">
      <c r="A759">
        <v>375632274</v>
      </c>
      <c r="B759" s="3">
        <v>42682</v>
      </c>
      <c r="C759" s="3">
        <v>42700</v>
      </c>
      <c r="D759" t="s">
        <v>11</v>
      </c>
      <c r="E759" t="s">
        <v>12</v>
      </c>
      <c r="F759" t="s">
        <v>42</v>
      </c>
      <c r="G759" t="s">
        <v>14</v>
      </c>
      <c r="H759" t="s">
        <v>19</v>
      </c>
      <c r="I759" s="9">
        <v>6792</v>
      </c>
      <c r="J759" s="9">
        <v>437.2</v>
      </c>
      <c r="K759" s="9">
        <v>263.33</v>
      </c>
      <c r="L759" s="9">
        <f>tbl_salesdata[[#This Row],[Units Sold]]*tbl_salesdata[[#This Row],[Unit Cost]]</f>
        <v>1788537.3599999999</v>
      </c>
      <c r="M759" s="9">
        <f>tbl_salesdata[[#This Row],[Units Sold]]*tbl_salesdata[[#This Row],[Unit Price]]</f>
        <v>2969462.4</v>
      </c>
      <c r="N759" s="9">
        <f>tbl_salesdata[[#This Row],[Total Sales]]-tbl_salesdata[[#This Row],[Total Cost]]</f>
        <v>1180925.04</v>
      </c>
      <c r="O759">
        <f>tbl_salesdata[[#This Row],[Ship Date]]-tbl_salesdata[[#This Row],[Order Date]]</f>
        <v>18</v>
      </c>
      <c r="P759">
        <f>WEEKDAY(tbl_salesdata[[#This Row],[Order Date]],2)</f>
        <v>2</v>
      </c>
      <c r="Q759" t="str">
        <f>TEXT(tbl_salesdata[[#This Row],[Order Date]],"dddd")</f>
        <v>Tuesday</v>
      </c>
      <c r="R759" t="str">
        <f>IF(tbl_salesdata[[#This Row],[Weekdaynum]]&gt;5,"Yes","No")</f>
        <v>No</v>
      </c>
    </row>
    <row r="760" spans="1:18" hidden="1" x14ac:dyDescent="0.35">
      <c r="A760">
        <v>150873029</v>
      </c>
      <c r="B760" s="3">
        <v>42432</v>
      </c>
      <c r="C760" s="3">
        <v>42451</v>
      </c>
      <c r="D760" t="s">
        <v>110</v>
      </c>
      <c r="E760" t="s">
        <v>38</v>
      </c>
      <c r="F760" t="s">
        <v>56</v>
      </c>
      <c r="G760" t="s">
        <v>18</v>
      </c>
      <c r="H760" t="s">
        <v>15</v>
      </c>
      <c r="I760" s="9">
        <v>5537</v>
      </c>
      <c r="J760" s="9">
        <v>9.33</v>
      </c>
      <c r="K760" s="9">
        <v>6.92</v>
      </c>
      <c r="L760" s="9">
        <f>tbl_salesdata[[#This Row],[Units Sold]]*tbl_salesdata[[#This Row],[Unit Cost]]</f>
        <v>38316.04</v>
      </c>
      <c r="M760" s="9">
        <f>tbl_salesdata[[#This Row],[Units Sold]]*tbl_salesdata[[#This Row],[Unit Price]]</f>
        <v>51660.21</v>
      </c>
      <c r="N760" s="9">
        <f>tbl_salesdata[[#This Row],[Total Sales]]-tbl_salesdata[[#This Row],[Total Cost]]</f>
        <v>13344.169999999998</v>
      </c>
      <c r="O760">
        <f>tbl_salesdata[[#This Row],[Ship Date]]-tbl_salesdata[[#This Row],[Order Date]]</f>
        <v>19</v>
      </c>
      <c r="P760">
        <f>WEEKDAY(tbl_salesdata[[#This Row],[Order Date]],2)</f>
        <v>4</v>
      </c>
      <c r="Q760" t="str">
        <f>TEXT(tbl_salesdata[[#This Row],[Order Date]],"dddd")</f>
        <v>Thursday</v>
      </c>
      <c r="R760" t="str">
        <f>IF(tbl_salesdata[[#This Row],[Weekdaynum]]&gt;5,"Yes","No")</f>
        <v>No</v>
      </c>
    </row>
    <row r="761" spans="1:18" hidden="1" x14ac:dyDescent="0.35">
      <c r="A761">
        <v>566795241</v>
      </c>
      <c r="B761" s="3">
        <v>42692</v>
      </c>
      <c r="C761" s="3">
        <v>42693</v>
      </c>
      <c r="D761" t="s">
        <v>66</v>
      </c>
      <c r="E761" t="s">
        <v>38</v>
      </c>
      <c r="F761" t="s">
        <v>68</v>
      </c>
      <c r="G761" t="s">
        <v>18</v>
      </c>
      <c r="H761" t="s">
        <v>19</v>
      </c>
      <c r="I761" s="9">
        <v>6162</v>
      </c>
      <c r="J761" s="9">
        <v>154.06</v>
      </c>
      <c r="K761" s="9">
        <v>90.93</v>
      </c>
      <c r="L761" s="9">
        <f>tbl_salesdata[[#This Row],[Units Sold]]*tbl_salesdata[[#This Row],[Unit Cost]]</f>
        <v>560310.66</v>
      </c>
      <c r="M761" s="9">
        <f>tbl_salesdata[[#This Row],[Units Sold]]*tbl_salesdata[[#This Row],[Unit Price]]</f>
        <v>949317.72</v>
      </c>
      <c r="N761" s="9">
        <f>tbl_salesdata[[#This Row],[Total Sales]]-tbl_salesdata[[#This Row],[Total Cost]]</f>
        <v>389007.05999999994</v>
      </c>
      <c r="O761">
        <f>tbl_salesdata[[#This Row],[Ship Date]]-tbl_salesdata[[#This Row],[Order Date]]</f>
        <v>1</v>
      </c>
      <c r="P761">
        <f>WEEKDAY(tbl_salesdata[[#This Row],[Order Date]],2)</f>
        <v>5</v>
      </c>
      <c r="Q761" t="str">
        <f>TEXT(tbl_salesdata[[#This Row],[Order Date]],"dddd")</f>
        <v>Friday</v>
      </c>
      <c r="R761" t="str">
        <f>IF(tbl_salesdata[[#This Row],[Weekdaynum]]&gt;5,"Yes","No")</f>
        <v>No</v>
      </c>
    </row>
    <row r="762" spans="1:18" x14ac:dyDescent="0.35">
      <c r="A762">
        <v>761171710</v>
      </c>
      <c r="B762" s="3">
        <v>44576</v>
      </c>
      <c r="C762" s="3">
        <v>44587</v>
      </c>
      <c r="D762" t="s">
        <v>210</v>
      </c>
      <c r="E762" t="s">
        <v>38</v>
      </c>
      <c r="F762" t="s">
        <v>42</v>
      </c>
      <c r="G762" t="s">
        <v>14</v>
      </c>
      <c r="H762" t="s">
        <v>34</v>
      </c>
      <c r="I762" s="9">
        <v>6479</v>
      </c>
      <c r="J762" s="9">
        <v>437.2</v>
      </c>
      <c r="K762" s="9">
        <v>263.33</v>
      </c>
      <c r="L762" s="9">
        <f>tbl_salesdata[[#This Row],[Units Sold]]*tbl_salesdata[[#This Row],[Unit Cost]]</f>
        <v>1706115.0699999998</v>
      </c>
      <c r="M762" s="9">
        <f>tbl_salesdata[[#This Row],[Units Sold]]*tbl_salesdata[[#This Row],[Unit Price]]</f>
        <v>2832618.8</v>
      </c>
      <c r="N762" s="9">
        <f>tbl_salesdata[[#This Row],[Total Sales]]-tbl_salesdata[[#This Row],[Total Cost]]</f>
        <v>1126503.73</v>
      </c>
      <c r="O762">
        <f>tbl_salesdata[[#This Row],[Ship Date]]-tbl_salesdata[[#This Row],[Order Date]]</f>
        <v>11</v>
      </c>
      <c r="P762">
        <f>WEEKDAY(tbl_salesdata[[#This Row],[Order Date]],2)</f>
        <v>6</v>
      </c>
      <c r="Q762" t="str">
        <f>TEXT(tbl_salesdata[[#This Row],[Order Date]],"dddd")</f>
        <v>Saturday</v>
      </c>
      <c r="R762" t="str">
        <f>IF(tbl_salesdata[[#This Row],[Weekdaynum]]&gt;5,"Yes","No")</f>
        <v>Yes</v>
      </c>
    </row>
    <row r="763" spans="1:18" hidden="1" x14ac:dyDescent="0.35">
      <c r="A763">
        <v>622441852</v>
      </c>
      <c r="B763" s="3">
        <v>43977</v>
      </c>
      <c r="C763" s="3">
        <v>43998</v>
      </c>
      <c r="D763" t="s">
        <v>116</v>
      </c>
      <c r="E763" t="s">
        <v>21</v>
      </c>
      <c r="F763" t="s">
        <v>33</v>
      </c>
      <c r="G763" t="s">
        <v>14</v>
      </c>
      <c r="H763" t="s">
        <v>26</v>
      </c>
      <c r="I763" s="9">
        <v>3231</v>
      </c>
      <c r="J763" s="9">
        <v>109.28</v>
      </c>
      <c r="K763" s="9">
        <v>35.840000000000003</v>
      </c>
      <c r="L763" s="9">
        <f>tbl_salesdata[[#This Row],[Units Sold]]*tbl_salesdata[[#This Row],[Unit Cost]]</f>
        <v>115799.04000000001</v>
      </c>
      <c r="M763" s="9">
        <f>tbl_salesdata[[#This Row],[Units Sold]]*tbl_salesdata[[#This Row],[Unit Price]]</f>
        <v>353083.68</v>
      </c>
      <c r="N763" s="9">
        <f>tbl_salesdata[[#This Row],[Total Sales]]-tbl_salesdata[[#This Row],[Total Cost]]</f>
        <v>237284.63999999998</v>
      </c>
      <c r="O763">
        <f>tbl_salesdata[[#This Row],[Ship Date]]-tbl_salesdata[[#This Row],[Order Date]]</f>
        <v>21</v>
      </c>
      <c r="P763">
        <f>WEEKDAY(tbl_salesdata[[#This Row],[Order Date]],2)</f>
        <v>2</v>
      </c>
      <c r="Q763" t="str">
        <f>TEXT(tbl_salesdata[[#This Row],[Order Date]],"dddd")</f>
        <v>Tuesday</v>
      </c>
      <c r="R763" t="str">
        <f>IF(tbl_salesdata[[#This Row],[Weekdaynum]]&gt;5,"Yes","No")</f>
        <v>No</v>
      </c>
    </row>
    <row r="764" spans="1:18" hidden="1" x14ac:dyDescent="0.35">
      <c r="A764">
        <v>888826406</v>
      </c>
      <c r="B764" s="3">
        <v>44742</v>
      </c>
      <c r="C764" s="3">
        <v>44754</v>
      </c>
      <c r="D764" t="s">
        <v>96</v>
      </c>
      <c r="E764" t="s">
        <v>29</v>
      </c>
      <c r="F764" t="s">
        <v>22</v>
      </c>
      <c r="G764" t="s">
        <v>18</v>
      </c>
      <c r="H764" t="s">
        <v>34</v>
      </c>
      <c r="I764" s="9">
        <v>2340</v>
      </c>
      <c r="J764" s="9">
        <v>47.45</v>
      </c>
      <c r="K764" s="9">
        <v>31.79</v>
      </c>
      <c r="L764" s="9">
        <f>tbl_salesdata[[#This Row],[Units Sold]]*tbl_salesdata[[#This Row],[Unit Cost]]</f>
        <v>74388.599999999991</v>
      </c>
      <c r="M764" s="9">
        <f>tbl_salesdata[[#This Row],[Units Sold]]*tbl_salesdata[[#This Row],[Unit Price]]</f>
        <v>111033</v>
      </c>
      <c r="N764" s="9">
        <f>tbl_salesdata[[#This Row],[Total Sales]]-tbl_salesdata[[#This Row],[Total Cost]]</f>
        <v>36644.400000000009</v>
      </c>
      <c r="O764">
        <f>tbl_salesdata[[#This Row],[Ship Date]]-tbl_salesdata[[#This Row],[Order Date]]</f>
        <v>12</v>
      </c>
      <c r="P764">
        <f>WEEKDAY(tbl_salesdata[[#This Row],[Order Date]],2)</f>
        <v>4</v>
      </c>
      <c r="Q764" t="str">
        <f>TEXT(tbl_salesdata[[#This Row],[Order Date]],"dddd")</f>
        <v>Thursday</v>
      </c>
      <c r="R764" t="str">
        <f>IF(tbl_salesdata[[#This Row],[Weekdaynum]]&gt;5,"Yes","No")</f>
        <v>No</v>
      </c>
    </row>
    <row r="765" spans="1:18" hidden="1" x14ac:dyDescent="0.35">
      <c r="A765">
        <v>349212729</v>
      </c>
      <c r="B765" s="3">
        <v>42578</v>
      </c>
      <c r="C765" s="3">
        <v>42588</v>
      </c>
      <c r="D765" t="s">
        <v>49</v>
      </c>
      <c r="E765" t="s">
        <v>21</v>
      </c>
      <c r="F765" t="s">
        <v>47</v>
      </c>
      <c r="G765" t="s">
        <v>14</v>
      </c>
      <c r="H765" t="s">
        <v>19</v>
      </c>
      <c r="I765" s="9">
        <v>8662</v>
      </c>
      <c r="J765" s="9">
        <v>421.89</v>
      </c>
      <c r="K765" s="9">
        <v>364.69</v>
      </c>
      <c r="L765" s="9">
        <f>tbl_salesdata[[#This Row],[Units Sold]]*tbl_salesdata[[#This Row],[Unit Cost]]</f>
        <v>3158944.78</v>
      </c>
      <c r="M765" s="9">
        <f>tbl_salesdata[[#This Row],[Units Sold]]*tbl_salesdata[[#This Row],[Unit Price]]</f>
        <v>3654411.1799999997</v>
      </c>
      <c r="N765" s="9">
        <f>tbl_salesdata[[#This Row],[Total Sales]]-tbl_salesdata[[#This Row],[Total Cost]]</f>
        <v>495466.39999999991</v>
      </c>
      <c r="O765">
        <f>tbl_salesdata[[#This Row],[Ship Date]]-tbl_salesdata[[#This Row],[Order Date]]</f>
        <v>10</v>
      </c>
      <c r="P765">
        <f>WEEKDAY(tbl_salesdata[[#This Row],[Order Date]],2)</f>
        <v>3</v>
      </c>
      <c r="Q765" t="str">
        <f>TEXT(tbl_salesdata[[#This Row],[Order Date]],"dddd")</f>
        <v>Wednesday</v>
      </c>
      <c r="R765" t="str">
        <f>IF(tbl_salesdata[[#This Row],[Weekdaynum]]&gt;5,"Yes","No")</f>
        <v>No</v>
      </c>
    </row>
    <row r="766" spans="1:18" hidden="1" x14ac:dyDescent="0.35">
      <c r="A766">
        <v>167712152</v>
      </c>
      <c r="B766" s="3">
        <v>42370</v>
      </c>
      <c r="C766" s="3">
        <v>42391</v>
      </c>
      <c r="D766" t="s">
        <v>180</v>
      </c>
      <c r="E766" t="s">
        <v>24</v>
      </c>
      <c r="F766" t="s">
        <v>47</v>
      </c>
      <c r="G766" t="s">
        <v>18</v>
      </c>
      <c r="H766" t="s">
        <v>26</v>
      </c>
      <c r="I766" s="9">
        <v>8607</v>
      </c>
      <c r="J766" s="9">
        <v>421.89</v>
      </c>
      <c r="K766" s="9">
        <v>364.69</v>
      </c>
      <c r="L766" s="9">
        <f>tbl_salesdata[[#This Row],[Units Sold]]*tbl_salesdata[[#This Row],[Unit Cost]]</f>
        <v>3138886.83</v>
      </c>
      <c r="M766" s="9">
        <f>tbl_salesdata[[#This Row],[Units Sold]]*tbl_salesdata[[#This Row],[Unit Price]]</f>
        <v>3631207.23</v>
      </c>
      <c r="N766" s="9">
        <f>tbl_salesdata[[#This Row],[Total Sales]]-tbl_salesdata[[#This Row],[Total Cost]]</f>
        <v>492320.39999999991</v>
      </c>
      <c r="O766">
        <f>tbl_salesdata[[#This Row],[Ship Date]]-tbl_salesdata[[#This Row],[Order Date]]</f>
        <v>21</v>
      </c>
      <c r="P766">
        <f>WEEKDAY(tbl_salesdata[[#This Row],[Order Date]],2)</f>
        <v>5</v>
      </c>
      <c r="Q766" t="str">
        <f>TEXT(tbl_salesdata[[#This Row],[Order Date]],"dddd")</f>
        <v>Friday</v>
      </c>
      <c r="R766" t="str">
        <f>IF(tbl_salesdata[[#This Row],[Weekdaynum]]&gt;5,"Yes","No")</f>
        <v>No</v>
      </c>
    </row>
    <row r="767" spans="1:18" hidden="1" x14ac:dyDescent="0.35">
      <c r="A767">
        <v>678748500</v>
      </c>
      <c r="B767" s="3">
        <v>43159</v>
      </c>
      <c r="C767" s="3">
        <v>43173</v>
      </c>
      <c r="D767" t="s">
        <v>160</v>
      </c>
      <c r="E767" t="s">
        <v>29</v>
      </c>
      <c r="F767" t="s">
        <v>56</v>
      </c>
      <c r="G767" t="s">
        <v>18</v>
      </c>
      <c r="H767" t="s">
        <v>15</v>
      </c>
      <c r="I767" s="9">
        <v>5619</v>
      </c>
      <c r="J767" s="9">
        <v>9.33</v>
      </c>
      <c r="K767" s="9">
        <v>6.92</v>
      </c>
      <c r="L767" s="9">
        <f>tbl_salesdata[[#This Row],[Units Sold]]*tbl_salesdata[[#This Row],[Unit Cost]]</f>
        <v>38883.480000000003</v>
      </c>
      <c r="M767" s="9">
        <f>tbl_salesdata[[#This Row],[Units Sold]]*tbl_salesdata[[#This Row],[Unit Price]]</f>
        <v>52425.27</v>
      </c>
      <c r="N767" s="9">
        <f>tbl_salesdata[[#This Row],[Total Sales]]-tbl_salesdata[[#This Row],[Total Cost]]</f>
        <v>13541.789999999994</v>
      </c>
      <c r="O767">
        <f>tbl_salesdata[[#This Row],[Ship Date]]-tbl_salesdata[[#This Row],[Order Date]]</f>
        <v>14</v>
      </c>
      <c r="P767">
        <f>WEEKDAY(tbl_salesdata[[#This Row],[Order Date]],2)</f>
        <v>3</v>
      </c>
      <c r="Q767" t="str">
        <f>TEXT(tbl_salesdata[[#This Row],[Order Date]],"dddd")</f>
        <v>Wednesday</v>
      </c>
      <c r="R767" t="str">
        <f>IF(tbl_salesdata[[#This Row],[Weekdaynum]]&gt;5,"Yes","No")</f>
        <v>No</v>
      </c>
    </row>
    <row r="768" spans="1:18" hidden="1" x14ac:dyDescent="0.35">
      <c r="A768">
        <v>937058103</v>
      </c>
      <c r="B768" s="3">
        <v>42912</v>
      </c>
      <c r="C768" s="3">
        <v>42927</v>
      </c>
      <c r="D768" t="s">
        <v>212</v>
      </c>
      <c r="E768" t="s">
        <v>32</v>
      </c>
      <c r="F768" t="s">
        <v>76</v>
      </c>
      <c r="G768" t="s">
        <v>14</v>
      </c>
      <c r="H768" t="s">
        <v>19</v>
      </c>
      <c r="I768" s="9">
        <v>5171</v>
      </c>
      <c r="J768" s="9">
        <v>668.27</v>
      </c>
      <c r="K768" s="9">
        <v>502.54</v>
      </c>
      <c r="L768" s="9">
        <f>tbl_salesdata[[#This Row],[Units Sold]]*tbl_salesdata[[#This Row],[Unit Cost]]</f>
        <v>2598634.3400000003</v>
      </c>
      <c r="M768" s="9">
        <f>tbl_salesdata[[#This Row],[Units Sold]]*tbl_salesdata[[#This Row],[Unit Price]]</f>
        <v>3455624.17</v>
      </c>
      <c r="N768" s="9">
        <f>tbl_salesdata[[#This Row],[Total Sales]]-tbl_salesdata[[#This Row],[Total Cost]]</f>
        <v>856989.82999999961</v>
      </c>
      <c r="O768">
        <f>tbl_salesdata[[#This Row],[Ship Date]]-tbl_salesdata[[#This Row],[Order Date]]</f>
        <v>15</v>
      </c>
      <c r="P768">
        <f>WEEKDAY(tbl_salesdata[[#This Row],[Order Date]],2)</f>
        <v>1</v>
      </c>
      <c r="Q768" t="str">
        <f>TEXT(tbl_salesdata[[#This Row],[Order Date]],"dddd")</f>
        <v>Monday</v>
      </c>
      <c r="R768" t="str">
        <f>IF(tbl_salesdata[[#This Row],[Weekdaynum]]&gt;5,"Yes","No")</f>
        <v>No</v>
      </c>
    </row>
    <row r="769" spans="1:18" hidden="1" x14ac:dyDescent="0.35">
      <c r="A769">
        <v>967689788</v>
      </c>
      <c r="B769" s="3">
        <v>43300</v>
      </c>
      <c r="C769" s="3">
        <v>43314</v>
      </c>
      <c r="D769" t="s">
        <v>39</v>
      </c>
      <c r="E769" t="s">
        <v>29</v>
      </c>
      <c r="F769" t="s">
        <v>33</v>
      </c>
      <c r="G769" t="s">
        <v>14</v>
      </c>
      <c r="H769" t="s">
        <v>15</v>
      </c>
      <c r="I769" s="9">
        <v>9767</v>
      </c>
      <c r="J769" s="9">
        <v>109.28</v>
      </c>
      <c r="K769" s="9">
        <v>35.840000000000003</v>
      </c>
      <c r="L769" s="9">
        <f>tbl_salesdata[[#This Row],[Units Sold]]*tbl_salesdata[[#This Row],[Unit Cost]]</f>
        <v>350049.28000000003</v>
      </c>
      <c r="M769" s="9">
        <f>tbl_salesdata[[#This Row],[Units Sold]]*tbl_salesdata[[#This Row],[Unit Price]]</f>
        <v>1067337.76</v>
      </c>
      <c r="N769" s="9">
        <f>tbl_salesdata[[#This Row],[Total Sales]]-tbl_salesdata[[#This Row],[Total Cost]]</f>
        <v>717288.48</v>
      </c>
      <c r="O769">
        <f>tbl_salesdata[[#This Row],[Ship Date]]-tbl_salesdata[[#This Row],[Order Date]]</f>
        <v>14</v>
      </c>
      <c r="P769">
        <f>WEEKDAY(tbl_salesdata[[#This Row],[Order Date]],2)</f>
        <v>4</v>
      </c>
      <c r="Q769" t="str">
        <f>TEXT(tbl_salesdata[[#This Row],[Order Date]],"dddd")</f>
        <v>Thursday</v>
      </c>
      <c r="R769" t="str">
        <f>IF(tbl_salesdata[[#This Row],[Weekdaynum]]&gt;5,"Yes","No")</f>
        <v>No</v>
      </c>
    </row>
    <row r="770" spans="1:18" hidden="1" x14ac:dyDescent="0.35">
      <c r="A770">
        <v>416004884</v>
      </c>
      <c r="B770" s="3">
        <v>44606</v>
      </c>
      <c r="C770" s="3">
        <v>44612</v>
      </c>
      <c r="D770" t="s">
        <v>185</v>
      </c>
      <c r="E770" t="s">
        <v>38</v>
      </c>
      <c r="F770" t="s">
        <v>42</v>
      </c>
      <c r="G770" t="s">
        <v>18</v>
      </c>
      <c r="H770" t="s">
        <v>26</v>
      </c>
      <c r="I770" s="9">
        <v>3945</v>
      </c>
      <c r="J770" s="9">
        <v>437.2</v>
      </c>
      <c r="K770" s="9">
        <v>263.33</v>
      </c>
      <c r="L770" s="9">
        <f>tbl_salesdata[[#This Row],[Units Sold]]*tbl_salesdata[[#This Row],[Unit Cost]]</f>
        <v>1038836.85</v>
      </c>
      <c r="M770" s="9">
        <f>tbl_salesdata[[#This Row],[Units Sold]]*tbl_salesdata[[#This Row],[Unit Price]]</f>
        <v>1724754</v>
      </c>
      <c r="N770" s="9">
        <f>tbl_salesdata[[#This Row],[Total Sales]]-tbl_salesdata[[#This Row],[Total Cost]]</f>
        <v>685917.15</v>
      </c>
      <c r="O770">
        <f>tbl_salesdata[[#This Row],[Ship Date]]-tbl_salesdata[[#This Row],[Order Date]]</f>
        <v>6</v>
      </c>
      <c r="P770">
        <f>WEEKDAY(tbl_salesdata[[#This Row],[Order Date]],2)</f>
        <v>1</v>
      </c>
      <c r="Q770" t="str">
        <f>TEXT(tbl_salesdata[[#This Row],[Order Date]],"dddd")</f>
        <v>Monday</v>
      </c>
      <c r="R770" t="str">
        <f>IF(tbl_salesdata[[#This Row],[Weekdaynum]]&gt;5,"Yes","No")</f>
        <v>No</v>
      </c>
    </row>
    <row r="771" spans="1:18" hidden="1" x14ac:dyDescent="0.35">
      <c r="A771">
        <v>797677218</v>
      </c>
      <c r="B771" s="3">
        <v>43776</v>
      </c>
      <c r="C771" s="3">
        <v>43787</v>
      </c>
      <c r="D771" t="s">
        <v>57</v>
      </c>
      <c r="E771" t="s">
        <v>32</v>
      </c>
      <c r="F771" t="s">
        <v>13</v>
      </c>
      <c r="G771" t="s">
        <v>18</v>
      </c>
      <c r="H771" t="s">
        <v>19</v>
      </c>
      <c r="I771" s="9">
        <v>9270</v>
      </c>
      <c r="J771" s="9">
        <v>255.28</v>
      </c>
      <c r="K771" s="9">
        <v>159.41999999999999</v>
      </c>
      <c r="L771" s="9">
        <f>tbl_salesdata[[#This Row],[Units Sold]]*tbl_salesdata[[#This Row],[Unit Cost]]</f>
        <v>1477823.4</v>
      </c>
      <c r="M771" s="9">
        <f>tbl_salesdata[[#This Row],[Units Sold]]*tbl_salesdata[[#This Row],[Unit Price]]</f>
        <v>2366445.6</v>
      </c>
      <c r="N771" s="9">
        <f>tbl_salesdata[[#This Row],[Total Sales]]-tbl_salesdata[[#This Row],[Total Cost]]</f>
        <v>888622.20000000019</v>
      </c>
      <c r="O771">
        <f>tbl_salesdata[[#This Row],[Ship Date]]-tbl_salesdata[[#This Row],[Order Date]]</f>
        <v>11</v>
      </c>
      <c r="P771">
        <f>WEEKDAY(tbl_salesdata[[#This Row],[Order Date]],2)</f>
        <v>4</v>
      </c>
      <c r="Q771" t="str">
        <f>TEXT(tbl_salesdata[[#This Row],[Order Date]],"dddd")</f>
        <v>Thursday</v>
      </c>
      <c r="R771" t="str">
        <f>IF(tbl_salesdata[[#This Row],[Weekdaynum]]&gt;5,"Yes","No")</f>
        <v>No</v>
      </c>
    </row>
    <row r="772" spans="1:18" hidden="1" x14ac:dyDescent="0.35">
      <c r="A772">
        <v>548693120</v>
      </c>
      <c r="B772" s="3">
        <v>43724</v>
      </c>
      <c r="C772" s="3">
        <v>43742</v>
      </c>
      <c r="D772" t="s">
        <v>217</v>
      </c>
      <c r="E772" t="s">
        <v>12</v>
      </c>
      <c r="F772" t="s">
        <v>17</v>
      </c>
      <c r="G772" t="s">
        <v>14</v>
      </c>
      <c r="H772" t="s">
        <v>19</v>
      </c>
      <c r="I772" s="9">
        <v>9342</v>
      </c>
      <c r="J772" s="9">
        <v>152.58000000000001</v>
      </c>
      <c r="K772" s="9">
        <v>97.44</v>
      </c>
      <c r="L772" s="9">
        <f>tbl_salesdata[[#This Row],[Units Sold]]*tbl_salesdata[[#This Row],[Unit Cost]]</f>
        <v>910284.48</v>
      </c>
      <c r="M772" s="9">
        <f>tbl_salesdata[[#This Row],[Units Sold]]*tbl_salesdata[[#This Row],[Unit Price]]</f>
        <v>1425402.36</v>
      </c>
      <c r="N772" s="9">
        <f>tbl_salesdata[[#This Row],[Total Sales]]-tbl_salesdata[[#This Row],[Total Cost]]</f>
        <v>515117.88000000012</v>
      </c>
      <c r="O772">
        <f>tbl_salesdata[[#This Row],[Ship Date]]-tbl_salesdata[[#This Row],[Order Date]]</f>
        <v>18</v>
      </c>
      <c r="P772">
        <f>WEEKDAY(tbl_salesdata[[#This Row],[Order Date]],2)</f>
        <v>1</v>
      </c>
      <c r="Q772" t="str">
        <f>TEXT(tbl_salesdata[[#This Row],[Order Date]],"dddd")</f>
        <v>Monday</v>
      </c>
      <c r="R772" t="str">
        <f>IF(tbl_salesdata[[#This Row],[Weekdaynum]]&gt;5,"Yes","No")</f>
        <v>No</v>
      </c>
    </row>
    <row r="773" spans="1:18" hidden="1" x14ac:dyDescent="0.35">
      <c r="A773">
        <v>875351417</v>
      </c>
      <c r="B773" s="3">
        <v>44596</v>
      </c>
      <c r="C773" s="3">
        <v>44610</v>
      </c>
      <c r="D773" t="s">
        <v>87</v>
      </c>
      <c r="E773" t="s">
        <v>24</v>
      </c>
      <c r="F773" t="s">
        <v>56</v>
      </c>
      <c r="G773" t="s">
        <v>14</v>
      </c>
      <c r="H773" t="s">
        <v>34</v>
      </c>
      <c r="I773" s="9">
        <v>4791</v>
      </c>
      <c r="J773" s="9">
        <v>9.33</v>
      </c>
      <c r="K773" s="9">
        <v>6.92</v>
      </c>
      <c r="L773" s="9">
        <f>tbl_salesdata[[#This Row],[Units Sold]]*tbl_salesdata[[#This Row],[Unit Cost]]</f>
        <v>33153.72</v>
      </c>
      <c r="M773" s="9">
        <f>tbl_salesdata[[#This Row],[Units Sold]]*tbl_salesdata[[#This Row],[Unit Price]]</f>
        <v>44700.03</v>
      </c>
      <c r="N773" s="9">
        <f>tbl_salesdata[[#This Row],[Total Sales]]-tbl_salesdata[[#This Row],[Total Cost]]</f>
        <v>11546.309999999998</v>
      </c>
      <c r="O773">
        <f>tbl_salesdata[[#This Row],[Ship Date]]-tbl_salesdata[[#This Row],[Order Date]]</f>
        <v>14</v>
      </c>
      <c r="P773">
        <f>WEEKDAY(tbl_salesdata[[#This Row],[Order Date]],2)</f>
        <v>5</v>
      </c>
      <c r="Q773" t="str">
        <f>TEXT(tbl_salesdata[[#This Row],[Order Date]],"dddd")</f>
        <v>Friday</v>
      </c>
      <c r="R773" t="str">
        <f>IF(tbl_salesdata[[#This Row],[Weekdaynum]]&gt;5,"Yes","No")</f>
        <v>No</v>
      </c>
    </row>
    <row r="774" spans="1:18" hidden="1" x14ac:dyDescent="0.35">
      <c r="A774">
        <v>804263436</v>
      </c>
      <c r="B774" s="3">
        <v>43852</v>
      </c>
      <c r="C774" s="3">
        <v>43873</v>
      </c>
      <c r="D774" t="s">
        <v>123</v>
      </c>
      <c r="E774" t="s">
        <v>38</v>
      </c>
      <c r="F774" t="s">
        <v>17</v>
      </c>
      <c r="G774" t="s">
        <v>14</v>
      </c>
      <c r="H774" t="s">
        <v>34</v>
      </c>
      <c r="I774" s="9">
        <v>8278</v>
      </c>
      <c r="J774" s="9">
        <v>152.58000000000001</v>
      </c>
      <c r="K774" s="9">
        <v>97.44</v>
      </c>
      <c r="L774" s="9">
        <f>tbl_salesdata[[#This Row],[Units Sold]]*tbl_salesdata[[#This Row],[Unit Cost]]</f>
        <v>806608.32</v>
      </c>
      <c r="M774" s="9">
        <f>tbl_salesdata[[#This Row],[Units Sold]]*tbl_salesdata[[#This Row],[Unit Price]]</f>
        <v>1263057.24</v>
      </c>
      <c r="N774" s="9">
        <f>tbl_salesdata[[#This Row],[Total Sales]]-tbl_salesdata[[#This Row],[Total Cost]]</f>
        <v>456448.92000000004</v>
      </c>
      <c r="O774">
        <f>tbl_salesdata[[#This Row],[Ship Date]]-tbl_salesdata[[#This Row],[Order Date]]</f>
        <v>21</v>
      </c>
      <c r="P774">
        <f>WEEKDAY(tbl_salesdata[[#This Row],[Order Date]],2)</f>
        <v>3</v>
      </c>
      <c r="Q774" t="str">
        <f>TEXT(tbl_salesdata[[#This Row],[Order Date]],"dddd")</f>
        <v>Wednesday</v>
      </c>
      <c r="R774" t="str">
        <f>IF(tbl_salesdata[[#This Row],[Weekdaynum]]&gt;5,"Yes","No")</f>
        <v>No</v>
      </c>
    </row>
    <row r="775" spans="1:18" hidden="1" x14ac:dyDescent="0.35">
      <c r="A775">
        <v>332353007</v>
      </c>
      <c r="B775" s="3">
        <v>44840</v>
      </c>
      <c r="C775" s="3">
        <v>44856</v>
      </c>
      <c r="D775" t="s">
        <v>145</v>
      </c>
      <c r="E775" t="s">
        <v>21</v>
      </c>
      <c r="F775" t="s">
        <v>42</v>
      </c>
      <c r="G775" t="s">
        <v>14</v>
      </c>
      <c r="H775" t="s">
        <v>34</v>
      </c>
      <c r="I775" s="9">
        <v>9495</v>
      </c>
      <c r="J775" s="9">
        <v>437.2</v>
      </c>
      <c r="K775" s="9">
        <v>263.33</v>
      </c>
      <c r="L775" s="9">
        <f>tbl_salesdata[[#This Row],[Units Sold]]*tbl_salesdata[[#This Row],[Unit Cost]]</f>
        <v>2500318.3499999996</v>
      </c>
      <c r="M775" s="9">
        <f>tbl_salesdata[[#This Row],[Units Sold]]*tbl_salesdata[[#This Row],[Unit Price]]</f>
        <v>4151214</v>
      </c>
      <c r="N775" s="9">
        <f>tbl_salesdata[[#This Row],[Total Sales]]-tbl_salesdata[[#This Row],[Total Cost]]</f>
        <v>1650895.6500000004</v>
      </c>
      <c r="O775">
        <f>tbl_salesdata[[#This Row],[Ship Date]]-tbl_salesdata[[#This Row],[Order Date]]</f>
        <v>16</v>
      </c>
      <c r="P775">
        <f>WEEKDAY(tbl_salesdata[[#This Row],[Order Date]],2)</f>
        <v>4</v>
      </c>
      <c r="Q775" t="str">
        <f>TEXT(tbl_salesdata[[#This Row],[Order Date]],"dddd")</f>
        <v>Thursday</v>
      </c>
      <c r="R775" t="str">
        <f>IF(tbl_salesdata[[#This Row],[Weekdaynum]]&gt;5,"Yes","No")</f>
        <v>No</v>
      </c>
    </row>
    <row r="776" spans="1:18" hidden="1" x14ac:dyDescent="0.35">
      <c r="A776">
        <v>876856458</v>
      </c>
      <c r="B776" s="3">
        <v>43685</v>
      </c>
      <c r="C776" s="3">
        <v>43693</v>
      </c>
      <c r="D776" t="s">
        <v>195</v>
      </c>
      <c r="E776" t="s">
        <v>21</v>
      </c>
      <c r="F776" t="s">
        <v>47</v>
      </c>
      <c r="G776" t="s">
        <v>18</v>
      </c>
      <c r="H776" t="s">
        <v>34</v>
      </c>
      <c r="I776" s="9">
        <v>166</v>
      </c>
      <c r="J776" s="9">
        <v>421.89</v>
      </c>
      <c r="K776" s="9">
        <v>364.69</v>
      </c>
      <c r="L776" s="9">
        <f>tbl_salesdata[[#This Row],[Units Sold]]*tbl_salesdata[[#This Row],[Unit Cost]]</f>
        <v>60538.54</v>
      </c>
      <c r="M776" s="9">
        <f>tbl_salesdata[[#This Row],[Units Sold]]*tbl_salesdata[[#This Row],[Unit Price]]</f>
        <v>70033.739999999991</v>
      </c>
      <c r="N776" s="9">
        <f>tbl_salesdata[[#This Row],[Total Sales]]-tbl_salesdata[[#This Row],[Total Cost]]</f>
        <v>9495.1999999999898</v>
      </c>
      <c r="O776">
        <f>tbl_salesdata[[#This Row],[Ship Date]]-tbl_salesdata[[#This Row],[Order Date]]</f>
        <v>8</v>
      </c>
      <c r="P776">
        <f>WEEKDAY(tbl_salesdata[[#This Row],[Order Date]],2)</f>
        <v>4</v>
      </c>
      <c r="Q776" t="str">
        <f>TEXT(tbl_salesdata[[#This Row],[Order Date]],"dddd")</f>
        <v>Thursday</v>
      </c>
      <c r="R776" t="str">
        <f>IF(tbl_salesdata[[#This Row],[Weekdaynum]]&gt;5,"Yes","No")</f>
        <v>No</v>
      </c>
    </row>
    <row r="777" spans="1:18" hidden="1" x14ac:dyDescent="0.35">
      <c r="A777">
        <v>325322616</v>
      </c>
      <c r="B777" s="3">
        <v>44593</v>
      </c>
      <c r="C777" s="3">
        <v>44611</v>
      </c>
      <c r="D777" t="s">
        <v>119</v>
      </c>
      <c r="E777" t="s">
        <v>24</v>
      </c>
      <c r="F777" t="s">
        <v>68</v>
      </c>
      <c r="G777" t="s">
        <v>14</v>
      </c>
      <c r="H777" t="s">
        <v>15</v>
      </c>
      <c r="I777" s="9">
        <v>9046</v>
      </c>
      <c r="J777" s="9">
        <v>154.06</v>
      </c>
      <c r="K777" s="9">
        <v>90.93</v>
      </c>
      <c r="L777" s="9">
        <f>tbl_salesdata[[#This Row],[Units Sold]]*tbl_salesdata[[#This Row],[Unit Cost]]</f>
        <v>822552.78</v>
      </c>
      <c r="M777" s="9">
        <f>tbl_salesdata[[#This Row],[Units Sold]]*tbl_salesdata[[#This Row],[Unit Price]]</f>
        <v>1393626.76</v>
      </c>
      <c r="N777" s="9">
        <f>tbl_salesdata[[#This Row],[Total Sales]]-tbl_salesdata[[#This Row],[Total Cost]]</f>
        <v>571073.98</v>
      </c>
      <c r="O777">
        <f>tbl_salesdata[[#This Row],[Ship Date]]-tbl_salesdata[[#This Row],[Order Date]]</f>
        <v>18</v>
      </c>
      <c r="P777">
        <f>WEEKDAY(tbl_salesdata[[#This Row],[Order Date]],2)</f>
        <v>2</v>
      </c>
      <c r="Q777" t="str">
        <f>TEXT(tbl_salesdata[[#This Row],[Order Date]],"dddd")</f>
        <v>Tuesday</v>
      </c>
      <c r="R777" t="str">
        <f>IF(tbl_salesdata[[#This Row],[Weekdaynum]]&gt;5,"Yes","No")</f>
        <v>No</v>
      </c>
    </row>
    <row r="778" spans="1:18" hidden="1" x14ac:dyDescent="0.35">
      <c r="A778">
        <v>685612809</v>
      </c>
      <c r="B778" s="3">
        <v>43654</v>
      </c>
      <c r="C778" s="3">
        <v>43656</v>
      </c>
      <c r="D778" t="s">
        <v>101</v>
      </c>
      <c r="E778" t="s">
        <v>24</v>
      </c>
      <c r="F778" t="s">
        <v>76</v>
      </c>
      <c r="G778" t="s">
        <v>14</v>
      </c>
      <c r="H778" t="s">
        <v>26</v>
      </c>
      <c r="I778" s="9">
        <v>6921</v>
      </c>
      <c r="J778" s="9">
        <v>668.27</v>
      </c>
      <c r="K778" s="9">
        <v>502.54</v>
      </c>
      <c r="L778" s="9">
        <f>tbl_salesdata[[#This Row],[Units Sold]]*tbl_salesdata[[#This Row],[Unit Cost]]</f>
        <v>3478079.3400000003</v>
      </c>
      <c r="M778" s="9">
        <f>tbl_salesdata[[#This Row],[Units Sold]]*tbl_salesdata[[#This Row],[Unit Price]]</f>
        <v>4625096.67</v>
      </c>
      <c r="N778" s="9">
        <f>tbl_salesdata[[#This Row],[Total Sales]]-tbl_salesdata[[#This Row],[Total Cost]]</f>
        <v>1147017.3299999996</v>
      </c>
      <c r="O778">
        <f>tbl_salesdata[[#This Row],[Ship Date]]-tbl_salesdata[[#This Row],[Order Date]]</f>
        <v>2</v>
      </c>
      <c r="P778">
        <f>WEEKDAY(tbl_salesdata[[#This Row],[Order Date]],2)</f>
        <v>1</v>
      </c>
      <c r="Q778" t="str">
        <f>TEXT(tbl_salesdata[[#This Row],[Order Date]],"dddd")</f>
        <v>Monday</v>
      </c>
      <c r="R778" t="str">
        <f>IF(tbl_salesdata[[#This Row],[Weekdaynum]]&gt;5,"Yes","No")</f>
        <v>No</v>
      </c>
    </row>
    <row r="779" spans="1:18" hidden="1" x14ac:dyDescent="0.35">
      <c r="A779">
        <v>435900866</v>
      </c>
      <c r="B779" s="3">
        <v>44474</v>
      </c>
      <c r="C779" s="3">
        <v>44477</v>
      </c>
      <c r="D779" t="s">
        <v>83</v>
      </c>
      <c r="E779" t="s">
        <v>38</v>
      </c>
      <c r="F779" t="s">
        <v>22</v>
      </c>
      <c r="G779" t="s">
        <v>18</v>
      </c>
      <c r="H779" t="s">
        <v>15</v>
      </c>
      <c r="I779" s="9">
        <v>1608</v>
      </c>
      <c r="J779" s="9">
        <v>47.45</v>
      </c>
      <c r="K779" s="9">
        <v>31.79</v>
      </c>
      <c r="L779" s="9">
        <f>tbl_salesdata[[#This Row],[Units Sold]]*tbl_salesdata[[#This Row],[Unit Cost]]</f>
        <v>51118.32</v>
      </c>
      <c r="M779" s="9">
        <f>tbl_salesdata[[#This Row],[Units Sold]]*tbl_salesdata[[#This Row],[Unit Price]]</f>
        <v>76299.600000000006</v>
      </c>
      <c r="N779" s="9">
        <f>tbl_salesdata[[#This Row],[Total Sales]]-tbl_salesdata[[#This Row],[Total Cost]]</f>
        <v>25181.280000000006</v>
      </c>
      <c r="O779">
        <f>tbl_salesdata[[#This Row],[Ship Date]]-tbl_salesdata[[#This Row],[Order Date]]</f>
        <v>3</v>
      </c>
      <c r="P779">
        <f>WEEKDAY(tbl_salesdata[[#This Row],[Order Date]],2)</f>
        <v>2</v>
      </c>
      <c r="Q779" t="str">
        <f>TEXT(tbl_salesdata[[#This Row],[Order Date]],"dddd")</f>
        <v>Tuesday</v>
      </c>
      <c r="R779" t="str">
        <f>IF(tbl_salesdata[[#This Row],[Weekdaynum]]&gt;5,"Yes","No")</f>
        <v>No</v>
      </c>
    </row>
    <row r="780" spans="1:18" hidden="1" x14ac:dyDescent="0.35">
      <c r="A780">
        <v>374673116</v>
      </c>
      <c r="B780" s="3">
        <v>42536</v>
      </c>
      <c r="C780" s="3">
        <v>42550</v>
      </c>
      <c r="D780" t="s">
        <v>200</v>
      </c>
      <c r="E780" t="s">
        <v>24</v>
      </c>
      <c r="F780" t="s">
        <v>13</v>
      </c>
      <c r="G780" t="s">
        <v>14</v>
      </c>
      <c r="H780" t="s">
        <v>19</v>
      </c>
      <c r="I780" s="9">
        <v>2956</v>
      </c>
      <c r="J780" s="9">
        <v>255.28</v>
      </c>
      <c r="K780" s="9">
        <v>159.41999999999999</v>
      </c>
      <c r="L780" s="9">
        <f>tbl_salesdata[[#This Row],[Units Sold]]*tbl_salesdata[[#This Row],[Unit Cost]]</f>
        <v>471245.51999999996</v>
      </c>
      <c r="M780" s="9">
        <f>tbl_salesdata[[#This Row],[Units Sold]]*tbl_salesdata[[#This Row],[Unit Price]]</f>
        <v>754607.68</v>
      </c>
      <c r="N780" s="9">
        <f>tbl_salesdata[[#This Row],[Total Sales]]-tbl_salesdata[[#This Row],[Total Cost]]</f>
        <v>283362.16000000009</v>
      </c>
      <c r="O780">
        <f>tbl_salesdata[[#This Row],[Ship Date]]-tbl_salesdata[[#This Row],[Order Date]]</f>
        <v>14</v>
      </c>
      <c r="P780">
        <f>WEEKDAY(tbl_salesdata[[#This Row],[Order Date]],2)</f>
        <v>3</v>
      </c>
      <c r="Q780" t="str">
        <f>TEXT(tbl_salesdata[[#This Row],[Order Date]],"dddd")</f>
        <v>Wednesday</v>
      </c>
      <c r="R780" t="str">
        <f>IF(tbl_salesdata[[#This Row],[Weekdaynum]]&gt;5,"Yes","No")</f>
        <v>No</v>
      </c>
    </row>
    <row r="781" spans="1:18" hidden="1" x14ac:dyDescent="0.35">
      <c r="A781">
        <v>470728385</v>
      </c>
      <c r="B781" s="3">
        <v>43759</v>
      </c>
      <c r="C781" s="3">
        <v>43774</v>
      </c>
      <c r="D781" t="s">
        <v>98</v>
      </c>
      <c r="E781" t="s">
        <v>38</v>
      </c>
      <c r="F781" t="s">
        <v>25</v>
      </c>
      <c r="G781" t="s">
        <v>18</v>
      </c>
      <c r="H781" t="s">
        <v>26</v>
      </c>
      <c r="I781" s="9">
        <v>7845</v>
      </c>
      <c r="J781" s="9">
        <v>205.7</v>
      </c>
      <c r="K781" s="9">
        <v>117.11</v>
      </c>
      <c r="L781" s="9">
        <f>tbl_salesdata[[#This Row],[Units Sold]]*tbl_salesdata[[#This Row],[Unit Cost]]</f>
        <v>918727.95</v>
      </c>
      <c r="M781" s="9">
        <f>tbl_salesdata[[#This Row],[Units Sold]]*tbl_salesdata[[#This Row],[Unit Price]]</f>
        <v>1613716.5</v>
      </c>
      <c r="N781" s="9">
        <f>tbl_salesdata[[#This Row],[Total Sales]]-tbl_salesdata[[#This Row],[Total Cost]]</f>
        <v>694988.55</v>
      </c>
      <c r="O781">
        <f>tbl_salesdata[[#This Row],[Ship Date]]-tbl_salesdata[[#This Row],[Order Date]]</f>
        <v>15</v>
      </c>
      <c r="P781">
        <f>WEEKDAY(tbl_salesdata[[#This Row],[Order Date]],2)</f>
        <v>1</v>
      </c>
      <c r="Q781" t="str">
        <f>TEXT(tbl_salesdata[[#This Row],[Order Date]],"dddd")</f>
        <v>Monday</v>
      </c>
      <c r="R781" t="str">
        <f>IF(tbl_salesdata[[#This Row],[Weekdaynum]]&gt;5,"Yes","No")</f>
        <v>No</v>
      </c>
    </row>
    <row r="782" spans="1:18" x14ac:dyDescent="0.35">
      <c r="A782">
        <v>133675563</v>
      </c>
      <c r="B782" s="3">
        <v>42847</v>
      </c>
      <c r="C782" s="3">
        <v>42863</v>
      </c>
      <c r="D782" t="s">
        <v>65</v>
      </c>
      <c r="E782" t="s">
        <v>32</v>
      </c>
      <c r="F782" t="s">
        <v>42</v>
      </c>
      <c r="G782" t="s">
        <v>18</v>
      </c>
      <c r="H782" t="s">
        <v>26</v>
      </c>
      <c r="I782" s="9">
        <v>6424</v>
      </c>
      <c r="J782" s="9">
        <v>437.2</v>
      </c>
      <c r="K782" s="9">
        <v>263.33</v>
      </c>
      <c r="L782" s="9">
        <f>tbl_salesdata[[#This Row],[Units Sold]]*tbl_salesdata[[#This Row],[Unit Cost]]</f>
        <v>1691631.92</v>
      </c>
      <c r="M782" s="9">
        <f>tbl_salesdata[[#This Row],[Units Sold]]*tbl_salesdata[[#This Row],[Unit Price]]</f>
        <v>2808572.8</v>
      </c>
      <c r="N782" s="9">
        <f>tbl_salesdata[[#This Row],[Total Sales]]-tbl_salesdata[[#This Row],[Total Cost]]</f>
        <v>1116940.8799999999</v>
      </c>
      <c r="O782">
        <f>tbl_salesdata[[#This Row],[Ship Date]]-tbl_salesdata[[#This Row],[Order Date]]</f>
        <v>16</v>
      </c>
      <c r="P782">
        <f>WEEKDAY(tbl_salesdata[[#This Row],[Order Date]],2)</f>
        <v>6</v>
      </c>
      <c r="Q782" t="str">
        <f>TEXT(tbl_salesdata[[#This Row],[Order Date]],"dddd")</f>
        <v>Saturday</v>
      </c>
      <c r="R782" t="str">
        <f>IF(tbl_salesdata[[#This Row],[Weekdaynum]]&gt;5,"Yes","No")</f>
        <v>Yes</v>
      </c>
    </row>
    <row r="783" spans="1:18" hidden="1" x14ac:dyDescent="0.35">
      <c r="A783">
        <v>461445796</v>
      </c>
      <c r="B783" s="3">
        <v>42417</v>
      </c>
      <c r="C783" s="3">
        <v>42431</v>
      </c>
      <c r="D783" t="s">
        <v>144</v>
      </c>
      <c r="E783" t="s">
        <v>21</v>
      </c>
      <c r="F783" t="s">
        <v>30</v>
      </c>
      <c r="G783" t="s">
        <v>14</v>
      </c>
      <c r="H783" t="s">
        <v>26</v>
      </c>
      <c r="I783" s="9">
        <v>920</v>
      </c>
      <c r="J783" s="9">
        <v>81.73</v>
      </c>
      <c r="K783" s="9">
        <v>56.67</v>
      </c>
      <c r="L783" s="9">
        <f>tbl_salesdata[[#This Row],[Units Sold]]*tbl_salesdata[[#This Row],[Unit Cost]]</f>
        <v>52136.4</v>
      </c>
      <c r="M783" s="9">
        <f>tbl_salesdata[[#This Row],[Units Sold]]*tbl_salesdata[[#This Row],[Unit Price]]</f>
        <v>75191.600000000006</v>
      </c>
      <c r="N783" s="9">
        <f>tbl_salesdata[[#This Row],[Total Sales]]-tbl_salesdata[[#This Row],[Total Cost]]</f>
        <v>23055.200000000004</v>
      </c>
      <c r="O783">
        <f>tbl_salesdata[[#This Row],[Ship Date]]-tbl_salesdata[[#This Row],[Order Date]]</f>
        <v>14</v>
      </c>
      <c r="P783">
        <f>WEEKDAY(tbl_salesdata[[#This Row],[Order Date]],2)</f>
        <v>3</v>
      </c>
      <c r="Q783" t="str">
        <f>TEXT(tbl_salesdata[[#This Row],[Order Date]],"dddd")</f>
        <v>Wednesday</v>
      </c>
      <c r="R783" t="str">
        <f>IF(tbl_salesdata[[#This Row],[Weekdaynum]]&gt;5,"Yes","No")</f>
        <v>No</v>
      </c>
    </row>
    <row r="784" spans="1:18" hidden="1" x14ac:dyDescent="0.35">
      <c r="A784">
        <v>195268094</v>
      </c>
      <c r="B784" s="3">
        <v>43825</v>
      </c>
      <c r="C784" s="3">
        <v>43844</v>
      </c>
      <c r="D784" t="s">
        <v>211</v>
      </c>
      <c r="E784" t="s">
        <v>38</v>
      </c>
      <c r="F784" t="s">
        <v>30</v>
      </c>
      <c r="G784" t="s">
        <v>14</v>
      </c>
      <c r="H784" t="s">
        <v>26</v>
      </c>
      <c r="I784" s="9">
        <v>3023</v>
      </c>
      <c r="J784" s="9">
        <v>81.73</v>
      </c>
      <c r="K784" s="9">
        <v>56.67</v>
      </c>
      <c r="L784" s="9">
        <f>tbl_salesdata[[#This Row],[Units Sold]]*tbl_salesdata[[#This Row],[Unit Cost]]</f>
        <v>171313.41</v>
      </c>
      <c r="M784" s="9">
        <f>tbl_salesdata[[#This Row],[Units Sold]]*tbl_salesdata[[#This Row],[Unit Price]]</f>
        <v>247069.79</v>
      </c>
      <c r="N784" s="9">
        <f>tbl_salesdata[[#This Row],[Total Sales]]-tbl_salesdata[[#This Row],[Total Cost]]</f>
        <v>75756.38</v>
      </c>
      <c r="O784">
        <f>tbl_salesdata[[#This Row],[Ship Date]]-tbl_salesdata[[#This Row],[Order Date]]</f>
        <v>19</v>
      </c>
      <c r="P784">
        <f>WEEKDAY(tbl_salesdata[[#This Row],[Order Date]],2)</f>
        <v>4</v>
      </c>
      <c r="Q784" t="str">
        <f>TEXT(tbl_salesdata[[#This Row],[Order Date]],"dddd")</f>
        <v>Thursday</v>
      </c>
      <c r="R784" t="str">
        <f>IF(tbl_salesdata[[#This Row],[Weekdaynum]]&gt;5,"Yes","No")</f>
        <v>No</v>
      </c>
    </row>
    <row r="785" spans="1:18" hidden="1" x14ac:dyDescent="0.35">
      <c r="A785">
        <v>664693725</v>
      </c>
      <c r="B785" s="3">
        <v>44185</v>
      </c>
      <c r="C785" s="3">
        <v>44194</v>
      </c>
      <c r="D785" t="s">
        <v>208</v>
      </c>
      <c r="E785" t="s">
        <v>12</v>
      </c>
      <c r="F785" t="s">
        <v>17</v>
      </c>
      <c r="G785" t="s">
        <v>18</v>
      </c>
      <c r="H785" t="s">
        <v>19</v>
      </c>
      <c r="I785" s="9">
        <v>6499</v>
      </c>
      <c r="J785" s="9">
        <v>152.58000000000001</v>
      </c>
      <c r="K785" s="9">
        <v>97.44</v>
      </c>
      <c r="L785" s="9">
        <f>tbl_salesdata[[#This Row],[Units Sold]]*tbl_salesdata[[#This Row],[Unit Cost]]</f>
        <v>633262.55999999994</v>
      </c>
      <c r="M785" s="9">
        <f>tbl_salesdata[[#This Row],[Units Sold]]*tbl_salesdata[[#This Row],[Unit Price]]</f>
        <v>991617.42</v>
      </c>
      <c r="N785" s="9">
        <f>tbl_salesdata[[#This Row],[Total Sales]]-tbl_salesdata[[#This Row],[Total Cost]]</f>
        <v>358354.8600000001</v>
      </c>
      <c r="O785">
        <f>tbl_salesdata[[#This Row],[Ship Date]]-tbl_salesdata[[#This Row],[Order Date]]</f>
        <v>9</v>
      </c>
      <c r="P785">
        <f>WEEKDAY(tbl_salesdata[[#This Row],[Order Date]],2)</f>
        <v>7</v>
      </c>
      <c r="Q785" t="str">
        <f>TEXT(tbl_salesdata[[#This Row],[Order Date]],"dddd")</f>
        <v>Sunday</v>
      </c>
      <c r="R785" t="str">
        <f>IF(tbl_salesdata[[#This Row],[Weekdaynum]]&gt;5,"Yes","No")</f>
        <v>Yes</v>
      </c>
    </row>
    <row r="786" spans="1:18" hidden="1" x14ac:dyDescent="0.35">
      <c r="A786">
        <v>840084016</v>
      </c>
      <c r="B786" s="3">
        <v>43899</v>
      </c>
      <c r="C786" s="3">
        <v>43912</v>
      </c>
      <c r="D786" t="s">
        <v>147</v>
      </c>
      <c r="E786" t="s">
        <v>38</v>
      </c>
      <c r="F786" t="s">
        <v>17</v>
      </c>
      <c r="G786" t="s">
        <v>14</v>
      </c>
      <c r="H786" t="s">
        <v>19</v>
      </c>
      <c r="I786" s="9">
        <v>8384</v>
      </c>
      <c r="J786" s="9">
        <v>152.58000000000001</v>
      </c>
      <c r="K786" s="9">
        <v>97.44</v>
      </c>
      <c r="L786" s="9">
        <f>tbl_salesdata[[#This Row],[Units Sold]]*tbl_salesdata[[#This Row],[Unit Cost]]</f>
        <v>816936.95999999996</v>
      </c>
      <c r="M786" s="9">
        <f>tbl_salesdata[[#This Row],[Units Sold]]*tbl_salesdata[[#This Row],[Unit Price]]</f>
        <v>1279230.7200000002</v>
      </c>
      <c r="N786" s="9">
        <f>tbl_salesdata[[#This Row],[Total Sales]]-tbl_salesdata[[#This Row],[Total Cost]]</f>
        <v>462293.76000000024</v>
      </c>
      <c r="O786">
        <f>tbl_salesdata[[#This Row],[Ship Date]]-tbl_salesdata[[#This Row],[Order Date]]</f>
        <v>13</v>
      </c>
      <c r="P786">
        <f>WEEKDAY(tbl_salesdata[[#This Row],[Order Date]],2)</f>
        <v>1</v>
      </c>
      <c r="Q786" t="str">
        <f>TEXT(tbl_salesdata[[#This Row],[Order Date]],"dddd")</f>
        <v>Monday</v>
      </c>
      <c r="R786" t="str">
        <f>IF(tbl_salesdata[[#This Row],[Weekdaynum]]&gt;5,"Yes","No")</f>
        <v>No</v>
      </c>
    </row>
    <row r="787" spans="1:18" hidden="1" x14ac:dyDescent="0.35">
      <c r="A787">
        <v>662112796</v>
      </c>
      <c r="B787" s="3">
        <v>42221</v>
      </c>
      <c r="C787" s="3">
        <v>42233</v>
      </c>
      <c r="D787" t="s">
        <v>110</v>
      </c>
      <c r="E787" t="s">
        <v>38</v>
      </c>
      <c r="F787" t="s">
        <v>42</v>
      </c>
      <c r="G787" t="s">
        <v>18</v>
      </c>
      <c r="H787" t="s">
        <v>26</v>
      </c>
      <c r="I787" s="9">
        <v>2745</v>
      </c>
      <c r="J787" s="9">
        <v>437.2</v>
      </c>
      <c r="K787" s="9">
        <v>263.33</v>
      </c>
      <c r="L787" s="9">
        <f>tbl_salesdata[[#This Row],[Units Sold]]*tbl_salesdata[[#This Row],[Unit Cost]]</f>
        <v>722840.85</v>
      </c>
      <c r="M787" s="9">
        <f>tbl_salesdata[[#This Row],[Units Sold]]*tbl_salesdata[[#This Row],[Unit Price]]</f>
        <v>1200114</v>
      </c>
      <c r="N787" s="9">
        <f>tbl_salesdata[[#This Row],[Total Sales]]-tbl_salesdata[[#This Row],[Total Cost]]</f>
        <v>477273.15</v>
      </c>
      <c r="O787">
        <f>tbl_salesdata[[#This Row],[Ship Date]]-tbl_salesdata[[#This Row],[Order Date]]</f>
        <v>12</v>
      </c>
      <c r="P787">
        <f>WEEKDAY(tbl_salesdata[[#This Row],[Order Date]],2)</f>
        <v>3</v>
      </c>
      <c r="Q787" t="str">
        <f>TEXT(tbl_salesdata[[#This Row],[Order Date]],"dddd")</f>
        <v>Wednesday</v>
      </c>
      <c r="R787" t="str">
        <f>IF(tbl_salesdata[[#This Row],[Weekdaynum]]&gt;5,"Yes","No")</f>
        <v>No</v>
      </c>
    </row>
    <row r="788" spans="1:18" hidden="1" x14ac:dyDescent="0.35">
      <c r="A788">
        <v>591766393</v>
      </c>
      <c r="B788" s="3">
        <v>43485</v>
      </c>
      <c r="C788" s="3">
        <v>43495</v>
      </c>
      <c r="D788" t="s">
        <v>82</v>
      </c>
      <c r="E788" t="s">
        <v>32</v>
      </c>
      <c r="F788" t="s">
        <v>68</v>
      </c>
      <c r="G788" t="s">
        <v>14</v>
      </c>
      <c r="H788" t="s">
        <v>19</v>
      </c>
      <c r="I788" s="9">
        <v>5681</v>
      </c>
      <c r="J788" s="9">
        <v>154.06</v>
      </c>
      <c r="K788" s="9">
        <v>90.93</v>
      </c>
      <c r="L788" s="9">
        <f>tbl_salesdata[[#This Row],[Units Sold]]*tbl_salesdata[[#This Row],[Unit Cost]]</f>
        <v>516573.33</v>
      </c>
      <c r="M788" s="9">
        <f>tbl_salesdata[[#This Row],[Units Sold]]*tbl_salesdata[[#This Row],[Unit Price]]</f>
        <v>875214.86</v>
      </c>
      <c r="N788" s="9">
        <f>tbl_salesdata[[#This Row],[Total Sales]]-tbl_salesdata[[#This Row],[Total Cost]]</f>
        <v>358641.52999999997</v>
      </c>
      <c r="O788">
        <f>tbl_salesdata[[#This Row],[Ship Date]]-tbl_salesdata[[#This Row],[Order Date]]</f>
        <v>10</v>
      </c>
      <c r="P788">
        <f>WEEKDAY(tbl_salesdata[[#This Row],[Order Date]],2)</f>
        <v>7</v>
      </c>
      <c r="Q788" t="str">
        <f>TEXT(tbl_salesdata[[#This Row],[Order Date]],"dddd")</f>
        <v>Sunday</v>
      </c>
      <c r="R788" t="str">
        <f>IF(tbl_salesdata[[#This Row],[Weekdaynum]]&gt;5,"Yes","No")</f>
        <v>Yes</v>
      </c>
    </row>
    <row r="789" spans="1:18" hidden="1" x14ac:dyDescent="0.35">
      <c r="A789">
        <v>260343635</v>
      </c>
      <c r="B789" s="3">
        <v>43262</v>
      </c>
      <c r="C789" s="3">
        <v>43265</v>
      </c>
      <c r="D789" t="s">
        <v>190</v>
      </c>
      <c r="E789" t="s">
        <v>38</v>
      </c>
      <c r="F789" t="s">
        <v>33</v>
      </c>
      <c r="G789" t="s">
        <v>14</v>
      </c>
      <c r="H789" t="s">
        <v>34</v>
      </c>
      <c r="I789" s="9">
        <v>322</v>
      </c>
      <c r="J789" s="9">
        <v>109.28</v>
      </c>
      <c r="K789" s="9">
        <v>35.840000000000003</v>
      </c>
      <c r="L789" s="9">
        <f>tbl_salesdata[[#This Row],[Units Sold]]*tbl_salesdata[[#This Row],[Unit Cost]]</f>
        <v>11540.480000000001</v>
      </c>
      <c r="M789" s="9">
        <f>tbl_salesdata[[#This Row],[Units Sold]]*tbl_salesdata[[#This Row],[Unit Price]]</f>
        <v>35188.160000000003</v>
      </c>
      <c r="N789" s="9">
        <f>tbl_salesdata[[#This Row],[Total Sales]]-tbl_salesdata[[#This Row],[Total Cost]]</f>
        <v>23647.68</v>
      </c>
      <c r="O789">
        <f>tbl_salesdata[[#This Row],[Ship Date]]-tbl_salesdata[[#This Row],[Order Date]]</f>
        <v>3</v>
      </c>
      <c r="P789">
        <f>WEEKDAY(tbl_salesdata[[#This Row],[Order Date]],2)</f>
        <v>1</v>
      </c>
      <c r="Q789" t="str">
        <f>TEXT(tbl_salesdata[[#This Row],[Order Date]],"dddd")</f>
        <v>Monday</v>
      </c>
      <c r="R789" t="str">
        <f>IF(tbl_salesdata[[#This Row],[Weekdaynum]]&gt;5,"Yes","No")</f>
        <v>No</v>
      </c>
    </row>
    <row r="790" spans="1:18" hidden="1" x14ac:dyDescent="0.35">
      <c r="A790">
        <v>719455850</v>
      </c>
      <c r="B790" s="3">
        <v>42205</v>
      </c>
      <c r="C790" s="3">
        <v>42217</v>
      </c>
      <c r="D790" t="s">
        <v>157</v>
      </c>
      <c r="E790" t="s">
        <v>24</v>
      </c>
      <c r="F790" t="s">
        <v>47</v>
      </c>
      <c r="G790" t="s">
        <v>18</v>
      </c>
      <c r="H790" t="s">
        <v>19</v>
      </c>
      <c r="I790" s="9">
        <v>1829</v>
      </c>
      <c r="J790" s="9">
        <v>421.89</v>
      </c>
      <c r="K790" s="9">
        <v>364.69</v>
      </c>
      <c r="L790" s="9">
        <f>tbl_salesdata[[#This Row],[Units Sold]]*tbl_salesdata[[#This Row],[Unit Cost]]</f>
        <v>667018.01</v>
      </c>
      <c r="M790" s="9">
        <f>tbl_salesdata[[#This Row],[Units Sold]]*tbl_salesdata[[#This Row],[Unit Price]]</f>
        <v>771636.80999999994</v>
      </c>
      <c r="N790" s="9">
        <f>tbl_salesdata[[#This Row],[Total Sales]]-tbl_salesdata[[#This Row],[Total Cost]]</f>
        <v>104618.79999999993</v>
      </c>
      <c r="O790">
        <f>tbl_salesdata[[#This Row],[Ship Date]]-tbl_salesdata[[#This Row],[Order Date]]</f>
        <v>12</v>
      </c>
      <c r="P790">
        <f>WEEKDAY(tbl_salesdata[[#This Row],[Order Date]],2)</f>
        <v>1</v>
      </c>
      <c r="Q790" t="str">
        <f>TEXT(tbl_salesdata[[#This Row],[Order Date]],"dddd")</f>
        <v>Monday</v>
      </c>
      <c r="R790" t="str">
        <f>IF(tbl_salesdata[[#This Row],[Weekdaynum]]&gt;5,"Yes","No")</f>
        <v>No</v>
      </c>
    </row>
    <row r="791" spans="1:18" hidden="1" x14ac:dyDescent="0.35">
      <c r="A791">
        <v>391026866</v>
      </c>
      <c r="B791" s="3">
        <v>42738</v>
      </c>
      <c r="C791" s="3">
        <v>42739</v>
      </c>
      <c r="D791" t="s">
        <v>168</v>
      </c>
      <c r="E791" t="s">
        <v>21</v>
      </c>
      <c r="F791" t="s">
        <v>42</v>
      </c>
      <c r="G791" t="s">
        <v>18</v>
      </c>
      <c r="H791" t="s">
        <v>19</v>
      </c>
      <c r="I791" s="9">
        <v>2394</v>
      </c>
      <c r="J791" s="9">
        <v>437.2</v>
      </c>
      <c r="K791" s="9">
        <v>263.33</v>
      </c>
      <c r="L791" s="9">
        <f>tbl_salesdata[[#This Row],[Units Sold]]*tbl_salesdata[[#This Row],[Unit Cost]]</f>
        <v>630412.02</v>
      </c>
      <c r="M791" s="9">
        <f>tbl_salesdata[[#This Row],[Units Sold]]*tbl_salesdata[[#This Row],[Unit Price]]</f>
        <v>1046656.7999999999</v>
      </c>
      <c r="N791" s="9">
        <f>tbl_salesdata[[#This Row],[Total Sales]]-tbl_salesdata[[#This Row],[Total Cost]]</f>
        <v>416244.77999999991</v>
      </c>
      <c r="O791">
        <f>tbl_salesdata[[#This Row],[Ship Date]]-tbl_salesdata[[#This Row],[Order Date]]</f>
        <v>1</v>
      </c>
      <c r="P791">
        <f>WEEKDAY(tbl_salesdata[[#This Row],[Order Date]],2)</f>
        <v>2</v>
      </c>
      <c r="Q791" t="str">
        <f>TEXT(tbl_salesdata[[#This Row],[Order Date]],"dddd")</f>
        <v>Tuesday</v>
      </c>
      <c r="R791" t="str">
        <f>IF(tbl_salesdata[[#This Row],[Weekdaynum]]&gt;5,"Yes","No")</f>
        <v>No</v>
      </c>
    </row>
    <row r="792" spans="1:18" hidden="1" x14ac:dyDescent="0.35">
      <c r="A792">
        <v>917293012</v>
      </c>
      <c r="B792" s="3">
        <v>44180</v>
      </c>
      <c r="C792" s="3">
        <v>44199</v>
      </c>
      <c r="D792" t="s">
        <v>72</v>
      </c>
      <c r="E792" t="s">
        <v>24</v>
      </c>
      <c r="F792" t="s">
        <v>30</v>
      </c>
      <c r="G792" t="s">
        <v>18</v>
      </c>
      <c r="H792" t="s">
        <v>26</v>
      </c>
      <c r="I792" s="9">
        <v>6241</v>
      </c>
      <c r="J792" s="9">
        <v>81.73</v>
      </c>
      <c r="K792" s="9">
        <v>56.67</v>
      </c>
      <c r="L792" s="9">
        <f>tbl_salesdata[[#This Row],[Units Sold]]*tbl_salesdata[[#This Row],[Unit Cost]]</f>
        <v>353677.47000000003</v>
      </c>
      <c r="M792" s="9">
        <f>tbl_salesdata[[#This Row],[Units Sold]]*tbl_salesdata[[#This Row],[Unit Price]]</f>
        <v>510076.93000000005</v>
      </c>
      <c r="N792" s="9">
        <f>tbl_salesdata[[#This Row],[Total Sales]]-tbl_salesdata[[#This Row],[Total Cost]]</f>
        <v>156399.46000000002</v>
      </c>
      <c r="O792">
        <f>tbl_salesdata[[#This Row],[Ship Date]]-tbl_salesdata[[#This Row],[Order Date]]</f>
        <v>19</v>
      </c>
      <c r="P792">
        <f>WEEKDAY(tbl_salesdata[[#This Row],[Order Date]],2)</f>
        <v>2</v>
      </c>
      <c r="Q792" t="str">
        <f>TEXT(tbl_salesdata[[#This Row],[Order Date]],"dddd")</f>
        <v>Tuesday</v>
      </c>
      <c r="R792" t="str">
        <f>IF(tbl_salesdata[[#This Row],[Weekdaynum]]&gt;5,"Yes","No")</f>
        <v>No</v>
      </c>
    </row>
    <row r="793" spans="1:18" x14ac:dyDescent="0.35">
      <c r="A793">
        <v>223259627</v>
      </c>
      <c r="B793" s="3">
        <v>42504</v>
      </c>
      <c r="C793" s="3">
        <v>42514</v>
      </c>
      <c r="D793" t="s">
        <v>160</v>
      </c>
      <c r="E793" t="s">
        <v>29</v>
      </c>
      <c r="F793" t="s">
        <v>42</v>
      </c>
      <c r="G793" t="s">
        <v>18</v>
      </c>
      <c r="H793" t="s">
        <v>19</v>
      </c>
      <c r="I793" s="9">
        <v>6340</v>
      </c>
      <c r="J793" s="9">
        <v>437.2</v>
      </c>
      <c r="K793" s="9">
        <v>263.33</v>
      </c>
      <c r="L793" s="9">
        <f>tbl_salesdata[[#This Row],[Units Sold]]*tbl_salesdata[[#This Row],[Unit Cost]]</f>
        <v>1669512.2</v>
      </c>
      <c r="M793" s="9">
        <f>tbl_salesdata[[#This Row],[Units Sold]]*tbl_salesdata[[#This Row],[Unit Price]]</f>
        <v>2771848</v>
      </c>
      <c r="N793" s="9">
        <f>tbl_salesdata[[#This Row],[Total Sales]]-tbl_salesdata[[#This Row],[Total Cost]]</f>
        <v>1102335.8</v>
      </c>
      <c r="O793">
        <f>tbl_salesdata[[#This Row],[Ship Date]]-tbl_salesdata[[#This Row],[Order Date]]</f>
        <v>10</v>
      </c>
      <c r="P793">
        <f>WEEKDAY(tbl_salesdata[[#This Row],[Order Date]],2)</f>
        <v>6</v>
      </c>
      <c r="Q793" t="str">
        <f>TEXT(tbl_salesdata[[#This Row],[Order Date]],"dddd")</f>
        <v>Saturday</v>
      </c>
      <c r="R793" t="str">
        <f>IF(tbl_salesdata[[#This Row],[Weekdaynum]]&gt;5,"Yes","No")</f>
        <v>Yes</v>
      </c>
    </row>
    <row r="794" spans="1:18" hidden="1" x14ac:dyDescent="0.35">
      <c r="A794">
        <v>204418504</v>
      </c>
      <c r="B794" s="3">
        <v>42223</v>
      </c>
      <c r="C794" s="3">
        <v>42243</v>
      </c>
      <c r="D794" t="s">
        <v>184</v>
      </c>
      <c r="E794" t="s">
        <v>21</v>
      </c>
      <c r="F794" t="s">
        <v>68</v>
      </c>
      <c r="G794" t="s">
        <v>18</v>
      </c>
      <c r="H794" t="s">
        <v>19</v>
      </c>
      <c r="I794" s="9">
        <v>833</v>
      </c>
      <c r="J794" s="9">
        <v>154.06</v>
      </c>
      <c r="K794" s="9">
        <v>90.93</v>
      </c>
      <c r="L794" s="9">
        <f>tbl_salesdata[[#This Row],[Units Sold]]*tbl_salesdata[[#This Row],[Unit Cost]]</f>
        <v>75744.69</v>
      </c>
      <c r="M794" s="9">
        <f>tbl_salesdata[[#This Row],[Units Sold]]*tbl_salesdata[[#This Row],[Unit Price]]</f>
        <v>128331.98</v>
      </c>
      <c r="N794" s="9">
        <f>tbl_salesdata[[#This Row],[Total Sales]]-tbl_salesdata[[#This Row],[Total Cost]]</f>
        <v>52587.289999999994</v>
      </c>
      <c r="O794">
        <f>tbl_salesdata[[#This Row],[Ship Date]]-tbl_salesdata[[#This Row],[Order Date]]</f>
        <v>20</v>
      </c>
      <c r="P794">
        <f>WEEKDAY(tbl_salesdata[[#This Row],[Order Date]],2)</f>
        <v>5</v>
      </c>
      <c r="Q794" t="str">
        <f>TEXT(tbl_salesdata[[#This Row],[Order Date]],"dddd")</f>
        <v>Friday</v>
      </c>
      <c r="R794" t="str">
        <f>IF(tbl_salesdata[[#This Row],[Weekdaynum]]&gt;5,"Yes","No")</f>
        <v>No</v>
      </c>
    </row>
    <row r="795" spans="1:18" hidden="1" x14ac:dyDescent="0.35">
      <c r="A795">
        <v>801313006</v>
      </c>
      <c r="B795" s="3">
        <v>43866</v>
      </c>
      <c r="C795" s="3">
        <v>43882</v>
      </c>
      <c r="D795" t="s">
        <v>162</v>
      </c>
      <c r="E795" t="s">
        <v>38</v>
      </c>
      <c r="F795" t="s">
        <v>30</v>
      </c>
      <c r="G795" t="s">
        <v>14</v>
      </c>
      <c r="H795" t="s">
        <v>19</v>
      </c>
      <c r="I795" s="9">
        <v>5180</v>
      </c>
      <c r="J795" s="9">
        <v>81.73</v>
      </c>
      <c r="K795" s="9">
        <v>56.67</v>
      </c>
      <c r="L795" s="9">
        <f>tbl_salesdata[[#This Row],[Units Sold]]*tbl_salesdata[[#This Row],[Unit Cost]]</f>
        <v>293550.60000000003</v>
      </c>
      <c r="M795" s="9">
        <f>tbl_salesdata[[#This Row],[Units Sold]]*tbl_salesdata[[#This Row],[Unit Price]]</f>
        <v>423361.4</v>
      </c>
      <c r="N795" s="9">
        <f>tbl_salesdata[[#This Row],[Total Sales]]-tbl_salesdata[[#This Row],[Total Cost]]</f>
        <v>129810.79999999999</v>
      </c>
      <c r="O795">
        <f>tbl_salesdata[[#This Row],[Ship Date]]-tbl_salesdata[[#This Row],[Order Date]]</f>
        <v>16</v>
      </c>
      <c r="P795">
        <f>WEEKDAY(tbl_salesdata[[#This Row],[Order Date]],2)</f>
        <v>3</v>
      </c>
      <c r="Q795" t="str">
        <f>TEXT(tbl_salesdata[[#This Row],[Order Date]],"dddd")</f>
        <v>Wednesday</v>
      </c>
      <c r="R795" t="str">
        <f>IF(tbl_salesdata[[#This Row],[Weekdaynum]]&gt;5,"Yes","No")</f>
        <v>No</v>
      </c>
    </row>
    <row r="796" spans="1:18" hidden="1" x14ac:dyDescent="0.35">
      <c r="A796">
        <v>524972951</v>
      </c>
      <c r="B796" s="3">
        <v>44187</v>
      </c>
      <c r="C796" s="3">
        <v>44191</v>
      </c>
      <c r="D796" t="s">
        <v>214</v>
      </c>
      <c r="E796" t="s">
        <v>21</v>
      </c>
      <c r="F796" t="s">
        <v>47</v>
      </c>
      <c r="G796" t="s">
        <v>18</v>
      </c>
      <c r="H796" t="s">
        <v>26</v>
      </c>
      <c r="I796" s="9">
        <v>17</v>
      </c>
      <c r="J796" s="9">
        <v>421.89</v>
      </c>
      <c r="K796" s="9">
        <v>364.69</v>
      </c>
      <c r="L796" s="9">
        <f>tbl_salesdata[[#This Row],[Units Sold]]*tbl_salesdata[[#This Row],[Unit Cost]]</f>
        <v>6199.73</v>
      </c>
      <c r="M796" s="9">
        <f>tbl_salesdata[[#This Row],[Units Sold]]*tbl_salesdata[[#This Row],[Unit Price]]</f>
        <v>7172.13</v>
      </c>
      <c r="N796" s="9">
        <f>tbl_salesdata[[#This Row],[Total Sales]]-tbl_salesdata[[#This Row],[Total Cost]]</f>
        <v>972.40000000000055</v>
      </c>
      <c r="O796">
        <f>tbl_salesdata[[#This Row],[Ship Date]]-tbl_salesdata[[#This Row],[Order Date]]</f>
        <v>4</v>
      </c>
      <c r="P796">
        <f>WEEKDAY(tbl_salesdata[[#This Row],[Order Date]],2)</f>
        <v>2</v>
      </c>
      <c r="Q796" t="str">
        <f>TEXT(tbl_salesdata[[#This Row],[Order Date]],"dddd")</f>
        <v>Tuesday</v>
      </c>
      <c r="R796" t="str">
        <f>IF(tbl_salesdata[[#This Row],[Weekdaynum]]&gt;5,"Yes","No")</f>
        <v>No</v>
      </c>
    </row>
    <row r="797" spans="1:18" hidden="1" x14ac:dyDescent="0.35">
      <c r="A797">
        <v>469197165</v>
      </c>
      <c r="B797" s="3">
        <v>43796</v>
      </c>
      <c r="C797" s="3">
        <v>43805</v>
      </c>
      <c r="D797" t="s">
        <v>102</v>
      </c>
      <c r="E797" t="s">
        <v>21</v>
      </c>
      <c r="F797" t="s">
        <v>22</v>
      </c>
      <c r="G797" t="s">
        <v>14</v>
      </c>
      <c r="H797" t="s">
        <v>19</v>
      </c>
      <c r="I797" s="9">
        <v>4723</v>
      </c>
      <c r="J797" s="9">
        <v>47.45</v>
      </c>
      <c r="K797" s="9">
        <v>31.79</v>
      </c>
      <c r="L797" s="9">
        <f>tbl_salesdata[[#This Row],[Units Sold]]*tbl_salesdata[[#This Row],[Unit Cost]]</f>
        <v>150144.16999999998</v>
      </c>
      <c r="M797" s="9">
        <f>tbl_salesdata[[#This Row],[Units Sold]]*tbl_salesdata[[#This Row],[Unit Price]]</f>
        <v>224106.35</v>
      </c>
      <c r="N797" s="9">
        <f>tbl_salesdata[[#This Row],[Total Sales]]-tbl_salesdata[[#This Row],[Total Cost]]</f>
        <v>73962.180000000022</v>
      </c>
      <c r="O797">
        <f>tbl_salesdata[[#This Row],[Ship Date]]-tbl_salesdata[[#This Row],[Order Date]]</f>
        <v>9</v>
      </c>
      <c r="P797">
        <f>WEEKDAY(tbl_salesdata[[#This Row],[Order Date]],2)</f>
        <v>3</v>
      </c>
      <c r="Q797" t="str">
        <f>TEXT(tbl_salesdata[[#This Row],[Order Date]],"dddd")</f>
        <v>Wednesday</v>
      </c>
      <c r="R797" t="str">
        <f>IF(tbl_salesdata[[#This Row],[Weekdaynum]]&gt;5,"Yes","No")</f>
        <v>No</v>
      </c>
    </row>
    <row r="798" spans="1:18" hidden="1" x14ac:dyDescent="0.35">
      <c r="A798">
        <v>448096978</v>
      </c>
      <c r="B798" s="3">
        <v>44425</v>
      </c>
      <c r="C798" s="3">
        <v>44429</v>
      </c>
      <c r="D798" t="s">
        <v>130</v>
      </c>
      <c r="E798" t="s">
        <v>29</v>
      </c>
      <c r="F798" t="s">
        <v>40</v>
      </c>
      <c r="G798" t="s">
        <v>18</v>
      </c>
      <c r="H798" t="s">
        <v>26</v>
      </c>
      <c r="I798" s="9">
        <v>708</v>
      </c>
      <c r="J798" s="9">
        <v>651.21</v>
      </c>
      <c r="K798" s="9">
        <v>524.96</v>
      </c>
      <c r="L798" s="9">
        <f>tbl_salesdata[[#This Row],[Units Sold]]*tbl_salesdata[[#This Row],[Unit Cost]]</f>
        <v>371671.68000000005</v>
      </c>
      <c r="M798" s="9">
        <f>tbl_salesdata[[#This Row],[Units Sold]]*tbl_salesdata[[#This Row],[Unit Price]]</f>
        <v>461056.68000000005</v>
      </c>
      <c r="N798" s="9">
        <f>tbl_salesdata[[#This Row],[Total Sales]]-tbl_salesdata[[#This Row],[Total Cost]]</f>
        <v>89385</v>
      </c>
      <c r="O798">
        <f>tbl_salesdata[[#This Row],[Ship Date]]-tbl_salesdata[[#This Row],[Order Date]]</f>
        <v>4</v>
      </c>
      <c r="P798">
        <f>WEEKDAY(tbl_salesdata[[#This Row],[Order Date]],2)</f>
        <v>2</v>
      </c>
      <c r="Q798" t="str">
        <f>TEXT(tbl_salesdata[[#This Row],[Order Date]],"dddd")</f>
        <v>Tuesday</v>
      </c>
      <c r="R798" t="str">
        <f>IF(tbl_salesdata[[#This Row],[Weekdaynum]]&gt;5,"Yes","No")</f>
        <v>No</v>
      </c>
    </row>
    <row r="799" spans="1:18" hidden="1" x14ac:dyDescent="0.35">
      <c r="A799">
        <v>346096217</v>
      </c>
      <c r="B799" s="3">
        <v>42111</v>
      </c>
      <c r="C799" s="3">
        <v>42115</v>
      </c>
      <c r="D799" t="s">
        <v>212</v>
      </c>
      <c r="E799" t="s">
        <v>32</v>
      </c>
      <c r="F799" t="s">
        <v>33</v>
      </c>
      <c r="G799" t="s">
        <v>14</v>
      </c>
      <c r="H799" t="s">
        <v>34</v>
      </c>
      <c r="I799" s="9">
        <v>6417</v>
      </c>
      <c r="J799" s="9">
        <v>109.28</v>
      </c>
      <c r="K799" s="9">
        <v>35.840000000000003</v>
      </c>
      <c r="L799" s="9">
        <f>tbl_salesdata[[#This Row],[Units Sold]]*tbl_salesdata[[#This Row],[Unit Cost]]</f>
        <v>229985.28000000003</v>
      </c>
      <c r="M799" s="9">
        <f>tbl_salesdata[[#This Row],[Units Sold]]*tbl_salesdata[[#This Row],[Unit Price]]</f>
        <v>701249.76</v>
      </c>
      <c r="N799" s="9">
        <f>tbl_salesdata[[#This Row],[Total Sales]]-tbl_salesdata[[#This Row],[Total Cost]]</f>
        <v>471264.48</v>
      </c>
      <c r="O799">
        <f>tbl_salesdata[[#This Row],[Ship Date]]-tbl_salesdata[[#This Row],[Order Date]]</f>
        <v>4</v>
      </c>
      <c r="P799">
        <f>WEEKDAY(tbl_salesdata[[#This Row],[Order Date]],2)</f>
        <v>5</v>
      </c>
      <c r="Q799" t="str">
        <f>TEXT(tbl_salesdata[[#This Row],[Order Date]],"dddd")</f>
        <v>Friday</v>
      </c>
      <c r="R799" t="str">
        <f>IF(tbl_salesdata[[#This Row],[Weekdaynum]]&gt;5,"Yes","No")</f>
        <v>No</v>
      </c>
    </row>
    <row r="800" spans="1:18" hidden="1" x14ac:dyDescent="0.35">
      <c r="A800">
        <v>567931210</v>
      </c>
      <c r="B800" s="3">
        <v>43979</v>
      </c>
      <c r="C800" s="3">
        <v>43984</v>
      </c>
      <c r="D800" t="s">
        <v>59</v>
      </c>
      <c r="E800" t="s">
        <v>12</v>
      </c>
      <c r="F800" t="s">
        <v>56</v>
      </c>
      <c r="G800" t="s">
        <v>14</v>
      </c>
      <c r="H800" t="s">
        <v>34</v>
      </c>
      <c r="I800" s="9">
        <v>2321</v>
      </c>
      <c r="J800" s="9">
        <v>9.33</v>
      </c>
      <c r="K800" s="9">
        <v>6.92</v>
      </c>
      <c r="L800" s="9">
        <f>tbl_salesdata[[#This Row],[Units Sold]]*tbl_salesdata[[#This Row],[Unit Cost]]</f>
        <v>16061.32</v>
      </c>
      <c r="M800" s="9">
        <f>tbl_salesdata[[#This Row],[Units Sold]]*tbl_salesdata[[#This Row],[Unit Price]]</f>
        <v>21654.93</v>
      </c>
      <c r="N800" s="9">
        <f>tbl_salesdata[[#This Row],[Total Sales]]-tbl_salesdata[[#This Row],[Total Cost]]</f>
        <v>5593.6100000000006</v>
      </c>
      <c r="O800">
        <f>tbl_salesdata[[#This Row],[Ship Date]]-tbl_salesdata[[#This Row],[Order Date]]</f>
        <v>5</v>
      </c>
      <c r="P800">
        <f>WEEKDAY(tbl_salesdata[[#This Row],[Order Date]],2)</f>
        <v>4</v>
      </c>
      <c r="Q800" t="str">
        <f>TEXT(tbl_salesdata[[#This Row],[Order Date]],"dddd")</f>
        <v>Thursday</v>
      </c>
      <c r="R800" t="str">
        <f>IF(tbl_salesdata[[#This Row],[Weekdaynum]]&gt;5,"Yes","No")</f>
        <v>No</v>
      </c>
    </row>
    <row r="801" spans="1:18" hidden="1" x14ac:dyDescent="0.35">
      <c r="A801">
        <v>688650786</v>
      </c>
      <c r="B801" s="3">
        <v>44735</v>
      </c>
      <c r="C801" s="3">
        <v>44742</v>
      </c>
      <c r="D801" t="s">
        <v>172</v>
      </c>
      <c r="E801" t="s">
        <v>21</v>
      </c>
      <c r="F801" t="s">
        <v>76</v>
      </c>
      <c r="G801" t="s">
        <v>18</v>
      </c>
      <c r="H801" t="s">
        <v>34</v>
      </c>
      <c r="I801" s="9">
        <v>5926</v>
      </c>
      <c r="J801" s="9">
        <v>668.27</v>
      </c>
      <c r="K801" s="9">
        <v>502.54</v>
      </c>
      <c r="L801" s="9">
        <f>tbl_salesdata[[#This Row],[Units Sold]]*tbl_salesdata[[#This Row],[Unit Cost]]</f>
        <v>2978052.04</v>
      </c>
      <c r="M801" s="9">
        <f>tbl_salesdata[[#This Row],[Units Sold]]*tbl_salesdata[[#This Row],[Unit Price]]</f>
        <v>3960168.02</v>
      </c>
      <c r="N801" s="9">
        <f>tbl_salesdata[[#This Row],[Total Sales]]-tbl_salesdata[[#This Row],[Total Cost]]</f>
        <v>982115.98</v>
      </c>
      <c r="O801">
        <f>tbl_salesdata[[#This Row],[Ship Date]]-tbl_salesdata[[#This Row],[Order Date]]</f>
        <v>7</v>
      </c>
      <c r="P801">
        <f>WEEKDAY(tbl_salesdata[[#This Row],[Order Date]],2)</f>
        <v>4</v>
      </c>
      <c r="Q801" t="str">
        <f>TEXT(tbl_salesdata[[#This Row],[Order Date]],"dddd")</f>
        <v>Thursday</v>
      </c>
      <c r="R801" t="str">
        <f>IF(tbl_salesdata[[#This Row],[Weekdaynum]]&gt;5,"Yes","No")</f>
        <v>No</v>
      </c>
    </row>
    <row r="802" spans="1:18" hidden="1" x14ac:dyDescent="0.35">
      <c r="A802">
        <v>803616273</v>
      </c>
      <c r="B802" s="3">
        <v>44742</v>
      </c>
      <c r="C802" s="3">
        <v>44747</v>
      </c>
      <c r="D802" t="s">
        <v>194</v>
      </c>
      <c r="E802" t="s">
        <v>32</v>
      </c>
      <c r="F802" t="s">
        <v>13</v>
      </c>
      <c r="G802" t="s">
        <v>14</v>
      </c>
      <c r="H802" t="s">
        <v>15</v>
      </c>
      <c r="I802" s="9">
        <v>6768</v>
      </c>
      <c r="J802" s="9">
        <v>255.28</v>
      </c>
      <c r="K802" s="9">
        <v>159.41999999999999</v>
      </c>
      <c r="L802" s="9">
        <f>tbl_salesdata[[#This Row],[Units Sold]]*tbl_salesdata[[#This Row],[Unit Cost]]</f>
        <v>1078954.5599999998</v>
      </c>
      <c r="M802" s="9">
        <f>tbl_salesdata[[#This Row],[Units Sold]]*tbl_salesdata[[#This Row],[Unit Price]]</f>
        <v>1727735.04</v>
      </c>
      <c r="N802" s="9">
        <f>tbl_salesdata[[#This Row],[Total Sales]]-tbl_salesdata[[#This Row],[Total Cost]]</f>
        <v>648780.48000000021</v>
      </c>
      <c r="O802">
        <f>tbl_salesdata[[#This Row],[Ship Date]]-tbl_salesdata[[#This Row],[Order Date]]</f>
        <v>5</v>
      </c>
      <c r="P802">
        <f>WEEKDAY(tbl_salesdata[[#This Row],[Order Date]],2)</f>
        <v>4</v>
      </c>
      <c r="Q802" t="str">
        <f>TEXT(tbl_salesdata[[#This Row],[Order Date]],"dddd")</f>
        <v>Thursday</v>
      </c>
      <c r="R802" t="str">
        <f>IF(tbl_salesdata[[#This Row],[Weekdaynum]]&gt;5,"Yes","No")</f>
        <v>No</v>
      </c>
    </row>
    <row r="803" spans="1:18" hidden="1" x14ac:dyDescent="0.35">
      <c r="A803">
        <v>178501498</v>
      </c>
      <c r="B803" s="3">
        <v>44830</v>
      </c>
      <c r="C803" s="3">
        <v>44840</v>
      </c>
      <c r="D803" t="s">
        <v>207</v>
      </c>
      <c r="E803" t="s">
        <v>51</v>
      </c>
      <c r="F803" t="s">
        <v>17</v>
      </c>
      <c r="G803" t="s">
        <v>18</v>
      </c>
      <c r="H803" t="s">
        <v>15</v>
      </c>
      <c r="I803" s="9">
        <v>1415</v>
      </c>
      <c r="J803" s="9">
        <v>152.58000000000001</v>
      </c>
      <c r="K803" s="9">
        <v>97.44</v>
      </c>
      <c r="L803" s="9">
        <f>tbl_salesdata[[#This Row],[Units Sold]]*tbl_salesdata[[#This Row],[Unit Cost]]</f>
        <v>137877.6</v>
      </c>
      <c r="M803" s="9">
        <f>tbl_salesdata[[#This Row],[Units Sold]]*tbl_salesdata[[#This Row],[Unit Price]]</f>
        <v>215900.7</v>
      </c>
      <c r="N803" s="9">
        <f>tbl_salesdata[[#This Row],[Total Sales]]-tbl_salesdata[[#This Row],[Total Cost]]</f>
        <v>78023.100000000006</v>
      </c>
      <c r="O803">
        <f>tbl_salesdata[[#This Row],[Ship Date]]-tbl_salesdata[[#This Row],[Order Date]]</f>
        <v>10</v>
      </c>
      <c r="P803">
        <f>WEEKDAY(tbl_salesdata[[#This Row],[Order Date]],2)</f>
        <v>1</v>
      </c>
      <c r="Q803" t="str">
        <f>TEXT(tbl_salesdata[[#This Row],[Order Date]],"dddd")</f>
        <v>Monday</v>
      </c>
      <c r="R803" t="str">
        <f>IF(tbl_salesdata[[#This Row],[Weekdaynum]]&gt;5,"Yes","No")</f>
        <v>No</v>
      </c>
    </row>
    <row r="804" spans="1:18" x14ac:dyDescent="0.35">
      <c r="A804">
        <v>631813704</v>
      </c>
      <c r="B804" s="3">
        <v>42287</v>
      </c>
      <c r="C804" s="3">
        <v>42295</v>
      </c>
      <c r="D804" t="s">
        <v>110</v>
      </c>
      <c r="E804" t="s">
        <v>38</v>
      </c>
      <c r="F804" t="s">
        <v>47</v>
      </c>
      <c r="G804" t="s">
        <v>14</v>
      </c>
      <c r="H804" t="s">
        <v>26</v>
      </c>
      <c r="I804" s="9">
        <v>6570</v>
      </c>
      <c r="J804" s="9">
        <v>421.89</v>
      </c>
      <c r="K804" s="9">
        <v>364.69</v>
      </c>
      <c r="L804" s="9">
        <f>tbl_salesdata[[#This Row],[Units Sold]]*tbl_salesdata[[#This Row],[Unit Cost]]</f>
        <v>2396013.2999999998</v>
      </c>
      <c r="M804" s="9">
        <f>tbl_salesdata[[#This Row],[Units Sold]]*tbl_salesdata[[#This Row],[Unit Price]]</f>
        <v>2771817.3</v>
      </c>
      <c r="N804" s="9">
        <f>tbl_salesdata[[#This Row],[Total Sales]]-tbl_salesdata[[#This Row],[Total Cost]]</f>
        <v>375804</v>
      </c>
      <c r="O804">
        <f>tbl_salesdata[[#This Row],[Ship Date]]-tbl_salesdata[[#This Row],[Order Date]]</f>
        <v>8</v>
      </c>
      <c r="P804">
        <f>WEEKDAY(tbl_salesdata[[#This Row],[Order Date]],2)</f>
        <v>6</v>
      </c>
      <c r="Q804" t="str">
        <f>TEXT(tbl_salesdata[[#This Row],[Order Date]],"dddd")</f>
        <v>Saturday</v>
      </c>
      <c r="R804" t="str">
        <f>IF(tbl_salesdata[[#This Row],[Weekdaynum]]&gt;5,"Yes","No")</f>
        <v>Yes</v>
      </c>
    </row>
    <row r="805" spans="1:18" hidden="1" x14ac:dyDescent="0.35">
      <c r="A805">
        <v>422288978</v>
      </c>
      <c r="B805" s="3">
        <v>43133</v>
      </c>
      <c r="C805" s="3">
        <v>43142</v>
      </c>
      <c r="D805" t="s">
        <v>164</v>
      </c>
      <c r="E805" t="s">
        <v>38</v>
      </c>
      <c r="F805" t="s">
        <v>40</v>
      </c>
      <c r="G805" t="s">
        <v>14</v>
      </c>
      <c r="H805" t="s">
        <v>26</v>
      </c>
      <c r="I805" s="9">
        <v>3548</v>
      </c>
      <c r="J805" s="9">
        <v>651.21</v>
      </c>
      <c r="K805" s="9">
        <v>524.96</v>
      </c>
      <c r="L805" s="9">
        <f>tbl_salesdata[[#This Row],[Units Sold]]*tbl_salesdata[[#This Row],[Unit Cost]]</f>
        <v>1862558.08</v>
      </c>
      <c r="M805" s="9">
        <f>tbl_salesdata[[#This Row],[Units Sold]]*tbl_salesdata[[#This Row],[Unit Price]]</f>
        <v>2310493.08</v>
      </c>
      <c r="N805" s="9">
        <f>tbl_salesdata[[#This Row],[Total Sales]]-tbl_salesdata[[#This Row],[Total Cost]]</f>
        <v>447935</v>
      </c>
      <c r="O805">
        <f>tbl_salesdata[[#This Row],[Ship Date]]-tbl_salesdata[[#This Row],[Order Date]]</f>
        <v>9</v>
      </c>
      <c r="P805">
        <f>WEEKDAY(tbl_salesdata[[#This Row],[Order Date]],2)</f>
        <v>5</v>
      </c>
      <c r="Q805" t="str">
        <f>TEXT(tbl_salesdata[[#This Row],[Order Date]],"dddd")</f>
        <v>Friday</v>
      </c>
      <c r="R805" t="str">
        <f>IF(tbl_salesdata[[#This Row],[Weekdaynum]]&gt;5,"Yes","No")</f>
        <v>No</v>
      </c>
    </row>
    <row r="806" spans="1:18" hidden="1" x14ac:dyDescent="0.35">
      <c r="A806">
        <v>624101388</v>
      </c>
      <c r="B806" s="3">
        <v>44378</v>
      </c>
      <c r="C806" s="3">
        <v>44387</v>
      </c>
      <c r="D806" t="s">
        <v>177</v>
      </c>
      <c r="E806" t="s">
        <v>24</v>
      </c>
      <c r="F806" t="s">
        <v>68</v>
      </c>
      <c r="G806" t="s">
        <v>18</v>
      </c>
      <c r="H806" t="s">
        <v>19</v>
      </c>
      <c r="I806" s="9">
        <v>4324</v>
      </c>
      <c r="J806" s="9">
        <v>154.06</v>
      </c>
      <c r="K806" s="9">
        <v>90.93</v>
      </c>
      <c r="L806" s="9">
        <f>tbl_salesdata[[#This Row],[Units Sold]]*tbl_salesdata[[#This Row],[Unit Cost]]</f>
        <v>393181.32</v>
      </c>
      <c r="M806" s="9">
        <f>tbl_salesdata[[#This Row],[Units Sold]]*tbl_salesdata[[#This Row],[Unit Price]]</f>
        <v>666155.44000000006</v>
      </c>
      <c r="N806" s="9">
        <f>tbl_salesdata[[#This Row],[Total Sales]]-tbl_salesdata[[#This Row],[Total Cost]]</f>
        <v>272974.12000000005</v>
      </c>
      <c r="O806">
        <f>tbl_salesdata[[#This Row],[Ship Date]]-tbl_salesdata[[#This Row],[Order Date]]</f>
        <v>9</v>
      </c>
      <c r="P806">
        <f>WEEKDAY(tbl_salesdata[[#This Row],[Order Date]],2)</f>
        <v>4</v>
      </c>
      <c r="Q806" t="str">
        <f>TEXT(tbl_salesdata[[#This Row],[Order Date]],"dddd")</f>
        <v>Thursday</v>
      </c>
      <c r="R806" t="str">
        <f>IF(tbl_salesdata[[#This Row],[Weekdaynum]]&gt;5,"Yes","No")</f>
        <v>No</v>
      </c>
    </row>
    <row r="807" spans="1:18" x14ac:dyDescent="0.35">
      <c r="A807">
        <v>381578195</v>
      </c>
      <c r="B807" s="3">
        <v>44723</v>
      </c>
      <c r="C807" s="3">
        <v>44725</v>
      </c>
      <c r="D807" t="s">
        <v>167</v>
      </c>
      <c r="E807" t="s">
        <v>38</v>
      </c>
      <c r="F807" t="s">
        <v>42</v>
      </c>
      <c r="G807" t="s">
        <v>14</v>
      </c>
      <c r="H807" t="s">
        <v>34</v>
      </c>
      <c r="I807" s="9">
        <v>6322</v>
      </c>
      <c r="J807" s="9">
        <v>437.2</v>
      </c>
      <c r="K807" s="9">
        <v>263.33</v>
      </c>
      <c r="L807" s="9">
        <f>tbl_salesdata[[#This Row],[Units Sold]]*tbl_salesdata[[#This Row],[Unit Cost]]</f>
        <v>1664772.26</v>
      </c>
      <c r="M807" s="9">
        <f>tbl_salesdata[[#This Row],[Units Sold]]*tbl_salesdata[[#This Row],[Unit Price]]</f>
        <v>2763978.4</v>
      </c>
      <c r="N807" s="9">
        <f>tbl_salesdata[[#This Row],[Total Sales]]-tbl_salesdata[[#This Row],[Total Cost]]</f>
        <v>1099206.1399999999</v>
      </c>
      <c r="O807">
        <f>tbl_salesdata[[#This Row],[Ship Date]]-tbl_salesdata[[#This Row],[Order Date]]</f>
        <v>2</v>
      </c>
      <c r="P807">
        <f>WEEKDAY(tbl_salesdata[[#This Row],[Order Date]],2)</f>
        <v>6</v>
      </c>
      <c r="Q807" t="str">
        <f>TEXT(tbl_salesdata[[#This Row],[Order Date]],"dddd")</f>
        <v>Saturday</v>
      </c>
      <c r="R807" t="str">
        <f>IF(tbl_salesdata[[#This Row],[Weekdaynum]]&gt;5,"Yes","No")</f>
        <v>Yes</v>
      </c>
    </row>
    <row r="808" spans="1:18" hidden="1" x14ac:dyDescent="0.35">
      <c r="A808">
        <v>272182691</v>
      </c>
      <c r="B808" s="3">
        <v>43185</v>
      </c>
      <c r="C808" s="3">
        <v>43190</v>
      </c>
      <c r="D808" t="s">
        <v>85</v>
      </c>
      <c r="E808" t="s">
        <v>12</v>
      </c>
      <c r="F808" t="s">
        <v>47</v>
      </c>
      <c r="G808" t="s">
        <v>14</v>
      </c>
      <c r="H808" t="s">
        <v>26</v>
      </c>
      <c r="I808" s="9">
        <v>3762</v>
      </c>
      <c r="J808" s="9">
        <v>421.89</v>
      </c>
      <c r="K808" s="9">
        <v>364.69</v>
      </c>
      <c r="L808" s="9">
        <f>tbl_salesdata[[#This Row],[Units Sold]]*tbl_salesdata[[#This Row],[Unit Cost]]</f>
        <v>1371963.78</v>
      </c>
      <c r="M808" s="9">
        <f>tbl_salesdata[[#This Row],[Units Sold]]*tbl_salesdata[[#This Row],[Unit Price]]</f>
        <v>1587150.18</v>
      </c>
      <c r="N808" s="9">
        <f>tbl_salesdata[[#This Row],[Total Sales]]-tbl_salesdata[[#This Row],[Total Cost]]</f>
        <v>215186.39999999991</v>
      </c>
      <c r="O808">
        <f>tbl_salesdata[[#This Row],[Ship Date]]-tbl_salesdata[[#This Row],[Order Date]]</f>
        <v>5</v>
      </c>
      <c r="P808">
        <f>WEEKDAY(tbl_salesdata[[#This Row],[Order Date]],2)</f>
        <v>1</v>
      </c>
      <c r="Q808" t="str">
        <f>TEXT(tbl_salesdata[[#This Row],[Order Date]],"dddd")</f>
        <v>Monday</v>
      </c>
      <c r="R808" t="str">
        <f>IF(tbl_salesdata[[#This Row],[Weekdaynum]]&gt;5,"Yes","No")</f>
        <v>No</v>
      </c>
    </row>
    <row r="809" spans="1:18" hidden="1" x14ac:dyDescent="0.35">
      <c r="A809">
        <v>823236739</v>
      </c>
      <c r="B809" s="3">
        <v>42538</v>
      </c>
      <c r="C809" s="3">
        <v>42545</v>
      </c>
      <c r="D809" t="s">
        <v>175</v>
      </c>
      <c r="E809" t="s">
        <v>21</v>
      </c>
      <c r="F809" t="s">
        <v>40</v>
      </c>
      <c r="G809" t="s">
        <v>14</v>
      </c>
      <c r="H809" t="s">
        <v>15</v>
      </c>
      <c r="I809" s="9">
        <v>2900</v>
      </c>
      <c r="J809" s="9">
        <v>651.21</v>
      </c>
      <c r="K809" s="9">
        <v>524.96</v>
      </c>
      <c r="L809" s="9">
        <f>tbl_salesdata[[#This Row],[Units Sold]]*tbl_salesdata[[#This Row],[Unit Cost]]</f>
        <v>1522384</v>
      </c>
      <c r="M809" s="9">
        <f>tbl_salesdata[[#This Row],[Units Sold]]*tbl_salesdata[[#This Row],[Unit Price]]</f>
        <v>1888509</v>
      </c>
      <c r="N809" s="9">
        <f>tbl_salesdata[[#This Row],[Total Sales]]-tbl_salesdata[[#This Row],[Total Cost]]</f>
        <v>366125</v>
      </c>
      <c r="O809">
        <f>tbl_salesdata[[#This Row],[Ship Date]]-tbl_salesdata[[#This Row],[Order Date]]</f>
        <v>7</v>
      </c>
      <c r="P809">
        <f>WEEKDAY(tbl_salesdata[[#This Row],[Order Date]],2)</f>
        <v>5</v>
      </c>
      <c r="Q809" t="str">
        <f>TEXT(tbl_salesdata[[#This Row],[Order Date]],"dddd")</f>
        <v>Friday</v>
      </c>
      <c r="R809" t="str">
        <f>IF(tbl_salesdata[[#This Row],[Weekdaynum]]&gt;5,"Yes","No")</f>
        <v>No</v>
      </c>
    </row>
    <row r="810" spans="1:18" hidden="1" x14ac:dyDescent="0.35">
      <c r="A810">
        <v>162677323</v>
      </c>
      <c r="B810" s="3">
        <v>43801</v>
      </c>
      <c r="C810" s="3">
        <v>43811</v>
      </c>
      <c r="D810" t="s">
        <v>147</v>
      </c>
      <c r="E810" t="s">
        <v>38</v>
      </c>
      <c r="F810" t="s">
        <v>30</v>
      </c>
      <c r="G810" t="s">
        <v>18</v>
      </c>
      <c r="H810" t="s">
        <v>26</v>
      </c>
      <c r="I810" s="9">
        <v>8690</v>
      </c>
      <c r="J810" s="9">
        <v>81.73</v>
      </c>
      <c r="K810" s="9">
        <v>56.67</v>
      </c>
      <c r="L810" s="9">
        <f>tbl_salesdata[[#This Row],[Units Sold]]*tbl_salesdata[[#This Row],[Unit Cost]]</f>
        <v>492462.3</v>
      </c>
      <c r="M810" s="9">
        <f>tbl_salesdata[[#This Row],[Units Sold]]*tbl_salesdata[[#This Row],[Unit Price]]</f>
        <v>710233.70000000007</v>
      </c>
      <c r="N810" s="9">
        <f>tbl_salesdata[[#This Row],[Total Sales]]-tbl_salesdata[[#This Row],[Total Cost]]</f>
        <v>217771.40000000008</v>
      </c>
      <c r="O810">
        <f>tbl_salesdata[[#This Row],[Ship Date]]-tbl_salesdata[[#This Row],[Order Date]]</f>
        <v>10</v>
      </c>
      <c r="P810">
        <f>WEEKDAY(tbl_salesdata[[#This Row],[Order Date]],2)</f>
        <v>1</v>
      </c>
      <c r="Q810" t="str">
        <f>TEXT(tbl_salesdata[[#This Row],[Order Date]],"dddd")</f>
        <v>Monday</v>
      </c>
      <c r="R810" t="str">
        <f>IF(tbl_salesdata[[#This Row],[Weekdaynum]]&gt;5,"Yes","No")</f>
        <v>No</v>
      </c>
    </row>
    <row r="811" spans="1:18" hidden="1" x14ac:dyDescent="0.35">
      <c r="A811">
        <v>818678271</v>
      </c>
      <c r="B811" s="3">
        <v>43614</v>
      </c>
      <c r="C811" s="3">
        <v>43632</v>
      </c>
      <c r="D811" t="s">
        <v>158</v>
      </c>
      <c r="E811" t="s">
        <v>12</v>
      </c>
      <c r="F811" t="s">
        <v>76</v>
      </c>
      <c r="G811" t="s">
        <v>14</v>
      </c>
      <c r="H811" t="s">
        <v>15</v>
      </c>
      <c r="I811" s="9">
        <v>3948</v>
      </c>
      <c r="J811" s="9">
        <v>668.27</v>
      </c>
      <c r="K811" s="9">
        <v>502.54</v>
      </c>
      <c r="L811" s="9">
        <f>tbl_salesdata[[#This Row],[Units Sold]]*tbl_salesdata[[#This Row],[Unit Cost]]</f>
        <v>1984027.9200000002</v>
      </c>
      <c r="M811" s="9">
        <f>tbl_salesdata[[#This Row],[Units Sold]]*tbl_salesdata[[#This Row],[Unit Price]]</f>
        <v>2638329.96</v>
      </c>
      <c r="N811" s="9">
        <f>tbl_salesdata[[#This Row],[Total Sales]]-tbl_salesdata[[#This Row],[Total Cost]]</f>
        <v>654302.0399999998</v>
      </c>
      <c r="O811">
        <f>tbl_salesdata[[#This Row],[Ship Date]]-tbl_salesdata[[#This Row],[Order Date]]</f>
        <v>18</v>
      </c>
      <c r="P811">
        <f>WEEKDAY(tbl_salesdata[[#This Row],[Order Date]],2)</f>
        <v>3</v>
      </c>
      <c r="Q811" t="str">
        <f>TEXT(tbl_salesdata[[#This Row],[Order Date]],"dddd")</f>
        <v>Wednesday</v>
      </c>
      <c r="R811" t="str">
        <f>IF(tbl_salesdata[[#This Row],[Weekdaynum]]&gt;5,"Yes","No")</f>
        <v>No</v>
      </c>
    </row>
    <row r="812" spans="1:18" hidden="1" x14ac:dyDescent="0.35">
      <c r="A812">
        <v>439725911</v>
      </c>
      <c r="B812" s="3">
        <v>42080</v>
      </c>
      <c r="C812" s="3">
        <v>42098</v>
      </c>
      <c r="D812" t="s">
        <v>129</v>
      </c>
      <c r="E812" t="s">
        <v>21</v>
      </c>
      <c r="F812" t="s">
        <v>56</v>
      </c>
      <c r="G812" t="s">
        <v>18</v>
      </c>
      <c r="H812" t="s">
        <v>26</v>
      </c>
      <c r="I812" s="9">
        <v>3524</v>
      </c>
      <c r="J812" s="9">
        <v>9.33</v>
      </c>
      <c r="K812" s="9">
        <v>6.92</v>
      </c>
      <c r="L812" s="9">
        <f>tbl_salesdata[[#This Row],[Units Sold]]*tbl_salesdata[[#This Row],[Unit Cost]]</f>
        <v>24386.079999999998</v>
      </c>
      <c r="M812" s="9">
        <f>tbl_salesdata[[#This Row],[Units Sold]]*tbl_salesdata[[#This Row],[Unit Price]]</f>
        <v>32878.92</v>
      </c>
      <c r="N812" s="9">
        <f>tbl_salesdata[[#This Row],[Total Sales]]-tbl_salesdata[[#This Row],[Total Cost]]</f>
        <v>8492.84</v>
      </c>
      <c r="O812">
        <f>tbl_salesdata[[#This Row],[Ship Date]]-tbl_salesdata[[#This Row],[Order Date]]</f>
        <v>18</v>
      </c>
      <c r="P812">
        <f>WEEKDAY(tbl_salesdata[[#This Row],[Order Date]],2)</f>
        <v>2</v>
      </c>
      <c r="Q812" t="str">
        <f>TEXT(tbl_salesdata[[#This Row],[Order Date]],"dddd")</f>
        <v>Tuesday</v>
      </c>
      <c r="R812" t="str">
        <f>IF(tbl_salesdata[[#This Row],[Weekdaynum]]&gt;5,"Yes","No")</f>
        <v>No</v>
      </c>
    </row>
    <row r="813" spans="1:18" hidden="1" x14ac:dyDescent="0.35">
      <c r="A813">
        <v>344619071</v>
      </c>
      <c r="B813" s="3">
        <v>42691</v>
      </c>
      <c r="C813" s="3">
        <v>42703</v>
      </c>
      <c r="D813" t="s">
        <v>157</v>
      </c>
      <c r="E813" t="s">
        <v>24</v>
      </c>
      <c r="F813" t="s">
        <v>22</v>
      </c>
      <c r="G813" t="s">
        <v>18</v>
      </c>
      <c r="H813" t="s">
        <v>34</v>
      </c>
      <c r="I813" s="9">
        <v>9296</v>
      </c>
      <c r="J813" s="9">
        <v>47.45</v>
      </c>
      <c r="K813" s="9">
        <v>31.79</v>
      </c>
      <c r="L813" s="9">
        <f>tbl_salesdata[[#This Row],[Units Sold]]*tbl_salesdata[[#This Row],[Unit Cost]]</f>
        <v>295519.83999999997</v>
      </c>
      <c r="M813" s="9">
        <f>tbl_salesdata[[#This Row],[Units Sold]]*tbl_salesdata[[#This Row],[Unit Price]]</f>
        <v>441095.2</v>
      </c>
      <c r="N813" s="9">
        <f>tbl_salesdata[[#This Row],[Total Sales]]-tbl_salesdata[[#This Row],[Total Cost]]</f>
        <v>145575.36000000004</v>
      </c>
      <c r="O813">
        <f>tbl_salesdata[[#This Row],[Ship Date]]-tbl_salesdata[[#This Row],[Order Date]]</f>
        <v>12</v>
      </c>
      <c r="P813">
        <f>WEEKDAY(tbl_salesdata[[#This Row],[Order Date]],2)</f>
        <v>4</v>
      </c>
      <c r="Q813" t="str">
        <f>TEXT(tbl_salesdata[[#This Row],[Order Date]],"dddd")</f>
        <v>Thursday</v>
      </c>
      <c r="R813" t="str">
        <f>IF(tbl_salesdata[[#This Row],[Weekdaynum]]&gt;5,"Yes","No")</f>
        <v>No</v>
      </c>
    </row>
    <row r="814" spans="1:18" hidden="1" x14ac:dyDescent="0.35">
      <c r="A814">
        <v>572469079</v>
      </c>
      <c r="B814" s="3">
        <v>42755</v>
      </c>
      <c r="C814" s="3">
        <v>42757</v>
      </c>
      <c r="D814" t="s">
        <v>197</v>
      </c>
      <c r="E814" t="s">
        <v>38</v>
      </c>
      <c r="F814" t="s">
        <v>13</v>
      </c>
      <c r="G814" t="s">
        <v>18</v>
      </c>
      <c r="H814" t="s">
        <v>15</v>
      </c>
      <c r="I814" s="9">
        <v>5177</v>
      </c>
      <c r="J814" s="9">
        <v>255.28</v>
      </c>
      <c r="K814" s="9">
        <v>159.41999999999999</v>
      </c>
      <c r="L814" s="9">
        <f>tbl_salesdata[[#This Row],[Units Sold]]*tbl_salesdata[[#This Row],[Unit Cost]]</f>
        <v>825317.34</v>
      </c>
      <c r="M814" s="9">
        <f>tbl_salesdata[[#This Row],[Units Sold]]*tbl_salesdata[[#This Row],[Unit Price]]</f>
        <v>1321584.56</v>
      </c>
      <c r="N814" s="9">
        <f>tbl_salesdata[[#This Row],[Total Sales]]-tbl_salesdata[[#This Row],[Total Cost]]</f>
        <v>496267.22000000009</v>
      </c>
      <c r="O814">
        <f>tbl_salesdata[[#This Row],[Ship Date]]-tbl_salesdata[[#This Row],[Order Date]]</f>
        <v>2</v>
      </c>
      <c r="P814">
        <f>WEEKDAY(tbl_salesdata[[#This Row],[Order Date]],2)</f>
        <v>5</v>
      </c>
      <c r="Q814" t="str">
        <f>TEXT(tbl_salesdata[[#This Row],[Order Date]],"dddd")</f>
        <v>Friday</v>
      </c>
      <c r="R814" t="str">
        <f>IF(tbl_salesdata[[#This Row],[Weekdaynum]]&gt;5,"Yes","No")</f>
        <v>No</v>
      </c>
    </row>
    <row r="815" spans="1:18" hidden="1" x14ac:dyDescent="0.35">
      <c r="A815">
        <v>332699763</v>
      </c>
      <c r="B815" s="3">
        <v>44430</v>
      </c>
      <c r="C815" s="3">
        <v>44437</v>
      </c>
      <c r="D815" t="s">
        <v>211</v>
      </c>
      <c r="E815" t="s">
        <v>38</v>
      </c>
      <c r="F815" t="s">
        <v>22</v>
      </c>
      <c r="G815" t="s">
        <v>18</v>
      </c>
      <c r="H815" t="s">
        <v>15</v>
      </c>
      <c r="I815" s="9">
        <v>2108</v>
      </c>
      <c r="J815" s="9">
        <v>47.45</v>
      </c>
      <c r="K815" s="9">
        <v>31.79</v>
      </c>
      <c r="L815" s="9">
        <f>tbl_salesdata[[#This Row],[Units Sold]]*tbl_salesdata[[#This Row],[Unit Cost]]</f>
        <v>67013.319999999992</v>
      </c>
      <c r="M815" s="9">
        <f>tbl_salesdata[[#This Row],[Units Sold]]*tbl_salesdata[[#This Row],[Unit Price]]</f>
        <v>100024.6</v>
      </c>
      <c r="N815" s="9">
        <f>tbl_salesdata[[#This Row],[Total Sales]]-tbl_salesdata[[#This Row],[Total Cost]]</f>
        <v>33011.280000000013</v>
      </c>
      <c r="O815">
        <f>tbl_salesdata[[#This Row],[Ship Date]]-tbl_salesdata[[#This Row],[Order Date]]</f>
        <v>7</v>
      </c>
      <c r="P815">
        <f>WEEKDAY(tbl_salesdata[[#This Row],[Order Date]],2)</f>
        <v>7</v>
      </c>
      <c r="Q815" t="str">
        <f>TEXT(tbl_salesdata[[#This Row],[Order Date]],"dddd")</f>
        <v>Sunday</v>
      </c>
      <c r="R815" t="str">
        <f>IF(tbl_salesdata[[#This Row],[Weekdaynum]]&gt;5,"Yes","No")</f>
        <v>Yes</v>
      </c>
    </row>
    <row r="816" spans="1:18" hidden="1" x14ac:dyDescent="0.35">
      <c r="A816">
        <v>255047452</v>
      </c>
      <c r="B816" s="3">
        <v>44105</v>
      </c>
      <c r="C816" s="3">
        <v>44109</v>
      </c>
      <c r="D816" t="s">
        <v>121</v>
      </c>
      <c r="E816" t="s">
        <v>21</v>
      </c>
      <c r="F816" t="s">
        <v>17</v>
      </c>
      <c r="G816" t="s">
        <v>14</v>
      </c>
      <c r="H816" t="s">
        <v>34</v>
      </c>
      <c r="I816" s="9">
        <v>3064</v>
      </c>
      <c r="J816" s="9">
        <v>152.58000000000001</v>
      </c>
      <c r="K816" s="9">
        <v>97.44</v>
      </c>
      <c r="L816" s="9">
        <f>tbl_salesdata[[#This Row],[Units Sold]]*tbl_salesdata[[#This Row],[Unit Cost]]</f>
        <v>298556.15999999997</v>
      </c>
      <c r="M816" s="9">
        <f>tbl_salesdata[[#This Row],[Units Sold]]*tbl_salesdata[[#This Row],[Unit Price]]</f>
        <v>467505.12000000005</v>
      </c>
      <c r="N816" s="9">
        <f>tbl_salesdata[[#This Row],[Total Sales]]-tbl_salesdata[[#This Row],[Total Cost]]</f>
        <v>168948.96000000008</v>
      </c>
      <c r="O816">
        <f>tbl_salesdata[[#This Row],[Ship Date]]-tbl_salesdata[[#This Row],[Order Date]]</f>
        <v>4</v>
      </c>
      <c r="P816">
        <f>WEEKDAY(tbl_salesdata[[#This Row],[Order Date]],2)</f>
        <v>4</v>
      </c>
      <c r="Q816" t="str">
        <f>TEXT(tbl_salesdata[[#This Row],[Order Date]],"dddd")</f>
        <v>Thursday</v>
      </c>
      <c r="R816" t="str">
        <f>IF(tbl_salesdata[[#This Row],[Weekdaynum]]&gt;5,"Yes","No")</f>
        <v>No</v>
      </c>
    </row>
    <row r="817" spans="1:18" hidden="1" x14ac:dyDescent="0.35">
      <c r="A817">
        <v>139560973</v>
      </c>
      <c r="B817" s="3">
        <v>43334</v>
      </c>
      <c r="C817" s="3">
        <v>43335</v>
      </c>
      <c r="D817" t="s">
        <v>82</v>
      </c>
      <c r="E817" t="s">
        <v>32</v>
      </c>
      <c r="F817" t="s">
        <v>42</v>
      </c>
      <c r="G817" t="s">
        <v>14</v>
      </c>
      <c r="H817" t="s">
        <v>34</v>
      </c>
      <c r="I817" s="9">
        <v>8048</v>
      </c>
      <c r="J817" s="9">
        <v>437.2</v>
      </c>
      <c r="K817" s="9">
        <v>263.33</v>
      </c>
      <c r="L817" s="9">
        <f>tbl_salesdata[[#This Row],[Units Sold]]*tbl_salesdata[[#This Row],[Unit Cost]]</f>
        <v>2119279.84</v>
      </c>
      <c r="M817" s="9">
        <f>tbl_salesdata[[#This Row],[Units Sold]]*tbl_salesdata[[#This Row],[Unit Price]]</f>
        <v>3518585.6</v>
      </c>
      <c r="N817" s="9">
        <f>tbl_salesdata[[#This Row],[Total Sales]]-tbl_salesdata[[#This Row],[Total Cost]]</f>
        <v>1399305.7600000002</v>
      </c>
      <c r="O817">
        <f>tbl_salesdata[[#This Row],[Ship Date]]-tbl_salesdata[[#This Row],[Order Date]]</f>
        <v>1</v>
      </c>
      <c r="P817">
        <f>WEEKDAY(tbl_salesdata[[#This Row],[Order Date]],2)</f>
        <v>3</v>
      </c>
      <c r="Q817" t="str">
        <f>TEXT(tbl_salesdata[[#This Row],[Order Date]],"dddd")</f>
        <v>Wednesday</v>
      </c>
      <c r="R817" t="str">
        <f>IF(tbl_salesdata[[#This Row],[Weekdaynum]]&gt;5,"Yes","No")</f>
        <v>No</v>
      </c>
    </row>
    <row r="818" spans="1:18" hidden="1" x14ac:dyDescent="0.35">
      <c r="A818">
        <v>306601655</v>
      </c>
      <c r="B818" s="3">
        <v>44057</v>
      </c>
      <c r="C818" s="3">
        <v>44075</v>
      </c>
      <c r="D818" t="s">
        <v>187</v>
      </c>
      <c r="E818" t="s">
        <v>29</v>
      </c>
      <c r="F818" t="s">
        <v>33</v>
      </c>
      <c r="G818" t="s">
        <v>14</v>
      </c>
      <c r="H818" t="s">
        <v>15</v>
      </c>
      <c r="I818" s="9">
        <v>9098</v>
      </c>
      <c r="J818" s="9">
        <v>109.28</v>
      </c>
      <c r="K818" s="9">
        <v>35.840000000000003</v>
      </c>
      <c r="L818" s="9">
        <f>tbl_salesdata[[#This Row],[Units Sold]]*tbl_salesdata[[#This Row],[Unit Cost]]</f>
        <v>326072.32000000001</v>
      </c>
      <c r="M818" s="9">
        <f>tbl_salesdata[[#This Row],[Units Sold]]*tbl_salesdata[[#This Row],[Unit Price]]</f>
        <v>994229.44000000006</v>
      </c>
      <c r="N818" s="9">
        <f>tbl_salesdata[[#This Row],[Total Sales]]-tbl_salesdata[[#This Row],[Total Cost]]</f>
        <v>668157.12000000011</v>
      </c>
      <c r="O818">
        <f>tbl_salesdata[[#This Row],[Ship Date]]-tbl_salesdata[[#This Row],[Order Date]]</f>
        <v>18</v>
      </c>
      <c r="P818">
        <f>WEEKDAY(tbl_salesdata[[#This Row],[Order Date]],2)</f>
        <v>5</v>
      </c>
      <c r="Q818" t="str">
        <f>TEXT(tbl_salesdata[[#This Row],[Order Date]],"dddd")</f>
        <v>Friday</v>
      </c>
      <c r="R818" t="str">
        <f>IF(tbl_salesdata[[#This Row],[Weekdaynum]]&gt;5,"Yes","No")</f>
        <v>No</v>
      </c>
    </row>
    <row r="819" spans="1:18" hidden="1" x14ac:dyDescent="0.35">
      <c r="A819">
        <v>246843326</v>
      </c>
      <c r="B819" s="3">
        <v>43257</v>
      </c>
      <c r="C819" s="3">
        <v>43260</v>
      </c>
      <c r="D819" t="s">
        <v>173</v>
      </c>
      <c r="E819" t="s">
        <v>24</v>
      </c>
      <c r="F819" t="s">
        <v>22</v>
      </c>
      <c r="G819" t="s">
        <v>18</v>
      </c>
      <c r="H819" t="s">
        <v>15</v>
      </c>
      <c r="I819" s="9">
        <v>5280</v>
      </c>
      <c r="J819" s="9">
        <v>47.45</v>
      </c>
      <c r="K819" s="9">
        <v>31.79</v>
      </c>
      <c r="L819" s="9">
        <f>tbl_salesdata[[#This Row],[Units Sold]]*tbl_salesdata[[#This Row],[Unit Cost]]</f>
        <v>167851.19999999998</v>
      </c>
      <c r="M819" s="9">
        <f>tbl_salesdata[[#This Row],[Units Sold]]*tbl_salesdata[[#This Row],[Unit Price]]</f>
        <v>250536.00000000003</v>
      </c>
      <c r="N819" s="9">
        <f>tbl_salesdata[[#This Row],[Total Sales]]-tbl_salesdata[[#This Row],[Total Cost]]</f>
        <v>82684.800000000047</v>
      </c>
      <c r="O819">
        <f>tbl_salesdata[[#This Row],[Ship Date]]-tbl_salesdata[[#This Row],[Order Date]]</f>
        <v>3</v>
      </c>
      <c r="P819">
        <f>WEEKDAY(tbl_salesdata[[#This Row],[Order Date]],2)</f>
        <v>3</v>
      </c>
      <c r="Q819" t="str">
        <f>TEXT(tbl_salesdata[[#This Row],[Order Date]],"dddd")</f>
        <v>Wednesday</v>
      </c>
      <c r="R819" t="str">
        <f>IF(tbl_salesdata[[#This Row],[Weekdaynum]]&gt;5,"Yes","No")</f>
        <v>No</v>
      </c>
    </row>
    <row r="820" spans="1:18" hidden="1" x14ac:dyDescent="0.35">
      <c r="A820">
        <v>871272313</v>
      </c>
      <c r="B820" s="3">
        <v>43732</v>
      </c>
      <c r="C820" s="3">
        <v>43753</v>
      </c>
      <c r="D820" t="s">
        <v>119</v>
      </c>
      <c r="E820" t="s">
        <v>24</v>
      </c>
      <c r="F820" t="s">
        <v>40</v>
      </c>
      <c r="G820" t="s">
        <v>14</v>
      </c>
      <c r="H820" t="s">
        <v>15</v>
      </c>
      <c r="I820" s="9">
        <v>7694</v>
      </c>
      <c r="J820" s="9">
        <v>651.21</v>
      </c>
      <c r="K820" s="9">
        <v>524.96</v>
      </c>
      <c r="L820" s="9">
        <f>tbl_salesdata[[#This Row],[Units Sold]]*tbl_salesdata[[#This Row],[Unit Cost]]</f>
        <v>4039042.24</v>
      </c>
      <c r="M820" s="9">
        <f>tbl_salesdata[[#This Row],[Units Sold]]*tbl_salesdata[[#This Row],[Unit Price]]</f>
        <v>5010409.74</v>
      </c>
      <c r="N820" s="9">
        <f>tbl_salesdata[[#This Row],[Total Sales]]-tbl_salesdata[[#This Row],[Total Cost]]</f>
        <v>971367.5</v>
      </c>
      <c r="O820">
        <f>tbl_salesdata[[#This Row],[Ship Date]]-tbl_salesdata[[#This Row],[Order Date]]</f>
        <v>21</v>
      </c>
      <c r="P820">
        <f>WEEKDAY(tbl_salesdata[[#This Row],[Order Date]],2)</f>
        <v>2</v>
      </c>
      <c r="Q820" t="str">
        <f>TEXT(tbl_salesdata[[#This Row],[Order Date]],"dddd")</f>
        <v>Tuesday</v>
      </c>
      <c r="R820" t="str">
        <f>IF(tbl_salesdata[[#This Row],[Weekdaynum]]&gt;5,"Yes","No")</f>
        <v>No</v>
      </c>
    </row>
    <row r="821" spans="1:18" hidden="1" x14ac:dyDescent="0.35">
      <c r="A821">
        <v>461187446</v>
      </c>
      <c r="B821" s="3">
        <v>42590</v>
      </c>
      <c r="C821" s="3">
        <v>42599</v>
      </c>
      <c r="D821" t="s">
        <v>16</v>
      </c>
      <c r="E821" t="s">
        <v>12</v>
      </c>
      <c r="F821" t="s">
        <v>56</v>
      </c>
      <c r="G821" t="s">
        <v>14</v>
      </c>
      <c r="H821" t="s">
        <v>15</v>
      </c>
      <c r="I821" s="9">
        <v>4469</v>
      </c>
      <c r="J821" s="9">
        <v>9.33</v>
      </c>
      <c r="K821" s="9">
        <v>6.92</v>
      </c>
      <c r="L821" s="9">
        <f>tbl_salesdata[[#This Row],[Units Sold]]*tbl_salesdata[[#This Row],[Unit Cost]]</f>
        <v>30925.48</v>
      </c>
      <c r="M821" s="9">
        <f>tbl_salesdata[[#This Row],[Units Sold]]*tbl_salesdata[[#This Row],[Unit Price]]</f>
        <v>41695.769999999997</v>
      </c>
      <c r="N821" s="9">
        <f>tbl_salesdata[[#This Row],[Total Sales]]-tbl_salesdata[[#This Row],[Total Cost]]</f>
        <v>10770.289999999997</v>
      </c>
      <c r="O821">
        <f>tbl_salesdata[[#This Row],[Ship Date]]-tbl_salesdata[[#This Row],[Order Date]]</f>
        <v>9</v>
      </c>
      <c r="P821">
        <f>WEEKDAY(tbl_salesdata[[#This Row],[Order Date]],2)</f>
        <v>1</v>
      </c>
      <c r="Q821" t="str">
        <f>TEXT(tbl_salesdata[[#This Row],[Order Date]],"dddd")</f>
        <v>Monday</v>
      </c>
      <c r="R821" t="str">
        <f>IF(tbl_salesdata[[#This Row],[Weekdaynum]]&gt;5,"Yes","No")</f>
        <v>No</v>
      </c>
    </row>
    <row r="822" spans="1:18" hidden="1" x14ac:dyDescent="0.35">
      <c r="A822">
        <v>518200051</v>
      </c>
      <c r="B822" s="3">
        <v>42022</v>
      </c>
      <c r="C822" s="3">
        <v>42042</v>
      </c>
      <c r="D822" t="s">
        <v>111</v>
      </c>
      <c r="E822" t="s">
        <v>38</v>
      </c>
      <c r="F822" t="s">
        <v>42</v>
      </c>
      <c r="G822" t="s">
        <v>18</v>
      </c>
      <c r="H822" t="s">
        <v>15</v>
      </c>
      <c r="I822" s="9">
        <v>5766</v>
      </c>
      <c r="J822" s="9">
        <v>437.2</v>
      </c>
      <c r="K822" s="9">
        <v>263.33</v>
      </c>
      <c r="L822" s="9">
        <f>tbl_salesdata[[#This Row],[Units Sold]]*tbl_salesdata[[#This Row],[Unit Cost]]</f>
        <v>1518360.7799999998</v>
      </c>
      <c r="M822" s="9">
        <f>tbl_salesdata[[#This Row],[Units Sold]]*tbl_salesdata[[#This Row],[Unit Price]]</f>
        <v>2520895.1999999997</v>
      </c>
      <c r="N822" s="9">
        <f>tbl_salesdata[[#This Row],[Total Sales]]-tbl_salesdata[[#This Row],[Total Cost]]</f>
        <v>1002534.4199999999</v>
      </c>
      <c r="O822">
        <f>tbl_salesdata[[#This Row],[Ship Date]]-tbl_salesdata[[#This Row],[Order Date]]</f>
        <v>20</v>
      </c>
      <c r="P822">
        <f>WEEKDAY(tbl_salesdata[[#This Row],[Order Date]],2)</f>
        <v>7</v>
      </c>
      <c r="Q822" t="str">
        <f>TEXT(tbl_salesdata[[#This Row],[Order Date]],"dddd")</f>
        <v>Sunday</v>
      </c>
      <c r="R822" t="str">
        <f>IF(tbl_salesdata[[#This Row],[Weekdaynum]]&gt;5,"Yes","No")</f>
        <v>Yes</v>
      </c>
    </row>
    <row r="823" spans="1:18" hidden="1" x14ac:dyDescent="0.35">
      <c r="A823">
        <v>814233958</v>
      </c>
      <c r="B823" s="3">
        <v>43646</v>
      </c>
      <c r="C823" s="3">
        <v>43647</v>
      </c>
      <c r="D823" t="s">
        <v>150</v>
      </c>
      <c r="E823" t="s">
        <v>38</v>
      </c>
      <c r="F823" t="s">
        <v>22</v>
      </c>
      <c r="G823" t="s">
        <v>18</v>
      </c>
      <c r="H823" t="s">
        <v>15</v>
      </c>
      <c r="I823" s="9">
        <v>8777</v>
      </c>
      <c r="J823" s="9">
        <v>47.45</v>
      </c>
      <c r="K823" s="9">
        <v>31.79</v>
      </c>
      <c r="L823" s="9">
        <f>tbl_salesdata[[#This Row],[Units Sold]]*tbl_salesdata[[#This Row],[Unit Cost]]</f>
        <v>279020.83</v>
      </c>
      <c r="M823" s="9">
        <f>tbl_salesdata[[#This Row],[Units Sold]]*tbl_salesdata[[#This Row],[Unit Price]]</f>
        <v>416468.65</v>
      </c>
      <c r="N823" s="9">
        <f>tbl_salesdata[[#This Row],[Total Sales]]-tbl_salesdata[[#This Row],[Total Cost]]</f>
        <v>137447.82</v>
      </c>
      <c r="O823">
        <f>tbl_salesdata[[#This Row],[Ship Date]]-tbl_salesdata[[#This Row],[Order Date]]</f>
        <v>1</v>
      </c>
      <c r="P823">
        <f>WEEKDAY(tbl_salesdata[[#This Row],[Order Date]],2)</f>
        <v>7</v>
      </c>
      <c r="Q823" t="str">
        <f>TEXT(tbl_salesdata[[#This Row],[Order Date]],"dddd")</f>
        <v>Sunday</v>
      </c>
      <c r="R823" t="str">
        <f>IF(tbl_salesdata[[#This Row],[Weekdaynum]]&gt;5,"Yes","No")</f>
        <v>Yes</v>
      </c>
    </row>
    <row r="824" spans="1:18" hidden="1" x14ac:dyDescent="0.35">
      <c r="A824">
        <v>741525495</v>
      </c>
      <c r="B824" s="3">
        <v>42893</v>
      </c>
      <c r="C824" s="3">
        <v>42894</v>
      </c>
      <c r="D824" t="s">
        <v>157</v>
      </c>
      <c r="E824" t="s">
        <v>24</v>
      </c>
      <c r="F824" t="s">
        <v>42</v>
      </c>
      <c r="G824" t="s">
        <v>18</v>
      </c>
      <c r="H824" t="s">
        <v>34</v>
      </c>
      <c r="I824" s="9">
        <v>2727</v>
      </c>
      <c r="J824" s="9">
        <v>437.2</v>
      </c>
      <c r="K824" s="9">
        <v>263.33</v>
      </c>
      <c r="L824" s="9">
        <f>tbl_salesdata[[#This Row],[Units Sold]]*tbl_salesdata[[#This Row],[Unit Cost]]</f>
        <v>718100.90999999992</v>
      </c>
      <c r="M824" s="9">
        <f>tbl_salesdata[[#This Row],[Units Sold]]*tbl_salesdata[[#This Row],[Unit Price]]</f>
        <v>1192244.3999999999</v>
      </c>
      <c r="N824" s="9">
        <f>tbl_salesdata[[#This Row],[Total Sales]]-tbl_salesdata[[#This Row],[Total Cost]]</f>
        <v>474143.49</v>
      </c>
      <c r="O824">
        <f>tbl_salesdata[[#This Row],[Ship Date]]-tbl_salesdata[[#This Row],[Order Date]]</f>
        <v>1</v>
      </c>
      <c r="P824">
        <f>WEEKDAY(tbl_salesdata[[#This Row],[Order Date]],2)</f>
        <v>3</v>
      </c>
      <c r="Q824" t="str">
        <f>TEXT(tbl_salesdata[[#This Row],[Order Date]],"dddd")</f>
        <v>Wednesday</v>
      </c>
      <c r="R824" t="str">
        <f>IF(tbl_salesdata[[#This Row],[Weekdaynum]]&gt;5,"Yes","No")</f>
        <v>No</v>
      </c>
    </row>
    <row r="825" spans="1:18" hidden="1" x14ac:dyDescent="0.35">
      <c r="A825">
        <v>662623488</v>
      </c>
      <c r="B825" s="3">
        <v>43277</v>
      </c>
      <c r="C825" s="3">
        <v>43288</v>
      </c>
      <c r="D825" t="s">
        <v>117</v>
      </c>
      <c r="E825" t="s">
        <v>21</v>
      </c>
      <c r="F825" t="s">
        <v>47</v>
      </c>
      <c r="G825" t="s">
        <v>18</v>
      </c>
      <c r="H825" t="s">
        <v>19</v>
      </c>
      <c r="I825" s="9">
        <v>3870</v>
      </c>
      <c r="J825" s="9">
        <v>421.89</v>
      </c>
      <c r="K825" s="9">
        <v>364.69</v>
      </c>
      <c r="L825" s="9">
        <f>tbl_salesdata[[#This Row],[Units Sold]]*tbl_salesdata[[#This Row],[Unit Cost]]</f>
        <v>1411350.3</v>
      </c>
      <c r="M825" s="9">
        <f>tbl_salesdata[[#This Row],[Units Sold]]*tbl_salesdata[[#This Row],[Unit Price]]</f>
        <v>1632714.3</v>
      </c>
      <c r="N825" s="9">
        <f>tbl_salesdata[[#This Row],[Total Sales]]-tbl_salesdata[[#This Row],[Total Cost]]</f>
        <v>221364</v>
      </c>
      <c r="O825">
        <f>tbl_salesdata[[#This Row],[Ship Date]]-tbl_salesdata[[#This Row],[Order Date]]</f>
        <v>11</v>
      </c>
      <c r="P825">
        <f>WEEKDAY(tbl_salesdata[[#This Row],[Order Date]],2)</f>
        <v>2</v>
      </c>
      <c r="Q825" t="str">
        <f>TEXT(tbl_salesdata[[#This Row],[Order Date]],"dddd")</f>
        <v>Tuesday</v>
      </c>
      <c r="R825" t="str">
        <f>IF(tbl_salesdata[[#This Row],[Weekdaynum]]&gt;5,"Yes","No")</f>
        <v>No</v>
      </c>
    </row>
    <row r="826" spans="1:18" hidden="1" x14ac:dyDescent="0.35">
      <c r="A826">
        <v>560389268</v>
      </c>
      <c r="B826" s="3">
        <v>42391</v>
      </c>
      <c r="C826" s="3">
        <v>42396</v>
      </c>
      <c r="D826" t="s">
        <v>80</v>
      </c>
      <c r="E826" t="s">
        <v>21</v>
      </c>
      <c r="F826" t="s">
        <v>68</v>
      </c>
      <c r="G826" t="s">
        <v>18</v>
      </c>
      <c r="H826" t="s">
        <v>15</v>
      </c>
      <c r="I826" s="9">
        <v>492</v>
      </c>
      <c r="J826" s="9">
        <v>154.06</v>
      </c>
      <c r="K826" s="9">
        <v>90.93</v>
      </c>
      <c r="L826" s="9">
        <f>tbl_salesdata[[#This Row],[Units Sold]]*tbl_salesdata[[#This Row],[Unit Cost]]</f>
        <v>44737.560000000005</v>
      </c>
      <c r="M826" s="9">
        <f>tbl_salesdata[[#This Row],[Units Sold]]*tbl_salesdata[[#This Row],[Unit Price]]</f>
        <v>75797.52</v>
      </c>
      <c r="N826" s="9">
        <f>tbl_salesdata[[#This Row],[Total Sales]]-tbl_salesdata[[#This Row],[Total Cost]]</f>
        <v>31059.96</v>
      </c>
      <c r="O826">
        <f>tbl_salesdata[[#This Row],[Ship Date]]-tbl_salesdata[[#This Row],[Order Date]]</f>
        <v>5</v>
      </c>
      <c r="P826">
        <f>WEEKDAY(tbl_salesdata[[#This Row],[Order Date]],2)</f>
        <v>5</v>
      </c>
      <c r="Q826" t="str">
        <f>TEXT(tbl_salesdata[[#This Row],[Order Date]],"dddd")</f>
        <v>Friday</v>
      </c>
      <c r="R826" t="str">
        <f>IF(tbl_salesdata[[#This Row],[Weekdaynum]]&gt;5,"Yes","No")</f>
        <v>No</v>
      </c>
    </row>
    <row r="827" spans="1:18" x14ac:dyDescent="0.35">
      <c r="A827">
        <v>585449254</v>
      </c>
      <c r="B827" s="3">
        <v>42280</v>
      </c>
      <c r="C827" s="3">
        <v>42281</v>
      </c>
      <c r="D827" t="s">
        <v>192</v>
      </c>
      <c r="E827" t="s">
        <v>32</v>
      </c>
      <c r="F827" t="s">
        <v>42</v>
      </c>
      <c r="G827" t="s">
        <v>18</v>
      </c>
      <c r="H827" t="s">
        <v>15</v>
      </c>
      <c r="I827" s="9">
        <v>6299</v>
      </c>
      <c r="J827" s="9">
        <v>437.2</v>
      </c>
      <c r="K827" s="9">
        <v>263.33</v>
      </c>
      <c r="L827" s="9">
        <f>tbl_salesdata[[#This Row],[Units Sold]]*tbl_salesdata[[#This Row],[Unit Cost]]</f>
        <v>1658715.67</v>
      </c>
      <c r="M827" s="9">
        <f>tbl_salesdata[[#This Row],[Units Sold]]*tbl_salesdata[[#This Row],[Unit Price]]</f>
        <v>2753922.8</v>
      </c>
      <c r="N827" s="9">
        <f>tbl_salesdata[[#This Row],[Total Sales]]-tbl_salesdata[[#This Row],[Total Cost]]</f>
        <v>1095207.1299999999</v>
      </c>
      <c r="O827">
        <f>tbl_salesdata[[#This Row],[Ship Date]]-tbl_salesdata[[#This Row],[Order Date]]</f>
        <v>1</v>
      </c>
      <c r="P827">
        <f>WEEKDAY(tbl_salesdata[[#This Row],[Order Date]],2)</f>
        <v>6</v>
      </c>
      <c r="Q827" t="str">
        <f>TEXT(tbl_salesdata[[#This Row],[Order Date]],"dddd")</f>
        <v>Saturday</v>
      </c>
      <c r="R827" t="str">
        <f>IF(tbl_salesdata[[#This Row],[Weekdaynum]]&gt;5,"Yes","No")</f>
        <v>Yes</v>
      </c>
    </row>
    <row r="828" spans="1:18" hidden="1" x14ac:dyDescent="0.35">
      <c r="A828">
        <v>118931996</v>
      </c>
      <c r="B828" s="3">
        <v>42214</v>
      </c>
      <c r="C828" s="3">
        <v>42222</v>
      </c>
      <c r="D828" t="s">
        <v>207</v>
      </c>
      <c r="E828" t="s">
        <v>51</v>
      </c>
      <c r="F828" t="s">
        <v>68</v>
      </c>
      <c r="G828" t="s">
        <v>14</v>
      </c>
      <c r="H828" t="s">
        <v>26</v>
      </c>
      <c r="I828" s="9">
        <v>3475</v>
      </c>
      <c r="J828" s="9">
        <v>154.06</v>
      </c>
      <c r="K828" s="9">
        <v>90.93</v>
      </c>
      <c r="L828" s="9">
        <f>tbl_salesdata[[#This Row],[Units Sold]]*tbl_salesdata[[#This Row],[Unit Cost]]</f>
        <v>315981.75</v>
      </c>
      <c r="M828" s="9">
        <f>tbl_salesdata[[#This Row],[Units Sold]]*tbl_salesdata[[#This Row],[Unit Price]]</f>
        <v>535358.5</v>
      </c>
      <c r="N828" s="9">
        <f>tbl_salesdata[[#This Row],[Total Sales]]-tbl_salesdata[[#This Row],[Total Cost]]</f>
        <v>219376.75</v>
      </c>
      <c r="O828">
        <f>tbl_salesdata[[#This Row],[Ship Date]]-tbl_salesdata[[#This Row],[Order Date]]</f>
        <v>8</v>
      </c>
      <c r="P828">
        <f>WEEKDAY(tbl_salesdata[[#This Row],[Order Date]],2)</f>
        <v>3</v>
      </c>
      <c r="Q828" t="str">
        <f>TEXT(tbl_salesdata[[#This Row],[Order Date]],"dddd")</f>
        <v>Wednesday</v>
      </c>
      <c r="R828" t="str">
        <f>IF(tbl_salesdata[[#This Row],[Weekdaynum]]&gt;5,"Yes","No")</f>
        <v>No</v>
      </c>
    </row>
    <row r="829" spans="1:18" hidden="1" x14ac:dyDescent="0.35">
      <c r="A829">
        <v>996994102</v>
      </c>
      <c r="B829" s="3">
        <v>42059</v>
      </c>
      <c r="C829" s="3">
        <v>42063</v>
      </c>
      <c r="D829" t="s">
        <v>37</v>
      </c>
      <c r="E829" t="s">
        <v>38</v>
      </c>
      <c r="F829" t="s">
        <v>42</v>
      </c>
      <c r="G829" t="s">
        <v>14</v>
      </c>
      <c r="H829" t="s">
        <v>26</v>
      </c>
      <c r="I829" s="9">
        <v>1565</v>
      </c>
      <c r="J829" s="9">
        <v>437.2</v>
      </c>
      <c r="K829" s="9">
        <v>263.33</v>
      </c>
      <c r="L829" s="9">
        <f>tbl_salesdata[[#This Row],[Units Sold]]*tbl_salesdata[[#This Row],[Unit Cost]]</f>
        <v>412111.44999999995</v>
      </c>
      <c r="M829" s="9">
        <f>tbl_salesdata[[#This Row],[Units Sold]]*tbl_salesdata[[#This Row],[Unit Price]]</f>
        <v>684218</v>
      </c>
      <c r="N829" s="9">
        <f>tbl_salesdata[[#This Row],[Total Sales]]-tbl_salesdata[[#This Row],[Total Cost]]</f>
        <v>272106.55000000005</v>
      </c>
      <c r="O829">
        <f>tbl_salesdata[[#This Row],[Ship Date]]-tbl_salesdata[[#This Row],[Order Date]]</f>
        <v>4</v>
      </c>
      <c r="P829">
        <f>WEEKDAY(tbl_salesdata[[#This Row],[Order Date]],2)</f>
        <v>2</v>
      </c>
      <c r="Q829" t="str">
        <f>TEXT(tbl_salesdata[[#This Row],[Order Date]],"dddd")</f>
        <v>Tuesday</v>
      </c>
      <c r="R829" t="str">
        <f>IF(tbl_salesdata[[#This Row],[Weekdaynum]]&gt;5,"Yes","No")</f>
        <v>No</v>
      </c>
    </row>
    <row r="830" spans="1:18" hidden="1" x14ac:dyDescent="0.35">
      <c r="A830">
        <v>686294305</v>
      </c>
      <c r="B830" s="3">
        <v>43444</v>
      </c>
      <c r="C830" s="3">
        <v>43465</v>
      </c>
      <c r="D830" t="s">
        <v>161</v>
      </c>
      <c r="E830" t="s">
        <v>24</v>
      </c>
      <c r="F830" t="s">
        <v>30</v>
      </c>
      <c r="G830" t="s">
        <v>14</v>
      </c>
      <c r="H830" t="s">
        <v>19</v>
      </c>
      <c r="I830" s="9">
        <v>8591</v>
      </c>
      <c r="J830" s="9">
        <v>81.73</v>
      </c>
      <c r="K830" s="9">
        <v>56.67</v>
      </c>
      <c r="L830" s="9">
        <f>tbl_salesdata[[#This Row],[Units Sold]]*tbl_salesdata[[#This Row],[Unit Cost]]</f>
        <v>486851.97000000003</v>
      </c>
      <c r="M830" s="9">
        <f>tbl_salesdata[[#This Row],[Units Sold]]*tbl_salesdata[[#This Row],[Unit Price]]</f>
        <v>702142.43</v>
      </c>
      <c r="N830" s="9">
        <f>tbl_salesdata[[#This Row],[Total Sales]]-tbl_salesdata[[#This Row],[Total Cost]]</f>
        <v>215290.46000000002</v>
      </c>
      <c r="O830">
        <f>tbl_salesdata[[#This Row],[Ship Date]]-tbl_salesdata[[#This Row],[Order Date]]</f>
        <v>21</v>
      </c>
      <c r="P830">
        <f>WEEKDAY(tbl_salesdata[[#This Row],[Order Date]],2)</f>
        <v>1</v>
      </c>
      <c r="Q830" t="str">
        <f>TEXT(tbl_salesdata[[#This Row],[Order Date]],"dddd")</f>
        <v>Monday</v>
      </c>
      <c r="R830" t="str">
        <f>IF(tbl_salesdata[[#This Row],[Weekdaynum]]&gt;5,"Yes","No")</f>
        <v>No</v>
      </c>
    </row>
    <row r="831" spans="1:18" hidden="1" x14ac:dyDescent="0.35">
      <c r="A831">
        <v>421256434</v>
      </c>
      <c r="B831" s="3">
        <v>44106</v>
      </c>
      <c r="C831" s="3">
        <v>44123</v>
      </c>
      <c r="D831" t="s">
        <v>179</v>
      </c>
      <c r="E831" t="s">
        <v>32</v>
      </c>
      <c r="F831" t="s">
        <v>13</v>
      </c>
      <c r="G831" t="s">
        <v>18</v>
      </c>
      <c r="H831" t="s">
        <v>19</v>
      </c>
      <c r="I831" s="9">
        <v>7995</v>
      </c>
      <c r="J831" s="9">
        <v>255.28</v>
      </c>
      <c r="K831" s="9">
        <v>159.41999999999999</v>
      </c>
      <c r="L831" s="9">
        <f>tbl_salesdata[[#This Row],[Units Sold]]*tbl_salesdata[[#This Row],[Unit Cost]]</f>
        <v>1274562.8999999999</v>
      </c>
      <c r="M831" s="9">
        <f>tbl_salesdata[[#This Row],[Units Sold]]*tbl_salesdata[[#This Row],[Unit Price]]</f>
        <v>2040963.6</v>
      </c>
      <c r="N831" s="9">
        <f>tbl_salesdata[[#This Row],[Total Sales]]-tbl_salesdata[[#This Row],[Total Cost]]</f>
        <v>766400.70000000019</v>
      </c>
      <c r="O831">
        <f>tbl_salesdata[[#This Row],[Ship Date]]-tbl_salesdata[[#This Row],[Order Date]]</f>
        <v>17</v>
      </c>
      <c r="P831">
        <f>WEEKDAY(tbl_salesdata[[#This Row],[Order Date]],2)</f>
        <v>5</v>
      </c>
      <c r="Q831" t="str">
        <f>TEXT(tbl_salesdata[[#This Row],[Order Date]],"dddd")</f>
        <v>Friday</v>
      </c>
      <c r="R831" t="str">
        <f>IF(tbl_salesdata[[#This Row],[Weekdaynum]]&gt;5,"Yes","No")</f>
        <v>No</v>
      </c>
    </row>
    <row r="832" spans="1:18" hidden="1" x14ac:dyDescent="0.35">
      <c r="A832">
        <v>156616818</v>
      </c>
      <c r="B832" s="3">
        <v>42012</v>
      </c>
      <c r="C832" s="3">
        <v>42025</v>
      </c>
      <c r="D832" t="s">
        <v>206</v>
      </c>
      <c r="E832" t="s">
        <v>24</v>
      </c>
      <c r="F832" t="s">
        <v>56</v>
      </c>
      <c r="G832" t="s">
        <v>14</v>
      </c>
      <c r="H832" t="s">
        <v>26</v>
      </c>
      <c r="I832" s="9">
        <v>5252</v>
      </c>
      <c r="J832" s="9">
        <v>9.33</v>
      </c>
      <c r="K832" s="9">
        <v>6.92</v>
      </c>
      <c r="L832" s="9">
        <f>tbl_salesdata[[#This Row],[Units Sold]]*tbl_salesdata[[#This Row],[Unit Cost]]</f>
        <v>36343.839999999997</v>
      </c>
      <c r="M832" s="9">
        <f>tbl_salesdata[[#This Row],[Units Sold]]*tbl_salesdata[[#This Row],[Unit Price]]</f>
        <v>49001.16</v>
      </c>
      <c r="N832" s="9">
        <f>tbl_salesdata[[#This Row],[Total Sales]]-tbl_salesdata[[#This Row],[Total Cost]]</f>
        <v>12657.320000000007</v>
      </c>
      <c r="O832">
        <f>tbl_salesdata[[#This Row],[Ship Date]]-tbl_salesdata[[#This Row],[Order Date]]</f>
        <v>13</v>
      </c>
      <c r="P832">
        <f>WEEKDAY(tbl_salesdata[[#This Row],[Order Date]],2)</f>
        <v>4</v>
      </c>
      <c r="Q832" t="str">
        <f>TEXT(tbl_salesdata[[#This Row],[Order Date]],"dddd")</f>
        <v>Thursday</v>
      </c>
      <c r="R832" t="str">
        <f>IF(tbl_salesdata[[#This Row],[Weekdaynum]]&gt;5,"Yes","No")</f>
        <v>No</v>
      </c>
    </row>
    <row r="833" spans="1:18" hidden="1" x14ac:dyDescent="0.35">
      <c r="A833">
        <v>817424285</v>
      </c>
      <c r="B833" s="3">
        <v>44676</v>
      </c>
      <c r="C833" s="3">
        <v>44693</v>
      </c>
      <c r="D833" t="s">
        <v>191</v>
      </c>
      <c r="E833" t="s">
        <v>24</v>
      </c>
      <c r="F833" t="s">
        <v>68</v>
      </c>
      <c r="G833" t="s">
        <v>14</v>
      </c>
      <c r="H833" t="s">
        <v>19</v>
      </c>
      <c r="I833" s="9">
        <v>2866</v>
      </c>
      <c r="J833" s="9">
        <v>154.06</v>
      </c>
      <c r="K833" s="9">
        <v>90.93</v>
      </c>
      <c r="L833" s="9">
        <f>tbl_salesdata[[#This Row],[Units Sold]]*tbl_salesdata[[#This Row],[Unit Cost]]</f>
        <v>260605.38000000003</v>
      </c>
      <c r="M833" s="9">
        <f>tbl_salesdata[[#This Row],[Units Sold]]*tbl_salesdata[[#This Row],[Unit Price]]</f>
        <v>441535.96</v>
      </c>
      <c r="N833" s="9">
        <f>tbl_salesdata[[#This Row],[Total Sales]]-tbl_salesdata[[#This Row],[Total Cost]]</f>
        <v>180930.58</v>
      </c>
      <c r="O833">
        <f>tbl_salesdata[[#This Row],[Ship Date]]-tbl_salesdata[[#This Row],[Order Date]]</f>
        <v>17</v>
      </c>
      <c r="P833">
        <f>WEEKDAY(tbl_salesdata[[#This Row],[Order Date]],2)</f>
        <v>1</v>
      </c>
      <c r="Q833" t="str">
        <f>TEXT(tbl_salesdata[[#This Row],[Order Date]],"dddd")</f>
        <v>Monday</v>
      </c>
      <c r="R833" t="str">
        <f>IF(tbl_salesdata[[#This Row],[Weekdaynum]]&gt;5,"Yes","No")</f>
        <v>No</v>
      </c>
    </row>
    <row r="834" spans="1:18" hidden="1" x14ac:dyDescent="0.35">
      <c r="A834">
        <v>249040162</v>
      </c>
      <c r="B834" s="3">
        <v>44922</v>
      </c>
      <c r="C834" s="3">
        <v>44923</v>
      </c>
      <c r="D834" t="s">
        <v>37</v>
      </c>
      <c r="E834" t="s">
        <v>38</v>
      </c>
      <c r="F834" t="s">
        <v>25</v>
      </c>
      <c r="G834" t="s">
        <v>18</v>
      </c>
      <c r="H834" t="s">
        <v>15</v>
      </c>
      <c r="I834" s="9">
        <v>5373</v>
      </c>
      <c r="J834" s="9">
        <v>205.7</v>
      </c>
      <c r="K834" s="9">
        <v>117.11</v>
      </c>
      <c r="L834" s="9">
        <f>tbl_salesdata[[#This Row],[Units Sold]]*tbl_salesdata[[#This Row],[Unit Cost]]</f>
        <v>629232.03</v>
      </c>
      <c r="M834" s="9">
        <f>tbl_salesdata[[#This Row],[Units Sold]]*tbl_salesdata[[#This Row],[Unit Price]]</f>
        <v>1105226.0999999999</v>
      </c>
      <c r="N834" s="9">
        <f>tbl_salesdata[[#This Row],[Total Sales]]-tbl_salesdata[[#This Row],[Total Cost]]</f>
        <v>475994.06999999983</v>
      </c>
      <c r="O834">
        <f>tbl_salesdata[[#This Row],[Ship Date]]-tbl_salesdata[[#This Row],[Order Date]]</f>
        <v>1</v>
      </c>
      <c r="P834">
        <f>WEEKDAY(tbl_salesdata[[#This Row],[Order Date]],2)</f>
        <v>2</v>
      </c>
      <c r="Q834" t="str">
        <f>TEXT(tbl_salesdata[[#This Row],[Order Date]],"dddd")</f>
        <v>Tuesday</v>
      </c>
      <c r="R834" t="str">
        <f>IF(tbl_salesdata[[#This Row],[Weekdaynum]]&gt;5,"Yes","No")</f>
        <v>No</v>
      </c>
    </row>
    <row r="835" spans="1:18" hidden="1" x14ac:dyDescent="0.35">
      <c r="A835">
        <v>867138278</v>
      </c>
      <c r="B835" s="3">
        <v>44389</v>
      </c>
      <c r="C835" s="3">
        <v>44408</v>
      </c>
      <c r="D835" t="s">
        <v>165</v>
      </c>
      <c r="E835" t="s">
        <v>21</v>
      </c>
      <c r="F835" t="s">
        <v>40</v>
      </c>
      <c r="G835" t="s">
        <v>18</v>
      </c>
      <c r="H835" t="s">
        <v>19</v>
      </c>
      <c r="I835" s="9">
        <v>4341</v>
      </c>
      <c r="J835" s="9">
        <v>651.21</v>
      </c>
      <c r="K835" s="9">
        <v>524.96</v>
      </c>
      <c r="L835" s="9">
        <f>tbl_salesdata[[#This Row],[Units Sold]]*tbl_salesdata[[#This Row],[Unit Cost]]</f>
        <v>2278851.3600000003</v>
      </c>
      <c r="M835" s="9">
        <f>tbl_salesdata[[#This Row],[Units Sold]]*tbl_salesdata[[#This Row],[Unit Price]]</f>
        <v>2826902.6100000003</v>
      </c>
      <c r="N835" s="9">
        <f>tbl_salesdata[[#This Row],[Total Sales]]-tbl_salesdata[[#This Row],[Total Cost]]</f>
        <v>548051.25</v>
      </c>
      <c r="O835">
        <f>tbl_salesdata[[#This Row],[Ship Date]]-tbl_salesdata[[#This Row],[Order Date]]</f>
        <v>19</v>
      </c>
      <c r="P835">
        <f>WEEKDAY(tbl_salesdata[[#This Row],[Order Date]],2)</f>
        <v>1</v>
      </c>
      <c r="Q835" t="str">
        <f>TEXT(tbl_salesdata[[#This Row],[Order Date]],"dddd")</f>
        <v>Monday</v>
      </c>
      <c r="R835" t="str">
        <f>IF(tbl_salesdata[[#This Row],[Weekdaynum]]&gt;5,"Yes","No")</f>
        <v>No</v>
      </c>
    </row>
    <row r="836" spans="1:18" hidden="1" x14ac:dyDescent="0.35">
      <c r="A836">
        <v>207704961</v>
      </c>
      <c r="B836" s="3">
        <v>42026</v>
      </c>
      <c r="C836" s="3">
        <v>42046</v>
      </c>
      <c r="D836" t="s">
        <v>198</v>
      </c>
      <c r="E836" t="s">
        <v>38</v>
      </c>
      <c r="F836" t="s">
        <v>22</v>
      </c>
      <c r="G836" t="s">
        <v>18</v>
      </c>
      <c r="H836" t="s">
        <v>26</v>
      </c>
      <c r="I836" s="9">
        <v>3368</v>
      </c>
      <c r="J836" s="9">
        <v>47.45</v>
      </c>
      <c r="K836" s="9">
        <v>31.79</v>
      </c>
      <c r="L836" s="9">
        <f>tbl_salesdata[[#This Row],[Units Sold]]*tbl_salesdata[[#This Row],[Unit Cost]]</f>
        <v>107068.72</v>
      </c>
      <c r="M836" s="9">
        <f>tbl_salesdata[[#This Row],[Units Sold]]*tbl_salesdata[[#This Row],[Unit Price]]</f>
        <v>159811.6</v>
      </c>
      <c r="N836" s="9">
        <f>tbl_salesdata[[#This Row],[Total Sales]]-tbl_salesdata[[#This Row],[Total Cost]]</f>
        <v>52742.880000000005</v>
      </c>
      <c r="O836">
        <f>tbl_salesdata[[#This Row],[Ship Date]]-tbl_salesdata[[#This Row],[Order Date]]</f>
        <v>20</v>
      </c>
      <c r="P836">
        <f>WEEKDAY(tbl_salesdata[[#This Row],[Order Date]],2)</f>
        <v>4</v>
      </c>
      <c r="Q836" t="str">
        <f>TEXT(tbl_salesdata[[#This Row],[Order Date]],"dddd")</f>
        <v>Thursday</v>
      </c>
      <c r="R836" t="str">
        <f>IF(tbl_salesdata[[#This Row],[Weekdaynum]]&gt;5,"Yes","No")</f>
        <v>No</v>
      </c>
    </row>
    <row r="837" spans="1:18" hidden="1" x14ac:dyDescent="0.35">
      <c r="A837">
        <v>377039039</v>
      </c>
      <c r="B837" s="3">
        <v>43251</v>
      </c>
      <c r="C837" s="3">
        <v>43258</v>
      </c>
      <c r="D837" t="s">
        <v>149</v>
      </c>
      <c r="E837" t="s">
        <v>12</v>
      </c>
      <c r="F837" t="s">
        <v>68</v>
      </c>
      <c r="G837" t="s">
        <v>18</v>
      </c>
      <c r="H837" t="s">
        <v>34</v>
      </c>
      <c r="I837" s="9">
        <v>3085</v>
      </c>
      <c r="J837" s="9">
        <v>154.06</v>
      </c>
      <c r="K837" s="9">
        <v>90.93</v>
      </c>
      <c r="L837" s="9">
        <f>tbl_salesdata[[#This Row],[Units Sold]]*tbl_salesdata[[#This Row],[Unit Cost]]</f>
        <v>280519.05000000005</v>
      </c>
      <c r="M837" s="9">
        <f>tbl_salesdata[[#This Row],[Units Sold]]*tbl_salesdata[[#This Row],[Unit Price]]</f>
        <v>475275.10000000003</v>
      </c>
      <c r="N837" s="9">
        <f>tbl_salesdata[[#This Row],[Total Sales]]-tbl_salesdata[[#This Row],[Total Cost]]</f>
        <v>194756.05</v>
      </c>
      <c r="O837">
        <f>tbl_salesdata[[#This Row],[Ship Date]]-tbl_salesdata[[#This Row],[Order Date]]</f>
        <v>7</v>
      </c>
      <c r="P837">
        <f>WEEKDAY(tbl_salesdata[[#This Row],[Order Date]],2)</f>
        <v>4</v>
      </c>
      <c r="Q837" t="str">
        <f>TEXT(tbl_salesdata[[#This Row],[Order Date]],"dddd")</f>
        <v>Thursday</v>
      </c>
      <c r="R837" t="str">
        <f>IF(tbl_salesdata[[#This Row],[Weekdaynum]]&gt;5,"Yes","No")</f>
        <v>No</v>
      </c>
    </row>
    <row r="838" spans="1:18" hidden="1" x14ac:dyDescent="0.35">
      <c r="A838">
        <v>401751840</v>
      </c>
      <c r="B838" s="3">
        <v>44217</v>
      </c>
      <c r="C838" s="3">
        <v>44236</v>
      </c>
      <c r="D838" t="s">
        <v>148</v>
      </c>
      <c r="E838" t="s">
        <v>24</v>
      </c>
      <c r="F838" t="s">
        <v>25</v>
      </c>
      <c r="G838" t="s">
        <v>18</v>
      </c>
      <c r="H838" t="s">
        <v>34</v>
      </c>
      <c r="I838" s="9">
        <v>6152</v>
      </c>
      <c r="J838" s="9">
        <v>205.7</v>
      </c>
      <c r="K838" s="9">
        <v>117.11</v>
      </c>
      <c r="L838" s="9">
        <f>tbl_salesdata[[#This Row],[Units Sold]]*tbl_salesdata[[#This Row],[Unit Cost]]</f>
        <v>720460.72</v>
      </c>
      <c r="M838" s="9">
        <f>tbl_salesdata[[#This Row],[Units Sold]]*tbl_salesdata[[#This Row],[Unit Price]]</f>
        <v>1265466.3999999999</v>
      </c>
      <c r="N838" s="9">
        <f>tbl_salesdata[[#This Row],[Total Sales]]-tbl_salesdata[[#This Row],[Total Cost]]</f>
        <v>545005.67999999993</v>
      </c>
      <c r="O838">
        <f>tbl_salesdata[[#This Row],[Ship Date]]-tbl_salesdata[[#This Row],[Order Date]]</f>
        <v>19</v>
      </c>
      <c r="P838">
        <f>WEEKDAY(tbl_salesdata[[#This Row],[Order Date]],2)</f>
        <v>4</v>
      </c>
      <c r="Q838" t="str">
        <f>TEXT(tbl_salesdata[[#This Row],[Order Date]],"dddd")</f>
        <v>Thursday</v>
      </c>
      <c r="R838" t="str">
        <f>IF(tbl_salesdata[[#This Row],[Weekdaynum]]&gt;5,"Yes","No")</f>
        <v>No</v>
      </c>
    </row>
    <row r="839" spans="1:18" hidden="1" x14ac:dyDescent="0.35">
      <c r="A839">
        <v>278767192</v>
      </c>
      <c r="B839" s="3">
        <v>44309</v>
      </c>
      <c r="C839" s="3">
        <v>44330</v>
      </c>
      <c r="D839" t="s">
        <v>211</v>
      </c>
      <c r="E839" t="s">
        <v>38</v>
      </c>
      <c r="F839" t="s">
        <v>33</v>
      </c>
      <c r="G839" t="s">
        <v>18</v>
      </c>
      <c r="H839" t="s">
        <v>26</v>
      </c>
      <c r="I839" s="9">
        <v>2262</v>
      </c>
      <c r="J839" s="9">
        <v>109.28</v>
      </c>
      <c r="K839" s="9">
        <v>35.840000000000003</v>
      </c>
      <c r="L839" s="9">
        <f>tbl_salesdata[[#This Row],[Units Sold]]*tbl_salesdata[[#This Row],[Unit Cost]]</f>
        <v>81070.080000000002</v>
      </c>
      <c r="M839" s="9">
        <f>tbl_salesdata[[#This Row],[Units Sold]]*tbl_salesdata[[#This Row],[Unit Price]]</f>
        <v>247191.36000000002</v>
      </c>
      <c r="N839" s="9">
        <f>tbl_salesdata[[#This Row],[Total Sales]]-tbl_salesdata[[#This Row],[Total Cost]]</f>
        <v>166121.28000000003</v>
      </c>
      <c r="O839">
        <f>tbl_salesdata[[#This Row],[Ship Date]]-tbl_salesdata[[#This Row],[Order Date]]</f>
        <v>21</v>
      </c>
      <c r="P839">
        <f>WEEKDAY(tbl_salesdata[[#This Row],[Order Date]],2)</f>
        <v>5</v>
      </c>
      <c r="Q839" t="str">
        <f>TEXT(tbl_salesdata[[#This Row],[Order Date]],"dddd")</f>
        <v>Friday</v>
      </c>
      <c r="R839" t="str">
        <f>IF(tbl_salesdata[[#This Row],[Weekdaynum]]&gt;5,"Yes","No")</f>
        <v>No</v>
      </c>
    </row>
    <row r="840" spans="1:18" hidden="1" x14ac:dyDescent="0.35">
      <c r="A840">
        <v>525321424</v>
      </c>
      <c r="B840" s="3">
        <v>43459</v>
      </c>
      <c r="C840" s="3">
        <v>43469</v>
      </c>
      <c r="D840" t="s">
        <v>60</v>
      </c>
      <c r="E840" t="s">
        <v>21</v>
      </c>
      <c r="F840" t="s">
        <v>76</v>
      </c>
      <c r="G840" t="s">
        <v>14</v>
      </c>
      <c r="H840" t="s">
        <v>34</v>
      </c>
      <c r="I840" s="9">
        <v>3138</v>
      </c>
      <c r="J840" s="9">
        <v>668.27</v>
      </c>
      <c r="K840" s="9">
        <v>502.54</v>
      </c>
      <c r="L840" s="9">
        <f>tbl_salesdata[[#This Row],[Units Sold]]*tbl_salesdata[[#This Row],[Unit Cost]]</f>
        <v>1576970.52</v>
      </c>
      <c r="M840" s="9">
        <f>tbl_salesdata[[#This Row],[Units Sold]]*tbl_salesdata[[#This Row],[Unit Price]]</f>
        <v>2097031.26</v>
      </c>
      <c r="N840" s="9">
        <f>tbl_salesdata[[#This Row],[Total Sales]]-tbl_salesdata[[#This Row],[Total Cost]]</f>
        <v>520060.74</v>
      </c>
      <c r="O840">
        <f>tbl_salesdata[[#This Row],[Ship Date]]-tbl_salesdata[[#This Row],[Order Date]]</f>
        <v>10</v>
      </c>
      <c r="P840">
        <f>WEEKDAY(tbl_salesdata[[#This Row],[Order Date]],2)</f>
        <v>2</v>
      </c>
      <c r="Q840" t="str">
        <f>TEXT(tbl_salesdata[[#This Row],[Order Date]],"dddd")</f>
        <v>Tuesday</v>
      </c>
      <c r="R840" t="str">
        <f>IF(tbl_salesdata[[#This Row],[Weekdaynum]]&gt;5,"Yes","No")</f>
        <v>No</v>
      </c>
    </row>
    <row r="841" spans="1:18" hidden="1" x14ac:dyDescent="0.35">
      <c r="A841">
        <v>828963363</v>
      </c>
      <c r="B841" s="3">
        <v>44413</v>
      </c>
      <c r="C841" s="3">
        <v>44416</v>
      </c>
      <c r="D841" t="s">
        <v>63</v>
      </c>
      <c r="E841" t="s">
        <v>32</v>
      </c>
      <c r="F841" t="s">
        <v>68</v>
      </c>
      <c r="G841" t="s">
        <v>14</v>
      </c>
      <c r="H841" t="s">
        <v>34</v>
      </c>
      <c r="I841" s="9">
        <v>7535</v>
      </c>
      <c r="J841" s="9">
        <v>154.06</v>
      </c>
      <c r="K841" s="9">
        <v>90.93</v>
      </c>
      <c r="L841" s="9">
        <f>tbl_salesdata[[#This Row],[Units Sold]]*tbl_salesdata[[#This Row],[Unit Cost]]</f>
        <v>685157.55</v>
      </c>
      <c r="M841" s="9">
        <f>tbl_salesdata[[#This Row],[Units Sold]]*tbl_salesdata[[#This Row],[Unit Price]]</f>
        <v>1160842.1000000001</v>
      </c>
      <c r="N841" s="9">
        <f>tbl_salesdata[[#This Row],[Total Sales]]-tbl_salesdata[[#This Row],[Total Cost]]</f>
        <v>475684.55000000005</v>
      </c>
      <c r="O841">
        <f>tbl_salesdata[[#This Row],[Ship Date]]-tbl_salesdata[[#This Row],[Order Date]]</f>
        <v>3</v>
      </c>
      <c r="P841">
        <f>WEEKDAY(tbl_salesdata[[#This Row],[Order Date]],2)</f>
        <v>4</v>
      </c>
      <c r="Q841" t="str">
        <f>TEXT(tbl_salesdata[[#This Row],[Order Date]],"dddd")</f>
        <v>Thursday</v>
      </c>
      <c r="R841" t="str">
        <f>IF(tbl_salesdata[[#This Row],[Weekdaynum]]&gt;5,"Yes","No")</f>
        <v>No</v>
      </c>
    </row>
    <row r="842" spans="1:18" hidden="1" x14ac:dyDescent="0.35">
      <c r="A842">
        <v>497554337</v>
      </c>
      <c r="B842" s="3">
        <v>43261</v>
      </c>
      <c r="C842" s="3">
        <v>43278</v>
      </c>
      <c r="D842" t="s">
        <v>121</v>
      </c>
      <c r="E842" t="s">
        <v>21</v>
      </c>
      <c r="F842" t="s">
        <v>33</v>
      </c>
      <c r="G842" t="s">
        <v>14</v>
      </c>
      <c r="H842" t="s">
        <v>34</v>
      </c>
      <c r="I842" s="9">
        <v>6240</v>
      </c>
      <c r="J842" s="9">
        <v>109.28</v>
      </c>
      <c r="K842" s="9">
        <v>35.840000000000003</v>
      </c>
      <c r="L842" s="9">
        <f>tbl_salesdata[[#This Row],[Units Sold]]*tbl_salesdata[[#This Row],[Unit Cost]]</f>
        <v>223641.60000000003</v>
      </c>
      <c r="M842" s="9">
        <f>tbl_salesdata[[#This Row],[Units Sold]]*tbl_salesdata[[#This Row],[Unit Price]]</f>
        <v>681907.19999999995</v>
      </c>
      <c r="N842" s="9">
        <f>tbl_salesdata[[#This Row],[Total Sales]]-tbl_salesdata[[#This Row],[Total Cost]]</f>
        <v>458265.59999999992</v>
      </c>
      <c r="O842">
        <f>tbl_salesdata[[#This Row],[Ship Date]]-tbl_salesdata[[#This Row],[Order Date]]</f>
        <v>17</v>
      </c>
      <c r="P842">
        <f>WEEKDAY(tbl_salesdata[[#This Row],[Order Date]],2)</f>
        <v>7</v>
      </c>
      <c r="Q842" t="str">
        <f>TEXT(tbl_salesdata[[#This Row],[Order Date]],"dddd")</f>
        <v>Sunday</v>
      </c>
      <c r="R842" t="str">
        <f>IF(tbl_salesdata[[#This Row],[Weekdaynum]]&gt;5,"Yes","No")</f>
        <v>Yes</v>
      </c>
    </row>
    <row r="843" spans="1:18" x14ac:dyDescent="0.35">
      <c r="A843">
        <v>666044700</v>
      </c>
      <c r="B843" s="3">
        <v>42182</v>
      </c>
      <c r="C843" s="3">
        <v>42197</v>
      </c>
      <c r="D843" t="s">
        <v>85</v>
      </c>
      <c r="E843" t="s">
        <v>12</v>
      </c>
      <c r="F843" t="s">
        <v>42</v>
      </c>
      <c r="G843" t="s">
        <v>18</v>
      </c>
      <c r="H843" t="s">
        <v>19</v>
      </c>
      <c r="I843" s="9">
        <v>6282</v>
      </c>
      <c r="J843" s="9">
        <v>437.2</v>
      </c>
      <c r="K843" s="9">
        <v>263.33</v>
      </c>
      <c r="L843" s="9">
        <f>tbl_salesdata[[#This Row],[Units Sold]]*tbl_salesdata[[#This Row],[Unit Cost]]</f>
        <v>1654239.0599999998</v>
      </c>
      <c r="M843" s="9">
        <f>tbl_salesdata[[#This Row],[Units Sold]]*tbl_salesdata[[#This Row],[Unit Price]]</f>
        <v>2746490.4</v>
      </c>
      <c r="N843" s="9">
        <f>tbl_salesdata[[#This Row],[Total Sales]]-tbl_salesdata[[#This Row],[Total Cost]]</f>
        <v>1092251.3400000001</v>
      </c>
      <c r="O843">
        <f>tbl_salesdata[[#This Row],[Ship Date]]-tbl_salesdata[[#This Row],[Order Date]]</f>
        <v>15</v>
      </c>
      <c r="P843">
        <f>WEEKDAY(tbl_salesdata[[#This Row],[Order Date]],2)</f>
        <v>6</v>
      </c>
      <c r="Q843" t="str">
        <f>TEXT(tbl_salesdata[[#This Row],[Order Date]],"dddd")</f>
        <v>Saturday</v>
      </c>
      <c r="R843" t="str">
        <f>IF(tbl_salesdata[[#This Row],[Weekdaynum]]&gt;5,"Yes","No")</f>
        <v>Yes</v>
      </c>
    </row>
    <row r="844" spans="1:18" hidden="1" x14ac:dyDescent="0.35">
      <c r="A844">
        <v>462591207</v>
      </c>
      <c r="B844" s="3">
        <v>43129</v>
      </c>
      <c r="C844" s="3">
        <v>43131</v>
      </c>
      <c r="D844" t="s">
        <v>58</v>
      </c>
      <c r="E844" t="s">
        <v>29</v>
      </c>
      <c r="F844" t="s">
        <v>17</v>
      </c>
      <c r="G844" t="s">
        <v>18</v>
      </c>
      <c r="H844" t="s">
        <v>26</v>
      </c>
      <c r="I844" s="9">
        <v>9873</v>
      </c>
      <c r="J844" s="9">
        <v>152.58000000000001</v>
      </c>
      <c r="K844" s="9">
        <v>97.44</v>
      </c>
      <c r="L844" s="9">
        <f>tbl_salesdata[[#This Row],[Units Sold]]*tbl_salesdata[[#This Row],[Unit Cost]]</f>
        <v>962025.12</v>
      </c>
      <c r="M844" s="9">
        <f>tbl_salesdata[[#This Row],[Units Sold]]*tbl_salesdata[[#This Row],[Unit Price]]</f>
        <v>1506422.34</v>
      </c>
      <c r="N844" s="9">
        <f>tbl_salesdata[[#This Row],[Total Sales]]-tbl_salesdata[[#This Row],[Total Cost]]</f>
        <v>544397.22000000009</v>
      </c>
      <c r="O844">
        <f>tbl_salesdata[[#This Row],[Ship Date]]-tbl_salesdata[[#This Row],[Order Date]]</f>
        <v>2</v>
      </c>
      <c r="P844">
        <f>WEEKDAY(tbl_salesdata[[#This Row],[Order Date]],2)</f>
        <v>1</v>
      </c>
      <c r="Q844" t="str">
        <f>TEXT(tbl_salesdata[[#This Row],[Order Date]],"dddd")</f>
        <v>Monday</v>
      </c>
      <c r="R844" t="str">
        <f>IF(tbl_salesdata[[#This Row],[Weekdaynum]]&gt;5,"Yes","No")</f>
        <v>No</v>
      </c>
    </row>
    <row r="845" spans="1:18" hidden="1" x14ac:dyDescent="0.35">
      <c r="A845">
        <v>626322257</v>
      </c>
      <c r="B845" s="3">
        <v>42475</v>
      </c>
      <c r="C845" s="3">
        <v>42492</v>
      </c>
      <c r="D845" t="s">
        <v>203</v>
      </c>
      <c r="E845" t="s">
        <v>21</v>
      </c>
      <c r="F845" t="s">
        <v>30</v>
      </c>
      <c r="G845" t="s">
        <v>18</v>
      </c>
      <c r="H845" t="s">
        <v>15</v>
      </c>
      <c r="I845" s="9">
        <v>1529</v>
      </c>
      <c r="J845" s="9">
        <v>81.73</v>
      </c>
      <c r="K845" s="9">
        <v>56.67</v>
      </c>
      <c r="L845" s="9">
        <f>tbl_salesdata[[#This Row],[Units Sold]]*tbl_salesdata[[#This Row],[Unit Cost]]</f>
        <v>86648.430000000008</v>
      </c>
      <c r="M845" s="9">
        <f>tbl_salesdata[[#This Row],[Units Sold]]*tbl_salesdata[[#This Row],[Unit Price]]</f>
        <v>124965.17000000001</v>
      </c>
      <c r="N845" s="9">
        <f>tbl_salesdata[[#This Row],[Total Sales]]-tbl_salesdata[[#This Row],[Total Cost]]</f>
        <v>38316.740000000005</v>
      </c>
      <c r="O845">
        <f>tbl_salesdata[[#This Row],[Ship Date]]-tbl_salesdata[[#This Row],[Order Date]]</f>
        <v>17</v>
      </c>
      <c r="P845">
        <f>WEEKDAY(tbl_salesdata[[#This Row],[Order Date]],2)</f>
        <v>5</v>
      </c>
      <c r="Q845" t="str">
        <f>TEXT(tbl_salesdata[[#This Row],[Order Date]],"dddd")</f>
        <v>Friday</v>
      </c>
      <c r="R845" t="str">
        <f>IF(tbl_salesdata[[#This Row],[Weekdaynum]]&gt;5,"Yes","No")</f>
        <v>No</v>
      </c>
    </row>
    <row r="846" spans="1:18" hidden="1" x14ac:dyDescent="0.35">
      <c r="A846">
        <v>789572656</v>
      </c>
      <c r="B846" s="3">
        <v>44144</v>
      </c>
      <c r="C846" s="3">
        <v>44147</v>
      </c>
      <c r="D846" t="s">
        <v>131</v>
      </c>
      <c r="E846" t="s">
        <v>32</v>
      </c>
      <c r="F846" t="s">
        <v>68</v>
      </c>
      <c r="G846" t="s">
        <v>18</v>
      </c>
      <c r="H846" t="s">
        <v>15</v>
      </c>
      <c r="I846" s="9">
        <v>950</v>
      </c>
      <c r="J846" s="9">
        <v>154.06</v>
      </c>
      <c r="K846" s="9">
        <v>90.93</v>
      </c>
      <c r="L846" s="9">
        <f>tbl_salesdata[[#This Row],[Units Sold]]*tbl_salesdata[[#This Row],[Unit Cost]]</f>
        <v>86383.5</v>
      </c>
      <c r="M846" s="9">
        <f>tbl_salesdata[[#This Row],[Units Sold]]*tbl_salesdata[[#This Row],[Unit Price]]</f>
        <v>146357</v>
      </c>
      <c r="N846" s="9">
        <f>tbl_salesdata[[#This Row],[Total Sales]]-tbl_salesdata[[#This Row],[Total Cost]]</f>
        <v>59973.5</v>
      </c>
      <c r="O846">
        <f>tbl_salesdata[[#This Row],[Ship Date]]-tbl_salesdata[[#This Row],[Order Date]]</f>
        <v>3</v>
      </c>
      <c r="P846">
        <f>WEEKDAY(tbl_salesdata[[#This Row],[Order Date]],2)</f>
        <v>1</v>
      </c>
      <c r="Q846" t="str">
        <f>TEXT(tbl_salesdata[[#This Row],[Order Date]],"dddd")</f>
        <v>Monday</v>
      </c>
      <c r="R846" t="str">
        <f>IF(tbl_salesdata[[#This Row],[Weekdaynum]]&gt;5,"Yes","No")</f>
        <v>No</v>
      </c>
    </row>
    <row r="847" spans="1:18" hidden="1" x14ac:dyDescent="0.35">
      <c r="A847">
        <v>611766231</v>
      </c>
      <c r="B847" s="3">
        <v>44217</v>
      </c>
      <c r="C847" s="3">
        <v>44232</v>
      </c>
      <c r="D847" t="s">
        <v>91</v>
      </c>
      <c r="E847" t="s">
        <v>21</v>
      </c>
      <c r="F847" t="s">
        <v>13</v>
      </c>
      <c r="G847" t="s">
        <v>18</v>
      </c>
      <c r="H847" t="s">
        <v>19</v>
      </c>
      <c r="I847" s="9">
        <v>4077</v>
      </c>
      <c r="J847" s="9">
        <v>255.28</v>
      </c>
      <c r="K847" s="9">
        <v>159.41999999999999</v>
      </c>
      <c r="L847" s="9">
        <f>tbl_salesdata[[#This Row],[Units Sold]]*tbl_salesdata[[#This Row],[Unit Cost]]</f>
        <v>649955.34</v>
      </c>
      <c r="M847" s="9">
        <f>tbl_salesdata[[#This Row],[Units Sold]]*tbl_salesdata[[#This Row],[Unit Price]]</f>
        <v>1040776.56</v>
      </c>
      <c r="N847" s="9">
        <f>tbl_salesdata[[#This Row],[Total Sales]]-tbl_salesdata[[#This Row],[Total Cost]]</f>
        <v>390821.22000000009</v>
      </c>
      <c r="O847">
        <f>tbl_salesdata[[#This Row],[Ship Date]]-tbl_salesdata[[#This Row],[Order Date]]</f>
        <v>15</v>
      </c>
      <c r="P847">
        <f>WEEKDAY(tbl_salesdata[[#This Row],[Order Date]],2)</f>
        <v>4</v>
      </c>
      <c r="Q847" t="str">
        <f>TEXT(tbl_salesdata[[#This Row],[Order Date]],"dddd")</f>
        <v>Thursday</v>
      </c>
      <c r="R847" t="str">
        <f>IF(tbl_salesdata[[#This Row],[Weekdaynum]]&gt;5,"Yes","No")</f>
        <v>No</v>
      </c>
    </row>
    <row r="848" spans="1:18" x14ac:dyDescent="0.35">
      <c r="A848">
        <v>364715468</v>
      </c>
      <c r="B848" s="3">
        <v>43876</v>
      </c>
      <c r="C848" s="3">
        <v>43887</v>
      </c>
      <c r="D848" t="s">
        <v>193</v>
      </c>
      <c r="E848" t="s">
        <v>21</v>
      </c>
      <c r="F848" t="s">
        <v>42</v>
      </c>
      <c r="G848" t="s">
        <v>18</v>
      </c>
      <c r="H848" t="s">
        <v>15</v>
      </c>
      <c r="I848" s="9">
        <v>6267</v>
      </c>
      <c r="J848" s="9">
        <v>437.2</v>
      </c>
      <c r="K848" s="9">
        <v>263.33</v>
      </c>
      <c r="L848" s="9">
        <f>tbl_salesdata[[#This Row],[Units Sold]]*tbl_salesdata[[#This Row],[Unit Cost]]</f>
        <v>1650289.1099999999</v>
      </c>
      <c r="M848" s="9">
        <f>tbl_salesdata[[#This Row],[Units Sold]]*tbl_salesdata[[#This Row],[Unit Price]]</f>
        <v>2739932.4</v>
      </c>
      <c r="N848" s="9">
        <f>tbl_salesdata[[#This Row],[Total Sales]]-tbl_salesdata[[#This Row],[Total Cost]]</f>
        <v>1089643.29</v>
      </c>
      <c r="O848">
        <f>tbl_salesdata[[#This Row],[Ship Date]]-tbl_salesdata[[#This Row],[Order Date]]</f>
        <v>11</v>
      </c>
      <c r="P848">
        <f>WEEKDAY(tbl_salesdata[[#This Row],[Order Date]],2)</f>
        <v>6</v>
      </c>
      <c r="Q848" t="str">
        <f>TEXT(tbl_salesdata[[#This Row],[Order Date]],"dddd")</f>
        <v>Saturday</v>
      </c>
      <c r="R848" t="str">
        <f>IF(tbl_salesdata[[#This Row],[Weekdaynum]]&gt;5,"Yes","No")</f>
        <v>Yes</v>
      </c>
    </row>
    <row r="849" spans="1:18" x14ac:dyDescent="0.35">
      <c r="A849">
        <v>540463674</v>
      </c>
      <c r="B849" s="3">
        <v>42287</v>
      </c>
      <c r="C849" s="3">
        <v>42298</v>
      </c>
      <c r="D849" t="s">
        <v>170</v>
      </c>
      <c r="E849" t="s">
        <v>12</v>
      </c>
      <c r="F849" t="s">
        <v>76</v>
      </c>
      <c r="G849" t="s">
        <v>18</v>
      </c>
      <c r="H849" t="s">
        <v>34</v>
      </c>
      <c r="I849" s="9">
        <v>4066</v>
      </c>
      <c r="J849" s="9">
        <v>668.27</v>
      </c>
      <c r="K849" s="9">
        <v>502.54</v>
      </c>
      <c r="L849" s="9">
        <f>tbl_salesdata[[#This Row],[Units Sold]]*tbl_salesdata[[#This Row],[Unit Cost]]</f>
        <v>2043327.6400000001</v>
      </c>
      <c r="M849" s="9">
        <f>tbl_salesdata[[#This Row],[Units Sold]]*tbl_salesdata[[#This Row],[Unit Price]]</f>
        <v>2717185.82</v>
      </c>
      <c r="N849" s="9">
        <f>tbl_salesdata[[#This Row],[Total Sales]]-tbl_salesdata[[#This Row],[Total Cost]]</f>
        <v>673858.1799999997</v>
      </c>
      <c r="O849">
        <f>tbl_salesdata[[#This Row],[Ship Date]]-tbl_salesdata[[#This Row],[Order Date]]</f>
        <v>11</v>
      </c>
      <c r="P849">
        <f>WEEKDAY(tbl_salesdata[[#This Row],[Order Date]],2)</f>
        <v>6</v>
      </c>
      <c r="Q849" t="str">
        <f>TEXT(tbl_salesdata[[#This Row],[Order Date]],"dddd")</f>
        <v>Saturday</v>
      </c>
      <c r="R849" t="str">
        <f>IF(tbl_salesdata[[#This Row],[Weekdaynum]]&gt;5,"Yes","No")</f>
        <v>Yes</v>
      </c>
    </row>
    <row r="850" spans="1:18" hidden="1" x14ac:dyDescent="0.35">
      <c r="A850">
        <v>630931794</v>
      </c>
      <c r="B850" s="3">
        <v>43527</v>
      </c>
      <c r="C850" s="3">
        <v>43530</v>
      </c>
      <c r="D850" t="s">
        <v>60</v>
      </c>
      <c r="E850" t="s">
        <v>21</v>
      </c>
      <c r="F850" t="s">
        <v>13</v>
      </c>
      <c r="G850" t="s">
        <v>18</v>
      </c>
      <c r="H850" t="s">
        <v>34</v>
      </c>
      <c r="I850" s="9">
        <v>5593</v>
      </c>
      <c r="J850" s="9">
        <v>255.28</v>
      </c>
      <c r="K850" s="9">
        <v>159.41999999999999</v>
      </c>
      <c r="L850" s="9">
        <f>tbl_salesdata[[#This Row],[Units Sold]]*tbl_salesdata[[#This Row],[Unit Cost]]</f>
        <v>891636.05999999994</v>
      </c>
      <c r="M850" s="9">
        <f>tbl_salesdata[[#This Row],[Units Sold]]*tbl_salesdata[[#This Row],[Unit Price]]</f>
        <v>1427781.04</v>
      </c>
      <c r="N850" s="9">
        <f>tbl_salesdata[[#This Row],[Total Sales]]-tbl_salesdata[[#This Row],[Total Cost]]</f>
        <v>536144.9800000001</v>
      </c>
      <c r="O850">
        <f>tbl_salesdata[[#This Row],[Ship Date]]-tbl_salesdata[[#This Row],[Order Date]]</f>
        <v>3</v>
      </c>
      <c r="P850">
        <f>WEEKDAY(tbl_salesdata[[#This Row],[Order Date]],2)</f>
        <v>7</v>
      </c>
      <c r="Q850" t="str">
        <f>TEXT(tbl_salesdata[[#This Row],[Order Date]],"dddd")</f>
        <v>Sunday</v>
      </c>
      <c r="R850" t="str">
        <f>IF(tbl_salesdata[[#This Row],[Weekdaynum]]&gt;5,"Yes","No")</f>
        <v>Yes</v>
      </c>
    </row>
    <row r="851" spans="1:18" x14ac:dyDescent="0.35">
      <c r="A851">
        <v>840854346</v>
      </c>
      <c r="B851" s="3">
        <v>42784</v>
      </c>
      <c r="C851" s="3">
        <v>42798</v>
      </c>
      <c r="D851" t="s">
        <v>72</v>
      </c>
      <c r="E851" t="s">
        <v>24</v>
      </c>
      <c r="F851" t="s">
        <v>47</v>
      </c>
      <c r="G851" t="s">
        <v>14</v>
      </c>
      <c r="H851" t="s">
        <v>19</v>
      </c>
      <c r="I851" s="9">
        <v>6342</v>
      </c>
      <c r="J851" s="9">
        <v>421.89</v>
      </c>
      <c r="K851" s="9">
        <v>364.69</v>
      </c>
      <c r="L851" s="9">
        <f>tbl_salesdata[[#This Row],[Units Sold]]*tbl_salesdata[[#This Row],[Unit Cost]]</f>
        <v>2312863.98</v>
      </c>
      <c r="M851" s="9">
        <f>tbl_salesdata[[#This Row],[Units Sold]]*tbl_salesdata[[#This Row],[Unit Price]]</f>
        <v>2675626.38</v>
      </c>
      <c r="N851" s="9">
        <f>tbl_salesdata[[#This Row],[Total Sales]]-tbl_salesdata[[#This Row],[Total Cost]]</f>
        <v>362762.39999999991</v>
      </c>
      <c r="O851">
        <f>tbl_salesdata[[#This Row],[Ship Date]]-tbl_salesdata[[#This Row],[Order Date]]</f>
        <v>14</v>
      </c>
      <c r="P851">
        <f>WEEKDAY(tbl_salesdata[[#This Row],[Order Date]],2)</f>
        <v>6</v>
      </c>
      <c r="Q851" t="str">
        <f>TEXT(tbl_salesdata[[#This Row],[Order Date]],"dddd")</f>
        <v>Saturday</v>
      </c>
      <c r="R851" t="str">
        <f>IF(tbl_salesdata[[#This Row],[Weekdaynum]]&gt;5,"Yes","No")</f>
        <v>Yes</v>
      </c>
    </row>
    <row r="852" spans="1:18" hidden="1" x14ac:dyDescent="0.35">
      <c r="A852">
        <v>208590734</v>
      </c>
      <c r="B852" s="3">
        <v>43292</v>
      </c>
      <c r="C852" s="3">
        <v>43312</v>
      </c>
      <c r="D852" t="s">
        <v>206</v>
      </c>
      <c r="E852" t="s">
        <v>24</v>
      </c>
      <c r="F852" t="s">
        <v>33</v>
      </c>
      <c r="G852" t="s">
        <v>14</v>
      </c>
      <c r="H852" t="s">
        <v>19</v>
      </c>
      <c r="I852" s="9">
        <v>5488</v>
      </c>
      <c r="J852" s="9">
        <v>109.28</v>
      </c>
      <c r="K852" s="9">
        <v>35.840000000000003</v>
      </c>
      <c r="L852" s="9">
        <f>tbl_salesdata[[#This Row],[Units Sold]]*tbl_salesdata[[#This Row],[Unit Cost]]</f>
        <v>196689.92000000001</v>
      </c>
      <c r="M852" s="9">
        <f>tbl_salesdata[[#This Row],[Units Sold]]*tbl_salesdata[[#This Row],[Unit Price]]</f>
        <v>599728.64000000001</v>
      </c>
      <c r="N852" s="9">
        <f>tbl_salesdata[[#This Row],[Total Sales]]-tbl_salesdata[[#This Row],[Total Cost]]</f>
        <v>403038.71999999997</v>
      </c>
      <c r="O852">
        <f>tbl_salesdata[[#This Row],[Ship Date]]-tbl_salesdata[[#This Row],[Order Date]]</f>
        <v>20</v>
      </c>
      <c r="P852">
        <f>WEEKDAY(tbl_salesdata[[#This Row],[Order Date]],2)</f>
        <v>3</v>
      </c>
      <c r="Q852" t="str">
        <f>TEXT(tbl_salesdata[[#This Row],[Order Date]],"dddd")</f>
        <v>Wednesday</v>
      </c>
      <c r="R852" t="str">
        <f>IF(tbl_salesdata[[#This Row],[Weekdaynum]]&gt;5,"Yes","No")</f>
        <v>No</v>
      </c>
    </row>
    <row r="853" spans="1:18" hidden="1" x14ac:dyDescent="0.35">
      <c r="A853">
        <v>169843757</v>
      </c>
      <c r="B853" s="3">
        <v>42038</v>
      </c>
      <c r="C853" s="3">
        <v>42039</v>
      </c>
      <c r="D853" t="s">
        <v>120</v>
      </c>
      <c r="E853" t="s">
        <v>38</v>
      </c>
      <c r="F853" t="s">
        <v>30</v>
      </c>
      <c r="G853" t="s">
        <v>18</v>
      </c>
      <c r="H853" t="s">
        <v>15</v>
      </c>
      <c r="I853" s="9">
        <v>9397</v>
      </c>
      <c r="J853" s="9">
        <v>81.73</v>
      </c>
      <c r="K853" s="9">
        <v>56.67</v>
      </c>
      <c r="L853" s="9">
        <f>tbl_salesdata[[#This Row],[Units Sold]]*tbl_salesdata[[#This Row],[Unit Cost]]</f>
        <v>532527.99</v>
      </c>
      <c r="M853" s="9">
        <f>tbl_salesdata[[#This Row],[Units Sold]]*tbl_salesdata[[#This Row],[Unit Price]]</f>
        <v>768016.81</v>
      </c>
      <c r="N853" s="9">
        <f>tbl_salesdata[[#This Row],[Total Sales]]-tbl_salesdata[[#This Row],[Total Cost]]</f>
        <v>235488.82000000007</v>
      </c>
      <c r="O853">
        <f>tbl_salesdata[[#This Row],[Ship Date]]-tbl_salesdata[[#This Row],[Order Date]]</f>
        <v>1</v>
      </c>
      <c r="P853">
        <f>WEEKDAY(tbl_salesdata[[#This Row],[Order Date]],2)</f>
        <v>2</v>
      </c>
      <c r="Q853" t="str">
        <f>TEXT(tbl_salesdata[[#This Row],[Order Date]],"dddd")</f>
        <v>Tuesday</v>
      </c>
      <c r="R853" t="str">
        <f>IF(tbl_salesdata[[#This Row],[Weekdaynum]]&gt;5,"Yes","No")</f>
        <v>No</v>
      </c>
    </row>
    <row r="854" spans="1:18" x14ac:dyDescent="0.35">
      <c r="A854">
        <v>980849778</v>
      </c>
      <c r="B854" s="3">
        <v>42378</v>
      </c>
      <c r="C854" s="3">
        <v>42380</v>
      </c>
      <c r="D854" t="s">
        <v>70</v>
      </c>
      <c r="E854" t="s">
        <v>29</v>
      </c>
      <c r="F854" t="s">
        <v>40</v>
      </c>
      <c r="G854" t="s">
        <v>14</v>
      </c>
      <c r="H854" t="s">
        <v>15</v>
      </c>
      <c r="I854" s="9">
        <v>4101</v>
      </c>
      <c r="J854" s="9">
        <v>651.21</v>
      </c>
      <c r="K854" s="9">
        <v>524.96</v>
      </c>
      <c r="L854" s="9">
        <f>tbl_salesdata[[#This Row],[Units Sold]]*tbl_salesdata[[#This Row],[Unit Cost]]</f>
        <v>2152860.96</v>
      </c>
      <c r="M854" s="9">
        <f>tbl_salesdata[[#This Row],[Units Sold]]*tbl_salesdata[[#This Row],[Unit Price]]</f>
        <v>2670612.21</v>
      </c>
      <c r="N854" s="9">
        <f>tbl_salesdata[[#This Row],[Total Sales]]-tbl_salesdata[[#This Row],[Total Cost]]</f>
        <v>517751.25</v>
      </c>
      <c r="O854">
        <f>tbl_salesdata[[#This Row],[Ship Date]]-tbl_salesdata[[#This Row],[Order Date]]</f>
        <v>2</v>
      </c>
      <c r="P854">
        <f>WEEKDAY(tbl_salesdata[[#This Row],[Order Date]],2)</f>
        <v>6</v>
      </c>
      <c r="Q854" t="str">
        <f>TEXT(tbl_salesdata[[#This Row],[Order Date]],"dddd")</f>
        <v>Saturday</v>
      </c>
      <c r="R854" t="str">
        <f>IF(tbl_salesdata[[#This Row],[Weekdaynum]]&gt;5,"Yes","No")</f>
        <v>Yes</v>
      </c>
    </row>
    <row r="855" spans="1:18" hidden="1" x14ac:dyDescent="0.35">
      <c r="A855">
        <v>745253551</v>
      </c>
      <c r="B855" s="3">
        <v>43788</v>
      </c>
      <c r="C855" s="3">
        <v>43796</v>
      </c>
      <c r="D855" t="s">
        <v>97</v>
      </c>
      <c r="E855" t="s">
        <v>29</v>
      </c>
      <c r="F855" t="s">
        <v>30</v>
      </c>
      <c r="G855" t="s">
        <v>14</v>
      </c>
      <c r="H855" t="s">
        <v>34</v>
      </c>
      <c r="I855" s="9">
        <v>5942</v>
      </c>
      <c r="J855" s="9">
        <v>81.73</v>
      </c>
      <c r="K855" s="9">
        <v>56.67</v>
      </c>
      <c r="L855" s="9">
        <f>tbl_salesdata[[#This Row],[Units Sold]]*tbl_salesdata[[#This Row],[Unit Cost]]</f>
        <v>336733.14</v>
      </c>
      <c r="M855" s="9">
        <f>tbl_salesdata[[#This Row],[Units Sold]]*tbl_salesdata[[#This Row],[Unit Price]]</f>
        <v>485639.66000000003</v>
      </c>
      <c r="N855" s="9">
        <f>tbl_salesdata[[#This Row],[Total Sales]]-tbl_salesdata[[#This Row],[Total Cost]]</f>
        <v>148906.52000000002</v>
      </c>
      <c r="O855">
        <f>tbl_salesdata[[#This Row],[Ship Date]]-tbl_salesdata[[#This Row],[Order Date]]</f>
        <v>8</v>
      </c>
      <c r="P855">
        <f>WEEKDAY(tbl_salesdata[[#This Row],[Order Date]],2)</f>
        <v>2</v>
      </c>
      <c r="Q855" t="str">
        <f>TEXT(tbl_salesdata[[#This Row],[Order Date]],"dddd")</f>
        <v>Tuesday</v>
      </c>
      <c r="R855" t="str">
        <f>IF(tbl_salesdata[[#This Row],[Weekdaynum]]&gt;5,"Yes","No")</f>
        <v>No</v>
      </c>
    </row>
    <row r="856" spans="1:18" hidden="1" x14ac:dyDescent="0.35">
      <c r="A856">
        <v>523570477</v>
      </c>
      <c r="B856" s="3">
        <v>43266</v>
      </c>
      <c r="C856" s="3">
        <v>43284</v>
      </c>
      <c r="D856" t="s">
        <v>211</v>
      </c>
      <c r="E856" t="s">
        <v>38</v>
      </c>
      <c r="F856" t="s">
        <v>25</v>
      </c>
      <c r="G856" t="s">
        <v>14</v>
      </c>
      <c r="H856" t="s">
        <v>19</v>
      </c>
      <c r="I856" s="9">
        <v>4994</v>
      </c>
      <c r="J856" s="9">
        <v>205.7</v>
      </c>
      <c r="K856" s="9">
        <v>117.11</v>
      </c>
      <c r="L856" s="9">
        <f>tbl_salesdata[[#This Row],[Units Sold]]*tbl_salesdata[[#This Row],[Unit Cost]]</f>
        <v>584847.34</v>
      </c>
      <c r="M856" s="9">
        <f>tbl_salesdata[[#This Row],[Units Sold]]*tbl_salesdata[[#This Row],[Unit Price]]</f>
        <v>1027265.7999999999</v>
      </c>
      <c r="N856" s="9">
        <f>tbl_salesdata[[#This Row],[Total Sales]]-tbl_salesdata[[#This Row],[Total Cost]]</f>
        <v>442418.45999999996</v>
      </c>
      <c r="O856">
        <f>tbl_salesdata[[#This Row],[Ship Date]]-tbl_salesdata[[#This Row],[Order Date]]</f>
        <v>18</v>
      </c>
      <c r="P856">
        <f>WEEKDAY(tbl_salesdata[[#This Row],[Order Date]],2)</f>
        <v>5</v>
      </c>
      <c r="Q856" t="str">
        <f>TEXT(tbl_salesdata[[#This Row],[Order Date]],"dddd")</f>
        <v>Friday</v>
      </c>
      <c r="R856" t="str">
        <f>IF(tbl_salesdata[[#This Row],[Weekdaynum]]&gt;5,"Yes","No")</f>
        <v>No</v>
      </c>
    </row>
    <row r="857" spans="1:18" hidden="1" x14ac:dyDescent="0.35">
      <c r="A857">
        <v>422256362</v>
      </c>
      <c r="B857" s="3">
        <v>42134</v>
      </c>
      <c r="C857" s="3">
        <v>42145</v>
      </c>
      <c r="D857" t="s">
        <v>84</v>
      </c>
      <c r="E857" t="s">
        <v>24</v>
      </c>
      <c r="F857" t="s">
        <v>17</v>
      </c>
      <c r="G857" t="s">
        <v>14</v>
      </c>
      <c r="H857" t="s">
        <v>34</v>
      </c>
      <c r="I857" s="9">
        <v>3896</v>
      </c>
      <c r="J857" s="9">
        <v>152.58000000000001</v>
      </c>
      <c r="K857" s="9">
        <v>97.44</v>
      </c>
      <c r="L857" s="9">
        <f>tbl_salesdata[[#This Row],[Units Sold]]*tbl_salesdata[[#This Row],[Unit Cost]]</f>
        <v>379626.23999999999</v>
      </c>
      <c r="M857" s="9">
        <f>tbl_salesdata[[#This Row],[Units Sold]]*tbl_salesdata[[#This Row],[Unit Price]]</f>
        <v>594451.68000000005</v>
      </c>
      <c r="N857" s="9">
        <f>tbl_salesdata[[#This Row],[Total Sales]]-tbl_salesdata[[#This Row],[Total Cost]]</f>
        <v>214825.44000000006</v>
      </c>
      <c r="O857">
        <f>tbl_salesdata[[#This Row],[Ship Date]]-tbl_salesdata[[#This Row],[Order Date]]</f>
        <v>11</v>
      </c>
      <c r="P857">
        <f>WEEKDAY(tbl_salesdata[[#This Row],[Order Date]],2)</f>
        <v>7</v>
      </c>
      <c r="Q857" t="str">
        <f>TEXT(tbl_salesdata[[#This Row],[Order Date]],"dddd")</f>
        <v>Sunday</v>
      </c>
      <c r="R857" t="str">
        <f>IF(tbl_salesdata[[#This Row],[Weekdaynum]]&gt;5,"Yes","No")</f>
        <v>Yes</v>
      </c>
    </row>
    <row r="858" spans="1:18" hidden="1" x14ac:dyDescent="0.35">
      <c r="A858">
        <v>874172532</v>
      </c>
      <c r="B858" s="3">
        <v>42603</v>
      </c>
      <c r="C858" s="3">
        <v>42622</v>
      </c>
      <c r="D858" t="s">
        <v>184</v>
      </c>
      <c r="E858" t="s">
        <v>21</v>
      </c>
      <c r="F858" t="s">
        <v>76</v>
      </c>
      <c r="G858" t="s">
        <v>18</v>
      </c>
      <c r="H858" t="s">
        <v>15</v>
      </c>
      <c r="I858" s="9">
        <v>5933</v>
      </c>
      <c r="J858" s="9">
        <v>668.27</v>
      </c>
      <c r="K858" s="9">
        <v>502.54</v>
      </c>
      <c r="L858" s="9">
        <f>tbl_salesdata[[#This Row],[Units Sold]]*tbl_salesdata[[#This Row],[Unit Cost]]</f>
        <v>2981569.8200000003</v>
      </c>
      <c r="M858" s="9">
        <f>tbl_salesdata[[#This Row],[Units Sold]]*tbl_salesdata[[#This Row],[Unit Price]]</f>
        <v>3964845.9099999997</v>
      </c>
      <c r="N858" s="9">
        <f>tbl_salesdata[[#This Row],[Total Sales]]-tbl_salesdata[[#This Row],[Total Cost]]</f>
        <v>983276.08999999939</v>
      </c>
      <c r="O858">
        <f>tbl_salesdata[[#This Row],[Ship Date]]-tbl_salesdata[[#This Row],[Order Date]]</f>
        <v>19</v>
      </c>
      <c r="P858">
        <f>WEEKDAY(tbl_salesdata[[#This Row],[Order Date]],2)</f>
        <v>7</v>
      </c>
      <c r="Q858" t="str">
        <f>TEXT(tbl_salesdata[[#This Row],[Order Date]],"dddd")</f>
        <v>Sunday</v>
      </c>
      <c r="R858" t="str">
        <f>IF(tbl_salesdata[[#This Row],[Weekdaynum]]&gt;5,"Yes","No")</f>
        <v>Yes</v>
      </c>
    </row>
    <row r="859" spans="1:18" hidden="1" x14ac:dyDescent="0.35">
      <c r="A859">
        <v>582492816</v>
      </c>
      <c r="B859" s="3">
        <v>42234</v>
      </c>
      <c r="C859" s="3">
        <v>42235</v>
      </c>
      <c r="D859" t="s">
        <v>196</v>
      </c>
      <c r="E859" t="s">
        <v>32</v>
      </c>
      <c r="F859" t="s">
        <v>76</v>
      </c>
      <c r="G859" t="s">
        <v>18</v>
      </c>
      <c r="H859" t="s">
        <v>19</v>
      </c>
      <c r="I859" s="9">
        <v>1423</v>
      </c>
      <c r="J859" s="9">
        <v>668.27</v>
      </c>
      <c r="K859" s="9">
        <v>502.54</v>
      </c>
      <c r="L859" s="9">
        <f>tbl_salesdata[[#This Row],[Units Sold]]*tbl_salesdata[[#This Row],[Unit Cost]]</f>
        <v>715114.42</v>
      </c>
      <c r="M859" s="9">
        <f>tbl_salesdata[[#This Row],[Units Sold]]*tbl_salesdata[[#This Row],[Unit Price]]</f>
        <v>950948.21</v>
      </c>
      <c r="N859" s="9">
        <f>tbl_salesdata[[#This Row],[Total Sales]]-tbl_salesdata[[#This Row],[Total Cost]]</f>
        <v>235833.78999999992</v>
      </c>
      <c r="O859">
        <f>tbl_salesdata[[#This Row],[Ship Date]]-tbl_salesdata[[#This Row],[Order Date]]</f>
        <v>1</v>
      </c>
      <c r="P859">
        <f>WEEKDAY(tbl_salesdata[[#This Row],[Order Date]],2)</f>
        <v>2</v>
      </c>
      <c r="Q859" t="str">
        <f>TEXT(tbl_salesdata[[#This Row],[Order Date]],"dddd")</f>
        <v>Tuesday</v>
      </c>
      <c r="R859" t="str">
        <f>IF(tbl_salesdata[[#This Row],[Weekdaynum]]&gt;5,"Yes","No")</f>
        <v>No</v>
      </c>
    </row>
    <row r="860" spans="1:18" hidden="1" x14ac:dyDescent="0.35">
      <c r="A860">
        <v>570703542</v>
      </c>
      <c r="B860" s="3">
        <v>44823</v>
      </c>
      <c r="C860" s="3">
        <v>44824</v>
      </c>
      <c r="D860" t="s">
        <v>189</v>
      </c>
      <c r="E860" t="s">
        <v>21</v>
      </c>
      <c r="F860" t="s">
        <v>30</v>
      </c>
      <c r="G860" t="s">
        <v>18</v>
      </c>
      <c r="H860" t="s">
        <v>19</v>
      </c>
      <c r="I860" s="9">
        <v>2715</v>
      </c>
      <c r="J860" s="9">
        <v>81.73</v>
      </c>
      <c r="K860" s="9">
        <v>56.67</v>
      </c>
      <c r="L860" s="9">
        <f>tbl_salesdata[[#This Row],[Units Sold]]*tbl_salesdata[[#This Row],[Unit Cost]]</f>
        <v>153859.05000000002</v>
      </c>
      <c r="M860" s="9">
        <f>tbl_salesdata[[#This Row],[Units Sold]]*tbl_salesdata[[#This Row],[Unit Price]]</f>
        <v>221896.95</v>
      </c>
      <c r="N860" s="9">
        <f>tbl_salesdata[[#This Row],[Total Sales]]-tbl_salesdata[[#This Row],[Total Cost]]</f>
        <v>68037.899999999994</v>
      </c>
      <c r="O860">
        <f>tbl_salesdata[[#This Row],[Ship Date]]-tbl_salesdata[[#This Row],[Order Date]]</f>
        <v>1</v>
      </c>
      <c r="P860">
        <f>WEEKDAY(tbl_salesdata[[#This Row],[Order Date]],2)</f>
        <v>1</v>
      </c>
      <c r="Q860" t="str">
        <f>TEXT(tbl_salesdata[[#This Row],[Order Date]],"dddd")</f>
        <v>Monday</v>
      </c>
      <c r="R860" t="str">
        <f>IF(tbl_salesdata[[#This Row],[Weekdaynum]]&gt;5,"Yes","No")</f>
        <v>No</v>
      </c>
    </row>
    <row r="861" spans="1:18" hidden="1" x14ac:dyDescent="0.35">
      <c r="A861">
        <v>132603538</v>
      </c>
      <c r="B861" s="3">
        <v>44094</v>
      </c>
      <c r="C861" s="3">
        <v>44099</v>
      </c>
      <c r="D861" t="s">
        <v>145</v>
      </c>
      <c r="E861" t="s">
        <v>21</v>
      </c>
      <c r="F861" t="s">
        <v>42</v>
      </c>
      <c r="G861" t="s">
        <v>14</v>
      </c>
      <c r="H861" t="s">
        <v>15</v>
      </c>
      <c r="I861" s="9">
        <v>9188</v>
      </c>
      <c r="J861" s="9">
        <v>437.2</v>
      </c>
      <c r="K861" s="9">
        <v>263.33</v>
      </c>
      <c r="L861" s="9">
        <f>tbl_salesdata[[#This Row],[Units Sold]]*tbl_salesdata[[#This Row],[Unit Cost]]</f>
        <v>2419476.04</v>
      </c>
      <c r="M861" s="9">
        <f>tbl_salesdata[[#This Row],[Units Sold]]*tbl_salesdata[[#This Row],[Unit Price]]</f>
        <v>4016993.6</v>
      </c>
      <c r="N861" s="9">
        <f>tbl_salesdata[[#This Row],[Total Sales]]-tbl_salesdata[[#This Row],[Total Cost]]</f>
        <v>1597517.56</v>
      </c>
      <c r="O861">
        <f>tbl_salesdata[[#This Row],[Ship Date]]-tbl_salesdata[[#This Row],[Order Date]]</f>
        <v>5</v>
      </c>
      <c r="P861">
        <f>WEEKDAY(tbl_salesdata[[#This Row],[Order Date]],2)</f>
        <v>7</v>
      </c>
      <c r="Q861" t="str">
        <f>TEXT(tbl_salesdata[[#This Row],[Order Date]],"dddd")</f>
        <v>Sunday</v>
      </c>
      <c r="R861" t="str">
        <f>IF(tbl_salesdata[[#This Row],[Weekdaynum]]&gt;5,"Yes","No")</f>
        <v>Yes</v>
      </c>
    </row>
    <row r="862" spans="1:18" hidden="1" x14ac:dyDescent="0.35">
      <c r="A862">
        <v>882304131</v>
      </c>
      <c r="B862" s="3">
        <v>44854</v>
      </c>
      <c r="C862" s="3">
        <v>44862</v>
      </c>
      <c r="D862" t="s">
        <v>16</v>
      </c>
      <c r="E862" t="s">
        <v>12</v>
      </c>
      <c r="F862" t="s">
        <v>25</v>
      </c>
      <c r="G862" t="s">
        <v>18</v>
      </c>
      <c r="H862" t="s">
        <v>15</v>
      </c>
      <c r="I862" s="9">
        <v>2254</v>
      </c>
      <c r="J862" s="9">
        <v>205.7</v>
      </c>
      <c r="K862" s="9">
        <v>117.11</v>
      </c>
      <c r="L862" s="9">
        <f>tbl_salesdata[[#This Row],[Units Sold]]*tbl_salesdata[[#This Row],[Unit Cost]]</f>
        <v>263965.94</v>
      </c>
      <c r="M862" s="9">
        <f>tbl_salesdata[[#This Row],[Units Sold]]*tbl_salesdata[[#This Row],[Unit Price]]</f>
        <v>463647.8</v>
      </c>
      <c r="N862" s="9">
        <f>tbl_salesdata[[#This Row],[Total Sales]]-tbl_salesdata[[#This Row],[Total Cost]]</f>
        <v>199681.86</v>
      </c>
      <c r="O862">
        <f>tbl_salesdata[[#This Row],[Ship Date]]-tbl_salesdata[[#This Row],[Order Date]]</f>
        <v>8</v>
      </c>
      <c r="P862">
        <f>WEEKDAY(tbl_salesdata[[#This Row],[Order Date]],2)</f>
        <v>4</v>
      </c>
      <c r="Q862" t="str">
        <f>TEXT(tbl_salesdata[[#This Row],[Order Date]],"dddd")</f>
        <v>Thursday</v>
      </c>
      <c r="R862" t="str">
        <f>IF(tbl_salesdata[[#This Row],[Weekdaynum]]&gt;5,"Yes","No")</f>
        <v>No</v>
      </c>
    </row>
    <row r="863" spans="1:18" hidden="1" x14ac:dyDescent="0.35">
      <c r="A863">
        <v>904229152</v>
      </c>
      <c r="B863" s="3">
        <v>43144</v>
      </c>
      <c r="C863" s="3">
        <v>43152</v>
      </c>
      <c r="D863" t="s">
        <v>187</v>
      </c>
      <c r="E863" t="s">
        <v>29</v>
      </c>
      <c r="F863" t="s">
        <v>13</v>
      </c>
      <c r="G863" t="s">
        <v>14</v>
      </c>
      <c r="H863" t="s">
        <v>15</v>
      </c>
      <c r="I863" s="9">
        <v>355</v>
      </c>
      <c r="J863" s="9">
        <v>255.28</v>
      </c>
      <c r="K863" s="9">
        <v>159.41999999999999</v>
      </c>
      <c r="L863" s="9">
        <f>tbl_salesdata[[#This Row],[Units Sold]]*tbl_salesdata[[#This Row],[Unit Cost]]</f>
        <v>56594.1</v>
      </c>
      <c r="M863" s="9">
        <f>tbl_salesdata[[#This Row],[Units Sold]]*tbl_salesdata[[#This Row],[Unit Price]]</f>
        <v>90624.4</v>
      </c>
      <c r="N863" s="9">
        <f>tbl_salesdata[[#This Row],[Total Sales]]-tbl_salesdata[[#This Row],[Total Cost]]</f>
        <v>34030.299999999996</v>
      </c>
      <c r="O863">
        <f>tbl_salesdata[[#This Row],[Ship Date]]-tbl_salesdata[[#This Row],[Order Date]]</f>
        <v>8</v>
      </c>
      <c r="P863">
        <f>WEEKDAY(tbl_salesdata[[#This Row],[Order Date]],2)</f>
        <v>2</v>
      </c>
      <c r="Q863" t="str">
        <f>TEXT(tbl_salesdata[[#This Row],[Order Date]],"dddd")</f>
        <v>Tuesday</v>
      </c>
      <c r="R863" t="str">
        <f>IF(tbl_salesdata[[#This Row],[Weekdaynum]]&gt;5,"Yes","No")</f>
        <v>No</v>
      </c>
    </row>
    <row r="864" spans="1:18" hidden="1" x14ac:dyDescent="0.35">
      <c r="A864">
        <v>603114926</v>
      </c>
      <c r="B864" s="3">
        <v>44626</v>
      </c>
      <c r="C864" s="3">
        <v>44634</v>
      </c>
      <c r="D864" t="s">
        <v>97</v>
      </c>
      <c r="E864" t="s">
        <v>29</v>
      </c>
      <c r="F864" t="s">
        <v>40</v>
      </c>
      <c r="G864" t="s">
        <v>18</v>
      </c>
      <c r="H864" t="s">
        <v>26</v>
      </c>
      <c r="I864" s="9">
        <v>3964</v>
      </c>
      <c r="J864" s="9">
        <v>651.21</v>
      </c>
      <c r="K864" s="9">
        <v>524.96</v>
      </c>
      <c r="L864" s="9">
        <f>tbl_salesdata[[#This Row],[Units Sold]]*tbl_salesdata[[#This Row],[Unit Cost]]</f>
        <v>2080941.4400000002</v>
      </c>
      <c r="M864" s="9">
        <f>tbl_salesdata[[#This Row],[Units Sold]]*tbl_salesdata[[#This Row],[Unit Price]]</f>
        <v>2581396.44</v>
      </c>
      <c r="N864" s="9">
        <f>tbl_salesdata[[#This Row],[Total Sales]]-tbl_salesdata[[#This Row],[Total Cost]]</f>
        <v>500454.99999999977</v>
      </c>
      <c r="O864">
        <f>tbl_salesdata[[#This Row],[Ship Date]]-tbl_salesdata[[#This Row],[Order Date]]</f>
        <v>8</v>
      </c>
      <c r="P864">
        <f>WEEKDAY(tbl_salesdata[[#This Row],[Order Date]],2)</f>
        <v>7</v>
      </c>
      <c r="Q864" t="str">
        <f>TEXT(tbl_salesdata[[#This Row],[Order Date]],"dddd")</f>
        <v>Sunday</v>
      </c>
      <c r="R864" t="str">
        <f>IF(tbl_salesdata[[#This Row],[Weekdaynum]]&gt;5,"Yes","No")</f>
        <v>Yes</v>
      </c>
    </row>
    <row r="865" spans="1:18" x14ac:dyDescent="0.35">
      <c r="A865">
        <v>458658874</v>
      </c>
      <c r="B865" s="3">
        <v>43834</v>
      </c>
      <c r="C865" s="3">
        <v>43846</v>
      </c>
      <c r="D865" t="s">
        <v>210</v>
      </c>
      <c r="E865" t="s">
        <v>38</v>
      </c>
      <c r="F865" t="s">
        <v>47</v>
      </c>
      <c r="G865" t="s">
        <v>18</v>
      </c>
      <c r="H865" t="s">
        <v>15</v>
      </c>
      <c r="I865" s="9">
        <v>6208</v>
      </c>
      <c r="J865" s="9">
        <v>421.89</v>
      </c>
      <c r="K865" s="9">
        <v>364.69</v>
      </c>
      <c r="L865" s="9">
        <f>tbl_salesdata[[#This Row],[Units Sold]]*tbl_salesdata[[#This Row],[Unit Cost]]</f>
        <v>2263995.52</v>
      </c>
      <c r="M865" s="9">
        <f>tbl_salesdata[[#This Row],[Units Sold]]*tbl_salesdata[[#This Row],[Unit Price]]</f>
        <v>2619093.12</v>
      </c>
      <c r="N865" s="9">
        <f>tbl_salesdata[[#This Row],[Total Sales]]-tbl_salesdata[[#This Row],[Total Cost]]</f>
        <v>355097.60000000009</v>
      </c>
      <c r="O865">
        <f>tbl_salesdata[[#This Row],[Ship Date]]-tbl_salesdata[[#This Row],[Order Date]]</f>
        <v>12</v>
      </c>
      <c r="P865">
        <f>WEEKDAY(tbl_salesdata[[#This Row],[Order Date]],2)</f>
        <v>6</v>
      </c>
      <c r="Q865" t="str">
        <f>TEXT(tbl_salesdata[[#This Row],[Order Date]],"dddd")</f>
        <v>Saturday</v>
      </c>
      <c r="R865" t="str">
        <f>IF(tbl_salesdata[[#This Row],[Weekdaynum]]&gt;5,"Yes","No")</f>
        <v>Yes</v>
      </c>
    </row>
    <row r="866" spans="1:18" hidden="1" x14ac:dyDescent="0.35">
      <c r="A866">
        <v>552276551</v>
      </c>
      <c r="B866" s="3">
        <v>44414</v>
      </c>
      <c r="C866" s="3">
        <v>44427</v>
      </c>
      <c r="D866" t="s">
        <v>20</v>
      </c>
      <c r="E866" t="s">
        <v>21</v>
      </c>
      <c r="F866" t="s">
        <v>47</v>
      </c>
      <c r="G866" t="s">
        <v>18</v>
      </c>
      <c r="H866" t="s">
        <v>26</v>
      </c>
      <c r="I866" s="9">
        <v>9759</v>
      </c>
      <c r="J866" s="9">
        <v>421.89</v>
      </c>
      <c r="K866" s="9">
        <v>364.69</v>
      </c>
      <c r="L866" s="9">
        <f>tbl_salesdata[[#This Row],[Units Sold]]*tbl_salesdata[[#This Row],[Unit Cost]]</f>
        <v>3559009.71</v>
      </c>
      <c r="M866" s="9">
        <f>tbl_salesdata[[#This Row],[Units Sold]]*tbl_salesdata[[#This Row],[Unit Price]]</f>
        <v>4117224.51</v>
      </c>
      <c r="N866" s="9">
        <f>tbl_salesdata[[#This Row],[Total Sales]]-tbl_salesdata[[#This Row],[Total Cost]]</f>
        <v>558214.79999999981</v>
      </c>
      <c r="O866">
        <f>tbl_salesdata[[#This Row],[Ship Date]]-tbl_salesdata[[#This Row],[Order Date]]</f>
        <v>13</v>
      </c>
      <c r="P866">
        <f>WEEKDAY(tbl_salesdata[[#This Row],[Order Date]],2)</f>
        <v>5</v>
      </c>
      <c r="Q866" t="str">
        <f>TEXT(tbl_salesdata[[#This Row],[Order Date]],"dddd")</f>
        <v>Friday</v>
      </c>
      <c r="R866" t="str">
        <f>IF(tbl_salesdata[[#This Row],[Weekdaynum]]&gt;5,"Yes","No")</f>
        <v>No</v>
      </c>
    </row>
    <row r="867" spans="1:18" hidden="1" x14ac:dyDescent="0.35">
      <c r="A867">
        <v>163587558</v>
      </c>
      <c r="B867" s="3">
        <v>42451</v>
      </c>
      <c r="C867" s="3">
        <v>42459</v>
      </c>
      <c r="D867" t="s">
        <v>175</v>
      </c>
      <c r="E867" t="s">
        <v>21</v>
      </c>
      <c r="F867" t="s">
        <v>17</v>
      </c>
      <c r="G867" t="s">
        <v>18</v>
      </c>
      <c r="H867" t="s">
        <v>15</v>
      </c>
      <c r="I867" s="9">
        <v>8048</v>
      </c>
      <c r="J867" s="9">
        <v>152.58000000000001</v>
      </c>
      <c r="K867" s="9">
        <v>97.44</v>
      </c>
      <c r="L867" s="9">
        <f>tbl_salesdata[[#This Row],[Units Sold]]*tbl_salesdata[[#This Row],[Unit Cost]]</f>
        <v>784197.12</v>
      </c>
      <c r="M867" s="9">
        <f>tbl_salesdata[[#This Row],[Units Sold]]*tbl_salesdata[[#This Row],[Unit Price]]</f>
        <v>1227963.8400000001</v>
      </c>
      <c r="N867" s="9">
        <f>tbl_salesdata[[#This Row],[Total Sales]]-tbl_salesdata[[#This Row],[Total Cost]]</f>
        <v>443766.72000000009</v>
      </c>
      <c r="O867">
        <f>tbl_salesdata[[#This Row],[Ship Date]]-tbl_salesdata[[#This Row],[Order Date]]</f>
        <v>8</v>
      </c>
      <c r="P867">
        <f>WEEKDAY(tbl_salesdata[[#This Row],[Order Date]],2)</f>
        <v>2</v>
      </c>
      <c r="Q867" t="str">
        <f>TEXT(tbl_salesdata[[#This Row],[Order Date]],"dddd")</f>
        <v>Tuesday</v>
      </c>
      <c r="R867" t="str">
        <f>IF(tbl_salesdata[[#This Row],[Weekdaynum]]&gt;5,"Yes","No")</f>
        <v>No</v>
      </c>
    </row>
    <row r="868" spans="1:18" hidden="1" x14ac:dyDescent="0.35">
      <c r="A868">
        <v>873929631</v>
      </c>
      <c r="B868" s="3">
        <v>43877</v>
      </c>
      <c r="C868" s="3">
        <v>43884</v>
      </c>
      <c r="D868" t="s">
        <v>112</v>
      </c>
      <c r="E868" t="s">
        <v>12</v>
      </c>
      <c r="F868" t="s">
        <v>22</v>
      </c>
      <c r="G868" t="s">
        <v>18</v>
      </c>
      <c r="H868" t="s">
        <v>15</v>
      </c>
      <c r="I868" s="9">
        <v>4053</v>
      </c>
      <c r="J868" s="9">
        <v>47.45</v>
      </c>
      <c r="K868" s="9">
        <v>31.79</v>
      </c>
      <c r="L868" s="9">
        <f>tbl_salesdata[[#This Row],[Units Sold]]*tbl_salesdata[[#This Row],[Unit Cost]]</f>
        <v>128844.87</v>
      </c>
      <c r="M868" s="9">
        <f>tbl_salesdata[[#This Row],[Units Sold]]*tbl_salesdata[[#This Row],[Unit Price]]</f>
        <v>192314.85</v>
      </c>
      <c r="N868" s="9">
        <f>tbl_salesdata[[#This Row],[Total Sales]]-tbl_salesdata[[#This Row],[Total Cost]]</f>
        <v>63469.98000000001</v>
      </c>
      <c r="O868">
        <f>tbl_salesdata[[#This Row],[Ship Date]]-tbl_salesdata[[#This Row],[Order Date]]</f>
        <v>7</v>
      </c>
      <c r="P868">
        <f>WEEKDAY(tbl_salesdata[[#This Row],[Order Date]],2)</f>
        <v>7</v>
      </c>
      <c r="Q868" t="str">
        <f>TEXT(tbl_salesdata[[#This Row],[Order Date]],"dddd")</f>
        <v>Sunday</v>
      </c>
      <c r="R868" t="str">
        <f>IF(tbl_salesdata[[#This Row],[Weekdaynum]]&gt;5,"Yes","No")</f>
        <v>Yes</v>
      </c>
    </row>
    <row r="869" spans="1:18" hidden="1" x14ac:dyDescent="0.35">
      <c r="A869">
        <v>739601600</v>
      </c>
      <c r="B869" s="3">
        <v>44222</v>
      </c>
      <c r="C869" s="3">
        <v>44226</v>
      </c>
      <c r="D869" t="s">
        <v>75</v>
      </c>
      <c r="E869" t="s">
        <v>38</v>
      </c>
      <c r="F869" t="s">
        <v>25</v>
      </c>
      <c r="G869" t="s">
        <v>14</v>
      </c>
      <c r="H869" t="s">
        <v>26</v>
      </c>
      <c r="I869" s="9">
        <v>3404</v>
      </c>
      <c r="J869" s="9">
        <v>205.7</v>
      </c>
      <c r="K869" s="9">
        <v>117.11</v>
      </c>
      <c r="L869" s="9">
        <f>tbl_salesdata[[#This Row],[Units Sold]]*tbl_salesdata[[#This Row],[Unit Cost]]</f>
        <v>398642.44</v>
      </c>
      <c r="M869" s="9">
        <f>tbl_salesdata[[#This Row],[Units Sold]]*tbl_salesdata[[#This Row],[Unit Price]]</f>
        <v>700202.79999999993</v>
      </c>
      <c r="N869" s="9">
        <f>tbl_salesdata[[#This Row],[Total Sales]]-tbl_salesdata[[#This Row],[Total Cost]]</f>
        <v>301560.35999999993</v>
      </c>
      <c r="O869">
        <f>tbl_salesdata[[#This Row],[Ship Date]]-tbl_salesdata[[#This Row],[Order Date]]</f>
        <v>4</v>
      </c>
      <c r="P869">
        <f>WEEKDAY(tbl_salesdata[[#This Row],[Order Date]],2)</f>
        <v>2</v>
      </c>
      <c r="Q869" t="str">
        <f>TEXT(tbl_salesdata[[#This Row],[Order Date]],"dddd")</f>
        <v>Tuesday</v>
      </c>
      <c r="R869" t="str">
        <f>IF(tbl_salesdata[[#This Row],[Weekdaynum]]&gt;5,"Yes","No")</f>
        <v>No</v>
      </c>
    </row>
    <row r="870" spans="1:18" hidden="1" x14ac:dyDescent="0.35">
      <c r="A870">
        <v>137214791</v>
      </c>
      <c r="B870" s="3">
        <v>44829</v>
      </c>
      <c r="C870" s="3">
        <v>44832</v>
      </c>
      <c r="D870" t="s">
        <v>88</v>
      </c>
      <c r="E870" t="s">
        <v>38</v>
      </c>
      <c r="F870" t="s">
        <v>42</v>
      </c>
      <c r="G870" t="s">
        <v>14</v>
      </c>
      <c r="H870" t="s">
        <v>15</v>
      </c>
      <c r="I870" s="9">
        <v>3761</v>
      </c>
      <c r="J870" s="9">
        <v>437.2</v>
      </c>
      <c r="K870" s="9">
        <v>263.33</v>
      </c>
      <c r="L870" s="9">
        <f>tbl_salesdata[[#This Row],[Units Sold]]*tbl_salesdata[[#This Row],[Unit Cost]]</f>
        <v>990384.12999999989</v>
      </c>
      <c r="M870" s="9">
        <f>tbl_salesdata[[#This Row],[Units Sold]]*tbl_salesdata[[#This Row],[Unit Price]]</f>
        <v>1644309.2</v>
      </c>
      <c r="N870" s="9">
        <f>tbl_salesdata[[#This Row],[Total Sales]]-tbl_salesdata[[#This Row],[Total Cost]]</f>
        <v>653925.07000000007</v>
      </c>
      <c r="O870">
        <f>tbl_salesdata[[#This Row],[Ship Date]]-tbl_salesdata[[#This Row],[Order Date]]</f>
        <v>3</v>
      </c>
      <c r="P870">
        <f>WEEKDAY(tbl_salesdata[[#This Row],[Order Date]],2)</f>
        <v>7</v>
      </c>
      <c r="Q870" t="str">
        <f>TEXT(tbl_salesdata[[#This Row],[Order Date]],"dddd")</f>
        <v>Sunday</v>
      </c>
      <c r="R870" t="str">
        <f>IF(tbl_salesdata[[#This Row],[Weekdaynum]]&gt;5,"Yes","No")</f>
        <v>Yes</v>
      </c>
    </row>
    <row r="871" spans="1:18" hidden="1" x14ac:dyDescent="0.35">
      <c r="A871">
        <v>413693034</v>
      </c>
      <c r="B871" s="3">
        <v>43703</v>
      </c>
      <c r="C871" s="3">
        <v>43708</v>
      </c>
      <c r="D871" t="s">
        <v>133</v>
      </c>
      <c r="E871" t="s">
        <v>38</v>
      </c>
      <c r="F871" t="s">
        <v>56</v>
      </c>
      <c r="G871" t="s">
        <v>18</v>
      </c>
      <c r="H871" t="s">
        <v>19</v>
      </c>
      <c r="I871" s="9">
        <v>9817</v>
      </c>
      <c r="J871" s="9">
        <v>9.33</v>
      </c>
      <c r="K871" s="9">
        <v>6.92</v>
      </c>
      <c r="L871" s="9">
        <f>tbl_salesdata[[#This Row],[Units Sold]]*tbl_salesdata[[#This Row],[Unit Cost]]</f>
        <v>67933.64</v>
      </c>
      <c r="M871" s="9">
        <f>tbl_salesdata[[#This Row],[Units Sold]]*tbl_salesdata[[#This Row],[Unit Price]]</f>
        <v>91592.61</v>
      </c>
      <c r="N871" s="9">
        <f>tbl_salesdata[[#This Row],[Total Sales]]-tbl_salesdata[[#This Row],[Total Cost]]</f>
        <v>23658.97</v>
      </c>
      <c r="O871">
        <f>tbl_salesdata[[#This Row],[Ship Date]]-tbl_salesdata[[#This Row],[Order Date]]</f>
        <v>5</v>
      </c>
      <c r="P871">
        <f>WEEKDAY(tbl_salesdata[[#This Row],[Order Date]],2)</f>
        <v>1</v>
      </c>
      <c r="Q871" t="str">
        <f>TEXT(tbl_salesdata[[#This Row],[Order Date]],"dddd")</f>
        <v>Monday</v>
      </c>
      <c r="R871" t="str">
        <f>IF(tbl_salesdata[[#This Row],[Weekdaynum]]&gt;5,"Yes","No")</f>
        <v>No</v>
      </c>
    </row>
    <row r="872" spans="1:18" x14ac:dyDescent="0.35">
      <c r="A872">
        <v>829356467</v>
      </c>
      <c r="B872" s="3">
        <v>44072</v>
      </c>
      <c r="C872" s="3">
        <v>44075</v>
      </c>
      <c r="D872" t="s">
        <v>60</v>
      </c>
      <c r="E872" t="s">
        <v>21</v>
      </c>
      <c r="F872" t="s">
        <v>76</v>
      </c>
      <c r="G872" t="s">
        <v>14</v>
      </c>
      <c r="H872" t="s">
        <v>26</v>
      </c>
      <c r="I872" s="9">
        <v>3864</v>
      </c>
      <c r="J872" s="9">
        <v>668.27</v>
      </c>
      <c r="K872" s="9">
        <v>502.54</v>
      </c>
      <c r="L872" s="9">
        <f>tbl_salesdata[[#This Row],[Units Sold]]*tbl_salesdata[[#This Row],[Unit Cost]]</f>
        <v>1941814.56</v>
      </c>
      <c r="M872" s="9">
        <f>tbl_salesdata[[#This Row],[Units Sold]]*tbl_salesdata[[#This Row],[Unit Price]]</f>
        <v>2582195.2799999998</v>
      </c>
      <c r="N872" s="9">
        <f>tbl_salesdata[[#This Row],[Total Sales]]-tbl_salesdata[[#This Row],[Total Cost]]</f>
        <v>640380.71999999974</v>
      </c>
      <c r="O872">
        <f>tbl_salesdata[[#This Row],[Ship Date]]-tbl_salesdata[[#This Row],[Order Date]]</f>
        <v>3</v>
      </c>
      <c r="P872">
        <f>WEEKDAY(tbl_salesdata[[#This Row],[Order Date]],2)</f>
        <v>6</v>
      </c>
      <c r="Q872" t="str">
        <f>TEXT(tbl_salesdata[[#This Row],[Order Date]],"dddd")</f>
        <v>Saturday</v>
      </c>
      <c r="R872" t="str">
        <f>IF(tbl_salesdata[[#This Row],[Weekdaynum]]&gt;5,"Yes","No")</f>
        <v>Yes</v>
      </c>
    </row>
    <row r="873" spans="1:18" hidden="1" x14ac:dyDescent="0.35">
      <c r="A873">
        <v>342502486</v>
      </c>
      <c r="B873" s="3">
        <v>44791</v>
      </c>
      <c r="C873" s="3">
        <v>44798</v>
      </c>
      <c r="D873" t="s">
        <v>88</v>
      </c>
      <c r="E873" t="s">
        <v>38</v>
      </c>
      <c r="F873" t="s">
        <v>13</v>
      </c>
      <c r="G873" t="s">
        <v>18</v>
      </c>
      <c r="H873" t="s">
        <v>26</v>
      </c>
      <c r="I873" s="9">
        <v>2952</v>
      </c>
      <c r="J873" s="9">
        <v>255.28</v>
      </c>
      <c r="K873" s="9">
        <v>159.41999999999999</v>
      </c>
      <c r="L873" s="9">
        <f>tbl_salesdata[[#This Row],[Units Sold]]*tbl_salesdata[[#This Row],[Unit Cost]]</f>
        <v>470607.83999999997</v>
      </c>
      <c r="M873" s="9">
        <f>tbl_salesdata[[#This Row],[Units Sold]]*tbl_salesdata[[#This Row],[Unit Price]]</f>
        <v>753586.56</v>
      </c>
      <c r="N873" s="9">
        <f>tbl_salesdata[[#This Row],[Total Sales]]-tbl_salesdata[[#This Row],[Total Cost]]</f>
        <v>282978.72000000009</v>
      </c>
      <c r="O873">
        <f>tbl_salesdata[[#This Row],[Ship Date]]-tbl_salesdata[[#This Row],[Order Date]]</f>
        <v>7</v>
      </c>
      <c r="P873">
        <f>WEEKDAY(tbl_salesdata[[#This Row],[Order Date]],2)</f>
        <v>4</v>
      </c>
      <c r="Q873" t="str">
        <f>TEXT(tbl_salesdata[[#This Row],[Order Date]],"dddd")</f>
        <v>Thursday</v>
      </c>
      <c r="R873" t="str">
        <f>IF(tbl_salesdata[[#This Row],[Weekdaynum]]&gt;5,"Yes","No")</f>
        <v>No</v>
      </c>
    </row>
    <row r="874" spans="1:18" hidden="1" x14ac:dyDescent="0.35">
      <c r="A874">
        <v>790243852</v>
      </c>
      <c r="B874" s="3">
        <v>42033</v>
      </c>
      <c r="C874" s="3">
        <v>42038</v>
      </c>
      <c r="D874" t="s">
        <v>85</v>
      </c>
      <c r="E874" t="s">
        <v>12</v>
      </c>
      <c r="F874" t="s">
        <v>42</v>
      </c>
      <c r="G874" t="s">
        <v>18</v>
      </c>
      <c r="H874" t="s">
        <v>26</v>
      </c>
      <c r="I874" s="9">
        <v>9572</v>
      </c>
      <c r="J874" s="9">
        <v>437.2</v>
      </c>
      <c r="K874" s="9">
        <v>263.33</v>
      </c>
      <c r="L874" s="9">
        <f>tbl_salesdata[[#This Row],[Units Sold]]*tbl_salesdata[[#This Row],[Unit Cost]]</f>
        <v>2520594.7599999998</v>
      </c>
      <c r="M874" s="9">
        <f>tbl_salesdata[[#This Row],[Units Sold]]*tbl_salesdata[[#This Row],[Unit Price]]</f>
        <v>4184878.4</v>
      </c>
      <c r="N874" s="9">
        <f>tbl_salesdata[[#This Row],[Total Sales]]-tbl_salesdata[[#This Row],[Total Cost]]</f>
        <v>1664283.6400000001</v>
      </c>
      <c r="O874">
        <f>tbl_salesdata[[#This Row],[Ship Date]]-tbl_salesdata[[#This Row],[Order Date]]</f>
        <v>5</v>
      </c>
      <c r="P874">
        <f>WEEKDAY(tbl_salesdata[[#This Row],[Order Date]],2)</f>
        <v>4</v>
      </c>
      <c r="Q874" t="str">
        <f>TEXT(tbl_salesdata[[#This Row],[Order Date]],"dddd")</f>
        <v>Thursday</v>
      </c>
      <c r="R874" t="str">
        <f>IF(tbl_salesdata[[#This Row],[Weekdaynum]]&gt;5,"Yes","No")</f>
        <v>No</v>
      </c>
    </row>
    <row r="875" spans="1:18" hidden="1" x14ac:dyDescent="0.35">
      <c r="A875">
        <v>107670581</v>
      </c>
      <c r="B875" s="3">
        <v>43564</v>
      </c>
      <c r="C875" s="3">
        <v>43573</v>
      </c>
      <c r="D875" t="s">
        <v>43</v>
      </c>
      <c r="E875" t="s">
        <v>24</v>
      </c>
      <c r="F875" t="s">
        <v>30</v>
      </c>
      <c r="G875" t="s">
        <v>14</v>
      </c>
      <c r="H875" t="s">
        <v>15</v>
      </c>
      <c r="I875" s="9">
        <v>972</v>
      </c>
      <c r="J875" s="9">
        <v>81.73</v>
      </c>
      <c r="K875" s="9">
        <v>56.67</v>
      </c>
      <c r="L875" s="9">
        <f>tbl_salesdata[[#This Row],[Units Sold]]*tbl_salesdata[[#This Row],[Unit Cost]]</f>
        <v>55083.240000000005</v>
      </c>
      <c r="M875" s="9">
        <f>tbl_salesdata[[#This Row],[Units Sold]]*tbl_salesdata[[#This Row],[Unit Price]]</f>
        <v>79441.56</v>
      </c>
      <c r="N875" s="9">
        <f>tbl_salesdata[[#This Row],[Total Sales]]-tbl_salesdata[[#This Row],[Total Cost]]</f>
        <v>24358.319999999992</v>
      </c>
      <c r="O875">
        <f>tbl_salesdata[[#This Row],[Ship Date]]-tbl_salesdata[[#This Row],[Order Date]]</f>
        <v>9</v>
      </c>
      <c r="P875">
        <f>WEEKDAY(tbl_salesdata[[#This Row],[Order Date]],2)</f>
        <v>2</v>
      </c>
      <c r="Q875" t="str">
        <f>TEXT(tbl_salesdata[[#This Row],[Order Date]],"dddd")</f>
        <v>Tuesday</v>
      </c>
      <c r="R875" t="str">
        <f>IF(tbl_salesdata[[#This Row],[Weekdaynum]]&gt;5,"Yes","No")</f>
        <v>No</v>
      </c>
    </row>
    <row r="876" spans="1:18" hidden="1" x14ac:dyDescent="0.35">
      <c r="A876">
        <v>443269002</v>
      </c>
      <c r="B876" s="3">
        <v>43489</v>
      </c>
      <c r="C876" s="3">
        <v>43505</v>
      </c>
      <c r="D876" t="s">
        <v>192</v>
      </c>
      <c r="E876" t="s">
        <v>32</v>
      </c>
      <c r="F876" t="s">
        <v>76</v>
      </c>
      <c r="G876" t="s">
        <v>14</v>
      </c>
      <c r="H876" t="s">
        <v>34</v>
      </c>
      <c r="I876" s="9">
        <v>2003</v>
      </c>
      <c r="J876" s="9">
        <v>668.27</v>
      </c>
      <c r="K876" s="9">
        <v>502.54</v>
      </c>
      <c r="L876" s="9">
        <f>tbl_salesdata[[#This Row],[Units Sold]]*tbl_salesdata[[#This Row],[Unit Cost]]</f>
        <v>1006587.62</v>
      </c>
      <c r="M876" s="9">
        <f>tbl_salesdata[[#This Row],[Units Sold]]*tbl_salesdata[[#This Row],[Unit Price]]</f>
        <v>1338544.81</v>
      </c>
      <c r="N876" s="9">
        <f>tbl_salesdata[[#This Row],[Total Sales]]-tbl_salesdata[[#This Row],[Total Cost]]</f>
        <v>331957.19000000006</v>
      </c>
      <c r="O876">
        <f>tbl_salesdata[[#This Row],[Ship Date]]-tbl_salesdata[[#This Row],[Order Date]]</f>
        <v>16</v>
      </c>
      <c r="P876">
        <f>WEEKDAY(tbl_salesdata[[#This Row],[Order Date]],2)</f>
        <v>4</v>
      </c>
      <c r="Q876" t="str">
        <f>TEXT(tbl_salesdata[[#This Row],[Order Date]],"dddd")</f>
        <v>Thursday</v>
      </c>
      <c r="R876" t="str">
        <f>IF(tbl_salesdata[[#This Row],[Weekdaynum]]&gt;5,"Yes","No")</f>
        <v>No</v>
      </c>
    </row>
    <row r="877" spans="1:18" hidden="1" x14ac:dyDescent="0.35">
      <c r="A877">
        <v>415837943</v>
      </c>
      <c r="B877" s="3">
        <v>43840</v>
      </c>
      <c r="C877" s="3">
        <v>43841</v>
      </c>
      <c r="D877" t="s">
        <v>188</v>
      </c>
      <c r="E877" t="s">
        <v>21</v>
      </c>
      <c r="F877" t="s">
        <v>13</v>
      </c>
      <c r="G877" t="s">
        <v>18</v>
      </c>
      <c r="H877" t="s">
        <v>15</v>
      </c>
      <c r="I877" s="9">
        <v>4543</v>
      </c>
      <c r="J877" s="9">
        <v>255.28</v>
      </c>
      <c r="K877" s="9">
        <v>159.41999999999999</v>
      </c>
      <c r="L877" s="9">
        <f>tbl_salesdata[[#This Row],[Units Sold]]*tbl_salesdata[[#This Row],[Unit Cost]]</f>
        <v>724245.05999999994</v>
      </c>
      <c r="M877" s="9">
        <f>tbl_salesdata[[#This Row],[Units Sold]]*tbl_salesdata[[#This Row],[Unit Price]]</f>
        <v>1159737.04</v>
      </c>
      <c r="N877" s="9">
        <f>tbl_salesdata[[#This Row],[Total Sales]]-tbl_salesdata[[#This Row],[Total Cost]]</f>
        <v>435491.9800000001</v>
      </c>
      <c r="O877">
        <f>tbl_salesdata[[#This Row],[Ship Date]]-tbl_salesdata[[#This Row],[Order Date]]</f>
        <v>1</v>
      </c>
      <c r="P877">
        <f>WEEKDAY(tbl_salesdata[[#This Row],[Order Date]],2)</f>
        <v>5</v>
      </c>
      <c r="Q877" t="str">
        <f>TEXT(tbl_salesdata[[#This Row],[Order Date]],"dddd")</f>
        <v>Friday</v>
      </c>
      <c r="R877" t="str">
        <f>IF(tbl_salesdata[[#This Row],[Weekdaynum]]&gt;5,"Yes","No")</f>
        <v>No</v>
      </c>
    </row>
    <row r="878" spans="1:18" hidden="1" x14ac:dyDescent="0.35">
      <c r="A878">
        <v>964488732</v>
      </c>
      <c r="B878" s="3">
        <v>42498</v>
      </c>
      <c r="C878" s="3">
        <v>42499</v>
      </c>
      <c r="D878" t="s">
        <v>196</v>
      </c>
      <c r="E878" t="s">
        <v>32</v>
      </c>
      <c r="F878" t="s">
        <v>22</v>
      </c>
      <c r="G878" t="s">
        <v>18</v>
      </c>
      <c r="H878" t="s">
        <v>26</v>
      </c>
      <c r="I878" s="9">
        <v>2504</v>
      </c>
      <c r="J878" s="9">
        <v>47.45</v>
      </c>
      <c r="K878" s="9">
        <v>31.79</v>
      </c>
      <c r="L878" s="9">
        <f>tbl_salesdata[[#This Row],[Units Sold]]*tbl_salesdata[[#This Row],[Unit Cost]]</f>
        <v>79602.16</v>
      </c>
      <c r="M878" s="9">
        <f>tbl_salesdata[[#This Row],[Units Sold]]*tbl_salesdata[[#This Row],[Unit Price]]</f>
        <v>118814.8</v>
      </c>
      <c r="N878" s="9">
        <f>tbl_salesdata[[#This Row],[Total Sales]]-tbl_salesdata[[#This Row],[Total Cost]]</f>
        <v>39212.639999999999</v>
      </c>
      <c r="O878">
        <f>tbl_salesdata[[#This Row],[Ship Date]]-tbl_salesdata[[#This Row],[Order Date]]</f>
        <v>1</v>
      </c>
      <c r="P878">
        <f>WEEKDAY(tbl_salesdata[[#This Row],[Order Date]],2)</f>
        <v>7</v>
      </c>
      <c r="Q878" t="str">
        <f>TEXT(tbl_salesdata[[#This Row],[Order Date]],"dddd")</f>
        <v>Sunday</v>
      </c>
      <c r="R878" t="str">
        <f>IF(tbl_salesdata[[#This Row],[Weekdaynum]]&gt;5,"Yes","No")</f>
        <v>Yes</v>
      </c>
    </row>
    <row r="879" spans="1:18" hidden="1" x14ac:dyDescent="0.35">
      <c r="A879">
        <v>398645198</v>
      </c>
      <c r="B879" s="3">
        <v>43237</v>
      </c>
      <c r="C879" s="3">
        <v>43257</v>
      </c>
      <c r="D879" t="s">
        <v>145</v>
      </c>
      <c r="E879" t="s">
        <v>21</v>
      </c>
      <c r="F879" t="s">
        <v>13</v>
      </c>
      <c r="G879" t="s">
        <v>18</v>
      </c>
      <c r="H879" t="s">
        <v>34</v>
      </c>
      <c r="I879" s="9">
        <v>6828</v>
      </c>
      <c r="J879" s="9">
        <v>255.28</v>
      </c>
      <c r="K879" s="9">
        <v>159.41999999999999</v>
      </c>
      <c r="L879" s="9">
        <f>tbl_salesdata[[#This Row],[Units Sold]]*tbl_salesdata[[#This Row],[Unit Cost]]</f>
        <v>1088519.76</v>
      </c>
      <c r="M879" s="9">
        <f>tbl_salesdata[[#This Row],[Units Sold]]*tbl_salesdata[[#This Row],[Unit Price]]</f>
        <v>1743051.84</v>
      </c>
      <c r="N879" s="9">
        <f>tbl_salesdata[[#This Row],[Total Sales]]-tbl_salesdata[[#This Row],[Total Cost]]</f>
        <v>654532.08000000007</v>
      </c>
      <c r="O879">
        <f>tbl_salesdata[[#This Row],[Ship Date]]-tbl_salesdata[[#This Row],[Order Date]]</f>
        <v>20</v>
      </c>
      <c r="P879">
        <f>WEEKDAY(tbl_salesdata[[#This Row],[Order Date]],2)</f>
        <v>4</v>
      </c>
      <c r="Q879" t="str">
        <f>TEXT(tbl_salesdata[[#This Row],[Order Date]],"dddd")</f>
        <v>Thursday</v>
      </c>
      <c r="R879" t="str">
        <f>IF(tbl_salesdata[[#This Row],[Weekdaynum]]&gt;5,"Yes","No")</f>
        <v>No</v>
      </c>
    </row>
    <row r="880" spans="1:18" hidden="1" x14ac:dyDescent="0.35">
      <c r="A880">
        <v>248043668</v>
      </c>
      <c r="B880" s="3">
        <v>44796</v>
      </c>
      <c r="C880" s="3">
        <v>44810</v>
      </c>
      <c r="D880" t="s">
        <v>111</v>
      </c>
      <c r="E880" t="s">
        <v>38</v>
      </c>
      <c r="F880" t="s">
        <v>56</v>
      </c>
      <c r="G880" t="s">
        <v>14</v>
      </c>
      <c r="H880" t="s">
        <v>19</v>
      </c>
      <c r="I880" s="9">
        <v>488</v>
      </c>
      <c r="J880" s="9">
        <v>9.33</v>
      </c>
      <c r="K880" s="9">
        <v>6.92</v>
      </c>
      <c r="L880" s="9">
        <f>tbl_salesdata[[#This Row],[Units Sold]]*tbl_salesdata[[#This Row],[Unit Cost]]</f>
        <v>3376.96</v>
      </c>
      <c r="M880" s="9">
        <f>tbl_salesdata[[#This Row],[Units Sold]]*tbl_salesdata[[#This Row],[Unit Price]]</f>
        <v>4553.04</v>
      </c>
      <c r="N880" s="9">
        <f>tbl_salesdata[[#This Row],[Total Sales]]-tbl_salesdata[[#This Row],[Total Cost]]</f>
        <v>1176.08</v>
      </c>
      <c r="O880">
        <f>tbl_salesdata[[#This Row],[Ship Date]]-tbl_salesdata[[#This Row],[Order Date]]</f>
        <v>14</v>
      </c>
      <c r="P880">
        <f>WEEKDAY(tbl_salesdata[[#This Row],[Order Date]],2)</f>
        <v>2</v>
      </c>
      <c r="Q880" t="str">
        <f>TEXT(tbl_salesdata[[#This Row],[Order Date]],"dddd")</f>
        <v>Tuesday</v>
      </c>
      <c r="R880" t="str">
        <f>IF(tbl_salesdata[[#This Row],[Weekdaynum]]&gt;5,"Yes","No")</f>
        <v>No</v>
      </c>
    </row>
    <row r="881" spans="1:18" hidden="1" x14ac:dyDescent="0.35">
      <c r="A881">
        <v>312732970</v>
      </c>
      <c r="B881" s="3">
        <v>43301</v>
      </c>
      <c r="C881" s="3">
        <v>43304</v>
      </c>
      <c r="D881" t="s">
        <v>216</v>
      </c>
      <c r="E881" t="s">
        <v>51</v>
      </c>
      <c r="F881" t="s">
        <v>42</v>
      </c>
      <c r="G881" t="s">
        <v>14</v>
      </c>
      <c r="H881" t="s">
        <v>19</v>
      </c>
      <c r="I881" s="9">
        <v>3490</v>
      </c>
      <c r="J881" s="9">
        <v>437.2</v>
      </c>
      <c r="K881" s="9">
        <v>263.33</v>
      </c>
      <c r="L881" s="9">
        <f>tbl_salesdata[[#This Row],[Units Sold]]*tbl_salesdata[[#This Row],[Unit Cost]]</f>
        <v>919021.7</v>
      </c>
      <c r="M881" s="9">
        <f>tbl_salesdata[[#This Row],[Units Sold]]*tbl_salesdata[[#This Row],[Unit Price]]</f>
        <v>1525828</v>
      </c>
      <c r="N881" s="9">
        <f>tbl_salesdata[[#This Row],[Total Sales]]-tbl_salesdata[[#This Row],[Total Cost]]</f>
        <v>606806.30000000005</v>
      </c>
      <c r="O881">
        <f>tbl_salesdata[[#This Row],[Ship Date]]-tbl_salesdata[[#This Row],[Order Date]]</f>
        <v>3</v>
      </c>
      <c r="P881">
        <f>WEEKDAY(tbl_salesdata[[#This Row],[Order Date]],2)</f>
        <v>5</v>
      </c>
      <c r="Q881" t="str">
        <f>TEXT(tbl_salesdata[[#This Row],[Order Date]],"dddd")</f>
        <v>Friday</v>
      </c>
      <c r="R881" t="str">
        <f>IF(tbl_salesdata[[#This Row],[Weekdaynum]]&gt;5,"Yes","No")</f>
        <v>No</v>
      </c>
    </row>
    <row r="882" spans="1:18" x14ac:dyDescent="0.35">
      <c r="A882">
        <v>646572291</v>
      </c>
      <c r="B882" s="3">
        <v>44688</v>
      </c>
      <c r="C882" s="3">
        <v>44695</v>
      </c>
      <c r="D882" t="s">
        <v>61</v>
      </c>
      <c r="E882" t="s">
        <v>12</v>
      </c>
      <c r="F882" t="s">
        <v>40</v>
      </c>
      <c r="G882" t="s">
        <v>14</v>
      </c>
      <c r="H882" t="s">
        <v>34</v>
      </c>
      <c r="I882" s="9">
        <v>3964</v>
      </c>
      <c r="J882" s="9">
        <v>651.21</v>
      </c>
      <c r="K882" s="9">
        <v>524.96</v>
      </c>
      <c r="L882" s="9">
        <f>tbl_salesdata[[#This Row],[Units Sold]]*tbl_salesdata[[#This Row],[Unit Cost]]</f>
        <v>2080941.4400000002</v>
      </c>
      <c r="M882" s="9">
        <f>tbl_salesdata[[#This Row],[Units Sold]]*tbl_salesdata[[#This Row],[Unit Price]]</f>
        <v>2581396.44</v>
      </c>
      <c r="N882" s="9">
        <f>tbl_salesdata[[#This Row],[Total Sales]]-tbl_salesdata[[#This Row],[Total Cost]]</f>
        <v>500454.99999999977</v>
      </c>
      <c r="O882">
        <f>tbl_salesdata[[#This Row],[Ship Date]]-tbl_salesdata[[#This Row],[Order Date]]</f>
        <v>7</v>
      </c>
      <c r="P882">
        <f>WEEKDAY(tbl_salesdata[[#This Row],[Order Date]],2)</f>
        <v>6</v>
      </c>
      <c r="Q882" t="str">
        <f>TEXT(tbl_salesdata[[#This Row],[Order Date]],"dddd")</f>
        <v>Saturday</v>
      </c>
      <c r="R882" t="str">
        <f>IF(tbl_salesdata[[#This Row],[Weekdaynum]]&gt;5,"Yes","No")</f>
        <v>Yes</v>
      </c>
    </row>
    <row r="883" spans="1:18" hidden="1" x14ac:dyDescent="0.35">
      <c r="A883">
        <v>639741885</v>
      </c>
      <c r="B883" s="3">
        <v>42460</v>
      </c>
      <c r="C883" s="3">
        <v>42464</v>
      </c>
      <c r="D883" t="s">
        <v>97</v>
      </c>
      <c r="E883" t="s">
        <v>29</v>
      </c>
      <c r="F883" t="s">
        <v>76</v>
      </c>
      <c r="G883" t="s">
        <v>18</v>
      </c>
      <c r="H883" t="s">
        <v>19</v>
      </c>
      <c r="I883" s="9">
        <v>2695</v>
      </c>
      <c r="J883" s="9">
        <v>668.27</v>
      </c>
      <c r="K883" s="9">
        <v>502.54</v>
      </c>
      <c r="L883" s="9">
        <f>tbl_salesdata[[#This Row],[Units Sold]]*tbl_salesdata[[#This Row],[Unit Cost]]</f>
        <v>1354345.3</v>
      </c>
      <c r="M883" s="9">
        <f>tbl_salesdata[[#This Row],[Units Sold]]*tbl_salesdata[[#This Row],[Unit Price]]</f>
        <v>1800987.65</v>
      </c>
      <c r="N883" s="9">
        <f>tbl_salesdata[[#This Row],[Total Sales]]-tbl_salesdata[[#This Row],[Total Cost]]</f>
        <v>446642.34999999986</v>
      </c>
      <c r="O883">
        <f>tbl_salesdata[[#This Row],[Ship Date]]-tbl_salesdata[[#This Row],[Order Date]]</f>
        <v>4</v>
      </c>
      <c r="P883">
        <f>WEEKDAY(tbl_salesdata[[#This Row],[Order Date]],2)</f>
        <v>4</v>
      </c>
      <c r="Q883" t="str">
        <f>TEXT(tbl_salesdata[[#This Row],[Order Date]],"dddd")</f>
        <v>Thursday</v>
      </c>
      <c r="R883" t="str">
        <f>IF(tbl_salesdata[[#This Row],[Weekdaynum]]&gt;5,"Yes","No")</f>
        <v>No</v>
      </c>
    </row>
    <row r="884" spans="1:18" hidden="1" x14ac:dyDescent="0.35">
      <c r="A884">
        <v>403721654</v>
      </c>
      <c r="B884" s="3">
        <v>42164</v>
      </c>
      <c r="C884" s="3">
        <v>42184</v>
      </c>
      <c r="D884" t="s">
        <v>74</v>
      </c>
      <c r="E884" t="s">
        <v>38</v>
      </c>
      <c r="F884" t="s">
        <v>40</v>
      </c>
      <c r="G884" t="s">
        <v>14</v>
      </c>
      <c r="H884" t="s">
        <v>19</v>
      </c>
      <c r="I884" s="9">
        <v>9064</v>
      </c>
      <c r="J884" s="9">
        <v>651.21</v>
      </c>
      <c r="K884" s="9">
        <v>524.96</v>
      </c>
      <c r="L884" s="9">
        <f>tbl_salesdata[[#This Row],[Units Sold]]*tbl_salesdata[[#This Row],[Unit Cost]]</f>
        <v>4758237.4400000004</v>
      </c>
      <c r="M884" s="9">
        <f>tbl_salesdata[[#This Row],[Units Sold]]*tbl_salesdata[[#This Row],[Unit Price]]</f>
        <v>5902567.4400000004</v>
      </c>
      <c r="N884" s="9">
        <f>tbl_salesdata[[#This Row],[Total Sales]]-tbl_salesdata[[#This Row],[Total Cost]]</f>
        <v>1144330</v>
      </c>
      <c r="O884">
        <f>tbl_salesdata[[#This Row],[Ship Date]]-tbl_salesdata[[#This Row],[Order Date]]</f>
        <v>20</v>
      </c>
      <c r="P884">
        <f>WEEKDAY(tbl_salesdata[[#This Row],[Order Date]],2)</f>
        <v>2</v>
      </c>
      <c r="Q884" t="str">
        <f>TEXT(tbl_salesdata[[#This Row],[Order Date]],"dddd")</f>
        <v>Tuesday</v>
      </c>
      <c r="R884" t="str">
        <f>IF(tbl_salesdata[[#This Row],[Weekdaynum]]&gt;5,"Yes","No")</f>
        <v>No</v>
      </c>
    </row>
    <row r="885" spans="1:18" hidden="1" x14ac:dyDescent="0.35">
      <c r="A885">
        <v>286312568</v>
      </c>
      <c r="B885" s="3">
        <v>42913</v>
      </c>
      <c r="C885" s="3">
        <v>42934</v>
      </c>
      <c r="D885" t="s">
        <v>118</v>
      </c>
      <c r="E885" t="s">
        <v>24</v>
      </c>
      <c r="F885" t="s">
        <v>33</v>
      </c>
      <c r="G885" t="s">
        <v>18</v>
      </c>
      <c r="H885" t="s">
        <v>34</v>
      </c>
      <c r="I885" s="9">
        <v>5106</v>
      </c>
      <c r="J885" s="9">
        <v>109.28</v>
      </c>
      <c r="K885" s="9">
        <v>35.840000000000003</v>
      </c>
      <c r="L885" s="9">
        <f>tbl_salesdata[[#This Row],[Units Sold]]*tbl_salesdata[[#This Row],[Unit Cost]]</f>
        <v>182999.04000000001</v>
      </c>
      <c r="M885" s="9">
        <f>tbl_salesdata[[#This Row],[Units Sold]]*tbl_salesdata[[#This Row],[Unit Price]]</f>
        <v>557983.68000000005</v>
      </c>
      <c r="N885" s="9">
        <f>tbl_salesdata[[#This Row],[Total Sales]]-tbl_salesdata[[#This Row],[Total Cost]]</f>
        <v>374984.64</v>
      </c>
      <c r="O885">
        <f>tbl_salesdata[[#This Row],[Ship Date]]-tbl_salesdata[[#This Row],[Order Date]]</f>
        <v>21</v>
      </c>
      <c r="P885">
        <f>WEEKDAY(tbl_salesdata[[#This Row],[Order Date]],2)</f>
        <v>2</v>
      </c>
      <c r="Q885" t="str">
        <f>TEXT(tbl_salesdata[[#This Row],[Order Date]],"dddd")</f>
        <v>Tuesday</v>
      </c>
      <c r="R885" t="str">
        <f>IF(tbl_salesdata[[#This Row],[Weekdaynum]]&gt;5,"Yes","No")</f>
        <v>No</v>
      </c>
    </row>
    <row r="886" spans="1:18" hidden="1" x14ac:dyDescent="0.35">
      <c r="A886">
        <v>889125955</v>
      </c>
      <c r="B886" s="3">
        <v>43247</v>
      </c>
      <c r="C886" s="3">
        <v>43252</v>
      </c>
      <c r="D886" t="s">
        <v>188</v>
      </c>
      <c r="E886" t="s">
        <v>21</v>
      </c>
      <c r="F886" t="s">
        <v>56</v>
      </c>
      <c r="G886" t="s">
        <v>18</v>
      </c>
      <c r="H886" t="s">
        <v>34</v>
      </c>
      <c r="I886" s="9">
        <v>983</v>
      </c>
      <c r="J886" s="9">
        <v>9.33</v>
      </c>
      <c r="K886" s="9">
        <v>6.92</v>
      </c>
      <c r="L886" s="9">
        <f>tbl_salesdata[[#This Row],[Units Sold]]*tbl_salesdata[[#This Row],[Unit Cost]]</f>
        <v>6802.36</v>
      </c>
      <c r="M886" s="9">
        <f>tbl_salesdata[[#This Row],[Units Sold]]*tbl_salesdata[[#This Row],[Unit Price]]</f>
        <v>9171.39</v>
      </c>
      <c r="N886" s="9">
        <f>tbl_salesdata[[#This Row],[Total Sales]]-tbl_salesdata[[#This Row],[Total Cost]]</f>
        <v>2369.0299999999997</v>
      </c>
      <c r="O886">
        <f>tbl_salesdata[[#This Row],[Ship Date]]-tbl_salesdata[[#This Row],[Order Date]]</f>
        <v>5</v>
      </c>
      <c r="P886">
        <f>WEEKDAY(tbl_salesdata[[#This Row],[Order Date]],2)</f>
        <v>7</v>
      </c>
      <c r="Q886" t="str">
        <f>TEXT(tbl_salesdata[[#This Row],[Order Date]],"dddd")</f>
        <v>Sunday</v>
      </c>
      <c r="R886" t="str">
        <f>IF(tbl_salesdata[[#This Row],[Weekdaynum]]&gt;5,"Yes","No")</f>
        <v>Yes</v>
      </c>
    </row>
    <row r="887" spans="1:18" hidden="1" x14ac:dyDescent="0.35">
      <c r="A887">
        <v>184085643</v>
      </c>
      <c r="B887" s="3">
        <v>44783</v>
      </c>
      <c r="C887" s="3">
        <v>44795</v>
      </c>
      <c r="D887" t="s">
        <v>65</v>
      </c>
      <c r="E887" t="s">
        <v>32</v>
      </c>
      <c r="F887" t="s">
        <v>22</v>
      </c>
      <c r="G887" t="s">
        <v>18</v>
      </c>
      <c r="H887" t="s">
        <v>15</v>
      </c>
      <c r="I887" s="9">
        <v>3887</v>
      </c>
      <c r="J887" s="9">
        <v>47.45</v>
      </c>
      <c r="K887" s="9">
        <v>31.79</v>
      </c>
      <c r="L887" s="9">
        <f>tbl_salesdata[[#This Row],[Units Sold]]*tbl_salesdata[[#This Row],[Unit Cost]]</f>
        <v>123567.73</v>
      </c>
      <c r="M887" s="9">
        <f>tbl_salesdata[[#This Row],[Units Sold]]*tbl_salesdata[[#This Row],[Unit Price]]</f>
        <v>184438.15000000002</v>
      </c>
      <c r="N887" s="9">
        <f>tbl_salesdata[[#This Row],[Total Sales]]-tbl_salesdata[[#This Row],[Total Cost]]</f>
        <v>60870.420000000027</v>
      </c>
      <c r="O887">
        <f>tbl_salesdata[[#This Row],[Ship Date]]-tbl_salesdata[[#This Row],[Order Date]]</f>
        <v>12</v>
      </c>
      <c r="P887">
        <f>WEEKDAY(tbl_salesdata[[#This Row],[Order Date]],2)</f>
        <v>3</v>
      </c>
      <c r="Q887" t="str">
        <f>TEXT(tbl_salesdata[[#This Row],[Order Date]],"dddd")</f>
        <v>Wednesday</v>
      </c>
      <c r="R887" t="str">
        <f>IF(tbl_salesdata[[#This Row],[Weekdaynum]]&gt;5,"Yes","No")</f>
        <v>No</v>
      </c>
    </row>
    <row r="888" spans="1:18" hidden="1" x14ac:dyDescent="0.35">
      <c r="A888">
        <v>263427960</v>
      </c>
      <c r="B888" s="3">
        <v>44414</v>
      </c>
      <c r="C888" s="3">
        <v>44429</v>
      </c>
      <c r="D888" t="s">
        <v>48</v>
      </c>
      <c r="E888" t="s">
        <v>21</v>
      </c>
      <c r="F888" t="s">
        <v>56</v>
      </c>
      <c r="G888" t="s">
        <v>18</v>
      </c>
      <c r="H888" t="s">
        <v>34</v>
      </c>
      <c r="I888" s="9">
        <v>3042</v>
      </c>
      <c r="J888" s="9">
        <v>9.33</v>
      </c>
      <c r="K888" s="9">
        <v>6.92</v>
      </c>
      <c r="L888" s="9">
        <f>tbl_salesdata[[#This Row],[Units Sold]]*tbl_salesdata[[#This Row],[Unit Cost]]</f>
        <v>21050.639999999999</v>
      </c>
      <c r="M888" s="9">
        <f>tbl_salesdata[[#This Row],[Units Sold]]*tbl_salesdata[[#This Row],[Unit Price]]</f>
        <v>28381.86</v>
      </c>
      <c r="N888" s="9">
        <f>tbl_salesdata[[#This Row],[Total Sales]]-tbl_salesdata[[#This Row],[Total Cost]]</f>
        <v>7331.2200000000012</v>
      </c>
      <c r="O888">
        <f>tbl_salesdata[[#This Row],[Ship Date]]-tbl_salesdata[[#This Row],[Order Date]]</f>
        <v>15</v>
      </c>
      <c r="P888">
        <f>WEEKDAY(tbl_salesdata[[#This Row],[Order Date]],2)</f>
        <v>5</v>
      </c>
      <c r="Q888" t="str">
        <f>TEXT(tbl_salesdata[[#This Row],[Order Date]],"dddd")</f>
        <v>Friday</v>
      </c>
      <c r="R888" t="str">
        <f>IF(tbl_salesdata[[#This Row],[Weekdaynum]]&gt;5,"Yes","No")</f>
        <v>No</v>
      </c>
    </row>
    <row r="889" spans="1:18" hidden="1" x14ac:dyDescent="0.35">
      <c r="A889">
        <v>589701735</v>
      </c>
      <c r="B889" s="3">
        <v>44035</v>
      </c>
      <c r="C889" s="3">
        <v>44048</v>
      </c>
      <c r="D889" t="s">
        <v>27</v>
      </c>
      <c r="E889" t="s">
        <v>24</v>
      </c>
      <c r="F889" t="s">
        <v>22</v>
      </c>
      <c r="G889" t="s">
        <v>18</v>
      </c>
      <c r="H889" t="s">
        <v>34</v>
      </c>
      <c r="I889" s="9">
        <v>4703</v>
      </c>
      <c r="J889" s="9">
        <v>47.45</v>
      </c>
      <c r="K889" s="9">
        <v>31.79</v>
      </c>
      <c r="L889" s="9">
        <f>tbl_salesdata[[#This Row],[Units Sold]]*tbl_salesdata[[#This Row],[Unit Cost]]</f>
        <v>149508.37</v>
      </c>
      <c r="M889" s="9">
        <f>tbl_salesdata[[#This Row],[Units Sold]]*tbl_salesdata[[#This Row],[Unit Price]]</f>
        <v>223157.35</v>
      </c>
      <c r="N889" s="9">
        <f>tbl_salesdata[[#This Row],[Total Sales]]-tbl_salesdata[[#This Row],[Total Cost]]</f>
        <v>73648.98000000001</v>
      </c>
      <c r="O889">
        <f>tbl_salesdata[[#This Row],[Ship Date]]-tbl_salesdata[[#This Row],[Order Date]]</f>
        <v>13</v>
      </c>
      <c r="P889">
        <f>WEEKDAY(tbl_salesdata[[#This Row],[Order Date]],2)</f>
        <v>4</v>
      </c>
      <c r="Q889" t="str">
        <f>TEXT(tbl_salesdata[[#This Row],[Order Date]],"dddd")</f>
        <v>Thursday</v>
      </c>
      <c r="R889" t="str">
        <f>IF(tbl_salesdata[[#This Row],[Weekdaynum]]&gt;5,"Yes","No")</f>
        <v>No</v>
      </c>
    </row>
    <row r="890" spans="1:18" hidden="1" x14ac:dyDescent="0.35">
      <c r="A890">
        <v>245768296</v>
      </c>
      <c r="B890" s="3">
        <v>42858</v>
      </c>
      <c r="C890" s="3">
        <v>42872</v>
      </c>
      <c r="D890" t="s">
        <v>118</v>
      </c>
      <c r="E890" t="s">
        <v>24</v>
      </c>
      <c r="F890" t="s">
        <v>68</v>
      </c>
      <c r="G890" t="s">
        <v>18</v>
      </c>
      <c r="H890" t="s">
        <v>19</v>
      </c>
      <c r="I890" s="9">
        <v>7155</v>
      </c>
      <c r="J890" s="9">
        <v>154.06</v>
      </c>
      <c r="K890" s="9">
        <v>90.93</v>
      </c>
      <c r="L890" s="9">
        <f>tbl_salesdata[[#This Row],[Units Sold]]*tbl_salesdata[[#This Row],[Unit Cost]]</f>
        <v>650604.15</v>
      </c>
      <c r="M890" s="9">
        <f>tbl_salesdata[[#This Row],[Units Sold]]*tbl_salesdata[[#This Row],[Unit Price]]</f>
        <v>1102299.3</v>
      </c>
      <c r="N890" s="9">
        <f>tbl_salesdata[[#This Row],[Total Sales]]-tbl_salesdata[[#This Row],[Total Cost]]</f>
        <v>451695.15</v>
      </c>
      <c r="O890">
        <f>tbl_salesdata[[#This Row],[Ship Date]]-tbl_salesdata[[#This Row],[Order Date]]</f>
        <v>14</v>
      </c>
      <c r="P890">
        <f>WEEKDAY(tbl_salesdata[[#This Row],[Order Date]],2)</f>
        <v>3</v>
      </c>
      <c r="Q890" t="str">
        <f>TEXT(tbl_salesdata[[#This Row],[Order Date]],"dddd")</f>
        <v>Wednesday</v>
      </c>
      <c r="R890" t="str">
        <f>IF(tbl_salesdata[[#This Row],[Weekdaynum]]&gt;5,"Yes","No")</f>
        <v>No</v>
      </c>
    </row>
    <row r="891" spans="1:18" hidden="1" x14ac:dyDescent="0.35">
      <c r="A891">
        <v>184801471</v>
      </c>
      <c r="B891" s="3">
        <v>44522</v>
      </c>
      <c r="C891" s="3">
        <v>44531</v>
      </c>
      <c r="D891" t="s">
        <v>63</v>
      </c>
      <c r="E891" t="s">
        <v>32</v>
      </c>
      <c r="F891" t="s">
        <v>22</v>
      </c>
      <c r="G891" t="s">
        <v>18</v>
      </c>
      <c r="H891" t="s">
        <v>26</v>
      </c>
      <c r="I891" s="9">
        <v>5717</v>
      </c>
      <c r="J891" s="9">
        <v>47.45</v>
      </c>
      <c r="K891" s="9">
        <v>31.79</v>
      </c>
      <c r="L891" s="9">
        <f>tbl_salesdata[[#This Row],[Units Sold]]*tbl_salesdata[[#This Row],[Unit Cost]]</f>
        <v>181743.43</v>
      </c>
      <c r="M891" s="9">
        <f>tbl_salesdata[[#This Row],[Units Sold]]*tbl_salesdata[[#This Row],[Unit Price]]</f>
        <v>271271.65000000002</v>
      </c>
      <c r="N891" s="9">
        <f>tbl_salesdata[[#This Row],[Total Sales]]-tbl_salesdata[[#This Row],[Total Cost]]</f>
        <v>89528.22000000003</v>
      </c>
      <c r="O891">
        <f>tbl_salesdata[[#This Row],[Ship Date]]-tbl_salesdata[[#This Row],[Order Date]]</f>
        <v>9</v>
      </c>
      <c r="P891">
        <f>WEEKDAY(tbl_salesdata[[#This Row],[Order Date]],2)</f>
        <v>1</v>
      </c>
      <c r="Q891" t="str">
        <f>TEXT(tbl_salesdata[[#This Row],[Order Date]],"dddd")</f>
        <v>Monday</v>
      </c>
      <c r="R891" t="str">
        <f>IF(tbl_salesdata[[#This Row],[Weekdaynum]]&gt;5,"Yes","No")</f>
        <v>No</v>
      </c>
    </row>
    <row r="892" spans="1:18" hidden="1" x14ac:dyDescent="0.35">
      <c r="A892">
        <v>980287587</v>
      </c>
      <c r="B892" s="3">
        <v>43667</v>
      </c>
      <c r="C892" s="3">
        <v>43673</v>
      </c>
      <c r="D892" t="s">
        <v>92</v>
      </c>
      <c r="E892" t="s">
        <v>32</v>
      </c>
      <c r="F892" t="s">
        <v>13</v>
      </c>
      <c r="G892" t="s">
        <v>14</v>
      </c>
      <c r="H892" t="s">
        <v>15</v>
      </c>
      <c r="I892" s="9">
        <v>7736</v>
      </c>
      <c r="J892" s="9">
        <v>255.28</v>
      </c>
      <c r="K892" s="9">
        <v>159.41999999999999</v>
      </c>
      <c r="L892" s="9">
        <f>tbl_salesdata[[#This Row],[Units Sold]]*tbl_salesdata[[#This Row],[Unit Cost]]</f>
        <v>1233273.1199999999</v>
      </c>
      <c r="M892" s="9">
        <f>tbl_salesdata[[#This Row],[Units Sold]]*tbl_salesdata[[#This Row],[Unit Price]]</f>
        <v>1974846.08</v>
      </c>
      <c r="N892" s="9">
        <f>tbl_salesdata[[#This Row],[Total Sales]]-tbl_salesdata[[#This Row],[Total Cost]]</f>
        <v>741572.9600000002</v>
      </c>
      <c r="O892">
        <f>tbl_salesdata[[#This Row],[Ship Date]]-tbl_salesdata[[#This Row],[Order Date]]</f>
        <v>6</v>
      </c>
      <c r="P892">
        <f>WEEKDAY(tbl_salesdata[[#This Row],[Order Date]],2)</f>
        <v>7</v>
      </c>
      <c r="Q892" t="str">
        <f>TEXT(tbl_salesdata[[#This Row],[Order Date]],"dddd")</f>
        <v>Sunday</v>
      </c>
      <c r="R892" t="str">
        <f>IF(tbl_salesdata[[#This Row],[Weekdaynum]]&gt;5,"Yes","No")</f>
        <v>Yes</v>
      </c>
    </row>
    <row r="893" spans="1:18" hidden="1" x14ac:dyDescent="0.35">
      <c r="A893">
        <v>576025474</v>
      </c>
      <c r="B893" s="3">
        <v>43173</v>
      </c>
      <c r="C893" s="3">
        <v>43187</v>
      </c>
      <c r="D893" t="s">
        <v>187</v>
      </c>
      <c r="E893" t="s">
        <v>29</v>
      </c>
      <c r="F893" t="s">
        <v>13</v>
      </c>
      <c r="G893" t="s">
        <v>14</v>
      </c>
      <c r="H893" t="s">
        <v>19</v>
      </c>
      <c r="I893" s="9">
        <v>7593</v>
      </c>
      <c r="J893" s="9">
        <v>255.28</v>
      </c>
      <c r="K893" s="9">
        <v>159.41999999999999</v>
      </c>
      <c r="L893" s="9">
        <f>tbl_salesdata[[#This Row],[Units Sold]]*tbl_salesdata[[#This Row],[Unit Cost]]</f>
        <v>1210476.0599999998</v>
      </c>
      <c r="M893" s="9">
        <f>tbl_salesdata[[#This Row],[Units Sold]]*tbl_salesdata[[#This Row],[Unit Price]]</f>
        <v>1938341.04</v>
      </c>
      <c r="N893" s="9">
        <f>tbl_salesdata[[#This Row],[Total Sales]]-tbl_salesdata[[#This Row],[Total Cost]]</f>
        <v>727864.98000000021</v>
      </c>
      <c r="O893">
        <f>tbl_salesdata[[#This Row],[Ship Date]]-tbl_salesdata[[#This Row],[Order Date]]</f>
        <v>14</v>
      </c>
      <c r="P893">
        <f>WEEKDAY(tbl_salesdata[[#This Row],[Order Date]],2)</f>
        <v>3</v>
      </c>
      <c r="Q893" t="str">
        <f>TEXT(tbl_salesdata[[#This Row],[Order Date]],"dddd")</f>
        <v>Wednesday</v>
      </c>
      <c r="R893" t="str">
        <f>IF(tbl_salesdata[[#This Row],[Weekdaynum]]&gt;5,"Yes","No")</f>
        <v>No</v>
      </c>
    </row>
    <row r="894" spans="1:18" hidden="1" x14ac:dyDescent="0.35">
      <c r="A894">
        <v>136126458</v>
      </c>
      <c r="B894" s="3">
        <v>43230</v>
      </c>
      <c r="C894" s="3">
        <v>43250</v>
      </c>
      <c r="D894" t="s">
        <v>206</v>
      </c>
      <c r="E894" t="s">
        <v>24</v>
      </c>
      <c r="F894" t="s">
        <v>17</v>
      </c>
      <c r="G894" t="s">
        <v>14</v>
      </c>
      <c r="H894" t="s">
        <v>34</v>
      </c>
      <c r="I894" s="9">
        <v>1699</v>
      </c>
      <c r="J894" s="9">
        <v>152.58000000000001</v>
      </c>
      <c r="K894" s="9">
        <v>97.44</v>
      </c>
      <c r="L894" s="9">
        <f>tbl_salesdata[[#This Row],[Units Sold]]*tbl_salesdata[[#This Row],[Unit Cost]]</f>
        <v>165550.56</v>
      </c>
      <c r="M894" s="9">
        <f>tbl_salesdata[[#This Row],[Units Sold]]*tbl_salesdata[[#This Row],[Unit Price]]</f>
        <v>259233.42</v>
      </c>
      <c r="N894" s="9">
        <f>tbl_salesdata[[#This Row],[Total Sales]]-tbl_salesdata[[#This Row],[Total Cost]]</f>
        <v>93682.860000000015</v>
      </c>
      <c r="O894">
        <f>tbl_salesdata[[#This Row],[Ship Date]]-tbl_salesdata[[#This Row],[Order Date]]</f>
        <v>20</v>
      </c>
      <c r="P894">
        <f>WEEKDAY(tbl_salesdata[[#This Row],[Order Date]],2)</f>
        <v>4</v>
      </c>
      <c r="Q894" t="str">
        <f>TEXT(tbl_salesdata[[#This Row],[Order Date]],"dddd")</f>
        <v>Thursday</v>
      </c>
      <c r="R894" t="str">
        <f>IF(tbl_salesdata[[#This Row],[Weekdaynum]]&gt;5,"Yes","No")</f>
        <v>No</v>
      </c>
    </row>
    <row r="895" spans="1:18" hidden="1" x14ac:dyDescent="0.35">
      <c r="A895">
        <v>895014369</v>
      </c>
      <c r="B895" s="3">
        <v>44495</v>
      </c>
      <c r="C895" s="3">
        <v>44499</v>
      </c>
      <c r="D895" t="s">
        <v>132</v>
      </c>
      <c r="E895" t="s">
        <v>38</v>
      </c>
      <c r="F895" t="s">
        <v>22</v>
      </c>
      <c r="G895" t="s">
        <v>14</v>
      </c>
      <c r="H895" t="s">
        <v>26</v>
      </c>
      <c r="I895" s="9">
        <v>3496</v>
      </c>
      <c r="J895" s="9">
        <v>47.45</v>
      </c>
      <c r="K895" s="9">
        <v>31.79</v>
      </c>
      <c r="L895" s="9">
        <f>tbl_salesdata[[#This Row],[Units Sold]]*tbl_salesdata[[#This Row],[Unit Cost]]</f>
        <v>111137.84</v>
      </c>
      <c r="M895" s="9">
        <f>tbl_salesdata[[#This Row],[Units Sold]]*tbl_salesdata[[#This Row],[Unit Price]]</f>
        <v>165885.20000000001</v>
      </c>
      <c r="N895" s="9">
        <f>tbl_salesdata[[#This Row],[Total Sales]]-tbl_salesdata[[#This Row],[Total Cost]]</f>
        <v>54747.360000000015</v>
      </c>
      <c r="O895">
        <f>tbl_salesdata[[#This Row],[Ship Date]]-tbl_salesdata[[#This Row],[Order Date]]</f>
        <v>4</v>
      </c>
      <c r="P895">
        <f>WEEKDAY(tbl_salesdata[[#This Row],[Order Date]],2)</f>
        <v>2</v>
      </c>
      <c r="Q895" t="str">
        <f>TEXT(tbl_salesdata[[#This Row],[Order Date]],"dddd")</f>
        <v>Tuesday</v>
      </c>
      <c r="R895" t="str">
        <f>IF(tbl_salesdata[[#This Row],[Weekdaynum]]&gt;5,"Yes","No")</f>
        <v>No</v>
      </c>
    </row>
    <row r="896" spans="1:18" hidden="1" x14ac:dyDescent="0.35">
      <c r="A896">
        <v>107425534</v>
      </c>
      <c r="B896" s="3">
        <v>43475</v>
      </c>
      <c r="C896" s="3">
        <v>43492</v>
      </c>
      <c r="D896" t="s">
        <v>143</v>
      </c>
      <c r="E896" t="s">
        <v>24</v>
      </c>
      <c r="F896" t="s">
        <v>22</v>
      </c>
      <c r="G896" t="s">
        <v>14</v>
      </c>
      <c r="H896" t="s">
        <v>19</v>
      </c>
      <c r="I896" s="9">
        <v>8458</v>
      </c>
      <c r="J896" s="9">
        <v>47.45</v>
      </c>
      <c r="K896" s="9">
        <v>31.79</v>
      </c>
      <c r="L896" s="9">
        <f>tbl_salesdata[[#This Row],[Units Sold]]*tbl_salesdata[[#This Row],[Unit Cost]]</f>
        <v>268879.82</v>
      </c>
      <c r="M896" s="9">
        <f>tbl_salesdata[[#This Row],[Units Sold]]*tbl_salesdata[[#This Row],[Unit Price]]</f>
        <v>401332.10000000003</v>
      </c>
      <c r="N896" s="9">
        <f>tbl_salesdata[[#This Row],[Total Sales]]-tbl_salesdata[[#This Row],[Total Cost]]</f>
        <v>132452.28000000003</v>
      </c>
      <c r="O896">
        <f>tbl_salesdata[[#This Row],[Ship Date]]-tbl_salesdata[[#This Row],[Order Date]]</f>
        <v>17</v>
      </c>
      <c r="P896">
        <f>WEEKDAY(tbl_salesdata[[#This Row],[Order Date]],2)</f>
        <v>4</v>
      </c>
      <c r="Q896" t="str">
        <f>TEXT(tbl_salesdata[[#This Row],[Order Date]],"dddd")</f>
        <v>Thursday</v>
      </c>
      <c r="R896" t="str">
        <f>IF(tbl_salesdata[[#This Row],[Weekdaynum]]&gt;5,"Yes","No")</f>
        <v>No</v>
      </c>
    </row>
    <row r="897" spans="1:18" hidden="1" x14ac:dyDescent="0.35">
      <c r="A897">
        <v>498408782</v>
      </c>
      <c r="B897" s="3">
        <v>43146</v>
      </c>
      <c r="C897" s="3">
        <v>43148</v>
      </c>
      <c r="D897" t="s">
        <v>198</v>
      </c>
      <c r="E897" t="s">
        <v>38</v>
      </c>
      <c r="F897" t="s">
        <v>42</v>
      </c>
      <c r="G897" t="s">
        <v>18</v>
      </c>
      <c r="H897" t="s">
        <v>15</v>
      </c>
      <c r="I897" s="9">
        <v>9089</v>
      </c>
      <c r="J897" s="9">
        <v>437.2</v>
      </c>
      <c r="K897" s="9">
        <v>263.33</v>
      </c>
      <c r="L897" s="9">
        <f>tbl_salesdata[[#This Row],[Units Sold]]*tbl_salesdata[[#This Row],[Unit Cost]]</f>
        <v>2393406.3699999996</v>
      </c>
      <c r="M897" s="9">
        <f>tbl_salesdata[[#This Row],[Units Sold]]*tbl_salesdata[[#This Row],[Unit Price]]</f>
        <v>3973710.8</v>
      </c>
      <c r="N897" s="9">
        <f>tbl_salesdata[[#This Row],[Total Sales]]-tbl_salesdata[[#This Row],[Total Cost]]</f>
        <v>1580304.4300000002</v>
      </c>
      <c r="O897">
        <f>tbl_salesdata[[#This Row],[Ship Date]]-tbl_salesdata[[#This Row],[Order Date]]</f>
        <v>2</v>
      </c>
      <c r="P897">
        <f>WEEKDAY(tbl_salesdata[[#This Row],[Order Date]],2)</f>
        <v>4</v>
      </c>
      <c r="Q897" t="str">
        <f>TEXT(tbl_salesdata[[#This Row],[Order Date]],"dddd")</f>
        <v>Thursday</v>
      </c>
      <c r="R897" t="str">
        <f>IF(tbl_salesdata[[#This Row],[Weekdaynum]]&gt;5,"Yes","No")</f>
        <v>No</v>
      </c>
    </row>
    <row r="898" spans="1:18" hidden="1" x14ac:dyDescent="0.35">
      <c r="A898">
        <v>813325440</v>
      </c>
      <c r="B898" s="3">
        <v>43948</v>
      </c>
      <c r="C898" s="3">
        <v>43960</v>
      </c>
      <c r="D898" t="s">
        <v>69</v>
      </c>
      <c r="E898" t="s">
        <v>38</v>
      </c>
      <c r="F898" t="s">
        <v>42</v>
      </c>
      <c r="G898" t="s">
        <v>14</v>
      </c>
      <c r="H898" t="s">
        <v>15</v>
      </c>
      <c r="I898" s="9">
        <v>9927</v>
      </c>
      <c r="J898" s="9">
        <v>437.2</v>
      </c>
      <c r="K898" s="9">
        <v>263.33</v>
      </c>
      <c r="L898" s="9">
        <f>tbl_salesdata[[#This Row],[Units Sold]]*tbl_salesdata[[#This Row],[Unit Cost]]</f>
        <v>2614076.9099999997</v>
      </c>
      <c r="M898" s="9">
        <f>tbl_salesdata[[#This Row],[Units Sold]]*tbl_salesdata[[#This Row],[Unit Price]]</f>
        <v>4340084.3999999994</v>
      </c>
      <c r="N898" s="9">
        <f>tbl_salesdata[[#This Row],[Total Sales]]-tbl_salesdata[[#This Row],[Total Cost]]</f>
        <v>1726007.4899999998</v>
      </c>
      <c r="O898">
        <f>tbl_salesdata[[#This Row],[Ship Date]]-tbl_salesdata[[#This Row],[Order Date]]</f>
        <v>12</v>
      </c>
      <c r="P898">
        <f>WEEKDAY(tbl_salesdata[[#This Row],[Order Date]],2)</f>
        <v>1</v>
      </c>
      <c r="Q898" t="str">
        <f>TEXT(tbl_salesdata[[#This Row],[Order Date]],"dddd")</f>
        <v>Monday</v>
      </c>
      <c r="R898" t="str">
        <f>IF(tbl_salesdata[[#This Row],[Weekdaynum]]&gt;5,"Yes","No")</f>
        <v>No</v>
      </c>
    </row>
    <row r="899" spans="1:18" x14ac:dyDescent="0.35">
      <c r="A899">
        <v>767752778</v>
      </c>
      <c r="B899" s="3">
        <v>43988</v>
      </c>
      <c r="C899" s="3">
        <v>43998</v>
      </c>
      <c r="D899" t="s">
        <v>179</v>
      </c>
      <c r="E899" t="s">
        <v>32</v>
      </c>
      <c r="F899" t="s">
        <v>40</v>
      </c>
      <c r="G899" t="s">
        <v>18</v>
      </c>
      <c r="H899" t="s">
        <v>34</v>
      </c>
      <c r="I899" s="9">
        <v>3963</v>
      </c>
      <c r="J899" s="9">
        <v>651.21</v>
      </c>
      <c r="K899" s="9">
        <v>524.96</v>
      </c>
      <c r="L899" s="9">
        <f>tbl_salesdata[[#This Row],[Units Sold]]*tbl_salesdata[[#This Row],[Unit Cost]]</f>
        <v>2080416.4800000002</v>
      </c>
      <c r="M899" s="9">
        <f>tbl_salesdata[[#This Row],[Units Sold]]*tbl_salesdata[[#This Row],[Unit Price]]</f>
        <v>2580745.23</v>
      </c>
      <c r="N899" s="9">
        <f>tbl_salesdata[[#This Row],[Total Sales]]-tbl_salesdata[[#This Row],[Total Cost]]</f>
        <v>500328.74999999977</v>
      </c>
      <c r="O899">
        <f>tbl_salesdata[[#This Row],[Ship Date]]-tbl_salesdata[[#This Row],[Order Date]]</f>
        <v>10</v>
      </c>
      <c r="P899">
        <f>WEEKDAY(tbl_salesdata[[#This Row],[Order Date]],2)</f>
        <v>6</v>
      </c>
      <c r="Q899" t="str">
        <f>TEXT(tbl_salesdata[[#This Row],[Order Date]],"dddd")</f>
        <v>Saturday</v>
      </c>
      <c r="R899" t="str">
        <f>IF(tbl_salesdata[[#This Row],[Weekdaynum]]&gt;5,"Yes","No")</f>
        <v>Yes</v>
      </c>
    </row>
    <row r="900" spans="1:18" hidden="1" x14ac:dyDescent="0.35">
      <c r="A900">
        <v>597966802</v>
      </c>
      <c r="B900" s="3">
        <v>42692</v>
      </c>
      <c r="C900" s="3">
        <v>42706</v>
      </c>
      <c r="D900" t="s">
        <v>54</v>
      </c>
      <c r="E900" t="s">
        <v>29</v>
      </c>
      <c r="F900" t="s">
        <v>56</v>
      </c>
      <c r="G900" t="s">
        <v>18</v>
      </c>
      <c r="H900" t="s">
        <v>26</v>
      </c>
      <c r="I900" s="9">
        <v>520</v>
      </c>
      <c r="J900" s="9">
        <v>9.33</v>
      </c>
      <c r="K900" s="9">
        <v>6.92</v>
      </c>
      <c r="L900" s="9">
        <f>tbl_salesdata[[#This Row],[Units Sold]]*tbl_salesdata[[#This Row],[Unit Cost]]</f>
        <v>3598.4</v>
      </c>
      <c r="M900" s="9">
        <f>tbl_salesdata[[#This Row],[Units Sold]]*tbl_salesdata[[#This Row],[Unit Price]]</f>
        <v>4851.6000000000004</v>
      </c>
      <c r="N900" s="9">
        <f>tbl_salesdata[[#This Row],[Total Sales]]-tbl_salesdata[[#This Row],[Total Cost]]</f>
        <v>1253.2000000000003</v>
      </c>
      <c r="O900">
        <f>tbl_salesdata[[#This Row],[Ship Date]]-tbl_salesdata[[#This Row],[Order Date]]</f>
        <v>14</v>
      </c>
      <c r="P900">
        <f>WEEKDAY(tbl_salesdata[[#This Row],[Order Date]],2)</f>
        <v>5</v>
      </c>
      <c r="Q900" t="str">
        <f>TEXT(tbl_salesdata[[#This Row],[Order Date]],"dddd")</f>
        <v>Friday</v>
      </c>
      <c r="R900" t="str">
        <f>IF(tbl_salesdata[[#This Row],[Weekdaynum]]&gt;5,"Yes","No")</f>
        <v>No</v>
      </c>
    </row>
    <row r="901" spans="1:18" hidden="1" x14ac:dyDescent="0.35">
      <c r="A901">
        <v>609976661</v>
      </c>
      <c r="B901" s="3">
        <v>44426</v>
      </c>
      <c r="C901" s="3">
        <v>44433</v>
      </c>
      <c r="D901" t="s">
        <v>64</v>
      </c>
      <c r="E901" t="s">
        <v>29</v>
      </c>
      <c r="F901" t="s">
        <v>30</v>
      </c>
      <c r="G901" t="s">
        <v>14</v>
      </c>
      <c r="H901" t="s">
        <v>19</v>
      </c>
      <c r="I901" s="9">
        <v>4504</v>
      </c>
      <c r="J901" s="9">
        <v>81.73</v>
      </c>
      <c r="K901" s="9">
        <v>56.67</v>
      </c>
      <c r="L901" s="9">
        <f>tbl_salesdata[[#This Row],[Units Sold]]*tbl_salesdata[[#This Row],[Unit Cost]]</f>
        <v>255241.68000000002</v>
      </c>
      <c r="M901" s="9">
        <f>tbl_salesdata[[#This Row],[Units Sold]]*tbl_salesdata[[#This Row],[Unit Price]]</f>
        <v>368111.92000000004</v>
      </c>
      <c r="N901" s="9">
        <f>tbl_salesdata[[#This Row],[Total Sales]]-tbl_salesdata[[#This Row],[Total Cost]]</f>
        <v>112870.24000000002</v>
      </c>
      <c r="O901">
        <f>tbl_salesdata[[#This Row],[Ship Date]]-tbl_salesdata[[#This Row],[Order Date]]</f>
        <v>7</v>
      </c>
      <c r="P901">
        <f>WEEKDAY(tbl_salesdata[[#This Row],[Order Date]],2)</f>
        <v>3</v>
      </c>
      <c r="Q901" t="str">
        <f>TEXT(tbl_salesdata[[#This Row],[Order Date]],"dddd")</f>
        <v>Wednesday</v>
      </c>
      <c r="R901" t="str">
        <f>IF(tbl_salesdata[[#This Row],[Weekdaynum]]&gt;5,"Yes","No")</f>
        <v>No</v>
      </c>
    </row>
    <row r="902" spans="1:18" hidden="1" x14ac:dyDescent="0.35">
      <c r="A902">
        <v>730490243</v>
      </c>
      <c r="B902" s="3">
        <v>44754</v>
      </c>
      <c r="C902" s="3">
        <v>44768</v>
      </c>
      <c r="D902" t="s">
        <v>113</v>
      </c>
      <c r="E902" t="s">
        <v>21</v>
      </c>
      <c r="F902" t="s">
        <v>47</v>
      </c>
      <c r="G902" t="s">
        <v>14</v>
      </c>
      <c r="H902" t="s">
        <v>34</v>
      </c>
      <c r="I902" s="9">
        <v>7151</v>
      </c>
      <c r="J902" s="9">
        <v>421.89</v>
      </c>
      <c r="K902" s="9">
        <v>364.69</v>
      </c>
      <c r="L902" s="9">
        <f>tbl_salesdata[[#This Row],[Units Sold]]*tbl_salesdata[[#This Row],[Unit Cost]]</f>
        <v>2607898.19</v>
      </c>
      <c r="M902" s="9">
        <f>tbl_salesdata[[#This Row],[Units Sold]]*tbl_salesdata[[#This Row],[Unit Price]]</f>
        <v>3016935.39</v>
      </c>
      <c r="N902" s="9">
        <f>tbl_salesdata[[#This Row],[Total Sales]]-tbl_salesdata[[#This Row],[Total Cost]]</f>
        <v>409037.20000000019</v>
      </c>
      <c r="O902">
        <f>tbl_salesdata[[#This Row],[Ship Date]]-tbl_salesdata[[#This Row],[Order Date]]</f>
        <v>14</v>
      </c>
      <c r="P902">
        <f>WEEKDAY(tbl_salesdata[[#This Row],[Order Date]],2)</f>
        <v>2</v>
      </c>
      <c r="Q902" t="str">
        <f>TEXT(tbl_salesdata[[#This Row],[Order Date]],"dddd")</f>
        <v>Tuesday</v>
      </c>
      <c r="R902" t="str">
        <f>IF(tbl_salesdata[[#This Row],[Weekdaynum]]&gt;5,"Yes","No")</f>
        <v>No</v>
      </c>
    </row>
    <row r="903" spans="1:18" hidden="1" x14ac:dyDescent="0.35">
      <c r="A903">
        <v>956431376</v>
      </c>
      <c r="B903" s="3">
        <v>43950</v>
      </c>
      <c r="C903" s="3">
        <v>43965</v>
      </c>
      <c r="D903" t="s">
        <v>174</v>
      </c>
      <c r="E903" t="s">
        <v>29</v>
      </c>
      <c r="F903" t="s">
        <v>30</v>
      </c>
      <c r="G903" t="s">
        <v>14</v>
      </c>
      <c r="H903" t="s">
        <v>34</v>
      </c>
      <c r="I903" s="9">
        <v>8153</v>
      </c>
      <c r="J903" s="9">
        <v>81.73</v>
      </c>
      <c r="K903" s="9">
        <v>56.67</v>
      </c>
      <c r="L903" s="9">
        <f>tbl_salesdata[[#This Row],[Units Sold]]*tbl_salesdata[[#This Row],[Unit Cost]]</f>
        <v>462030.51</v>
      </c>
      <c r="M903" s="9">
        <f>tbl_salesdata[[#This Row],[Units Sold]]*tbl_salesdata[[#This Row],[Unit Price]]</f>
        <v>666344.69000000006</v>
      </c>
      <c r="N903" s="9">
        <f>tbl_salesdata[[#This Row],[Total Sales]]-tbl_salesdata[[#This Row],[Total Cost]]</f>
        <v>204314.18000000005</v>
      </c>
      <c r="O903">
        <f>tbl_salesdata[[#This Row],[Ship Date]]-tbl_salesdata[[#This Row],[Order Date]]</f>
        <v>15</v>
      </c>
      <c r="P903">
        <f>WEEKDAY(tbl_salesdata[[#This Row],[Order Date]],2)</f>
        <v>3</v>
      </c>
      <c r="Q903" t="str">
        <f>TEXT(tbl_salesdata[[#This Row],[Order Date]],"dddd")</f>
        <v>Wednesday</v>
      </c>
      <c r="R903" t="str">
        <f>IF(tbl_salesdata[[#This Row],[Weekdaynum]]&gt;5,"Yes","No")</f>
        <v>No</v>
      </c>
    </row>
    <row r="904" spans="1:18" hidden="1" x14ac:dyDescent="0.35">
      <c r="A904">
        <v>905036389</v>
      </c>
      <c r="B904" s="3">
        <v>42675</v>
      </c>
      <c r="C904" s="3">
        <v>42689</v>
      </c>
      <c r="D904" t="s">
        <v>109</v>
      </c>
      <c r="E904" t="s">
        <v>21</v>
      </c>
      <c r="F904" t="s">
        <v>25</v>
      </c>
      <c r="G904" t="s">
        <v>14</v>
      </c>
      <c r="H904" t="s">
        <v>26</v>
      </c>
      <c r="I904" s="9">
        <v>9234</v>
      </c>
      <c r="J904" s="9">
        <v>205.7</v>
      </c>
      <c r="K904" s="9">
        <v>117.11</v>
      </c>
      <c r="L904" s="9">
        <f>tbl_salesdata[[#This Row],[Units Sold]]*tbl_salesdata[[#This Row],[Unit Cost]]</f>
        <v>1081393.74</v>
      </c>
      <c r="M904" s="9">
        <f>tbl_salesdata[[#This Row],[Units Sold]]*tbl_salesdata[[#This Row],[Unit Price]]</f>
        <v>1899433.7999999998</v>
      </c>
      <c r="N904" s="9">
        <f>tbl_salesdata[[#This Row],[Total Sales]]-tbl_salesdata[[#This Row],[Total Cost]]</f>
        <v>818040.05999999982</v>
      </c>
      <c r="O904">
        <f>tbl_salesdata[[#This Row],[Ship Date]]-tbl_salesdata[[#This Row],[Order Date]]</f>
        <v>14</v>
      </c>
      <c r="P904">
        <f>WEEKDAY(tbl_salesdata[[#This Row],[Order Date]],2)</f>
        <v>2</v>
      </c>
      <c r="Q904" t="str">
        <f>TEXT(tbl_salesdata[[#This Row],[Order Date]],"dddd")</f>
        <v>Tuesday</v>
      </c>
      <c r="R904" t="str">
        <f>IF(tbl_salesdata[[#This Row],[Weekdaynum]]&gt;5,"Yes","No")</f>
        <v>No</v>
      </c>
    </row>
    <row r="905" spans="1:18" hidden="1" x14ac:dyDescent="0.35">
      <c r="A905">
        <v>263854110</v>
      </c>
      <c r="B905" s="3">
        <v>43674</v>
      </c>
      <c r="C905" s="3">
        <v>43685</v>
      </c>
      <c r="D905" t="s">
        <v>31</v>
      </c>
      <c r="E905" t="s">
        <v>32</v>
      </c>
      <c r="F905" t="s">
        <v>47</v>
      </c>
      <c r="G905" t="s">
        <v>18</v>
      </c>
      <c r="H905" t="s">
        <v>34</v>
      </c>
      <c r="I905" s="9">
        <v>9149</v>
      </c>
      <c r="J905" s="9">
        <v>421.89</v>
      </c>
      <c r="K905" s="9">
        <v>364.69</v>
      </c>
      <c r="L905" s="9">
        <f>tbl_salesdata[[#This Row],[Units Sold]]*tbl_salesdata[[#This Row],[Unit Cost]]</f>
        <v>3336548.81</v>
      </c>
      <c r="M905" s="9">
        <f>tbl_salesdata[[#This Row],[Units Sold]]*tbl_salesdata[[#This Row],[Unit Price]]</f>
        <v>3859871.61</v>
      </c>
      <c r="N905" s="9">
        <f>tbl_salesdata[[#This Row],[Total Sales]]-tbl_salesdata[[#This Row],[Total Cost]]</f>
        <v>523322.79999999981</v>
      </c>
      <c r="O905">
        <f>tbl_salesdata[[#This Row],[Ship Date]]-tbl_salesdata[[#This Row],[Order Date]]</f>
        <v>11</v>
      </c>
      <c r="P905">
        <f>WEEKDAY(tbl_salesdata[[#This Row],[Order Date]],2)</f>
        <v>7</v>
      </c>
      <c r="Q905" t="str">
        <f>TEXT(tbl_salesdata[[#This Row],[Order Date]],"dddd")</f>
        <v>Sunday</v>
      </c>
      <c r="R905" t="str">
        <f>IF(tbl_salesdata[[#This Row],[Weekdaynum]]&gt;5,"Yes","No")</f>
        <v>Yes</v>
      </c>
    </row>
    <row r="906" spans="1:18" hidden="1" x14ac:dyDescent="0.35">
      <c r="A906">
        <v>140745866</v>
      </c>
      <c r="B906" s="3">
        <v>42310</v>
      </c>
      <c r="C906" s="3">
        <v>42320</v>
      </c>
      <c r="D906" t="s">
        <v>171</v>
      </c>
      <c r="E906" t="s">
        <v>12</v>
      </c>
      <c r="F906" t="s">
        <v>13</v>
      </c>
      <c r="G906" t="s">
        <v>14</v>
      </c>
      <c r="H906" t="s">
        <v>19</v>
      </c>
      <c r="I906" s="9">
        <v>8684</v>
      </c>
      <c r="J906" s="9">
        <v>255.28</v>
      </c>
      <c r="K906" s="9">
        <v>159.41999999999999</v>
      </c>
      <c r="L906" s="9">
        <f>tbl_salesdata[[#This Row],[Units Sold]]*tbl_salesdata[[#This Row],[Unit Cost]]</f>
        <v>1384403.2799999998</v>
      </c>
      <c r="M906" s="9">
        <f>tbl_salesdata[[#This Row],[Units Sold]]*tbl_salesdata[[#This Row],[Unit Price]]</f>
        <v>2216851.52</v>
      </c>
      <c r="N906" s="9">
        <f>tbl_salesdata[[#This Row],[Total Sales]]-tbl_salesdata[[#This Row],[Total Cost]]</f>
        <v>832448.24000000022</v>
      </c>
      <c r="O906">
        <f>tbl_salesdata[[#This Row],[Ship Date]]-tbl_salesdata[[#This Row],[Order Date]]</f>
        <v>10</v>
      </c>
      <c r="P906">
        <f>WEEKDAY(tbl_salesdata[[#This Row],[Order Date]],2)</f>
        <v>1</v>
      </c>
      <c r="Q906" t="str">
        <f>TEXT(tbl_salesdata[[#This Row],[Order Date]],"dddd")</f>
        <v>Monday</v>
      </c>
      <c r="R906" t="str">
        <f>IF(tbl_salesdata[[#This Row],[Weekdaynum]]&gt;5,"Yes","No")</f>
        <v>No</v>
      </c>
    </row>
    <row r="907" spans="1:18" hidden="1" x14ac:dyDescent="0.35">
      <c r="A907">
        <v>813885486</v>
      </c>
      <c r="B907" s="3">
        <v>44375</v>
      </c>
      <c r="C907" s="3">
        <v>44379</v>
      </c>
      <c r="D907" t="s">
        <v>124</v>
      </c>
      <c r="E907" t="s">
        <v>38</v>
      </c>
      <c r="F907" t="s">
        <v>33</v>
      </c>
      <c r="G907" t="s">
        <v>14</v>
      </c>
      <c r="H907" t="s">
        <v>19</v>
      </c>
      <c r="I907" s="9">
        <v>5656</v>
      </c>
      <c r="J907" s="9">
        <v>109.28</v>
      </c>
      <c r="K907" s="9">
        <v>35.840000000000003</v>
      </c>
      <c r="L907" s="9">
        <f>tbl_salesdata[[#This Row],[Units Sold]]*tbl_salesdata[[#This Row],[Unit Cost]]</f>
        <v>202711.04000000001</v>
      </c>
      <c r="M907" s="9">
        <f>tbl_salesdata[[#This Row],[Units Sold]]*tbl_salesdata[[#This Row],[Unit Price]]</f>
        <v>618087.68000000005</v>
      </c>
      <c r="N907" s="9">
        <f>tbl_salesdata[[#This Row],[Total Sales]]-tbl_salesdata[[#This Row],[Total Cost]]</f>
        <v>415376.64000000001</v>
      </c>
      <c r="O907">
        <f>tbl_salesdata[[#This Row],[Ship Date]]-tbl_salesdata[[#This Row],[Order Date]]</f>
        <v>4</v>
      </c>
      <c r="P907">
        <f>WEEKDAY(tbl_salesdata[[#This Row],[Order Date]],2)</f>
        <v>1</v>
      </c>
      <c r="Q907" t="str">
        <f>TEXT(tbl_salesdata[[#This Row],[Order Date]],"dddd")</f>
        <v>Monday</v>
      </c>
      <c r="R907" t="str">
        <f>IF(tbl_salesdata[[#This Row],[Weekdaynum]]&gt;5,"Yes","No")</f>
        <v>No</v>
      </c>
    </row>
    <row r="908" spans="1:18" hidden="1" x14ac:dyDescent="0.35">
      <c r="A908">
        <v>381759297</v>
      </c>
      <c r="B908" s="3">
        <v>43894</v>
      </c>
      <c r="C908" s="3">
        <v>43899</v>
      </c>
      <c r="D908" t="s">
        <v>60</v>
      </c>
      <c r="E908" t="s">
        <v>21</v>
      </c>
      <c r="F908" t="s">
        <v>33</v>
      </c>
      <c r="G908" t="s">
        <v>14</v>
      </c>
      <c r="H908" t="s">
        <v>19</v>
      </c>
      <c r="I908" s="9">
        <v>9914</v>
      </c>
      <c r="J908" s="9">
        <v>109.28</v>
      </c>
      <c r="K908" s="9">
        <v>35.840000000000003</v>
      </c>
      <c r="L908" s="9">
        <f>tbl_salesdata[[#This Row],[Units Sold]]*tbl_salesdata[[#This Row],[Unit Cost]]</f>
        <v>355317.76000000001</v>
      </c>
      <c r="M908" s="9">
        <f>tbl_salesdata[[#This Row],[Units Sold]]*tbl_salesdata[[#This Row],[Unit Price]]</f>
        <v>1083401.92</v>
      </c>
      <c r="N908" s="9">
        <f>tbl_salesdata[[#This Row],[Total Sales]]-tbl_salesdata[[#This Row],[Total Cost]]</f>
        <v>728084.15999999992</v>
      </c>
      <c r="O908">
        <f>tbl_salesdata[[#This Row],[Ship Date]]-tbl_salesdata[[#This Row],[Order Date]]</f>
        <v>5</v>
      </c>
      <c r="P908">
        <f>WEEKDAY(tbl_salesdata[[#This Row],[Order Date]],2)</f>
        <v>3</v>
      </c>
      <c r="Q908" t="str">
        <f>TEXT(tbl_salesdata[[#This Row],[Order Date]],"dddd")</f>
        <v>Wednesday</v>
      </c>
      <c r="R908" t="str">
        <f>IF(tbl_salesdata[[#This Row],[Weekdaynum]]&gt;5,"Yes","No")</f>
        <v>No</v>
      </c>
    </row>
    <row r="909" spans="1:18" hidden="1" x14ac:dyDescent="0.35">
      <c r="A909">
        <v>613166129</v>
      </c>
      <c r="B909" s="3">
        <v>44441</v>
      </c>
      <c r="C909" s="3">
        <v>44452</v>
      </c>
      <c r="D909" t="s">
        <v>204</v>
      </c>
      <c r="E909" t="s">
        <v>21</v>
      </c>
      <c r="F909" t="s">
        <v>42</v>
      </c>
      <c r="G909" t="s">
        <v>18</v>
      </c>
      <c r="H909" t="s">
        <v>15</v>
      </c>
      <c r="I909" s="9">
        <v>8338</v>
      </c>
      <c r="J909" s="9">
        <v>437.2</v>
      </c>
      <c r="K909" s="9">
        <v>263.33</v>
      </c>
      <c r="L909" s="9">
        <f>tbl_salesdata[[#This Row],[Units Sold]]*tbl_salesdata[[#This Row],[Unit Cost]]</f>
        <v>2195645.54</v>
      </c>
      <c r="M909" s="9">
        <f>tbl_salesdata[[#This Row],[Units Sold]]*tbl_salesdata[[#This Row],[Unit Price]]</f>
        <v>3645373.6</v>
      </c>
      <c r="N909" s="9">
        <f>tbl_salesdata[[#This Row],[Total Sales]]-tbl_salesdata[[#This Row],[Total Cost]]</f>
        <v>1449728.06</v>
      </c>
      <c r="O909">
        <f>tbl_salesdata[[#This Row],[Ship Date]]-tbl_salesdata[[#This Row],[Order Date]]</f>
        <v>11</v>
      </c>
      <c r="P909">
        <f>WEEKDAY(tbl_salesdata[[#This Row],[Order Date]],2)</f>
        <v>4</v>
      </c>
      <c r="Q909" t="str">
        <f>TEXT(tbl_salesdata[[#This Row],[Order Date]],"dddd")</f>
        <v>Thursday</v>
      </c>
      <c r="R909" t="str">
        <f>IF(tbl_salesdata[[#This Row],[Weekdaynum]]&gt;5,"Yes","No")</f>
        <v>No</v>
      </c>
    </row>
    <row r="910" spans="1:18" hidden="1" x14ac:dyDescent="0.35">
      <c r="A910">
        <v>197217309</v>
      </c>
      <c r="B910" s="3">
        <v>43973</v>
      </c>
      <c r="C910" s="3">
        <v>43978</v>
      </c>
      <c r="D910" t="s">
        <v>162</v>
      </c>
      <c r="E910" t="s">
        <v>38</v>
      </c>
      <c r="F910" t="s">
        <v>17</v>
      </c>
      <c r="G910" t="s">
        <v>18</v>
      </c>
      <c r="H910" t="s">
        <v>34</v>
      </c>
      <c r="I910" s="9">
        <v>9839</v>
      </c>
      <c r="J910" s="9">
        <v>152.58000000000001</v>
      </c>
      <c r="K910" s="9">
        <v>97.44</v>
      </c>
      <c r="L910" s="9">
        <f>tbl_salesdata[[#This Row],[Units Sold]]*tbl_salesdata[[#This Row],[Unit Cost]]</f>
        <v>958712.16</v>
      </c>
      <c r="M910" s="9">
        <f>tbl_salesdata[[#This Row],[Units Sold]]*tbl_salesdata[[#This Row],[Unit Price]]</f>
        <v>1501234.62</v>
      </c>
      <c r="N910" s="9">
        <f>tbl_salesdata[[#This Row],[Total Sales]]-tbl_salesdata[[#This Row],[Total Cost]]</f>
        <v>542522.46000000008</v>
      </c>
      <c r="O910">
        <f>tbl_salesdata[[#This Row],[Ship Date]]-tbl_salesdata[[#This Row],[Order Date]]</f>
        <v>5</v>
      </c>
      <c r="P910">
        <f>WEEKDAY(tbl_salesdata[[#This Row],[Order Date]],2)</f>
        <v>5</v>
      </c>
      <c r="Q910" t="str">
        <f>TEXT(tbl_salesdata[[#This Row],[Order Date]],"dddd")</f>
        <v>Friday</v>
      </c>
      <c r="R910" t="str">
        <f>IF(tbl_salesdata[[#This Row],[Weekdaynum]]&gt;5,"Yes","No")</f>
        <v>No</v>
      </c>
    </row>
    <row r="911" spans="1:18" hidden="1" x14ac:dyDescent="0.35">
      <c r="A911">
        <v>593336665</v>
      </c>
      <c r="B911" s="3">
        <v>43109</v>
      </c>
      <c r="C911" s="3">
        <v>43124</v>
      </c>
      <c r="D911" t="s">
        <v>158</v>
      </c>
      <c r="E911" t="s">
        <v>12</v>
      </c>
      <c r="F911" t="s">
        <v>33</v>
      </c>
      <c r="G911" t="s">
        <v>18</v>
      </c>
      <c r="H911" t="s">
        <v>15</v>
      </c>
      <c r="I911" s="9">
        <v>359</v>
      </c>
      <c r="J911" s="9">
        <v>109.28</v>
      </c>
      <c r="K911" s="9">
        <v>35.840000000000003</v>
      </c>
      <c r="L911" s="9">
        <f>tbl_salesdata[[#This Row],[Units Sold]]*tbl_salesdata[[#This Row],[Unit Cost]]</f>
        <v>12866.560000000001</v>
      </c>
      <c r="M911" s="9">
        <f>tbl_salesdata[[#This Row],[Units Sold]]*tbl_salesdata[[#This Row],[Unit Price]]</f>
        <v>39231.519999999997</v>
      </c>
      <c r="N911" s="9">
        <f>tbl_salesdata[[#This Row],[Total Sales]]-tbl_salesdata[[#This Row],[Total Cost]]</f>
        <v>26364.959999999995</v>
      </c>
      <c r="O911">
        <f>tbl_salesdata[[#This Row],[Ship Date]]-tbl_salesdata[[#This Row],[Order Date]]</f>
        <v>15</v>
      </c>
      <c r="P911">
        <f>WEEKDAY(tbl_salesdata[[#This Row],[Order Date]],2)</f>
        <v>2</v>
      </c>
      <c r="Q911" t="str">
        <f>TEXT(tbl_salesdata[[#This Row],[Order Date]],"dddd")</f>
        <v>Tuesday</v>
      </c>
      <c r="R911" t="str">
        <f>IF(tbl_salesdata[[#This Row],[Weekdaynum]]&gt;5,"Yes","No")</f>
        <v>No</v>
      </c>
    </row>
    <row r="912" spans="1:18" hidden="1" x14ac:dyDescent="0.35">
      <c r="A912">
        <v>181260526</v>
      </c>
      <c r="B912" s="3">
        <v>42858</v>
      </c>
      <c r="C912" s="3">
        <v>42864</v>
      </c>
      <c r="D912" t="s">
        <v>100</v>
      </c>
      <c r="E912" t="s">
        <v>21</v>
      </c>
      <c r="F912" t="s">
        <v>40</v>
      </c>
      <c r="G912" t="s">
        <v>18</v>
      </c>
      <c r="H912" t="s">
        <v>15</v>
      </c>
      <c r="I912" s="9">
        <v>7872</v>
      </c>
      <c r="J912" s="9">
        <v>651.21</v>
      </c>
      <c r="K912" s="9">
        <v>524.96</v>
      </c>
      <c r="L912" s="9">
        <f>tbl_salesdata[[#This Row],[Units Sold]]*tbl_salesdata[[#This Row],[Unit Cost]]</f>
        <v>4132485.1200000001</v>
      </c>
      <c r="M912" s="9">
        <f>tbl_salesdata[[#This Row],[Units Sold]]*tbl_salesdata[[#This Row],[Unit Price]]</f>
        <v>5126325.12</v>
      </c>
      <c r="N912" s="9">
        <f>tbl_salesdata[[#This Row],[Total Sales]]-tbl_salesdata[[#This Row],[Total Cost]]</f>
        <v>993840</v>
      </c>
      <c r="O912">
        <f>tbl_salesdata[[#This Row],[Ship Date]]-tbl_salesdata[[#This Row],[Order Date]]</f>
        <v>6</v>
      </c>
      <c r="P912">
        <f>WEEKDAY(tbl_salesdata[[#This Row],[Order Date]],2)</f>
        <v>3</v>
      </c>
      <c r="Q912" t="str">
        <f>TEXT(tbl_salesdata[[#This Row],[Order Date]],"dddd")</f>
        <v>Wednesday</v>
      </c>
      <c r="R912" t="str">
        <f>IF(tbl_salesdata[[#This Row],[Weekdaynum]]&gt;5,"Yes","No")</f>
        <v>No</v>
      </c>
    </row>
    <row r="913" spans="1:18" hidden="1" x14ac:dyDescent="0.35">
      <c r="A913">
        <v>111037719</v>
      </c>
      <c r="B913" s="3">
        <v>44118</v>
      </c>
      <c r="C913" s="3">
        <v>44128</v>
      </c>
      <c r="D913" t="s">
        <v>150</v>
      </c>
      <c r="E913" t="s">
        <v>38</v>
      </c>
      <c r="F913" t="s">
        <v>17</v>
      </c>
      <c r="G913" t="s">
        <v>14</v>
      </c>
      <c r="H913" t="s">
        <v>26</v>
      </c>
      <c r="I913" s="9">
        <v>7383</v>
      </c>
      <c r="J913" s="9">
        <v>152.58000000000001</v>
      </c>
      <c r="K913" s="9">
        <v>97.44</v>
      </c>
      <c r="L913" s="9">
        <f>tbl_salesdata[[#This Row],[Units Sold]]*tbl_salesdata[[#This Row],[Unit Cost]]</f>
        <v>719399.52</v>
      </c>
      <c r="M913" s="9">
        <f>tbl_salesdata[[#This Row],[Units Sold]]*tbl_salesdata[[#This Row],[Unit Price]]</f>
        <v>1126498.1400000001</v>
      </c>
      <c r="N913" s="9">
        <f>tbl_salesdata[[#This Row],[Total Sales]]-tbl_salesdata[[#This Row],[Total Cost]]</f>
        <v>407098.62000000011</v>
      </c>
      <c r="O913">
        <f>tbl_salesdata[[#This Row],[Ship Date]]-tbl_salesdata[[#This Row],[Order Date]]</f>
        <v>10</v>
      </c>
      <c r="P913">
        <f>WEEKDAY(tbl_salesdata[[#This Row],[Order Date]],2)</f>
        <v>3</v>
      </c>
      <c r="Q913" t="str">
        <f>TEXT(tbl_salesdata[[#This Row],[Order Date]],"dddd")</f>
        <v>Wednesday</v>
      </c>
      <c r="R913" t="str">
        <f>IF(tbl_salesdata[[#This Row],[Weekdaynum]]&gt;5,"Yes","No")</f>
        <v>No</v>
      </c>
    </row>
    <row r="914" spans="1:18" hidden="1" x14ac:dyDescent="0.35">
      <c r="A914">
        <v>253029572</v>
      </c>
      <c r="B914" s="3">
        <v>43328</v>
      </c>
      <c r="C914" s="3">
        <v>43349</v>
      </c>
      <c r="D914" t="s">
        <v>180</v>
      </c>
      <c r="E914" t="s">
        <v>24</v>
      </c>
      <c r="F914" t="s">
        <v>40</v>
      </c>
      <c r="G914" t="s">
        <v>14</v>
      </c>
      <c r="H914" t="s">
        <v>15</v>
      </c>
      <c r="I914" s="9">
        <v>5928</v>
      </c>
      <c r="J914" s="9">
        <v>651.21</v>
      </c>
      <c r="K914" s="9">
        <v>524.96</v>
      </c>
      <c r="L914" s="9">
        <f>tbl_salesdata[[#This Row],[Units Sold]]*tbl_salesdata[[#This Row],[Unit Cost]]</f>
        <v>3111962.8800000004</v>
      </c>
      <c r="M914" s="9">
        <f>tbl_salesdata[[#This Row],[Units Sold]]*tbl_salesdata[[#This Row],[Unit Price]]</f>
        <v>3860372.8800000004</v>
      </c>
      <c r="N914" s="9">
        <f>tbl_salesdata[[#This Row],[Total Sales]]-tbl_salesdata[[#This Row],[Total Cost]]</f>
        <v>748410</v>
      </c>
      <c r="O914">
        <f>tbl_salesdata[[#This Row],[Ship Date]]-tbl_salesdata[[#This Row],[Order Date]]</f>
        <v>21</v>
      </c>
      <c r="P914">
        <f>WEEKDAY(tbl_salesdata[[#This Row],[Order Date]],2)</f>
        <v>4</v>
      </c>
      <c r="Q914" t="str">
        <f>TEXT(tbl_salesdata[[#This Row],[Order Date]],"dddd")</f>
        <v>Thursday</v>
      </c>
      <c r="R914" t="str">
        <f>IF(tbl_salesdata[[#This Row],[Weekdaynum]]&gt;5,"Yes","No")</f>
        <v>No</v>
      </c>
    </row>
    <row r="915" spans="1:18" hidden="1" x14ac:dyDescent="0.35">
      <c r="A915">
        <v>547909915</v>
      </c>
      <c r="B915" s="3">
        <v>44435</v>
      </c>
      <c r="C915" s="3">
        <v>44451</v>
      </c>
      <c r="D915" t="s">
        <v>54</v>
      </c>
      <c r="E915" t="s">
        <v>29</v>
      </c>
      <c r="F915" t="s">
        <v>33</v>
      </c>
      <c r="G915" t="s">
        <v>18</v>
      </c>
      <c r="H915" t="s">
        <v>34</v>
      </c>
      <c r="I915" s="9">
        <v>7574</v>
      </c>
      <c r="J915" s="9">
        <v>109.28</v>
      </c>
      <c r="K915" s="9">
        <v>35.840000000000003</v>
      </c>
      <c r="L915" s="9">
        <f>tbl_salesdata[[#This Row],[Units Sold]]*tbl_salesdata[[#This Row],[Unit Cost]]</f>
        <v>271452.16000000003</v>
      </c>
      <c r="M915" s="9">
        <f>tbl_salesdata[[#This Row],[Units Sold]]*tbl_salesdata[[#This Row],[Unit Price]]</f>
        <v>827686.72</v>
      </c>
      <c r="N915" s="9">
        <f>tbl_salesdata[[#This Row],[Total Sales]]-tbl_salesdata[[#This Row],[Total Cost]]</f>
        <v>556234.55999999994</v>
      </c>
      <c r="O915">
        <f>tbl_salesdata[[#This Row],[Ship Date]]-tbl_salesdata[[#This Row],[Order Date]]</f>
        <v>16</v>
      </c>
      <c r="P915">
        <f>WEEKDAY(tbl_salesdata[[#This Row],[Order Date]],2)</f>
        <v>5</v>
      </c>
      <c r="Q915" t="str">
        <f>TEXT(tbl_salesdata[[#This Row],[Order Date]],"dddd")</f>
        <v>Friday</v>
      </c>
      <c r="R915" t="str">
        <f>IF(tbl_salesdata[[#This Row],[Weekdaynum]]&gt;5,"Yes","No")</f>
        <v>No</v>
      </c>
    </row>
    <row r="916" spans="1:18" hidden="1" x14ac:dyDescent="0.35">
      <c r="A916">
        <v>556665074</v>
      </c>
      <c r="B916" s="3">
        <v>42540</v>
      </c>
      <c r="C916" s="3">
        <v>42559</v>
      </c>
      <c r="D916" t="s">
        <v>101</v>
      </c>
      <c r="E916" t="s">
        <v>24</v>
      </c>
      <c r="F916" t="s">
        <v>68</v>
      </c>
      <c r="G916" t="s">
        <v>14</v>
      </c>
      <c r="H916" t="s">
        <v>15</v>
      </c>
      <c r="I916" s="9">
        <v>8421</v>
      </c>
      <c r="J916" s="9">
        <v>154.06</v>
      </c>
      <c r="K916" s="9">
        <v>90.93</v>
      </c>
      <c r="L916" s="9">
        <f>tbl_salesdata[[#This Row],[Units Sold]]*tbl_salesdata[[#This Row],[Unit Cost]]</f>
        <v>765721.53</v>
      </c>
      <c r="M916" s="9">
        <f>tbl_salesdata[[#This Row],[Units Sold]]*tbl_salesdata[[#This Row],[Unit Price]]</f>
        <v>1297339.26</v>
      </c>
      <c r="N916" s="9">
        <f>tbl_salesdata[[#This Row],[Total Sales]]-tbl_salesdata[[#This Row],[Total Cost]]</f>
        <v>531617.73</v>
      </c>
      <c r="O916">
        <f>tbl_salesdata[[#This Row],[Ship Date]]-tbl_salesdata[[#This Row],[Order Date]]</f>
        <v>19</v>
      </c>
      <c r="P916">
        <f>WEEKDAY(tbl_salesdata[[#This Row],[Order Date]],2)</f>
        <v>7</v>
      </c>
      <c r="Q916" t="str">
        <f>TEXT(tbl_salesdata[[#This Row],[Order Date]],"dddd")</f>
        <v>Sunday</v>
      </c>
      <c r="R916" t="str">
        <f>IF(tbl_salesdata[[#This Row],[Weekdaynum]]&gt;5,"Yes","No")</f>
        <v>Yes</v>
      </c>
    </row>
    <row r="917" spans="1:18" x14ac:dyDescent="0.35">
      <c r="A917">
        <v>128766906</v>
      </c>
      <c r="B917" s="3">
        <v>44240</v>
      </c>
      <c r="C917" s="3">
        <v>44255</v>
      </c>
      <c r="D917" t="s">
        <v>203</v>
      </c>
      <c r="E917" t="s">
        <v>21</v>
      </c>
      <c r="F917" t="s">
        <v>76</v>
      </c>
      <c r="G917" t="s">
        <v>18</v>
      </c>
      <c r="H917" t="s">
        <v>19</v>
      </c>
      <c r="I917" s="9">
        <v>3844</v>
      </c>
      <c r="J917" s="9">
        <v>668.27</v>
      </c>
      <c r="K917" s="9">
        <v>502.54</v>
      </c>
      <c r="L917" s="9">
        <f>tbl_salesdata[[#This Row],[Units Sold]]*tbl_salesdata[[#This Row],[Unit Cost]]</f>
        <v>1931763.76</v>
      </c>
      <c r="M917" s="9">
        <f>tbl_salesdata[[#This Row],[Units Sold]]*tbl_salesdata[[#This Row],[Unit Price]]</f>
        <v>2568829.88</v>
      </c>
      <c r="N917" s="9">
        <f>tbl_salesdata[[#This Row],[Total Sales]]-tbl_salesdata[[#This Row],[Total Cost]]</f>
        <v>637066.11999999988</v>
      </c>
      <c r="O917">
        <f>tbl_salesdata[[#This Row],[Ship Date]]-tbl_salesdata[[#This Row],[Order Date]]</f>
        <v>15</v>
      </c>
      <c r="P917">
        <f>WEEKDAY(tbl_salesdata[[#This Row],[Order Date]],2)</f>
        <v>6</v>
      </c>
      <c r="Q917" t="str">
        <f>TEXT(tbl_salesdata[[#This Row],[Order Date]],"dddd")</f>
        <v>Saturday</v>
      </c>
      <c r="R917" t="str">
        <f>IF(tbl_salesdata[[#This Row],[Weekdaynum]]&gt;5,"Yes","No")</f>
        <v>Yes</v>
      </c>
    </row>
    <row r="918" spans="1:18" hidden="1" x14ac:dyDescent="0.35">
      <c r="A918">
        <v>561307656</v>
      </c>
      <c r="B918" s="3">
        <v>43194</v>
      </c>
      <c r="C918" s="3">
        <v>43207</v>
      </c>
      <c r="D918" t="s">
        <v>41</v>
      </c>
      <c r="E918" t="s">
        <v>29</v>
      </c>
      <c r="F918" t="s">
        <v>33</v>
      </c>
      <c r="G918" t="s">
        <v>18</v>
      </c>
      <c r="H918" t="s">
        <v>26</v>
      </c>
      <c r="I918" s="9">
        <v>2264</v>
      </c>
      <c r="J918" s="9">
        <v>109.28</v>
      </c>
      <c r="K918" s="9">
        <v>35.840000000000003</v>
      </c>
      <c r="L918" s="9">
        <f>tbl_salesdata[[#This Row],[Units Sold]]*tbl_salesdata[[#This Row],[Unit Cost]]</f>
        <v>81141.760000000009</v>
      </c>
      <c r="M918" s="9">
        <f>tbl_salesdata[[#This Row],[Units Sold]]*tbl_salesdata[[#This Row],[Unit Price]]</f>
        <v>247409.92000000001</v>
      </c>
      <c r="N918" s="9">
        <f>tbl_salesdata[[#This Row],[Total Sales]]-tbl_salesdata[[#This Row],[Total Cost]]</f>
        <v>166268.16</v>
      </c>
      <c r="O918">
        <f>tbl_salesdata[[#This Row],[Ship Date]]-tbl_salesdata[[#This Row],[Order Date]]</f>
        <v>13</v>
      </c>
      <c r="P918">
        <f>WEEKDAY(tbl_salesdata[[#This Row],[Order Date]],2)</f>
        <v>3</v>
      </c>
      <c r="Q918" t="str">
        <f>TEXT(tbl_salesdata[[#This Row],[Order Date]],"dddd")</f>
        <v>Wednesday</v>
      </c>
      <c r="R918" t="str">
        <f>IF(tbl_salesdata[[#This Row],[Weekdaynum]]&gt;5,"Yes","No")</f>
        <v>No</v>
      </c>
    </row>
    <row r="919" spans="1:18" x14ac:dyDescent="0.35">
      <c r="A919">
        <v>132186830</v>
      </c>
      <c r="B919" s="3">
        <v>43526</v>
      </c>
      <c r="C919" s="3">
        <v>43528</v>
      </c>
      <c r="D919" t="s">
        <v>62</v>
      </c>
      <c r="E919" t="s">
        <v>38</v>
      </c>
      <c r="F919" t="s">
        <v>42</v>
      </c>
      <c r="G919" t="s">
        <v>18</v>
      </c>
      <c r="H919" t="s">
        <v>15</v>
      </c>
      <c r="I919" s="9">
        <v>5875</v>
      </c>
      <c r="J919" s="9">
        <v>437.2</v>
      </c>
      <c r="K919" s="9">
        <v>263.33</v>
      </c>
      <c r="L919" s="9">
        <f>tbl_salesdata[[#This Row],[Units Sold]]*tbl_salesdata[[#This Row],[Unit Cost]]</f>
        <v>1547063.75</v>
      </c>
      <c r="M919" s="9">
        <f>tbl_salesdata[[#This Row],[Units Sold]]*tbl_salesdata[[#This Row],[Unit Price]]</f>
        <v>2568550</v>
      </c>
      <c r="N919" s="9">
        <f>tbl_salesdata[[#This Row],[Total Sales]]-tbl_salesdata[[#This Row],[Total Cost]]</f>
        <v>1021486.25</v>
      </c>
      <c r="O919">
        <f>tbl_salesdata[[#This Row],[Ship Date]]-tbl_salesdata[[#This Row],[Order Date]]</f>
        <v>2</v>
      </c>
      <c r="P919">
        <f>WEEKDAY(tbl_salesdata[[#This Row],[Order Date]],2)</f>
        <v>6</v>
      </c>
      <c r="Q919" t="str">
        <f>TEXT(tbl_salesdata[[#This Row],[Order Date]],"dddd")</f>
        <v>Saturday</v>
      </c>
      <c r="R919" t="str">
        <f>IF(tbl_salesdata[[#This Row],[Weekdaynum]]&gt;5,"Yes","No")</f>
        <v>Yes</v>
      </c>
    </row>
    <row r="920" spans="1:18" x14ac:dyDescent="0.35">
      <c r="A920">
        <v>446438729</v>
      </c>
      <c r="B920" s="3">
        <v>44373</v>
      </c>
      <c r="C920" s="3">
        <v>44385</v>
      </c>
      <c r="D920" t="s">
        <v>85</v>
      </c>
      <c r="E920" t="s">
        <v>12</v>
      </c>
      <c r="F920" t="s">
        <v>13</v>
      </c>
      <c r="G920" t="s">
        <v>14</v>
      </c>
      <c r="H920" t="s">
        <v>19</v>
      </c>
      <c r="I920" s="9">
        <v>9996</v>
      </c>
      <c r="J920" s="9">
        <v>255.28</v>
      </c>
      <c r="K920" s="9">
        <v>159.41999999999999</v>
      </c>
      <c r="L920" s="9">
        <f>tbl_salesdata[[#This Row],[Units Sold]]*tbl_salesdata[[#This Row],[Unit Cost]]</f>
        <v>1593562.3199999998</v>
      </c>
      <c r="M920" s="9">
        <f>tbl_salesdata[[#This Row],[Units Sold]]*tbl_salesdata[[#This Row],[Unit Price]]</f>
        <v>2551778.88</v>
      </c>
      <c r="N920" s="9">
        <f>tbl_salesdata[[#This Row],[Total Sales]]-tbl_salesdata[[#This Row],[Total Cost]]</f>
        <v>958216.56</v>
      </c>
      <c r="O920">
        <f>tbl_salesdata[[#This Row],[Ship Date]]-tbl_salesdata[[#This Row],[Order Date]]</f>
        <v>12</v>
      </c>
      <c r="P920">
        <f>WEEKDAY(tbl_salesdata[[#This Row],[Order Date]],2)</f>
        <v>6</v>
      </c>
      <c r="Q920" t="str">
        <f>TEXT(tbl_salesdata[[#This Row],[Order Date]],"dddd")</f>
        <v>Saturday</v>
      </c>
      <c r="R920" t="str">
        <f>IF(tbl_salesdata[[#This Row],[Weekdaynum]]&gt;5,"Yes","No")</f>
        <v>Yes</v>
      </c>
    </row>
    <row r="921" spans="1:18" hidden="1" x14ac:dyDescent="0.35">
      <c r="A921">
        <v>264959609</v>
      </c>
      <c r="B921" s="3">
        <v>43709</v>
      </c>
      <c r="C921" s="3">
        <v>43718</v>
      </c>
      <c r="D921" t="s">
        <v>215</v>
      </c>
      <c r="E921" t="s">
        <v>21</v>
      </c>
      <c r="F921" t="s">
        <v>17</v>
      </c>
      <c r="G921" t="s">
        <v>14</v>
      </c>
      <c r="H921" t="s">
        <v>19</v>
      </c>
      <c r="I921" s="9">
        <v>6291</v>
      </c>
      <c r="J921" s="9">
        <v>152.58000000000001</v>
      </c>
      <c r="K921" s="9">
        <v>97.44</v>
      </c>
      <c r="L921" s="9">
        <f>tbl_salesdata[[#This Row],[Units Sold]]*tbl_salesdata[[#This Row],[Unit Cost]]</f>
        <v>612995.04</v>
      </c>
      <c r="M921" s="9">
        <f>tbl_salesdata[[#This Row],[Units Sold]]*tbl_salesdata[[#This Row],[Unit Price]]</f>
        <v>959880.78</v>
      </c>
      <c r="N921" s="9">
        <f>tbl_salesdata[[#This Row],[Total Sales]]-tbl_salesdata[[#This Row],[Total Cost]]</f>
        <v>346885.74</v>
      </c>
      <c r="O921">
        <f>tbl_salesdata[[#This Row],[Ship Date]]-tbl_salesdata[[#This Row],[Order Date]]</f>
        <v>9</v>
      </c>
      <c r="P921">
        <f>WEEKDAY(tbl_salesdata[[#This Row],[Order Date]],2)</f>
        <v>7</v>
      </c>
      <c r="Q921" t="str">
        <f>TEXT(tbl_salesdata[[#This Row],[Order Date]],"dddd")</f>
        <v>Sunday</v>
      </c>
      <c r="R921" t="str">
        <f>IF(tbl_salesdata[[#This Row],[Weekdaynum]]&gt;5,"Yes","No")</f>
        <v>Yes</v>
      </c>
    </row>
    <row r="922" spans="1:18" hidden="1" x14ac:dyDescent="0.35">
      <c r="A922">
        <v>475176560</v>
      </c>
      <c r="B922" s="3">
        <v>44773</v>
      </c>
      <c r="C922" s="3">
        <v>44775</v>
      </c>
      <c r="D922" t="s">
        <v>117</v>
      </c>
      <c r="E922" t="s">
        <v>21</v>
      </c>
      <c r="F922" t="s">
        <v>56</v>
      </c>
      <c r="G922" t="s">
        <v>14</v>
      </c>
      <c r="H922" t="s">
        <v>26</v>
      </c>
      <c r="I922" s="9">
        <v>4159</v>
      </c>
      <c r="J922" s="9">
        <v>9.33</v>
      </c>
      <c r="K922" s="9">
        <v>6.92</v>
      </c>
      <c r="L922" s="9">
        <f>tbl_salesdata[[#This Row],[Units Sold]]*tbl_salesdata[[#This Row],[Unit Cost]]</f>
        <v>28780.28</v>
      </c>
      <c r="M922" s="9">
        <f>tbl_salesdata[[#This Row],[Units Sold]]*tbl_salesdata[[#This Row],[Unit Price]]</f>
        <v>38803.47</v>
      </c>
      <c r="N922" s="9">
        <f>tbl_salesdata[[#This Row],[Total Sales]]-tbl_salesdata[[#This Row],[Total Cost]]</f>
        <v>10023.190000000002</v>
      </c>
      <c r="O922">
        <f>tbl_salesdata[[#This Row],[Ship Date]]-tbl_salesdata[[#This Row],[Order Date]]</f>
        <v>2</v>
      </c>
      <c r="P922">
        <f>WEEKDAY(tbl_salesdata[[#This Row],[Order Date]],2)</f>
        <v>7</v>
      </c>
      <c r="Q922" t="str">
        <f>TEXT(tbl_salesdata[[#This Row],[Order Date]],"dddd")</f>
        <v>Sunday</v>
      </c>
      <c r="R922" t="str">
        <f>IF(tbl_salesdata[[#This Row],[Weekdaynum]]&gt;5,"Yes","No")</f>
        <v>Yes</v>
      </c>
    </row>
    <row r="923" spans="1:18" hidden="1" x14ac:dyDescent="0.35">
      <c r="A923">
        <v>194922626</v>
      </c>
      <c r="B923" s="3">
        <v>43853</v>
      </c>
      <c r="C923" s="3">
        <v>43866</v>
      </c>
      <c r="D923" t="s">
        <v>129</v>
      </c>
      <c r="E923" t="s">
        <v>21</v>
      </c>
      <c r="F923" t="s">
        <v>13</v>
      </c>
      <c r="G923" t="s">
        <v>18</v>
      </c>
      <c r="H923" t="s">
        <v>34</v>
      </c>
      <c r="I923" s="9">
        <v>791</v>
      </c>
      <c r="J923" s="9">
        <v>255.28</v>
      </c>
      <c r="K923" s="9">
        <v>159.41999999999999</v>
      </c>
      <c r="L923" s="9">
        <f>tbl_salesdata[[#This Row],[Units Sold]]*tbl_salesdata[[#This Row],[Unit Cost]]</f>
        <v>126101.21999999999</v>
      </c>
      <c r="M923" s="9">
        <f>tbl_salesdata[[#This Row],[Units Sold]]*tbl_salesdata[[#This Row],[Unit Price]]</f>
        <v>201926.48</v>
      </c>
      <c r="N923" s="9">
        <f>tbl_salesdata[[#This Row],[Total Sales]]-tbl_salesdata[[#This Row],[Total Cost]]</f>
        <v>75825.260000000024</v>
      </c>
      <c r="O923">
        <f>tbl_salesdata[[#This Row],[Ship Date]]-tbl_salesdata[[#This Row],[Order Date]]</f>
        <v>13</v>
      </c>
      <c r="P923">
        <f>WEEKDAY(tbl_salesdata[[#This Row],[Order Date]],2)</f>
        <v>4</v>
      </c>
      <c r="Q923" t="str">
        <f>TEXT(tbl_salesdata[[#This Row],[Order Date]],"dddd")</f>
        <v>Thursday</v>
      </c>
      <c r="R923" t="str">
        <f>IF(tbl_salesdata[[#This Row],[Weekdaynum]]&gt;5,"Yes","No")</f>
        <v>No</v>
      </c>
    </row>
    <row r="924" spans="1:18" hidden="1" x14ac:dyDescent="0.35">
      <c r="A924">
        <v>447684133</v>
      </c>
      <c r="B924" s="3">
        <v>42554</v>
      </c>
      <c r="C924" s="3">
        <v>42556</v>
      </c>
      <c r="D924" t="s">
        <v>165</v>
      </c>
      <c r="E924" t="s">
        <v>21</v>
      </c>
      <c r="F924" t="s">
        <v>17</v>
      </c>
      <c r="G924" t="s">
        <v>18</v>
      </c>
      <c r="H924" t="s">
        <v>15</v>
      </c>
      <c r="I924" s="9">
        <v>8538</v>
      </c>
      <c r="J924" s="9">
        <v>152.58000000000001</v>
      </c>
      <c r="K924" s="9">
        <v>97.44</v>
      </c>
      <c r="L924" s="9">
        <f>tbl_salesdata[[#This Row],[Units Sold]]*tbl_salesdata[[#This Row],[Unit Cost]]</f>
        <v>831942.72</v>
      </c>
      <c r="M924" s="9">
        <f>tbl_salesdata[[#This Row],[Units Sold]]*tbl_salesdata[[#This Row],[Unit Price]]</f>
        <v>1302728.04</v>
      </c>
      <c r="N924" s="9">
        <f>tbl_salesdata[[#This Row],[Total Sales]]-tbl_salesdata[[#This Row],[Total Cost]]</f>
        <v>470785.32000000007</v>
      </c>
      <c r="O924">
        <f>tbl_salesdata[[#This Row],[Ship Date]]-tbl_salesdata[[#This Row],[Order Date]]</f>
        <v>2</v>
      </c>
      <c r="P924">
        <f>WEEKDAY(tbl_salesdata[[#This Row],[Order Date]],2)</f>
        <v>7</v>
      </c>
      <c r="Q924" t="str">
        <f>TEXT(tbl_salesdata[[#This Row],[Order Date]],"dddd")</f>
        <v>Sunday</v>
      </c>
      <c r="R924" t="str">
        <f>IF(tbl_salesdata[[#This Row],[Weekdaynum]]&gt;5,"Yes","No")</f>
        <v>Yes</v>
      </c>
    </row>
    <row r="925" spans="1:18" x14ac:dyDescent="0.35">
      <c r="A925">
        <v>187890946</v>
      </c>
      <c r="B925" s="3">
        <v>43988</v>
      </c>
      <c r="C925" s="3">
        <v>44001</v>
      </c>
      <c r="D925" t="s">
        <v>119</v>
      </c>
      <c r="E925" t="s">
        <v>24</v>
      </c>
      <c r="F925" t="s">
        <v>13</v>
      </c>
      <c r="G925" t="s">
        <v>18</v>
      </c>
      <c r="H925" t="s">
        <v>19</v>
      </c>
      <c r="I925" s="9">
        <v>9961</v>
      </c>
      <c r="J925" s="9">
        <v>255.28</v>
      </c>
      <c r="K925" s="9">
        <v>159.41999999999999</v>
      </c>
      <c r="L925" s="9">
        <f>tbl_salesdata[[#This Row],[Units Sold]]*tbl_salesdata[[#This Row],[Unit Cost]]</f>
        <v>1587982.6199999999</v>
      </c>
      <c r="M925" s="9">
        <f>tbl_salesdata[[#This Row],[Units Sold]]*tbl_salesdata[[#This Row],[Unit Price]]</f>
        <v>2542844.08</v>
      </c>
      <c r="N925" s="9">
        <f>tbl_salesdata[[#This Row],[Total Sales]]-tbl_salesdata[[#This Row],[Total Cost]]</f>
        <v>954861.4600000002</v>
      </c>
      <c r="O925">
        <f>tbl_salesdata[[#This Row],[Ship Date]]-tbl_salesdata[[#This Row],[Order Date]]</f>
        <v>13</v>
      </c>
      <c r="P925">
        <f>WEEKDAY(tbl_salesdata[[#This Row],[Order Date]],2)</f>
        <v>6</v>
      </c>
      <c r="Q925" t="str">
        <f>TEXT(tbl_salesdata[[#This Row],[Order Date]],"dddd")</f>
        <v>Saturday</v>
      </c>
      <c r="R925" t="str">
        <f>IF(tbl_salesdata[[#This Row],[Weekdaynum]]&gt;5,"Yes","No")</f>
        <v>Yes</v>
      </c>
    </row>
    <row r="926" spans="1:18" hidden="1" x14ac:dyDescent="0.35">
      <c r="A926">
        <v>247761285</v>
      </c>
      <c r="B926" s="3">
        <v>44727</v>
      </c>
      <c r="C926" s="3">
        <v>44744</v>
      </c>
      <c r="D926" t="s">
        <v>84</v>
      </c>
      <c r="E926" t="s">
        <v>24</v>
      </c>
      <c r="F926" t="s">
        <v>22</v>
      </c>
      <c r="G926" t="s">
        <v>14</v>
      </c>
      <c r="H926" t="s">
        <v>15</v>
      </c>
      <c r="I926" s="9">
        <v>6925</v>
      </c>
      <c r="J926" s="9">
        <v>47.45</v>
      </c>
      <c r="K926" s="9">
        <v>31.79</v>
      </c>
      <c r="L926" s="9">
        <f>tbl_salesdata[[#This Row],[Units Sold]]*tbl_salesdata[[#This Row],[Unit Cost]]</f>
        <v>220145.75</v>
      </c>
      <c r="M926" s="9">
        <f>tbl_salesdata[[#This Row],[Units Sold]]*tbl_salesdata[[#This Row],[Unit Price]]</f>
        <v>328591.25</v>
      </c>
      <c r="N926" s="9">
        <f>tbl_salesdata[[#This Row],[Total Sales]]-tbl_salesdata[[#This Row],[Total Cost]]</f>
        <v>108445.5</v>
      </c>
      <c r="O926">
        <f>tbl_salesdata[[#This Row],[Ship Date]]-tbl_salesdata[[#This Row],[Order Date]]</f>
        <v>17</v>
      </c>
      <c r="P926">
        <f>WEEKDAY(tbl_salesdata[[#This Row],[Order Date]],2)</f>
        <v>3</v>
      </c>
      <c r="Q926" t="str">
        <f>TEXT(tbl_salesdata[[#This Row],[Order Date]],"dddd")</f>
        <v>Wednesday</v>
      </c>
      <c r="R926" t="str">
        <f>IF(tbl_salesdata[[#This Row],[Weekdaynum]]&gt;5,"Yes","No")</f>
        <v>No</v>
      </c>
    </row>
    <row r="927" spans="1:18" hidden="1" x14ac:dyDescent="0.35">
      <c r="A927">
        <v>393612086</v>
      </c>
      <c r="B927" s="3">
        <v>43619</v>
      </c>
      <c r="C927" s="3">
        <v>43621</v>
      </c>
      <c r="D927" t="s">
        <v>149</v>
      </c>
      <c r="E927" t="s">
        <v>12</v>
      </c>
      <c r="F927" t="s">
        <v>47</v>
      </c>
      <c r="G927" t="s">
        <v>18</v>
      </c>
      <c r="H927" t="s">
        <v>19</v>
      </c>
      <c r="I927" s="9">
        <v>7418</v>
      </c>
      <c r="J927" s="9">
        <v>421.89</v>
      </c>
      <c r="K927" s="9">
        <v>364.69</v>
      </c>
      <c r="L927" s="9">
        <f>tbl_salesdata[[#This Row],[Units Sold]]*tbl_salesdata[[#This Row],[Unit Cost]]</f>
        <v>2705270.42</v>
      </c>
      <c r="M927" s="9">
        <f>tbl_salesdata[[#This Row],[Units Sold]]*tbl_salesdata[[#This Row],[Unit Price]]</f>
        <v>3129580.02</v>
      </c>
      <c r="N927" s="9">
        <f>tbl_salesdata[[#This Row],[Total Sales]]-tbl_salesdata[[#This Row],[Total Cost]]</f>
        <v>424309.60000000009</v>
      </c>
      <c r="O927">
        <f>tbl_salesdata[[#This Row],[Ship Date]]-tbl_salesdata[[#This Row],[Order Date]]</f>
        <v>2</v>
      </c>
      <c r="P927">
        <f>WEEKDAY(tbl_salesdata[[#This Row],[Order Date]],2)</f>
        <v>1</v>
      </c>
      <c r="Q927" t="str">
        <f>TEXT(tbl_salesdata[[#This Row],[Order Date]],"dddd")</f>
        <v>Monday</v>
      </c>
      <c r="R927" t="str">
        <f>IF(tbl_salesdata[[#This Row],[Weekdaynum]]&gt;5,"Yes","No")</f>
        <v>No</v>
      </c>
    </row>
    <row r="928" spans="1:18" hidden="1" x14ac:dyDescent="0.35">
      <c r="A928">
        <v>469548642</v>
      </c>
      <c r="B928" s="3">
        <v>42368</v>
      </c>
      <c r="C928" s="3">
        <v>42369</v>
      </c>
      <c r="D928" t="s">
        <v>166</v>
      </c>
      <c r="E928" t="s">
        <v>38</v>
      </c>
      <c r="F928" t="s">
        <v>33</v>
      </c>
      <c r="G928" t="s">
        <v>18</v>
      </c>
      <c r="H928" t="s">
        <v>15</v>
      </c>
      <c r="I928" s="9">
        <v>8732</v>
      </c>
      <c r="J928" s="9">
        <v>109.28</v>
      </c>
      <c r="K928" s="9">
        <v>35.840000000000003</v>
      </c>
      <c r="L928" s="9">
        <f>tbl_salesdata[[#This Row],[Units Sold]]*tbl_salesdata[[#This Row],[Unit Cost]]</f>
        <v>312954.88</v>
      </c>
      <c r="M928" s="9">
        <f>tbl_salesdata[[#This Row],[Units Sold]]*tbl_salesdata[[#This Row],[Unit Price]]</f>
        <v>954232.96</v>
      </c>
      <c r="N928" s="9">
        <f>tbl_salesdata[[#This Row],[Total Sales]]-tbl_salesdata[[#This Row],[Total Cost]]</f>
        <v>641278.07999999996</v>
      </c>
      <c r="O928">
        <f>tbl_salesdata[[#This Row],[Ship Date]]-tbl_salesdata[[#This Row],[Order Date]]</f>
        <v>1</v>
      </c>
      <c r="P928">
        <f>WEEKDAY(tbl_salesdata[[#This Row],[Order Date]],2)</f>
        <v>3</v>
      </c>
      <c r="Q928" t="str">
        <f>TEXT(tbl_salesdata[[#This Row],[Order Date]],"dddd")</f>
        <v>Wednesday</v>
      </c>
      <c r="R928" t="str">
        <f>IF(tbl_salesdata[[#This Row],[Weekdaynum]]&gt;5,"Yes","No")</f>
        <v>No</v>
      </c>
    </row>
    <row r="929" spans="1:18" hidden="1" x14ac:dyDescent="0.35">
      <c r="A929">
        <v>950619781</v>
      </c>
      <c r="B929" s="3">
        <v>44755</v>
      </c>
      <c r="C929" s="3">
        <v>44763</v>
      </c>
      <c r="D929" t="s">
        <v>183</v>
      </c>
      <c r="E929" t="s">
        <v>24</v>
      </c>
      <c r="F929" t="s">
        <v>56</v>
      </c>
      <c r="G929" t="s">
        <v>14</v>
      </c>
      <c r="H929" t="s">
        <v>15</v>
      </c>
      <c r="I929" s="9">
        <v>8373</v>
      </c>
      <c r="J929" s="9">
        <v>9.33</v>
      </c>
      <c r="K929" s="9">
        <v>6.92</v>
      </c>
      <c r="L929" s="9">
        <f>tbl_salesdata[[#This Row],[Units Sold]]*tbl_salesdata[[#This Row],[Unit Cost]]</f>
        <v>57941.159999999996</v>
      </c>
      <c r="M929" s="9">
        <f>tbl_salesdata[[#This Row],[Units Sold]]*tbl_salesdata[[#This Row],[Unit Price]]</f>
        <v>78120.09</v>
      </c>
      <c r="N929" s="9">
        <f>tbl_salesdata[[#This Row],[Total Sales]]-tbl_salesdata[[#This Row],[Total Cost]]</f>
        <v>20178.93</v>
      </c>
      <c r="O929">
        <f>tbl_salesdata[[#This Row],[Ship Date]]-tbl_salesdata[[#This Row],[Order Date]]</f>
        <v>8</v>
      </c>
      <c r="P929">
        <f>WEEKDAY(tbl_salesdata[[#This Row],[Order Date]],2)</f>
        <v>3</v>
      </c>
      <c r="Q929" t="str">
        <f>TEXT(tbl_salesdata[[#This Row],[Order Date]],"dddd")</f>
        <v>Wednesday</v>
      </c>
      <c r="R929" t="str">
        <f>IF(tbl_salesdata[[#This Row],[Weekdaynum]]&gt;5,"Yes","No")</f>
        <v>No</v>
      </c>
    </row>
    <row r="930" spans="1:18" x14ac:dyDescent="0.35">
      <c r="A930">
        <v>612610375</v>
      </c>
      <c r="B930" s="3">
        <v>44394</v>
      </c>
      <c r="C930" s="3">
        <v>44401</v>
      </c>
      <c r="D930" t="s">
        <v>171</v>
      </c>
      <c r="E930" t="s">
        <v>12</v>
      </c>
      <c r="F930" t="s">
        <v>40</v>
      </c>
      <c r="G930" t="s">
        <v>18</v>
      </c>
      <c r="H930" t="s">
        <v>15</v>
      </c>
      <c r="I930" s="9">
        <v>3878</v>
      </c>
      <c r="J930" s="9">
        <v>651.21</v>
      </c>
      <c r="K930" s="9">
        <v>524.96</v>
      </c>
      <c r="L930" s="9">
        <f>tbl_salesdata[[#This Row],[Units Sold]]*tbl_salesdata[[#This Row],[Unit Cost]]</f>
        <v>2035794.8800000001</v>
      </c>
      <c r="M930" s="9">
        <f>tbl_salesdata[[#This Row],[Units Sold]]*tbl_salesdata[[#This Row],[Unit Price]]</f>
        <v>2525392.3800000004</v>
      </c>
      <c r="N930" s="9">
        <f>tbl_salesdata[[#This Row],[Total Sales]]-tbl_salesdata[[#This Row],[Total Cost]]</f>
        <v>489597.50000000023</v>
      </c>
      <c r="O930">
        <f>tbl_salesdata[[#This Row],[Ship Date]]-tbl_salesdata[[#This Row],[Order Date]]</f>
        <v>7</v>
      </c>
      <c r="P930">
        <f>WEEKDAY(tbl_salesdata[[#This Row],[Order Date]],2)</f>
        <v>6</v>
      </c>
      <c r="Q930" t="str">
        <f>TEXT(tbl_salesdata[[#This Row],[Order Date]],"dddd")</f>
        <v>Saturday</v>
      </c>
      <c r="R930" t="str">
        <f>IF(tbl_salesdata[[#This Row],[Weekdaynum]]&gt;5,"Yes","No")</f>
        <v>Yes</v>
      </c>
    </row>
    <row r="931" spans="1:18" hidden="1" x14ac:dyDescent="0.35">
      <c r="A931">
        <v>879923617</v>
      </c>
      <c r="B931" s="3">
        <v>43322</v>
      </c>
      <c r="C931" s="3">
        <v>43339</v>
      </c>
      <c r="D931" t="s">
        <v>145</v>
      </c>
      <c r="E931" t="s">
        <v>21</v>
      </c>
      <c r="F931" t="s">
        <v>13</v>
      </c>
      <c r="G931" t="s">
        <v>14</v>
      </c>
      <c r="H931" t="s">
        <v>15</v>
      </c>
      <c r="I931" s="9">
        <v>7807</v>
      </c>
      <c r="J931" s="9">
        <v>255.28</v>
      </c>
      <c r="K931" s="9">
        <v>159.41999999999999</v>
      </c>
      <c r="L931" s="9">
        <f>tbl_salesdata[[#This Row],[Units Sold]]*tbl_salesdata[[#This Row],[Unit Cost]]</f>
        <v>1244591.94</v>
      </c>
      <c r="M931" s="9">
        <f>tbl_salesdata[[#This Row],[Units Sold]]*tbl_salesdata[[#This Row],[Unit Price]]</f>
        <v>1992970.96</v>
      </c>
      <c r="N931" s="9">
        <f>tbl_salesdata[[#This Row],[Total Sales]]-tbl_salesdata[[#This Row],[Total Cost]]</f>
        <v>748379.02</v>
      </c>
      <c r="O931">
        <f>tbl_salesdata[[#This Row],[Ship Date]]-tbl_salesdata[[#This Row],[Order Date]]</f>
        <v>17</v>
      </c>
      <c r="P931">
        <f>WEEKDAY(tbl_salesdata[[#This Row],[Order Date]],2)</f>
        <v>5</v>
      </c>
      <c r="Q931" t="str">
        <f>TEXT(tbl_salesdata[[#This Row],[Order Date]],"dddd")</f>
        <v>Friday</v>
      </c>
      <c r="R931" t="str">
        <f>IF(tbl_salesdata[[#This Row],[Weekdaynum]]&gt;5,"Yes","No")</f>
        <v>No</v>
      </c>
    </row>
    <row r="932" spans="1:18" hidden="1" x14ac:dyDescent="0.35">
      <c r="A932">
        <v>279816472</v>
      </c>
      <c r="B932" s="3">
        <v>43168</v>
      </c>
      <c r="C932" s="3">
        <v>43184</v>
      </c>
      <c r="D932" t="s">
        <v>107</v>
      </c>
      <c r="E932" t="s">
        <v>21</v>
      </c>
      <c r="F932" t="s">
        <v>17</v>
      </c>
      <c r="G932" t="s">
        <v>18</v>
      </c>
      <c r="H932" t="s">
        <v>34</v>
      </c>
      <c r="I932" s="9">
        <v>2767</v>
      </c>
      <c r="J932" s="9">
        <v>152.58000000000001</v>
      </c>
      <c r="K932" s="9">
        <v>97.44</v>
      </c>
      <c r="L932" s="9">
        <f>tbl_salesdata[[#This Row],[Units Sold]]*tbl_salesdata[[#This Row],[Unit Cost]]</f>
        <v>269616.48</v>
      </c>
      <c r="M932" s="9">
        <f>tbl_salesdata[[#This Row],[Units Sold]]*tbl_salesdata[[#This Row],[Unit Price]]</f>
        <v>422188.86000000004</v>
      </c>
      <c r="N932" s="9">
        <f>tbl_salesdata[[#This Row],[Total Sales]]-tbl_salesdata[[#This Row],[Total Cost]]</f>
        <v>152572.38000000006</v>
      </c>
      <c r="O932">
        <f>tbl_salesdata[[#This Row],[Ship Date]]-tbl_salesdata[[#This Row],[Order Date]]</f>
        <v>16</v>
      </c>
      <c r="P932">
        <f>WEEKDAY(tbl_salesdata[[#This Row],[Order Date]],2)</f>
        <v>5</v>
      </c>
      <c r="Q932" t="str">
        <f>TEXT(tbl_salesdata[[#This Row],[Order Date]],"dddd")</f>
        <v>Friday</v>
      </c>
      <c r="R932" t="str">
        <f>IF(tbl_salesdata[[#This Row],[Weekdaynum]]&gt;5,"Yes","No")</f>
        <v>No</v>
      </c>
    </row>
    <row r="933" spans="1:18" hidden="1" x14ac:dyDescent="0.35">
      <c r="A933">
        <v>888164222</v>
      </c>
      <c r="B933" s="3">
        <v>42404</v>
      </c>
      <c r="C933" s="3">
        <v>42421</v>
      </c>
      <c r="D933" t="s">
        <v>92</v>
      </c>
      <c r="E933" t="s">
        <v>32</v>
      </c>
      <c r="F933" t="s">
        <v>22</v>
      </c>
      <c r="G933" t="s">
        <v>18</v>
      </c>
      <c r="H933" t="s">
        <v>19</v>
      </c>
      <c r="I933" s="9">
        <v>6385</v>
      </c>
      <c r="J933" s="9">
        <v>47.45</v>
      </c>
      <c r="K933" s="9">
        <v>31.79</v>
      </c>
      <c r="L933" s="9">
        <f>tbl_salesdata[[#This Row],[Units Sold]]*tbl_salesdata[[#This Row],[Unit Cost]]</f>
        <v>202979.15</v>
      </c>
      <c r="M933" s="9">
        <f>tbl_salesdata[[#This Row],[Units Sold]]*tbl_salesdata[[#This Row],[Unit Price]]</f>
        <v>302968.25</v>
      </c>
      <c r="N933" s="9">
        <f>tbl_salesdata[[#This Row],[Total Sales]]-tbl_salesdata[[#This Row],[Total Cost]]</f>
        <v>99989.1</v>
      </c>
      <c r="O933">
        <f>tbl_salesdata[[#This Row],[Ship Date]]-tbl_salesdata[[#This Row],[Order Date]]</f>
        <v>17</v>
      </c>
      <c r="P933">
        <f>WEEKDAY(tbl_salesdata[[#This Row],[Order Date]],2)</f>
        <v>4</v>
      </c>
      <c r="Q933" t="str">
        <f>TEXT(tbl_salesdata[[#This Row],[Order Date]],"dddd")</f>
        <v>Thursday</v>
      </c>
      <c r="R933" t="str">
        <f>IF(tbl_salesdata[[#This Row],[Weekdaynum]]&gt;5,"Yes","No")</f>
        <v>No</v>
      </c>
    </row>
    <row r="934" spans="1:18" x14ac:dyDescent="0.35">
      <c r="A934">
        <v>549187934</v>
      </c>
      <c r="B934" s="3">
        <v>42154</v>
      </c>
      <c r="C934" s="3">
        <v>42156</v>
      </c>
      <c r="D934" t="s">
        <v>195</v>
      </c>
      <c r="E934" t="s">
        <v>21</v>
      </c>
      <c r="F934" t="s">
        <v>42</v>
      </c>
      <c r="G934" t="s">
        <v>14</v>
      </c>
      <c r="H934" t="s">
        <v>34</v>
      </c>
      <c r="I934" s="9">
        <v>5769</v>
      </c>
      <c r="J934" s="9">
        <v>437.2</v>
      </c>
      <c r="K934" s="9">
        <v>263.33</v>
      </c>
      <c r="L934" s="9">
        <f>tbl_salesdata[[#This Row],[Units Sold]]*tbl_salesdata[[#This Row],[Unit Cost]]</f>
        <v>1519150.77</v>
      </c>
      <c r="M934" s="9">
        <f>tbl_salesdata[[#This Row],[Units Sold]]*tbl_salesdata[[#This Row],[Unit Price]]</f>
        <v>2522206.7999999998</v>
      </c>
      <c r="N934" s="9">
        <f>tbl_salesdata[[#This Row],[Total Sales]]-tbl_salesdata[[#This Row],[Total Cost]]</f>
        <v>1003056.0299999998</v>
      </c>
      <c r="O934">
        <f>tbl_salesdata[[#This Row],[Ship Date]]-tbl_salesdata[[#This Row],[Order Date]]</f>
        <v>2</v>
      </c>
      <c r="P934">
        <f>WEEKDAY(tbl_salesdata[[#This Row],[Order Date]],2)</f>
        <v>6</v>
      </c>
      <c r="Q934" t="str">
        <f>TEXT(tbl_salesdata[[#This Row],[Order Date]],"dddd")</f>
        <v>Saturday</v>
      </c>
      <c r="R934" t="str">
        <f>IF(tbl_salesdata[[#This Row],[Weekdaynum]]&gt;5,"Yes","No")</f>
        <v>Yes</v>
      </c>
    </row>
    <row r="935" spans="1:18" hidden="1" x14ac:dyDescent="0.35">
      <c r="A935">
        <v>106982219</v>
      </c>
      <c r="B935" s="3">
        <v>43431</v>
      </c>
      <c r="C935" s="3">
        <v>43441</v>
      </c>
      <c r="D935" t="s">
        <v>127</v>
      </c>
      <c r="E935" t="s">
        <v>38</v>
      </c>
      <c r="F935" t="s">
        <v>76</v>
      </c>
      <c r="G935" t="s">
        <v>14</v>
      </c>
      <c r="H935" t="s">
        <v>15</v>
      </c>
      <c r="I935" s="9">
        <v>7271</v>
      </c>
      <c r="J935" s="9">
        <v>668.27</v>
      </c>
      <c r="K935" s="9">
        <v>502.54</v>
      </c>
      <c r="L935" s="9">
        <f>tbl_salesdata[[#This Row],[Units Sold]]*tbl_salesdata[[#This Row],[Unit Cost]]</f>
        <v>3653968.3400000003</v>
      </c>
      <c r="M935" s="9">
        <f>tbl_salesdata[[#This Row],[Units Sold]]*tbl_salesdata[[#This Row],[Unit Price]]</f>
        <v>4858991.17</v>
      </c>
      <c r="N935" s="9">
        <f>tbl_salesdata[[#This Row],[Total Sales]]-tbl_salesdata[[#This Row],[Total Cost]]</f>
        <v>1205022.8299999996</v>
      </c>
      <c r="O935">
        <f>tbl_salesdata[[#This Row],[Ship Date]]-tbl_salesdata[[#This Row],[Order Date]]</f>
        <v>10</v>
      </c>
      <c r="P935">
        <f>WEEKDAY(tbl_salesdata[[#This Row],[Order Date]],2)</f>
        <v>2</v>
      </c>
      <c r="Q935" t="str">
        <f>TEXT(tbl_salesdata[[#This Row],[Order Date]],"dddd")</f>
        <v>Tuesday</v>
      </c>
      <c r="R935" t="str">
        <f>IF(tbl_salesdata[[#This Row],[Weekdaynum]]&gt;5,"Yes","No")</f>
        <v>No</v>
      </c>
    </row>
    <row r="936" spans="1:18" x14ac:dyDescent="0.35">
      <c r="A936">
        <v>543808495</v>
      </c>
      <c r="B936" s="3">
        <v>42280</v>
      </c>
      <c r="C936" s="3">
        <v>42301</v>
      </c>
      <c r="D936" t="s">
        <v>196</v>
      </c>
      <c r="E936" t="s">
        <v>32</v>
      </c>
      <c r="F936" t="s">
        <v>40</v>
      </c>
      <c r="G936" t="s">
        <v>14</v>
      </c>
      <c r="H936" t="s">
        <v>15</v>
      </c>
      <c r="I936" s="9">
        <v>3873</v>
      </c>
      <c r="J936" s="9">
        <v>651.21</v>
      </c>
      <c r="K936" s="9">
        <v>524.96</v>
      </c>
      <c r="L936" s="9">
        <f>tbl_salesdata[[#This Row],[Units Sold]]*tbl_salesdata[[#This Row],[Unit Cost]]</f>
        <v>2033170.08</v>
      </c>
      <c r="M936" s="9">
        <f>tbl_salesdata[[#This Row],[Units Sold]]*tbl_salesdata[[#This Row],[Unit Price]]</f>
        <v>2522136.33</v>
      </c>
      <c r="N936" s="9">
        <f>tbl_salesdata[[#This Row],[Total Sales]]-tbl_salesdata[[#This Row],[Total Cost]]</f>
        <v>488966.25</v>
      </c>
      <c r="O936">
        <f>tbl_salesdata[[#This Row],[Ship Date]]-tbl_salesdata[[#This Row],[Order Date]]</f>
        <v>21</v>
      </c>
      <c r="P936">
        <f>WEEKDAY(tbl_salesdata[[#This Row],[Order Date]],2)</f>
        <v>6</v>
      </c>
      <c r="Q936" t="str">
        <f>TEXT(tbl_salesdata[[#This Row],[Order Date]],"dddd")</f>
        <v>Saturday</v>
      </c>
      <c r="R936" t="str">
        <f>IF(tbl_salesdata[[#This Row],[Weekdaynum]]&gt;5,"Yes","No")</f>
        <v>Yes</v>
      </c>
    </row>
    <row r="937" spans="1:18" hidden="1" x14ac:dyDescent="0.35">
      <c r="A937">
        <v>593018233</v>
      </c>
      <c r="B937" s="3">
        <v>44140</v>
      </c>
      <c r="C937" s="3">
        <v>44149</v>
      </c>
      <c r="D937" t="s">
        <v>121</v>
      </c>
      <c r="E937" t="s">
        <v>21</v>
      </c>
      <c r="F937" t="s">
        <v>17</v>
      </c>
      <c r="G937" t="s">
        <v>14</v>
      </c>
      <c r="H937" t="s">
        <v>15</v>
      </c>
      <c r="I937" s="9">
        <v>6128</v>
      </c>
      <c r="J937" s="9">
        <v>152.58000000000001</v>
      </c>
      <c r="K937" s="9">
        <v>97.44</v>
      </c>
      <c r="L937" s="9">
        <f>tbl_salesdata[[#This Row],[Units Sold]]*tbl_salesdata[[#This Row],[Unit Cost]]</f>
        <v>597112.31999999995</v>
      </c>
      <c r="M937" s="9">
        <f>tbl_salesdata[[#This Row],[Units Sold]]*tbl_salesdata[[#This Row],[Unit Price]]</f>
        <v>935010.24000000011</v>
      </c>
      <c r="N937" s="9">
        <f>tbl_salesdata[[#This Row],[Total Sales]]-tbl_salesdata[[#This Row],[Total Cost]]</f>
        <v>337897.92000000016</v>
      </c>
      <c r="O937">
        <f>tbl_salesdata[[#This Row],[Ship Date]]-tbl_salesdata[[#This Row],[Order Date]]</f>
        <v>9</v>
      </c>
      <c r="P937">
        <f>WEEKDAY(tbl_salesdata[[#This Row],[Order Date]],2)</f>
        <v>4</v>
      </c>
      <c r="Q937" t="str">
        <f>TEXT(tbl_salesdata[[#This Row],[Order Date]],"dddd")</f>
        <v>Thursday</v>
      </c>
      <c r="R937" t="str">
        <f>IF(tbl_salesdata[[#This Row],[Weekdaynum]]&gt;5,"Yes","No")</f>
        <v>No</v>
      </c>
    </row>
    <row r="938" spans="1:18" hidden="1" x14ac:dyDescent="0.35">
      <c r="A938">
        <v>349060380</v>
      </c>
      <c r="B938" s="3">
        <v>42629</v>
      </c>
      <c r="C938" s="3">
        <v>42633</v>
      </c>
      <c r="D938" t="s">
        <v>175</v>
      </c>
      <c r="E938" t="s">
        <v>21</v>
      </c>
      <c r="F938" t="s">
        <v>13</v>
      </c>
      <c r="G938" t="s">
        <v>14</v>
      </c>
      <c r="H938" t="s">
        <v>34</v>
      </c>
      <c r="I938" s="9">
        <v>3578</v>
      </c>
      <c r="J938" s="9">
        <v>255.28</v>
      </c>
      <c r="K938" s="9">
        <v>159.41999999999999</v>
      </c>
      <c r="L938" s="9">
        <f>tbl_salesdata[[#This Row],[Units Sold]]*tbl_salesdata[[#This Row],[Unit Cost]]</f>
        <v>570404.76</v>
      </c>
      <c r="M938" s="9">
        <f>tbl_salesdata[[#This Row],[Units Sold]]*tbl_salesdata[[#This Row],[Unit Price]]</f>
        <v>913391.84</v>
      </c>
      <c r="N938" s="9">
        <f>tbl_salesdata[[#This Row],[Total Sales]]-tbl_salesdata[[#This Row],[Total Cost]]</f>
        <v>342987.07999999996</v>
      </c>
      <c r="O938">
        <f>tbl_salesdata[[#This Row],[Ship Date]]-tbl_salesdata[[#This Row],[Order Date]]</f>
        <v>4</v>
      </c>
      <c r="P938">
        <f>WEEKDAY(tbl_salesdata[[#This Row],[Order Date]],2)</f>
        <v>5</v>
      </c>
      <c r="Q938" t="str">
        <f>TEXT(tbl_salesdata[[#This Row],[Order Date]],"dddd")</f>
        <v>Friday</v>
      </c>
      <c r="R938" t="str">
        <f>IF(tbl_salesdata[[#This Row],[Weekdaynum]]&gt;5,"Yes","No")</f>
        <v>No</v>
      </c>
    </row>
    <row r="939" spans="1:18" hidden="1" x14ac:dyDescent="0.35">
      <c r="A939">
        <v>127912890</v>
      </c>
      <c r="B939" s="3">
        <v>43688</v>
      </c>
      <c r="C939" s="3">
        <v>43698</v>
      </c>
      <c r="D939" t="s">
        <v>52</v>
      </c>
      <c r="E939" t="s">
        <v>12</v>
      </c>
      <c r="F939" t="s">
        <v>76</v>
      </c>
      <c r="G939" t="s">
        <v>14</v>
      </c>
      <c r="H939" t="s">
        <v>15</v>
      </c>
      <c r="I939" s="9">
        <v>1122</v>
      </c>
      <c r="J939" s="9">
        <v>668.27</v>
      </c>
      <c r="K939" s="9">
        <v>502.54</v>
      </c>
      <c r="L939" s="9">
        <f>tbl_salesdata[[#This Row],[Units Sold]]*tbl_salesdata[[#This Row],[Unit Cost]]</f>
        <v>563849.88</v>
      </c>
      <c r="M939" s="9">
        <f>tbl_salesdata[[#This Row],[Units Sold]]*tbl_salesdata[[#This Row],[Unit Price]]</f>
        <v>749798.94</v>
      </c>
      <c r="N939" s="9">
        <f>tbl_salesdata[[#This Row],[Total Sales]]-tbl_salesdata[[#This Row],[Total Cost]]</f>
        <v>185949.05999999994</v>
      </c>
      <c r="O939">
        <f>tbl_salesdata[[#This Row],[Ship Date]]-tbl_salesdata[[#This Row],[Order Date]]</f>
        <v>10</v>
      </c>
      <c r="P939">
        <f>WEEKDAY(tbl_salesdata[[#This Row],[Order Date]],2)</f>
        <v>7</v>
      </c>
      <c r="Q939" t="str">
        <f>TEXT(tbl_salesdata[[#This Row],[Order Date]],"dddd")</f>
        <v>Sunday</v>
      </c>
      <c r="R939" t="str">
        <f>IF(tbl_salesdata[[#This Row],[Weekdaynum]]&gt;5,"Yes","No")</f>
        <v>Yes</v>
      </c>
    </row>
    <row r="940" spans="1:18" hidden="1" x14ac:dyDescent="0.35">
      <c r="A940">
        <v>278062093</v>
      </c>
      <c r="B940" s="3">
        <v>44343</v>
      </c>
      <c r="C940" s="3">
        <v>44356</v>
      </c>
      <c r="D940" t="s">
        <v>218</v>
      </c>
      <c r="E940" t="s">
        <v>38</v>
      </c>
      <c r="F940" t="s">
        <v>42</v>
      </c>
      <c r="G940" t="s">
        <v>18</v>
      </c>
      <c r="H940" t="s">
        <v>19</v>
      </c>
      <c r="I940" s="9">
        <v>3607</v>
      </c>
      <c r="J940" s="9">
        <v>437.2</v>
      </c>
      <c r="K940" s="9">
        <v>263.33</v>
      </c>
      <c r="L940" s="9">
        <f>tbl_salesdata[[#This Row],[Units Sold]]*tbl_salesdata[[#This Row],[Unit Cost]]</f>
        <v>949831.30999999994</v>
      </c>
      <c r="M940" s="9">
        <f>tbl_salesdata[[#This Row],[Units Sold]]*tbl_salesdata[[#This Row],[Unit Price]]</f>
        <v>1576980.4</v>
      </c>
      <c r="N940" s="9">
        <f>tbl_salesdata[[#This Row],[Total Sales]]-tbl_salesdata[[#This Row],[Total Cost]]</f>
        <v>627149.09</v>
      </c>
      <c r="O940">
        <f>tbl_salesdata[[#This Row],[Ship Date]]-tbl_salesdata[[#This Row],[Order Date]]</f>
        <v>13</v>
      </c>
      <c r="P940">
        <f>WEEKDAY(tbl_salesdata[[#This Row],[Order Date]],2)</f>
        <v>4</v>
      </c>
      <c r="Q940" t="str">
        <f>TEXT(tbl_salesdata[[#This Row],[Order Date]],"dddd")</f>
        <v>Thursday</v>
      </c>
      <c r="R940" t="str">
        <f>IF(tbl_salesdata[[#This Row],[Weekdaynum]]&gt;5,"Yes","No")</f>
        <v>No</v>
      </c>
    </row>
    <row r="941" spans="1:18" x14ac:dyDescent="0.35">
      <c r="A941">
        <v>813730561</v>
      </c>
      <c r="B941" s="3">
        <v>43729</v>
      </c>
      <c r="C941" s="3">
        <v>43745</v>
      </c>
      <c r="D941" t="s">
        <v>118</v>
      </c>
      <c r="E941" t="s">
        <v>24</v>
      </c>
      <c r="F941" t="s">
        <v>13</v>
      </c>
      <c r="G941" t="s">
        <v>18</v>
      </c>
      <c r="H941" t="s">
        <v>19</v>
      </c>
      <c r="I941" s="9">
        <v>9811</v>
      </c>
      <c r="J941" s="9">
        <v>255.28</v>
      </c>
      <c r="K941" s="9">
        <v>159.41999999999999</v>
      </c>
      <c r="L941" s="9">
        <f>tbl_salesdata[[#This Row],[Units Sold]]*tbl_salesdata[[#This Row],[Unit Cost]]</f>
        <v>1564069.6199999999</v>
      </c>
      <c r="M941" s="9">
        <f>tbl_salesdata[[#This Row],[Units Sold]]*tbl_salesdata[[#This Row],[Unit Price]]</f>
        <v>2504552.08</v>
      </c>
      <c r="N941" s="9">
        <f>tbl_salesdata[[#This Row],[Total Sales]]-tbl_salesdata[[#This Row],[Total Cost]]</f>
        <v>940482.4600000002</v>
      </c>
      <c r="O941">
        <f>tbl_salesdata[[#This Row],[Ship Date]]-tbl_salesdata[[#This Row],[Order Date]]</f>
        <v>16</v>
      </c>
      <c r="P941">
        <f>WEEKDAY(tbl_salesdata[[#This Row],[Order Date]],2)</f>
        <v>6</v>
      </c>
      <c r="Q941" t="str">
        <f>TEXT(tbl_salesdata[[#This Row],[Order Date]],"dddd")</f>
        <v>Saturday</v>
      </c>
      <c r="R941" t="str">
        <f>IF(tbl_salesdata[[#This Row],[Weekdaynum]]&gt;5,"Yes","No")</f>
        <v>Yes</v>
      </c>
    </row>
    <row r="942" spans="1:18" x14ac:dyDescent="0.35">
      <c r="A942">
        <v>979200112</v>
      </c>
      <c r="B942" s="3">
        <v>43813</v>
      </c>
      <c r="C942" s="3">
        <v>43818</v>
      </c>
      <c r="D942" t="s">
        <v>175</v>
      </c>
      <c r="E942" t="s">
        <v>21</v>
      </c>
      <c r="F942" t="s">
        <v>47</v>
      </c>
      <c r="G942" t="s">
        <v>14</v>
      </c>
      <c r="H942" t="s">
        <v>19</v>
      </c>
      <c r="I942" s="9">
        <v>5928</v>
      </c>
      <c r="J942" s="9">
        <v>421.89</v>
      </c>
      <c r="K942" s="9">
        <v>364.69</v>
      </c>
      <c r="L942" s="9">
        <f>tbl_salesdata[[#This Row],[Units Sold]]*tbl_salesdata[[#This Row],[Unit Cost]]</f>
        <v>2161882.3199999998</v>
      </c>
      <c r="M942" s="9">
        <f>tbl_salesdata[[#This Row],[Units Sold]]*tbl_salesdata[[#This Row],[Unit Price]]</f>
        <v>2500963.92</v>
      </c>
      <c r="N942" s="9">
        <f>tbl_salesdata[[#This Row],[Total Sales]]-tbl_salesdata[[#This Row],[Total Cost]]</f>
        <v>339081.60000000009</v>
      </c>
      <c r="O942">
        <f>tbl_salesdata[[#This Row],[Ship Date]]-tbl_salesdata[[#This Row],[Order Date]]</f>
        <v>5</v>
      </c>
      <c r="P942">
        <f>WEEKDAY(tbl_salesdata[[#This Row],[Order Date]],2)</f>
        <v>6</v>
      </c>
      <c r="Q942" t="str">
        <f>TEXT(tbl_salesdata[[#This Row],[Order Date]],"dddd")</f>
        <v>Saturday</v>
      </c>
      <c r="R942" t="str">
        <f>IF(tbl_salesdata[[#This Row],[Weekdaynum]]&gt;5,"Yes","No")</f>
        <v>Yes</v>
      </c>
    </row>
    <row r="943" spans="1:18" hidden="1" x14ac:dyDescent="0.35">
      <c r="A943">
        <v>295840632</v>
      </c>
      <c r="B943" s="3">
        <v>44564</v>
      </c>
      <c r="C943" s="3">
        <v>44570</v>
      </c>
      <c r="D943" t="s">
        <v>191</v>
      </c>
      <c r="E943" t="s">
        <v>24</v>
      </c>
      <c r="F943" t="s">
        <v>56</v>
      </c>
      <c r="G943" t="s">
        <v>18</v>
      </c>
      <c r="H943" t="s">
        <v>26</v>
      </c>
      <c r="I943" s="9">
        <v>4672</v>
      </c>
      <c r="J943" s="9">
        <v>9.33</v>
      </c>
      <c r="K943" s="9">
        <v>6.92</v>
      </c>
      <c r="L943" s="9">
        <f>tbl_salesdata[[#This Row],[Units Sold]]*tbl_salesdata[[#This Row],[Unit Cost]]</f>
        <v>32330.239999999998</v>
      </c>
      <c r="M943" s="9">
        <f>tbl_salesdata[[#This Row],[Units Sold]]*tbl_salesdata[[#This Row],[Unit Price]]</f>
        <v>43589.760000000002</v>
      </c>
      <c r="N943" s="9">
        <f>tbl_salesdata[[#This Row],[Total Sales]]-tbl_salesdata[[#This Row],[Total Cost]]</f>
        <v>11259.520000000004</v>
      </c>
      <c r="O943">
        <f>tbl_salesdata[[#This Row],[Ship Date]]-tbl_salesdata[[#This Row],[Order Date]]</f>
        <v>6</v>
      </c>
      <c r="P943">
        <f>WEEKDAY(tbl_salesdata[[#This Row],[Order Date]],2)</f>
        <v>1</v>
      </c>
      <c r="Q943" t="str">
        <f>TEXT(tbl_salesdata[[#This Row],[Order Date]],"dddd")</f>
        <v>Monday</v>
      </c>
      <c r="R943" t="str">
        <f>IF(tbl_salesdata[[#This Row],[Weekdaynum]]&gt;5,"Yes","No")</f>
        <v>No</v>
      </c>
    </row>
    <row r="944" spans="1:18" x14ac:dyDescent="0.35">
      <c r="A944">
        <v>596105563</v>
      </c>
      <c r="B944" s="3">
        <v>44590</v>
      </c>
      <c r="C944" s="3">
        <v>44593</v>
      </c>
      <c r="D944" t="s">
        <v>70</v>
      </c>
      <c r="E944" t="s">
        <v>29</v>
      </c>
      <c r="F944" t="s">
        <v>13</v>
      </c>
      <c r="G944" t="s">
        <v>14</v>
      </c>
      <c r="H944" t="s">
        <v>15</v>
      </c>
      <c r="I944" s="9">
        <v>9738</v>
      </c>
      <c r="J944" s="9">
        <v>255.28</v>
      </c>
      <c r="K944" s="9">
        <v>159.41999999999999</v>
      </c>
      <c r="L944" s="9">
        <f>tbl_salesdata[[#This Row],[Units Sold]]*tbl_salesdata[[#This Row],[Unit Cost]]</f>
        <v>1552431.96</v>
      </c>
      <c r="M944" s="9">
        <f>tbl_salesdata[[#This Row],[Units Sold]]*tbl_salesdata[[#This Row],[Unit Price]]</f>
        <v>2485916.64</v>
      </c>
      <c r="N944" s="9">
        <f>tbl_salesdata[[#This Row],[Total Sales]]-tbl_salesdata[[#This Row],[Total Cost]]</f>
        <v>933484.68000000017</v>
      </c>
      <c r="O944">
        <f>tbl_salesdata[[#This Row],[Ship Date]]-tbl_salesdata[[#This Row],[Order Date]]</f>
        <v>3</v>
      </c>
      <c r="P944">
        <f>WEEKDAY(tbl_salesdata[[#This Row],[Order Date]],2)</f>
        <v>6</v>
      </c>
      <c r="Q944" t="str">
        <f>TEXT(tbl_salesdata[[#This Row],[Order Date]],"dddd")</f>
        <v>Saturday</v>
      </c>
      <c r="R944" t="str">
        <f>IF(tbl_salesdata[[#This Row],[Weekdaynum]]&gt;5,"Yes","No")</f>
        <v>Yes</v>
      </c>
    </row>
    <row r="945" spans="1:18" hidden="1" x14ac:dyDescent="0.35">
      <c r="A945">
        <v>317154967</v>
      </c>
      <c r="B945" s="3">
        <v>43440</v>
      </c>
      <c r="C945" s="3">
        <v>43459</v>
      </c>
      <c r="D945" t="s">
        <v>36</v>
      </c>
      <c r="E945" t="s">
        <v>29</v>
      </c>
      <c r="F945" t="s">
        <v>68</v>
      </c>
      <c r="G945" t="s">
        <v>14</v>
      </c>
      <c r="H945" t="s">
        <v>19</v>
      </c>
      <c r="I945" s="9">
        <v>2058</v>
      </c>
      <c r="J945" s="9">
        <v>154.06</v>
      </c>
      <c r="K945" s="9">
        <v>90.93</v>
      </c>
      <c r="L945" s="9">
        <f>tbl_salesdata[[#This Row],[Units Sold]]*tbl_salesdata[[#This Row],[Unit Cost]]</f>
        <v>187133.94</v>
      </c>
      <c r="M945" s="9">
        <f>tbl_salesdata[[#This Row],[Units Sold]]*tbl_salesdata[[#This Row],[Unit Price]]</f>
        <v>317055.48</v>
      </c>
      <c r="N945" s="9">
        <f>tbl_salesdata[[#This Row],[Total Sales]]-tbl_salesdata[[#This Row],[Total Cost]]</f>
        <v>129921.53999999998</v>
      </c>
      <c r="O945">
        <f>tbl_salesdata[[#This Row],[Ship Date]]-tbl_salesdata[[#This Row],[Order Date]]</f>
        <v>19</v>
      </c>
      <c r="P945">
        <f>WEEKDAY(tbl_salesdata[[#This Row],[Order Date]],2)</f>
        <v>4</v>
      </c>
      <c r="Q945" t="str">
        <f>TEXT(tbl_salesdata[[#This Row],[Order Date]],"dddd")</f>
        <v>Thursday</v>
      </c>
      <c r="R945" t="str">
        <f>IF(tbl_salesdata[[#This Row],[Weekdaynum]]&gt;5,"Yes","No")</f>
        <v>No</v>
      </c>
    </row>
    <row r="946" spans="1:18" hidden="1" x14ac:dyDescent="0.35">
      <c r="A946">
        <v>450797212</v>
      </c>
      <c r="B946" s="3">
        <v>42197</v>
      </c>
      <c r="C946" s="3">
        <v>42217</v>
      </c>
      <c r="D946" t="s">
        <v>61</v>
      </c>
      <c r="E946" t="s">
        <v>12</v>
      </c>
      <c r="F946" t="s">
        <v>47</v>
      </c>
      <c r="G946" t="s">
        <v>18</v>
      </c>
      <c r="H946" t="s">
        <v>34</v>
      </c>
      <c r="I946" s="9">
        <v>9767</v>
      </c>
      <c r="J946" s="9">
        <v>421.89</v>
      </c>
      <c r="K946" s="9">
        <v>364.69</v>
      </c>
      <c r="L946" s="9">
        <f>tbl_salesdata[[#This Row],[Units Sold]]*tbl_salesdata[[#This Row],[Unit Cost]]</f>
        <v>3561927.23</v>
      </c>
      <c r="M946" s="9">
        <f>tbl_salesdata[[#This Row],[Units Sold]]*tbl_salesdata[[#This Row],[Unit Price]]</f>
        <v>4120599.63</v>
      </c>
      <c r="N946" s="9">
        <f>tbl_salesdata[[#This Row],[Total Sales]]-tbl_salesdata[[#This Row],[Total Cost]]</f>
        <v>558672.39999999991</v>
      </c>
      <c r="O946">
        <f>tbl_salesdata[[#This Row],[Ship Date]]-tbl_salesdata[[#This Row],[Order Date]]</f>
        <v>20</v>
      </c>
      <c r="P946">
        <f>WEEKDAY(tbl_salesdata[[#This Row],[Order Date]],2)</f>
        <v>7</v>
      </c>
      <c r="Q946" t="str">
        <f>TEXT(tbl_salesdata[[#This Row],[Order Date]],"dddd")</f>
        <v>Sunday</v>
      </c>
      <c r="R946" t="str">
        <f>IF(tbl_salesdata[[#This Row],[Weekdaynum]]&gt;5,"Yes","No")</f>
        <v>Yes</v>
      </c>
    </row>
    <row r="947" spans="1:18" hidden="1" x14ac:dyDescent="0.35">
      <c r="A947">
        <v>863890445</v>
      </c>
      <c r="B947" s="3">
        <v>44913</v>
      </c>
      <c r="C947" s="3">
        <v>44925</v>
      </c>
      <c r="D947" t="s">
        <v>102</v>
      </c>
      <c r="E947" t="s">
        <v>21</v>
      </c>
      <c r="F947" t="s">
        <v>76</v>
      </c>
      <c r="G947" t="s">
        <v>18</v>
      </c>
      <c r="H947" t="s">
        <v>19</v>
      </c>
      <c r="I947" s="9">
        <v>3235</v>
      </c>
      <c r="J947" s="9">
        <v>668.27</v>
      </c>
      <c r="K947" s="9">
        <v>502.54</v>
      </c>
      <c r="L947" s="9">
        <f>tbl_salesdata[[#This Row],[Units Sold]]*tbl_salesdata[[#This Row],[Unit Cost]]</f>
        <v>1625716.9000000001</v>
      </c>
      <c r="M947" s="9">
        <f>tbl_salesdata[[#This Row],[Units Sold]]*tbl_salesdata[[#This Row],[Unit Price]]</f>
        <v>2161853.4499999997</v>
      </c>
      <c r="N947" s="9">
        <f>tbl_salesdata[[#This Row],[Total Sales]]-tbl_salesdata[[#This Row],[Total Cost]]</f>
        <v>536136.54999999958</v>
      </c>
      <c r="O947">
        <f>tbl_salesdata[[#This Row],[Ship Date]]-tbl_salesdata[[#This Row],[Order Date]]</f>
        <v>12</v>
      </c>
      <c r="P947">
        <f>WEEKDAY(tbl_salesdata[[#This Row],[Order Date]],2)</f>
        <v>7</v>
      </c>
      <c r="Q947" t="str">
        <f>TEXT(tbl_salesdata[[#This Row],[Order Date]],"dddd")</f>
        <v>Sunday</v>
      </c>
      <c r="R947" t="str">
        <f>IF(tbl_salesdata[[#This Row],[Weekdaynum]]&gt;5,"Yes","No")</f>
        <v>Yes</v>
      </c>
    </row>
    <row r="948" spans="1:18" hidden="1" x14ac:dyDescent="0.35">
      <c r="A948">
        <v>667420995</v>
      </c>
      <c r="B948" s="3">
        <v>44577</v>
      </c>
      <c r="C948" s="3">
        <v>44587</v>
      </c>
      <c r="D948" t="s">
        <v>129</v>
      </c>
      <c r="E948" t="s">
        <v>21</v>
      </c>
      <c r="F948" t="s">
        <v>30</v>
      </c>
      <c r="G948" t="s">
        <v>14</v>
      </c>
      <c r="H948" t="s">
        <v>19</v>
      </c>
      <c r="I948" s="9">
        <v>3559</v>
      </c>
      <c r="J948" s="9">
        <v>81.73</v>
      </c>
      <c r="K948" s="9">
        <v>56.67</v>
      </c>
      <c r="L948" s="9">
        <f>tbl_salesdata[[#This Row],[Units Sold]]*tbl_salesdata[[#This Row],[Unit Cost]]</f>
        <v>201688.53</v>
      </c>
      <c r="M948" s="9">
        <f>tbl_salesdata[[#This Row],[Units Sold]]*tbl_salesdata[[#This Row],[Unit Price]]</f>
        <v>290877.07</v>
      </c>
      <c r="N948" s="9">
        <f>tbl_salesdata[[#This Row],[Total Sales]]-tbl_salesdata[[#This Row],[Total Cost]]</f>
        <v>89188.540000000008</v>
      </c>
      <c r="O948">
        <f>tbl_salesdata[[#This Row],[Ship Date]]-tbl_salesdata[[#This Row],[Order Date]]</f>
        <v>10</v>
      </c>
      <c r="P948">
        <f>WEEKDAY(tbl_salesdata[[#This Row],[Order Date]],2)</f>
        <v>7</v>
      </c>
      <c r="Q948" t="str">
        <f>TEXT(tbl_salesdata[[#This Row],[Order Date]],"dddd")</f>
        <v>Sunday</v>
      </c>
      <c r="R948" t="str">
        <f>IF(tbl_salesdata[[#This Row],[Weekdaynum]]&gt;5,"Yes","No")</f>
        <v>Yes</v>
      </c>
    </row>
    <row r="949" spans="1:18" x14ac:dyDescent="0.35">
      <c r="A949">
        <v>785500419</v>
      </c>
      <c r="B949" s="3">
        <v>43624</v>
      </c>
      <c r="C949" s="3">
        <v>43640</v>
      </c>
      <c r="D949" t="s">
        <v>64</v>
      </c>
      <c r="E949" t="s">
        <v>29</v>
      </c>
      <c r="F949" t="s">
        <v>47</v>
      </c>
      <c r="G949" t="s">
        <v>18</v>
      </c>
      <c r="H949" t="s">
        <v>15</v>
      </c>
      <c r="I949" s="9">
        <v>5884</v>
      </c>
      <c r="J949" s="9">
        <v>421.89</v>
      </c>
      <c r="K949" s="9">
        <v>364.69</v>
      </c>
      <c r="L949" s="9">
        <f>tbl_salesdata[[#This Row],[Units Sold]]*tbl_salesdata[[#This Row],[Unit Cost]]</f>
        <v>2145835.96</v>
      </c>
      <c r="M949" s="9">
        <f>tbl_salesdata[[#This Row],[Units Sold]]*tbl_salesdata[[#This Row],[Unit Price]]</f>
        <v>2482400.7599999998</v>
      </c>
      <c r="N949" s="9">
        <f>tbl_salesdata[[#This Row],[Total Sales]]-tbl_salesdata[[#This Row],[Total Cost]]</f>
        <v>336564.79999999981</v>
      </c>
      <c r="O949">
        <f>tbl_salesdata[[#This Row],[Ship Date]]-tbl_salesdata[[#This Row],[Order Date]]</f>
        <v>16</v>
      </c>
      <c r="P949">
        <f>WEEKDAY(tbl_salesdata[[#This Row],[Order Date]],2)</f>
        <v>6</v>
      </c>
      <c r="Q949" t="str">
        <f>TEXT(tbl_salesdata[[#This Row],[Order Date]],"dddd")</f>
        <v>Saturday</v>
      </c>
      <c r="R949" t="str">
        <f>IF(tbl_salesdata[[#This Row],[Weekdaynum]]&gt;5,"Yes","No")</f>
        <v>Yes</v>
      </c>
    </row>
    <row r="950" spans="1:18" hidden="1" x14ac:dyDescent="0.35">
      <c r="A950">
        <v>191301858</v>
      </c>
      <c r="B950" s="3">
        <v>43184</v>
      </c>
      <c r="C950" s="3">
        <v>43192</v>
      </c>
      <c r="D950" t="s">
        <v>151</v>
      </c>
      <c r="E950" t="s">
        <v>32</v>
      </c>
      <c r="F950" t="s">
        <v>30</v>
      </c>
      <c r="G950" t="s">
        <v>18</v>
      </c>
      <c r="H950" t="s">
        <v>34</v>
      </c>
      <c r="I950" s="9">
        <v>9326</v>
      </c>
      <c r="J950" s="9">
        <v>81.73</v>
      </c>
      <c r="K950" s="9">
        <v>56.67</v>
      </c>
      <c r="L950" s="9">
        <f>tbl_salesdata[[#This Row],[Units Sold]]*tbl_salesdata[[#This Row],[Unit Cost]]</f>
        <v>528504.42000000004</v>
      </c>
      <c r="M950" s="9">
        <f>tbl_salesdata[[#This Row],[Units Sold]]*tbl_salesdata[[#This Row],[Unit Price]]</f>
        <v>762213.98</v>
      </c>
      <c r="N950" s="9">
        <f>tbl_salesdata[[#This Row],[Total Sales]]-tbl_salesdata[[#This Row],[Total Cost]]</f>
        <v>233709.55999999994</v>
      </c>
      <c r="O950">
        <f>tbl_salesdata[[#This Row],[Ship Date]]-tbl_salesdata[[#This Row],[Order Date]]</f>
        <v>8</v>
      </c>
      <c r="P950">
        <f>WEEKDAY(tbl_salesdata[[#This Row],[Order Date]],2)</f>
        <v>7</v>
      </c>
      <c r="Q950" t="str">
        <f>TEXT(tbl_salesdata[[#This Row],[Order Date]],"dddd")</f>
        <v>Sunday</v>
      </c>
      <c r="R950" t="str">
        <f>IF(tbl_salesdata[[#This Row],[Weekdaynum]]&gt;5,"Yes","No")</f>
        <v>Yes</v>
      </c>
    </row>
    <row r="951" spans="1:18" hidden="1" x14ac:dyDescent="0.35">
      <c r="A951">
        <v>285187327</v>
      </c>
      <c r="B951" s="3">
        <v>42285</v>
      </c>
      <c r="C951" s="3">
        <v>42303</v>
      </c>
      <c r="D951" t="s">
        <v>46</v>
      </c>
      <c r="E951" t="s">
        <v>29</v>
      </c>
      <c r="F951" t="s">
        <v>25</v>
      </c>
      <c r="G951" t="s">
        <v>14</v>
      </c>
      <c r="H951" t="s">
        <v>26</v>
      </c>
      <c r="I951" s="9">
        <v>2123</v>
      </c>
      <c r="J951" s="9">
        <v>205.7</v>
      </c>
      <c r="K951" s="9">
        <v>117.11</v>
      </c>
      <c r="L951" s="9">
        <f>tbl_salesdata[[#This Row],[Units Sold]]*tbl_salesdata[[#This Row],[Unit Cost]]</f>
        <v>248624.53</v>
      </c>
      <c r="M951" s="9">
        <f>tbl_salesdata[[#This Row],[Units Sold]]*tbl_salesdata[[#This Row],[Unit Price]]</f>
        <v>436701.1</v>
      </c>
      <c r="N951" s="9">
        <f>tbl_salesdata[[#This Row],[Total Sales]]-tbl_salesdata[[#This Row],[Total Cost]]</f>
        <v>188076.56999999998</v>
      </c>
      <c r="O951">
        <f>tbl_salesdata[[#This Row],[Ship Date]]-tbl_salesdata[[#This Row],[Order Date]]</f>
        <v>18</v>
      </c>
      <c r="P951">
        <f>WEEKDAY(tbl_salesdata[[#This Row],[Order Date]],2)</f>
        <v>4</v>
      </c>
      <c r="Q951" t="str">
        <f>TEXT(tbl_salesdata[[#This Row],[Order Date]],"dddd")</f>
        <v>Thursday</v>
      </c>
      <c r="R951" t="str">
        <f>IF(tbl_salesdata[[#This Row],[Weekdaynum]]&gt;5,"Yes","No")</f>
        <v>No</v>
      </c>
    </row>
    <row r="952" spans="1:18" hidden="1" x14ac:dyDescent="0.35">
      <c r="A952">
        <v>516580426</v>
      </c>
      <c r="B952" s="3">
        <v>43758</v>
      </c>
      <c r="C952" s="3">
        <v>43776</v>
      </c>
      <c r="D952" t="s">
        <v>105</v>
      </c>
      <c r="E952" t="s">
        <v>12</v>
      </c>
      <c r="F952" t="s">
        <v>47</v>
      </c>
      <c r="G952" t="s">
        <v>18</v>
      </c>
      <c r="H952" t="s">
        <v>15</v>
      </c>
      <c r="I952" s="9">
        <v>6483</v>
      </c>
      <c r="J952" s="9">
        <v>421.89</v>
      </c>
      <c r="K952" s="9">
        <v>364.69</v>
      </c>
      <c r="L952" s="9">
        <f>tbl_salesdata[[#This Row],[Units Sold]]*tbl_salesdata[[#This Row],[Unit Cost]]</f>
        <v>2364285.27</v>
      </c>
      <c r="M952" s="9">
        <f>tbl_salesdata[[#This Row],[Units Sold]]*tbl_salesdata[[#This Row],[Unit Price]]</f>
        <v>2735112.87</v>
      </c>
      <c r="N952" s="9">
        <f>tbl_salesdata[[#This Row],[Total Sales]]-tbl_salesdata[[#This Row],[Total Cost]]</f>
        <v>370827.60000000009</v>
      </c>
      <c r="O952">
        <f>tbl_salesdata[[#This Row],[Ship Date]]-tbl_salesdata[[#This Row],[Order Date]]</f>
        <v>18</v>
      </c>
      <c r="P952">
        <f>WEEKDAY(tbl_salesdata[[#This Row],[Order Date]],2)</f>
        <v>7</v>
      </c>
      <c r="Q952" t="str">
        <f>TEXT(tbl_salesdata[[#This Row],[Order Date]],"dddd")</f>
        <v>Sunday</v>
      </c>
      <c r="R952" t="str">
        <f>IF(tbl_salesdata[[#This Row],[Weekdaynum]]&gt;5,"Yes","No")</f>
        <v>Yes</v>
      </c>
    </row>
    <row r="953" spans="1:18" hidden="1" x14ac:dyDescent="0.35">
      <c r="A953">
        <v>348029983</v>
      </c>
      <c r="B953" s="3">
        <v>44236</v>
      </c>
      <c r="C953" s="3">
        <v>44241</v>
      </c>
      <c r="D953" t="s">
        <v>136</v>
      </c>
      <c r="E953" t="s">
        <v>38</v>
      </c>
      <c r="F953" t="s">
        <v>47</v>
      </c>
      <c r="G953" t="s">
        <v>18</v>
      </c>
      <c r="H953" t="s">
        <v>26</v>
      </c>
      <c r="I953" s="9">
        <v>8661</v>
      </c>
      <c r="J953" s="9">
        <v>421.89</v>
      </c>
      <c r="K953" s="9">
        <v>364.69</v>
      </c>
      <c r="L953" s="9">
        <f>tbl_salesdata[[#This Row],[Units Sold]]*tbl_salesdata[[#This Row],[Unit Cost]]</f>
        <v>3158580.09</v>
      </c>
      <c r="M953" s="9">
        <f>tbl_salesdata[[#This Row],[Units Sold]]*tbl_salesdata[[#This Row],[Unit Price]]</f>
        <v>3653989.29</v>
      </c>
      <c r="N953" s="9">
        <f>tbl_salesdata[[#This Row],[Total Sales]]-tbl_salesdata[[#This Row],[Total Cost]]</f>
        <v>495409.20000000019</v>
      </c>
      <c r="O953">
        <f>tbl_salesdata[[#This Row],[Ship Date]]-tbl_salesdata[[#This Row],[Order Date]]</f>
        <v>5</v>
      </c>
      <c r="P953">
        <f>WEEKDAY(tbl_salesdata[[#This Row],[Order Date]],2)</f>
        <v>2</v>
      </c>
      <c r="Q953" t="str">
        <f>TEXT(tbl_salesdata[[#This Row],[Order Date]],"dddd")</f>
        <v>Tuesday</v>
      </c>
      <c r="R953" t="str">
        <f>IF(tbl_salesdata[[#This Row],[Weekdaynum]]&gt;5,"Yes","No")</f>
        <v>No</v>
      </c>
    </row>
    <row r="954" spans="1:18" hidden="1" x14ac:dyDescent="0.35">
      <c r="A954">
        <v>662397325</v>
      </c>
      <c r="B954" s="3">
        <v>44384</v>
      </c>
      <c r="C954" s="3">
        <v>44392</v>
      </c>
      <c r="D954" t="s">
        <v>105</v>
      </c>
      <c r="E954" t="s">
        <v>12</v>
      </c>
      <c r="F954" t="s">
        <v>40</v>
      </c>
      <c r="G954" t="s">
        <v>18</v>
      </c>
      <c r="H954" t="s">
        <v>26</v>
      </c>
      <c r="I954" s="9">
        <v>6943</v>
      </c>
      <c r="J954" s="9">
        <v>651.21</v>
      </c>
      <c r="K954" s="9">
        <v>524.96</v>
      </c>
      <c r="L954" s="9">
        <f>tbl_salesdata[[#This Row],[Units Sold]]*tbl_salesdata[[#This Row],[Unit Cost]]</f>
        <v>3644797.2800000003</v>
      </c>
      <c r="M954" s="9">
        <f>tbl_salesdata[[#This Row],[Units Sold]]*tbl_salesdata[[#This Row],[Unit Price]]</f>
        <v>4521351.03</v>
      </c>
      <c r="N954" s="9">
        <f>tbl_salesdata[[#This Row],[Total Sales]]-tbl_salesdata[[#This Row],[Total Cost]]</f>
        <v>876553.75</v>
      </c>
      <c r="O954">
        <f>tbl_salesdata[[#This Row],[Ship Date]]-tbl_salesdata[[#This Row],[Order Date]]</f>
        <v>8</v>
      </c>
      <c r="P954">
        <f>WEEKDAY(tbl_salesdata[[#This Row],[Order Date]],2)</f>
        <v>3</v>
      </c>
      <c r="Q954" t="str">
        <f>TEXT(tbl_salesdata[[#This Row],[Order Date]],"dddd")</f>
        <v>Wednesday</v>
      </c>
      <c r="R954" t="str">
        <f>IF(tbl_salesdata[[#This Row],[Weekdaynum]]&gt;5,"Yes","No")</f>
        <v>No</v>
      </c>
    </row>
    <row r="955" spans="1:18" hidden="1" x14ac:dyDescent="0.35">
      <c r="A955">
        <v>612856280</v>
      </c>
      <c r="B955" s="3">
        <v>42419</v>
      </c>
      <c r="C955" s="3">
        <v>42429</v>
      </c>
      <c r="D955" t="s">
        <v>88</v>
      </c>
      <c r="E955" t="s">
        <v>38</v>
      </c>
      <c r="F955" t="s">
        <v>17</v>
      </c>
      <c r="G955" t="s">
        <v>18</v>
      </c>
      <c r="H955" t="s">
        <v>26</v>
      </c>
      <c r="I955" s="9">
        <v>6647</v>
      </c>
      <c r="J955" s="9">
        <v>152.58000000000001</v>
      </c>
      <c r="K955" s="9">
        <v>97.44</v>
      </c>
      <c r="L955" s="9">
        <f>tbl_salesdata[[#This Row],[Units Sold]]*tbl_salesdata[[#This Row],[Unit Cost]]</f>
        <v>647683.67999999993</v>
      </c>
      <c r="M955" s="9">
        <f>tbl_salesdata[[#This Row],[Units Sold]]*tbl_salesdata[[#This Row],[Unit Price]]</f>
        <v>1014199.2600000001</v>
      </c>
      <c r="N955" s="9">
        <f>tbl_salesdata[[#This Row],[Total Sales]]-tbl_salesdata[[#This Row],[Total Cost]]</f>
        <v>366515.58000000019</v>
      </c>
      <c r="O955">
        <f>tbl_salesdata[[#This Row],[Ship Date]]-tbl_salesdata[[#This Row],[Order Date]]</f>
        <v>10</v>
      </c>
      <c r="P955">
        <f>WEEKDAY(tbl_salesdata[[#This Row],[Order Date]],2)</f>
        <v>5</v>
      </c>
      <c r="Q955" t="str">
        <f>TEXT(tbl_salesdata[[#This Row],[Order Date]],"dddd")</f>
        <v>Friday</v>
      </c>
      <c r="R955" t="str">
        <f>IF(tbl_salesdata[[#This Row],[Weekdaynum]]&gt;5,"Yes","No")</f>
        <v>No</v>
      </c>
    </row>
    <row r="956" spans="1:18" hidden="1" x14ac:dyDescent="0.35">
      <c r="A956">
        <v>772893178</v>
      </c>
      <c r="B956" s="3">
        <v>43832</v>
      </c>
      <c r="C956" s="3">
        <v>43847</v>
      </c>
      <c r="D956" t="s">
        <v>80</v>
      </c>
      <c r="E956" t="s">
        <v>21</v>
      </c>
      <c r="F956" t="s">
        <v>22</v>
      </c>
      <c r="G956" t="s">
        <v>18</v>
      </c>
      <c r="H956" t="s">
        <v>26</v>
      </c>
      <c r="I956" s="9">
        <v>5122</v>
      </c>
      <c r="J956" s="9">
        <v>47.45</v>
      </c>
      <c r="K956" s="9">
        <v>31.79</v>
      </c>
      <c r="L956" s="9">
        <f>tbl_salesdata[[#This Row],[Units Sold]]*tbl_salesdata[[#This Row],[Unit Cost]]</f>
        <v>162828.38</v>
      </c>
      <c r="M956" s="9">
        <f>tbl_salesdata[[#This Row],[Units Sold]]*tbl_salesdata[[#This Row],[Unit Price]]</f>
        <v>243038.90000000002</v>
      </c>
      <c r="N956" s="9">
        <f>tbl_salesdata[[#This Row],[Total Sales]]-tbl_salesdata[[#This Row],[Total Cost]]</f>
        <v>80210.520000000019</v>
      </c>
      <c r="O956">
        <f>tbl_salesdata[[#This Row],[Ship Date]]-tbl_salesdata[[#This Row],[Order Date]]</f>
        <v>15</v>
      </c>
      <c r="P956">
        <f>WEEKDAY(tbl_salesdata[[#This Row],[Order Date]],2)</f>
        <v>4</v>
      </c>
      <c r="Q956" t="str">
        <f>TEXT(tbl_salesdata[[#This Row],[Order Date]],"dddd")</f>
        <v>Thursday</v>
      </c>
      <c r="R956" t="str">
        <f>IF(tbl_salesdata[[#This Row],[Weekdaynum]]&gt;5,"Yes","No")</f>
        <v>No</v>
      </c>
    </row>
    <row r="957" spans="1:18" x14ac:dyDescent="0.35">
      <c r="A957">
        <v>682162415</v>
      </c>
      <c r="B957" s="3">
        <v>42385</v>
      </c>
      <c r="C957" s="3">
        <v>42397</v>
      </c>
      <c r="D957" t="s">
        <v>214</v>
      </c>
      <c r="E957" t="s">
        <v>21</v>
      </c>
      <c r="F957" t="s">
        <v>47</v>
      </c>
      <c r="G957" t="s">
        <v>18</v>
      </c>
      <c r="H957" t="s">
        <v>19</v>
      </c>
      <c r="I957" s="9">
        <v>5873</v>
      </c>
      <c r="J957" s="9">
        <v>421.89</v>
      </c>
      <c r="K957" s="9">
        <v>364.69</v>
      </c>
      <c r="L957" s="9">
        <f>tbl_salesdata[[#This Row],[Units Sold]]*tbl_salesdata[[#This Row],[Unit Cost]]</f>
        <v>2141824.37</v>
      </c>
      <c r="M957" s="9">
        <f>tbl_salesdata[[#This Row],[Units Sold]]*tbl_salesdata[[#This Row],[Unit Price]]</f>
        <v>2477759.9699999997</v>
      </c>
      <c r="N957" s="9">
        <f>tbl_salesdata[[#This Row],[Total Sales]]-tbl_salesdata[[#This Row],[Total Cost]]</f>
        <v>335935.59999999963</v>
      </c>
      <c r="O957">
        <f>tbl_salesdata[[#This Row],[Ship Date]]-tbl_salesdata[[#This Row],[Order Date]]</f>
        <v>12</v>
      </c>
      <c r="P957">
        <f>WEEKDAY(tbl_salesdata[[#This Row],[Order Date]],2)</f>
        <v>6</v>
      </c>
      <c r="Q957" t="str">
        <f>TEXT(tbl_salesdata[[#This Row],[Order Date]],"dddd")</f>
        <v>Saturday</v>
      </c>
      <c r="R957" t="str">
        <f>IF(tbl_salesdata[[#This Row],[Weekdaynum]]&gt;5,"Yes","No")</f>
        <v>Yes</v>
      </c>
    </row>
    <row r="958" spans="1:18" hidden="1" x14ac:dyDescent="0.35">
      <c r="A958">
        <v>317208611</v>
      </c>
      <c r="B958" s="3">
        <v>43188</v>
      </c>
      <c r="C958" s="3">
        <v>43205</v>
      </c>
      <c r="D958" t="s">
        <v>173</v>
      </c>
      <c r="E958" t="s">
        <v>24</v>
      </c>
      <c r="F958" t="s">
        <v>68</v>
      </c>
      <c r="G958" t="s">
        <v>14</v>
      </c>
      <c r="H958" t="s">
        <v>19</v>
      </c>
      <c r="I958" s="9">
        <v>7932</v>
      </c>
      <c r="J958" s="9">
        <v>154.06</v>
      </c>
      <c r="K958" s="9">
        <v>90.93</v>
      </c>
      <c r="L958" s="9">
        <f>tbl_salesdata[[#This Row],[Units Sold]]*tbl_salesdata[[#This Row],[Unit Cost]]</f>
        <v>721256.76</v>
      </c>
      <c r="M958" s="9">
        <f>tbl_salesdata[[#This Row],[Units Sold]]*tbl_salesdata[[#This Row],[Unit Price]]</f>
        <v>1222003.92</v>
      </c>
      <c r="N958" s="9">
        <f>tbl_salesdata[[#This Row],[Total Sales]]-tbl_salesdata[[#This Row],[Total Cost]]</f>
        <v>500747.15999999992</v>
      </c>
      <c r="O958">
        <f>tbl_salesdata[[#This Row],[Ship Date]]-tbl_salesdata[[#This Row],[Order Date]]</f>
        <v>17</v>
      </c>
      <c r="P958">
        <f>WEEKDAY(tbl_salesdata[[#This Row],[Order Date]],2)</f>
        <v>4</v>
      </c>
      <c r="Q958" t="str">
        <f>TEXT(tbl_salesdata[[#This Row],[Order Date]],"dddd")</f>
        <v>Thursday</v>
      </c>
      <c r="R958" t="str">
        <f>IF(tbl_salesdata[[#This Row],[Weekdaynum]]&gt;5,"Yes","No")</f>
        <v>No</v>
      </c>
    </row>
    <row r="959" spans="1:18" hidden="1" x14ac:dyDescent="0.35">
      <c r="A959">
        <v>300022304</v>
      </c>
      <c r="B959" s="3">
        <v>44327</v>
      </c>
      <c r="C959" s="3">
        <v>44336</v>
      </c>
      <c r="D959" t="s">
        <v>163</v>
      </c>
      <c r="E959" t="s">
        <v>38</v>
      </c>
      <c r="F959" t="s">
        <v>13</v>
      </c>
      <c r="G959" t="s">
        <v>18</v>
      </c>
      <c r="H959" t="s">
        <v>26</v>
      </c>
      <c r="I959" s="9">
        <v>2122</v>
      </c>
      <c r="J959" s="9">
        <v>255.28</v>
      </c>
      <c r="K959" s="9">
        <v>159.41999999999999</v>
      </c>
      <c r="L959" s="9">
        <f>tbl_salesdata[[#This Row],[Units Sold]]*tbl_salesdata[[#This Row],[Unit Cost]]</f>
        <v>338289.24</v>
      </c>
      <c r="M959" s="9">
        <f>tbl_salesdata[[#This Row],[Units Sold]]*tbl_salesdata[[#This Row],[Unit Price]]</f>
        <v>541704.16</v>
      </c>
      <c r="N959" s="9">
        <f>tbl_salesdata[[#This Row],[Total Sales]]-tbl_salesdata[[#This Row],[Total Cost]]</f>
        <v>203414.92000000004</v>
      </c>
      <c r="O959">
        <f>tbl_salesdata[[#This Row],[Ship Date]]-tbl_salesdata[[#This Row],[Order Date]]</f>
        <v>9</v>
      </c>
      <c r="P959">
        <f>WEEKDAY(tbl_salesdata[[#This Row],[Order Date]],2)</f>
        <v>2</v>
      </c>
      <c r="Q959" t="str">
        <f>TEXT(tbl_salesdata[[#This Row],[Order Date]],"dddd")</f>
        <v>Tuesday</v>
      </c>
      <c r="R959" t="str">
        <f>IF(tbl_salesdata[[#This Row],[Weekdaynum]]&gt;5,"Yes","No")</f>
        <v>No</v>
      </c>
    </row>
    <row r="960" spans="1:18" hidden="1" x14ac:dyDescent="0.35">
      <c r="A960">
        <v>789484250</v>
      </c>
      <c r="B960" s="3">
        <v>44382</v>
      </c>
      <c r="C960" s="3">
        <v>44402</v>
      </c>
      <c r="D960" t="s">
        <v>20</v>
      </c>
      <c r="E960" t="s">
        <v>21</v>
      </c>
      <c r="F960" t="s">
        <v>17</v>
      </c>
      <c r="G960" t="s">
        <v>14</v>
      </c>
      <c r="H960" t="s">
        <v>15</v>
      </c>
      <c r="I960" s="9">
        <v>4789</v>
      </c>
      <c r="J960" s="9">
        <v>152.58000000000001</v>
      </c>
      <c r="K960" s="9">
        <v>97.44</v>
      </c>
      <c r="L960" s="9">
        <f>tbl_salesdata[[#This Row],[Units Sold]]*tbl_salesdata[[#This Row],[Unit Cost]]</f>
        <v>466640.16</v>
      </c>
      <c r="M960" s="9">
        <f>tbl_salesdata[[#This Row],[Units Sold]]*tbl_salesdata[[#This Row],[Unit Price]]</f>
        <v>730705.62000000011</v>
      </c>
      <c r="N960" s="9">
        <f>tbl_salesdata[[#This Row],[Total Sales]]-tbl_salesdata[[#This Row],[Total Cost]]</f>
        <v>264065.46000000014</v>
      </c>
      <c r="O960">
        <f>tbl_salesdata[[#This Row],[Ship Date]]-tbl_salesdata[[#This Row],[Order Date]]</f>
        <v>20</v>
      </c>
      <c r="P960">
        <f>WEEKDAY(tbl_salesdata[[#This Row],[Order Date]],2)</f>
        <v>1</v>
      </c>
      <c r="Q960" t="str">
        <f>TEXT(tbl_salesdata[[#This Row],[Order Date]],"dddd")</f>
        <v>Monday</v>
      </c>
      <c r="R960" t="str">
        <f>IF(tbl_salesdata[[#This Row],[Weekdaynum]]&gt;5,"Yes","No")</f>
        <v>No</v>
      </c>
    </row>
    <row r="961" spans="1:18" hidden="1" x14ac:dyDescent="0.35">
      <c r="A961">
        <v>910643279</v>
      </c>
      <c r="B961" s="3">
        <v>44868</v>
      </c>
      <c r="C961" s="3">
        <v>44872</v>
      </c>
      <c r="D961" t="s">
        <v>163</v>
      </c>
      <c r="E961" t="s">
        <v>38</v>
      </c>
      <c r="F961" t="s">
        <v>25</v>
      </c>
      <c r="G961" t="s">
        <v>18</v>
      </c>
      <c r="H961" t="s">
        <v>15</v>
      </c>
      <c r="I961" s="9">
        <v>8438</v>
      </c>
      <c r="J961" s="9">
        <v>205.7</v>
      </c>
      <c r="K961" s="9">
        <v>117.11</v>
      </c>
      <c r="L961" s="9">
        <f>tbl_salesdata[[#This Row],[Units Sold]]*tbl_salesdata[[#This Row],[Unit Cost]]</f>
        <v>988174.18</v>
      </c>
      <c r="M961" s="9">
        <f>tbl_salesdata[[#This Row],[Units Sold]]*tbl_salesdata[[#This Row],[Unit Price]]</f>
        <v>1735696.5999999999</v>
      </c>
      <c r="N961" s="9">
        <f>tbl_salesdata[[#This Row],[Total Sales]]-tbl_salesdata[[#This Row],[Total Cost]]</f>
        <v>747522.41999999981</v>
      </c>
      <c r="O961">
        <f>tbl_salesdata[[#This Row],[Ship Date]]-tbl_salesdata[[#This Row],[Order Date]]</f>
        <v>4</v>
      </c>
      <c r="P961">
        <f>WEEKDAY(tbl_salesdata[[#This Row],[Order Date]],2)</f>
        <v>4</v>
      </c>
      <c r="Q961" t="str">
        <f>TEXT(tbl_salesdata[[#This Row],[Order Date]],"dddd")</f>
        <v>Thursday</v>
      </c>
      <c r="R961" t="str">
        <f>IF(tbl_salesdata[[#This Row],[Weekdaynum]]&gt;5,"Yes","No")</f>
        <v>No</v>
      </c>
    </row>
    <row r="962" spans="1:18" x14ac:dyDescent="0.35">
      <c r="A962">
        <v>813189399</v>
      </c>
      <c r="B962" s="3">
        <v>44499</v>
      </c>
      <c r="C962" s="3">
        <v>44504</v>
      </c>
      <c r="D962" t="s">
        <v>73</v>
      </c>
      <c r="E962" t="s">
        <v>24</v>
      </c>
      <c r="F962" t="s">
        <v>13</v>
      </c>
      <c r="G962" t="s">
        <v>14</v>
      </c>
      <c r="H962" t="s">
        <v>15</v>
      </c>
      <c r="I962" s="9">
        <v>9669</v>
      </c>
      <c r="J962" s="9">
        <v>255.28</v>
      </c>
      <c r="K962" s="9">
        <v>159.41999999999999</v>
      </c>
      <c r="L962" s="9">
        <f>tbl_salesdata[[#This Row],[Units Sold]]*tbl_salesdata[[#This Row],[Unit Cost]]</f>
        <v>1541431.98</v>
      </c>
      <c r="M962" s="9">
        <f>tbl_salesdata[[#This Row],[Units Sold]]*tbl_salesdata[[#This Row],[Unit Price]]</f>
        <v>2468302.3199999998</v>
      </c>
      <c r="N962" s="9">
        <f>tbl_salesdata[[#This Row],[Total Sales]]-tbl_salesdata[[#This Row],[Total Cost]]</f>
        <v>926870.33999999985</v>
      </c>
      <c r="O962">
        <f>tbl_salesdata[[#This Row],[Ship Date]]-tbl_salesdata[[#This Row],[Order Date]]</f>
        <v>5</v>
      </c>
      <c r="P962">
        <f>WEEKDAY(tbl_salesdata[[#This Row],[Order Date]],2)</f>
        <v>6</v>
      </c>
      <c r="Q962" t="str">
        <f>TEXT(tbl_salesdata[[#This Row],[Order Date]],"dddd")</f>
        <v>Saturday</v>
      </c>
      <c r="R962" t="str">
        <f>IF(tbl_salesdata[[#This Row],[Weekdaynum]]&gt;5,"Yes","No")</f>
        <v>Yes</v>
      </c>
    </row>
    <row r="963" spans="1:18" x14ac:dyDescent="0.35">
      <c r="A963">
        <v>557141864</v>
      </c>
      <c r="B963" s="3">
        <v>44597</v>
      </c>
      <c r="C963" s="3">
        <v>44600</v>
      </c>
      <c r="D963" t="s">
        <v>199</v>
      </c>
      <c r="E963" t="s">
        <v>29</v>
      </c>
      <c r="F963" t="s">
        <v>13</v>
      </c>
      <c r="G963" t="s">
        <v>18</v>
      </c>
      <c r="H963" t="s">
        <v>15</v>
      </c>
      <c r="I963" s="9">
        <v>9513</v>
      </c>
      <c r="J963" s="9">
        <v>255.28</v>
      </c>
      <c r="K963" s="9">
        <v>159.41999999999999</v>
      </c>
      <c r="L963" s="9">
        <f>tbl_salesdata[[#This Row],[Units Sold]]*tbl_salesdata[[#This Row],[Unit Cost]]</f>
        <v>1516562.46</v>
      </c>
      <c r="M963" s="9">
        <f>tbl_salesdata[[#This Row],[Units Sold]]*tbl_salesdata[[#This Row],[Unit Price]]</f>
        <v>2428478.64</v>
      </c>
      <c r="N963" s="9">
        <f>tbl_salesdata[[#This Row],[Total Sales]]-tbl_salesdata[[#This Row],[Total Cost]]</f>
        <v>911916.18000000017</v>
      </c>
      <c r="O963">
        <f>tbl_salesdata[[#This Row],[Ship Date]]-tbl_salesdata[[#This Row],[Order Date]]</f>
        <v>3</v>
      </c>
      <c r="P963">
        <f>WEEKDAY(tbl_salesdata[[#This Row],[Order Date]],2)</f>
        <v>6</v>
      </c>
      <c r="Q963" t="str">
        <f>TEXT(tbl_salesdata[[#This Row],[Order Date]],"dddd")</f>
        <v>Saturday</v>
      </c>
      <c r="R963" t="str">
        <f>IF(tbl_salesdata[[#This Row],[Weekdaynum]]&gt;5,"Yes","No")</f>
        <v>Yes</v>
      </c>
    </row>
    <row r="964" spans="1:18" hidden="1" x14ac:dyDescent="0.35">
      <c r="A964">
        <v>819478642</v>
      </c>
      <c r="B964" s="3">
        <v>44418</v>
      </c>
      <c r="C964" s="3">
        <v>44436</v>
      </c>
      <c r="D964" t="s">
        <v>207</v>
      </c>
      <c r="E964" t="s">
        <v>51</v>
      </c>
      <c r="F964" t="s">
        <v>33</v>
      </c>
      <c r="G964" t="s">
        <v>14</v>
      </c>
      <c r="H964" t="s">
        <v>19</v>
      </c>
      <c r="I964" s="9">
        <v>796</v>
      </c>
      <c r="J964" s="9">
        <v>109.28</v>
      </c>
      <c r="K964" s="9">
        <v>35.840000000000003</v>
      </c>
      <c r="L964" s="9">
        <f>tbl_salesdata[[#This Row],[Units Sold]]*tbl_salesdata[[#This Row],[Unit Cost]]</f>
        <v>28528.640000000003</v>
      </c>
      <c r="M964" s="9">
        <f>tbl_salesdata[[#This Row],[Units Sold]]*tbl_salesdata[[#This Row],[Unit Price]]</f>
        <v>86986.880000000005</v>
      </c>
      <c r="N964" s="9">
        <f>tbl_salesdata[[#This Row],[Total Sales]]-tbl_salesdata[[#This Row],[Total Cost]]</f>
        <v>58458.240000000005</v>
      </c>
      <c r="O964">
        <f>tbl_salesdata[[#This Row],[Ship Date]]-tbl_salesdata[[#This Row],[Order Date]]</f>
        <v>18</v>
      </c>
      <c r="P964">
        <f>WEEKDAY(tbl_salesdata[[#This Row],[Order Date]],2)</f>
        <v>2</v>
      </c>
      <c r="Q964" t="str">
        <f>TEXT(tbl_salesdata[[#This Row],[Order Date]],"dddd")</f>
        <v>Tuesday</v>
      </c>
      <c r="R964" t="str">
        <f>IF(tbl_salesdata[[#This Row],[Weekdaynum]]&gt;5,"Yes","No")</f>
        <v>No</v>
      </c>
    </row>
    <row r="965" spans="1:18" hidden="1" x14ac:dyDescent="0.35">
      <c r="A965">
        <v>674164283</v>
      </c>
      <c r="B965" s="3">
        <v>42696</v>
      </c>
      <c r="C965" s="3">
        <v>42698</v>
      </c>
      <c r="D965" t="s">
        <v>209</v>
      </c>
      <c r="E965" t="s">
        <v>32</v>
      </c>
      <c r="F965" t="s">
        <v>13</v>
      </c>
      <c r="G965" t="s">
        <v>18</v>
      </c>
      <c r="H965" t="s">
        <v>26</v>
      </c>
      <c r="I965" s="9">
        <v>9048</v>
      </c>
      <c r="J965" s="9">
        <v>255.28</v>
      </c>
      <c r="K965" s="9">
        <v>159.41999999999999</v>
      </c>
      <c r="L965" s="9">
        <f>tbl_salesdata[[#This Row],[Units Sold]]*tbl_salesdata[[#This Row],[Unit Cost]]</f>
        <v>1442432.16</v>
      </c>
      <c r="M965" s="9">
        <f>tbl_salesdata[[#This Row],[Units Sold]]*tbl_salesdata[[#This Row],[Unit Price]]</f>
        <v>2309773.44</v>
      </c>
      <c r="N965" s="9">
        <f>tbl_salesdata[[#This Row],[Total Sales]]-tbl_salesdata[[#This Row],[Total Cost]]</f>
        <v>867341.28</v>
      </c>
      <c r="O965">
        <f>tbl_salesdata[[#This Row],[Ship Date]]-tbl_salesdata[[#This Row],[Order Date]]</f>
        <v>2</v>
      </c>
      <c r="P965">
        <f>WEEKDAY(tbl_salesdata[[#This Row],[Order Date]],2)</f>
        <v>2</v>
      </c>
      <c r="Q965" t="str">
        <f>TEXT(tbl_salesdata[[#This Row],[Order Date]],"dddd")</f>
        <v>Tuesday</v>
      </c>
      <c r="R965" t="str">
        <f>IF(tbl_salesdata[[#This Row],[Weekdaynum]]&gt;5,"Yes","No")</f>
        <v>No</v>
      </c>
    </row>
    <row r="966" spans="1:18" hidden="1" x14ac:dyDescent="0.35">
      <c r="A966">
        <v>890478646</v>
      </c>
      <c r="B966" s="3">
        <v>44734</v>
      </c>
      <c r="C966" s="3">
        <v>44747</v>
      </c>
      <c r="D966" t="s">
        <v>98</v>
      </c>
      <c r="E966" t="s">
        <v>38</v>
      </c>
      <c r="F966" t="s">
        <v>25</v>
      </c>
      <c r="G966" t="s">
        <v>18</v>
      </c>
      <c r="H966" t="s">
        <v>26</v>
      </c>
      <c r="I966" s="9">
        <v>1275</v>
      </c>
      <c r="J966" s="9">
        <v>205.7</v>
      </c>
      <c r="K966" s="9">
        <v>117.11</v>
      </c>
      <c r="L966" s="9">
        <f>tbl_salesdata[[#This Row],[Units Sold]]*tbl_salesdata[[#This Row],[Unit Cost]]</f>
        <v>149315.25</v>
      </c>
      <c r="M966" s="9">
        <f>tbl_salesdata[[#This Row],[Units Sold]]*tbl_salesdata[[#This Row],[Unit Price]]</f>
        <v>262267.5</v>
      </c>
      <c r="N966" s="9">
        <f>tbl_salesdata[[#This Row],[Total Sales]]-tbl_salesdata[[#This Row],[Total Cost]]</f>
        <v>112952.25</v>
      </c>
      <c r="O966">
        <f>tbl_salesdata[[#This Row],[Ship Date]]-tbl_salesdata[[#This Row],[Order Date]]</f>
        <v>13</v>
      </c>
      <c r="P966">
        <f>WEEKDAY(tbl_salesdata[[#This Row],[Order Date]],2)</f>
        <v>3</v>
      </c>
      <c r="Q966" t="str">
        <f>TEXT(tbl_salesdata[[#This Row],[Order Date]],"dddd")</f>
        <v>Wednesday</v>
      </c>
      <c r="R966" t="str">
        <f>IF(tbl_salesdata[[#This Row],[Weekdaynum]]&gt;5,"Yes","No")</f>
        <v>No</v>
      </c>
    </row>
    <row r="967" spans="1:18" x14ac:dyDescent="0.35">
      <c r="A967">
        <v>474498927</v>
      </c>
      <c r="B967" s="3">
        <v>43680</v>
      </c>
      <c r="C967" s="3">
        <v>43683</v>
      </c>
      <c r="D967" t="s">
        <v>58</v>
      </c>
      <c r="E967" t="s">
        <v>29</v>
      </c>
      <c r="F967" t="s">
        <v>76</v>
      </c>
      <c r="G967" t="s">
        <v>14</v>
      </c>
      <c r="H967" t="s">
        <v>34</v>
      </c>
      <c r="I967" s="9">
        <v>3632</v>
      </c>
      <c r="J967" s="9">
        <v>668.27</v>
      </c>
      <c r="K967" s="9">
        <v>502.54</v>
      </c>
      <c r="L967" s="9">
        <f>tbl_salesdata[[#This Row],[Units Sold]]*tbl_salesdata[[#This Row],[Unit Cost]]</f>
        <v>1825225.28</v>
      </c>
      <c r="M967" s="9">
        <f>tbl_salesdata[[#This Row],[Units Sold]]*tbl_salesdata[[#This Row],[Unit Price]]</f>
        <v>2427156.64</v>
      </c>
      <c r="N967" s="9">
        <f>tbl_salesdata[[#This Row],[Total Sales]]-tbl_salesdata[[#This Row],[Total Cost]]</f>
        <v>601931.3600000001</v>
      </c>
      <c r="O967">
        <f>tbl_salesdata[[#This Row],[Ship Date]]-tbl_salesdata[[#This Row],[Order Date]]</f>
        <v>3</v>
      </c>
      <c r="P967">
        <f>WEEKDAY(tbl_salesdata[[#This Row],[Order Date]],2)</f>
        <v>6</v>
      </c>
      <c r="Q967" t="str">
        <f>TEXT(tbl_salesdata[[#This Row],[Order Date]],"dddd")</f>
        <v>Saturday</v>
      </c>
      <c r="R967" t="str">
        <f>IF(tbl_salesdata[[#This Row],[Weekdaynum]]&gt;5,"Yes","No")</f>
        <v>Yes</v>
      </c>
    </row>
    <row r="968" spans="1:18" hidden="1" x14ac:dyDescent="0.35">
      <c r="A968">
        <v>216001355</v>
      </c>
      <c r="B968" s="3">
        <v>44412</v>
      </c>
      <c r="C968" s="3">
        <v>44419</v>
      </c>
      <c r="D968" t="s">
        <v>216</v>
      </c>
      <c r="E968" t="s">
        <v>51</v>
      </c>
      <c r="F968" t="s">
        <v>76</v>
      </c>
      <c r="G968" t="s">
        <v>14</v>
      </c>
      <c r="H968" t="s">
        <v>34</v>
      </c>
      <c r="I968" s="9">
        <v>8456</v>
      </c>
      <c r="J968" s="9">
        <v>668.27</v>
      </c>
      <c r="K968" s="9">
        <v>502.54</v>
      </c>
      <c r="L968" s="9">
        <f>tbl_salesdata[[#This Row],[Units Sold]]*tbl_salesdata[[#This Row],[Unit Cost]]</f>
        <v>4249478.24</v>
      </c>
      <c r="M968" s="9">
        <f>tbl_salesdata[[#This Row],[Units Sold]]*tbl_salesdata[[#This Row],[Unit Price]]</f>
        <v>5650891.1200000001</v>
      </c>
      <c r="N968" s="9">
        <f>tbl_salesdata[[#This Row],[Total Sales]]-tbl_salesdata[[#This Row],[Total Cost]]</f>
        <v>1401412.88</v>
      </c>
      <c r="O968">
        <f>tbl_salesdata[[#This Row],[Ship Date]]-tbl_salesdata[[#This Row],[Order Date]]</f>
        <v>7</v>
      </c>
      <c r="P968">
        <f>WEEKDAY(tbl_salesdata[[#This Row],[Order Date]],2)</f>
        <v>3</v>
      </c>
      <c r="Q968" t="str">
        <f>TEXT(tbl_salesdata[[#This Row],[Order Date]],"dddd")</f>
        <v>Wednesday</v>
      </c>
      <c r="R968" t="str">
        <f>IF(tbl_salesdata[[#This Row],[Weekdaynum]]&gt;5,"Yes","No")</f>
        <v>No</v>
      </c>
    </row>
    <row r="969" spans="1:18" hidden="1" x14ac:dyDescent="0.35">
      <c r="A969">
        <v>429994857</v>
      </c>
      <c r="B969" s="3">
        <v>42379</v>
      </c>
      <c r="C969" s="3">
        <v>42380</v>
      </c>
      <c r="D969" t="s">
        <v>209</v>
      </c>
      <c r="E969" t="s">
        <v>32</v>
      </c>
      <c r="F969" t="s">
        <v>22</v>
      </c>
      <c r="G969" t="s">
        <v>14</v>
      </c>
      <c r="H969" t="s">
        <v>15</v>
      </c>
      <c r="I969" s="9">
        <v>3888</v>
      </c>
      <c r="J969" s="9">
        <v>47.45</v>
      </c>
      <c r="K969" s="9">
        <v>31.79</v>
      </c>
      <c r="L969" s="9">
        <f>tbl_salesdata[[#This Row],[Units Sold]]*tbl_salesdata[[#This Row],[Unit Cost]]</f>
        <v>123599.51999999999</v>
      </c>
      <c r="M969" s="9">
        <f>tbl_salesdata[[#This Row],[Units Sold]]*tbl_salesdata[[#This Row],[Unit Price]]</f>
        <v>184485.6</v>
      </c>
      <c r="N969" s="9">
        <f>tbl_salesdata[[#This Row],[Total Sales]]-tbl_salesdata[[#This Row],[Total Cost]]</f>
        <v>60886.080000000016</v>
      </c>
      <c r="O969">
        <f>tbl_salesdata[[#This Row],[Ship Date]]-tbl_salesdata[[#This Row],[Order Date]]</f>
        <v>1</v>
      </c>
      <c r="P969">
        <f>WEEKDAY(tbl_salesdata[[#This Row],[Order Date]],2)</f>
        <v>7</v>
      </c>
      <c r="Q969" t="str">
        <f>TEXT(tbl_salesdata[[#This Row],[Order Date]],"dddd")</f>
        <v>Sunday</v>
      </c>
      <c r="R969" t="str">
        <f>IF(tbl_salesdata[[#This Row],[Weekdaynum]]&gt;5,"Yes","No")</f>
        <v>Yes</v>
      </c>
    </row>
    <row r="970" spans="1:18" hidden="1" x14ac:dyDescent="0.35">
      <c r="A970">
        <v>515187394</v>
      </c>
      <c r="B970" s="3">
        <v>44609</v>
      </c>
      <c r="C970" s="3">
        <v>44630</v>
      </c>
      <c r="D970" t="s">
        <v>92</v>
      </c>
      <c r="E970" t="s">
        <v>32</v>
      </c>
      <c r="F970" t="s">
        <v>40</v>
      </c>
      <c r="G970" t="s">
        <v>14</v>
      </c>
      <c r="H970" t="s">
        <v>19</v>
      </c>
      <c r="I970" s="9">
        <v>4253</v>
      </c>
      <c r="J970" s="9">
        <v>651.21</v>
      </c>
      <c r="K970" s="9">
        <v>524.96</v>
      </c>
      <c r="L970" s="9">
        <f>tbl_salesdata[[#This Row],[Units Sold]]*tbl_salesdata[[#This Row],[Unit Cost]]</f>
        <v>2232654.8800000004</v>
      </c>
      <c r="M970" s="9">
        <f>tbl_salesdata[[#This Row],[Units Sold]]*tbl_salesdata[[#This Row],[Unit Price]]</f>
        <v>2769596.1300000004</v>
      </c>
      <c r="N970" s="9">
        <f>tbl_salesdata[[#This Row],[Total Sales]]-tbl_salesdata[[#This Row],[Total Cost]]</f>
        <v>536941.25</v>
      </c>
      <c r="O970">
        <f>tbl_salesdata[[#This Row],[Ship Date]]-tbl_salesdata[[#This Row],[Order Date]]</f>
        <v>21</v>
      </c>
      <c r="P970">
        <f>WEEKDAY(tbl_salesdata[[#This Row],[Order Date]],2)</f>
        <v>4</v>
      </c>
      <c r="Q970" t="str">
        <f>TEXT(tbl_salesdata[[#This Row],[Order Date]],"dddd")</f>
        <v>Thursday</v>
      </c>
      <c r="R970" t="str">
        <f>IF(tbl_salesdata[[#This Row],[Weekdaynum]]&gt;5,"Yes","No")</f>
        <v>No</v>
      </c>
    </row>
    <row r="971" spans="1:18" hidden="1" x14ac:dyDescent="0.35">
      <c r="A971">
        <v>749752795</v>
      </c>
      <c r="B971" s="3">
        <v>43854</v>
      </c>
      <c r="C971" s="3">
        <v>43859</v>
      </c>
      <c r="D971" t="s">
        <v>88</v>
      </c>
      <c r="E971" t="s">
        <v>38</v>
      </c>
      <c r="F971" t="s">
        <v>40</v>
      </c>
      <c r="G971" t="s">
        <v>14</v>
      </c>
      <c r="H971" t="s">
        <v>26</v>
      </c>
      <c r="I971" s="9">
        <v>7368</v>
      </c>
      <c r="J971" s="9">
        <v>651.21</v>
      </c>
      <c r="K971" s="9">
        <v>524.96</v>
      </c>
      <c r="L971" s="9">
        <f>tbl_salesdata[[#This Row],[Units Sold]]*tbl_salesdata[[#This Row],[Unit Cost]]</f>
        <v>3867905.2800000003</v>
      </c>
      <c r="M971" s="9">
        <f>tbl_salesdata[[#This Row],[Units Sold]]*tbl_salesdata[[#This Row],[Unit Price]]</f>
        <v>4798115.28</v>
      </c>
      <c r="N971" s="9">
        <f>tbl_salesdata[[#This Row],[Total Sales]]-tbl_salesdata[[#This Row],[Total Cost]]</f>
        <v>930210</v>
      </c>
      <c r="O971">
        <f>tbl_salesdata[[#This Row],[Ship Date]]-tbl_salesdata[[#This Row],[Order Date]]</f>
        <v>5</v>
      </c>
      <c r="P971">
        <f>WEEKDAY(tbl_salesdata[[#This Row],[Order Date]],2)</f>
        <v>5</v>
      </c>
      <c r="Q971" t="str">
        <f>TEXT(tbl_salesdata[[#This Row],[Order Date]],"dddd")</f>
        <v>Friday</v>
      </c>
      <c r="R971" t="str">
        <f>IF(tbl_salesdata[[#This Row],[Weekdaynum]]&gt;5,"Yes","No")</f>
        <v>No</v>
      </c>
    </row>
    <row r="972" spans="1:18" hidden="1" x14ac:dyDescent="0.35">
      <c r="A972">
        <v>132177388</v>
      </c>
      <c r="B972" s="3">
        <v>44833</v>
      </c>
      <c r="C972" s="3">
        <v>44846</v>
      </c>
      <c r="D972" t="s">
        <v>164</v>
      </c>
      <c r="E972" t="s">
        <v>38</v>
      </c>
      <c r="F972" t="s">
        <v>22</v>
      </c>
      <c r="G972" t="s">
        <v>18</v>
      </c>
      <c r="H972" t="s">
        <v>15</v>
      </c>
      <c r="I972" s="9">
        <v>3081</v>
      </c>
      <c r="J972" s="9">
        <v>47.45</v>
      </c>
      <c r="K972" s="9">
        <v>31.79</v>
      </c>
      <c r="L972" s="9">
        <f>tbl_salesdata[[#This Row],[Units Sold]]*tbl_salesdata[[#This Row],[Unit Cost]]</f>
        <v>97944.989999999991</v>
      </c>
      <c r="M972" s="9">
        <f>tbl_salesdata[[#This Row],[Units Sold]]*tbl_salesdata[[#This Row],[Unit Price]]</f>
        <v>146193.45000000001</v>
      </c>
      <c r="N972" s="9">
        <f>tbl_salesdata[[#This Row],[Total Sales]]-tbl_salesdata[[#This Row],[Total Cost]]</f>
        <v>48248.460000000021</v>
      </c>
      <c r="O972">
        <f>tbl_salesdata[[#This Row],[Ship Date]]-tbl_salesdata[[#This Row],[Order Date]]</f>
        <v>13</v>
      </c>
      <c r="P972">
        <f>WEEKDAY(tbl_salesdata[[#This Row],[Order Date]],2)</f>
        <v>4</v>
      </c>
      <c r="Q972" t="str">
        <f>TEXT(tbl_salesdata[[#This Row],[Order Date]],"dddd")</f>
        <v>Thursday</v>
      </c>
      <c r="R972" t="str">
        <f>IF(tbl_salesdata[[#This Row],[Weekdaynum]]&gt;5,"Yes","No")</f>
        <v>No</v>
      </c>
    </row>
    <row r="973" spans="1:18" hidden="1" x14ac:dyDescent="0.35">
      <c r="A973">
        <v>431260001</v>
      </c>
      <c r="B973" s="3">
        <v>42041</v>
      </c>
      <c r="C973" s="3">
        <v>42055</v>
      </c>
      <c r="D973" t="s">
        <v>126</v>
      </c>
      <c r="E973" t="s">
        <v>24</v>
      </c>
      <c r="F973" t="s">
        <v>13</v>
      </c>
      <c r="G973" t="s">
        <v>14</v>
      </c>
      <c r="H973" t="s">
        <v>26</v>
      </c>
      <c r="I973" s="9">
        <v>8273</v>
      </c>
      <c r="J973" s="9">
        <v>255.28</v>
      </c>
      <c r="K973" s="9">
        <v>159.41999999999999</v>
      </c>
      <c r="L973" s="9">
        <f>tbl_salesdata[[#This Row],[Units Sold]]*tbl_salesdata[[#This Row],[Unit Cost]]</f>
        <v>1318881.6599999999</v>
      </c>
      <c r="M973" s="9">
        <f>tbl_salesdata[[#This Row],[Units Sold]]*tbl_salesdata[[#This Row],[Unit Price]]</f>
        <v>2111931.44</v>
      </c>
      <c r="N973" s="9">
        <f>tbl_salesdata[[#This Row],[Total Sales]]-tbl_salesdata[[#This Row],[Total Cost]]</f>
        <v>793049.78</v>
      </c>
      <c r="O973">
        <f>tbl_salesdata[[#This Row],[Ship Date]]-tbl_salesdata[[#This Row],[Order Date]]</f>
        <v>14</v>
      </c>
      <c r="P973">
        <f>WEEKDAY(tbl_salesdata[[#This Row],[Order Date]],2)</f>
        <v>5</v>
      </c>
      <c r="Q973" t="str">
        <f>TEXT(tbl_salesdata[[#This Row],[Order Date]],"dddd")</f>
        <v>Friday</v>
      </c>
      <c r="R973" t="str">
        <f>IF(tbl_salesdata[[#This Row],[Weekdaynum]]&gt;5,"Yes","No")</f>
        <v>No</v>
      </c>
    </row>
    <row r="974" spans="1:18" hidden="1" x14ac:dyDescent="0.35">
      <c r="A974">
        <v>336111962</v>
      </c>
      <c r="B974" s="3">
        <v>43975</v>
      </c>
      <c r="C974" s="3">
        <v>43993</v>
      </c>
      <c r="D974" t="s">
        <v>203</v>
      </c>
      <c r="E974" t="s">
        <v>21</v>
      </c>
      <c r="F974" t="s">
        <v>30</v>
      </c>
      <c r="G974" t="s">
        <v>18</v>
      </c>
      <c r="H974" t="s">
        <v>15</v>
      </c>
      <c r="I974" s="9">
        <v>1854</v>
      </c>
      <c r="J974" s="9">
        <v>81.73</v>
      </c>
      <c r="K974" s="9">
        <v>56.67</v>
      </c>
      <c r="L974" s="9">
        <f>tbl_salesdata[[#This Row],[Units Sold]]*tbl_salesdata[[#This Row],[Unit Cost]]</f>
        <v>105066.18000000001</v>
      </c>
      <c r="M974" s="9">
        <f>tbl_salesdata[[#This Row],[Units Sold]]*tbl_salesdata[[#This Row],[Unit Price]]</f>
        <v>151527.42000000001</v>
      </c>
      <c r="N974" s="9">
        <f>tbl_salesdata[[#This Row],[Total Sales]]-tbl_salesdata[[#This Row],[Total Cost]]</f>
        <v>46461.240000000005</v>
      </c>
      <c r="O974">
        <f>tbl_salesdata[[#This Row],[Ship Date]]-tbl_salesdata[[#This Row],[Order Date]]</f>
        <v>18</v>
      </c>
      <c r="P974">
        <f>WEEKDAY(tbl_salesdata[[#This Row],[Order Date]],2)</f>
        <v>7</v>
      </c>
      <c r="Q974" t="str">
        <f>TEXT(tbl_salesdata[[#This Row],[Order Date]],"dddd")</f>
        <v>Sunday</v>
      </c>
      <c r="R974" t="str">
        <f>IF(tbl_salesdata[[#This Row],[Weekdaynum]]&gt;5,"Yes","No")</f>
        <v>Yes</v>
      </c>
    </row>
    <row r="975" spans="1:18" hidden="1" x14ac:dyDescent="0.35">
      <c r="A975">
        <v>406157100</v>
      </c>
      <c r="B975" s="3">
        <v>42906</v>
      </c>
      <c r="C975" s="3">
        <v>42916</v>
      </c>
      <c r="D975" t="s">
        <v>94</v>
      </c>
      <c r="E975" t="s">
        <v>38</v>
      </c>
      <c r="F975" t="s">
        <v>30</v>
      </c>
      <c r="G975" t="s">
        <v>14</v>
      </c>
      <c r="H975" t="s">
        <v>15</v>
      </c>
      <c r="I975" s="9">
        <v>9766</v>
      </c>
      <c r="J975" s="9">
        <v>81.73</v>
      </c>
      <c r="K975" s="9">
        <v>56.67</v>
      </c>
      <c r="L975" s="9">
        <f>tbl_salesdata[[#This Row],[Units Sold]]*tbl_salesdata[[#This Row],[Unit Cost]]</f>
        <v>553439.22</v>
      </c>
      <c r="M975" s="9">
        <f>tbl_salesdata[[#This Row],[Units Sold]]*tbl_salesdata[[#This Row],[Unit Price]]</f>
        <v>798175.18</v>
      </c>
      <c r="N975" s="9">
        <f>tbl_salesdata[[#This Row],[Total Sales]]-tbl_salesdata[[#This Row],[Total Cost]]</f>
        <v>244735.96000000008</v>
      </c>
      <c r="O975">
        <f>tbl_salesdata[[#This Row],[Ship Date]]-tbl_salesdata[[#This Row],[Order Date]]</f>
        <v>10</v>
      </c>
      <c r="P975">
        <f>WEEKDAY(tbl_salesdata[[#This Row],[Order Date]],2)</f>
        <v>2</v>
      </c>
      <c r="Q975" t="str">
        <f>TEXT(tbl_salesdata[[#This Row],[Order Date]],"dddd")</f>
        <v>Tuesday</v>
      </c>
      <c r="R975" t="str">
        <f>IF(tbl_salesdata[[#This Row],[Weekdaynum]]&gt;5,"Yes","No")</f>
        <v>No</v>
      </c>
    </row>
    <row r="976" spans="1:18" hidden="1" x14ac:dyDescent="0.35">
      <c r="A976">
        <v>821131742</v>
      </c>
      <c r="B976" s="3">
        <v>42347</v>
      </c>
      <c r="C976" s="3">
        <v>42360</v>
      </c>
      <c r="D976" t="s">
        <v>80</v>
      </c>
      <c r="E976" t="s">
        <v>21</v>
      </c>
      <c r="F976" t="s">
        <v>76</v>
      </c>
      <c r="G976" t="s">
        <v>18</v>
      </c>
      <c r="H976" t="s">
        <v>34</v>
      </c>
      <c r="I976" s="9">
        <v>9985</v>
      </c>
      <c r="J976" s="9">
        <v>668.27</v>
      </c>
      <c r="K976" s="9">
        <v>502.54</v>
      </c>
      <c r="L976" s="9">
        <f>tbl_salesdata[[#This Row],[Units Sold]]*tbl_salesdata[[#This Row],[Unit Cost]]</f>
        <v>5017861.9000000004</v>
      </c>
      <c r="M976" s="9">
        <f>tbl_salesdata[[#This Row],[Units Sold]]*tbl_salesdata[[#This Row],[Unit Price]]</f>
        <v>6672675.9500000002</v>
      </c>
      <c r="N976" s="9">
        <f>tbl_salesdata[[#This Row],[Total Sales]]-tbl_salesdata[[#This Row],[Total Cost]]</f>
        <v>1654814.0499999998</v>
      </c>
      <c r="O976">
        <f>tbl_salesdata[[#This Row],[Ship Date]]-tbl_salesdata[[#This Row],[Order Date]]</f>
        <v>13</v>
      </c>
      <c r="P976">
        <f>WEEKDAY(tbl_salesdata[[#This Row],[Order Date]],2)</f>
        <v>3</v>
      </c>
      <c r="Q976" t="str">
        <f>TEXT(tbl_salesdata[[#This Row],[Order Date]],"dddd")</f>
        <v>Wednesday</v>
      </c>
      <c r="R976" t="str">
        <f>IF(tbl_salesdata[[#This Row],[Weekdaynum]]&gt;5,"Yes","No")</f>
        <v>No</v>
      </c>
    </row>
    <row r="977" spans="1:18" hidden="1" x14ac:dyDescent="0.35">
      <c r="A977">
        <v>931084716</v>
      </c>
      <c r="B977" s="3">
        <v>43613</v>
      </c>
      <c r="C977" s="3">
        <v>43620</v>
      </c>
      <c r="D977" t="s">
        <v>190</v>
      </c>
      <c r="E977" t="s">
        <v>38</v>
      </c>
      <c r="F977" t="s">
        <v>30</v>
      </c>
      <c r="G977" t="s">
        <v>14</v>
      </c>
      <c r="H977" t="s">
        <v>15</v>
      </c>
      <c r="I977" s="9">
        <v>7513</v>
      </c>
      <c r="J977" s="9">
        <v>81.73</v>
      </c>
      <c r="K977" s="9">
        <v>56.67</v>
      </c>
      <c r="L977" s="9">
        <f>tbl_salesdata[[#This Row],[Units Sold]]*tbl_salesdata[[#This Row],[Unit Cost]]</f>
        <v>425761.71</v>
      </c>
      <c r="M977" s="9">
        <f>tbl_salesdata[[#This Row],[Units Sold]]*tbl_salesdata[[#This Row],[Unit Price]]</f>
        <v>614037.49</v>
      </c>
      <c r="N977" s="9">
        <f>tbl_salesdata[[#This Row],[Total Sales]]-tbl_salesdata[[#This Row],[Total Cost]]</f>
        <v>188275.77999999997</v>
      </c>
      <c r="O977">
        <f>tbl_salesdata[[#This Row],[Ship Date]]-tbl_salesdata[[#This Row],[Order Date]]</f>
        <v>7</v>
      </c>
      <c r="P977">
        <f>WEEKDAY(tbl_salesdata[[#This Row],[Order Date]],2)</f>
        <v>2</v>
      </c>
      <c r="Q977" t="str">
        <f>TEXT(tbl_salesdata[[#This Row],[Order Date]],"dddd")</f>
        <v>Tuesday</v>
      </c>
      <c r="R977" t="str">
        <f>IF(tbl_salesdata[[#This Row],[Weekdaynum]]&gt;5,"Yes","No")</f>
        <v>No</v>
      </c>
    </row>
    <row r="978" spans="1:18" hidden="1" x14ac:dyDescent="0.35">
      <c r="A978">
        <v>606377351</v>
      </c>
      <c r="B978" s="3">
        <v>42571</v>
      </c>
      <c r="C978" s="3">
        <v>42572</v>
      </c>
      <c r="D978" t="s">
        <v>136</v>
      </c>
      <c r="E978" t="s">
        <v>38</v>
      </c>
      <c r="F978" t="s">
        <v>13</v>
      </c>
      <c r="G978" t="s">
        <v>18</v>
      </c>
      <c r="H978" t="s">
        <v>34</v>
      </c>
      <c r="I978" s="9">
        <v>9388</v>
      </c>
      <c r="J978" s="9">
        <v>255.28</v>
      </c>
      <c r="K978" s="9">
        <v>159.41999999999999</v>
      </c>
      <c r="L978" s="9">
        <f>tbl_salesdata[[#This Row],[Units Sold]]*tbl_salesdata[[#This Row],[Unit Cost]]</f>
        <v>1496634.96</v>
      </c>
      <c r="M978" s="9">
        <f>tbl_salesdata[[#This Row],[Units Sold]]*tbl_salesdata[[#This Row],[Unit Price]]</f>
        <v>2396568.64</v>
      </c>
      <c r="N978" s="9">
        <f>tbl_salesdata[[#This Row],[Total Sales]]-tbl_salesdata[[#This Row],[Total Cost]]</f>
        <v>899933.68000000017</v>
      </c>
      <c r="O978">
        <f>tbl_salesdata[[#This Row],[Ship Date]]-tbl_salesdata[[#This Row],[Order Date]]</f>
        <v>1</v>
      </c>
      <c r="P978">
        <f>WEEKDAY(tbl_salesdata[[#This Row],[Order Date]],2)</f>
        <v>3</v>
      </c>
      <c r="Q978" t="str">
        <f>TEXT(tbl_salesdata[[#This Row],[Order Date]],"dddd")</f>
        <v>Wednesday</v>
      </c>
      <c r="R978" t="str">
        <f>IF(tbl_salesdata[[#This Row],[Weekdaynum]]&gt;5,"Yes","No")</f>
        <v>No</v>
      </c>
    </row>
    <row r="979" spans="1:18" hidden="1" x14ac:dyDescent="0.35">
      <c r="A979">
        <v>687683475</v>
      </c>
      <c r="B979" s="3">
        <v>43166</v>
      </c>
      <c r="C979" s="3">
        <v>43184</v>
      </c>
      <c r="D979" t="s">
        <v>185</v>
      </c>
      <c r="E979" t="s">
        <v>38</v>
      </c>
      <c r="F979" t="s">
        <v>68</v>
      </c>
      <c r="G979" t="s">
        <v>14</v>
      </c>
      <c r="H979" t="s">
        <v>26</v>
      </c>
      <c r="I979" s="9">
        <v>9677</v>
      </c>
      <c r="J979" s="9">
        <v>154.06</v>
      </c>
      <c r="K979" s="9">
        <v>90.93</v>
      </c>
      <c r="L979" s="9">
        <f>tbl_salesdata[[#This Row],[Units Sold]]*tbl_salesdata[[#This Row],[Unit Cost]]</f>
        <v>879929.6100000001</v>
      </c>
      <c r="M979" s="9">
        <f>tbl_salesdata[[#This Row],[Units Sold]]*tbl_salesdata[[#This Row],[Unit Price]]</f>
        <v>1490838.62</v>
      </c>
      <c r="N979" s="9">
        <f>tbl_salesdata[[#This Row],[Total Sales]]-tbl_salesdata[[#This Row],[Total Cost]]</f>
        <v>610909.01</v>
      </c>
      <c r="O979">
        <f>tbl_salesdata[[#This Row],[Ship Date]]-tbl_salesdata[[#This Row],[Order Date]]</f>
        <v>18</v>
      </c>
      <c r="P979">
        <f>WEEKDAY(tbl_salesdata[[#This Row],[Order Date]],2)</f>
        <v>3</v>
      </c>
      <c r="Q979" t="str">
        <f>TEXT(tbl_salesdata[[#This Row],[Order Date]],"dddd")</f>
        <v>Wednesday</v>
      </c>
      <c r="R979" t="str">
        <f>IF(tbl_salesdata[[#This Row],[Weekdaynum]]&gt;5,"Yes","No")</f>
        <v>No</v>
      </c>
    </row>
    <row r="980" spans="1:18" hidden="1" x14ac:dyDescent="0.35">
      <c r="A980">
        <v>735989415</v>
      </c>
      <c r="B980" s="3">
        <v>44309</v>
      </c>
      <c r="C980" s="3">
        <v>44315</v>
      </c>
      <c r="D980" t="s">
        <v>70</v>
      </c>
      <c r="E980" t="s">
        <v>29</v>
      </c>
      <c r="F980" t="s">
        <v>42</v>
      </c>
      <c r="G980" t="s">
        <v>18</v>
      </c>
      <c r="H980" t="s">
        <v>19</v>
      </c>
      <c r="I980" s="9">
        <v>4478</v>
      </c>
      <c r="J980" s="9">
        <v>437.2</v>
      </c>
      <c r="K980" s="9">
        <v>263.33</v>
      </c>
      <c r="L980" s="9">
        <f>tbl_salesdata[[#This Row],[Units Sold]]*tbl_salesdata[[#This Row],[Unit Cost]]</f>
        <v>1179191.74</v>
      </c>
      <c r="M980" s="9">
        <f>tbl_salesdata[[#This Row],[Units Sold]]*tbl_salesdata[[#This Row],[Unit Price]]</f>
        <v>1957781.5999999999</v>
      </c>
      <c r="N980" s="9">
        <f>tbl_salesdata[[#This Row],[Total Sales]]-tbl_salesdata[[#This Row],[Total Cost]]</f>
        <v>778589.85999999987</v>
      </c>
      <c r="O980">
        <f>tbl_salesdata[[#This Row],[Ship Date]]-tbl_salesdata[[#This Row],[Order Date]]</f>
        <v>6</v>
      </c>
      <c r="P980">
        <f>WEEKDAY(tbl_salesdata[[#This Row],[Order Date]],2)</f>
        <v>5</v>
      </c>
      <c r="Q980" t="str">
        <f>TEXT(tbl_salesdata[[#This Row],[Order Date]],"dddd")</f>
        <v>Friday</v>
      </c>
      <c r="R980" t="str">
        <f>IF(tbl_salesdata[[#This Row],[Weekdaynum]]&gt;5,"Yes","No")</f>
        <v>No</v>
      </c>
    </row>
    <row r="981" spans="1:18" hidden="1" x14ac:dyDescent="0.35">
      <c r="A981">
        <v>382594001</v>
      </c>
      <c r="B981" s="3">
        <v>44647</v>
      </c>
      <c r="C981" s="3">
        <v>44662</v>
      </c>
      <c r="D981" t="s">
        <v>11</v>
      </c>
      <c r="E981" t="s">
        <v>12</v>
      </c>
      <c r="F981" t="s">
        <v>17</v>
      </c>
      <c r="G981" t="s">
        <v>18</v>
      </c>
      <c r="H981" t="s">
        <v>15</v>
      </c>
      <c r="I981" s="9">
        <v>6922</v>
      </c>
      <c r="J981" s="9">
        <v>152.58000000000001</v>
      </c>
      <c r="K981" s="9">
        <v>97.44</v>
      </c>
      <c r="L981" s="9">
        <f>tbl_salesdata[[#This Row],[Units Sold]]*tbl_salesdata[[#This Row],[Unit Cost]]</f>
        <v>674479.67999999993</v>
      </c>
      <c r="M981" s="9">
        <f>tbl_salesdata[[#This Row],[Units Sold]]*tbl_salesdata[[#This Row],[Unit Price]]</f>
        <v>1056158.76</v>
      </c>
      <c r="N981" s="9">
        <f>tbl_salesdata[[#This Row],[Total Sales]]-tbl_salesdata[[#This Row],[Total Cost]]</f>
        <v>381679.08000000007</v>
      </c>
      <c r="O981">
        <f>tbl_salesdata[[#This Row],[Ship Date]]-tbl_salesdata[[#This Row],[Order Date]]</f>
        <v>15</v>
      </c>
      <c r="P981">
        <f>WEEKDAY(tbl_salesdata[[#This Row],[Order Date]],2)</f>
        <v>7</v>
      </c>
      <c r="Q981" t="str">
        <f>TEXT(tbl_salesdata[[#This Row],[Order Date]],"dddd")</f>
        <v>Sunday</v>
      </c>
      <c r="R981" t="str">
        <f>IF(tbl_salesdata[[#This Row],[Weekdaynum]]&gt;5,"Yes","No")</f>
        <v>Yes</v>
      </c>
    </row>
    <row r="982" spans="1:18" hidden="1" x14ac:dyDescent="0.35">
      <c r="A982">
        <v>679108560</v>
      </c>
      <c r="B982" s="3">
        <v>43217</v>
      </c>
      <c r="C982" s="3">
        <v>43232</v>
      </c>
      <c r="D982" t="s">
        <v>113</v>
      </c>
      <c r="E982" t="s">
        <v>21</v>
      </c>
      <c r="F982" t="s">
        <v>76</v>
      </c>
      <c r="G982" t="s">
        <v>14</v>
      </c>
      <c r="H982" t="s">
        <v>15</v>
      </c>
      <c r="I982" s="9">
        <v>2169</v>
      </c>
      <c r="J982" s="9">
        <v>668.27</v>
      </c>
      <c r="K982" s="9">
        <v>502.54</v>
      </c>
      <c r="L982" s="9">
        <f>tbl_salesdata[[#This Row],[Units Sold]]*tbl_salesdata[[#This Row],[Unit Cost]]</f>
        <v>1090009.26</v>
      </c>
      <c r="M982" s="9">
        <f>tbl_salesdata[[#This Row],[Units Sold]]*tbl_salesdata[[#This Row],[Unit Price]]</f>
        <v>1449477.63</v>
      </c>
      <c r="N982" s="9">
        <f>tbl_salesdata[[#This Row],[Total Sales]]-tbl_salesdata[[#This Row],[Total Cost]]</f>
        <v>359468.36999999988</v>
      </c>
      <c r="O982">
        <f>tbl_salesdata[[#This Row],[Ship Date]]-tbl_salesdata[[#This Row],[Order Date]]</f>
        <v>15</v>
      </c>
      <c r="P982">
        <f>WEEKDAY(tbl_salesdata[[#This Row],[Order Date]],2)</f>
        <v>5</v>
      </c>
      <c r="Q982" t="str">
        <f>TEXT(tbl_salesdata[[#This Row],[Order Date]],"dddd")</f>
        <v>Friday</v>
      </c>
      <c r="R982" t="str">
        <f>IF(tbl_salesdata[[#This Row],[Weekdaynum]]&gt;5,"Yes","No")</f>
        <v>No</v>
      </c>
    </row>
    <row r="983" spans="1:18" hidden="1" x14ac:dyDescent="0.35">
      <c r="A983">
        <v>947456920</v>
      </c>
      <c r="B983" s="3">
        <v>42600</v>
      </c>
      <c r="C983" s="3">
        <v>42610</v>
      </c>
      <c r="D983" t="s">
        <v>94</v>
      </c>
      <c r="E983" t="s">
        <v>38</v>
      </c>
      <c r="F983" t="s">
        <v>22</v>
      </c>
      <c r="G983" t="s">
        <v>14</v>
      </c>
      <c r="H983" t="s">
        <v>15</v>
      </c>
      <c r="I983" s="9">
        <v>2412</v>
      </c>
      <c r="J983" s="9">
        <v>47.45</v>
      </c>
      <c r="K983" s="9">
        <v>31.79</v>
      </c>
      <c r="L983" s="9">
        <f>tbl_salesdata[[#This Row],[Units Sold]]*tbl_salesdata[[#This Row],[Unit Cost]]</f>
        <v>76677.48</v>
      </c>
      <c r="M983" s="9">
        <f>tbl_salesdata[[#This Row],[Units Sold]]*tbl_salesdata[[#This Row],[Unit Price]]</f>
        <v>114449.40000000001</v>
      </c>
      <c r="N983" s="9">
        <f>tbl_salesdata[[#This Row],[Total Sales]]-tbl_salesdata[[#This Row],[Total Cost]]</f>
        <v>37771.920000000013</v>
      </c>
      <c r="O983">
        <f>tbl_salesdata[[#This Row],[Ship Date]]-tbl_salesdata[[#This Row],[Order Date]]</f>
        <v>10</v>
      </c>
      <c r="P983">
        <f>WEEKDAY(tbl_salesdata[[#This Row],[Order Date]],2)</f>
        <v>4</v>
      </c>
      <c r="Q983" t="str">
        <f>TEXT(tbl_salesdata[[#This Row],[Order Date]],"dddd")</f>
        <v>Thursday</v>
      </c>
      <c r="R983" t="str">
        <f>IF(tbl_salesdata[[#This Row],[Weekdaynum]]&gt;5,"Yes","No")</f>
        <v>No</v>
      </c>
    </row>
    <row r="984" spans="1:18" hidden="1" x14ac:dyDescent="0.35">
      <c r="A984">
        <v>129875409</v>
      </c>
      <c r="B984" s="3">
        <v>44305</v>
      </c>
      <c r="C984" s="3">
        <v>44307</v>
      </c>
      <c r="D984" t="s">
        <v>152</v>
      </c>
      <c r="E984" t="s">
        <v>21</v>
      </c>
      <c r="F984" t="s">
        <v>30</v>
      </c>
      <c r="G984" t="s">
        <v>18</v>
      </c>
      <c r="H984" t="s">
        <v>26</v>
      </c>
      <c r="I984" s="9">
        <v>1875</v>
      </c>
      <c r="J984" s="9">
        <v>81.73</v>
      </c>
      <c r="K984" s="9">
        <v>56.67</v>
      </c>
      <c r="L984" s="9">
        <f>tbl_salesdata[[#This Row],[Units Sold]]*tbl_salesdata[[#This Row],[Unit Cost]]</f>
        <v>106256.25</v>
      </c>
      <c r="M984" s="9">
        <f>tbl_salesdata[[#This Row],[Units Sold]]*tbl_salesdata[[#This Row],[Unit Price]]</f>
        <v>153243.75</v>
      </c>
      <c r="N984" s="9">
        <f>tbl_salesdata[[#This Row],[Total Sales]]-tbl_salesdata[[#This Row],[Total Cost]]</f>
        <v>46987.5</v>
      </c>
      <c r="O984">
        <f>tbl_salesdata[[#This Row],[Ship Date]]-tbl_salesdata[[#This Row],[Order Date]]</f>
        <v>2</v>
      </c>
      <c r="P984">
        <f>WEEKDAY(tbl_salesdata[[#This Row],[Order Date]],2)</f>
        <v>1</v>
      </c>
      <c r="Q984" t="str">
        <f>TEXT(tbl_salesdata[[#This Row],[Order Date]],"dddd")</f>
        <v>Monday</v>
      </c>
      <c r="R984" t="str">
        <f>IF(tbl_salesdata[[#This Row],[Weekdaynum]]&gt;5,"Yes","No")</f>
        <v>No</v>
      </c>
    </row>
    <row r="985" spans="1:18" hidden="1" x14ac:dyDescent="0.35">
      <c r="A985">
        <v>838912856</v>
      </c>
      <c r="B985" s="3">
        <v>43996</v>
      </c>
      <c r="C985" s="3">
        <v>44013</v>
      </c>
      <c r="D985" t="s">
        <v>16</v>
      </c>
      <c r="E985" t="s">
        <v>12</v>
      </c>
      <c r="F985" t="s">
        <v>13</v>
      </c>
      <c r="G985" t="s">
        <v>18</v>
      </c>
      <c r="H985" t="s">
        <v>34</v>
      </c>
      <c r="I985" s="9">
        <v>1811</v>
      </c>
      <c r="J985" s="9">
        <v>255.28</v>
      </c>
      <c r="K985" s="9">
        <v>159.41999999999999</v>
      </c>
      <c r="L985" s="9">
        <f>tbl_salesdata[[#This Row],[Units Sold]]*tbl_salesdata[[#This Row],[Unit Cost]]</f>
        <v>288709.62</v>
      </c>
      <c r="M985" s="9">
        <f>tbl_salesdata[[#This Row],[Units Sold]]*tbl_salesdata[[#This Row],[Unit Price]]</f>
        <v>462312.08</v>
      </c>
      <c r="N985" s="9">
        <f>tbl_salesdata[[#This Row],[Total Sales]]-tbl_salesdata[[#This Row],[Total Cost]]</f>
        <v>173602.46000000002</v>
      </c>
      <c r="O985">
        <f>tbl_salesdata[[#This Row],[Ship Date]]-tbl_salesdata[[#This Row],[Order Date]]</f>
        <v>17</v>
      </c>
      <c r="P985">
        <f>WEEKDAY(tbl_salesdata[[#This Row],[Order Date]],2)</f>
        <v>7</v>
      </c>
      <c r="Q985" t="str">
        <f>TEXT(tbl_salesdata[[#This Row],[Order Date]],"dddd")</f>
        <v>Sunday</v>
      </c>
      <c r="R985" t="str">
        <f>IF(tbl_salesdata[[#This Row],[Weekdaynum]]&gt;5,"Yes","No")</f>
        <v>Yes</v>
      </c>
    </row>
    <row r="986" spans="1:18" x14ac:dyDescent="0.35">
      <c r="A986">
        <v>602715384</v>
      </c>
      <c r="B986" s="3">
        <v>43225</v>
      </c>
      <c r="C986" s="3">
        <v>43229</v>
      </c>
      <c r="D986" t="s">
        <v>36</v>
      </c>
      <c r="E986" t="s">
        <v>29</v>
      </c>
      <c r="F986" t="s">
        <v>47</v>
      </c>
      <c r="G986" t="s">
        <v>18</v>
      </c>
      <c r="H986" t="s">
        <v>34</v>
      </c>
      <c r="I986" s="9">
        <v>5731</v>
      </c>
      <c r="J986" s="9">
        <v>421.89</v>
      </c>
      <c r="K986" s="9">
        <v>364.69</v>
      </c>
      <c r="L986" s="9">
        <f>tbl_salesdata[[#This Row],[Units Sold]]*tbl_salesdata[[#This Row],[Unit Cost]]</f>
        <v>2090038.39</v>
      </c>
      <c r="M986" s="9">
        <f>tbl_salesdata[[#This Row],[Units Sold]]*tbl_salesdata[[#This Row],[Unit Price]]</f>
        <v>2417851.59</v>
      </c>
      <c r="N986" s="9">
        <f>tbl_salesdata[[#This Row],[Total Sales]]-tbl_salesdata[[#This Row],[Total Cost]]</f>
        <v>327813.19999999995</v>
      </c>
      <c r="O986">
        <f>tbl_salesdata[[#This Row],[Ship Date]]-tbl_salesdata[[#This Row],[Order Date]]</f>
        <v>4</v>
      </c>
      <c r="P986">
        <f>WEEKDAY(tbl_salesdata[[#This Row],[Order Date]],2)</f>
        <v>6</v>
      </c>
      <c r="Q986" t="str">
        <f>TEXT(tbl_salesdata[[#This Row],[Order Date]],"dddd")</f>
        <v>Saturday</v>
      </c>
      <c r="R986" t="str">
        <f>IF(tbl_salesdata[[#This Row],[Weekdaynum]]&gt;5,"Yes","No")</f>
        <v>Yes</v>
      </c>
    </row>
    <row r="987" spans="1:18" x14ac:dyDescent="0.35">
      <c r="A987">
        <v>657505834</v>
      </c>
      <c r="B987" s="3">
        <v>42595</v>
      </c>
      <c r="C987" s="3">
        <v>42602</v>
      </c>
      <c r="D987" t="s">
        <v>202</v>
      </c>
      <c r="E987" t="s">
        <v>38</v>
      </c>
      <c r="F987" t="s">
        <v>13</v>
      </c>
      <c r="G987" t="s">
        <v>18</v>
      </c>
      <c r="H987" t="s">
        <v>34</v>
      </c>
      <c r="I987" s="9">
        <v>9442</v>
      </c>
      <c r="J987" s="9">
        <v>255.28</v>
      </c>
      <c r="K987" s="9">
        <v>159.41999999999999</v>
      </c>
      <c r="L987" s="9">
        <f>tbl_salesdata[[#This Row],[Units Sold]]*tbl_salesdata[[#This Row],[Unit Cost]]</f>
        <v>1505243.64</v>
      </c>
      <c r="M987" s="9">
        <f>tbl_salesdata[[#This Row],[Units Sold]]*tbl_salesdata[[#This Row],[Unit Price]]</f>
        <v>2410353.7600000002</v>
      </c>
      <c r="N987" s="9">
        <f>tbl_salesdata[[#This Row],[Total Sales]]-tbl_salesdata[[#This Row],[Total Cost]]</f>
        <v>905110.12000000034</v>
      </c>
      <c r="O987">
        <f>tbl_salesdata[[#This Row],[Ship Date]]-tbl_salesdata[[#This Row],[Order Date]]</f>
        <v>7</v>
      </c>
      <c r="P987">
        <f>WEEKDAY(tbl_salesdata[[#This Row],[Order Date]],2)</f>
        <v>6</v>
      </c>
      <c r="Q987" t="str">
        <f>TEXT(tbl_salesdata[[#This Row],[Order Date]],"dddd")</f>
        <v>Saturday</v>
      </c>
      <c r="R987" t="str">
        <f>IF(tbl_salesdata[[#This Row],[Weekdaynum]]&gt;5,"Yes","No")</f>
        <v>Yes</v>
      </c>
    </row>
    <row r="988" spans="1:18" hidden="1" x14ac:dyDescent="0.35">
      <c r="A988">
        <v>155914723</v>
      </c>
      <c r="B988" s="3">
        <v>42075</v>
      </c>
      <c r="C988" s="3">
        <v>42080</v>
      </c>
      <c r="D988" t="s">
        <v>205</v>
      </c>
      <c r="E988" t="s">
        <v>21</v>
      </c>
      <c r="F988" t="s">
        <v>56</v>
      </c>
      <c r="G988" t="s">
        <v>18</v>
      </c>
      <c r="H988" t="s">
        <v>34</v>
      </c>
      <c r="I988" s="9">
        <v>7486</v>
      </c>
      <c r="J988" s="9">
        <v>9.33</v>
      </c>
      <c r="K988" s="9">
        <v>6.92</v>
      </c>
      <c r="L988" s="9">
        <f>tbl_salesdata[[#This Row],[Units Sold]]*tbl_salesdata[[#This Row],[Unit Cost]]</f>
        <v>51803.12</v>
      </c>
      <c r="M988" s="9">
        <f>tbl_salesdata[[#This Row],[Units Sold]]*tbl_salesdata[[#This Row],[Unit Price]]</f>
        <v>69844.38</v>
      </c>
      <c r="N988" s="9">
        <f>tbl_salesdata[[#This Row],[Total Sales]]-tbl_salesdata[[#This Row],[Total Cost]]</f>
        <v>18041.260000000002</v>
      </c>
      <c r="O988">
        <f>tbl_salesdata[[#This Row],[Ship Date]]-tbl_salesdata[[#This Row],[Order Date]]</f>
        <v>5</v>
      </c>
      <c r="P988">
        <f>WEEKDAY(tbl_salesdata[[#This Row],[Order Date]],2)</f>
        <v>4</v>
      </c>
      <c r="Q988" t="str">
        <f>TEXT(tbl_salesdata[[#This Row],[Order Date]],"dddd")</f>
        <v>Thursday</v>
      </c>
      <c r="R988" t="str">
        <f>IF(tbl_salesdata[[#This Row],[Weekdaynum]]&gt;5,"Yes","No")</f>
        <v>No</v>
      </c>
    </row>
    <row r="989" spans="1:18" x14ac:dyDescent="0.35">
      <c r="A989">
        <v>279703605</v>
      </c>
      <c r="B989" s="3">
        <v>44562</v>
      </c>
      <c r="C989" s="3">
        <v>44578</v>
      </c>
      <c r="D989" t="s">
        <v>145</v>
      </c>
      <c r="E989" t="s">
        <v>21</v>
      </c>
      <c r="F989" t="s">
        <v>13</v>
      </c>
      <c r="G989" t="s">
        <v>18</v>
      </c>
      <c r="H989" t="s">
        <v>19</v>
      </c>
      <c r="I989" s="9">
        <v>9367</v>
      </c>
      <c r="J989" s="9">
        <v>255.28</v>
      </c>
      <c r="K989" s="9">
        <v>159.41999999999999</v>
      </c>
      <c r="L989" s="9">
        <f>tbl_salesdata[[#This Row],[Units Sold]]*tbl_salesdata[[#This Row],[Unit Cost]]</f>
        <v>1493287.14</v>
      </c>
      <c r="M989" s="9">
        <f>tbl_salesdata[[#This Row],[Units Sold]]*tbl_salesdata[[#This Row],[Unit Price]]</f>
        <v>2391207.7600000002</v>
      </c>
      <c r="N989" s="9">
        <f>tbl_salesdata[[#This Row],[Total Sales]]-tbl_salesdata[[#This Row],[Total Cost]]</f>
        <v>897920.62000000034</v>
      </c>
      <c r="O989">
        <f>tbl_salesdata[[#This Row],[Ship Date]]-tbl_salesdata[[#This Row],[Order Date]]</f>
        <v>16</v>
      </c>
      <c r="P989">
        <f>WEEKDAY(tbl_salesdata[[#This Row],[Order Date]],2)</f>
        <v>6</v>
      </c>
      <c r="Q989" t="str">
        <f>TEXT(tbl_salesdata[[#This Row],[Order Date]],"dddd")</f>
        <v>Saturday</v>
      </c>
      <c r="R989" t="str">
        <f>IF(tbl_salesdata[[#This Row],[Weekdaynum]]&gt;5,"Yes","No")</f>
        <v>Yes</v>
      </c>
    </row>
    <row r="990" spans="1:18" x14ac:dyDescent="0.35">
      <c r="A990">
        <v>313923013</v>
      </c>
      <c r="B990" s="3">
        <v>44401</v>
      </c>
      <c r="C990" s="3">
        <v>44402</v>
      </c>
      <c r="D990" t="s">
        <v>88</v>
      </c>
      <c r="E990" t="s">
        <v>38</v>
      </c>
      <c r="F990" t="s">
        <v>47</v>
      </c>
      <c r="G990" t="s">
        <v>14</v>
      </c>
      <c r="H990" t="s">
        <v>19</v>
      </c>
      <c r="I990" s="9">
        <v>5650</v>
      </c>
      <c r="J990" s="9">
        <v>421.89</v>
      </c>
      <c r="K990" s="9">
        <v>364.69</v>
      </c>
      <c r="L990" s="9">
        <f>tbl_salesdata[[#This Row],[Units Sold]]*tbl_salesdata[[#This Row],[Unit Cost]]</f>
        <v>2060498.5</v>
      </c>
      <c r="M990" s="9">
        <f>tbl_salesdata[[#This Row],[Units Sold]]*tbl_salesdata[[#This Row],[Unit Price]]</f>
        <v>2383678.5</v>
      </c>
      <c r="N990" s="9">
        <f>tbl_salesdata[[#This Row],[Total Sales]]-tbl_salesdata[[#This Row],[Total Cost]]</f>
        <v>323180</v>
      </c>
      <c r="O990">
        <f>tbl_salesdata[[#This Row],[Ship Date]]-tbl_salesdata[[#This Row],[Order Date]]</f>
        <v>1</v>
      </c>
      <c r="P990">
        <f>WEEKDAY(tbl_salesdata[[#This Row],[Order Date]],2)</f>
        <v>6</v>
      </c>
      <c r="Q990" t="str">
        <f>TEXT(tbl_salesdata[[#This Row],[Order Date]],"dddd")</f>
        <v>Saturday</v>
      </c>
      <c r="R990" t="str">
        <f>IF(tbl_salesdata[[#This Row],[Weekdaynum]]&gt;5,"Yes","No")</f>
        <v>Yes</v>
      </c>
    </row>
    <row r="991" spans="1:18" hidden="1" x14ac:dyDescent="0.35">
      <c r="A991">
        <v>614245021</v>
      </c>
      <c r="B991" s="3">
        <v>43537</v>
      </c>
      <c r="C991" s="3">
        <v>43538</v>
      </c>
      <c r="D991" t="s">
        <v>43</v>
      </c>
      <c r="E991" t="s">
        <v>24</v>
      </c>
      <c r="F991" t="s">
        <v>42</v>
      </c>
      <c r="G991" t="s">
        <v>18</v>
      </c>
      <c r="H991" t="s">
        <v>26</v>
      </c>
      <c r="I991" s="9">
        <v>7606</v>
      </c>
      <c r="J991" s="9">
        <v>437.2</v>
      </c>
      <c r="K991" s="9">
        <v>263.33</v>
      </c>
      <c r="L991" s="9">
        <f>tbl_salesdata[[#This Row],[Units Sold]]*tbl_salesdata[[#This Row],[Unit Cost]]</f>
        <v>2002887.98</v>
      </c>
      <c r="M991" s="9">
        <f>tbl_salesdata[[#This Row],[Units Sold]]*tbl_salesdata[[#This Row],[Unit Price]]</f>
        <v>3325343.1999999997</v>
      </c>
      <c r="N991" s="9">
        <f>tbl_salesdata[[#This Row],[Total Sales]]-tbl_salesdata[[#This Row],[Total Cost]]</f>
        <v>1322455.2199999997</v>
      </c>
      <c r="O991">
        <f>tbl_salesdata[[#This Row],[Ship Date]]-tbl_salesdata[[#This Row],[Order Date]]</f>
        <v>1</v>
      </c>
      <c r="P991">
        <f>WEEKDAY(tbl_salesdata[[#This Row],[Order Date]],2)</f>
        <v>3</v>
      </c>
      <c r="Q991" t="str">
        <f>TEXT(tbl_salesdata[[#This Row],[Order Date]],"dddd")</f>
        <v>Wednesday</v>
      </c>
      <c r="R991" t="str">
        <f>IF(tbl_salesdata[[#This Row],[Weekdaynum]]&gt;5,"Yes","No")</f>
        <v>No</v>
      </c>
    </row>
    <row r="992" spans="1:18" hidden="1" x14ac:dyDescent="0.35">
      <c r="A992">
        <v>167232358</v>
      </c>
      <c r="B992" s="3">
        <v>43361</v>
      </c>
      <c r="C992" s="3">
        <v>43377</v>
      </c>
      <c r="D992" t="s">
        <v>217</v>
      </c>
      <c r="E992" t="s">
        <v>12</v>
      </c>
      <c r="F992" t="s">
        <v>56</v>
      </c>
      <c r="G992" t="s">
        <v>14</v>
      </c>
      <c r="H992" t="s">
        <v>26</v>
      </c>
      <c r="I992" s="9">
        <v>6626</v>
      </c>
      <c r="J992" s="9">
        <v>9.33</v>
      </c>
      <c r="K992" s="9">
        <v>6.92</v>
      </c>
      <c r="L992" s="9">
        <f>tbl_salesdata[[#This Row],[Units Sold]]*tbl_salesdata[[#This Row],[Unit Cost]]</f>
        <v>45851.92</v>
      </c>
      <c r="M992" s="9">
        <f>tbl_salesdata[[#This Row],[Units Sold]]*tbl_salesdata[[#This Row],[Unit Price]]</f>
        <v>61820.58</v>
      </c>
      <c r="N992" s="9">
        <f>tbl_salesdata[[#This Row],[Total Sales]]-tbl_salesdata[[#This Row],[Total Cost]]</f>
        <v>15968.660000000003</v>
      </c>
      <c r="O992">
        <f>tbl_salesdata[[#This Row],[Ship Date]]-tbl_salesdata[[#This Row],[Order Date]]</f>
        <v>16</v>
      </c>
      <c r="P992">
        <f>WEEKDAY(tbl_salesdata[[#This Row],[Order Date]],2)</f>
        <v>2</v>
      </c>
      <c r="Q992" t="str">
        <f>TEXT(tbl_salesdata[[#This Row],[Order Date]],"dddd")</f>
        <v>Tuesday</v>
      </c>
      <c r="R992" t="str">
        <f>IF(tbl_salesdata[[#This Row],[Weekdaynum]]&gt;5,"Yes","No")</f>
        <v>No</v>
      </c>
    </row>
    <row r="993" spans="1:18" hidden="1" x14ac:dyDescent="0.35">
      <c r="A993">
        <v>378479278</v>
      </c>
      <c r="B993" s="3">
        <v>42024</v>
      </c>
      <c r="C993" s="3">
        <v>42039</v>
      </c>
      <c r="D993" t="s">
        <v>11</v>
      </c>
      <c r="E993" t="s">
        <v>12</v>
      </c>
      <c r="F993" t="s">
        <v>17</v>
      </c>
      <c r="G993" t="s">
        <v>14</v>
      </c>
      <c r="H993" t="s">
        <v>19</v>
      </c>
      <c r="I993" s="9">
        <v>9284</v>
      </c>
      <c r="J993" s="9">
        <v>152.58000000000001</v>
      </c>
      <c r="K993" s="9">
        <v>97.44</v>
      </c>
      <c r="L993" s="9">
        <f>tbl_salesdata[[#This Row],[Units Sold]]*tbl_salesdata[[#This Row],[Unit Cost]]</f>
        <v>904632.96</v>
      </c>
      <c r="M993" s="9">
        <f>tbl_salesdata[[#This Row],[Units Sold]]*tbl_salesdata[[#This Row],[Unit Price]]</f>
        <v>1416552.7200000002</v>
      </c>
      <c r="N993" s="9">
        <f>tbl_salesdata[[#This Row],[Total Sales]]-tbl_salesdata[[#This Row],[Total Cost]]</f>
        <v>511919.76000000024</v>
      </c>
      <c r="O993">
        <f>tbl_salesdata[[#This Row],[Ship Date]]-tbl_salesdata[[#This Row],[Order Date]]</f>
        <v>15</v>
      </c>
      <c r="P993">
        <f>WEEKDAY(tbl_salesdata[[#This Row],[Order Date]],2)</f>
        <v>2</v>
      </c>
      <c r="Q993" t="str">
        <f>TEXT(tbl_salesdata[[#This Row],[Order Date]],"dddd")</f>
        <v>Tuesday</v>
      </c>
      <c r="R993" t="str">
        <f>IF(tbl_salesdata[[#This Row],[Weekdaynum]]&gt;5,"Yes","No")</f>
        <v>No</v>
      </c>
    </row>
    <row r="994" spans="1:18" hidden="1" x14ac:dyDescent="0.35">
      <c r="A994">
        <v>443347108</v>
      </c>
      <c r="B994" s="3">
        <v>42083</v>
      </c>
      <c r="C994" s="3">
        <v>42091</v>
      </c>
      <c r="D994" t="s">
        <v>188</v>
      </c>
      <c r="E994" t="s">
        <v>21</v>
      </c>
      <c r="F994" t="s">
        <v>25</v>
      </c>
      <c r="G994" t="s">
        <v>18</v>
      </c>
      <c r="H994" t="s">
        <v>15</v>
      </c>
      <c r="I994" s="9">
        <v>5116</v>
      </c>
      <c r="J994" s="9">
        <v>205.7</v>
      </c>
      <c r="K994" s="9">
        <v>117.11</v>
      </c>
      <c r="L994" s="9">
        <f>tbl_salesdata[[#This Row],[Units Sold]]*tbl_salesdata[[#This Row],[Unit Cost]]</f>
        <v>599134.76</v>
      </c>
      <c r="M994" s="9">
        <f>tbl_salesdata[[#This Row],[Units Sold]]*tbl_salesdata[[#This Row],[Unit Price]]</f>
        <v>1052361.2</v>
      </c>
      <c r="N994" s="9">
        <f>tbl_salesdata[[#This Row],[Total Sales]]-tbl_salesdata[[#This Row],[Total Cost]]</f>
        <v>453226.43999999994</v>
      </c>
      <c r="O994">
        <f>tbl_salesdata[[#This Row],[Ship Date]]-tbl_salesdata[[#This Row],[Order Date]]</f>
        <v>8</v>
      </c>
      <c r="P994">
        <f>WEEKDAY(tbl_salesdata[[#This Row],[Order Date]],2)</f>
        <v>5</v>
      </c>
      <c r="Q994" t="str">
        <f>TEXT(tbl_salesdata[[#This Row],[Order Date]],"dddd")</f>
        <v>Friday</v>
      </c>
      <c r="R994" t="str">
        <f>IF(tbl_salesdata[[#This Row],[Weekdaynum]]&gt;5,"Yes","No")</f>
        <v>No</v>
      </c>
    </row>
    <row r="995" spans="1:18" hidden="1" x14ac:dyDescent="0.35">
      <c r="A995">
        <v>527509677</v>
      </c>
      <c r="B995" s="3">
        <v>43635</v>
      </c>
      <c r="C995" s="3">
        <v>43643</v>
      </c>
      <c r="D995" t="s">
        <v>189</v>
      </c>
      <c r="E995" t="s">
        <v>21</v>
      </c>
      <c r="F995" t="s">
        <v>40</v>
      </c>
      <c r="G995" t="s">
        <v>14</v>
      </c>
      <c r="H995" t="s">
        <v>19</v>
      </c>
      <c r="I995" s="9">
        <v>691</v>
      </c>
      <c r="J995" s="9">
        <v>651.21</v>
      </c>
      <c r="K995" s="9">
        <v>524.96</v>
      </c>
      <c r="L995" s="9">
        <f>tbl_salesdata[[#This Row],[Units Sold]]*tbl_salesdata[[#This Row],[Unit Cost]]</f>
        <v>362747.36000000004</v>
      </c>
      <c r="M995" s="9">
        <f>tbl_salesdata[[#This Row],[Units Sold]]*tbl_salesdata[[#This Row],[Unit Price]]</f>
        <v>449986.11000000004</v>
      </c>
      <c r="N995" s="9">
        <f>tbl_salesdata[[#This Row],[Total Sales]]-tbl_salesdata[[#This Row],[Total Cost]]</f>
        <v>87238.75</v>
      </c>
      <c r="O995">
        <f>tbl_salesdata[[#This Row],[Ship Date]]-tbl_salesdata[[#This Row],[Order Date]]</f>
        <v>8</v>
      </c>
      <c r="P995">
        <f>WEEKDAY(tbl_salesdata[[#This Row],[Order Date]],2)</f>
        <v>3</v>
      </c>
      <c r="Q995" t="str">
        <f>TEXT(tbl_salesdata[[#This Row],[Order Date]],"dddd")</f>
        <v>Wednesday</v>
      </c>
      <c r="R995" t="str">
        <f>IF(tbl_salesdata[[#This Row],[Weekdaynum]]&gt;5,"Yes","No")</f>
        <v>No</v>
      </c>
    </row>
    <row r="996" spans="1:18" hidden="1" x14ac:dyDescent="0.35">
      <c r="A996">
        <v>416953313</v>
      </c>
      <c r="B996" s="3">
        <v>42633</v>
      </c>
      <c r="C996" s="3">
        <v>42641</v>
      </c>
      <c r="D996" t="s">
        <v>205</v>
      </c>
      <c r="E996" t="s">
        <v>21</v>
      </c>
      <c r="F996" t="s">
        <v>22</v>
      </c>
      <c r="G996" t="s">
        <v>18</v>
      </c>
      <c r="H996" t="s">
        <v>34</v>
      </c>
      <c r="I996" s="9">
        <v>4606</v>
      </c>
      <c r="J996" s="9">
        <v>47.45</v>
      </c>
      <c r="K996" s="9">
        <v>31.79</v>
      </c>
      <c r="L996" s="9">
        <f>tbl_salesdata[[#This Row],[Units Sold]]*tbl_salesdata[[#This Row],[Unit Cost]]</f>
        <v>146424.74</v>
      </c>
      <c r="M996" s="9">
        <f>tbl_salesdata[[#This Row],[Units Sold]]*tbl_salesdata[[#This Row],[Unit Price]]</f>
        <v>218554.7</v>
      </c>
      <c r="N996" s="9">
        <f>tbl_salesdata[[#This Row],[Total Sales]]-tbl_salesdata[[#This Row],[Total Cost]]</f>
        <v>72129.960000000021</v>
      </c>
      <c r="O996">
        <f>tbl_salesdata[[#This Row],[Ship Date]]-tbl_salesdata[[#This Row],[Order Date]]</f>
        <v>8</v>
      </c>
      <c r="P996">
        <f>WEEKDAY(tbl_salesdata[[#This Row],[Order Date]],2)</f>
        <v>2</v>
      </c>
      <c r="Q996" t="str">
        <f>TEXT(tbl_salesdata[[#This Row],[Order Date]],"dddd")</f>
        <v>Tuesday</v>
      </c>
      <c r="R996" t="str">
        <f>IF(tbl_salesdata[[#This Row],[Weekdaynum]]&gt;5,"Yes","No")</f>
        <v>No</v>
      </c>
    </row>
    <row r="997" spans="1:18" hidden="1" x14ac:dyDescent="0.35">
      <c r="A997">
        <v>867976844</v>
      </c>
      <c r="B997" s="3">
        <v>43108</v>
      </c>
      <c r="C997" s="3">
        <v>43112</v>
      </c>
      <c r="D997" t="s">
        <v>53</v>
      </c>
      <c r="E997" t="s">
        <v>29</v>
      </c>
      <c r="F997" t="s">
        <v>22</v>
      </c>
      <c r="G997" t="s">
        <v>14</v>
      </c>
      <c r="H997" t="s">
        <v>15</v>
      </c>
      <c r="I997" s="9">
        <v>2491</v>
      </c>
      <c r="J997" s="9">
        <v>47.45</v>
      </c>
      <c r="K997" s="9">
        <v>31.79</v>
      </c>
      <c r="L997" s="9">
        <f>tbl_salesdata[[#This Row],[Units Sold]]*tbl_salesdata[[#This Row],[Unit Cost]]</f>
        <v>79188.89</v>
      </c>
      <c r="M997" s="9">
        <f>tbl_salesdata[[#This Row],[Units Sold]]*tbl_salesdata[[#This Row],[Unit Price]]</f>
        <v>118197.95000000001</v>
      </c>
      <c r="N997" s="9">
        <f>tbl_salesdata[[#This Row],[Total Sales]]-tbl_salesdata[[#This Row],[Total Cost]]</f>
        <v>39009.060000000012</v>
      </c>
      <c r="O997">
        <f>tbl_salesdata[[#This Row],[Ship Date]]-tbl_salesdata[[#This Row],[Order Date]]</f>
        <v>4</v>
      </c>
      <c r="P997">
        <f>WEEKDAY(tbl_salesdata[[#This Row],[Order Date]],2)</f>
        <v>1</v>
      </c>
      <c r="Q997" t="str">
        <f>TEXT(tbl_salesdata[[#This Row],[Order Date]],"dddd")</f>
        <v>Monday</v>
      </c>
      <c r="R997" t="str">
        <f>IF(tbl_salesdata[[#This Row],[Weekdaynum]]&gt;5,"Yes","No")</f>
        <v>No</v>
      </c>
    </row>
    <row r="998" spans="1:18" hidden="1" x14ac:dyDescent="0.35">
      <c r="A998">
        <v>457191598</v>
      </c>
      <c r="B998" s="3">
        <v>44789</v>
      </c>
      <c r="C998" s="3">
        <v>44810</v>
      </c>
      <c r="D998" t="s">
        <v>219</v>
      </c>
      <c r="E998" t="s">
        <v>38</v>
      </c>
      <c r="F998" t="s">
        <v>68</v>
      </c>
      <c r="G998" t="s">
        <v>18</v>
      </c>
      <c r="H998" t="s">
        <v>15</v>
      </c>
      <c r="I998" s="9">
        <v>2008</v>
      </c>
      <c r="J998" s="9">
        <v>154.06</v>
      </c>
      <c r="K998" s="9">
        <v>90.93</v>
      </c>
      <c r="L998" s="9">
        <f>tbl_salesdata[[#This Row],[Units Sold]]*tbl_salesdata[[#This Row],[Unit Cost]]</f>
        <v>182587.44</v>
      </c>
      <c r="M998" s="9">
        <f>tbl_salesdata[[#This Row],[Units Sold]]*tbl_salesdata[[#This Row],[Unit Price]]</f>
        <v>309352.48</v>
      </c>
      <c r="N998" s="9">
        <f>tbl_salesdata[[#This Row],[Total Sales]]-tbl_salesdata[[#This Row],[Total Cost]]</f>
        <v>126765.03999999998</v>
      </c>
      <c r="O998">
        <f>tbl_salesdata[[#This Row],[Ship Date]]-tbl_salesdata[[#This Row],[Order Date]]</f>
        <v>21</v>
      </c>
      <c r="P998">
        <f>WEEKDAY(tbl_salesdata[[#This Row],[Order Date]],2)</f>
        <v>2</v>
      </c>
      <c r="Q998" t="str">
        <f>TEXT(tbl_salesdata[[#This Row],[Order Date]],"dddd")</f>
        <v>Tuesday</v>
      </c>
      <c r="R998" t="str">
        <f>IF(tbl_salesdata[[#This Row],[Weekdaynum]]&gt;5,"Yes","No")</f>
        <v>No</v>
      </c>
    </row>
    <row r="999" spans="1:18" hidden="1" x14ac:dyDescent="0.35">
      <c r="A999">
        <v>531521403</v>
      </c>
      <c r="B999" s="3">
        <v>42601</v>
      </c>
      <c r="C999" s="3">
        <v>42612</v>
      </c>
      <c r="D999" t="s">
        <v>92</v>
      </c>
      <c r="E999" t="s">
        <v>32</v>
      </c>
      <c r="F999" t="s">
        <v>56</v>
      </c>
      <c r="G999" t="s">
        <v>18</v>
      </c>
      <c r="H999" t="s">
        <v>34</v>
      </c>
      <c r="I999" s="9">
        <v>7850</v>
      </c>
      <c r="J999" s="9">
        <v>9.33</v>
      </c>
      <c r="K999" s="9">
        <v>6.92</v>
      </c>
      <c r="L999" s="9">
        <f>tbl_salesdata[[#This Row],[Units Sold]]*tbl_salesdata[[#This Row],[Unit Cost]]</f>
        <v>54322</v>
      </c>
      <c r="M999" s="9">
        <f>tbl_salesdata[[#This Row],[Units Sold]]*tbl_salesdata[[#This Row],[Unit Price]]</f>
        <v>73240.5</v>
      </c>
      <c r="N999" s="9">
        <f>tbl_salesdata[[#This Row],[Total Sales]]-tbl_salesdata[[#This Row],[Total Cost]]</f>
        <v>18918.5</v>
      </c>
      <c r="O999">
        <f>tbl_salesdata[[#This Row],[Ship Date]]-tbl_salesdata[[#This Row],[Order Date]]</f>
        <v>11</v>
      </c>
      <c r="P999">
        <f>WEEKDAY(tbl_salesdata[[#This Row],[Order Date]],2)</f>
        <v>5</v>
      </c>
      <c r="Q999" t="str">
        <f>TEXT(tbl_salesdata[[#This Row],[Order Date]],"dddd")</f>
        <v>Friday</v>
      </c>
      <c r="R999" t="str">
        <f>IF(tbl_salesdata[[#This Row],[Weekdaynum]]&gt;5,"Yes","No")</f>
        <v>No</v>
      </c>
    </row>
    <row r="1000" spans="1:18" hidden="1" x14ac:dyDescent="0.35">
      <c r="A1000">
        <v>258202588</v>
      </c>
      <c r="B1000" s="3">
        <v>44171</v>
      </c>
      <c r="C1000" s="3">
        <v>44186</v>
      </c>
      <c r="D1000" t="s">
        <v>41</v>
      </c>
      <c r="E1000" t="s">
        <v>29</v>
      </c>
      <c r="F1000" t="s">
        <v>40</v>
      </c>
      <c r="G1000" t="s">
        <v>14</v>
      </c>
      <c r="H1000" t="s">
        <v>26</v>
      </c>
      <c r="I1000" s="9">
        <v>6738</v>
      </c>
      <c r="J1000" s="9">
        <v>651.21</v>
      </c>
      <c r="K1000" s="9">
        <v>524.96</v>
      </c>
      <c r="L1000" s="9">
        <f>tbl_salesdata[[#This Row],[Units Sold]]*tbl_salesdata[[#This Row],[Unit Cost]]</f>
        <v>3537180.4800000004</v>
      </c>
      <c r="M1000" s="9">
        <f>tbl_salesdata[[#This Row],[Units Sold]]*tbl_salesdata[[#This Row],[Unit Price]]</f>
        <v>4387852.9800000004</v>
      </c>
      <c r="N1000" s="9">
        <f>tbl_salesdata[[#This Row],[Total Sales]]-tbl_salesdata[[#This Row],[Total Cost]]</f>
        <v>850672.5</v>
      </c>
      <c r="O1000">
        <f>tbl_salesdata[[#This Row],[Ship Date]]-tbl_salesdata[[#This Row],[Order Date]]</f>
        <v>15</v>
      </c>
      <c r="P1000">
        <f>WEEKDAY(tbl_salesdata[[#This Row],[Order Date]],2)</f>
        <v>7</v>
      </c>
      <c r="Q1000" t="str">
        <f>TEXT(tbl_salesdata[[#This Row],[Order Date]],"dddd")</f>
        <v>Sunday</v>
      </c>
      <c r="R1000" t="str">
        <f>IF(tbl_salesdata[[#This Row],[Weekdaynum]]&gt;5,"Yes","No")</f>
        <v>Yes</v>
      </c>
    </row>
    <row r="1001" spans="1:18" hidden="1" x14ac:dyDescent="0.35">
      <c r="A1001">
        <v>674783980</v>
      </c>
      <c r="B1001" s="3">
        <v>42200</v>
      </c>
      <c r="C1001" s="3">
        <v>42202</v>
      </c>
      <c r="D1001" t="s">
        <v>210</v>
      </c>
      <c r="E1001" t="s">
        <v>38</v>
      </c>
      <c r="F1001" t="s">
        <v>17</v>
      </c>
      <c r="G1001" t="s">
        <v>14</v>
      </c>
      <c r="H1001" t="s">
        <v>15</v>
      </c>
      <c r="I1001" s="9">
        <v>2430</v>
      </c>
      <c r="J1001" s="9">
        <v>152.58000000000001</v>
      </c>
      <c r="K1001" s="9">
        <v>97.44</v>
      </c>
      <c r="L1001" s="9">
        <f>tbl_salesdata[[#This Row],[Units Sold]]*tbl_salesdata[[#This Row],[Unit Cost]]</f>
        <v>236779.19999999998</v>
      </c>
      <c r="M1001" s="9">
        <f>tbl_salesdata[[#This Row],[Units Sold]]*tbl_salesdata[[#This Row],[Unit Price]]</f>
        <v>370769.4</v>
      </c>
      <c r="N1001" s="9">
        <f>tbl_salesdata[[#This Row],[Total Sales]]-tbl_salesdata[[#This Row],[Total Cost]]</f>
        <v>133990.20000000004</v>
      </c>
      <c r="O1001">
        <f>tbl_salesdata[[#This Row],[Ship Date]]-tbl_salesdata[[#This Row],[Order Date]]</f>
        <v>2</v>
      </c>
      <c r="P1001">
        <f>WEEKDAY(tbl_salesdata[[#This Row],[Order Date]],2)</f>
        <v>3</v>
      </c>
      <c r="Q1001" t="str">
        <f>TEXT(tbl_salesdata[[#This Row],[Order Date]],"dddd")</f>
        <v>Wednesday</v>
      </c>
      <c r="R1001" t="str">
        <f>IF(tbl_salesdata[[#This Row],[Weekdaynum]]&gt;5,"Yes","No")</f>
        <v>No</v>
      </c>
    </row>
    <row r="1002" spans="1:18" hidden="1" x14ac:dyDescent="0.35">
      <c r="A1002">
        <v>639126908</v>
      </c>
      <c r="B1002" s="3">
        <v>44285</v>
      </c>
      <c r="C1002" s="3">
        <v>44305</v>
      </c>
      <c r="D1002" t="s">
        <v>35</v>
      </c>
      <c r="E1002" t="s">
        <v>21</v>
      </c>
      <c r="F1002" t="s">
        <v>25</v>
      </c>
      <c r="G1002" t="s">
        <v>14</v>
      </c>
      <c r="H1002" t="s">
        <v>19</v>
      </c>
      <c r="I1002" s="9">
        <v>710</v>
      </c>
      <c r="J1002" s="9">
        <v>205.7</v>
      </c>
      <c r="K1002" s="9">
        <v>117.11</v>
      </c>
      <c r="L1002" s="9">
        <f>tbl_salesdata[[#This Row],[Units Sold]]*tbl_salesdata[[#This Row],[Unit Cost]]</f>
        <v>83148.100000000006</v>
      </c>
      <c r="M1002" s="9">
        <f>tbl_salesdata[[#This Row],[Units Sold]]*tbl_salesdata[[#This Row],[Unit Price]]</f>
        <v>146047</v>
      </c>
      <c r="N1002" s="9">
        <f>tbl_salesdata[[#This Row],[Total Sales]]-tbl_salesdata[[#This Row],[Total Cost]]</f>
        <v>62898.899999999994</v>
      </c>
      <c r="O1002">
        <f>tbl_salesdata[[#This Row],[Ship Date]]-tbl_salesdata[[#This Row],[Order Date]]</f>
        <v>20</v>
      </c>
      <c r="P1002">
        <f>WEEKDAY(tbl_salesdata[[#This Row],[Order Date]],2)</f>
        <v>2</v>
      </c>
      <c r="Q1002" t="str">
        <f>TEXT(tbl_salesdata[[#This Row],[Order Date]],"dddd")</f>
        <v>Tuesday</v>
      </c>
      <c r="R1002" t="str">
        <f>IF(tbl_salesdata[[#This Row],[Weekdaynum]]&gt;5,"Yes","No")</f>
        <v>No</v>
      </c>
    </row>
    <row r="1003" spans="1:18" hidden="1" x14ac:dyDescent="0.35">
      <c r="A1003">
        <v>879405200</v>
      </c>
      <c r="B1003" s="3">
        <v>43254</v>
      </c>
      <c r="C1003" s="3">
        <v>43265</v>
      </c>
      <c r="D1003" t="s">
        <v>204</v>
      </c>
      <c r="E1003" t="s">
        <v>21</v>
      </c>
      <c r="F1003" t="s">
        <v>22</v>
      </c>
      <c r="G1003" t="s">
        <v>14</v>
      </c>
      <c r="H1003" t="s">
        <v>26</v>
      </c>
      <c r="I1003" s="9">
        <v>4396</v>
      </c>
      <c r="J1003" s="9">
        <v>47.45</v>
      </c>
      <c r="K1003" s="9">
        <v>31.79</v>
      </c>
      <c r="L1003" s="9">
        <f>tbl_salesdata[[#This Row],[Units Sold]]*tbl_salesdata[[#This Row],[Unit Cost]]</f>
        <v>139748.84</v>
      </c>
      <c r="M1003" s="9">
        <f>tbl_salesdata[[#This Row],[Units Sold]]*tbl_salesdata[[#This Row],[Unit Price]]</f>
        <v>208590.2</v>
      </c>
      <c r="N1003" s="9">
        <f>tbl_salesdata[[#This Row],[Total Sales]]-tbl_salesdata[[#This Row],[Total Cost]]</f>
        <v>68841.360000000015</v>
      </c>
      <c r="O1003">
        <f>tbl_salesdata[[#This Row],[Ship Date]]-tbl_salesdata[[#This Row],[Order Date]]</f>
        <v>11</v>
      </c>
      <c r="P1003">
        <f>WEEKDAY(tbl_salesdata[[#This Row],[Order Date]],2)</f>
        <v>7</v>
      </c>
      <c r="Q1003" t="str">
        <f>TEXT(tbl_salesdata[[#This Row],[Order Date]],"dddd")</f>
        <v>Sunday</v>
      </c>
      <c r="R1003" t="str">
        <f>IF(tbl_salesdata[[#This Row],[Weekdaynum]]&gt;5,"Yes","No")</f>
        <v>Yes</v>
      </c>
    </row>
    <row r="1004" spans="1:18" hidden="1" x14ac:dyDescent="0.35">
      <c r="A1004">
        <v>844105184</v>
      </c>
      <c r="B1004" s="3">
        <v>44637</v>
      </c>
      <c r="C1004" s="3">
        <v>44643</v>
      </c>
      <c r="D1004" t="s">
        <v>116</v>
      </c>
      <c r="E1004" t="s">
        <v>21</v>
      </c>
      <c r="F1004" t="s">
        <v>22</v>
      </c>
      <c r="G1004" t="s">
        <v>18</v>
      </c>
      <c r="H1004" t="s">
        <v>34</v>
      </c>
      <c r="I1004" s="9">
        <v>8337</v>
      </c>
      <c r="J1004" s="9">
        <v>47.45</v>
      </c>
      <c r="K1004" s="9">
        <v>31.79</v>
      </c>
      <c r="L1004" s="9">
        <f>tbl_salesdata[[#This Row],[Units Sold]]*tbl_salesdata[[#This Row],[Unit Cost]]</f>
        <v>265033.23</v>
      </c>
      <c r="M1004" s="9">
        <f>tbl_salesdata[[#This Row],[Units Sold]]*tbl_salesdata[[#This Row],[Unit Price]]</f>
        <v>395590.65</v>
      </c>
      <c r="N1004" s="9">
        <f>tbl_salesdata[[#This Row],[Total Sales]]-tbl_salesdata[[#This Row],[Total Cost]]</f>
        <v>130557.42000000004</v>
      </c>
      <c r="O1004">
        <f>tbl_salesdata[[#This Row],[Ship Date]]-tbl_salesdata[[#This Row],[Order Date]]</f>
        <v>6</v>
      </c>
      <c r="P1004">
        <f>WEEKDAY(tbl_salesdata[[#This Row],[Order Date]],2)</f>
        <v>4</v>
      </c>
      <c r="Q1004" t="str">
        <f>TEXT(tbl_salesdata[[#This Row],[Order Date]],"dddd")</f>
        <v>Thursday</v>
      </c>
      <c r="R1004" t="str">
        <f>IF(tbl_salesdata[[#This Row],[Weekdaynum]]&gt;5,"Yes","No")</f>
        <v>No</v>
      </c>
    </row>
    <row r="1005" spans="1:18" x14ac:dyDescent="0.35">
      <c r="A1005">
        <v>414219605</v>
      </c>
      <c r="B1005" s="3">
        <v>42847</v>
      </c>
      <c r="C1005" s="3">
        <v>42852</v>
      </c>
      <c r="D1005" t="s">
        <v>27</v>
      </c>
      <c r="E1005" t="s">
        <v>24</v>
      </c>
      <c r="F1005" t="s">
        <v>47</v>
      </c>
      <c r="G1005" t="s">
        <v>18</v>
      </c>
      <c r="H1005" t="s">
        <v>34</v>
      </c>
      <c r="I1005" s="9">
        <v>5641</v>
      </c>
      <c r="J1005" s="9">
        <v>421.89</v>
      </c>
      <c r="K1005" s="9">
        <v>364.69</v>
      </c>
      <c r="L1005" s="9">
        <f>tbl_salesdata[[#This Row],[Units Sold]]*tbl_salesdata[[#This Row],[Unit Cost]]</f>
        <v>2057216.29</v>
      </c>
      <c r="M1005" s="9">
        <f>tbl_salesdata[[#This Row],[Units Sold]]*tbl_salesdata[[#This Row],[Unit Price]]</f>
        <v>2379881.4899999998</v>
      </c>
      <c r="N1005" s="9">
        <f>tbl_salesdata[[#This Row],[Total Sales]]-tbl_salesdata[[#This Row],[Total Cost]]</f>
        <v>322665.19999999972</v>
      </c>
      <c r="O1005">
        <f>tbl_salesdata[[#This Row],[Ship Date]]-tbl_salesdata[[#This Row],[Order Date]]</f>
        <v>5</v>
      </c>
      <c r="P1005">
        <f>WEEKDAY(tbl_salesdata[[#This Row],[Order Date]],2)</f>
        <v>6</v>
      </c>
      <c r="Q1005" t="str">
        <f>TEXT(tbl_salesdata[[#This Row],[Order Date]],"dddd")</f>
        <v>Saturday</v>
      </c>
      <c r="R1005" t="str">
        <f>IF(tbl_salesdata[[#This Row],[Weekdaynum]]&gt;5,"Yes","No")</f>
        <v>Yes</v>
      </c>
    </row>
    <row r="1006" spans="1:18" hidden="1" x14ac:dyDescent="0.35">
      <c r="A1006">
        <v>342278039</v>
      </c>
      <c r="B1006" s="3">
        <v>42501</v>
      </c>
      <c r="C1006" s="3">
        <v>42518</v>
      </c>
      <c r="D1006" t="s">
        <v>170</v>
      </c>
      <c r="E1006" t="s">
        <v>12</v>
      </c>
      <c r="F1006" t="s">
        <v>40</v>
      </c>
      <c r="G1006" t="s">
        <v>14</v>
      </c>
      <c r="H1006" t="s">
        <v>19</v>
      </c>
      <c r="I1006" s="9">
        <v>6533</v>
      </c>
      <c r="J1006" s="9">
        <v>651.21</v>
      </c>
      <c r="K1006" s="9">
        <v>524.96</v>
      </c>
      <c r="L1006" s="9">
        <f>tbl_salesdata[[#This Row],[Units Sold]]*tbl_salesdata[[#This Row],[Unit Cost]]</f>
        <v>3429563.68</v>
      </c>
      <c r="M1006" s="9">
        <f>tbl_salesdata[[#This Row],[Units Sold]]*tbl_salesdata[[#This Row],[Unit Price]]</f>
        <v>4254354.9300000006</v>
      </c>
      <c r="N1006" s="9">
        <f>tbl_salesdata[[#This Row],[Total Sales]]-tbl_salesdata[[#This Row],[Total Cost]]</f>
        <v>824791.25000000047</v>
      </c>
      <c r="O1006">
        <f>tbl_salesdata[[#This Row],[Ship Date]]-tbl_salesdata[[#This Row],[Order Date]]</f>
        <v>17</v>
      </c>
      <c r="P1006">
        <f>WEEKDAY(tbl_salesdata[[#This Row],[Order Date]],2)</f>
        <v>3</v>
      </c>
      <c r="Q1006" t="str">
        <f>TEXT(tbl_salesdata[[#This Row],[Order Date]],"dddd")</f>
        <v>Wednesday</v>
      </c>
      <c r="R1006" t="str">
        <f>IF(tbl_salesdata[[#This Row],[Weekdaynum]]&gt;5,"Yes","No")</f>
        <v>No</v>
      </c>
    </row>
    <row r="1007" spans="1:18" hidden="1" x14ac:dyDescent="0.35">
      <c r="A1007">
        <v>924286067</v>
      </c>
      <c r="B1007" s="3">
        <v>43717</v>
      </c>
      <c r="C1007" s="3">
        <v>43723</v>
      </c>
      <c r="D1007" t="s">
        <v>162</v>
      </c>
      <c r="E1007" t="s">
        <v>38</v>
      </c>
      <c r="F1007" t="s">
        <v>33</v>
      </c>
      <c r="G1007" t="s">
        <v>14</v>
      </c>
      <c r="H1007" t="s">
        <v>34</v>
      </c>
      <c r="I1007" s="9">
        <v>5642</v>
      </c>
      <c r="J1007" s="9">
        <v>109.28</v>
      </c>
      <c r="K1007" s="9">
        <v>35.840000000000003</v>
      </c>
      <c r="L1007" s="9">
        <f>tbl_salesdata[[#This Row],[Units Sold]]*tbl_salesdata[[#This Row],[Unit Cost]]</f>
        <v>202209.28000000003</v>
      </c>
      <c r="M1007" s="9">
        <f>tbl_salesdata[[#This Row],[Units Sold]]*tbl_salesdata[[#This Row],[Unit Price]]</f>
        <v>616557.76</v>
      </c>
      <c r="N1007" s="9">
        <f>tbl_salesdata[[#This Row],[Total Sales]]-tbl_salesdata[[#This Row],[Total Cost]]</f>
        <v>414348.48</v>
      </c>
      <c r="O1007">
        <f>tbl_salesdata[[#This Row],[Ship Date]]-tbl_salesdata[[#This Row],[Order Date]]</f>
        <v>6</v>
      </c>
      <c r="P1007">
        <f>WEEKDAY(tbl_salesdata[[#This Row],[Order Date]],2)</f>
        <v>1</v>
      </c>
      <c r="Q1007" t="str">
        <f>TEXT(tbl_salesdata[[#This Row],[Order Date]],"dddd")</f>
        <v>Monday</v>
      </c>
      <c r="R1007" t="str">
        <f>IF(tbl_salesdata[[#This Row],[Weekdaynum]]&gt;5,"Yes","No")</f>
        <v>No</v>
      </c>
    </row>
    <row r="1008" spans="1:18" hidden="1" x14ac:dyDescent="0.35">
      <c r="A1008">
        <v>627786099</v>
      </c>
      <c r="B1008" s="3">
        <v>42156</v>
      </c>
      <c r="C1008" s="3">
        <v>42166</v>
      </c>
      <c r="D1008" t="s">
        <v>105</v>
      </c>
      <c r="E1008" t="s">
        <v>12</v>
      </c>
      <c r="F1008" t="s">
        <v>33</v>
      </c>
      <c r="G1008" t="s">
        <v>18</v>
      </c>
      <c r="H1008" t="s">
        <v>26</v>
      </c>
      <c r="I1008" s="9">
        <v>4712</v>
      </c>
      <c r="J1008" s="9">
        <v>109.28</v>
      </c>
      <c r="K1008" s="9">
        <v>35.840000000000003</v>
      </c>
      <c r="L1008" s="9">
        <f>tbl_salesdata[[#This Row],[Units Sold]]*tbl_salesdata[[#This Row],[Unit Cost]]</f>
        <v>168878.08000000002</v>
      </c>
      <c r="M1008" s="9">
        <f>tbl_salesdata[[#This Row],[Units Sold]]*tbl_salesdata[[#This Row],[Unit Price]]</f>
        <v>514927.35999999999</v>
      </c>
      <c r="N1008" s="9">
        <f>tbl_salesdata[[#This Row],[Total Sales]]-tbl_salesdata[[#This Row],[Total Cost]]</f>
        <v>346049.27999999997</v>
      </c>
      <c r="O1008">
        <f>tbl_salesdata[[#This Row],[Ship Date]]-tbl_salesdata[[#This Row],[Order Date]]</f>
        <v>10</v>
      </c>
      <c r="P1008">
        <f>WEEKDAY(tbl_salesdata[[#This Row],[Order Date]],2)</f>
        <v>1</v>
      </c>
      <c r="Q1008" t="str">
        <f>TEXT(tbl_salesdata[[#This Row],[Order Date]],"dddd")</f>
        <v>Monday</v>
      </c>
      <c r="R1008" t="str">
        <f>IF(tbl_salesdata[[#This Row],[Weekdaynum]]&gt;5,"Yes","No")</f>
        <v>No</v>
      </c>
    </row>
    <row r="1009" spans="1:18" hidden="1" x14ac:dyDescent="0.35">
      <c r="A1009">
        <v>152826964</v>
      </c>
      <c r="B1009" s="3">
        <v>42292</v>
      </c>
      <c r="C1009" s="3">
        <v>42308</v>
      </c>
      <c r="D1009" t="s">
        <v>147</v>
      </c>
      <c r="E1009" t="s">
        <v>38</v>
      </c>
      <c r="F1009" t="s">
        <v>76</v>
      </c>
      <c r="G1009" t="s">
        <v>14</v>
      </c>
      <c r="H1009" t="s">
        <v>15</v>
      </c>
      <c r="I1009" s="9">
        <v>3750</v>
      </c>
      <c r="J1009" s="9">
        <v>668.27</v>
      </c>
      <c r="K1009" s="9">
        <v>502.54</v>
      </c>
      <c r="L1009" s="9">
        <f>tbl_salesdata[[#This Row],[Units Sold]]*tbl_salesdata[[#This Row],[Unit Cost]]</f>
        <v>1884525</v>
      </c>
      <c r="M1009" s="9">
        <f>tbl_salesdata[[#This Row],[Units Sold]]*tbl_salesdata[[#This Row],[Unit Price]]</f>
        <v>2506012.5</v>
      </c>
      <c r="N1009" s="9">
        <f>tbl_salesdata[[#This Row],[Total Sales]]-tbl_salesdata[[#This Row],[Total Cost]]</f>
        <v>621487.5</v>
      </c>
      <c r="O1009">
        <f>tbl_salesdata[[#This Row],[Ship Date]]-tbl_salesdata[[#This Row],[Order Date]]</f>
        <v>16</v>
      </c>
      <c r="P1009">
        <f>WEEKDAY(tbl_salesdata[[#This Row],[Order Date]],2)</f>
        <v>4</v>
      </c>
      <c r="Q1009" t="str">
        <f>TEXT(tbl_salesdata[[#This Row],[Order Date]],"dddd")</f>
        <v>Thursday</v>
      </c>
      <c r="R1009" t="str">
        <f>IF(tbl_salesdata[[#This Row],[Weekdaynum]]&gt;5,"Yes","No")</f>
        <v>No</v>
      </c>
    </row>
    <row r="1010" spans="1:18" hidden="1" x14ac:dyDescent="0.35">
      <c r="A1010">
        <v>719769990</v>
      </c>
      <c r="B1010" s="3">
        <v>44605</v>
      </c>
      <c r="C1010" s="3">
        <v>44623</v>
      </c>
      <c r="D1010" t="s">
        <v>90</v>
      </c>
      <c r="E1010" t="s">
        <v>38</v>
      </c>
      <c r="F1010" t="s">
        <v>76</v>
      </c>
      <c r="G1010" t="s">
        <v>14</v>
      </c>
      <c r="H1010" t="s">
        <v>15</v>
      </c>
      <c r="I1010" s="9">
        <v>4790</v>
      </c>
      <c r="J1010" s="9">
        <v>668.27</v>
      </c>
      <c r="K1010" s="9">
        <v>502.54</v>
      </c>
      <c r="L1010" s="9">
        <f>tbl_salesdata[[#This Row],[Units Sold]]*tbl_salesdata[[#This Row],[Unit Cost]]</f>
        <v>2407166.6</v>
      </c>
      <c r="M1010" s="9">
        <f>tbl_salesdata[[#This Row],[Units Sold]]*tbl_salesdata[[#This Row],[Unit Price]]</f>
        <v>3201013.3</v>
      </c>
      <c r="N1010" s="9">
        <f>tbl_salesdata[[#This Row],[Total Sales]]-tbl_salesdata[[#This Row],[Total Cost]]</f>
        <v>793846.69999999972</v>
      </c>
      <c r="O1010">
        <f>tbl_salesdata[[#This Row],[Ship Date]]-tbl_salesdata[[#This Row],[Order Date]]</f>
        <v>18</v>
      </c>
      <c r="P1010">
        <f>WEEKDAY(tbl_salesdata[[#This Row],[Order Date]],2)</f>
        <v>7</v>
      </c>
      <c r="Q1010" t="str">
        <f>TEXT(tbl_salesdata[[#This Row],[Order Date]],"dddd")</f>
        <v>Sunday</v>
      </c>
      <c r="R1010" t="str">
        <f>IF(tbl_salesdata[[#This Row],[Weekdaynum]]&gt;5,"Yes","No")</f>
        <v>Yes</v>
      </c>
    </row>
    <row r="1011" spans="1:18" hidden="1" x14ac:dyDescent="0.35">
      <c r="A1011">
        <v>919289004</v>
      </c>
      <c r="B1011" s="3">
        <v>43731</v>
      </c>
      <c r="C1011" s="3">
        <v>43747</v>
      </c>
      <c r="D1011" t="s">
        <v>69</v>
      </c>
      <c r="E1011" t="s">
        <v>38</v>
      </c>
      <c r="F1011" t="s">
        <v>17</v>
      </c>
      <c r="G1011" t="s">
        <v>14</v>
      </c>
      <c r="H1011" t="s">
        <v>34</v>
      </c>
      <c r="I1011" s="9">
        <v>6900</v>
      </c>
      <c r="J1011" s="9">
        <v>152.58000000000001</v>
      </c>
      <c r="K1011" s="9">
        <v>97.44</v>
      </c>
      <c r="L1011" s="9">
        <f>tbl_salesdata[[#This Row],[Units Sold]]*tbl_salesdata[[#This Row],[Unit Cost]]</f>
        <v>672336</v>
      </c>
      <c r="M1011" s="9">
        <f>tbl_salesdata[[#This Row],[Units Sold]]*tbl_salesdata[[#This Row],[Unit Price]]</f>
        <v>1052802</v>
      </c>
      <c r="N1011" s="9">
        <f>tbl_salesdata[[#This Row],[Total Sales]]-tbl_salesdata[[#This Row],[Total Cost]]</f>
        <v>380466</v>
      </c>
      <c r="O1011">
        <f>tbl_salesdata[[#This Row],[Ship Date]]-tbl_salesdata[[#This Row],[Order Date]]</f>
        <v>16</v>
      </c>
      <c r="P1011">
        <f>WEEKDAY(tbl_salesdata[[#This Row],[Order Date]],2)</f>
        <v>1</v>
      </c>
      <c r="Q1011" t="str">
        <f>TEXT(tbl_salesdata[[#This Row],[Order Date]],"dddd")</f>
        <v>Monday</v>
      </c>
      <c r="R1011" t="str">
        <f>IF(tbl_salesdata[[#This Row],[Weekdaynum]]&gt;5,"Yes","No")</f>
        <v>No</v>
      </c>
    </row>
    <row r="1012" spans="1:18" hidden="1" x14ac:dyDescent="0.35">
      <c r="A1012">
        <v>762370336</v>
      </c>
      <c r="B1012" s="3">
        <v>44084</v>
      </c>
      <c r="C1012" s="3">
        <v>44103</v>
      </c>
      <c r="D1012" t="s">
        <v>209</v>
      </c>
      <c r="E1012" t="s">
        <v>32</v>
      </c>
      <c r="F1012" t="s">
        <v>13</v>
      </c>
      <c r="G1012" t="s">
        <v>14</v>
      </c>
      <c r="H1012" t="s">
        <v>15</v>
      </c>
      <c r="I1012" s="9">
        <v>1179</v>
      </c>
      <c r="J1012" s="9">
        <v>255.28</v>
      </c>
      <c r="K1012" s="9">
        <v>159.41999999999999</v>
      </c>
      <c r="L1012" s="9">
        <f>tbl_salesdata[[#This Row],[Units Sold]]*tbl_salesdata[[#This Row],[Unit Cost]]</f>
        <v>187956.18</v>
      </c>
      <c r="M1012" s="9">
        <f>tbl_salesdata[[#This Row],[Units Sold]]*tbl_salesdata[[#This Row],[Unit Price]]</f>
        <v>300975.12</v>
      </c>
      <c r="N1012" s="9">
        <f>tbl_salesdata[[#This Row],[Total Sales]]-tbl_salesdata[[#This Row],[Total Cost]]</f>
        <v>113018.94</v>
      </c>
      <c r="O1012">
        <f>tbl_salesdata[[#This Row],[Ship Date]]-tbl_salesdata[[#This Row],[Order Date]]</f>
        <v>19</v>
      </c>
      <c r="P1012">
        <f>WEEKDAY(tbl_salesdata[[#This Row],[Order Date]],2)</f>
        <v>4</v>
      </c>
      <c r="Q1012" t="str">
        <f>TEXT(tbl_salesdata[[#This Row],[Order Date]],"dddd")</f>
        <v>Thursday</v>
      </c>
      <c r="R1012" t="str">
        <f>IF(tbl_salesdata[[#This Row],[Weekdaynum]]&gt;5,"Yes","No")</f>
        <v>No</v>
      </c>
    </row>
    <row r="1013" spans="1:18" hidden="1" x14ac:dyDescent="0.35">
      <c r="A1013">
        <v>330312812</v>
      </c>
      <c r="B1013" s="3">
        <v>43503</v>
      </c>
      <c r="C1013" s="3">
        <v>43507</v>
      </c>
      <c r="D1013" t="s">
        <v>212</v>
      </c>
      <c r="E1013" t="s">
        <v>32</v>
      </c>
      <c r="F1013" t="s">
        <v>42</v>
      </c>
      <c r="G1013" t="s">
        <v>14</v>
      </c>
      <c r="H1013" t="s">
        <v>15</v>
      </c>
      <c r="I1013" s="9">
        <v>5756</v>
      </c>
      <c r="J1013" s="9">
        <v>437.2</v>
      </c>
      <c r="K1013" s="9">
        <v>263.33</v>
      </c>
      <c r="L1013" s="9">
        <f>tbl_salesdata[[#This Row],[Units Sold]]*tbl_salesdata[[#This Row],[Unit Cost]]</f>
        <v>1515727.48</v>
      </c>
      <c r="M1013" s="9">
        <f>tbl_salesdata[[#This Row],[Units Sold]]*tbl_salesdata[[#This Row],[Unit Price]]</f>
        <v>2516523.1999999997</v>
      </c>
      <c r="N1013" s="9">
        <f>tbl_salesdata[[#This Row],[Total Sales]]-tbl_salesdata[[#This Row],[Total Cost]]</f>
        <v>1000795.7199999997</v>
      </c>
      <c r="O1013">
        <f>tbl_salesdata[[#This Row],[Ship Date]]-tbl_salesdata[[#This Row],[Order Date]]</f>
        <v>4</v>
      </c>
      <c r="P1013">
        <f>WEEKDAY(tbl_salesdata[[#This Row],[Order Date]],2)</f>
        <v>4</v>
      </c>
      <c r="Q1013" t="str">
        <f>TEXT(tbl_salesdata[[#This Row],[Order Date]],"dddd")</f>
        <v>Thursday</v>
      </c>
      <c r="R1013" t="str">
        <f>IF(tbl_salesdata[[#This Row],[Weekdaynum]]&gt;5,"Yes","No")</f>
        <v>No</v>
      </c>
    </row>
    <row r="1014" spans="1:18" hidden="1" x14ac:dyDescent="0.35">
      <c r="A1014">
        <v>224727761</v>
      </c>
      <c r="B1014" s="3">
        <v>43294</v>
      </c>
      <c r="C1014" s="3">
        <v>43315</v>
      </c>
      <c r="D1014" t="s">
        <v>44</v>
      </c>
      <c r="E1014" t="s">
        <v>12</v>
      </c>
      <c r="F1014" t="s">
        <v>25</v>
      </c>
      <c r="G1014" t="s">
        <v>14</v>
      </c>
      <c r="H1014" t="s">
        <v>26</v>
      </c>
      <c r="I1014" s="9">
        <v>793</v>
      </c>
      <c r="J1014" s="9">
        <v>205.7</v>
      </c>
      <c r="K1014" s="9">
        <v>117.11</v>
      </c>
      <c r="L1014" s="9">
        <f>tbl_salesdata[[#This Row],[Units Sold]]*tbl_salesdata[[#This Row],[Unit Cost]]</f>
        <v>92868.23</v>
      </c>
      <c r="M1014" s="9">
        <f>tbl_salesdata[[#This Row],[Units Sold]]*tbl_salesdata[[#This Row],[Unit Price]]</f>
        <v>163120.09999999998</v>
      </c>
      <c r="N1014" s="9">
        <f>tbl_salesdata[[#This Row],[Total Sales]]-tbl_salesdata[[#This Row],[Total Cost]]</f>
        <v>70251.869999999981</v>
      </c>
      <c r="O1014">
        <f>tbl_salesdata[[#This Row],[Ship Date]]-tbl_salesdata[[#This Row],[Order Date]]</f>
        <v>21</v>
      </c>
      <c r="P1014">
        <f>WEEKDAY(tbl_salesdata[[#This Row],[Order Date]],2)</f>
        <v>5</v>
      </c>
      <c r="Q1014" t="str">
        <f>TEXT(tbl_salesdata[[#This Row],[Order Date]],"dddd")</f>
        <v>Friday</v>
      </c>
      <c r="R1014" t="str">
        <f>IF(tbl_salesdata[[#This Row],[Weekdaynum]]&gt;5,"Yes","No")</f>
        <v>No</v>
      </c>
    </row>
    <row r="1015" spans="1:18" hidden="1" x14ac:dyDescent="0.35">
      <c r="A1015">
        <v>217539012</v>
      </c>
      <c r="B1015" s="3">
        <v>43767</v>
      </c>
      <c r="C1015" s="3">
        <v>43784</v>
      </c>
      <c r="D1015" t="s">
        <v>50</v>
      </c>
      <c r="E1015" t="s">
        <v>51</v>
      </c>
      <c r="F1015" t="s">
        <v>47</v>
      </c>
      <c r="G1015" t="s">
        <v>14</v>
      </c>
      <c r="H1015" t="s">
        <v>34</v>
      </c>
      <c r="I1015" s="9">
        <v>3483</v>
      </c>
      <c r="J1015" s="9">
        <v>421.89</v>
      </c>
      <c r="K1015" s="9">
        <v>364.69</v>
      </c>
      <c r="L1015" s="9">
        <f>tbl_salesdata[[#This Row],[Units Sold]]*tbl_salesdata[[#This Row],[Unit Cost]]</f>
        <v>1270215.27</v>
      </c>
      <c r="M1015" s="9">
        <f>tbl_salesdata[[#This Row],[Units Sold]]*tbl_salesdata[[#This Row],[Unit Price]]</f>
        <v>1469442.8699999999</v>
      </c>
      <c r="N1015" s="9">
        <f>tbl_salesdata[[#This Row],[Total Sales]]-tbl_salesdata[[#This Row],[Total Cost]]</f>
        <v>199227.59999999986</v>
      </c>
      <c r="O1015">
        <f>tbl_salesdata[[#This Row],[Ship Date]]-tbl_salesdata[[#This Row],[Order Date]]</f>
        <v>17</v>
      </c>
      <c r="P1015">
        <f>WEEKDAY(tbl_salesdata[[#This Row],[Order Date]],2)</f>
        <v>2</v>
      </c>
      <c r="Q1015" t="str">
        <f>TEXT(tbl_salesdata[[#This Row],[Order Date]],"dddd")</f>
        <v>Tuesday</v>
      </c>
      <c r="R1015" t="str">
        <f>IF(tbl_salesdata[[#This Row],[Weekdaynum]]&gt;5,"Yes","No")</f>
        <v>No</v>
      </c>
    </row>
    <row r="1016" spans="1:18" hidden="1" x14ac:dyDescent="0.35">
      <c r="A1016">
        <v>600982892</v>
      </c>
      <c r="B1016" s="3">
        <v>42547</v>
      </c>
      <c r="C1016" s="3">
        <v>42555</v>
      </c>
      <c r="D1016" t="s">
        <v>82</v>
      </c>
      <c r="E1016" t="s">
        <v>32</v>
      </c>
      <c r="F1016" t="s">
        <v>13</v>
      </c>
      <c r="G1016" t="s">
        <v>14</v>
      </c>
      <c r="H1016" t="s">
        <v>34</v>
      </c>
      <c r="I1016" s="9">
        <v>3048</v>
      </c>
      <c r="J1016" s="9">
        <v>255.28</v>
      </c>
      <c r="K1016" s="9">
        <v>159.41999999999999</v>
      </c>
      <c r="L1016" s="9">
        <f>tbl_salesdata[[#This Row],[Units Sold]]*tbl_salesdata[[#This Row],[Unit Cost]]</f>
        <v>485912.16</v>
      </c>
      <c r="M1016" s="9">
        <f>tbl_salesdata[[#This Row],[Units Sold]]*tbl_salesdata[[#This Row],[Unit Price]]</f>
        <v>778093.44000000006</v>
      </c>
      <c r="N1016" s="9">
        <f>tbl_salesdata[[#This Row],[Total Sales]]-tbl_salesdata[[#This Row],[Total Cost]]</f>
        <v>292181.28000000009</v>
      </c>
      <c r="O1016">
        <f>tbl_salesdata[[#This Row],[Ship Date]]-tbl_salesdata[[#This Row],[Order Date]]</f>
        <v>8</v>
      </c>
      <c r="P1016">
        <f>WEEKDAY(tbl_salesdata[[#This Row],[Order Date]],2)</f>
        <v>7</v>
      </c>
      <c r="Q1016" t="str">
        <f>TEXT(tbl_salesdata[[#This Row],[Order Date]],"dddd")</f>
        <v>Sunday</v>
      </c>
      <c r="R1016" t="str">
        <f>IF(tbl_salesdata[[#This Row],[Weekdaynum]]&gt;5,"Yes","No")</f>
        <v>Yes</v>
      </c>
    </row>
    <row r="1017" spans="1:18" hidden="1" x14ac:dyDescent="0.35">
      <c r="A1017">
        <v>837608230</v>
      </c>
      <c r="B1017" s="3">
        <v>44608</v>
      </c>
      <c r="C1017" s="3">
        <v>44625</v>
      </c>
      <c r="D1017" t="s">
        <v>181</v>
      </c>
      <c r="E1017" t="s">
        <v>38</v>
      </c>
      <c r="F1017" t="s">
        <v>68</v>
      </c>
      <c r="G1017" t="s">
        <v>14</v>
      </c>
      <c r="H1017" t="s">
        <v>15</v>
      </c>
      <c r="I1017" s="9">
        <v>5744</v>
      </c>
      <c r="J1017" s="9">
        <v>154.06</v>
      </c>
      <c r="K1017" s="9">
        <v>90.93</v>
      </c>
      <c r="L1017" s="9">
        <f>tbl_salesdata[[#This Row],[Units Sold]]*tbl_salesdata[[#This Row],[Unit Cost]]</f>
        <v>522301.92000000004</v>
      </c>
      <c r="M1017" s="9">
        <f>tbl_salesdata[[#This Row],[Units Sold]]*tbl_salesdata[[#This Row],[Unit Price]]</f>
        <v>884920.64</v>
      </c>
      <c r="N1017" s="9">
        <f>tbl_salesdata[[#This Row],[Total Sales]]-tbl_salesdata[[#This Row],[Total Cost]]</f>
        <v>362618.72</v>
      </c>
      <c r="O1017">
        <f>tbl_salesdata[[#This Row],[Ship Date]]-tbl_salesdata[[#This Row],[Order Date]]</f>
        <v>17</v>
      </c>
      <c r="P1017">
        <f>WEEKDAY(tbl_salesdata[[#This Row],[Order Date]],2)</f>
        <v>3</v>
      </c>
      <c r="Q1017" t="str">
        <f>TEXT(tbl_salesdata[[#This Row],[Order Date]],"dddd")</f>
        <v>Wednesday</v>
      </c>
      <c r="R1017" t="str">
        <f>IF(tbl_salesdata[[#This Row],[Weekdaynum]]&gt;5,"Yes","No")</f>
        <v>No</v>
      </c>
    </row>
    <row r="1018" spans="1:18" hidden="1" x14ac:dyDescent="0.35">
      <c r="A1018">
        <v>910276353</v>
      </c>
      <c r="B1018" s="3">
        <v>43734</v>
      </c>
      <c r="C1018" s="3">
        <v>43746</v>
      </c>
      <c r="D1018" t="s">
        <v>39</v>
      </c>
      <c r="E1018" t="s">
        <v>29</v>
      </c>
      <c r="F1018" t="s">
        <v>33</v>
      </c>
      <c r="G1018" t="s">
        <v>18</v>
      </c>
      <c r="H1018" t="s">
        <v>26</v>
      </c>
      <c r="I1018" s="9">
        <v>9856</v>
      </c>
      <c r="J1018" s="9">
        <v>109.28</v>
      </c>
      <c r="K1018" s="9">
        <v>35.840000000000003</v>
      </c>
      <c r="L1018" s="9">
        <f>tbl_salesdata[[#This Row],[Units Sold]]*tbl_salesdata[[#This Row],[Unit Cost]]</f>
        <v>353239.04000000004</v>
      </c>
      <c r="M1018" s="9">
        <f>tbl_salesdata[[#This Row],[Units Sold]]*tbl_salesdata[[#This Row],[Unit Price]]</f>
        <v>1077063.6799999999</v>
      </c>
      <c r="N1018" s="9">
        <f>tbl_salesdata[[#This Row],[Total Sales]]-tbl_salesdata[[#This Row],[Total Cost]]</f>
        <v>723824.6399999999</v>
      </c>
      <c r="O1018">
        <f>tbl_salesdata[[#This Row],[Ship Date]]-tbl_salesdata[[#This Row],[Order Date]]</f>
        <v>12</v>
      </c>
      <c r="P1018">
        <f>WEEKDAY(tbl_salesdata[[#This Row],[Order Date]],2)</f>
        <v>4</v>
      </c>
      <c r="Q1018" t="str">
        <f>TEXT(tbl_salesdata[[#This Row],[Order Date]],"dddd")</f>
        <v>Thursday</v>
      </c>
      <c r="R1018" t="str">
        <f>IF(tbl_salesdata[[#This Row],[Weekdaynum]]&gt;5,"Yes","No")</f>
        <v>No</v>
      </c>
    </row>
    <row r="1019" spans="1:18" hidden="1" x14ac:dyDescent="0.35">
      <c r="A1019">
        <v>872161090</v>
      </c>
      <c r="B1019" s="3">
        <v>43566</v>
      </c>
      <c r="C1019" s="3">
        <v>43568</v>
      </c>
      <c r="D1019" t="s">
        <v>37</v>
      </c>
      <c r="E1019" t="s">
        <v>38</v>
      </c>
      <c r="F1019" t="s">
        <v>17</v>
      </c>
      <c r="G1019" t="s">
        <v>18</v>
      </c>
      <c r="H1019" t="s">
        <v>26</v>
      </c>
      <c r="I1019" s="9">
        <v>703</v>
      </c>
      <c r="J1019" s="9">
        <v>152.58000000000001</v>
      </c>
      <c r="K1019" s="9">
        <v>97.44</v>
      </c>
      <c r="L1019" s="9">
        <f>tbl_salesdata[[#This Row],[Units Sold]]*tbl_salesdata[[#This Row],[Unit Cost]]</f>
        <v>68500.319999999992</v>
      </c>
      <c r="M1019" s="9">
        <f>tbl_salesdata[[#This Row],[Units Sold]]*tbl_salesdata[[#This Row],[Unit Price]]</f>
        <v>107263.74</v>
      </c>
      <c r="N1019" s="9">
        <f>tbl_salesdata[[#This Row],[Total Sales]]-tbl_salesdata[[#This Row],[Total Cost]]</f>
        <v>38763.420000000013</v>
      </c>
      <c r="O1019">
        <f>tbl_salesdata[[#This Row],[Ship Date]]-tbl_salesdata[[#This Row],[Order Date]]</f>
        <v>2</v>
      </c>
      <c r="P1019">
        <f>WEEKDAY(tbl_salesdata[[#This Row],[Order Date]],2)</f>
        <v>4</v>
      </c>
      <c r="Q1019" t="str">
        <f>TEXT(tbl_salesdata[[#This Row],[Order Date]],"dddd")</f>
        <v>Thursday</v>
      </c>
      <c r="R1019" t="str">
        <f>IF(tbl_salesdata[[#This Row],[Weekdaynum]]&gt;5,"Yes","No")</f>
        <v>No</v>
      </c>
    </row>
    <row r="1020" spans="1:18" hidden="1" x14ac:dyDescent="0.35">
      <c r="A1020">
        <v>396748769</v>
      </c>
      <c r="B1020" s="3">
        <v>44901</v>
      </c>
      <c r="C1020" s="3">
        <v>44910</v>
      </c>
      <c r="D1020" t="s">
        <v>148</v>
      </c>
      <c r="E1020" t="s">
        <v>24</v>
      </c>
      <c r="F1020" t="s">
        <v>22</v>
      </c>
      <c r="G1020" t="s">
        <v>18</v>
      </c>
      <c r="H1020" t="s">
        <v>34</v>
      </c>
      <c r="I1020" s="9">
        <v>5632</v>
      </c>
      <c r="J1020" s="9">
        <v>47.45</v>
      </c>
      <c r="K1020" s="9">
        <v>31.79</v>
      </c>
      <c r="L1020" s="9">
        <f>tbl_salesdata[[#This Row],[Units Sold]]*tbl_salesdata[[#This Row],[Unit Cost]]</f>
        <v>179041.28</v>
      </c>
      <c r="M1020" s="9">
        <f>tbl_salesdata[[#This Row],[Units Sold]]*tbl_salesdata[[#This Row],[Unit Price]]</f>
        <v>267238.40000000002</v>
      </c>
      <c r="N1020" s="9">
        <f>tbl_salesdata[[#This Row],[Total Sales]]-tbl_salesdata[[#This Row],[Total Cost]]</f>
        <v>88197.120000000024</v>
      </c>
      <c r="O1020">
        <f>tbl_salesdata[[#This Row],[Ship Date]]-tbl_salesdata[[#This Row],[Order Date]]</f>
        <v>9</v>
      </c>
      <c r="P1020">
        <f>WEEKDAY(tbl_salesdata[[#This Row],[Order Date]],2)</f>
        <v>2</v>
      </c>
      <c r="Q1020" t="str">
        <f>TEXT(tbl_salesdata[[#This Row],[Order Date]],"dddd")</f>
        <v>Tuesday</v>
      </c>
      <c r="R1020" t="str">
        <f>IF(tbl_salesdata[[#This Row],[Weekdaynum]]&gt;5,"Yes","No")</f>
        <v>No</v>
      </c>
    </row>
    <row r="1021" spans="1:18" hidden="1" x14ac:dyDescent="0.35">
      <c r="A1021">
        <v>127838218</v>
      </c>
      <c r="B1021" s="3">
        <v>43728</v>
      </c>
      <c r="C1021" s="3">
        <v>43740</v>
      </c>
      <c r="D1021" t="s">
        <v>91</v>
      </c>
      <c r="E1021" t="s">
        <v>21</v>
      </c>
      <c r="F1021" t="s">
        <v>56</v>
      </c>
      <c r="G1021" t="s">
        <v>18</v>
      </c>
      <c r="H1021" t="s">
        <v>19</v>
      </c>
      <c r="I1021" s="9">
        <v>9024</v>
      </c>
      <c r="J1021" s="9">
        <v>9.33</v>
      </c>
      <c r="K1021" s="9">
        <v>6.92</v>
      </c>
      <c r="L1021" s="9">
        <f>tbl_salesdata[[#This Row],[Units Sold]]*tbl_salesdata[[#This Row],[Unit Cost]]</f>
        <v>62446.080000000002</v>
      </c>
      <c r="M1021" s="9">
        <f>tbl_salesdata[[#This Row],[Units Sold]]*tbl_salesdata[[#This Row],[Unit Price]]</f>
        <v>84193.919999999998</v>
      </c>
      <c r="N1021" s="9">
        <f>tbl_salesdata[[#This Row],[Total Sales]]-tbl_salesdata[[#This Row],[Total Cost]]</f>
        <v>21747.839999999997</v>
      </c>
      <c r="O1021">
        <f>tbl_salesdata[[#This Row],[Ship Date]]-tbl_salesdata[[#This Row],[Order Date]]</f>
        <v>12</v>
      </c>
      <c r="P1021">
        <f>WEEKDAY(tbl_salesdata[[#This Row],[Order Date]],2)</f>
        <v>5</v>
      </c>
      <c r="Q1021" t="str">
        <f>TEXT(tbl_salesdata[[#This Row],[Order Date]],"dddd")</f>
        <v>Friday</v>
      </c>
      <c r="R1021" t="str">
        <f>IF(tbl_salesdata[[#This Row],[Weekdaynum]]&gt;5,"Yes","No")</f>
        <v>No</v>
      </c>
    </row>
    <row r="1022" spans="1:18" hidden="1" x14ac:dyDescent="0.35">
      <c r="A1022">
        <v>329540765</v>
      </c>
      <c r="B1022" s="3">
        <v>43320</v>
      </c>
      <c r="C1022" s="3">
        <v>43328</v>
      </c>
      <c r="D1022" t="s">
        <v>84</v>
      </c>
      <c r="E1022" t="s">
        <v>24</v>
      </c>
      <c r="F1022" t="s">
        <v>22</v>
      </c>
      <c r="G1022" t="s">
        <v>14</v>
      </c>
      <c r="H1022" t="s">
        <v>34</v>
      </c>
      <c r="I1022" s="9">
        <v>7290</v>
      </c>
      <c r="J1022" s="9">
        <v>47.45</v>
      </c>
      <c r="K1022" s="9">
        <v>31.79</v>
      </c>
      <c r="L1022" s="9">
        <f>tbl_salesdata[[#This Row],[Units Sold]]*tbl_salesdata[[#This Row],[Unit Cost]]</f>
        <v>231749.1</v>
      </c>
      <c r="M1022" s="9">
        <f>tbl_salesdata[[#This Row],[Units Sold]]*tbl_salesdata[[#This Row],[Unit Price]]</f>
        <v>345910.5</v>
      </c>
      <c r="N1022" s="9">
        <f>tbl_salesdata[[#This Row],[Total Sales]]-tbl_salesdata[[#This Row],[Total Cost]]</f>
        <v>114161.4</v>
      </c>
      <c r="O1022">
        <f>tbl_salesdata[[#This Row],[Ship Date]]-tbl_salesdata[[#This Row],[Order Date]]</f>
        <v>8</v>
      </c>
      <c r="P1022">
        <f>WEEKDAY(tbl_salesdata[[#This Row],[Order Date]],2)</f>
        <v>3</v>
      </c>
      <c r="Q1022" t="str">
        <f>TEXT(tbl_salesdata[[#This Row],[Order Date]],"dddd")</f>
        <v>Wednesday</v>
      </c>
      <c r="R1022" t="str">
        <f>IF(tbl_salesdata[[#This Row],[Weekdaynum]]&gt;5,"Yes","No")</f>
        <v>No</v>
      </c>
    </row>
    <row r="1023" spans="1:18" x14ac:dyDescent="0.35">
      <c r="A1023">
        <v>734201562</v>
      </c>
      <c r="B1023" s="3">
        <v>43470</v>
      </c>
      <c r="C1023" s="3">
        <v>43484</v>
      </c>
      <c r="D1023" t="s">
        <v>112</v>
      </c>
      <c r="E1023" t="s">
        <v>12</v>
      </c>
      <c r="F1023" t="s">
        <v>42</v>
      </c>
      <c r="G1023" t="s">
        <v>18</v>
      </c>
      <c r="H1023" t="s">
        <v>15</v>
      </c>
      <c r="I1023" s="9">
        <v>5413</v>
      </c>
      <c r="J1023" s="9">
        <v>437.2</v>
      </c>
      <c r="K1023" s="9">
        <v>263.33</v>
      </c>
      <c r="L1023" s="9">
        <f>tbl_salesdata[[#This Row],[Units Sold]]*tbl_salesdata[[#This Row],[Unit Cost]]</f>
        <v>1425405.2899999998</v>
      </c>
      <c r="M1023" s="9">
        <f>tbl_salesdata[[#This Row],[Units Sold]]*tbl_salesdata[[#This Row],[Unit Price]]</f>
        <v>2366563.6</v>
      </c>
      <c r="N1023" s="9">
        <f>tbl_salesdata[[#This Row],[Total Sales]]-tbl_salesdata[[#This Row],[Total Cost]]</f>
        <v>941158.31000000029</v>
      </c>
      <c r="O1023">
        <f>tbl_salesdata[[#This Row],[Ship Date]]-tbl_salesdata[[#This Row],[Order Date]]</f>
        <v>14</v>
      </c>
      <c r="P1023">
        <f>WEEKDAY(tbl_salesdata[[#This Row],[Order Date]],2)</f>
        <v>6</v>
      </c>
      <c r="Q1023" t="str">
        <f>TEXT(tbl_salesdata[[#This Row],[Order Date]],"dddd")</f>
        <v>Saturday</v>
      </c>
      <c r="R1023" t="str">
        <f>IF(tbl_salesdata[[#This Row],[Weekdaynum]]&gt;5,"Yes","No")</f>
        <v>Yes</v>
      </c>
    </row>
    <row r="1024" spans="1:18" hidden="1" x14ac:dyDescent="0.35">
      <c r="A1024">
        <v>402792966</v>
      </c>
      <c r="B1024" s="3">
        <v>44731</v>
      </c>
      <c r="C1024" s="3">
        <v>44746</v>
      </c>
      <c r="D1024" t="s">
        <v>59</v>
      </c>
      <c r="E1024" t="s">
        <v>12</v>
      </c>
      <c r="F1024" t="s">
        <v>13</v>
      </c>
      <c r="G1024" t="s">
        <v>18</v>
      </c>
      <c r="H1024" t="s">
        <v>34</v>
      </c>
      <c r="I1024" s="9">
        <v>4244</v>
      </c>
      <c r="J1024" s="9">
        <v>255.28</v>
      </c>
      <c r="K1024" s="9">
        <v>159.41999999999999</v>
      </c>
      <c r="L1024" s="9">
        <f>tbl_salesdata[[#This Row],[Units Sold]]*tbl_salesdata[[#This Row],[Unit Cost]]</f>
        <v>676578.48</v>
      </c>
      <c r="M1024" s="9">
        <f>tbl_salesdata[[#This Row],[Units Sold]]*tbl_salesdata[[#This Row],[Unit Price]]</f>
        <v>1083408.32</v>
      </c>
      <c r="N1024" s="9">
        <f>tbl_salesdata[[#This Row],[Total Sales]]-tbl_salesdata[[#This Row],[Total Cost]]</f>
        <v>406829.84000000008</v>
      </c>
      <c r="O1024">
        <f>tbl_salesdata[[#This Row],[Ship Date]]-tbl_salesdata[[#This Row],[Order Date]]</f>
        <v>15</v>
      </c>
      <c r="P1024">
        <f>WEEKDAY(tbl_salesdata[[#This Row],[Order Date]],2)</f>
        <v>7</v>
      </c>
      <c r="Q1024" t="str">
        <f>TEXT(tbl_salesdata[[#This Row],[Order Date]],"dddd")</f>
        <v>Sunday</v>
      </c>
      <c r="R1024" t="str">
        <f>IF(tbl_salesdata[[#This Row],[Weekdaynum]]&gt;5,"Yes","No")</f>
        <v>Yes</v>
      </c>
    </row>
    <row r="1025" spans="1:21" x14ac:dyDescent="0.35">
      <c r="A1025">
        <v>850562655</v>
      </c>
      <c r="B1025" s="3">
        <v>43323</v>
      </c>
      <c r="C1025" s="3">
        <v>43334</v>
      </c>
      <c r="D1025" t="s">
        <v>71</v>
      </c>
      <c r="E1025" t="s">
        <v>21</v>
      </c>
      <c r="F1025" t="s">
        <v>13</v>
      </c>
      <c r="G1025" t="s">
        <v>18</v>
      </c>
      <c r="H1025" t="s">
        <v>15</v>
      </c>
      <c r="I1025" s="9">
        <v>9246</v>
      </c>
      <c r="J1025" s="9">
        <v>255.28</v>
      </c>
      <c r="K1025" s="9">
        <v>159.41999999999999</v>
      </c>
      <c r="L1025" s="9">
        <f>tbl_salesdata[[#This Row],[Units Sold]]*tbl_salesdata[[#This Row],[Unit Cost]]</f>
        <v>1473997.3199999998</v>
      </c>
      <c r="M1025" s="9">
        <f>tbl_salesdata[[#This Row],[Units Sold]]*tbl_salesdata[[#This Row],[Unit Price]]</f>
        <v>2360318.88</v>
      </c>
      <c r="N1025" s="9">
        <f>tbl_salesdata[[#This Row],[Total Sales]]-tbl_salesdata[[#This Row],[Total Cost]]</f>
        <v>886321.56</v>
      </c>
      <c r="O1025">
        <f>tbl_salesdata[[#This Row],[Ship Date]]-tbl_salesdata[[#This Row],[Order Date]]</f>
        <v>11</v>
      </c>
      <c r="P1025">
        <f>WEEKDAY(tbl_salesdata[[#This Row],[Order Date]],2)</f>
        <v>6</v>
      </c>
      <c r="Q1025" t="str">
        <f>TEXT(tbl_salesdata[[#This Row],[Order Date]],"dddd")</f>
        <v>Saturday</v>
      </c>
      <c r="R1025" t="str">
        <f>IF(tbl_salesdata[[#This Row],[Weekdaynum]]&gt;5,"Yes","No")</f>
        <v>Yes</v>
      </c>
    </row>
    <row r="1026" spans="1:21" hidden="1" x14ac:dyDescent="0.35">
      <c r="A1026">
        <v>535645997</v>
      </c>
      <c r="B1026" s="3">
        <v>42521</v>
      </c>
      <c r="C1026" s="3">
        <v>42522</v>
      </c>
      <c r="D1026" t="s">
        <v>219</v>
      </c>
      <c r="E1026" t="s">
        <v>38</v>
      </c>
      <c r="F1026" t="s">
        <v>22</v>
      </c>
      <c r="G1026" t="s">
        <v>14</v>
      </c>
      <c r="H1026" t="s">
        <v>15</v>
      </c>
      <c r="I1026" s="9">
        <v>8409</v>
      </c>
      <c r="J1026" s="9">
        <v>47.45</v>
      </c>
      <c r="K1026" s="9">
        <v>31.79</v>
      </c>
      <c r="L1026" s="9">
        <f>tbl_salesdata[[#This Row],[Units Sold]]*tbl_salesdata[[#This Row],[Unit Cost]]</f>
        <v>267322.11</v>
      </c>
      <c r="M1026" s="9">
        <f>tbl_salesdata[[#This Row],[Units Sold]]*tbl_salesdata[[#This Row],[Unit Price]]</f>
        <v>399007.05000000005</v>
      </c>
      <c r="N1026" s="9">
        <f>tbl_salesdata[[#This Row],[Total Sales]]-tbl_salesdata[[#This Row],[Total Cost]]</f>
        <v>131684.94000000006</v>
      </c>
      <c r="O1026">
        <f>tbl_salesdata[[#This Row],[Ship Date]]-tbl_salesdata[[#This Row],[Order Date]]</f>
        <v>1</v>
      </c>
      <c r="P1026">
        <f>WEEKDAY(tbl_salesdata[[#This Row],[Order Date]],2)</f>
        <v>2</v>
      </c>
      <c r="Q1026" t="str">
        <f>TEXT(tbl_salesdata[[#This Row],[Order Date]],"dddd")</f>
        <v>Tuesday</v>
      </c>
      <c r="R1026" t="str">
        <f>IF(tbl_salesdata[[#This Row],[Weekdaynum]]&gt;5,"Yes","No")</f>
        <v>No</v>
      </c>
    </row>
    <row r="1027" spans="1:21" hidden="1" x14ac:dyDescent="0.35">
      <c r="A1027">
        <v>963021457</v>
      </c>
      <c r="B1027" s="3">
        <v>43453</v>
      </c>
      <c r="C1027" s="3">
        <v>43454</v>
      </c>
      <c r="D1027" t="s">
        <v>186</v>
      </c>
      <c r="E1027" t="s">
        <v>38</v>
      </c>
      <c r="F1027" t="s">
        <v>33</v>
      </c>
      <c r="G1027" t="s">
        <v>18</v>
      </c>
      <c r="H1027" t="s">
        <v>15</v>
      </c>
      <c r="I1027" s="9">
        <v>8304</v>
      </c>
      <c r="J1027" s="9">
        <v>109.28</v>
      </c>
      <c r="K1027" s="9">
        <v>35.840000000000003</v>
      </c>
      <c r="L1027" s="9">
        <f>tbl_salesdata[[#This Row],[Units Sold]]*tbl_salesdata[[#This Row],[Unit Cost]]</f>
        <v>297615.36000000004</v>
      </c>
      <c r="M1027" s="9">
        <f>tbl_salesdata[[#This Row],[Units Sold]]*tbl_salesdata[[#This Row],[Unit Price]]</f>
        <v>907461.12</v>
      </c>
      <c r="N1027" s="9">
        <f>tbl_salesdata[[#This Row],[Total Sales]]-tbl_salesdata[[#This Row],[Total Cost]]</f>
        <v>609845.76000000001</v>
      </c>
      <c r="O1027">
        <f>tbl_salesdata[[#This Row],[Ship Date]]-tbl_salesdata[[#This Row],[Order Date]]</f>
        <v>1</v>
      </c>
      <c r="P1027">
        <f>WEEKDAY(tbl_salesdata[[#This Row],[Order Date]],2)</f>
        <v>3</v>
      </c>
      <c r="Q1027" t="str">
        <f>TEXT(tbl_salesdata[[#This Row],[Order Date]],"dddd")</f>
        <v>Wednesday</v>
      </c>
      <c r="R1027" t="str">
        <f>IF(tbl_salesdata[[#This Row],[Weekdaynum]]&gt;5,"Yes","No")</f>
        <v>No</v>
      </c>
    </row>
    <row r="1028" spans="1:21" hidden="1" x14ac:dyDescent="0.35">
      <c r="A1028">
        <v>872240483</v>
      </c>
      <c r="B1028" s="3">
        <v>43238</v>
      </c>
      <c r="C1028" s="3">
        <v>43240</v>
      </c>
      <c r="D1028" t="s">
        <v>131</v>
      </c>
      <c r="E1028" t="s">
        <v>32</v>
      </c>
      <c r="F1028" t="s">
        <v>40</v>
      </c>
      <c r="G1028" t="s">
        <v>14</v>
      </c>
      <c r="H1028" t="s">
        <v>26</v>
      </c>
      <c r="I1028" s="9">
        <v>4197</v>
      </c>
      <c r="J1028" s="9">
        <v>651.21</v>
      </c>
      <c r="K1028" s="9">
        <v>524.96</v>
      </c>
      <c r="L1028" s="9">
        <f>tbl_salesdata[[#This Row],[Units Sold]]*tbl_salesdata[[#This Row],[Unit Cost]]</f>
        <v>2203257.12</v>
      </c>
      <c r="M1028" s="9">
        <f>tbl_salesdata[[#This Row],[Units Sold]]*tbl_salesdata[[#This Row],[Unit Price]]</f>
        <v>2733128.37</v>
      </c>
      <c r="N1028" s="9">
        <f>tbl_salesdata[[#This Row],[Total Sales]]-tbl_salesdata[[#This Row],[Total Cost]]</f>
        <v>529871.25</v>
      </c>
      <c r="O1028">
        <f>tbl_salesdata[[#This Row],[Ship Date]]-tbl_salesdata[[#This Row],[Order Date]]</f>
        <v>2</v>
      </c>
      <c r="P1028">
        <f>WEEKDAY(tbl_salesdata[[#This Row],[Order Date]],2)</f>
        <v>5</v>
      </c>
      <c r="Q1028" t="str">
        <f>TEXT(tbl_salesdata[[#This Row],[Order Date]],"dddd")</f>
        <v>Friday</v>
      </c>
      <c r="R1028" t="str">
        <f>IF(tbl_salesdata[[#This Row],[Weekdaynum]]&gt;5,"Yes","No")</f>
        <v>No</v>
      </c>
    </row>
    <row r="1029" spans="1:21" hidden="1" x14ac:dyDescent="0.35">
      <c r="A1029">
        <v>569601905</v>
      </c>
      <c r="B1029" s="3">
        <v>42025</v>
      </c>
      <c r="C1029" s="3">
        <v>42044</v>
      </c>
      <c r="D1029" t="s">
        <v>162</v>
      </c>
      <c r="E1029" t="s">
        <v>38</v>
      </c>
      <c r="F1029" t="s">
        <v>76</v>
      </c>
      <c r="G1029" t="s">
        <v>18</v>
      </c>
      <c r="H1029" t="s">
        <v>19</v>
      </c>
      <c r="I1029" s="9">
        <v>6716</v>
      </c>
      <c r="J1029" s="9">
        <v>668.27</v>
      </c>
      <c r="K1029" s="9">
        <v>502.54</v>
      </c>
      <c r="L1029" s="9">
        <f>tbl_salesdata[[#This Row],[Units Sold]]*tbl_salesdata[[#This Row],[Unit Cost]]</f>
        <v>3375058.64</v>
      </c>
      <c r="M1029" s="9">
        <f>tbl_salesdata[[#This Row],[Units Sold]]*tbl_salesdata[[#This Row],[Unit Price]]</f>
        <v>4488101.32</v>
      </c>
      <c r="N1029" s="9">
        <f>tbl_salesdata[[#This Row],[Total Sales]]-tbl_salesdata[[#This Row],[Total Cost]]</f>
        <v>1113042.6800000002</v>
      </c>
      <c r="O1029">
        <f>tbl_salesdata[[#This Row],[Ship Date]]-tbl_salesdata[[#This Row],[Order Date]]</f>
        <v>19</v>
      </c>
      <c r="P1029">
        <f>WEEKDAY(tbl_salesdata[[#This Row],[Order Date]],2)</f>
        <v>3</v>
      </c>
      <c r="Q1029" t="str">
        <f>TEXT(tbl_salesdata[[#This Row],[Order Date]],"dddd")</f>
        <v>Wednesday</v>
      </c>
      <c r="R1029" t="str">
        <f>IF(tbl_salesdata[[#This Row],[Weekdaynum]]&gt;5,"Yes","No")</f>
        <v>No</v>
      </c>
    </row>
    <row r="1030" spans="1:21" hidden="1" x14ac:dyDescent="0.35">
      <c r="A1030">
        <v>881717050</v>
      </c>
      <c r="B1030" s="3">
        <v>44887</v>
      </c>
      <c r="C1030" s="3">
        <v>44892</v>
      </c>
      <c r="D1030" t="s">
        <v>79</v>
      </c>
      <c r="E1030" t="s">
        <v>21</v>
      </c>
      <c r="F1030" t="s">
        <v>17</v>
      </c>
      <c r="G1030" t="s">
        <v>14</v>
      </c>
      <c r="H1030" t="s">
        <v>15</v>
      </c>
      <c r="I1030" s="9">
        <v>8524</v>
      </c>
      <c r="J1030" s="9">
        <v>152.58000000000001</v>
      </c>
      <c r="K1030" s="9">
        <v>97.44</v>
      </c>
      <c r="L1030" s="9">
        <f>tbl_salesdata[[#This Row],[Units Sold]]*tbl_salesdata[[#This Row],[Unit Cost]]</f>
        <v>830578.55999999994</v>
      </c>
      <c r="M1030" s="9">
        <f>tbl_salesdata[[#This Row],[Units Sold]]*tbl_salesdata[[#This Row],[Unit Price]]</f>
        <v>1300591.9200000002</v>
      </c>
      <c r="N1030" s="9">
        <f>tbl_salesdata[[#This Row],[Total Sales]]-tbl_salesdata[[#This Row],[Total Cost]]</f>
        <v>470013.36000000022</v>
      </c>
      <c r="O1030">
        <f>tbl_salesdata[[#This Row],[Ship Date]]-tbl_salesdata[[#This Row],[Order Date]]</f>
        <v>5</v>
      </c>
      <c r="P1030">
        <f>WEEKDAY(tbl_salesdata[[#This Row],[Order Date]],2)</f>
        <v>2</v>
      </c>
      <c r="Q1030" t="str">
        <f>TEXT(tbl_salesdata[[#This Row],[Order Date]],"dddd")</f>
        <v>Tuesday</v>
      </c>
      <c r="R1030" t="str">
        <f>IF(tbl_salesdata[[#This Row],[Weekdaynum]]&gt;5,"Yes","No")</f>
        <v>No</v>
      </c>
    </row>
    <row r="1031" spans="1:21" hidden="1" x14ac:dyDescent="0.35">
      <c r="A1031">
        <v>905509746</v>
      </c>
      <c r="B1031" s="3">
        <v>42290</v>
      </c>
      <c r="C1031" s="3">
        <v>42294</v>
      </c>
      <c r="D1031" t="s">
        <v>175</v>
      </c>
      <c r="E1031" t="s">
        <v>21</v>
      </c>
      <c r="F1031" t="s">
        <v>76</v>
      </c>
      <c r="G1031" t="s">
        <v>18</v>
      </c>
      <c r="H1031" t="s">
        <v>26</v>
      </c>
      <c r="I1031" s="9">
        <v>9311</v>
      </c>
      <c r="J1031" s="9">
        <v>668.27</v>
      </c>
      <c r="K1031" s="9">
        <v>502.54</v>
      </c>
      <c r="L1031" s="9">
        <f>tbl_salesdata[[#This Row],[Units Sold]]*tbl_salesdata[[#This Row],[Unit Cost]]</f>
        <v>4679149.9400000004</v>
      </c>
      <c r="M1031" s="9">
        <f>tbl_salesdata[[#This Row],[Units Sold]]*tbl_salesdata[[#This Row],[Unit Price]]</f>
        <v>6222261.9699999997</v>
      </c>
      <c r="N1031" s="9">
        <f>tbl_salesdata[[#This Row],[Total Sales]]-tbl_salesdata[[#This Row],[Total Cost]]</f>
        <v>1543112.0299999993</v>
      </c>
      <c r="O1031">
        <f>tbl_salesdata[[#This Row],[Ship Date]]-tbl_salesdata[[#This Row],[Order Date]]</f>
        <v>4</v>
      </c>
      <c r="P1031">
        <f>WEEKDAY(tbl_salesdata[[#This Row],[Order Date]],2)</f>
        <v>2</v>
      </c>
      <c r="Q1031" t="str">
        <f>TEXT(tbl_salesdata[[#This Row],[Order Date]],"dddd")</f>
        <v>Tuesday</v>
      </c>
      <c r="R1031" t="str">
        <f>IF(tbl_salesdata[[#This Row],[Weekdaynum]]&gt;5,"Yes","No")</f>
        <v>No</v>
      </c>
    </row>
    <row r="1032" spans="1:21" hidden="1" x14ac:dyDescent="0.35">
      <c r="A1032">
        <v>258216321</v>
      </c>
      <c r="B1032" s="3">
        <v>43243</v>
      </c>
      <c r="C1032" s="3">
        <v>43261</v>
      </c>
      <c r="D1032" t="s">
        <v>181</v>
      </c>
      <c r="E1032" t="s">
        <v>38</v>
      </c>
      <c r="F1032" t="s">
        <v>40</v>
      </c>
      <c r="G1032" t="s">
        <v>14</v>
      </c>
      <c r="H1032" t="s">
        <v>34</v>
      </c>
      <c r="I1032" s="9">
        <v>802</v>
      </c>
      <c r="J1032" s="9">
        <v>651.21</v>
      </c>
      <c r="K1032" s="9">
        <v>524.96</v>
      </c>
      <c r="L1032" s="9">
        <f>tbl_salesdata[[#This Row],[Units Sold]]*tbl_salesdata[[#This Row],[Unit Cost]]</f>
        <v>421017.92000000004</v>
      </c>
      <c r="M1032" s="9">
        <f>tbl_salesdata[[#This Row],[Units Sold]]*tbl_salesdata[[#This Row],[Unit Price]]</f>
        <v>522270.42000000004</v>
      </c>
      <c r="N1032" s="9">
        <f>tbl_salesdata[[#This Row],[Total Sales]]-tbl_salesdata[[#This Row],[Total Cost]]</f>
        <v>101252.5</v>
      </c>
      <c r="O1032">
        <f>tbl_salesdata[[#This Row],[Ship Date]]-tbl_salesdata[[#This Row],[Order Date]]</f>
        <v>18</v>
      </c>
      <c r="P1032">
        <f>WEEKDAY(tbl_salesdata[[#This Row],[Order Date]],2)</f>
        <v>3</v>
      </c>
      <c r="Q1032" t="str">
        <f>TEXT(tbl_salesdata[[#This Row],[Order Date]],"dddd")</f>
        <v>Wednesday</v>
      </c>
      <c r="R1032" t="str">
        <f>IF(tbl_salesdata[[#This Row],[Weekdaynum]]&gt;5,"Yes","No")</f>
        <v>No</v>
      </c>
    </row>
    <row r="1033" spans="1:21" hidden="1" x14ac:dyDescent="0.35">
      <c r="A1033">
        <v>427385604</v>
      </c>
      <c r="B1033" s="3">
        <v>44334</v>
      </c>
      <c r="C1033" s="3">
        <v>44337</v>
      </c>
      <c r="D1033" t="s">
        <v>157</v>
      </c>
      <c r="E1033" t="s">
        <v>24</v>
      </c>
      <c r="F1033" t="s">
        <v>47</v>
      </c>
      <c r="G1033" t="s">
        <v>18</v>
      </c>
      <c r="H1033" t="s">
        <v>34</v>
      </c>
      <c r="I1033" s="9">
        <v>1752</v>
      </c>
      <c r="J1033" s="9">
        <v>421.89</v>
      </c>
      <c r="K1033" s="9">
        <v>364.69</v>
      </c>
      <c r="L1033" s="9">
        <f>tbl_salesdata[[#This Row],[Units Sold]]*tbl_salesdata[[#This Row],[Unit Cost]]</f>
        <v>638936.88</v>
      </c>
      <c r="M1033" s="9">
        <f>tbl_salesdata[[#This Row],[Units Sold]]*tbl_salesdata[[#This Row],[Unit Price]]</f>
        <v>739151.28</v>
      </c>
      <c r="N1033" s="9">
        <f>tbl_salesdata[[#This Row],[Total Sales]]-tbl_salesdata[[#This Row],[Total Cost]]</f>
        <v>100214.40000000002</v>
      </c>
      <c r="O1033">
        <f>tbl_salesdata[[#This Row],[Ship Date]]-tbl_salesdata[[#This Row],[Order Date]]</f>
        <v>3</v>
      </c>
      <c r="P1033">
        <f>WEEKDAY(tbl_salesdata[[#This Row],[Order Date]],2)</f>
        <v>2</v>
      </c>
      <c r="Q1033" t="str">
        <f>TEXT(tbl_salesdata[[#This Row],[Order Date]],"dddd")</f>
        <v>Tuesday</v>
      </c>
      <c r="R1033" t="str">
        <f>IF(tbl_salesdata[[#This Row],[Weekdaynum]]&gt;5,"Yes","No")</f>
        <v>No</v>
      </c>
    </row>
    <row r="1034" spans="1:21" hidden="1" x14ac:dyDescent="0.35">
      <c r="A1034">
        <v>720878922</v>
      </c>
      <c r="B1034" s="3">
        <v>44004</v>
      </c>
      <c r="C1034" s="3">
        <v>44011</v>
      </c>
      <c r="D1034" t="s">
        <v>113</v>
      </c>
      <c r="E1034" t="s">
        <v>21</v>
      </c>
      <c r="F1034" t="s">
        <v>13</v>
      </c>
      <c r="G1034" t="s">
        <v>14</v>
      </c>
      <c r="H1034" t="s">
        <v>34</v>
      </c>
      <c r="I1034" s="9">
        <v>2948</v>
      </c>
      <c r="J1034" s="9">
        <v>255.28</v>
      </c>
      <c r="K1034" s="9">
        <v>159.41999999999999</v>
      </c>
      <c r="L1034" s="9">
        <f>tbl_salesdata[[#This Row],[Units Sold]]*tbl_salesdata[[#This Row],[Unit Cost]]</f>
        <v>469970.16</v>
      </c>
      <c r="M1034" s="9">
        <f>tbl_salesdata[[#This Row],[Units Sold]]*tbl_salesdata[[#This Row],[Unit Price]]</f>
        <v>752565.44000000006</v>
      </c>
      <c r="N1034" s="9">
        <f>tbl_salesdata[[#This Row],[Total Sales]]-tbl_salesdata[[#This Row],[Total Cost]]</f>
        <v>282595.28000000009</v>
      </c>
      <c r="O1034">
        <f>tbl_salesdata[[#This Row],[Ship Date]]-tbl_salesdata[[#This Row],[Order Date]]</f>
        <v>7</v>
      </c>
      <c r="P1034">
        <f>WEEKDAY(tbl_salesdata[[#This Row],[Order Date]],2)</f>
        <v>1</v>
      </c>
      <c r="Q1034" t="str">
        <f>TEXT(tbl_salesdata[[#This Row],[Order Date]],"dddd")</f>
        <v>Monday</v>
      </c>
      <c r="R1034" t="str">
        <f>IF(tbl_salesdata[[#This Row],[Weekdaynum]]&gt;5,"Yes","No")</f>
        <v>No</v>
      </c>
    </row>
    <row r="1035" spans="1:21" x14ac:dyDescent="0.35">
      <c r="A1035">
        <v>725645959</v>
      </c>
      <c r="B1035" s="3">
        <v>44051</v>
      </c>
      <c r="C1035" s="3">
        <v>44069</v>
      </c>
      <c r="D1035" t="s">
        <v>141</v>
      </c>
      <c r="E1035" t="s">
        <v>38</v>
      </c>
      <c r="F1035" t="s">
        <v>40</v>
      </c>
      <c r="G1035" t="s">
        <v>14</v>
      </c>
      <c r="H1035" t="s">
        <v>19</v>
      </c>
      <c r="I1035" s="9">
        <v>3620</v>
      </c>
      <c r="J1035" s="9">
        <v>651.21</v>
      </c>
      <c r="K1035" s="9">
        <v>524.96</v>
      </c>
      <c r="L1035" s="9">
        <f>tbl_salesdata[[#This Row],[Units Sold]]*tbl_salesdata[[#This Row],[Unit Cost]]</f>
        <v>1900355.2000000002</v>
      </c>
      <c r="M1035" s="9">
        <f>tbl_salesdata[[#This Row],[Units Sold]]*tbl_salesdata[[#This Row],[Unit Price]]</f>
        <v>2357380.2000000002</v>
      </c>
      <c r="N1035" s="9">
        <f>tbl_salesdata[[#This Row],[Total Sales]]-tbl_salesdata[[#This Row],[Total Cost]]</f>
        <v>457025</v>
      </c>
      <c r="O1035">
        <f>tbl_salesdata[[#This Row],[Ship Date]]-tbl_salesdata[[#This Row],[Order Date]]</f>
        <v>18</v>
      </c>
      <c r="P1035">
        <f>WEEKDAY(tbl_salesdata[[#This Row],[Order Date]],2)</f>
        <v>6</v>
      </c>
      <c r="Q1035" t="str">
        <f>TEXT(tbl_salesdata[[#This Row],[Order Date]],"dddd")</f>
        <v>Saturday</v>
      </c>
      <c r="R1035" t="str">
        <f>IF(tbl_salesdata[[#This Row],[Weekdaynum]]&gt;5,"Yes","No")</f>
        <v>Yes</v>
      </c>
    </row>
    <row r="1036" spans="1:21" hidden="1" x14ac:dyDescent="0.35">
      <c r="A1036">
        <v>613845479</v>
      </c>
      <c r="B1036" s="3">
        <v>42867</v>
      </c>
      <c r="C1036" s="3">
        <v>42871</v>
      </c>
      <c r="D1036" t="s">
        <v>157</v>
      </c>
      <c r="E1036" t="s">
        <v>24</v>
      </c>
      <c r="F1036" t="s">
        <v>56</v>
      </c>
      <c r="G1036" t="s">
        <v>18</v>
      </c>
      <c r="H1036" t="s">
        <v>34</v>
      </c>
      <c r="I1036" s="9">
        <v>9373</v>
      </c>
      <c r="J1036" s="9">
        <v>9.33</v>
      </c>
      <c r="K1036" s="9">
        <v>6.92</v>
      </c>
      <c r="L1036" s="9">
        <f>tbl_salesdata[[#This Row],[Units Sold]]*tbl_salesdata[[#This Row],[Unit Cost]]</f>
        <v>64861.159999999996</v>
      </c>
      <c r="M1036" s="9">
        <f>tbl_salesdata[[#This Row],[Units Sold]]*tbl_salesdata[[#This Row],[Unit Price]]</f>
        <v>87450.09</v>
      </c>
      <c r="N1036" s="9">
        <f>tbl_salesdata[[#This Row],[Total Sales]]-tbl_salesdata[[#This Row],[Total Cost]]</f>
        <v>22588.93</v>
      </c>
      <c r="O1036">
        <f>tbl_salesdata[[#This Row],[Ship Date]]-tbl_salesdata[[#This Row],[Order Date]]</f>
        <v>4</v>
      </c>
      <c r="P1036">
        <f>WEEKDAY(tbl_salesdata[[#This Row],[Order Date]],2)</f>
        <v>5</v>
      </c>
      <c r="Q1036" t="str">
        <f>TEXT(tbl_salesdata[[#This Row],[Order Date]],"dddd")</f>
        <v>Friday</v>
      </c>
      <c r="R1036" t="str">
        <f>IF(tbl_salesdata[[#This Row],[Weekdaynum]]&gt;5,"Yes","No")</f>
        <v>No</v>
      </c>
      <c r="U1036">
        <f>COUNTIF(B1:B4995,"cancelled")</f>
        <v>0</v>
      </c>
    </row>
    <row r="1037" spans="1:21" hidden="1" x14ac:dyDescent="0.35">
      <c r="A1037">
        <v>980603873</v>
      </c>
      <c r="B1037" s="3">
        <v>44353</v>
      </c>
      <c r="C1037" s="3">
        <v>44371</v>
      </c>
      <c r="D1037" t="s">
        <v>177</v>
      </c>
      <c r="E1037" t="s">
        <v>24</v>
      </c>
      <c r="F1037" t="s">
        <v>25</v>
      </c>
      <c r="G1037" t="s">
        <v>18</v>
      </c>
      <c r="H1037" t="s">
        <v>34</v>
      </c>
      <c r="I1037" s="9">
        <v>1332</v>
      </c>
      <c r="J1037" s="9">
        <v>205.7</v>
      </c>
      <c r="K1037" s="9">
        <v>117.11</v>
      </c>
      <c r="L1037" s="9">
        <f>tbl_salesdata[[#This Row],[Units Sold]]*tbl_salesdata[[#This Row],[Unit Cost]]</f>
        <v>155990.51999999999</v>
      </c>
      <c r="M1037" s="9">
        <f>tbl_salesdata[[#This Row],[Units Sold]]*tbl_salesdata[[#This Row],[Unit Price]]</f>
        <v>273992.39999999997</v>
      </c>
      <c r="N1037" s="9">
        <f>tbl_salesdata[[#This Row],[Total Sales]]-tbl_salesdata[[#This Row],[Total Cost]]</f>
        <v>118001.87999999998</v>
      </c>
      <c r="O1037">
        <f>tbl_salesdata[[#This Row],[Ship Date]]-tbl_salesdata[[#This Row],[Order Date]]</f>
        <v>18</v>
      </c>
      <c r="P1037">
        <f>WEEKDAY(tbl_salesdata[[#This Row],[Order Date]],2)</f>
        <v>7</v>
      </c>
      <c r="Q1037" t="str">
        <f>TEXT(tbl_salesdata[[#This Row],[Order Date]],"dddd")</f>
        <v>Sunday</v>
      </c>
      <c r="R1037" t="str">
        <f>IF(tbl_salesdata[[#This Row],[Weekdaynum]]&gt;5,"Yes","No")</f>
        <v>Yes</v>
      </c>
    </row>
    <row r="1038" spans="1:21" x14ac:dyDescent="0.35">
      <c r="A1038">
        <v>300911939</v>
      </c>
      <c r="B1038" s="3">
        <v>42098</v>
      </c>
      <c r="C1038" s="3">
        <v>42099</v>
      </c>
      <c r="D1038" t="s">
        <v>154</v>
      </c>
      <c r="E1038" t="s">
        <v>12</v>
      </c>
      <c r="F1038" t="s">
        <v>42</v>
      </c>
      <c r="G1038" t="s">
        <v>14</v>
      </c>
      <c r="H1038" t="s">
        <v>19</v>
      </c>
      <c r="I1038" s="9">
        <v>5384</v>
      </c>
      <c r="J1038" s="9">
        <v>437.2</v>
      </c>
      <c r="K1038" s="9">
        <v>263.33</v>
      </c>
      <c r="L1038" s="9">
        <f>tbl_salesdata[[#This Row],[Units Sold]]*tbl_salesdata[[#This Row],[Unit Cost]]</f>
        <v>1417768.72</v>
      </c>
      <c r="M1038" s="9">
        <f>tbl_salesdata[[#This Row],[Units Sold]]*tbl_salesdata[[#This Row],[Unit Price]]</f>
        <v>2353884.7999999998</v>
      </c>
      <c r="N1038" s="9">
        <f>tbl_salesdata[[#This Row],[Total Sales]]-tbl_salesdata[[#This Row],[Total Cost]]</f>
        <v>936116.07999999984</v>
      </c>
      <c r="O1038">
        <f>tbl_salesdata[[#This Row],[Ship Date]]-tbl_salesdata[[#This Row],[Order Date]]</f>
        <v>1</v>
      </c>
      <c r="P1038">
        <f>WEEKDAY(tbl_salesdata[[#This Row],[Order Date]],2)</f>
        <v>6</v>
      </c>
      <c r="Q1038" t="str">
        <f>TEXT(tbl_salesdata[[#This Row],[Order Date]],"dddd")</f>
        <v>Saturday</v>
      </c>
      <c r="R1038" t="str">
        <f>IF(tbl_salesdata[[#This Row],[Weekdaynum]]&gt;5,"Yes","No")</f>
        <v>Yes</v>
      </c>
    </row>
    <row r="1039" spans="1:21" hidden="1" x14ac:dyDescent="0.35">
      <c r="A1039">
        <v>950227534</v>
      </c>
      <c r="B1039" s="3">
        <v>43762</v>
      </c>
      <c r="C1039" s="3">
        <v>43772</v>
      </c>
      <c r="D1039" t="s">
        <v>82</v>
      </c>
      <c r="E1039" t="s">
        <v>32</v>
      </c>
      <c r="F1039" t="s">
        <v>76</v>
      </c>
      <c r="G1039" t="s">
        <v>18</v>
      </c>
      <c r="H1039" t="s">
        <v>26</v>
      </c>
      <c r="I1039" s="9">
        <v>2298</v>
      </c>
      <c r="J1039" s="9">
        <v>668.27</v>
      </c>
      <c r="K1039" s="9">
        <v>502.54</v>
      </c>
      <c r="L1039" s="9">
        <f>tbl_salesdata[[#This Row],[Units Sold]]*tbl_salesdata[[#This Row],[Unit Cost]]</f>
        <v>1154836.9200000002</v>
      </c>
      <c r="M1039" s="9">
        <f>tbl_salesdata[[#This Row],[Units Sold]]*tbl_salesdata[[#This Row],[Unit Price]]</f>
        <v>1535684.46</v>
      </c>
      <c r="N1039" s="9">
        <f>tbl_salesdata[[#This Row],[Total Sales]]-tbl_salesdata[[#This Row],[Total Cost]]</f>
        <v>380847.5399999998</v>
      </c>
      <c r="O1039">
        <f>tbl_salesdata[[#This Row],[Ship Date]]-tbl_salesdata[[#This Row],[Order Date]]</f>
        <v>10</v>
      </c>
      <c r="P1039">
        <f>WEEKDAY(tbl_salesdata[[#This Row],[Order Date]],2)</f>
        <v>4</v>
      </c>
      <c r="Q1039" t="str">
        <f>TEXT(tbl_salesdata[[#This Row],[Order Date]],"dddd")</f>
        <v>Thursday</v>
      </c>
      <c r="R1039" t="str">
        <f>IF(tbl_salesdata[[#This Row],[Weekdaynum]]&gt;5,"Yes","No")</f>
        <v>No</v>
      </c>
    </row>
    <row r="1040" spans="1:21" hidden="1" x14ac:dyDescent="0.35">
      <c r="A1040">
        <v>392252957</v>
      </c>
      <c r="B1040" s="3">
        <v>42008</v>
      </c>
      <c r="C1040" s="3">
        <v>42027</v>
      </c>
      <c r="D1040" t="s">
        <v>168</v>
      </c>
      <c r="E1040" t="s">
        <v>21</v>
      </c>
      <c r="F1040" t="s">
        <v>25</v>
      </c>
      <c r="G1040" t="s">
        <v>18</v>
      </c>
      <c r="H1040" t="s">
        <v>15</v>
      </c>
      <c r="I1040" s="9">
        <v>5222</v>
      </c>
      <c r="J1040" s="9">
        <v>205.7</v>
      </c>
      <c r="K1040" s="9">
        <v>117.11</v>
      </c>
      <c r="L1040" s="9">
        <f>tbl_salesdata[[#This Row],[Units Sold]]*tbl_salesdata[[#This Row],[Unit Cost]]</f>
        <v>611548.42000000004</v>
      </c>
      <c r="M1040" s="9">
        <f>tbl_salesdata[[#This Row],[Units Sold]]*tbl_salesdata[[#This Row],[Unit Price]]</f>
        <v>1074165.3999999999</v>
      </c>
      <c r="N1040" s="9">
        <f>tbl_salesdata[[#This Row],[Total Sales]]-tbl_salesdata[[#This Row],[Total Cost]]</f>
        <v>462616.97999999986</v>
      </c>
      <c r="O1040">
        <f>tbl_salesdata[[#This Row],[Ship Date]]-tbl_salesdata[[#This Row],[Order Date]]</f>
        <v>19</v>
      </c>
      <c r="P1040">
        <f>WEEKDAY(tbl_salesdata[[#This Row],[Order Date]],2)</f>
        <v>7</v>
      </c>
      <c r="Q1040" t="str">
        <f>TEXT(tbl_salesdata[[#This Row],[Order Date]],"dddd")</f>
        <v>Sunday</v>
      </c>
      <c r="R1040" t="str">
        <f>IF(tbl_salesdata[[#This Row],[Weekdaynum]]&gt;5,"Yes","No")</f>
        <v>Yes</v>
      </c>
    </row>
    <row r="1041" spans="1:18" hidden="1" x14ac:dyDescent="0.35">
      <c r="A1041">
        <v>682381713</v>
      </c>
      <c r="B1041" s="3">
        <v>43282</v>
      </c>
      <c r="C1041" s="3">
        <v>43285</v>
      </c>
      <c r="D1041" t="s">
        <v>73</v>
      </c>
      <c r="E1041" t="s">
        <v>24</v>
      </c>
      <c r="F1041" t="s">
        <v>30</v>
      </c>
      <c r="G1041" t="s">
        <v>14</v>
      </c>
      <c r="H1041" t="s">
        <v>15</v>
      </c>
      <c r="I1041" s="9">
        <v>768</v>
      </c>
      <c r="J1041" s="9">
        <v>81.73</v>
      </c>
      <c r="K1041" s="9">
        <v>56.67</v>
      </c>
      <c r="L1041" s="9">
        <f>tbl_salesdata[[#This Row],[Units Sold]]*tbl_salesdata[[#This Row],[Unit Cost]]</f>
        <v>43522.559999999998</v>
      </c>
      <c r="M1041" s="9">
        <f>tbl_salesdata[[#This Row],[Units Sold]]*tbl_salesdata[[#This Row],[Unit Price]]</f>
        <v>62768.639999999999</v>
      </c>
      <c r="N1041" s="9">
        <f>tbl_salesdata[[#This Row],[Total Sales]]-tbl_salesdata[[#This Row],[Total Cost]]</f>
        <v>19246.080000000002</v>
      </c>
      <c r="O1041">
        <f>tbl_salesdata[[#This Row],[Ship Date]]-tbl_salesdata[[#This Row],[Order Date]]</f>
        <v>3</v>
      </c>
      <c r="P1041">
        <f>WEEKDAY(tbl_salesdata[[#This Row],[Order Date]],2)</f>
        <v>7</v>
      </c>
      <c r="Q1041" t="str">
        <f>TEXT(tbl_salesdata[[#This Row],[Order Date]],"dddd")</f>
        <v>Sunday</v>
      </c>
      <c r="R1041" t="str">
        <f>IF(tbl_salesdata[[#This Row],[Weekdaynum]]&gt;5,"Yes","No")</f>
        <v>Yes</v>
      </c>
    </row>
    <row r="1042" spans="1:18" hidden="1" x14ac:dyDescent="0.35">
      <c r="A1042">
        <v>790975129</v>
      </c>
      <c r="B1042" s="3">
        <v>44335</v>
      </c>
      <c r="C1042" s="3">
        <v>44356</v>
      </c>
      <c r="D1042" t="s">
        <v>69</v>
      </c>
      <c r="E1042" t="s">
        <v>38</v>
      </c>
      <c r="F1042" t="s">
        <v>33</v>
      </c>
      <c r="G1042" t="s">
        <v>14</v>
      </c>
      <c r="H1042" t="s">
        <v>34</v>
      </c>
      <c r="I1042" s="9">
        <v>5973</v>
      </c>
      <c r="J1042" s="9">
        <v>109.28</v>
      </c>
      <c r="K1042" s="9">
        <v>35.840000000000003</v>
      </c>
      <c r="L1042" s="9">
        <f>tbl_salesdata[[#This Row],[Units Sold]]*tbl_salesdata[[#This Row],[Unit Cost]]</f>
        <v>214072.32000000001</v>
      </c>
      <c r="M1042" s="9">
        <f>tbl_salesdata[[#This Row],[Units Sold]]*tbl_salesdata[[#This Row],[Unit Price]]</f>
        <v>652729.44000000006</v>
      </c>
      <c r="N1042" s="9">
        <f>tbl_salesdata[[#This Row],[Total Sales]]-tbl_salesdata[[#This Row],[Total Cost]]</f>
        <v>438657.12000000005</v>
      </c>
      <c r="O1042">
        <f>tbl_salesdata[[#This Row],[Ship Date]]-tbl_salesdata[[#This Row],[Order Date]]</f>
        <v>21</v>
      </c>
      <c r="P1042">
        <f>WEEKDAY(tbl_salesdata[[#This Row],[Order Date]],2)</f>
        <v>3</v>
      </c>
      <c r="Q1042" t="str">
        <f>TEXT(tbl_salesdata[[#This Row],[Order Date]],"dddd")</f>
        <v>Wednesday</v>
      </c>
      <c r="R1042" t="str">
        <f>IF(tbl_salesdata[[#This Row],[Weekdaynum]]&gt;5,"Yes","No")</f>
        <v>No</v>
      </c>
    </row>
    <row r="1043" spans="1:18" hidden="1" x14ac:dyDescent="0.35">
      <c r="A1043">
        <v>658707034</v>
      </c>
      <c r="B1043" s="3">
        <v>42801</v>
      </c>
      <c r="C1043" s="3">
        <v>42810</v>
      </c>
      <c r="D1043" t="s">
        <v>150</v>
      </c>
      <c r="E1043" t="s">
        <v>38</v>
      </c>
      <c r="F1043" t="s">
        <v>42</v>
      </c>
      <c r="G1043" t="s">
        <v>18</v>
      </c>
      <c r="H1043" t="s">
        <v>26</v>
      </c>
      <c r="I1043" s="9">
        <v>4904</v>
      </c>
      <c r="J1043" s="9">
        <v>437.2</v>
      </c>
      <c r="K1043" s="9">
        <v>263.33</v>
      </c>
      <c r="L1043" s="9">
        <f>tbl_salesdata[[#This Row],[Units Sold]]*tbl_salesdata[[#This Row],[Unit Cost]]</f>
        <v>1291370.3199999998</v>
      </c>
      <c r="M1043" s="9">
        <f>tbl_salesdata[[#This Row],[Units Sold]]*tbl_salesdata[[#This Row],[Unit Price]]</f>
        <v>2144028.7999999998</v>
      </c>
      <c r="N1043" s="9">
        <f>tbl_salesdata[[#This Row],[Total Sales]]-tbl_salesdata[[#This Row],[Total Cost]]</f>
        <v>852658.48</v>
      </c>
      <c r="O1043">
        <f>tbl_salesdata[[#This Row],[Ship Date]]-tbl_salesdata[[#This Row],[Order Date]]</f>
        <v>9</v>
      </c>
      <c r="P1043">
        <f>WEEKDAY(tbl_salesdata[[#This Row],[Order Date]],2)</f>
        <v>2</v>
      </c>
      <c r="Q1043" t="str">
        <f>TEXT(tbl_salesdata[[#This Row],[Order Date]],"dddd")</f>
        <v>Tuesday</v>
      </c>
      <c r="R1043" t="str">
        <f>IF(tbl_salesdata[[#This Row],[Weekdaynum]]&gt;5,"Yes","No")</f>
        <v>No</v>
      </c>
    </row>
    <row r="1044" spans="1:18" hidden="1" x14ac:dyDescent="0.35">
      <c r="A1044">
        <v>746563756</v>
      </c>
      <c r="B1044" s="3">
        <v>43173</v>
      </c>
      <c r="C1044" s="3">
        <v>43194</v>
      </c>
      <c r="D1044" t="s">
        <v>125</v>
      </c>
      <c r="E1044" t="s">
        <v>21</v>
      </c>
      <c r="F1044" t="s">
        <v>42</v>
      </c>
      <c r="G1044" t="s">
        <v>18</v>
      </c>
      <c r="H1044" t="s">
        <v>19</v>
      </c>
      <c r="I1044" s="9">
        <v>3661</v>
      </c>
      <c r="J1044" s="9">
        <v>437.2</v>
      </c>
      <c r="K1044" s="9">
        <v>263.33</v>
      </c>
      <c r="L1044" s="9">
        <f>tbl_salesdata[[#This Row],[Units Sold]]*tbl_salesdata[[#This Row],[Unit Cost]]</f>
        <v>964051.12999999989</v>
      </c>
      <c r="M1044" s="9">
        <f>tbl_salesdata[[#This Row],[Units Sold]]*tbl_salesdata[[#This Row],[Unit Price]]</f>
        <v>1600589.2</v>
      </c>
      <c r="N1044" s="9">
        <f>tbl_salesdata[[#This Row],[Total Sales]]-tbl_salesdata[[#This Row],[Total Cost]]</f>
        <v>636538.07000000007</v>
      </c>
      <c r="O1044">
        <f>tbl_salesdata[[#This Row],[Ship Date]]-tbl_salesdata[[#This Row],[Order Date]]</f>
        <v>21</v>
      </c>
      <c r="P1044">
        <f>WEEKDAY(tbl_salesdata[[#This Row],[Order Date]],2)</f>
        <v>3</v>
      </c>
      <c r="Q1044" t="str">
        <f>TEXT(tbl_salesdata[[#This Row],[Order Date]],"dddd")</f>
        <v>Wednesday</v>
      </c>
      <c r="R1044" t="str">
        <f>IF(tbl_salesdata[[#This Row],[Weekdaynum]]&gt;5,"Yes","No")</f>
        <v>No</v>
      </c>
    </row>
    <row r="1045" spans="1:18" hidden="1" x14ac:dyDescent="0.35">
      <c r="A1045">
        <v>685844123</v>
      </c>
      <c r="B1045" s="3">
        <v>43942</v>
      </c>
      <c r="C1045" s="3">
        <v>43948</v>
      </c>
      <c r="D1045" t="s">
        <v>59</v>
      </c>
      <c r="E1045" t="s">
        <v>12</v>
      </c>
      <c r="F1045" t="s">
        <v>56</v>
      </c>
      <c r="G1045" t="s">
        <v>18</v>
      </c>
      <c r="H1045" t="s">
        <v>15</v>
      </c>
      <c r="I1045" s="9">
        <v>5372</v>
      </c>
      <c r="J1045" s="9">
        <v>9.33</v>
      </c>
      <c r="K1045" s="9">
        <v>6.92</v>
      </c>
      <c r="L1045" s="9">
        <f>tbl_salesdata[[#This Row],[Units Sold]]*tbl_salesdata[[#This Row],[Unit Cost]]</f>
        <v>37174.239999999998</v>
      </c>
      <c r="M1045" s="9">
        <f>tbl_salesdata[[#This Row],[Units Sold]]*tbl_salesdata[[#This Row],[Unit Price]]</f>
        <v>50120.76</v>
      </c>
      <c r="N1045" s="9">
        <f>tbl_salesdata[[#This Row],[Total Sales]]-tbl_salesdata[[#This Row],[Total Cost]]</f>
        <v>12946.520000000004</v>
      </c>
      <c r="O1045">
        <f>tbl_salesdata[[#This Row],[Ship Date]]-tbl_salesdata[[#This Row],[Order Date]]</f>
        <v>6</v>
      </c>
      <c r="P1045">
        <f>WEEKDAY(tbl_salesdata[[#This Row],[Order Date]],2)</f>
        <v>2</v>
      </c>
      <c r="Q1045" t="str">
        <f>TEXT(tbl_salesdata[[#This Row],[Order Date]],"dddd")</f>
        <v>Tuesday</v>
      </c>
      <c r="R1045" t="str">
        <f>IF(tbl_salesdata[[#This Row],[Weekdaynum]]&gt;5,"Yes","No")</f>
        <v>No</v>
      </c>
    </row>
    <row r="1046" spans="1:18" x14ac:dyDescent="0.35">
      <c r="A1046">
        <v>263537824</v>
      </c>
      <c r="B1046" s="3">
        <v>42259</v>
      </c>
      <c r="C1046" s="3">
        <v>42274</v>
      </c>
      <c r="D1046" t="s">
        <v>114</v>
      </c>
      <c r="E1046" t="s">
        <v>38</v>
      </c>
      <c r="F1046" t="s">
        <v>47</v>
      </c>
      <c r="G1046" t="s">
        <v>18</v>
      </c>
      <c r="H1046" t="s">
        <v>15</v>
      </c>
      <c r="I1046" s="9">
        <v>5553</v>
      </c>
      <c r="J1046" s="9">
        <v>421.89</v>
      </c>
      <c r="K1046" s="9">
        <v>364.69</v>
      </c>
      <c r="L1046" s="9">
        <f>tbl_salesdata[[#This Row],[Units Sold]]*tbl_salesdata[[#This Row],[Unit Cost]]</f>
        <v>2025123.57</v>
      </c>
      <c r="M1046" s="9">
        <f>tbl_salesdata[[#This Row],[Units Sold]]*tbl_salesdata[[#This Row],[Unit Price]]</f>
        <v>2342755.17</v>
      </c>
      <c r="N1046" s="9">
        <f>tbl_salesdata[[#This Row],[Total Sales]]-tbl_salesdata[[#This Row],[Total Cost]]</f>
        <v>317631.59999999986</v>
      </c>
      <c r="O1046">
        <f>tbl_salesdata[[#This Row],[Ship Date]]-tbl_salesdata[[#This Row],[Order Date]]</f>
        <v>15</v>
      </c>
      <c r="P1046">
        <f>WEEKDAY(tbl_salesdata[[#This Row],[Order Date]],2)</f>
        <v>6</v>
      </c>
      <c r="Q1046" t="str">
        <f>TEXT(tbl_salesdata[[#This Row],[Order Date]],"dddd")</f>
        <v>Saturday</v>
      </c>
      <c r="R1046" t="str">
        <f>IF(tbl_salesdata[[#This Row],[Weekdaynum]]&gt;5,"Yes","No")</f>
        <v>Yes</v>
      </c>
    </row>
    <row r="1047" spans="1:18" hidden="1" x14ac:dyDescent="0.35">
      <c r="A1047">
        <v>795433604</v>
      </c>
      <c r="B1047" s="3">
        <v>43439</v>
      </c>
      <c r="C1047" s="3">
        <v>43440</v>
      </c>
      <c r="D1047" t="s">
        <v>112</v>
      </c>
      <c r="E1047" t="s">
        <v>12</v>
      </c>
      <c r="F1047" t="s">
        <v>17</v>
      </c>
      <c r="G1047" t="s">
        <v>14</v>
      </c>
      <c r="H1047" t="s">
        <v>26</v>
      </c>
      <c r="I1047" s="9">
        <v>5335</v>
      </c>
      <c r="J1047" s="9">
        <v>152.58000000000001</v>
      </c>
      <c r="K1047" s="9">
        <v>97.44</v>
      </c>
      <c r="L1047" s="9">
        <f>tbl_salesdata[[#This Row],[Units Sold]]*tbl_salesdata[[#This Row],[Unit Cost]]</f>
        <v>519842.39999999997</v>
      </c>
      <c r="M1047" s="9">
        <f>tbl_salesdata[[#This Row],[Units Sold]]*tbl_salesdata[[#This Row],[Unit Price]]</f>
        <v>814014.3</v>
      </c>
      <c r="N1047" s="9">
        <f>tbl_salesdata[[#This Row],[Total Sales]]-tbl_salesdata[[#This Row],[Total Cost]]</f>
        <v>294171.90000000008</v>
      </c>
      <c r="O1047">
        <f>tbl_salesdata[[#This Row],[Ship Date]]-tbl_salesdata[[#This Row],[Order Date]]</f>
        <v>1</v>
      </c>
      <c r="P1047">
        <f>WEEKDAY(tbl_salesdata[[#This Row],[Order Date]],2)</f>
        <v>3</v>
      </c>
      <c r="Q1047" t="str">
        <f>TEXT(tbl_salesdata[[#This Row],[Order Date]],"dddd")</f>
        <v>Wednesday</v>
      </c>
      <c r="R1047" t="str">
        <f>IF(tbl_salesdata[[#This Row],[Weekdaynum]]&gt;5,"Yes","No")</f>
        <v>No</v>
      </c>
    </row>
    <row r="1048" spans="1:18" hidden="1" x14ac:dyDescent="0.35">
      <c r="A1048">
        <v>129902875</v>
      </c>
      <c r="B1048" s="3">
        <v>43180</v>
      </c>
      <c r="C1048" s="3">
        <v>43192</v>
      </c>
      <c r="D1048" t="s">
        <v>49</v>
      </c>
      <c r="E1048" t="s">
        <v>21</v>
      </c>
      <c r="F1048" t="s">
        <v>76</v>
      </c>
      <c r="G1048" t="s">
        <v>14</v>
      </c>
      <c r="H1048" t="s">
        <v>19</v>
      </c>
      <c r="I1048" s="9">
        <v>2</v>
      </c>
      <c r="J1048" s="9">
        <v>668.27</v>
      </c>
      <c r="K1048" s="9">
        <v>502.54</v>
      </c>
      <c r="L1048" s="9">
        <f>tbl_salesdata[[#This Row],[Units Sold]]*tbl_salesdata[[#This Row],[Unit Cost]]</f>
        <v>1005.08</v>
      </c>
      <c r="M1048" s="9">
        <f>tbl_salesdata[[#This Row],[Units Sold]]*tbl_salesdata[[#This Row],[Unit Price]]</f>
        <v>1336.54</v>
      </c>
      <c r="N1048" s="9">
        <f>tbl_salesdata[[#This Row],[Total Sales]]-tbl_salesdata[[#This Row],[Total Cost]]</f>
        <v>331.45999999999992</v>
      </c>
      <c r="O1048">
        <f>tbl_salesdata[[#This Row],[Ship Date]]-tbl_salesdata[[#This Row],[Order Date]]</f>
        <v>12</v>
      </c>
      <c r="P1048">
        <f>WEEKDAY(tbl_salesdata[[#This Row],[Order Date]],2)</f>
        <v>3</v>
      </c>
      <c r="Q1048" t="str">
        <f>TEXT(tbl_salesdata[[#This Row],[Order Date]],"dddd")</f>
        <v>Wednesday</v>
      </c>
      <c r="R1048" t="str">
        <f>IF(tbl_salesdata[[#This Row],[Weekdaynum]]&gt;5,"Yes","No")</f>
        <v>No</v>
      </c>
    </row>
    <row r="1049" spans="1:18" hidden="1" x14ac:dyDescent="0.35">
      <c r="A1049">
        <v>344116103</v>
      </c>
      <c r="B1049" s="3">
        <v>44456</v>
      </c>
      <c r="C1049" s="3">
        <v>44472</v>
      </c>
      <c r="D1049" t="s">
        <v>82</v>
      </c>
      <c r="E1049" t="s">
        <v>32</v>
      </c>
      <c r="F1049" t="s">
        <v>40</v>
      </c>
      <c r="G1049" t="s">
        <v>18</v>
      </c>
      <c r="H1049" t="s">
        <v>15</v>
      </c>
      <c r="I1049" s="9">
        <v>457</v>
      </c>
      <c r="J1049" s="9">
        <v>651.21</v>
      </c>
      <c r="K1049" s="9">
        <v>524.96</v>
      </c>
      <c r="L1049" s="9">
        <f>tbl_salesdata[[#This Row],[Units Sold]]*tbl_salesdata[[#This Row],[Unit Cost]]</f>
        <v>239906.72000000003</v>
      </c>
      <c r="M1049" s="9">
        <f>tbl_salesdata[[#This Row],[Units Sold]]*tbl_salesdata[[#This Row],[Unit Price]]</f>
        <v>297602.97000000003</v>
      </c>
      <c r="N1049" s="9">
        <f>tbl_salesdata[[#This Row],[Total Sales]]-tbl_salesdata[[#This Row],[Total Cost]]</f>
        <v>57696.25</v>
      </c>
      <c r="O1049">
        <f>tbl_salesdata[[#This Row],[Ship Date]]-tbl_salesdata[[#This Row],[Order Date]]</f>
        <v>16</v>
      </c>
      <c r="P1049">
        <f>WEEKDAY(tbl_salesdata[[#This Row],[Order Date]],2)</f>
        <v>5</v>
      </c>
      <c r="Q1049" t="str">
        <f>TEXT(tbl_salesdata[[#This Row],[Order Date]],"dddd")</f>
        <v>Friday</v>
      </c>
      <c r="R1049" t="str">
        <f>IF(tbl_salesdata[[#This Row],[Weekdaynum]]&gt;5,"Yes","No")</f>
        <v>No</v>
      </c>
    </row>
    <row r="1050" spans="1:18" x14ac:dyDescent="0.35">
      <c r="A1050">
        <v>807052075</v>
      </c>
      <c r="B1050" s="3">
        <v>42847</v>
      </c>
      <c r="C1050" s="3">
        <v>42852</v>
      </c>
      <c r="D1050" t="s">
        <v>198</v>
      </c>
      <c r="E1050" t="s">
        <v>38</v>
      </c>
      <c r="F1050" t="s">
        <v>40</v>
      </c>
      <c r="G1050" t="s">
        <v>18</v>
      </c>
      <c r="H1050" t="s">
        <v>19</v>
      </c>
      <c r="I1050" s="9">
        <v>3498</v>
      </c>
      <c r="J1050" s="9">
        <v>651.21</v>
      </c>
      <c r="K1050" s="9">
        <v>524.96</v>
      </c>
      <c r="L1050" s="9">
        <f>tbl_salesdata[[#This Row],[Units Sold]]*tbl_salesdata[[#This Row],[Unit Cost]]</f>
        <v>1836310.08</v>
      </c>
      <c r="M1050" s="9">
        <f>tbl_salesdata[[#This Row],[Units Sold]]*tbl_salesdata[[#This Row],[Unit Price]]</f>
        <v>2277932.58</v>
      </c>
      <c r="N1050" s="9">
        <f>tbl_salesdata[[#This Row],[Total Sales]]-tbl_salesdata[[#This Row],[Total Cost]]</f>
        <v>441622.5</v>
      </c>
      <c r="O1050">
        <f>tbl_salesdata[[#This Row],[Ship Date]]-tbl_salesdata[[#This Row],[Order Date]]</f>
        <v>5</v>
      </c>
      <c r="P1050">
        <f>WEEKDAY(tbl_salesdata[[#This Row],[Order Date]],2)</f>
        <v>6</v>
      </c>
      <c r="Q1050" t="str">
        <f>TEXT(tbl_salesdata[[#This Row],[Order Date]],"dddd")</f>
        <v>Saturday</v>
      </c>
      <c r="R1050" t="str">
        <f>IF(tbl_salesdata[[#This Row],[Weekdaynum]]&gt;5,"Yes","No")</f>
        <v>Yes</v>
      </c>
    </row>
    <row r="1051" spans="1:18" hidden="1" x14ac:dyDescent="0.35">
      <c r="A1051">
        <v>713532245</v>
      </c>
      <c r="B1051" s="3">
        <v>43801</v>
      </c>
      <c r="C1051" s="3">
        <v>43803</v>
      </c>
      <c r="D1051" t="s">
        <v>140</v>
      </c>
      <c r="E1051" t="s">
        <v>24</v>
      </c>
      <c r="F1051" t="s">
        <v>25</v>
      </c>
      <c r="G1051" t="s">
        <v>14</v>
      </c>
      <c r="H1051" t="s">
        <v>26</v>
      </c>
      <c r="I1051" s="9">
        <v>8902</v>
      </c>
      <c r="J1051" s="9">
        <v>205.7</v>
      </c>
      <c r="K1051" s="9">
        <v>117.11</v>
      </c>
      <c r="L1051" s="9">
        <f>tbl_salesdata[[#This Row],[Units Sold]]*tbl_salesdata[[#This Row],[Unit Cost]]</f>
        <v>1042513.22</v>
      </c>
      <c r="M1051" s="9">
        <f>tbl_salesdata[[#This Row],[Units Sold]]*tbl_salesdata[[#This Row],[Unit Price]]</f>
        <v>1831141.4</v>
      </c>
      <c r="N1051" s="9">
        <f>tbl_salesdata[[#This Row],[Total Sales]]-tbl_salesdata[[#This Row],[Total Cost]]</f>
        <v>788628.17999999993</v>
      </c>
      <c r="O1051">
        <f>tbl_salesdata[[#This Row],[Ship Date]]-tbl_salesdata[[#This Row],[Order Date]]</f>
        <v>2</v>
      </c>
      <c r="P1051">
        <f>WEEKDAY(tbl_salesdata[[#This Row],[Order Date]],2)</f>
        <v>1</v>
      </c>
      <c r="Q1051" t="str">
        <f>TEXT(tbl_salesdata[[#This Row],[Order Date]],"dddd")</f>
        <v>Monday</v>
      </c>
      <c r="R1051" t="str">
        <f>IF(tbl_salesdata[[#This Row],[Weekdaynum]]&gt;5,"Yes","No")</f>
        <v>No</v>
      </c>
    </row>
    <row r="1052" spans="1:18" hidden="1" x14ac:dyDescent="0.35">
      <c r="A1052">
        <v>595395314</v>
      </c>
      <c r="B1052" s="3">
        <v>43230</v>
      </c>
      <c r="C1052" s="3">
        <v>43240</v>
      </c>
      <c r="D1052" t="s">
        <v>80</v>
      </c>
      <c r="E1052" t="s">
        <v>21</v>
      </c>
      <c r="F1052" t="s">
        <v>22</v>
      </c>
      <c r="G1052" t="s">
        <v>18</v>
      </c>
      <c r="H1052" t="s">
        <v>15</v>
      </c>
      <c r="I1052" s="9">
        <v>9559</v>
      </c>
      <c r="J1052" s="9">
        <v>47.45</v>
      </c>
      <c r="K1052" s="9">
        <v>31.79</v>
      </c>
      <c r="L1052" s="9">
        <f>tbl_salesdata[[#This Row],[Units Sold]]*tbl_salesdata[[#This Row],[Unit Cost]]</f>
        <v>303880.61</v>
      </c>
      <c r="M1052" s="9">
        <f>tbl_salesdata[[#This Row],[Units Sold]]*tbl_salesdata[[#This Row],[Unit Price]]</f>
        <v>453574.55000000005</v>
      </c>
      <c r="N1052" s="9">
        <f>tbl_salesdata[[#This Row],[Total Sales]]-tbl_salesdata[[#This Row],[Total Cost]]</f>
        <v>149693.94000000006</v>
      </c>
      <c r="O1052">
        <f>tbl_salesdata[[#This Row],[Ship Date]]-tbl_salesdata[[#This Row],[Order Date]]</f>
        <v>10</v>
      </c>
      <c r="P1052">
        <f>WEEKDAY(tbl_salesdata[[#This Row],[Order Date]],2)</f>
        <v>4</v>
      </c>
      <c r="Q1052" t="str">
        <f>TEXT(tbl_salesdata[[#This Row],[Order Date]],"dddd")</f>
        <v>Thursday</v>
      </c>
      <c r="R1052" t="str">
        <f>IF(tbl_salesdata[[#This Row],[Weekdaynum]]&gt;5,"Yes","No")</f>
        <v>No</v>
      </c>
    </row>
    <row r="1053" spans="1:18" hidden="1" x14ac:dyDescent="0.35">
      <c r="A1053">
        <v>810322654</v>
      </c>
      <c r="B1053" s="3">
        <v>43832</v>
      </c>
      <c r="C1053" s="3">
        <v>43836</v>
      </c>
      <c r="D1053" t="s">
        <v>52</v>
      </c>
      <c r="E1053" t="s">
        <v>12</v>
      </c>
      <c r="F1053" t="s">
        <v>25</v>
      </c>
      <c r="G1053" t="s">
        <v>18</v>
      </c>
      <c r="H1053" t="s">
        <v>26</v>
      </c>
      <c r="I1053" s="9">
        <v>1335</v>
      </c>
      <c r="J1053" s="9">
        <v>205.7</v>
      </c>
      <c r="K1053" s="9">
        <v>117.11</v>
      </c>
      <c r="L1053" s="9">
        <f>tbl_salesdata[[#This Row],[Units Sold]]*tbl_salesdata[[#This Row],[Unit Cost]]</f>
        <v>156341.85</v>
      </c>
      <c r="M1053" s="9">
        <f>tbl_salesdata[[#This Row],[Units Sold]]*tbl_salesdata[[#This Row],[Unit Price]]</f>
        <v>274609.5</v>
      </c>
      <c r="N1053" s="9">
        <f>tbl_salesdata[[#This Row],[Total Sales]]-tbl_salesdata[[#This Row],[Total Cost]]</f>
        <v>118267.65</v>
      </c>
      <c r="O1053">
        <f>tbl_salesdata[[#This Row],[Ship Date]]-tbl_salesdata[[#This Row],[Order Date]]</f>
        <v>4</v>
      </c>
      <c r="P1053">
        <f>WEEKDAY(tbl_salesdata[[#This Row],[Order Date]],2)</f>
        <v>4</v>
      </c>
      <c r="Q1053" t="str">
        <f>TEXT(tbl_salesdata[[#This Row],[Order Date]],"dddd")</f>
        <v>Thursday</v>
      </c>
      <c r="R1053" t="str">
        <f>IF(tbl_salesdata[[#This Row],[Weekdaynum]]&gt;5,"Yes","No")</f>
        <v>No</v>
      </c>
    </row>
    <row r="1054" spans="1:18" hidden="1" x14ac:dyDescent="0.35">
      <c r="A1054">
        <v>272425591</v>
      </c>
      <c r="B1054" s="3">
        <v>44259</v>
      </c>
      <c r="C1054" s="3">
        <v>44266</v>
      </c>
      <c r="D1054" t="s">
        <v>135</v>
      </c>
      <c r="E1054" t="s">
        <v>21</v>
      </c>
      <c r="F1054" t="s">
        <v>56</v>
      </c>
      <c r="G1054" t="s">
        <v>14</v>
      </c>
      <c r="H1054" t="s">
        <v>26</v>
      </c>
      <c r="I1054" s="9">
        <v>5641</v>
      </c>
      <c r="J1054" s="9">
        <v>9.33</v>
      </c>
      <c r="K1054" s="9">
        <v>6.92</v>
      </c>
      <c r="L1054" s="9">
        <f>tbl_salesdata[[#This Row],[Units Sold]]*tbl_salesdata[[#This Row],[Unit Cost]]</f>
        <v>39035.72</v>
      </c>
      <c r="M1054" s="9">
        <f>tbl_salesdata[[#This Row],[Units Sold]]*tbl_salesdata[[#This Row],[Unit Price]]</f>
        <v>52630.53</v>
      </c>
      <c r="N1054" s="9">
        <f>tbl_salesdata[[#This Row],[Total Sales]]-tbl_salesdata[[#This Row],[Total Cost]]</f>
        <v>13594.809999999998</v>
      </c>
      <c r="O1054">
        <f>tbl_salesdata[[#This Row],[Ship Date]]-tbl_salesdata[[#This Row],[Order Date]]</f>
        <v>7</v>
      </c>
      <c r="P1054">
        <f>WEEKDAY(tbl_salesdata[[#This Row],[Order Date]],2)</f>
        <v>4</v>
      </c>
      <c r="Q1054" t="str">
        <f>TEXT(tbl_salesdata[[#This Row],[Order Date]],"dddd")</f>
        <v>Thursday</v>
      </c>
      <c r="R1054" t="str">
        <f>IF(tbl_salesdata[[#This Row],[Weekdaynum]]&gt;5,"Yes","No")</f>
        <v>No</v>
      </c>
    </row>
    <row r="1055" spans="1:18" hidden="1" x14ac:dyDescent="0.35">
      <c r="A1055">
        <v>666127955</v>
      </c>
      <c r="B1055" s="3">
        <v>43628</v>
      </c>
      <c r="C1055" s="3">
        <v>43646</v>
      </c>
      <c r="D1055" t="s">
        <v>170</v>
      </c>
      <c r="E1055" t="s">
        <v>12</v>
      </c>
      <c r="F1055" t="s">
        <v>25</v>
      </c>
      <c r="G1055" t="s">
        <v>18</v>
      </c>
      <c r="H1055" t="s">
        <v>26</v>
      </c>
      <c r="I1055" s="9">
        <v>920</v>
      </c>
      <c r="J1055" s="9">
        <v>205.7</v>
      </c>
      <c r="K1055" s="9">
        <v>117.11</v>
      </c>
      <c r="L1055" s="9">
        <f>tbl_salesdata[[#This Row],[Units Sold]]*tbl_salesdata[[#This Row],[Unit Cost]]</f>
        <v>107741.2</v>
      </c>
      <c r="M1055" s="9">
        <f>tbl_salesdata[[#This Row],[Units Sold]]*tbl_salesdata[[#This Row],[Unit Price]]</f>
        <v>189244</v>
      </c>
      <c r="N1055" s="9">
        <f>tbl_salesdata[[#This Row],[Total Sales]]-tbl_salesdata[[#This Row],[Total Cost]]</f>
        <v>81502.8</v>
      </c>
      <c r="O1055">
        <f>tbl_salesdata[[#This Row],[Ship Date]]-tbl_salesdata[[#This Row],[Order Date]]</f>
        <v>18</v>
      </c>
      <c r="P1055">
        <f>WEEKDAY(tbl_salesdata[[#This Row],[Order Date]],2)</f>
        <v>3</v>
      </c>
      <c r="Q1055" t="str">
        <f>TEXT(tbl_salesdata[[#This Row],[Order Date]],"dddd")</f>
        <v>Wednesday</v>
      </c>
      <c r="R1055" t="str">
        <f>IF(tbl_salesdata[[#This Row],[Weekdaynum]]&gt;5,"Yes","No")</f>
        <v>No</v>
      </c>
    </row>
    <row r="1056" spans="1:18" hidden="1" x14ac:dyDescent="0.35">
      <c r="A1056">
        <v>596166074</v>
      </c>
      <c r="B1056" s="3">
        <v>43796</v>
      </c>
      <c r="C1056" s="3">
        <v>43804</v>
      </c>
      <c r="D1056" t="s">
        <v>184</v>
      </c>
      <c r="E1056" t="s">
        <v>21</v>
      </c>
      <c r="F1056" t="s">
        <v>13</v>
      </c>
      <c r="G1056" t="s">
        <v>18</v>
      </c>
      <c r="H1056" t="s">
        <v>34</v>
      </c>
      <c r="I1056" s="9">
        <v>7644</v>
      </c>
      <c r="J1056" s="9">
        <v>255.28</v>
      </c>
      <c r="K1056" s="9">
        <v>159.41999999999999</v>
      </c>
      <c r="L1056" s="9">
        <f>tbl_salesdata[[#This Row],[Units Sold]]*tbl_salesdata[[#This Row],[Unit Cost]]</f>
        <v>1218606.48</v>
      </c>
      <c r="M1056" s="9">
        <f>tbl_salesdata[[#This Row],[Units Sold]]*tbl_salesdata[[#This Row],[Unit Price]]</f>
        <v>1951360.32</v>
      </c>
      <c r="N1056" s="9">
        <f>tbl_salesdata[[#This Row],[Total Sales]]-tbl_salesdata[[#This Row],[Total Cost]]</f>
        <v>732753.84000000008</v>
      </c>
      <c r="O1056">
        <f>tbl_salesdata[[#This Row],[Ship Date]]-tbl_salesdata[[#This Row],[Order Date]]</f>
        <v>8</v>
      </c>
      <c r="P1056">
        <f>WEEKDAY(tbl_salesdata[[#This Row],[Order Date]],2)</f>
        <v>3</v>
      </c>
      <c r="Q1056" t="str">
        <f>TEXT(tbl_salesdata[[#This Row],[Order Date]],"dddd")</f>
        <v>Wednesday</v>
      </c>
      <c r="R1056" t="str">
        <f>IF(tbl_salesdata[[#This Row],[Weekdaynum]]&gt;5,"Yes","No")</f>
        <v>No</v>
      </c>
    </row>
    <row r="1057" spans="1:18" hidden="1" x14ac:dyDescent="0.35">
      <c r="A1057">
        <v>537588775</v>
      </c>
      <c r="B1057" s="3">
        <v>44005</v>
      </c>
      <c r="C1057" s="3">
        <v>44013</v>
      </c>
      <c r="D1057" t="s">
        <v>161</v>
      </c>
      <c r="E1057" t="s">
        <v>24</v>
      </c>
      <c r="F1057" t="s">
        <v>30</v>
      </c>
      <c r="G1057" t="s">
        <v>18</v>
      </c>
      <c r="H1057" t="s">
        <v>19</v>
      </c>
      <c r="I1057" s="9">
        <v>3320</v>
      </c>
      <c r="J1057" s="9">
        <v>81.73</v>
      </c>
      <c r="K1057" s="9">
        <v>56.67</v>
      </c>
      <c r="L1057" s="9">
        <f>tbl_salesdata[[#This Row],[Units Sold]]*tbl_salesdata[[#This Row],[Unit Cost]]</f>
        <v>188144.4</v>
      </c>
      <c r="M1057" s="9">
        <f>tbl_salesdata[[#This Row],[Units Sold]]*tbl_salesdata[[#This Row],[Unit Price]]</f>
        <v>271343.60000000003</v>
      </c>
      <c r="N1057" s="9">
        <f>tbl_salesdata[[#This Row],[Total Sales]]-tbl_salesdata[[#This Row],[Total Cost]]</f>
        <v>83199.200000000041</v>
      </c>
      <c r="O1057">
        <f>tbl_salesdata[[#This Row],[Ship Date]]-tbl_salesdata[[#This Row],[Order Date]]</f>
        <v>8</v>
      </c>
      <c r="P1057">
        <f>WEEKDAY(tbl_salesdata[[#This Row],[Order Date]],2)</f>
        <v>2</v>
      </c>
      <c r="Q1057" t="str">
        <f>TEXT(tbl_salesdata[[#This Row],[Order Date]],"dddd")</f>
        <v>Tuesday</v>
      </c>
      <c r="R1057" t="str">
        <f>IF(tbl_salesdata[[#This Row],[Weekdaynum]]&gt;5,"Yes","No")</f>
        <v>No</v>
      </c>
    </row>
    <row r="1058" spans="1:18" hidden="1" x14ac:dyDescent="0.35">
      <c r="A1058">
        <v>585757386</v>
      </c>
      <c r="B1058" s="3">
        <v>44620</v>
      </c>
      <c r="C1058" s="3">
        <v>44623</v>
      </c>
      <c r="D1058" t="s">
        <v>190</v>
      </c>
      <c r="E1058" t="s">
        <v>38</v>
      </c>
      <c r="F1058" t="s">
        <v>25</v>
      </c>
      <c r="G1058" t="s">
        <v>18</v>
      </c>
      <c r="H1058" t="s">
        <v>26</v>
      </c>
      <c r="I1058" s="9">
        <v>7482</v>
      </c>
      <c r="J1058" s="9">
        <v>205.7</v>
      </c>
      <c r="K1058" s="9">
        <v>117.11</v>
      </c>
      <c r="L1058" s="9">
        <f>tbl_salesdata[[#This Row],[Units Sold]]*tbl_salesdata[[#This Row],[Unit Cost]]</f>
        <v>876217.02</v>
      </c>
      <c r="M1058" s="9">
        <f>tbl_salesdata[[#This Row],[Units Sold]]*tbl_salesdata[[#This Row],[Unit Price]]</f>
        <v>1539047.4</v>
      </c>
      <c r="N1058" s="9">
        <f>tbl_salesdata[[#This Row],[Total Sales]]-tbl_salesdata[[#This Row],[Total Cost]]</f>
        <v>662830.37999999989</v>
      </c>
      <c r="O1058">
        <f>tbl_salesdata[[#This Row],[Ship Date]]-tbl_salesdata[[#This Row],[Order Date]]</f>
        <v>3</v>
      </c>
      <c r="P1058">
        <f>WEEKDAY(tbl_salesdata[[#This Row],[Order Date]],2)</f>
        <v>1</v>
      </c>
      <c r="Q1058" t="str">
        <f>TEXT(tbl_salesdata[[#This Row],[Order Date]],"dddd")</f>
        <v>Monday</v>
      </c>
      <c r="R1058" t="str">
        <f>IF(tbl_salesdata[[#This Row],[Weekdaynum]]&gt;5,"Yes","No")</f>
        <v>No</v>
      </c>
    </row>
    <row r="1059" spans="1:18" hidden="1" x14ac:dyDescent="0.35">
      <c r="A1059">
        <v>906345736</v>
      </c>
      <c r="B1059" s="3">
        <v>44122</v>
      </c>
      <c r="C1059" s="3">
        <v>44130</v>
      </c>
      <c r="D1059" t="s">
        <v>91</v>
      </c>
      <c r="E1059" t="s">
        <v>21</v>
      </c>
      <c r="F1059" t="s">
        <v>22</v>
      </c>
      <c r="G1059" t="s">
        <v>18</v>
      </c>
      <c r="H1059" t="s">
        <v>19</v>
      </c>
      <c r="I1059" s="9">
        <v>6699</v>
      </c>
      <c r="J1059" s="9">
        <v>47.45</v>
      </c>
      <c r="K1059" s="9">
        <v>31.79</v>
      </c>
      <c r="L1059" s="9">
        <f>tbl_salesdata[[#This Row],[Units Sold]]*tbl_salesdata[[#This Row],[Unit Cost]]</f>
        <v>212961.21</v>
      </c>
      <c r="M1059" s="9">
        <f>tbl_salesdata[[#This Row],[Units Sold]]*tbl_salesdata[[#This Row],[Unit Price]]</f>
        <v>317867.55000000005</v>
      </c>
      <c r="N1059" s="9">
        <f>tbl_salesdata[[#This Row],[Total Sales]]-tbl_salesdata[[#This Row],[Total Cost]]</f>
        <v>104906.34000000005</v>
      </c>
      <c r="O1059">
        <f>tbl_salesdata[[#This Row],[Ship Date]]-tbl_salesdata[[#This Row],[Order Date]]</f>
        <v>8</v>
      </c>
      <c r="P1059">
        <f>WEEKDAY(tbl_salesdata[[#This Row],[Order Date]],2)</f>
        <v>7</v>
      </c>
      <c r="Q1059" t="str">
        <f>TEXT(tbl_salesdata[[#This Row],[Order Date]],"dddd")</f>
        <v>Sunday</v>
      </c>
      <c r="R1059" t="str">
        <f>IF(tbl_salesdata[[#This Row],[Weekdaynum]]&gt;5,"Yes","No")</f>
        <v>Yes</v>
      </c>
    </row>
    <row r="1060" spans="1:18" hidden="1" x14ac:dyDescent="0.35">
      <c r="A1060">
        <v>385340154</v>
      </c>
      <c r="B1060" s="3">
        <v>43887</v>
      </c>
      <c r="C1060" s="3">
        <v>43888</v>
      </c>
      <c r="D1060" t="s">
        <v>184</v>
      </c>
      <c r="E1060" t="s">
        <v>21</v>
      </c>
      <c r="F1060" t="s">
        <v>42</v>
      </c>
      <c r="G1060" t="s">
        <v>18</v>
      </c>
      <c r="H1060" t="s">
        <v>15</v>
      </c>
      <c r="I1060" s="9">
        <v>9569</v>
      </c>
      <c r="J1060" s="9">
        <v>437.2</v>
      </c>
      <c r="K1060" s="9">
        <v>263.33</v>
      </c>
      <c r="L1060" s="9">
        <f>tbl_salesdata[[#This Row],[Units Sold]]*tbl_salesdata[[#This Row],[Unit Cost]]</f>
        <v>2519804.77</v>
      </c>
      <c r="M1060" s="9">
        <f>tbl_salesdata[[#This Row],[Units Sold]]*tbl_salesdata[[#This Row],[Unit Price]]</f>
        <v>4183566.8</v>
      </c>
      <c r="N1060" s="9">
        <f>tbl_salesdata[[#This Row],[Total Sales]]-tbl_salesdata[[#This Row],[Total Cost]]</f>
        <v>1663762.0299999998</v>
      </c>
      <c r="O1060">
        <f>tbl_salesdata[[#This Row],[Ship Date]]-tbl_salesdata[[#This Row],[Order Date]]</f>
        <v>1</v>
      </c>
      <c r="P1060">
        <f>WEEKDAY(tbl_salesdata[[#This Row],[Order Date]],2)</f>
        <v>3</v>
      </c>
      <c r="Q1060" t="str">
        <f>TEXT(tbl_salesdata[[#This Row],[Order Date]],"dddd")</f>
        <v>Wednesday</v>
      </c>
      <c r="R1060" t="str">
        <f>IF(tbl_salesdata[[#This Row],[Weekdaynum]]&gt;5,"Yes","No")</f>
        <v>No</v>
      </c>
    </row>
    <row r="1061" spans="1:18" hidden="1" x14ac:dyDescent="0.35">
      <c r="A1061">
        <v>679039466</v>
      </c>
      <c r="B1061" s="3">
        <v>43985</v>
      </c>
      <c r="C1061" s="3">
        <v>44002</v>
      </c>
      <c r="D1061" t="s">
        <v>172</v>
      </c>
      <c r="E1061" t="s">
        <v>21</v>
      </c>
      <c r="F1061" t="s">
        <v>42</v>
      </c>
      <c r="G1061" t="s">
        <v>18</v>
      </c>
      <c r="H1061" t="s">
        <v>34</v>
      </c>
      <c r="I1061" s="9">
        <v>1723</v>
      </c>
      <c r="J1061" s="9">
        <v>437.2</v>
      </c>
      <c r="K1061" s="9">
        <v>263.33</v>
      </c>
      <c r="L1061" s="9">
        <f>tbl_salesdata[[#This Row],[Units Sold]]*tbl_salesdata[[#This Row],[Unit Cost]]</f>
        <v>453717.58999999997</v>
      </c>
      <c r="M1061" s="9">
        <f>tbl_salesdata[[#This Row],[Units Sold]]*tbl_salesdata[[#This Row],[Unit Price]]</f>
        <v>753295.6</v>
      </c>
      <c r="N1061" s="9">
        <f>tbl_salesdata[[#This Row],[Total Sales]]-tbl_salesdata[[#This Row],[Total Cost]]</f>
        <v>299578.01</v>
      </c>
      <c r="O1061">
        <f>tbl_salesdata[[#This Row],[Ship Date]]-tbl_salesdata[[#This Row],[Order Date]]</f>
        <v>17</v>
      </c>
      <c r="P1061">
        <f>WEEKDAY(tbl_salesdata[[#This Row],[Order Date]],2)</f>
        <v>3</v>
      </c>
      <c r="Q1061" t="str">
        <f>TEXT(tbl_salesdata[[#This Row],[Order Date]],"dddd")</f>
        <v>Wednesday</v>
      </c>
      <c r="R1061" t="str">
        <f>IF(tbl_salesdata[[#This Row],[Weekdaynum]]&gt;5,"Yes","No")</f>
        <v>No</v>
      </c>
    </row>
    <row r="1062" spans="1:18" hidden="1" x14ac:dyDescent="0.35">
      <c r="A1062">
        <v>364055001</v>
      </c>
      <c r="B1062" s="3">
        <v>44299</v>
      </c>
      <c r="C1062" s="3">
        <v>44317</v>
      </c>
      <c r="D1062" t="s">
        <v>120</v>
      </c>
      <c r="E1062" t="s">
        <v>38</v>
      </c>
      <c r="F1062" t="s">
        <v>76</v>
      </c>
      <c r="G1062" t="s">
        <v>18</v>
      </c>
      <c r="H1062" t="s">
        <v>26</v>
      </c>
      <c r="I1062" s="9">
        <v>820</v>
      </c>
      <c r="J1062" s="9">
        <v>668.27</v>
      </c>
      <c r="K1062" s="9">
        <v>502.54</v>
      </c>
      <c r="L1062" s="9">
        <f>tbl_salesdata[[#This Row],[Units Sold]]*tbl_salesdata[[#This Row],[Unit Cost]]</f>
        <v>412082.8</v>
      </c>
      <c r="M1062" s="9">
        <f>tbl_salesdata[[#This Row],[Units Sold]]*tbl_salesdata[[#This Row],[Unit Price]]</f>
        <v>547981.4</v>
      </c>
      <c r="N1062" s="9">
        <f>tbl_salesdata[[#This Row],[Total Sales]]-tbl_salesdata[[#This Row],[Total Cost]]</f>
        <v>135898.60000000003</v>
      </c>
      <c r="O1062">
        <f>tbl_salesdata[[#This Row],[Ship Date]]-tbl_salesdata[[#This Row],[Order Date]]</f>
        <v>18</v>
      </c>
      <c r="P1062">
        <f>WEEKDAY(tbl_salesdata[[#This Row],[Order Date]],2)</f>
        <v>2</v>
      </c>
      <c r="Q1062" t="str">
        <f>TEXT(tbl_salesdata[[#This Row],[Order Date]],"dddd")</f>
        <v>Tuesday</v>
      </c>
      <c r="R1062" t="str">
        <f>IF(tbl_salesdata[[#This Row],[Weekdaynum]]&gt;5,"Yes","No")</f>
        <v>No</v>
      </c>
    </row>
    <row r="1063" spans="1:18" hidden="1" x14ac:dyDescent="0.35">
      <c r="A1063">
        <v>787310588</v>
      </c>
      <c r="B1063" s="3">
        <v>44292</v>
      </c>
      <c r="C1063" s="3">
        <v>44294</v>
      </c>
      <c r="D1063" t="s">
        <v>180</v>
      </c>
      <c r="E1063" t="s">
        <v>24</v>
      </c>
      <c r="F1063" t="s">
        <v>13</v>
      </c>
      <c r="G1063" t="s">
        <v>14</v>
      </c>
      <c r="H1063" t="s">
        <v>34</v>
      </c>
      <c r="I1063" s="9">
        <v>1554</v>
      </c>
      <c r="J1063" s="9">
        <v>255.28</v>
      </c>
      <c r="K1063" s="9">
        <v>159.41999999999999</v>
      </c>
      <c r="L1063" s="9">
        <f>tbl_salesdata[[#This Row],[Units Sold]]*tbl_salesdata[[#This Row],[Unit Cost]]</f>
        <v>247738.68</v>
      </c>
      <c r="M1063" s="9">
        <f>tbl_salesdata[[#This Row],[Units Sold]]*tbl_salesdata[[#This Row],[Unit Price]]</f>
        <v>396705.12</v>
      </c>
      <c r="N1063" s="9">
        <f>tbl_salesdata[[#This Row],[Total Sales]]-tbl_salesdata[[#This Row],[Total Cost]]</f>
        <v>148966.44</v>
      </c>
      <c r="O1063">
        <f>tbl_salesdata[[#This Row],[Ship Date]]-tbl_salesdata[[#This Row],[Order Date]]</f>
        <v>2</v>
      </c>
      <c r="P1063">
        <f>WEEKDAY(tbl_salesdata[[#This Row],[Order Date]],2)</f>
        <v>2</v>
      </c>
      <c r="Q1063" t="str">
        <f>TEXT(tbl_salesdata[[#This Row],[Order Date]],"dddd")</f>
        <v>Tuesday</v>
      </c>
      <c r="R1063" t="str">
        <f>IF(tbl_salesdata[[#This Row],[Weekdaynum]]&gt;5,"Yes","No")</f>
        <v>No</v>
      </c>
    </row>
    <row r="1064" spans="1:18" hidden="1" x14ac:dyDescent="0.35">
      <c r="A1064">
        <v>216042554</v>
      </c>
      <c r="B1064" s="3">
        <v>42358</v>
      </c>
      <c r="C1064" s="3">
        <v>42359</v>
      </c>
      <c r="D1064" t="s">
        <v>134</v>
      </c>
      <c r="E1064" t="s">
        <v>38</v>
      </c>
      <c r="F1064" t="s">
        <v>33</v>
      </c>
      <c r="G1064" t="s">
        <v>14</v>
      </c>
      <c r="H1064" t="s">
        <v>34</v>
      </c>
      <c r="I1064" s="9">
        <v>647</v>
      </c>
      <c r="J1064" s="9">
        <v>109.28</v>
      </c>
      <c r="K1064" s="9">
        <v>35.840000000000003</v>
      </c>
      <c r="L1064" s="9">
        <f>tbl_salesdata[[#This Row],[Units Sold]]*tbl_salesdata[[#This Row],[Unit Cost]]</f>
        <v>23188.480000000003</v>
      </c>
      <c r="M1064" s="9">
        <f>tbl_salesdata[[#This Row],[Units Sold]]*tbl_salesdata[[#This Row],[Unit Price]]</f>
        <v>70704.160000000003</v>
      </c>
      <c r="N1064" s="9">
        <f>tbl_salesdata[[#This Row],[Total Sales]]-tbl_salesdata[[#This Row],[Total Cost]]</f>
        <v>47515.68</v>
      </c>
      <c r="O1064">
        <f>tbl_salesdata[[#This Row],[Ship Date]]-tbl_salesdata[[#This Row],[Order Date]]</f>
        <v>1</v>
      </c>
      <c r="P1064">
        <f>WEEKDAY(tbl_salesdata[[#This Row],[Order Date]],2)</f>
        <v>7</v>
      </c>
      <c r="Q1064" t="str">
        <f>TEXT(tbl_salesdata[[#This Row],[Order Date]],"dddd")</f>
        <v>Sunday</v>
      </c>
      <c r="R1064" t="str">
        <f>IF(tbl_salesdata[[#This Row],[Weekdaynum]]&gt;5,"Yes","No")</f>
        <v>Yes</v>
      </c>
    </row>
    <row r="1065" spans="1:18" hidden="1" x14ac:dyDescent="0.35">
      <c r="A1065">
        <v>587799727</v>
      </c>
      <c r="B1065" s="3">
        <v>44242</v>
      </c>
      <c r="C1065" s="3">
        <v>44243</v>
      </c>
      <c r="D1065" t="s">
        <v>80</v>
      </c>
      <c r="E1065" t="s">
        <v>21</v>
      </c>
      <c r="F1065" t="s">
        <v>13</v>
      </c>
      <c r="G1065" t="s">
        <v>18</v>
      </c>
      <c r="H1065" t="s">
        <v>26</v>
      </c>
      <c r="I1065" s="9">
        <v>1856</v>
      </c>
      <c r="J1065" s="9">
        <v>255.28</v>
      </c>
      <c r="K1065" s="9">
        <v>159.41999999999999</v>
      </c>
      <c r="L1065" s="9">
        <f>tbl_salesdata[[#This Row],[Units Sold]]*tbl_salesdata[[#This Row],[Unit Cost]]</f>
        <v>295883.51999999996</v>
      </c>
      <c r="M1065" s="9">
        <f>tbl_salesdata[[#This Row],[Units Sold]]*tbl_salesdata[[#This Row],[Unit Price]]</f>
        <v>473799.67999999999</v>
      </c>
      <c r="N1065" s="9">
        <f>tbl_salesdata[[#This Row],[Total Sales]]-tbl_salesdata[[#This Row],[Total Cost]]</f>
        <v>177916.16000000003</v>
      </c>
      <c r="O1065">
        <f>tbl_salesdata[[#This Row],[Ship Date]]-tbl_salesdata[[#This Row],[Order Date]]</f>
        <v>1</v>
      </c>
      <c r="P1065">
        <f>WEEKDAY(tbl_salesdata[[#This Row],[Order Date]],2)</f>
        <v>1</v>
      </c>
      <c r="Q1065" t="str">
        <f>TEXT(tbl_salesdata[[#This Row],[Order Date]],"dddd")</f>
        <v>Monday</v>
      </c>
      <c r="R1065" t="str">
        <f>IF(tbl_salesdata[[#This Row],[Weekdaynum]]&gt;5,"Yes","No")</f>
        <v>No</v>
      </c>
    </row>
    <row r="1066" spans="1:18" hidden="1" x14ac:dyDescent="0.35">
      <c r="A1066">
        <v>760443437</v>
      </c>
      <c r="B1066" s="3">
        <v>43765</v>
      </c>
      <c r="C1066" s="3">
        <v>43776</v>
      </c>
      <c r="D1066" t="s">
        <v>64</v>
      </c>
      <c r="E1066" t="s">
        <v>29</v>
      </c>
      <c r="F1066" t="s">
        <v>56</v>
      </c>
      <c r="G1066" t="s">
        <v>14</v>
      </c>
      <c r="H1066" t="s">
        <v>26</v>
      </c>
      <c r="I1066" s="9">
        <v>966</v>
      </c>
      <c r="J1066" s="9">
        <v>9.33</v>
      </c>
      <c r="K1066" s="9">
        <v>6.92</v>
      </c>
      <c r="L1066" s="9">
        <f>tbl_salesdata[[#This Row],[Units Sold]]*tbl_salesdata[[#This Row],[Unit Cost]]</f>
        <v>6684.72</v>
      </c>
      <c r="M1066" s="9">
        <f>tbl_salesdata[[#This Row],[Units Sold]]*tbl_salesdata[[#This Row],[Unit Price]]</f>
        <v>9012.7800000000007</v>
      </c>
      <c r="N1066" s="9">
        <f>tbl_salesdata[[#This Row],[Total Sales]]-tbl_salesdata[[#This Row],[Total Cost]]</f>
        <v>2328.0600000000004</v>
      </c>
      <c r="O1066">
        <f>tbl_salesdata[[#This Row],[Ship Date]]-tbl_salesdata[[#This Row],[Order Date]]</f>
        <v>11</v>
      </c>
      <c r="P1066">
        <f>WEEKDAY(tbl_salesdata[[#This Row],[Order Date]],2)</f>
        <v>7</v>
      </c>
      <c r="Q1066" t="str">
        <f>TEXT(tbl_salesdata[[#This Row],[Order Date]],"dddd")</f>
        <v>Sunday</v>
      </c>
      <c r="R1066" t="str">
        <f>IF(tbl_salesdata[[#This Row],[Weekdaynum]]&gt;5,"Yes","No")</f>
        <v>Yes</v>
      </c>
    </row>
    <row r="1067" spans="1:18" hidden="1" x14ac:dyDescent="0.35">
      <c r="A1067">
        <v>562147510</v>
      </c>
      <c r="B1067" s="3">
        <v>42262</v>
      </c>
      <c r="C1067" s="3">
        <v>42276</v>
      </c>
      <c r="D1067" t="s">
        <v>206</v>
      </c>
      <c r="E1067" t="s">
        <v>24</v>
      </c>
      <c r="F1067" t="s">
        <v>40</v>
      </c>
      <c r="G1067" t="s">
        <v>18</v>
      </c>
      <c r="H1067" t="s">
        <v>15</v>
      </c>
      <c r="I1067" s="9">
        <v>795</v>
      </c>
      <c r="J1067" s="9">
        <v>651.21</v>
      </c>
      <c r="K1067" s="9">
        <v>524.96</v>
      </c>
      <c r="L1067" s="9">
        <f>tbl_salesdata[[#This Row],[Units Sold]]*tbl_salesdata[[#This Row],[Unit Cost]]</f>
        <v>417343.2</v>
      </c>
      <c r="M1067" s="9">
        <f>tbl_salesdata[[#This Row],[Units Sold]]*tbl_salesdata[[#This Row],[Unit Price]]</f>
        <v>517711.95</v>
      </c>
      <c r="N1067" s="9">
        <f>tbl_salesdata[[#This Row],[Total Sales]]-tbl_salesdata[[#This Row],[Total Cost]]</f>
        <v>100368.75</v>
      </c>
      <c r="O1067">
        <f>tbl_salesdata[[#This Row],[Ship Date]]-tbl_salesdata[[#This Row],[Order Date]]</f>
        <v>14</v>
      </c>
      <c r="P1067">
        <f>WEEKDAY(tbl_salesdata[[#This Row],[Order Date]],2)</f>
        <v>2</v>
      </c>
      <c r="Q1067" t="str">
        <f>TEXT(tbl_salesdata[[#This Row],[Order Date]],"dddd")</f>
        <v>Tuesday</v>
      </c>
      <c r="R1067" t="str">
        <f>IF(tbl_salesdata[[#This Row],[Weekdaynum]]&gt;5,"Yes","No")</f>
        <v>No</v>
      </c>
    </row>
    <row r="1068" spans="1:18" hidden="1" x14ac:dyDescent="0.35">
      <c r="A1068">
        <v>341398274</v>
      </c>
      <c r="B1068" s="3">
        <v>42757</v>
      </c>
      <c r="C1068" s="3">
        <v>42776</v>
      </c>
      <c r="D1068" t="s">
        <v>215</v>
      </c>
      <c r="E1068" t="s">
        <v>21</v>
      </c>
      <c r="F1068" t="s">
        <v>17</v>
      </c>
      <c r="G1068" t="s">
        <v>18</v>
      </c>
      <c r="H1068" t="s">
        <v>26</v>
      </c>
      <c r="I1068" s="9">
        <v>6191</v>
      </c>
      <c r="J1068" s="9">
        <v>152.58000000000001</v>
      </c>
      <c r="K1068" s="9">
        <v>97.44</v>
      </c>
      <c r="L1068" s="9">
        <f>tbl_salesdata[[#This Row],[Units Sold]]*tbl_salesdata[[#This Row],[Unit Cost]]</f>
        <v>603251.04</v>
      </c>
      <c r="M1068" s="9">
        <f>tbl_salesdata[[#This Row],[Units Sold]]*tbl_salesdata[[#This Row],[Unit Price]]</f>
        <v>944622.78</v>
      </c>
      <c r="N1068" s="9">
        <f>tbl_salesdata[[#This Row],[Total Sales]]-tbl_salesdata[[#This Row],[Total Cost]]</f>
        <v>341371.74</v>
      </c>
      <c r="O1068">
        <f>tbl_salesdata[[#This Row],[Ship Date]]-tbl_salesdata[[#This Row],[Order Date]]</f>
        <v>19</v>
      </c>
      <c r="P1068">
        <f>WEEKDAY(tbl_salesdata[[#This Row],[Order Date]],2)</f>
        <v>7</v>
      </c>
      <c r="Q1068" t="str">
        <f>TEXT(tbl_salesdata[[#This Row],[Order Date]],"dddd")</f>
        <v>Sunday</v>
      </c>
      <c r="R1068" t="str">
        <f>IF(tbl_salesdata[[#This Row],[Weekdaynum]]&gt;5,"Yes","No")</f>
        <v>Yes</v>
      </c>
    </row>
    <row r="1069" spans="1:18" hidden="1" x14ac:dyDescent="0.35">
      <c r="A1069">
        <v>516994559</v>
      </c>
      <c r="B1069" s="3">
        <v>42169</v>
      </c>
      <c r="C1069" s="3">
        <v>42179</v>
      </c>
      <c r="D1069" t="s">
        <v>176</v>
      </c>
      <c r="E1069" t="s">
        <v>21</v>
      </c>
      <c r="F1069" t="s">
        <v>56</v>
      </c>
      <c r="G1069" t="s">
        <v>18</v>
      </c>
      <c r="H1069" t="s">
        <v>34</v>
      </c>
      <c r="I1069" s="9">
        <v>9034</v>
      </c>
      <c r="J1069" s="9">
        <v>9.33</v>
      </c>
      <c r="K1069" s="9">
        <v>6.92</v>
      </c>
      <c r="L1069" s="9">
        <f>tbl_salesdata[[#This Row],[Units Sold]]*tbl_salesdata[[#This Row],[Unit Cost]]</f>
        <v>62515.28</v>
      </c>
      <c r="M1069" s="9">
        <f>tbl_salesdata[[#This Row],[Units Sold]]*tbl_salesdata[[#This Row],[Unit Price]]</f>
        <v>84287.22</v>
      </c>
      <c r="N1069" s="9">
        <f>tbl_salesdata[[#This Row],[Total Sales]]-tbl_salesdata[[#This Row],[Total Cost]]</f>
        <v>21771.940000000002</v>
      </c>
      <c r="O1069">
        <f>tbl_salesdata[[#This Row],[Ship Date]]-tbl_salesdata[[#This Row],[Order Date]]</f>
        <v>10</v>
      </c>
      <c r="P1069">
        <f>WEEKDAY(tbl_salesdata[[#This Row],[Order Date]],2)</f>
        <v>7</v>
      </c>
      <c r="Q1069" t="str">
        <f>TEXT(tbl_salesdata[[#This Row],[Order Date]],"dddd")</f>
        <v>Sunday</v>
      </c>
      <c r="R1069" t="str">
        <f>IF(tbl_salesdata[[#This Row],[Weekdaynum]]&gt;5,"Yes","No")</f>
        <v>Yes</v>
      </c>
    </row>
    <row r="1070" spans="1:18" hidden="1" x14ac:dyDescent="0.35">
      <c r="A1070">
        <v>228047692</v>
      </c>
      <c r="B1070" s="3">
        <v>42762</v>
      </c>
      <c r="C1070" s="3">
        <v>42763</v>
      </c>
      <c r="D1070" t="s">
        <v>196</v>
      </c>
      <c r="E1070" t="s">
        <v>32</v>
      </c>
      <c r="F1070" t="s">
        <v>22</v>
      </c>
      <c r="G1070" t="s">
        <v>18</v>
      </c>
      <c r="H1070" t="s">
        <v>19</v>
      </c>
      <c r="I1070" s="9">
        <v>3235</v>
      </c>
      <c r="J1070" s="9">
        <v>47.45</v>
      </c>
      <c r="K1070" s="9">
        <v>31.79</v>
      </c>
      <c r="L1070" s="9">
        <f>tbl_salesdata[[#This Row],[Units Sold]]*tbl_salesdata[[#This Row],[Unit Cost]]</f>
        <v>102840.65</v>
      </c>
      <c r="M1070" s="9">
        <f>tbl_salesdata[[#This Row],[Units Sold]]*tbl_salesdata[[#This Row],[Unit Price]]</f>
        <v>153500.75</v>
      </c>
      <c r="N1070" s="9">
        <f>tbl_salesdata[[#This Row],[Total Sales]]-tbl_salesdata[[#This Row],[Total Cost]]</f>
        <v>50660.100000000006</v>
      </c>
      <c r="O1070">
        <f>tbl_salesdata[[#This Row],[Ship Date]]-tbl_salesdata[[#This Row],[Order Date]]</f>
        <v>1</v>
      </c>
      <c r="P1070">
        <f>WEEKDAY(tbl_salesdata[[#This Row],[Order Date]],2)</f>
        <v>5</v>
      </c>
      <c r="Q1070" t="str">
        <f>TEXT(tbl_salesdata[[#This Row],[Order Date]],"dddd")</f>
        <v>Friday</v>
      </c>
      <c r="R1070" t="str">
        <f>IF(tbl_salesdata[[#This Row],[Weekdaynum]]&gt;5,"Yes","No")</f>
        <v>No</v>
      </c>
    </row>
    <row r="1071" spans="1:18" x14ac:dyDescent="0.35">
      <c r="A1071">
        <v>357120740</v>
      </c>
      <c r="B1071" s="3">
        <v>43554</v>
      </c>
      <c r="C1071" s="3">
        <v>43561</v>
      </c>
      <c r="D1071" t="s">
        <v>182</v>
      </c>
      <c r="E1071" t="s">
        <v>12</v>
      </c>
      <c r="F1071" t="s">
        <v>13</v>
      </c>
      <c r="G1071" t="s">
        <v>18</v>
      </c>
      <c r="H1071" t="s">
        <v>26</v>
      </c>
      <c r="I1071" s="9">
        <v>8818</v>
      </c>
      <c r="J1071" s="9">
        <v>255.28</v>
      </c>
      <c r="K1071" s="9">
        <v>159.41999999999999</v>
      </c>
      <c r="L1071" s="9">
        <f>tbl_salesdata[[#This Row],[Units Sold]]*tbl_salesdata[[#This Row],[Unit Cost]]</f>
        <v>1405765.5599999998</v>
      </c>
      <c r="M1071" s="9">
        <f>tbl_salesdata[[#This Row],[Units Sold]]*tbl_salesdata[[#This Row],[Unit Price]]</f>
        <v>2251059.04</v>
      </c>
      <c r="N1071" s="9">
        <f>tbl_salesdata[[#This Row],[Total Sales]]-tbl_salesdata[[#This Row],[Total Cost]]</f>
        <v>845293.48000000021</v>
      </c>
      <c r="O1071">
        <f>tbl_salesdata[[#This Row],[Ship Date]]-tbl_salesdata[[#This Row],[Order Date]]</f>
        <v>7</v>
      </c>
      <c r="P1071">
        <f>WEEKDAY(tbl_salesdata[[#This Row],[Order Date]],2)</f>
        <v>6</v>
      </c>
      <c r="Q1071" t="str">
        <f>TEXT(tbl_salesdata[[#This Row],[Order Date]],"dddd")</f>
        <v>Saturday</v>
      </c>
      <c r="R1071" t="str">
        <f>IF(tbl_salesdata[[#This Row],[Weekdaynum]]&gt;5,"Yes","No")</f>
        <v>Yes</v>
      </c>
    </row>
    <row r="1072" spans="1:18" x14ac:dyDescent="0.35">
      <c r="A1072">
        <v>621299874</v>
      </c>
      <c r="B1072" s="3">
        <v>42630</v>
      </c>
      <c r="C1072" s="3">
        <v>42648</v>
      </c>
      <c r="D1072" t="s">
        <v>197</v>
      </c>
      <c r="E1072" t="s">
        <v>38</v>
      </c>
      <c r="F1072" t="s">
        <v>47</v>
      </c>
      <c r="G1072" t="s">
        <v>18</v>
      </c>
      <c r="H1072" t="s">
        <v>26</v>
      </c>
      <c r="I1072" s="9">
        <v>5294</v>
      </c>
      <c r="J1072" s="9">
        <v>421.89</v>
      </c>
      <c r="K1072" s="9">
        <v>364.69</v>
      </c>
      <c r="L1072" s="9">
        <f>tbl_salesdata[[#This Row],[Units Sold]]*tbl_salesdata[[#This Row],[Unit Cost]]</f>
        <v>1930668.86</v>
      </c>
      <c r="M1072" s="9">
        <f>tbl_salesdata[[#This Row],[Units Sold]]*tbl_salesdata[[#This Row],[Unit Price]]</f>
        <v>2233485.66</v>
      </c>
      <c r="N1072" s="9">
        <f>tbl_salesdata[[#This Row],[Total Sales]]-tbl_salesdata[[#This Row],[Total Cost]]</f>
        <v>302816.80000000005</v>
      </c>
      <c r="O1072">
        <f>tbl_salesdata[[#This Row],[Ship Date]]-tbl_salesdata[[#This Row],[Order Date]]</f>
        <v>18</v>
      </c>
      <c r="P1072">
        <f>WEEKDAY(tbl_salesdata[[#This Row],[Order Date]],2)</f>
        <v>6</v>
      </c>
      <c r="Q1072" t="str">
        <f>TEXT(tbl_salesdata[[#This Row],[Order Date]],"dddd")</f>
        <v>Saturday</v>
      </c>
      <c r="R1072" t="str">
        <f>IF(tbl_salesdata[[#This Row],[Weekdaynum]]&gt;5,"Yes","No")</f>
        <v>Yes</v>
      </c>
    </row>
    <row r="1073" spans="1:18" x14ac:dyDescent="0.35">
      <c r="A1073">
        <v>540095460</v>
      </c>
      <c r="B1073" s="3">
        <v>43883</v>
      </c>
      <c r="C1073" s="3">
        <v>43903</v>
      </c>
      <c r="D1073" t="s">
        <v>46</v>
      </c>
      <c r="E1073" t="s">
        <v>29</v>
      </c>
      <c r="F1073" t="s">
        <v>42</v>
      </c>
      <c r="G1073" t="s">
        <v>14</v>
      </c>
      <c r="H1073" t="s">
        <v>26</v>
      </c>
      <c r="I1073" s="9">
        <v>5104</v>
      </c>
      <c r="J1073" s="9">
        <v>437.2</v>
      </c>
      <c r="K1073" s="9">
        <v>263.33</v>
      </c>
      <c r="L1073" s="9">
        <f>tbl_salesdata[[#This Row],[Units Sold]]*tbl_salesdata[[#This Row],[Unit Cost]]</f>
        <v>1344036.3199999998</v>
      </c>
      <c r="M1073" s="9">
        <f>tbl_salesdata[[#This Row],[Units Sold]]*tbl_salesdata[[#This Row],[Unit Price]]</f>
        <v>2231468.7999999998</v>
      </c>
      <c r="N1073" s="9">
        <f>tbl_salesdata[[#This Row],[Total Sales]]-tbl_salesdata[[#This Row],[Total Cost]]</f>
        <v>887432.48</v>
      </c>
      <c r="O1073">
        <f>tbl_salesdata[[#This Row],[Ship Date]]-tbl_salesdata[[#This Row],[Order Date]]</f>
        <v>20</v>
      </c>
      <c r="P1073">
        <f>WEEKDAY(tbl_salesdata[[#This Row],[Order Date]],2)</f>
        <v>6</v>
      </c>
      <c r="Q1073" t="str">
        <f>TEXT(tbl_salesdata[[#This Row],[Order Date]],"dddd")</f>
        <v>Saturday</v>
      </c>
      <c r="R1073" t="str">
        <f>IF(tbl_salesdata[[#This Row],[Weekdaynum]]&gt;5,"Yes","No")</f>
        <v>Yes</v>
      </c>
    </row>
    <row r="1074" spans="1:18" x14ac:dyDescent="0.35">
      <c r="A1074">
        <v>836457669</v>
      </c>
      <c r="B1074" s="3">
        <v>42504</v>
      </c>
      <c r="C1074" s="3">
        <v>42518</v>
      </c>
      <c r="D1074" t="s">
        <v>96</v>
      </c>
      <c r="E1074" t="s">
        <v>29</v>
      </c>
      <c r="F1074" t="s">
        <v>47</v>
      </c>
      <c r="G1074" t="s">
        <v>18</v>
      </c>
      <c r="H1074" t="s">
        <v>19</v>
      </c>
      <c r="I1074" s="9">
        <v>5267</v>
      </c>
      <c r="J1074" s="9">
        <v>421.89</v>
      </c>
      <c r="K1074" s="9">
        <v>364.69</v>
      </c>
      <c r="L1074" s="9">
        <f>tbl_salesdata[[#This Row],[Units Sold]]*tbl_salesdata[[#This Row],[Unit Cost]]</f>
        <v>1920822.23</v>
      </c>
      <c r="M1074" s="9">
        <f>tbl_salesdata[[#This Row],[Units Sold]]*tbl_salesdata[[#This Row],[Unit Price]]</f>
        <v>2222094.63</v>
      </c>
      <c r="N1074" s="9">
        <f>tbl_salesdata[[#This Row],[Total Sales]]-tbl_salesdata[[#This Row],[Total Cost]]</f>
        <v>301272.39999999991</v>
      </c>
      <c r="O1074">
        <f>tbl_salesdata[[#This Row],[Ship Date]]-tbl_salesdata[[#This Row],[Order Date]]</f>
        <v>14</v>
      </c>
      <c r="P1074">
        <f>WEEKDAY(tbl_salesdata[[#This Row],[Order Date]],2)</f>
        <v>6</v>
      </c>
      <c r="Q1074" t="str">
        <f>TEXT(tbl_salesdata[[#This Row],[Order Date]],"dddd")</f>
        <v>Saturday</v>
      </c>
      <c r="R1074" t="str">
        <f>IF(tbl_salesdata[[#This Row],[Weekdaynum]]&gt;5,"Yes","No")</f>
        <v>Yes</v>
      </c>
    </row>
    <row r="1075" spans="1:18" hidden="1" x14ac:dyDescent="0.35">
      <c r="A1075">
        <v>805937564</v>
      </c>
      <c r="B1075" s="3">
        <v>42722</v>
      </c>
      <c r="C1075" s="3">
        <v>42740</v>
      </c>
      <c r="D1075" t="s">
        <v>118</v>
      </c>
      <c r="E1075" t="s">
        <v>24</v>
      </c>
      <c r="F1075" t="s">
        <v>42</v>
      </c>
      <c r="G1075" t="s">
        <v>18</v>
      </c>
      <c r="H1075" t="s">
        <v>19</v>
      </c>
      <c r="I1075" s="9">
        <v>3690</v>
      </c>
      <c r="J1075" s="9">
        <v>437.2</v>
      </c>
      <c r="K1075" s="9">
        <v>263.33</v>
      </c>
      <c r="L1075" s="9">
        <f>tbl_salesdata[[#This Row],[Units Sold]]*tbl_salesdata[[#This Row],[Unit Cost]]</f>
        <v>971687.7</v>
      </c>
      <c r="M1075" s="9">
        <f>tbl_salesdata[[#This Row],[Units Sold]]*tbl_salesdata[[#This Row],[Unit Price]]</f>
        <v>1613268</v>
      </c>
      <c r="N1075" s="9">
        <f>tbl_salesdata[[#This Row],[Total Sales]]-tbl_salesdata[[#This Row],[Total Cost]]</f>
        <v>641580.30000000005</v>
      </c>
      <c r="O1075">
        <f>tbl_salesdata[[#This Row],[Ship Date]]-tbl_salesdata[[#This Row],[Order Date]]</f>
        <v>18</v>
      </c>
      <c r="P1075">
        <f>WEEKDAY(tbl_salesdata[[#This Row],[Order Date]],2)</f>
        <v>7</v>
      </c>
      <c r="Q1075" t="str">
        <f>TEXT(tbl_salesdata[[#This Row],[Order Date]],"dddd")</f>
        <v>Sunday</v>
      </c>
      <c r="R1075" t="str">
        <f>IF(tbl_salesdata[[#This Row],[Weekdaynum]]&gt;5,"Yes","No")</f>
        <v>Yes</v>
      </c>
    </row>
    <row r="1076" spans="1:18" hidden="1" x14ac:dyDescent="0.35">
      <c r="A1076">
        <v>688569676</v>
      </c>
      <c r="B1076" s="3">
        <v>42304</v>
      </c>
      <c r="C1076" s="3">
        <v>42310</v>
      </c>
      <c r="D1076" t="s">
        <v>150</v>
      </c>
      <c r="E1076" t="s">
        <v>38</v>
      </c>
      <c r="F1076" t="s">
        <v>30</v>
      </c>
      <c r="G1076" t="s">
        <v>14</v>
      </c>
      <c r="H1076" t="s">
        <v>19</v>
      </c>
      <c r="I1076" s="9">
        <v>1924</v>
      </c>
      <c r="J1076" s="9">
        <v>81.73</v>
      </c>
      <c r="K1076" s="9">
        <v>56.67</v>
      </c>
      <c r="L1076" s="9">
        <f>tbl_salesdata[[#This Row],[Units Sold]]*tbl_salesdata[[#This Row],[Unit Cost]]</f>
        <v>109033.08</v>
      </c>
      <c r="M1076" s="9">
        <f>tbl_salesdata[[#This Row],[Units Sold]]*tbl_salesdata[[#This Row],[Unit Price]]</f>
        <v>157248.52000000002</v>
      </c>
      <c r="N1076" s="9">
        <f>tbl_salesdata[[#This Row],[Total Sales]]-tbl_salesdata[[#This Row],[Total Cost]]</f>
        <v>48215.440000000017</v>
      </c>
      <c r="O1076">
        <f>tbl_salesdata[[#This Row],[Ship Date]]-tbl_salesdata[[#This Row],[Order Date]]</f>
        <v>6</v>
      </c>
      <c r="P1076">
        <f>WEEKDAY(tbl_salesdata[[#This Row],[Order Date]],2)</f>
        <v>2</v>
      </c>
      <c r="Q1076" t="str">
        <f>TEXT(tbl_salesdata[[#This Row],[Order Date]],"dddd")</f>
        <v>Tuesday</v>
      </c>
      <c r="R1076" t="str">
        <f>IF(tbl_salesdata[[#This Row],[Weekdaynum]]&gt;5,"Yes","No")</f>
        <v>No</v>
      </c>
    </row>
    <row r="1077" spans="1:18" x14ac:dyDescent="0.35">
      <c r="A1077">
        <v>863823068</v>
      </c>
      <c r="B1077" s="3">
        <v>44632</v>
      </c>
      <c r="C1077" s="3">
        <v>44645</v>
      </c>
      <c r="D1077" t="s">
        <v>23</v>
      </c>
      <c r="E1077" t="s">
        <v>24</v>
      </c>
      <c r="F1077" t="s">
        <v>76</v>
      </c>
      <c r="G1077" t="s">
        <v>14</v>
      </c>
      <c r="H1077" t="s">
        <v>15</v>
      </c>
      <c r="I1077" s="9">
        <v>3297</v>
      </c>
      <c r="J1077" s="9">
        <v>668.27</v>
      </c>
      <c r="K1077" s="9">
        <v>502.54</v>
      </c>
      <c r="L1077" s="9">
        <f>tbl_salesdata[[#This Row],[Units Sold]]*tbl_salesdata[[#This Row],[Unit Cost]]</f>
        <v>1656874.3800000001</v>
      </c>
      <c r="M1077" s="9">
        <f>tbl_salesdata[[#This Row],[Units Sold]]*tbl_salesdata[[#This Row],[Unit Price]]</f>
        <v>2203286.19</v>
      </c>
      <c r="N1077" s="9">
        <f>tbl_salesdata[[#This Row],[Total Sales]]-tbl_salesdata[[#This Row],[Total Cost]]</f>
        <v>546411.80999999982</v>
      </c>
      <c r="O1077">
        <f>tbl_salesdata[[#This Row],[Ship Date]]-tbl_salesdata[[#This Row],[Order Date]]</f>
        <v>13</v>
      </c>
      <c r="P1077">
        <f>WEEKDAY(tbl_salesdata[[#This Row],[Order Date]],2)</f>
        <v>6</v>
      </c>
      <c r="Q1077" t="str">
        <f>TEXT(tbl_salesdata[[#This Row],[Order Date]],"dddd")</f>
        <v>Saturday</v>
      </c>
      <c r="R1077" t="str">
        <f>IF(tbl_salesdata[[#This Row],[Weekdaynum]]&gt;5,"Yes","No")</f>
        <v>Yes</v>
      </c>
    </row>
    <row r="1078" spans="1:18" hidden="1" x14ac:dyDescent="0.35">
      <c r="A1078">
        <v>989403665</v>
      </c>
      <c r="B1078" s="3">
        <v>42116</v>
      </c>
      <c r="C1078" s="3">
        <v>42137</v>
      </c>
      <c r="D1078" t="s">
        <v>175</v>
      </c>
      <c r="E1078" t="s">
        <v>21</v>
      </c>
      <c r="F1078" t="s">
        <v>33</v>
      </c>
      <c r="G1078" t="s">
        <v>14</v>
      </c>
      <c r="H1078" t="s">
        <v>15</v>
      </c>
      <c r="I1078" s="9">
        <v>5386</v>
      </c>
      <c r="J1078" s="9">
        <v>109.28</v>
      </c>
      <c r="K1078" s="9">
        <v>35.840000000000003</v>
      </c>
      <c r="L1078" s="9">
        <f>tbl_salesdata[[#This Row],[Units Sold]]*tbl_salesdata[[#This Row],[Unit Cost]]</f>
        <v>193034.24000000002</v>
      </c>
      <c r="M1078" s="9">
        <f>tbl_salesdata[[#This Row],[Units Sold]]*tbl_salesdata[[#This Row],[Unit Price]]</f>
        <v>588582.07999999996</v>
      </c>
      <c r="N1078" s="9">
        <f>tbl_salesdata[[#This Row],[Total Sales]]-tbl_salesdata[[#This Row],[Total Cost]]</f>
        <v>395547.83999999997</v>
      </c>
      <c r="O1078">
        <f>tbl_salesdata[[#This Row],[Ship Date]]-tbl_salesdata[[#This Row],[Order Date]]</f>
        <v>21</v>
      </c>
      <c r="P1078">
        <f>WEEKDAY(tbl_salesdata[[#This Row],[Order Date]],2)</f>
        <v>3</v>
      </c>
      <c r="Q1078" t="str">
        <f>TEXT(tbl_salesdata[[#This Row],[Order Date]],"dddd")</f>
        <v>Wednesday</v>
      </c>
      <c r="R1078" t="str">
        <f>IF(tbl_salesdata[[#This Row],[Weekdaynum]]&gt;5,"Yes","No")</f>
        <v>No</v>
      </c>
    </row>
    <row r="1079" spans="1:18" hidden="1" x14ac:dyDescent="0.35">
      <c r="A1079">
        <v>881140697</v>
      </c>
      <c r="B1079" s="3">
        <v>43962</v>
      </c>
      <c r="C1079" s="3">
        <v>43970</v>
      </c>
      <c r="D1079" t="s">
        <v>31</v>
      </c>
      <c r="E1079" t="s">
        <v>32</v>
      </c>
      <c r="F1079" t="s">
        <v>13</v>
      </c>
      <c r="G1079" t="s">
        <v>14</v>
      </c>
      <c r="H1079" t="s">
        <v>19</v>
      </c>
      <c r="I1079" s="9">
        <v>7968</v>
      </c>
      <c r="J1079" s="9">
        <v>255.28</v>
      </c>
      <c r="K1079" s="9">
        <v>159.41999999999999</v>
      </c>
      <c r="L1079" s="9">
        <f>tbl_salesdata[[#This Row],[Units Sold]]*tbl_salesdata[[#This Row],[Unit Cost]]</f>
        <v>1270258.5599999998</v>
      </c>
      <c r="M1079" s="9">
        <f>tbl_salesdata[[#This Row],[Units Sold]]*tbl_salesdata[[#This Row],[Unit Price]]</f>
        <v>2034071.04</v>
      </c>
      <c r="N1079" s="9">
        <f>tbl_salesdata[[#This Row],[Total Sales]]-tbl_salesdata[[#This Row],[Total Cost]]</f>
        <v>763812.48000000021</v>
      </c>
      <c r="O1079">
        <f>tbl_salesdata[[#This Row],[Ship Date]]-tbl_salesdata[[#This Row],[Order Date]]</f>
        <v>8</v>
      </c>
      <c r="P1079">
        <f>WEEKDAY(tbl_salesdata[[#This Row],[Order Date]],2)</f>
        <v>1</v>
      </c>
      <c r="Q1079" t="str">
        <f>TEXT(tbl_salesdata[[#This Row],[Order Date]],"dddd")</f>
        <v>Monday</v>
      </c>
      <c r="R1079" t="str">
        <f>IF(tbl_salesdata[[#This Row],[Weekdaynum]]&gt;5,"Yes","No")</f>
        <v>No</v>
      </c>
    </row>
    <row r="1080" spans="1:18" x14ac:dyDescent="0.35">
      <c r="A1080">
        <v>146545875</v>
      </c>
      <c r="B1080" s="3">
        <v>44527</v>
      </c>
      <c r="C1080" s="3">
        <v>44537</v>
      </c>
      <c r="D1080" t="s">
        <v>195</v>
      </c>
      <c r="E1080" t="s">
        <v>21</v>
      </c>
      <c r="F1080" t="s">
        <v>42</v>
      </c>
      <c r="G1080" t="s">
        <v>18</v>
      </c>
      <c r="H1080" t="s">
        <v>15</v>
      </c>
      <c r="I1080" s="9">
        <v>5036</v>
      </c>
      <c r="J1080" s="9">
        <v>437.2</v>
      </c>
      <c r="K1080" s="9">
        <v>263.33</v>
      </c>
      <c r="L1080" s="9">
        <f>tbl_salesdata[[#This Row],[Units Sold]]*tbl_salesdata[[#This Row],[Unit Cost]]</f>
        <v>1326129.8799999999</v>
      </c>
      <c r="M1080" s="9">
        <f>tbl_salesdata[[#This Row],[Units Sold]]*tbl_salesdata[[#This Row],[Unit Price]]</f>
        <v>2201739.1999999997</v>
      </c>
      <c r="N1080" s="9">
        <f>tbl_salesdata[[#This Row],[Total Sales]]-tbl_salesdata[[#This Row],[Total Cost]]</f>
        <v>875609.31999999983</v>
      </c>
      <c r="O1080">
        <f>tbl_salesdata[[#This Row],[Ship Date]]-tbl_salesdata[[#This Row],[Order Date]]</f>
        <v>10</v>
      </c>
      <c r="P1080">
        <f>WEEKDAY(tbl_salesdata[[#This Row],[Order Date]],2)</f>
        <v>6</v>
      </c>
      <c r="Q1080" t="str">
        <f>TEXT(tbl_salesdata[[#This Row],[Order Date]],"dddd")</f>
        <v>Saturday</v>
      </c>
      <c r="R1080" t="str">
        <f>IF(tbl_salesdata[[#This Row],[Weekdaynum]]&gt;5,"Yes","No")</f>
        <v>Yes</v>
      </c>
    </row>
    <row r="1081" spans="1:18" hidden="1" x14ac:dyDescent="0.35">
      <c r="A1081">
        <v>258436477</v>
      </c>
      <c r="B1081" s="3">
        <v>42806</v>
      </c>
      <c r="C1081" s="3">
        <v>42807</v>
      </c>
      <c r="D1081" t="s">
        <v>139</v>
      </c>
      <c r="E1081" t="s">
        <v>51</v>
      </c>
      <c r="F1081" t="s">
        <v>56</v>
      </c>
      <c r="G1081" t="s">
        <v>14</v>
      </c>
      <c r="H1081" t="s">
        <v>15</v>
      </c>
      <c r="I1081" s="9">
        <v>5951</v>
      </c>
      <c r="J1081" s="9">
        <v>9.33</v>
      </c>
      <c r="K1081" s="9">
        <v>6.92</v>
      </c>
      <c r="L1081" s="9">
        <f>tbl_salesdata[[#This Row],[Units Sold]]*tbl_salesdata[[#This Row],[Unit Cost]]</f>
        <v>41180.92</v>
      </c>
      <c r="M1081" s="9">
        <f>tbl_salesdata[[#This Row],[Units Sold]]*tbl_salesdata[[#This Row],[Unit Price]]</f>
        <v>55522.83</v>
      </c>
      <c r="N1081" s="9">
        <f>tbl_salesdata[[#This Row],[Total Sales]]-tbl_salesdata[[#This Row],[Total Cost]]</f>
        <v>14341.910000000003</v>
      </c>
      <c r="O1081">
        <f>tbl_salesdata[[#This Row],[Ship Date]]-tbl_salesdata[[#This Row],[Order Date]]</f>
        <v>1</v>
      </c>
      <c r="P1081">
        <f>WEEKDAY(tbl_salesdata[[#This Row],[Order Date]],2)</f>
        <v>7</v>
      </c>
      <c r="Q1081" t="str">
        <f>TEXT(tbl_salesdata[[#This Row],[Order Date]],"dddd")</f>
        <v>Sunday</v>
      </c>
      <c r="R1081" t="str">
        <f>IF(tbl_salesdata[[#This Row],[Weekdaynum]]&gt;5,"Yes","No")</f>
        <v>Yes</v>
      </c>
    </row>
    <row r="1082" spans="1:18" hidden="1" x14ac:dyDescent="0.35">
      <c r="A1082">
        <v>989405381</v>
      </c>
      <c r="B1082" s="3">
        <v>42528</v>
      </c>
      <c r="C1082" s="3">
        <v>42535</v>
      </c>
      <c r="D1082" t="s">
        <v>82</v>
      </c>
      <c r="E1082" t="s">
        <v>32</v>
      </c>
      <c r="F1082" t="s">
        <v>56</v>
      </c>
      <c r="G1082" t="s">
        <v>18</v>
      </c>
      <c r="H1082" t="s">
        <v>19</v>
      </c>
      <c r="I1082" s="9">
        <v>5894</v>
      </c>
      <c r="J1082" s="9">
        <v>9.33</v>
      </c>
      <c r="K1082" s="9">
        <v>6.92</v>
      </c>
      <c r="L1082" s="9">
        <f>tbl_salesdata[[#This Row],[Units Sold]]*tbl_salesdata[[#This Row],[Unit Cost]]</f>
        <v>40786.480000000003</v>
      </c>
      <c r="M1082" s="9">
        <f>tbl_salesdata[[#This Row],[Units Sold]]*tbl_salesdata[[#This Row],[Unit Price]]</f>
        <v>54991.02</v>
      </c>
      <c r="N1082" s="9">
        <f>tbl_salesdata[[#This Row],[Total Sales]]-tbl_salesdata[[#This Row],[Total Cost]]</f>
        <v>14204.539999999994</v>
      </c>
      <c r="O1082">
        <f>tbl_salesdata[[#This Row],[Ship Date]]-tbl_salesdata[[#This Row],[Order Date]]</f>
        <v>7</v>
      </c>
      <c r="P1082">
        <f>WEEKDAY(tbl_salesdata[[#This Row],[Order Date]],2)</f>
        <v>2</v>
      </c>
      <c r="Q1082" t="str">
        <f>TEXT(tbl_salesdata[[#This Row],[Order Date]],"dddd")</f>
        <v>Tuesday</v>
      </c>
      <c r="R1082" t="str">
        <f>IF(tbl_salesdata[[#This Row],[Weekdaynum]]&gt;5,"Yes","No")</f>
        <v>No</v>
      </c>
    </row>
    <row r="1083" spans="1:18" hidden="1" x14ac:dyDescent="0.35">
      <c r="A1083">
        <v>962715899</v>
      </c>
      <c r="B1083" s="3">
        <v>44888</v>
      </c>
      <c r="C1083" s="3">
        <v>44904</v>
      </c>
      <c r="D1083" t="s">
        <v>163</v>
      </c>
      <c r="E1083" t="s">
        <v>38</v>
      </c>
      <c r="F1083" t="s">
        <v>42</v>
      </c>
      <c r="G1083" t="s">
        <v>18</v>
      </c>
      <c r="H1083" t="s">
        <v>15</v>
      </c>
      <c r="I1083" s="9">
        <v>7883</v>
      </c>
      <c r="J1083" s="9">
        <v>437.2</v>
      </c>
      <c r="K1083" s="9">
        <v>263.33</v>
      </c>
      <c r="L1083" s="9">
        <f>tbl_salesdata[[#This Row],[Units Sold]]*tbl_salesdata[[#This Row],[Unit Cost]]</f>
        <v>2075830.39</v>
      </c>
      <c r="M1083" s="9">
        <f>tbl_salesdata[[#This Row],[Units Sold]]*tbl_salesdata[[#This Row],[Unit Price]]</f>
        <v>3446447.6</v>
      </c>
      <c r="N1083" s="9">
        <f>tbl_salesdata[[#This Row],[Total Sales]]-tbl_salesdata[[#This Row],[Total Cost]]</f>
        <v>1370617.2100000002</v>
      </c>
      <c r="O1083">
        <f>tbl_salesdata[[#This Row],[Ship Date]]-tbl_salesdata[[#This Row],[Order Date]]</f>
        <v>16</v>
      </c>
      <c r="P1083">
        <f>WEEKDAY(tbl_salesdata[[#This Row],[Order Date]],2)</f>
        <v>3</v>
      </c>
      <c r="Q1083" t="str">
        <f>TEXT(tbl_salesdata[[#This Row],[Order Date]],"dddd")</f>
        <v>Wednesday</v>
      </c>
      <c r="R1083" t="str">
        <f>IF(tbl_salesdata[[#This Row],[Weekdaynum]]&gt;5,"Yes","No")</f>
        <v>No</v>
      </c>
    </row>
    <row r="1084" spans="1:18" x14ac:dyDescent="0.35">
      <c r="A1084">
        <v>315711724</v>
      </c>
      <c r="B1084" s="3">
        <v>43176</v>
      </c>
      <c r="C1084" s="3">
        <v>43187</v>
      </c>
      <c r="D1084" t="s">
        <v>99</v>
      </c>
      <c r="E1084" t="s">
        <v>38</v>
      </c>
      <c r="F1084" t="s">
        <v>42</v>
      </c>
      <c r="G1084" t="s">
        <v>14</v>
      </c>
      <c r="H1084" t="s">
        <v>34</v>
      </c>
      <c r="I1084" s="9">
        <v>4970</v>
      </c>
      <c r="J1084" s="9">
        <v>437.2</v>
      </c>
      <c r="K1084" s="9">
        <v>263.33</v>
      </c>
      <c r="L1084" s="9">
        <f>tbl_salesdata[[#This Row],[Units Sold]]*tbl_salesdata[[#This Row],[Unit Cost]]</f>
        <v>1308750.0999999999</v>
      </c>
      <c r="M1084" s="9">
        <f>tbl_salesdata[[#This Row],[Units Sold]]*tbl_salesdata[[#This Row],[Unit Price]]</f>
        <v>2172884</v>
      </c>
      <c r="N1084" s="9">
        <f>tbl_salesdata[[#This Row],[Total Sales]]-tbl_salesdata[[#This Row],[Total Cost]]</f>
        <v>864133.90000000014</v>
      </c>
      <c r="O1084">
        <f>tbl_salesdata[[#This Row],[Ship Date]]-tbl_salesdata[[#This Row],[Order Date]]</f>
        <v>11</v>
      </c>
      <c r="P1084">
        <f>WEEKDAY(tbl_salesdata[[#This Row],[Order Date]],2)</f>
        <v>6</v>
      </c>
      <c r="Q1084" t="str">
        <f>TEXT(tbl_salesdata[[#This Row],[Order Date]],"dddd")</f>
        <v>Saturday</v>
      </c>
      <c r="R1084" t="str">
        <f>IF(tbl_salesdata[[#This Row],[Weekdaynum]]&gt;5,"Yes","No")</f>
        <v>Yes</v>
      </c>
    </row>
    <row r="1085" spans="1:18" hidden="1" x14ac:dyDescent="0.35">
      <c r="A1085">
        <v>100619590</v>
      </c>
      <c r="B1085" s="3">
        <v>43170</v>
      </c>
      <c r="C1085" s="3">
        <v>43174</v>
      </c>
      <c r="D1085" t="s">
        <v>84</v>
      </c>
      <c r="E1085" t="s">
        <v>24</v>
      </c>
      <c r="F1085" t="s">
        <v>76</v>
      </c>
      <c r="G1085" t="s">
        <v>14</v>
      </c>
      <c r="H1085" t="s">
        <v>34</v>
      </c>
      <c r="I1085" s="9">
        <v>4427</v>
      </c>
      <c r="J1085" s="9">
        <v>668.27</v>
      </c>
      <c r="K1085" s="9">
        <v>502.54</v>
      </c>
      <c r="L1085" s="9">
        <f>tbl_salesdata[[#This Row],[Units Sold]]*tbl_salesdata[[#This Row],[Unit Cost]]</f>
        <v>2224744.58</v>
      </c>
      <c r="M1085" s="9">
        <f>tbl_salesdata[[#This Row],[Units Sold]]*tbl_salesdata[[#This Row],[Unit Price]]</f>
        <v>2958431.29</v>
      </c>
      <c r="N1085" s="9">
        <f>tbl_salesdata[[#This Row],[Total Sales]]-tbl_salesdata[[#This Row],[Total Cost]]</f>
        <v>733686.71</v>
      </c>
      <c r="O1085">
        <f>tbl_salesdata[[#This Row],[Ship Date]]-tbl_salesdata[[#This Row],[Order Date]]</f>
        <v>4</v>
      </c>
      <c r="P1085">
        <f>WEEKDAY(tbl_salesdata[[#This Row],[Order Date]],2)</f>
        <v>7</v>
      </c>
      <c r="Q1085" t="str">
        <f>TEXT(tbl_salesdata[[#This Row],[Order Date]],"dddd")</f>
        <v>Sunday</v>
      </c>
      <c r="R1085" t="str">
        <f>IF(tbl_salesdata[[#This Row],[Weekdaynum]]&gt;5,"Yes","No")</f>
        <v>Yes</v>
      </c>
    </row>
    <row r="1086" spans="1:18" hidden="1" x14ac:dyDescent="0.35">
      <c r="A1086">
        <v>173122918</v>
      </c>
      <c r="B1086" s="3">
        <v>42163</v>
      </c>
      <c r="C1086" s="3">
        <v>42177</v>
      </c>
      <c r="D1086" t="s">
        <v>204</v>
      </c>
      <c r="E1086" t="s">
        <v>21</v>
      </c>
      <c r="F1086" t="s">
        <v>33</v>
      </c>
      <c r="G1086" t="s">
        <v>18</v>
      </c>
      <c r="H1086" t="s">
        <v>15</v>
      </c>
      <c r="I1086" s="9">
        <v>9773</v>
      </c>
      <c r="J1086" s="9">
        <v>109.28</v>
      </c>
      <c r="K1086" s="9">
        <v>35.840000000000003</v>
      </c>
      <c r="L1086" s="9">
        <f>tbl_salesdata[[#This Row],[Units Sold]]*tbl_salesdata[[#This Row],[Unit Cost]]</f>
        <v>350264.32000000001</v>
      </c>
      <c r="M1086" s="9">
        <f>tbl_salesdata[[#This Row],[Units Sold]]*tbl_salesdata[[#This Row],[Unit Price]]</f>
        <v>1067993.44</v>
      </c>
      <c r="N1086" s="9">
        <f>tbl_salesdata[[#This Row],[Total Sales]]-tbl_salesdata[[#This Row],[Total Cost]]</f>
        <v>717729.11999999988</v>
      </c>
      <c r="O1086">
        <f>tbl_salesdata[[#This Row],[Ship Date]]-tbl_salesdata[[#This Row],[Order Date]]</f>
        <v>14</v>
      </c>
      <c r="P1086">
        <f>WEEKDAY(tbl_salesdata[[#This Row],[Order Date]],2)</f>
        <v>1</v>
      </c>
      <c r="Q1086" t="str">
        <f>TEXT(tbl_salesdata[[#This Row],[Order Date]],"dddd")</f>
        <v>Monday</v>
      </c>
      <c r="R1086" t="str">
        <f>IF(tbl_salesdata[[#This Row],[Weekdaynum]]&gt;5,"Yes","No")</f>
        <v>No</v>
      </c>
    </row>
    <row r="1087" spans="1:18" hidden="1" x14ac:dyDescent="0.35">
      <c r="A1087">
        <v>403788173</v>
      </c>
      <c r="B1087" s="3">
        <v>44509</v>
      </c>
      <c r="C1087" s="3">
        <v>44521</v>
      </c>
      <c r="D1087" t="s">
        <v>167</v>
      </c>
      <c r="E1087" t="s">
        <v>38</v>
      </c>
      <c r="F1087" t="s">
        <v>76</v>
      </c>
      <c r="G1087" t="s">
        <v>18</v>
      </c>
      <c r="H1087" t="s">
        <v>19</v>
      </c>
      <c r="I1087" s="9">
        <v>8748</v>
      </c>
      <c r="J1087" s="9">
        <v>668.27</v>
      </c>
      <c r="K1087" s="9">
        <v>502.54</v>
      </c>
      <c r="L1087" s="9">
        <f>tbl_salesdata[[#This Row],[Units Sold]]*tbl_salesdata[[#This Row],[Unit Cost]]</f>
        <v>4396219.92</v>
      </c>
      <c r="M1087" s="9">
        <f>tbl_salesdata[[#This Row],[Units Sold]]*tbl_salesdata[[#This Row],[Unit Price]]</f>
        <v>5846025.96</v>
      </c>
      <c r="N1087" s="9">
        <f>tbl_salesdata[[#This Row],[Total Sales]]-tbl_salesdata[[#This Row],[Total Cost]]</f>
        <v>1449806.04</v>
      </c>
      <c r="O1087">
        <f>tbl_salesdata[[#This Row],[Ship Date]]-tbl_salesdata[[#This Row],[Order Date]]</f>
        <v>12</v>
      </c>
      <c r="P1087">
        <f>WEEKDAY(tbl_salesdata[[#This Row],[Order Date]],2)</f>
        <v>2</v>
      </c>
      <c r="Q1087" t="str">
        <f>TEXT(tbl_salesdata[[#This Row],[Order Date]],"dddd")</f>
        <v>Tuesday</v>
      </c>
      <c r="R1087" t="str">
        <f>IF(tbl_salesdata[[#This Row],[Weekdaynum]]&gt;5,"Yes","No")</f>
        <v>No</v>
      </c>
    </row>
    <row r="1088" spans="1:18" hidden="1" x14ac:dyDescent="0.35">
      <c r="A1088">
        <v>747351682</v>
      </c>
      <c r="B1088" s="3">
        <v>42905</v>
      </c>
      <c r="C1088" s="3">
        <v>42919</v>
      </c>
      <c r="D1088" t="s">
        <v>185</v>
      </c>
      <c r="E1088" t="s">
        <v>38</v>
      </c>
      <c r="F1088" t="s">
        <v>56</v>
      </c>
      <c r="G1088" t="s">
        <v>14</v>
      </c>
      <c r="H1088" t="s">
        <v>15</v>
      </c>
      <c r="I1088" s="9">
        <v>6825</v>
      </c>
      <c r="J1088" s="9">
        <v>9.33</v>
      </c>
      <c r="K1088" s="9">
        <v>6.92</v>
      </c>
      <c r="L1088" s="9">
        <f>tbl_salesdata[[#This Row],[Units Sold]]*tbl_salesdata[[#This Row],[Unit Cost]]</f>
        <v>47229</v>
      </c>
      <c r="M1088" s="9">
        <f>tbl_salesdata[[#This Row],[Units Sold]]*tbl_salesdata[[#This Row],[Unit Price]]</f>
        <v>63677.25</v>
      </c>
      <c r="N1088" s="9">
        <f>tbl_salesdata[[#This Row],[Total Sales]]-tbl_salesdata[[#This Row],[Total Cost]]</f>
        <v>16448.25</v>
      </c>
      <c r="O1088">
        <f>tbl_salesdata[[#This Row],[Ship Date]]-tbl_salesdata[[#This Row],[Order Date]]</f>
        <v>14</v>
      </c>
      <c r="P1088">
        <f>WEEKDAY(tbl_salesdata[[#This Row],[Order Date]],2)</f>
        <v>1</v>
      </c>
      <c r="Q1088" t="str">
        <f>TEXT(tbl_salesdata[[#This Row],[Order Date]],"dddd")</f>
        <v>Monday</v>
      </c>
      <c r="R1088" t="str">
        <f>IF(tbl_salesdata[[#This Row],[Weekdaynum]]&gt;5,"Yes","No")</f>
        <v>No</v>
      </c>
    </row>
    <row r="1089" spans="1:18" hidden="1" x14ac:dyDescent="0.35">
      <c r="A1089">
        <v>328862273</v>
      </c>
      <c r="B1089" s="3">
        <v>43560</v>
      </c>
      <c r="C1089" s="3">
        <v>43562</v>
      </c>
      <c r="D1089" t="s">
        <v>69</v>
      </c>
      <c r="E1089" t="s">
        <v>38</v>
      </c>
      <c r="F1089" t="s">
        <v>76</v>
      </c>
      <c r="G1089" t="s">
        <v>14</v>
      </c>
      <c r="H1089" t="s">
        <v>34</v>
      </c>
      <c r="I1089" s="9">
        <v>6510</v>
      </c>
      <c r="J1089" s="9">
        <v>668.27</v>
      </c>
      <c r="K1089" s="9">
        <v>502.54</v>
      </c>
      <c r="L1089" s="9">
        <f>tbl_salesdata[[#This Row],[Units Sold]]*tbl_salesdata[[#This Row],[Unit Cost]]</f>
        <v>3271535.4</v>
      </c>
      <c r="M1089" s="9">
        <f>tbl_salesdata[[#This Row],[Units Sold]]*tbl_salesdata[[#This Row],[Unit Price]]</f>
        <v>4350437.7</v>
      </c>
      <c r="N1089" s="9">
        <f>tbl_salesdata[[#This Row],[Total Sales]]-tbl_salesdata[[#This Row],[Total Cost]]</f>
        <v>1078902.3000000003</v>
      </c>
      <c r="O1089">
        <f>tbl_salesdata[[#This Row],[Ship Date]]-tbl_salesdata[[#This Row],[Order Date]]</f>
        <v>2</v>
      </c>
      <c r="P1089">
        <f>WEEKDAY(tbl_salesdata[[#This Row],[Order Date]],2)</f>
        <v>5</v>
      </c>
      <c r="Q1089" t="str">
        <f>TEXT(tbl_salesdata[[#This Row],[Order Date]],"dddd")</f>
        <v>Friday</v>
      </c>
      <c r="R1089" t="str">
        <f>IF(tbl_salesdata[[#This Row],[Weekdaynum]]&gt;5,"Yes","No")</f>
        <v>No</v>
      </c>
    </row>
    <row r="1090" spans="1:18" x14ac:dyDescent="0.35">
      <c r="A1090">
        <v>719872558</v>
      </c>
      <c r="B1090" s="3">
        <v>42042</v>
      </c>
      <c r="C1090" s="3">
        <v>42046</v>
      </c>
      <c r="D1090" t="s">
        <v>16</v>
      </c>
      <c r="E1090" t="s">
        <v>12</v>
      </c>
      <c r="F1090" t="s">
        <v>47</v>
      </c>
      <c r="G1090" t="s">
        <v>18</v>
      </c>
      <c r="H1090" t="s">
        <v>19</v>
      </c>
      <c r="I1090" s="9">
        <v>5142</v>
      </c>
      <c r="J1090" s="9">
        <v>421.89</v>
      </c>
      <c r="K1090" s="9">
        <v>364.69</v>
      </c>
      <c r="L1090" s="9">
        <f>tbl_salesdata[[#This Row],[Units Sold]]*tbl_salesdata[[#This Row],[Unit Cost]]</f>
        <v>1875235.98</v>
      </c>
      <c r="M1090" s="9">
        <f>tbl_salesdata[[#This Row],[Units Sold]]*tbl_salesdata[[#This Row],[Unit Price]]</f>
        <v>2169358.38</v>
      </c>
      <c r="N1090" s="9">
        <f>tbl_salesdata[[#This Row],[Total Sales]]-tbl_salesdata[[#This Row],[Total Cost]]</f>
        <v>294122.39999999991</v>
      </c>
      <c r="O1090">
        <f>tbl_salesdata[[#This Row],[Ship Date]]-tbl_salesdata[[#This Row],[Order Date]]</f>
        <v>4</v>
      </c>
      <c r="P1090">
        <f>WEEKDAY(tbl_salesdata[[#This Row],[Order Date]],2)</f>
        <v>6</v>
      </c>
      <c r="Q1090" t="str">
        <f>TEXT(tbl_salesdata[[#This Row],[Order Date]],"dddd")</f>
        <v>Saturday</v>
      </c>
      <c r="R1090" t="str">
        <f>IF(tbl_salesdata[[#This Row],[Weekdaynum]]&gt;5,"Yes","No")</f>
        <v>Yes</v>
      </c>
    </row>
    <row r="1091" spans="1:18" x14ac:dyDescent="0.35">
      <c r="A1091">
        <v>900488221</v>
      </c>
      <c r="B1091" s="3">
        <v>44191</v>
      </c>
      <c r="C1091" s="3">
        <v>44194</v>
      </c>
      <c r="D1091" t="s">
        <v>81</v>
      </c>
      <c r="E1091" t="s">
        <v>32</v>
      </c>
      <c r="F1091" t="s">
        <v>40</v>
      </c>
      <c r="G1091" t="s">
        <v>18</v>
      </c>
      <c r="H1091" t="s">
        <v>15</v>
      </c>
      <c r="I1091" s="9">
        <v>3330</v>
      </c>
      <c r="J1091" s="9">
        <v>651.21</v>
      </c>
      <c r="K1091" s="9">
        <v>524.96</v>
      </c>
      <c r="L1091" s="9">
        <f>tbl_salesdata[[#This Row],[Units Sold]]*tbl_salesdata[[#This Row],[Unit Cost]]</f>
        <v>1748116.8</v>
      </c>
      <c r="M1091" s="9">
        <f>tbl_salesdata[[#This Row],[Units Sold]]*tbl_salesdata[[#This Row],[Unit Price]]</f>
        <v>2168529.3000000003</v>
      </c>
      <c r="N1091" s="9">
        <f>tbl_salesdata[[#This Row],[Total Sales]]-tbl_salesdata[[#This Row],[Total Cost]]</f>
        <v>420412.50000000023</v>
      </c>
      <c r="O1091">
        <f>tbl_salesdata[[#This Row],[Ship Date]]-tbl_salesdata[[#This Row],[Order Date]]</f>
        <v>3</v>
      </c>
      <c r="P1091">
        <f>WEEKDAY(tbl_salesdata[[#This Row],[Order Date]],2)</f>
        <v>6</v>
      </c>
      <c r="Q1091" t="str">
        <f>TEXT(tbl_salesdata[[#This Row],[Order Date]],"dddd")</f>
        <v>Saturday</v>
      </c>
      <c r="R1091" t="str">
        <f>IF(tbl_salesdata[[#This Row],[Weekdaynum]]&gt;5,"Yes","No")</f>
        <v>Yes</v>
      </c>
    </row>
    <row r="1092" spans="1:18" hidden="1" x14ac:dyDescent="0.35">
      <c r="A1092">
        <v>756252324</v>
      </c>
      <c r="B1092" s="3">
        <v>44579</v>
      </c>
      <c r="C1092" s="3">
        <v>44590</v>
      </c>
      <c r="D1092" t="s">
        <v>116</v>
      </c>
      <c r="E1092" t="s">
        <v>21</v>
      </c>
      <c r="F1092" t="s">
        <v>56</v>
      </c>
      <c r="G1092" t="s">
        <v>14</v>
      </c>
      <c r="H1092" t="s">
        <v>26</v>
      </c>
      <c r="I1092" s="9">
        <v>723</v>
      </c>
      <c r="J1092" s="9">
        <v>9.33</v>
      </c>
      <c r="K1092" s="9">
        <v>6.92</v>
      </c>
      <c r="L1092" s="9">
        <f>tbl_salesdata[[#This Row],[Units Sold]]*tbl_salesdata[[#This Row],[Unit Cost]]</f>
        <v>5003.16</v>
      </c>
      <c r="M1092" s="9">
        <f>tbl_salesdata[[#This Row],[Units Sold]]*tbl_salesdata[[#This Row],[Unit Price]]</f>
        <v>6745.59</v>
      </c>
      <c r="N1092" s="9">
        <f>tbl_salesdata[[#This Row],[Total Sales]]-tbl_salesdata[[#This Row],[Total Cost]]</f>
        <v>1742.4300000000003</v>
      </c>
      <c r="O1092">
        <f>tbl_salesdata[[#This Row],[Ship Date]]-tbl_salesdata[[#This Row],[Order Date]]</f>
        <v>11</v>
      </c>
      <c r="P1092">
        <f>WEEKDAY(tbl_salesdata[[#This Row],[Order Date]],2)</f>
        <v>2</v>
      </c>
      <c r="Q1092" t="str">
        <f>TEXT(tbl_salesdata[[#This Row],[Order Date]],"dddd")</f>
        <v>Tuesday</v>
      </c>
      <c r="R1092" t="str">
        <f>IF(tbl_salesdata[[#This Row],[Weekdaynum]]&gt;5,"Yes","No")</f>
        <v>No</v>
      </c>
    </row>
    <row r="1093" spans="1:18" hidden="1" x14ac:dyDescent="0.35">
      <c r="A1093">
        <v>296289527</v>
      </c>
      <c r="B1093" s="3">
        <v>43718</v>
      </c>
      <c r="C1093" s="3">
        <v>43726</v>
      </c>
      <c r="D1093" t="s">
        <v>139</v>
      </c>
      <c r="E1093" t="s">
        <v>51</v>
      </c>
      <c r="F1093" t="s">
        <v>40</v>
      </c>
      <c r="G1093" t="s">
        <v>14</v>
      </c>
      <c r="H1093" t="s">
        <v>15</v>
      </c>
      <c r="I1093" s="9">
        <v>7510</v>
      </c>
      <c r="J1093" s="9">
        <v>651.21</v>
      </c>
      <c r="K1093" s="9">
        <v>524.96</v>
      </c>
      <c r="L1093" s="9">
        <f>tbl_salesdata[[#This Row],[Units Sold]]*tbl_salesdata[[#This Row],[Unit Cost]]</f>
        <v>3942449.6</v>
      </c>
      <c r="M1093" s="9">
        <f>tbl_salesdata[[#This Row],[Units Sold]]*tbl_salesdata[[#This Row],[Unit Price]]</f>
        <v>4890587.1000000006</v>
      </c>
      <c r="N1093" s="9">
        <f>tbl_salesdata[[#This Row],[Total Sales]]-tbl_salesdata[[#This Row],[Total Cost]]</f>
        <v>948137.50000000047</v>
      </c>
      <c r="O1093">
        <f>tbl_salesdata[[#This Row],[Ship Date]]-tbl_salesdata[[#This Row],[Order Date]]</f>
        <v>8</v>
      </c>
      <c r="P1093">
        <f>WEEKDAY(tbl_salesdata[[#This Row],[Order Date]],2)</f>
        <v>2</v>
      </c>
      <c r="Q1093" t="str">
        <f>TEXT(tbl_salesdata[[#This Row],[Order Date]],"dddd")</f>
        <v>Tuesday</v>
      </c>
      <c r="R1093" t="str">
        <f>IF(tbl_salesdata[[#This Row],[Weekdaynum]]&gt;5,"Yes","No")</f>
        <v>No</v>
      </c>
    </row>
    <row r="1094" spans="1:18" hidden="1" x14ac:dyDescent="0.35">
      <c r="A1094">
        <v>704205453</v>
      </c>
      <c r="B1094" s="3">
        <v>44483</v>
      </c>
      <c r="C1094" s="3">
        <v>44486</v>
      </c>
      <c r="D1094" t="s">
        <v>166</v>
      </c>
      <c r="E1094" t="s">
        <v>38</v>
      </c>
      <c r="F1094" t="s">
        <v>17</v>
      </c>
      <c r="G1094" t="s">
        <v>14</v>
      </c>
      <c r="H1094" t="s">
        <v>15</v>
      </c>
      <c r="I1094" s="9">
        <v>8897</v>
      </c>
      <c r="J1094" s="9">
        <v>152.58000000000001</v>
      </c>
      <c r="K1094" s="9">
        <v>97.44</v>
      </c>
      <c r="L1094" s="9">
        <f>tbl_salesdata[[#This Row],[Units Sold]]*tbl_salesdata[[#This Row],[Unit Cost]]</f>
        <v>866923.67999999993</v>
      </c>
      <c r="M1094" s="9">
        <f>tbl_salesdata[[#This Row],[Units Sold]]*tbl_salesdata[[#This Row],[Unit Price]]</f>
        <v>1357504.26</v>
      </c>
      <c r="N1094" s="9">
        <f>tbl_salesdata[[#This Row],[Total Sales]]-tbl_salesdata[[#This Row],[Total Cost]]</f>
        <v>490580.58000000007</v>
      </c>
      <c r="O1094">
        <f>tbl_salesdata[[#This Row],[Ship Date]]-tbl_salesdata[[#This Row],[Order Date]]</f>
        <v>3</v>
      </c>
      <c r="P1094">
        <f>WEEKDAY(tbl_salesdata[[#This Row],[Order Date]],2)</f>
        <v>4</v>
      </c>
      <c r="Q1094" t="str">
        <f>TEXT(tbl_salesdata[[#This Row],[Order Date]],"dddd")</f>
        <v>Thursday</v>
      </c>
      <c r="R1094" t="str">
        <f>IF(tbl_salesdata[[#This Row],[Weekdaynum]]&gt;5,"Yes","No")</f>
        <v>No</v>
      </c>
    </row>
    <row r="1095" spans="1:18" hidden="1" x14ac:dyDescent="0.35">
      <c r="A1095">
        <v>176923930</v>
      </c>
      <c r="B1095" s="3">
        <v>44798</v>
      </c>
      <c r="C1095" s="3">
        <v>44803</v>
      </c>
      <c r="D1095" t="s">
        <v>101</v>
      </c>
      <c r="E1095" t="s">
        <v>24</v>
      </c>
      <c r="F1095" t="s">
        <v>25</v>
      </c>
      <c r="G1095" t="s">
        <v>18</v>
      </c>
      <c r="H1095" t="s">
        <v>15</v>
      </c>
      <c r="I1095" s="9">
        <v>4577</v>
      </c>
      <c r="J1095" s="9">
        <v>205.7</v>
      </c>
      <c r="K1095" s="9">
        <v>117.11</v>
      </c>
      <c r="L1095" s="9">
        <f>tbl_salesdata[[#This Row],[Units Sold]]*tbl_salesdata[[#This Row],[Unit Cost]]</f>
        <v>536012.47</v>
      </c>
      <c r="M1095" s="9">
        <f>tbl_salesdata[[#This Row],[Units Sold]]*tbl_salesdata[[#This Row],[Unit Price]]</f>
        <v>941488.89999999991</v>
      </c>
      <c r="N1095" s="9">
        <f>tbl_salesdata[[#This Row],[Total Sales]]-tbl_salesdata[[#This Row],[Total Cost]]</f>
        <v>405476.42999999993</v>
      </c>
      <c r="O1095">
        <f>tbl_salesdata[[#This Row],[Ship Date]]-tbl_salesdata[[#This Row],[Order Date]]</f>
        <v>5</v>
      </c>
      <c r="P1095">
        <f>WEEKDAY(tbl_salesdata[[#This Row],[Order Date]],2)</f>
        <v>4</v>
      </c>
      <c r="Q1095" t="str">
        <f>TEXT(tbl_salesdata[[#This Row],[Order Date]],"dddd")</f>
        <v>Thursday</v>
      </c>
      <c r="R1095" t="str">
        <f>IF(tbl_salesdata[[#This Row],[Weekdaynum]]&gt;5,"Yes","No")</f>
        <v>No</v>
      </c>
    </row>
    <row r="1096" spans="1:18" hidden="1" x14ac:dyDescent="0.35">
      <c r="A1096">
        <v>131681287</v>
      </c>
      <c r="B1096" s="3">
        <v>44594</v>
      </c>
      <c r="C1096" s="3">
        <v>44604</v>
      </c>
      <c r="D1096" t="s">
        <v>89</v>
      </c>
      <c r="E1096" t="s">
        <v>38</v>
      </c>
      <c r="F1096" t="s">
        <v>68</v>
      </c>
      <c r="G1096" t="s">
        <v>14</v>
      </c>
      <c r="H1096" t="s">
        <v>15</v>
      </c>
      <c r="I1096" s="9">
        <v>6274</v>
      </c>
      <c r="J1096" s="9">
        <v>154.06</v>
      </c>
      <c r="K1096" s="9">
        <v>90.93</v>
      </c>
      <c r="L1096" s="9">
        <f>tbl_salesdata[[#This Row],[Units Sold]]*tbl_salesdata[[#This Row],[Unit Cost]]</f>
        <v>570494.82000000007</v>
      </c>
      <c r="M1096" s="9">
        <f>tbl_salesdata[[#This Row],[Units Sold]]*tbl_salesdata[[#This Row],[Unit Price]]</f>
        <v>966572.44000000006</v>
      </c>
      <c r="N1096" s="9">
        <f>tbl_salesdata[[#This Row],[Total Sales]]-tbl_salesdata[[#This Row],[Total Cost]]</f>
        <v>396077.62</v>
      </c>
      <c r="O1096">
        <f>tbl_salesdata[[#This Row],[Ship Date]]-tbl_salesdata[[#This Row],[Order Date]]</f>
        <v>10</v>
      </c>
      <c r="P1096">
        <f>WEEKDAY(tbl_salesdata[[#This Row],[Order Date]],2)</f>
        <v>3</v>
      </c>
      <c r="Q1096" t="str">
        <f>TEXT(tbl_salesdata[[#This Row],[Order Date]],"dddd")</f>
        <v>Wednesday</v>
      </c>
      <c r="R1096" t="str">
        <f>IF(tbl_salesdata[[#This Row],[Weekdaynum]]&gt;5,"Yes","No")</f>
        <v>No</v>
      </c>
    </row>
    <row r="1097" spans="1:18" hidden="1" x14ac:dyDescent="0.35">
      <c r="A1097">
        <v>256026351</v>
      </c>
      <c r="B1097" s="3">
        <v>43384</v>
      </c>
      <c r="C1097" s="3">
        <v>43395</v>
      </c>
      <c r="D1097" t="s">
        <v>97</v>
      </c>
      <c r="E1097" t="s">
        <v>29</v>
      </c>
      <c r="F1097" t="s">
        <v>56</v>
      </c>
      <c r="G1097" t="s">
        <v>14</v>
      </c>
      <c r="H1097" t="s">
        <v>19</v>
      </c>
      <c r="I1097" s="9">
        <v>2742</v>
      </c>
      <c r="J1097" s="9">
        <v>9.33</v>
      </c>
      <c r="K1097" s="9">
        <v>6.92</v>
      </c>
      <c r="L1097" s="9">
        <f>tbl_salesdata[[#This Row],[Units Sold]]*tbl_salesdata[[#This Row],[Unit Cost]]</f>
        <v>18974.64</v>
      </c>
      <c r="M1097" s="9">
        <f>tbl_salesdata[[#This Row],[Units Sold]]*tbl_salesdata[[#This Row],[Unit Price]]</f>
        <v>25582.86</v>
      </c>
      <c r="N1097" s="9">
        <f>tbl_salesdata[[#This Row],[Total Sales]]-tbl_salesdata[[#This Row],[Total Cost]]</f>
        <v>6608.2200000000012</v>
      </c>
      <c r="O1097">
        <f>tbl_salesdata[[#This Row],[Ship Date]]-tbl_salesdata[[#This Row],[Order Date]]</f>
        <v>11</v>
      </c>
      <c r="P1097">
        <f>WEEKDAY(tbl_salesdata[[#This Row],[Order Date]],2)</f>
        <v>4</v>
      </c>
      <c r="Q1097" t="str">
        <f>TEXT(tbl_salesdata[[#This Row],[Order Date]],"dddd")</f>
        <v>Thursday</v>
      </c>
      <c r="R1097" t="str">
        <f>IF(tbl_salesdata[[#This Row],[Weekdaynum]]&gt;5,"Yes","No")</f>
        <v>No</v>
      </c>
    </row>
    <row r="1098" spans="1:18" hidden="1" x14ac:dyDescent="0.35">
      <c r="A1098">
        <v>757820451</v>
      </c>
      <c r="B1098" s="3">
        <v>42110</v>
      </c>
      <c r="C1098" s="3">
        <v>42125</v>
      </c>
      <c r="D1098" t="s">
        <v>90</v>
      </c>
      <c r="E1098" t="s">
        <v>38</v>
      </c>
      <c r="F1098" t="s">
        <v>17</v>
      </c>
      <c r="G1098" t="s">
        <v>18</v>
      </c>
      <c r="H1098" t="s">
        <v>26</v>
      </c>
      <c r="I1098" s="9">
        <v>4767</v>
      </c>
      <c r="J1098" s="9">
        <v>152.58000000000001</v>
      </c>
      <c r="K1098" s="9">
        <v>97.44</v>
      </c>
      <c r="L1098" s="9">
        <f>tbl_salesdata[[#This Row],[Units Sold]]*tbl_salesdata[[#This Row],[Unit Cost]]</f>
        <v>464496.48</v>
      </c>
      <c r="M1098" s="9">
        <f>tbl_salesdata[[#This Row],[Units Sold]]*tbl_salesdata[[#This Row],[Unit Price]]</f>
        <v>727348.8600000001</v>
      </c>
      <c r="N1098" s="9">
        <f>tbl_salesdata[[#This Row],[Total Sales]]-tbl_salesdata[[#This Row],[Total Cost]]</f>
        <v>262852.38000000012</v>
      </c>
      <c r="O1098">
        <f>tbl_salesdata[[#This Row],[Ship Date]]-tbl_salesdata[[#This Row],[Order Date]]</f>
        <v>15</v>
      </c>
      <c r="P1098">
        <f>WEEKDAY(tbl_salesdata[[#This Row],[Order Date]],2)</f>
        <v>4</v>
      </c>
      <c r="Q1098" t="str">
        <f>TEXT(tbl_salesdata[[#This Row],[Order Date]],"dddd")</f>
        <v>Thursday</v>
      </c>
      <c r="R1098" t="str">
        <f>IF(tbl_salesdata[[#This Row],[Weekdaynum]]&gt;5,"Yes","No")</f>
        <v>No</v>
      </c>
    </row>
    <row r="1099" spans="1:18" hidden="1" x14ac:dyDescent="0.35">
      <c r="A1099">
        <v>115237414</v>
      </c>
      <c r="B1099" s="3">
        <v>43331</v>
      </c>
      <c r="C1099" s="3">
        <v>43345</v>
      </c>
      <c r="D1099" t="s">
        <v>187</v>
      </c>
      <c r="E1099" t="s">
        <v>29</v>
      </c>
      <c r="F1099" t="s">
        <v>68</v>
      </c>
      <c r="G1099" t="s">
        <v>18</v>
      </c>
      <c r="H1099" t="s">
        <v>34</v>
      </c>
      <c r="I1099" s="9">
        <v>167</v>
      </c>
      <c r="J1099" s="9">
        <v>154.06</v>
      </c>
      <c r="K1099" s="9">
        <v>90.93</v>
      </c>
      <c r="L1099" s="9">
        <f>tbl_salesdata[[#This Row],[Units Sold]]*tbl_salesdata[[#This Row],[Unit Cost]]</f>
        <v>15185.310000000001</v>
      </c>
      <c r="M1099" s="9">
        <f>tbl_salesdata[[#This Row],[Units Sold]]*tbl_salesdata[[#This Row],[Unit Price]]</f>
        <v>25728.02</v>
      </c>
      <c r="N1099" s="9">
        <f>tbl_salesdata[[#This Row],[Total Sales]]-tbl_salesdata[[#This Row],[Total Cost]]</f>
        <v>10542.71</v>
      </c>
      <c r="O1099">
        <f>tbl_salesdata[[#This Row],[Ship Date]]-tbl_salesdata[[#This Row],[Order Date]]</f>
        <v>14</v>
      </c>
      <c r="P1099">
        <f>WEEKDAY(tbl_salesdata[[#This Row],[Order Date]],2)</f>
        <v>7</v>
      </c>
      <c r="Q1099" t="str">
        <f>TEXT(tbl_salesdata[[#This Row],[Order Date]],"dddd")</f>
        <v>Sunday</v>
      </c>
      <c r="R1099" t="str">
        <f>IF(tbl_salesdata[[#This Row],[Weekdaynum]]&gt;5,"Yes","No")</f>
        <v>Yes</v>
      </c>
    </row>
    <row r="1100" spans="1:18" hidden="1" x14ac:dyDescent="0.35">
      <c r="A1100">
        <v>926763570</v>
      </c>
      <c r="B1100" s="3">
        <v>42690</v>
      </c>
      <c r="C1100" s="3">
        <v>42707</v>
      </c>
      <c r="D1100" t="s">
        <v>122</v>
      </c>
      <c r="E1100" t="s">
        <v>21</v>
      </c>
      <c r="F1100" t="s">
        <v>33</v>
      </c>
      <c r="G1100" t="s">
        <v>18</v>
      </c>
      <c r="H1100" t="s">
        <v>34</v>
      </c>
      <c r="I1100" s="9">
        <v>8790</v>
      </c>
      <c r="J1100" s="9">
        <v>109.28</v>
      </c>
      <c r="K1100" s="9">
        <v>35.840000000000003</v>
      </c>
      <c r="L1100" s="9">
        <f>tbl_salesdata[[#This Row],[Units Sold]]*tbl_salesdata[[#This Row],[Unit Cost]]</f>
        <v>315033.60000000003</v>
      </c>
      <c r="M1100" s="9">
        <f>tbl_salesdata[[#This Row],[Units Sold]]*tbl_salesdata[[#This Row],[Unit Price]]</f>
        <v>960571.2</v>
      </c>
      <c r="N1100" s="9">
        <f>tbl_salesdata[[#This Row],[Total Sales]]-tbl_salesdata[[#This Row],[Total Cost]]</f>
        <v>645537.59999999986</v>
      </c>
      <c r="O1100">
        <f>tbl_salesdata[[#This Row],[Ship Date]]-tbl_salesdata[[#This Row],[Order Date]]</f>
        <v>17</v>
      </c>
      <c r="P1100">
        <f>WEEKDAY(tbl_salesdata[[#This Row],[Order Date]],2)</f>
        <v>3</v>
      </c>
      <c r="Q1100" t="str">
        <f>TEXT(tbl_salesdata[[#This Row],[Order Date]],"dddd")</f>
        <v>Wednesday</v>
      </c>
      <c r="R1100" t="str">
        <f>IF(tbl_salesdata[[#This Row],[Weekdaynum]]&gt;5,"Yes","No")</f>
        <v>No</v>
      </c>
    </row>
    <row r="1101" spans="1:18" hidden="1" x14ac:dyDescent="0.35">
      <c r="A1101">
        <v>461197745</v>
      </c>
      <c r="B1101" s="3">
        <v>42298</v>
      </c>
      <c r="C1101" s="3">
        <v>42304</v>
      </c>
      <c r="D1101" t="s">
        <v>82</v>
      </c>
      <c r="E1101" t="s">
        <v>32</v>
      </c>
      <c r="F1101" t="s">
        <v>56</v>
      </c>
      <c r="G1101" t="s">
        <v>14</v>
      </c>
      <c r="H1101" t="s">
        <v>34</v>
      </c>
      <c r="I1101" s="9">
        <v>7517</v>
      </c>
      <c r="J1101" s="9">
        <v>9.33</v>
      </c>
      <c r="K1101" s="9">
        <v>6.92</v>
      </c>
      <c r="L1101" s="9">
        <f>tbl_salesdata[[#This Row],[Units Sold]]*tbl_salesdata[[#This Row],[Unit Cost]]</f>
        <v>52017.64</v>
      </c>
      <c r="M1101" s="9">
        <f>tbl_salesdata[[#This Row],[Units Sold]]*tbl_salesdata[[#This Row],[Unit Price]]</f>
        <v>70133.61</v>
      </c>
      <c r="N1101" s="9">
        <f>tbl_salesdata[[#This Row],[Total Sales]]-tbl_salesdata[[#This Row],[Total Cost]]</f>
        <v>18115.97</v>
      </c>
      <c r="O1101">
        <f>tbl_salesdata[[#This Row],[Ship Date]]-tbl_salesdata[[#This Row],[Order Date]]</f>
        <v>6</v>
      </c>
      <c r="P1101">
        <f>WEEKDAY(tbl_salesdata[[#This Row],[Order Date]],2)</f>
        <v>3</v>
      </c>
      <c r="Q1101" t="str">
        <f>TEXT(tbl_salesdata[[#This Row],[Order Date]],"dddd")</f>
        <v>Wednesday</v>
      </c>
      <c r="R1101" t="str">
        <f>IF(tbl_salesdata[[#This Row],[Weekdaynum]]&gt;5,"Yes","No")</f>
        <v>No</v>
      </c>
    </row>
    <row r="1102" spans="1:18" hidden="1" x14ac:dyDescent="0.35">
      <c r="A1102">
        <v>107651269</v>
      </c>
      <c r="B1102" s="3">
        <v>43766</v>
      </c>
      <c r="C1102" s="3">
        <v>43782</v>
      </c>
      <c r="D1102" t="s">
        <v>193</v>
      </c>
      <c r="E1102" t="s">
        <v>21</v>
      </c>
      <c r="F1102" t="s">
        <v>76</v>
      </c>
      <c r="G1102" t="s">
        <v>14</v>
      </c>
      <c r="H1102" t="s">
        <v>15</v>
      </c>
      <c r="I1102" s="9">
        <v>5258</v>
      </c>
      <c r="J1102" s="9">
        <v>668.27</v>
      </c>
      <c r="K1102" s="9">
        <v>502.54</v>
      </c>
      <c r="L1102" s="9">
        <f>tbl_salesdata[[#This Row],[Units Sold]]*tbl_salesdata[[#This Row],[Unit Cost]]</f>
        <v>2642355.3200000003</v>
      </c>
      <c r="M1102" s="9">
        <f>tbl_salesdata[[#This Row],[Units Sold]]*tbl_salesdata[[#This Row],[Unit Price]]</f>
        <v>3513763.6599999997</v>
      </c>
      <c r="N1102" s="9">
        <f>tbl_salesdata[[#This Row],[Total Sales]]-tbl_salesdata[[#This Row],[Total Cost]]</f>
        <v>871408.33999999939</v>
      </c>
      <c r="O1102">
        <f>tbl_salesdata[[#This Row],[Ship Date]]-tbl_salesdata[[#This Row],[Order Date]]</f>
        <v>16</v>
      </c>
      <c r="P1102">
        <f>WEEKDAY(tbl_salesdata[[#This Row],[Order Date]],2)</f>
        <v>1</v>
      </c>
      <c r="Q1102" t="str">
        <f>TEXT(tbl_salesdata[[#This Row],[Order Date]],"dddd")</f>
        <v>Monday</v>
      </c>
      <c r="R1102" t="str">
        <f>IF(tbl_salesdata[[#This Row],[Weekdaynum]]&gt;5,"Yes","No")</f>
        <v>No</v>
      </c>
    </row>
    <row r="1103" spans="1:18" hidden="1" x14ac:dyDescent="0.35">
      <c r="A1103">
        <v>425547969</v>
      </c>
      <c r="B1103" s="3">
        <v>44792</v>
      </c>
      <c r="C1103" s="3">
        <v>44811</v>
      </c>
      <c r="D1103" t="s">
        <v>188</v>
      </c>
      <c r="E1103" t="s">
        <v>21</v>
      </c>
      <c r="F1103" t="s">
        <v>22</v>
      </c>
      <c r="G1103" t="s">
        <v>14</v>
      </c>
      <c r="H1103" t="s">
        <v>34</v>
      </c>
      <c r="I1103" s="9">
        <v>7955</v>
      </c>
      <c r="J1103" s="9">
        <v>47.45</v>
      </c>
      <c r="K1103" s="9">
        <v>31.79</v>
      </c>
      <c r="L1103" s="9">
        <f>tbl_salesdata[[#This Row],[Units Sold]]*tbl_salesdata[[#This Row],[Unit Cost]]</f>
        <v>252889.44999999998</v>
      </c>
      <c r="M1103" s="9">
        <f>tbl_salesdata[[#This Row],[Units Sold]]*tbl_salesdata[[#This Row],[Unit Price]]</f>
        <v>377464.75</v>
      </c>
      <c r="N1103" s="9">
        <f>tbl_salesdata[[#This Row],[Total Sales]]-tbl_salesdata[[#This Row],[Total Cost]]</f>
        <v>124575.30000000002</v>
      </c>
      <c r="O1103">
        <f>tbl_salesdata[[#This Row],[Ship Date]]-tbl_salesdata[[#This Row],[Order Date]]</f>
        <v>19</v>
      </c>
      <c r="P1103">
        <f>WEEKDAY(tbl_salesdata[[#This Row],[Order Date]],2)</f>
        <v>5</v>
      </c>
      <c r="Q1103" t="str">
        <f>TEXT(tbl_salesdata[[#This Row],[Order Date]],"dddd")</f>
        <v>Friday</v>
      </c>
      <c r="R1103" t="str">
        <f>IF(tbl_salesdata[[#This Row],[Weekdaynum]]&gt;5,"Yes","No")</f>
        <v>No</v>
      </c>
    </row>
    <row r="1104" spans="1:18" hidden="1" x14ac:dyDescent="0.35">
      <c r="A1104">
        <v>694624173</v>
      </c>
      <c r="B1104" s="3">
        <v>43303</v>
      </c>
      <c r="C1104" s="3">
        <v>43315</v>
      </c>
      <c r="D1104" t="s">
        <v>59</v>
      </c>
      <c r="E1104" t="s">
        <v>12</v>
      </c>
      <c r="F1104" t="s">
        <v>76</v>
      </c>
      <c r="G1104" t="s">
        <v>18</v>
      </c>
      <c r="H1104" t="s">
        <v>19</v>
      </c>
      <c r="I1104" s="9">
        <v>3584</v>
      </c>
      <c r="J1104" s="9">
        <v>668.27</v>
      </c>
      <c r="K1104" s="9">
        <v>502.54</v>
      </c>
      <c r="L1104" s="9">
        <f>tbl_salesdata[[#This Row],[Units Sold]]*tbl_salesdata[[#This Row],[Unit Cost]]</f>
        <v>1801103.3600000001</v>
      </c>
      <c r="M1104" s="9">
        <f>tbl_salesdata[[#This Row],[Units Sold]]*tbl_salesdata[[#This Row],[Unit Price]]</f>
        <v>2395079.6799999997</v>
      </c>
      <c r="N1104" s="9">
        <f>tbl_salesdata[[#This Row],[Total Sales]]-tbl_salesdata[[#This Row],[Total Cost]]</f>
        <v>593976.3199999996</v>
      </c>
      <c r="O1104">
        <f>tbl_salesdata[[#This Row],[Ship Date]]-tbl_salesdata[[#This Row],[Order Date]]</f>
        <v>12</v>
      </c>
      <c r="P1104">
        <f>WEEKDAY(tbl_salesdata[[#This Row],[Order Date]],2)</f>
        <v>7</v>
      </c>
      <c r="Q1104" t="str">
        <f>TEXT(tbl_salesdata[[#This Row],[Order Date]],"dddd")</f>
        <v>Sunday</v>
      </c>
      <c r="R1104" t="str">
        <f>IF(tbl_salesdata[[#This Row],[Weekdaynum]]&gt;5,"Yes","No")</f>
        <v>Yes</v>
      </c>
    </row>
    <row r="1105" spans="1:18" hidden="1" x14ac:dyDescent="0.35">
      <c r="A1105">
        <v>264928710</v>
      </c>
      <c r="B1105" s="3">
        <v>42393</v>
      </c>
      <c r="C1105" s="3">
        <v>42407</v>
      </c>
      <c r="D1105" t="s">
        <v>55</v>
      </c>
      <c r="E1105" t="s">
        <v>21</v>
      </c>
      <c r="F1105" t="s">
        <v>33</v>
      </c>
      <c r="G1105" t="s">
        <v>18</v>
      </c>
      <c r="H1105" t="s">
        <v>26</v>
      </c>
      <c r="I1105" s="9">
        <v>7147</v>
      </c>
      <c r="J1105" s="9">
        <v>109.28</v>
      </c>
      <c r="K1105" s="9">
        <v>35.840000000000003</v>
      </c>
      <c r="L1105" s="9">
        <f>tbl_salesdata[[#This Row],[Units Sold]]*tbl_salesdata[[#This Row],[Unit Cost]]</f>
        <v>256148.48000000001</v>
      </c>
      <c r="M1105" s="9">
        <f>tbl_salesdata[[#This Row],[Units Sold]]*tbl_salesdata[[#This Row],[Unit Price]]</f>
        <v>781024.16</v>
      </c>
      <c r="N1105" s="9">
        <f>tbl_salesdata[[#This Row],[Total Sales]]-tbl_salesdata[[#This Row],[Total Cost]]</f>
        <v>524875.68000000005</v>
      </c>
      <c r="O1105">
        <f>tbl_salesdata[[#This Row],[Ship Date]]-tbl_salesdata[[#This Row],[Order Date]]</f>
        <v>14</v>
      </c>
      <c r="P1105">
        <f>WEEKDAY(tbl_salesdata[[#This Row],[Order Date]],2)</f>
        <v>7</v>
      </c>
      <c r="Q1105" t="str">
        <f>TEXT(tbl_salesdata[[#This Row],[Order Date]],"dddd")</f>
        <v>Sunday</v>
      </c>
      <c r="R1105" t="str">
        <f>IF(tbl_salesdata[[#This Row],[Weekdaynum]]&gt;5,"Yes","No")</f>
        <v>Yes</v>
      </c>
    </row>
    <row r="1106" spans="1:18" hidden="1" x14ac:dyDescent="0.35">
      <c r="A1106">
        <v>806822907</v>
      </c>
      <c r="B1106" s="3">
        <v>43193</v>
      </c>
      <c r="C1106" s="3">
        <v>43203</v>
      </c>
      <c r="D1106" t="s">
        <v>207</v>
      </c>
      <c r="E1106" t="s">
        <v>51</v>
      </c>
      <c r="F1106" t="s">
        <v>76</v>
      </c>
      <c r="G1106" t="s">
        <v>14</v>
      </c>
      <c r="H1106" t="s">
        <v>15</v>
      </c>
      <c r="I1106" s="9">
        <v>5683</v>
      </c>
      <c r="J1106" s="9">
        <v>668.27</v>
      </c>
      <c r="K1106" s="9">
        <v>502.54</v>
      </c>
      <c r="L1106" s="9">
        <f>tbl_salesdata[[#This Row],[Units Sold]]*tbl_salesdata[[#This Row],[Unit Cost]]</f>
        <v>2855934.8200000003</v>
      </c>
      <c r="M1106" s="9">
        <f>tbl_salesdata[[#This Row],[Units Sold]]*tbl_salesdata[[#This Row],[Unit Price]]</f>
        <v>3797778.4099999997</v>
      </c>
      <c r="N1106" s="9">
        <f>tbl_salesdata[[#This Row],[Total Sales]]-tbl_salesdata[[#This Row],[Total Cost]]</f>
        <v>941843.58999999939</v>
      </c>
      <c r="O1106">
        <f>tbl_salesdata[[#This Row],[Ship Date]]-tbl_salesdata[[#This Row],[Order Date]]</f>
        <v>10</v>
      </c>
      <c r="P1106">
        <f>WEEKDAY(tbl_salesdata[[#This Row],[Order Date]],2)</f>
        <v>2</v>
      </c>
      <c r="Q1106" t="str">
        <f>TEXT(tbl_salesdata[[#This Row],[Order Date]],"dddd")</f>
        <v>Tuesday</v>
      </c>
      <c r="R1106" t="str">
        <f>IF(tbl_salesdata[[#This Row],[Weekdaynum]]&gt;5,"Yes","No")</f>
        <v>No</v>
      </c>
    </row>
    <row r="1107" spans="1:18" hidden="1" x14ac:dyDescent="0.35">
      <c r="A1107">
        <v>460980594</v>
      </c>
      <c r="B1107" s="3">
        <v>43494</v>
      </c>
      <c r="C1107" s="3">
        <v>43504</v>
      </c>
      <c r="D1107" t="s">
        <v>170</v>
      </c>
      <c r="E1107" t="s">
        <v>12</v>
      </c>
      <c r="F1107" t="s">
        <v>25</v>
      </c>
      <c r="G1107" t="s">
        <v>18</v>
      </c>
      <c r="H1107" t="s">
        <v>19</v>
      </c>
      <c r="I1107" s="9">
        <v>3257</v>
      </c>
      <c r="J1107" s="9">
        <v>205.7</v>
      </c>
      <c r="K1107" s="9">
        <v>117.11</v>
      </c>
      <c r="L1107" s="9">
        <f>tbl_salesdata[[#This Row],[Units Sold]]*tbl_salesdata[[#This Row],[Unit Cost]]</f>
        <v>381427.27</v>
      </c>
      <c r="M1107" s="9">
        <f>tbl_salesdata[[#This Row],[Units Sold]]*tbl_salesdata[[#This Row],[Unit Price]]</f>
        <v>669964.89999999991</v>
      </c>
      <c r="N1107" s="9">
        <f>tbl_salesdata[[#This Row],[Total Sales]]-tbl_salesdata[[#This Row],[Total Cost]]</f>
        <v>288537.62999999989</v>
      </c>
      <c r="O1107">
        <f>tbl_salesdata[[#This Row],[Ship Date]]-tbl_salesdata[[#This Row],[Order Date]]</f>
        <v>10</v>
      </c>
      <c r="P1107">
        <f>WEEKDAY(tbl_salesdata[[#This Row],[Order Date]],2)</f>
        <v>2</v>
      </c>
      <c r="Q1107" t="str">
        <f>TEXT(tbl_salesdata[[#This Row],[Order Date]],"dddd")</f>
        <v>Tuesday</v>
      </c>
      <c r="R1107" t="str">
        <f>IF(tbl_salesdata[[#This Row],[Weekdaynum]]&gt;5,"Yes","No")</f>
        <v>No</v>
      </c>
    </row>
    <row r="1108" spans="1:18" hidden="1" x14ac:dyDescent="0.35">
      <c r="A1108">
        <v>588388097</v>
      </c>
      <c r="B1108" s="3">
        <v>42940</v>
      </c>
      <c r="C1108" s="3">
        <v>42960</v>
      </c>
      <c r="D1108" t="s">
        <v>167</v>
      </c>
      <c r="E1108" t="s">
        <v>38</v>
      </c>
      <c r="F1108" t="s">
        <v>68</v>
      </c>
      <c r="G1108" t="s">
        <v>14</v>
      </c>
      <c r="H1108" t="s">
        <v>34</v>
      </c>
      <c r="I1108" s="9">
        <v>5968</v>
      </c>
      <c r="J1108" s="9">
        <v>154.06</v>
      </c>
      <c r="K1108" s="9">
        <v>90.93</v>
      </c>
      <c r="L1108" s="9">
        <f>tbl_salesdata[[#This Row],[Units Sold]]*tbl_salesdata[[#This Row],[Unit Cost]]</f>
        <v>542670.24</v>
      </c>
      <c r="M1108" s="9">
        <f>tbl_salesdata[[#This Row],[Units Sold]]*tbl_salesdata[[#This Row],[Unit Price]]</f>
        <v>919430.08</v>
      </c>
      <c r="N1108" s="9">
        <f>tbl_salesdata[[#This Row],[Total Sales]]-tbl_salesdata[[#This Row],[Total Cost]]</f>
        <v>376759.83999999997</v>
      </c>
      <c r="O1108">
        <f>tbl_salesdata[[#This Row],[Ship Date]]-tbl_salesdata[[#This Row],[Order Date]]</f>
        <v>20</v>
      </c>
      <c r="P1108">
        <f>WEEKDAY(tbl_salesdata[[#This Row],[Order Date]],2)</f>
        <v>1</v>
      </c>
      <c r="Q1108" t="str">
        <f>TEXT(tbl_salesdata[[#This Row],[Order Date]],"dddd")</f>
        <v>Monday</v>
      </c>
      <c r="R1108" t="str">
        <f>IF(tbl_salesdata[[#This Row],[Weekdaynum]]&gt;5,"Yes","No")</f>
        <v>No</v>
      </c>
    </row>
    <row r="1109" spans="1:18" hidden="1" x14ac:dyDescent="0.35">
      <c r="A1109">
        <v>820344245</v>
      </c>
      <c r="B1109" s="3">
        <v>43409</v>
      </c>
      <c r="C1109" s="3">
        <v>43411</v>
      </c>
      <c r="D1109" t="s">
        <v>69</v>
      </c>
      <c r="E1109" t="s">
        <v>38</v>
      </c>
      <c r="F1109" t="s">
        <v>22</v>
      </c>
      <c r="G1109" t="s">
        <v>18</v>
      </c>
      <c r="H1109" t="s">
        <v>26</v>
      </c>
      <c r="I1109" s="9">
        <v>6947</v>
      </c>
      <c r="J1109" s="9">
        <v>47.45</v>
      </c>
      <c r="K1109" s="9">
        <v>31.79</v>
      </c>
      <c r="L1109" s="9">
        <f>tbl_salesdata[[#This Row],[Units Sold]]*tbl_salesdata[[#This Row],[Unit Cost]]</f>
        <v>220845.13</v>
      </c>
      <c r="M1109" s="9">
        <f>tbl_salesdata[[#This Row],[Units Sold]]*tbl_salesdata[[#This Row],[Unit Price]]</f>
        <v>329635.15000000002</v>
      </c>
      <c r="N1109" s="9">
        <f>tbl_salesdata[[#This Row],[Total Sales]]-tbl_salesdata[[#This Row],[Total Cost]]</f>
        <v>108790.02000000002</v>
      </c>
      <c r="O1109">
        <f>tbl_salesdata[[#This Row],[Ship Date]]-tbl_salesdata[[#This Row],[Order Date]]</f>
        <v>2</v>
      </c>
      <c r="P1109">
        <f>WEEKDAY(tbl_salesdata[[#This Row],[Order Date]],2)</f>
        <v>1</v>
      </c>
      <c r="Q1109" t="str">
        <f>TEXT(tbl_salesdata[[#This Row],[Order Date]],"dddd")</f>
        <v>Monday</v>
      </c>
      <c r="R1109" t="str">
        <f>IF(tbl_salesdata[[#This Row],[Weekdaynum]]&gt;5,"Yes","No")</f>
        <v>No</v>
      </c>
    </row>
    <row r="1110" spans="1:18" x14ac:dyDescent="0.35">
      <c r="A1110">
        <v>538602435</v>
      </c>
      <c r="B1110" s="3">
        <v>42567</v>
      </c>
      <c r="C1110" s="3">
        <v>42570</v>
      </c>
      <c r="D1110" t="s">
        <v>74</v>
      </c>
      <c r="E1110" t="s">
        <v>38</v>
      </c>
      <c r="F1110" t="s">
        <v>40</v>
      </c>
      <c r="G1110" t="s">
        <v>14</v>
      </c>
      <c r="H1110" t="s">
        <v>26</v>
      </c>
      <c r="I1110" s="9">
        <v>3284</v>
      </c>
      <c r="J1110" s="9">
        <v>651.21</v>
      </c>
      <c r="K1110" s="9">
        <v>524.96</v>
      </c>
      <c r="L1110" s="9">
        <f>tbl_salesdata[[#This Row],[Units Sold]]*tbl_salesdata[[#This Row],[Unit Cost]]</f>
        <v>1723968.6400000001</v>
      </c>
      <c r="M1110" s="9">
        <f>tbl_salesdata[[#This Row],[Units Sold]]*tbl_salesdata[[#This Row],[Unit Price]]</f>
        <v>2138573.64</v>
      </c>
      <c r="N1110" s="9">
        <f>tbl_salesdata[[#This Row],[Total Sales]]-tbl_salesdata[[#This Row],[Total Cost]]</f>
        <v>414605</v>
      </c>
      <c r="O1110">
        <f>tbl_salesdata[[#This Row],[Ship Date]]-tbl_salesdata[[#This Row],[Order Date]]</f>
        <v>3</v>
      </c>
      <c r="P1110">
        <f>WEEKDAY(tbl_salesdata[[#This Row],[Order Date]],2)</f>
        <v>6</v>
      </c>
      <c r="Q1110" t="str">
        <f>TEXT(tbl_salesdata[[#This Row],[Order Date]],"dddd")</f>
        <v>Saturday</v>
      </c>
      <c r="R1110" t="str">
        <f>IF(tbl_salesdata[[#This Row],[Weekdaynum]]&gt;5,"Yes","No")</f>
        <v>Yes</v>
      </c>
    </row>
    <row r="1111" spans="1:18" hidden="1" x14ac:dyDescent="0.35">
      <c r="A1111">
        <v>474660289</v>
      </c>
      <c r="B1111" s="3">
        <v>43720</v>
      </c>
      <c r="C1111" s="3">
        <v>43721</v>
      </c>
      <c r="D1111" t="s">
        <v>139</v>
      </c>
      <c r="E1111" t="s">
        <v>51</v>
      </c>
      <c r="F1111" t="s">
        <v>13</v>
      </c>
      <c r="G1111" t="s">
        <v>18</v>
      </c>
      <c r="H1111" t="s">
        <v>34</v>
      </c>
      <c r="I1111" s="9">
        <v>1382</v>
      </c>
      <c r="J1111" s="9">
        <v>255.28</v>
      </c>
      <c r="K1111" s="9">
        <v>159.41999999999999</v>
      </c>
      <c r="L1111" s="9">
        <f>tbl_salesdata[[#This Row],[Units Sold]]*tbl_salesdata[[#This Row],[Unit Cost]]</f>
        <v>220318.43999999997</v>
      </c>
      <c r="M1111" s="9">
        <f>tbl_salesdata[[#This Row],[Units Sold]]*tbl_salesdata[[#This Row],[Unit Price]]</f>
        <v>352796.96</v>
      </c>
      <c r="N1111" s="9">
        <f>tbl_salesdata[[#This Row],[Total Sales]]-tbl_salesdata[[#This Row],[Total Cost]]</f>
        <v>132478.52000000005</v>
      </c>
      <c r="O1111">
        <f>tbl_salesdata[[#This Row],[Ship Date]]-tbl_salesdata[[#This Row],[Order Date]]</f>
        <v>1</v>
      </c>
      <c r="P1111">
        <f>WEEKDAY(tbl_salesdata[[#This Row],[Order Date]],2)</f>
        <v>4</v>
      </c>
      <c r="Q1111" t="str">
        <f>TEXT(tbl_salesdata[[#This Row],[Order Date]],"dddd")</f>
        <v>Thursday</v>
      </c>
      <c r="R1111" t="str">
        <f>IF(tbl_salesdata[[#This Row],[Weekdaynum]]&gt;5,"Yes","No")</f>
        <v>No</v>
      </c>
    </row>
    <row r="1112" spans="1:18" hidden="1" x14ac:dyDescent="0.35">
      <c r="A1112">
        <v>861180341</v>
      </c>
      <c r="B1112" s="3">
        <v>44574</v>
      </c>
      <c r="C1112" s="3">
        <v>44589</v>
      </c>
      <c r="D1112" t="s">
        <v>188</v>
      </c>
      <c r="E1112" t="s">
        <v>21</v>
      </c>
      <c r="F1112" t="s">
        <v>22</v>
      </c>
      <c r="G1112" t="s">
        <v>18</v>
      </c>
      <c r="H1112" t="s">
        <v>26</v>
      </c>
      <c r="I1112" s="9">
        <v>1255</v>
      </c>
      <c r="J1112" s="9">
        <v>47.45</v>
      </c>
      <c r="K1112" s="9">
        <v>31.79</v>
      </c>
      <c r="L1112" s="9">
        <f>tbl_salesdata[[#This Row],[Units Sold]]*tbl_salesdata[[#This Row],[Unit Cost]]</f>
        <v>39896.449999999997</v>
      </c>
      <c r="M1112" s="9">
        <f>tbl_salesdata[[#This Row],[Units Sold]]*tbl_salesdata[[#This Row],[Unit Price]]</f>
        <v>59549.75</v>
      </c>
      <c r="N1112" s="9">
        <f>tbl_salesdata[[#This Row],[Total Sales]]-tbl_salesdata[[#This Row],[Total Cost]]</f>
        <v>19653.300000000003</v>
      </c>
      <c r="O1112">
        <f>tbl_salesdata[[#This Row],[Ship Date]]-tbl_salesdata[[#This Row],[Order Date]]</f>
        <v>15</v>
      </c>
      <c r="P1112">
        <f>WEEKDAY(tbl_salesdata[[#This Row],[Order Date]],2)</f>
        <v>4</v>
      </c>
      <c r="Q1112" t="str">
        <f>TEXT(tbl_salesdata[[#This Row],[Order Date]],"dddd")</f>
        <v>Thursday</v>
      </c>
      <c r="R1112" t="str">
        <f>IF(tbl_salesdata[[#This Row],[Weekdaynum]]&gt;5,"Yes","No")</f>
        <v>No</v>
      </c>
    </row>
    <row r="1113" spans="1:18" hidden="1" x14ac:dyDescent="0.35">
      <c r="A1113">
        <v>580569350</v>
      </c>
      <c r="B1113" s="3">
        <v>44357</v>
      </c>
      <c r="C1113" s="3">
        <v>44370</v>
      </c>
      <c r="D1113" t="s">
        <v>205</v>
      </c>
      <c r="E1113" t="s">
        <v>21</v>
      </c>
      <c r="F1113" t="s">
        <v>22</v>
      </c>
      <c r="G1113" t="s">
        <v>18</v>
      </c>
      <c r="H1113" t="s">
        <v>15</v>
      </c>
      <c r="I1113" s="9">
        <v>2227</v>
      </c>
      <c r="J1113" s="9">
        <v>47.45</v>
      </c>
      <c r="K1113" s="9">
        <v>31.79</v>
      </c>
      <c r="L1113" s="9">
        <f>tbl_salesdata[[#This Row],[Units Sold]]*tbl_salesdata[[#This Row],[Unit Cost]]</f>
        <v>70796.33</v>
      </c>
      <c r="M1113" s="9">
        <f>tbl_salesdata[[#This Row],[Units Sold]]*tbl_salesdata[[#This Row],[Unit Price]]</f>
        <v>105671.15000000001</v>
      </c>
      <c r="N1113" s="9">
        <f>tbl_salesdata[[#This Row],[Total Sales]]-tbl_salesdata[[#This Row],[Total Cost]]</f>
        <v>34874.820000000007</v>
      </c>
      <c r="O1113">
        <f>tbl_salesdata[[#This Row],[Ship Date]]-tbl_salesdata[[#This Row],[Order Date]]</f>
        <v>13</v>
      </c>
      <c r="P1113">
        <f>WEEKDAY(tbl_salesdata[[#This Row],[Order Date]],2)</f>
        <v>4</v>
      </c>
      <c r="Q1113" t="str">
        <f>TEXT(tbl_salesdata[[#This Row],[Order Date]],"dddd")</f>
        <v>Thursday</v>
      </c>
      <c r="R1113" t="str">
        <f>IF(tbl_salesdata[[#This Row],[Weekdaynum]]&gt;5,"Yes","No")</f>
        <v>No</v>
      </c>
    </row>
    <row r="1114" spans="1:18" x14ac:dyDescent="0.35">
      <c r="A1114">
        <v>607071721</v>
      </c>
      <c r="B1114" s="3">
        <v>42035</v>
      </c>
      <c r="C1114" s="3">
        <v>42050</v>
      </c>
      <c r="D1114" t="s">
        <v>92</v>
      </c>
      <c r="E1114" t="s">
        <v>32</v>
      </c>
      <c r="F1114" t="s">
        <v>42</v>
      </c>
      <c r="G1114" t="s">
        <v>14</v>
      </c>
      <c r="H1114" t="s">
        <v>34</v>
      </c>
      <c r="I1114" s="9">
        <v>4868</v>
      </c>
      <c r="J1114" s="9">
        <v>437.2</v>
      </c>
      <c r="K1114" s="9">
        <v>263.33</v>
      </c>
      <c r="L1114" s="9">
        <f>tbl_salesdata[[#This Row],[Units Sold]]*tbl_salesdata[[#This Row],[Unit Cost]]</f>
        <v>1281890.44</v>
      </c>
      <c r="M1114" s="9">
        <f>tbl_salesdata[[#This Row],[Units Sold]]*tbl_salesdata[[#This Row],[Unit Price]]</f>
        <v>2128289.6</v>
      </c>
      <c r="N1114" s="9">
        <f>tbl_salesdata[[#This Row],[Total Sales]]-tbl_salesdata[[#This Row],[Total Cost]]</f>
        <v>846399.16000000015</v>
      </c>
      <c r="O1114">
        <f>tbl_salesdata[[#This Row],[Ship Date]]-tbl_salesdata[[#This Row],[Order Date]]</f>
        <v>15</v>
      </c>
      <c r="P1114">
        <f>WEEKDAY(tbl_salesdata[[#This Row],[Order Date]],2)</f>
        <v>6</v>
      </c>
      <c r="Q1114" t="str">
        <f>TEXT(tbl_salesdata[[#This Row],[Order Date]],"dddd")</f>
        <v>Saturday</v>
      </c>
      <c r="R1114" t="str">
        <f>IF(tbl_salesdata[[#This Row],[Weekdaynum]]&gt;5,"Yes","No")</f>
        <v>Yes</v>
      </c>
    </row>
    <row r="1115" spans="1:18" hidden="1" x14ac:dyDescent="0.35">
      <c r="A1115">
        <v>719712054</v>
      </c>
      <c r="B1115" s="3">
        <v>44479</v>
      </c>
      <c r="C1115" s="3">
        <v>44483</v>
      </c>
      <c r="D1115" t="s">
        <v>105</v>
      </c>
      <c r="E1115" t="s">
        <v>12</v>
      </c>
      <c r="F1115" t="s">
        <v>22</v>
      </c>
      <c r="G1115" t="s">
        <v>18</v>
      </c>
      <c r="H1115" t="s">
        <v>19</v>
      </c>
      <c r="I1115" s="9">
        <v>7645</v>
      </c>
      <c r="J1115" s="9">
        <v>47.45</v>
      </c>
      <c r="K1115" s="9">
        <v>31.79</v>
      </c>
      <c r="L1115" s="9">
        <f>tbl_salesdata[[#This Row],[Units Sold]]*tbl_salesdata[[#This Row],[Unit Cost]]</f>
        <v>243034.55</v>
      </c>
      <c r="M1115" s="9">
        <f>tbl_salesdata[[#This Row],[Units Sold]]*tbl_salesdata[[#This Row],[Unit Price]]</f>
        <v>362755.25</v>
      </c>
      <c r="N1115" s="9">
        <f>tbl_salesdata[[#This Row],[Total Sales]]-tbl_salesdata[[#This Row],[Total Cost]]</f>
        <v>119720.70000000001</v>
      </c>
      <c r="O1115">
        <f>tbl_salesdata[[#This Row],[Ship Date]]-tbl_salesdata[[#This Row],[Order Date]]</f>
        <v>4</v>
      </c>
      <c r="P1115">
        <f>WEEKDAY(tbl_salesdata[[#This Row],[Order Date]],2)</f>
        <v>7</v>
      </c>
      <c r="Q1115" t="str">
        <f>TEXT(tbl_salesdata[[#This Row],[Order Date]],"dddd")</f>
        <v>Sunday</v>
      </c>
      <c r="R1115" t="str">
        <f>IF(tbl_salesdata[[#This Row],[Weekdaynum]]&gt;5,"Yes","No")</f>
        <v>Yes</v>
      </c>
    </row>
    <row r="1116" spans="1:18" x14ac:dyDescent="0.35">
      <c r="A1116">
        <v>242583978</v>
      </c>
      <c r="B1116" s="3">
        <v>43505</v>
      </c>
      <c r="C1116" s="3">
        <v>43506</v>
      </c>
      <c r="D1116" t="s">
        <v>44</v>
      </c>
      <c r="E1116" t="s">
        <v>12</v>
      </c>
      <c r="F1116" t="s">
        <v>42</v>
      </c>
      <c r="G1116" t="s">
        <v>14</v>
      </c>
      <c r="H1116" t="s">
        <v>26</v>
      </c>
      <c r="I1116" s="9">
        <v>4845</v>
      </c>
      <c r="J1116" s="9">
        <v>437.2</v>
      </c>
      <c r="K1116" s="9">
        <v>263.33</v>
      </c>
      <c r="L1116" s="9">
        <f>tbl_salesdata[[#This Row],[Units Sold]]*tbl_salesdata[[#This Row],[Unit Cost]]</f>
        <v>1275833.8499999999</v>
      </c>
      <c r="M1116" s="9">
        <f>tbl_salesdata[[#This Row],[Units Sold]]*tbl_salesdata[[#This Row],[Unit Price]]</f>
        <v>2118234</v>
      </c>
      <c r="N1116" s="9">
        <f>tbl_salesdata[[#This Row],[Total Sales]]-tbl_salesdata[[#This Row],[Total Cost]]</f>
        <v>842400.15000000014</v>
      </c>
      <c r="O1116">
        <f>tbl_salesdata[[#This Row],[Ship Date]]-tbl_salesdata[[#This Row],[Order Date]]</f>
        <v>1</v>
      </c>
      <c r="P1116">
        <f>WEEKDAY(tbl_salesdata[[#This Row],[Order Date]],2)</f>
        <v>6</v>
      </c>
      <c r="Q1116" t="str">
        <f>TEXT(tbl_salesdata[[#This Row],[Order Date]],"dddd")</f>
        <v>Saturday</v>
      </c>
      <c r="R1116" t="str">
        <f>IF(tbl_salesdata[[#This Row],[Weekdaynum]]&gt;5,"Yes","No")</f>
        <v>Yes</v>
      </c>
    </row>
    <row r="1117" spans="1:18" hidden="1" x14ac:dyDescent="0.35">
      <c r="A1117">
        <v>698729026</v>
      </c>
      <c r="B1117" s="3">
        <v>44091</v>
      </c>
      <c r="C1117" s="3">
        <v>44095</v>
      </c>
      <c r="D1117" t="s">
        <v>141</v>
      </c>
      <c r="E1117" t="s">
        <v>38</v>
      </c>
      <c r="F1117" t="s">
        <v>25</v>
      </c>
      <c r="G1117" t="s">
        <v>18</v>
      </c>
      <c r="H1117" t="s">
        <v>15</v>
      </c>
      <c r="I1117" s="9">
        <v>8301</v>
      </c>
      <c r="J1117" s="9">
        <v>205.7</v>
      </c>
      <c r="K1117" s="9">
        <v>117.11</v>
      </c>
      <c r="L1117" s="9">
        <f>tbl_salesdata[[#This Row],[Units Sold]]*tbl_salesdata[[#This Row],[Unit Cost]]</f>
        <v>972130.11</v>
      </c>
      <c r="M1117" s="9">
        <f>tbl_salesdata[[#This Row],[Units Sold]]*tbl_salesdata[[#This Row],[Unit Price]]</f>
        <v>1707515.7</v>
      </c>
      <c r="N1117" s="9">
        <f>tbl_salesdata[[#This Row],[Total Sales]]-tbl_salesdata[[#This Row],[Total Cost]]</f>
        <v>735385.59</v>
      </c>
      <c r="O1117">
        <f>tbl_salesdata[[#This Row],[Ship Date]]-tbl_salesdata[[#This Row],[Order Date]]</f>
        <v>4</v>
      </c>
      <c r="P1117">
        <f>WEEKDAY(tbl_salesdata[[#This Row],[Order Date]],2)</f>
        <v>4</v>
      </c>
      <c r="Q1117" t="str">
        <f>TEXT(tbl_salesdata[[#This Row],[Order Date]],"dddd")</f>
        <v>Thursday</v>
      </c>
      <c r="R1117" t="str">
        <f>IF(tbl_salesdata[[#This Row],[Weekdaynum]]&gt;5,"Yes","No")</f>
        <v>No</v>
      </c>
    </row>
    <row r="1118" spans="1:18" hidden="1" x14ac:dyDescent="0.35">
      <c r="A1118">
        <v>931632745</v>
      </c>
      <c r="B1118" s="3">
        <v>43919</v>
      </c>
      <c r="C1118" s="3">
        <v>43937</v>
      </c>
      <c r="D1118" t="s">
        <v>138</v>
      </c>
      <c r="E1118" t="s">
        <v>24</v>
      </c>
      <c r="F1118" t="s">
        <v>76</v>
      </c>
      <c r="G1118" t="s">
        <v>14</v>
      </c>
      <c r="H1118" t="s">
        <v>26</v>
      </c>
      <c r="I1118" s="9">
        <v>9687</v>
      </c>
      <c r="J1118" s="9">
        <v>668.27</v>
      </c>
      <c r="K1118" s="9">
        <v>502.54</v>
      </c>
      <c r="L1118" s="9">
        <f>tbl_salesdata[[#This Row],[Units Sold]]*tbl_salesdata[[#This Row],[Unit Cost]]</f>
        <v>4868104.9800000004</v>
      </c>
      <c r="M1118" s="9">
        <f>tbl_salesdata[[#This Row],[Units Sold]]*tbl_salesdata[[#This Row],[Unit Price]]</f>
        <v>6473531.4900000002</v>
      </c>
      <c r="N1118" s="9">
        <f>tbl_salesdata[[#This Row],[Total Sales]]-tbl_salesdata[[#This Row],[Total Cost]]</f>
        <v>1605426.5099999998</v>
      </c>
      <c r="O1118">
        <f>tbl_salesdata[[#This Row],[Ship Date]]-tbl_salesdata[[#This Row],[Order Date]]</f>
        <v>18</v>
      </c>
      <c r="P1118">
        <f>WEEKDAY(tbl_salesdata[[#This Row],[Order Date]],2)</f>
        <v>7</v>
      </c>
      <c r="Q1118" t="str">
        <f>TEXT(tbl_salesdata[[#This Row],[Order Date]],"dddd")</f>
        <v>Sunday</v>
      </c>
      <c r="R1118" t="str">
        <f>IF(tbl_salesdata[[#This Row],[Weekdaynum]]&gt;5,"Yes","No")</f>
        <v>Yes</v>
      </c>
    </row>
    <row r="1119" spans="1:18" x14ac:dyDescent="0.35">
      <c r="A1119">
        <v>180923211</v>
      </c>
      <c r="B1119" s="3">
        <v>44310</v>
      </c>
      <c r="C1119" s="3">
        <v>44316</v>
      </c>
      <c r="D1119" t="s">
        <v>96</v>
      </c>
      <c r="E1119" t="s">
        <v>29</v>
      </c>
      <c r="F1119" t="s">
        <v>13</v>
      </c>
      <c r="G1119" t="s">
        <v>14</v>
      </c>
      <c r="H1119" t="s">
        <v>15</v>
      </c>
      <c r="I1119" s="9">
        <v>8054</v>
      </c>
      <c r="J1119" s="9">
        <v>255.28</v>
      </c>
      <c r="K1119" s="9">
        <v>159.41999999999999</v>
      </c>
      <c r="L1119" s="9">
        <f>tbl_salesdata[[#This Row],[Units Sold]]*tbl_salesdata[[#This Row],[Unit Cost]]</f>
        <v>1283968.68</v>
      </c>
      <c r="M1119" s="9">
        <f>tbl_salesdata[[#This Row],[Units Sold]]*tbl_salesdata[[#This Row],[Unit Price]]</f>
        <v>2056025.12</v>
      </c>
      <c r="N1119" s="9">
        <f>tbl_salesdata[[#This Row],[Total Sales]]-tbl_salesdata[[#This Row],[Total Cost]]</f>
        <v>772056.44000000018</v>
      </c>
      <c r="O1119">
        <f>tbl_salesdata[[#This Row],[Ship Date]]-tbl_salesdata[[#This Row],[Order Date]]</f>
        <v>6</v>
      </c>
      <c r="P1119">
        <f>WEEKDAY(tbl_salesdata[[#This Row],[Order Date]],2)</f>
        <v>6</v>
      </c>
      <c r="Q1119" t="str">
        <f>TEXT(tbl_salesdata[[#This Row],[Order Date]],"dddd")</f>
        <v>Saturday</v>
      </c>
      <c r="R1119" t="str">
        <f>IF(tbl_salesdata[[#This Row],[Weekdaynum]]&gt;5,"Yes","No")</f>
        <v>Yes</v>
      </c>
    </row>
    <row r="1120" spans="1:18" x14ac:dyDescent="0.35">
      <c r="A1120">
        <v>736396253</v>
      </c>
      <c r="B1120" s="3">
        <v>43771</v>
      </c>
      <c r="C1120" s="3">
        <v>43789</v>
      </c>
      <c r="D1120" t="s">
        <v>84</v>
      </c>
      <c r="E1120" t="s">
        <v>24</v>
      </c>
      <c r="F1120" t="s">
        <v>47</v>
      </c>
      <c r="G1120" t="s">
        <v>18</v>
      </c>
      <c r="H1120" t="s">
        <v>34</v>
      </c>
      <c r="I1120" s="9">
        <v>4870</v>
      </c>
      <c r="J1120" s="9">
        <v>421.89</v>
      </c>
      <c r="K1120" s="9">
        <v>364.69</v>
      </c>
      <c r="L1120" s="9">
        <f>tbl_salesdata[[#This Row],[Units Sold]]*tbl_salesdata[[#This Row],[Unit Cost]]</f>
        <v>1776040.3</v>
      </c>
      <c r="M1120" s="9">
        <f>tbl_salesdata[[#This Row],[Units Sold]]*tbl_salesdata[[#This Row],[Unit Price]]</f>
        <v>2054604.3</v>
      </c>
      <c r="N1120" s="9">
        <f>tbl_salesdata[[#This Row],[Total Sales]]-tbl_salesdata[[#This Row],[Total Cost]]</f>
        <v>278564</v>
      </c>
      <c r="O1120">
        <f>tbl_salesdata[[#This Row],[Ship Date]]-tbl_salesdata[[#This Row],[Order Date]]</f>
        <v>18</v>
      </c>
      <c r="P1120">
        <f>WEEKDAY(tbl_salesdata[[#This Row],[Order Date]],2)</f>
        <v>6</v>
      </c>
      <c r="Q1120" t="str">
        <f>TEXT(tbl_salesdata[[#This Row],[Order Date]],"dddd")</f>
        <v>Saturday</v>
      </c>
      <c r="R1120" t="str">
        <f>IF(tbl_salesdata[[#This Row],[Weekdaynum]]&gt;5,"Yes","No")</f>
        <v>Yes</v>
      </c>
    </row>
    <row r="1121" spans="1:18" hidden="1" x14ac:dyDescent="0.35">
      <c r="A1121">
        <v>527948272</v>
      </c>
      <c r="B1121" s="3">
        <v>44698</v>
      </c>
      <c r="C1121" s="3">
        <v>44713</v>
      </c>
      <c r="D1121" t="s">
        <v>217</v>
      </c>
      <c r="E1121" t="s">
        <v>12</v>
      </c>
      <c r="F1121" t="s">
        <v>30</v>
      </c>
      <c r="G1121" t="s">
        <v>18</v>
      </c>
      <c r="H1121" t="s">
        <v>34</v>
      </c>
      <c r="I1121" s="9">
        <v>481</v>
      </c>
      <c r="J1121" s="9">
        <v>81.73</v>
      </c>
      <c r="K1121" s="9">
        <v>56.67</v>
      </c>
      <c r="L1121" s="9">
        <f>tbl_salesdata[[#This Row],[Units Sold]]*tbl_salesdata[[#This Row],[Unit Cost]]</f>
        <v>27258.27</v>
      </c>
      <c r="M1121" s="9">
        <f>tbl_salesdata[[#This Row],[Units Sold]]*tbl_salesdata[[#This Row],[Unit Price]]</f>
        <v>39312.130000000005</v>
      </c>
      <c r="N1121" s="9">
        <f>tbl_salesdata[[#This Row],[Total Sales]]-tbl_salesdata[[#This Row],[Total Cost]]</f>
        <v>12053.860000000004</v>
      </c>
      <c r="O1121">
        <f>tbl_salesdata[[#This Row],[Ship Date]]-tbl_salesdata[[#This Row],[Order Date]]</f>
        <v>15</v>
      </c>
      <c r="P1121">
        <f>WEEKDAY(tbl_salesdata[[#This Row],[Order Date]],2)</f>
        <v>2</v>
      </c>
      <c r="Q1121" t="str">
        <f>TEXT(tbl_salesdata[[#This Row],[Order Date]],"dddd")</f>
        <v>Tuesday</v>
      </c>
      <c r="R1121" t="str">
        <f>IF(tbl_salesdata[[#This Row],[Weekdaynum]]&gt;5,"Yes","No")</f>
        <v>No</v>
      </c>
    </row>
    <row r="1122" spans="1:18" hidden="1" x14ac:dyDescent="0.35">
      <c r="A1122">
        <v>559417665</v>
      </c>
      <c r="B1122" s="3">
        <v>43521</v>
      </c>
      <c r="C1122" s="3">
        <v>43524</v>
      </c>
      <c r="D1122" t="s">
        <v>103</v>
      </c>
      <c r="E1122" t="s">
        <v>21</v>
      </c>
      <c r="F1122" t="s">
        <v>68</v>
      </c>
      <c r="G1122" t="s">
        <v>18</v>
      </c>
      <c r="H1122" t="s">
        <v>15</v>
      </c>
      <c r="I1122" s="9">
        <v>2973</v>
      </c>
      <c r="J1122" s="9">
        <v>154.06</v>
      </c>
      <c r="K1122" s="9">
        <v>90.93</v>
      </c>
      <c r="L1122" s="9">
        <f>tbl_salesdata[[#This Row],[Units Sold]]*tbl_salesdata[[#This Row],[Unit Cost]]</f>
        <v>270334.89</v>
      </c>
      <c r="M1122" s="9">
        <f>tbl_salesdata[[#This Row],[Units Sold]]*tbl_salesdata[[#This Row],[Unit Price]]</f>
        <v>458020.38</v>
      </c>
      <c r="N1122" s="9">
        <f>tbl_salesdata[[#This Row],[Total Sales]]-tbl_salesdata[[#This Row],[Total Cost]]</f>
        <v>187685.49</v>
      </c>
      <c r="O1122">
        <f>tbl_salesdata[[#This Row],[Ship Date]]-tbl_salesdata[[#This Row],[Order Date]]</f>
        <v>3</v>
      </c>
      <c r="P1122">
        <f>WEEKDAY(tbl_salesdata[[#This Row],[Order Date]],2)</f>
        <v>1</v>
      </c>
      <c r="Q1122" t="str">
        <f>TEXT(tbl_salesdata[[#This Row],[Order Date]],"dddd")</f>
        <v>Monday</v>
      </c>
      <c r="R1122" t="str">
        <f>IF(tbl_salesdata[[#This Row],[Weekdaynum]]&gt;5,"Yes","No")</f>
        <v>No</v>
      </c>
    </row>
    <row r="1123" spans="1:18" x14ac:dyDescent="0.35">
      <c r="A1123">
        <v>612495791</v>
      </c>
      <c r="B1123" s="3">
        <v>43757</v>
      </c>
      <c r="C1123" s="3">
        <v>43761</v>
      </c>
      <c r="D1123" t="s">
        <v>196</v>
      </c>
      <c r="E1123" t="s">
        <v>32</v>
      </c>
      <c r="F1123" t="s">
        <v>25</v>
      </c>
      <c r="G1123" t="s">
        <v>14</v>
      </c>
      <c r="H1123" t="s">
        <v>26</v>
      </c>
      <c r="I1123" s="9">
        <v>9971</v>
      </c>
      <c r="J1123" s="9">
        <v>205.7</v>
      </c>
      <c r="K1123" s="9">
        <v>117.11</v>
      </c>
      <c r="L1123" s="9">
        <f>tbl_salesdata[[#This Row],[Units Sold]]*tbl_salesdata[[#This Row],[Unit Cost]]</f>
        <v>1167703.81</v>
      </c>
      <c r="M1123" s="9">
        <f>tbl_salesdata[[#This Row],[Units Sold]]*tbl_salesdata[[#This Row],[Unit Price]]</f>
        <v>2051034.7</v>
      </c>
      <c r="N1123" s="9">
        <f>tbl_salesdata[[#This Row],[Total Sales]]-tbl_salesdata[[#This Row],[Total Cost]]</f>
        <v>883330.8899999999</v>
      </c>
      <c r="O1123">
        <f>tbl_salesdata[[#This Row],[Ship Date]]-tbl_salesdata[[#This Row],[Order Date]]</f>
        <v>4</v>
      </c>
      <c r="P1123">
        <f>WEEKDAY(tbl_salesdata[[#This Row],[Order Date]],2)</f>
        <v>6</v>
      </c>
      <c r="Q1123" t="str">
        <f>TEXT(tbl_salesdata[[#This Row],[Order Date]],"dddd")</f>
        <v>Saturday</v>
      </c>
      <c r="R1123" t="str">
        <f>IF(tbl_salesdata[[#This Row],[Weekdaynum]]&gt;5,"Yes","No")</f>
        <v>Yes</v>
      </c>
    </row>
    <row r="1124" spans="1:18" hidden="1" x14ac:dyDescent="0.35">
      <c r="A1124">
        <v>184976994</v>
      </c>
      <c r="B1124" s="3">
        <v>42237</v>
      </c>
      <c r="C1124" s="3">
        <v>42239</v>
      </c>
      <c r="D1124" t="s">
        <v>113</v>
      </c>
      <c r="E1124" t="s">
        <v>21</v>
      </c>
      <c r="F1124" t="s">
        <v>76</v>
      </c>
      <c r="G1124" t="s">
        <v>14</v>
      </c>
      <c r="H1124" t="s">
        <v>19</v>
      </c>
      <c r="I1124" s="9">
        <v>7658</v>
      </c>
      <c r="J1124" s="9">
        <v>668.27</v>
      </c>
      <c r="K1124" s="9">
        <v>502.54</v>
      </c>
      <c r="L1124" s="9">
        <f>tbl_salesdata[[#This Row],[Units Sold]]*tbl_salesdata[[#This Row],[Unit Cost]]</f>
        <v>3848451.3200000003</v>
      </c>
      <c r="M1124" s="9">
        <f>tbl_salesdata[[#This Row],[Units Sold]]*tbl_salesdata[[#This Row],[Unit Price]]</f>
        <v>5117611.66</v>
      </c>
      <c r="N1124" s="9">
        <f>tbl_salesdata[[#This Row],[Total Sales]]-tbl_salesdata[[#This Row],[Total Cost]]</f>
        <v>1269160.3399999999</v>
      </c>
      <c r="O1124">
        <f>tbl_salesdata[[#This Row],[Ship Date]]-tbl_salesdata[[#This Row],[Order Date]]</f>
        <v>2</v>
      </c>
      <c r="P1124">
        <f>WEEKDAY(tbl_salesdata[[#This Row],[Order Date]],2)</f>
        <v>5</v>
      </c>
      <c r="Q1124" t="str">
        <f>TEXT(tbl_salesdata[[#This Row],[Order Date]],"dddd")</f>
        <v>Friday</v>
      </c>
      <c r="R1124" t="str">
        <f>IF(tbl_salesdata[[#This Row],[Weekdaynum]]&gt;5,"Yes","No")</f>
        <v>No</v>
      </c>
    </row>
    <row r="1125" spans="1:18" hidden="1" x14ac:dyDescent="0.35">
      <c r="A1125">
        <v>321352088</v>
      </c>
      <c r="B1125" s="3">
        <v>44304</v>
      </c>
      <c r="C1125" s="3">
        <v>44316</v>
      </c>
      <c r="D1125" t="s">
        <v>110</v>
      </c>
      <c r="E1125" t="s">
        <v>38</v>
      </c>
      <c r="F1125" t="s">
        <v>30</v>
      </c>
      <c r="G1125" t="s">
        <v>18</v>
      </c>
      <c r="H1125" t="s">
        <v>15</v>
      </c>
      <c r="I1125" s="9">
        <v>4079</v>
      </c>
      <c r="J1125" s="9">
        <v>81.73</v>
      </c>
      <c r="K1125" s="9">
        <v>56.67</v>
      </c>
      <c r="L1125" s="9">
        <f>tbl_salesdata[[#This Row],[Units Sold]]*tbl_salesdata[[#This Row],[Unit Cost]]</f>
        <v>231156.93</v>
      </c>
      <c r="M1125" s="9">
        <f>tbl_salesdata[[#This Row],[Units Sold]]*tbl_salesdata[[#This Row],[Unit Price]]</f>
        <v>333376.67000000004</v>
      </c>
      <c r="N1125" s="9">
        <f>tbl_salesdata[[#This Row],[Total Sales]]-tbl_salesdata[[#This Row],[Total Cost]]</f>
        <v>102219.74000000005</v>
      </c>
      <c r="O1125">
        <f>tbl_salesdata[[#This Row],[Ship Date]]-tbl_salesdata[[#This Row],[Order Date]]</f>
        <v>12</v>
      </c>
      <c r="P1125">
        <f>WEEKDAY(tbl_salesdata[[#This Row],[Order Date]],2)</f>
        <v>7</v>
      </c>
      <c r="Q1125" t="str">
        <f>TEXT(tbl_salesdata[[#This Row],[Order Date]],"dddd")</f>
        <v>Sunday</v>
      </c>
      <c r="R1125" t="str">
        <f>IF(tbl_salesdata[[#This Row],[Weekdaynum]]&gt;5,"Yes","No")</f>
        <v>Yes</v>
      </c>
    </row>
    <row r="1126" spans="1:18" hidden="1" x14ac:dyDescent="0.35">
      <c r="A1126">
        <v>102168405</v>
      </c>
      <c r="B1126" s="3">
        <v>43980</v>
      </c>
      <c r="C1126" s="3">
        <v>43988</v>
      </c>
      <c r="D1126" t="s">
        <v>197</v>
      </c>
      <c r="E1126" t="s">
        <v>38</v>
      </c>
      <c r="F1126" t="s">
        <v>56</v>
      </c>
      <c r="G1126" t="s">
        <v>18</v>
      </c>
      <c r="H1126" t="s">
        <v>15</v>
      </c>
      <c r="I1126" s="9">
        <v>2756</v>
      </c>
      <c r="J1126" s="9">
        <v>9.33</v>
      </c>
      <c r="K1126" s="9">
        <v>6.92</v>
      </c>
      <c r="L1126" s="9">
        <f>tbl_salesdata[[#This Row],[Units Sold]]*tbl_salesdata[[#This Row],[Unit Cost]]</f>
        <v>19071.52</v>
      </c>
      <c r="M1126" s="9">
        <f>tbl_salesdata[[#This Row],[Units Sold]]*tbl_salesdata[[#This Row],[Unit Price]]</f>
        <v>25713.48</v>
      </c>
      <c r="N1126" s="9">
        <f>tbl_salesdata[[#This Row],[Total Sales]]-tbl_salesdata[[#This Row],[Total Cost]]</f>
        <v>6641.9599999999991</v>
      </c>
      <c r="O1126">
        <f>tbl_salesdata[[#This Row],[Ship Date]]-tbl_salesdata[[#This Row],[Order Date]]</f>
        <v>8</v>
      </c>
      <c r="P1126">
        <f>WEEKDAY(tbl_salesdata[[#This Row],[Order Date]],2)</f>
        <v>5</v>
      </c>
      <c r="Q1126" t="str">
        <f>TEXT(tbl_salesdata[[#This Row],[Order Date]],"dddd")</f>
        <v>Friday</v>
      </c>
      <c r="R1126" t="str">
        <f>IF(tbl_salesdata[[#This Row],[Weekdaynum]]&gt;5,"Yes","No")</f>
        <v>No</v>
      </c>
    </row>
    <row r="1127" spans="1:18" hidden="1" x14ac:dyDescent="0.35">
      <c r="A1127">
        <v>874349772</v>
      </c>
      <c r="B1127" s="3">
        <v>43807</v>
      </c>
      <c r="C1127" s="3">
        <v>43812</v>
      </c>
      <c r="D1127" t="s">
        <v>121</v>
      </c>
      <c r="E1127" t="s">
        <v>21</v>
      </c>
      <c r="F1127" t="s">
        <v>22</v>
      </c>
      <c r="G1127" t="s">
        <v>14</v>
      </c>
      <c r="H1127" t="s">
        <v>15</v>
      </c>
      <c r="I1127" s="9">
        <v>8383</v>
      </c>
      <c r="J1127" s="9">
        <v>47.45</v>
      </c>
      <c r="K1127" s="9">
        <v>31.79</v>
      </c>
      <c r="L1127" s="9">
        <f>tbl_salesdata[[#This Row],[Units Sold]]*tbl_salesdata[[#This Row],[Unit Cost]]</f>
        <v>266495.57</v>
      </c>
      <c r="M1127" s="9">
        <f>tbl_salesdata[[#This Row],[Units Sold]]*tbl_salesdata[[#This Row],[Unit Price]]</f>
        <v>397773.35000000003</v>
      </c>
      <c r="N1127" s="9">
        <f>tbl_salesdata[[#This Row],[Total Sales]]-tbl_salesdata[[#This Row],[Total Cost]]</f>
        <v>131277.78000000003</v>
      </c>
      <c r="O1127">
        <f>tbl_salesdata[[#This Row],[Ship Date]]-tbl_salesdata[[#This Row],[Order Date]]</f>
        <v>5</v>
      </c>
      <c r="P1127">
        <f>WEEKDAY(tbl_salesdata[[#This Row],[Order Date]],2)</f>
        <v>7</v>
      </c>
      <c r="Q1127" t="str">
        <f>TEXT(tbl_salesdata[[#This Row],[Order Date]],"dddd")</f>
        <v>Sunday</v>
      </c>
      <c r="R1127" t="str">
        <f>IF(tbl_salesdata[[#This Row],[Weekdaynum]]&gt;5,"Yes","No")</f>
        <v>Yes</v>
      </c>
    </row>
    <row r="1128" spans="1:18" x14ac:dyDescent="0.35">
      <c r="A1128">
        <v>754249465</v>
      </c>
      <c r="B1128" s="3">
        <v>43953</v>
      </c>
      <c r="C1128" s="3">
        <v>43967</v>
      </c>
      <c r="D1128" t="s">
        <v>69</v>
      </c>
      <c r="E1128" t="s">
        <v>38</v>
      </c>
      <c r="F1128" t="s">
        <v>13</v>
      </c>
      <c r="G1128" t="s">
        <v>14</v>
      </c>
      <c r="H1128" t="s">
        <v>34</v>
      </c>
      <c r="I1128" s="9">
        <v>8033</v>
      </c>
      <c r="J1128" s="9">
        <v>255.28</v>
      </c>
      <c r="K1128" s="9">
        <v>159.41999999999999</v>
      </c>
      <c r="L1128" s="9">
        <f>tbl_salesdata[[#This Row],[Units Sold]]*tbl_salesdata[[#This Row],[Unit Cost]]</f>
        <v>1280620.8599999999</v>
      </c>
      <c r="M1128" s="9">
        <f>tbl_salesdata[[#This Row],[Units Sold]]*tbl_salesdata[[#This Row],[Unit Price]]</f>
        <v>2050664.24</v>
      </c>
      <c r="N1128" s="9">
        <f>tbl_salesdata[[#This Row],[Total Sales]]-tbl_salesdata[[#This Row],[Total Cost]]</f>
        <v>770043.38000000012</v>
      </c>
      <c r="O1128">
        <f>tbl_salesdata[[#This Row],[Ship Date]]-tbl_salesdata[[#This Row],[Order Date]]</f>
        <v>14</v>
      </c>
      <c r="P1128">
        <f>WEEKDAY(tbl_salesdata[[#This Row],[Order Date]],2)</f>
        <v>6</v>
      </c>
      <c r="Q1128" t="str">
        <f>TEXT(tbl_salesdata[[#This Row],[Order Date]],"dddd")</f>
        <v>Saturday</v>
      </c>
      <c r="R1128" t="str">
        <f>IF(tbl_salesdata[[#This Row],[Weekdaynum]]&gt;5,"Yes","No")</f>
        <v>Yes</v>
      </c>
    </row>
    <row r="1129" spans="1:18" hidden="1" x14ac:dyDescent="0.35">
      <c r="A1129">
        <v>332065474</v>
      </c>
      <c r="B1129" s="3">
        <v>43378</v>
      </c>
      <c r="C1129" s="3">
        <v>43392</v>
      </c>
      <c r="D1129" t="s">
        <v>36</v>
      </c>
      <c r="E1129" t="s">
        <v>29</v>
      </c>
      <c r="F1129" t="s">
        <v>68</v>
      </c>
      <c r="G1129" t="s">
        <v>18</v>
      </c>
      <c r="H1129" t="s">
        <v>34</v>
      </c>
      <c r="I1129" s="9">
        <v>4408</v>
      </c>
      <c r="J1129" s="9">
        <v>154.06</v>
      </c>
      <c r="K1129" s="9">
        <v>90.93</v>
      </c>
      <c r="L1129" s="9">
        <f>tbl_salesdata[[#This Row],[Units Sold]]*tbl_salesdata[[#This Row],[Unit Cost]]</f>
        <v>400819.44</v>
      </c>
      <c r="M1129" s="9">
        <f>tbl_salesdata[[#This Row],[Units Sold]]*tbl_salesdata[[#This Row],[Unit Price]]</f>
        <v>679096.48</v>
      </c>
      <c r="N1129" s="9">
        <f>tbl_salesdata[[#This Row],[Total Sales]]-tbl_salesdata[[#This Row],[Total Cost]]</f>
        <v>278277.03999999998</v>
      </c>
      <c r="O1129">
        <f>tbl_salesdata[[#This Row],[Ship Date]]-tbl_salesdata[[#This Row],[Order Date]]</f>
        <v>14</v>
      </c>
      <c r="P1129">
        <f>WEEKDAY(tbl_salesdata[[#This Row],[Order Date]],2)</f>
        <v>5</v>
      </c>
      <c r="Q1129" t="str">
        <f>TEXT(tbl_salesdata[[#This Row],[Order Date]],"dddd")</f>
        <v>Friday</v>
      </c>
      <c r="R1129" t="str">
        <f>IF(tbl_salesdata[[#This Row],[Weekdaynum]]&gt;5,"Yes","No")</f>
        <v>No</v>
      </c>
    </row>
    <row r="1130" spans="1:18" hidden="1" x14ac:dyDescent="0.35">
      <c r="A1130">
        <v>713009965</v>
      </c>
      <c r="B1130" s="3">
        <v>42689</v>
      </c>
      <c r="C1130" s="3">
        <v>42691</v>
      </c>
      <c r="D1130" t="s">
        <v>188</v>
      </c>
      <c r="E1130" t="s">
        <v>21</v>
      </c>
      <c r="F1130" t="s">
        <v>76</v>
      </c>
      <c r="G1130" t="s">
        <v>14</v>
      </c>
      <c r="H1130" t="s">
        <v>34</v>
      </c>
      <c r="I1130" s="9">
        <v>4348</v>
      </c>
      <c r="J1130" s="9">
        <v>668.27</v>
      </c>
      <c r="K1130" s="9">
        <v>502.54</v>
      </c>
      <c r="L1130" s="9">
        <f>tbl_salesdata[[#This Row],[Units Sold]]*tbl_salesdata[[#This Row],[Unit Cost]]</f>
        <v>2185043.92</v>
      </c>
      <c r="M1130" s="9">
        <f>tbl_salesdata[[#This Row],[Units Sold]]*tbl_salesdata[[#This Row],[Unit Price]]</f>
        <v>2905637.96</v>
      </c>
      <c r="N1130" s="9">
        <f>tbl_salesdata[[#This Row],[Total Sales]]-tbl_salesdata[[#This Row],[Total Cost]]</f>
        <v>720594.04</v>
      </c>
      <c r="O1130">
        <f>tbl_salesdata[[#This Row],[Ship Date]]-tbl_salesdata[[#This Row],[Order Date]]</f>
        <v>2</v>
      </c>
      <c r="P1130">
        <f>WEEKDAY(tbl_salesdata[[#This Row],[Order Date]],2)</f>
        <v>2</v>
      </c>
      <c r="Q1130" t="str">
        <f>TEXT(tbl_salesdata[[#This Row],[Order Date]],"dddd")</f>
        <v>Tuesday</v>
      </c>
      <c r="R1130" t="str">
        <f>IF(tbl_salesdata[[#This Row],[Weekdaynum]]&gt;5,"Yes","No")</f>
        <v>No</v>
      </c>
    </row>
    <row r="1131" spans="1:18" hidden="1" x14ac:dyDescent="0.35">
      <c r="A1131">
        <v>976139819</v>
      </c>
      <c r="B1131" s="3">
        <v>42904</v>
      </c>
      <c r="C1131" s="3">
        <v>42918</v>
      </c>
      <c r="D1131" t="s">
        <v>197</v>
      </c>
      <c r="E1131" t="s">
        <v>38</v>
      </c>
      <c r="F1131" t="s">
        <v>13</v>
      </c>
      <c r="G1131" t="s">
        <v>18</v>
      </c>
      <c r="H1131" t="s">
        <v>15</v>
      </c>
      <c r="I1131" s="9">
        <v>319</v>
      </c>
      <c r="J1131" s="9">
        <v>255.28</v>
      </c>
      <c r="K1131" s="9">
        <v>159.41999999999999</v>
      </c>
      <c r="L1131" s="9">
        <f>tbl_salesdata[[#This Row],[Units Sold]]*tbl_salesdata[[#This Row],[Unit Cost]]</f>
        <v>50854.979999999996</v>
      </c>
      <c r="M1131" s="9">
        <f>tbl_salesdata[[#This Row],[Units Sold]]*tbl_salesdata[[#This Row],[Unit Price]]</f>
        <v>81434.320000000007</v>
      </c>
      <c r="N1131" s="9">
        <f>tbl_salesdata[[#This Row],[Total Sales]]-tbl_salesdata[[#This Row],[Total Cost]]</f>
        <v>30579.340000000011</v>
      </c>
      <c r="O1131">
        <f>tbl_salesdata[[#This Row],[Ship Date]]-tbl_salesdata[[#This Row],[Order Date]]</f>
        <v>14</v>
      </c>
      <c r="P1131">
        <f>WEEKDAY(tbl_salesdata[[#This Row],[Order Date]],2)</f>
        <v>7</v>
      </c>
      <c r="Q1131" t="str">
        <f>TEXT(tbl_salesdata[[#This Row],[Order Date]],"dddd")</f>
        <v>Sunday</v>
      </c>
      <c r="R1131" t="str">
        <f>IF(tbl_salesdata[[#This Row],[Weekdaynum]]&gt;5,"Yes","No")</f>
        <v>Yes</v>
      </c>
    </row>
    <row r="1132" spans="1:18" hidden="1" x14ac:dyDescent="0.35">
      <c r="A1132">
        <v>569941365</v>
      </c>
      <c r="B1132" s="3">
        <v>42667</v>
      </c>
      <c r="C1132" s="3">
        <v>42677</v>
      </c>
      <c r="D1132" t="s">
        <v>188</v>
      </c>
      <c r="E1132" t="s">
        <v>21</v>
      </c>
      <c r="F1132" t="s">
        <v>13</v>
      </c>
      <c r="G1132" t="s">
        <v>14</v>
      </c>
      <c r="H1132" t="s">
        <v>15</v>
      </c>
      <c r="I1132" s="9">
        <v>7170</v>
      </c>
      <c r="J1132" s="9">
        <v>255.28</v>
      </c>
      <c r="K1132" s="9">
        <v>159.41999999999999</v>
      </c>
      <c r="L1132" s="9">
        <f>tbl_salesdata[[#This Row],[Units Sold]]*tbl_salesdata[[#This Row],[Unit Cost]]</f>
        <v>1143041.3999999999</v>
      </c>
      <c r="M1132" s="9">
        <f>tbl_salesdata[[#This Row],[Units Sold]]*tbl_salesdata[[#This Row],[Unit Price]]</f>
        <v>1830357.6</v>
      </c>
      <c r="N1132" s="9">
        <f>tbl_salesdata[[#This Row],[Total Sales]]-tbl_salesdata[[#This Row],[Total Cost]]</f>
        <v>687316.20000000019</v>
      </c>
      <c r="O1132">
        <f>tbl_salesdata[[#This Row],[Ship Date]]-tbl_salesdata[[#This Row],[Order Date]]</f>
        <v>10</v>
      </c>
      <c r="P1132">
        <f>WEEKDAY(tbl_salesdata[[#This Row],[Order Date]],2)</f>
        <v>1</v>
      </c>
      <c r="Q1132" t="str">
        <f>TEXT(tbl_salesdata[[#This Row],[Order Date]],"dddd")</f>
        <v>Monday</v>
      </c>
      <c r="R1132" t="str">
        <f>IF(tbl_salesdata[[#This Row],[Weekdaynum]]&gt;5,"Yes","No")</f>
        <v>No</v>
      </c>
    </row>
    <row r="1133" spans="1:18" x14ac:dyDescent="0.35">
      <c r="A1133">
        <v>141875827</v>
      </c>
      <c r="B1133" s="3">
        <v>44268</v>
      </c>
      <c r="C1133" s="3">
        <v>44286</v>
      </c>
      <c r="D1133" t="s">
        <v>109</v>
      </c>
      <c r="E1133" t="s">
        <v>21</v>
      </c>
      <c r="F1133" t="s">
        <v>76</v>
      </c>
      <c r="G1133" t="s">
        <v>14</v>
      </c>
      <c r="H1133" t="s">
        <v>19</v>
      </c>
      <c r="I1133" s="9">
        <v>3065</v>
      </c>
      <c r="J1133" s="9">
        <v>668.27</v>
      </c>
      <c r="K1133" s="9">
        <v>502.54</v>
      </c>
      <c r="L1133" s="9">
        <f>tbl_salesdata[[#This Row],[Units Sold]]*tbl_salesdata[[#This Row],[Unit Cost]]</f>
        <v>1540285.1</v>
      </c>
      <c r="M1133" s="9">
        <f>tbl_salesdata[[#This Row],[Units Sold]]*tbl_salesdata[[#This Row],[Unit Price]]</f>
        <v>2048247.55</v>
      </c>
      <c r="N1133" s="9">
        <f>tbl_salesdata[[#This Row],[Total Sales]]-tbl_salesdata[[#This Row],[Total Cost]]</f>
        <v>507962.44999999995</v>
      </c>
      <c r="O1133">
        <f>tbl_salesdata[[#This Row],[Ship Date]]-tbl_salesdata[[#This Row],[Order Date]]</f>
        <v>18</v>
      </c>
      <c r="P1133">
        <f>WEEKDAY(tbl_salesdata[[#This Row],[Order Date]],2)</f>
        <v>6</v>
      </c>
      <c r="Q1133" t="str">
        <f>TEXT(tbl_salesdata[[#This Row],[Order Date]],"dddd")</f>
        <v>Saturday</v>
      </c>
      <c r="R1133" t="str">
        <f>IF(tbl_salesdata[[#This Row],[Weekdaynum]]&gt;5,"Yes","No")</f>
        <v>Yes</v>
      </c>
    </row>
    <row r="1134" spans="1:18" hidden="1" x14ac:dyDescent="0.35">
      <c r="A1134">
        <v>845067346</v>
      </c>
      <c r="B1134" s="3">
        <v>44813</v>
      </c>
      <c r="C1134" s="3">
        <v>44832</v>
      </c>
      <c r="D1134" t="s">
        <v>117</v>
      </c>
      <c r="E1134" t="s">
        <v>21</v>
      </c>
      <c r="F1134" t="s">
        <v>76</v>
      </c>
      <c r="G1134" t="s">
        <v>14</v>
      </c>
      <c r="H1134" t="s">
        <v>34</v>
      </c>
      <c r="I1134" s="9">
        <v>3062</v>
      </c>
      <c r="J1134" s="9">
        <v>668.27</v>
      </c>
      <c r="K1134" s="9">
        <v>502.54</v>
      </c>
      <c r="L1134" s="9">
        <f>tbl_salesdata[[#This Row],[Units Sold]]*tbl_salesdata[[#This Row],[Unit Cost]]</f>
        <v>1538777.48</v>
      </c>
      <c r="M1134" s="9">
        <f>tbl_salesdata[[#This Row],[Units Sold]]*tbl_salesdata[[#This Row],[Unit Price]]</f>
        <v>2046242.74</v>
      </c>
      <c r="N1134" s="9">
        <f>tbl_salesdata[[#This Row],[Total Sales]]-tbl_salesdata[[#This Row],[Total Cost]]</f>
        <v>507465.26</v>
      </c>
      <c r="O1134">
        <f>tbl_salesdata[[#This Row],[Ship Date]]-tbl_salesdata[[#This Row],[Order Date]]</f>
        <v>19</v>
      </c>
      <c r="P1134">
        <f>WEEKDAY(tbl_salesdata[[#This Row],[Order Date]],2)</f>
        <v>5</v>
      </c>
      <c r="Q1134" t="str">
        <f>TEXT(tbl_salesdata[[#This Row],[Order Date]],"dddd")</f>
        <v>Friday</v>
      </c>
      <c r="R1134" t="str">
        <f>IF(tbl_salesdata[[#This Row],[Weekdaynum]]&gt;5,"Yes","No")</f>
        <v>No</v>
      </c>
    </row>
    <row r="1135" spans="1:18" x14ac:dyDescent="0.35">
      <c r="A1135">
        <v>416795814</v>
      </c>
      <c r="B1135" s="3">
        <v>43638</v>
      </c>
      <c r="C1135" s="3">
        <v>43656</v>
      </c>
      <c r="D1135" t="s">
        <v>98</v>
      </c>
      <c r="E1135" t="s">
        <v>38</v>
      </c>
      <c r="F1135" t="s">
        <v>13</v>
      </c>
      <c r="G1135" t="s">
        <v>18</v>
      </c>
      <c r="H1135" t="s">
        <v>19</v>
      </c>
      <c r="I1135" s="9">
        <v>7998</v>
      </c>
      <c r="J1135" s="9">
        <v>255.28</v>
      </c>
      <c r="K1135" s="9">
        <v>159.41999999999999</v>
      </c>
      <c r="L1135" s="9">
        <f>tbl_salesdata[[#This Row],[Units Sold]]*tbl_salesdata[[#This Row],[Unit Cost]]</f>
        <v>1275041.1599999999</v>
      </c>
      <c r="M1135" s="9">
        <f>tbl_salesdata[[#This Row],[Units Sold]]*tbl_salesdata[[#This Row],[Unit Price]]</f>
        <v>2041729.44</v>
      </c>
      <c r="N1135" s="9">
        <f>tbl_salesdata[[#This Row],[Total Sales]]-tbl_salesdata[[#This Row],[Total Cost]]</f>
        <v>766688.28</v>
      </c>
      <c r="O1135">
        <f>tbl_salesdata[[#This Row],[Ship Date]]-tbl_salesdata[[#This Row],[Order Date]]</f>
        <v>18</v>
      </c>
      <c r="P1135">
        <f>WEEKDAY(tbl_salesdata[[#This Row],[Order Date]],2)</f>
        <v>6</v>
      </c>
      <c r="Q1135" t="str">
        <f>TEXT(tbl_salesdata[[#This Row],[Order Date]],"dddd")</f>
        <v>Saturday</v>
      </c>
      <c r="R1135" t="str">
        <f>IF(tbl_salesdata[[#This Row],[Weekdaynum]]&gt;5,"Yes","No")</f>
        <v>Yes</v>
      </c>
    </row>
    <row r="1136" spans="1:18" hidden="1" x14ac:dyDescent="0.35">
      <c r="A1136">
        <v>332528531</v>
      </c>
      <c r="B1136" s="3">
        <v>43285</v>
      </c>
      <c r="C1136" s="3">
        <v>43306</v>
      </c>
      <c r="D1136" t="s">
        <v>62</v>
      </c>
      <c r="E1136" t="s">
        <v>38</v>
      </c>
      <c r="F1136" t="s">
        <v>22</v>
      </c>
      <c r="G1136" t="s">
        <v>14</v>
      </c>
      <c r="H1136" t="s">
        <v>26</v>
      </c>
      <c r="I1136" s="9">
        <v>1437</v>
      </c>
      <c r="J1136" s="9">
        <v>47.45</v>
      </c>
      <c r="K1136" s="9">
        <v>31.79</v>
      </c>
      <c r="L1136" s="9">
        <f>tbl_salesdata[[#This Row],[Units Sold]]*tbl_salesdata[[#This Row],[Unit Cost]]</f>
        <v>45682.229999999996</v>
      </c>
      <c r="M1136" s="9">
        <f>tbl_salesdata[[#This Row],[Units Sold]]*tbl_salesdata[[#This Row],[Unit Price]]</f>
        <v>68185.650000000009</v>
      </c>
      <c r="N1136" s="9">
        <f>tbl_salesdata[[#This Row],[Total Sales]]-tbl_salesdata[[#This Row],[Total Cost]]</f>
        <v>22503.420000000013</v>
      </c>
      <c r="O1136">
        <f>tbl_salesdata[[#This Row],[Ship Date]]-tbl_salesdata[[#This Row],[Order Date]]</f>
        <v>21</v>
      </c>
      <c r="P1136">
        <f>WEEKDAY(tbl_salesdata[[#This Row],[Order Date]],2)</f>
        <v>3</v>
      </c>
      <c r="Q1136" t="str">
        <f>TEXT(tbl_salesdata[[#This Row],[Order Date]],"dddd")</f>
        <v>Wednesday</v>
      </c>
      <c r="R1136" t="str">
        <f>IF(tbl_salesdata[[#This Row],[Weekdaynum]]&gt;5,"Yes","No")</f>
        <v>No</v>
      </c>
    </row>
    <row r="1137" spans="1:18" hidden="1" x14ac:dyDescent="0.35">
      <c r="A1137">
        <v>217920958</v>
      </c>
      <c r="B1137" s="3">
        <v>44322</v>
      </c>
      <c r="C1137" s="3">
        <v>44324</v>
      </c>
      <c r="D1137" t="s">
        <v>145</v>
      </c>
      <c r="E1137" t="s">
        <v>21</v>
      </c>
      <c r="F1137" t="s">
        <v>13</v>
      </c>
      <c r="G1137" t="s">
        <v>14</v>
      </c>
      <c r="H1137" t="s">
        <v>34</v>
      </c>
      <c r="I1137" s="9">
        <v>6509</v>
      </c>
      <c r="J1137" s="9">
        <v>255.28</v>
      </c>
      <c r="K1137" s="9">
        <v>159.41999999999999</v>
      </c>
      <c r="L1137" s="9">
        <f>tbl_salesdata[[#This Row],[Units Sold]]*tbl_salesdata[[#This Row],[Unit Cost]]</f>
        <v>1037664.7799999999</v>
      </c>
      <c r="M1137" s="9">
        <f>tbl_salesdata[[#This Row],[Units Sold]]*tbl_salesdata[[#This Row],[Unit Price]]</f>
        <v>1661617.52</v>
      </c>
      <c r="N1137" s="9">
        <f>tbl_salesdata[[#This Row],[Total Sales]]-tbl_salesdata[[#This Row],[Total Cost]]</f>
        <v>623952.74000000011</v>
      </c>
      <c r="O1137">
        <f>tbl_salesdata[[#This Row],[Ship Date]]-tbl_salesdata[[#This Row],[Order Date]]</f>
        <v>2</v>
      </c>
      <c r="P1137">
        <f>WEEKDAY(tbl_salesdata[[#This Row],[Order Date]],2)</f>
        <v>4</v>
      </c>
      <c r="Q1137" t="str">
        <f>TEXT(tbl_salesdata[[#This Row],[Order Date]],"dddd")</f>
        <v>Thursday</v>
      </c>
      <c r="R1137" t="str">
        <f>IF(tbl_salesdata[[#This Row],[Weekdaynum]]&gt;5,"Yes","No")</f>
        <v>No</v>
      </c>
    </row>
    <row r="1138" spans="1:18" x14ac:dyDescent="0.35">
      <c r="A1138">
        <v>905883538</v>
      </c>
      <c r="B1138" s="3">
        <v>42882</v>
      </c>
      <c r="C1138" s="3">
        <v>42886</v>
      </c>
      <c r="D1138" t="s">
        <v>119</v>
      </c>
      <c r="E1138" t="s">
        <v>24</v>
      </c>
      <c r="F1138" t="s">
        <v>25</v>
      </c>
      <c r="G1138" t="s">
        <v>18</v>
      </c>
      <c r="H1138" t="s">
        <v>34</v>
      </c>
      <c r="I1138" s="9">
        <v>9925</v>
      </c>
      <c r="J1138" s="9">
        <v>205.7</v>
      </c>
      <c r="K1138" s="9">
        <v>117.11</v>
      </c>
      <c r="L1138" s="9">
        <f>tbl_salesdata[[#This Row],[Units Sold]]*tbl_salesdata[[#This Row],[Unit Cost]]</f>
        <v>1162316.75</v>
      </c>
      <c r="M1138" s="9">
        <f>tbl_salesdata[[#This Row],[Units Sold]]*tbl_salesdata[[#This Row],[Unit Price]]</f>
        <v>2041572.5</v>
      </c>
      <c r="N1138" s="9">
        <f>tbl_salesdata[[#This Row],[Total Sales]]-tbl_salesdata[[#This Row],[Total Cost]]</f>
        <v>879255.75</v>
      </c>
      <c r="O1138">
        <f>tbl_salesdata[[#This Row],[Ship Date]]-tbl_salesdata[[#This Row],[Order Date]]</f>
        <v>4</v>
      </c>
      <c r="P1138">
        <f>WEEKDAY(tbl_salesdata[[#This Row],[Order Date]],2)</f>
        <v>6</v>
      </c>
      <c r="Q1138" t="str">
        <f>TEXT(tbl_salesdata[[#This Row],[Order Date]],"dddd")</f>
        <v>Saturday</v>
      </c>
      <c r="R1138" t="str">
        <f>IF(tbl_salesdata[[#This Row],[Weekdaynum]]&gt;5,"Yes","No")</f>
        <v>Yes</v>
      </c>
    </row>
    <row r="1139" spans="1:18" hidden="1" x14ac:dyDescent="0.35">
      <c r="A1139">
        <v>523836123</v>
      </c>
      <c r="B1139" s="3">
        <v>43502</v>
      </c>
      <c r="C1139" s="3">
        <v>43507</v>
      </c>
      <c r="D1139" t="s">
        <v>152</v>
      </c>
      <c r="E1139" t="s">
        <v>21</v>
      </c>
      <c r="F1139" t="s">
        <v>33</v>
      </c>
      <c r="G1139" t="s">
        <v>14</v>
      </c>
      <c r="H1139" t="s">
        <v>19</v>
      </c>
      <c r="I1139" s="9">
        <v>3605</v>
      </c>
      <c r="J1139" s="9">
        <v>109.28</v>
      </c>
      <c r="K1139" s="9">
        <v>35.840000000000003</v>
      </c>
      <c r="L1139" s="9">
        <f>tbl_salesdata[[#This Row],[Units Sold]]*tbl_salesdata[[#This Row],[Unit Cost]]</f>
        <v>129203.20000000001</v>
      </c>
      <c r="M1139" s="9">
        <f>tbl_salesdata[[#This Row],[Units Sold]]*tbl_salesdata[[#This Row],[Unit Price]]</f>
        <v>393954.4</v>
      </c>
      <c r="N1139" s="9">
        <f>tbl_salesdata[[#This Row],[Total Sales]]-tbl_salesdata[[#This Row],[Total Cost]]</f>
        <v>264751.2</v>
      </c>
      <c r="O1139">
        <f>tbl_salesdata[[#This Row],[Ship Date]]-tbl_salesdata[[#This Row],[Order Date]]</f>
        <v>5</v>
      </c>
      <c r="P1139">
        <f>WEEKDAY(tbl_salesdata[[#This Row],[Order Date]],2)</f>
        <v>3</v>
      </c>
      <c r="Q1139" t="str">
        <f>TEXT(tbl_salesdata[[#This Row],[Order Date]],"dddd")</f>
        <v>Wednesday</v>
      </c>
      <c r="R1139" t="str">
        <f>IF(tbl_salesdata[[#This Row],[Weekdaynum]]&gt;5,"Yes","No")</f>
        <v>No</v>
      </c>
    </row>
    <row r="1140" spans="1:18" x14ac:dyDescent="0.35">
      <c r="A1140">
        <v>336707198</v>
      </c>
      <c r="B1140" s="3">
        <v>42287</v>
      </c>
      <c r="C1140" s="3">
        <v>42305</v>
      </c>
      <c r="D1140" t="s">
        <v>206</v>
      </c>
      <c r="E1140" t="s">
        <v>24</v>
      </c>
      <c r="F1140" t="s">
        <v>13</v>
      </c>
      <c r="G1140" t="s">
        <v>14</v>
      </c>
      <c r="H1140" t="s">
        <v>26</v>
      </c>
      <c r="I1140" s="9">
        <v>7997</v>
      </c>
      <c r="J1140" s="9">
        <v>255.28</v>
      </c>
      <c r="K1140" s="9">
        <v>159.41999999999999</v>
      </c>
      <c r="L1140" s="9">
        <f>tbl_salesdata[[#This Row],[Units Sold]]*tbl_salesdata[[#This Row],[Unit Cost]]</f>
        <v>1274881.74</v>
      </c>
      <c r="M1140" s="9">
        <f>tbl_salesdata[[#This Row],[Units Sold]]*tbl_salesdata[[#This Row],[Unit Price]]</f>
        <v>2041474.16</v>
      </c>
      <c r="N1140" s="9">
        <f>tbl_salesdata[[#This Row],[Total Sales]]-tbl_salesdata[[#This Row],[Total Cost]]</f>
        <v>766592.41999999993</v>
      </c>
      <c r="O1140">
        <f>tbl_salesdata[[#This Row],[Ship Date]]-tbl_salesdata[[#This Row],[Order Date]]</f>
        <v>18</v>
      </c>
      <c r="P1140">
        <f>WEEKDAY(tbl_salesdata[[#This Row],[Order Date]],2)</f>
        <v>6</v>
      </c>
      <c r="Q1140" t="str">
        <f>TEXT(tbl_salesdata[[#This Row],[Order Date]],"dddd")</f>
        <v>Saturday</v>
      </c>
      <c r="R1140" t="str">
        <f>IF(tbl_salesdata[[#This Row],[Weekdaynum]]&gt;5,"Yes","No")</f>
        <v>Yes</v>
      </c>
    </row>
    <row r="1141" spans="1:18" x14ac:dyDescent="0.35">
      <c r="A1141">
        <v>371361768</v>
      </c>
      <c r="B1141" s="3">
        <v>44555</v>
      </c>
      <c r="C1141" s="3">
        <v>44576</v>
      </c>
      <c r="D1141" t="s">
        <v>139</v>
      </c>
      <c r="E1141" t="s">
        <v>51</v>
      </c>
      <c r="F1141" t="s">
        <v>76</v>
      </c>
      <c r="G1141" t="s">
        <v>18</v>
      </c>
      <c r="H1141" t="s">
        <v>19</v>
      </c>
      <c r="I1141" s="9">
        <v>3054</v>
      </c>
      <c r="J1141" s="9">
        <v>668.27</v>
      </c>
      <c r="K1141" s="9">
        <v>502.54</v>
      </c>
      <c r="L1141" s="9">
        <f>tbl_salesdata[[#This Row],[Units Sold]]*tbl_salesdata[[#This Row],[Unit Cost]]</f>
        <v>1534757.1600000001</v>
      </c>
      <c r="M1141" s="9">
        <f>tbl_salesdata[[#This Row],[Units Sold]]*tbl_salesdata[[#This Row],[Unit Price]]</f>
        <v>2040896.5799999998</v>
      </c>
      <c r="N1141" s="9">
        <f>tbl_salesdata[[#This Row],[Total Sales]]-tbl_salesdata[[#This Row],[Total Cost]]</f>
        <v>506139.41999999969</v>
      </c>
      <c r="O1141">
        <f>tbl_salesdata[[#This Row],[Ship Date]]-tbl_salesdata[[#This Row],[Order Date]]</f>
        <v>21</v>
      </c>
      <c r="P1141">
        <f>WEEKDAY(tbl_salesdata[[#This Row],[Order Date]],2)</f>
        <v>6</v>
      </c>
      <c r="Q1141" t="str">
        <f>TEXT(tbl_salesdata[[#This Row],[Order Date]],"dddd")</f>
        <v>Saturday</v>
      </c>
      <c r="R1141" t="str">
        <f>IF(tbl_salesdata[[#This Row],[Weekdaynum]]&gt;5,"Yes","No")</f>
        <v>Yes</v>
      </c>
    </row>
    <row r="1142" spans="1:18" hidden="1" x14ac:dyDescent="0.35">
      <c r="A1142">
        <v>685329568</v>
      </c>
      <c r="B1142" s="3">
        <v>42571</v>
      </c>
      <c r="C1142" s="3">
        <v>42591</v>
      </c>
      <c r="D1142" t="s">
        <v>64</v>
      </c>
      <c r="E1142" t="s">
        <v>29</v>
      </c>
      <c r="F1142" t="s">
        <v>30</v>
      </c>
      <c r="G1142" t="s">
        <v>14</v>
      </c>
      <c r="H1142" t="s">
        <v>15</v>
      </c>
      <c r="I1142" s="9">
        <v>3104</v>
      </c>
      <c r="J1142" s="9">
        <v>81.73</v>
      </c>
      <c r="K1142" s="9">
        <v>56.67</v>
      </c>
      <c r="L1142" s="9">
        <f>tbl_salesdata[[#This Row],[Units Sold]]*tbl_salesdata[[#This Row],[Unit Cost]]</f>
        <v>175903.68</v>
      </c>
      <c r="M1142" s="9">
        <f>tbl_salesdata[[#This Row],[Units Sold]]*tbl_salesdata[[#This Row],[Unit Price]]</f>
        <v>253689.92</v>
      </c>
      <c r="N1142" s="9">
        <f>tbl_salesdata[[#This Row],[Total Sales]]-tbl_salesdata[[#This Row],[Total Cost]]</f>
        <v>77786.24000000002</v>
      </c>
      <c r="O1142">
        <f>tbl_salesdata[[#This Row],[Ship Date]]-tbl_salesdata[[#This Row],[Order Date]]</f>
        <v>20</v>
      </c>
      <c r="P1142">
        <f>WEEKDAY(tbl_salesdata[[#This Row],[Order Date]],2)</f>
        <v>3</v>
      </c>
      <c r="Q1142" t="str">
        <f>TEXT(tbl_salesdata[[#This Row],[Order Date]],"dddd")</f>
        <v>Wednesday</v>
      </c>
      <c r="R1142" t="str">
        <f>IF(tbl_salesdata[[#This Row],[Weekdaynum]]&gt;5,"Yes","No")</f>
        <v>No</v>
      </c>
    </row>
    <row r="1143" spans="1:18" hidden="1" x14ac:dyDescent="0.35">
      <c r="A1143">
        <v>475992381</v>
      </c>
      <c r="B1143" s="3">
        <v>44330</v>
      </c>
      <c r="C1143" s="3">
        <v>44334</v>
      </c>
      <c r="D1143" t="s">
        <v>67</v>
      </c>
      <c r="E1143" t="s">
        <v>21</v>
      </c>
      <c r="F1143" t="s">
        <v>33</v>
      </c>
      <c r="G1143" t="s">
        <v>14</v>
      </c>
      <c r="H1143" t="s">
        <v>34</v>
      </c>
      <c r="I1143" s="9">
        <v>5578</v>
      </c>
      <c r="J1143" s="9">
        <v>109.28</v>
      </c>
      <c r="K1143" s="9">
        <v>35.840000000000003</v>
      </c>
      <c r="L1143" s="9">
        <f>tbl_salesdata[[#This Row],[Units Sold]]*tbl_salesdata[[#This Row],[Unit Cost]]</f>
        <v>199915.52000000002</v>
      </c>
      <c r="M1143" s="9">
        <f>tbl_salesdata[[#This Row],[Units Sold]]*tbl_salesdata[[#This Row],[Unit Price]]</f>
        <v>609563.84</v>
      </c>
      <c r="N1143" s="9">
        <f>tbl_salesdata[[#This Row],[Total Sales]]-tbl_salesdata[[#This Row],[Total Cost]]</f>
        <v>409648.31999999995</v>
      </c>
      <c r="O1143">
        <f>tbl_salesdata[[#This Row],[Ship Date]]-tbl_salesdata[[#This Row],[Order Date]]</f>
        <v>4</v>
      </c>
      <c r="P1143">
        <f>WEEKDAY(tbl_salesdata[[#This Row],[Order Date]],2)</f>
        <v>5</v>
      </c>
      <c r="Q1143" t="str">
        <f>TEXT(tbl_salesdata[[#This Row],[Order Date]],"dddd")</f>
        <v>Friday</v>
      </c>
      <c r="R1143" t="str">
        <f>IF(tbl_salesdata[[#This Row],[Weekdaynum]]&gt;5,"Yes","No")</f>
        <v>No</v>
      </c>
    </row>
    <row r="1144" spans="1:18" x14ac:dyDescent="0.35">
      <c r="A1144">
        <v>678830468</v>
      </c>
      <c r="B1144" s="3">
        <v>43526</v>
      </c>
      <c r="C1144" s="3">
        <v>43539</v>
      </c>
      <c r="D1144" t="s">
        <v>220</v>
      </c>
      <c r="E1144" t="s">
        <v>29</v>
      </c>
      <c r="F1144" t="s">
        <v>25</v>
      </c>
      <c r="G1144" t="s">
        <v>14</v>
      </c>
      <c r="H1144" t="s">
        <v>15</v>
      </c>
      <c r="I1144" s="9">
        <v>9876</v>
      </c>
      <c r="J1144" s="9">
        <v>205.7</v>
      </c>
      <c r="K1144" s="9">
        <v>117.11</v>
      </c>
      <c r="L1144" s="9">
        <f>tbl_salesdata[[#This Row],[Units Sold]]*tbl_salesdata[[#This Row],[Unit Cost]]</f>
        <v>1156578.3600000001</v>
      </c>
      <c r="M1144" s="9">
        <f>tbl_salesdata[[#This Row],[Units Sold]]*tbl_salesdata[[#This Row],[Unit Price]]</f>
        <v>2031493.2</v>
      </c>
      <c r="N1144" s="9">
        <f>tbl_salesdata[[#This Row],[Total Sales]]-tbl_salesdata[[#This Row],[Total Cost]]</f>
        <v>874914.83999999985</v>
      </c>
      <c r="O1144">
        <f>tbl_salesdata[[#This Row],[Ship Date]]-tbl_salesdata[[#This Row],[Order Date]]</f>
        <v>13</v>
      </c>
      <c r="P1144">
        <f>WEEKDAY(tbl_salesdata[[#This Row],[Order Date]],2)</f>
        <v>6</v>
      </c>
      <c r="Q1144" t="str">
        <f>TEXT(tbl_salesdata[[#This Row],[Order Date]],"dddd")</f>
        <v>Saturday</v>
      </c>
      <c r="R1144" t="str">
        <f>IF(tbl_salesdata[[#This Row],[Weekdaynum]]&gt;5,"Yes","No")</f>
        <v>Yes</v>
      </c>
    </row>
    <row r="1145" spans="1:18" hidden="1" x14ac:dyDescent="0.35">
      <c r="A1145">
        <v>410514724</v>
      </c>
      <c r="B1145" s="3">
        <v>42795</v>
      </c>
      <c r="C1145" s="3">
        <v>42805</v>
      </c>
      <c r="D1145" t="s">
        <v>103</v>
      </c>
      <c r="E1145" t="s">
        <v>21</v>
      </c>
      <c r="F1145" t="s">
        <v>40</v>
      </c>
      <c r="G1145" t="s">
        <v>18</v>
      </c>
      <c r="H1145" t="s">
        <v>19</v>
      </c>
      <c r="I1145" s="9">
        <v>9284</v>
      </c>
      <c r="J1145" s="9">
        <v>651.21</v>
      </c>
      <c r="K1145" s="9">
        <v>524.96</v>
      </c>
      <c r="L1145" s="9">
        <f>tbl_salesdata[[#This Row],[Units Sold]]*tbl_salesdata[[#This Row],[Unit Cost]]</f>
        <v>4873728.6400000006</v>
      </c>
      <c r="M1145" s="9">
        <f>tbl_salesdata[[#This Row],[Units Sold]]*tbl_salesdata[[#This Row],[Unit Price]]</f>
        <v>6045833.6400000006</v>
      </c>
      <c r="N1145" s="9">
        <f>tbl_salesdata[[#This Row],[Total Sales]]-tbl_salesdata[[#This Row],[Total Cost]]</f>
        <v>1172105</v>
      </c>
      <c r="O1145">
        <f>tbl_salesdata[[#This Row],[Ship Date]]-tbl_salesdata[[#This Row],[Order Date]]</f>
        <v>10</v>
      </c>
      <c r="P1145">
        <f>WEEKDAY(tbl_salesdata[[#This Row],[Order Date]],2)</f>
        <v>3</v>
      </c>
      <c r="Q1145" t="str">
        <f>TEXT(tbl_salesdata[[#This Row],[Order Date]],"dddd")</f>
        <v>Wednesday</v>
      </c>
      <c r="R1145" t="str">
        <f>IF(tbl_salesdata[[#This Row],[Weekdaynum]]&gt;5,"Yes","No")</f>
        <v>No</v>
      </c>
    </row>
    <row r="1146" spans="1:18" hidden="1" x14ac:dyDescent="0.35">
      <c r="A1146">
        <v>899784409</v>
      </c>
      <c r="B1146" s="3">
        <v>43842</v>
      </c>
      <c r="C1146" s="3">
        <v>43849</v>
      </c>
      <c r="D1146" t="s">
        <v>128</v>
      </c>
      <c r="E1146" t="s">
        <v>38</v>
      </c>
      <c r="F1146" t="s">
        <v>22</v>
      </c>
      <c r="G1146" t="s">
        <v>18</v>
      </c>
      <c r="H1146" t="s">
        <v>15</v>
      </c>
      <c r="I1146" s="9">
        <v>5057</v>
      </c>
      <c r="J1146" s="9">
        <v>47.45</v>
      </c>
      <c r="K1146" s="9">
        <v>31.79</v>
      </c>
      <c r="L1146" s="9">
        <f>tbl_salesdata[[#This Row],[Units Sold]]*tbl_salesdata[[#This Row],[Unit Cost]]</f>
        <v>160762.03</v>
      </c>
      <c r="M1146" s="9">
        <f>tbl_salesdata[[#This Row],[Units Sold]]*tbl_salesdata[[#This Row],[Unit Price]]</f>
        <v>239954.65000000002</v>
      </c>
      <c r="N1146" s="9">
        <f>tbl_salesdata[[#This Row],[Total Sales]]-tbl_salesdata[[#This Row],[Total Cost]]</f>
        <v>79192.620000000024</v>
      </c>
      <c r="O1146">
        <f>tbl_salesdata[[#This Row],[Ship Date]]-tbl_salesdata[[#This Row],[Order Date]]</f>
        <v>7</v>
      </c>
      <c r="P1146">
        <f>WEEKDAY(tbl_salesdata[[#This Row],[Order Date]],2)</f>
        <v>7</v>
      </c>
      <c r="Q1146" t="str">
        <f>TEXT(tbl_salesdata[[#This Row],[Order Date]],"dddd")</f>
        <v>Sunday</v>
      </c>
      <c r="R1146" t="str">
        <f>IF(tbl_salesdata[[#This Row],[Weekdaynum]]&gt;5,"Yes","No")</f>
        <v>Yes</v>
      </c>
    </row>
    <row r="1147" spans="1:18" hidden="1" x14ac:dyDescent="0.35">
      <c r="A1147">
        <v>884520709</v>
      </c>
      <c r="B1147" s="3">
        <v>42573</v>
      </c>
      <c r="C1147" s="3">
        <v>42587</v>
      </c>
      <c r="D1147" t="s">
        <v>37</v>
      </c>
      <c r="E1147" t="s">
        <v>38</v>
      </c>
      <c r="F1147" t="s">
        <v>30</v>
      </c>
      <c r="G1147" t="s">
        <v>14</v>
      </c>
      <c r="H1147" t="s">
        <v>34</v>
      </c>
      <c r="I1147" s="9">
        <v>8189</v>
      </c>
      <c r="J1147" s="9">
        <v>81.73</v>
      </c>
      <c r="K1147" s="9">
        <v>56.67</v>
      </c>
      <c r="L1147" s="9">
        <f>tbl_salesdata[[#This Row],[Units Sold]]*tbl_salesdata[[#This Row],[Unit Cost]]</f>
        <v>464070.63</v>
      </c>
      <c r="M1147" s="9">
        <f>tbl_salesdata[[#This Row],[Units Sold]]*tbl_salesdata[[#This Row],[Unit Price]]</f>
        <v>669286.97000000009</v>
      </c>
      <c r="N1147" s="9">
        <f>tbl_salesdata[[#This Row],[Total Sales]]-tbl_salesdata[[#This Row],[Total Cost]]</f>
        <v>205216.34000000008</v>
      </c>
      <c r="O1147">
        <f>tbl_salesdata[[#This Row],[Ship Date]]-tbl_salesdata[[#This Row],[Order Date]]</f>
        <v>14</v>
      </c>
      <c r="P1147">
        <f>WEEKDAY(tbl_salesdata[[#This Row],[Order Date]],2)</f>
        <v>5</v>
      </c>
      <c r="Q1147" t="str">
        <f>TEXT(tbl_salesdata[[#This Row],[Order Date]],"dddd")</f>
        <v>Friday</v>
      </c>
      <c r="R1147" t="str">
        <f>IF(tbl_salesdata[[#This Row],[Weekdaynum]]&gt;5,"Yes","No")</f>
        <v>No</v>
      </c>
    </row>
    <row r="1148" spans="1:18" hidden="1" x14ac:dyDescent="0.35">
      <c r="A1148">
        <v>938209950</v>
      </c>
      <c r="B1148" s="3">
        <v>44634</v>
      </c>
      <c r="C1148" s="3">
        <v>44638</v>
      </c>
      <c r="D1148" t="s">
        <v>184</v>
      </c>
      <c r="E1148" t="s">
        <v>21</v>
      </c>
      <c r="F1148" t="s">
        <v>30</v>
      </c>
      <c r="G1148" t="s">
        <v>18</v>
      </c>
      <c r="H1148" t="s">
        <v>19</v>
      </c>
      <c r="I1148" s="9">
        <v>6028</v>
      </c>
      <c r="J1148" s="9">
        <v>81.73</v>
      </c>
      <c r="K1148" s="9">
        <v>56.67</v>
      </c>
      <c r="L1148" s="9">
        <f>tbl_salesdata[[#This Row],[Units Sold]]*tbl_salesdata[[#This Row],[Unit Cost]]</f>
        <v>341606.76</v>
      </c>
      <c r="M1148" s="9">
        <f>tbl_salesdata[[#This Row],[Units Sold]]*tbl_salesdata[[#This Row],[Unit Price]]</f>
        <v>492668.44</v>
      </c>
      <c r="N1148" s="9">
        <f>tbl_salesdata[[#This Row],[Total Sales]]-tbl_salesdata[[#This Row],[Total Cost]]</f>
        <v>151061.68</v>
      </c>
      <c r="O1148">
        <f>tbl_salesdata[[#This Row],[Ship Date]]-tbl_salesdata[[#This Row],[Order Date]]</f>
        <v>4</v>
      </c>
      <c r="P1148">
        <f>WEEKDAY(tbl_salesdata[[#This Row],[Order Date]],2)</f>
        <v>1</v>
      </c>
      <c r="Q1148" t="str">
        <f>TEXT(tbl_salesdata[[#This Row],[Order Date]],"dddd")</f>
        <v>Monday</v>
      </c>
      <c r="R1148" t="str">
        <f>IF(tbl_salesdata[[#This Row],[Weekdaynum]]&gt;5,"Yes","No")</f>
        <v>No</v>
      </c>
    </row>
    <row r="1149" spans="1:18" hidden="1" x14ac:dyDescent="0.35">
      <c r="A1149">
        <v>804650962</v>
      </c>
      <c r="B1149" s="3">
        <v>42054</v>
      </c>
      <c r="C1149" s="3">
        <v>42063</v>
      </c>
      <c r="D1149" t="s">
        <v>134</v>
      </c>
      <c r="E1149" t="s">
        <v>38</v>
      </c>
      <c r="F1149" t="s">
        <v>56</v>
      </c>
      <c r="G1149" t="s">
        <v>14</v>
      </c>
      <c r="H1149" t="s">
        <v>15</v>
      </c>
      <c r="I1149" s="9">
        <v>2956</v>
      </c>
      <c r="J1149" s="9">
        <v>9.33</v>
      </c>
      <c r="K1149" s="9">
        <v>6.92</v>
      </c>
      <c r="L1149" s="9">
        <f>tbl_salesdata[[#This Row],[Units Sold]]*tbl_salesdata[[#This Row],[Unit Cost]]</f>
        <v>20455.52</v>
      </c>
      <c r="M1149" s="9">
        <f>tbl_salesdata[[#This Row],[Units Sold]]*tbl_salesdata[[#This Row],[Unit Price]]</f>
        <v>27579.48</v>
      </c>
      <c r="N1149" s="9">
        <f>tbl_salesdata[[#This Row],[Total Sales]]-tbl_salesdata[[#This Row],[Total Cost]]</f>
        <v>7123.9599999999991</v>
      </c>
      <c r="O1149">
        <f>tbl_salesdata[[#This Row],[Ship Date]]-tbl_salesdata[[#This Row],[Order Date]]</f>
        <v>9</v>
      </c>
      <c r="P1149">
        <f>WEEKDAY(tbl_salesdata[[#This Row],[Order Date]],2)</f>
        <v>4</v>
      </c>
      <c r="Q1149" t="str">
        <f>TEXT(tbl_salesdata[[#This Row],[Order Date]],"dddd")</f>
        <v>Thursday</v>
      </c>
      <c r="R1149" t="str">
        <f>IF(tbl_salesdata[[#This Row],[Weekdaynum]]&gt;5,"Yes","No")</f>
        <v>No</v>
      </c>
    </row>
    <row r="1150" spans="1:18" hidden="1" x14ac:dyDescent="0.35">
      <c r="A1150">
        <v>747955071</v>
      </c>
      <c r="B1150" s="3">
        <v>42640</v>
      </c>
      <c r="C1150" s="3">
        <v>42661</v>
      </c>
      <c r="D1150" t="s">
        <v>100</v>
      </c>
      <c r="E1150" t="s">
        <v>21</v>
      </c>
      <c r="F1150" t="s">
        <v>33</v>
      </c>
      <c r="G1150" t="s">
        <v>18</v>
      </c>
      <c r="H1150" t="s">
        <v>34</v>
      </c>
      <c r="I1150" s="9">
        <v>5382</v>
      </c>
      <c r="J1150" s="9">
        <v>109.28</v>
      </c>
      <c r="K1150" s="9">
        <v>35.840000000000003</v>
      </c>
      <c r="L1150" s="9">
        <f>tbl_salesdata[[#This Row],[Units Sold]]*tbl_salesdata[[#This Row],[Unit Cost]]</f>
        <v>192890.88</v>
      </c>
      <c r="M1150" s="9">
        <f>tbl_salesdata[[#This Row],[Units Sold]]*tbl_salesdata[[#This Row],[Unit Price]]</f>
        <v>588144.96</v>
      </c>
      <c r="N1150" s="9">
        <f>tbl_salesdata[[#This Row],[Total Sales]]-tbl_salesdata[[#This Row],[Total Cost]]</f>
        <v>395254.07999999996</v>
      </c>
      <c r="O1150">
        <f>tbl_salesdata[[#This Row],[Ship Date]]-tbl_salesdata[[#This Row],[Order Date]]</f>
        <v>21</v>
      </c>
      <c r="P1150">
        <f>WEEKDAY(tbl_salesdata[[#This Row],[Order Date]],2)</f>
        <v>2</v>
      </c>
      <c r="Q1150" t="str">
        <f>TEXT(tbl_salesdata[[#This Row],[Order Date]],"dddd")</f>
        <v>Tuesday</v>
      </c>
      <c r="R1150" t="str">
        <f>IF(tbl_salesdata[[#This Row],[Weekdaynum]]&gt;5,"Yes","No")</f>
        <v>No</v>
      </c>
    </row>
    <row r="1151" spans="1:18" x14ac:dyDescent="0.35">
      <c r="A1151">
        <v>341730868</v>
      </c>
      <c r="B1151" s="3">
        <v>43211</v>
      </c>
      <c r="C1151" s="3">
        <v>43227</v>
      </c>
      <c r="D1151" t="s">
        <v>219</v>
      </c>
      <c r="E1151" t="s">
        <v>38</v>
      </c>
      <c r="F1151" t="s">
        <v>42</v>
      </c>
      <c r="G1151" t="s">
        <v>14</v>
      </c>
      <c r="H1151" t="s">
        <v>34</v>
      </c>
      <c r="I1151" s="9">
        <v>4613</v>
      </c>
      <c r="J1151" s="9">
        <v>437.2</v>
      </c>
      <c r="K1151" s="9">
        <v>263.33</v>
      </c>
      <c r="L1151" s="9">
        <f>tbl_salesdata[[#This Row],[Units Sold]]*tbl_salesdata[[#This Row],[Unit Cost]]</f>
        <v>1214741.29</v>
      </c>
      <c r="M1151" s="9">
        <f>tbl_salesdata[[#This Row],[Units Sold]]*tbl_salesdata[[#This Row],[Unit Price]]</f>
        <v>2016803.5999999999</v>
      </c>
      <c r="N1151" s="9">
        <f>tbl_salesdata[[#This Row],[Total Sales]]-tbl_salesdata[[#This Row],[Total Cost]]</f>
        <v>802062.30999999982</v>
      </c>
      <c r="O1151">
        <f>tbl_salesdata[[#This Row],[Ship Date]]-tbl_salesdata[[#This Row],[Order Date]]</f>
        <v>16</v>
      </c>
      <c r="P1151">
        <f>WEEKDAY(tbl_salesdata[[#This Row],[Order Date]],2)</f>
        <v>6</v>
      </c>
      <c r="Q1151" t="str">
        <f>TEXT(tbl_salesdata[[#This Row],[Order Date]],"dddd")</f>
        <v>Saturday</v>
      </c>
      <c r="R1151" t="str">
        <f>IF(tbl_salesdata[[#This Row],[Weekdaynum]]&gt;5,"Yes","No")</f>
        <v>Yes</v>
      </c>
    </row>
    <row r="1152" spans="1:18" hidden="1" x14ac:dyDescent="0.35">
      <c r="A1152">
        <v>923160398</v>
      </c>
      <c r="B1152" s="3">
        <v>42869</v>
      </c>
      <c r="C1152" s="3">
        <v>42871</v>
      </c>
      <c r="D1152" t="s">
        <v>188</v>
      </c>
      <c r="E1152" t="s">
        <v>21</v>
      </c>
      <c r="F1152" t="s">
        <v>33</v>
      </c>
      <c r="G1152" t="s">
        <v>18</v>
      </c>
      <c r="H1152" t="s">
        <v>26</v>
      </c>
      <c r="I1152" s="9">
        <v>2531</v>
      </c>
      <c r="J1152" s="9">
        <v>109.28</v>
      </c>
      <c r="K1152" s="9">
        <v>35.840000000000003</v>
      </c>
      <c r="L1152" s="9">
        <f>tbl_salesdata[[#This Row],[Units Sold]]*tbl_salesdata[[#This Row],[Unit Cost]]</f>
        <v>90711.040000000008</v>
      </c>
      <c r="M1152" s="9">
        <f>tbl_salesdata[[#This Row],[Units Sold]]*tbl_salesdata[[#This Row],[Unit Price]]</f>
        <v>276587.68</v>
      </c>
      <c r="N1152" s="9">
        <f>tbl_salesdata[[#This Row],[Total Sales]]-tbl_salesdata[[#This Row],[Total Cost]]</f>
        <v>185876.63999999998</v>
      </c>
      <c r="O1152">
        <f>tbl_salesdata[[#This Row],[Ship Date]]-tbl_salesdata[[#This Row],[Order Date]]</f>
        <v>2</v>
      </c>
      <c r="P1152">
        <f>WEEKDAY(tbl_salesdata[[#This Row],[Order Date]],2)</f>
        <v>7</v>
      </c>
      <c r="Q1152" t="str">
        <f>TEXT(tbl_salesdata[[#This Row],[Order Date]],"dddd")</f>
        <v>Sunday</v>
      </c>
      <c r="R1152" t="str">
        <f>IF(tbl_salesdata[[#This Row],[Weekdaynum]]&gt;5,"Yes","No")</f>
        <v>Yes</v>
      </c>
    </row>
    <row r="1153" spans="1:18" hidden="1" x14ac:dyDescent="0.35">
      <c r="A1153">
        <v>234846770</v>
      </c>
      <c r="B1153" s="3">
        <v>44341</v>
      </c>
      <c r="C1153" s="3">
        <v>44345</v>
      </c>
      <c r="D1153" t="s">
        <v>94</v>
      </c>
      <c r="E1153" t="s">
        <v>38</v>
      </c>
      <c r="F1153" t="s">
        <v>56</v>
      </c>
      <c r="G1153" t="s">
        <v>14</v>
      </c>
      <c r="H1153" t="s">
        <v>19</v>
      </c>
      <c r="I1153" s="9">
        <v>5233</v>
      </c>
      <c r="J1153" s="9">
        <v>9.33</v>
      </c>
      <c r="K1153" s="9">
        <v>6.92</v>
      </c>
      <c r="L1153" s="9">
        <f>tbl_salesdata[[#This Row],[Units Sold]]*tbl_salesdata[[#This Row],[Unit Cost]]</f>
        <v>36212.36</v>
      </c>
      <c r="M1153" s="9">
        <f>tbl_salesdata[[#This Row],[Units Sold]]*tbl_salesdata[[#This Row],[Unit Price]]</f>
        <v>48823.89</v>
      </c>
      <c r="N1153" s="9">
        <f>tbl_salesdata[[#This Row],[Total Sales]]-tbl_salesdata[[#This Row],[Total Cost]]</f>
        <v>12611.529999999999</v>
      </c>
      <c r="O1153">
        <f>tbl_salesdata[[#This Row],[Ship Date]]-tbl_salesdata[[#This Row],[Order Date]]</f>
        <v>4</v>
      </c>
      <c r="P1153">
        <f>WEEKDAY(tbl_salesdata[[#This Row],[Order Date]],2)</f>
        <v>2</v>
      </c>
      <c r="Q1153" t="str">
        <f>TEXT(tbl_salesdata[[#This Row],[Order Date]],"dddd")</f>
        <v>Tuesday</v>
      </c>
      <c r="R1153" t="str">
        <f>IF(tbl_salesdata[[#This Row],[Weekdaynum]]&gt;5,"Yes","No")</f>
        <v>No</v>
      </c>
    </row>
    <row r="1154" spans="1:18" hidden="1" x14ac:dyDescent="0.35">
      <c r="A1154">
        <v>482966554</v>
      </c>
      <c r="B1154" s="3">
        <v>43402</v>
      </c>
      <c r="C1154" s="3">
        <v>43403</v>
      </c>
      <c r="D1154" t="s">
        <v>31</v>
      </c>
      <c r="E1154" t="s">
        <v>32</v>
      </c>
      <c r="F1154" t="s">
        <v>40</v>
      </c>
      <c r="G1154" t="s">
        <v>18</v>
      </c>
      <c r="H1154" t="s">
        <v>26</v>
      </c>
      <c r="I1154" s="9">
        <v>9391</v>
      </c>
      <c r="J1154" s="9">
        <v>651.21</v>
      </c>
      <c r="K1154" s="9">
        <v>524.96</v>
      </c>
      <c r="L1154" s="9">
        <f>tbl_salesdata[[#This Row],[Units Sold]]*tbl_salesdata[[#This Row],[Unit Cost]]</f>
        <v>4929899.3600000003</v>
      </c>
      <c r="M1154" s="9">
        <f>tbl_salesdata[[#This Row],[Units Sold]]*tbl_salesdata[[#This Row],[Unit Price]]</f>
        <v>6115513.1100000003</v>
      </c>
      <c r="N1154" s="9">
        <f>tbl_salesdata[[#This Row],[Total Sales]]-tbl_salesdata[[#This Row],[Total Cost]]</f>
        <v>1185613.75</v>
      </c>
      <c r="O1154">
        <f>tbl_salesdata[[#This Row],[Ship Date]]-tbl_salesdata[[#This Row],[Order Date]]</f>
        <v>1</v>
      </c>
      <c r="P1154">
        <f>WEEKDAY(tbl_salesdata[[#This Row],[Order Date]],2)</f>
        <v>1</v>
      </c>
      <c r="Q1154" t="str">
        <f>TEXT(tbl_salesdata[[#This Row],[Order Date]],"dddd")</f>
        <v>Monday</v>
      </c>
      <c r="R1154" t="str">
        <f>IF(tbl_salesdata[[#This Row],[Weekdaynum]]&gt;5,"Yes","No")</f>
        <v>No</v>
      </c>
    </row>
    <row r="1155" spans="1:18" hidden="1" x14ac:dyDescent="0.35">
      <c r="A1155">
        <v>483193576</v>
      </c>
      <c r="B1155" s="3">
        <v>43311</v>
      </c>
      <c r="C1155" s="3">
        <v>43319</v>
      </c>
      <c r="D1155" t="s">
        <v>148</v>
      </c>
      <c r="E1155" t="s">
        <v>24</v>
      </c>
      <c r="F1155" t="s">
        <v>56</v>
      </c>
      <c r="G1155" t="s">
        <v>14</v>
      </c>
      <c r="H1155" t="s">
        <v>26</v>
      </c>
      <c r="I1155" s="9">
        <v>6572</v>
      </c>
      <c r="J1155" s="9">
        <v>9.33</v>
      </c>
      <c r="K1155" s="9">
        <v>6.92</v>
      </c>
      <c r="L1155" s="9">
        <f>tbl_salesdata[[#This Row],[Units Sold]]*tbl_salesdata[[#This Row],[Unit Cost]]</f>
        <v>45478.239999999998</v>
      </c>
      <c r="M1155" s="9">
        <f>tbl_salesdata[[#This Row],[Units Sold]]*tbl_salesdata[[#This Row],[Unit Price]]</f>
        <v>61316.76</v>
      </c>
      <c r="N1155" s="9">
        <f>tbl_salesdata[[#This Row],[Total Sales]]-tbl_salesdata[[#This Row],[Total Cost]]</f>
        <v>15838.520000000004</v>
      </c>
      <c r="O1155">
        <f>tbl_salesdata[[#This Row],[Ship Date]]-tbl_salesdata[[#This Row],[Order Date]]</f>
        <v>8</v>
      </c>
      <c r="P1155">
        <f>WEEKDAY(tbl_salesdata[[#This Row],[Order Date]],2)</f>
        <v>1</v>
      </c>
      <c r="Q1155" t="str">
        <f>TEXT(tbl_salesdata[[#This Row],[Order Date]],"dddd")</f>
        <v>Monday</v>
      </c>
      <c r="R1155" t="str">
        <f>IF(tbl_salesdata[[#This Row],[Weekdaynum]]&gt;5,"Yes","No")</f>
        <v>No</v>
      </c>
    </row>
    <row r="1156" spans="1:18" hidden="1" x14ac:dyDescent="0.35">
      <c r="A1156">
        <v>471514165</v>
      </c>
      <c r="B1156" s="3">
        <v>43745</v>
      </c>
      <c r="C1156" s="3">
        <v>43751</v>
      </c>
      <c r="D1156" t="s">
        <v>72</v>
      </c>
      <c r="E1156" t="s">
        <v>24</v>
      </c>
      <c r="F1156" t="s">
        <v>68</v>
      </c>
      <c r="G1156" t="s">
        <v>14</v>
      </c>
      <c r="H1156" t="s">
        <v>19</v>
      </c>
      <c r="I1156" s="9">
        <v>374</v>
      </c>
      <c r="J1156" s="9">
        <v>154.06</v>
      </c>
      <c r="K1156" s="9">
        <v>90.93</v>
      </c>
      <c r="L1156" s="9">
        <f>tbl_salesdata[[#This Row],[Units Sold]]*tbl_salesdata[[#This Row],[Unit Cost]]</f>
        <v>34007.82</v>
      </c>
      <c r="M1156" s="9">
        <f>tbl_salesdata[[#This Row],[Units Sold]]*tbl_salesdata[[#This Row],[Unit Price]]</f>
        <v>57618.44</v>
      </c>
      <c r="N1156" s="9">
        <f>tbl_salesdata[[#This Row],[Total Sales]]-tbl_salesdata[[#This Row],[Total Cost]]</f>
        <v>23610.620000000003</v>
      </c>
      <c r="O1156">
        <f>tbl_salesdata[[#This Row],[Ship Date]]-tbl_salesdata[[#This Row],[Order Date]]</f>
        <v>6</v>
      </c>
      <c r="P1156">
        <f>WEEKDAY(tbl_salesdata[[#This Row],[Order Date]],2)</f>
        <v>1</v>
      </c>
      <c r="Q1156" t="str">
        <f>TEXT(tbl_salesdata[[#This Row],[Order Date]],"dddd")</f>
        <v>Monday</v>
      </c>
      <c r="R1156" t="str">
        <f>IF(tbl_salesdata[[#This Row],[Weekdaynum]]&gt;5,"Yes","No")</f>
        <v>No</v>
      </c>
    </row>
    <row r="1157" spans="1:18" hidden="1" x14ac:dyDescent="0.35">
      <c r="A1157">
        <v>754227149</v>
      </c>
      <c r="B1157" s="3">
        <v>44124</v>
      </c>
      <c r="C1157" s="3">
        <v>44142</v>
      </c>
      <c r="D1157" t="s">
        <v>122</v>
      </c>
      <c r="E1157" t="s">
        <v>21</v>
      </c>
      <c r="F1157" t="s">
        <v>40</v>
      </c>
      <c r="G1157" t="s">
        <v>14</v>
      </c>
      <c r="H1157" t="s">
        <v>34</v>
      </c>
      <c r="I1157" s="9">
        <v>1429</v>
      </c>
      <c r="J1157" s="9">
        <v>651.21</v>
      </c>
      <c r="K1157" s="9">
        <v>524.96</v>
      </c>
      <c r="L1157" s="9">
        <f>tbl_salesdata[[#This Row],[Units Sold]]*tbl_salesdata[[#This Row],[Unit Cost]]</f>
        <v>750167.84000000008</v>
      </c>
      <c r="M1157" s="9">
        <f>tbl_salesdata[[#This Row],[Units Sold]]*tbl_salesdata[[#This Row],[Unit Price]]</f>
        <v>930579.09000000008</v>
      </c>
      <c r="N1157" s="9">
        <f>tbl_salesdata[[#This Row],[Total Sales]]-tbl_salesdata[[#This Row],[Total Cost]]</f>
        <v>180411.25</v>
      </c>
      <c r="O1157">
        <f>tbl_salesdata[[#This Row],[Ship Date]]-tbl_salesdata[[#This Row],[Order Date]]</f>
        <v>18</v>
      </c>
      <c r="P1157">
        <f>WEEKDAY(tbl_salesdata[[#This Row],[Order Date]],2)</f>
        <v>2</v>
      </c>
      <c r="Q1157" t="str">
        <f>TEXT(tbl_salesdata[[#This Row],[Order Date]],"dddd")</f>
        <v>Tuesday</v>
      </c>
      <c r="R1157" t="str">
        <f>IF(tbl_salesdata[[#This Row],[Weekdaynum]]&gt;5,"Yes","No")</f>
        <v>No</v>
      </c>
    </row>
    <row r="1158" spans="1:18" hidden="1" x14ac:dyDescent="0.35">
      <c r="A1158">
        <v>357943856</v>
      </c>
      <c r="B1158" s="3">
        <v>43520</v>
      </c>
      <c r="C1158" s="3">
        <v>43528</v>
      </c>
      <c r="D1158" t="s">
        <v>125</v>
      </c>
      <c r="E1158" t="s">
        <v>21</v>
      </c>
      <c r="F1158" t="s">
        <v>13</v>
      </c>
      <c r="G1158" t="s">
        <v>18</v>
      </c>
      <c r="H1158" t="s">
        <v>26</v>
      </c>
      <c r="I1158" s="9">
        <v>2396</v>
      </c>
      <c r="J1158" s="9">
        <v>255.28</v>
      </c>
      <c r="K1158" s="9">
        <v>159.41999999999999</v>
      </c>
      <c r="L1158" s="9">
        <f>tbl_salesdata[[#This Row],[Units Sold]]*tbl_salesdata[[#This Row],[Unit Cost]]</f>
        <v>381970.31999999995</v>
      </c>
      <c r="M1158" s="9">
        <f>tbl_salesdata[[#This Row],[Units Sold]]*tbl_salesdata[[#This Row],[Unit Price]]</f>
        <v>611650.88</v>
      </c>
      <c r="N1158" s="9">
        <f>tbl_salesdata[[#This Row],[Total Sales]]-tbl_salesdata[[#This Row],[Total Cost]]</f>
        <v>229680.56000000006</v>
      </c>
      <c r="O1158">
        <f>tbl_salesdata[[#This Row],[Ship Date]]-tbl_salesdata[[#This Row],[Order Date]]</f>
        <v>8</v>
      </c>
      <c r="P1158">
        <f>WEEKDAY(tbl_salesdata[[#This Row],[Order Date]],2)</f>
        <v>7</v>
      </c>
      <c r="Q1158" t="str">
        <f>TEXT(tbl_salesdata[[#This Row],[Order Date]],"dddd")</f>
        <v>Sunday</v>
      </c>
      <c r="R1158" t="str">
        <f>IF(tbl_salesdata[[#This Row],[Weekdaynum]]&gt;5,"Yes","No")</f>
        <v>Yes</v>
      </c>
    </row>
    <row r="1159" spans="1:18" hidden="1" x14ac:dyDescent="0.35">
      <c r="A1159">
        <v>179588115</v>
      </c>
      <c r="B1159" s="3">
        <v>43669</v>
      </c>
      <c r="C1159" s="3">
        <v>43686</v>
      </c>
      <c r="D1159" t="s">
        <v>98</v>
      </c>
      <c r="E1159" t="s">
        <v>38</v>
      </c>
      <c r="F1159" t="s">
        <v>30</v>
      </c>
      <c r="G1159" t="s">
        <v>18</v>
      </c>
      <c r="H1159" t="s">
        <v>34</v>
      </c>
      <c r="I1159" s="9">
        <v>2969</v>
      </c>
      <c r="J1159" s="9">
        <v>81.73</v>
      </c>
      <c r="K1159" s="9">
        <v>56.67</v>
      </c>
      <c r="L1159" s="9">
        <f>tbl_salesdata[[#This Row],[Units Sold]]*tbl_salesdata[[#This Row],[Unit Cost]]</f>
        <v>168253.23</v>
      </c>
      <c r="M1159" s="9">
        <f>tbl_salesdata[[#This Row],[Units Sold]]*tbl_salesdata[[#This Row],[Unit Price]]</f>
        <v>242656.37000000002</v>
      </c>
      <c r="N1159" s="9">
        <f>tbl_salesdata[[#This Row],[Total Sales]]-tbl_salesdata[[#This Row],[Total Cost]]</f>
        <v>74403.140000000014</v>
      </c>
      <c r="O1159">
        <f>tbl_salesdata[[#This Row],[Ship Date]]-tbl_salesdata[[#This Row],[Order Date]]</f>
        <v>17</v>
      </c>
      <c r="P1159">
        <f>WEEKDAY(tbl_salesdata[[#This Row],[Order Date]],2)</f>
        <v>2</v>
      </c>
      <c r="Q1159" t="str">
        <f>TEXT(tbl_salesdata[[#This Row],[Order Date]],"dddd")</f>
        <v>Tuesday</v>
      </c>
      <c r="R1159" t="str">
        <f>IF(tbl_salesdata[[#This Row],[Weekdaynum]]&gt;5,"Yes","No")</f>
        <v>No</v>
      </c>
    </row>
    <row r="1160" spans="1:18" x14ac:dyDescent="0.35">
      <c r="A1160">
        <v>116925704</v>
      </c>
      <c r="B1160" s="3">
        <v>42224</v>
      </c>
      <c r="C1160" s="3">
        <v>42240</v>
      </c>
      <c r="D1160" t="s">
        <v>208</v>
      </c>
      <c r="E1160" t="s">
        <v>12</v>
      </c>
      <c r="F1160" t="s">
        <v>25</v>
      </c>
      <c r="G1160" t="s">
        <v>14</v>
      </c>
      <c r="H1160" t="s">
        <v>34</v>
      </c>
      <c r="I1160" s="9">
        <v>9769</v>
      </c>
      <c r="J1160" s="9">
        <v>205.7</v>
      </c>
      <c r="K1160" s="9">
        <v>117.11</v>
      </c>
      <c r="L1160" s="9">
        <f>tbl_salesdata[[#This Row],[Units Sold]]*tbl_salesdata[[#This Row],[Unit Cost]]</f>
        <v>1144047.5900000001</v>
      </c>
      <c r="M1160" s="9">
        <f>tbl_salesdata[[#This Row],[Units Sold]]*tbl_salesdata[[#This Row],[Unit Price]]</f>
        <v>2009483.2999999998</v>
      </c>
      <c r="N1160" s="9">
        <f>tbl_salesdata[[#This Row],[Total Sales]]-tbl_salesdata[[#This Row],[Total Cost]]</f>
        <v>865435.70999999973</v>
      </c>
      <c r="O1160">
        <f>tbl_salesdata[[#This Row],[Ship Date]]-tbl_salesdata[[#This Row],[Order Date]]</f>
        <v>16</v>
      </c>
      <c r="P1160">
        <f>WEEKDAY(tbl_salesdata[[#This Row],[Order Date]],2)</f>
        <v>6</v>
      </c>
      <c r="Q1160" t="str">
        <f>TEXT(tbl_salesdata[[#This Row],[Order Date]],"dddd")</f>
        <v>Saturday</v>
      </c>
      <c r="R1160" t="str">
        <f>IF(tbl_salesdata[[#This Row],[Weekdaynum]]&gt;5,"Yes","No")</f>
        <v>Yes</v>
      </c>
    </row>
    <row r="1161" spans="1:18" hidden="1" x14ac:dyDescent="0.35">
      <c r="A1161">
        <v>815917098</v>
      </c>
      <c r="B1161" s="3">
        <v>44224</v>
      </c>
      <c r="C1161" s="3">
        <v>44236</v>
      </c>
      <c r="D1161" t="s">
        <v>205</v>
      </c>
      <c r="E1161" t="s">
        <v>21</v>
      </c>
      <c r="F1161" t="s">
        <v>42</v>
      </c>
      <c r="G1161" t="s">
        <v>14</v>
      </c>
      <c r="H1161" t="s">
        <v>15</v>
      </c>
      <c r="I1161" s="9">
        <v>6856</v>
      </c>
      <c r="J1161" s="9">
        <v>437.2</v>
      </c>
      <c r="K1161" s="9">
        <v>263.33</v>
      </c>
      <c r="L1161" s="9">
        <f>tbl_salesdata[[#This Row],[Units Sold]]*tbl_salesdata[[#This Row],[Unit Cost]]</f>
        <v>1805390.48</v>
      </c>
      <c r="M1161" s="9">
        <f>tbl_salesdata[[#This Row],[Units Sold]]*tbl_salesdata[[#This Row],[Unit Price]]</f>
        <v>2997443.1999999997</v>
      </c>
      <c r="N1161" s="9">
        <f>tbl_salesdata[[#This Row],[Total Sales]]-tbl_salesdata[[#This Row],[Total Cost]]</f>
        <v>1192052.7199999997</v>
      </c>
      <c r="O1161">
        <f>tbl_salesdata[[#This Row],[Ship Date]]-tbl_salesdata[[#This Row],[Order Date]]</f>
        <v>12</v>
      </c>
      <c r="P1161">
        <f>WEEKDAY(tbl_salesdata[[#This Row],[Order Date]],2)</f>
        <v>4</v>
      </c>
      <c r="Q1161" t="str">
        <f>TEXT(tbl_salesdata[[#This Row],[Order Date]],"dddd")</f>
        <v>Thursday</v>
      </c>
      <c r="R1161" t="str">
        <f>IF(tbl_salesdata[[#This Row],[Weekdaynum]]&gt;5,"Yes","No")</f>
        <v>No</v>
      </c>
    </row>
    <row r="1162" spans="1:18" x14ac:dyDescent="0.35">
      <c r="A1162">
        <v>914770448</v>
      </c>
      <c r="B1162" s="3">
        <v>42406</v>
      </c>
      <c r="C1162" s="3">
        <v>42418</v>
      </c>
      <c r="D1162" t="s">
        <v>187</v>
      </c>
      <c r="E1162" t="s">
        <v>29</v>
      </c>
      <c r="F1162" t="s">
        <v>25</v>
      </c>
      <c r="G1162" t="s">
        <v>14</v>
      </c>
      <c r="H1162" t="s">
        <v>26</v>
      </c>
      <c r="I1162" s="9">
        <v>9759</v>
      </c>
      <c r="J1162" s="9">
        <v>205.7</v>
      </c>
      <c r="K1162" s="9">
        <v>117.11</v>
      </c>
      <c r="L1162" s="9">
        <f>tbl_salesdata[[#This Row],[Units Sold]]*tbl_salesdata[[#This Row],[Unit Cost]]</f>
        <v>1142876.49</v>
      </c>
      <c r="M1162" s="9">
        <f>tbl_salesdata[[#This Row],[Units Sold]]*tbl_salesdata[[#This Row],[Unit Price]]</f>
        <v>2007426.2999999998</v>
      </c>
      <c r="N1162" s="9">
        <f>tbl_salesdata[[#This Row],[Total Sales]]-tbl_salesdata[[#This Row],[Total Cost]]</f>
        <v>864549.80999999982</v>
      </c>
      <c r="O1162">
        <f>tbl_salesdata[[#This Row],[Ship Date]]-tbl_salesdata[[#This Row],[Order Date]]</f>
        <v>12</v>
      </c>
      <c r="P1162">
        <f>WEEKDAY(tbl_salesdata[[#This Row],[Order Date]],2)</f>
        <v>6</v>
      </c>
      <c r="Q1162" t="str">
        <f>TEXT(tbl_salesdata[[#This Row],[Order Date]],"dddd")</f>
        <v>Saturday</v>
      </c>
      <c r="R1162" t="str">
        <f>IF(tbl_salesdata[[#This Row],[Weekdaynum]]&gt;5,"Yes","No")</f>
        <v>Yes</v>
      </c>
    </row>
    <row r="1163" spans="1:18" hidden="1" x14ac:dyDescent="0.35">
      <c r="A1163">
        <v>444854724</v>
      </c>
      <c r="B1163" s="3">
        <v>42598</v>
      </c>
      <c r="C1163" s="3">
        <v>42608</v>
      </c>
      <c r="D1163" t="s">
        <v>139</v>
      </c>
      <c r="E1163" t="s">
        <v>51</v>
      </c>
      <c r="F1163" t="s">
        <v>30</v>
      </c>
      <c r="G1163" t="s">
        <v>18</v>
      </c>
      <c r="H1163" t="s">
        <v>26</v>
      </c>
      <c r="I1163" s="9">
        <v>1253</v>
      </c>
      <c r="J1163" s="9">
        <v>81.73</v>
      </c>
      <c r="K1163" s="9">
        <v>56.67</v>
      </c>
      <c r="L1163" s="9">
        <f>tbl_salesdata[[#This Row],[Units Sold]]*tbl_salesdata[[#This Row],[Unit Cost]]</f>
        <v>71007.510000000009</v>
      </c>
      <c r="M1163" s="9">
        <f>tbl_salesdata[[#This Row],[Units Sold]]*tbl_salesdata[[#This Row],[Unit Price]]</f>
        <v>102407.69</v>
      </c>
      <c r="N1163" s="9">
        <f>tbl_salesdata[[#This Row],[Total Sales]]-tbl_salesdata[[#This Row],[Total Cost]]</f>
        <v>31400.179999999993</v>
      </c>
      <c r="O1163">
        <f>tbl_salesdata[[#This Row],[Ship Date]]-tbl_salesdata[[#This Row],[Order Date]]</f>
        <v>10</v>
      </c>
      <c r="P1163">
        <f>WEEKDAY(tbl_salesdata[[#This Row],[Order Date]],2)</f>
        <v>2</v>
      </c>
      <c r="Q1163" t="str">
        <f>TEXT(tbl_salesdata[[#This Row],[Order Date]],"dddd")</f>
        <v>Tuesday</v>
      </c>
      <c r="R1163" t="str">
        <f>IF(tbl_salesdata[[#This Row],[Weekdaynum]]&gt;5,"Yes","No")</f>
        <v>No</v>
      </c>
    </row>
    <row r="1164" spans="1:18" hidden="1" x14ac:dyDescent="0.35">
      <c r="A1164">
        <v>170931661</v>
      </c>
      <c r="B1164" s="3">
        <v>42687</v>
      </c>
      <c r="C1164" s="3">
        <v>42693</v>
      </c>
      <c r="D1164" t="s">
        <v>134</v>
      </c>
      <c r="E1164" t="s">
        <v>38</v>
      </c>
      <c r="F1164" t="s">
        <v>47</v>
      </c>
      <c r="G1164" t="s">
        <v>18</v>
      </c>
      <c r="H1164" t="s">
        <v>26</v>
      </c>
      <c r="I1164" s="9">
        <v>1332</v>
      </c>
      <c r="J1164" s="9">
        <v>421.89</v>
      </c>
      <c r="K1164" s="9">
        <v>364.69</v>
      </c>
      <c r="L1164" s="9">
        <f>tbl_salesdata[[#This Row],[Units Sold]]*tbl_salesdata[[#This Row],[Unit Cost]]</f>
        <v>485767.08</v>
      </c>
      <c r="M1164" s="9">
        <f>tbl_salesdata[[#This Row],[Units Sold]]*tbl_salesdata[[#This Row],[Unit Price]]</f>
        <v>561957.48</v>
      </c>
      <c r="N1164" s="9">
        <f>tbl_salesdata[[#This Row],[Total Sales]]-tbl_salesdata[[#This Row],[Total Cost]]</f>
        <v>76190.399999999965</v>
      </c>
      <c r="O1164">
        <f>tbl_salesdata[[#This Row],[Ship Date]]-tbl_salesdata[[#This Row],[Order Date]]</f>
        <v>6</v>
      </c>
      <c r="P1164">
        <f>WEEKDAY(tbl_salesdata[[#This Row],[Order Date]],2)</f>
        <v>7</v>
      </c>
      <c r="Q1164" t="str">
        <f>TEXT(tbl_salesdata[[#This Row],[Order Date]],"dddd")</f>
        <v>Sunday</v>
      </c>
      <c r="R1164" t="str">
        <f>IF(tbl_salesdata[[#This Row],[Weekdaynum]]&gt;5,"Yes","No")</f>
        <v>Yes</v>
      </c>
    </row>
    <row r="1165" spans="1:18" hidden="1" x14ac:dyDescent="0.35">
      <c r="A1165">
        <v>673041617</v>
      </c>
      <c r="B1165" s="3">
        <v>43494</v>
      </c>
      <c r="C1165" s="3">
        <v>43499</v>
      </c>
      <c r="D1165" t="s">
        <v>57</v>
      </c>
      <c r="E1165" t="s">
        <v>32</v>
      </c>
      <c r="F1165" t="s">
        <v>76</v>
      </c>
      <c r="G1165" t="s">
        <v>14</v>
      </c>
      <c r="H1165" t="s">
        <v>15</v>
      </c>
      <c r="I1165" s="9">
        <v>6826</v>
      </c>
      <c r="J1165" s="9">
        <v>668.27</v>
      </c>
      <c r="K1165" s="9">
        <v>502.54</v>
      </c>
      <c r="L1165" s="9">
        <f>tbl_salesdata[[#This Row],[Units Sold]]*tbl_salesdata[[#This Row],[Unit Cost]]</f>
        <v>3430338.04</v>
      </c>
      <c r="M1165" s="9">
        <f>tbl_salesdata[[#This Row],[Units Sold]]*tbl_salesdata[[#This Row],[Unit Price]]</f>
        <v>4561611.0199999996</v>
      </c>
      <c r="N1165" s="9">
        <f>tbl_salesdata[[#This Row],[Total Sales]]-tbl_salesdata[[#This Row],[Total Cost]]</f>
        <v>1131272.9799999995</v>
      </c>
      <c r="O1165">
        <f>tbl_salesdata[[#This Row],[Ship Date]]-tbl_salesdata[[#This Row],[Order Date]]</f>
        <v>5</v>
      </c>
      <c r="P1165">
        <f>WEEKDAY(tbl_salesdata[[#This Row],[Order Date]],2)</f>
        <v>2</v>
      </c>
      <c r="Q1165" t="str">
        <f>TEXT(tbl_salesdata[[#This Row],[Order Date]],"dddd")</f>
        <v>Tuesday</v>
      </c>
      <c r="R1165" t="str">
        <f>IF(tbl_salesdata[[#This Row],[Weekdaynum]]&gt;5,"Yes","No")</f>
        <v>No</v>
      </c>
    </row>
    <row r="1166" spans="1:18" hidden="1" x14ac:dyDescent="0.35">
      <c r="A1166">
        <v>640295922</v>
      </c>
      <c r="B1166" s="3">
        <v>42095</v>
      </c>
      <c r="C1166" s="3">
        <v>42111</v>
      </c>
      <c r="D1166" t="s">
        <v>35</v>
      </c>
      <c r="E1166" t="s">
        <v>21</v>
      </c>
      <c r="F1166" t="s">
        <v>13</v>
      </c>
      <c r="G1166" t="s">
        <v>14</v>
      </c>
      <c r="H1166" t="s">
        <v>15</v>
      </c>
      <c r="I1166" s="9">
        <v>6647</v>
      </c>
      <c r="J1166" s="9">
        <v>255.28</v>
      </c>
      <c r="K1166" s="9">
        <v>159.41999999999999</v>
      </c>
      <c r="L1166" s="9">
        <f>tbl_salesdata[[#This Row],[Units Sold]]*tbl_salesdata[[#This Row],[Unit Cost]]</f>
        <v>1059664.74</v>
      </c>
      <c r="M1166" s="9">
        <f>tbl_salesdata[[#This Row],[Units Sold]]*tbl_salesdata[[#This Row],[Unit Price]]</f>
        <v>1696846.16</v>
      </c>
      <c r="N1166" s="9">
        <f>tbl_salesdata[[#This Row],[Total Sales]]-tbl_salesdata[[#This Row],[Total Cost]]</f>
        <v>637181.41999999993</v>
      </c>
      <c r="O1166">
        <f>tbl_salesdata[[#This Row],[Ship Date]]-tbl_salesdata[[#This Row],[Order Date]]</f>
        <v>16</v>
      </c>
      <c r="P1166">
        <f>WEEKDAY(tbl_salesdata[[#This Row],[Order Date]],2)</f>
        <v>3</v>
      </c>
      <c r="Q1166" t="str">
        <f>TEXT(tbl_salesdata[[#This Row],[Order Date]],"dddd")</f>
        <v>Wednesday</v>
      </c>
      <c r="R1166" t="str">
        <f>IF(tbl_salesdata[[#This Row],[Weekdaynum]]&gt;5,"Yes","No")</f>
        <v>No</v>
      </c>
    </row>
    <row r="1167" spans="1:18" hidden="1" x14ac:dyDescent="0.35">
      <c r="A1167">
        <v>632118403</v>
      </c>
      <c r="B1167" s="3">
        <v>42185</v>
      </c>
      <c r="C1167" s="3">
        <v>42201</v>
      </c>
      <c r="D1167" t="s">
        <v>154</v>
      </c>
      <c r="E1167" t="s">
        <v>12</v>
      </c>
      <c r="F1167" t="s">
        <v>68</v>
      </c>
      <c r="G1167" t="s">
        <v>18</v>
      </c>
      <c r="H1167" t="s">
        <v>34</v>
      </c>
      <c r="I1167" s="9">
        <v>6737</v>
      </c>
      <c r="J1167" s="9">
        <v>154.06</v>
      </c>
      <c r="K1167" s="9">
        <v>90.93</v>
      </c>
      <c r="L1167" s="9">
        <f>tbl_salesdata[[#This Row],[Units Sold]]*tbl_salesdata[[#This Row],[Unit Cost]]</f>
        <v>612595.41</v>
      </c>
      <c r="M1167" s="9">
        <f>tbl_salesdata[[#This Row],[Units Sold]]*tbl_salesdata[[#This Row],[Unit Price]]</f>
        <v>1037902.22</v>
      </c>
      <c r="N1167" s="9">
        <f>tbl_salesdata[[#This Row],[Total Sales]]-tbl_salesdata[[#This Row],[Total Cost]]</f>
        <v>425306.80999999994</v>
      </c>
      <c r="O1167">
        <f>tbl_salesdata[[#This Row],[Ship Date]]-tbl_salesdata[[#This Row],[Order Date]]</f>
        <v>16</v>
      </c>
      <c r="P1167">
        <f>WEEKDAY(tbl_salesdata[[#This Row],[Order Date]],2)</f>
        <v>2</v>
      </c>
      <c r="Q1167" t="str">
        <f>TEXT(tbl_salesdata[[#This Row],[Order Date]],"dddd")</f>
        <v>Tuesday</v>
      </c>
      <c r="R1167" t="str">
        <f>IF(tbl_salesdata[[#This Row],[Weekdaynum]]&gt;5,"Yes","No")</f>
        <v>No</v>
      </c>
    </row>
    <row r="1168" spans="1:18" hidden="1" x14ac:dyDescent="0.35">
      <c r="A1168">
        <v>828245389</v>
      </c>
      <c r="B1168" s="3">
        <v>43310</v>
      </c>
      <c r="C1168" s="3">
        <v>43316</v>
      </c>
      <c r="D1168" t="s">
        <v>167</v>
      </c>
      <c r="E1168" t="s">
        <v>38</v>
      </c>
      <c r="F1168" t="s">
        <v>40</v>
      </c>
      <c r="G1168" t="s">
        <v>14</v>
      </c>
      <c r="H1168" t="s">
        <v>26</v>
      </c>
      <c r="I1168" s="9">
        <v>5071</v>
      </c>
      <c r="J1168" s="9">
        <v>651.21</v>
      </c>
      <c r="K1168" s="9">
        <v>524.96</v>
      </c>
      <c r="L1168" s="9">
        <f>tbl_salesdata[[#This Row],[Units Sold]]*tbl_salesdata[[#This Row],[Unit Cost]]</f>
        <v>2662072.16</v>
      </c>
      <c r="M1168" s="9">
        <f>tbl_salesdata[[#This Row],[Units Sold]]*tbl_salesdata[[#This Row],[Unit Price]]</f>
        <v>3302285.91</v>
      </c>
      <c r="N1168" s="9">
        <f>tbl_salesdata[[#This Row],[Total Sales]]-tbl_salesdata[[#This Row],[Total Cost]]</f>
        <v>640213.75</v>
      </c>
      <c r="O1168">
        <f>tbl_salesdata[[#This Row],[Ship Date]]-tbl_salesdata[[#This Row],[Order Date]]</f>
        <v>6</v>
      </c>
      <c r="P1168">
        <f>WEEKDAY(tbl_salesdata[[#This Row],[Order Date]],2)</f>
        <v>7</v>
      </c>
      <c r="Q1168" t="str">
        <f>TEXT(tbl_salesdata[[#This Row],[Order Date]],"dddd")</f>
        <v>Sunday</v>
      </c>
      <c r="R1168" t="str">
        <f>IF(tbl_salesdata[[#This Row],[Weekdaynum]]&gt;5,"Yes","No")</f>
        <v>Yes</v>
      </c>
    </row>
    <row r="1169" spans="1:18" hidden="1" x14ac:dyDescent="0.35">
      <c r="A1169">
        <v>578725707</v>
      </c>
      <c r="B1169" s="3">
        <v>44754</v>
      </c>
      <c r="C1169" s="3">
        <v>44774</v>
      </c>
      <c r="D1169" t="s">
        <v>181</v>
      </c>
      <c r="E1169" t="s">
        <v>38</v>
      </c>
      <c r="F1169" t="s">
        <v>25</v>
      </c>
      <c r="G1169" t="s">
        <v>18</v>
      </c>
      <c r="H1169" t="s">
        <v>15</v>
      </c>
      <c r="I1169" s="9">
        <v>6652</v>
      </c>
      <c r="J1169" s="9">
        <v>205.7</v>
      </c>
      <c r="K1169" s="9">
        <v>117.11</v>
      </c>
      <c r="L1169" s="9">
        <f>tbl_salesdata[[#This Row],[Units Sold]]*tbl_salesdata[[#This Row],[Unit Cost]]</f>
        <v>779015.72</v>
      </c>
      <c r="M1169" s="9">
        <f>tbl_salesdata[[#This Row],[Units Sold]]*tbl_salesdata[[#This Row],[Unit Price]]</f>
        <v>1368316.4</v>
      </c>
      <c r="N1169" s="9">
        <f>tbl_salesdata[[#This Row],[Total Sales]]-tbl_salesdata[[#This Row],[Total Cost]]</f>
        <v>589300.67999999993</v>
      </c>
      <c r="O1169">
        <f>tbl_salesdata[[#This Row],[Ship Date]]-tbl_salesdata[[#This Row],[Order Date]]</f>
        <v>20</v>
      </c>
      <c r="P1169">
        <f>WEEKDAY(tbl_salesdata[[#This Row],[Order Date]],2)</f>
        <v>2</v>
      </c>
      <c r="Q1169" t="str">
        <f>TEXT(tbl_salesdata[[#This Row],[Order Date]],"dddd")</f>
        <v>Tuesday</v>
      </c>
      <c r="R1169" t="str">
        <f>IF(tbl_salesdata[[#This Row],[Weekdaynum]]&gt;5,"Yes","No")</f>
        <v>No</v>
      </c>
    </row>
    <row r="1170" spans="1:18" hidden="1" x14ac:dyDescent="0.35">
      <c r="A1170">
        <v>653920686</v>
      </c>
      <c r="B1170" s="3">
        <v>44572</v>
      </c>
      <c r="C1170" s="3">
        <v>44576</v>
      </c>
      <c r="D1170" t="s">
        <v>214</v>
      </c>
      <c r="E1170" t="s">
        <v>21</v>
      </c>
      <c r="F1170" t="s">
        <v>17</v>
      </c>
      <c r="G1170" t="s">
        <v>14</v>
      </c>
      <c r="H1170" t="s">
        <v>19</v>
      </c>
      <c r="I1170" s="9">
        <v>8517</v>
      </c>
      <c r="J1170" s="9">
        <v>152.58000000000001</v>
      </c>
      <c r="K1170" s="9">
        <v>97.44</v>
      </c>
      <c r="L1170" s="9">
        <f>tbl_salesdata[[#This Row],[Units Sold]]*tbl_salesdata[[#This Row],[Unit Cost]]</f>
        <v>829896.48</v>
      </c>
      <c r="M1170" s="9">
        <f>tbl_salesdata[[#This Row],[Units Sold]]*tbl_salesdata[[#This Row],[Unit Price]]</f>
        <v>1299523.8600000001</v>
      </c>
      <c r="N1170" s="9">
        <f>tbl_salesdata[[#This Row],[Total Sales]]-tbl_salesdata[[#This Row],[Total Cost]]</f>
        <v>469627.38000000012</v>
      </c>
      <c r="O1170">
        <f>tbl_salesdata[[#This Row],[Ship Date]]-tbl_salesdata[[#This Row],[Order Date]]</f>
        <v>4</v>
      </c>
      <c r="P1170">
        <f>WEEKDAY(tbl_salesdata[[#This Row],[Order Date]],2)</f>
        <v>2</v>
      </c>
      <c r="Q1170" t="str">
        <f>TEXT(tbl_salesdata[[#This Row],[Order Date]],"dddd")</f>
        <v>Tuesday</v>
      </c>
      <c r="R1170" t="str">
        <f>IF(tbl_salesdata[[#This Row],[Weekdaynum]]&gt;5,"Yes","No")</f>
        <v>No</v>
      </c>
    </row>
    <row r="1171" spans="1:18" hidden="1" x14ac:dyDescent="0.35">
      <c r="A1171">
        <v>994504153</v>
      </c>
      <c r="B1171" s="3">
        <v>42745</v>
      </c>
      <c r="C1171" s="3">
        <v>42752</v>
      </c>
      <c r="D1171" t="s">
        <v>172</v>
      </c>
      <c r="E1171" t="s">
        <v>21</v>
      </c>
      <c r="F1171" t="s">
        <v>56</v>
      </c>
      <c r="G1171" t="s">
        <v>14</v>
      </c>
      <c r="H1171" t="s">
        <v>15</v>
      </c>
      <c r="I1171" s="9">
        <v>4734</v>
      </c>
      <c r="J1171" s="9">
        <v>9.33</v>
      </c>
      <c r="K1171" s="9">
        <v>6.92</v>
      </c>
      <c r="L1171" s="9">
        <f>tbl_salesdata[[#This Row],[Units Sold]]*tbl_salesdata[[#This Row],[Unit Cost]]</f>
        <v>32759.279999999999</v>
      </c>
      <c r="M1171" s="9">
        <f>tbl_salesdata[[#This Row],[Units Sold]]*tbl_salesdata[[#This Row],[Unit Price]]</f>
        <v>44168.22</v>
      </c>
      <c r="N1171" s="9">
        <f>tbl_salesdata[[#This Row],[Total Sales]]-tbl_salesdata[[#This Row],[Total Cost]]</f>
        <v>11408.940000000002</v>
      </c>
      <c r="O1171">
        <f>tbl_salesdata[[#This Row],[Ship Date]]-tbl_salesdata[[#This Row],[Order Date]]</f>
        <v>7</v>
      </c>
      <c r="P1171">
        <f>WEEKDAY(tbl_salesdata[[#This Row],[Order Date]],2)</f>
        <v>2</v>
      </c>
      <c r="Q1171" t="str">
        <f>TEXT(tbl_salesdata[[#This Row],[Order Date]],"dddd")</f>
        <v>Tuesday</v>
      </c>
      <c r="R1171" t="str">
        <f>IF(tbl_salesdata[[#This Row],[Weekdaynum]]&gt;5,"Yes","No")</f>
        <v>No</v>
      </c>
    </row>
    <row r="1172" spans="1:18" hidden="1" x14ac:dyDescent="0.35">
      <c r="A1172">
        <v>261462438</v>
      </c>
      <c r="B1172" s="3">
        <v>43766</v>
      </c>
      <c r="C1172" s="3">
        <v>43771</v>
      </c>
      <c r="D1172" t="s">
        <v>72</v>
      </c>
      <c r="E1172" t="s">
        <v>24</v>
      </c>
      <c r="F1172" t="s">
        <v>76</v>
      </c>
      <c r="G1172" t="s">
        <v>14</v>
      </c>
      <c r="H1172" t="s">
        <v>19</v>
      </c>
      <c r="I1172" s="9">
        <v>1400</v>
      </c>
      <c r="J1172" s="9">
        <v>668.27</v>
      </c>
      <c r="K1172" s="9">
        <v>502.54</v>
      </c>
      <c r="L1172" s="9">
        <f>tbl_salesdata[[#This Row],[Units Sold]]*tbl_salesdata[[#This Row],[Unit Cost]]</f>
        <v>703556</v>
      </c>
      <c r="M1172" s="9">
        <f>tbl_salesdata[[#This Row],[Units Sold]]*tbl_salesdata[[#This Row],[Unit Price]]</f>
        <v>935578</v>
      </c>
      <c r="N1172" s="9">
        <f>tbl_salesdata[[#This Row],[Total Sales]]-tbl_salesdata[[#This Row],[Total Cost]]</f>
        <v>232022</v>
      </c>
      <c r="O1172">
        <f>tbl_salesdata[[#This Row],[Ship Date]]-tbl_salesdata[[#This Row],[Order Date]]</f>
        <v>5</v>
      </c>
      <c r="P1172">
        <f>WEEKDAY(tbl_salesdata[[#This Row],[Order Date]],2)</f>
        <v>1</v>
      </c>
      <c r="Q1172" t="str">
        <f>TEXT(tbl_salesdata[[#This Row],[Order Date]],"dddd")</f>
        <v>Monday</v>
      </c>
      <c r="R1172" t="str">
        <f>IF(tbl_salesdata[[#This Row],[Weekdaynum]]&gt;5,"Yes","No")</f>
        <v>No</v>
      </c>
    </row>
    <row r="1173" spans="1:18" hidden="1" x14ac:dyDescent="0.35">
      <c r="A1173">
        <v>786094367</v>
      </c>
      <c r="B1173" s="3">
        <v>44666</v>
      </c>
      <c r="C1173" s="3">
        <v>44673</v>
      </c>
      <c r="D1173" t="s">
        <v>98</v>
      </c>
      <c r="E1173" t="s">
        <v>38</v>
      </c>
      <c r="F1173" t="s">
        <v>76</v>
      </c>
      <c r="G1173" t="s">
        <v>14</v>
      </c>
      <c r="H1173" t="s">
        <v>15</v>
      </c>
      <c r="I1173" s="9">
        <v>1647</v>
      </c>
      <c r="J1173" s="9">
        <v>668.27</v>
      </c>
      <c r="K1173" s="9">
        <v>502.54</v>
      </c>
      <c r="L1173" s="9">
        <f>tbl_salesdata[[#This Row],[Units Sold]]*tbl_salesdata[[#This Row],[Unit Cost]]</f>
        <v>827683.38</v>
      </c>
      <c r="M1173" s="9">
        <f>tbl_salesdata[[#This Row],[Units Sold]]*tbl_salesdata[[#This Row],[Unit Price]]</f>
        <v>1100640.69</v>
      </c>
      <c r="N1173" s="9">
        <f>tbl_salesdata[[#This Row],[Total Sales]]-tbl_salesdata[[#This Row],[Total Cost]]</f>
        <v>272957.30999999994</v>
      </c>
      <c r="O1173">
        <f>tbl_salesdata[[#This Row],[Ship Date]]-tbl_salesdata[[#This Row],[Order Date]]</f>
        <v>7</v>
      </c>
      <c r="P1173">
        <f>WEEKDAY(tbl_salesdata[[#This Row],[Order Date]],2)</f>
        <v>5</v>
      </c>
      <c r="Q1173" t="str">
        <f>TEXT(tbl_salesdata[[#This Row],[Order Date]],"dddd")</f>
        <v>Friday</v>
      </c>
      <c r="R1173" t="str">
        <f>IF(tbl_salesdata[[#This Row],[Weekdaynum]]&gt;5,"Yes","No")</f>
        <v>No</v>
      </c>
    </row>
    <row r="1174" spans="1:18" hidden="1" x14ac:dyDescent="0.35">
      <c r="A1174">
        <v>920011270</v>
      </c>
      <c r="B1174" s="3">
        <v>42864</v>
      </c>
      <c r="C1174" s="3">
        <v>42885</v>
      </c>
      <c r="D1174" t="s">
        <v>20</v>
      </c>
      <c r="E1174" t="s">
        <v>21</v>
      </c>
      <c r="F1174" t="s">
        <v>47</v>
      </c>
      <c r="G1174" t="s">
        <v>18</v>
      </c>
      <c r="H1174" t="s">
        <v>15</v>
      </c>
      <c r="I1174" s="9">
        <v>634</v>
      </c>
      <c r="J1174" s="9">
        <v>421.89</v>
      </c>
      <c r="K1174" s="9">
        <v>364.69</v>
      </c>
      <c r="L1174" s="9">
        <f>tbl_salesdata[[#This Row],[Units Sold]]*tbl_salesdata[[#This Row],[Unit Cost]]</f>
        <v>231213.46</v>
      </c>
      <c r="M1174" s="9">
        <f>tbl_salesdata[[#This Row],[Units Sold]]*tbl_salesdata[[#This Row],[Unit Price]]</f>
        <v>267478.26</v>
      </c>
      <c r="N1174" s="9">
        <f>tbl_salesdata[[#This Row],[Total Sales]]-tbl_salesdata[[#This Row],[Total Cost]]</f>
        <v>36264.800000000017</v>
      </c>
      <c r="O1174">
        <f>tbl_salesdata[[#This Row],[Ship Date]]-tbl_salesdata[[#This Row],[Order Date]]</f>
        <v>21</v>
      </c>
      <c r="P1174">
        <f>WEEKDAY(tbl_salesdata[[#This Row],[Order Date]],2)</f>
        <v>2</v>
      </c>
      <c r="Q1174" t="str">
        <f>TEXT(tbl_salesdata[[#This Row],[Order Date]],"dddd")</f>
        <v>Tuesday</v>
      </c>
      <c r="R1174" t="str">
        <f>IF(tbl_salesdata[[#This Row],[Weekdaynum]]&gt;5,"Yes","No")</f>
        <v>No</v>
      </c>
    </row>
    <row r="1175" spans="1:18" hidden="1" x14ac:dyDescent="0.35">
      <c r="A1175">
        <v>885136973</v>
      </c>
      <c r="B1175" s="3">
        <v>44174</v>
      </c>
      <c r="C1175" s="3">
        <v>44185</v>
      </c>
      <c r="D1175" t="s">
        <v>50</v>
      </c>
      <c r="E1175" t="s">
        <v>51</v>
      </c>
      <c r="F1175" t="s">
        <v>68</v>
      </c>
      <c r="G1175" t="s">
        <v>18</v>
      </c>
      <c r="H1175" t="s">
        <v>19</v>
      </c>
      <c r="I1175" s="9">
        <v>555</v>
      </c>
      <c r="J1175" s="9">
        <v>154.06</v>
      </c>
      <c r="K1175" s="9">
        <v>90.93</v>
      </c>
      <c r="L1175" s="9">
        <f>tbl_salesdata[[#This Row],[Units Sold]]*tbl_salesdata[[#This Row],[Unit Cost]]</f>
        <v>50466.15</v>
      </c>
      <c r="M1175" s="9">
        <f>tbl_salesdata[[#This Row],[Units Sold]]*tbl_salesdata[[#This Row],[Unit Price]]</f>
        <v>85503.3</v>
      </c>
      <c r="N1175" s="9">
        <f>tbl_salesdata[[#This Row],[Total Sales]]-tbl_salesdata[[#This Row],[Total Cost]]</f>
        <v>35037.15</v>
      </c>
      <c r="O1175">
        <f>tbl_salesdata[[#This Row],[Ship Date]]-tbl_salesdata[[#This Row],[Order Date]]</f>
        <v>11</v>
      </c>
      <c r="P1175">
        <f>WEEKDAY(tbl_salesdata[[#This Row],[Order Date]],2)</f>
        <v>3</v>
      </c>
      <c r="Q1175" t="str">
        <f>TEXT(tbl_salesdata[[#This Row],[Order Date]],"dddd")</f>
        <v>Wednesday</v>
      </c>
      <c r="R1175" t="str">
        <f>IF(tbl_salesdata[[#This Row],[Weekdaynum]]&gt;5,"Yes","No")</f>
        <v>No</v>
      </c>
    </row>
    <row r="1176" spans="1:18" hidden="1" x14ac:dyDescent="0.35">
      <c r="A1176">
        <v>523707807</v>
      </c>
      <c r="B1176" s="3">
        <v>43794</v>
      </c>
      <c r="C1176" s="3">
        <v>43812</v>
      </c>
      <c r="D1176" t="s">
        <v>35</v>
      </c>
      <c r="E1176" t="s">
        <v>21</v>
      </c>
      <c r="F1176" t="s">
        <v>68</v>
      </c>
      <c r="G1176" t="s">
        <v>14</v>
      </c>
      <c r="H1176" t="s">
        <v>15</v>
      </c>
      <c r="I1176" s="9">
        <v>5633</v>
      </c>
      <c r="J1176" s="9">
        <v>154.06</v>
      </c>
      <c r="K1176" s="9">
        <v>90.93</v>
      </c>
      <c r="L1176" s="9">
        <f>tbl_salesdata[[#This Row],[Units Sold]]*tbl_salesdata[[#This Row],[Unit Cost]]</f>
        <v>512208.69000000006</v>
      </c>
      <c r="M1176" s="9">
        <f>tbl_salesdata[[#This Row],[Units Sold]]*tbl_salesdata[[#This Row],[Unit Price]]</f>
        <v>867819.98</v>
      </c>
      <c r="N1176" s="9">
        <f>tbl_salesdata[[#This Row],[Total Sales]]-tbl_salesdata[[#This Row],[Total Cost]]</f>
        <v>355611.28999999992</v>
      </c>
      <c r="O1176">
        <f>tbl_salesdata[[#This Row],[Ship Date]]-tbl_salesdata[[#This Row],[Order Date]]</f>
        <v>18</v>
      </c>
      <c r="P1176">
        <f>WEEKDAY(tbl_salesdata[[#This Row],[Order Date]],2)</f>
        <v>1</v>
      </c>
      <c r="Q1176" t="str">
        <f>TEXT(tbl_salesdata[[#This Row],[Order Date]],"dddd")</f>
        <v>Monday</v>
      </c>
      <c r="R1176" t="str">
        <f>IF(tbl_salesdata[[#This Row],[Weekdaynum]]&gt;5,"Yes","No")</f>
        <v>No</v>
      </c>
    </row>
    <row r="1177" spans="1:18" hidden="1" x14ac:dyDescent="0.35">
      <c r="A1177">
        <v>648272597</v>
      </c>
      <c r="B1177" s="3">
        <v>44432</v>
      </c>
      <c r="C1177" s="3">
        <v>44449</v>
      </c>
      <c r="D1177" t="s">
        <v>190</v>
      </c>
      <c r="E1177" t="s">
        <v>38</v>
      </c>
      <c r="F1177" t="s">
        <v>76</v>
      </c>
      <c r="G1177" t="s">
        <v>18</v>
      </c>
      <c r="H1177" t="s">
        <v>15</v>
      </c>
      <c r="I1177" s="9">
        <v>7122</v>
      </c>
      <c r="J1177" s="9">
        <v>668.27</v>
      </c>
      <c r="K1177" s="9">
        <v>502.54</v>
      </c>
      <c r="L1177" s="9">
        <f>tbl_salesdata[[#This Row],[Units Sold]]*tbl_salesdata[[#This Row],[Unit Cost]]</f>
        <v>3579089.8800000004</v>
      </c>
      <c r="M1177" s="9">
        <f>tbl_salesdata[[#This Row],[Units Sold]]*tbl_salesdata[[#This Row],[Unit Price]]</f>
        <v>4759418.9399999995</v>
      </c>
      <c r="N1177" s="9">
        <f>tbl_salesdata[[#This Row],[Total Sales]]-tbl_salesdata[[#This Row],[Total Cost]]</f>
        <v>1180329.0599999991</v>
      </c>
      <c r="O1177">
        <f>tbl_salesdata[[#This Row],[Ship Date]]-tbl_salesdata[[#This Row],[Order Date]]</f>
        <v>17</v>
      </c>
      <c r="P1177">
        <f>WEEKDAY(tbl_salesdata[[#This Row],[Order Date]],2)</f>
        <v>2</v>
      </c>
      <c r="Q1177" t="str">
        <f>TEXT(tbl_salesdata[[#This Row],[Order Date]],"dddd")</f>
        <v>Tuesday</v>
      </c>
      <c r="R1177" t="str">
        <f>IF(tbl_salesdata[[#This Row],[Weekdaynum]]&gt;5,"Yes","No")</f>
        <v>No</v>
      </c>
    </row>
    <row r="1178" spans="1:18" hidden="1" x14ac:dyDescent="0.35">
      <c r="A1178">
        <v>791692674</v>
      </c>
      <c r="B1178" s="3">
        <v>43755</v>
      </c>
      <c r="C1178" s="3">
        <v>43760</v>
      </c>
      <c r="D1178" t="s">
        <v>79</v>
      </c>
      <c r="E1178" t="s">
        <v>21</v>
      </c>
      <c r="F1178" t="s">
        <v>56</v>
      </c>
      <c r="G1178" t="s">
        <v>14</v>
      </c>
      <c r="H1178" t="s">
        <v>26</v>
      </c>
      <c r="I1178" s="9">
        <v>8310</v>
      </c>
      <c r="J1178" s="9">
        <v>9.33</v>
      </c>
      <c r="K1178" s="9">
        <v>6.92</v>
      </c>
      <c r="L1178" s="9">
        <f>tbl_salesdata[[#This Row],[Units Sold]]*tbl_salesdata[[#This Row],[Unit Cost]]</f>
        <v>57505.2</v>
      </c>
      <c r="M1178" s="9">
        <f>tbl_salesdata[[#This Row],[Units Sold]]*tbl_salesdata[[#This Row],[Unit Price]]</f>
        <v>77532.3</v>
      </c>
      <c r="N1178" s="9">
        <f>tbl_salesdata[[#This Row],[Total Sales]]-tbl_salesdata[[#This Row],[Total Cost]]</f>
        <v>20027.100000000006</v>
      </c>
      <c r="O1178">
        <f>tbl_salesdata[[#This Row],[Ship Date]]-tbl_salesdata[[#This Row],[Order Date]]</f>
        <v>5</v>
      </c>
      <c r="P1178">
        <f>WEEKDAY(tbl_salesdata[[#This Row],[Order Date]],2)</f>
        <v>4</v>
      </c>
      <c r="Q1178" t="str">
        <f>TEXT(tbl_salesdata[[#This Row],[Order Date]],"dddd")</f>
        <v>Thursday</v>
      </c>
      <c r="R1178" t="str">
        <f>IF(tbl_salesdata[[#This Row],[Weekdaynum]]&gt;5,"Yes","No")</f>
        <v>No</v>
      </c>
    </row>
    <row r="1179" spans="1:18" x14ac:dyDescent="0.35">
      <c r="A1179">
        <v>515510118</v>
      </c>
      <c r="B1179" s="3">
        <v>44688</v>
      </c>
      <c r="C1179" s="3">
        <v>44701</v>
      </c>
      <c r="D1179" t="s">
        <v>61</v>
      </c>
      <c r="E1179" t="s">
        <v>12</v>
      </c>
      <c r="F1179" t="s">
        <v>25</v>
      </c>
      <c r="G1179" t="s">
        <v>18</v>
      </c>
      <c r="H1179" t="s">
        <v>26</v>
      </c>
      <c r="I1179" s="9">
        <v>9754</v>
      </c>
      <c r="J1179" s="9">
        <v>205.7</v>
      </c>
      <c r="K1179" s="9">
        <v>117.11</v>
      </c>
      <c r="L1179" s="9">
        <f>tbl_salesdata[[#This Row],[Units Sold]]*tbl_salesdata[[#This Row],[Unit Cost]]</f>
        <v>1142290.94</v>
      </c>
      <c r="M1179" s="9">
        <f>tbl_salesdata[[#This Row],[Units Sold]]*tbl_salesdata[[#This Row],[Unit Price]]</f>
        <v>2006397.7999999998</v>
      </c>
      <c r="N1179" s="9">
        <f>tbl_salesdata[[#This Row],[Total Sales]]-tbl_salesdata[[#This Row],[Total Cost]]</f>
        <v>864106.85999999987</v>
      </c>
      <c r="O1179">
        <f>tbl_salesdata[[#This Row],[Ship Date]]-tbl_salesdata[[#This Row],[Order Date]]</f>
        <v>13</v>
      </c>
      <c r="P1179">
        <f>WEEKDAY(tbl_salesdata[[#This Row],[Order Date]],2)</f>
        <v>6</v>
      </c>
      <c r="Q1179" t="str">
        <f>TEXT(tbl_salesdata[[#This Row],[Order Date]],"dddd")</f>
        <v>Saturday</v>
      </c>
      <c r="R1179" t="str">
        <f>IF(tbl_salesdata[[#This Row],[Weekdaynum]]&gt;5,"Yes","No")</f>
        <v>Yes</v>
      </c>
    </row>
    <row r="1180" spans="1:18" hidden="1" x14ac:dyDescent="0.35">
      <c r="A1180">
        <v>968106496</v>
      </c>
      <c r="B1180" s="3">
        <v>43137</v>
      </c>
      <c r="C1180" s="3">
        <v>43157</v>
      </c>
      <c r="D1180" t="s">
        <v>110</v>
      </c>
      <c r="E1180" t="s">
        <v>38</v>
      </c>
      <c r="F1180" t="s">
        <v>76</v>
      </c>
      <c r="G1180" t="s">
        <v>14</v>
      </c>
      <c r="H1180" t="s">
        <v>15</v>
      </c>
      <c r="I1180" s="9">
        <v>3080</v>
      </c>
      <c r="J1180" s="9">
        <v>668.27</v>
      </c>
      <c r="K1180" s="9">
        <v>502.54</v>
      </c>
      <c r="L1180" s="9">
        <f>tbl_salesdata[[#This Row],[Units Sold]]*tbl_salesdata[[#This Row],[Unit Cost]]</f>
        <v>1547823.2</v>
      </c>
      <c r="M1180" s="9">
        <f>tbl_salesdata[[#This Row],[Units Sold]]*tbl_salesdata[[#This Row],[Unit Price]]</f>
        <v>2058271.5999999999</v>
      </c>
      <c r="N1180" s="9">
        <f>tbl_salesdata[[#This Row],[Total Sales]]-tbl_salesdata[[#This Row],[Total Cost]]</f>
        <v>510448.39999999991</v>
      </c>
      <c r="O1180">
        <f>tbl_salesdata[[#This Row],[Ship Date]]-tbl_salesdata[[#This Row],[Order Date]]</f>
        <v>20</v>
      </c>
      <c r="P1180">
        <f>WEEKDAY(tbl_salesdata[[#This Row],[Order Date]],2)</f>
        <v>2</v>
      </c>
      <c r="Q1180" t="str">
        <f>TEXT(tbl_salesdata[[#This Row],[Order Date]],"dddd")</f>
        <v>Tuesday</v>
      </c>
      <c r="R1180" t="str">
        <f>IF(tbl_salesdata[[#This Row],[Weekdaynum]]&gt;5,"Yes","No")</f>
        <v>No</v>
      </c>
    </row>
    <row r="1181" spans="1:18" hidden="1" x14ac:dyDescent="0.35">
      <c r="A1181">
        <v>418385398</v>
      </c>
      <c r="B1181" s="3">
        <v>43791</v>
      </c>
      <c r="C1181" s="3">
        <v>43805</v>
      </c>
      <c r="D1181" t="s">
        <v>199</v>
      </c>
      <c r="E1181" t="s">
        <v>29</v>
      </c>
      <c r="F1181" t="s">
        <v>56</v>
      </c>
      <c r="G1181" t="s">
        <v>18</v>
      </c>
      <c r="H1181" t="s">
        <v>15</v>
      </c>
      <c r="I1181" s="9">
        <v>8392</v>
      </c>
      <c r="J1181" s="9">
        <v>9.33</v>
      </c>
      <c r="K1181" s="9">
        <v>6.92</v>
      </c>
      <c r="L1181" s="9">
        <f>tbl_salesdata[[#This Row],[Units Sold]]*tbl_salesdata[[#This Row],[Unit Cost]]</f>
        <v>58072.639999999999</v>
      </c>
      <c r="M1181" s="9">
        <f>tbl_salesdata[[#This Row],[Units Sold]]*tbl_salesdata[[#This Row],[Unit Price]]</f>
        <v>78297.36</v>
      </c>
      <c r="N1181" s="9">
        <f>tbl_salesdata[[#This Row],[Total Sales]]-tbl_salesdata[[#This Row],[Total Cost]]</f>
        <v>20224.72</v>
      </c>
      <c r="O1181">
        <f>tbl_salesdata[[#This Row],[Ship Date]]-tbl_salesdata[[#This Row],[Order Date]]</f>
        <v>14</v>
      </c>
      <c r="P1181">
        <f>WEEKDAY(tbl_salesdata[[#This Row],[Order Date]],2)</f>
        <v>5</v>
      </c>
      <c r="Q1181" t="str">
        <f>TEXT(tbl_salesdata[[#This Row],[Order Date]],"dddd")</f>
        <v>Friday</v>
      </c>
      <c r="R1181" t="str">
        <f>IF(tbl_salesdata[[#This Row],[Weekdaynum]]&gt;5,"Yes","No")</f>
        <v>No</v>
      </c>
    </row>
    <row r="1182" spans="1:18" hidden="1" x14ac:dyDescent="0.35">
      <c r="A1182">
        <v>522089898</v>
      </c>
      <c r="B1182" s="3">
        <v>43752</v>
      </c>
      <c r="C1182" s="3">
        <v>43760</v>
      </c>
      <c r="D1182" t="s">
        <v>186</v>
      </c>
      <c r="E1182" t="s">
        <v>38</v>
      </c>
      <c r="F1182" t="s">
        <v>56</v>
      </c>
      <c r="G1182" t="s">
        <v>14</v>
      </c>
      <c r="H1182" t="s">
        <v>19</v>
      </c>
      <c r="I1182" s="9">
        <v>6858</v>
      </c>
      <c r="J1182" s="9">
        <v>9.33</v>
      </c>
      <c r="K1182" s="9">
        <v>6.92</v>
      </c>
      <c r="L1182" s="9">
        <f>tbl_salesdata[[#This Row],[Units Sold]]*tbl_salesdata[[#This Row],[Unit Cost]]</f>
        <v>47457.36</v>
      </c>
      <c r="M1182" s="9">
        <f>tbl_salesdata[[#This Row],[Units Sold]]*tbl_salesdata[[#This Row],[Unit Price]]</f>
        <v>63985.14</v>
      </c>
      <c r="N1182" s="9">
        <f>tbl_salesdata[[#This Row],[Total Sales]]-tbl_salesdata[[#This Row],[Total Cost]]</f>
        <v>16527.78</v>
      </c>
      <c r="O1182">
        <f>tbl_salesdata[[#This Row],[Ship Date]]-tbl_salesdata[[#This Row],[Order Date]]</f>
        <v>8</v>
      </c>
      <c r="P1182">
        <f>WEEKDAY(tbl_salesdata[[#This Row],[Order Date]],2)</f>
        <v>1</v>
      </c>
      <c r="Q1182" t="str">
        <f>TEXT(tbl_salesdata[[#This Row],[Order Date]],"dddd")</f>
        <v>Monday</v>
      </c>
      <c r="R1182" t="str">
        <f>IF(tbl_salesdata[[#This Row],[Weekdaynum]]&gt;5,"Yes","No")</f>
        <v>No</v>
      </c>
    </row>
    <row r="1183" spans="1:18" hidden="1" x14ac:dyDescent="0.35">
      <c r="A1183">
        <v>263643825</v>
      </c>
      <c r="B1183" s="3">
        <v>42138</v>
      </c>
      <c r="C1183" s="3">
        <v>42153</v>
      </c>
      <c r="D1183" t="s">
        <v>202</v>
      </c>
      <c r="E1183" t="s">
        <v>38</v>
      </c>
      <c r="F1183" t="s">
        <v>68</v>
      </c>
      <c r="G1183" t="s">
        <v>14</v>
      </c>
      <c r="H1183" t="s">
        <v>26</v>
      </c>
      <c r="I1183" s="9">
        <v>6921</v>
      </c>
      <c r="J1183" s="9">
        <v>154.06</v>
      </c>
      <c r="K1183" s="9">
        <v>90.93</v>
      </c>
      <c r="L1183" s="9">
        <f>tbl_salesdata[[#This Row],[Units Sold]]*tbl_salesdata[[#This Row],[Unit Cost]]</f>
        <v>629326.53</v>
      </c>
      <c r="M1183" s="9">
        <f>tbl_salesdata[[#This Row],[Units Sold]]*tbl_salesdata[[#This Row],[Unit Price]]</f>
        <v>1066249.26</v>
      </c>
      <c r="N1183" s="9">
        <f>tbl_salesdata[[#This Row],[Total Sales]]-tbl_salesdata[[#This Row],[Total Cost]]</f>
        <v>436922.73</v>
      </c>
      <c r="O1183">
        <f>tbl_salesdata[[#This Row],[Ship Date]]-tbl_salesdata[[#This Row],[Order Date]]</f>
        <v>15</v>
      </c>
      <c r="P1183">
        <f>WEEKDAY(tbl_salesdata[[#This Row],[Order Date]],2)</f>
        <v>4</v>
      </c>
      <c r="Q1183" t="str">
        <f>TEXT(tbl_salesdata[[#This Row],[Order Date]],"dddd")</f>
        <v>Thursday</v>
      </c>
      <c r="R1183" t="str">
        <f>IF(tbl_salesdata[[#This Row],[Weekdaynum]]&gt;5,"Yes","No")</f>
        <v>No</v>
      </c>
    </row>
    <row r="1184" spans="1:18" hidden="1" x14ac:dyDescent="0.35">
      <c r="A1184">
        <v>947783505</v>
      </c>
      <c r="B1184" s="3">
        <v>43724</v>
      </c>
      <c r="C1184" s="3">
        <v>43733</v>
      </c>
      <c r="D1184" t="s">
        <v>180</v>
      </c>
      <c r="E1184" t="s">
        <v>24</v>
      </c>
      <c r="F1184" t="s">
        <v>13</v>
      </c>
      <c r="G1184" t="s">
        <v>18</v>
      </c>
      <c r="H1184" t="s">
        <v>19</v>
      </c>
      <c r="I1184" s="9">
        <v>9056</v>
      </c>
      <c r="J1184" s="9">
        <v>255.28</v>
      </c>
      <c r="K1184" s="9">
        <v>159.41999999999999</v>
      </c>
      <c r="L1184" s="9">
        <f>tbl_salesdata[[#This Row],[Units Sold]]*tbl_salesdata[[#This Row],[Unit Cost]]</f>
        <v>1443707.5199999998</v>
      </c>
      <c r="M1184" s="9">
        <f>tbl_salesdata[[#This Row],[Units Sold]]*tbl_salesdata[[#This Row],[Unit Price]]</f>
        <v>2311815.6800000002</v>
      </c>
      <c r="N1184" s="9">
        <f>tbl_salesdata[[#This Row],[Total Sales]]-tbl_salesdata[[#This Row],[Total Cost]]</f>
        <v>868108.16000000038</v>
      </c>
      <c r="O1184">
        <f>tbl_salesdata[[#This Row],[Ship Date]]-tbl_salesdata[[#This Row],[Order Date]]</f>
        <v>9</v>
      </c>
      <c r="P1184">
        <f>WEEKDAY(tbl_salesdata[[#This Row],[Order Date]],2)</f>
        <v>1</v>
      </c>
      <c r="Q1184" t="str">
        <f>TEXT(tbl_salesdata[[#This Row],[Order Date]],"dddd")</f>
        <v>Monday</v>
      </c>
      <c r="R1184" t="str">
        <f>IF(tbl_salesdata[[#This Row],[Weekdaynum]]&gt;5,"Yes","No")</f>
        <v>No</v>
      </c>
    </row>
    <row r="1185" spans="1:18" hidden="1" x14ac:dyDescent="0.35">
      <c r="A1185">
        <v>349557769</v>
      </c>
      <c r="B1185" s="3">
        <v>42486</v>
      </c>
      <c r="C1185" s="3">
        <v>42500</v>
      </c>
      <c r="D1185" t="s">
        <v>160</v>
      </c>
      <c r="E1185" t="s">
        <v>29</v>
      </c>
      <c r="F1185" t="s">
        <v>76</v>
      </c>
      <c r="G1185" t="s">
        <v>18</v>
      </c>
      <c r="H1185" t="s">
        <v>26</v>
      </c>
      <c r="I1185" s="9">
        <v>767</v>
      </c>
      <c r="J1185" s="9">
        <v>668.27</v>
      </c>
      <c r="K1185" s="9">
        <v>502.54</v>
      </c>
      <c r="L1185" s="9">
        <f>tbl_salesdata[[#This Row],[Units Sold]]*tbl_salesdata[[#This Row],[Unit Cost]]</f>
        <v>385448.18</v>
      </c>
      <c r="M1185" s="9">
        <f>tbl_salesdata[[#This Row],[Units Sold]]*tbl_salesdata[[#This Row],[Unit Price]]</f>
        <v>512563.08999999997</v>
      </c>
      <c r="N1185" s="9">
        <f>tbl_salesdata[[#This Row],[Total Sales]]-tbl_salesdata[[#This Row],[Total Cost]]</f>
        <v>127114.90999999997</v>
      </c>
      <c r="O1185">
        <f>tbl_salesdata[[#This Row],[Ship Date]]-tbl_salesdata[[#This Row],[Order Date]]</f>
        <v>14</v>
      </c>
      <c r="P1185">
        <f>WEEKDAY(tbl_salesdata[[#This Row],[Order Date]],2)</f>
        <v>2</v>
      </c>
      <c r="Q1185" t="str">
        <f>TEXT(tbl_salesdata[[#This Row],[Order Date]],"dddd")</f>
        <v>Tuesday</v>
      </c>
      <c r="R1185" t="str">
        <f>IF(tbl_salesdata[[#This Row],[Weekdaynum]]&gt;5,"Yes","No")</f>
        <v>No</v>
      </c>
    </row>
    <row r="1186" spans="1:18" hidden="1" x14ac:dyDescent="0.35">
      <c r="A1186">
        <v>364327943</v>
      </c>
      <c r="B1186" s="3">
        <v>42596</v>
      </c>
      <c r="C1186" s="3">
        <v>42600</v>
      </c>
      <c r="D1186" t="s">
        <v>93</v>
      </c>
      <c r="E1186" t="s">
        <v>29</v>
      </c>
      <c r="F1186" t="s">
        <v>33</v>
      </c>
      <c r="G1186" t="s">
        <v>18</v>
      </c>
      <c r="H1186" t="s">
        <v>34</v>
      </c>
      <c r="I1186" s="9">
        <v>1589</v>
      </c>
      <c r="J1186" s="9">
        <v>109.28</v>
      </c>
      <c r="K1186" s="9">
        <v>35.840000000000003</v>
      </c>
      <c r="L1186" s="9">
        <f>tbl_salesdata[[#This Row],[Units Sold]]*tbl_salesdata[[#This Row],[Unit Cost]]</f>
        <v>56949.760000000002</v>
      </c>
      <c r="M1186" s="9">
        <f>tbl_salesdata[[#This Row],[Units Sold]]*tbl_salesdata[[#This Row],[Unit Price]]</f>
        <v>173645.92</v>
      </c>
      <c r="N1186" s="9">
        <f>tbl_salesdata[[#This Row],[Total Sales]]-tbl_salesdata[[#This Row],[Total Cost]]</f>
        <v>116696.16</v>
      </c>
      <c r="O1186">
        <f>tbl_salesdata[[#This Row],[Ship Date]]-tbl_salesdata[[#This Row],[Order Date]]</f>
        <v>4</v>
      </c>
      <c r="P1186">
        <f>WEEKDAY(tbl_salesdata[[#This Row],[Order Date]],2)</f>
        <v>7</v>
      </c>
      <c r="Q1186" t="str">
        <f>TEXT(tbl_salesdata[[#This Row],[Order Date]],"dddd")</f>
        <v>Sunday</v>
      </c>
      <c r="R1186" t="str">
        <f>IF(tbl_salesdata[[#This Row],[Weekdaynum]]&gt;5,"Yes","No")</f>
        <v>Yes</v>
      </c>
    </row>
    <row r="1187" spans="1:18" hidden="1" x14ac:dyDescent="0.35">
      <c r="A1187">
        <v>257767856</v>
      </c>
      <c r="B1187" s="3">
        <v>44153</v>
      </c>
      <c r="C1187" s="3">
        <v>44158</v>
      </c>
      <c r="D1187" t="s">
        <v>186</v>
      </c>
      <c r="E1187" t="s">
        <v>38</v>
      </c>
      <c r="F1187" t="s">
        <v>30</v>
      </c>
      <c r="G1187" t="s">
        <v>14</v>
      </c>
      <c r="H1187" t="s">
        <v>15</v>
      </c>
      <c r="I1187" s="9">
        <v>8092</v>
      </c>
      <c r="J1187" s="9">
        <v>81.73</v>
      </c>
      <c r="K1187" s="9">
        <v>56.67</v>
      </c>
      <c r="L1187" s="9">
        <f>tbl_salesdata[[#This Row],[Units Sold]]*tbl_salesdata[[#This Row],[Unit Cost]]</f>
        <v>458573.64</v>
      </c>
      <c r="M1187" s="9">
        <f>tbl_salesdata[[#This Row],[Units Sold]]*tbl_salesdata[[#This Row],[Unit Price]]</f>
        <v>661359.16</v>
      </c>
      <c r="N1187" s="9">
        <f>tbl_salesdata[[#This Row],[Total Sales]]-tbl_salesdata[[#This Row],[Total Cost]]</f>
        <v>202785.52000000002</v>
      </c>
      <c r="O1187">
        <f>tbl_salesdata[[#This Row],[Ship Date]]-tbl_salesdata[[#This Row],[Order Date]]</f>
        <v>5</v>
      </c>
      <c r="P1187">
        <f>WEEKDAY(tbl_salesdata[[#This Row],[Order Date]],2)</f>
        <v>3</v>
      </c>
      <c r="Q1187" t="str">
        <f>TEXT(tbl_salesdata[[#This Row],[Order Date]],"dddd")</f>
        <v>Wednesday</v>
      </c>
      <c r="R1187" t="str">
        <f>IF(tbl_salesdata[[#This Row],[Weekdaynum]]&gt;5,"Yes","No")</f>
        <v>No</v>
      </c>
    </row>
    <row r="1188" spans="1:18" hidden="1" x14ac:dyDescent="0.35">
      <c r="A1188">
        <v>715863835</v>
      </c>
      <c r="B1188" s="3">
        <v>43837</v>
      </c>
      <c r="C1188" s="3">
        <v>43852</v>
      </c>
      <c r="D1188" t="s">
        <v>172</v>
      </c>
      <c r="E1188" t="s">
        <v>21</v>
      </c>
      <c r="F1188" t="s">
        <v>68</v>
      </c>
      <c r="G1188" t="s">
        <v>14</v>
      </c>
      <c r="H1188" t="s">
        <v>19</v>
      </c>
      <c r="I1188" s="9">
        <v>8872</v>
      </c>
      <c r="J1188" s="9">
        <v>154.06</v>
      </c>
      <c r="K1188" s="9">
        <v>90.93</v>
      </c>
      <c r="L1188" s="9">
        <f>tbl_salesdata[[#This Row],[Units Sold]]*tbl_salesdata[[#This Row],[Unit Cost]]</f>
        <v>806730.96000000008</v>
      </c>
      <c r="M1188" s="9">
        <f>tbl_salesdata[[#This Row],[Units Sold]]*tbl_salesdata[[#This Row],[Unit Price]]</f>
        <v>1366820.32</v>
      </c>
      <c r="N1188" s="9">
        <f>tbl_salesdata[[#This Row],[Total Sales]]-tbl_salesdata[[#This Row],[Total Cost]]</f>
        <v>560089.36</v>
      </c>
      <c r="O1188">
        <f>tbl_salesdata[[#This Row],[Ship Date]]-tbl_salesdata[[#This Row],[Order Date]]</f>
        <v>15</v>
      </c>
      <c r="P1188">
        <f>WEEKDAY(tbl_salesdata[[#This Row],[Order Date]],2)</f>
        <v>2</v>
      </c>
      <c r="Q1188" t="str">
        <f>TEXT(tbl_salesdata[[#This Row],[Order Date]],"dddd")</f>
        <v>Tuesday</v>
      </c>
      <c r="R1188" t="str">
        <f>IF(tbl_salesdata[[#This Row],[Weekdaynum]]&gt;5,"Yes","No")</f>
        <v>No</v>
      </c>
    </row>
    <row r="1189" spans="1:18" hidden="1" x14ac:dyDescent="0.35">
      <c r="A1189">
        <v>694914710</v>
      </c>
      <c r="B1189" s="3">
        <v>44796</v>
      </c>
      <c r="C1189" s="3">
        <v>44806</v>
      </c>
      <c r="D1189" t="s">
        <v>156</v>
      </c>
      <c r="E1189" t="s">
        <v>21</v>
      </c>
      <c r="F1189" t="s">
        <v>42</v>
      </c>
      <c r="G1189" t="s">
        <v>18</v>
      </c>
      <c r="H1189" t="s">
        <v>19</v>
      </c>
      <c r="I1189" s="9">
        <v>9560</v>
      </c>
      <c r="J1189" s="9">
        <v>437.2</v>
      </c>
      <c r="K1189" s="9">
        <v>263.33</v>
      </c>
      <c r="L1189" s="9">
        <f>tbl_salesdata[[#This Row],[Units Sold]]*tbl_salesdata[[#This Row],[Unit Cost]]</f>
        <v>2517434.7999999998</v>
      </c>
      <c r="M1189" s="9">
        <f>tbl_salesdata[[#This Row],[Units Sold]]*tbl_salesdata[[#This Row],[Unit Price]]</f>
        <v>4179632</v>
      </c>
      <c r="N1189" s="9">
        <f>tbl_salesdata[[#This Row],[Total Sales]]-tbl_salesdata[[#This Row],[Total Cost]]</f>
        <v>1662197.2000000002</v>
      </c>
      <c r="O1189">
        <f>tbl_salesdata[[#This Row],[Ship Date]]-tbl_salesdata[[#This Row],[Order Date]]</f>
        <v>10</v>
      </c>
      <c r="P1189">
        <f>WEEKDAY(tbl_salesdata[[#This Row],[Order Date]],2)</f>
        <v>2</v>
      </c>
      <c r="Q1189" t="str">
        <f>TEXT(tbl_salesdata[[#This Row],[Order Date]],"dddd")</f>
        <v>Tuesday</v>
      </c>
      <c r="R1189" t="str">
        <f>IF(tbl_salesdata[[#This Row],[Weekdaynum]]&gt;5,"Yes","No")</f>
        <v>No</v>
      </c>
    </row>
    <row r="1190" spans="1:18" hidden="1" x14ac:dyDescent="0.35">
      <c r="A1190">
        <v>571531808</v>
      </c>
      <c r="B1190" s="3">
        <v>43104</v>
      </c>
      <c r="C1190" s="3">
        <v>43112</v>
      </c>
      <c r="D1190" t="s">
        <v>185</v>
      </c>
      <c r="E1190" t="s">
        <v>38</v>
      </c>
      <c r="F1190" t="s">
        <v>13</v>
      </c>
      <c r="G1190" t="s">
        <v>18</v>
      </c>
      <c r="H1190" t="s">
        <v>15</v>
      </c>
      <c r="I1190" s="9">
        <v>7818</v>
      </c>
      <c r="J1190" s="9">
        <v>255.28</v>
      </c>
      <c r="K1190" s="9">
        <v>159.41999999999999</v>
      </c>
      <c r="L1190" s="9">
        <f>tbl_salesdata[[#This Row],[Units Sold]]*tbl_salesdata[[#This Row],[Unit Cost]]</f>
        <v>1246345.5599999998</v>
      </c>
      <c r="M1190" s="9">
        <f>tbl_salesdata[[#This Row],[Units Sold]]*tbl_salesdata[[#This Row],[Unit Price]]</f>
        <v>1995779.04</v>
      </c>
      <c r="N1190" s="9">
        <f>tbl_salesdata[[#This Row],[Total Sales]]-tbl_salesdata[[#This Row],[Total Cost]]</f>
        <v>749433.48000000021</v>
      </c>
      <c r="O1190">
        <f>tbl_salesdata[[#This Row],[Ship Date]]-tbl_salesdata[[#This Row],[Order Date]]</f>
        <v>8</v>
      </c>
      <c r="P1190">
        <f>WEEKDAY(tbl_salesdata[[#This Row],[Order Date]],2)</f>
        <v>4</v>
      </c>
      <c r="Q1190" t="str">
        <f>TEXT(tbl_salesdata[[#This Row],[Order Date]],"dddd")</f>
        <v>Thursday</v>
      </c>
      <c r="R1190" t="str">
        <f>IF(tbl_salesdata[[#This Row],[Weekdaynum]]&gt;5,"Yes","No")</f>
        <v>No</v>
      </c>
    </row>
    <row r="1191" spans="1:18" hidden="1" x14ac:dyDescent="0.35">
      <c r="A1191">
        <v>792638957</v>
      </c>
      <c r="B1191" s="3">
        <v>42766</v>
      </c>
      <c r="C1191" s="3">
        <v>42773</v>
      </c>
      <c r="D1191" t="s">
        <v>85</v>
      </c>
      <c r="E1191" t="s">
        <v>12</v>
      </c>
      <c r="F1191" t="s">
        <v>25</v>
      </c>
      <c r="G1191" t="s">
        <v>14</v>
      </c>
      <c r="H1191" t="s">
        <v>19</v>
      </c>
      <c r="I1191" s="9">
        <v>8336</v>
      </c>
      <c r="J1191" s="9">
        <v>205.7</v>
      </c>
      <c r="K1191" s="9">
        <v>117.11</v>
      </c>
      <c r="L1191" s="9">
        <f>tbl_salesdata[[#This Row],[Units Sold]]*tbl_salesdata[[#This Row],[Unit Cost]]</f>
        <v>976228.96</v>
      </c>
      <c r="M1191" s="9">
        <f>tbl_salesdata[[#This Row],[Units Sold]]*tbl_salesdata[[#This Row],[Unit Price]]</f>
        <v>1714715.2</v>
      </c>
      <c r="N1191" s="9">
        <f>tbl_salesdata[[#This Row],[Total Sales]]-tbl_salesdata[[#This Row],[Total Cost]]</f>
        <v>738486.24</v>
      </c>
      <c r="O1191">
        <f>tbl_salesdata[[#This Row],[Ship Date]]-tbl_salesdata[[#This Row],[Order Date]]</f>
        <v>7</v>
      </c>
      <c r="P1191">
        <f>WEEKDAY(tbl_salesdata[[#This Row],[Order Date]],2)</f>
        <v>2</v>
      </c>
      <c r="Q1191" t="str">
        <f>TEXT(tbl_salesdata[[#This Row],[Order Date]],"dddd")</f>
        <v>Tuesday</v>
      </c>
      <c r="R1191" t="str">
        <f>IF(tbl_salesdata[[#This Row],[Weekdaynum]]&gt;5,"Yes","No")</f>
        <v>No</v>
      </c>
    </row>
    <row r="1192" spans="1:18" x14ac:dyDescent="0.35">
      <c r="A1192">
        <v>537435138</v>
      </c>
      <c r="B1192" s="3">
        <v>43708</v>
      </c>
      <c r="C1192" s="3">
        <v>43722</v>
      </c>
      <c r="D1192" t="s">
        <v>146</v>
      </c>
      <c r="E1192" t="s">
        <v>29</v>
      </c>
      <c r="F1192" t="s">
        <v>13</v>
      </c>
      <c r="G1192" t="s">
        <v>14</v>
      </c>
      <c r="H1192" t="s">
        <v>26</v>
      </c>
      <c r="I1192" s="9">
        <v>7855</v>
      </c>
      <c r="J1192" s="9">
        <v>255.28</v>
      </c>
      <c r="K1192" s="9">
        <v>159.41999999999999</v>
      </c>
      <c r="L1192" s="9">
        <f>tbl_salesdata[[#This Row],[Units Sold]]*tbl_salesdata[[#This Row],[Unit Cost]]</f>
        <v>1252244.0999999999</v>
      </c>
      <c r="M1192" s="9">
        <f>tbl_salesdata[[#This Row],[Units Sold]]*tbl_salesdata[[#This Row],[Unit Price]]</f>
        <v>2005224.4</v>
      </c>
      <c r="N1192" s="9">
        <f>tbl_salesdata[[#This Row],[Total Sales]]-tbl_salesdata[[#This Row],[Total Cost]]</f>
        <v>752980.3</v>
      </c>
      <c r="O1192">
        <f>tbl_salesdata[[#This Row],[Ship Date]]-tbl_salesdata[[#This Row],[Order Date]]</f>
        <v>14</v>
      </c>
      <c r="P1192">
        <f>WEEKDAY(tbl_salesdata[[#This Row],[Order Date]],2)</f>
        <v>6</v>
      </c>
      <c r="Q1192" t="str">
        <f>TEXT(tbl_salesdata[[#This Row],[Order Date]],"dddd")</f>
        <v>Saturday</v>
      </c>
      <c r="R1192" t="str">
        <f>IF(tbl_salesdata[[#This Row],[Weekdaynum]]&gt;5,"Yes","No")</f>
        <v>Yes</v>
      </c>
    </row>
    <row r="1193" spans="1:18" hidden="1" x14ac:dyDescent="0.35">
      <c r="A1193">
        <v>807581222</v>
      </c>
      <c r="B1193" s="3">
        <v>44305</v>
      </c>
      <c r="C1193" s="3">
        <v>44311</v>
      </c>
      <c r="D1193" t="s">
        <v>90</v>
      </c>
      <c r="E1193" t="s">
        <v>38</v>
      </c>
      <c r="F1193" t="s">
        <v>17</v>
      </c>
      <c r="G1193" t="s">
        <v>18</v>
      </c>
      <c r="H1193" t="s">
        <v>34</v>
      </c>
      <c r="I1193" s="9">
        <v>85</v>
      </c>
      <c r="J1193" s="9">
        <v>152.58000000000001</v>
      </c>
      <c r="K1193" s="9">
        <v>97.44</v>
      </c>
      <c r="L1193" s="9">
        <f>tbl_salesdata[[#This Row],[Units Sold]]*tbl_salesdata[[#This Row],[Unit Cost]]</f>
        <v>8282.4</v>
      </c>
      <c r="M1193" s="9">
        <f>tbl_salesdata[[#This Row],[Units Sold]]*tbl_salesdata[[#This Row],[Unit Price]]</f>
        <v>12969.300000000001</v>
      </c>
      <c r="N1193" s="9">
        <f>tbl_salesdata[[#This Row],[Total Sales]]-tbl_salesdata[[#This Row],[Total Cost]]</f>
        <v>4686.9000000000015</v>
      </c>
      <c r="O1193">
        <f>tbl_salesdata[[#This Row],[Ship Date]]-tbl_salesdata[[#This Row],[Order Date]]</f>
        <v>6</v>
      </c>
      <c r="P1193">
        <f>WEEKDAY(tbl_salesdata[[#This Row],[Order Date]],2)</f>
        <v>1</v>
      </c>
      <c r="Q1193" t="str">
        <f>TEXT(tbl_salesdata[[#This Row],[Order Date]],"dddd")</f>
        <v>Monday</v>
      </c>
      <c r="R1193" t="str">
        <f>IF(tbl_salesdata[[#This Row],[Weekdaynum]]&gt;5,"Yes","No")</f>
        <v>No</v>
      </c>
    </row>
    <row r="1194" spans="1:18" hidden="1" x14ac:dyDescent="0.35">
      <c r="A1194">
        <v>496826493</v>
      </c>
      <c r="B1194" s="3">
        <v>44132</v>
      </c>
      <c r="C1194" s="3">
        <v>44139</v>
      </c>
      <c r="D1194" t="s">
        <v>215</v>
      </c>
      <c r="E1194" t="s">
        <v>21</v>
      </c>
      <c r="F1194" t="s">
        <v>56</v>
      </c>
      <c r="G1194" t="s">
        <v>14</v>
      </c>
      <c r="H1194" t="s">
        <v>26</v>
      </c>
      <c r="I1194" s="9">
        <v>855</v>
      </c>
      <c r="J1194" s="9">
        <v>9.33</v>
      </c>
      <c r="K1194" s="9">
        <v>6.92</v>
      </c>
      <c r="L1194" s="9">
        <f>tbl_salesdata[[#This Row],[Units Sold]]*tbl_salesdata[[#This Row],[Unit Cost]]</f>
        <v>5916.6</v>
      </c>
      <c r="M1194" s="9">
        <f>tbl_salesdata[[#This Row],[Units Sold]]*tbl_salesdata[[#This Row],[Unit Price]]</f>
        <v>7977.15</v>
      </c>
      <c r="N1194" s="9">
        <f>tbl_salesdata[[#This Row],[Total Sales]]-tbl_salesdata[[#This Row],[Total Cost]]</f>
        <v>2060.5499999999993</v>
      </c>
      <c r="O1194">
        <f>tbl_salesdata[[#This Row],[Ship Date]]-tbl_salesdata[[#This Row],[Order Date]]</f>
        <v>7</v>
      </c>
      <c r="P1194">
        <f>WEEKDAY(tbl_salesdata[[#This Row],[Order Date]],2)</f>
        <v>3</v>
      </c>
      <c r="Q1194" t="str">
        <f>TEXT(tbl_salesdata[[#This Row],[Order Date]],"dddd")</f>
        <v>Wednesday</v>
      </c>
      <c r="R1194" t="str">
        <f>IF(tbl_salesdata[[#This Row],[Weekdaynum]]&gt;5,"Yes","No")</f>
        <v>No</v>
      </c>
    </row>
    <row r="1195" spans="1:18" hidden="1" x14ac:dyDescent="0.35">
      <c r="A1195">
        <v>321382129</v>
      </c>
      <c r="B1195" s="3">
        <v>43875</v>
      </c>
      <c r="C1195" s="3">
        <v>43881</v>
      </c>
      <c r="D1195" t="s">
        <v>208</v>
      </c>
      <c r="E1195" t="s">
        <v>12</v>
      </c>
      <c r="F1195" t="s">
        <v>17</v>
      </c>
      <c r="G1195" t="s">
        <v>14</v>
      </c>
      <c r="H1195" t="s">
        <v>19</v>
      </c>
      <c r="I1195" s="9">
        <v>2969</v>
      </c>
      <c r="J1195" s="9">
        <v>152.58000000000001</v>
      </c>
      <c r="K1195" s="9">
        <v>97.44</v>
      </c>
      <c r="L1195" s="9">
        <f>tbl_salesdata[[#This Row],[Units Sold]]*tbl_salesdata[[#This Row],[Unit Cost]]</f>
        <v>289299.36</v>
      </c>
      <c r="M1195" s="9">
        <f>tbl_salesdata[[#This Row],[Units Sold]]*tbl_salesdata[[#This Row],[Unit Price]]</f>
        <v>453010.02</v>
      </c>
      <c r="N1195" s="9">
        <f>tbl_salesdata[[#This Row],[Total Sales]]-tbl_salesdata[[#This Row],[Total Cost]]</f>
        <v>163710.66000000003</v>
      </c>
      <c r="O1195">
        <f>tbl_salesdata[[#This Row],[Ship Date]]-tbl_salesdata[[#This Row],[Order Date]]</f>
        <v>6</v>
      </c>
      <c r="P1195">
        <f>WEEKDAY(tbl_salesdata[[#This Row],[Order Date]],2)</f>
        <v>5</v>
      </c>
      <c r="Q1195" t="str">
        <f>TEXT(tbl_salesdata[[#This Row],[Order Date]],"dddd")</f>
        <v>Friday</v>
      </c>
      <c r="R1195" t="str">
        <f>IF(tbl_salesdata[[#This Row],[Weekdaynum]]&gt;5,"Yes","No")</f>
        <v>No</v>
      </c>
    </row>
    <row r="1196" spans="1:18" hidden="1" x14ac:dyDescent="0.35">
      <c r="A1196">
        <v>629734456</v>
      </c>
      <c r="B1196" s="3">
        <v>42750</v>
      </c>
      <c r="C1196" s="3">
        <v>42771</v>
      </c>
      <c r="D1196" t="s">
        <v>64</v>
      </c>
      <c r="E1196" t="s">
        <v>29</v>
      </c>
      <c r="F1196" t="s">
        <v>56</v>
      </c>
      <c r="G1196" t="s">
        <v>14</v>
      </c>
      <c r="H1196" t="s">
        <v>15</v>
      </c>
      <c r="I1196" s="9">
        <v>1274</v>
      </c>
      <c r="J1196" s="9">
        <v>9.33</v>
      </c>
      <c r="K1196" s="9">
        <v>6.92</v>
      </c>
      <c r="L1196" s="9">
        <f>tbl_salesdata[[#This Row],[Units Sold]]*tbl_salesdata[[#This Row],[Unit Cost]]</f>
        <v>8816.08</v>
      </c>
      <c r="M1196" s="9">
        <f>tbl_salesdata[[#This Row],[Units Sold]]*tbl_salesdata[[#This Row],[Unit Price]]</f>
        <v>11886.42</v>
      </c>
      <c r="N1196" s="9">
        <f>tbl_salesdata[[#This Row],[Total Sales]]-tbl_salesdata[[#This Row],[Total Cost]]</f>
        <v>3070.34</v>
      </c>
      <c r="O1196">
        <f>tbl_salesdata[[#This Row],[Ship Date]]-tbl_salesdata[[#This Row],[Order Date]]</f>
        <v>21</v>
      </c>
      <c r="P1196">
        <f>WEEKDAY(tbl_salesdata[[#This Row],[Order Date]],2)</f>
        <v>7</v>
      </c>
      <c r="Q1196" t="str">
        <f>TEXT(tbl_salesdata[[#This Row],[Order Date]],"dddd")</f>
        <v>Sunday</v>
      </c>
      <c r="R1196" t="str">
        <f>IF(tbl_salesdata[[#This Row],[Weekdaynum]]&gt;5,"Yes","No")</f>
        <v>Yes</v>
      </c>
    </row>
    <row r="1197" spans="1:18" x14ac:dyDescent="0.35">
      <c r="A1197">
        <v>708899104</v>
      </c>
      <c r="B1197" s="3">
        <v>44919</v>
      </c>
      <c r="C1197" s="3">
        <v>44939</v>
      </c>
      <c r="D1197" t="s">
        <v>161</v>
      </c>
      <c r="E1197" t="s">
        <v>24</v>
      </c>
      <c r="F1197" t="s">
        <v>13</v>
      </c>
      <c r="G1197" t="s">
        <v>18</v>
      </c>
      <c r="H1197" t="s">
        <v>15</v>
      </c>
      <c r="I1197" s="9">
        <v>7853</v>
      </c>
      <c r="J1197" s="9">
        <v>255.28</v>
      </c>
      <c r="K1197" s="9">
        <v>159.41999999999999</v>
      </c>
      <c r="L1197" s="9">
        <f>tbl_salesdata[[#This Row],[Units Sold]]*tbl_salesdata[[#This Row],[Unit Cost]]</f>
        <v>1251925.26</v>
      </c>
      <c r="M1197" s="9">
        <f>tbl_salesdata[[#This Row],[Units Sold]]*tbl_salesdata[[#This Row],[Unit Price]]</f>
        <v>2004713.84</v>
      </c>
      <c r="N1197" s="9">
        <f>tbl_salesdata[[#This Row],[Total Sales]]-tbl_salesdata[[#This Row],[Total Cost]]</f>
        <v>752788.58000000007</v>
      </c>
      <c r="O1197">
        <f>tbl_salesdata[[#This Row],[Ship Date]]-tbl_salesdata[[#This Row],[Order Date]]</f>
        <v>20</v>
      </c>
      <c r="P1197">
        <f>WEEKDAY(tbl_salesdata[[#This Row],[Order Date]],2)</f>
        <v>6</v>
      </c>
      <c r="Q1197" t="str">
        <f>TEXT(tbl_salesdata[[#This Row],[Order Date]],"dddd")</f>
        <v>Saturday</v>
      </c>
      <c r="R1197" t="str">
        <f>IF(tbl_salesdata[[#This Row],[Weekdaynum]]&gt;5,"Yes","No")</f>
        <v>Yes</v>
      </c>
    </row>
    <row r="1198" spans="1:18" hidden="1" x14ac:dyDescent="0.35">
      <c r="A1198">
        <v>393336999</v>
      </c>
      <c r="B1198" s="3">
        <v>43959</v>
      </c>
      <c r="C1198" s="3">
        <v>43975</v>
      </c>
      <c r="D1198" t="s">
        <v>194</v>
      </c>
      <c r="E1198" t="s">
        <v>32</v>
      </c>
      <c r="F1198" t="s">
        <v>30</v>
      </c>
      <c r="G1198" t="s">
        <v>18</v>
      </c>
      <c r="H1198" t="s">
        <v>19</v>
      </c>
      <c r="I1198" s="9">
        <v>6014</v>
      </c>
      <c r="J1198" s="9">
        <v>81.73</v>
      </c>
      <c r="K1198" s="9">
        <v>56.67</v>
      </c>
      <c r="L1198" s="9">
        <f>tbl_salesdata[[#This Row],[Units Sold]]*tbl_salesdata[[#This Row],[Unit Cost]]</f>
        <v>340813.38</v>
      </c>
      <c r="M1198" s="9">
        <f>tbl_salesdata[[#This Row],[Units Sold]]*tbl_salesdata[[#This Row],[Unit Price]]</f>
        <v>491524.22000000003</v>
      </c>
      <c r="N1198" s="9">
        <f>tbl_salesdata[[#This Row],[Total Sales]]-tbl_salesdata[[#This Row],[Total Cost]]</f>
        <v>150710.84000000003</v>
      </c>
      <c r="O1198">
        <f>tbl_salesdata[[#This Row],[Ship Date]]-tbl_salesdata[[#This Row],[Order Date]]</f>
        <v>16</v>
      </c>
      <c r="P1198">
        <f>WEEKDAY(tbl_salesdata[[#This Row],[Order Date]],2)</f>
        <v>5</v>
      </c>
      <c r="Q1198" t="str">
        <f>TEXT(tbl_salesdata[[#This Row],[Order Date]],"dddd")</f>
        <v>Friday</v>
      </c>
      <c r="R1198" t="str">
        <f>IF(tbl_salesdata[[#This Row],[Weekdaynum]]&gt;5,"Yes","No")</f>
        <v>No</v>
      </c>
    </row>
    <row r="1199" spans="1:18" hidden="1" x14ac:dyDescent="0.35">
      <c r="A1199">
        <v>897122371</v>
      </c>
      <c r="B1199" s="3">
        <v>43986</v>
      </c>
      <c r="C1199" s="3">
        <v>44004</v>
      </c>
      <c r="D1199" t="s">
        <v>146</v>
      </c>
      <c r="E1199" t="s">
        <v>29</v>
      </c>
      <c r="F1199" t="s">
        <v>56</v>
      </c>
      <c r="G1199" t="s">
        <v>18</v>
      </c>
      <c r="H1199" t="s">
        <v>19</v>
      </c>
      <c r="I1199" s="9">
        <v>7300</v>
      </c>
      <c r="J1199" s="9">
        <v>9.33</v>
      </c>
      <c r="K1199" s="9">
        <v>6.92</v>
      </c>
      <c r="L1199" s="9">
        <f>tbl_salesdata[[#This Row],[Units Sold]]*tbl_salesdata[[#This Row],[Unit Cost]]</f>
        <v>50516</v>
      </c>
      <c r="M1199" s="9">
        <f>tbl_salesdata[[#This Row],[Units Sold]]*tbl_salesdata[[#This Row],[Unit Price]]</f>
        <v>68109</v>
      </c>
      <c r="N1199" s="9">
        <f>tbl_salesdata[[#This Row],[Total Sales]]-tbl_salesdata[[#This Row],[Total Cost]]</f>
        <v>17593</v>
      </c>
      <c r="O1199">
        <f>tbl_salesdata[[#This Row],[Ship Date]]-tbl_salesdata[[#This Row],[Order Date]]</f>
        <v>18</v>
      </c>
      <c r="P1199">
        <f>WEEKDAY(tbl_salesdata[[#This Row],[Order Date]],2)</f>
        <v>4</v>
      </c>
      <c r="Q1199" t="str">
        <f>TEXT(tbl_salesdata[[#This Row],[Order Date]],"dddd")</f>
        <v>Thursday</v>
      </c>
      <c r="R1199" t="str">
        <f>IF(tbl_salesdata[[#This Row],[Weekdaynum]]&gt;5,"Yes","No")</f>
        <v>No</v>
      </c>
    </row>
    <row r="1200" spans="1:18" x14ac:dyDescent="0.35">
      <c r="A1200">
        <v>525472486</v>
      </c>
      <c r="B1200" s="3">
        <v>42329</v>
      </c>
      <c r="C1200" s="3">
        <v>42331</v>
      </c>
      <c r="D1200" t="s">
        <v>175</v>
      </c>
      <c r="E1200" t="s">
        <v>21</v>
      </c>
      <c r="F1200" t="s">
        <v>13</v>
      </c>
      <c r="G1200" t="s">
        <v>14</v>
      </c>
      <c r="H1200" t="s">
        <v>15</v>
      </c>
      <c r="I1200" s="9">
        <v>7840</v>
      </c>
      <c r="J1200" s="9">
        <v>255.28</v>
      </c>
      <c r="K1200" s="9">
        <v>159.41999999999999</v>
      </c>
      <c r="L1200" s="9">
        <f>tbl_salesdata[[#This Row],[Units Sold]]*tbl_salesdata[[#This Row],[Unit Cost]]</f>
        <v>1249852.7999999998</v>
      </c>
      <c r="M1200" s="9">
        <f>tbl_salesdata[[#This Row],[Units Sold]]*tbl_salesdata[[#This Row],[Unit Price]]</f>
        <v>2001395.2</v>
      </c>
      <c r="N1200" s="9">
        <f>tbl_salesdata[[#This Row],[Total Sales]]-tbl_salesdata[[#This Row],[Total Cost]]</f>
        <v>751542.40000000014</v>
      </c>
      <c r="O1200">
        <f>tbl_salesdata[[#This Row],[Ship Date]]-tbl_salesdata[[#This Row],[Order Date]]</f>
        <v>2</v>
      </c>
      <c r="P1200">
        <f>WEEKDAY(tbl_salesdata[[#This Row],[Order Date]],2)</f>
        <v>6</v>
      </c>
      <c r="Q1200" t="str">
        <f>TEXT(tbl_salesdata[[#This Row],[Order Date]],"dddd")</f>
        <v>Saturday</v>
      </c>
      <c r="R1200" t="str">
        <f>IF(tbl_salesdata[[#This Row],[Weekdaynum]]&gt;5,"Yes","No")</f>
        <v>Yes</v>
      </c>
    </row>
    <row r="1201" spans="1:18" hidden="1" x14ac:dyDescent="0.35">
      <c r="A1201">
        <v>447342956</v>
      </c>
      <c r="B1201" s="3">
        <v>43691</v>
      </c>
      <c r="C1201" s="3">
        <v>43704</v>
      </c>
      <c r="D1201" t="s">
        <v>58</v>
      </c>
      <c r="E1201" t="s">
        <v>29</v>
      </c>
      <c r="F1201" t="s">
        <v>13</v>
      </c>
      <c r="G1201" t="s">
        <v>14</v>
      </c>
      <c r="H1201" t="s">
        <v>15</v>
      </c>
      <c r="I1201" s="9">
        <v>7576</v>
      </c>
      <c r="J1201" s="9">
        <v>255.28</v>
      </c>
      <c r="K1201" s="9">
        <v>159.41999999999999</v>
      </c>
      <c r="L1201" s="9">
        <f>tbl_salesdata[[#This Row],[Units Sold]]*tbl_salesdata[[#This Row],[Unit Cost]]</f>
        <v>1207765.92</v>
      </c>
      <c r="M1201" s="9">
        <f>tbl_salesdata[[#This Row],[Units Sold]]*tbl_salesdata[[#This Row],[Unit Price]]</f>
        <v>1934001.28</v>
      </c>
      <c r="N1201" s="9">
        <f>tbl_salesdata[[#This Row],[Total Sales]]-tbl_salesdata[[#This Row],[Total Cost]]</f>
        <v>726235.3600000001</v>
      </c>
      <c r="O1201">
        <f>tbl_salesdata[[#This Row],[Ship Date]]-tbl_salesdata[[#This Row],[Order Date]]</f>
        <v>13</v>
      </c>
      <c r="P1201">
        <f>WEEKDAY(tbl_salesdata[[#This Row],[Order Date]],2)</f>
        <v>3</v>
      </c>
      <c r="Q1201" t="str">
        <f>TEXT(tbl_salesdata[[#This Row],[Order Date]],"dddd")</f>
        <v>Wednesday</v>
      </c>
      <c r="R1201" t="str">
        <f>IF(tbl_salesdata[[#This Row],[Weekdaynum]]&gt;5,"Yes","No")</f>
        <v>No</v>
      </c>
    </row>
    <row r="1202" spans="1:18" hidden="1" x14ac:dyDescent="0.35">
      <c r="A1202">
        <v>514188325</v>
      </c>
      <c r="B1202" s="3">
        <v>44518</v>
      </c>
      <c r="C1202" s="3">
        <v>44527</v>
      </c>
      <c r="D1202" t="s">
        <v>201</v>
      </c>
      <c r="E1202" t="s">
        <v>24</v>
      </c>
      <c r="F1202" t="s">
        <v>68</v>
      </c>
      <c r="G1202" t="s">
        <v>14</v>
      </c>
      <c r="H1202" t="s">
        <v>15</v>
      </c>
      <c r="I1202" s="9">
        <v>8607</v>
      </c>
      <c r="J1202" s="9">
        <v>154.06</v>
      </c>
      <c r="K1202" s="9">
        <v>90.93</v>
      </c>
      <c r="L1202" s="9">
        <f>tbl_salesdata[[#This Row],[Units Sold]]*tbl_salesdata[[#This Row],[Unit Cost]]</f>
        <v>782634.51</v>
      </c>
      <c r="M1202" s="9">
        <f>tbl_salesdata[[#This Row],[Units Sold]]*tbl_salesdata[[#This Row],[Unit Price]]</f>
        <v>1325994.42</v>
      </c>
      <c r="N1202" s="9">
        <f>tbl_salesdata[[#This Row],[Total Sales]]-tbl_salesdata[[#This Row],[Total Cost]]</f>
        <v>543359.90999999992</v>
      </c>
      <c r="O1202">
        <f>tbl_salesdata[[#This Row],[Ship Date]]-tbl_salesdata[[#This Row],[Order Date]]</f>
        <v>9</v>
      </c>
      <c r="P1202">
        <f>WEEKDAY(tbl_salesdata[[#This Row],[Order Date]],2)</f>
        <v>4</v>
      </c>
      <c r="Q1202" t="str">
        <f>TEXT(tbl_salesdata[[#This Row],[Order Date]],"dddd")</f>
        <v>Thursday</v>
      </c>
      <c r="R1202" t="str">
        <f>IF(tbl_salesdata[[#This Row],[Weekdaynum]]&gt;5,"Yes","No")</f>
        <v>No</v>
      </c>
    </row>
    <row r="1203" spans="1:18" hidden="1" x14ac:dyDescent="0.35">
      <c r="A1203">
        <v>972984683</v>
      </c>
      <c r="B1203" s="3">
        <v>42839</v>
      </c>
      <c r="C1203" s="3">
        <v>42850</v>
      </c>
      <c r="D1203" t="s">
        <v>210</v>
      </c>
      <c r="E1203" t="s">
        <v>38</v>
      </c>
      <c r="F1203" t="s">
        <v>47</v>
      </c>
      <c r="G1203" t="s">
        <v>14</v>
      </c>
      <c r="H1203" t="s">
        <v>34</v>
      </c>
      <c r="I1203" s="9">
        <v>6644</v>
      </c>
      <c r="J1203" s="9">
        <v>421.89</v>
      </c>
      <c r="K1203" s="9">
        <v>364.69</v>
      </c>
      <c r="L1203" s="9">
        <f>tbl_salesdata[[#This Row],[Units Sold]]*tbl_salesdata[[#This Row],[Unit Cost]]</f>
        <v>2423000.36</v>
      </c>
      <c r="M1203" s="9">
        <f>tbl_salesdata[[#This Row],[Units Sold]]*tbl_salesdata[[#This Row],[Unit Price]]</f>
        <v>2803037.1599999997</v>
      </c>
      <c r="N1203" s="9">
        <f>tbl_salesdata[[#This Row],[Total Sales]]-tbl_salesdata[[#This Row],[Total Cost]]</f>
        <v>380036.79999999981</v>
      </c>
      <c r="O1203">
        <f>tbl_salesdata[[#This Row],[Ship Date]]-tbl_salesdata[[#This Row],[Order Date]]</f>
        <v>11</v>
      </c>
      <c r="P1203">
        <f>WEEKDAY(tbl_salesdata[[#This Row],[Order Date]],2)</f>
        <v>5</v>
      </c>
      <c r="Q1203" t="str">
        <f>TEXT(tbl_salesdata[[#This Row],[Order Date]],"dddd")</f>
        <v>Friday</v>
      </c>
      <c r="R1203" t="str">
        <f>IF(tbl_salesdata[[#This Row],[Weekdaynum]]&gt;5,"Yes","No")</f>
        <v>No</v>
      </c>
    </row>
    <row r="1204" spans="1:18" hidden="1" x14ac:dyDescent="0.35">
      <c r="A1204">
        <v>934718358</v>
      </c>
      <c r="B1204" s="3">
        <v>42340</v>
      </c>
      <c r="C1204" s="3">
        <v>42360</v>
      </c>
      <c r="D1204" t="s">
        <v>205</v>
      </c>
      <c r="E1204" t="s">
        <v>21</v>
      </c>
      <c r="F1204" t="s">
        <v>68</v>
      </c>
      <c r="G1204" t="s">
        <v>14</v>
      </c>
      <c r="H1204" t="s">
        <v>34</v>
      </c>
      <c r="I1204" s="9">
        <v>2789</v>
      </c>
      <c r="J1204" s="9">
        <v>154.06</v>
      </c>
      <c r="K1204" s="9">
        <v>90.93</v>
      </c>
      <c r="L1204" s="9">
        <f>tbl_salesdata[[#This Row],[Units Sold]]*tbl_salesdata[[#This Row],[Unit Cost]]</f>
        <v>253603.77000000002</v>
      </c>
      <c r="M1204" s="9">
        <f>tbl_salesdata[[#This Row],[Units Sold]]*tbl_salesdata[[#This Row],[Unit Price]]</f>
        <v>429673.34</v>
      </c>
      <c r="N1204" s="9">
        <f>tbl_salesdata[[#This Row],[Total Sales]]-tbl_salesdata[[#This Row],[Total Cost]]</f>
        <v>176069.57</v>
      </c>
      <c r="O1204">
        <f>tbl_salesdata[[#This Row],[Ship Date]]-tbl_salesdata[[#This Row],[Order Date]]</f>
        <v>20</v>
      </c>
      <c r="P1204">
        <f>WEEKDAY(tbl_salesdata[[#This Row],[Order Date]],2)</f>
        <v>3</v>
      </c>
      <c r="Q1204" t="str">
        <f>TEXT(tbl_salesdata[[#This Row],[Order Date]],"dddd")</f>
        <v>Wednesday</v>
      </c>
      <c r="R1204" t="str">
        <f>IF(tbl_salesdata[[#This Row],[Weekdaynum]]&gt;5,"Yes","No")</f>
        <v>No</v>
      </c>
    </row>
    <row r="1205" spans="1:18" hidden="1" x14ac:dyDescent="0.35">
      <c r="A1205">
        <v>480688178</v>
      </c>
      <c r="B1205" s="3">
        <v>43781</v>
      </c>
      <c r="C1205" s="3">
        <v>43788</v>
      </c>
      <c r="D1205" t="s">
        <v>137</v>
      </c>
      <c r="E1205" t="s">
        <v>38</v>
      </c>
      <c r="F1205" t="s">
        <v>17</v>
      </c>
      <c r="G1205" t="s">
        <v>18</v>
      </c>
      <c r="H1205" t="s">
        <v>15</v>
      </c>
      <c r="I1205" s="9">
        <v>5169</v>
      </c>
      <c r="J1205" s="9">
        <v>152.58000000000001</v>
      </c>
      <c r="K1205" s="9">
        <v>97.44</v>
      </c>
      <c r="L1205" s="9">
        <f>tbl_salesdata[[#This Row],[Units Sold]]*tbl_salesdata[[#This Row],[Unit Cost]]</f>
        <v>503667.36</v>
      </c>
      <c r="M1205" s="9">
        <f>tbl_salesdata[[#This Row],[Units Sold]]*tbl_salesdata[[#This Row],[Unit Price]]</f>
        <v>788686.02</v>
      </c>
      <c r="N1205" s="9">
        <f>tbl_salesdata[[#This Row],[Total Sales]]-tbl_salesdata[[#This Row],[Total Cost]]</f>
        <v>285018.66000000003</v>
      </c>
      <c r="O1205">
        <f>tbl_salesdata[[#This Row],[Ship Date]]-tbl_salesdata[[#This Row],[Order Date]]</f>
        <v>7</v>
      </c>
      <c r="P1205">
        <f>WEEKDAY(tbl_salesdata[[#This Row],[Order Date]],2)</f>
        <v>2</v>
      </c>
      <c r="Q1205" t="str">
        <f>TEXT(tbl_salesdata[[#This Row],[Order Date]],"dddd")</f>
        <v>Tuesday</v>
      </c>
      <c r="R1205" t="str">
        <f>IF(tbl_salesdata[[#This Row],[Weekdaynum]]&gt;5,"Yes","No")</f>
        <v>No</v>
      </c>
    </row>
    <row r="1206" spans="1:18" hidden="1" x14ac:dyDescent="0.35">
      <c r="A1206">
        <v>212505471</v>
      </c>
      <c r="B1206" s="3">
        <v>44817</v>
      </c>
      <c r="C1206" s="3">
        <v>44837</v>
      </c>
      <c r="D1206" t="s">
        <v>199</v>
      </c>
      <c r="E1206" t="s">
        <v>29</v>
      </c>
      <c r="F1206" t="s">
        <v>76</v>
      </c>
      <c r="G1206" t="s">
        <v>14</v>
      </c>
      <c r="H1206" t="s">
        <v>19</v>
      </c>
      <c r="I1206" s="9">
        <v>3946</v>
      </c>
      <c r="J1206" s="9">
        <v>668.27</v>
      </c>
      <c r="K1206" s="9">
        <v>502.54</v>
      </c>
      <c r="L1206" s="9">
        <f>tbl_salesdata[[#This Row],[Units Sold]]*tbl_salesdata[[#This Row],[Unit Cost]]</f>
        <v>1983022.84</v>
      </c>
      <c r="M1206" s="9">
        <f>tbl_salesdata[[#This Row],[Units Sold]]*tbl_salesdata[[#This Row],[Unit Price]]</f>
        <v>2636993.42</v>
      </c>
      <c r="N1206" s="9">
        <f>tbl_salesdata[[#This Row],[Total Sales]]-tbl_salesdata[[#This Row],[Total Cost]]</f>
        <v>653970.57999999984</v>
      </c>
      <c r="O1206">
        <f>tbl_salesdata[[#This Row],[Ship Date]]-tbl_salesdata[[#This Row],[Order Date]]</f>
        <v>20</v>
      </c>
      <c r="P1206">
        <f>WEEKDAY(tbl_salesdata[[#This Row],[Order Date]],2)</f>
        <v>2</v>
      </c>
      <c r="Q1206" t="str">
        <f>TEXT(tbl_salesdata[[#This Row],[Order Date]],"dddd")</f>
        <v>Tuesday</v>
      </c>
      <c r="R1206" t="str">
        <f>IF(tbl_salesdata[[#This Row],[Weekdaynum]]&gt;5,"Yes","No")</f>
        <v>No</v>
      </c>
    </row>
    <row r="1207" spans="1:18" x14ac:dyDescent="0.35">
      <c r="A1207">
        <v>443125665</v>
      </c>
      <c r="B1207" s="3">
        <v>43631</v>
      </c>
      <c r="C1207" s="3">
        <v>43638</v>
      </c>
      <c r="D1207" t="s">
        <v>103</v>
      </c>
      <c r="E1207" t="s">
        <v>21</v>
      </c>
      <c r="F1207" t="s">
        <v>25</v>
      </c>
      <c r="G1207" t="s">
        <v>18</v>
      </c>
      <c r="H1207" t="s">
        <v>15</v>
      </c>
      <c r="I1207" s="9">
        <v>9586</v>
      </c>
      <c r="J1207" s="9">
        <v>205.7</v>
      </c>
      <c r="K1207" s="9">
        <v>117.11</v>
      </c>
      <c r="L1207" s="9">
        <f>tbl_salesdata[[#This Row],[Units Sold]]*tbl_salesdata[[#This Row],[Unit Cost]]</f>
        <v>1122616.46</v>
      </c>
      <c r="M1207" s="9">
        <f>tbl_salesdata[[#This Row],[Units Sold]]*tbl_salesdata[[#This Row],[Unit Price]]</f>
        <v>1971840.2</v>
      </c>
      <c r="N1207" s="9">
        <f>tbl_salesdata[[#This Row],[Total Sales]]-tbl_salesdata[[#This Row],[Total Cost]]</f>
        <v>849223.74</v>
      </c>
      <c r="O1207">
        <f>tbl_salesdata[[#This Row],[Ship Date]]-tbl_salesdata[[#This Row],[Order Date]]</f>
        <v>7</v>
      </c>
      <c r="P1207">
        <f>WEEKDAY(tbl_salesdata[[#This Row],[Order Date]],2)</f>
        <v>6</v>
      </c>
      <c r="Q1207" t="str">
        <f>TEXT(tbl_salesdata[[#This Row],[Order Date]],"dddd")</f>
        <v>Saturday</v>
      </c>
      <c r="R1207" t="str">
        <f>IF(tbl_salesdata[[#This Row],[Weekdaynum]]&gt;5,"Yes","No")</f>
        <v>Yes</v>
      </c>
    </row>
    <row r="1208" spans="1:18" hidden="1" x14ac:dyDescent="0.35">
      <c r="A1208">
        <v>741690289</v>
      </c>
      <c r="B1208" s="3">
        <v>43913</v>
      </c>
      <c r="C1208" s="3">
        <v>43920</v>
      </c>
      <c r="D1208" t="s">
        <v>214</v>
      </c>
      <c r="E1208" t="s">
        <v>21</v>
      </c>
      <c r="F1208" t="s">
        <v>47</v>
      </c>
      <c r="G1208" t="s">
        <v>18</v>
      </c>
      <c r="H1208" t="s">
        <v>19</v>
      </c>
      <c r="I1208" s="9">
        <v>1494</v>
      </c>
      <c r="J1208" s="9">
        <v>421.89</v>
      </c>
      <c r="K1208" s="9">
        <v>364.69</v>
      </c>
      <c r="L1208" s="9">
        <f>tbl_salesdata[[#This Row],[Units Sold]]*tbl_salesdata[[#This Row],[Unit Cost]]</f>
        <v>544846.86</v>
      </c>
      <c r="M1208" s="9">
        <f>tbl_salesdata[[#This Row],[Units Sold]]*tbl_salesdata[[#This Row],[Unit Price]]</f>
        <v>630303.66</v>
      </c>
      <c r="N1208" s="9">
        <f>tbl_salesdata[[#This Row],[Total Sales]]-tbl_salesdata[[#This Row],[Total Cost]]</f>
        <v>85456.800000000047</v>
      </c>
      <c r="O1208">
        <f>tbl_salesdata[[#This Row],[Ship Date]]-tbl_salesdata[[#This Row],[Order Date]]</f>
        <v>7</v>
      </c>
      <c r="P1208">
        <f>WEEKDAY(tbl_salesdata[[#This Row],[Order Date]],2)</f>
        <v>1</v>
      </c>
      <c r="Q1208" t="str">
        <f>TEXT(tbl_salesdata[[#This Row],[Order Date]],"dddd")</f>
        <v>Monday</v>
      </c>
      <c r="R1208" t="str">
        <f>IF(tbl_salesdata[[#This Row],[Weekdaynum]]&gt;5,"Yes","No")</f>
        <v>No</v>
      </c>
    </row>
    <row r="1209" spans="1:18" hidden="1" x14ac:dyDescent="0.35">
      <c r="A1209">
        <v>393842971</v>
      </c>
      <c r="B1209" s="3">
        <v>44573</v>
      </c>
      <c r="C1209" s="3">
        <v>44593</v>
      </c>
      <c r="D1209" t="s">
        <v>103</v>
      </c>
      <c r="E1209" t="s">
        <v>21</v>
      </c>
      <c r="F1209" t="s">
        <v>33</v>
      </c>
      <c r="G1209" t="s">
        <v>18</v>
      </c>
      <c r="H1209" t="s">
        <v>26</v>
      </c>
      <c r="I1209" s="9">
        <v>5742</v>
      </c>
      <c r="J1209" s="9">
        <v>109.28</v>
      </c>
      <c r="K1209" s="9">
        <v>35.840000000000003</v>
      </c>
      <c r="L1209" s="9">
        <f>tbl_salesdata[[#This Row],[Units Sold]]*tbl_salesdata[[#This Row],[Unit Cost]]</f>
        <v>205793.28000000003</v>
      </c>
      <c r="M1209" s="9">
        <f>tbl_salesdata[[#This Row],[Units Sold]]*tbl_salesdata[[#This Row],[Unit Price]]</f>
        <v>627485.76</v>
      </c>
      <c r="N1209" s="9">
        <f>tbl_salesdata[[#This Row],[Total Sales]]-tbl_salesdata[[#This Row],[Total Cost]]</f>
        <v>421692.48</v>
      </c>
      <c r="O1209">
        <f>tbl_salesdata[[#This Row],[Ship Date]]-tbl_salesdata[[#This Row],[Order Date]]</f>
        <v>20</v>
      </c>
      <c r="P1209">
        <f>WEEKDAY(tbl_salesdata[[#This Row],[Order Date]],2)</f>
        <v>3</v>
      </c>
      <c r="Q1209" t="str">
        <f>TEXT(tbl_salesdata[[#This Row],[Order Date]],"dddd")</f>
        <v>Wednesday</v>
      </c>
      <c r="R1209" t="str">
        <f>IF(tbl_salesdata[[#This Row],[Weekdaynum]]&gt;5,"Yes","No")</f>
        <v>No</v>
      </c>
    </row>
    <row r="1210" spans="1:18" hidden="1" x14ac:dyDescent="0.35">
      <c r="A1210">
        <v>641413438</v>
      </c>
      <c r="B1210" s="3">
        <v>42251</v>
      </c>
      <c r="C1210" s="3">
        <v>42255</v>
      </c>
      <c r="D1210" t="s">
        <v>105</v>
      </c>
      <c r="E1210" t="s">
        <v>12</v>
      </c>
      <c r="F1210" t="s">
        <v>17</v>
      </c>
      <c r="G1210" t="s">
        <v>14</v>
      </c>
      <c r="H1210" t="s">
        <v>15</v>
      </c>
      <c r="I1210" s="9">
        <v>7345</v>
      </c>
      <c r="J1210" s="9">
        <v>152.58000000000001</v>
      </c>
      <c r="K1210" s="9">
        <v>97.44</v>
      </c>
      <c r="L1210" s="9">
        <f>tbl_salesdata[[#This Row],[Units Sold]]*tbl_salesdata[[#This Row],[Unit Cost]]</f>
        <v>715696.79999999993</v>
      </c>
      <c r="M1210" s="9">
        <f>tbl_salesdata[[#This Row],[Units Sold]]*tbl_salesdata[[#This Row],[Unit Price]]</f>
        <v>1120700.1000000001</v>
      </c>
      <c r="N1210" s="9">
        <f>tbl_salesdata[[#This Row],[Total Sales]]-tbl_salesdata[[#This Row],[Total Cost]]</f>
        <v>405003.30000000016</v>
      </c>
      <c r="O1210">
        <f>tbl_salesdata[[#This Row],[Ship Date]]-tbl_salesdata[[#This Row],[Order Date]]</f>
        <v>4</v>
      </c>
      <c r="P1210">
        <f>WEEKDAY(tbl_salesdata[[#This Row],[Order Date]],2)</f>
        <v>5</v>
      </c>
      <c r="Q1210" t="str">
        <f>TEXT(tbl_salesdata[[#This Row],[Order Date]],"dddd")</f>
        <v>Friday</v>
      </c>
      <c r="R1210" t="str">
        <f>IF(tbl_salesdata[[#This Row],[Weekdaynum]]&gt;5,"Yes","No")</f>
        <v>No</v>
      </c>
    </row>
    <row r="1211" spans="1:18" hidden="1" x14ac:dyDescent="0.35">
      <c r="A1211">
        <v>637575519</v>
      </c>
      <c r="B1211" s="3">
        <v>42048</v>
      </c>
      <c r="C1211" s="3">
        <v>42067</v>
      </c>
      <c r="D1211" t="s">
        <v>166</v>
      </c>
      <c r="E1211" t="s">
        <v>38</v>
      </c>
      <c r="F1211" t="s">
        <v>42</v>
      </c>
      <c r="G1211" t="s">
        <v>18</v>
      </c>
      <c r="H1211" t="s">
        <v>15</v>
      </c>
      <c r="I1211" s="9">
        <v>1619</v>
      </c>
      <c r="J1211" s="9">
        <v>437.2</v>
      </c>
      <c r="K1211" s="9">
        <v>263.33</v>
      </c>
      <c r="L1211" s="9">
        <f>tbl_salesdata[[#This Row],[Units Sold]]*tbl_salesdata[[#This Row],[Unit Cost]]</f>
        <v>426331.26999999996</v>
      </c>
      <c r="M1211" s="9">
        <f>tbl_salesdata[[#This Row],[Units Sold]]*tbl_salesdata[[#This Row],[Unit Price]]</f>
        <v>707826.79999999993</v>
      </c>
      <c r="N1211" s="9">
        <f>tbl_salesdata[[#This Row],[Total Sales]]-tbl_salesdata[[#This Row],[Total Cost]]</f>
        <v>281495.52999999997</v>
      </c>
      <c r="O1211">
        <f>tbl_salesdata[[#This Row],[Ship Date]]-tbl_salesdata[[#This Row],[Order Date]]</f>
        <v>19</v>
      </c>
      <c r="P1211">
        <f>WEEKDAY(tbl_salesdata[[#This Row],[Order Date]],2)</f>
        <v>5</v>
      </c>
      <c r="Q1211" t="str">
        <f>TEXT(tbl_salesdata[[#This Row],[Order Date]],"dddd")</f>
        <v>Friday</v>
      </c>
      <c r="R1211" t="str">
        <f>IF(tbl_salesdata[[#This Row],[Weekdaynum]]&gt;5,"Yes","No")</f>
        <v>No</v>
      </c>
    </row>
    <row r="1212" spans="1:18" hidden="1" x14ac:dyDescent="0.35">
      <c r="A1212">
        <v>955815541</v>
      </c>
      <c r="B1212" s="3">
        <v>44760</v>
      </c>
      <c r="C1212" s="3">
        <v>44775</v>
      </c>
      <c r="D1212" t="s">
        <v>78</v>
      </c>
      <c r="E1212" t="s">
        <v>24</v>
      </c>
      <c r="F1212" t="s">
        <v>42</v>
      </c>
      <c r="G1212" t="s">
        <v>18</v>
      </c>
      <c r="H1212" t="s">
        <v>15</v>
      </c>
      <c r="I1212" s="9">
        <v>5914</v>
      </c>
      <c r="J1212" s="9">
        <v>437.2</v>
      </c>
      <c r="K1212" s="9">
        <v>263.33</v>
      </c>
      <c r="L1212" s="9">
        <f>tbl_salesdata[[#This Row],[Units Sold]]*tbl_salesdata[[#This Row],[Unit Cost]]</f>
        <v>1557333.6199999999</v>
      </c>
      <c r="M1212" s="9">
        <f>tbl_salesdata[[#This Row],[Units Sold]]*tbl_salesdata[[#This Row],[Unit Price]]</f>
        <v>2585600.7999999998</v>
      </c>
      <c r="N1212" s="9">
        <f>tbl_salesdata[[#This Row],[Total Sales]]-tbl_salesdata[[#This Row],[Total Cost]]</f>
        <v>1028267.1799999999</v>
      </c>
      <c r="O1212">
        <f>tbl_salesdata[[#This Row],[Ship Date]]-tbl_salesdata[[#This Row],[Order Date]]</f>
        <v>15</v>
      </c>
      <c r="P1212">
        <f>WEEKDAY(tbl_salesdata[[#This Row],[Order Date]],2)</f>
        <v>1</v>
      </c>
      <c r="Q1212" t="str">
        <f>TEXT(tbl_salesdata[[#This Row],[Order Date]],"dddd")</f>
        <v>Monday</v>
      </c>
      <c r="R1212" t="str">
        <f>IF(tbl_salesdata[[#This Row],[Weekdaynum]]&gt;5,"Yes","No")</f>
        <v>No</v>
      </c>
    </row>
    <row r="1213" spans="1:18" hidden="1" x14ac:dyDescent="0.35">
      <c r="A1213">
        <v>439932334</v>
      </c>
      <c r="B1213" s="3">
        <v>42572</v>
      </c>
      <c r="C1213" s="3">
        <v>42582</v>
      </c>
      <c r="D1213" t="s">
        <v>150</v>
      </c>
      <c r="E1213" t="s">
        <v>38</v>
      </c>
      <c r="F1213" t="s">
        <v>25</v>
      </c>
      <c r="G1213" t="s">
        <v>14</v>
      </c>
      <c r="H1213" t="s">
        <v>34</v>
      </c>
      <c r="I1213" s="9">
        <v>4609</v>
      </c>
      <c r="J1213" s="9">
        <v>205.7</v>
      </c>
      <c r="K1213" s="9">
        <v>117.11</v>
      </c>
      <c r="L1213" s="9">
        <f>tbl_salesdata[[#This Row],[Units Sold]]*tbl_salesdata[[#This Row],[Unit Cost]]</f>
        <v>539759.99</v>
      </c>
      <c r="M1213" s="9">
        <f>tbl_salesdata[[#This Row],[Units Sold]]*tbl_salesdata[[#This Row],[Unit Price]]</f>
        <v>948071.29999999993</v>
      </c>
      <c r="N1213" s="9">
        <f>tbl_salesdata[[#This Row],[Total Sales]]-tbl_salesdata[[#This Row],[Total Cost]]</f>
        <v>408311.30999999994</v>
      </c>
      <c r="O1213">
        <f>tbl_salesdata[[#This Row],[Ship Date]]-tbl_salesdata[[#This Row],[Order Date]]</f>
        <v>10</v>
      </c>
      <c r="P1213">
        <f>WEEKDAY(tbl_salesdata[[#This Row],[Order Date]],2)</f>
        <v>4</v>
      </c>
      <c r="Q1213" t="str">
        <f>TEXT(tbl_salesdata[[#This Row],[Order Date]],"dddd")</f>
        <v>Thursday</v>
      </c>
      <c r="R1213" t="str">
        <f>IF(tbl_salesdata[[#This Row],[Weekdaynum]]&gt;5,"Yes","No")</f>
        <v>No</v>
      </c>
    </row>
    <row r="1214" spans="1:18" hidden="1" x14ac:dyDescent="0.35">
      <c r="A1214">
        <v>254037225</v>
      </c>
      <c r="B1214" s="3">
        <v>44907</v>
      </c>
      <c r="C1214" s="3">
        <v>44926</v>
      </c>
      <c r="D1214" t="s">
        <v>66</v>
      </c>
      <c r="E1214" t="s">
        <v>38</v>
      </c>
      <c r="F1214" t="s">
        <v>13</v>
      </c>
      <c r="G1214" t="s">
        <v>18</v>
      </c>
      <c r="H1214" t="s">
        <v>34</v>
      </c>
      <c r="I1214" s="9">
        <v>4115</v>
      </c>
      <c r="J1214" s="9">
        <v>255.28</v>
      </c>
      <c r="K1214" s="9">
        <v>159.41999999999999</v>
      </c>
      <c r="L1214" s="9">
        <f>tbl_salesdata[[#This Row],[Units Sold]]*tbl_salesdata[[#This Row],[Unit Cost]]</f>
        <v>656013.29999999993</v>
      </c>
      <c r="M1214" s="9">
        <f>tbl_salesdata[[#This Row],[Units Sold]]*tbl_salesdata[[#This Row],[Unit Price]]</f>
        <v>1050477.2</v>
      </c>
      <c r="N1214" s="9">
        <f>tbl_salesdata[[#This Row],[Total Sales]]-tbl_salesdata[[#This Row],[Total Cost]]</f>
        <v>394463.9</v>
      </c>
      <c r="O1214">
        <f>tbl_salesdata[[#This Row],[Ship Date]]-tbl_salesdata[[#This Row],[Order Date]]</f>
        <v>19</v>
      </c>
      <c r="P1214">
        <f>WEEKDAY(tbl_salesdata[[#This Row],[Order Date]],2)</f>
        <v>1</v>
      </c>
      <c r="Q1214" t="str">
        <f>TEXT(tbl_salesdata[[#This Row],[Order Date]],"dddd")</f>
        <v>Monday</v>
      </c>
      <c r="R1214" t="str">
        <f>IF(tbl_salesdata[[#This Row],[Weekdaynum]]&gt;5,"Yes","No")</f>
        <v>No</v>
      </c>
    </row>
    <row r="1215" spans="1:18" x14ac:dyDescent="0.35">
      <c r="A1215">
        <v>582836139</v>
      </c>
      <c r="B1215" s="3">
        <v>43190</v>
      </c>
      <c r="C1215" s="3">
        <v>43205</v>
      </c>
      <c r="D1215" t="s">
        <v>188</v>
      </c>
      <c r="E1215" t="s">
        <v>21</v>
      </c>
      <c r="F1215" t="s">
        <v>40</v>
      </c>
      <c r="G1215" t="s">
        <v>14</v>
      </c>
      <c r="H1215" t="s">
        <v>34</v>
      </c>
      <c r="I1215" s="9">
        <v>3020</v>
      </c>
      <c r="J1215" s="9">
        <v>651.21</v>
      </c>
      <c r="K1215" s="9">
        <v>524.96</v>
      </c>
      <c r="L1215" s="9">
        <f>tbl_salesdata[[#This Row],[Units Sold]]*tbl_salesdata[[#This Row],[Unit Cost]]</f>
        <v>1585379.2000000002</v>
      </c>
      <c r="M1215" s="9">
        <f>tbl_salesdata[[#This Row],[Units Sold]]*tbl_salesdata[[#This Row],[Unit Price]]</f>
        <v>1966654.2000000002</v>
      </c>
      <c r="N1215" s="9">
        <f>tbl_salesdata[[#This Row],[Total Sales]]-tbl_salesdata[[#This Row],[Total Cost]]</f>
        <v>381275</v>
      </c>
      <c r="O1215">
        <f>tbl_salesdata[[#This Row],[Ship Date]]-tbl_salesdata[[#This Row],[Order Date]]</f>
        <v>15</v>
      </c>
      <c r="P1215">
        <f>WEEKDAY(tbl_salesdata[[#This Row],[Order Date]],2)</f>
        <v>6</v>
      </c>
      <c r="Q1215" t="str">
        <f>TEXT(tbl_salesdata[[#This Row],[Order Date]],"dddd")</f>
        <v>Saturday</v>
      </c>
      <c r="R1215" t="str">
        <f>IF(tbl_salesdata[[#This Row],[Weekdaynum]]&gt;5,"Yes","No")</f>
        <v>Yes</v>
      </c>
    </row>
    <row r="1216" spans="1:18" hidden="1" x14ac:dyDescent="0.35">
      <c r="A1216">
        <v>930219113</v>
      </c>
      <c r="B1216" s="3">
        <v>44623</v>
      </c>
      <c r="C1216" s="3">
        <v>44628</v>
      </c>
      <c r="D1216" t="s">
        <v>162</v>
      </c>
      <c r="E1216" t="s">
        <v>38</v>
      </c>
      <c r="F1216" t="s">
        <v>40</v>
      </c>
      <c r="G1216" t="s">
        <v>14</v>
      </c>
      <c r="H1216" t="s">
        <v>15</v>
      </c>
      <c r="I1216" s="9">
        <v>1362</v>
      </c>
      <c r="J1216" s="9">
        <v>651.21</v>
      </c>
      <c r="K1216" s="9">
        <v>524.96</v>
      </c>
      <c r="L1216" s="9">
        <f>tbl_salesdata[[#This Row],[Units Sold]]*tbl_salesdata[[#This Row],[Unit Cost]]</f>
        <v>714995.52</v>
      </c>
      <c r="M1216" s="9">
        <f>tbl_salesdata[[#This Row],[Units Sold]]*tbl_salesdata[[#This Row],[Unit Price]]</f>
        <v>886948.02</v>
      </c>
      <c r="N1216" s="9">
        <f>tbl_salesdata[[#This Row],[Total Sales]]-tbl_salesdata[[#This Row],[Total Cost]]</f>
        <v>171952.5</v>
      </c>
      <c r="O1216">
        <f>tbl_salesdata[[#This Row],[Ship Date]]-tbl_salesdata[[#This Row],[Order Date]]</f>
        <v>5</v>
      </c>
      <c r="P1216">
        <f>WEEKDAY(tbl_salesdata[[#This Row],[Order Date]],2)</f>
        <v>4</v>
      </c>
      <c r="Q1216" t="str">
        <f>TEXT(tbl_salesdata[[#This Row],[Order Date]],"dddd")</f>
        <v>Thursday</v>
      </c>
      <c r="R1216" t="str">
        <f>IF(tbl_salesdata[[#This Row],[Weekdaynum]]&gt;5,"Yes","No")</f>
        <v>No</v>
      </c>
    </row>
    <row r="1217" spans="1:18" x14ac:dyDescent="0.35">
      <c r="A1217">
        <v>478405082</v>
      </c>
      <c r="B1217" s="3">
        <v>44450</v>
      </c>
      <c r="C1217" s="3">
        <v>44452</v>
      </c>
      <c r="D1217" t="s">
        <v>112</v>
      </c>
      <c r="E1217" t="s">
        <v>12</v>
      </c>
      <c r="F1217" t="s">
        <v>25</v>
      </c>
      <c r="G1217" t="s">
        <v>14</v>
      </c>
      <c r="H1217" t="s">
        <v>26</v>
      </c>
      <c r="I1217" s="9">
        <v>9550</v>
      </c>
      <c r="J1217" s="9">
        <v>205.7</v>
      </c>
      <c r="K1217" s="9">
        <v>117.11</v>
      </c>
      <c r="L1217" s="9">
        <f>tbl_salesdata[[#This Row],[Units Sold]]*tbl_salesdata[[#This Row],[Unit Cost]]</f>
        <v>1118400.5</v>
      </c>
      <c r="M1217" s="9">
        <f>tbl_salesdata[[#This Row],[Units Sold]]*tbl_salesdata[[#This Row],[Unit Price]]</f>
        <v>1964435</v>
      </c>
      <c r="N1217" s="9">
        <f>tbl_salesdata[[#This Row],[Total Sales]]-tbl_salesdata[[#This Row],[Total Cost]]</f>
        <v>846034.5</v>
      </c>
      <c r="O1217">
        <f>tbl_salesdata[[#This Row],[Ship Date]]-tbl_salesdata[[#This Row],[Order Date]]</f>
        <v>2</v>
      </c>
      <c r="P1217">
        <f>WEEKDAY(tbl_salesdata[[#This Row],[Order Date]],2)</f>
        <v>6</v>
      </c>
      <c r="Q1217" t="str">
        <f>TEXT(tbl_salesdata[[#This Row],[Order Date]],"dddd")</f>
        <v>Saturday</v>
      </c>
      <c r="R1217" t="str">
        <f>IF(tbl_salesdata[[#This Row],[Weekdaynum]]&gt;5,"Yes","No")</f>
        <v>Yes</v>
      </c>
    </row>
    <row r="1218" spans="1:18" hidden="1" x14ac:dyDescent="0.35">
      <c r="A1218">
        <v>203501832</v>
      </c>
      <c r="B1218" s="3">
        <v>44911</v>
      </c>
      <c r="C1218" s="3">
        <v>44917</v>
      </c>
      <c r="D1218" t="s">
        <v>93</v>
      </c>
      <c r="E1218" t="s">
        <v>29</v>
      </c>
      <c r="F1218" t="s">
        <v>40</v>
      </c>
      <c r="G1218" t="s">
        <v>18</v>
      </c>
      <c r="H1218" t="s">
        <v>34</v>
      </c>
      <c r="I1218" s="9">
        <v>9569</v>
      </c>
      <c r="J1218" s="9">
        <v>651.21</v>
      </c>
      <c r="K1218" s="9">
        <v>524.96</v>
      </c>
      <c r="L1218" s="9">
        <f>tbl_salesdata[[#This Row],[Units Sold]]*tbl_salesdata[[#This Row],[Unit Cost]]</f>
        <v>5023342.24</v>
      </c>
      <c r="M1218" s="9">
        <f>tbl_salesdata[[#This Row],[Units Sold]]*tbl_salesdata[[#This Row],[Unit Price]]</f>
        <v>6231428.4900000002</v>
      </c>
      <c r="N1218" s="9">
        <f>tbl_salesdata[[#This Row],[Total Sales]]-tbl_salesdata[[#This Row],[Total Cost]]</f>
        <v>1208086.25</v>
      </c>
      <c r="O1218">
        <f>tbl_salesdata[[#This Row],[Ship Date]]-tbl_salesdata[[#This Row],[Order Date]]</f>
        <v>6</v>
      </c>
      <c r="P1218">
        <f>WEEKDAY(tbl_salesdata[[#This Row],[Order Date]],2)</f>
        <v>5</v>
      </c>
      <c r="Q1218" t="str">
        <f>TEXT(tbl_salesdata[[#This Row],[Order Date]],"dddd")</f>
        <v>Friday</v>
      </c>
      <c r="R1218" t="str">
        <f>IF(tbl_salesdata[[#This Row],[Weekdaynum]]&gt;5,"Yes","No")</f>
        <v>No</v>
      </c>
    </row>
    <row r="1219" spans="1:18" hidden="1" x14ac:dyDescent="0.35">
      <c r="A1219">
        <v>440154635</v>
      </c>
      <c r="B1219" s="3">
        <v>42038</v>
      </c>
      <c r="C1219" s="3">
        <v>42058</v>
      </c>
      <c r="D1219" t="s">
        <v>202</v>
      </c>
      <c r="E1219" t="s">
        <v>38</v>
      </c>
      <c r="F1219" t="s">
        <v>33</v>
      </c>
      <c r="G1219" t="s">
        <v>14</v>
      </c>
      <c r="H1219" t="s">
        <v>26</v>
      </c>
      <c r="I1219" s="9">
        <v>393</v>
      </c>
      <c r="J1219" s="9">
        <v>109.28</v>
      </c>
      <c r="K1219" s="9">
        <v>35.840000000000003</v>
      </c>
      <c r="L1219" s="9">
        <f>tbl_salesdata[[#This Row],[Units Sold]]*tbl_salesdata[[#This Row],[Unit Cost]]</f>
        <v>14085.12</v>
      </c>
      <c r="M1219" s="9">
        <f>tbl_salesdata[[#This Row],[Units Sold]]*tbl_salesdata[[#This Row],[Unit Price]]</f>
        <v>42947.040000000001</v>
      </c>
      <c r="N1219" s="9">
        <f>tbl_salesdata[[#This Row],[Total Sales]]-tbl_salesdata[[#This Row],[Total Cost]]</f>
        <v>28861.919999999998</v>
      </c>
      <c r="O1219">
        <f>tbl_salesdata[[#This Row],[Ship Date]]-tbl_salesdata[[#This Row],[Order Date]]</f>
        <v>20</v>
      </c>
      <c r="P1219">
        <f>WEEKDAY(tbl_salesdata[[#This Row],[Order Date]],2)</f>
        <v>2</v>
      </c>
      <c r="Q1219" t="str">
        <f>TEXT(tbl_salesdata[[#This Row],[Order Date]],"dddd")</f>
        <v>Tuesday</v>
      </c>
      <c r="R1219" t="str">
        <f>IF(tbl_salesdata[[#This Row],[Weekdaynum]]&gt;5,"Yes","No")</f>
        <v>No</v>
      </c>
    </row>
    <row r="1220" spans="1:18" x14ac:dyDescent="0.35">
      <c r="A1220">
        <v>695279920</v>
      </c>
      <c r="B1220" s="3">
        <v>43169</v>
      </c>
      <c r="C1220" s="3">
        <v>43172</v>
      </c>
      <c r="D1220" t="s">
        <v>93</v>
      </c>
      <c r="E1220" t="s">
        <v>29</v>
      </c>
      <c r="F1220" t="s">
        <v>13</v>
      </c>
      <c r="G1220" t="s">
        <v>14</v>
      </c>
      <c r="H1220" t="s">
        <v>34</v>
      </c>
      <c r="I1220" s="9">
        <v>7634</v>
      </c>
      <c r="J1220" s="9">
        <v>255.28</v>
      </c>
      <c r="K1220" s="9">
        <v>159.41999999999999</v>
      </c>
      <c r="L1220" s="9">
        <f>tbl_salesdata[[#This Row],[Units Sold]]*tbl_salesdata[[#This Row],[Unit Cost]]</f>
        <v>1217012.2799999998</v>
      </c>
      <c r="M1220" s="9">
        <f>tbl_salesdata[[#This Row],[Units Sold]]*tbl_salesdata[[#This Row],[Unit Price]]</f>
        <v>1948807.52</v>
      </c>
      <c r="N1220" s="9">
        <f>tbl_salesdata[[#This Row],[Total Sales]]-tbl_salesdata[[#This Row],[Total Cost]]</f>
        <v>731795.24000000022</v>
      </c>
      <c r="O1220">
        <f>tbl_salesdata[[#This Row],[Ship Date]]-tbl_salesdata[[#This Row],[Order Date]]</f>
        <v>3</v>
      </c>
      <c r="P1220">
        <f>WEEKDAY(tbl_salesdata[[#This Row],[Order Date]],2)</f>
        <v>6</v>
      </c>
      <c r="Q1220" t="str">
        <f>TEXT(tbl_salesdata[[#This Row],[Order Date]],"dddd")</f>
        <v>Saturday</v>
      </c>
      <c r="R1220" t="str">
        <f>IF(tbl_salesdata[[#This Row],[Weekdaynum]]&gt;5,"Yes","No")</f>
        <v>Yes</v>
      </c>
    </row>
    <row r="1221" spans="1:18" hidden="1" x14ac:dyDescent="0.35">
      <c r="A1221">
        <v>143414771</v>
      </c>
      <c r="B1221" s="3">
        <v>43972</v>
      </c>
      <c r="C1221" s="3">
        <v>43988</v>
      </c>
      <c r="D1221" t="s">
        <v>205</v>
      </c>
      <c r="E1221" t="s">
        <v>21</v>
      </c>
      <c r="F1221" t="s">
        <v>76</v>
      </c>
      <c r="G1221" t="s">
        <v>18</v>
      </c>
      <c r="H1221" t="s">
        <v>34</v>
      </c>
      <c r="I1221" s="9">
        <v>8473</v>
      </c>
      <c r="J1221" s="9">
        <v>668.27</v>
      </c>
      <c r="K1221" s="9">
        <v>502.54</v>
      </c>
      <c r="L1221" s="9">
        <f>tbl_salesdata[[#This Row],[Units Sold]]*tbl_salesdata[[#This Row],[Unit Cost]]</f>
        <v>4258021.42</v>
      </c>
      <c r="M1221" s="9">
        <f>tbl_salesdata[[#This Row],[Units Sold]]*tbl_salesdata[[#This Row],[Unit Price]]</f>
        <v>5662251.71</v>
      </c>
      <c r="N1221" s="9">
        <f>tbl_salesdata[[#This Row],[Total Sales]]-tbl_salesdata[[#This Row],[Total Cost]]</f>
        <v>1404230.29</v>
      </c>
      <c r="O1221">
        <f>tbl_salesdata[[#This Row],[Ship Date]]-tbl_salesdata[[#This Row],[Order Date]]</f>
        <v>16</v>
      </c>
      <c r="P1221">
        <f>WEEKDAY(tbl_salesdata[[#This Row],[Order Date]],2)</f>
        <v>4</v>
      </c>
      <c r="Q1221" t="str">
        <f>TEXT(tbl_salesdata[[#This Row],[Order Date]],"dddd")</f>
        <v>Thursday</v>
      </c>
      <c r="R1221" t="str">
        <f>IF(tbl_salesdata[[#This Row],[Weekdaynum]]&gt;5,"Yes","No")</f>
        <v>No</v>
      </c>
    </row>
    <row r="1222" spans="1:18" hidden="1" x14ac:dyDescent="0.35">
      <c r="A1222">
        <v>742932260</v>
      </c>
      <c r="B1222" s="3">
        <v>43462</v>
      </c>
      <c r="C1222" s="3">
        <v>43479</v>
      </c>
      <c r="D1222" t="s">
        <v>78</v>
      </c>
      <c r="E1222" t="s">
        <v>24</v>
      </c>
      <c r="F1222" t="s">
        <v>68</v>
      </c>
      <c r="G1222" t="s">
        <v>18</v>
      </c>
      <c r="H1222" t="s">
        <v>15</v>
      </c>
      <c r="I1222" s="9">
        <v>9020</v>
      </c>
      <c r="J1222" s="9">
        <v>154.06</v>
      </c>
      <c r="K1222" s="9">
        <v>90.93</v>
      </c>
      <c r="L1222" s="9">
        <f>tbl_salesdata[[#This Row],[Units Sold]]*tbl_salesdata[[#This Row],[Unit Cost]]</f>
        <v>820188.60000000009</v>
      </c>
      <c r="M1222" s="9">
        <f>tbl_salesdata[[#This Row],[Units Sold]]*tbl_salesdata[[#This Row],[Unit Price]]</f>
        <v>1389621.2</v>
      </c>
      <c r="N1222" s="9">
        <f>tbl_salesdata[[#This Row],[Total Sales]]-tbl_salesdata[[#This Row],[Total Cost]]</f>
        <v>569432.59999999986</v>
      </c>
      <c r="O1222">
        <f>tbl_salesdata[[#This Row],[Ship Date]]-tbl_salesdata[[#This Row],[Order Date]]</f>
        <v>17</v>
      </c>
      <c r="P1222">
        <f>WEEKDAY(tbl_salesdata[[#This Row],[Order Date]],2)</f>
        <v>5</v>
      </c>
      <c r="Q1222" t="str">
        <f>TEXT(tbl_salesdata[[#This Row],[Order Date]],"dddd")</f>
        <v>Friday</v>
      </c>
      <c r="R1222" t="str">
        <f>IF(tbl_salesdata[[#This Row],[Weekdaynum]]&gt;5,"Yes","No")</f>
        <v>No</v>
      </c>
    </row>
    <row r="1223" spans="1:18" x14ac:dyDescent="0.35">
      <c r="A1223">
        <v>189403712</v>
      </c>
      <c r="B1223" s="3">
        <v>42819</v>
      </c>
      <c r="C1223" s="3">
        <v>42820</v>
      </c>
      <c r="D1223" t="s">
        <v>148</v>
      </c>
      <c r="E1223" t="s">
        <v>24</v>
      </c>
      <c r="F1223" t="s">
        <v>13</v>
      </c>
      <c r="G1223" t="s">
        <v>18</v>
      </c>
      <c r="H1223" t="s">
        <v>26</v>
      </c>
      <c r="I1223" s="9">
        <v>7622</v>
      </c>
      <c r="J1223" s="9">
        <v>255.28</v>
      </c>
      <c r="K1223" s="9">
        <v>159.41999999999999</v>
      </c>
      <c r="L1223" s="9">
        <f>tbl_salesdata[[#This Row],[Units Sold]]*tbl_salesdata[[#This Row],[Unit Cost]]</f>
        <v>1215099.24</v>
      </c>
      <c r="M1223" s="9">
        <f>tbl_salesdata[[#This Row],[Units Sold]]*tbl_salesdata[[#This Row],[Unit Price]]</f>
        <v>1945744.16</v>
      </c>
      <c r="N1223" s="9">
        <f>tbl_salesdata[[#This Row],[Total Sales]]-tbl_salesdata[[#This Row],[Total Cost]]</f>
        <v>730644.91999999993</v>
      </c>
      <c r="O1223">
        <f>tbl_salesdata[[#This Row],[Ship Date]]-tbl_salesdata[[#This Row],[Order Date]]</f>
        <v>1</v>
      </c>
      <c r="P1223">
        <f>WEEKDAY(tbl_salesdata[[#This Row],[Order Date]],2)</f>
        <v>6</v>
      </c>
      <c r="Q1223" t="str">
        <f>TEXT(tbl_salesdata[[#This Row],[Order Date]],"dddd")</f>
        <v>Saturday</v>
      </c>
      <c r="R1223" t="str">
        <f>IF(tbl_salesdata[[#This Row],[Weekdaynum]]&gt;5,"Yes","No")</f>
        <v>Yes</v>
      </c>
    </row>
    <row r="1224" spans="1:18" hidden="1" x14ac:dyDescent="0.35">
      <c r="A1224">
        <v>272361218</v>
      </c>
      <c r="B1224" s="3">
        <v>44738</v>
      </c>
      <c r="C1224" s="3">
        <v>44743</v>
      </c>
      <c r="D1224" t="s">
        <v>107</v>
      </c>
      <c r="E1224" t="s">
        <v>21</v>
      </c>
      <c r="F1224" t="s">
        <v>17</v>
      </c>
      <c r="G1224" t="s">
        <v>18</v>
      </c>
      <c r="H1224" t="s">
        <v>19</v>
      </c>
      <c r="I1224" s="9">
        <v>6592</v>
      </c>
      <c r="J1224" s="9">
        <v>152.58000000000001</v>
      </c>
      <c r="K1224" s="9">
        <v>97.44</v>
      </c>
      <c r="L1224" s="9">
        <f>tbl_salesdata[[#This Row],[Units Sold]]*tbl_salesdata[[#This Row],[Unit Cost]]</f>
        <v>642324.47999999998</v>
      </c>
      <c r="M1224" s="9">
        <f>tbl_salesdata[[#This Row],[Units Sold]]*tbl_salesdata[[#This Row],[Unit Price]]</f>
        <v>1005807.3600000001</v>
      </c>
      <c r="N1224" s="9">
        <f>tbl_salesdata[[#This Row],[Total Sales]]-tbl_salesdata[[#This Row],[Total Cost]]</f>
        <v>363482.88000000012</v>
      </c>
      <c r="O1224">
        <f>tbl_salesdata[[#This Row],[Ship Date]]-tbl_salesdata[[#This Row],[Order Date]]</f>
        <v>5</v>
      </c>
      <c r="P1224">
        <f>WEEKDAY(tbl_salesdata[[#This Row],[Order Date]],2)</f>
        <v>7</v>
      </c>
      <c r="Q1224" t="str">
        <f>TEXT(tbl_salesdata[[#This Row],[Order Date]],"dddd")</f>
        <v>Sunday</v>
      </c>
      <c r="R1224" t="str">
        <f>IF(tbl_salesdata[[#This Row],[Weekdaynum]]&gt;5,"Yes","No")</f>
        <v>Yes</v>
      </c>
    </row>
    <row r="1225" spans="1:18" hidden="1" x14ac:dyDescent="0.35">
      <c r="A1225">
        <v>307057845</v>
      </c>
      <c r="B1225" s="3">
        <v>42159</v>
      </c>
      <c r="C1225" s="3">
        <v>42170</v>
      </c>
      <c r="D1225" t="s">
        <v>44</v>
      </c>
      <c r="E1225" t="s">
        <v>12</v>
      </c>
      <c r="F1225" t="s">
        <v>68</v>
      </c>
      <c r="G1225" t="s">
        <v>18</v>
      </c>
      <c r="H1225" t="s">
        <v>19</v>
      </c>
      <c r="I1225" s="9">
        <v>4095</v>
      </c>
      <c r="J1225" s="9">
        <v>154.06</v>
      </c>
      <c r="K1225" s="9">
        <v>90.93</v>
      </c>
      <c r="L1225" s="9">
        <f>tbl_salesdata[[#This Row],[Units Sold]]*tbl_salesdata[[#This Row],[Unit Cost]]</f>
        <v>372358.35000000003</v>
      </c>
      <c r="M1225" s="9">
        <f>tbl_salesdata[[#This Row],[Units Sold]]*tbl_salesdata[[#This Row],[Unit Price]]</f>
        <v>630875.69999999995</v>
      </c>
      <c r="N1225" s="9">
        <f>tbl_salesdata[[#This Row],[Total Sales]]-tbl_salesdata[[#This Row],[Total Cost]]</f>
        <v>258517.34999999992</v>
      </c>
      <c r="O1225">
        <f>tbl_salesdata[[#This Row],[Ship Date]]-tbl_salesdata[[#This Row],[Order Date]]</f>
        <v>11</v>
      </c>
      <c r="P1225">
        <f>WEEKDAY(tbl_salesdata[[#This Row],[Order Date]],2)</f>
        <v>4</v>
      </c>
      <c r="Q1225" t="str">
        <f>TEXT(tbl_salesdata[[#This Row],[Order Date]],"dddd")</f>
        <v>Thursday</v>
      </c>
      <c r="R1225" t="str">
        <f>IF(tbl_salesdata[[#This Row],[Weekdaynum]]&gt;5,"Yes","No")</f>
        <v>No</v>
      </c>
    </row>
    <row r="1226" spans="1:18" hidden="1" x14ac:dyDescent="0.35">
      <c r="A1226">
        <v>325453507</v>
      </c>
      <c r="B1226" s="3">
        <v>43380</v>
      </c>
      <c r="C1226" s="3">
        <v>43386</v>
      </c>
      <c r="D1226" t="s">
        <v>157</v>
      </c>
      <c r="E1226" t="s">
        <v>24</v>
      </c>
      <c r="F1226" t="s">
        <v>22</v>
      </c>
      <c r="G1226" t="s">
        <v>14</v>
      </c>
      <c r="H1226" t="s">
        <v>19</v>
      </c>
      <c r="I1226" s="9">
        <v>7780</v>
      </c>
      <c r="J1226" s="9">
        <v>47.45</v>
      </c>
      <c r="K1226" s="9">
        <v>31.79</v>
      </c>
      <c r="L1226" s="9">
        <f>tbl_salesdata[[#This Row],[Units Sold]]*tbl_salesdata[[#This Row],[Unit Cost]]</f>
        <v>247326.19999999998</v>
      </c>
      <c r="M1226" s="9">
        <f>tbl_salesdata[[#This Row],[Units Sold]]*tbl_salesdata[[#This Row],[Unit Price]]</f>
        <v>369161</v>
      </c>
      <c r="N1226" s="9">
        <f>tbl_salesdata[[#This Row],[Total Sales]]-tbl_salesdata[[#This Row],[Total Cost]]</f>
        <v>121834.80000000002</v>
      </c>
      <c r="O1226">
        <f>tbl_salesdata[[#This Row],[Ship Date]]-tbl_salesdata[[#This Row],[Order Date]]</f>
        <v>6</v>
      </c>
      <c r="P1226">
        <f>WEEKDAY(tbl_salesdata[[#This Row],[Order Date]],2)</f>
        <v>7</v>
      </c>
      <c r="Q1226" t="str">
        <f>TEXT(tbl_salesdata[[#This Row],[Order Date]],"dddd")</f>
        <v>Sunday</v>
      </c>
      <c r="R1226" t="str">
        <f>IF(tbl_salesdata[[#This Row],[Weekdaynum]]&gt;5,"Yes","No")</f>
        <v>Yes</v>
      </c>
    </row>
    <row r="1227" spans="1:18" x14ac:dyDescent="0.35">
      <c r="A1227">
        <v>392892396</v>
      </c>
      <c r="B1227" s="3">
        <v>42105</v>
      </c>
      <c r="C1227" s="3">
        <v>42126</v>
      </c>
      <c r="D1227" t="s">
        <v>66</v>
      </c>
      <c r="E1227" t="s">
        <v>38</v>
      </c>
      <c r="F1227" t="s">
        <v>42</v>
      </c>
      <c r="G1227" t="s">
        <v>18</v>
      </c>
      <c r="H1227" t="s">
        <v>19</v>
      </c>
      <c r="I1227" s="9">
        <v>4446</v>
      </c>
      <c r="J1227" s="9">
        <v>437.2</v>
      </c>
      <c r="K1227" s="9">
        <v>263.33</v>
      </c>
      <c r="L1227" s="9">
        <f>tbl_salesdata[[#This Row],[Units Sold]]*tbl_salesdata[[#This Row],[Unit Cost]]</f>
        <v>1170765.18</v>
      </c>
      <c r="M1227" s="9">
        <f>tbl_salesdata[[#This Row],[Units Sold]]*tbl_salesdata[[#This Row],[Unit Price]]</f>
        <v>1943791.2</v>
      </c>
      <c r="N1227" s="9">
        <f>tbl_salesdata[[#This Row],[Total Sales]]-tbl_salesdata[[#This Row],[Total Cost]]</f>
        <v>773026.02</v>
      </c>
      <c r="O1227">
        <f>tbl_salesdata[[#This Row],[Ship Date]]-tbl_salesdata[[#This Row],[Order Date]]</f>
        <v>21</v>
      </c>
      <c r="P1227">
        <f>WEEKDAY(tbl_salesdata[[#This Row],[Order Date]],2)</f>
        <v>6</v>
      </c>
      <c r="Q1227" t="str">
        <f>TEXT(tbl_salesdata[[#This Row],[Order Date]],"dddd")</f>
        <v>Saturday</v>
      </c>
      <c r="R1227" t="str">
        <f>IF(tbl_salesdata[[#This Row],[Weekdaynum]]&gt;5,"Yes","No")</f>
        <v>Yes</v>
      </c>
    </row>
    <row r="1228" spans="1:18" hidden="1" x14ac:dyDescent="0.35">
      <c r="A1228">
        <v>146349751</v>
      </c>
      <c r="B1228" s="3">
        <v>42856</v>
      </c>
      <c r="C1228" s="3">
        <v>42877</v>
      </c>
      <c r="D1228" t="s">
        <v>152</v>
      </c>
      <c r="E1228" t="s">
        <v>21</v>
      </c>
      <c r="F1228" t="s">
        <v>68</v>
      </c>
      <c r="G1228" t="s">
        <v>14</v>
      </c>
      <c r="H1228" t="s">
        <v>15</v>
      </c>
      <c r="I1228" s="9">
        <v>6999</v>
      </c>
      <c r="J1228" s="9">
        <v>154.06</v>
      </c>
      <c r="K1228" s="9">
        <v>90.93</v>
      </c>
      <c r="L1228" s="9">
        <f>tbl_salesdata[[#This Row],[Units Sold]]*tbl_salesdata[[#This Row],[Unit Cost]]</f>
        <v>636419.07000000007</v>
      </c>
      <c r="M1228" s="9">
        <f>tbl_salesdata[[#This Row],[Units Sold]]*tbl_salesdata[[#This Row],[Unit Price]]</f>
        <v>1078265.94</v>
      </c>
      <c r="N1228" s="9">
        <f>tbl_salesdata[[#This Row],[Total Sales]]-tbl_salesdata[[#This Row],[Total Cost]]</f>
        <v>441846.86999999988</v>
      </c>
      <c r="O1228">
        <f>tbl_salesdata[[#This Row],[Ship Date]]-tbl_salesdata[[#This Row],[Order Date]]</f>
        <v>21</v>
      </c>
      <c r="P1228">
        <f>WEEKDAY(tbl_salesdata[[#This Row],[Order Date]],2)</f>
        <v>1</v>
      </c>
      <c r="Q1228" t="str">
        <f>TEXT(tbl_salesdata[[#This Row],[Order Date]],"dddd")</f>
        <v>Monday</v>
      </c>
      <c r="R1228" t="str">
        <f>IF(tbl_salesdata[[#This Row],[Weekdaynum]]&gt;5,"Yes","No")</f>
        <v>No</v>
      </c>
    </row>
    <row r="1229" spans="1:18" hidden="1" x14ac:dyDescent="0.35">
      <c r="A1229">
        <v>716135489</v>
      </c>
      <c r="B1229" s="3">
        <v>44864</v>
      </c>
      <c r="C1229" s="3">
        <v>44868</v>
      </c>
      <c r="D1229" t="s">
        <v>43</v>
      </c>
      <c r="E1229" t="s">
        <v>24</v>
      </c>
      <c r="F1229" t="s">
        <v>56</v>
      </c>
      <c r="G1229" t="s">
        <v>14</v>
      </c>
      <c r="H1229" t="s">
        <v>19</v>
      </c>
      <c r="I1229" s="9">
        <v>9260</v>
      </c>
      <c r="J1229" s="9">
        <v>9.33</v>
      </c>
      <c r="K1229" s="9">
        <v>6.92</v>
      </c>
      <c r="L1229" s="9">
        <f>tbl_salesdata[[#This Row],[Units Sold]]*tbl_salesdata[[#This Row],[Unit Cost]]</f>
        <v>64079.199999999997</v>
      </c>
      <c r="M1229" s="9">
        <f>tbl_salesdata[[#This Row],[Units Sold]]*tbl_salesdata[[#This Row],[Unit Price]]</f>
        <v>86395.8</v>
      </c>
      <c r="N1229" s="9">
        <f>tbl_salesdata[[#This Row],[Total Sales]]-tbl_salesdata[[#This Row],[Total Cost]]</f>
        <v>22316.600000000006</v>
      </c>
      <c r="O1229">
        <f>tbl_salesdata[[#This Row],[Ship Date]]-tbl_salesdata[[#This Row],[Order Date]]</f>
        <v>4</v>
      </c>
      <c r="P1229">
        <f>WEEKDAY(tbl_salesdata[[#This Row],[Order Date]],2)</f>
        <v>7</v>
      </c>
      <c r="Q1229" t="str">
        <f>TEXT(tbl_salesdata[[#This Row],[Order Date]],"dddd")</f>
        <v>Sunday</v>
      </c>
      <c r="R1229" t="str">
        <f>IF(tbl_salesdata[[#This Row],[Weekdaynum]]&gt;5,"Yes","No")</f>
        <v>Yes</v>
      </c>
    </row>
    <row r="1230" spans="1:18" hidden="1" x14ac:dyDescent="0.35">
      <c r="A1230">
        <v>104190576</v>
      </c>
      <c r="B1230" s="3">
        <v>42788</v>
      </c>
      <c r="C1230" s="3">
        <v>42795</v>
      </c>
      <c r="D1230" t="s">
        <v>215</v>
      </c>
      <c r="E1230" t="s">
        <v>21</v>
      </c>
      <c r="F1230" t="s">
        <v>47</v>
      </c>
      <c r="G1230" t="s">
        <v>18</v>
      </c>
      <c r="H1230" t="s">
        <v>19</v>
      </c>
      <c r="I1230" s="9">
        <v>1162</v>
      </c>
      <c r="J1230" s="9">
        <v>421.89</v>
      </c>
      <c r="K1230" s="9">
        <v>364.69</v>
      </c>
      <c r="L1230" s="9">
        <f>tbl_salesdata[[#This Row],[Units Sold]]*tbl_salesdata[[#This Row],[Unit Cost]]</f>
        <v>423769.77999999997</v>
      </c>
      <c r="M1230" s="9">
        <f>tbl_salesdata[[#This Row],[Units Sold]]*tbl_salesdata[[#This Row],[Unit Price]]</f>
        <v>490236.18</v>
      </c>
      <c r="N1230" s="9">
        <f>tbl_salesdata[[#This Row],[Total Sales]]-tbl_salesdata[[#This Row],[Total Cost]]</f>
        <v>66466.400000000023</v>
      </c>
      <c r="O1230">
        <f>tbl_salesdata[[#This Row],[Ship Date]]-tbl_salesdata[[#This Row],[Order Date]]</f>
        <v>7</v>
      </c>
      <c r="P1230">
        <f>WEEKDAY(tbl_salesdata[[#This Row],[Order Date]],2)</f>
        <v>3</v>
      </c>
      <c r="Q1230" t="str">
        <f>TEXT(tbl_salesdata[[#This Row],[Order Date]],"dddd")</f>
        <v>Wednesday</v>
      </c>
      <c r="R1230" t="str">
        <f>IF(tbl_salesdata[[#This Row],[Weekdaynum]]&gt;5,"Yes","No")</f>
        <v>No</v>
      </c>
    </row>
    <row r="1231" spans="1:18" hidden="1" x14ac:dyDescent="0.35">
      <c r="A1231">
        <v>669938838</v>
      </c>
      <c r="B1231" s="3">
        <v>43559</v>
      </c>
      <c r="C1231" s="3">
        <v>43575</v>
      </c>
      <c r="D1231" t="s">
        <v>72</v>
      </c>
      <c r="E1231" t="s">
        <v>24</v>
      </c>
      <c r="F1231" t="s">
        <v>13</v>
      </c>
      <c r="G1231" t="s">
        <v>18</v>
      </c>
      <c r="H1231" t="s">
        <v>15</v>
      </c>
      <c r="I1231" s="9">
        <v>8645</v>
      </c>
      <c r="J1231" s="9">
        <v>255.28</v>
      </c>
      <c r="K1231" s="9">
        <v>159.41999999999999</v>
      </c>
      <c r="L1231" s="9">
        <f>tbl_salesdata[[#This Row],[Units Sold]]*tbl_salesdata[[#This Row],[Unit Cost]]</f>
        <v>1378185.9</v>
      </c>
      <c r="M1231" s="9">
        <f>tbl_salesdata[[#This Row],[Units Sold]]*tbl_salesdata[[#This Row],[Unit Price]]</f>
        <v>2206895.6</v>
      </c>
      <c r="N1231" s="9">
        <f>tbl_salesdata[[#This Row],[Total Sales]]-tbl_salesdata[[#This Row],[Total Cost]]</f>
        <v>828709.70000000019</v>
      </c>
      <c r="O1231">
        <f>tbl_salesdata[[#This Row],[Ship Date]]-tbl_salesdata[[#This Row],[Order Date]]</f>
        <v>16</v>
      </c>
      <c r="P1231">
        <f>WEEKDAY(tbl_salesdata[[#This Row],[Order Date]],2)</f>
        <v>4</v>
      </c>
      <c r="Q1231" t="str">
        <f>TEXT(tbl_salesdata[[#This Row],[Order Date]],"dddd")</f>
        <v>Thursday</v>
      </c>
      <c r="R1231" t="str">
        <f>IF(tbl_salesdata[[#This Row],[Weekdaynum]]&gt;5,"Yes","No")</f>
        <v>No</v>
      </c>
    </row>
    <row r="1232" spans="1:18" hidden="1" x14ac:dyDescent="0.35">
      <c r="A1232">
        <v>793116605</v>
      </c>
      <c r="B1232" s="3">
        <v>42030</v>
      </c>
      <c r="C1232" s="3">
        <v>42036</v>
      </c>
      <c r="D1232" t="s">
        <v>81</v>
      </c>
      <c r="E1232" t="s">
        <v>32</v>
      </c>
      <c r="F1232" t="s">
        <v>40</v>
      </c>
      <c r="G1232" t="s">
        <v>18</v>
      </c>
      <c r="H1232" t="s">
        <v>26</v>
      </c>
      <c r="I1232" s="9">
        <v>9683</v>
      </c>
      <c r="J1232" s="9">
        <v>651.21</v>
      </c>
      <c r="K1232" s="9">
        <v>524.96</v>
      </c>
      <c r="L1232" s="9">
        <f>tbl_salesdata[[#This Row],[Units Sold]]*tbl_salesdata[[#This Row],[Unit Cost]]</f>
        <v>5083187.6800000006</v>
      </c>
      <c r="M1232" s="9">
        <f>tbl_salesdata[[#This Row],[Units Sold]]*tbl_salesdata[[#This Row],[Unit Price]]</f>
        <v>6305666.4300000006</v>
      </c>
      <c r="N1232" s="9">
        <f>tbl_salesdata[[#This Row],[Total Sales]]-tbl_salesdata[[#This Row],[Total Cost]]</f>
        <v>1222478.75</v>
      </c>
      <c r="O1232">
        <f>tbl_salesdata[[#This Row],[Ship Date]]-tbl_salesdata[[#This Row],[Order Date]]</f>
        <v>6</v>
      </c>
      <c r="P1232">
        <f>WEEKDAY(tbl_salesdata[[#This Row],[Order Date]],2)</f>
        <v>1</v>
      </c>
      <c r="Q1232" t="str">
        <f>TEXT(tbl_salesdata[[#This Row],[Order Date]],"dddd")</f>
        <v>Monday</v>
      </c>
      <c r="R1232" t="str">
        <f>IF(tbl_salesdata[[#This Row],[Weekdaynum]]&gt;5,"Yes","No")</f>
        <v>No</v>
      </c>
    </row>
    <row r="1233" spans="1:18" hidden="1" x14ac:dyDescent="0.35">
      <c r="A1233">
        <v>723772704</v>
      </c>
      <c r="B1233" s="3">
        <v>43480</v>
      </c>
      <c r="C1233" s="3">
        <v>43491</v>
      </c>
      <c r="D1233" t="s">
        <v>72</v>
      </c>
      <c r="E1233" t="s">
        <v>24</v>
      </c>
      <c r="F1233" t="s">
        <v>76</v>
      </c>
      <c r="G1233" t="s">
        <v>18</v>
      </c>
      <c r="H1233" t="s">
        <v>15</v>
      </c>
      <c r="I1233" s="9">
        <v>9282</v>
      </c>
      <c r="J1233" s="9">
        <v>668.27</v>
      </c>
      <c r="K1233" s="9">
        <v>502.54</v>
      </c>
      <c r="L1233" s="9">
        <f>tbl_salesdata[[#This Row],[Units Sold]]*tbl_salesdata[[#This Row],[Unit Cost]]</f>
        <v>4664576.28</v>
      </c>
      <c r="M1233" s="9">
        <f>tbl_salesdata[[#This Row],[Units Sold]]*tbl_salesdata[[#This Row],[Unit Price]]</f>
        <v>6202882.1399999997</v>
      </c>
      <c r="N1233" s="9">
        <f>tbl_salesdata[[#This Row],[Total Sales]]-tbl_salesdata[[#This Row],[Total Cost]]</f>
        <v>1538305.8599999994</v>
      </c>
      <c r="O1233">
        <f>tbl_salesdata[[#This Row],[Ship Date]]-tbl_salesdata[[#This Row],[Order Date]]</f>
        <v>11</v>
      </c>
      <c r="P1233">
        <f>WEEKDAY(tbl_salesdata[[#This Row],[Order Date]],2)</f>
        <v>2</v>
      </c>
      <c r="Q1233" t="str">
        <f>TEXT(tbl_salesdata[[#This Row],[Order Date]],"dddd")</f>
        <v>Tuesday</v>
      </c>
      <c r="R1233" t="str">
        <f>IF(tbl_salesdata[[#This Row],[Weekdaynum]]&gt;5,"Yes","No")</f>
        <v>No</v>
      </c>
    </row>
    <row r="1234" spans="1:18" hidden="1" x14ac:dyDescent="0.35">
      <c r="A1234">
        <v>332268464</v>
      </c>
      <c r="B1234" s="3">
        <v>43775</v>
      </c>
      <c r="C1234" s="3">
        <v>43782</v>
      </c>
      <c r="D1234" t="s">
        <v>109</v>
      </c>
      <c r="E1234" t="s">
        <v>21</v>
      </c>
      <c r="F1234" t="s">
        <v>25</v>
      </c>
      <c r="G1234" t="s">
        <v>14</v>
      </c>
      <c r="H1234" t="s">
        <v>19</v>
      </c>
      <c r="I1234" s="9">
        <v>4477</v>
      </c>
      <c r="J1234" s="9">
        <v>205.7</v>
      </c>
      <c r="K1234" s="9">
        <v>117.11</v>
      </c>
      <c r="L1234" s="9">
        <f>tbl_salesdata[[#This Row],[Units Sold]]*tbl_salesdata[[#This Row],[Unit Cost]]</f>
        <v>524301.47</v>
      </c>
      <c r="M1234" s="9">
        <f>tbl_salesdata[[#This Row],[Units Sold]]*tbl_salesdata[[#This Row],[Unit Price]]</f>
        <v>920918.89999999991</v>
      </c>
      <c r="N1234" s="9">
        <f>tbl_salesdata[[#This Row],[Total Sales]]-tbl_salesdata[[#This Row],[Total Cost]]</f>
        <v>396617.42999999993</v>
      </c>
      <c r="O1234">
        <f>tbl_salesdata[[#This Row],[Ship Date]]-tbl_salesdata[[#This Row],[Order Date]]</f>
        <v>7</v>
      </c>
      <c r="P1234">
        <f>WEEKDAY(tbl_salesdata[[#This Row],[Order Date]],2)</f>
        <v>3</v>
      </c>
      <c r="Q1234" t="str">
        <f>TEXT(tbl_salesdata[[#This Row],[Order Date]],"dddd")</f>
        <v>Wednesday</v>
      </c>
      <c r="R1234" t="str">
        <f>IF(tbl_salesdata[[#This Row],[Weekdaynum]]&gt;5,"Yes","No")</f>
        <v>No</v>
      </c>
    </row>
    <row r="1235" spans="1:18" hidden="1" x14ac:dyDescent="0.35">
      <c r="A1235">
        <v>459277713</v>
      </c>
      <c r="B1235" s="3">
        <v>43784</v>
      </c>
      <c r="C1235" s="3">
        <v>43799</v>
      </c>
      <c r="D1235" t="s">
        <v>168</v>
      </c>
      <c r="E1235" t="s">
        <v>21</v>
      </c>
      <c r="F1235" t="s">
        <v>47</v>
      </c>
      <c r="G1235" t="s">
        <v>14</v>
      </c>
      <c r="H1235" t="s">
        <v>15</v>
      </c>
      <c r="I1235" s="9">
        <v>9336</v>
      </c>
      <c r="J1235" s="9">
        <v>421.89</v>
      </c>
      <c r="K1235" s="9">
        <v>364.69</v>
      </c>
      <c r="L1235" s="9">
        <f>tbl_salesdata[[#This Row],[Units Sold]]*tbl_salesdata[[#This Row],[Unit Cost]]</f>
        <v>3404745.84</v>
      </c>
      <c r="M1235" s="9">
        <f>tbl_salesdata[[#This Row],[Units Sold]]*tbl_salesdata[[#This Row],[Unit Price]]</f>
        <v>3938765.04</v>
      </c>
      <c r="N1235" s="9">
        <f>tbl_salesdata[[#This Row],[Total Sales]]-tbl_salesdata[[#This Row],[Total Cost]]</f>
        <v>534019.20000000019</v>
      </c>
      <c r="O1235">
        <f>tbl_salesdata[[#This Row],[Ship Date]]-tbl_salesdata[[#This Row],[Order Date]]</f>
        <v>15</v>
      </c>
      <c r="P1235">
        <f>WEEKDAY(tbl_salesdata[[#This Row],[Order Date]],2)</f>
        <v>5</v>
      </c>
      <c r="Q1235" t="str">
        <f>TEXT(tbl_salesdata[[#This Row],[Order Date]],"dddd")</f>
        <v>Friday</v>
      </c>
      <c r="R1235" t="str">
        <f>IF(tbl_salesdata[[#This Row],[Weekdaynum]]&gt;5,"Yes","No")</f>
        <v>No</v>
      </c>
    </row>
    <row r="1236" spans="1:18" hidden="1" x14ac:dyDescent="0.35">
      <c r="A1236">
        <v>665786778</v>
      </c>
      <c r="B1236" s="3">
        <v>44766</v>
      </c>
      <c r="C1236" s="3">
        <v>44778</v>
      </c>
      <c r="D1236" t="s">
        <v>214</v>
      </c>
      <c r="E1236" t="s">
        <v>21</v>
      </c>
      <c r="F1236" t="s">
        <v>56</v>
      </c>
      <c r="G1236" t="s">
        <v>18</v>
      </c>
      <c r="H1236" t="s">
        <v>26</v>
      </c>
      <c r="I1236" s="9">
        <v>9958</v>
      </c>
      <c r="J1236" s="9">
        <v>9.33</v>
      </c>
      <c r="K1236" s="9">
        <v>6.92</v>
      </c>
      <c r="L1236" s="9">
        <f>tbl_salesdata[[#This Row],[Units Sold]]*tbl_salesdata[[#This Row],[Unit Cost]]</f>
        <v>68909.36</v>
      </c>
      <c r="M1236" s="9">
        <f>tbl_salesdata[[#This Row],[Units Sold]]*tbl_salesdata[[#This Row],[Unit Price]]</f>
        <v>92908.14</v>
      </c>
      <c r="N1236" s="9">
        <f>tbl_salesdata[[#This Row],[Total Sales]]-tbl_salesdata[[#This Row],[Total Cost]]</f>
        <v>23998.78</v>
      </c>
      <c r="O1236">
        <f>tbl_salesdata[[#This Row],[Ship Date]]-tbl_salesdata[[#This Row],[Order Date]]</f>
        <v>12</v>
      </c>
      <c r="P1236">
        <f>WEEKDAY(tbl_salesdata[[#This Row],[Order Date]],2)</f>
        <v>7</v>
      </c>
      <c r="Q1236" t="str">
        <f>TEXT(tbl_salesdata[[#This Row],[Order Date]],"dddd")</f>
        <v>Sunday</v>
      </c>
      <c r="R1236" t="str">
        <f>IF(tbl_salesdata[[#This Row],[Weekdaynum]]&gt;5,"Yes","No")</f>
        <v>Yes</v>
      </c>
    </row>
    <row r="1237" spans="1:18" hidden="1" x14ac:dyDescent="0.35">
      <c r="A1237">
        <v>583094489</v>
      </c>
      <c r="B1237" s="3">
        <v>43748</v>
      </c>
      <c r="C1237" s="3">
        <v>43755</v>
      </c>
      <c r="D1237" t="s">
        <v>173</v>
      </c>
      <c r="E1237" t="s">
        <v>24</v>
      </c>
      <c r="F1237" t="s">
        <v>76</v>
      </c>
      <c r="G1237" t="s">
        <v>14</v>
      </c>
      <c r="H1237" t="s">
        <v>15</v>
      </c>
      <c r="I1237" s="9">
        <v>9472</v>
      </c>
      <c r="J1237" s="9">
        <v>668.27</v>
      </c>
      <c r="K1237" s="9">
        <v>502.54</v>
      </c>
      <c r="L1237" s="9">
        <f>tbl_salesdata[[#This Row],[Units Sold]]*tbl_salesdata[[#This Row],[Unit Cost]]</f>
        <v>4760058.88</v>
      </c>
      <c r="M1237" s="9">
        <f>tbl_salesdata[[#This Row],[Units Sold]]*tbl_salesdata[[#This Row],[Unit Price]]</f>
        <v>6329853.4399999995</v>
      </c>
      <c r="N1237" s="9">
        <f>tbl_salesdata[[#This Row],[Total Sales]]-tbl_salesdata[[#This Row],[Total Cost]]</f>
        <v>1569794.5599999996</v>
      </c>
      <c r="O1237">
        <f>tbl_salesdata[[#This Row],[Ship Date]]-tbl_salesdata[[#This Row],[Order Date]]</f>
        <v>7</v>
      </c>
      <c r="P1237">
        <f>WEEKDAY(tbl_salesdata[[#This Row],[Order Date]],2)</f>
        <v>4</v>
      </c>
      <c r="Q1237" t="str">
        <f>TEXT(tbl_salesdata[[#This Row],[Order Date]],"dddd")</f>
        <v>Thursday</v>
      </c>
      <c r="R1237" t="str">
        <f>IF(tbl_salesdata[[#This Row],[Weekdaynum]]&gt;5,"Yes","No")</f>
        <v>No</v>
      </c>
    </row>
    <row r="1238" spans="1:18" hidden="1" x14ac:dyDescent="0.35">
      <c r="A1238">
        <v>362812173</v>
      </c>
      <c r="B1238" s="3">
        <v>44466</v>
      </c>
      <c r="C1238" s="3">
        <v>44479</v>
      </c>
      <c r="D1238" t="s">
        <v>197</v>
      </c>
      <c r="E1238" t="s">
        <v>38</v>
      </c>
      <c r="F1238" t="s">
        <v>25</v>
      </c>
      <c r="G1238" t="s">
        <v>18</v>
      </c>
      <c r="H1238" t="s">
        <v>15</v>
      </c>
      <c r="I1238" s="9">
        <v>3039</v>
      </c>
      <c r="J1238" s="9">
        <v>205.7</v>
      </c>
      <c r="K1238" s="9">
        <v>117.11</v>
      </c>
      <c r="L1238" s="9">
        <f>tbl_salesdata[[#This Row],[Units Sold]]*tbl_salesdata[[#This Row],[Unit Cost]]</f>
        <v>355897.29</v>
      </c>
      <c r="M1238" s="9">
        <f>tbl_salesdata[[#This Row],[Units Sold]]*tbl_salesdata[[#This Row],[Unit Price]]</f>
        <v>625122.29999999993</v>
      </c>
      <c r="N1238" s="9">
        <f>tbl_salesdata[[#This Row],[Total Sales]]-tbl_salesdata[[#This Row],[Total Cost]]</f>
        <v>269225.00999999995</v>
      </c>
      <c r="O1238">
        <f>tbl_salesdata[[#This Row],[Ship Date]]-tbl_salesdata[[#This Row],[Order Date]]</f>
        <v>13</v>
      </c>
      <c r="P1238">
        <f>WEEKDAY(tbl_salesdata[[#This Row],[Order Date]],2)</f>
        <v>1</v>
      </c>
      <c r="Q1238" t="str">
        <f>TEXT(tbl_salesdata[[#This Row],[Order Date]],"dddd")</f>
        <v>Monday</v>
      </c>
      <c r="R1238" t="str">
        <f>IF(tbl_salesdata[[#This Row],[Weekdaynum]]&gt;5,"Yes","No")</f>
        <v>No</v>
      </c>
    </row>
    <row r="1239" spans="1:18" hidden="1" x14ac:dyDescent="0.35">
      <c r="A1239">
        <v>226863658</v>
      </c>
      <c r="B1239" s="3">
        <v>44071</v>
      </c>
      <c r="C1239" s="3">
        <v>44074</v>
      </c>
      <c r="D1239" t="s">
        <v>105</v>
      </c>
      <c r="E1239" t="s">
        <v>12</v>
      </c>
      <c r="F1239" t="s">
        <v>17</v>
      </c>
      <c r="G1239" t="s">
        <v>14</v>
      </c>
      <c r="H1239" t="s">
        <v>19</v>
      </c>
      <c r="I1239" s="9">
        <v>2853</v>
      </c>
      <c r="J1239" s="9">
        <v>152.58000000000001</v>
      </c>
      <c r="K1239" s="9">
        <v>97.44</v>
      </c>
      <c r="L1239" s="9">
        <f>tbl_salesdata[[#This Row],[Units Sold]]*tbl_salesdata[[#This Row],[Unit Cost]]</f>
        <v>277996.32</v>
      </c>
      <c r="M1239" s="9">
        <f>tbl_salesdata[[#This Row],[Units Sold]]*tbl_salesdata[[#This Row],[Unit Price]]</f>
        <v>435310.74000000005</v>
      </c>
      <c r="N1239" s="9">
        <f>tbl_salesdata[[#This Row],[Total Sales]]-tbl_salesdata[[#This Row],[Total Cost]]</f>
        <v>157314.42000000004</v>
      </c>
      <c r="O1239">
        <f>tbl_salesdata[[#This Row],[Ship Date]]-tbl_salesdata[[#This Row],[Order Date]]</f>
        <v>3</v>
      </c>
      <c r="P1239">
        <f>WEEKDAY(tbl_salesdata[[#This Row],[Order Date]],2)</f>
        <v>5</v>
      </c>
      <c r="Q1239" t="str">
        <f>TEXT(tbl_salesdata[[#This Row],[Order Date]],"dddd")</f>
        <v>Friday</v>
      </c>
      <c r="R1239" t="str">
        <f>IF(tbl_salesdata[[#This Row],[Weekdaynum]]&gt;5,"Yes","No")</f>
        <v>No</v>
      </c>
    </row>
    <row r="1240" spans="1:18" hidden="1" x14ac:dyDescent="0.35">
      <c r="A1240">
        <v>917485272</v>
      </c>
      <c r="B1240" s="3">
        <v>44805</v>
      </c>
      <c r="C1240" s="3">
        <v>44806</v>
      </c>
      <c r="D1240" t="s">
        <v>102</v>
      </c>
      <c r="E1240" t="s">
        <v>21</v>
      </c>
      <c r="F1240" t="s">
        <v>13</v>
      </c>
      <c r="G1240" t="s">
        <v>14</v>
      </c>
      <c r="H1240" t="s">
        <v>26</v>
      </c>
      <c r="I1240" s="9">
        <v>3136</v>
      </c>
      <c r="J1240" s="9">
        <v>255.28</v>
      </c>
      <c r="K1240" s="9">
        <v>159.41999999999999</v>
      </c>
      <c r="L1240" s="9">
        <f>tbl_salesdata[[#This Row],[Units Sold]]*tbl_salesdata[[#This Row],[Unit Cost]]</f>
        <v>499941.11999999994</v>
      </c>
      <c r="M1240" s="9">
        <f>tbl_salesdata[[#This Row],[Units Sold]]*tbl_salesdata[[#This Row],[Unit Price]]</f>
        <v>800558.07999999996</v>
      </c>
      <c r="N1240" s="9">
        <f>tbl_salesdata[[#This Row],[Total Sales]]-tbl_salesdata[[#This Row],[Total Cost]]</f>
        <v>300616.96000000002</v>
      </c>
      <c r="O1240">
        <f>tbl_salesdata[[#This Row],[Ship Date]]-tbl_salesdata[[#This Row],[Order Date]]</f>
        <v>1</v>
      </c>
      <c r="P1240">
        <f>WEEKDAY(tbl_salesdata[[#This Row],[Order Date]],2)</f>
        <v>4</v>
      </c>
      <c r="Q1240" t="str">
        <f>TEXT(tbl_salesdata[[#This Row],[Order Date]],"dddd")</f>
        <v>Thursday</v>
      </c>
      <c r="R1240" t="str">
        <f>IF(tbl_salesdata[[#This Row],[Weekdaynum]]&gt;5,"Yes","No")</f>
        <v>No</v>
      </c>
    </row>
    <row r="1241" spans="1:18" hidden="1" x14ac:dyDescent="0.35">
      <c r="A1241">
        <v>547225844</v>
      </c>
      <c r="B1241" s="3">
        <v>43949</v>
      </c>
      <c r="C1241" s="3">
        <v>43951</v>
      </c>
      <c r="D1241" t="s">
        <v>205</v>
      </c>
      <c r="E1241" t="s">
        <v>21</v>
      </c>
      <c r="F1241" t="s">
        <v>30</v>
      </c>
      <c r="G1241" t="s">
        <v>18</v>
      </c>
      <c r="H1241" t="s">
        <v>26</v>
      </c>
      <c r="I1241" s="9">
        <v>5143</v>
      </c>
      <c r="J1241" s="9">
        <v>81.73</v>
      </c>
      <c r="K1241" s="9">
        <v>56.67</v>
      </c>
      <c r="L1241" s="9">
        <f>tbl_salesdata[[#This Row],[Units Sold]]*tbl_salesdata[[#This Row],[Unit Cost]]</f>
        <v>291453.81</v>
      </c>
      <c r="M1241" s="9">
        <f>tbl_salesdata[[#This Row],[Units Sold]]*tbl_salesdata[[#This Row],[Unit Price]]</f>
        <v>420337.39</v>
      </c>
      <c r="N1241" s="9">
        <f>tbl_salesdata[[#This Row],[Total Sales]]-tbl_salesdata[[#This Row],[Total Cost]]</f>
        <v>128883.58000000002</v>
      </c>
      <c r="O1241">
        <f>tbl_salesdata[[#This Row],[Ship Date]]-tbl_salesdata[[#This Row],[Order Date]]</f>
        <v>2</v>
      </c>
      <c r="P1241">
        <f>WEEKDAY(tbl_salesdata[[#This Row],[Order Date]],2)</f>
        <v>2</v>
      </c>
      <c r="Q1241" t="str">
        <f>TEXT(tbl_salesdata[[#This Row],[Order Date]],"dddd")</f>
        <v>Tuesday</v>
      </c>
      <c r="R1241" t="str">
        <f>IF(tbl_salesdata[[#This Row],[Weekdaynum]]&gt;5,"Yes","No")</f>
        <v>No</v>
      </c>
    </row>
    <row r="1242" spans="1:18" hidden="1" x14ac:dyDescent="0.35">
      <c r="A1242">
        <v>448946702</v>
      </c>
      <c r="B1242" s="3">
        <v>44598</v>
      </c>
      <c r="C1242" s="3">
        <v>44608</v>
      </c>
      <c r="D1242" t="s">
        <v>181</v>
      </c>
      <c r="E1242" t="s">
        <v>38</v>
      </c>
      <c r="F1242" t="s">
        <v>76</v>
      </c>
      <c r="G1242" t="s">
        <v>18</v>
      </c>
      <c r="H1242" t="s">
        <v>15</v>
      </c>
      <c r="I1242" s="9">
        <v>2161</v>
      </c>
      <c r="J1242" s="9">
        <v>668.27</v>
      </c>
      <c r="K1242" s="9">
        <v>502.54</v>
      </c>
      <c r="L1242" s="9">
        <f>tbl_salesdata[[#This Row],[Units Sold]]*tbl_salesdata[[#This Row],[Unit Cost]]</f>
        <v>1085988.94</v>
      </c>
      <c r="M1242" s="9">
        <f>tbl_salesdata[[#This Row],[Units Sold]]*tbl_salesdata[[#This Row],[Unit Price]]</f>
        <v>1444131.47</v>
      </c>
      <c r="N1242" s="9">
        <f>tbl_salesdata[[#This Row],[Total Sales]]-tbl_salesdata[[#This Row],[Total Cost]]</f>
        <v>358142.53</v>
      </c>
      <c r="O1242">
        <f>tbl_salesdata[[#This Row],[Ship Date]]-tbl_salesdata[[#This Row],[Order Date]]</f>
        <v>10</v>
      </c>
      <c r="P1242">
        <f>WEEKDAY(tbl_salesdata[[#This Row],[Order Date]],2)</f>
        <v>7</v>
      </c>
      <c r="Q1242" t="str">
        <f>TEXT(tbl_salesdata[[#This Row],[Order Date]],"dddd")</f>
        <v>Sunday</v>
      </c>
      <c r="R1242" t="str">
        <f>IF(tbl_salesdata[[#This Row],[Weekdaynum]]&gt;5,"Yes","No")</f>
        <v>Yes</v>
      </c>
    </row>
    <row r="1243" spans="1:18" hidden="1" x14ac:dyDescent="0.35">
      <c r="A1243">
        <v>225821673</v>
      </c>
      <c r="B1243" s="3">
        <v>42542</v>
      </c>
      <c r="C1243" s="3">
        <v>42545</v>
      </c>
      <c r="D1243" t="s">
        <v>153</v>
      </c>
      <c r="E1243" t="s">
        <v>38</v>
      </c>
      <c r="F1243" t="s">
        <v>42</v>
      </c>
      <c r="G1243" t="s">
        <v>14</v>
      </c>
      <c r="H1243" t="s">
        <v>34</v>
      </c>
      <c r="I1243" s="9">
        <v>4506</v>
      </c>
      <c r="J1243" s="9">
        <v>437.2</v>
      </c>
      <c r="K1243" s="9">
        <v>263.33</v>
      </c>
      <c r="L1243" s="9">
        <f>tbl_salesdata[[#This Row],[Units Sold]]*tbl_salesdata[[#This Row],[Unit Cost]]</f>
        <v>1186564.98</v>
      </c>
      <c r="M1243" s="9">
        <f>tbl_salesdata[[#This Row],[Units Sold]]*tbl_salesdata[[#This Row],[Unit Price]]</f>
        <v>1970023.2</v>
      </c>
      <c r="N1243" s="9">
        <f>tbl_salesdata[[#This Row],[Total Sales]]-tbl_salesdata[[#This Row],[Total Cost]]</f>
        <v>783458.22</v>
      </c>
      <c r="O1243">
        <f>tbl_salesdata[[#This Row],[Ship Date]]-tbl_salesdata[[#This Row],[Order Date]]</f>
        <v>3</v>
      </c>
      <c r="P1243">
        <f>WEEKDAY(tbl_salesdata[[#This Row],[Order Date]],2)</f>
        <v>2</v>
      </c>
      <c r="Q1243" t="str">
        <f>TEXT(tbl_salesdata[[#This Row],[Order Date]],"dddd")</f>
        <v>Tuesday</v>
      </c>
      <c r="R1243" t="str">
        <f>IF(tbl_salesdata[[#This Row],[Weekdaynum]]&gt;5,"Yes","No")</f>
        <v>No</v>
      </c>
    </row>
    <row r="1244" spans="1:18" hidden="1" x14ac:dyDescent="0.35">
      <c r="A1244">
        <v>901337087</v>
      </c>
      <c r="B1244" s="3">
        <v>43349</v>
      </c>
      <c r="C1244" s="3">
        <v>43357</v>
      </c>
      <c r="D1244" t="s">
        <v>84</v>
      </c>
      <c r="E1244" t="s">
        <v>24</v>
      </c>
      <c r="F1244" t="s">
        <v>22</v>
      </c>
      <c r="G1244" t="s">
        <v>14</v>
      </c>
      <c r="H1244" t="s">
        <v>26</v>
      </c>
      <c r="I1244" s="9">
        <v>4529</v>
      </c>
      <c r="J1244" s="9">
        <v>47.45</v>
      </c>
      <c r="K1244" s="9">
        <v>31.79</v>
      </c>
      <c r="L1244" s="9">
        <f>tbl_salesdata[[#This Row],[Units Sold]]*tbl_salesdata[[#This Row],[Unit Cost]]</f>
        <v>143976.91</v>
      </c>
      <c r="M1244" s="9">
        <f>tbl_salesdata[[#This Row],[Units Sold]]*tbl_salesdata[[#This Row],[Unit Price]]</f>
        <v>214901.05000000002</v>
      </c>
      <c r="N1244" s="9">
        <f>tbl_salesdata[[#This Row],[Total Sales]]-tbl_salesdata[[#This Row],[Total Cost]]</f>
        <v>70924.140000000014</v>
      </c>
      <c r="O1244">
        <f>tbl_salesdata[[#This Row],[Ship Date]]-tbl_salesdata[[#This Row],[Order Date]]</f>
        <v>8</v>
      </c>
      <c r="P1244">
        <f>WEEKDAY(tbl_salesdata[[#This Row],[Order Date]],2)</f>
        <v>4</v>
      </c>
      <c r="Q1244" t="str">
        <f>TEXT(tbl_salesdata[[#This Row],[Order Date]],"dddd")</f>
        <v>Thursday</v>
      </c>
      <c r="R1244" t="str">
        <f>IF(tbl_salesdata[[#This Row],[Weekdaynum]]&gt;5,"Yes","No")</f>
        <v>No</v>
      </c>
    </row>
    <row r="1245" spans="1:18" hidden="1" x14ac:dyDescent="0.35">
      <c r="A1245">
        <v>869291770</v>
      </c>
      <c r="B1245" s="3">
        <v>42204</v>
      </c>
      <c r="C1245" s="3">
        <v>42219</v>
      </c>
      <c r="D1245" t="s">
        <v>71</v>
      </c>
      <c r="E1245" t="s">
        <v>21</v>
      </c>
      <c r="F1245" t="s">
        <v>76</v>
      </c>
      <c r="G1245" t="s">
        <v>18</v>
      </c>
      <c r="H1245" t="s">
        <v>26</v>
      </c>
      <c r="I1245" s="9">
        <v>1607</v>
      </c>
      <c r="J1245" s="9">
        <v>668.27</v>
      </c>
      <c r="K1245" s="9">
        <v>502.54</v>
      </c>
      <c r="L1245" s="9">
        <f>tbl_salesdata[[#This Row],[Units Sold]]*tbl_salesdata[[#This Row],[Unit Cost]]</f>
        <v>807581.78</v>
      </c>
      <c r="M1245" s="9">
        <f>tbl_salesdata[[#This Row],[Units Sold]]*tbl_salesdata[[#This Row],[Unit Price]]</f>
        <v>1073909.8899999999</v>
      </c>
      <c r="N1245" s="9">
        <f>tbl_salesdata[[#This Row],[Total Sales]]-tbl_salesdata[[#This Row],[Total Cost]]</f>
        <v>266328.10999999987</v>
      </c>
      <c r="O1245">
        <f>tbl_salesdata[[#This Row],[Ship Date]]-tbl_salesdata[[#This Row],[Order Date]]</f>
        <v>15</v>
      </c>
      <c r="P1245">
        <f>WEEKDAY(tbl_salesdata[[#This Row],[Order Date]],2)</f>
        <v>7</v>
      </c>
      <c r="Q1245" t="str">
        <f>TEXT(tbl_salesdata[[#This Row],[Order Date]],"dddd")</f>
        <v>Sunday</v>
      </c>
      <c r="R1245" t="str">
        <f>IF(tbl_salesdata[[#This Row],[Weekdaynum]]&gt;5,"Yes","No")</f>
        <v>Yes</v>
      </c>
    </row>
    <row r="1246" spans="1:18" hidden="1" x14ac:dyDescent="0.35">
      <c r="A1246">
        <v>843797051</v>
      </c>
      <c r="B1246" s="3">
        <v>42297</v>
      </c>
      <c r="C1246" s="3">
        <v>42312</v>
      </c>
      <c r="D1246" t="s">
        <v>208</v>
      </c>
      <c r="E1246" t="s">
        <v>12</v>
      </c>
      <c r="F1246" t="s">
        <v>13</v>
      </c>
      <c r="G1246" t="s">
        <v>18</v>
      </c>
      <c r="H1246" t="s">
        <v>26</v>
      </c>
      <c r="I1246" s="9">
        <v>7153</v>
      </c>
      <c r="J1246" s="9">
        <v>255.28</v>
      </c>
      <c r="K1246" s="9">
        <v>159.41999999999999</v>
      </c>
      <c r="L1246" s="9">
        <f>tbl_salesdata[[#This Row],[Units Sold]]*tbl_salesdata[[#This Row],[Unit Cost]]</f>
        <v>1140331.26</v>
      </c>
      <c r="M1246" s="9">
        <f>tbl_salesdata[[#This Row],[Units Sold]]*tbl_salesdata[[#This Row],[Unit Price]]</f>
        <v>1826017.84</v>
      </c>
      <c r="N1246" s="9">
        <f>tbl_salesdata[[#This Row],[Total Sales]]-tbl_salesdata[[#This Row],[Total Cost]]</f>
        <v>685686.58000000007</v>
      </c>
      <c r="O1246">
        <f>tbl_salesdata[[#This Row],[Ship Date]]-tbl_salesdata[[#This Row],[Order Date]]</f>
        <v>15</v>
      </c>
      <c r="P1246">
        <f>WEEKDAY(tbl_salesdata[[#This Row],[Order Date]],2)</f>
        <v>2</v>
      </c>
      <c r="Q1246" t="str">
        <f>TEXT(tbl_salesdata[[#This Row],[Order Date]],"dddd")</f>
        <v>Tuesday</v>
      </c>
      <c r="R1246" t="str">
        <f>IF(tbl_salesdata[[#This Row],[Weekdaynum]]&gt;5,"Yes","No")</f>
        <v>No</v>
      </c>
    </row>
    <row r="1247" spans="1:18" hidden="1" x14ac:dyDescent="0.35">
      <c r="A1247">
        <v>709276759</v>
      </c>
      <c r="B1247" s="3">
        <v>42747</v>
      </c>
      <c r="C1247" s="3">
        <v>42759</v>
      </c>
      <c r="D1247" t="s">
        <v>214</v>
      </c>
      <c r="E1247" t="s">
        <v>21</v>
      </c>
      <c r="F1247" t="s">
        <v>33</v>
      </c>
      <c r="G1247" t="s">
        <v>18</v>
      </c>
      <c r="H1247" t="s">
        <v>26</v>
      </c>
      <c r="I1247" s="9">
        <v>9610</v>
      </c>
      <c r="J1247" s="9">
        <v>109.28</v>
      </c>
      <c r="K1247" s="9">
        <v>35.840000000000003</v>
      </c>
      <c r="L1247" s="9">
        <f>tbl_salesdata[[#This Row],[Units Sold]]*tbl_salesdata[[#This Row],[Unit Cost]]</f>
        <v>344422.40000000002</v>
      </c>
      <c r="M1247" s="9">
        <f>tbl_salesdata[[#This Row],[Units Sold]]*tbl_salesdata[[#This Row],[Unit Price]]</f>
        <v>1050180.8</v>
      </c>
      <c r="N1247" s="9">
        <f>tbl_salesdata[[#This Row],[Total Sales]]-tbl_salesdata[[#This Row],[Total Cost]]</f>
        <v>705758.4</v>
      </c>
      <c r="O1247">
        <f>tbl_salesdata[[#This Row],[Ship Date]]-tbl_salesdata[[#This Row],[Order Date]]</f>
        <v>12</v>
      </c>
      <c r="P1247">
        <f>WEEKDAY(tbl_salesdata[[#This Row],[Order Date]],2)</f>
        <v>4</v>
      </c>
      <c r="Q1247" t="str">
        <f>TEXT(tbl_salesdata[[#This Row],[Order Date]],"dddd")</f>
        <v>Thursday</v>
      </c>
      <c r="R1247" t="str">
        <f>IF(tbl_salesdata[[#This Row],[Weekdaynum]]&gt;5,"Yes","No")</f>
        <v>No</v>
      </c>
    </row>
    <row r="1248" spans="1:18" hidden="1" x14ac:dyDescent="0.35">
      <c r="A1248">
        <v>870467221</v>
      </c>
      <c r="B1248" s="3">
        <v>43217</v>
      </c>
      <c r="C1248" s="3">
        <v>43231</v>
      </c>
      <c r="D1248" t="s">
        <v>200</v>
      </c>
      <c r="E1248" t="s">
        <v>24</v>
      </c>
      <c r="F1248" t="s">
        <v>56</v>
      </c>
      <c r="G1248" t="s">
        <v>14</v>
      </c>
      <c r="H1248" t="s">
        <v>15</v>
      </c>
      <c r="I1248" s="9">
        <v>9449</v>
      </c>
      <c r="J1248" s="9">
        <v>9.33</v>
      </c>
      <c r="K1248" s="9">
        <v>6.92</v>
      </c>
      <c r="L1248" s="9">
        <f>tbl_salesdata[[#This Row],[Units Sold]]*tbl_salesdata[[#This Row],[Unit Cost]]</f>
        <v>65387.08</v>
      </c>
      <c r="M1248" s="9">
        <f>tbl_salesdata[[#This Row],[Units Sold]]*tbl_salesdata[[#This Row],[Unit Price]]</f>
        <v>88159.17</v>
      </c>
      <c r="N1248" s="9">
        <f>tbl_salesdata[[#This Row],[Total Sales]]-tbl_salesdata[[#This Row],[Total Cost]]</f>
        <v>22772.089999999997</v>
      </c>
      <c r="O1248">
        <f>tbl_salesdata[[#This Row],[Ship Date]]-tbl_salesdata[[#This Row],[Order Date]]</f>
        <v>14</v>
      </c>
      <c r="P1248">
        <f>WEEKDAY(tbl_salesdata[[#This Row],[Order Date]],2)</f>
        <v>5</v>
      </c>
      <c r="Q1248" t="str">
        <f>TEXT(tbl_salesdata[[#This Row],[Order Date]],"dddd")</f>
        <v>Friday</v>
      </c>
      <c r="R1248" t="str">
        <f>IF(tbl_salesdata[[#This Row],[Weekdaynum]]&gt;5,"Yes","No")</f>
        <v>No</v>
      </c>
    </row>
    <row r="1249" spans="1:18" hidden="1" x14ac:dyDescent="0.35">
      <c r="A1249">
        <v>902417266</v>
      </c>
      <c r="B1249" s="3">
        <v>42064</v>
      </c>
      <c r="C1249" s="3">
        <v>42072</v>
      </c>
      <c r="D1249" t="s">
        <v>198</v>
      </c>
      <c r="E1249" t="s">
        <v>38</v>
      </c>
      <c r="F1249" t="s">
        <v>13</v>
      </c>
      <c r="G1249" t="s">
        <v>14</v>
      </c>
      <c r="H1249" t="s">
        <v>15</v>
      </c>
      <c r="I1249" s="9">
        <v>4178</v>
      </c>
      <c r="J1249" s="9">
        <v>255.28</v>
      </c>
      <c r="K1249" s="9">
        <v>159.41999999999999</v>
      </c>
      <c r="L1249" s="9">
        <f>tbl_salesdata[[#This Row],[Units Sold]]*tbl_salesdata[[#This Row],[Unit Cost]]</f>
        <v>666056.75999999989</v>
      </c>
      <c r="M1249" s="9">
        <f>tbl_salesdata[[#This Row],[Units Sold]]*tbl_salesdata[[#This Row],[Unit Price]]</f>
        <v>1066559.8400000001</v>
      </c>
      <c r="N1249" s="9">
        <f>tbl_salesdata[[#This Row],[Total Sales]]-tbl_salesdata[[#This Row],[Total Cost]]</f>
        <v>400503.08000000019</v>
      </c>
      <c r="O1249">
        <f>tbl_salesdata[[#This Row],[Ship Date]]-tbl_salesdata[[#This Row],[Order Date]]</f>
        <v>8</v>
      </c>
      <c r="P1249">
        <f>WEEKDAY(tbl_salesdata[[#This Row],[Order Date]],2)</f>
        <v>7</v>
      </c>
      <c r="Q1249" t="str">
        <f>TEXT(tbl_salesdata[[#This Row],[Order Date]],"dddd")</f>
        <v>Sunday</v>
      </c>
      <c r="R1249" t="str">
        <f>IF(tbl_salesdata[[#This Row],[Weekdaynum]]&gt;5,"Yes","No")</f>
        <v>Yes</v>
      </c>
    </row>
    <row r="1250" spans="1:18" x14ac:dyDescent="0.35">
      <c r="A1250">
        <v>127332246</v>
      </c>
      <c r="B1250" s="3">
        <v>42385</v>
      </c>
      <c r="C1250" s="3">
        <v>42401</v>
      </c>
      <c r="D1250" t="s">
        <v>114</v>
      </c>
      <c r="E1250" t="s">
        <v>38</v>
      </c>
      <c r="F1250" t="s">
        <v>25</v>
      </c>
      <c r="G1250" t="s">
        <v>14</v>
      </c>
      <c r="H1250" t="s">
        <v>15</v>
      </c>
      <c r="I1250" s="9">
        <v>9296</v>
      </c>
      <c r="J1250" s="9">
        <v>205.7</v>
      </c>
      <c r="K1250" s="9">
        <v>117.11</v>
      </c>
      <c r="L1250" s="9">
        <f>tbl_salesdata[[#This Row],[Units Sold]]*tbl_salesdata[[#This Row],[Unit Cost]]</f>
        <v>1088654.56</v>
      </c>
      <c r="M1250" s="9">
        <f>tbl_salesdata[[#This Row],[Units Sold]]*tbl_salesdata[[#This Row],[Unit Price]]</f>
        <v>1912187.2</v>
      </c>
      <c r="N1250" s="9">
        <f>tbl_salesdata[[#This Row],[Total Sales]]-tbl_salesdata[[#This Row],[Total Cost]]</f>
        <v>823532.6399999999</v>
      </c>
      <c r="O1250">
        <f>tbl_salesdata[[#This Row],[Ship Date]]-tbl_salesdata[[#This Row],[Order Date]]</f>
        <v>16</v>
      </c>
      <c r="P1250">
        <f>WEEKDAY(tbl_salesdata[[#This Row],[Order Date]],2)</f>
        <v>6</v>
      </c>
      <c r="Q1250" t="str">
        <f>TEXT(tbl_salesdata[[#This Row],[Order Date]],"dddd")</f>
        <v>Saturday</v>
      </c>
      <c r="R1250" t="str">
        <f>IF(tbl_salesdata[[#This Row],[Weekdaynum]]&gt;5,"Yes","No")</f>
        <v>Yes</v>
      </c>
    </row>
    <row r="1251" spans="1:18" hidden="1" x14ac:dyDescent="0.35">
      <c r="A1251">
        <v>130353915</v>
      </c>
      <c r="B1251" s="3">
        <v>43696</v>
      </c>
      <c r="C1251" s="3">
        <v>43709</v>
      </c>
      <c r="D1251" t="s">
        <v>173</v>
      </c>
      <c r="E1251" t="s">
        <v>24</v>
      </c>
      <c r="F1251" t="s">
        <v>33</v>
      </c>
      <c r="G1251" t="s">
        <v>14</v>
      </c>
      <c r="H1251" t="s">
        <v>34</v>
      </c>
      <c r="I1251" s="9">
        <v>3475</v>
      </c>
      <c r="J1251" s="9">
        <v>109.28</v>
      </c>
      <c r="K1251" s="9">
        <v>35.840000000000003</v>
      </c>
      <c r="L1251" s="9">
        <f>tbl_salesdata[[#This Row],[Units Sold]]*tbl_salesdata[[#This Row],[Unit Cost]]</f>
        <v>124544.00000000001</v>
      </c>
      <c r="M1251" s="9">
        <f>tbl_salesdata[[#This Row],[Units Sold]]*tbl_salesdata[[#This Row],[Unit Price]]</f>
        <v>379748</v>
      </c>
      <c r="N1251" s="9">
        <f>tbl_salesdata[[#This Row],[Total Sales]]-tbl_salesdata[[#This Row],[Total Cost]]</f>
        <v>255204</v>
      </c>
      <c r="O1251">
        <f>tbl_salesdata[[#This Row],[Ship Date]]-tbl_salesdata[[#This Row],[Order Date]]</f>
        <v>13</v>
      </c>
      <c r="P1251">
        <f>WEEKDAY(tbl_salesdata[[#This Row],[Order Date]],2)</f>
        <v>1</v>
      </c>
      <c r="Q1251" t="str">
        <f>TEXT(tbl_salesdata[[#This Row],[Order Date]],"dddd")</f>
        <v>Monday</v>
      </c>
      <c r="R1251" t="str">
        <f>IF(tbl_salesdata[[#This Row],[Weekdaynum]]&gt;5,"Yes","No")</f>
        <v>No</v>
      </c>
    </row>
    <row r="1252" spans="1:18" x14ac:dyDescent="0.35">
      <c r="A1252">
        <v>696197879</v>
      </c>
      <c r="B1252" s="3">
        <v>44639</v>
      </c>
      <c r="C1252" s="3">
        <v>44648</v>
      </c>
      <c r="D1252" t="s">
        <v>188</v>
      </c>
      <c r="E1252" t="s">
        <v>21</v>
      </c>
      <c r="F1252" t="s">
        <v>25</v>
      </c>
      <c r="G1252" t="s">
        <v>14</v>
      </c>
      <c r="H1252" t="s">
        <v>34</v>
      </c>
      <c r="I1252" s="9">
        <v>9278</v>
      </c>
      <c r="J1252" s="9">
        <v>205.7</v>
      </c>
      <c r="K1252" s="9">
        <v>117.11</v>
      </c>
      <c r="L1252" s="9">
        <f>tbl_salesdata[[#This Row],[Units Sold]]*tbl_salesdata[[#This Row],[Unit Cost]]</f>
        <v>1086546.58</v>
      </c>
      <c r="M1252" s="9">
        <f>tbl_salesdata[[#This Row],[Units Sold]]*tbl_salesdata[[#This Row],[Unit Price]]</f>
        <v>1908484.5999999999</v>
      </c>
      <c r="N1252" s="9">
        <f>tbl_salesdata[[#This Row],[Total Sales]]-tbl_salesdata[[#This Row],[Total Cost]]</f>
        <v>821938.01999999979</v>
      </c>
      <c r="O1252">
        <f>tbl_salesdata[[#This Row],[Ship Date]]-tbl_salesdata[[#This Row],[Order Date]]</f>
        <v>9</v>
      </c>
      <c r="P1252">
        <f>WEEKDAY(tbl_salesdata[[#This Row],[Order Date]],2)</f>
        <v>6</v>
      </c>
      <c r="Q1252" t="str">
        <f>TEXT(tbl_salesdata[[#This Row],[Order Date]],"dddd")</f>
        <v>Saturday</v>
      </c>
      <c r="R1252" t="str">
        <f>IF(tbl_salesdata[[#This Row],[Weekdaynum]]&gt;5,"Yes","No")</f>
        <v>Yes</v>
      </c>
    </row>
    <row r="1253" spans="1:18" x14ac:dyDescent="0.35">
      <c r="A1253">
        <v>469144809</v>
      </c>
      <c r="B1253" s="3">
        <v>43666</v>
      </c>
      <c r="C1253" s="3">
        <v>43687</v>
      </c>
      <c r="D1253" t="s">
        <v>117</v>
      </c>
      <c r="E1253" t="s">
        <v>21</v>
      </c>
      <c r="F1253" t="s">
        <v>25</v>
      </c>
      <c r="G1253" t="s">
        <v>18</v>
      </c>
      <c r="H1253" t="s">
        <v>15</v>
      </c>
      <c r="I1253" s="9">
        <v>9229</v>
      </c>
      <c r="J1253" s="9">
        <v>205.7</v>
      </c>
      <c r="K1253" s="9">
        <v>117.11</v>
      </c>
      <c r="L1253" s="9">
        <f>tbl_salesdata[[#This Row],[Units Sold]]*tbl_salesdata[[#This Row],[Unit Cost]]</f>
        <v>1080808.19</v>
      </c>
      <c r="M1253" s="9">
        <f>tbl_salesdata[[#This Row],[Units Sold]]*tbl_salesdata[[#This Row],[Unit Price]]</f>
        <v>1898405.2999999998</v>
      </c>
      <c r="N1253" s="9">
        <f>tbl_salesdata[[#This Row],[Total Sales]]-tbl_salesdata[[#This Row],[Total Cost]]</f>
        <v>817597.10999999987</v>
      </c>
      <c r="O1253">
        <f>tbl_salesdata[[#This Row],[Ship Date]]-tbl_salesdata[[#This Row],[Order Date]]</f>
        <v>21</v>
      </c>
      <c r="P1253">
        <f>WEEKDAY(tbl_salesdata[[#This Row],[Order Date]],2)</f>
        <v>6</v>
      </c>
      <c r="Q1253" t="str">
        <f>TEXT(tbl_salesdata[[#This Row],[Order Date]],"dddd")</f>
        <v>Saturday</v>
      </c>
      <c r="R1253" t="str">
        <f>IF(tbl_salesdata[[#This Row],[Weekdaynum]]&gt;5,"Yes","No")</f>
        <v>Yes</v>
      </c>
    </row>
    <row r="1254" spans="1:18" hidden="1" x14ac:dyDescent="0.35">
      <c r="A1254">
        <v>872145211</v>
      </c>
      <c r="B1254" s="3">
        <v>42401</v>
      </c>
      <c r="C1254" s="3">
        <v>42420</v>
      </c>
      <c r="D1254" t="s">
        <v>140</v>
      </c>
      <c r="E1254" t="s">
        <v>24</v>
      </c>
      <c r="F1254" t="s">
        <v>13</v>
      </c>
      <c r="G1254" t="s">
        <v>18</v>
      </c>
      <c r="H1254" t="s">
        <v>19</v>
      </c>
      <c r="I1254" s="9">
        <v>6004</v>
      </c>
      <c r="J1254" s="9">
        <v>255.28</v>
      </c>
      <c r="K1254" s="9">
        <v>159.41999999999999</v>
      </c>
      <c r="L1254" s="9">
        <f>tbl_salesdata[[#This Row],[Units Sold]]*tbl_salesdata[[#This Row],[Unit Cost]]</f>
        <v>957157.67999999993</v>
      </c>
      <c r="M1254" s="9">
        <f>tbl_salesdata[[#This Row],[Units Sold]]*tbl_salesdata[[#This Row],[Unit Price]]</f>
        <v>1532701.12</v>
      </c>
      <c r="N1254" s="9">
        <f>tbl_salesdata[[#This Row],[Total Sales]]-tbl_salesdata[[#This Row],[Total Cost]]</f>
        <v>575543.44000000018</v>
      </c>
      <c r="O1254">
        <f>tbl_salesdata[[#This Row],[Ship Date]]-tbl_salesdata[[#This Row],[Order Date]]</f>
        <v>19</v>
      </c>
      <c r="P1254">
        <f>WEEKDAY(tbl_salesdata[[#This Row],[Order Date]],2)</f>
        <v>1</v>
      </c>
      <c r="Q1254" t="str">
        <f>TEXT(tbl_salesdata[[#This Row],[Order Date]],"dddd")</f>
        <v>Monday</v>
      </c>
      <c r="R1254" t="str">
        <f>IF(tbl_salesdata[[#This Row],[Weekdaynum]]&gt;5,"Yes","No")</f>
        <v>No</v>
      </c>
    </row>
    <row r="1255" spans="1:18" hidden="1" x14ac:dyDescent="0.35">
      <c r="A1255">
        <v>542178142</v>
      </c>
      <c r="B1255" s="3">
        <v>43514</v>
      </c>
      <c r="C1255" s="3">
        <v>43530</v>
      </c>
      <c r="D1255" t="s">
        <v>114</v>
      </c>
      <c r="E1255" t="s">
        <v>38</v>
      </c>
      <c r="F1255" t="s">
        <v>40</v>
      </c>
      <c r="G1255" t="s">
        <v>14</v>
      </c>
      <c r="H1255" t="s">
        <v>19</v>
      </c>
      <c r="I1255" s="9">
        <v>1415</v>
      </c>
      <c r="J1255" s="9">
        <v>651.21</v>
      </c>
      <c r="K1255" s="9">
        <v>524.96</v>
      </c>
      <c r="L1255" s="9">
        <f>tbl_salesdata[[#This Row],[Units Sold]]*tbl_salesdata[[#This Row],[Unit Cost]]</f>
        <v>742818.4</v>
      </c>
      <c r="M1255" s="9">
        <f>tbl_salesdata[[#This Row],[Units Sold]]*tbl_salesdata[[#This Row],[Unit Price]]</f>
        <v>921462.15</v>
      </c>
      <c r="N1255" s="9">
        <f>tbl_salesdata[[#This Row],[Total Sales]]-tbl_salesdata[[#This Row],[Total Cost]]</f>
        <v>178643.75</v>
      </c>
      <c r="O1255">
        <f>tbl_salesdata[[#This Row],[Ship Date]]-tbl_salesdata[[#This Row],[Order Date]]</f>
        <v>16</v>
      </c>
      <c r="P1255">
        <f>WEEKDAY(tbl_salesdata[[#This Row],[Order Date]],2)</f>
        <v>1</v>
      </c>
      <c r="Q1255" t="str">
        <f>TEXT(tbl_salesdata[[#This Row],[Order Date]],"dddd")</f>
        <v>Monday</v>
      </c>
      <c r="R1255" t="str">
        <f>IF(tbl_salesdata[[#This Row],[Weekdaynum]]&gt;5,"Yes","No")</f>
        <v>No</v>
      </c>
    </row>
    <row r="1256" spans="1:18" hidden="1" x14ac:dyDescent="0.35">
      <c r="A1256">
        <v>877062451</v>
      </c>
      <c r="B1256" s="3">
        <v>44113</v>
      </c>
      <c r="C1256" s="3">
        <v>44116</v>
      </c>
      <c r="D1256" t="s">
        <v>156</v>
      </c>
      <c r="E1256" t="s">
        <v>21</v>
      </c>
      <c r="F1256" t="s">
        <v>22</v>
      </c>
      <c r="G1256" t="s">
        <v>14</v>
      </c>
      <c r="H1256" t="s">
        <v>19</v>
      </c>
      <c r="I1256" s="9">
        <v>1124</v>
      </c>
      <c r="J1256" s="9">
        <v>47.45</v>
      </c>
      <c r="K1256" s="9">
        <v>31.79</v>
      </c>
      <c r="L1256" s="9">
        <f>tbl_salesdata[[#This Row],[Units Sold]]*tbl_salesdata[[#This Row],[Unit Cost]]</f>
        <v>35731.96</v>
      </c>
      <c r="M1256" s="9">
        <f>tbl_salesdata[[#This Row],[Units Sold]]*tbl_salesdata[[#This Row],[Unit Price]]</f>
        <v>53333.8</v>
      </c>
      <c r="N1256" s="9">
        <f>tbl_salesdata[[#This Row],[Total Sales]]-tbl_salesdata[[#This Row],[Total Cost]]</f>
        <v>17601.840000000004</v>
      </c>
      <c r="O1256">
        <f>tbl_salesdata[[#This Row],[Ship Date]]-tbl_salesdata[[#This Row],[Order Date]]</f>
        <v>3</v>
      </c>
      <c r="P1256">
        <f>WEEKDAY(tbl_salesdata[[#This Row],[Order Date]],2)</f>
        <v>5</v>
      </c>
      <c r="Q1256" t="str">
        <f>TEXT(tbl_salesdata[[#This Row],[Order Date]],"dddd")</f>
        <v>Friday</v>
      </c>
      <c r="R1256" t="str">
        <f>IF(tbl_salesdata[[#This Row],[Weekdaynum]]&gt;5,"Yes","No")</f>
        <v>No</v>
      </c>
    </row>
    <row r="1257" spans="1:18" hidden="1" x14ac:dyDescent="0.35">
      <c r="A1257">
        <v>214346969</v>
      </c>
      <c r="B1257" s="3">
        <v>42326</v>
      </c>
      <c r="C1257" s="3">
        <v>42340</v>
      </c>
      <c r="D1257" t="s">
        <v>219</v>
      </c>
      <c r="E1257" t="s">
        <v>38</v>
      </c>
      <c r="F1257" t="s">
        <v>30</v>
      </c>
      <c r="G1257" t="s">
        <v>18</v>
      </c>
      <c r="H1257" t="s">
        <v>15</v>
      </c>
      <c r="I1257" s="9">
        <v>8886</v>
      </c>
      <c r="J1257" s="9">
        <v>81.73</v>
      </c>
      <c r="K1257" s="9">
        <v>56.67</v>
      </c>
      <c r="L1257" s="9">
        <f>tbl_salesdata[[#This Row],[Units Sold]]*tbl_salesdata[[#This Row],[Unit Cost]]</f>
        <v>503569.62</v>
      </c>
      <c r="M1257" s="9">
        <f>tbl_salesdata[[#This Row],[Units Sold]]*tbl_salesdata[[#This Row],[Unit Price]]</f>
        <v>726252.78</v>
      </c>
      <c r="N1257" s="9">
        <f>tbl_salesdata[[#This Row],[Total Sales]]-tbl_salesdata[[#This Row],[Total Cost]]</f>
        <v>222683.16000000003</v>
      </c>
      <c r="O1257">
        <f>tbl_salesdata[[#This Row],[Ship Date]]-tbl_salesdata[[#This Row],[Order Date]]</f>
        <v>14</v>
      </c>
      <c r="P1257">
        <f>WEEKDAY(tbl_salesdata[[#This Row],[Order Date]],2)</f>
        <v>3</v>
      </c>
      <c r="Q1257" t="str">
        <f>TEXT(tbl_salesdata[[#This Row],[Order Date]],"dddd")</f>
        <v>Wednesday</v>
      </c>
      <c r="R1257" t="str">
        <f>IF(tbl_salesdata[[#This Row],[Weekdaynum]]&gt;5,"Yes","No")</f>
        <v>No</v>
      </c>
    </row>
    <row r="1258" spans="1:18" hidden="1" x14ac:dyDescent="0.35">
      <c r="A1258">
        <v>111893022</v>
      </c>
      <c r="B1258" s="3">
        <v>42671</v>
      </c>
      <c r="C1258" s="3">
        <v>42687</v>
      </c>
      <c r="D1258" t="s">
        <v>116</v>
      </c>
      <c r="E1258" t="s">
        <v>21</v>
      </c>
      <c r="F1258" t="s">
        <v>13</v>
      </c>
      <c r="G1258" t="s">
        <v>14</v>
      </c>
      <c r="H1258" t="s">
        <v>26</v>
      </c>
      <c r="I1258" s="9">
        <v>486</v>
      </c>
      <c r="J1258" s="9">
        <v>255.28</v>
      </c>
      <c r="K1258" s="9">
        <v>159.41999999999999</v>
      </c>
      <c r="L1258" s="9">
        <f>tbl_salesdata[[#This Row],[Units Sold]]*tbl_salesdata[[#This Row],[Unit Cost]]</f>
        <v>77478.12</v>
      </c>
      <c r="M1258" s="9">
        <f>tbl_salesdata[[#This Row],[Units Sold]]*tbl_salesdata[[#This Row],[Unit Price]]</f>
        <v>124066.08</v>
      </c>
      <c r="N1258" s="9">
        <f>tbl_salesdata[[#This Row],[Total Sales]]-tbl_salesdata[[#This Row],[Total Cost]]</f>
        <v>46587.960000000006</v>
      </c>
      <c r="O1258">
        <f>tbl_salesdata[[#This Row],[Ship Date]]-tbl_salesdata[[#This Row],[Order Date]]</f>
        <v>16</v>
      </c>
      <c r="P1258">
        <f>WEEKDAY(tbl_salesdata[[#This Row],[Order Date]],2)</f>
        <v>5</v>
      </c>
      <c r="Q1258" t="str">
        <f>TEXT(tbl_salesdata[[#This Row],[Order Date]],"dddd")</f>
        <v>Friday</v>
      </c>
      <c r="R1258" t="str">
        <f>IF(tbl_salesdata[[#This Row],[Weekdaynum]]&gt;5,"Yes","No")</f>
        <v>No</v>
      </c>
    </row>
    <row r="1259" spans="1:18" hidden="1" x14ac:dyDescent="0.35">
      <c r="A1259">
        <v>397874438</v>
      </c>
      <c r="B1259" s="3">
        <v>43402</v>
      </c>
      <c r="C1259" s="3">
        <v>43413</v>
      </c>
      <c r="D1259" t="s">
        <v>195</v>
      </c>
      <c r="E1259" t="s">
        <v>21</v>
      </c>
      <c r="F1259" t="s">
        <v>22</v>
      </c>
      <c r="G1259" t="s">
        <v>14</v>
      </c>
      <c r="H1259" t="s">
        <v>15</v>
      </c>
      <c r="I1259" s="9">
        <v>8743</v>
      </c>
      <c r="J1259" s="9">
        <v>47.45</v>
      </c>
      <c r="K1259" s="9">
        <v>31.79</v>
      </c>
      <c r="L1259" s="9">
        <f>tbl_salesdata[[#This Row],[Units Sold]]*tbl_salesdata[[#This Row],[Unit Cost]]</f>
        <v>277939.96999999997</v>
      </c>
      <c r="M1259" s="9">
        <f>tbl_salesdata[[#This Row],[Units Sold]]*tbl_salesdata[[#This Row],[Unit Price]]</f>
        <v>414855.35000000003</v>
      </c>
      <c r="N1259" s="9">
        <f>tbl_salesdata[[#This Row],[Total Sales]]-tbl_salesdata[[#This Row],[Total Cost]]</f>
        <v>136915.38000000006</v>
      </c>
      <c r="O1259">
        <f>tbl_salesdata[[#This Row],[Ship Date]]-tbl_salesdata[[#This Row],[Order Date]]</f>
        <v>11</v>
      </c>
      <c r="P1259">
        <f>WEEKDAY(tbl_salesdata[[#This Row],[Order Date]],2)</f>
        <v>1</v>
      </c>
      <c r="Q1259" t="str">
        <f>TEXT(tbl_salesdata[[#This Row],[Order Date]],"dddd")</f>
        <v>Monday</v>
      </c>
      <c r="R1259" t="str">
        <f>IF(tbl_salesdata[[#This Row],[Weekdaynum]]&gt;5,"Yes","No")</f>
        <v>No</v>
      </c>
    </row>
    <row r="1260" spans="1:18" hidden="1" x14ac:dyDescent="0.35">
      <c r="A1260">
        <v>520777547</v>
      </c>
      <c r="B1260" s="3">
        <v>44622</v>
      </c>
      <c r="C1260" s="3">
        <v>44628</v>
      </c>
      <c r="D1260" t="s">
        <v>49</v>
      </c>
      <c r="E1260" t="s">
        <v>21</v>
      </c>
      <c r="F1260" t="s">
        <v>33</v>
      </c>
      <c r="G1260" t="s">
        <v>18</v>
      </c>
      <c r="H1260" t="s">
        <v>19</v>
      </c>
      <c r="I1260" s="9">
        <v>8504</v>
      </c>
      <c r="J1260" s="9">
        <v>109.28</v>
      </c>
      <c r="K1260" s="9">
        <v>35.840000000000003</v>
      </c>
      <c r="L1260" s="9">
        <f>tbl_salesdata[[#This Row],[Units Sold]]*tbl_salesdata[[#This Row],[Unit Cost]]</f>
        <v>304783.36000000004</v>
      </c>
      <c r="M1260" s="9">
        <f>tbl_salesdata[[#This Row],[Units Sold]]*tbl_salesdata[[#This Row],[Unit Price]]</f>
        <v>929317.12</v>
      </c>
      <c r="N1260" s="9">
        <f>tbl_salesdata[[#This Row],[Total Sales]]-tbl_salesdata[[#This Row],[Total Cost]]</f>
        <v>624533.76000000001</v>
      </c>
      <c r="O1260">
        <f>tbl_salesdata[[#This Row],[Ship Date]]-tbl_salesdata[[#This Row],[Order Date]]</f>
        <v>6</v>
      </c>
      <c r="P1260">
        <f>WEEKDAY(tbl_salesdata[[#This Row],[Order Date]],2)</f>
        <v>3</v>
      </c>
      <c r="Q1260" t="str">
        <f>TEXT(tbl_salesdata[[#This Row],[Order Date]],"dddd")</f>
        <v>Wednesday</v>
      </c>
      <c r="R1260" t="str">
        <f>IF(tbl_salesdata[[#This Row],[Weekdaynum]]&gt;5,"Yes","No")</f>
        <v>No</v>
      </c>
    </row>
    <row r="1261" spans="1:18" hidden="1" x14ac:dyDescent="0.35">
      <c r="A1261">
        <v>899401175</v>
      </c>
      <c r="B1261" s="3">
        <v>42209</v>
      </c>
      <c r="C1261" s="3">
        <v>42220</v>
      </c>
      <c r="D1261" t="s">
        <v>191</v>
      </c>
      <c r="E1261" t="s">
        <v>24</v>
      </c>
      <c r="F1261" t="s">
        <v>56</v>
      </c>
      <c r="G1261" t="s">
        <v>18</v>
      </c>
      <c r="H1261" t="s">
        <v>19</v>
      </c>
      <c r="I1261" s="9">
        <v>1649</v>
      </c>
      <c r="J1261" s="9">
        <v>9.33</v>
      </c>
      <c r="K1261" s="9">
        <v>6.92</v>
      </c>
      <c r="L1261" s="9">
        <f>tbl_salesdata[[#This Row],[Units Sold]]*tbl_salesdata[[#This Row],[Unit Cost]]</f>
        <v>11411.08</v>
      </c>
      <c r="M1261" s="9">
        <f>tbl_salesdata[[#This Row],[Units Sold]]*tbl_salesdata[[#This Row],[Unit Price]]</f>
        <v>15385.17</v>
      </c>
      <c r="N1261" s="9">
        <f>tbl_salesdata[[#This Row],[Total Sales]]-tbl_salesdata[[#This Row],[Total Cost]]</f>
        <v>3974.09</v>
      </c>
      <c r="O1261">
        <f>tbl_salesdata[[#This Row],[Ship Date]]-tbl_salesdata[[#This Row],[Order Date]]</f>
        <v>11</v>
      </c>
      <c r="P1261">
        <f>WEEKDAY(tbl_salesdata[[#This Row],[Order Date]],2)</f>
        <v>5</v>
      </c>
      <c r="Q1261" t="str">
        <f>TEXT(tbl_salesdata[[#This Row],[Order Date]],"dddd")</f>
        <v>Friday</v>
      </c>
      <c r="R1261" t="str">
        <f>IF(tbl_salesdata[[#This Row],[Weekdaynum]]&gt;5,"Yes","No")</f>
        <v>No</v>
      </c>
    </row>
    <row r="1262" spans="1:18" hidden="1" x14ac:dyDescent="0.35">
      <c r="A1262">
        <v>672856652</v>
      </c>
      <c r="B1262" s="3">
        <v>43278</v>
      </c>
      <c r="C1262" s="3">
        <v>43286</v>
      </c>
      <c r="D1262" t="s">
        <v>203</v>
      </c>
      <c r="E1262" t="s">
        <v>21</v>
      </c>
      <c r="F1262" t="s">
        <v>76</v>
      </c>
      <c r="G1262" t="s">
        <v>14</v>
      </c>
      <c r="H1262" t="s">
        <v>19</v>
      </c>
      <c r="I1262" s="9">
        <v>2091</v>
      </c>
      <c r="J1262" s="9">
        <v>668.27</v>
      </c>
      <c r="K1262" s="9">
        <v>502.54</v>
      </c>
      <c r="L1262" s="9">
        <f>tbl_salesdata[[#This Row],[Units Sold]]*tbl_salesdata[[#This Row],[Unit Cost]]</f>
        <v>1050811.1400000001</v>
      </c>
      <c r="M1262" s="9">
        <f>tbl_salesdata[[#This Row],[Units Sold]]*tbl_salesdata[[#This Row],[Unit Price]]</f>
        <v>1397352.57</v>
      </c>
      <c r="N1262" s="9">
        <f>tbl_salesdata[[#This Row],[Total Sales]]-tbl_salesdata[[#This Row],[Total Cost]]</f>
        <v>346541.42999999993</v>
      </c>
      <c r="O1262">
        <f>tbl_salesdata[[#This Row],[Ship Date]]-tbl_salesdata[[#This Row],[Order Date]]</f>
        <v>8</v>
      </c>
      <c r="P1262">
        <f>WEEKDAY(tbl_salesdata[[#This Row],[Order Date]],2)</f>
        <v>3</v>
      </c>
      <c r="Q1262" t="str">
        <f>TEXT(tbl_salesdata[[#This Row],[Order Date]],"dddd")</f>
        <v>Wednesday</v>
      </c>
      <c r="R1262" t="str">
        <f>IF(tbl_salesdata[[#This Row],[Weekdaynum]]&gt;5,"Yes","No")</f>
        <v>No</v>
      </c>
    </row>
    <row r="1263" spans="1:18" x14ac:dyDescent="0.35">
      <c r="A1263">
        <v>354667699</v>
      </c>
      <c r="B1263" s="3">
        <v>44156</v>
      </c>
      <c r="C1263" s="3">
        <v>44167</v>
      </c>
      <c r="D1263" t="s">
        <v>193</v>
      </c>
      <c r="E1263" t="s">
        <v>21</v>
      </c>
      <c r="F1263" t="s">
        <v>40</v>
      </c>
      <c r="G1263" t="s">
        <v>18</v>
      </c>
      <c r="H1263" t="s">
        <v>26</v>
      </c>
      <c r="I1263" s="9">
        <v>2908</v>
      </c>
      <c r="J1263" s="9">
        <v>651.21</v>
      </c>
      <c r="K1263" s="9">
        <v>524.96</v>
      </c>
      <c r="L1263" s="9">
        <f>tbl_salesdata[[#This Row],[Units Sold]]*tbl_salesdata[[#This Row],[Unit Cost]]</f>
        <v>1526583.6800000002</v>
      </c>
      <c r="M1263" s="9">
        <f>tbl_salesdata[[#This Row],[Units Sold]]*tbl_salesdata[[#This Row],[Unit Price]]</f>
        <v>1893718.6800000002</v>
      </c>
      <c r="N1263" s="9">
        <f>tbl_salesdata[[#This Row],[Total Sales]]-tbl_salesdata[[#This Row],[Total Cost]]</f>
        <v>367135</v>
      </c>
      <c r="O1263">
        <f>tbl_salesdata[[#This Row],[Ship Date]]-tbl_salesdata[[#This Row],[Order Date]]</f>
        <v>11</v>
      </c>
      <c r="P1263">
        <f>WEEKDAY(tbl_salesdata[[#This Row],[Order Date]],2)</f>
        <v>6</v>
      </c>
      <c r="Q1263" t="str">
        <f>TEXT(tbl_salesdata[[#This Row],[Order Date]],"dddd")</f>
        <v>Saturday</v>
      </c>
      <c r="R1263" t="str">
        <f>IF(tbl_salesdata[[#This Row],[Weekdaynum]]&gt;5,"Yes","No")</f>
        <v>Yes</v>
      </c>
    </row>
    <row r="1264" spans="1:18" hidden="1" x14ac:dyDescent="0.35">
      <c r="A1264">
        <v>262270963</v>
      </c>
      <c r="B1264" s="3">
        <v>42184</v>
      </c>
      <c r="C1264" s="3">
        <v>42204</v>
      </c>
      <c r="D1264" t="s">
        <v>130</v>
      </c>
      <c r="E1264" t="s">
        <v>29</v>
      </c>
      <c r="F1264" t="s">
        <v>17</v>
      </c>
      <c r="G1264" t="s">
        <v>14</v>
      </c>
      <c r="H1264" t="s">
        <v>26</v>
      </c>
      <c r="I1264" s="9">
        <v>661</v>
      </c>
      <c r="J1264" s="9">
        <v>152.58000000000001</v>
      </c>
      <c r="K1264" s="9">
        <v>97.44</v>
      </c>
      <c r="L1264" s="9">
        <f>tbl_salesdata[[#This Row],[Units Sold]]*tbl_salesdata[[#This Row],[Unit Cost]]</f>
        <v>64407.839999999997</v>
      </c>
      <c r="M1264" s="9">
        <f>tbl_salesdata[[#This Row],[Units Sold]]*tbl_salesdata[[#This Row],[Unit Price]]</f>
        <v>100855.38</v>
      </c>
      <c r="N1264" s="9">
        <f>tbl_salesdata[[#This Row],[Total Sales]]-tbl_salesdata[[#This Row],[Total Cost]]</f>
        <v>36447.540000000008</v>
      </c>
      <c r="O1264">
        <f>tbl_salesdata[[#This Row],[Ship Date]]-tbl_salesdata[[#This Row],[Order Date]]</f>
        <v>20</v>
      </c>
      <c r="P1264">
        <f>WEEKDAY(tbl_salesdata[[#This Row],[Order Date]],2)</f>
        <v>1</v>
      </c>
      <c r="Q1264" t="str">
        <f>TEXT(tbl_salesdata[[#This Row],[Order Date]],"dddd")</f>
        <v>Monday</v>
      </c>
      <c r="R1264" t="str">
        <f>IF(tbl_salesdata[[#This Row],[Weekdaynum]]&gt;5,"Yes","No")</f>
        <v>No</v>
      </c>
    </row>
    <row r="1265" spans="1:18" x14ac:dyDescent="0.35">
      <c r="A1265">
        <v>420111453</v>
      </c>
      <c r="B1265" s="3">
        <v>42728</v>
      </c>
      <c r="C1265" s="3">
        <v>42738</v>
      </c>
      <c r="D1265" t="s">
        <v>123</v>
      </c>
      <c r="E1265" t="s">
        <v>38</v>
      </c>
      <c r="F1265" t="s">
        <v>25</v>
      </c>
      <c r="G1265" t="s">
        <v>14</v>
      </c>
      <c r="H1265" t="s">
        <v>26</v>
      </c>
      <c r="I1265" s="9">
        <v>9170</v>
      </c>
      <c r="J1265" s="9">
        <v>205.7</v>
      </c>
      <c r="K1265" s="9">
        <v>117.11</v>
      </c>
      <c r="L1265" s="9">
        <f>tbl_salesdata[[#This Row],[Units Sold]]*tbl_salesdata[[#This Row],[Unit Cost]]</f>
        <v>1073898.7</v>
      </c>
      <c r="M1265" s="9">
        <f>tbl_salesdata[[#This Row],[Units Sold]]*tbl_salesdata[[#This Row],[Unit Price]]</f>
        <v>1886269</v>
      </c>
      <c r="N1265" s="9">
        <f>tbl_salesdata[[#This Row],[Total Sales]]-tbl_salesdata[[#This Row],[Total Cost]]</f>
        <v>812370.3</v>
      </c>
      <c r="O1265">
        <f>tbl_salesdata[[#This Row],[Ship Date]]-tbl_salesdata[[#This Row],[Order Date]]</f>
        <v>10</v>
      </c>
      <c r="P1265">
        <f>WEEKDAY(tbl_salesdata[[#This Row],[Order Date]],2)</f>
        <v>6</v>
      </c>
      <c r="Q1265" t="str">
        <f>TEXT(tbl_salesdata[[#This Row],[Order Date]],"dddd")</f>
        <v>Saturday</v>
      </c>
      <c r="R1265" t="str">
        <f>IF(tbl_salesdata[[#This Row],[Weekdaynum]]&gt;5,"Yes","No")</f>
        <v>Yes</v>
      </c>
    </row>
    <row r="1266" spans="1:18" hidden="1" x14ac:dyDescent="0.35">
      <c r="A1266">
        <v>108161103</v>
      </c>
      <c r="B1266" s="3">
        <v>42347</v>
      </c>
      <c r="C1266" s="3">
        <v>42367</v>
      </c>
      <c r="D1266" t="s">
        <v>105</v>
      </c>
      <c r="E1266" t="s">
        <v>12</v>
      </c>
      <c r="F1266" t="s">
        <v>56</v>
      </c>
      <c r="G1266" t="s">
        <v>18</v>
      </c>
      <c r="H1266" t="s">
        <v>19</v>
      </c>
      <c r="I1266" s="9">
        <v>6129</v>
      </c>
      <c r="J1266" s="9">
        <v>9.33</v>
      </c>
      <c r="K1266" s="9">
        <v>6.92</v>
      </c>
      <c r="L1266" s="9">
        <f>tbl_salesdata[[#This Row],[Units Sold]]*tbl_salesdata[[#This Row],[Unit Cost]]</f>
        <v>42412.68</v>
      </c>
      <c r="M1266" s="9">
        <f>tbl_salesdata[[#This Row],[Units Sold]]*tbl_salesdata[[#This Row],[Unit Price]]</f>
        <v>57183.57</v>
      </c>
      <c r="N1266" s="9">
        <f>tbl_salesdata[[#This Row],[Total Sales]]-tbl_salesdata[[#This Row],[Total Cost]]</f>
        <v>14770.89</v>
      </c>
      <c r="O1266">
        <f>tbl_salesdata[[#This Row],[Ship Date]]-tbl_salesdata[[#This Row],[Order Date]]</f>
        <v>20</v>
      </c>
      <c r="P1266">
        <f>WEEKDAY(tbl_salesdata[[#This Row],[Order Date]],2)</f>
        <v>3</v>
      </c>
      <c r="Q1266" t="str">
        <f>TEXT(tbl_salesdata[[#This Row],[Order Date]],"dddd")</f>
        <v>Wednesday</v>
      </c>
      <c r="R1266" t="str">
        <f>IF(tbl_salesdata[[#This Row],[Weekdaynum]]&gt;5,"Yes","No")</f>
        <v>No</v>
      </c>
    </row>
    <row r="1267" spans="1:18" hidden="1" x14ac:dyDescent="0.35">
      <c r="A1267">
        <v>353383243</v>
      </c>
      <c r="B1267" s="3">
        <v>43235</v>
      </c>
      <c r="C1267" s="3">
        <v>43245</v>
      </c>
      <c r="D1267" t="s">
        <v>144</v>
      </c>
      <c r="E1267" t="s">
        <v>21</v>
      </c>
      <c r="F1267" t="s">
        <v>40</v>
      </c>
      <c r="G1267" t="s">
        <v>14</v>
      </c>
      <c r="H1267" t="s">
        <v>26</v>
      </c>
      <c r="I1267" s="9">
        <v>2809</v>
      </c>
      <c r="J1267" s="9">
        <v>651.21</v>
      </c>
      <c r="K1267" s="9">
        <v>524.96</v>
      </c>
      <c r="L1267" s="9">
        <f>tbl_salesdata[[#This Row],[Units Sold]]*tbl_salesdata[[#This Row],[Unit Cost]]</f>
        <v>1474612.6400000001</v>
      </c>
      <c r="M1267" s="9">
        <f>tbl_salesdata[[#This Row],[Units Sold]]*tbl_salesdata[[#This Row],[Unit Price]]</f>
        <v>1829248.8900000001</v>
      </c>
      <c r="N1267" s="9">
        <f>tbl_salesdata[[#This Row],[Total Sales]]-tbl_salesdata[[#This Row],[Total Cost]]</f>
        <v>354636.25</v>
      </c>
      <c r="O1267">
        <f>tbl_salesdata[[#This Row],[Ship Date]]-tbl_salesdata[[#This Row],[Order Date]]</f>
        <v>10</v>
      </c>
      <c r="P1267">
        <f>WEEKDAY(tbl_salesdata[[#This Row],[Order Date]],2)</f>
        <v>2</v>
      </c>
      <c r="Q1267" t="str">
        <f>TEXT(tbl_salesdata[[#This Row],[Order Date]],"dddd")</f>
        <v>Tuesday</v>
      </c>
      <c r="R1267" t="str">
        <f>IF(tbl_salesdata[[#This Row],[Weekdaynum]]&gt;5,"Yes","No")</f>
        <v>No</v>
      </c>
    </row>
    <row r="1268" spans="1:18" x14ac:dyDescent="0.35">
      <c r="A1268">
        <v>833340728</v>
      </c>
      <c r="B1268" s="3">
        <v>44163</v>
      </c>
      <c r="C1268" s="3">
        <v>44178</v>
      </c>
      <c r="D1268" t="s">
        <v>183</v>
      </c>
      <c r="E1268" t="s">
        <v>24</v>
      </c>
      <c r="F1268" t="s">
        <v>40</v>
      </c>
      <c r="G1268" t="s">
        <v>18</v>
      </c>
      <c r="H1268" t="s">
        <v>15</v>
      </c>
      <c r="I1268" s="9">
        <v>2895</v>
      </c>
      <c r="J1268" s="9">
        <v>651.21</v>
      </c>
      <c r="K1268" s="9">
        <v>524.96</v>
      </c>
      <c r="L1268" s="9">
        <f>tbl_salesdata[[#This Row],[Units Sold]]*tbl_salesdata[[#This Row],[Unit Cost]]</f>
        <v>1519759.2000000002</v>
      </c>
      <c r="M1268" s="9">
        <f>tbl_salesdata[[#This Row],[Units Sold]]*tbl_salesdata[[#This Row],[Unit Price]]</f>
        <v>1885252.9500000002</v>
      </c>
      <c r="N1268" s="9">
        <f>tbl_salesdata[[#This Row],[Total Sales]]-tbl_salesdata[[#This Row],[Total Cost]]</f>
        <v>365493.75</v>
      </c>
      <c r="O1268">
        <f>tbl_salesdata[[#This Row],[Ship Date]]-tbl_salesdata[[#This Row],[Order Date]]</f>
        <v>15</v>
      </c>
      <c r="P1268">
        <f>WEEKDAY(tbl_salesdata[[#This Row],[Order Date]],2)</f>
        <v>6</v>
      </c>
      <c r="Q1268" t="str">
        <f>TEXT(tbl_salesdata[[#This Row],[Order Date]],"dddd")</f>
        <v>Saturday</v>
      </c>
      <c r="R1268" t="str">
        <f>IF(tbl_salesdata[[#This Row],[Weekdaynum]]&gt;5,"Yes","No")</f>
        <v>Yes</v>
      </c>
    </row>
    <row r="1269" spans="1:18" hidden="1" x14ac:dyDescent="0.35">
      <c r="A1269">
        <v>193313300</v>
      </c>
      <c r="B1269" s="3">
        <v>44568</v>
      </c>
      <c r="C1269" s="3">
        <v>44585</v>
      </c>
      <c r="D1269" t="s">
        <v>207</v>
      </c>
      <c r="E1269" t="s">
        <v>51</v>
      </c>
      <c r="F1269" t="s">
        <v>68</v>
      </c>
      <c r="G1269" t="s">
        <v>18</v>
      </c>
      <c r="H1269" t="s">
        <v>19</v>
      </c>
      <c r="I1269" s="9">
        <v>4556</v>
      </c>
      <c r="J1269" s="9">
        <v>154.06</v>
      </c>
      <c r="K1269" s="9">
        <v>90.93</v>
      </c>
      <c r="L1269" s="9">
        <f>tbl_salesdata[[#This Row],[Units Sold]]*tbl_salesdata[[#This Row],[Unit Cost]]</f>
        <v>414277.08</v>
      </c>
      <c r="M1269" s="9">
        <f>tbl_salesdata[[#This Row],[Units Sold]]*tbl_salesdata[[#This Row],[Unit Price]]</f>
        <v>701897.36</v>
      </c>
      <c r="N1269" s="9">
        <f>tbl_salesdata[[#This Row],[Total Sales]]-tbl_salesdata[[#This Row],[Total Cost]]</f>
        <v>287620.27999999997</v>
      </c>
      <c r="O1269">
        <f>tbl_salesdata[[#This Row],[Ship Date]]-tbl_salesdata[[#This Row],[Order Date]]</f>
        <v>17</v>
      </c>
      <c r="P1269">
        <f>WEEKDAY(tbl_salesdata[[#This Row],[Order Date]],2)</f>
        <v>5</v>
      </c>
      <c r="Q1269" t="str">
        <f>TEXT(tbl_salesdata[[#This Row],[Order Date]],"dddd")</f>
        <v>Friday</v>
      </c>
      <c r="R1269" t="str">
        <f>IF(tbl_salesdata[[#This Row],[Weekdaynum]]&gt;5,"Yes","No")</f>
        <v>No</v>
      </c>
    </row>
    <row r="1270" spans="1:18" hidden="1" x14ac:dyDescent="0.35">
      <c r="A1270">
        <v>470931375</v>
      </c>
      <c r="B1270" s="3">
        <v>44157</v>
      </c>
      <c r="C1270" s="3">
        <v>44167</v>
      </c>
      <c r="D1270" t="s">
        <v>126</v>
      </c>
      <c r="E1270" t="s">
        <v>24</v>
      </c>
      <c r="F1270" t="s">
        <v>22</v>
      </c>
      <c r="G1270" t="s">
        <v>14</v>
      </c>
      <c r="H1270" t="s">
        <v>15</v>
      </c>
      <c r="I1270" s="9">
        <v>7914</v>
      </c>
      <c r="J1270" s="9">
        <v>47.45</v>
      </c>
      <c r="K1270" s="9">
        <v>31.79</v>
      </c>
      <c r="L1270" s="9">
        <f>tbl_salesdata[[#This Row],[Units Sold]]*tbl_salesdata[[#This Row],[Unit Cost]]</f>
        <v>251586.06</v>
      </c>
      <c r="M1270" s="9">
        <f>tbl_salesdata[[#This Row],[Units Sold]]*tbl_salesdata[[#This Row],[Unit Price]]</f>
        <v>375519.30000000005</v>
      </c>
      <c r="N1270" s="9">
        <f>tbl_salesdata[[#This Row],[Total Sales]]-tbl_salesdata[[#This Row],[Total Cost]]</f>
        <v>123933.24000000005</v>
      </c>
      <c r="O1270">
        <f>tbl_salesdata[[#This Row],[Ship Date]]-tbl_salesdata[[#This Row],[Order Date]]</f>
        <v>10</v>
      </c>
      <c r="P1270">
        <f>WEEKDAY(tbl_salesdata[[#This Row],[Order Date]],2)</f>
        <v>7</v>
      </c>
      <c r="Q1270" t="str">
        <f>TEXT(tbl_salesdata[[#This Row],[Order Date]],"dddd")</f>
        <v>Sunday</v>
      </c>
      <c r="R1270" t="str">
        <f>IF(tbl_salesdata[[#This Row],[Weekdaynum]]&gt;5,"Yes","No")</f>
        <v>Yes</v>
      </c>
    </row>
    <row r="1271" spans="1:18" hidden="1" x14ac:dyDescent="0.35">
      <c r="A1271">
        <v>959445750</v>
      </c>
      <c r="B1271" s="3">
        <v>44853</v>
      </c>
      <c r="C1271" s="3">
        <v>44856</v>
      </c>
      <c r="D1271" t="s">
        <v>216</v>
      </c>
      <c r="E1271" t="s">
        <v>51</v>
      </c>
      <c r="F1271" t="s">
        <v>17</v>
      </c>
      <c r="G1271" t="s">
        <v>18</v>
      </c>
      <c r="H1271" t="s">
        <v>15</v>
      </c>
      <c r="I1271" s="9">
        <v>173</v>
      </c>
      <c r="J1271" s="9">
        <v>152.58000000000001</v>
      </c>
      <c r="K1271" s="9">
        <v>97.44</v>
      </c>
      <c r="L1271" s="9">
        <f>tbl_salesdata[[#This Row],[Units Sold]]*tbl_salesdata[[#This Row],[Unit Cost]]</f>
        <v>16857.12</v>
      </c>
      <c r="M1271" s="9">
        <f>tbl_salesdata[[#This Row],[Units Sold]]*tbl_salesdata[[#This Row],[Unit Price]]</f>
        <v>26396.340000000004</v>
      </c>
      <c r="N1271" s="9">
        <f>tbl_salesdata[[#This Row],[Total Sales]]-tbl_salesdata[[#This Row],[Total Cost]]</f>
        <v>9539.2200000000048</v>
      </c>
      <c r="O1271">
        <f>tbl_salesdata[[#This Row],[Ship Date]]-tbl_salesdata[[#This Row],[Order Date]]</f>
        <v>3</v>
      </c>
      <c r="P1271">
        <f>WEEKDAY(tbl_salesdata[[#This Row],[Order Date]],2)</f>
        <v>3</v>
      </c>
      <c r="Q1271" t="str">
        <f>TEXT(tbl_salesdata[[#This Row],[Order Date]],"dddd")</f>
        <v>Wednesday</v>
      </c>
      <c r="R1271" t="str">
        <f>IF(tbl_salesdata[[#This Row],[Weekdaynum]]&gt;5,"Yes","No")</f>
        <v>No</v>
      </c>
    </row>
    <row r="1272" spans="1:18" hidden="1" x14ac:dyDescent="0.35">
      <c r="A1272">
        <v>151092755</v>
      </c>
      <c r="B1272" s="3">
        <v>42662</v>
      </c>
      <c r="C1272" s="3">
        <v>42681</v>
      </c>
      <c r="D1272" t="s">
        <v>200</v>
      </c>
      <c r="E1272" t="s">
        <v>24</v>
      </c>
      <c r="F1272" t="s">
        <v>33</v>
      </c>
      <c r="G1272" t="s">
        <v>14</v>
      </c>
      <c r="H1272" t="s">
        <v>19</v>
      </c>
      <c r="I1272" s="9">
        <v>559</v>
      </c>
      <c r="J1272" s="9">
        <v>109.28</v>
      </c>
      <c r="K1272" s="9">
        <v>35.840000000000003</v>
      </c>
      <c r="L1272" s="9">
        <f>tbl_salesdata[[#This Row],[Units Sold]]*tbl_salesdata[[#This Row],[Unit Cost]]</f>
        <v>20034.560000000001</v>
      </c>
      <c r="M1272" s="9">
        <f>tbl_salesdata[[#This Row],[Units Sold]]*tbl_salesdata[[#This Row],[Unit Price]]</f>
        <v>61087.520000000004</v>
      </c>
      <c r="N1272" s="9">
        <f>tbl_salesdata[[#This Row],[Total Sales]]-tbl_salesdata[[#This Row],[Total Cost]]</f>
        <v>41052.960000000006</v>
      </c>
      <c r="O1272">
        <f>tbl_salesdata[[#This Row],[Ship Date]]-tbl_salesdata[[#This Row],[Order Date]]</f>
        <v>19</v>
      </c>
      <c r="P1272">
        <f>WEEKDAY(tbl_salesdata[[#This Row],[Order Date]],2)</f>
        <v>3</v>
      </c>
      <c r="Q1272" t="str">
        <f>TEXT(tbl_salesdata[[#This Row],[Order Date]],"dddd")</f>
        <v>Wednesday</v>
      </c>
      <c r="R1272" t="str">
        <f>IF(tbl_salesdata[[#This Row],[Weekdaynum]]&gt;5,"Yes","No")</f>
        <v>No</v>
      </c>
    </row>
    <row r="1273" spans="1:18" hidden="1" x14ac:dyDescent="0.35">
      <c r="A1273">
        <v>208421218</v>
      </c>
      <c r="B1273" s="3">
        <v>44907</v>
      </c>
      <c r="C1273" s="3">
        <v>44917</v>
      </c>
      <c r="D1273" t="s">
        <v>50</v>
      </c>
      <c r="E1273" t="s">
        <v>51</v>
      </c>
      <c r="F1273" t="s">
        <v>56</v>
      </c>
      <c r="G1273" t="s">
        <v>14</v>
      </c>
      <c r="H1273" t="s">
        <v>26</v>
      </c>
      <c r="I1273" s="9">
        <v>5325</v>
      </c>
      <c r="J1273" s="9">
        <v>9.33</v>
      </c>
      <c r="K1273" s="9">
        <v>6.92</v>
      </c>
      <c r="L1273" s="9">
        <f>tbl_salesdata[[#This Row],[Units Sold]]*tbl_salesdata[[#This Row],[Unit Cost]]</f>
        <v>36849</v>
      </c>
      <c r="M1273" s="9">
        <f>tbl_salesdata[[#This Row],[Units Sold]]*tbl_salesdata[[#This Row],[Unit Price]]</f>
        <v>49682.25</v>
      </c>
      <c r="N1273" s="9">
        <f>tbl_salesdata[[#This Row],[Total Sales]]-tbl_salesdata[[#This Row],[Total Cost]]</f>
        <v>12833.25</v>
      </c>
      <c r="O1273">
        <f>tbl_salesdata[[#This Row],[Ship Date]]-tbl_salesdata[[#This Row],[Order Date]]</f>
        <v>10</v>
      </c>
      <c r="P1273">
        <f>WEEKDAY(tbl_salesdata[[#This Row],[Order Date]],2)</f>
        <v>1</v>
      </c>
      <c r="Q1273" t="str">
        <f>TEXT(tbl_salesdata[[#This Row],[Order Date]],"dddd")</f>
        <v>Monday</v>
      </c>
      <c r="R1273" t="str">
        <f>IF(tbl_salesdata[[#This Row],[Weekdaynum]]&gt;5,"Yes","No")</f>
        <v>No</v>
      </c>
    </row>
    <row r="1274" spans="1:18" hidden="1" x14ac:dyDescent="0.35">
      <c r="A1274">
        <v>214292466</v>
      </c>
      <c r="B1274" s="3">
        <v>43910</v>
      </c>
      <c r="C1274" s="3">
        <v>43913</v>
      </c>
      <c r="D1274" t="s">
        <v>71</v>
      </c>
      <c r="E1274" t="s">
        <v>21</v>
      </c>
      <c r="F1274" t="s">
        <v>17</v>
      </c>
      <c r="G1274" t="s">
        <v>14</v>
      </c>
      <c r="H1274" t="s">
        <v>26</v>
      </c>
      <c r="I1274" s="9">
        <v>2758</v>
      </c>
      <c r="J1274" s="9">
        <v>152.58000000000001</v>
      </c>
      <c r="K1274" s="9">
        <v>97.44</v>
      </c>
      <c r="L1274" s="9">
        <f>tbl_salesdata[[#This Row],[Units Sold]]*tbl_salesdata[[#This Row],[Unit Cost]]</f>
        <v>268739.52</v>
      </c>
      <c r="M1274" s="9">
        <f>tbl_salesdata[[#This Row],[Units Sold]]*tbl_salesdata[[#This Row],[Unit Price]]</f>
        <v>420815.64</v>
      </c>
      <c r="N1274" s="9">
        <f>tbl_salesdata[[#This Row],[Total Sales]]-tbl_salesdata[[#This Row],[Total Cost]]</f>
        <v>152076.12</v>
      </c>
      <c r="O1274">
        <f>tbl_salesdata[[#This Row],[Ship Date]]-tbl_salesdata[[#This Row],[Order Date]]</f>
        <v>3</v>
      </c>
      <c r="P1274">
        <f>WEEKDAY(tbl_salesdata[[#This Row],[Order Date]],2)</f>
        <v>5</v>
      </c>
      <c r="Q1274" t="str">
        <f>TEXT(tbl_salesdata[[#This Row],[Order Date]],"dddd")</f>
        <v>Friday</v>
      </c>
      <c r="R1274" t="str">
        <f>IF(tbl_salesdata[[#This Row],[Weekdaynum]]&gt;5,"Yes","No")</f>
        <v>No</v>
      </c>
    </row>
    <row r="1275" spans="1:18" hidden="1" x14ac:dyDescent="0.35">
      <c r="A1275">
        <v>221880328</v>
      </c>
      <c r="B1275" s="3">
        <v>43157</v>
      </c>
      <c r="C1275" s="3">
        <v>43173</v>
      </c>
      <c r="D1275" t="s">
        <v>206</v>
      </c>
      <c r="E1275" t="s">
        <v>24</v>
      </c>
      <c r="F1275" t="s">
        <v>13</v>
      </c>
      <c r="G1275" t="s">
        <v>14</v>
      </c>
      <c r="H1275" t="s">
        <v>26</v>
      </c>
      <c r="I1275" s="9">
        <v>8175</v>
      </c>
      <c r="J1275" s="9">
        <v>255.28</v>
      </c>
      <c r="K1275" s="9">
        <v>159.41999999999999</v>
      </c>
      <c r="L1275" s="9">
        <f>tbl_salesdata[[#This Row],[Units Sold]]*tbl_salesdata[[#This Row],[Unit Cost]]</f>
        <v>1303258.5</v>
      </c>
      <c r="M1275" s="9">
        <f>tbl_salesdata[[#This Row],[Units Sold]]*tbl_salesdata[[#This Row],[Unit Price]]</f>
        <v>2086914</v>
      </c>
      <c r="N1275" s="9">
        <f>tbl_salesdata[[#This Row],[Total Sales]]-tbl_salesdata[[#This Row],[Total Cost]]</f>
        <v>783655.5</v>
      </c>
      <c r="O1275">
        <f>tbl_salesdata[[#This Row],[Ship Date]]-tbl_salesdata[[#This Row],[Order Date]]</f>
        <v>16</v>
      </c>
      <c r="P1275">
        <f>WEEKDAY(tbl_salesdata[[#This Row],[Order Date]],2)</f>
        <v>1</v>
      </c>
      <c r="Q1275" t="str">
        <f>TEXT(tbl_salesdata[[#This Row],[Order Date]],"dddd")</f>
        <v>Monday</v>
      </c>
      <c r="R1275" t="str">
        <f>IF(tbl_salesdata[[#This Row],[Weekdaynum]]&gt;5,"Yes","No")</f>
        <v>No</v>
      </c>
    </row>
    <row r="1276" spans="1:18" hidden="1" x14ac:dyDescent="0.35">
      <c r="A1276">
        <v>804671132</v>
      </c>
      <c r="B1276" s="3">
        <v>44329</v>
      </c>
      <c r="C1276" s="3">
        <v>44338</v>
      </c>
      <c r="D1276" t="s">
        <v>151</v>
      </c>
      <c r="E1276" t="s">
        <v>32</v>
      </c>
      <c r="F1276" t="s">
        <v>22</v>
      </c>
      <c r="G1276" t="s">
        <v>14</v>
      </c>
      <c r="H1276" t="s">
        <v>34</v>
      </c>
      <c r="I1276" s="9">
        <v>8924</v>
      </c>
      <c r="J1276" s="9">
        <v>47.45</v>
      </c>
      <c r="K1276" s="9">
        <v>31.79</v>
      </c>
      <c r="L1276" s="9">
        <f>tbl_salesdata[[#This Row],[Units Sold]]*tbl_salesdata[[#This Row],[Unit Cost]]</f>
        <v>283693.96000000002</v>
      </c>
      <c r="M1276" s="9">
        <f>tbl_salesdata[[#This Row],[Units Sold]]*tbl_salesdata[[#This Row],[Unit Price]]</f>
        <v>423443.80000000005</v>
      </c>
      <c r="N1276" s="9">
        <f>tbl_salesdata[[#This Row],[Total Sales]]-tbl_salesdata[[#This Row],[Total Cost]]</f>
        <v>139749.84000000003</v>
      </c>
      <c r="O1276">
        <f>tbl_salesdata[[#This Row],[Ship Date]]-tbl_salesdata[[#This Row],[Order Date]]</f>
        <v>9</v>
      </c>
      <c r="P1276">
        <f>WEEKDAY(tbl_salesdata[[#This Row],[Order Date]],2)</f>
        <v>4</v>
      </c>
      <c r="Q1276" t="str">
        <f>TEXT(tbl_salesdata[[#This Row],[Order Date]],"dddd")</f>
        <v>Thursday</v>
      </c>
      <c r="R1276" t="str">
        <f>IF(tbl_salesdata[[#This Row],[Weekdaynum]]&gt;5,"Yes","No")</f>
        <v>No</v>
      </c>
    </row>
    <row r="1277" spans="1:18" hidden="1" x14ac:dyDescent="0.35">
      <c r="A1277">
        <v>806463706</v>
      </c>
      <c r="B1277" s="3">
        <v>44879</v>
      </c>
      <c r="C1277" s="3">
        <v>44881</v>
      </c>
      <c r="D1277" t="s">
        <v>59</v>
      </c>
      <c r="E1277" t="s">
        <v>12</v>
      </c>
      <c r="F1277" t="s">
        <v>25</v>
      </c>
      <c r="G1277" t="s">
        <v>14</v>
      </c>
      <c r="H1277" t="s">
        <v>34</v>
      </c>
      <c r="I1277" s="9">
        <v>9387</v>
      </c>
      <c r="J1277" s="9">
        <v>205.7</v>
      </c>
      <c r="K1277" s="9">
        <v>117.11</v>
      </c>
      <c r="L1277" s="9">
        <f>tbl_salesdata[[#This Row],[Units Sold]]*tbl_salesdata[[#This Row],[Unit Cost]]</f>
        <v>1099311.57</v>
      </c>
      <c r="M1277" s="9">
        <f>tbl_salesdata[[#This Row],[Units Sold]]*tbl_salesdata[[#This Row],[Unit Price]]</f>
        <v>1930905.9</v>
      </c>
      <c r="N1277" s="9">
        <f>tbl_salesdata[[#This Row],[Total Sales]]-tbl_salesdata[[#This Row],[Total Cost]]</f>
        <v>831594.32999999984</v>
      </c>
      <c r="O1277">
        <f>tbl_salesdata[[#This Row],[Ship Date]]-tbl_salesdata[[#This Row],[Order Date]]</f>
        <v>2</v>
      </c>
      <c r="P1277">
        <f>WEEKDAY(tbl_salesdata[[#This Row],[Order Date]],2)</f>
        <v>1</v>
      </c>
      <c r="Q1277" t="str">
        <f>TEXT(tbl_salesdata[[#This Row],[Order Date]],"dddd")</f>
        <v>Monday</v>
      </c>
      <c r="R1277" t="str">
        <f>IF(tbl_salesdata[[#This Row],[Weekdaynum]]&gt;5,"Yes","No")</f>
        <v>No</v>
      </c>
    </row>
    <row r="1278" spans="1:18" hidden="1" x14ac:dyDescent="0.35">
      <c r="A1278">
        <v>491369378</v>
      </c>
      <c r="B1278" s="3">
        <v>43538</v>
      </c>
      <c r="C1278" s="3">
        <v>43552</v>
      </c>
      <c r="D1278" t="s">
        <v>54</v>
      </c>
      <c r="E1278" t="s">
        <v>29</v>
      </c>
      <c r="F1278" t="s">
        <v>68</v>
      </c>
      <c r="G1278" t="s">
        <v>18</v>
      </c>
      <c r="H1278" t="s">
        <v>15</v>
      </c>
      <c r="I1278" s="9">
        <v>5973</v>
      </c>
      <c r="J1278" s="9">
        <v>154.06</v>
      </c>
      <c r="K1278" s="9">
        <v>90.93</v>
      </c>
      <c r="L1278" s="9">
        <f>tbl_salesdata[[#This Row],[Units Sold]]*tbl_salesdata[[#This Row],[Unit Cost]]</f>
        <v>543124.89</v>
      </c>
      <c r="M1278" s="9">
        <f>tbl_salesdata[[#This Row],[Units Sold]]*tbl_salesdata[[#This Row],[Unit Price]]</f>
        <v>920200.38</v>
      </c>
      <c r="N1278" s="9">
        <f>tbl_salesdata[[#This Row],[Total Sales]]-tbl_salesdata[[#This Row],[Total Cost]]</f>
        <v>377075.49</v>
      </c>
      <c r="O1278">
        <f>tbl_salesdata[[#This Row],[Ship Date]]-tbl_salesdata[[#This Row],[Order Date]]</f>
        <v>14</v>
      </c>
      <c r="P1278">
        <f>WEEKDAY(tbl_salesdata[[#This Row],[Order Date]],2)</f>
        <v>4</v>
      </c>
      <c r="Q1278" t="str">
        <f>TEXT(tbl_salesdata[[#This Row],[Order Date]],"dddd")</f>
        <v>Thursday</v>
      </c>
      <c r="R1278" t="str">
        <f>IF(tbl_salesdata[[#This Row],[Weekdaynum]]&gt;5,"Yes","No")</f>
        <v>No</v>
      </c>
    </row>
    <row r="1279" spans="1:18" hidden="1" x14ac:dyDescent="0.35">
      <c r="A1279">
        <v>193811976</v>
      </c>
      <c r="B1279" s="3">
        <v>42425</v>
      </c>
      <c r="C1279" s="3">
        <v>42428</v>
      </c>
      <c r="D1279" t="s">
        <v>28</v>
      </c>
      <c r="E1279" t="s">
        <v>29</v>
      </c>
      <c r="F1279" t="s">
        <v>42</v>
      </c>
      <c r="G1279" t="s">
        <v>14</v>
      </c>
      <c r="H1279" t="s">
        <v>19</v>
      </c>
      <c r="I1279" s="9">
        <v>2126</v>
      </c>
      <c r="J1279" s="9">
        <v>437.2</v>
      </c>
      <c r="K1279" s="9">
        <v>263.33</v>
      </c>
      <c r="L1279" s="9">
        <f>tbl_salesdata[[#This Row],[Units Sold]]*tbl_salesdata[[#This Row],[Unit Cost]]</f>
        <v>559839.57999999996</v>
      </c>
      <c r="M1279" s="9">
        <f>tbl_salesdata[[#This Row],[Units Sold]]*tbl_salesdata[[#This Row],[Unit Price]]</f>
        <v>929487.2</v>
      </c>
      <c r="N1279" s="9">
        <f>tbl_salesdata[[#This Row],[Total Sales]]-tbl_salesdata[[#This Row],[Total Cost]]</f>
        <v>369647.62</v>
      </c>
      <c r="O1279">
        <f>tbl_salesdata[[#This Row],[Ship Date]]-tbl_salesdata[[#This Row],[Order Date]]</f>
        <v>3</v>
      </c>
      <c r="P1279">
        <f>WEEKDAY(tbl_salesdata[[#This Row],[Order Date]],2)</f>
        <v>4</v>
      </c>
      <c r="Q1279" t="str">
        <f>TEXT(tbl_salesdata[[#This Row],[Order Date]],"dddd")</f>
        <v>Thursday</v>
      </c>
      <c r="R1279" t="str">
        <f>IF(tbl_salesdata[[#This Row],[Weekdaynum]]&gt;5,"Yes","No")</f>
        <v>No</v>
      </c>
    </row>
    <row r="1280" spans="1:18" hidden="1" x14ac:dyDescent="0.35">
      <c r="A1280">
        <v>768527829</v>
      </c>
      <c r="B1280" s="3">
        <v>44202</v>
      </c>
      <c r="C1280" s="3">
        <v>44215</v>
      </c>
      <c r="D1280" t="s">
        <v>86</v>
      </c>
      <c r="E1280" t="s">
        <v>29</v>
      </c>
      <c r="F1280" t="s">
        <v>68</v>
      </c>
      <c r="G1280" t="s">
        <v>18</v>
      </c>
      <c r="H1280" t="s">
        <v>26</v>
      </c>
      <c r="I1280" s="9">
        <v>3318</v>
      </c>
      <c r="J1280" s="9">
        <v>154.06</v>
      </c>
      <c r="K1280" s="9">
        <v>90.93</v>
      </c>
      <c r="L1280" s="9">
        <f>tbl_salesdata[[#This Row],[Units Sold]]*tbl_salesdata[[#This Row],[Unit Cost]]</f>
        <v>301705.74000000005</v>
      </c>
      <c r="M1280" s="9">
        <f>tbl_salesdata[[#This Row],[Units Sold]]*tbl_salesdata[[#This Row],[Unit Price]]</f>
        <v>511171.08</v>
      </c>
      <c r="N1280" s="9">
        <f>tbl_salesdata[[#This Row],[Total Sales]]-tbl_salesdata[[#This Row],[Total Cost]]</f>
        <v>209465.33999999997</v>
      </c>
      <c r="O1280">
        <f>tbl_salesdata[[#This Row],[Ship Date]]-tbl_salesdata[[#This Row],[Order Date]]</f>
        <v>13</v>
      </c>
      <c r="P1280">
        <f>WEEKDAY(tbl_salesdata[[#This Row],[Order Date]],2)</f>
        <v>3</v>
      </c>
      <c r="Q1280" t="str">
        <f>TEXT(tbl_salesdata[[#This Row],[Order Date]],"dddd")</f>
        <v>Wednesday</v>
      </c>
      <c r="R1280" t="str">
        <f>IF(tbl_salesdata[[#This Row],[Weekdaynum]]&gt;5,"Yes","No")</f>
        <v>No</v>
      </c>
    </row>
    <row r="1281" spans="1:18" x14ac:dyDescent="0.35">
      <c r="A1281">
        <v>103772151</v>
      </c>
      <c r="B1281" s="3">
        <v>42539</v>
      </c>
      <c r="C1281" s="3">
        <v>42541</v>
      </c>
      <c r="D1281" t="s">
        <v>46</v>
      </c>
      <c r="E1281" t="s">
        <v>29</v>
      </c>
      <c r="F1281" t="s">
        <v>13</v>
      </c>
      <c r="G1281" t="s">
        <v>14</v>
      </c>
      <c r="H1281" t="s">
        <v>15</v>
      </c>
      <c r="I1281" s="9">
        <v>7340</v>
      </c>
      <c r="J1281" s="9">
        <v>255.28</v>
      </c>
      <c r="K1281" s="9">
        <v>159.41999999999999</v>
      </c>
      <c r="L1281" s="9">
        <f>tbl_salesdata[[#This Row],[Units Sold]]*tbl_salesdata[[#This Row],[Unit Cost]]</f>
        <v>1170142.7999999998</v>
      </c>
      <c r="M1281" s="9">
        <f>tbl_salesdata[[#This Row],[Units Sold]]*tbl_salesdata[[#This Row],[Unit Price]]</f>
        <v>1873755.2</v>
      </c>
      <c r="N1281" s="9">
        <f>tbl_salesdata[[#This Row],[Total Sales]]-tbl_salesdata[[#This Row],[Total Cost]]</f>
        <v>703612.40000000014</v>
      </c>
      <c r="O1281">
        <f>tbl_salesdata[[#This Row],[Ship Date]]-tbl_salesdata[[#This Row],[Order Date]]</f>
        <v>2</v>
      </c>
      <c r="P1281">
        <f>WEEKDAY(tbl_salesdata[[#This Row],[Order Date]],2)</f>
        <v>6</v>
      </c>
      <c r="Q1281" t="str">
        <f>TEXT(tbl_salesdata[[#This Row],[Order Date]],"dddd")</f>
        <v>Saturday</v>
      </c>
      <c r="R1281" t="str">
        <f>IF(tbl_salesdata[[#This Row],[Weekdaynum]]&gt;5,"Yes","No")</f>
        <v>Yes</v>
      </c>
    </row>
    <row r="1282" spans="1:18" hidden="1" x14ac:dyDescent="0.35">
      <c r="A1282">
        <v>655287110</v>
      </c>
      <c r="B1282" s="3">
        <v>42053</v>
      </c>
      <c r="C1282" s="3">
        <v>42060</v>
      </c>
      <c r="D1282" t="s">
        <v>107</v>
      </c>
      <c r="E1282" t="s">
        <v>21</v>
      </c>
      <c r="F1282" t="s">
        <v>76</v>
      </c>
      <c r="G1282" t="s">
        <v>18</v>
      </c>
      <c r="H1282" t="s">
        <v>34</v>
      </c>
      <c r="I1282" s="9">
        <v>2873</v>
      </c>
      <c r="J1282" s="9">
        <v>668.27</v>
      </c>
      <c r="K1282" s="9">
        <v>502.54</v>
      </c>
      <c r="L1282" s="9">
        <f>tbl_salesdata[[#This Row],[Units Sold]]*tbl_salesdata[[#This Row],[Unit Cost]]</f>
        <v>1443797.4200000002</v>
      </c>
      <c r="M1282" s="9">
        <f>tbl_salesdata[[#This Row],[Units Sold]]*tbl_salesdata[[#This Row],[Unit Price]]</f>
        <v>1919939.71</v>
      </c>
      <c r="N1282" s="9">
        <f>tbl_salesdata[[#This Row],[Total Sales]]-tbl_salesdata[[#This Row],[Total Cost]]</f>
        <v>476142.2899999998</v>
      </c>
      <c r="O1282">
        <f>tbl_salesdata[[#This Row],[Ship Date]]-tbl_salesdata[[#This Row],[Order Date]]</f>
        <v>7</v>
      </c>
      <c r="P1282">
        <f>WEEKDAY(tbl_salesdata[[#This Row],[Order Date]],2)</f>
        <v>3</v>
      </c>
      <c r="Q1282" t="str">
        <f>TEXT(tbl_salesdata[[#This Row],[Order Date]],"dddd")</f>
        <v>Wednesday</v>
      </c>
      <c r="R1282" t="str">
        <f>IF(tbl_salesdata[[#This Row],[Weekdaynum]]&gt;5,"Yes","No")</f>
        <v>No</v>
      </c>
    </row>
    <row r="1283" spans="1:18" x14ac:dyDescent="0.35">
      <c r="A1283">
        <v>129623496</v>
      </c>
      <c r="B1283" s="3">
        <v>43141</v>
      </c>
      <c r="C1283" s="3">
        <v>43152</v>
      </c>
      <c r="D1283" t="s">
        <v>58</v>
      </c>
      <c r="E1283" t="s">
        <v>29</v>
      </c>
      <c r="F1283" t="s">
        <v>13</v>
      </c>
      <c r="G1283" t="s">
        <v>14</v>
      </c>
      <c r="H1283" t="s">
        <v>15</v>
      </c>
      <c r="I1283" s="9">
        <v>7328</v>
      </c>
      <c r="J1283" s="9">
        <v>255.28</v>
      </c>
      <c r="K1283" s="9">
        <v>159.41999999999999</v>
      </c>
      <c r="L1283" s="9">
        <f>tbl_salesdata[[#This Row],[Units Sold]]*tbl_salesdata[[#This Row],[Unit Cost]]</f>
        <v>1168229.76</v>
      </c>
      <c r="M1283" s="9">
        <f>tbl_salesdata[[#This Row],[Units Sold]]*tbl_salesdata[[#This Row],[Unit Price]]</f>
        <v>1870691.84</v>
      </c>
      <c r="N1283" s="9">
        <f>tbl_salesdata[[#This Row],[Total Sales]]-tbl_salesdata[[#This Row],[Total Cost]]</f>
        <v>702462.08000000007</v>
      </c>
      <c r="O1283">
        <f>tbl_salesdata[[#This Row],[Ship Date]]-tbl_salesdata[[#This Row],[Order Date]]</f>
        <v>11</v>
      </c>
      <c r="P1283">
        <f>WEEKDAY(tbl_salesdata[[#This Row],[Order Date]],2)</f>
        <v>6</v>
      </c>
      <c r="Q1283" t="str">
        <f>TEXT(tbl_salesdata[[#This Row],[Order Date]],"dddd")</f>
        <v>Saturday</v>
      </c>
      <c r="R1283" t="str">
        <f>IF(tbl_salesdata[[#This Row],[Weekdaynum]]&gt;5,"Yes","No")</f>
        <v>Yes</v>
      </c>
    </row>
    <row r="1284" spans="1:18" hidden="1" x14ac:dyDescent="0.35">
      <c r="A1284">
        <v>295787847</v>
      </c>
      <c r="B1284" s="3">
        <v>42022</v>
      </c>
      <c r="C1284" s="3">
        <v>42034</v>
      </c>
      <c r="D1284" t="s">
        <v>113</v>
      </c>
      <c r="E1284" t="s">
        <v>21</v>
      </c>
      <c r="F1284" t="s">
        <v>13</v>
      </c>
      <c r="G1284" t="s">
        <v>14</v>
      </c>
      <c r="H1284" t="s">
        <v>34</v>
      </c>
      <c r="I1284" s="9">
        <v>9052</v>
      </c>
      <c r="J1284" s="9">
        <v>255.28</v>
      </c>
      <c r="K1284" s="9">
        <v>159.41999999999999</v>
      </c>
      <c r="L1284" s="9">
        <f>tbl_salesdata[[#This Row],[Units Sold]]*tbl_salesdata[[#This Row],[Unit Cost]]</f>
        <v>1443069.8399999999</v>
      </c>
      <c r="M1284" s="9">
        <f>tbl_salesdata[[#This Row],[Units Sold]]*tbl_salesdata[[#This Row],[Unit Price]]</f>
        <v>2310794.56</v>
      </c>
      <c r="N1284" s="9">
        <f>tbl_salesdata[[#This Row],[Total Sales]]-tbl_salesdata[[#This Row],[Total Cost]]</f>
        <v>867724.7200000002</v>
      </c>
      <c r="O1284">
        <f>tbl_salesdata[[#This Row],[Ship Date]]-tbl_salesdata[[#This Row],[Order Date]]</f>
        <v>12</v>
      </c>
      <c r="P1284">
        <f>WEEKDAY(tbl_salesdata[[#This Row],[Order Date]],2)</f>
        <v>7</v>
      </c>
      <c r="Q1284" t="str">
        <f>TEXT(tbl_salesdata[[#This Row],[Order Date]],"dddd")</f>
        <v>Sunday</v>
      </c>
      <c r="R1284" t="str">
        <f>IF(tbl_salesdata[[#This Row],[Weekdaynum]]&gt;5,"Yes","No")</f>
        <v>Yes</v>
      </c>
    </row>
    <row r="1285" spans="1:18" hidden="1" x14ac:dyDescent="0.35">
      <c r="A1285">
        <v>263852393</v>
      </c>
      <c r="B1285" s="3">
        <v>43992</v>
      </c>
      <c r="C1285" s="3">
        <v>43993</v>
      </c>
      <c r="D1285" t="s">
        <v>144</v>
      </c>
      <c r="E1285" t="s">
        <v>21</v>
      </c>
      <c r="F1285" t="s">
        <v>13</v>
      </c>
      <c r="G1285" t="s">
        <v>18</v>
      </c>
      <c r="H1285" t="s">
        <v>26</v>
      </c>
      <c r="I1285" s="9">
        <v>8641</v>
      </c>
      <c r="J1285" s="9">
        <v>255.28</v>
      </c>
      <c r="K1285" s="9">
        <v>159.41999999999999</v>
      </c>
      <c r="L1285" s="9">
        <f>tbl_salesdata[[#This Row],[Units Sold]]*tbl_salesdata[[#This Row],[Unit Cost]]</f>
        <v>1377548.22</v>
      </c>
      <c r="M1285" s="9">
        <f>tbl_salesdata[[#This Row],[Units Sold]]*tbl_salesdata[[#This Row],[Unit Price]]</f>
        <v>2205874.48</v>
      </c>
      <c r="N1285" s="9">
        <f>tbl_salesdata[[#This Row],[Total Sales]]-tbl_salesdata[[#This Row],[Total Cost]]</f>
        <v>828326.26</v>
      </c>
      <c r="O1285">
        <f>tbl_salesdata[[#This Row],[Ship Date]]-tbl_salesdata[[#This Row],[Order Date]]</f>
        <v>1</v>
      </c>
      <c r="P1285">
        <f>WEEKDAY(tbl_salesdata[[#This Row],[Order Date]],2)</f>
        <v>3</v>
      </c>
      <c r="Q1285" t="str">
        <f>TEXT(tbl_salesdata[[#This Row],[Order Date]],"dddd")</f>
        <v>Wednesday</v>
      </c>
      <c r="R1285" t="str">
        <f>IF(tbl_salesdata[[#This Row],[Weekdaynum]]&gt;5,"Yes","No")</f>
        <v>No</v>
      </c>
    </row>
    <row r="1286" spans="1:18" hidden="1" x14ac:dyDescent="0.35">
      <c r="A1286">
        <v>959170663</v>
      </c>
      <c r="B1286" s="3">
        <v>42845</v>
      </c>
      <c r="C1286" s="3">
        <v>42853</v>
      </c>
      <c r="D1286" t="s">
        <v>166</v>
      </c>
      <c r="E1286" t="s">
        <v>38</v>
      </c>
      <c r="F1286" t="s">
        <v>22</v>
      </c>
      <c r="G1286" t="s">
        <v>18</v>
      </c>
      <c r="H1286" t="s">
        <v>15</v>
      </c>
      <c r="I1286" s="9">
        <v>8769</v>
      </c>
      <c r="J1286" s="9">
        <v>47.45</v>
      </c>
      <c r="K1286" s="9">
        <v>31.79</v>
      </c>
      <c r="L1286" s="9">
        <f>tbl_salesdata[[#This Row],[Units Sold]]*tbl_salesdata[[#This Row],[Unit Cost]]</f>
        <v>278766.51</v>
      </c>
      <c r="M1286" s="9">
        <f>tbl_salesdata[[#This Row],[Units Sold]]*tbl_salesdata[[#This Row],[Unit Price]]</f>
        <v>416089.05000000005</v>
      </c>
      <c r="N1286" s="9">
        <f>tbl_salesdata[[#This Row],[Total Sales]]-tbl_salesdata[[#This Row],[Total Cost]]</f>
        <v>137322.54000000004</v>
      </c>
      <c r="O1286">
        <f>tbl_salesdata[[#This Row],[Ship Date]]-tbl_salesdata[[#This Row],[Order Date]]</f>
        <v>8</v>
      </c>
      <c r="P1286">
        <f>WEEKDAY(tbl_salesdata[[#This Row],[Order Date]],2)</f>
        <v>4</v>
      </c>
      <c r="Q1286" t="str">
        <f>TEXT(tbl_salesdata[[#This Row],[Order Date]],"dddd")</f>
        <v>Thursday</v>
      </c>
      <c r="R1286" t="str">
        <f>IF(tbl_salesdata[[#This Row],[Weekdaynum]]&gt;5,"Yes","No")</f>
        <v>No</v>
      </c>
    </row>
    <row r="1287" spans="1:18" hidden="1" x14ac:dyDescent="0.35">
      <c r="A1287">
        <v>578666484</v>
      </c>
      <c r="B1287" s="3">
        <v>43548</v>
      </c>
      <c r="C1287" s="3">
        <v>43553</v>
      </c>
      <c r="D1287" t="s">
        <v>95</v>
      </c>
      <c r="E1287" t="s">
        <v>21</v>
      </c>
      <c r="F1287" t="s">
        <v>56</v>
      </c>
      <c r="G1287" t="s">
        <v>18</v>
      </c>
      <c r="H1287" t="s">
        <v>34</v>
      </c>
      <c r="I1287" s="9">
        <v>9127</v>
      </c>
      <c r="J1287" s="9">
        <v>9.33</v>
      </c>
      <c r="K1287" s="9">
        <v>6.92</v>
      </c>
      <c r="L1287" s="9">
        <f>tbl_salesdata[[#This Row],[Units Sold]]*tbl_salesdata[[#This Row],[Unit Cost]]</f>
        <v>63158.84</v>
      </c>
      <c r="M1287" s="9">
        <f>tbl_salesdata[[#This Row],[Units Sold]]*tbl_salesdata[[#This Row],[Unit Price]]</f>
        <v>85154.91</v>
      </c>
      <c r="N1287" s="9">
        <f>tbl_salesdata[[#This Row],[Total Sales]]-tbl_salesdata[[#This Row],[Total Cost]]</f>
        <v>21996.070000000007</v>
      </c>
      <c r="O1287">
        <f>tbl_salesdata[[#This Row],[Ship Date]]-tbl_salesdata[[#This Row],[Order Date]]</f>
        <v>5</v>
      </c>
      <c r="P1287">
        <f>WEEKDAY(tbl_salesdata[[#This Row],[Order Date]],2)</f>
        <v>7</v>
      </c>
      <c r="Q1287" t="str">
        <f>TEXT(tbl_salesdata[[#This Row],[Order Date]],"dddd")</f>
        <v>Sunday</v>
      </c>
      <c r="R1287" t="str">
        <f>IF(tbl_salesdata[[#This Row],[Weekdaynum]]&gt;5,"Yes","No")</f>
        <v>Yes</v>
      </c>
    </row>
    <row r="1288" spans="1:18" x14ac:dyDescent="0.35">
      <c r="A1288">
        <v>517953717</v>
      </c>
      <c r="B1288" s="3">
        <v>42315</v>
      </c>
      <c r="C1288" s="3">
        <v>42328</v>
      </c>
      <c r="D1288" t="s">
        <v>147</v>
      </c>
      <c r="E1288" t="s">
        <v>38</v>
      </c>
      <c r="F1288" t="s">
        <v>40</v>
      </c>
      <c r="G1288" t="s">
        <v>18</v>
      </c>
      <c r="H1288" t="s">
        <v>15</v>
      </c>
      <c r="I1288" s="9">
        <v>2870</v>
      </c>
      <c r="J1288" s="9">
        <v>651.21</v>
      </c>
      <c r="K1288" s="9">
        <v>524.96</v>
      </c>
      <c r="L1288" s="9">
        <f>tbl_salesdata[[#This Row],[Units Sold]]*tbl_salesdata[[#This Row],[Unit Cost]]</f>
        <v>1506635.2000000002</v>
      </c>
      <c r="M1288" s="9">
        <f>tbl_salesdata[[#This Row],[Units Sold]]*tbl_salesdata[[#This Row],[Unit Price]]</f>
        <v>1868972.7000000002</v>
      </c>
      <c r="N1288" s="9">
        <f>tbl_salesdata[[#This Row],[Total Sales]]-tbl_salesdata[[#This Row],[Total Cost]]</f>
        <v>362337.5</v>
      </c>
      <c r="O1288">
        <f>tbl_salesdata[[#This Row],[Ship Date]]-tbl_salesdata[[#This Row],[Order Date]]</f>
        <v>13</v>
      </c>
      <c r="P1288">
        <f>WEEKDAY(tbl_salesdata[[#This Row],[Order Date]],2)</f>
        <v>6</v>
      </c>
      <c r="Q1288" t="str">
        <f>TEXT(tbl_salesdata[[#This Row],[Order Date]],"dddd")</f>
        <v>Saturday</v>
      </c>
      <c r="R1288" t="str">
        <f>IF(tbl_salesdata[[#This Row],[Weekdaynum]]&gt;5,"Yes","No")</f>
        <v>Yes</v>
      </c>
    </row>
    <row r="1289" spans="1:18" hidden="1" x14ac:dyDescent="0.35">
      <c r="A1289">
        <v>529448592</v>
      </c>
      <c r="B1289" s="3">
        <v>44075</v>
      </c>
      <c r="C1289" s="3">
        <v>44084</v>
      </c>
      <c r="D1289" t="s">
        <v>82</v>
      </c>
      <c r="E1289" t="s">
        <v>32</v>
      </c>
      <c r="F1289" t="s">
        <v>76</v>
      </c>
      <c r="G1289" t="s">
        <v>18</v>
      </c>
      <c r="H1289" t="s">
        <v>26</v>
      </c>
      <c r="I1289" s="9">
        <v>4459</v>
      </c>
      <c r="J1289" s="9">
        <v>668.27</v>
      </c>
      <c r="K1289" s="9">
        <v>502.54</v>
      </c>
      <c r="L1289" s="9">
        <f>tbl_salesdata[[#This Row],[Units Sold]]*tbl_salesdata[[#This Row],[Unit Cost]]</f>
        <v>2240825.86</v>
      </c>
      <c r="M1289" s="9">
        <f>tbl_salesdata[[#This Row],[Units Sold]]*tbl_salesdata[[#This Row],[Unit Price]]</f>
        <v>2979815.9299999997</v>
      </c>
      <c r="N1289" s="9">
        <f>tbl_salesdata[[#This Row],[Total Sales]]-tbl_salesdata[[#This Row],[Total Cost]]</f>
        <v>738990.06999999983</v>
      </c>
      <c r="O1289">
        <f>tbl_salesdata[[#This Row],[Ship Date]]-tbl_salesdata[[#This Row],[Order Date]]</f>
        <v>9</v>
      </c>
      <c r="P1289">
        <f>WEEKDAY(tbl_salesdata[[#This Row],[Order Date]],2)</f>
        <v>2</v>
      </c>
      <c r="Q1289" t="str">
        <f>TEXT(tbl_salesdata[[#This Row],[Order Date]],"dddd")</f>
        <v>Tuesday</v>
      </c>
      <c r="R1289" t="str">
        <f>IF(tbl_salesdata[[#This Row],[Weekdaynum]]&gt;5,"Yes","No")</f>
        <v>No</v>
      </c>
    </row>
    <row r="1290" spans="1:18" hidden="1" x14ac:dyDescent="0.35">
      <c r="A1290">
        <v>756145036</v>
      </c>
      <c r="B1290" s="3">
        <v>44353</v>
      </c>
      <c r="C1290" s="3">
        <v>44367</v>
      </c>
      <c r="D1290" t="s">
        <v>163</v>
      </c>
      <c r="E1290" t="s">
        <v>38</v>
      </c>
      <c r="F1290" t="s">
        <v>68</v>
      </c>
      <c r="G1290" t="s">
        <v>14</v>
      </c>
      <c r="H1290" t="s">
        <v>26</v>
      </c>
      <c r="I1290" s="9">
        <v>8974</v>
      </c>
      <c r="J1290" s="9">
        <v>154.06</v>
      </c>
      <c r="K1290" s="9">
        <v>90.93</v>
      </c>
      <c r="L1290" s="9">
        <f>tbl_salesdata[[#This Row],[Units Sold]]*tbl_salesdata[[#This Row],[Unit Cost]]</f>
        <v>816005.82000000007</v>
      </c>
      <c r="M1290" s="9">
        <f>tbl_salesdata[[#This Row],[Units Sold]]*tbl_salesdata[[#This Row],[Unit Price]]</f>
        <v>1382534.44</v>
      </c>
      <c r="N1290" s="9">
        <f>tbl_salesdata[[#This Row],[Total Sales]]-tbl_salesdata[[#This Row],[Total Cost]]</f>
        <v>566528.61999999988</v>
      </c>
      <c r="O1290">
        <f>tbl_salesdata[[#This Row],[Ship Date]]-tbl_salesdata[[#This Row],[Order Date]]</f>
        <v>14</v>
      </c>
      <c r="P1290">
        <f>WEEKDAY(tbl_salesdata[[#This Row],[Order Date]],2)</f>
        <v>7</v>
      </c>
      <c r="Q1290" t="str">
        <f>TEXT(tbl_salesdata[[#This Row],[Order Date]],"dddd")</f>
        <v>Sunday</v>
      </c>
      <c r="R1290" t="str">
        <f>IF(tbl_salesdata[[#This Row],[Weekdaynum]]&gt;5,"Yes","No")</f>
        <v>Yes</v>
      </c>
    </row>
    <row r="1291" spans="1:18" hidden="1" x14ac:dyDescent="0.35">
      <c r="A1291">
        <v>597839343</v>
      </c>
      <c r="B1291" s="3">
        <v>43269</v>
      </c>
      <c r="C1291" s="3">
        <v>43289</v>
      </c>
      <c r="D1291" t="s">
        <v>135</v>
      </c>
      <c r="E1291" t="s">
        <v>21</v>
      </c>
      <c r="F1291" t="s">
        <v>30</v>
      </c>
      <c r="G1291" t="s">
        <v>18</v>
      </c>
      <c r="H1291" t="s">
        <v>19</v>
      </c>
      <c r="I1291" s="9">
        <v>2802</v>
      </c>
      <c r="J1291" s="9">
        <v>81.73</v>
      </c>
      <c r="K1291" s="9">
        <v>56.67</v>
      </c>
      <c r="L1291" s="9">
        <f>tbl_salesdata[[#This Row],[Units Sold]]*tbl_salesdata[[#This Row],[Unit Cost]]</f>
        <v>158789.34</v>
      </c>
      <c r="M1291" s="9">
        <f>tbl_salesdata[[#This Row],[Units Sold]]*tbl_salesdata[[#This Row],[Unit Price]]</f>
        <v>229007.46000000002</v>
      </c>
      <c r="N1291" s="9">
        <f>tbl_salesdata[[#This Row],[Total Sales]]-tbl_salesdata[[#This Row],[Total Cost]]</f>
        <v>70218.120000000024</v>
      </c>
      <c r="O1291">
        <f>tbl_salesdata[[#This Row],[Ship Date]]-tbl_salesdata[[#This Row],[Order Date]]</f>
        <v>20</v>
      </c>
      <c r="P1291">
        <f>WEEKDAY(tbl_salesdata[[#This Row],[Order Date]],2)</f>
        <v>1</v>
      </c>
      <c r="Q1291" t="str">
        <f>TEXT(tbl_salesdata[[#This Row],[Order Date]],"dddd")</f>
        <v>Monday</v>
      </c>
      <c r="R1291" t="str">
        <f>IF(tbl_salesdata[[#This Row],[Weekdaynum]]&gt;5,"Yes","No")</f>
        <v>No</v>
      </c>
    </row>
    <row r="1292" spans="1:18" hidden="1" x14ac:dyDescent="0.35">
      <c r="A1292">
        <v>853017842</v>
      </c>
      <c r="B1292" s="3">
        <v>44815</v>
      </c>
      <c r="C1292" s="3">
        <v>44831</v>
      </c>
      <c r="D1292" t="s">
        <v>131</v>
      </c>
      <c r="E1292" t="s">
        <v>32</v>
      </c>
      <c r="F1292" t="s">
        <v>40</v>
      </c>
      <c r="G1292" t="s">
        <v>18</v>
      </c>
      <c r="H1292" t="s">
        <v>15</v>
      </c>
      <c r="I1292" s="9">
        <v>5790</v>
      </c>
      <c r="J1292" s="9">
        <v>651.21</v>
      </c>
      <c r="K1292" s="9">
        <v>524.96</v>
      </c>
      <c r="L1292" s="9">
        <f>tbl_salesdata[[#This Row],[Units Sold]]*tbl_salesdata[[#This Row],[Unit Cost]]</f>
        <v>3039518.4000000004</v>
      </c>
      <c r="M1292" s="9">
        <f>tbl_salesdata[[#This Row],[Units Sold]]*tbl_salesdata[[#This Row],[Unit Price]]</f>
        <v>3770505.9000000004</v>
      </c>
      <c r="N1292" s="9">
        <f>tbl_salesdata[[#This Row],[Total Sales]]-tbl_salesdata[[#This Row],[Total Cost]]</f>
        <v>730987.5</v>
      </c>
      <c r="O1292">
        <f>tbl_salesdata[[#This Row],[Ship Date]]-tbl_salesdata[[#This Row],[Order Date]]</f>
        <v>16</v>
      </c>
      <c r="P1292">
        <f>WEEKDAY(tbl_salesdata[[#This Row],[Order Date]],2)</f>
        <v>7</v>
      </c>
      <c r="Q1292" t="str">
        <f>TEXT(tbl_salesdata[[#This Row],[Order Date]],"dddd")</f>
        <v>Sunday</v>
      </c>
      <c r="R1292" t="str">
        <f>IF(tbl_salesdata[[#This Row],[Weekdaynum]]&gt;5,"Yes","No")</f>
        <v>Yes</v>
      </c>
    </row>
    <row r="1293" spans="1:18" hidden="1" x14ac:dyDescent="0.35">
      <c r="A1293">
        <v>590479362</v>
      </c>
      <c r="B1293" s="3">
        <v>42598</v>
      </c>
      <c r="C1293" s="3">
        <v>42619</v>
      </c>
      <c r="D1293" t="s">
        <v>41</v>
      </c>
      <c r="E1293" t="s">
        <v>29</v>
      </c>
      <c r="F1293" t="s">
        <v>13</v>
      </c>
      <c r="G1293" t="s">
        <v>18</v>
      </c>
      <c r="H1293" t="s">
        <v>26</v>
      </c>
      <c r="I1293" s="9">
        <v>4820</v>
      </c>
      <c r="J1293" s="9">
        <v>255.28</v>
      </c>
      <c r="K1293" s="9">
        <v>159.41999999999999</v>
      </c>
      <c r="L1293" s="9">
        <f>tbl_salesdata[[#This Row],[Units Sold]]*tbl_salesdata[[#This Row],[Unit Cost]]</f>
        <v>768404.39999999991</v>
      </c>
      <c r="M1293" s="9">
        <f>tbl_salesdata[[#This Row],[Units Sold]]*tbl_salesdata[[#This Row],[Unit Price]]</f>
        <v>1230449.6000000001</v>
      </c>
      <c r="N1293" s="9">
        <f>tbl_salesdata[[#This Row],[Total Sales]]-tbl_salesdata[[#This Row],[Total Cost]]</f>
        <v>462045.20000000019</v>
      </c>
      <c r="O1293">
        <f>tbl_salesdata[[#This Row],[Ship Date]]-tbl_salesdata[[#This Row],[Order Date]]</f>
        <v>21</v>
      </c>
      <c r="P1293">
        <f>WEEKDAY(tbl_salesdata[[#This Row],[Order Date]],2)</f>
        <v>2</v>
      </c>
      <c r="Q1293" t="str">
        <f>TEXT(tbl_salesdata[[#This Row],[Order Date]],"dddd")</f>
        <v>Tuesday</v>
      </c>
      <c r="R1293" t="str">
        <f>IF(tbl_salesdata[[#This Row],[Weekdaynum]]&gt;5,"Yes","No")</f>
        <v>No</v>
      </c>
    </row>
    <row r="1294" spans="1:18" hidden="1" x14ac:dyDescent="0.35">
      <c r="A1294">
        <v>299335229</v>
      </c>
      <c r="B1294" s="3">
        <v>44542</v>
      </c>
      <c r="C1294" s="3">
        <v>44557</v>
      </c>
      <c r="D1294" t="s">
        <v>214</v>
      </c>
      <c r="E1294" t="s">
        <v>21</v>
      </c>
      <c r="F1294" t="s">
        <v>42</v>
      </c>
      <c r="G1294" t="s">
        <v>18</v>
      </c>
      <c r="H1294" t="s">
        <v>15</v>
      </c>
      <c r="I1294" s="9">
        <v>8801</v>
      </c>
      <c r="J1294" s="9">
        <v>437.2</v>
      </c>
      <c r="K1294" s="9">
        <v>263.33</v>
      </c>
      <c r="L1294" s="9">
        <f>tbl_salesdata[[#This Row],[Units Sold]]*tbl_salesdata[[#This Row],[Unit Cost]]</f>
        <v>2317567.33</v>
      </c>
      <c r="M1294" s="9">
        <f>tbl_salesdata[[#This Row],[Units Sold]]*tbl_salesdata[[#This Row],[Unit Price]]</f>
        <v>3847797.1999999997</v>
      </c>
      <c r="N1294" s="9">
        <f>tbl_salesdata[[#This Row],[Total Sales]]-tbl_salesdata[[#This Row],[Total Cost]]</f>
        <v>1530229.8699999996</v>
      </c>
      <c r="O1294">
        <f>tbl_salesdata[[#This Row],[Ship Date]]-tbl_salesdata[[#This Row],[Order Date]]</f>
        <v>15</v>
      </c>
      <c r="P1294">
        <f>WEEKDAY(tbl_salesdata[[#This Row],[Order Date]],2)</f>
        <v>7</v>
      </c>
      <c r="Q1294" t="str">
        <f>TEXT(tbl_salesdata[[#This Row],[Order Date]],"dddd")</f>
        <v>Sunday</v>
      </c>
      <c r="R1294" t="str">
        <f>IF(tbl_salesdata[[#This Row],[Weekdaynum]]&gt;5,"Yes","No")</f>
        <v>Yes</v>
      </c>
    </row>
    <row r="1295" spans="1:18" hidden="1" x14ac:dyDescent="0.35">
      <c r="A1295">
        <v>539009273</v>
      </c>
      <c r="B1295" s="3">
        <v>44378</v>
      </c>
      <c r="C1295" s="3">
        <v>44388</v>
      </c>
      <c r="D1295" t="s">
        <v>158</v>
      </c>
      <c r="E1295" t="s">
        <v>12</v>
      </c>
      <c r="F1295" t="s">
        <v>33</v>
      </c>
      <c r="G1295" t="s">
        <v>14</v>
      </c>
      <c r="H1295" t="s">
        <v>19</v>
      </c>
      <c r="I1295" s="9">
        <v>3677</v>
      </c>
      <c r="J1295" s="9">
        <v>109.28</v>
      </c>
      <c r="K1295" s="9">
        <v>35.840000000000003</v>
      </c>
      <c r="L1295" s="9">
        <f>tbl_salesdata[[#This Row],[Units Sold]]*tbl_salesdata[[#This Row],[Unit Cost]]</f>
        <v>131783.68000000002</v>
      </c>
      <c r="M1295" s="9">
        <f>tbl_salesdata[[#This Row],[Units Sold]]*tbl_salesdata[[#This Row],[Unit Price]]</f>
        <v>401822.56</v>
      </c>
      <c r="N1295" s="9">
        <f>tbl_salesdata[[#This Row],[Total Sales]]-tbl_salesdata[[#This Row],[Total Cost]]</f>
        <v>270038.88</v>
      </c>
      <c r="O1295">
        <f>tbl_salesdata[[#This Row],[Ship Date]]-tbl_salesdata[[#This Row],[Order Date]]</f>
        <v>10</v>
      </c>
      <c r="P1295">
        <f>WEEKDAY(tbl_salesdata[[#This Row],[Order Date]],2)</f>
        <v>4</v>
      </c>
      <c r="Q1295" t="str">
        <f>TEXT(tbl_salesdata[[#This Row],[Order Date]],"dddd")</f>
        <v>Thursday</v>
      </c>
      <c r="R1295" t="str">
        <f>IF(tbl_salesdata[[#This Row],[Weekdaynum]]&gt;5,"Yes","No")</f>
        <v>No</v>
      </c>
    </row>
    <row r="1296" spans="1:18" hidden="1" x14ac:dyDescent="0.35">
      <c r="A1296">
        <v>589237821</v>
      </c>
      <c r="B1296" s="3">
        <v>42382</v>
      </c>
      <c r="C1296" s="3">
        <v>42399</v>
      </c>
      <c r="D1296" t="s">
        <v>53</v>
      </c>
      <c r="E1296" t="s">
        <v>29</v>
      </c>
      <c r="F1296" t="s">
        <v>30</v>
      </c>
      <c r="G1296" t="s">
        <v>14</v>
      </c>
      <c r="H1296" t="s">
        <v>34</v>
      </c>
      <c r="I1296" s="9">
        <v>7420</v>
      </c>
      <c r="J1296" s="9">
        <v>81.73</v>
      </c>
      <c r="K1296" s="9">
        <v>56.67</v>
      </c>
      <c r="L1296" s="9">
        <f>tbl_salesdata[[#This Row],[Units Sold]]*tbl_salesdata[[#This Row],[Unit Cost]]</f>
        <v>420491.4</v>
      </c>
      <c r="M1296" s="9">
        <f>tbl_salesdata[[#This Row],[Units Sold]]*tbl_salesdata[[#This Row],[Unit Price]]</f>
        <v>606436.6</v>
      </c>
      <c r="N1296" s="9">
        <f>tbl_salesdata[[#This Row],[Total Sales]]-tbl_salesdata[[#This Row],[Total Cost]]</f>
        <v>185945.19999999995</v>
      </c>
      <c r="O1296">
        <f>tbl_salesdata[[#This Row],[Ship Date]]-tbl_salesdata[[#This Row],[Order Date]]</f>
        <v>17</v>
      </c>
      <c r="P1296">
        <f>WEEKDAY(tbl_salesdata[[#This Row],[Order Date]],2)</f>
        <v>3</v>
      </c>
      <c r="Q1296" t="str">
        <f>TEXT(tbl_salesdata[[#This Row],[Order Date]],"dddd")</f>
        <v>Wednesday</v>
      </c>
      <c r="R1296" t="str">
        <f>IF(tbl_salesdata[[#This Row],[Weekdaynum]]&gt;5,"Yes","No")</f>
        <v>No</v>
      </c>
    </row>
    <row r="1297" spans="1:18" hidden="1" x14ac:dyDescent="0.35">
      <c r="A1297">
        <v>700069701</v>
      </c>
      <c r="B1297" s="3">
        <v>42379</v>
      </c>
      <c r="C1297" s="3">
        <v>42398</v>
      </c>
      <c r="D1297" t="s">
        <v>203</v>
      </c>
      <c r="E1297" t="s">
        <v>21</v>
      </c>
      <c r="F1297" t="s">
        <v>68</v>
      </c>
      <c r="G1297" t="s">
        <v>18</v>
      </c>
      <c r="H1297" t="s">
        <v>26</v>
      </c>
      <c r="I1297" s="9">
        <v>5037</v>
      </c>
      <c r="J1297" s="9">
        <v>154.06</v>
      </c>
      <c r="K1297" s="9">
        <v>90.93</v>
      </c>
      <c r="L1297" s="9">
        <f>tbl_salesdata[[#This Row],[Units Sold]]*tbl_salesdata[[#This Row],[Unit Cost]]</f>
        <v>458014.41000000003</v>
      </c>
      <c r="M1297" s="9">
        <f>tbl_salesdata[[#This Row],[Units Sold]]*tbl_salesdata[[#This Row],[Unit Price]]</f>
        <v>776000.22</v>
      </c>
      <c r="N1297" s="9">
        <f>tbl_salesdata[[#This Row],[Total Sales]]-tbl_salesdata[[#This Row],[Total Cost]]</f>
        <v>317985.80999999994</v>
      </c>
      <c r="O1297">
        <f>tbl_salesdata[[#This Row],[Ship Date]]-tbl_salesdata[[#This Row],[Order Date]]</f>
        <v>19</v>
      </c>
      <c r="P1297">
        <f>WEEKDAY(tbl_salesdata[[#This Row],[Order Date]],2)</f>
        <v>7</v>
      </c>
      <c r="Q1297" t="str">
        <f>TEXT(tbl_salesdata[[#This Row],[Order Date]],"dddd")</f>
        <v>Sunday</v>
      </c>
      <c r="R1297" t="str">
        <f>IF(tbl_salesdata[[#This Row],[Weekdaynum]]&gt;5,"Yes","No")</f>
        <v>Yes</v>
      </c>
    </row>
    <row r="1298" spans="1:18" hidden="1" x14ac:dyDescent="0.35">
      <c r="A1298">
        <v>741866242</v>
      </c>
      <c r="B1298" s="3">
        <v>44770</v>
      </c>
      <c r="C1298" s="3">
        <v>44789</v>
      </c>
      <c r="D1298" t="s">
        <v>100</v>
      </c>
      <c r="E1298" t="s">
        <v>21</v>
      </c>
      <c r="F1298" t="s">
        <v>76</v>
      </c>
      <c r="G1298" t="s">
        <v>14</v>
      </c>
      <c r="H1298" t="s">
        <v>34</v>
      </c>
      <c r="I1298" s="9">
        <v>3562</v>
      </c>
      <c r="J1298" s="9">
        <v>668.27</v>
      </c>
      <c r="K1298" s="9">
        <v>502.54</v>
      </c>
      <c r="L1298" s="9">
        <f>tbl_salesdata[[#This Row],[Units Sold]]*tbl_salesdata[[#This Row],[Unit Cost]]</f>
        <v>1790047.48</v>
      </c>
      <c r="M1298" s="9">
        <f>tbl_salesdata[[#This Row],[Units Sold]]*tbl_salesdata[[#This Row],[Unit Price]]</f>
        <v>2380377.7399999998</v>
      </c>
      <c r="N1298" s="9">
        <f>tbl_salesdata[[#This Row],[Total Sales]]-tbl_salesdata[[#This Row],[Total Cost]]</f>
        <v>590330.25999999978</v>
      </c>
      <c r="O1298">
        <f>tbl_salesdata[[#This Row],[Ship Date]]-tbl_salesdata[[#This Row],[Order Date]]</f>
        <v>19</v>
      </c>
      <c r="P1298">
        <f>WEEKDAY(tbl_salesdata[[#This Row],[Order Date]],2)</f>
        <v>4</v>
      </c>
      <c r="Q1298" t="str">
        <f>TEXT(tbl_salesdata[[#This Row],[Order Date]],"dddd")</f>
        <v>Thursday</v>
      </c>
      <c r="R1298" t="str">
        <f>IF(tbl_salesdata[[#This Row],[Weekdaynum]]&gt;5,"Yes","No")</f>
        <v>No</v>
      </c>
    </row>
    <row r="1299" spans="1:18" hidden="1" x14ac:dyDescent="0.35">
      <c r="A1299">
        <v>655301272</v>
      </c>
      <c r="B1299" s="3">
        <v>44267</v>
      </c>
      <c r="C1299" s="3">
        <v>44271</v>
      </c>
      <c r="D1299" t="s">
        <v>11</v>
      </c>
      <c r="E1299" t="s">
        <v>12</v>
      </c>
      <c r="F1299" t="s">
        <v>25</v>
      </c>
      <c r="G1299" t="s">
        <v>18</v>
      </c>
      <c r="H1299" t="s">
        <v>26</v>
      </c>
      <c r="I1299" s="9">
        <v>7064</v>
      </c>
      <c r="J1299" s="9">
        <v>205.7</v>
      </c>
      <c r="K1299" s="9">
        <v>117.11</v>
      </c>
      <c r="L1299" s="9">
        <f>tbl_salesdata[[#This Row],[Units Sold]]*tbl_salesdata[[#This Row],[Unit Cost]]</f>
        <v>827265.04</v>
      </c>
      <c r="M1299" s="9">
        <f>tbl_salesdata[[#This Row],[Units Sold]]*tbl_salesdata[[#This Row],[Unit Price]]</f>
        <v>1453064.7999999998</v>
      </c>
      <c r="N1299" s="9">
        <f>tbl_salesdata[[#This Row],[Total Sales]]-tbl_salesdata[[#This Row],[Total Cost]]</f>
        <v>625799.75999999978</v>
      </c>
      <c r="O1299">
        <f>tbl_salesdata[[#This Row],[Ship Date]]-tbl_salesdata[[#This Row],[Order Date]]</f>
        <v>4</v>
      </c>
      <c r="P1299">
        <f>WEEKDAY(tbl_salesdata[[#This Row],[Order Date]],2)</f>
        <v>5</v>
      </c>
      <c r="Q1299" t="str">
        <f>TEXT(tbl_salesdata[[#This Row],[Order Date]],"dddd")</f>
        <v>Friday</v>
      </c>
      <c r="R1299" t="str">
        <f>IF(tbl_salesdata[[#This Row],[Weekdaynum]]&gt;5,"Yes","No")</f>
        <v>No</v>
      </c>
    </row>
    <row r="1300" spans="1:18" hidden="1" x14ac:dyDescent="0.35">
      <c r="A1300">
        <v>901361119</v>
      </c>
      <c r="B1300" s="3">
        <v>42129</v>
      </c>
      <c r="C1300" s="3">
        <v>42138</v>
      </c>
      <c r="D1300" t="s">
        <v>212</v>
      </c>
      <c r="E1300" t="s">
        <v>32</v>
      </c>
      <c r="F1300" t="s">
        <v>22</v>
      </c>
      <c r="G1300" t="s">
        <v>14</v>
      </c>
      <c r="H1300" t="s">
        <v>19</v>
      </c>
      <c r="I1300" s="9">
        <v>1640</v>
      </c>
      <c r="J1300" s="9">
        <v>47.45</v>
      </c>
      <c r="K1300" s="9">
        <v>31.79</v>
      </c>
      <c r="L1300" s="9">
        <f>tbl_salesdata[[#This Row],[Units Sold]]*tbl_salesdata[[#This Row],[Unit Cost]]</f>
        <v>52135.6</v>
      </c>
      <c r="M1300" s="9">
        <f>tbl_salesdata[[#This Row],[Units Sold]]*tbl_salesdata[[#This Row],[Unit Price]]</f>
        <v>77818</v>
      </c>
      <c r="N1300" s="9">
        <f>tbl_salesdata[[#This Row],[Total Sales]]-tbl_salesdata[[#This Row],[Total Cost]]</f>
        <v>25682.400000000001</v>
      </c>
      <c r="O1300">
        <f>tbl_salesdata[[#This Row],[Ship Date]]-tbl_salesdata[[#This Row],[Order Date]]</f>
        <v>9</v>
      </c>
      <c r="P1300">
        <f>WEEKDAY(tbl_salesdata[[#This Row],[Order Date]],2)</f>
        <v>2</v>
      </c>
      <c r="Q1300" t="str">
        <f>TEXT(tbl_salesdata[[#This Row],[Order Date]],"dddd")</f>
        <v>Tuesday</v>
      </c>
      <c r="R1300" t="str">
        <f>IF(tbl_salesdata[[#This Row],[Weekdaynum]]&gt;5,"Yes","No")</f>
        <v>No</v>
      </c>
    </row>
    <row r="1301" spans="1:18" hidden="1" x14ac:dyDescent="0.35">
      <c r="A1301">
        <v>211344611</v>
      </c>
      <c r="B1301" s="3">
        <v>44621</v>
      </c>
      <c r="C1301" s="3">
        <v>44623</v>
      </c>
      <c r="D1301" t="s">
        <v>49</v>
      </c>
      <c r="E1301" t="s">
        <v>21</v>
      </c>
      <c r="F1301" t="s">
        <v>17</v>
      </c>
      <c r="G1301" t="s">
        <v>18</v>
      </c>
      <c r="H1301" t="s">
        <v>26</v>
      </c>
      <c r="I1301" s="9">
        <v>422</v>
      </c>
      <c r="J1301" s="9">
        <v>152.58000000000001</v>
      </c>
      <c r="K1301" s="9">
        <v>97.44</v>
      </c>
      <c r="L1301" s="9">
        <f>tbl_salesdata[[#This Row],[Units Sold]]*tbl_salesdata[[#This Row],[Unit Cost]]</f>
        <v>41119.68</v>
      </c>
      <c r="M1301" s="9">
        <f>tbl_salesdata[[#This Row],[Units Sold]]*tbl_salesdata[[#This Row],[Unit Price]]</f>
        <v>64388.76</v>
      </c>
      <c r="N1301" s="9">
        <f>tbl_salesdata[[#This Row],[Total Sales]]-tbl_salesdata[[#This Row],[Total Cost]]</f>
        <v>23269.08</v>
      </c>
      <c r="O1301">
        <f>tbl_salesdata[[#This Row],[Ship Date]]-tbl_salesdata[[#This Row],[Order Date]]</f>
        <v>2</v>
      </c>
      <c r="P1301">
        <f>WEEKDAY(tbl_salesdata[[#This Row],[Order Date]],2)</f>
        <v>2</v>
      </c>
      <c r="Q1301" t="str">
        <f>TEXT(tbl_salesdata[[#This Row],[Order Date]],"dddd")</f>
        <v>Tuesday</v>
      </c>
      <c r="R1301" t="str">
        <f>IF(tbl_salesdata[[#This Row],[Weekdaynum]]&gt;5,"Yes","No")</f>
        <v>No</v>
      </c>
    </row>
    <row r="1302" spans="1:18" hidden="1" x14ac:dyDescent="0.35">
      <c r="A1302">
        <v>536863076</v>
      </c>
      <c r="B1302" s="3">
        <v>43161</v>
      </c>
      <c r="C1302" s="3">
        <v>43177</v>
      </c>
      <c r="D1302" t="s">
        <v>39</v>
      </c>
      <c r="E1302" t="s">
        <v>29</v>
      </c>
      <c r="F1302" t="s">
        <v>22</v>
      </c>
      <c r="G1302" t="s">
        <v>14</v>
      </c>
      <c r="H1302" t="s">
        <v>26</v>
      </c>
      <c r="I1302" s="9">
        <v>8569</v>
      </c>
      <c r="J1302" s="9">
        <v>47.45</v>
      </c>
      <c r="K1302" s="9">
        <v>31.79</v>
      </c>
      <c r="L1302" s="9">
        <f>tbl_salesdata[[#This Row],[Units Sold]]*tbl_salesdata[[#This Row],[Unit Cost]]</f>
        <v>272408.51</v>
      </c>
      <c r="M1302" s="9">
        <f>tbl_salesdata[[#This Row],[Units Sold]]*tbl_salesdata[[#This Row],[Unit Price]]</f>
        <v>406599.05000000005</v>
      </c>
      <c r="N1302" s="9">
        <f>tbl_salesdata[[#This Row],[Total Sales]]-tbl_salesdata[[#This Row],[Total Cost]]</f>
        <v>134190.54000000004</v>
      </c>
      <c r="O1302">
        <f>tbl_salesdata[[#This Row],[Ship Date]]-tbl_salesdata[[#This Row],[Order Date]]</f>
        <v>16</v>
      </c>
      <c r="P1302">
        <f>WEEKDAY(tbl_salesdata[[#This Row],[Order Date]],2)</f>
        <v>5</v>
      </c>
      <c r="Q1302" t="str">
        <f>TEXT(tbl_salesdata[[#This Row],[Order Date]],"dddd")</f>
        <v>Friday</v>
      </c>
      <c r="R1302" t="str">
        <f>IF(tbl_salesdata[[#This Row],[Weekdaynum]]&gt;5,"Yes","No")</f>
        <v>No</v>
      </c>
    </row>
    <row r="1303" spans="1:18" hidden="1" x14ac:dyDescent="0.35">
      <c r="A1303">
        <v>299840342</v>
      </c>
      <c r="B1303" s="3">
        <v>44140</v>
      </c>
      <c r="C1303" s="3">
        <v>44152</v>
      </c>
      <c r="D1303" t="s">
        <v>167</v>
      </c>
      <c r="E1303" t="s">
        <v>38</v>
      </c>
      <c r="F1303" t="s">
        <v>30</v>
      </c>
      <c r="G1303" t="s">
        <v>14</v>
      </c>
      <c r="H1303" t="s">
        <v>15</v>
      </c>
      <c r="I1303" s="9">
        <v>8275</v>
      </c>
      <c r="J1303" s="9">
        <v>81.73</v>
      </c>
      <c r="K1303" s="9">
        <v>56.67</v>
      </c>
      <c r="L1303" s="9">
        <f>tbl_salesdata[[#This Row],[Units Sold]]*tbl_salesdata[[#This Row],[Unit Cost]]</f>
        <v>468944.25</v>
      </c>
      <c r="M1303" s="9">
        <f>tbl_salesdata[[#This Row],[Units Sold]]*tbl_salesdata[[#This Row],[Unit Price]]</f>
        <v>676315.75</v>
      </c>
      <c r="N1303" s="9">
        <f>tbl_salesdata[[#This Row],[Total Sales]]-tbl_salesdata[[#This Row],[Total Cost]]</f>
        <v>207371.5</v>
      </c>
      <c r="O1303">
        <f>tbl_salesdata[[#This Row],[Ship Date]]-tbl_salesdata[[#This Row],[Order Date]]</f>
        <v>12</v>
      </c>
      <c r="P1303">
        <f>WEEKDAY(tbl_salesdata[[#This Row],[Order Date]],2)</f>
        <v>4</v>
      </c>
      <c r="Q1303" t="str">
        <f>TEXT(tbl_salesdata[[#This Row],[Order Date]],"dddd")</f>
        <v>Thursday</v>
      </c>
      <c r="R1303" t="str">
        <f>IF(tbl_salesdata[[#This Row],[Weekdaynum]]&gt;5,"Yes","No")</f>
        <v>No</v>
      </c>
    </row>
    <row r="1304" spans="1:18" hidden="1" x14ac:dyDescent="0.35">
      <c r="A1304">
        <v>242512738</v>
      </c>
      <c r="B1304" s="3">
        <v>42179</v>
      </c>
      <c r="C1304" s="3">
        <v>42180</v>
      </c>
      <c r="D1304" t="s">
        <v>11</v>
      </c>
      <c r="E1304" t="s">
        <v>12</v>
      </c>
      <c r="F1304" t="s">
        <v>33</v>
      </c>
      <c r="G1304" t="s">
        <v>18</v>
      </c>
      <c r="H1304" t="s">
        <v>34</v>
      </c>
      <c r="I1304" s="9">
        <v>3763</v>
      </c>
      <c r="J1304" s="9">
        <v>109.28</v>
      </c>
      <c r="K1304" s="9">
        <v>35.840000000000003</v>
      </c>
      <c r="L1304" s="9">
        <f>tbl_salesdata[[#This Row],[Units Sold]]*tbl_salesdata[[#This Row],[Unit Cost]]</f>
        <v>134865.92000000001</v>
      </c>
      <c r="M1304" s="9">
        <f>tbl_salesdata[[#This Row],[Units Sold]]*tbl_salesdata[[#This Row],[Unit Price]]</f>
        <v>411220.64</v>
      </c>
      <c r="N1304" s="9">
        <f>tbl_salesdata[[#This Row],[Total Sales]]-tbl_salesdata[[#This Row],[Total Cost]]</f>
        <v>276354.71999999997</v>
      </c>
      <c r="O1304">
        <f>tbl_salesdata[[#This Row],[Ship Date]]-tbl_salesdata[[#This Row],[Order Date]]</f>
        <v>1</v>
      </c>
      <c r="P1304">
        <f>WEEKDAY(tbl_salesdata[[#This Row],[Order Date]],2)</f>
        <v>3</v>
      </c>
      <c r="Q1304" t="str">
        <f>TEXT(tbl_salesdata[[#This Row],[Order Date]],"dddd")</f>
        <v>Wednesday</v>
      </c>
      <c r="R1304" t="str">
        <f>IF(tbl_salesdata[[#This Row],[Weekdaynum]]&gt;5,"Yes","No")</f>
        <v>No</v>
      </c>
    </row>
    <row r="1305" spans="1:18" x14ac:dyDescent="0.35">
      <c r="A1305">
        <v>498915612</v>
      </c>
      <c r="B1305" s="3">
        <v>42427</v>
      </c>
      <c r="C1305" s="3">
        <v>42440</v>
      </c>
      <c r="D1305" t="s">
        <v>45</v>
      </c>
      <c r="E1305" t="s">
        <v>12</v>
      </c>
      <c r="F1305" t="s">
        <v>25</v>
      </c>
      <c r="G1305" t="s">
        <v>14</v>
      </c>
      <c r="H1305" t="s">
        <v>19</v>
      </c>
      <c r="I1305" s="9">
        <v>9072</v>
      </c>
      <c r="J1305" s="9">
        <v>205.7</v>
      </c>
      <c r="K1305" s="9">
        <v>117.11</v>
      </c>
      <c r="L1305" s="9">
        <f>tbl_salesdata[[#This Row],[Units Sold]]*tbl_salesdata[[#This Row],[Unit Cost]]</f>
        <v>1062421.92</v>
      </c>
      <c r="M1305" s="9">
        <f>tbl_salesdata[[#This Row],[Units Sold]]*tbl_salesdata[[#This Row],[Unit Price]]</f>
        <v>1866110.4</v>
      </c>
      <c r="N1305" s="9">
        <f>tbl_salesdata[[#This Row],[Total Sales]]-tbl_salesdata[[#This Row],[Total Cost]]</f>
        <v>803688.48</v>
      </c>
      <c r="O1305">
        <f>tbl_salesdata[[#This Row],[Ship Date]]-tbl_salesdata[[#This Row],[Order Date]]</f>
        <v>13</v>
      </c>
      <c r="P1305">
        <f>WEEKDAY(tbl_salesdata[[#This Row],[Order Date]],2)</f>
        <v>6</v>
      </c>
      <c r="Q1305" t="str">
        <f>TEXT(tbl_salesdata[[#This Row],[Order Date]],"dddd")</f>
        <v>Saturday</v>
      </c>
      <c r="R1305" t="str">
        <f>IF(tbl_salesdata[[#This Row],[Weekdaynum]]&gt;5,"Yes","No")</f>
        <v>Yes</v>
      </c>
    </row>
    <row r="1306" spans="1:18" hidden="1" x14ac:dyDescent="0.35">
      <c r="A1306">
        <v>837450730</v>
      </c>
      <c r="B1306" s="3">
        <v>43266</v>
      </c>
      <c r="C1306" s="3">
        <v>43284</v>
      </c>
      <c r="D1306" t="s">
        <v>27</v>
      </c>
      <c r="E1306" t="s">
        <v>24</v>
      </c>
      <c r="F1306" t="s">
        <v>68</v>
      </c>
      <c r="G1306" t="s">
        <v>18</v>
      </c>
      <c r="H1306" t="s">
        <v>34</v>
      </c>
      <c r="I1306" s="9">
        <v>9136</v>
      </c>
      <c r="J1306" s="9">
        <v>154.06</v>
      </c>
      <c r="K1306" s="9">
        <v>90.93</v>
      </c>
      <c r="L1306" s="9">
        <f>tbl_salesdata[[#This Row],[Units Sold]]*tbl_salesdata[[#This Row],[Unit Cost]]</f>
        <v>830736.4800000001</v>
      </c>
      <c r="M1306" s="9">
        <f>tbl_salesdata[[#This Row],[Units Sold]]*tbl_salesdata[[#This Row],[Unit Price]]</f>
        <v>1407492.16</v>
      </c>
      <c r="N1306" s="9">
        <f>tbl_salesdata[[#This Row],[Total Sales]]-tbl_salesdata[[#This Row],[Total Cost]]</f>
        <v>576755.67999999982</v>
      </c>
      <c r="O1306">
        <f>tbl_salesdata[[#This Row],[Ship Date]]-tbl_salesdata[[#This Row],[Order Date]]</f>
        <v>18</v>
      </c>
      <c r="P1306">
        <f>WEEKDAY(tbl_salesdata[[#This Row],[Order Date]],2)</f>
        <v>5</v>
      </c>
      <c r="Q1306" t="str">
        <f>TEXT(tbl_salesdata[[#This Row],[Order Date]],"dddd")</f>
        <v>Friday</v>
      </c>
      <c r="R1306" t="str">
        <f>IF(tbl_salesdata[[#This Row],[Weekdaynum]]&gt;5,"Yes","No")</f>
        <v>No</v>
      </c>
    </row>
    <row r="1307" spans="1:18" hidden="1" x14ac:dyDescent="0.35">
      <c r="A1307">
        <v>625751483</v>
      </c>
      <c r="B1307" s="3">
        <v>42276</v>
      </c>
      <c r="C1307" s="3">
        <v>42293</v>
      </c>
      <c r="D1307" t="s">
        <v>80</v>
      </c>
      <c r="E1307" t="s">
        <v>21</v>
      </c>
      <c r="F1307" t="s">
        <v>30</v>
      </c>
      <c r="G1307" t="s">
        <v>18</v>
      </c>
      <c r="H1307" t="s">
        <v>34</v>
      </c>
      <c r="I1307" s="9">
        <v>2624</v>
      </c>
      <c r="J1307" s="9">
        <v>81.73</v>
      </c>
      <c r="K1307" s="9">
        <v>56.67</v>
      </c>
      <c r="L1307" s="9">
        <f>tbl_salesdata[[#This Row],[Units Sold]]*tbl_salesdata[[#This Row],[Unit Cost]]</f>
        <v>148702.08000000002</v>
      </c>
      <c r="M1307" s="9">
        <f>tbl_salesdata[[#This Row],[Units Sold]]*tbl_salesdata[[#This Row],[Unit Price]]</f>
        <v>214459.52000000002</v>
      </c>
      <c r="N1307" s="9">
        <f>tbl_salesdata[[#This Row],[Total Sales]]-tbl_salesdata[[#This Row],[Total Cost]]</f>
        <v>65757.440000000002</v>
      </c>
      <c r="O1307">
        <f>tbl_salesdata[[#This Row],[Ship Date]]-tbl_salesdata[[#This Row],[Order Date]]</f>
        <v>17</v>
      </c>
      <c r="P1307">
        <f>WEEKDAY(tbl_salesdata[[#This Row],[Order Date]],2)</f>
        <v>2</v>
      </c>
      <c r="Q1307" t="str">
        <f>TEXT(tbl_salesdata[[#This Row],[Order Date]],"dddd")</f>
        <v>Tuesday</v>
      </c>
      <c r="R1307" t="str">
        <f>IF(tbl_salesdata[[#This Row],[Weekdaynum]]&gt;5,"Yes","No")</f>
        <v>No</v>
      </c>
    </row>
    <row r="1308" spans="1:18" x14ac:dyDescent="0.35">
      <c r="A1308">
        <v>828237664</v>
      </c>
      <c r="B1308" s="3">
        <v>43568</v>
      </c>
      <c r="C1308" s="3">
        <v>43589</v>
      </c>
      <c r="D1308" t="s">
        <v>146</v>
      </c>
      <c r="E1308" t="s">
        <v>29</v>
      </c>
      <c r="F1308" t="s">
        <v>76</v>
      </c>
      <c r="G1308" t="s">
        <v>18</v>
      </c>
      <c r="H1308" t="s">
        <v>34</v>
      </c>
      <c r="I1308" s="9">
        <v>2785</v>
      </c>
      <c r="J1308" s="9">
        <v>668.27</v>
      </c>
      <c r="K1308" s="9">
        <v>502.54</v>
      </c>
      <c r="L1308" s="9">
        <f>tbl_salesdata[[#This Row],[Units Sold]]*tbl_salesdata[[#This Row],[Unit Cost]]</f>
        <v>1399573.9000000001</v>
      </c>
      <c r="M1308" s="9">
        <f>tbl_salesdata[[#This Row],[Units Sold]]*tbl_salesdata[[#This Row],[Unit Price]]</f>
        <v>1861131.95</v>
      </c>
      <c r="N1308" s="9">
        <f>tbl_salesdata[[#This Row],[Total Sales]]-tbl_salesdata[[#This Row],[Total Cost]]</f>
        <v>461558.04999999981</v>
      </c>
      <c r="O1308">
        <f>tbl_salesdata[[#This Row],[Ship Date]]-tbl_salesdata[[#This Row],[Order Date]]</f>
        <v>21</v>
      </c>
      <c r="P1308">
        <f>WEEKDAY(tbl_salesdata[[#This Row],[Order Date]],2)</f>
        <v>6</v>
      </c>
      <c r="Q1308" t="str">
        <f>TEXT(tbl_salesdata[[#This Row],[Order Date]],"dddd")</f>
        <v>Saturday</v>
      </c>
      <c r="R1308" t="str">
        <f>IF(tbl_salesdata[[#This Row],[Weekdaynum]]&gt;5,"Yes","No")</f>
        <v>Yes</v>
      </c>
    </row>
    <row r="1309" spans="1:18" hidden="1" x14ac:dyDescent="0.35">
      <c r="A1309">
        <v>251448142</v>
      </c>
      <c r="B1309" s="3">
        <v>44598</v>
      </c>
      <c r="C1309" s="3">
        <v>44609</v>
      </c>
      <c r="D1309" t="s">
        <v>65</v>
      </c>
      <c r="E1309" t="s">
        <v>32</v>
      </c>
      <c r="F1309" t="s">
        <v>56</v>
      </c>
      <c r="G1309" t="s">
        <v>14</v>
      </c>
      <c r="H1309" t="s">
        <v>15</v>
      </c>
      <c r="I1309" s="9">
        <v>7948</v>
      </c>
      <c r="J1309" s="9">
        <v>9.33</v>
      </c>
      <c r="K1309" s="9">
        <v>6.92</v>
      </c>
      <c r="L1309" s="9">
        <f>tbl_salesdata[[#This Row],[Units Sold]]*tbl_salesdata[[#This Row],[Unit Cost]]</f>
        <v>55000.159999999996</v>
      </c>
      <c r="M1309" s="9">
        <f>tbl_salesdata[[#This Row],[Units Sold]]*tbl_salesdata[[#This Row],[Unit Price]]</f>
        <v>74154.84</v>
      </c>
      <c r="N1309" s="9">
        <f>tbl_salesdata[[#This Row],[Total Sales]]-tbl_salesdata[[#This Row],[Total Cost]]</f>
        <v>19154.68</v>
      </c>
      <c r="O1309">
        <f>tbl_salesdata[[#This Row],[Ship Date]]-tbl_salesdata[[#This Row],[Order Date]]</f>
        <v>11</v>
      </c>
      <c r="P1309">
        <f>WEEKDAY(tbl_salesdata[[#This Row],[Order Date]],2)</f>
        <v>7</v>
      </c>
      <c r="Q1309" t="str">
        <f>TEXT(tbl_salesdata[[#This Row],[Order Date]],"dddd")</f>
        <v>Sunday</v>
      </c>
      <c r="R1309" t="str">
        <f>IF(tbl_salesdata[[#This Row],[Weekdaynum]]&gt;5,"Yes","No")</f>
        <v>Yes</v>
      </c>
    </row>
    <row r="1310" spans="1:18" hidden="1" x14ac:dyDescent="0.35">
      <c r="A1310">
        <v>996754205</v>
      </c>
      <c r="B1310" s="3">
        <v>44824</v>
      </c>
      <c r="C1310" s="3">
        <v>44842</v>
      </c>
      <c r="D1310" t="s">
        <v>95</v>
      </c>
      <c r="E1310" t="s">
        <v>21</v>
      </c>
      <c r="F1310" t="s">
        <v>13</v>
      </c>
      <c r="G1310" t="s">
        <v>18</v>
      </c>
      <c r="H1310" t="s">
        <v>26</v>
      </c>
      <c r="I1310" s="9">
        <v>574</v>
      </c>
      <c r="J1310" s="9">
        <v>255.28</v>
      </c>
      <c r="K1310" s="9">
        <v>159.41999999999999</v>
      </c>
      <c r="L1310" s="9">
        <f>tbl_salesdata[[#This Row],[Units Sold]]*tbl_salesdata[[#This Row],[Unit Cost]]</f>
        <v>91507.079999999987</v>
      </c>
      <c r="M1310" s="9">
        <f>tbl_salesdata[[#This Row],[Units Sold]]*tbl_salesdata[[#This Row],[Unit Price]]</f>
        <v>146530.72</v>
      </c>
      <c r="N1310" s="9">
        <f>tbl_salesdata[[#This Row],[Total Sales]]-tbl_salesdata[[#This Row],[Total Cost]]</f>
        <v>55023.640000000014</v>
      </c>
      <c r="O1310">
        <f>tbl_salesdata[[#This Row],[Ship Date]]-tbl_salesdata[[#This Row],[Order Date]]</f>
        <v>18</v>
      </c>
      <c r="P1310">
        <f>WEEKDAY(tbl_salesdata[[#This Row],[Order Date]],2)</f>
        <v>2</v>
      </c>
      <c r="Q1310" t="str">
        <f>TEXT(tbl_salesdata[[#This Row],[Order Date]],"dddd")</f>
        <v>Tuesday</v>
      </c>
      <c r="R1310" t="str">
        <f>IF(tbl_salesdata[[#This Row],[Weekdaynum]]&gt;5,"Yes","No")</f>
        <v>No</v>
      </c>
    </row>
    <row r="1311" spans="1:18" hidden="1" x14ac:dyDescent="0.35">
      <c r="A1311">
        <v>986159694</v>
      </c>
      <c r="B1311" s="3">
        <v>44416</v>
      </c>
      <c r="C1311" s="3">
        <v>44425</v>
      </c>
      <c r="D1311" t="s">
        <v>146</v>
      </c>
      <c r="E1311" t="s">
        <v>29</v>
      </c>
      <c r="F1311" t="s">
        <v>68</v>
      </c>
      <c r="G1311" t="s">
        <v>18</v>
      </c>
      <c r="H1311" t="s">
        <v>34</v>
      </c>
      <c r="I1311" s="9">
        <v>5423</v>
      </c>
      <c r="J1311" s="9">
        <v>154.06</v>
      </c>
      <c r="K1311" s="9">
        <v>90.93</v>
      </c>
      <c r="L1311" s="9">
        <f>tbl_salesdata[[#This Row],[Units Sold]]*tbl_salesdata[[#This Row],[Unit Cost]]</f>
        <v>493113.39</v>
      </c>
      <c r="M1311" s="9">
        <f>tbl_salesdata[[#This Row],[Units Sold]]*tbl_salesdata[[#This Row],[Unit Price]]</f>
        <v>835467.38</v>
      </c>
      <c r="N1311" s="9">
        <f>tbl_salesdata[[#This Row],[Total Sales]]-tbl_salesdata[[#This Row],[Total Cost]]</f>
        <v>342353.99</v>
      </c>
      <c r="O1311">
        <f>tbl_salesdata[[#This Row],[Ship Date]]-tbl_salesdata[[#This Row],[Order Date]]</f>
        <v>9</v>
      </c>
      <c r="P1311">
        <f>WEEKDAY(tbl_salesdata[[#This Row],[Order Date]],2)</f>
        <v>7</v>
      </c>
      <c r="Q1311" t="str">
        <f>TEXT(tbl_salesdata[[#This Row],[Order Date]],"dddd")</f>
        <v>Sunday</v>
      </c>
      <c r="R1311" t="str">
        <f>IF(tbl_salesdata[[#This Row],[Weekdaynum]]&gt;5,"Yes","No")</f>
        <v>Yes</v>
      </c>
    </row>
    <row r="1312" spans="1:18" hidden="1" x14ac:dyDescent="0.35">
      <c r="A1312">
        <v>624400937</v>
      </c>
      <c r="B1312" s="3">
        <v>42152</v>
      </c>
      <c r="C1312" s="3">
        <v>42171</v>
      </c>
      <c r="D1312" t="s">
        <v>143</v>
      </c>
      <c r="E1312" t="s">
        <v>24</v>
      </c>
      <c r="F1312" t="s">
        <v>76</v>
      </c>
      <c r="G1312" t="s">
        <v>18</v>
      </c>
      <c r="H1312" t="s">
        <v>34</v>
      </c>
      <c r="I1312" s="9">
        <v>2968</v>
      </c>
      <c r="J1312" s="9">
        <v>668.27</v>
      </c>
      <c r="K1312" s="9">
        <v>502.54</v>
      </c>
      <c r="L1312" s="9">
        <f>tbl_salesdata[[#This Row],[Units Sold]]*tbl_salesdata[[#This Row],[Unit Cost]]</f>
        <v>1491538.72</v>
      </c>
      <c r="M1312" s="9">
        <f>tbl_salesdata[[#This Row],[Units Sold]]*tbl_salesdata[[#This Row],[Unit Price]]</f>
        <v>1983425.3599999999</v>
      </c>
      <c r="N1312" s="9">
        <f>tbl_salesdata[[#This Row],[Total Sales]]-tbl_salesdata[[#This Row],[Total Cost]]</f>
        <v>491886.6399999999</v>
      </c>
      <c r="O1312">
        <f>tbl_salesdata[[#This Row],[Ship Date]]-tbl_salesdata[[#This Row],[Order Date]]</f>
        <v>19</v>
      </c>
      <c r="P1312">
        <f>WEEKDAY(tbl_salesdata[[#This Row],[Order Date]],2)</f>
        <v>4</v>
      </c>
      <c r="Q1312" t="str">
        <f>TEXT(tbl_salesdata[[#This Row],[Order Date]],"dddd")</f>
        <v>Thursday</v>
      </c>
      <c r="R1312" t="str">
        <f>IF(tbl_salesdata[[#This Row],[Weekdaynum]]&gt;5,"Yes","No")</f>
        <v>No</v>
      </c>
    </row>
    <row r="1313" spans="1:18" hidden="1" x14ac:dyDescent="0.35">
      <c r="A1313">
        <v>386526763</v>
      </c>
      <c r="B1313" s="3">
        <v>43275</v>
      </c>
      <c r="C1313" s="3">
        <v>43291</v>
      </c>
      <c r="D1313" t="s">
        <v>158</v>
      </c>
      <c r="E1313" t="s">
        <v>12</v>
      </c>
      <c r="F1313" t="s">
        <v>30</v>
      </c>
      <c r="G1313" t="s">
        <v>18</v>
      </c>
      <c r="H1313" t="s">
        <v>15</v>
      </c>
      <c r="I1313" s="9">
        <v>713</v>
      </c>
      <c r="J1313" s="9">
        <v>81.73</v>
      </c>
      <c r="K1313" s="9">
        <v>56.67</v>
      </c>
      <c r="L1313" s="9">
        <f>tbl_salesdata[[#This Row],[Units Sold]]*tbl_salesdata[[#This Row],[Unit Cost]]</f>
        <v>40405.71</v>
      </c>
      <c r="M1313" s="9">
        <f>tbl_salesdata[[#This Row],[Units Sold]]*tbl_salesdata[[#This Row],[Unit Price]]</f>
        <v>58273.490000000005</v>
      </c>
      <c r="N1313" s="9">
        <f>tbl_salesdata[[#This Row],[Total Sales]]-tbl_salesdata[[#This Row],[Total Cost]]</f>
        <v>17867.780000000006</v>
      </c>
      <c r="O1313">
        <f>tbl_salesdata[[#This Row],[Ship Date]]-tbl_salesdata[[#This Row],[Order Date]]</f>
        <v>16</v>
      </c>
      <c r="P1313">
        <f>WEEKDAY(tbl_salesdata[[#This Row],[Order Date]],2)</f>
        <v>7</v>
      </c>
      <c r="Q1313" t="str">
        <f>TEXT(tbl_salesdata[[#This Row],[Order Date]],"dddd")</f>
        <v>Sunday</v>
      </c>
      <c r="R1313" t="str">
        <f>IF(tbl_salesdata[[#This Row],[Weekdaynum]]&gt;5,"Yes","No")</f>
        <v>Yes</v>
      </c>
    </row>
    <row r="1314" spans="1:18" hidden="1" x14ac:dyDescent="0.35">
      <c r="A1314">
        <v>367898499</v>
      </c>
      <c r="B1314" s="3">
        <v>42880</v>
      </c>
      <c r="C1314" s="3">
        <v>42887</v>
      </c>
      <c r="D1314" t="s">
        <v>123</v>
      </c>
      <c r="E1314" t="s">
        <v>38</v>
      </c>
      <c r="F1314" t="s">
        <v>42</v>
      </c>
      <c r="G1314" t="s">
        <v>14</v>
      </c>
      <c r="H1314" t="s">
        <v>34</v>
      </c>
      <c r="I1314" s="9">
        <v>8196</v>
      </c>
      <c r="J1314" s="9">
        <v>437.2</v>
      </c>
      <c r="K1314" s="9">
        <v>263.33</v>
      </c>
      <c r="L1314" s="9">
        <f>tbl_salesdata[[#This Row],[Units Sold]]*tbl_salesdata[[#This Row],[Unit Cost]]</f>
        <v>2158252.6799999997</v>
      </c>
      <c r="M1314" s="9">
        <f>tbl_salesdata[[#This Row],[Units Sold]]*tbl_salesdata[[#This Row],[Unit Price]]</f>
        <v>3583291.1999999997</v>
      </c>
      <c r="N1314" s="9">
        <f>tbl_salesdata[[#This Row],[Total Sales]]-tbl_salesdata[[#This Row],[Total Cost]]</f>
        <v>1425038.52</v>
      </c>
      <c r="O1314">
        <f>tbl_salesdata[[#This Row],[Ship Date]]-tbl_salesdata[[#This Row],[Order Date]]</f>
        <v>7</v>
      </c>
      <c r="P1314">
        <f>WEEKDAY(tbl_salesdata[[#This Row],[Order Date]],2)</f>
        <v>4</v>
      </c>
      <c r="Q1314" t="str">
        <f>TEXT(tbl_salesdata[[#This Row],[Order Date]],"dddd")</f>
        <v>Thursday</v>
      </c>
      <c r="R1314" t="str">
        <f>IF(tbl_salesdata[[#This Row],[Weekdaynum]]&gt;5,"Yes","No")</f>
        <v>No</v>
      </c>
    </row>
    <row r="1315" spans="1:18" x14ac:dyDescent="0.35">
      <c r="A1315">
        <v>694771802</v>
      </c>
      <c r="B1315" s="3">
        <v>43540</v>
      </c>
      <c r="C1315" s="3">
        <v>43559</v>
      </c>
      <c r="D1315" t="s">
        <v>91</v>
      </c>
      <c r="E1315" t="s">
        <v>21</v>
      </c>
      <c r="F1315" t="s">
        <v>13</v>
      </c>
      <c r="G1315" t="s">
        <v>18</v>
      </c>
      <c r="H1315" t="s">
        <v>34</v>
      </c>
      <c r="I1315" s="9">
        <v>7270</v>
      </c>
      <c r="J1315" s="9">
        <v>255.28</v>
      </c>
      <c r="K1315" s="9">
        <v>159.41999999999999</v>
      </c>
      <c r="L1315" s="9">
        <f>tbl_salesdata[[#This Row],[Units Sold]]*tbl_salesdata[[#This Row],[Unit Cost]]</f>
        <v>1158983.3999999999</v>
      </c>
      <c r="M1315" s="9">
        <f>tbl_salesdata[[#This Row],[Units Sold]]*tbl_salesdata[[#This Row],[Unit Price]]</f>
        <v>1855885.6</v>
      </c>
      <c r="N1315" s="9">
        <f>tbl_salesdata[[#This Row],[Total Sales]]-tbl_salesdata[[#This Row],[Total Cost]]</f>
        <v>696902.20000000019</v>
      </c>
      <c r="O1315">
        <f>tbl_salesdata[[#This Row],[Ship Date]]-tbl_salesdata[[#This Row],[Order Date]]</f>
        <v>19</v>
      </c>
      <c r="P1315">
        <f>WEEKDAY(tbl_salesdata[[#This Row],[Order Date]],2)</f>
        <v>6</v>
      </c>
      <c r="Q1315" t="str">
        <f>TEXT(tbl_salesdata[[#This Row],[Order Date]],"dddd")</f>
        <v>Saturday</v>
      </c>
      <c r="R1315" t="str">
        <f>IF(tbl_salesdata[[#This Row],[Weekdaynum]]&gt;5,"Yes","No")</f>
        <v>Yes</v>
      </c>
    </row>
    <row r="1316" spans="1:18" hidden="1" x14ac:dyDescent="0.35">
      <c r="A1316">
        <v>371387517</v>
      </c>
      <c r="B1316" s="3">
        <v>43747</v>
      </c>
      <c r="C1316" s="3">
        <v>43758</v>
      </c>
      <c r="D1316" t="s">
        <v>185</v>
      </c>
      <c r="E1316" t="s">
        <v>38</v>
      </c>
      <c r="F1316" t="s">
        <v>42</v>
      </c>
      <c r="G1316" t="s">
        <v>18</v>
      </c>
      <c r="H1316" t="s">
        <v>26</v>
      </c>
      <c r="I1316" s="9">
        <v>674</v>
      </c>
      <c r="J1316" s="9">
        <v>437.2</v>
      </c>
      <c r="K1316" s="9">
        <v>263.33</v>
      </c>
      <c r="L1316" s="9">
        <f>tbl_salesdata[[#This Row],[Units Sold]]*tbl_salesdata[[#This Row],[Unit Cost]]</f>
        <v>177484.41999999998</v>
      </c>
      <c r="M1316" s="9">
        <f>tbl_salesdata[[#This Row],[Units Sold]]*tbl_salesdata[[#This Row],[Unit Price]]</f>
        <v>294672.8</v>
      </c>
      <c r="N1316" s="9">
        <f>tbl_salesdata[[#This Row],[Total Sales]]-tbl_salesdata[[#This Row],[Total Cost]]</f>
        <v>117188.38</v>
      </c>
      <c r="O1316">
        <f>tbl_salesdata[[#This Row],[Ship Date]]-tbl_salesdata[[#This Row],[Order Date]]</f>
        <v>11</v>
      </c>
      <c r="P1316">
        <f>WEEKDAY(tbl_salesdata[[#This Row],[Order Date]],2)</f>
        <v>3</v>
      </c>
      <c r="Q1316" t="str">
        <f>TEXT(tbl_salesdata[[#This Row],[Order Date]],"dddd")</f>
        <v>Wednesday</v>
      </c>
      <c r="R1316" t="str">
        <f>IF(tbl_salesdata[[#This Row],[Weekdaynum]]&gt;5,"Yes","No")</f>
        <v>No</v>
      </c>
    </row>
    <row r="1317" spans="1:18" hidden="1" x14ac:dyDescent="0.35">
      <c r="A1317">
        <v>935789954</v>
      </c>
      <c r="B1317" s="3">
        <v>44837</v>
      </c>
      <c r="C1317" s="3">
        <v>44840</v>
      </c>
      <c r="D1317" t="s">
        <v>204</v>
      </c>
      <c r="E1317" t="s">
        <v>21</v>
      </c>
      <c r="F1317" t="s">
        <v>22</v>
      </c>
      <c r="G1317" t="s">
        <v>14</v>
      </c>
      <c r="H1317" t="s">
        <v>26</v>
      </c>
      <c r="I1317" s="9">
        <v>9898</v>
      </c>
      <c r="J1317" s="9">
        <v>47.45</v>
      </c>
      <c r="K1317" s="9">
        <v>31.79</v>
      </c>
      <c r="L1317" s="9">
        <f>tbl_salesdata[[#This Row],[Units Sold]]*tbl_salesdata[[#This Row],[Unit Cost]]</f>
        <v>314657.42</v>
      </c>
      <c r="M1317" s="9">
        <f>tbl_salesdata[[#This Row],[Units Sold]]*tbl_salesdata[[#This Row],[Unit Price]]</f>
        <v>469660.10000000003</v>
      </c>
      <c r="N1317" s="9">
        <f>tbl_salesdata[[#This Row],[Total Sales]]-tbl_salesdata[[#This Row],[Total Cost]]</f>
        <v>155002.68000000005</v>
      </c>
      <c r="O1317">
        <f>tbl_salesdata[[#This Row],[Ship Date]]-tbl_salesdata[[#This Row],[Order Date]]</f>
        <v>3</v>
      </c>
      <c r="P1317">
        <f>WEEKDAY(tbl_salesdata[[#This Row],[Order Date]],2)</f>
        <v>1</v>
      </c>
      <c r="Q1317" t="str">
        <f>TEXT(tbl_salesdata[[#This Row],[Order Date]],"dddd")</f>
        <v>Monday</v>
      </c>
      <c r="R1317" t="str">
        <f>IF(tbl_salesdata[[#This Row],[Weekdaynum]]&gt;5,"Yes","No")</f>
        <v>No</v>
      </c>
    </row>
    <row r="1318" spans="1:18" x14ac:dyDescent="0.35">
      <c r="A1318">
        <v>780899035</v>
      </c>
      <c r="B1318" s="3">
        <v>43995</v>
      </c>
      <c r="C1318" s="3">
        <v>44016</v>
      </c>
      <c r="D1318" t="s">
        <v>195</v>
      </c>
      <c r="E1318" t="s">
        <v>21</v>
      </c>
      <c r="F1318" t="s">
        <v>42</v>
      </c>
      <c r="G1318" t="s">
        <v>18</v>
      </c>
      <c r="H1318" t="s">
        <v>34</v>
      </c>
      <c r="I1318" s="9">
        <v>4233</v>
      </c>
      <c r="J1318" s="9">
        <v>437.2</v>
      </c>
      <c r="K1318" s="9">
        <v>263.33</v>
      </c>
      <c r="L1318" s="9">
        <f>tbl_salesdata[[#This Row],[Units Sold]]*tbl_salesdata[[#This Row],[Unit Cost]]</f>
        <v>1114675.8899999999</v>
      </c>
      <c r="M1318" s="9">
        <f>tbl_salesdata[[#This Row],[Units Sold]]*tbl_salesdata[[#This Row],[Unit Price]]</f>
        <v>1850667.5999999999</v>
      </c>
      <c r="N1318" s="9">
        <f>tbl_salesdata[[#This Row],[Total Sales]]-tbl_salesdata[[#This Row],[Total Cost]]</f>
        <v>735991.71</v>
      </c>
      <c r="O1318">
        <f>tbl_salesdata[[#This Row],[Ship Date]]-tbl_salesdata[[#This Row],[Order Date]]</f>
        <v>21</v>
      </c>
      <c r="P1318">
        <f>WEEKDAY(tbl_salesdata[[#This Row],[Order Date]],2)</f>
        <v>6</v>
      </c>
      <c r="Q1318" t="str">
        <f>TEXT(tbl_salesdata[[#This Row],[Order Date]],"dddd")</f>
        <v>Saturday</v>
      </c>
      <c r="R1318" t="str">
        <f>IF(tbl_salesdata[[#This Row],[Weekdaynum]]&gt;5,"Yes","No")</f>
        <v>Yes</v>
      </c>
    </row>
    <row r="1319" spans="1:18" hidden="1" x14ac:dyDescent="0.35">
      <c r="A1319">
        <v>122967326</v>
      </c>
      <c r="B1319" s="3">
        <v>42818</v>
      </c>
      <c r="C1319" s="3">
        <v>42834</v>
      </c>
      <c r="D1319" t="s">
        <v>204</v>
      </c>
      <c r="E1319" t="s">
        <v>21</v>
      </c>
      <c r="F1319" t="s">
        <v>22</v>
      </c>
      <c r="G1319" t="s">
        <v>14</v>
      </c>
      <c r="H1319" t="s">
        <v>34</v>
      </c>
      <c r="I1319" s="9">
        <v>7619</v>
      </c>
      <c r="J1319" s="9">
        <v>47.45</v>
      </c>
      <c r="K1319" s="9">
        <v>31.79</v>
      </c>
      <c r="L1319" s="9">
        <f>tbl_salesdata[[#This Row],[Units Sold]]*tbl_salesdata[[#This Row],[Unit Cost]]</f>
        <v>242208.00999999998</v>
      </c>
      <c r="M1319" s="9">
        <f>tbl_salesdata[[#This Row],[Units Sold]]*tbl_salesdata[[#This Row],[Unit Price]]</f>
        <v>361521.55000000005</v>
      </c>
      <c r="N1319" s="9">
        <f>tbl_salesdata[[#This Row],[Total Sales]]-tbl_salesdata[[#This Row],[Total Cost]]</f>
        <v>119313.54000000007</v>
      </c>
      <c r="O1319">
        <f>tbl_salesdata[[#This Row],[Ship Date]]-tbl_salesdata[[#This Row],[Order Date]]</f>
        <v>16</v>
      </c>
      <c r="P1319">
        <f>WEEKDAY(tbl_salesdata[[#This Row],[Order Date]],2)</f>
        <v>5</v>
      </c>
      <c r="Q1319" t="str">
        <f>TEXT(tbl_salesdata[[#This Row],[Order Date]],"dddd")</f>
        <v>Friday</v>
      </c>
      <c r="R1319" t="str">
        <f>IF(tbl_salesdata[[#This Row],[Weekdaynum]]&gt;5,"Yes","No")</f>
        <v>No</v>
      </c>
    </row>
    <row r="1320" spans="1:18" hidden="1" x14ac:dyDescent="0.35">
      <c r="A1320">
        <v>159902417</v>
      </c>
      <c r="B1320" s="3">
        <v>44609</v>
      </c>
      <c r="C1320" s="3">
        <v>44610</v>
      </c>
      <c r="D1320" t="s">
        <v>142</v>
      </c>
      <c r="E1320" t="s">
        <v>29</v>
      </c>
      <c r="F1320" t="s">
        <v>13</v>
      </c>
      <c r="G1320" t="s">
        <v>14</v>
      </c>
      <c r="H1320" t="s">
        <v>19</v>
      </c>
      <c r="I1320" s="9">
        <v>7533</v>
      </c>
      <c r="J1320" s="9">
        <v>255.28</v>
      </c>
      <c r="K1320" s="9">
        <v>159.41999999999999</v>
      </c>
      <c r="L1320" s="9">
        <f>tbl_salesdata[[#This Row],[Units Sold]]*tbl_salesdata[[#This Row],[Unit Cost]]</f>
        <v>1200910.8599999999</v>
      </c>
      <c r="M1320" s="9">
        <f>tbl_salesdata[[#This Row],[Units Sold]]*tbl_salesdata[[#This Row],[Unit Price]]</f>
        <v>1923024.24</v>
      </c>
      <c r="N1320" s="9">
        <f>tbl_salesdata[[#This Row],[Total Sales]]-tbl_salesdata[[#This Row],[Total Cost]]</f>
        <v>722113.38000000012</v>
      </c>
      <c r="O1320">
        <f>tbl_salesdata[[#This Row],[Ship Date]]-tbl_salesdata[[#This Row],[Order Date]]</f>
        <v>1</v>
      </c>
      <c r="P1320">
        <f>WEEKDAY(tbl_salesdata[[#This Row],[Order Date]],2)</f>
        <v>4</v>
      </c>
      <c r="Q1320" t="str">
        <f>TEXT(tbl_salesdata[[#This Row],[Order Date]],"dddd")</f>
        <v>Thursday</v>
      </c>
      <c r="R1320" t="str">
        <f>IF(tbl_salesdata[[#This Row],[Weekdaynum]]&gt;5,"Yes","No")</f>
        <v>No</v>
      </c>
    </row>
    <row r="1321" spans="1:18" hidden="1" x14ac:dyDescent="0.35">
      <c r="A1321">
        <v>352362716</v>
      </c>
      <c r="B1321" s="3">
        <v>43597</v>
      </c>
      <c r="C1321" s="3">
        <v>43616</v>
      </c>
      <c r="D1321" t="s">
        <v>207</v>
      </c>
      <c r="E1321" t="s">
        <v>51</v>
      </c>
      <c r="F1321" t="s">
        <v>47</v>
      </c>
      <c r="G1321" t="s">
        <v>18</v>
      </c>
      <c r="H1321" t="s">
        <v>19</v>
      </c>
      <c r="I1321" s="9">
        <v>813</v>
      </c>
      <c r="J1321" s="9">
        <v>421.89</v>
      </c>
      <c r="K1321" s="9">
        <v>364.69</v>
      </c>
      <c r="L1321" s="9">
        <f>tbl_salesdata[[#This Row],[Units Sold]]*tbl_salesdata[[#This Row],[Unit Cost]]</f>
        <v>296492.96999999997</v>
      </c>
      <c r="M1321" s="9">
        <f>tbl_salesdata[[#This Row],[Units Sold]]*tbl_salesdata[[#This Row],[Unit Price]]</f>
        <v>342996.57</v>
      </c>
      <c r="N1321" s="9">
        <f>tbl_salesdata[[#This Row],[Total Sales]]-tbl_salesdata[[#This Row],[Total Cost]]</f>
        <v>46503.600000000035</v>
      </c>
      <c r="O1321">
        <f>tbl_salesdata[[#This Row],[Ship Date]]-tbl_salesdata[[#This Row],[Order Date]]</f>
        <v>19</v>
      </c>
      <c r="P1321">
        <f>WEEKDAY(tbl_salesdata[[#This Row],[Order Date]],2)</f>
        <v>7</v>
      </c>
      <c r="Q1321" t="str">
        <f>TEXT(tbl_salesdata[[#This Row],[Order Date]],"dddd")</f>
        <v>Sunday</v>
      </c>
      <c r="R1321" t="str">
        <f>IF(tbl_salesdata[[#This Row],[Weekdaynum]]&gt;5,"Yes","No")</f>
        <v>Yes</v>
      </c>
    </row>
    <row r="1322" spans="1:18" x14ac:dyDescent="0.35">
      <c r="A1322">
        <v>126808679</v>
      </c>
      <c r="B1322" s="3">
        <v>44002</v>
      </c>
      <c r="C1322" s="3">
        <v>44005</v>
      </c>
      <c r="D1322" t="s">
        <v>160</v>
      </c>
      <c r="E1322" t="s">
        <v>29</v>
      </c>
      <c r="F1322" t="s">
        <v>47</v>
      </c>
      <c r="G1322" t="s">
        <v>14</v>
      </c>
      <c r="H1322" t="s">
        <v>34</v>
      </c>
      <c r="I1322" s="9">
        <v>4361</v>
      </c>
      <c r="J1322" s="9">
        <v>421.89</v>
      </c>
      <c r="K1322" s="9">
        <v>364.69</v>
      </c>
      <c r="L1322" s="9">
        <f>tbl_salesdata[[#This Row],[Units Sold]]*tbl_salesdata[[#This Row],[Unit Cost]]</f>
        <v>1590413.09</v>
      </c>
      <c r="M1322" s="9">
        <f>tbl_salesdata[[#This Row],[Units Sold]]*tbl_salesdata[[#This Row],[Unit Price]]</f>
        <v>1839862.29</v>
      </c>
      <c r="N1322" s="9">
        <f>tbl_salesdata[[#This Row],[Total Sales]]-tbl_salesdata[[#This Row],[Total Cost]]</f>
        <v>249449.19999999995</v>
      </c>
      <c r="O1322">
        <f>tbl_salesdata[[#This Row],[Ship Date]]-tbl_salesdata[[#This Row],[Order Date]]</f>
        <v>3</v>
      </c>
      <c r="P1322">
        <f>WEEKDAY(tbl_salesdata[[#This Row],[Order Date]],2)</f>
        <v>6</v>
      </c>
      <c r="Q1322" t="str">
        <f>TEXT(tbl_salesdata[[#This Row],[Order Date]],"dddd")</f>
        <v>Saturday</v>
      </c>
      <c r="R1322" t="str">
        <f>IF(tbl_salesdata[[#This Row],[Weekdaynum]]&gt;5,"Yes","No")</f>
        <v>Yes</v>
      </c>
    </row>
    <row r="1323" spans="1:18" hidden="1" x14ac:dyDescent="0.35">
      <c r="A1323">
        <v>305616748</v>
      </c>
      <c r="B1323" s="3">
        <v>44718</v>
      </c>
      <c r="C1323" s="3">
        <v>44739</v>
      </c>
      <c r="D1323" t="s">
        <v>60</v>
      </c>
      <c r="E1323" t="s">
        <v>21</v>
      </c>
      <c r="F1323" t="s">
        <v>25</v>
      </c>
      <c r="G1323" t="s">
        <v>18</v>
      </c>
      <c r="H1323" t="s">
        <v>15</v>
      </c>
      <c r="I1323" s="9">
        <v>7642</v>
      </c>
      <c r="J1323" s="9">
        <v>205.7</v>
      </c>
      <c r="K1323" s="9">
        <v>117.11</v>
      </c>
      <c r="L1323" s="9">
        <f>tbl_salesdata[[#This Row],[Units Sold]]*tbl_salesdata[[#This Row],[Unit Cost]]</f>
        <v>894954.62</v>
      </c>
      <c r="M1323" s="9">
        <f>tbl_salesdata[[#This Row],[Units Sold]]*tbl_salesdata[[#This Row],[Unit Price]]</f>
        <v>1571959.4</v>
      </c>
      <c r="N1323" s="9">
        <f>tbl_salesdata[[#This Row],[Total Sales]]-tbl_salesdata[[#This Row],[Total Cost]]</f>
        <v>677004.77999999991</v>
      </c>
      <c r="O1323">
        <f>tbl_salesdata[[#This Row],[Ship Date]]-tbl_salesdata[[#This Row],[Order Date]]</f>
        <v>21</v>
      </c>
      <c r="P1323">
        <f>WEEKDAY(tbl_salesdata[[#This Row],[Order Date]],2)</f>
        <v>1</v>
      </c>
      <c r="Q1323" t="str">
        <f>TEXT(tbl_salesdata[[#This Row],[Order Date]],"dddd")</f>
        <v>Monday</v>
      </c>
      <c r="R1323" t="str">
        <f>IF(tbl_salesdata[[#This Row],[Weekdaynum]]&gt;5,"Yes","No")</f>
        <v>No</v>
      </c>
    </row>
    <row r="1324" spans="1:18" hidden="1" x14ac:dyDescent="0.35">
      <c r="A1324">
        <v>243070638</v>
      </c>
      <c r="B1324" s="3">
        <v>44321</v>
      </c>
      <c r="C1324" s="3">
        <v>44337</v>
      </c>
      <c r="D1324" t="s">
        <v>117</v>
      </c>
      <c r="E1324" t="s">
        <v>21</v>
      </c>
      <c r="F1324" t="s">
        <v>40</v>
      </c>
      <c r="G1324" t="s">
        <v>18</v>
      </c>
      <c r="H1324" t="s">
        <v>15</v>
      </c>
      <c r="I1324" s="9">
        <v>8858</v>
      </c>
      <c r="J1324" s="9">
        <v>651.21</v>
      </c>
      <c r="K1324" s="9">
        <v>524.96</v>
      </c>
      <c r="L1324" s="9">
        <f>tbl_salesdata[[#This Row],[Units Sold]]*tbl_salesdata[[#This Row],[Unit Cost]]</f>
        <v>4650095.6800000006</v>
      </c>
      <c r="M1324" s="9">
        <f>tbl_salesdata[[#This Row],[Units Sold]]*tbl_salesdata[[#This Row],[Unit Price]]</f>
        <v>5768418.1800000006</v>
      </c>
      <c r="N1324" s="9">
        <f>tbl_salesdata[[#This Row],[Total Sales]]-tbl_salesdata[[#This Row],[Total Cost]]</f>
        <v>1118322.5</v>
      </c>
      <c r="O1324">
        <f>tbl_salesdata[[#This Row],[Ship Date]]-tbl_salesdata[[#This Row],[Order Date]]</f>
        <v>16</v>
      </c>
      <c r="P1324">
        <f>WEEKDAY(tbl_salesdata[[#This Row],[Order Date]],2)</f>
        <v>3</v>
      </c>
      <c r="Q1324" t="str">
        <f>TEXT(tbl_salesdata[[#This Row],[Order Date]],"dddd")</f>
        <v>Wednesday</v>
      </c>
      <c r="R1324" t="str">
        <f>IF(tbl_salesdata[[#This Row],[Weekdaynum]]&gt;5,"Yes","No")</f>
        <v>No</v>
      </c>
    </row>
    <row r="1325" spans="1:18" hidden="1" x14ac:dyDescent="0.35">
      <c r="A1325">
        <v>689370048</v>
      </c>
      <c r="B1325" s="3">
        <v>43107</v>
      </c>
      <c r="C1325" s="3">
        <v>43114</v>
      </c>
      <c r="D1325" t="s">
        <v>120</v>
      </c>
      <c r="E1325" t="s">
        <v>38</v>
      </c>
      <c r="F1325" t="s">
        <v>30</v>
      </c>
      <c r="G1325" t="s">
        <v>18</v>
      </c>
      <c r="H1325" t="s">
        <v>15</v>
      </c>
      <c r="I1325" s="9">
        <v>8771</v>
      </c>
      <c r="J1325" s="9">
        <v>81.73</v>
      </c>
      <c r="K1325" s="9">
        <v>56.67</v>
      </c>
      <c r="L1325" s="9">
        <f>tbl_salesdata[[#This Row],[Units Sold]]*tbl_salesdata[[#This Row],[Unit Cost]]</f>
        <v>497052.57</v>
      </c>
      <c r="M1325" s="9">
        <f>tbl_salesdata[[#This Row],[Units Sold]]*tbl_salesdata[[#This Row],[Unit Price]]</f>
        <v>716853.83000000007</v>
      </c>
      <c r="N1325" s="9">
        <f>tbl_salesdata[[#This Row],[Total Sales]]-tbl_salesdata[[#This Row],[Total Cost]]</f>
        <v>219801.26000000007</v>
      </c>
      <c r="O1325">
        <f>tbl_salesdata[[#This Row],[Ship Date]]-tbl_salesdata[[#This Row],[Order Date]]</f>
        <v>7</v>
      </c>
      <c r="P1325">
        <f>WEEKDAY(tbl_salesdata[[#This Row],[Order Date]],2)</f>
        <v>7</v>
      </c>
      <c r="Q1325" t="str">
        <f>TEXT(tbl_salesdata[[#This Row],[Order Date]],"dddd")</f>
        <v>Sunday</v>
      </c>
      <c r="R1325" t="str">
        <f>IF(tbl_salesdata[[#This Row],[Weekdaynum]]&gt;5,"Yes","No")</f>
        <v>Yes</v>
      </c>
    </row>
    <row r="1326" spans="1:18" hidden="1" x14ac:dyDescent="0.35">
      <c r="A1326">
        <v>783626306</v>
      </c>
      <c r="B1326" s="3">
        <v>42769</v>
      </c>
      <c r="C1326" s="3">
        <v>42771</v>
      </c>
      <c r="D1326" t="s">
        <v>160</v>
      </c>
      <c r="E1326" t="s">
        <v>29</v>
      </c>
      <c r="F1326" t="s">
        <v>22</v>
      </c>
      <c r="G1326" t="s">
        <v>18</v>
      </c>
      <c r="H1326" t="s">
        <v>34</v>
      </c>
      <c r="I1326" s="9">
        <v>1293</v>
      </c>
      <c r="J1326" s="9">
        <v>47.45</v>
      </c>
      <c r="K1326" s="9">
        <v>31.79</v>
      </c>
      <c r="L1326" s="9">
        <f>tbl_salesdata[[#This Row],[Units Sold]]*tbl_salesdata[[#This Row],[Unit Cost]]</f>
        <v>41104.47</v>
      </c>
      <c r="M1326" s="9">
        <f>tbl_salesdata[[#This Row],[Units Sold]]*tbl_salesdata[[#This Row],[Unit Price]]</f>
        <v>61352.850000000006</v>
      </c>
      <c r="N1326" s="9">
        <f>tbl_salesdata[[#This Row],[Total Sales]]-tbl_salesdata[[#This Row],[Total Cost]]</f>
        <v>20248.380000000005</v>
      </c>
      <c r="O1326">
        <f>tbl_salesdata[[#This Row],[Ship Date]]-tbl_salesdata[[#This Row],[Order Date]]</f>
        <v>2</v>
      </c>
      <c r="P1326">
        <f>WEEKDAY(tbl_salesdata[[#This Row],[Order Date]],2)</f>
        <v>5</v>
      </c>
      <c r="Q1326" t="str">
        <f>TEXT(tbl_salesdata[[#This Row],[Order Date]],"dddd")</f>
        <v>Friday</v>
      </c>
      <c r="R1326" t="str">
        <f>IF(tbl_salesdata[[#This Row],[Weekdaynum]]&gt;5,"Yes","No")</f>
        <v>No</v>
      </c>
    </row>
    <row r="1327" spans="1:18" hidden="1" x14ac:dyDescent="0.35">
      <c r="A1327">
        <v>635263240</v>
      </c>
      <c r="B1327" s="3">
        <v>42542</v>
      </c>
      <c r="C1327" s="3">
        <v>42545</v>
      </c>
      <c r="D1327" t="s">
        <v>46</v>
      </c>
      <c r="E1327" t="s">
        <v>29</v>
      </c>
      <c r="F1327" t="s">
        <v>22</v>
      </c>
      <c r="G1327" t="s">
        <v>18</v>
      </c>
      <c r="H1327" t="s">
        <v>19</v>
      </c>
      <c r="I1327" s="9">
        <v>7364</v>
      </c>
      <c r="J1327" s="9">
        <v>47.45</v>
      </c>
      <c r="K1327" s="9">
        <v>31.79</v>
      </c>
      <c r="L1327" s="9">
        <f>tbl_salesdata[[#This Row],[Units Sold]]*tbl_salesdata[[#This Row],[Unit Cost]]</f>
        <v>234101.56</v>
      </c>
      <c r="M1327" s="9">
        <f>tbl_salesdata[[#This Row],[Units Sold]]*tbl_salesdata[[#This Row],[Unit Price]]</f>
        <v>349421.80000000005</v>
      </c>
      <c r="N1327" s="9">
        <f>tbl_salesdata[[#This Row],[Total Sales]]-tbl_salesdata[[#This Row],[Total Cost]]</f>
        <v>115320.24000000005</v>
      </c>
      <c r="O1327">
        <f>tbl_salesdata[[#This Row],[Ship Date]]-tbl_salesdata[[#This Row],[Order Date]]</f>
        <v>3</v>
      </c>
      <c r="P1327">
        <f>WEEKDAY(tbl_salesdata[[#This Row],[Order Date]],2)</f>
        <v>2</v>
      </c>
      <c r="Q1327" t="str">
        <f>TEXT(tbl_salesdata[[#This Row],[Order Date]],"dddd")</f>
        <v>Tuesday</v>
      </c>
      <c r="R1327" t="str">
        <f>IF(tbl_salesdata[[#This Row],[Weekdaynum]]&gt;5,"Yes","No")</f>
        <v>No</v>
      </c>
    </row>
    <row r="1328" spans="1:18" hidden="1" x14ac:dyDescent="0.35">
      <c r="A1328">
        <v>874017179</v>
      </c>
      <c r="B1328" s="3">
        <v>42624</v>
      </c>
      <c r="C1328" s="3">
        <v>42644</v>
      </c>
      <c r="D1328" t="s">
        <v>57</v>
      </c>
      <c r="E1328" t="s">
        <v>32</v>
      </c>
      <c r="F1328" t="s">
        <v>30</v>
      </c>
      <c r="G1328" t="s">
        <v>18</v>
      </c>
      <c r="H1328" t="s">
        <v>26</v>
      </c>
      <c r="I1328" s="9">
        <v>9961</v>
      </c>
      <c r="J1328" s="9">
        <v>81.73</v>
      </c>
      <c r="K1328" s="9">
        <v>56.67</v>
      </c>
      <c r="L1328" s="9">
        <f>tbl_salesdata[[#This Row],[Units Sold]]*tbl_salesdata[[#This Row],[Unit Cost]]</f>
        <v>564489.87</v>
      </c>
      <c r="M1328" s="9">
        <f>tbl_salesdata[[#This Row],[Units Sold]]*tbl_salesdata[[#This Row],[Unit Price]]</f>
        <v>814112.53</v>
      </c>
      <c r="N1328" s="9">
        <f>tbl_salesdata[[#This Row],[Total Sales]]-tbl_salesdata[[#This Row],[Total Cost]]</f>
        <v>249622.66000000003</v>
      </c>
      <c r="O1328">
        <f>tbl_salesdata[[#This Row],[Ship Date]]-tbl_salesdata[[#This Row],[Order Date]]</f>
        <v>20</v>
      </c>
      <c r="P1328">
        <f>WEEKDAY(tbl_salesdata[[#This Row],[Order Date]],2)</f>
        <v>7</v>
      </c>
      <c r="Q1328" t="str">
        <f>TEXT(tbl_salesdata[[#This Row],[Order Date]],"dddd")</f>
        <v>Sunday</v>
      </c>
      <c r="R1328" t="str">
        <f>IF(tbl_salesdata[[#This Row],[Weekdaynum]]&gt;5,"Yes","No")</f>
        <v>Yes</v>
      </c>
    </row>
    <row r="1329" spans="1:18" hidden="1" x14ac:dyDescent="0.35">
      <c r="A1329">
        <v>399936950</v>
      </c>
      <c r="B1329" s="3">
        <v>43837</v>
      </c>
      <c r="C1329" s="3">
        <v>43854</v>
      </c>
      <c r="D1329" t="s">
        <v>96</v>
      </c>
      <c r="E1329" t="s">
        <v>29</v>
      </c>
      <c r="F1329" t="s">
        <v>40</v>
      </c>
      <c r="G1329" t="s">
        <v>14</v>
      </c>
      <c r="H1329" t="s">
        <v>34</v>
      </c>
      <c r="I1329" s="9">
        <v>9086</v>
      </c>
      <c r="J1329" s="9">
        <v>651.21</v>
      </c>
      <c r="K1329" s="9">
        <v>524.96</v>
      </c>
      <c r="L1329" s="9">
        <f>tbl_salesdata[[#This Row],[Units Sold]]*tbl_salesdata[[#This Row],[Unit Cost]]</f>
        <v>4769786.5600000005</v>
      </c>
      <c r="M1329" s="9">
        <f>tbl_salesdata[[#This Row],[Units Sold]]*tbl_salesdata[[#This Row],[Unit Price]]</f>
        <v>5916894.0600000005</v>
      </c>
      <c r="N1329" s="9">
        <f>tbl_salesdata[[#This Row],[Total Sales]]-tbl_salesdata[[#This Row],[Total Cost]]</f>
        <v>1147107.5</v>
      </c>
      <c r="O1329">
        <f>tbl_salesdata[[#This Row],[Ship Date]]-tbl_salesdata[[#This Row],[Order Date]]</f>
        <v>17</v>
      </c>
      <c r="P1329">
        <f>WEEKDAY(tbl_salesdata[[#This Row],[Order Date]],2)</f>
        <v>2</v>
      </c>
      <c r="Q1329" t="str">
        <f>TEXT(tbl_salesdata[[#This Row],[Order Date]],"dddd")</f>
        <v>Tuesday</v>
      </c>
      <c r="R1329" t="str">
        <f>IF(tbl_salesdata[[#This Row],[Weekdaynum]]&gt;5,"Yes","No")</f>
        <v>No</v>
      </c>
    </row>
    <row r="1330" spans="1:18" hidden="1" x14ac:dyDescent="0.35">
      <c r="A1330">
        <v>433383882</v>
      </c>
      <c r="B1330" s="3">
        <v>44158</v>
      </c>
      <c r="C1330" s="3">
        <v>44159</v>
      </c>
      <c r="D1330" t="s">
        <v>130</v>
      </c>
      <c r="E1330" t="s">
        <v>29</v>
      </c>
      <c r="F1330" t="s">
        <v>68</v>
      </c>
      <c r="G1330" t="s">
        <v>14</v>
      </c>
      <c r="H1330" t="s">
        <v>19</v>
      </c>
      <c r="I1330" s="9">
        <v>6776</v>
      </c>
      <c r="J1330" s="9">
        <v>154.06</v>
      </c>
      <c r="K1330" s="9">
        <v>90.93</v>
      </c>
      <c r="L1330" s="9">
        <f>tbl_salesdata[[#This Row],[Units Sold]]*tbl_salesdata[[#This Row],[Unit Cost]]</f>
        <v>616141.68000000005</v>
      </c>
      <c r="M1330" s="9">
        <f>tbl_salesdata[[#This Row],[Units Sold]]*tbl_salesdata[[#This Row],[Unit Price]]</f>
        <v>1043910.56</v>
      </c>
      <c r="N1330" s="9">
        <f>tbl_salesdata[[#This Row],[Total Sales]]-tbl_salesdata[[#This Row],[Total Cost]]</f>
        <v>427768.88</v>
      </c>
      <c r="O1330">
        <f>tbl_salesdata[[#This Row],[Ship Date]]-tbl_salesdata[[#This Row],[Order Date]]</f>
        <v>1</v>
      </c>
      <c r="P1330">
        <f>WEEKDAY(tbl_salesdata[[#This Row],[Order Date]],2)</f>
        <v>1</v>
      </c>
      <c r="Q1330" t="str">
        <f>TEXT(tbl_salesdata[[#This Row],[Order Date]],"dddd")</f>
        <v>Monday</v>
      </c>
      <c r="R1330" t="str">
        <f>IF(tbl_salesdata[[#This Row],[Weekdaynum]]&gt;5,"Yes","No")</f>
        <v>No</v>
      </c>
    </row>
    <row r="1331" spans="1:18" x14ac:dyDescent="0.35">
      <c r="A1331">
        <v>458816373</v>
      </c>
      <c r="B1331" s="3">
        <v>42098</v>
      </c>
      <c r="C1331" s="3">
        <v>42102</v>
      </c>
      <c r="D1331" t="s">
        <v>159</v>
      </c>
      <c r="E1331" t="s">
        <v>21</v>
      </c>
      <c r="F1331" t="s">
        <v>40</v>
      </c>
      <c r="G1331" t="s">
        <v>18</v>
      </c>
      <c r="H1331" t="s">
        <v>26</v>
      </c>
      <c r="I1331" s="9">
        <v>2815</v>
      </c>
      <c r="J1331" s="9">
        <v>651.21</v>
      </c>
      <c r="K1331" s="9">
        <v>524.96</v>
      </c>
      <c r="L1331" s="9">
        <f>tbl_salesdata[[#This Row],[Units Sold]]*tbl_salesdata[[#This Row],[Unit Cost]]</f>
        <v>1477762.4000000001</v>
      </c>
      <c r="M1331" s="9">
        <f>tbl_salesdata[[#This Row],[Units Sold]]*tbl_salesdata[[#This Row],[Unit Price]]</f>
        <v>1833156.1500000001</v>
      </c>
      <c r="N1331" s="9">
        <f>tbl_salesdata[[#This Row],[Total Sales]]-tbl_salesdata[[#This Row],[Total Cost]]</f>
        <v>355393.75</v>
      </c>
      <c r="O1331">
        <f>tbl_salesdata[[#This Row],[Ship Date]]-tbl_salesdata[[#This Row],[Order Date]]</f>
        <v>4</v>
      </c>
      <c r="P1331">
        <f>WEEKDAY(tbl_salesdata[[#This Row],[Order Date]],2)</f>
        <v>6</v>
      </c>
      <c r="Q1331" t="str">
        <f>TEXT(tbl_salesdata[[#This Row],[Order Date]],"dddd")</f>
        <v>Saturday</v>
      </c>
      <c r="R1331" t="str">
        <f>IF(tbl_salesdata[[#This Row],[Weekdaynum]]&gt;5,"Yes","No")</f>
        <v>Yes</v>
      </c>
    </row>
    <row r="1332" spans="1:18" hidden="1" x14ac:dyDescent="0.35">
      <c r="A1332">
        <v>505867040</v>
      </c>
      <c r="B1332" s="3">
        <v>44685</v>
      </c>
      <c r="C1332" s="3">
        <v>44686</v>
      </c>
      <c r="D1332" t="s">
        <v>49</v>
      </c>
      <c r="E1332" t="s">
        <v>21</v>
      </c>
      <c r="F1332" t="s">
        <v>33</v>
      </c>
      <c r="G1332" t="s">
        <v>18</v>
      </c>
      <c r="H1332" t="s">
        <v>26</v>
      </c>
      <c r="I1332" s="9">
        <v>6153</v>
      </c>
      <c r="J1332" s="9">
        <v>109.28</v>
      </c>
      <c r="K1332" s="9">
        <v>35.840000000000003</v>
      </c>
      <c r="L1332" s="9">
        <f>tbl_salesdata[[#This Row],[Units Sold]]*tbl_salesdata[[#This Row],[Unit Cost]]</f>
        <v>220523.52000000002</v>
      </c>
      <c r="M1332" s="9">
        <f>tbl_salesdata[[#This Row],[Units Sold]]*tbl_salesdata[[#This Row],[Unit Price]]</f>
        <v>672399.84</v>
      </c>
      <c r="N1332" s="9">
        <f>tbl_salesdata[[#This Row],[Total Sales]]-tbl_salesdata[[#This Row],[Total Cost]]</f>
        <v>451876.31999999995</v>
      </c>
      <c r="O1332">
        <f>tbl_salesdata[[#This Row],[Ship Date]]-tbl_salesdata[[#This Row],[Order Date]]</f>
        <v>1</v>
      </c>
      <c r="P1332">
        <f>WEEKDAY(tbl_salesdata[[#This Row],[Order Date]],2)</f>
        <v>3</v>
      </c>
      <c r="Q1332" t="str">
        <f>TEXT(tbl_salesdata[[#This Row],[Order Date]],"dddd")</f>
        <v>Wednesday</v>
      </c>
      <c r="R1332" t="str">
        <f>IF(tbl_salesdata[[#This Row],[Weekdaynum]]&gt;5,"Yes","No")</f>
        <v>No</v>
      </c>
    </row>
    <row r="1333" spans="1:18" hidden="1" x14ac:dyDescent="0.35">
      <c r="A1333">
        <v>637188422</v>
      </c>
      <c r="B1333" s="3">
        <v>43179</v>
      </c>
      <c r="C1333" s="3">
        <v>43187</v>
      </c>
      <c r="D1333" t="s">
        <v>165</v>
      </c>
      <c r="E1333" t="s">
        <v>21</v>
      </c>
      <c r="F1333" t="s">
        <v>42</v>
      </c>
      <c r="G1333" t="s">
        <v>14</v>
      </c>
      <c r="H1333" t="s">
        <v>19</v>
      </c>
      <c r="I1333" s="9">
        <v>7069</v>
      </c>
      <c r="J1333" s="9">
        <v>437.2</v>
      </c>
      <c r="K1333" s="9">
        <v>263.33</v>
      </c>
      <c r="L1333" s="9">
        <f>tbl_salesdata[[#This Row],[Units Sold]]*tbl_salesdata[[#This Row],[Unit Cost]]</f>
        <v>1861479.7699999998</v>
      </c>
      <c r="M1333" s="9">
        <f>tbl_salesdata[[#This Row],[Units Sold]]*tbl_salesdata[[#This Row],[Unit Price]]</f>
        <v>3090566.8</v>
      </c>
      <c r="N1333" s="9">
        <f>tbl_salesdata[[#This Row],[Total Sales]]-tbl_salesdata[[#This Row],[Total Cost]]</f>
        <v>1229087.03</v>
      </c>
      <c r="O1333">
        <f>tbl_salesdata[[#This Row],[Ship Date]]-tbl_salesdata[[#This Row],[Order Date]]</f>
        <v>8</v>
      </c>
      <c r="P1333">
        <f>WEEKDAY(tbl_salesdata[[#This Row],[Order Date]],2)</f>
        <v>2</v>
      </c>
      <c r="Q1333" t="str">
        <f>TEXT(tbl_salesdata[[#This Row],[Order Date]],"dddd")</f>
        <v>Tuesday</v>
      </c>
      <c r="R1333" t="str">
        <f>IF(tbl_salesdata[[#This Row],[Weekdaynum]]&gt;5,"Yes","No")</f>
        <v>No</v>
      </c>
    </row>
    <row r="1334" spans="1:18" hidden="1" x14ac:dyDescent="0.35">
      <c r="A1334">
        <v>560607278</v>
      </c>
      <c r="B1334" s="3">
        <v>42209</v>
      </c>
      <c r="C1334" s="3">
        <v>42226</v>
      </c>
      <c r="D1334" t="s">
        <v>54</v>
      </c>
      <c r="E1334" t="s">
        <v>29</v>
      </c>
      <c r="F1334" t="s">
        <v>68</v>
      </c>
      <c r="G1334" t="s">
        <v>14</v>
      </c>
      <c r="H1334" t="s">
        <v>15</v>
      </c>
      <c r="I1334" s="9">
        <v>5006</v>
      </c>
      <c r="J1334" s="9">
        <v>154.06</v>
      </c>
      <c r="K1334" s="9">
        <v>90.93</v>
      </c>
      <c r="L1334" s="9">
        <f>tbl_salesdata[[#This Row],[Units Sold]]*tbl_salesdata[[#This Row],[Unit Cost]]</f>
        <v>455195.58</v>
      </c>
      <c r="M1334" s="9">
        <f>tbl_salesdata[[#This Row],[Units Sold]]*tbl_salesdata[[#This Row],[Unit Price]]</f>
        <v>771224.36</v>
      </c>
      <c r="N1334" s="9">
        <f>tbl_salesdata[[#This Row],[Total Sales]]-tbl_salesdata[[#This Row],[Total Cost]]</f>
        <v>316028.77999999997</v>
      </c>
      <c r="O1334">
        <f>tbl_salesdata[[#This Row],[Ship Date]]-tbl_salesdata[[#This Row],[Order Date]]</f>
        <v>17</v>
      </c>
      <c r="P1334">
        <f>WEEKDAY(tbl_salesdata[[#This Row],[Order Date]],2)</f>
        <v>5</v>
      </c>
      <c r="Q1334" t="str">
        <f>TEXT(tbl_salesdata[[#This Row],[Order Date]],"dddd")</f>
        <v>Friday</v>
      </c>
      <c r="R1334" t="str">
        <f>IF(tbl_salesdata[[#This Row],[Weekdaynum]]&gt;5,"Yes","No")</f>
        <v>No</v>
      </c>
    </row>
    <row r="1335" spans="1:18" hidden="1" x14ac:dyDescent="0.35">
      <c r="A1335">
        <v>948047435</v>
      </c>
      <c r="B1335" s="3">
        <v>44279</v>
      </c>
      <c r="C1335" s="3">
        <v>44283</v>
      </c>
      <c r="D1335" t="s">
        <v>169</v>
      </c>
      <c r="E1335" t="s">
        <v>29</v>
      </c>
      <c r="F1335" t="s">
        <v>42</v>
      </c>
      <c r="G1335" t="s">
        <v>18</v>
      </c>
      <c r="H1335" t="s">
        <v>15</v>
      </c>
      <c r="I1335" s="9">
        <v>7159</v>
      </c>
      <c r="J1335" s="9">
        <v>437.2</v>
      </c>
      <c r="K1335" s="9">
        <v>263.33</v>
      </c>
      <c r="L1335" s="9">
        <f>tbl_salesdata[[#This Row],[Units Sold]]*tbl_salesdata[[#This Row],[Unit Cost]]</f>
        <v>1885179.47</v>
      </c>
      <c r="M1335" s="9">
        <f>tbl_salesdata[[#This Row],[Units Sold]]*tbl_salesdata[[#This Row],[Unit Price]]</f>
        <v>3129914.8</v>
      </c>
      <c r="N1335" s="9">
        <f>tbl_salesdata[[#This Row],[Total Sales]]-tbl_salesdata[[#This Row],[Total Cost]]</f>
        <v>1244735.3299999998</v>
      </c>
      <c r="O1335">
        <f>tbl_salesdata[[#This Row],[Ship Date]]-tbl_salesdata[[#This Row],[Order Date]]</f>
        <v>4</v>
      </c>
      <c r="P1335">
        <f>WEEKDAY(tbl_salesdata[[#This Row],[Order Date]],2)</f>
        <v>3</v>
      </c>
      <c r="Q1335" t="str">
        <f>TEXT(tbl_salesdata[[#This Row],[Order Date]],"dddd")</f>
        <v>Wednesday</v>
      </c>
      <c r="R1335" t="str">
        <f>IF(tbl_salesdata[[#This Row],[Weekdaynum]]&gt;5,"Yes","No")</f>
        <v>No</v>
      </c>
    </row>
    <row r="1336" spans="1:18" hidden="1" x14ac:dyDescent="0.35">
      <c r="A1336">
        <v>291745221</v>
      </c>
      <c r="B1336" s="3">
        <v>43201</v>
      </c>
      <c r="C1336" s="3">
        <v>43211</v>
      </c>
      <c r="D1336" t="s">
        <v>202</v>
      </c>
      <c r="E1336" t="s">
        <v>38</v>
      </c>
      <c r="F1336" t="s">
        <v>42</v>
      </c>
      <c r="G1336" t="s">
        <v>18</v>
      </c>
      <c r="H1336" t="s">
        <v>19</v>
      </c>
      <c r="I1336" s="9">
        <v>2749</v>
      </c>
      <c r="J1336" s="9">
        <v>437.2</v>
      </c>
      <c r="K1336" s="9">
        <v>263.33</v>
      </c>
      <c r="L1336" s="9">
        <f>tbl_salesdata[[#This Row],[Units Sold]]*tbl_salesdata[[#This Row],[Unit Cost]]</f>
        <v>723894.16999999993</v>
      </c>
      <c r="M1336" s="9">
        <f>tbl_salesdata[[#This Row],[Units Sold]]*tbl_salesdata[[#This Row],[Unit Price]]</f>
        <v>1201862.8</v>
      </c>
      <c r="N1336" s="9">
        <f>tbl_salesdata[[#This Row],[Total Sales]]-tbl_salesdata[[#This Row],[Total Cost]]</f>
        <v>477968.63000000012</v>
      </c>
      <c r="O1336">
        <f>tbl_salesdata[[#This Row],[Ship Date]]-tbl_salesdata[[#This Row],[Order Date]]</f>
        <v>10</v>
      </c>
      <c r="P1336">
        <f>WEEKDAY(tbl_salesdata[[#This Row],[Order Date]],2)</f>
        <v>3</v>
      </c>
      <c r="Q1336" t="str">
        <f>TEXT(tbl_salesdata[[#This Row],[Order Date]],"dddd")</f>
        <v>Wednesday</v>
      </c>
      <c r="R1336" t="str">
        <f>IF(tbl_salesdata[[#This Row],[Weekdaynum]]&gt;5,"Yes","No")</f>
        <v>No</v>
      </c>
    </row>
    <row r="1337" spans="1:18" x14ac:dyDescent="0.35">
      <c r="A1337">
        <v>750654447</v>
      </c>
      <c r="B1337" s="3">
        <v>42476</v>
      </c>
      <c r="C1337" s="3">
        <v>42487</v>
      </c>
      <c r="D1337" t="s">
        <v>52</v>
      </c>
      <c r="E1337" t="s">
        <v>12</v>
      </c>
      <c r="F1337" t="s">
        <v>42</v>
      </c>
      <c r="G1337" t="s">
        <v>18</v>
      </c>
      <c r="H1337" t="s">
        <v>19</v>
      </c>
      <c r="I1337" s="9">
        <v>4187</v>
      </c>
      <c r="J1337" s="9">
        <v>437.2</v>
      </c>
      <c r="K1337" s="9">
        <v>263.33</v>
      </c>
      <c r="L1337" s="9">
        <f>tbl_salesdata[[#This Row],[Units Sold]]*tbl_salesdata[[#This Row],[Unit Cost]]</f>
        <v>1102562.71</v>
      </c>
      <c r="M1337" s="9">
        <f>tbl_salesdata[[#This Row],[Units Sold]]*tbl_salesdata[[#This Row],[Unit Price]]</f>
        <v>1830556.4</v>
      </c>
      <c r="N1337" s="9">
        <f>tbl_salesdata[[#This Row],[Total Sales]]-tbl_salesdata[[#This Row],[Total Cost]]</f>
        <v>727993.69</v>
      </c>
      <c r="O1337">
        <f>tbl_salesdata[[#This Row],[Ship Date]]-tbl_salesdata[[#This Row],[Order Date]]</f>
        <v>11</v>
      </c>
      <c r="P1337">
        <f>WEEKDAY(tbl_salesdata[[#This Row],[Order Date]],2)</f>
        <v>6</v>
      </c>
      <c r="Q1337" t="str">
        <f>TEXT(tbl_salesdata[[#This Row],[Order Date]],"dddd")</f>
        <v>Saturday</v>
      </c>
      <c r="R1337" t="str">
        <f>IF(tbl_salesdata[[#This Row],[Weekdaynum]]&gt;5,"Yes","No")</f>
        <v>Yes</v>
      </c>
    </row>
    <row r="1338" spans="1:18" x14ac:dyDescent="0.35">
      <c r="A1338">
        <v>516635358</v>
      </c>
      <c r="B1338" s="3">
        <v>43855</v>
      </c>
      <c r="C1338" s="3">
        <v>43856</v>
      </c>
      <c r="D1338" t="s">
        <v>152</v>
      </c>
      <c r="E1338" t="s">
        <v>21</v>
      </c>
      <c r="F1338" t="s">
        <v>76</v>
      </c>
      <c r="G1338" t="s">
        <v>14</v>
      </c>
      <c r="H1338" t="s">
        <v>34</v>
      </c>
      <c r="I1338" s="9">
        <v>2738</v>
      </c>
      <c r="J1338" s="9">
        <v>668.27</v>
      </c>
      <c r="K1338" s="9">
        <v>502.54</v>
      </c>
      <c r="L1338" s="9">
        <f>tbl_salesdata[[#This Row],[Units Sold]]*tbl_salesdata[[#This Row],[Unit Cost]]</f>
        <v>1375954.52</v>
      </c>
      <c r="M1338" s="9">
        <f>tbl_salesdata[[#This Row],[Units Sold]]*tbl_salesdata[[#This Row],[Unit Price]]</f>
        <v>1829723.26</v>
      </c>
      <c r="N1338" s="9">
        <f>tbl_salesdata[[#This Row],[Total Sales]]-tbl_salesdata[[#This Row],[Total Cost]]</f>
        <v>453768.74</v>
      </c>
      <c r="O1338">
        <f>tbl_salesdata[[#This Row],[Ship Date]]-tbl_salesdata[[#This Row],[Order Date]]</f>
        <v>1</v>
      </c>
      <c r="P1338">
        <f>WEEKDAY(tbl_salesdata[[#This Row],[Order Date]],2)</f>
        <v>6</v>
      </c>
      <c r="Q1338" t="str">
        <f>TEXT(tbl_salesdata[[#This Row],[Order Date]],"dddd")</f>
        <v>Saturday</v>
      </c>
      <c r="R1338" t="str">
        <f>IF(tbl_salesdata[[#This Row],[Weekdaynum]]&gt;5,"Yes","No")</f>
        <v>Yes</v>
      </c>
    </row>
    <row r="1339" spans="1:18" x14ac:dyDescent="0.35">
      <c r="A1339">
        <v>551118266</v>
      </c>
      <c r="B1339" s="3">
        <v>42567</v>
      </c>
      <c r="C1339" s="3">
        <v>42585</v>
      </c>
      <c r="D1339" t="s">
        <v>35</v>
      </c>
      <c r="E1339" t="s">
        <v>21</v>
      </c>
      <c r="F1339" t="s">
        <v>13</v>
      </c>
      <c r="G1339" t="s">
        <v>14</v>
      </c>
      <c r="H1339" t="s">
        <v>26</v>
      </c>
      <c r="I1339" s="9">
        <v>6997</v>
      </c>
      <c r="J1339" s="9">
        <v>255.28</v>
      </c>
      <c r="K1339" s="9">
        <v>159.41999999999999</v>
      </c>
      <c r="L1339" s="9">
        <f>tbl_salesdata[[#This Row],[Units Sold]]*tbl_salesdata[[#This Row],[Unit Cost]]</f>
        <v>1115461.74</v>
      </c>
      <c r="M1339" s="9">
        <f>tbl_salesdata[[#This Row],[Units Sold]]*tbl_salesdata[[#This Row],[Unit Price]]</f>
        <v>1786194.16</v>
      </c>
      <c r="N1339" s="9">
        <f>tbl_salesdata[[#This Row],[Total Sales]]-tbl_salesdata[[#This Row],[Total Cost]]</f>
        <v>670732.41999999993</v>
      </c>
      <c r="O1339">
        <f>tbl_salesdata[[#This Row],[Ship Date]]-tbl_salesdata[[#This Row],[Order Date]]</f>
        <v>18</v>
      </c>
      <c r="P1339">
        <f>WEEKDAY(tbl_salesdata[[#This Row],[Order Date]],2)</f>
        <v>6</v>
      </c>
      <c r="Q1339" t="str">
        <f>TEXT(tbl_salesdata[[#This Row],[Order Date]],"dddd")</f>
        <v>Saturday</v>
      </c>
      <c r="R1339" t="str">
        <f>IF(tbl_salesdata[[#This Row],[Weekdaynum]]&gt;5,"Yes","No")</f>
        <v>Yes</v>
      </c>
    </row>
    <row r="1340" spans="1:18" hidden="1" x14ac:dyDescent="0.35">
      <c r="A1340">
        <v>484776723</v>
      </c>
      <c r="B1340" s="3">
        <v>44070</v>
      </c>
      <c r="C1340" s="3">
        <v>44079</v>
      </c>
      <c r="D1340" t="s">
        <v>132</v>
      </c>
      <c r="E1340" t="s">
        <v>38</v>
      </c>
      <c r="F1340" t="s">
        <v>22</v>
      </c>
      <c r="G1340" t="s">
        <v>14</v>
      </c>
      <c r="H1340" t="s">
        <v>34</v>
      </c>
      <c r="I1340" s="9">
        <v>5060</v>
      </c>
      <c r="J1340" s="9">
        <v>47.45</v>
      </c>
      <c r="K1340" s="9">
        <v>31.79</v>
      </c>
      <c r="L1340" s="9">
        <f>tbl_salesdata[[#This Row],[Units Sold]]*tbl_salesdata[[#This Row],[Unit Cost]]</f>
        <v>160857.4</v>
      </c>
      <c r="M1340" s="9">
        <f>tbl_salesdata[[#This Row],[Units Sold]]*tbl_salesdata[[#This Row],[Unit Price]]</f>
        <v>240097</v>
      </c>
      <c r="N1340" s="9">
        <f>tbl_salesdata[[#This Row],[Total Sales]]-tbl_salesdata[[#This Row],[Total Cost]]</f>
        <v>79239.600000000006</v>
      </c>
      <c r="O1340">
        <f>tbl_salesdata[[#This Row],[Ship Date]]-tbl_salesdata[[#This Row],[Order Date]]</f>
        <v>9</v>
      </c>
      <c r="P1340">
        <f>WEEKDAY(tbl_salesdata[[#This Row],[Order Date]],2)</f>
        <v>4</v>
      </c>
      <c r="Q1340" t="str">
        <f>TEXT(tbl_salesdata[[#This Row],[Order Date]],"dddd")</f>
        <v>Thursday</v>
      </c>
      <c r="R1340" t="str">
        <f>IF(tbl_salesdata[[#This Row],[Weekdaynum]]&gt;5,"Yes","No")</f>
        <v>No</v>
      </c>
    </row>
    <row r="1341" spans="1:18" hidden="1" x14ac:dyDescent="0.35">
      <c r="A1341">
        <v>104245078</v>
      </c>
      <c r="B1341" s="3">
        <v>43551</v>
      </c>
      <c r="C1341" s="3">
        <v>43556</v>
      </c>
      <c r="D1341" t="s">
        <v>115</v>
      </c>
      <c r="E1341" t="s">
        <v>21</v>
      </c>
      <c r="F1341" t="s">
        <v>56</v>
      </c>
      <c r="G1341" t="s">
        <v>18</v>
      </c>
      <c r="H1341" t="s">
        <v>15</v>
      </c>
      <c r="I1341" s="9">
        <v>7290</v>
      </c>
      <c r="J1341" s="9">
        <v>9.33</v>
      </c>
      <c r="K1341" s="9">
        <v>6.92</v>
      </c>
      <c r="L1341" s="9">
        <f>tbl_salesdata[[#This Row],[Units Sold]]*tbl_salesdata[[#This Row],[Unit Cost]]</f>
        <v>50446.8</v>
      </c>
      <c r="M1341" s="9">
        <f>tbl_salesdata[[#This Row],[Units Sold]]*tbl_salesdata[[#This Row],[Unit Price]]</f>
        <v>68015.7</v>
      </c>
      <c r="N1341" s="9">
        <f>tbl_salesdata[[#This Row],[Total Sales]]-tbl_salesdata[[#This Row],[Total Cost]]</f>
        <v>17568.899999999994</v>
      </c>
      <c r="O1341">
        <f>tbl_salesdata[[#This Row],[Ship Date]]-tbl_salesdata[[#This Row],[Order Date]]</f>
        <v>5</v>
      </c>
      <c r="P1341">
        <f>WEEKDAY(tbl_salesdata[[#This Row],[Order Date]],2)</f>
        <v>3</v>
      </c>
      <c r="Q1341" t="str">
        <f>TEXT(tbl_salesdata[[#This Row],[Order Date]],"dddd")</f>
        <v>Wednesday</v>
      </c>
      <c r="R1341" t="str">
        <f>IF(tbl_salesdata[[#This Row],[Weekdaynum]]&gt;5,"Yes","No")</f>
        <v>No</v>
      </c>
    </row>
    <row r="1342" spans="1:18" x14ac:dyDescent="0.35">
      <c r="A1342">
        <v>816463840</v>
      </c>
      <c r="B1342" s="3">
        <v>44912</v>
      </c>
      <c r="C1342" s="3">
        <v>44913</v>
      </c>
      <c r="D1342" t="s">
        <v>16</v>
      </c>
      <c r="E1342" t="s">
        <v>12</v>
      </c>
      <c r="F1342" t="s">
        <v>25</v>
      </c>
      <c r="G1342" t="s">
        <v>14</v>
      </c>
      <c r="H1342" t="s">
        <v>34</v>
      </c>
      <c r="I1342" s="9">
        <v>8649</v>
      </c>
      <c r="J1342" s="9">
        <v>205.7</v>
      </c>
      <c r="K1342" s="9">
        <v>117.11</v>
      </c>
      <c r="L1342" s="9">
        <f>tbl_salesdata[[#This Row],[Units Sold]]*tbl_salesdata[[#This Row],[Unit Cost]]</f>
        <v>1012884.39</v>
      </c>
      <c r="M1342" s="9">
        <f>tbl_salesdata[[#This Row],[Units Sold]]*tbl_salesdata[[#This Row],[Unit Price]]</f>
        <v>1779099.2999999998</v>
      </c>
      <c r="N1342" s="9">
        <f>tbl_salesdata[[#This Row],[Total Sales]]-tbl_salesdata[[#This Row],[Total Cost]]</f>
        <v>766214.9099999998</v>
      </c>
      <c r="O1342">
        <f>tbl_salesdata[[#This Row],[Ship Date]]-tbl_salesdata[[#This Row],[Order Date]]</f>
        <v>1</v>
      </c>
      <c r="P1342">
        <f>WEEKDAY(tbl_salesdata[[#This Row],[Order Date]],2)</f>
        <v>6</v>
      </c>
      <c r="Q1342" t="str">
        <f>TEXT(tbl_salesdata[[#This Row],[Order Date]],"dddd")</f>
        <v>Saturday</v>
      </c>
      <c r="R1342" t="str">
        <f>IF(tbl_salesdata[[#This Row],[Weekdaynum]]&gt;5,"Yes","No")</f>
        <v>Yes</v>
      </c>
    </row>
    <row r="1343" spans="1:18" hidden="1" x14ac:dyDescent="0.35">
      <c r="A1343">
        <v>386319911</v>
      </c>
      <c r="B1343" s="3">
        <v>44911</v>
      </c>
      <c r="C1343" s="3">
        <v>44918</v>
      </c>
      <c r="D1343" t="s">
        <v>168</v>
      </c>
      <c r="E1343" t="s">
        <v>21</v>
      </c>
      <c r="F1343" t="s">
        <v>68</v>
      </c>
      <c r="G1343" t="s">
        <v>14</v>
      </c>
      <c r="H1343" t="s">
        <v>19</v>
      </c>
      <c r="I1343" s="9">
        <v>9501</v>
      </c>
      <c r="J1343" s="9">
        <v>154.06</v>
      </c>
      <c r="K1343" s="9">
        <v>90.93</v>
      </c>
      <c r="L1343" s="9">
        <f>tbl_salesdata[[#This Row],[Units Sold]]*tbl_salesdata[[#This Row],[Unit Cost]]</f>
        <v>863925.93</v>
      </c>
      <c r="M1343" s="9">
        <f>tbl_salesdata[[#This Row],[Units Sold]]*tbl_salesdata[[#This Row],[Unit Price]]</f>
        <v>1463724.06</v>
      </c>
      <c r="N1343" s="9">
        <f>tbl_salesdata[[#This Row],[Total Sales]]-tbl_salesdata[[#This Row],[Total Cost]]</f>
        <v>599798.13</v>
      </c>
      <c r="O1343">
        <f>tbl_salesdata[[#This Row],[Ship Date]]-tbl_salesdata[[#This Row],[Order Date]]</f>
        <v>7</v>
      </c>
      <c r="P1343">
        <f>WEEKDAY(tbl_salesdata[[#This Row],[Order Date]],2)</f>
        <v>5</v>
      </c>
      <c r="Q1343" t="str">
        <f>TEXT(tbl_salesdata[[#This Row],[Order Date]],"dddd")</f>
        <v>Friday</v>
      </c>
      <c r="R1343" t="str">
        <f>IF(tbl_salesdata[[#This Row],[Weekdaynum]]&gt;5,"Yes","No")</f>
        <v>No</v>
      </c>
    </row>
    <row r="1344" spans="1:18" hidden="1" x14ac:dyDescent="0.35">
      <c r="A1344">
        <v>438086545</v>
      </c>
      <c r="B1344" s="3">
        <v>43954</v>
      </c>
      <c r="C1344" s="3">
        <v>43958</v>
      </c>
      <c r="D1344" t="s">
        <v>137</v>
      </c>
      <c r="E1344" t="s">
        <v>38</v>
      </c>
      <c r="F1344" t="s">
        <v>68</v>
      </c>
      <c r="G1344" t="s">
        <v>18</v>
      </c>
      <c r="H1344" t="s">
        <v>19</v>
      </c>
      <c r="I1344" s="9">
        <v>8399</v>
      </c>
      <c r="J1344" s="9">
        <v>154.06</v>
      </c>
      <c r="K1344" s="9">
        <v>90.93</v>
      </c>
      <c r="L1344" s="9">
        <f>tbl_salesdata[[#This Row],[Units Sold]]*tbl_salesdata[[#This Row],[Unit Cost]]</f>
        <v>763721.07000000007</v>
      </c>
      <c r="M1344" s="9">
        <f>tbl_salesdata[[#This Row],[Units Sold]]*tbl_salesdata[[#This Row],[Unit Price]]</f>
        <v>1293949.94</v>
      </c>
      <c r="N1344" s="9">
        <f>tbl_salesdata[[#This Row],[Total Sales]]-tbl_salesdata[[#This Row],[Total Cost]]</f>
        <v>530228.86999999988</v>
      </c>
      <c r="O1344">
        <f>tbl_salesdata[[#This Row],[Ship Date]]-tbl_salesdata[[#This Row],[Order Date]]</f>
        <v>4</v>
      </c>
      <c r="P1344">
        <f>WEEKDAY(tbl_salesdata[[#This Row],[Order Date]],2)</f>
        <v>7</v>
      </c>
      <c r="Q1344" t="str">
        <f>TEXT(tbl_salesdata[[#This Row],[Order Date]],"dddd")</f>
        <v>Sunday</v>
      </c>
      <c r="R1344" t="str">
        <f>IF(tbl_salesdata[[#This Row],[Weekdaynum]]&gt;5,"Yes","No")</f>
        <v>Yes</v>
      </c>
    </row>
    <row r="1345" spans="1:18" hidden="1" x14ac:dyDescent="0.35">
      <c r="A1345">
        <v>740300261</v>
      </c>
      <c r="B1345" s="3">
        <v>42446</v>
      </c>
      <c r="C1345" s="3">
        <v>42459</v>
      </c>
      <c r="D1345" t="s">
        <v>121</v>
      </c>
      <c r="E1345" t="s">
        <v>21</v>
      </c>
      <c r="F1345" t="s">
        <v>13</v>
      </c>
      <c r="G1345" t="s">
        <v>14</v>
      </c>
      <c r="H1345" t="s">
        <v>15</v>
      </c>
      <c r="I1345" s="9">
        <v>153</v>
      </c>
      <c r="J1345" s="9">
        <v>255.28</v>
      </c>
      <c r="K1345" s="9">
        <v>159.41999999999999</v>
      </c>
      <c r="L1345" s="9">
        <f>tbl_salesdata[[#This Row],[Units Sold]]*tbl_salesdata[[#This Row],[Unit Cost]]</f>
        <v>24391.26</v>
      </c>
      <c r="M1345" s="9">
        <f>tbl_salesdata[[#This Row],[Units Sold]]*tbl_salesdata[[#This Row],[Unit Price]]</f>
        <v>39057.840000000004</v>
      </c>
      <c r="N1345" s="9">
        <f>tbl_salesdata[[#This Row],[Total Sales]]-tbl_salesdata[[#This Row],[Total Cost]]</f>
        <v>14666.580000000005</v>
      </c>
      <c r="O1345">
        <f>tbl_salesdata[[#This Row],[Ship Date]]-tbl_salesdata[[#This Row],[Order Date]]</f>
        <v>13</v>
      </c>
      <c r="P1345">
        <f>WEEKDAY(tbl_salesdata[[#This Row],[Order Date]],2)</f>
        <v>4</v>
      </c>
      <c r="Q1345" t="str">
        <f>TEXT(tbl_salesdata[[#This Row],[Order Date]],"dddd")</f>
        <v>Thursday</v>
      </c>
      <c r="R1345" t="str">
        <f>IF(tbl_salesdata[[#This Row],[Weekdaynum]]&gt;5,"Yes","No")</f>
        <v>No</v>
      </c>
    </row>
    <row r="1346" spans="1:18" hidden="1" x14ac:dyDescent="0.35">
      <c r="A1346">
        <v>938322389</v>
      </c>
      <c r="B1346" s="3">
        <v>43907</v>
      </c>
      <c r="C1346" s="3">
        <v>43922</v>
      </c>
      <c r="D1346" t="s">
        <v>75</v>
      </c>
      <c r="E1346" t="s">
        <v>38</v>
      </c>
      <c r="F1346" t="s">
        <v>13</v>
      </c>
      <c r="G1346" t="s">
        <v>18</v>
      </c>
      <c r="H1346" t="s">
        <v>15</v>
      </c>
      <c r="I1346" s="9">
        <v>9301</v>
      </c>
      <c r="J1346" s="9">
        <v>255.28</v>
      </c>
      <c r="K1346" s="9">
        <v>159.41999999999999</v>
      </c>
      <c r="L1346" s="9">
        <f>tbl_salesdata[[#This Row],[Units Sold]]*tbl_salesdata[[#This Row],[Unit Cost]]</f>
        <v>1482765.42</v>
      </c>
      <c r="M1346" s="9">
        <f>tbl_salesdata[[#This Row],[Units Sold]]*tbl_salesdata[[#This Row],[Unit Price]]</f>
        <v>2374359.2799999998</v>
      </c>
      <c r="N1346" s="9">
        <f>tbl_salesdata[[#This Row],[Total Sales]]-tbl_salesdata[[#This Row],[Total Cost]]</f>
        <v>891593.85999999987</v>
      </c>
      <c r="O1346">
        <f>tbl_salesdata[[#This Row],[Ship Date]]-tbl_salesdata[[#This Row],[Order Date]]</f>
        <v>15</v>
      </c>
      <c r="P1346">
        <f>WEEKDAY(tbl_salesdata[[#This Row],[Order Date]],2)</f>
        <v>2</v>
      </c>
      <c r="Q1346" t="str">
        <f>TEXT(tbl_salesdata[[#This Row],[Order Date]],"dddd")</f>
        <v>Tuesday</v>
      </c>
      <c r="R1346" t="str">
        <f>IF(tbl_salesdata[[#This Row],[Weekdaynum]]&gt;5,"Yes","No")</f>
        <v>No</v>
      </c>
    </row>
    <row r="1347" spans="1:18" hidden="1" x14ac:dyDescent="0.35">
      <c r="A1347">
        <v>747826755</v>
      </c>
      <c r="B1347" s="3">
        <v>42933</v>
      </c>
      <c r="C1347" s="3">
        <v>42934</v>
      </c>
      <c r="D1347" t="s">
        <v>175</v>
      </c>
      <c r="E1347" t="s">
        <v>21</v>
      </c>
      <c r="F1347" t="s">
        <v>40</v>
      </c>
      <c r="G1347" t="s">
        <v>18</v>
      </c>
      <c r="H1347" t="s">
        <v>19</v>
      </c>
      <c r="I1347" s="9">
        <v>7410</v>
      </c>
      <c r="J1347" s="9">
        <v>651.21</v>
      </c>
      <c r="K1347" s="9">
        <v>524.96</v>
      </c>
      <c r="L1347" s="9">
        <f>tbl_salesdata[[#This Row],[Units Sold]]*tbl_salesdata[[#This Row],[Unit Cost]]</f>
        <v>3889953.6</v>
      </c>
      <c r="M1347" s="9">
        <f>tbl_salesdata[[#This Row],[Units Sold]]*tbl_salesdata[[#This Row],[Unit Price]]</f>
        <v>4825466.1000000006</v>
      </c>
      <c r="N1347" s="9">
        <f>tbl_salesdata[[#This Row],[Total Sales]]-tbl_salesdata[[#This Row],[Total Cost]]</f>
        <v>935512.50000000047</v>
      </c>
      <c r="O1347">
        <f>tbl_salesdata[[#This Row],[Ship Date]]-tbl_salesdata[[#This Row],[Order Date]]</f>
        <v>1</v>
      </c>
      <c r="P1347">
        <f>WEEKDAY(tbl_salesdata[[#This Row],[Order Date]],2)</f>
        <v>1</v>
      </c>
      <c r="Q1347" t="str">
        <f>TEXT(tbl_salesdata[[#This Row],[Order Date]],"dddd")</f>
        <v>Monday</v>
      </c>
      <c r="R1347" t="str">
        <f>IF(tbl_salesdata[[#This Row],[Weekdaynum]]&gt;5,"Yes","No")</f>
        <v>No</v>
      </c>
    </row>
    <row r="1348" spans="1:18" hidden="1" x14ac:dyDescent="0.35">
      <c r="A1348">
        <v>404799687</v>
      </c>
      <c r="B1348" s="3">
        <v>44055</v>
      </c>
      <c r="C1348" s="3">
        <v>44071</v>
      </c>
      <c r="D1348" t="s">
        <v>96</v>
      </c>
      <c r="E1348" t="s">
        <v>29</v>
      </c>
      <c r="F1348" t="s">
        <v>76</v>
      </c>
      <c r="G1348" t="s">
        <v>14</v>
      </c>
      <c r="H1348" t="s">
        <v>15</v>
      </c>
      <c r="I1348" s="9">
        <v>8078</v>
      </c>
      <c r="J1348" s="9">
        <v>668.27</v>
      </c>
      <c r="K1348" s="9">
        <v>502.54</v>
      </c>
      <c r="L1348" s="9">
        <f>tbl_salesdata[[#This Row],[Units Sold]]*tbl_salesdata[[#This Row],[Unit Cost]]</f>
        <v>4059518.12</v>
      </c>
      <c r="M1348" s="9">
        <f>tbl_salesdata[[#This Row],[Units Sold]]*tbl_salesdata[[#This Row],[Unit Price]]</f>
        <v>5398285.0599999996</v>
      </c>
      <c r="N1348" s="9">
        <f>tbl_salesdata[[#This Row],[Total Sales]]-tbl_salesdata[[#This Row],[Total Cost]]</f>
        <v>1338766.9399999995</v>
      </c>
      <c r="O1348">
        <f>tbl_salesdata[[#This Row],[Ship Date]]-tbl_salesdata[[#This Row],[Order Date]]</f>
        <v>16</v>
      </c>
      <c r="P1348">
        <f>WEEKDAY(tbl_salesdata[[#This Row],[Order Date]],2)</f>
        <v>3</v>
      </c>
      <c r="Q1348" t="str">
        <f>TEXT(tbl_salesdata[[#This Row],[Order Date]],"dddd")</f>
        <v>Wednesday</v>
      </c>
      <c r="R1348" t="str">
        <f>IF(tbl_salesdata[[#This Row],[Weekdaynum]]&gt;5,"Yes","No")</f>
        <v>No</v>
      </c>
    </row>
    <row r="1349" spans="1:18" hidden="1" x14ac:dyDescent="0.35">
      <c r="A1349">
        <v>215540015</v>
      </c>
      <c r="B1349" s="3">
        <v>44186</v>
      </c>
      <c r="C1349" s="3">
        <v>44193</v>
      </c>
      <c r="D1349" t="s">
        <v>214</v>
      </c>
      <c r="E1349" t="s">
        <v>21</v>
      </c>
      <c r="F1349" t="s">
        <v>30</v>
      </c>
      <c r="G1349" t="s">
        <v>18</v>
      </c>
      <c r="H1349" t="s">
        <v>15</v>
      </c>
      <c r="I1349" s="9">
        <v>1935</v>
      </c>
      <c r="J1349" s="9">
        <v>81.73</v>
      </c>
      <c r="K1349" s="9">
        <v>56.67</v>
      </c>
      <c r="L1349" s="9">
        <f>tbl_salesdata[[#This Row],[Units Sold]]*tbl_salesdata[[#This Row],[Unit Cost]]</f>
        <v>109656.45</v>
      </c>
      <c r="M1349" s="9">
        <f>tbl_salesdata[[#This Row],[Units Sold]]*tbl_salesdata[[#This Row],[Unit Price]]</f>
        <v>158147.55000000002</v>
      </c>
      <c r="N1349" s="9">
        <f>tbl_salesdata[[#This Row],[Total Sales]]-tbl_salesdata[[#This Row],[Total Cost]]</f>
        <v>48491.10000000002</v>
      </c>
      <c r="O1349">
        <f>tbl_salesdata[[#This Row],[Ship Date]]-tbl_salesdata[[#This Row],[Order Date]]</f>
        <v>7</v>
      </c>
      <c r="P1349">
        <f>WEEKDAY(tbl_salesdata[[#This Row],[Order Date]],2)</f>
        <v>1</v>
      </c>
      <c r="Q1349" t="str">
        <f>TEXT(tbl_salesdata[[#This Row],[Order Date]],"dddd")</f>
        <v>Monday</v>
      </c>
      <c r="R1349" t="str">
        <f>IF(tbl_salesdata[[#This Row],[Weekdaynum]]&gt;5,"Yes","No")</f>
        <v>No</v>
      </c>
    </row>
    <row r="1350" spans="1:18" hidden="1" x14ac:dyDescent="0.35">
      <c r="A1350">
        <v>106659066</v>
      </c>
      <c r="B1350" s="3">
        <v>44019</v>
      </c>
      <c r="C1350" s="3">
        <v>44038</v>
      </c>
      <c r="D1350" t="s">
        <v>154</v>
      </c>
      <c r="E1350" t="s">
        <v>12</v>
      </c>
      <c r="F1350" t="s">
        <v>30</v>
      </c>
      <c r="G1350" t="s">
        <v>18</v>
      </c>
      <c r="H1350" t="s">
        <v>26</v>
      </c>
      <c r="I1350" s="9">
        <v>1643</v>
      </c>
      <c r="J1350" s="9">
        <v>81.73</v>
      </c>
      <c r="K1350" s="9">
        <v>56.67</v>
      </c>
      <c r="L1350" s="9">
        <f>tbl_salesdata[[#This Row],[Units Sold]]*tbl_salesdata[[#This Row],[Unit Cost]]</f>
        <v>93108.81</v>
      </c>
      <c r="M1350" s="9">
        <f>tbl_salesdata[[#This Row],[Units Sold]]*tbl_salesdata[[#This Row],[Unit Price]]</f>
        <v>134282.39000000001</v>
      </c>
      <c r="N1350" s="9">
        <f>tbl_salesdata[[#This Row],[Total Sales]]-tbl_salesdata[[#This Row],[Total Cost]]</f>
        <v>41173.580000000016</v>
      </c>
      <c r="O1350">
        <f>tbl_salesdata[[#This Row],[Ship Date]]-tbl_salesdata[[#This Row],[Order Date]]</f>
        <v>19</v>
      </c>
      <c r="P1350">
        <f>WEEKDAY(tbl_salesdata[[#This Row],[Order Date]],2)</f>
        <v>2</v>
      </c>
      <c r="Q1350" t="str">
        <f>TEXT(tbl_salesdata[[#This Row],[Order Date]],"dddd")</f>
        <v>Tuesday</v>
      </c>
      <c r="R1350" t="str">
        <f>IF(tbl_salesdata[[#This Row],[Weekdaynum]]&gt;5,"Yes","No")</f>
        <v>No</v>
      </c>
    </row>
    <row r="1351" spans="1:18" hidden="1" x14ac:dyDescent="0.35">
      <c r="A1351">
        <v>975080668</v>
      </c>
      <c r="B1351" s="3">
        <v>42939</v>
      </c>
      <c r="C1351" s="3">
        <v>42941</v>
      </c>
      <c r="D1351" t="s">
        <v>144</v>
      </c>
      <c r="E1351" t="s">
        <v>21</v>
      </c>
      <c r="F1351" t="s">
        <v>68</v>
      </c>
      <c r="G1351" t="s">
        <v>18</v>
      </c>
      <c r="H1351" t="s">
        <v>19</v>
      </c>
      <c r="I1351" s="9">
        <v>6893</v>
      </c>
      <c r="J1351" s="9">
        <v>154.06</v>
      </c>
      <c r="K1351" s="9">
        <v>90.93</v>
      </c>
      <c r="L1351" s="9">
        <f>tbl_salesdata[[#This Row],[Units Sold]]*tbl_salesdata[[#This Row],[Unit Cost]]</f>
        <v>626780.49</v>
      </c>
      <c r="M1351" s="9">
        <f>tbl_salesdata[[#This Row],[Units Sold]]*tbl_salesdata[[#This Row],[Unit Price]]</f>
        <v>1061935.58</v>
      </c>
      <c r="N1351" s="9">
        <f>tbl_salesdata[[#This Row],[Total Sales]]-tbl_salesdata[[#This Row],[Total Cost]]</f>
        <v>435155.09000000008</v>
      </c>
      <c r="O1351">
        <f>tbl_salesdata[[#This Row],[Ship Date]]-tbl_salesdata[[#This Row],[Order Date]]</f>
        <v>2</v>
      </c>
      <c r="P1351">
        <f>WEEKDAY(tbl_salesdata[[#This Row],[Order Date]],2)</f>
        <v>7</v>
      </c>
      <c r="Q1351" t="str">
        <f>TEXT(tbl_salesdata[[#This Row],[Order Date]],"dddd")</f>
        <v>Sunday</v>
      </c>
      <c r="R1351" t="str">
        <f>IF(tbl_salesdata[[#This Row],[Weekdaynum]]&gt;5,"Yes","No")</f>
        <v>Yes</v>
      </c>
    </row>
    <row r="1352" spans="1:18" hidden="1" x14ac:dyDescent="0.35">
      <c r="A1352">
        <v>638041150</v>
      </c>
      <c r="B1352" s="3">
        <v>44113</v>
      </c>
      <c r="C1352" s="3">
        <v>44123</v>
      </c>
      <c r="D1352" t="s">
        <v>35</v>
      </c>
      <c r="E1352" t="s">
        <v>21</v>
      </c>
      <c r="F1352" t="s">
        <v>13</v>
      </c>
      <c r="G1352" t="s">
        <v>14</v>
      </c>
      <c r="H1352" t="s">
        <v>26</v>
      </c>
      <c r="I1352" s="9">
        <v>9410</v>
      </c>
      <c r="J1352" s="9">
        <v>255.28</v>
      </c>
      <c r="K1352" s="9">
        <v>159.41999999999999</v>
      </c>
      <c r="L1352" s="9">
        <f>tbl_salesdata[[#This Row],[Units Sold]]*tbl_salesdata[[#This Row],[Unit Cost]]</f>
        <v>1500142.2</v>
      </c>
      <c r="M1352" s="9">
        <f>tbl_salesdata[[#This Row],[Units Sold]]*tbl_salesdata[[#This Row],[Unit Price]]</f>
        <v>2402184.7999999998</v>
      </c>
      <c r="N1352" s="9">
        <f>tbl_salesdata[[#This Row],[Total Sales]]-tbl_salesdata[[#This Row],[Total Cost]]</f>
        <v>902042.59999999986</v>
      </c>
      <c r="O1352">
        <f>tbl_salesdata[[#This Row],[Ship Date]]-tbl_salesdata[[#This Row],[Order Date]]</f>
        <v>10</v>
      </c>
      <c r="P1352">
        <f>WEEKDAY(tbl_salesdata[[#This Row],[Order Date]],2)</f>
        <v>5</v>
      </c>
      <c r="Q1352" t="str">
        <f>TEXT(tbl_salesdata[[#This Row],[Order Date]],"dddd")</f>
        <v>Friday</v>
      </c>
      <c r="R1352" t="str">
        <f>IF(tbl_salesdata[[#This Row],[Weekdaynum]]&gt;5,"Yes","No")</f>
        <v>No</v>
      </c>
    </row>
    <row r="1353" spans="1:18" hidden="1" x14ac:dyDescent="0.35">
      <c r="A1353">
        <v>583089339</v>
      </c>
      <c r="B1353" s="3">
        <v>44703</v>
      </c>
      <c r="C1353" s="3">
        <v>44715</v>
      </c>
      <c r="D1353" t="s">
        <v>176</v>
      </c>
      <c r="E1353" t="s">
        <v>21</v>
      </c>
      <c r="F1353" t="s">
        <v>42</v>
      </c>
      <c r="G1353" t="s">
        <v>14</v>
      </c>
      <c r="H1353" t="s">
        <v>19</v>
      </c>
      <c r="I1353" s="9">
        <v>7948</v>
      </c>
      <c r="J1353" s="9">
        <v>437.2</v>
      </c>
      <c r="K1353" s="9">
        <v>263.33</v>
      </c>
      <c r="L1353" s="9">
        <f>tbl_salesdata[[#This Row],[Units Sold]]*tbl_salesdata[[#This Row],[Unit Cost]]</f>
        <v>2092946.8399999999</v>
      </c>
      <c r="M1353" s="9">
        <f>tbl_salesdata[[#This Row],[Units Sold]]*tbl_salesdata[[#This Row],[Unit Price]]</f>
        <v>3474865.6</v>
      </c>
      <c r="N1353" s="9">
        <f>tbl_salesdata[[#This Row],[Total Sales]]-tbl_salesdata[[#This Row],[Total Cost]]</f>
        <v>1381918.7600000002</v>
      </c>
      <c r="O1353">
        <f>tbl_salesdata[[#This Row],[Ship Date]]-tbl_salesdata[[#This Row],[Order Date]]</f>
        <v>12</v>
      </c>
      <c r="P1353">
        <f>WEEKDAY(tbl_salesdata[[#This Row],[Order Date]],2)</f>
        <v>7</v>
      </c>
      <c r="Q1353" t="str">
        <f>TEXT(tbl_salesdata[[#This Row],[Order Date]],"dddd")</f>
        <v>Sunday</v>
      </c>
      <c r="R1353" t="str">
        <f>IF(tbl_salesdata[[#This Row],[Weekdaynum]]&gt;5,"Yes","No")</f>
        <v>Yes</v>
      </c>
    </row>
    <row r="1354" spans="1:18" hidden="1" x14ac:dyDescent="0.35">
      <c r="A1354">
        <v>118086564</v>
      </c>
      <c r="B1354" s="3">
        <v>42419</v>
      </c>
      <c r="C1354" s="3">
        <v>42428</v>
      </c>
      <c r="D1354" t="s">
        <v>125</v>
      </c>
      <c r="E1354" t="s">
        <v>21</v>
      </c>
      <c r="F1354" t="s">
        <v>17</v>
      </c>
      <c r="G1354" t="s">
        <v>14</v>
      </c>
      <c r="H1354" t="s">
        <v>15</v>
      </c>
      <c r="I1354" s="9">
        <v>3293</v>
      </c>
      <c r="J1354" s="9">
        <v>152.58000000000001</v>
      </c>
      <c r="K1354" s="9">
        <v>97.44</v>
      </c>
      <c r="L1354" s="9">
        <f>tbl_salesdata[[#This Row],[Units Sold]]*tbl_salesdata[[#This Row],[Unit Cost]]</f>
        <v>320869.92</v>
      </c>
      <c r="M1354" s="9">
        <f>tbl_salesdata[[#This Row],[Units Sold]]*tbl_salesdata[[#This Row],[Unit Price]]</f>
        <v>502445.94000000006</v>
      </c>
      <c r="N1354" s="9">
        <f>tbl_salesdata[[#This Row],[Total Sales]]-tbl_salesdata[[#This Row],[Total Cost]]</f>
        <v>181576.02000000008</v>
      </c>
      <c r="O1354">
        <f>tbl_salesdata[[#This Row],[Ship Date]]-tbl_salesdata[[#This Row],[Order Date]]</f>
        <v>9</v>
      </c>
      <c r="P1354">
        <f>WEEKDAY(tbl_salesdata[[#This Row],[Order Date]],2)</f>
        <v>5</v>
      </c>
      <c r="Q1354" t="str">
        <f>TEXT(tbl_salesdata[[#This Row],[Order Date]],"dddd")</f>
        <v>Friday</v>
      </c>
      <c r="R1354" t="str">
        <f>IF(tbl_salesdata[[#This Row],[Weekdaynum]]&gt;5,"Yes","No")</f>
        <v>No</v>
      </c>
    </row>
    <row r="1355" spans="1:18" hidden="1" x14ac:dyDescent="0.35">
      <c r="A1355">
        <v>421206653</v>
      </c>
      <c r="B1355" s="3">
        <v>44672</v>
      </c>
      <c r="C1355" s="3">
        <v>44676</v>
      </c>
      <c r="D1355" t="s">
        <v>98</v>
      </c>
      <c r="E1355" t="s">
        <v>38</v>
      </c>
      <c r="F1355" t="s">
        <v>40</v>
      </c>
      <c r="G1355" t="s">
        <v>14</v>
      </c>
      <c r="H1355" t="s">
        <v>26</v>
      </c>
      <c r="I1355" s="9">
        <v>3264</v>
      </c>
      <c r="J1355" s="9">
        <v>651.21</v>
      </c>
      <c r="K1355" s="9">
        <v>524.96</v>
      </c>
      <c r="L1355" s="9">
        <f>tbl_salesdata[[#This Row],[Units Sold]]*tbl_salesdata[[#This Row],[Unit Cost]]</f>
        <v>1713469.4400000002</v>
      </c>
      <c r="M1355" s="9">
        <f>tbl_salesdata[[#This Row],[Units Sold]]*tbl_salesdata[[#This Row],[Unit Price]]</f>
        <v>2125549.44</v>
      </c>
      <c r="N1355" s="9">
        <f>tbl_salesdata[[#This Row],[Total Sales]]-tbl_salesdata[[#This Row],[Total Cost]]</f>
        <v>412079.99999999977</v>
      </c>
      <c r="O1355">
        <f>tbl_salesdata[[#This Row],[Ship Date]]-tbl_salesdata[[#This Row],[Order Date]]</f>
        <v>4</v>
      </c>
      <c r="P1355">
        <f>WEEKDAY(tbl_salesdata[[#This Row],[Order Date]],2)</f>
        <v>4</v>
      </c>
      <c r="Q1355" t="str">
        <f>TEXT(tbl_salesdata[[#This Row],[Order Date]],"dddd")</f>
        <v>Thursday</v>
      </c>
      <c r="R1355" t="str">
        <f>IF(tbl_salesdata[[#This Row],[Weekdaynum]]&gt;5,"Yes","No")</f>
        <v>No</v>
      </c>
    </row>
    <row r="1356" spans="1:18" x14ac:dyDescent="0.35">
      <c r="A1356">
        <v>924594628</v>
      </c>
      <c r="B1356" s="3">
        <v>44660</v>
      </c>
      <c r="C1356" s="3">
        <v>44678</v>
      </c>
      <c r="D1356" t="s">
        <v>39</v>
      </c>
      <c r="E1356" t="s">
        <v>29</v>
      </c>
      <c r="F1356" t="s">
        <v>13</v>
      </c>
      <c r="G1356" t="s">
        <v>18</v>
      </c>
      <c r="H1356" t="s">
        <v>15</v>
      </c>
      <c r="I1356" s="9">
        <v>6952</v>
      </c>
      <c r="J1356" s="9">
        <v>255.28</v>
      </c>
      <c r="K1356" s="9">
        <v>159.41999999999999</v>
      </c>
      <c r="L1356" s="9">
        <f>tbl_salesdata[[#This Row],[Units Sold]]*tbl_salesdata[[#This Row],[Unit Cost]]</f>
        <v>1108287.8399999999</v>
      </c>
      <c r="M1356" s="9">
        <f>tbl_salesdata[[#This Row],[Units Sold]]*tbl_salesdata[[#This Row],[Unit Price]]</f>
        <v>1774706.56</v>
      </c>
      <c r="N1356" s="9">
        <f>tbl_salesdata[[#This Row],[Total Sales]]-tbl_salesdata[[#This Row],[Total Cost]]</f>
        <v>666418.7200000002</v>
      </c>
      <c r="O1356">
        <f>tbl_salesdata[[#This Row],[Ship Date]]-tbl_salesdata[[#This Row],[Order Date]]</f>
        <v>18</v>
      </c>
      <c r="P1356">
        <f>WEEKDAY(tbl_salesdata[[#This Row],[Order Date]],2)</f>
        <v>6</v>
      </c>
      <c r="Q1356" t="str">
        <f>TEXT(tbl_salesdata[[#This Row],[Order Date]],"dddd")</f>
        <v>Saturday</v>
      </c>
      <c r="R1356" t="str">
        <f>IF(tbl_salesdata[[#This Row],[Weekdaynum]]&gt;5,"Yes","No")</f>
        <v>Yes</v>
      </c>
    </row>
    <row r="1357" spans="1:18" hidden="1" x14ac:dyDescent="0.35">
      <c r="A1357">
        <v>296073234</v>
      </c>
      <c r="B1357" s="3">
        <v>42121</v>
      </c>
      <c r="C1357" s="3">
        <v>42128</v>
      </c>
      <c r="D1357" t="s">
        <v>117</v>
      </c>
      <c r="E1357" t="s">
        <v>21</v>
      </c>
      <c r="F1357" t="s">
        <v>13</v>
      </c>
      <c r="G1357" t="s">
        <v>18</v>
      </c>
      <c r="H1357" t="s">
        <v>19</v>
      </c>
      <c r="I1357" s="9">
        <v>3504</v>
      </c>
      <c r="J1357" s="9">
        <v>255.28</v>
      </c>
      <c r="K1357" s="9">
        <v>159.41999999999999</v>
      </c>
      <c r="L1357" s="9">
        <f>tbl_salesdata[[#This Row],[Units Sold]]*tbl_salesdata[[#This Row],[Unit Cost]]</f>
        <v>558607.67999999993</v>
      </c>
      <c r="M1357" s="9">
        <f>tbl_salesdata[[#This Row],[Units Sold]]*tbl_salesdata[[#This Row],[Unit Price]]</f>
        <v>894501.12</v>
      </c>
      <c r="N1357" s="9">
        <f>tbl_salesdata[[#This Row],[Total Sales]]-tbl_salesdata[[#This Row],[Total Cost]]</f>
        <v>335893.44000000006</v>
      </c>
      <c r="O1357">
        <f>tbl_salesdata[[#This Row],[Ship Date]]-tbl_salesdata[[#This Row],[Order Date]]</f>
        <v>7</v>
      </c>
      <c r="P1357">
        <f>WEEKDAY(tbl_salesdata[[#This Row],[Order Date]],2)</f>
        <v>1</v>
      </c>
      <c r="Q1357" t="str">
        <f>TEXT(tbl_salesdata[[#This Row],[Order Date]],"dddd")</f>
        <v>Monday</v>
      </c>
      <c r="R1357" t="str">
        <f>IF(tbl_salesdata[[#This Row],[Weekdaynum]]&gt;5,"Yes","No")</f>
        <v>No</v>
      </c>
    </row>
    <row r="1358" spans="1:18" hidden="1" x14ac:dyDescent="0.35">
      <c r="A1358">
        <v>325729882</v>
      </c>
      <c r="B1358" s="3">
        <v>43389</v>
      </c>
      <c r="C1358" s="3">
        <v>43394</v>
      </c>
      <c r="D1358" t="s">
        <v>44</v>
      </c>
      <c r="E1358" t="s">
        <v>12</v>
      </c>
      <c r="F1358" t="s">
        <v>13</v>
      </c>
      <c r="G1358" t="s">
        <v>14</v>
      </c>
      <c r="H1358" t="s">
        <v>15</v>
      </c>
      <c r="I1358" s="9">
        <v>9565</v>
      </c>
      <c r="J1358" s="9">
        <v>255.28</v>
      </c>
      <c r="K1358" s="9">
        <v>159.41999999999999</v>
      </c>
      <c r="L1358" s="9">
        <f>tbl_salesdata[[#This Row],[Units Sold]]*tbl_salesdata[[#This Row],[Unit Cost]]</f>
        <v>1524852.2999999998</v>
      </c>
      <c r="M1358" s="9">
        <f>tbl_salesdata[[#This Row],[Units Sold]]*tbl_salesdata[[#This Row],[Unit Price]]</f>
        <v>2441753.2000000002</v>
      </c>
      <c r="N1358" s="9">
        <f>tbl_salesdata[[#This Row],[Total Sales]]-tbl_salesdata[[#This Row],[Total Cost]]</f>
        <v>916900.90000000037</v>
      </c>
      <c r="O1358">
        <f>tbl_salesdata[[#This Row],[Ship Date]]-tbl_salesdata[[#This Row],[Order Date]]</f>
        <v>5</v>
      </c>
      <c r="P1358">
        <f>WEEKDAY(tbl_salesdata[[#This Row],[Order Date]],2)</f>
        <v>2</v>
      </c>
      <c r="Q1358" t="str">
        <f>TEXT(tbl_salesdata[[#This Row],[Order Date]],"dddd")</f>
        <v>Tuesday</v>
      </c>
      <c r="R1358" t="str">
        <f>IF(tbl_salesdata[[#This Row],[Weekdaynum]]&gt;5,"Yes","No")</f>
        <v>No</v>
      </c>
    </row>
    <row r="1359" spans="1:18" hidden="1" x14ac:dyDescent="0.35">
      <c r="A1359">
        <v>239329707</v>
      </c>
      <c r="B1359" s="3">
        <v>44637</v>
      </c>
      <c r="C1359" s="3">
        <v>44648</v>
      </c>
      <c r="D1359" t="s">
        <v>27</v>
      </c>
      <c r="E1359" t="s">
        <v>24</v>
      </c>
      <c r="F1359" t="s">
        <v>33</v>
      </c>
      <c r="G1359" t="s">
        <v>14</v>
      </c>
      <c r="H1359" t="s">
        <v>26</v>
      </c>
      <c r="I1359" s="9">
        <v>1834</v>
      </c>
      <c r="J1359" s="9">
        <v>109.28</v>
      </c>
      <c r="K1359" s="9">
        <v>35.840000000000003</v>
      </c>
      <c r="L1359" s="9">
        <f>tbl_salesdata[[#This Row],[Units Sold]]*tbl_salesdata[[#This Row],[Unit Cost]]</f>
        <v>65730.560000000012</v>
      </c>
      <c r="M1359" s="9">
        <f>tbl_salesdata[[#This Row],[Units Sold]]*tbl_salesdata[[#This Row],[Unit Price]]</f>
        <v>200419.52</v>
      </c>
      <c r="N1359" s="9">
        <f>tbl_salesdata[[#This Row],[Total Sales]]-tbl_salesdata[[#This Row],[Total Cost]]</f>
        <v>134688.95999999996</v>
      </c>
      <c r="O1359">
        <f>tbl_salesdata[[#This Row],[Ship Date]]-tbl_salesdata[[#This Row],[Order Date]]</f>
        <v>11</v>
      </c>
      <c r="P1359">
        <f>WEEKDAY(tbl_salesdata[[#This Row],[Order Date]],2)</f>
        <v>4</v>
      </c>
      <c r="Q1359" t="str">
        <f>TEXT(tbl_salesdata[[#This Row],[Order Date]],"dddd")</f>
        <v>Thursday</v>
      </c>
      <c r="R1359" t="str">
        <f>IF(tbl_salesdata[[#This Row],[Weekdaynum]]&gt;5,"Yes","No")</f>
        <v>No</v>
      </c>
    </row>
    <row r="1360" spans="1:18" hidden="1" x14ac:dyDescent="0.35">
      <c r="A1360">
        <v>216609036</v>
      </c>
      <c r="B1360" s="3">
        <v>42908</v>
      </c>
      <c r="C1360" s="3">
        <v>42915</v>
      </c>
      <c r="D1360" t="s">
        <v>50</v>
      </c>
      <c r="E1360" t="s">
        <v>51</v>
      </c>
      <c r="F1360" t="s">
        <v>22</v>
      </c>
      <c r="G1360" t="s">
        <v>18</v>
      </c>
      <c r="H1360" t="s">
        <v>26</v>
      </c>
      <c r="I1360" s="9">
        <v>8282</v>
      </c>
      <c r="J1360" s="9">
        <v>47.45</v>
      </c>
      <c r="K1360" s="9">
        <v>31.79</v>
      </c>
      <c r="L1360" s="9">
        <f>tbl_salesdata[[#This Row],[Units Sold]]*tbl_salesdata[[#This Row],[Unit Cost]]</f>
        <v>263284.77999999997</v>
      </c>
      <c r="M1360" s="9">
        <f>tbl_salesdata[[#This Row],[Units Sold]]*tbl_salesdata[[#This Row],[Unit Price]]</f>
        <v>392980.9</v>
      </c>
      <c r="N1360" s="9">
        <f>tbl_salesdata[[#This Row],[Total Sales]]-tbl_salesdata[[#This Row],[Total Cost]]</f>
        <v>129696.12000000005</v>
      </c>
      <c r="O1360">
        <f>tbl_salesdata[[#This Row],[Ship Date]]-tbl_salesdata[[#This Row],[Order Date]]</f>
        <v>7</v>
      </c>
      <c r="P1360">
        <f>WEEKDAY(tbl_salesdata[[#This Row],[Order Date]],2)</f>
        <v>4</v>
      </c>
      <c r="Q1360" t="str">
        <f>TEXT(tbl_salesdata[[#This Row],[Order Date]],"dddd")</f>
        <v>Thursday</v>
      </c>
      <c r="R1360" t="str">
        <f>IF(tbl_salesdata[[#This Row],[Weekdaynum]]&gt;5,"Yes","No")</f>
        <v>No</v>
      </c>
    </row>
    <row r="1361" spans="1:18" hidden="1" x14ac:dyDescent="0.35">
      <c r="A1361">
        <v>507616698</v>
      </c>
      <c r="B1361" s="3">
        <v>44529</v>
      </c>
      <c r="C1361" s="3">
        <v>44546</v>
      </c>
      <c r="D1361" t="s">
        <v>23</v>
      </c>
      <c r="E1361" t="s">
        <v>24</v>
      </c>
      <c r="F1361" t="s">
        <v>56</v>
      </c>
      <c r="G1361" t="s">
        <v>18</v>
      </c>
      <c r="H1361" t="s">
        <v>34</v>
      </c>
      <c r="I1361" s="9">
        <v>3916</v>
      </c>
      <c r="J1361" s="9">
        <v>9.33</v>
      </c>
      <c r="K1361" s="9">
        <v>6.92</v>
      </c>
      <c r="L1361" s="9">
        <f>tbl_salesdata[[#This Row],[Units Sold]]*tbl_salesdata[[#This Row],[Unit Cost]]</f>
        <v>27098.720000000001</v>
      </c>
      <c r="M1361" s="9">
        <f>tbl_salesdata[[#This Row],[Units Sold]]*tbl_salesdata[[#This Row],[Unit Price]]</f>
        <v>36536.28</v>
      </c>
      <c r="N1361" s="9">
        <f>tbl_salesdata[[#This Row],[Total Sales]]-tbl_salesdata[[#This Row],[Total Cost]]</f>
        <v>9437.5599999999977</v>
      </c>
      <c r="O1361">
        <f>tbl_salesdata[[#This Row],[Ship Date]]-tbl_salesdata[[#This Row],[Order Date]]</f>
        <v>17</v>
      </c>
      <c r="P1361">
        <f>WEEKDAY(tbl_salesdata[[#This Row],[Order Date]],2)</f>
        <v>1</v>
      </c>
      <c r="Q1361" t="str">
        <f>TEXT(tbl_salesdata[[#This Row],[Order Date]],"dddd")</f>
        <v>Monday</v>
      </c>
      <c r="R1361" t="str">
        <f>IF(tbl_salesdata[[#This Row],[Weekdaynum]]&gt;5,"Yes","No")</f>
        <v>No</v>
      </c>
    </row>
    <row r="1362" spans="1:18" hidden="1" x14ac:dyDescent="0.35">
      <c r="A1362">
        <v>982714021</v>
      </c>
      <c r="B1362" s="3">
        <v>42128</v>
      </c>
      <c r="C1362" s="3">
        <v>42146</v>
      </c>
      <c r="D1362" t="s">
        <v>149</v>
      </c>
      <c r="E1362" t="s">
        <v>12</v>
      </c>
      <c r="F1362" t="s">
        <v>68</v>
      </c>
      <c r="G1362" t="s">
        <v>14</v>
      </c>
      <c r="H1362" t="s">
        <v>26</v>
      </c>
      <c r="I1362" s="9">
        <v>5772</v>
      </c>
      <c r="J1362" s="9">
        <v>154.06</v>
      </c>
      <c r="K1362" s="9">
        <v>90.93</v>
      </c>
      <c r="L1362" s="9">
        <f>tbl_salesdata[[#This Row],[Units Sold]]*tbl_salesdata[[#This Row],[Unit Cost]]</f>
        <v>524847.96000000008</v>
      </c>
      <c r="M1362" s="9">
        <f>tbl_salesdata[[#This Row],[Units Sold]]*tbl_salesdata[[#This Row],[Unit Price]]</f>
        <v>889234.32000000007</v>
      </c>
      <c r="N1362" s="9">
        <f>tbl_salesdata[[#This Row],[Total Sales]]-tbl_salesdata[[#This Row],[Total Cost]]</f>
        <v>364386.36</v>
      </c>
      <c r="O1362">
        <f>tbl_salesdata[[#This Row],[Ship Date]]-tbl_salesdata[[#This Row],[Order Date]]</f>
        <v>18</v>
      </c>
      <c r="P1362">
        <f>WEEKDAY(tbl_salesdata[[#This Row],[Order Date]],2)</f>
        <v>1</v>
      </c>
      <c r="Q1362" t="str">
        <f>TEXT(tbl_salesdata[[#This Row],[Order Date]],"dddd")</f>
        <v>Monday</v>
      </c>
      <c r="R1362" t="str">
        <f>IF(tbl_salesdata[[#This Row],[Weekdaynum]]&gt;5,"Yes","No")</f>
        <v>No</v>
      </c>
    </row>
    <row r="1363" spans="1:18" hidden="1" x14ac:dyDescent="0.35">
      <c r="A1363">
        <v>682574832</v>
      </c>
      <c r="B1363" s="3">
        <v>42575</v>
      </c>
      <c r="C1363" s="3">
        <v>42579</v>
      </c>
      <c r="D1363" t="s">
        <v>181</v>
      </c>
      <c r="E1363" t="s">
        <v>38</v>
      </c>
      <c r="F1363" t="s">
        <v>33</v>
      </c>
      <c r="G1363" t="s">
        <v>18</v>
      </c>
      <c r="H1363" t="s">
        <v>34</v>
      </c>
      <c r="I1363" s="9">
        <v>7916</v>
      </c>
      <c r="J1363" s="9">
        <v>109.28</v>
      </c>
      <c r="K1363" s="9">
        <v>35.840000000000003</v>
      </c>
      <c r="L1363" s="9">
        <f>tbl_salesdata[[#This Row],[Units Sold]]*tbl_salesdata[[#This Row],[Unit Cost]]</f>
        <v>283709.44</v>
      </c>
      <c r="M1363" s="9">
        <f>tbl_salesdata[[#This Row],[Units Sold]]*tbl_salesdata[[#This Row],[Unit Price]]</f>
        <v>865060.48</v>
      </c>
      <c r="N1363" s="9">
        <f>tbl_salesdata[[#This Row],[Total Sales]]-tbl_salesdata[[#This Row],[Total Cost]]</f>
        <v>581351.04</v>
      </c>
      <c r="O1363">
        <f>tbl_salesdata[[#This Row],[Ship Date]]-tbl_salesdata[[#This Row],[Order Date]]</f>
        <v>4</v>
      </c>
      <c r="P1363">
        <f>WEEKDAY(tbl_salesdata[[#This Row],[Order Date]],2)</f>
        <v>7</v>
      </c>
      <c r="Q1363" t="str">
        <f>TEXT(tbl_salesdata[[#This Row],[Order Date]],"dddd")</f>
        <v>Sunday</v>
      </c>
      <c r="R1363" t="str">
        <f>IF(tbl_salesdata[[#This Row],[Weekdaynum]]&gt;5,"Yes","No")</f>
        <v>Yes</v>
      </c>
    </row>
    <row r="1364" spans="1:18" hidden="1" x14ac:dyDescent="0.35">
      <c r="A1364">
        <v>968185460</v>
      </c>
      <c r="B1364" s="3">
        <v>43474</v>
      </c>
      <c r="C1364" s="3">
        <v>43476</v>
      </c>
      <c r="D1364" t="s">
        <v>109</v>
      </c>
      <c r="E1364" t="s">
        <v>21</v>
      </c>
      <c r="F1364" t="s">
        <v>17</v>
      </c>
      <c r="G1364" t="s">
        <v>14</v>
      </c>
      <c r="H1364" t="s">
        <v>15</v>
      </c>
      <c r="I1364" s="9">
        <v>6448</v>
      </c>
      <c r="J1364" s="9">
        <v>152.58000000000001</v>
      </c>
      <c r="K1364" s="9">
        <v>97.44</v>
      </c>
      <c r="L1364" s="9">
        <f>tbl_salesdata[[#This Row],[Units Sold]]*tbl_salesdata[[#This Row],[Unit Cost]]</f>
        <v>628293.12</v>
      </c>
      <c r="M1364" s="9">
        <f>tbl_salesdata[[#This Row],[Units Sold]]*tbl_salesdata[[#This Row],[Unit Price]]</f>
        <v>983835.84000000008</v>
      </c>
      <c r="N1364" s="9">
        <f>tbl_salesdata[[#This Row],[Total Sales]]-tbl_salesdata[[#This Row],[Total Cost]]</f>
        <v>355542.72000000009</v>
      </c>
      <c r="O1364">
        <f>tbl_salesdata[[#This Row],[Ship Date]]-tbl_salesdata[[#This Row],[Order Date]]</f>
        <v>2</v>
      </c>
      <c r="P1364">
        <f>WEEKDAY(tbl_salesdata[[#This Row],[Order Date]],2)</f>
        <v>3</v>
      </c>
      <c r="Q1364" t="str">
        <f>TEXT(tbl_salesdata[[#This Row],[Order Date]],"dddd")</f>
        <v>Wednesday</v>
      </c>
      <c r="R1364" t="str">
        <f>IF(tbl_salesdata[[#This Row],[Weekdaynum]]&gt;5,"Yes","No")</f>
        <v>No</v>
      </c>
    </row>
    <row r="1365" spans="1:18" hidden="1" x14ac:dyDescent="0.35">
      <c r="A1365">
        <v>570844733</v>
      </c>
      <c r="B1365" s="3">
        <v>43319</v>
      </c>
      <c r="C1365" s="3">
        <v>43325</v>
      </c>
      <c r="D1365" t="s">
        <v>45</v>
      </c>
      <c r="E1365" t="s">
        <v>12</v>
      </c>
      <c r="F1365" t="s">
        <v>56</v>
      </c>
      <c r="G1365" t="s">
        <v>18</v>
      </c>
      <c r="H1365" t="s">
        <v>34</v>
      </c>
      <c r="I1365" s="9">
        <v>4497</v>
      </c>
      <c r="J1365" s="9">
        <v>9.33</v>
      </c>
      <c r="K1365" s="9">
        <v>6.92</v>
      </c>
      <c r="L1365" s="9">
        <f>tbl_salesdata[[#This Row],[Units Sold]]*tbl_salesdata[[#This Row],[Unit Cost]]</f>
        <v>31119.239999999998</v>
      </c>
      <c r="M1365" s="9">
        <f>tbl_salesdata[[#This Row],[Units Sold]]*tbl_salesdata[[#This Row],[Unit Price]]</f>
        <v>41957.01</v>
      </c>
      <c r="N1365" s="9">
        <f>tbl_salesdata[[#This Row],[Total Sales]]-tbl_salesdata[[#This Row],[Total Cost]]</f>
        <v>10837.770000000004</v>
      </c>
      <c r="O1365">
        <f>tbl_salesdata[[#This Row],[Ship Date]]-tbl_salesdata[[#This Row],[Order Date]]</f>
        <v>6</v>
      </c>
      <c r="P1365">
        <f>WEEKDAY(tbl_salesdata[[#This Row],[Order Date]],2)</f>
        <v>2</v>
      </c>
      <c r="Q1365" t="str">
        <f>TEXT(tbl_salesdata[[#This Row],[Order Date]],"dddd")</f>
        <v>Tuesday</v>
      </c>
      <c r="R1365" t="str">
        <f>IF(tbl_salesdata[[#This Row],[Weekdaynum]]&gt;5,"Yes","No")</f>
        <v>No</v>
      </c>
    </row>
    <row r="1366" spans="1:18" hidden="1" x14ac:dyDescent="0.35">
      <c r="A1366">
        <v>542163980</v>
      </c>
      <c r="B1366" s="3">
        <v>42761</v>
      </c>
      <c r="C1366" s="3">
        <v>42771</v>
      </c>
      <c r="D1366" t="s">
        <v>98</v>
      </c>
      <c r="E1366" t="s">
        <v>38</v>
      </c>
      <c r="F1366" t="s">
        <v>13</v>
      </c>
      <c r="G1366" t="s">
        <v>14</v>
      </c>
      <c r="H1366" t="s">
        <v>15</v>
      </c>
      <c r="I1366" s="9">
        <v>7224</v>
      </c>
      <c r="J1366" s="9">
        <v>255.28</v>
      </c>
      <c r="K1366" s="9">
        <v>159.41999999999999</v>
      </c>
      <c r="L1366" s="9">
        <f>tbl_salesdata[[#This Row],[Units Sold]]*tbl_salesdata[[#This Row],[Unit Cost]]</f>
        <v>1151650.0799999998</v>
      </c>
      <c r="M1366" s="9">
        <f>tbl_salesdata[[#This Row],[Units Sold]]*tbl_salesdata[[#This Row],[Unit Price]]</f>
        <v>1844142.72</v>
      </c>
      <c r="N1366" s="9">
        <f>tbl_salesdata[[#This Row],[Total Sales]]-tbl_salesdata[[#This Row],[Total Cost]]</f>
        <v>692492.64000000013</v>
      </c>
      <c r="O1366">
        <f>tbl_salesdata[[#This Row],[Ship Date]]-tbl_salesdata[[#This Row],[Order Date]]</f>
        <v>10</v>
      </c>
      <c r="P1366">
        <f>WEEKDAY(tbl_salesdata[[#This Row],[Order Date]],2)</f>
        <v>4</v>
      </c>
      <c r="Q1366" t="str">
        <f>TEXT(tbl_salesdata[[#This Row],[Order Date]],"dddd")</f>
        <v>Thursday</v>
      </c>
      <c r="R1366" t="str">
        <f>IF(tbl_salesdata[[#This Row],[Weekdaynum]]&gt;5,"Yes","No")</f>
        <v>No</v>
      </c>
    </row>
    <row r="1367" spans="1:18" hidden="1" x14ac:dyDescent="0.35">
      <c r="A1367">
        <v>204067027</v>
      </c>
      <c r="B1367" s="3">
        <v>43651</v>
      </c>
      <c r="C1367" s="3">
        <v>43658</v>
      </c>
      <c r="D1367" t="s">
        <v>114</v>
      </c>
      <c r="E1367" t="s">
        <v>38</v>
      </c>
      <c r="F1367" t="s">
        <v>47</v>
      </c>
      <c r="G1367" t="s">
        <v>14</v>
      </c>
      <c r="H1367" t="s">
        <v>34</v>
      </c>
      <c r="I1367" s="9">
        <v>6823</v>
      </c>
      <c r="J1367" s="9">
        <v>421.89</v>
      </c>
      <c r="K1367" s="9">
        <v>364.69</v>
      </c>
      <c r="L1367" s="9">
        <f>tbl_salesdata[[#This Row],[Units Sold]]*tbl_salesdata[[#This Row],[Unit Cost]]</f>
        <v>2488279.87</v>
      </c>
      <c r="M1367" s="9">
        <f>tbl_salesdata[[#This Row],[Units Sold]]*tbl_salesdata[[#This Row],[Unit Price]]</f>
        <v>2878555.4699999997</v>
      </c>
      <c r="N1367" s="9">
        <f>tbl_salesdata[[#This Row],[Total Sales]]-tbl_salesdata[[#This Row],[Total Cost]]</f>
        <v>390275.59999999963</v>
      </c>
      <c r="O1367">
        <f>tbl_salesdata[[#This Row],[Ship Date]]-tbl_salesdata[[#This Row],[Order Date]]</f>
        <v>7</v>
      </c>
      <c r="P1367">
        <f>WEEKDAY(tbl_salesdata[[#This Row],[Order Date]],2)</f>
        <v>5</v>
      </c>
      <c r="Q1367" t="str">
        <f>TEXT(tbl_salesdata[[#This Row],[Order Date]],"dddd")</f>
        <v>Friday</v>
      </c>
      <c r="R1367" t="str">
        <f>IF(tbl_salesdata[[#This Row],[Weekdaynum]]&gt;5,"Yes","No")</f>
        <v>No</v>
      </c>
    </row>
    <row r="1368" spans="1:18" hidden="1" x14ac:dyDescent="0.35">
      <c r="A1368">
        <v>298790204</v>
      </c>
      <c r="B1368" s="3">
        <v>43535</v>
      </c>
      <c r="C1368" s="3">
        <v>43538</v>
      </c>
      <c r="D1368" t="s">
        <v>62</v>
      </c>
      <c r="E1368" t="s">
        <v>38</v>
      </c>
      <c r="F1368" t="s">
        <v>33</v>
      </c>
      <c r="G1368" t="s">
        <v>18</v>
      </c>
      <c r="H1368" t="s">
        <v>34</v>
      </c>
      <c r="I1368" s="9">
        <v>7516</v>
      </c>
      <c r="J1368" s="9">
        <v>109.28</v>
      </c>
      <c r="K1368" s="9">
        <v>35.840000000000003</v>
      </c>
      <c r="L1368" s="9">
        <f>tbl_salesdata[[#This Row],[Units Sold]]*tbl_salesdata[[#This Row],[Unit Cost]]</f>
        <v>269373.44</v>
      </c>
      <c r="M1368" s="9">
        <f>tbl_salesdata[[#This Row],[Units Sold]]*tbl_salesdata[[#This Row],[Unit Price]]</f>
        <v>821348.48</v>
      </c>
      <c r="N1368" s="9">
        <f>tbl_salesdata[[#This Row],[Total Sales]]-tbl_salesdata[[#This Row],[Total Cost]]</f>
        <v>551975.04</v>
      </c>
      <c r="O1368">
        <f>tbl_salesdata[[#This Row],[Ship Date]]-tbl_salesdata[[#This Row],[Order Date]]</f>
        <v>3</v>
      </c>
      <c r="P1368">
        <f>WEEKDAY(tbl_salesdata[[#This Row],[Order Date]],2)</f>
        <v>1</v>
      </c>
      <c r="Q1368" t="str">
        <f>TEXT(tbl_salesdata[[#This Row],[Order Date]],"dddd")</f>
        <v>Monday</v>
      </c>
      <c r="R1368" t="str">
        <f>IF(tbl_salesdata[[#This Row],[Weekdaynum]]&gt;5,"Yes","No")</f>
        <v>No</v>
      </c>
    </row>
    <row r="1369" spans="1:18" hidden="1" x14ac:dyDescent="0.35">
      <c r="A1369">
        <v>738882339</v>
      </c>
      <c r="B1369" s="3">
        <v>42041</v>
      </c>
      <c r="C1369" s="3">
        <v>42044</v>
      </c>
      <c r="D1369" t="s">
        <v>149</v>
      </c>
      <c r="E1369" t="s">
        <v>12</v>
      </c>
      <c r="F1369" t="s">
        <v>25</v>
      </c>
      <c r="G1369" t="s">
        <v>14</v>
      </c>
      <c r="H1369" t="s">
        <v>15</v>
      </c>
      <c r="I1369" s="9">
        <v>558</v>
      </c>
      <c r="J1369" s="9">
        <v>205.7</v>
      </c>
      <c r="K1369" s="9">
        <v>117.11</v>
      </c>
      <c r="L1369" s="9">
        <f>tbl_salesdata[[#This Row],[Units Sold]]*tbl_salesdata[[#This Row],[Unit Cost]]</f>
        <v>65347.38</v>
      </c>
      <c r="M1369" s="9">
        <f>tbl_salesdata[[#This Row],[Units Sold]]*tbl_salesdata[[#This Row],[Unit Price]]</f>
        <v>114780.59999999999</v>
      </c>
      <c r="N1369" s="9">
        <f>tbl_salesdata[[#This Row],[Total Sales]]-tbl_salesdata[[#This Row],[Total Cost]]</f>
        <v>49433.219999999994</v>
      </c>
      <c r="O1369">
        <f>tbl_salesdata[[#This Row],[Ship Date]]-tbl_salesdata[[#This Row],[Order Date]]</f>
        <v>3</v>
      </c>
      <c r="P1369">
        <f>WEEKDAY(tbl_salesdata[[#This Row],[Order Date]],2)</f>
        <v>5</v>
      </c>
      <c r="Q1369" t="str">
        <f>TEXT(tbl_salesdata[[#This Row],[Order Date]],"dddd")</f>
        <v>Friday</v>
      </c>
      <c r="R1369" t="str">
        <f>IF(tbl_salesdata[[#This Row],[Weekdaynum]]&gt;5,"Yes","No")</f>
        <v>No</v>
      </c>
    </row>
    <row r="1370" spans="1:18" hidden="1" x14ac:dyDescent="0.35">
      <c r="A1370">
        <v>157204759</v>
      </c>
      <c r="B1370" s="3">
        <v>44455</v>
      </c>
      <c r="C1370" s="3">
        <v>44457</v>
      </c>
      <c r="D1370" t="s">
        <v>112</v>
      </c>
      <c r="E1370" t="s">
        <v>12</v>
      </c>
      <c r="F1370" t="s">
        <v>42</v>
      </c>
      <c r="G1370" t="s">
        <v>14</v>
      </c>
      <c r="H1370" t="s">
        <v>15</v>
      </c>
      <c r="I1370" s="9">
        <v>9236</v>
      </c>
      <c r="J1370" s="9">
        <v>437.2</v>
      </c>
      <c r="K1370" s="9">
        <v>263.33</v>
      </c>
      <c r="L1370" s="9">
        <f>tbl_salesdata[[#This Row],[Units Sold]]*tbl_salesdata[[#This Row],[Unit Cost]]</f>
        <v>2432115.88</v>
      </c>
      <c r="M1370" s="9">
        <f>tbl_salesdata[[#This Row],[Units Sold]]*tbl_salesdata[[#This Row],[Unit Price]]</f>
        <v>4037979.1999999997</v>
      </c>
      <c r="N1370" s="9">
        <f>tbl_salesdata[[#This Row],[Total Sales]]-tbl_salesdata[[#This Row],[Total Cost]]</f>
        <v>1605863.3199999998</v>
      </c>
      <c r="O1370">
        <f>tbl_salesdata[[#This Row],[Ship Date]]-tbl_salesdata[[#This Row],[Order Date]]</f>
        <v>2</v>
      </c>
      <c r="P1370">
        <f>WEEKDAY(tbl_salesdata[[#This Row],[Order Date]],2)</f>
        <v>4</v>
      </c>
      <c r="Q1370" t="str">
        <f>TEXT(tbl_salesdata[[#This Row],[Order Date]],"dddd")</f>
        <v>Thursday</v>
      </c>
      <c r="R1370" t="str">
        <f>IF(tbl_salesdata[[#This Row],[Weekdaynum]]&gt;5,"Yes","No")</f>
        <v>No</v>
      </c>
    </row>
    <row r="1371" spans="1:18" hidden="1" x14ac:dyDescent="0.35">
      <c r="A1371">
        <v>856931293</v>
      </c>
      <c r="B1371" s="3">
        <v>42183</v>
      </c>
      <c r="C1371" s="3">
        <v>42200</v>
      </c>
      <c r="D1371" t="s">
        <v>86</v>
      </c>
      <c r="E1371" t="s">
        <v>29</v>
      </c>
      <c r="F1371" t="s">
        <v>56</v>
      </c>
      <c r="G1371" t="s">
        <v>18</v>
      </c>
      <c r="H1371" t="s">
        <v>26</v>
      </c>
      <c r="I1371" s="9">
        <v>3867</v>
      </c>
      <c r="J1371" s="9">
        <v>9.33</v>
      </c>
      <c r="K1371" s="9">
        <v>6.92</v>
      </c>
      <c r="L1371" s="9">
        <f>tbl_salesdata[[#This Row],[Units Sold]]*tbl_salesdata[[#This Row],[Unit Cost]]</f>
        <v>26759.64</v>
      </c>
      <c r="M1371" s="9">
        <f>tbl_salesdata[[#This Row],[Units Sold]]*tbl_salesdata[[#This Row],[Unit Price]]</f>
        <v>36079.11</v>
      </c>
      <c r="N1371" s="9">
        <f>tbl_salesdata[[#This Row],[Total Sales]]-tbl_salesdata[[#This Row],[Total Cost]]</f>
        <v>9319.4700000000012</v>
      </c>
      <c r="O1371">
        <f>tbl_salesdata[[#This Row],[Ship Date]]-tbl_salesdata[[#This Row],[Order Date]]</f>
        <v>17</v>
      </c>
      <c r="P1371">
        <f>WEEKDAY(tbl_salesdata[[#This Row],[Order Date]],2)</f>
        <v>7</v>
      </c>
      <c r="Q1371" t="str">
        <f>TEXT(tbl_salesdata[[#This Row],[Order Date]],"dddd")</f>
        <v>Sunday</v>
      </c>
      <c r="R1371" t="str">
        <f>IF(tbl_salesdata[[#This Row],[Weekdaynum]]&gt;5,"Yes","No")</f>
        <v>Yes</v>
      </c>
    </row>
    <row r="1372" spans="1:18" hidden="1" x14ac:dyDescent="0.35">
      <c r="A1372">
        <v>261548268</v>
      </c>
      <c r="B1372" s="3">
        <v>42832</v>
      </c>
      <c r="C1372" s="3">
        <v>42837</v>
      </c>
      <c r="D1372" t="s">
        <v>133</v>
      </c>
      <c r="E1372" t="s">
        <v>38</v>
      </c>
      <c r="F1372" t="s">
        <v>17</v>
      </c>
      <c r="G1372" t="s">
        <v>18</v>
      </c>
      <c r="H1372" t="s">
        <v>26</v>
      </c>
      <c r="I1372" s="9">
        <v>6800</v>
      </c>
      <c r="J1372" s="9">
        <v>152.58000000000001</v>
      </c>
      <c r="K1372" s="9">
        <v>97.44</v>
      </c>
      <c r="L1372" s="9">
        <f>tbl_salesdata[[#This Row],[Units Sold]]*tbl_salesdata[[#This Row],[Unit Cost]]</f>
        <v>662592</v>
      </c>
      <c r="M1372" s="9">
        <f>tbl_salesdata[[#This Row],[Units Sold]]*tbl_salesdata[[#This Row],[Unit Price]]</f>
        <v>1037544.0000000001</v>
      </c>
      <c r="N1372" s="9">
        <f>tbl_salesdata[[#This Row],[Total Sales]]-tbl_salesdata[[#This Row],[Total Cost]]</f>
        <v>374952.00000000012</v>
      </c>
      <c r="O1372">
        <f>tbl_salesdata[[#This Row],[Ship Date]]-tbl_salesdata[[#This Row],[Order Date]]</f>
        <v>5</v>
      </c>
      <c r="P1372">
        <f>WEEKDAY(tbl_salesdata[[#This Row],[Order Date]],2)</f>
        <v>5</v>
      </c>
      <c r="Q1372" t="str">
        <f>TEXT(tbl_salesdata[[#This Row],[Order Date]],"dddd")</f>
        <v>Friday</v>
      </c>
      <c r="R1372" t="str">
        <f>IF(tbl_salesdata[[#This Row],[Weekdaynum]]&gt;5,"Yes","No")</f>
        <v>No</v>
      </c>
    </row>
    <row r="1373" spans="1:18" hidden="1" x14ac:dyDescent="0.35">
      <c r="A1373">
        <v>364854514</v>
      </c>
      <c r="B1373" s="3">
        <v>44087</v>
      </c>
      <c r="C1373" s="3">
        <v>44099</v>
      </c>
      <c r="D1373" t="s">
        <v>144</v>
      </c>
      <c r="E1373" t="s">
        <v>21</v>
      </c>
      <c r="F1373" t="s">
        <v>13</v>
      </c>
      <c r="G1373" t="s">
        <v>18</v>
      </c>
      <c r="H1373" t="s">
        <v>15</v>
      </c>
      <c r="I1373" s="9">
        <v>7413</v>
      </c>
      <c r="J1373" s="9">
        <v>255.28</v>
      </c>
      <c r="K1373" s="9">
        <v>159.41999999999999</v>
      </c>
      <c r="L1373" s="9">
        <f>tbl_salesdata[[#This Row],[Units Sold]]*tbl_salesdata[[#This Row],[Unit Cost]]</f>
        <v>1181780.46</v>
      </c>
      <c r="M1373" s="9">
        <f>tbl_salesdata[[#This Row],[Units Sold]]*tbl_salesdata[[#This Row],[Unit Price]]</f>
        <v>1892390.64</v>
      </c>
      <c r="N1373" s="9">
        <f>tbl_salesdata[[#This Row],[Total Sales]]-tbl_salesdata[[#This Row],[Total Cost]]</f>
        <v>710610.17999999993</v>
      </c>
      <c r="O1373">
        <f>tbl_salesdata[[#This Row],[Ship Date]]-tbl_salesdata[[#This Row],[Order Date]]</f>
        <v>12</v>
      </c>
      <c r="P1373">
        <f>WEEKDAY(tbl_salesdata[[#This Row],[Order Date]],2)</f>
        <v>7</v>
      </c>
      <c r="Q1373" t="str">
        <f>TEXT(tbl_salesdata[[#This Row],[Order Date]],"dddd")</f>
        <v>Sunday</v>
      </c>
      <c r="R1373" t="str">
        <f>IF(tbl_salesdata[[#This Row],[Weekdaynum]]&gt;5,"Yes","No")</f>
        <v>Yes</v>
      </c>
    </row>
    <row r="1374" spans="1:18" hidden="1" x14ac:dyDescent="0.35">
      <c r="A1374">
        <v>980961358</v>
      </c>
      <c r="B1374" s="3">
        <v>43714</v>
      </c>
      <c r="C1374" s="3">
        <v>43731</v>
      </c>
      <c r="D1374" t="s">
        <v>67</v>
      </c>
      <c r="E1374" t="s">
        <v>21</v>
      </c>
      <c r="F1374" t="s">
        <v>42</v>
      </c>
      <c r="G1374" t="s">
        <v>14</v>
      </c>
      <c r="H1374" t="s">
        <v>19</v>
      </c>
      <c r="I1374" s="9">
        <v>7120</v>
      </c>
      <c r="J1374" s="9">
        <v>437.2</v>
      </c>
      <c r="K1374" s="9">
        <v>263.33</v>
      </c>
      <c r="L1374" s="9">
        <f>tbl_salesdata[[#This Row],[Units Sold]]*tbl_salesdata[[#This Row],[Unit Cost]]</f>
        <v>1874909.5999999999</v>
      </c>
      <c r="M1374" s="9">
        <f>tbl_salesdata[[#This Row],[Units Sold]]*tbl_salesdata[[#This Row],[Unit Price]]</f>
        <v>3112864</v>
      </c>
      <c r="N1374" s="9">
        <f>tbl_salesdata[[#This Row],[Total Sales]]-tbl_salesdata[[#This Row],[Total Cost]]</f>
        <v>1237954.4000000001</v>
      </c>
      <c r="O1374">
        <f>tbl_salesdata[[#This Row],[Ship Date]]-tbl_salesdata[[#This Row],[Order Date]]</f>
        <v>17</v>
      </c>
      <c r="P1374">
        <f>WEEKDAY(tbl_salesdata[[#This Row],[Order Date]],2)</f>
        <v>5</v>
      </c>
      <c r="Q1374" t="str">
        <f>TEXT(tbl_salesdata[[#This Row],[Order Date]],"dddd")</f>
        <v>Friday</v>
      </c>
      <c r="R1374" t="str">
        <f>IF(tbl_salesdata[[#This Row],[Weekdaynum]]&gt;5,"Yes","No")</f>
        <v>No</v>
      </c>
    </row>
    <row r="1375" spans="1:18" hidden="1" x14ac:dyDescent="0.35">
      <c r="A1375">
        <v>194292628</v>
      </c>
      <c r="B1375" s="3">
        <v>43180</v>
      </c>
      <c r="C1375" s="3">
        <v>43182</v>
      </c>
      <c r="D1375" t="s">
        <v>157</v>
      </c>
      <c r="E1375" t="s">
        <v>24</v>
      </c>
      <c r="F1375" t="s">
        <v>42</v>
      </c>
      <c r="G1375" t="s">
        <v>18</v>
      </c>
      <c r="H1375" t="s">
        <v>26</v>
      </c>
      <c r="I1375" s="9">
        <v>4361</v>
      </c>
      <c r="J1375" s="9">
        <v>437.2</v>
      </c>
      <c r="K1375" s="9">
        <v>263.33</v>
      </c>
      <c r="L1375" s="9">
        <f>tbl_salesdata[[#This Row],[Units Sold]]*tbl_salesdata[[#This Row],[Unit Cost]]</f>
        <v>1148382.1299999999</v>
      </c>
      <c r="M1375" s="9">
        <f>tbl_salesdata[[#This Row],[Units Sold]]*tbl_salesdata[[#This Row],[Unit Price]]</f>
        <v>1906629.2</v>
      </c>
      <c r="N1375" s="9">
        <f>tbl_salesdata[[#This Row],[Total Sales]]-tbl_salesdata[[#This Row],[Total Cost]]</f>
        <v>758247.07000000007</v>
      </c>
      <c r="O1375">
        <f>tbl_salesdata[[#This Row],[Ship Date]]-tbl_salesdata[[#This Row],[Order Date]]</f>
        <v>2</v>
      </c>
      <c r="P1375">
        <f>WEEKDAY(tbl_salesdata[[#This Row],[Order Date]],2)</f>
        <v>3</v>
      </c>
      <c r="Q1375" t="str">
        <f>TEXT(tbl_salesdata[[#This Row],[Order Date]],"dddd")</f>
        <v>Wednesday</v>
      </c>
      <c r="R1375" t="str">
        <f>IF(tbl_salesdata[[#This Row],[Weekdaynum]]&gt;5,"Yes","No")</f>
        <v>No</v>
      </c>
    </row>
    <row r="1376" spans="1:18" x14ac:dyDescent="0.35">
      <c r="A1376">
        <v>760280358</v>
      </c>
      <c r="B1376" s="3">
        <v>44044</v>
      </c>
      <c r="C1376" s="3">
        <v>44058</v>
      </c>
      <c r="D1376" t="s">
        <v>144</v>
      </c>
      <c r="E1376" t="s">
        <v>21</v>
      </c>
      <c r="F1376" t="s">
        <v>40</v>
      </c>
      <c r="G1376" t="s">
        <v>18</v>
      </c>
      <c r="H1376" t="s">
        <v>15</v>
      </c>
      <c r="I1376" s="9">
        <v>2708</v>
      </c>
      <c r="J1376" s="9">
        <v>651.21</v>
      </c>
      <c r="K1376" s="9">
        <v>524.96</v>
      </c>
      <c r="L1376" s="9">
        <f>tbl_salesdata[[#This Row],[Units Sold]]*tbl_salesdata[[#This Row],[Unit Cost]]</f>
        <v>1421591.6800000002</v>
      </c>
      <c r="M1376" s="9">
        <f>tbl_salesdata[[#This Row],[Units Sold]]*tbl_salesdata[[#This Row],[Unit Price]]</f>
        <v>1763476.6800000002</v>
      </c>
      <c r="N1376" s="9">
        <f>tbl_salesdata[[#This Row],[Total Sales]]-tbl_salesdata[[#This Row],[Total Cost]]</f>
        <v>341885</v>
      </c>
      <c r="O1376">
        <f>tbl_salesdata[[#This Row],[Ship Date]]-tbl_salesdata[[#This Row],[Order Date]]</f>
        <v>14</v>
      </c>
      <c r="P1376">
        <f>WEEKDAY(tbl_salesdata[[#This Row],[Order Date]],2)</f>
        <v>6</v>
      </c>
      <c r="Q1376" t="str">
        <f>TEXT(tbl_salesdata[[#This Row],[Order Date]],"dddd")</f>
        <v>Saturday</v>
      </c>
      <c r="R1376" t="str">
        <f>IF(tbl_salesdata[[#This Row],[Weekdaynum]]&gt;5,"Yes","No")</f>
        <v>Yes</v>
      </c>
    </row>
    <row r="1377" spans="1:18" hidden="1" x14ac:dyDescent="0.35">
      <c r="A1377">
        <v>601886260</v>
      </c>
      <c r="B1377" s="3">
        <v>43199</v>
      </c>
      <c r="C1377" s="3">
        <v>43201</v>
      </c>
      <c r="D1377" t="s">
        <v>165</v>
      </c>
      <c r="E1377" t="s">
        <v>21</v>
      </c>
      <c r="F1377" t="s">
        <v>56</v>
      </c>
      <c r="G1377" t="s">
        <v>18</v>
      </c>
      <c r="H1377" t="s">
        <v>19</v>
      </c>
      <c r="I1377" s="9">
        <v>374</v>
      </c>
      <c r="J1377" s="9">
        <v>9.33</v>
      </c>
      <c r="K1377" s="9">
        <v>6.92</v>
      </c>
      <c r="L1377" s="9">
        <f>tbl_salesdata[[#This Row],[Units Sold]]*tbl_salesdata[[#This Row],[Unit Cost]]</f>
        <v>2588.08</v>
      </c>
      <c r="M1377" s="9">
        <f>tbl_salesdata[[#This Row],[Units Sold]]*tbl_salesdata[[#This Row],[Unit Price]]</f>
        <v>3489.42</v>
      </c>
      <c r="N1377" s="9">
        <f>tbl_salesdata[[#This Row],[Total Sales]]-tbl_salesdata[[#This Row],[Total Cost]]</f>
        <v>901.34000000000015</v>
      </c>
      <c r="O1377">
        <f>tbl_salesdata[[#This Row],[Ship Date]]-tbl_salesdata[[#This Row],[Order Date]]</f>
        <v>2</v>
      </c>
      <c r="P1377">
        <f>WEEKDAY(tbl_salesdata[[#This Row],[Order Date]],2)</f>
        <v>1</v>
      </c>
      <c r="Q1377" t="str">
        <f>TEXT(tbl_salesdata[[#This Row],[Order Date]],"dddd")</f>
        <v>Monday</v>
      </c>
      <c r="R1377" t="str">
        <f>IF(tbl_salesdata[[#This Row],[Weekdaynum]]&gt;5,"Yes","No")</f>
        <v>No</v>
      </c>
    </row>
    <row r="1378" spans="1:18" hidden="1" x14ac:dyDescent="0.35">
      <c r="A1378">
        <v>566558778</v>
      </c>
      <c r="B1378" s="3">
        <v>43360</v>
      </c>
      <c r="C1378" s="3">
        <v>43368</v>
      </c>
      <c r="D1378" t="s">
        <v>154</v>
      </c>
      <c r="E1378" t="s">
        <v>12</v>
      </c>
      <c r="F1378" t="s">
        <v>42</v>
      </c>
      <c r="G1378" t="s">
        <v>14</v>
      </c>
      <c r="H1378" t="s">
        <v>19</v>
      </c>
      <c r="I1378" s="9">
        <v>6187</v>
      </c>
      <c r="J1378" s="9">
        <v>437.2</v>
      </c>
      <c r="K1378" s="9">
        <v>263.33</v>
      </c>
      <c r="L1378" s="9">
        <f>tbl_salesdata[[#This Row],[Units Sold]]*tbl_salesdata[[#This Row],[Unit Cost]]</f>
        <v>1629222.71</v>
      </c>
      <c r="M1378" s="9">
        <f>tbl_salesdata[[#This Row],[Units Sold]]*tbl_salesdata[[#This Row],[Unit Price]]</f>
        <v>2704956.4</v>
      </c>
      <c r="N1378" s="9">
        <f>tbl_salesdata[[#This Row],[Total Sales]]-tbl_salesdata[[#This Row],[Total Cost]]</f>
        <v>1075733.69</v>
      </c>
      <c r="O1378">
        <f>tbl_salesdata[[#This Row],[Ship Date]]-tbl_salesdata[[#This Row],[Order Date]]</f>
        <v>8</v>
      </c>
      <c r="P1378">
        <f>WEEKDAY(tbl_salesdata[[#This Row],[Order Date]],2)</f>
        <v>1</v>
      </c>
      <c r="Q1378" t="str">
        <f>TEXT(tbl_salesdata[[#This Row],[Order Date]],"dddd")</f>
        <v>Monday</v>
      </c>
      <c r="R1378" t="str">
        <f>IF(tbl_salesdata[[#This Row],[Weekdaynum]]&gt;5,"Yes","No")</f>
        <v>No</v>
      </c>
    </row>
    <row r="1379" spans="1:18" hidden="1" x14ac:dyDescent="0.35">
      <c r="A1379">
        <v>269276034</v>
      </c>
      <c r="B1379" s="3">
        <v>42573</v>
      </c>
      <c r="C1379" s="3">
        <v>42591</v>
      </c>
      <c r="D1379" t="s">
        <v>99</v>
      </c>
      <c r="E1379" t="s">
        <v>38</v>
      </c>
      <c r="F1379" t="s">
        <v>30</v>
      </c>
      <c r="G1379" t="s">
        <v>18</v>
      </c>
      <c r="H1379" t="s">
        <v>15</v>
      </c>
      <c r="I1379" s="9">
        <v>3617</v>
      </c>
      <c r="J1379" s="9">
        <v>81.73</v>
      </c>
      <c r="K1379" s="9">
        <v>56.67</v>
      </c>
      <c r="L1379" s="9">
        <f>tbl_salesdata[[#This Row],[Units Sold]]*tbl_salesdata[[#This Row],[Unit Cost]]</f>
        <v>204975.39</v>
      </c>
      <c r="M1379" s="9">
        <f>tbl_salesdata[[#This Row],[Units Sold]]*tbl_salesdata[[#This Row],[Unit Price]]</f>
        <v>295617.41000000003</v>
      </c>
      <c r="N1379" s="9">
        <f>tbl_salesdata[[#This Row],[Total Sales]]-tbl_salesdata[[#This Row],[Total Cost]]</f>
        <v>90642.020000000019</v>
      </c>
      <c r="O1379">
        <f>tbl_salesdata[[#This Row],[Ship Date]]-tbl_salesdata[[#This Row],[Order Date]]</f>
        <v>18</v>
      </c>
      <c r="P1379">
        <f>WEEKDAY(tbl_salesdata[[#This Row],[Order Date]],2)</f>
        <v>5</v>
      </c>
      <c r="Q1379" t="str">
        <f>TEXT(tbl_salesdata[[#This Row],[Order Date]],"dddd")</f>
        <v>Friday</v>
      </c>
      <c r="R1379" t="str">
        <f>IF(tbl_salesdata[[#This Row],[Weekdaynum]]&gt;5,"Yes","No")</f>
        <v>No</v>
      </c>
    </row>
    <row r="1380" spans="1:18" hidden="1" x14ac:dyDescent="0.35">
      <c r="A1380">
        <v>396024358</v>
      </c>
      <c r="B1380" s="3">
        <v>44406</v>
      </c>
      <c r="C1380" s="3">
        <v>44423</v>
      </c>
      <c r="D1380" t="s">
        <v>130</v>
      </c>
      <c r="E1380" t="s">
        <v>29</v>
      </c>
      <c r="F1380" t="s">
        <v>40</v>
      </c>
      <c r="G1380" t="s">
        <v>18</v>
      </c>
      <c r="H1380" t="s">
        <v>26</v>
      </c>
      <c r="I1380" s="9">
        <v>1263</v>
      </c>
      <c r="J1380" s="9">
        <v>651.21</v>
      </c>
      <c r="K1380" s="9">
        <v>524.96</v>
      </c>
      <c r="L1380" s="9">
        <f>tbl_salesdata[[#This Row],[Units Sold]]*tbl_salesdata[[#This Row],[Unit Cost]]</f>
        <v>663024.4800000001</v>
      </c>
      <c r="M1380" s="9">
        <f>tbl_salesdata[[#This Row],[Units Sold]]*tbl_salesdata[[#This Row],[Unit Price]]</f>
        <v>822478.2300000001</v>
      </c>
      <c r="N1380" s="9">
        <f>tbl_salesdata[[#This Row],[Total Sales]]-tbl_salesdata[[#This Row],[Total Cost]]</f>
        <v>159453.75</v>
      </c>
      <c r="O1380">
        <f>tbl_salesdata[[#This Row],[Ship Date]]-tbl_salesdata[[#This Row],[Order Date]]</f>
        <v>17</v>
      </c>
      <c r="P1380">
        <f>WEEKDAY(tbl_salesdata[[#This Row],[Order Date]],2)</f>
        <v>4</v>
      </c>
      <c r="Q1380" t="str">
        <f>TEXT(tbl_salesdata[[#This Row],[Order Date]],"dddd")</f>
        <v>Thursday</v>
      </c>
      <c r="R1380" t="str">
        <f>IF(tbl_salesdata[[#This Row],[Weekdaynum]]&gt;5,"Yes","No")</f>
        <v>No</v>
      </c>
    </row>
    <row r="1381" spans="1:18" x14ac:dyDescent="0.35">
      <c r="A1381">
        <v>764484775</v>
      </c>
      <c r="B1381" s="3">
        <v>42238</v>
      </c>
      <c r="C1381" s="3">
        <v>42256</v>
      </c>
      <c r="D1381" t="s">
        <v>209</v>
      </c>
      <c r="E1381" t="s">
        <v>32</v>
      </c>
      <c r="F1381" t="s">
        <v>13</v>
      </c>
      <c r="G1381" t="s">
        <v>18</v>
      </c>
      <c r="H1381" t="s">
        <v>15</v>
      </c>
      <c r="I1381" s="9">
        <v>6888</v>
      </c>
      <c r="J1381" s="9">
        <v>255.28</v>
      </c>
      <c r="K1381" s="9">
        <v>159.41999999999999</v>
      </c>
      <c r="L1381" s="9">
        <f>tbl_salesdata[[#This Row],[Units Sold]]*tbl_salesdata[[#This Row],[Unit Cost]]</f>
        <v>1098084.96</v>
      </c>
      <c r="M1381" s="9">
        <f>tbl_salesdata[[#This Row],[Units Sold]]*tbl_salesdata[[#This Row],[Unit Price]]</f>
        <v>1758368.64</v>
      </c>
      <c r="N1381" s="9">
        <f>tbl_salesdata[[#This Row],[Total Sales]]-tbl_salesdata[[#This Row],[Total Cost]]</f>
        <v>660283.67999999993</v>
      </c>
      <c r="O1381">
        <f>tbl_salesdata[[#This Row],[Ship Date]]-tbl_salesdata[[#This Row],[Order Date]]</f>
        <v>18</v>
      </c>
      <c r="P1381">
        <f>WEEKDAY(tbl_salesdata[[#This Row],[Order Date]],2)</f>
        <v>6</v>
      </c>
      <c r="Q1381" t="str">
        <f>TEXT(tbl_salesdata[[#This Row],[Order Date]],"dddd")</f>
        <v>Saturday</v>
      </c>
      <c r="R1381" t="str">
        <f>IF(tbl_salesdata[[#This Row],[Weekdaynum]]&gt;5,"Yes","No")</f>
        <v>Yes</v>
      </c>
    </row>
    <row r="1382" spans="1:18" hidden="1" x14ac:dyDescent="0.35">
      <c r="A1382">
        <v>967122018</v>
      </c>
      <c r="B1382" s="3">
        <v>43131</v>
      </c>
      <c r="C1382" s="3">
        <v>43142</v>
      </c>
      <c r="D1382" t="s">
        <v>111</v>
      </c>
      <c r="E1382" t="s">
        <v>38</v>
      </c>
      <c r="F1382" t="s">
        <v>40</v>
      </c>
      <c r="G1382" t="s">
        <v>14</v>
      </c>
      <c r="H1382" t="s">
        <v>15</v>
      </c>
      <c r="I1382" s="9">
        <v>1752</v>
      </c>
      <c r="J1382" s="9">
        <v>651.21</v>
      </c>
      <c r="K1382" s="9">
        <v>524.96</v>
      </c>
      <c r="L1382" s="9">
        <f>tbl_salesdata[[#This Row],[Units Sold]]*tbl_salesdata[[#This Row],[Unit Cost]]</f>
        <v>919729.92</v>
      </c>
      <c r="M1382" s="9">
        <f>tbl_salesdata[[#This Row],[Units Sold]]*tbl_salesdata[[#This Row],[Unit Price]]</f>
        <v>1140919.9200000002</v>
      </c>
      <c r="N1382" s="9">
        <f>tbl_salesdata[[#This Row],[Total Sales]]-tbl_salesdata[[#This Row],[Total Cost]]</f>
        <v>221190.00000000012</v>
      </c>
      <c r="O1382">
        <f>tbl_salesdata[[#This Row],[Ship Date]]-tbl_salesdata[[#This Row],[Order Date]]</f>
        <v>11</v>
      </c>
      <c r="P1382">
        <f>WEEKDAY(tbl_salesdata[[#This Row],[Order Date]],2)</f>
        <v>3</v>
      </c>
      <c r="Q1382" t="str">
        <f>TEXT(tbl_salesdata[[#This Row],[Order Date]],"dddd")</f>
        <v>Wednesday</v>
      </c>
      <c r="R1382" t="str">
        <f>IF(tbl_salesdata[[#This Row],[Weekdaynum]]&gt;5,"Yes","No")</f>
        <v>No</v>
      </c>
    </row>
    <row r="1383" spans="1:18" hidden="1" x14ac:dyDescent="0.35">
      <c r="A1383">
        <v>435006511</v>
      </c>
      <c r="B1383" s="3">
        <v>43182</v>
      </c>
      <c r="C1383" s="3">
        <v>43197</v>
      </c>
      <c r="D1383" t="s">
        <v>37</v>
      </c>
      <c r="E1383" t="s">
        <v>38</v>
      </c>
      <c r="F1383" t="s">
        <v>30</v>
      </c>
      <c r="G1383" t="s">
        <v>14</v>
      </c>
      <c r="H1383" t="s">
        <v>26</v>
      </c>
      <c r="I1383" s="9">
        <v>6948</v>
      </c>
      <c r="J1383" s="9">
        <v>81.73</v>
      </c>
      <c r="K1383" s="9">
        <v>56.67</v>
      </c>
      <c r="L1383" s="9">
        <f>tbl_salesdata[[#This Row],[Units Sold]]*tbl_salesdata[[#This Row],[Unit Cost]]</f>
        <v>393743.16000000003</v>
      </c>
      <c r="M1383" s="9">
        <f>tbl_salesdata[[#This Row],[Units Sold]]*tbl_salesdata[[#This Row],[Unit Price]]</f>
        <v>567860.04</v>
      </c>
      <c r="N1383" s="9">
        <f>tbl_salesdata[[#This Row],[Total Sales]]-tbl_salesdata[[#This Row],[Total Cost]]</f>
        <v>174116.88</v>
      </c>
      <c r="O1383">
        <f>tbl_salesdata[[#This Row],[Ship Date]]-tbl_salesdata[[#This Row],[Order Date]]</f>
        <v>15</v>
      </c>
      <c r="P1383">
        <f>WEEKDAY(tbl_salesdata[[#This Row],[Order Date]],2)</f>
        <v>5</v>
      </c>
      <c r="Q1383" t="str">
        <f>TEXT(tbl_salesdata[[#This Row],[Order Date]],"dddd")</f>
        <v>Friday</v>
      </c>
      <c r="R1383" t="str">
        <f>IF(tbl_salesdata[[#This Row],[Weekdaynum]]&gt;5,"Yes","No")</f>
        <v>No</v>
      </c>
    </row>
    <row r="1384" spans="1:18" hidden="1" x14ac:dyDescent="0.35">
      <c r="A1384">
        <v>173992383</v>
      </c>
      <c r="B1384" s="3">
        <v>42199</v>
      </c>
      <c r="C1384" s="3">
        <v>42207</v>
      </c>
      <c r="D1384" t="s">
        <v>93</v>
      </c>
      <c r="E1384" t="s">
        <v>29</v>
      </c>
      <c r="F1384" t="s">
        <v>68</v>
      </c>
      <c r="G1384" t="s">
        <v>14</v>
      </c>
      <c r="H1384" t="s">
        <v>19</v>
      </c>
      <c r="I1384" s="9">
        <v>7067</v>
      </c>
      <c r="J1384" s="9">
        <v>154.06</v>
      </c>
      <c r="K1384" s="9">
        <v>90.93</v>
      </c>
      <c r="L1384" s="9">
        <f>tbl_salesdata[[#This Row],[Units Sold]]*tbl_salesdata[[#This Row],[Unit Cost]]</f>
        <v>642602.31000000006</v>
      </c>
      <c r="M1384" s="9">
        <f>tbl_salesdata[[#This Row],[Units Sold]]*tbl_salesdata[[#This Row],[Unit Price]]</f>
        <v>1088742.02</v>
      </c>
      <c r="N1384" s="9">
        <f>tbl_salesdata[[#This Row],[Total Sales]]-tbl_salesdata[[#This Row],[Total Cost]]</f>
        <v>446139.70999999996</v>
      </c>
      <c r="O1384">
        <f>tbl_salesdata[[#This Row],[Ship Date]]-tbl_salesdata[[#This Row],[Order Date]]</f>
        <v>8</v>
      </c>
      <c r="P1384">
        <f>WEEKDAY(tbl_salesdata[[#This Row],[Order Date]],2)</f>
        <v>2</v>
      </c>
      <c r="Q1384" t="str">
        <f>TEXT(tbl_salesdata[[#This Row],[Order Date]],"dddd")</f>
        <v>Tuesday</v>
      </c>
      <c r="R1384" t="str">
        <f>IF(tbl_salesdata[[#This Row],[Weekdaynum]]&gt;5,"Yes","No")</f>
        <v>No</v>
      </c>
    </row>
    <row r="1385" spans="1:18" hidden="1" x14ac:dyDescent="0.35">
      <c r="A1385">
        <v>321628463</v>
      </c>
      <c r="B1385" s="3">
        <v>44313</v>
      </c>
      <c r="C1385" s="3">
        <v>44322</v>
      </c>
      <c r="D1385" t="s">
        <v>109</v>
      </c>
      <c r="E1385" t="s">
        <v>21</v>
      </c>
      <c r="F1385" t="s">
        <v>76</v>
      </c>
      <c r="G1385" t="s">
        <v>14</v>
      </c>
      <c r="H1385" t="s">
        <v>26</v>
      </c>
      <c r="I1385" s="9">
        <v>5864</v>
      </c>
      <c r="J1385" s="9">
        <v>668.27</v>
      </c>
      <c r="K1385" s="9">
        <v>502.54</v>
      </c>
      <c r="L1385" s="9">
        <f>tbl_salesdata[[#This Row],[Units Sold]]*tbl_salesdata[[#This Row],[Unit Cost]]</f>
        <v>2946894.56</v>
      </c>
      <c r="M1385" s="9">
        <f>tbl_salesdata[[#This Row],[Units Sold]]*tbl_salesdata[[#This Row],[Unit Price]]</f>
        <v>3918735.28</v>
      </c>
      <c r="N1385" s="9">
        <f>tbl_salesdata[[#This Row],[Total Sales]]-tbl_salesdata[[#This Row],[Total Cost]]</f>
        <v>971840.71999999974</v>
      </c>
      <c r="O1385">
        <f>tbl_salesdata[[#This Row],[Ship Date]]-tbl_salesdata[[#This Row],[Order Date]]</f>
        <v>9</v>
      </c>
      <c r="P1385">
        <f>WEEKDAY(tbl_salesdata[[#This Row],[Order Date]],2)</f>
        <v>2</v>
      </c>
      <c r="Q1385" t="str">
        <f>TEXT(tbl_salesdata[[#This Row],[Order Date]],"dddd")</f>
        <v>Tuesday</v>
      </c>
      <c r="R1385" t="str">
        <f>IF(tbl_salesdata[[#This Row],[Weekdaynum]]&gt;5,"Yes","No")</f>
        <v>No</v>
      </c>
    </row>
    <row r="1386" spans="1:18" hidden="1" x14ac:dyDescent="0.35">
      <c r="A1386">
        <v>635776078</v>
      </c>
      <c r="B1386" s="3">
        <v>44231</v>
      </c>
      <c r="C1386" s="3">
        <v>44241</v>
      </c>
      <c r="D1386" t="s">
        <v>209</v>
      </c>
      <c r="E1386" t="s">
        <v>32</v>
      </c>
      <c r="F1386" t="s">
        <v>25</v>
      </c>
      <c r="G1386" t="s">
        <v>18</v>
      </c>
      <c r="H1386" t="s">
        <v>15</v>
      </c>
      <c r="I1386" s="9">
        <v>9125</v>
      </c>
      <c r="J1386" s="9">
        <v>205.7</v>
      </c>
      <c r="K1386" s="9">
        <v>117.11</v>
      </c>
      <c r="L1386" s="9">
        <f>tbl_salesdata[[#This Row],[Units Sold]]*tbl_salesdata[[#This Row],[Unit Cost]]</f>
        <v>1068628.75</v>
      </c>
      <c r="M1386" s="9">
        <f>tbl_salesdata[[#This Row],[Units Sold]]*tbl_salesdata[[#This Row],[Unit Price]]</f>
        <v>1877012.5</v>
      </c>
      <c r="N1386" s="9">
        <f>tbl_salesdata[[#This Row],[Total Sales]]-tbl_salesdata[[#This Row],[Total Cost]]</f>
        <v>808383.75</v>
      </c>
      <c r="O1386">
        <f>tbl_salesdata[[#This Row],[Ship Date]]-tbl_salesdata[[#This Row],[Order Date]]</f>
        <v>10</v>
      </c>
      <c r="P1386">
        <f>WEEKDAY(tbl_salesdata[[#This Row],[Order Date]],2)</f>
        <v>4</v>
      </c>
      <c r="Q1386" t="str">
        <f>TEXT(tbl_salesdata[[#This Row],[Order Date]],"dddd")</f>
        <v>Thursday</v>
      </c>
      <c r="R1386" t="str">
        <f>IF(tbl_salesdata[[#This Row],[Weekdaynum]]&gt;5,"Yes","No")</f>
        <v>No</v>
      </c>
    </row>
    <row r="1387" spans="1:18" hidden="1" x14ac:dyDescent="0.35">
      <c r="A1387">
        <v>944609057</v>
      </c>
      <c r="B1387" s="3">
        <v>43130</v>
      </c>
      <c r="C1387" s="3">
        <v>43141</v>
      </c>
      <c r="D1387" t="s">
        <v>107</v>
      </c>
      <c r="E1387" t="s">
        <v>21</v>
      </c>
      <c r="F1387" t="s">
        <v>47</v>
      </c>
      <c r="G1387" t="s">
        <v>14</v>
      </c>
      <c r="H1387" t="s">
        <v>26</v>
      </c>
      <c r="I1387" s="9">
        <v>9666</v>
      </c>
      <c r="J1387" s="9">
        <v>421.89</v>
      </c>
      <c r="K1387" s="9">
        <v>364.69</v>
      </c>
      <c r="L1387" s="9">
        <f>tbl_salesdata[[#This Row],[Units Sold]]*tbl_salesdata[[#This Row],[Unit Cost]]</f>
        <v>3525093.54</v>
      </c>
      <c r="M1387" s="9">
        <f>tbl_salesdata[[#This Row],[Units Sold]]*tbl_salesdata[[#This Row],[Unit Price]]</f>
        <v>4077988.7399999998</v>
      </c>
      <c r="N1387" s="9">
        <f>tbl_salesdata[[#This Row],[Total Sales]]-tbl_salesdata[[#This Row],[Total Cost]]</f>
        <v>552895.19999999972</v>
      </c>
      <c r="O1387">
        <f>tbl_salesdata[[#This Row],[Ship Date]]-tbl_salesdata[[#This Row],[Order Date]]</f>
        <v>11</v>
      </c>
      <c r="P1387">
        <f>WEEKDAY(tbl_salesdata[[#This Row],[Order Date]],2)</f>
        <v>2</v>
      </c>
      <c r="Q1387" t="str">
        <f>TEXT(tbl_salesdata[[#This Row],[Order Date]],"dddd")</f>
        <v>Tuesday</v>
      </c>
      <c r="R1387" t="str">
        <f>IF(tbl_salesdata[[#This Row],[Weekdaynum]]&gt;5,"Yes","No")</f>
        <v>No</v>
      </c>
    </row>
    <row r="1388" spans="1:18" x14ac:dyDescent="0.35">
      <c r="A1388">
        <v>366407191</v>
      </c>
      <c r="B1388" s="3">
        <v>42133</v>
      </c>
      <c r="C1388" s="3">
        <v>42154</v>
      </c>
      <c r="D1388" t="s">
        <v>62</v>
      </c>
      <c r="E1388" t="s">
        <v>38</v>
      </c>
      <c r="F1388" t="s">
        <v>13</v>
      </c>
      <c r="G1388" t="s">
        <v>14</v>
      </c>
      <c r="H1388" t="s">
        <v>15</v>
      </c>
      <c r="I1388" s="9">
        <v>6885</v>
      </c>
      <c r="J1388" s="9">
        <v>255.28</v>
      </c>
      <c r="K1388" s="9">
        <v>159.41999999999999</v>
      </c>
      <c r="L1388" s="9">
        <f>tbl_salesdata[[#This Row],[Units Sold]]*tbl_salesdata[[#This Row],[Unit Cost]]</f>
        <v>1097606.7</v>
      </c>
      <c r="M1388" s="9">
        <f>tbl_salesdata[[#This Row],[Units Sold]]*tbl_salesdata[[#This Row],[Unit Price]]</f>
        <v>1757602.8</v>
      </c>
      <c r="N1388" s="9">
        <f>tbl_salesdata[[#This Row],[Total Sales]]-tbl_salesdata[[#This Row],[Total Cost]]</f>
        <v>659996.10000000009</v>
      </c>
      <c r="O1388">
        <f>tbl_salesdata[[#This Row],[Ship Date]]-tbl_salesdata[[#This Row],[Order Date]]</f>
        <v>21</v>
      </c>
      <c r="P1388">
        <f>WEEKDAY(tbl_salesdata[[#This Row],[Order Date]],2)</f>
        <v>6</v>
      </c>
      <c r="Q1388" t="str">
        <f>TEXT(tbl_salesdata[[#This Row],[Order Date]],"dddd")</f>
        <v>Saturday</v>
      </c>
      <c r="R1388" t="str">
        <f>IF(tbl_salesdata[[#This Row],[Weekdaynum]]&gt;5,"Yes","No")</f>
        <v>Yes</v>
      </c>
    </row>
    <row r="1389" spans="1:18" hidden="1" x14ac:dyDescent="0.35">
      <c r="A1389">
        <v>310588920</v>
      </c>
      <c r="B1389" s="3">
        <v>44179</v>
      </c>
      <c r="C1389" s="3">
        <v>44184</v>
      </c>
      <c r="D1389" t="s">
        <v>117</v>
      </c>
      <c r="E1389" t="s">
        <v>21</v>
      </c>
      <c r="F1389" t="s">
        <v>42</v>
      </c>
      <c r="G1389" t="s">
        <v>18</v>
      </c>
      <c r="H1389" t="s">
        <v>34</v>
      </c>
      <c r="I1389" s="9">
        <v>9018</v>
      </c>
      <c r="J1389" s="9">
        <v>437.2</v>
      </c>
      <c r="K1389" s="9">
        <v>263.33</v>
      </c>
      <c r="L1389" s="9">
        <f>tbl_salesdata[[#This Row],[Units Sold]]*tbl_salesdata[[#This Row],[Unit Cost]]</f>
        <v>2374709.94</v>
      </c>
      <c r="M1389" s="9">
        <f>tbl_salesdata[[#This Row],[Units Sold]]*tbl_salesdata[[#This Row],[Unit Price]]</f>
        <v>3942669.6</v>
      </c>
      <c r="N1389" s="9">
        <f>tbl_salesdata[[#This Row],[Total Sales]]-tbl_salesdata[[#This Row],[Total Cost]]</f>
        <v>1567959.6600000001</v>
      </c>
      <c r="O1389">
        <f>tbl_salesdata[[#This Row],[Ship Date]]-tbl_salesdata[[#This Row],[Order Date]]</f>
        <v>5</v>
      </c>
      <c r="P1389">
        <f>WEEKDAY(tbl_salesdata[[#This Row],[Order Date]],2)</f>
        <v>1</v>
      </c>
      <c r="Q1389" t="str">
        <f>TEXT(tbl_salesdata[[#This Row],[Order Date]],"dddd")</f>
        <v>Monday</v>
      </c>
      <c r="R1389" t="str">
        <f>IF(tbl_salesdata[[#This Row],[Weekdaynum]]&gt;5,"Yes","No")</f>
        <v>No</v>
      </c>
    </row>
    <row r="1390" spans="1:18" x14ac:dyDescent="0.35">
      <c r="A1390">
        <v>825065791</v>
      </c>
      <c r="B1390" s="3">
        <v>44401</v>
      </c>
      <c r="C1390" s="3">
        <v>44412</v>
      </c>
      <c r="D1390" t="s">
        <v>102</v>
      </c>
      <c r="E1390" t="s">
        <v>21</v>
      </c>
      <c r="F1390" t="s">
        <v>47</v>
      </c>
      <c r="G1390" t="s">
        <v>18</v>
      </c>
      <c r="H1390" t="s">
        <v>19</v>
      </c>
      <c r="I1390" s="9">
        <v>4157</v>
      </c>
      <c r="J1390" s="9">
        <v>421.89</v>
      </c>
      <c r="K1390" s="9">
        <v>364.69</v>
      </c>
      <c r="L1390" s="9">
        <f>tbl_salesdata[[#This Row],[Units Sold]]*tbl_salesdata[[#This Row],[Unit Cost]]</f>
        <v>1516016.33</v>
      </c>
      <c r="M1390" s="9">
        <f>tbl_salesdata[[#This Row],[Units Sold]]*tbl_salesdata[[#This Row],[Unit Price]]</f>
        <v>1753796.73</v>
      </c>
      <c r="N1390" s="9">
        <f>tbl_salesdata[[#This Row],[Total Sales]]-tbl_salesdata[[#This Row],[Total Cost]]</f>
        <v>237780.39999999991</v>
      </c>
      <c r="O1390">
        <f>tbl_salesdata[[#This Row],[Ship Date]]-tbl_salesdata[[#This Row],[Order Date]]</f>
        <v>11</v>
      </c>
      <c r="P1390">
        <f>WEEKDAY(tbl_salesdata[[#This Row],[Order Date]],2)</f>
        <v>6</v>
      </c>
      <c r="Q1390" t="str">
        <f>TEXT(tbl_salesdata[[#This Row],[Order Date]],"dddd")</f>
        <v>Saturday</v>
      </c>
      <c r="R1390" t="str">
        <f>IF(tbl_salesdata[[#This Row],[Weekdaynum]]&gt;5,"Yes","No")</f>
        <v>Yes</v>
      </c>
    </row>
    <row r="1391" spans="1:18" hidden="1" x14ac:dyDescent="0.35">
      <c r="A1391">
        <v>251208674</v>
      </c>
      <c r="B1391" s="3">
        <v>42157</v>
      </c>
      <c r="C1391" s="3">
        <v>42162</v>
      </c>
      <c r="D1391" t="s">
        <v>129</v>
      </c>
      <c r="E1391" t="s">
        <v>21</v>
      </c>
      <c r="F1391" t="s">
        <v>47</v>
      </c>
      <c r="G1391" t="s">
        <v>18</v>
      </c>
      <c r="H1391" t="s">
        <v>15</v>
      </c>
      <c r="I1391" s="9">
        <v>7084</v>
      </c>
      <c r="J1391" s="9">
        <v>421.89</v>
      </c>
      <c r="K1391" s="9">
        <v>364.69</v>
      </c>
      <c r="L1391" s="9">
        <f>tbl_salesdata[[#This Row],[Units Sold]]*tbl_salesdata[[#This Row],[Unit Cost]]</f>
        <v>2583463.96</v>
      </c>
      <c r="M1391" s="9">
        <f>tbl_salesdata[[#This Row],[Units Sold]]*tbl_salesdata[[#This Row],[Unit Price]]</f>
        <v>2988668.76</v>
      </c>
      <c r="N1391" s="9">
        <f>tbl_salesdata[[#This Row],[Total Sales]]-tbl_salesdata[[#This Row],[Total Cost]]</f>
        <v>405204.79999999981</v>
      </c>
      <c r="O1391">
        <f>tbl_salesdata[[#This Row],[Ship Date]]-tbl_salesdata[[#This Row],[Order Date]]</f>
        <v>5</v>
      </c>
      <c r="P1391">
        <f>WEEKDAY(tbl_salesdata[[#This Row],[Order Date]],2)</f>
        <v>2</v>
      </c>
      <c r="Q1391" t="str">
        <f>TEXT(tbl_salesdata[[#This Row],[Order Date]],"dddd")</f>
        <v>Tuesday</v>
      </c>
      <c r="R1391" t="str">
        <f>IF(tbl_salesdata[[#This Row],[Weekdaynum]]&gt;5,"Yes","No")</f>
        <v>No</v>
      </c>
    </row>
    <row r="1392" spans="1:18" hidden="1" x14ac:dyDescent="0.35">
      <c r="A1392">
        <v>417013394</v>
      </c>
      <c r="B1392" s="3">
        <v>44853</v>
      </c>
      <c r="C1392" s="3">
        <v>44871</v>
      </c>
      <c r="D1392" t="s">
        <v>110</v>
      </c>
      <c r="E1392" t="s">
        <v>38</v>
      </c>
      <c r="F1392" t="s">
        <v>30</v>
      </c>
      <c r="G1392" t="s">
        <v>14</v>
      </c>
      <c r="H1392" t="s">
        <v>34</v>
      </c>
      <c r="I1392" s="9">
        <v>2385</v>
      </c>
      <c r="J1392" s="9">
        <v>81.73</v>
      </c>
      <c r="K1392" s="9">
        <v>56.67</v>
      </c>
      <c r="L1392" s="9">
        <f>tbl_salesdata[[#This Row],[Units Sold]]*tbl_salesdata[[#This Row],[Unit Cost]]</f>
        <v>135157.95000000001</v>
      </c>
      <c r="M1392" s="9">
        <f>tbl_salesdata[[#This Row],[Units Sold]]*tbl_salesdata[[#This Row],[Unit Price]]</f>
        <v>194926.05000000002</v>
      </c>
      <c r="N1392" s="9">
        <f>tbl_salesdata[[#This Row],[Total Sales]]-tbl_salesdata[[#This Row],[Total Cost]]</f>
        <v>59768.100000000006</v>
      </c>
      <c r="O1392">
        <f>tbl_salesdata[[#This Row],[Ship Date]]-tbl_salesdata[[#This Row],[Order Date]]</f>
        <v>18</v>
      </c>
      <c r="P1392">
        <f>WEEKDAY(tbl_salesdata[[#This Row],[Order Date]],2)</f>
        <v>3</v>
      </c>
      <c r="Q1392" t="str">
        <f>TEXT(tbl_salesdata[[#This Row],[Order Date]],"dddd")</f>
        <v>Wednesday</v>
      </c>
      <c r="R1392" t="str">
        <f>IF(tbl_salesdata[[#This Row],[Weekdaynum]]&gt;5,"Yes","No")</f>
        <v>No</v>
      </c>
    </row>
    <row r="1393" spans="1:18" hidden="1" x14ac:dyDescent="0.35">
      <c r="A1393">
        <v>123108947</v>
      </c>
      <c r="B1393" s="3">
        <v>42264</v>
      </c>
      <c r="C1393" s="3">
        <v>42265</v>
      </c>
      <c r="D1393" t="s">
        <v>28</v>
      </c>
      <c r="E1393" t="s">
        <v>29</v>
      </c>
      <c r="F1393" t="s">
        <v>22</v>
      </c>
      <c r="G1393" t="s">
        <v>14</v>
      </c>
      <c r="H1393" t="s">
        <v>15</v>
      </c>
      <c r="I1393" s="9">
        <v>9528</v>
      </c>
      <c r="J1393" s="9">
        <v>47.45</v>
      </c>
      <c r="K1393" s="9">
        <v>31.79</v>
      </c>
      <c r="L1393" s="9">
        <f>tbl_salesdata[[#This Row],[Units Sold]]*tbl_salesdata[[#This Row],[Unit Cost]]</f>
        <v>302895.12</v>
      </c>
      <c r="M1393" s="9">
        <f>tbl_salesdata[[#This Row],[Units Sold]]*tbl_salesdata[[#This Row],[Unit Price]]</f>
        <v>452103.60000000003</v>
      </c>
      <c r="N1393" s="9">
        <f>tbl_salesdata[[#This Row],[Total Sales]]-tbl_salesdata[[#This Row],[Total Cost]]</f>
        <v>149208.48000000004</v>
      </c>
      <c r="O1393">
        <f>tbl_salesdata[[#This Row],[Ship Date]]-tbl_salesdata[[#This Row],[Order Date]]</f>
        <v>1</v>
      </c>
      <c r="P1393">
        <f>WEEKDAY(tbl_salesdata[[#This Row],[Order Date]],2)</f>
        <v>4</v>
      </c>
      <c r="Q1393" t="str">
        <f>TEXT(tbl_salesdata[[#This Row],[Order Date]],"dddd")</f>
        <v>Thursday</v>
      </c>
      <c r="R1393" t="str">
        <f>IF(tbl_salesdata[[#This Row],[Weekdaynum]]&gt;5,"Yes","No")</f>
        <v>No</v>
      </c>
    </row>
    <row r="1394" spans="1:18" hidden="1" x14ac:dyDescent="0.35">
      <c r="A1394">
        <v>589856660</v>
      </c>
      <c r="B1394" s="3">
        <v>44680</v>
      </c>
      <c r="C1394" s="3">
        <v>44698</v>
      </c>
      <c r="D1394" t="s">
        <v>88</v>
      </c>
      <c r="E1394" t="s">
        <v>38</v>
      </c>
      <c r="F1394" t="s">
        <v>30</v>
      </c>
      <c r="G1394" t="s">
        <v>14</v>
      </c>
      <c r="H1394" t="s">
        <v>19</v>
      </c>
      <c r="I1394" s="9">
        <v>548</v>
      </c>
      <c r="J1394" s="9">
        <v>81.73</v>
      </c>
      <c r="K1394" s="9">
        <v>56.67</v>
      </c>
      <c r="L1394" s="9">
        <f>tbl_salesdata[[#This Row],[Units Sold]]*tbl_salesdata[[#This Row],[Unit Cost]]</f>
        <v>31055.16</v>
      </c>
      <c r="M1394" s="9">
        <f>tbl_salesdata[[#This Row],[Units Sold]]*tbl_salesdata[[#This Row],[Unit Price]]</f>
        <v>44788.04</v>
      </c>
      <c r="N1394" s="9">
        <f>tbl_salesdata[[#This Row],[Total Sales]]-tbl_salesdata[[#This Row],[Total Cost]]</f>
        <v>13732.880000000001</v>
      </c>
      <c r="O1394">
        <f>tbl_salesdata[[#This Row],[Ship Date]]-tbl_salesdata[[#This Row],[Order Date]]</f>
        <v>18</v>
      </c>
      <c r="P1394">
        <f>WEEKDAY(tbl_salesdata[[#This Row],[Order Date]],2)</f>
        <v>5</v>
      </c>
      <c r="Q1394" t="str">
        <f>TEXT(tbl_salesdata[[#This Row],[Order Date]],"dddd")</f>
        <v>Friday</v>
      </c>
      <c r="R1394" t="str">
        <f>IF(tbl_salesdata[[#This Row],[Weekdaynum]]&gt;5,"Yes","No")</f>
        <v>No</v>
      </c>
    </row>
    <row r="1395" spans="1:18" hidden="1" x14ac:dyDescent="0.35">
      <c r="A1395">
        <v>407930362</v>
      </c>
      <c r="B1395" s="3">
        <v>42928</v>
      </c>
      <c r="C1395" s="3">
        <v>42935</v>
      </c>
      <c r="D1395" t="s">
        <v>149</v>
      </c>
      <c r="E1395" t="s">
        <v>12</v>
      </c>
      <c r="F1395" t="s">
        <v>33</v>
      </c>
      <c r="G1395" t="s">
        <v>14</v>
      </c>
      <c r="H1395" t="s">
        <v>26</v>
      </c>
      <c r="I1395" s="9">
        <v>4514</v>
      </c>
      <c r="J1395" s="9">
        <v>109.28</v>
      </c>
      <c r="K1395" s="9">
        <v>35.840000000000003</v>
      </c>
      <c r="L1395" s="9">
        <f>tbl_salesdata[[#This Row],[Units Sold]]*tbl_salesdata[[#This Row],[Unit Cost]]</f>
        <v>161781.76000000001</v>
      </c>
      <c r="M1395" s="9">
        <f>tbl_salesdata[[#This Row],[Units Sold]]*tbl_salesdata[[#This Row],[Unit Price]]</f>
        <v>493289.92</v>
      </c>
      <c r="N1395" s="9">
        <f>tbl_salesdata[[#This Row],[Total Sales]]-tbl_salesdata[[#This Row],[Total Cost]]</f>
        <v>331508.15999999997</v>
      </c>
      <c r="O1395">
        <f>tbl_salesdata[[#This Row],[Ship Date]]-tbl_salesdata[[#This Row],[Order Date]]</f>
        <v>7</v>
      </c>
      <c r="P1395">
        <f>WEEKDAY(tbl_salesdata[[#This Row],[Order Date]],2)</f>
        <v>3</v>
      </c>
      <c r="Q1395" t="str">
        <f>TEXT(tbl_salesdata[[#This Row],[Order Date]],"dddd")</f>
        <v>Wednesday</v>
      </c>
      <c r="R1395" t="str">
        <f>IF(tbl_salesdata[[#This Row],[Weekdaynum]]&gt;5,"Yes","No")</f>
        <v>No</v>
      </c>
    </row>
    <row r="1396" spans="1:18" x14ac:dyDescent="0.35">
      <c r="A1396">
        <v>280477797</v>
      </c>
      <c r="B1396" s="3">
        <v>44492</v>
      </c>
      <c r="C1396" s="3">
        <v>44497</v>
      </c>
      <c r="D1396" t="s">
        <v>176</v>
      </c>
      <c r="E1396" t="s">
        <v>21</v>
      </c>
      <c r="F1396" t="s">
        <v>25</v>
      </c>
      <c r="G1396" t="s">
        <v>18</v>
      </c>
      <c r="H1396" t="s">
        <v>26</v>
      </c>
      <c r="I1396" s="9">
        <v>8468</v>
      </c>
      <c r="J1396" s="9">
        <v>205.7</v>
      </c>
      <c r="K1396" s="9">
        <v>117.11</v>
      </c>
      <c r="L1396" s="9">
        <f>tbl_salesdata[[#This Row],[Units Sold]]*tbl_salesdata[[#This Row],[Unit Cost]]</f>
        <v>991687.48</v>
      </c>
      <c r="M1396" s="9">
        <f>tbl_salesdata[[#This Row],[Units Sold]]*tbl_salesdata[[#This Row],[Unit Price]]</f>
        <v>1741867.5999999999</v>
      </c>
      <c r="N1396" s="9">
        <f>tbl_salesdata[[#This Row],[Total Sales]]-tbl_salesdata[[#This Row],[Total Cost]]</f>
        <v>750180.11999999988</v>
      </c>
      <c r="O1396">
        <f>tbl_salesdata[[#This Row],[Ship Date]]-tbl_salesdata[[#This Row],[Order Date]]</f>
        <v>5</v>
      </c>
      <c r="P1396">
        <f>WEEKDAY(tbl_salesdata[[#This Row],[Order Date]],2)</f>
        <v>6</v>
      </c>
      <c r="Q1396" t="str">
        <f>TEXT(tbl_salesdata[[#This Row],[Order Date]],"dddd")</f>
        <v>Saturday</v>
      </c>
      <c r="R1396" t="str">
        <f>IF(tbl_salesdata[[#This Row],[Weekdaynum]]&gt;5,"Yes","No")</f>
        <v>Yes</v>
      </c>
    </row>
    <row r="1397" spans="1:18" hidden="1" x14ac:dyDescent="0.35">
      <c r="A1397">
        <v>912313544</v>
      </c>
      <c r="B1397" s="3">
        <v>44311</v>
      </c>
      <c r="C1397" s="3">
        <v>44319</v>
      </c>
      <c r="D1397" t="s">
        <v>41</v>
      </c>
      <c r="E1397" t="s">
        <v>29</v>
      </c>
      <c r="F1397" t="s">
        <v>25</v>
      </c>
      <c r="G1397" t="s">
        <v>18</v>
      </c>
      <c r="H1397" t="s">
        <v>34</v>
      </c>
      <c r="I1397" s="9">
        <v>2706</v>
      </c>
      <c r="J1397" s="9">
        <v>205.7</v>
      </c>
      <c r="K1397" s="9">
        <v>117.11</v>
      </c>
      <c r="L1397" s="9">
        <f>tbl_salesdata[[#This Row],[Units Sold]]*tbl_salesdata[[#This Row],[Unit Cost]]</f>
        <v>316899.65999999997</v>
      </c>
      <c r="M1397" s="9">
        <f>tbl_salesdata[[#This Row],[Units Sold]]*tbl_salesdata[[#This Row],[Unit Price]]</f>
        <v>556624.19999999995</v>
      </c>
      <c r="N1397" s="9">
        <f>tbl_salesdata[[#This Row],[Total Sales]]-tbl_salesdata[[#This Row],[Total Cost]]</f>
        <v>239724.53999999998</v>
      </c>
      <c r="O1397">
        <f>tbl_salesdata[[#This Row],[Ship Date]]-tbl_salesdata[[#This Row],[Order Date]]</f>
        <v>8</v>
      </c>
      <c r="P1397">
        <f>WEEKDAY(tbl_salesdata[[#This Row],[Order Date]],2)</f>
        <v>7</v>
      </c>
      <c r="Q1397" t="str">
        <f>TEXT(tbl_salesdata[[#This Row],[Order Date]],"dddd")</f>
        <v>Sunday</v>
      </c>
      <c r="R1397" t="str">
        <f>IF(tbl_salesdata[[#This Row],[Weekdaynum]]&gt;5,"Yes","No")</f>
        <v>Yes</v>
      </c>
    </row>
    <row r="1398" spans="1:18" hidden="1" x14ac:dyDescent="0.35">
      <c r="A1398">
        <v>481533181</v>
      </c>
      <c r="B1398" s="3">
        <v>44243</v>
      </c>
      <c r="C1398" s="3">
        <v>44253</v>
      </c>
      <c r="D1398" t="s">
        <v>220</v>
      </c>
      <c r="E1398" t="s">
        <v>29</v>
      </c>
      <c r="F1398" t="s">
        <v>22</v>
      </c>
      <c r="G1398" t="s">
        <v>14</v>
      </c>
      <c r="H1398" t="s">
        <v>26</v>
      </c>
      <c r="I1398" s="9">
        <v>5224</v>
      </c>
      <c r="J1398" s="9">
        <v>47.45</v>
      </c>
      <c r="K1398" s="9">
        <v>31.79</v>
      </c>
      <c r="L1398" s="9">
        <f>tbl_salesdata[[#This Row],[Units Sold]]*tbl_salesdata[[#This Row],[Unit Cost]]</f>
        <v>166070.96</v>
      </c>
      <c r="M1398" s="9">
        <f>tbl_salesdata[[#This Row],[Units Sold]]*tbl_salesdata[[#This Row],[Unit Price]]</f>
        <v>247878.80000000002</v>
      </c>
      <c r="N1398" s="9">
        <f>tbl_salesdata[[#This Row],[Total Sales]]-tbl_salesdata[[#This Row],[Total Cost]]</f>
        <v>81807.840000000026</v>
      </c>
      <c r="O1398">
        <f>tbl_salesdata[[#This Row],[Ship Date]]-tbl_salesdata[[#This Row],[Order Date]]</f>
        <v>10</v>
      </c>
      <c r="P1398">
        <f>WEEKDAY(tbl_salesdata[[#This Row],[Order Date]],2)</f>
        <v>2</v>
      </c>
      <c r="Q1398" t="str">
        <f>TEXT(tbl_salesdata[[#This Row],[Order Date]],"dddd")</f>
        <v>Tuesday</v>
      </c>
      <c r="R1398" t="str">
        <f>IF(tbl_salesdata[[#This Row],[Weekdaynum]]&gt;5,"Yes","No")</f>
        <v>No</v>
      </c>
    </row>
    <row r="1399" spans="1:18" hidden="1" x14ac:dyDescent="0.35">
      <c r="A1399">
        <v>767899119</v>
      </c>
      <c r="B1399" s="3">
        <v>43877</v>
      </c>
      <c r="C1399" s="3">
        <v>43890</v>
      </c>
      <c r="D1399" t="s">
        <v>185</v>
      </c>
      <c r="E1399" t="s">
        <v>38</v>
      </c>
      <c r="F1399" t="s">
        <v>30</v>
      </c>
      <c r="G1399" t="s">
        <v>14</v>
      </c>
      <c r="H1399" t="s">
        <v>26</v>
      </c>
      <c r="I1399" s="9">
        <v>7269</v>
      </c>
      <c r="J1399" s="9">
        <v>81.73</v>
      </c>
      <c r="K1399" s="9">
        <v>56.67</v>
      </c>
      <c r="L1399" s="9">
        <f>tbl_salesdata[[#This Row],[Units Sold]]*tbl_salesdata[[#This Row],[Unit Cost]]</f>
        <v>411934.23000000004</v>
      </c>
      <c r="M1399" s="9">
        <f>tbl_salesdata[[#This Row],[Units Sold]]*tbl_salesdata[[#This Row],[Unit Price]]</f>
        <v>594095.37</v>
      </c>
      <c r="N1399" s="9">
        <f>tbl_salesdata[[#This Row],[Total Sales]]-tbl_salesdata[[#This Row],[Total Cost]]</f>
        <v>182161.13999999996</v>
      </c>
      <c r="O1399">
        <f>tbl_salesdata[[#This Row],[Ship Date]]-tbl_salesdata[[#This Row],[Order Date]]</f>
        <v>13</v>
      </c>
      <c r="P1399">
        <f>WEEKDAY(tbl_salesdata[[#This Row],[Order Date]],2)</f>
        <v>7</v>
      </c>
      <c r="Q1399" t="str">
        <f>TEXT(tbl_salesdata[[#This Row],[Order Date]],"dddd")</f>
        <v>Sunday</v>
      </c>
      <c r="R1399" t="str">
        <f>IF(tbl_salesdata[[#This Row],[Weekdaynum]]&gt;5,"Yes","No")</f>
        <v>Yes</v>
      </c>
    </row>
    <row r="1400" spans="1:18" hidden="1" x14ac:dyDescent="0.35">
      <c r="A1400">
        <v>263647687</v>
      </c>
      <c r="B1400" s="3">
        <v>43913</v>
      </c>
      <c r="C1400" s="3">
        <v>43930</v>
      </c>
      <c r="D1400" t="s">
        <v>203</v>
      </c>
      <c r="E1400" t="s">
        <v>21</v>
      </c>
      <c r="F1400" t="s">
        <v>33</v>
      </c>
      <c r="G1400" t="s">
        <v>14</v>
      </c>
      <c r="H1400" t="s">
        <v>15</v>
      </c>
      <c r="I1400" s="9">
        <v>8064</v>
      </c>
      <c r="J1400" s="9">
        <v>109.28</v>
      </c>
      <c r="K1400" s="9">
        <v>35.840000000000003</v>
      </c>
      <c r="L1400" s="9">
        <f>tbl_salesdata[[#This Row],[Units Sold]]*tbl_salesdata[[#This Row],[Unit Cost]]</f>
        <v>289013.76000000001</v>
      </c>
      <c r="M1400" s="9">
        <f>tbl_salesdata[[#This Row],[Units Sold]]*tbl_salesdata[[#This Row],[Unit Price]]</f>
        <v>881233.92000000004</v>
      </c>
      <c r="N1400" s="9">
        <f>tbl_salesdata[[#This Row],[Total Sales]]-tbl_salesdata[[#This Row],[Total Cost]]</f>
        <v>592220.16000000003</v>
      </c>
      <c r="O1400">
        <f>tbl_salesdata[[#This Row],[Ship Date]]-tbl_salesdata[[#This Row],[Order Date]]</f>
        <v>17</v>
      </c>
      <c r="P1400">
        <f>WEEKDAY(tbl_salesdata[[#This Row],[Order Date]],2)</f>
        <v>1</v>
      </c>
      <c r="Q1400" t="str">
        <f>TEXT(tbl_salesdata[[#This Row],[Order Date]],"dddd")</f>
        <v>Monday</v>
      </c>
      <c r="R1400" t="str">
        <f>IF(tbl_salesdata[[#This Row],[Weekdaynum]]&gt;5,"Yes","No")</f>
        <v>No</v>
      </c>
    </row>
    <row r="1401" spans="1:18" hidden="1" x14ac:dyDescent="0.35">
      <c r="A1401">
        <v>231327712</v>
      </c>
      <c r="B1401" s="3">
        <v>43172</v>
      </c>
      <c r="C1401" s="3">
        <v>43190</v>
      </c>
      <c r="D1401" t="s">
        <v>110</v>
      </c>
      <c r="E1401" t="s">
        <v>38</v>
      </c>
      <c r="F1401" t="s">
        <v>22</v>
      </c>
      <c r="G1401" t="s">
        <v>14</v>
      </c>
      <c r="H1401" t="s">
        <v>26</v>
      </c>
      <c r="I1401" s="9">
        <v>3865</v>
      </c>
      <c r="J1401" s="9">
        <v>47.45</v>
      </c>
      <c r="K1401" s="9">
        <v>31.79</v>
      </c>
      <c r="L1401" s="9">
        <f>tbl_salesdata[[#This Row],[Units Sold]]*tbl_salesdata[[#This Row],[Unit Cost]]</f>
        <v>122868.34999999999</v>
      </c>
      <c r="M1401" s="9">
        <f>tbl_salesdata[[#This Row],[Units Sold]]*tbl_salesdata[[#This Row],[Unit Price]]</f>
        <v>183394.25</v>
      </c>
      <c r="N1401" s="9">
        <f>tbl_salesdata[[#This Row],[Total Sales]]-tbl_salesdata[[#This Row],[Total Cost]]</f>
        <v>60525.900000000009</v>
      </c>
      <c r="O1401">
        <f>tbl_salesdata[[#This Row],[Ship Date]]-tbl_salesdata[[#This Row],[Order Date]]</f>
        <v>18</v>
      </c>
      <c r="P1401">
        <f>WEEKDAY(tbl_salesdata[[#This Row],[Order Date]],2)</f>
        <v>2</v>
      </c>
      <c r="Q1401" t="str">
        <f>TEXT(tbl_salesdata[[#This Row],[Order Date]],"dddd")</f>
        <v>Tuesday</v>
      </c>
      <c r="R1401" t="str">
        <f>IF(tbl_salesdata[[#This Row],[Weekdaynum]]&gt;5,"Yes","No")</f>
        <v>No</v>
      </c>
    </row>
    <row r="1402" spans="1:18" hidden="1" x14ac:dyDescent="0.35">
      <c r="A1402">
        <v>653800523</v>
      </c>
      <c r="B1402" s="3">
        <v>43209</v>
      </c>
      <c r="C1402" s="3">
        <v>43227</v>
      </c>
      <c r="D1402" t="s">
        <v>71</v>
      </c>
      <c r="E1402" t="s">
        <v>21</v>
      </c>
      <c r="F1402" t="s">
        <v>30</v>
      </c>
      <c r="G1402" t="s">
        <v>18</v>
      </c>
      <c r="H1402" t="s">
        <v>34</v>
      </c>
      <c r="I1402" s="9">
        <v>2958</v>
      </c>
      <c r="J1402" s="9">
        <v>81.73</v>
      </c>
      <c r="K1402" s="9">
        <v>56.67</v>
      </c>
      <c r="L1402" s="9">
        <f>tbl_salesdata[[#This Row],[Units Sold]]*tbl_salesdata[[#This Row],[Unit Cost]]</f>
        <v>167629.86000000002</v>
      </c>
      <c r="M1402" s="9">
        <f>tbl_salesdata[[#This Row],[Units Sold]]*tbl_salesdata[[#This Row],[Unit Price]]</f>
        <v>241757.34000000003</v>
      </c>
      <c r="N1402" s="9">
        <f>tbl_salesdata[[#This Row],[Total Sales]]-tbl_salesdata[[#This Row],[Total Cost]]</f>
        <v>74127.48000000001</v>
      </c>
      <c r="O1402">
        <f>tbl_salesdata[[#This Row],[Ship Date]]-tbl_salesdata[[#This Row],[Order Date]]</f>
        <v>18</v>
      </c>
      <c r="P1402">
        <f>WEEKDAY(tbl_salesdata[[#This Row],[Order Date]],2)</f>
        <v>4</v>
      </c>
      <c r="Q1402" t="str">
        <f>TEXT(tbl_salesdata[[#This Row],[Order Date]],"dddd")</f>
        <v>Thursday</v>
      </c>
      <c r="R1402" t="str">
        <f>IF(tbl_salesdata[[#This Row],[Weekdaynum]]&gt;5,"Yes","No")</f>
        <v>No</v>
      </c>
    </row>
    <row r="1403" spans="1:18" x14ac:dyDescent="0.35">
      <c r="A1403">
        <v>425901591</v>
      </c>
      <c r="B1403" s="3">
        <v>42378</v>
      </c>
      <c r="C1403" s="3">
        <v>42392</v>
      </c>
      <c r="D1403" t="s">
        <v>65</v>
      </c>
      <c r="E1403" t="s">
        <v>32</v>
      </c>
      <c r="F1403" t="s">
        <v>76</v>
      </c>
      <c r="G1403" t="s">
        <v>18</v>
      </c>
      <c r="H1403" t="s">
        <v>34</v>
      </c>
      <c r="I1403" s="9">
        <v>2600</v>
      </c>
      <c r="J1403" s="9">
        <v>668.27</v>
      </c>
      <c r="K1403" s="9">
        <v>502.54</v>
      </c>
      <c r="L1403" s="9">
        <f>tbl_salesdata[[#This Row],[Units Sold]]*tbl_salesdata[[#This Row],[Unit Cost]]</f>
        <v>1306604</v>
      </c>
      <c r="M1403" s="9">
        <f>tbl_salesdata[[#This Row],[Units Sold]]*tbl_salesdata[[#This Row],[Unit Price]]</f>
        <v>1737502</v>
      </c>
      <c r="N1403" s="9">
        <f>tbl_salesdata[[#This Row],[Total Sales]]-tbl_salesdata[[#This Row],[Total Cost]]</f>
        <v>430898</v>
      </c>
      <c r="O1403">
        <f>tbl_salesdata[[#This Row],[Ship Date]]-tbl_salesdata[[#This Row],[Order Date]]</f>
        <v>14</v>
      </c>
      <c r="P1403">
        <f>WEEKDAY(tbl_salesdata[[#This Row],[Order Date]],2)</f>
        <v>6</v>
      </c>
      <c r="Q1403" t="str">
        <f>TEXT(tbl_salesdata[[#This Row],[Order Date]],"dddd")</f>
        <v>Saturday</v>
      </c>
      <c r="R1403" t="str">
        <f>IF(tbl_salesdata[[#This Row],[Weekdaynum]]&gt;5,"Yes","No")</f>
        <v>Yes</v>
      </c>
    </row>
    <row r="1404" spans="1:18" hidden="1" x14ac:dyDescent="0.35">
      <c r="A1404">
        <v>896132314</v>
      </c>
      <c r="B1404" s="3">
        <v>43254</v>
      </c>
      <c r="C1404" s="3">
        <v>43260</v>
      </c>
      <c r="D1404" t="s">
        <v>99</v>
      </c>
      <c r="E1404" t="s">
        <v>38</v>
      </c>
      <c r="F1404" t="s">
        <v>25</v>
      </c>
      <c r="G1404" t="s">
        <v>18</v>
      </c>
      <c r="H1404" t="s">
        <v>15</v>
      </c>
      <c r="I1404" s="9">
        <v>4321</v>
      </c>
      <c r="J1404" s="9">
        <v>205.7</v>
      </c>
      <c r="K1404" s="9">
        <v>117.11</v>
      </c>
      <c r="L1404" s="9">
        <f>tbl_salesdata[[#This Row],[Units Sold]]*tbl_salesdata[[#This Row],[Unit Cost]]</f>
        <v>506032.31</v>
      </c>
      <c r="M1404" s="9">
        <f>tbl_salesdata[[#This Row],[Units Sold]]*tbl_salesdata[[#This Row],[Unit Price]]</f>
        <v>888829.7</v>
      </c>
      <c r="N1404" s="9">
        <f>tbl_salesdata[[#This Row],[Total Sales]]-tbl_salesdata[[#This Row],[Total Cost]]</f>
        <v>382797.38999999996</v>
      </c>
      <c r="O1404">
        <f>tbl_salesdata[[#This Row],[Ship Date]]-tbl_salesdata[[#This Row],[Order Date]]</f>
        <v>6</v>
      </c>
      <c r="P1404">
        <f>WEEKDAY(tbl_salesdata[[#This Row],[Order Date]],2)</f>
        <v>7</v>
      </c>
      <c r="Q1404" t="str">
        <f>TEXT(tbl_salesdata[[#This Row],[Order Date]],"dddd")</f>
        <v>Sunday</v>
      </c>
      <c r="R1404" t="str">
        <f>IF(tbl_salesdata[[#This Row],[Weekdaynum]]&gt;5,"Yes","No")</f>
        <v>Yes</v>
      </c>
    </row>
    <row r="1405" spans="1:18" hidden="1" x14ac:dyDescent="0.35">
      <c r="A1405">
        <v>133276450</v>
      </c>
      <c r="B1405" s="3">
        <v>42396</v>
      </c>
      <c r="C1405" s="3">
        <v>42399</v>
      </c>
      <c r="D1405" t="s">
        <v>203</v>
      </c>
      <c r="E1405" t="s">
        <v>21</v>
      </c>
      <c r="F1405" t="s">
        <v>30</v>
      </c>
      <c r="G1405" t="s">
        <v>14</v>
      </c>
      <c r="H1405" t="s">
        <v>34</v>
      </c>
      <c r="I1405" s="9">
        <v>8318</v>
      </c>
      <c r="J1405" s="9">
        <v>81.73</v>
      </c>
      <c r="K1405" s="9">
        <v>56.67</v>
      </c>
      <c r="L1405" s="9">
        <f>tbl_salesdata[[#This Row],[Units Sold]]*tbl_salesdata[[#This Row],[Unit Cost]]</f>
        <v>471381.06</v>
      </c>
      <c r="M1405" s="9">
        <f>tbl_salesdata[[#This Row],[Units Sold]]*tbl_salesdata[[#This Row],[Unit Price]]</f>
        <v>679830.14</v>
      </c>
      <c r="N1405" s="9">
        <f>tbl_salesdata[[#This Row],[Total Sales]]-tbl_salesdata[[#This Row],[Total Cost]]</f>
        <v>208449.08000000002</v>
      </c>
      <c r="O1405">
        <f>tbl_salesdata[[#This Row],[Ship Date]]-tbl_salesdata[[#This Row],[Order Date]]</f>
        <v>3</v>
      </c>
      <c r="P1405">
        <f>WEEKDAY(tbl_salesdata[[#This Row],[Order Date]],2)</f>
        <v>3</v>
      </c>
      <c r="Q1405" t="str">
        <f>TEXT(tbl_salesdata[[#This Row],[Order Date]],"dddd")</f>
        <v>Wednesday</v>
      </c>
      <c r="R1405" t="str">
        <f>IF(tbl_salesdata[[#This Row],[Weekdaynum]]&gt;5,"Yes","No")</f>
        <v>No</v>
      </c>
    </row>
    <row r="1406" spans="1:18" hidden="1" x14ac:dyDescent="0.35">
      <c r="A1406">
        <v>459783685</v>
      </c>
      <c r="B1406" s="3">
        <v>44399</v>
      </c>
      <c r="C1406" s="3">
        <v>44411</v>
      </c>
      <c r="D1406" t="s">
        <v>173</v>
      </c>
      <c r="E1406" t="s">
        <v>24</v>
      </c>
      <c r="F1406" t="s">
        <v>33</v>
      </c>
      <c r="G1406" t="s">
        <v>18</v>
      </c>
      <c r="H1406" t="s">
        <v>34</v>
      </c>
      <c r="I1406" s="9">
        <v>9065</v>
      </c>
      <c r="J1406" s="9">
        <v>109.28</v>
      </c>
      <c r="K1406" s="9">
        <v>35.840000000000003</v>
      </c>
      <c r="L1406" s="9">
        <f>tbl_salesdata[[#This Row],[Units Sold]]*tbl_salesdata[[#This Row],[Unit Cost]]</f>
        <v>324889.60000000003</v>
      </c>
      <c r="M1406" s="9">
        <f>tbl_salesdata[[#This Row],[Units Sold]]*tbl_salesdata[[#This Row],[Unit Price]]</f>
        <v>990623.2</v>
      </c>
      <c r="N1406" s="9">
        <f>tbl_salesdata[[#This Row],[Total Sales]]-tbl_salesdata[[#This Row],[Total Cost]]</f>
        <v>665733.59999999986</v>
      </c>
      <c r="O1406">
        <f>tbl_salesdata[[#This Row],[Ship Date]]-tbl_salesdata[[#This Row],[Order Date]]</f>
        <v>12</v>
      </c>
      <c r="P1406">
        <f>WEEKDAY(tbl_salesdata[[#This Row],[Order Date]],2)</f>
        <v>4</v>
      </c>
      <c r="Q1406" t="str">
        <f>TEXT(tbl_salesdata[[#This Row],[Order Date]],"dddd")</f>
        <v>Thursday</v>
      </c>
      <c r="R1406" t="str">
        <f>IF(tbl_salesdata[[#This Row],[Weekdaynum]]&gt;5,"Yes","No")</f>
        <v>No</v>
      </c>
    </row>
    <row r="1407" spans="1:18" hidden="1" x14ac:dyDescent="0.35">
      <c r="A1407">
        <v>410077846</v>
      </c>
      <c r="B1407" s="3">
        <v>43761</v>
      </c>
      <c r="C1407" s="3">
        <v>43776</v>
      </c>
      <c r="D1407" t="s">
        <v>166</v>
      </c>
      <c r="E1407" t="s">
        <v>38</v>
      </c>
      <c r="F1407" t="s">
        <v>33</v>
      </c>
      <c r="G1407" t="s">
        <v>14</v>
      </c>
      <c r="H1407" t="s">
        <v>15</v>
      </c>
      <c r="I1407" s="9">
        <v>2</v>
      </c>
      <c r="J1407" s="9">
        <v>109.28</v>
      </c>
      <c r="K1407" s="9">
        <v>35.840000000000003</v>
      </c>
      <c r="L1407" s="9">
        <f>tbl_salesdata[[#This Row],[Units Sold]]*tbl_salesdata[[#This Row],[Unit Cost]]</f>
        <v>71.680000000000007</v>
      </c>
      <c r="M1407" s="9">
        <f>tbl_salesdata[[#This Row],[Units Sold]]*tbl_salesdata[[#This Row],[Unit Price]]</f>
        <v>218.56</v>
      </c>
      <c r="N1407" s="9">
        <f>tbl_salesdata[[#This Row],[Total Sales]]-tbl_salesdata[[#This Row],[Total Cost]]</f>
        <v>146.88</v>
      </c>
      <c r="O1407">
        <f>tbl_salesdata[[#This Row],[Ship Date]]-tbl_salesdata[[#This Row],[Order Date]]</f>
        <v>15</v>
      </c>
      <c r="P1407">
        <f>WEEKDAY(tbl_salesdata[[#This Row],[Order Date]],2)</f>
        <v>3</v>
      </c>
      <c r="Q1407" t="str">
        <f>TEXT(tbl_salesdata[[#This Row],[Order Date]],"dddd")</f>
        <v>Wednesday</v>
      </c>
      <c r="R1407" t="str">
        <f>IF(tbl_salesdata[[#This Row],[Weekdaynum]]&gt;5,"Yes","No")</f>
        <v>No</v>
      </c>
    </row>
    <row r="1408" spans="1:18" x14ac:dyDescent="0.35">
      <c r="A1408">
        <v>403298938</v>
      </c>
      <c r="B1408" s="3">
        <v>42266</v>
      </c>
      <c r="C1408" s="3">
        <v>42282</v>
      </c>
      <c r="D1408" t="s">
        <v>78</v>
      </c>
      <c r="E1408" t="s">
        <v>24</v>
      </c>
      <c r="F1408" t="s">
        <v>42</v>
      </c>
      <c r="G1408" t="s">
        <v>14</v>
      </c>
      <c r="H1408" t="s">
        <v>19</v>
      </c>
      <c r="I1408" s="9">
        <v>3973</v>
      </c>
      <c r="J1408" s="9">
        <v>437.2</v>
      </c>
      <c r="K1408" s="9">
        <v>263.33</v>
      </c>
      <c r="L1408" s="9">
        <f>tbl_salesdata[[#This Row],[Units Sold]]*tbl_salesdata[[#This Row],[Unit Cost]]</f>
        <v>1046210.09</v>
      </c>
      <c r="M1408" s="9">
        <f>tbl_salesdata[[#This Row],[Units Sold]]*tbl_salesdata[[#This Row],[Unit Price]]</f>
        <v>1736995.5999999999</v>
      </c>
      <c r="N1408" s="9">
        <f>tbl_salesdata[[#This Row],[Total Sales]]-tbl_salesdata[[#This Row],[Total Cost]]</f>
        <v>690785.50999999989</v>
      </c>
      <c r="O1408">
        <f>tbl_salesdata[[#This Row],[Ship Date]]-tbl_salesdata[[#This Row],[Order Date]]</f>
        <v>16</v>
      </c>
      <c r="P1408">
        <f>WEEKDAY(tbl_salesdata[[#This Row],[Order Date]],2)</f>
        <v>6</v>
      </c>
      <c r="Q1408" t="str">
        <f>TEXT(tbl_salesdata[[#This Row],[Order Date]],"dddd")</f>
        <v>Saturday</v>
      </c>
      <c r="R1408" t="str">
        <f>IF(tbl_salesdata[[#This Row],[Weekdaynum]]&gt;5,"Yes","No")</f>
        <v>Yes</v>
      </c>
    </row>
    <row r="1409" spans="1:18" hidden="1" x14ac:dyDescent="0.35">
      <c r="A1409">
        <v>871284759</v>
      </c>
      <c r="B1409" s="3">
        <v>42456</v>
      </c>
      <c r="C1409" s="3">
        <v>42468</v>
      </c>
      <c r="D1409" t="s">
        <v>154</v>
      </c>
      <c r="E1409" t="s">
        <v>12</v>
      </c>
      <c r="F1409" t="s">
        <v>68</v>
      </c>
      <c r="G1409" t="s">
        <v>14</v>
      </c>
      <c r="H1409" t="s">
        <v>15</v>
      </c>
      <c r="I1409" s="9">
        <v>1377</v>
      </c>
      <c r="J1409" s="9">
        <v>154.06</v>
      </c>
      <c r="K1409" s="9">
        <v>90.93</v>
      </c>
      <c r="L1409" s="9">
        <f>tbl_salesdata[[#This Row],[Units Sold]]*tbl_salesdata[[#This Row],[Unit Cost]]</f>
        <v>125210.61000000002</v>
      </c>
      <c r="M1409" s="9">
        <f>tbl_salesdata[[#This Row],[Units Sold]]*tbl_salesdata[[#This Row],[Unit Price]]</f>
        <v>212140.62</v>
      </c>
      <c r="N1409" s="9">
        <f>tbl_salesdata[[#This Row],[Total Sales]]-tbl_salesdata[[#This Row],[Total Cost]]</f>
        <v>86930.00999999998</v>
      </c>
      <c r="O1409">
        <f>tbl_salesdata[[#This Row],[Ship Date]]-tbl_salesdata[[#This Row],[Order Date]]</f>
        <v>12</v>
      </c>
      <c r="P1409">
        <f>WEEKDAY(tbl_salesdata[[#This Row],[Order Date]],2)</f>
        <v>7</v>
      </c>
      <c r="Q1409" t="str">
        <f>TEXT(tbl_salesdata[[#This Row],[Order Date]],"dddd")</f>
        <v>Sunday</v>
      </c>
      <c r="R1409" t="str">
        <f>IF(tbl_salesdata[[#This Row],[Weekdaynum]]&gt;5,"Yes","No")</f>
        <v>Yes</v>
      </c>
    </row>
    <row r="1410" spans="1:18" hidden="1" x14ac:dyDescent="0.35">
      <c r="A1410">
        <v>152607667</v>
      </c>
      <c r="B1410" s="3">
        <v>42856</v>
      </c>
      <c r="C1410" s="3">
        <v>42857</v>
      </c>
      <c r="D1410" t="s">
        <v>86</v>
      </c>
      <c r="E1410" t="s">
        <v>29</v>
      </c>
      <c r="F1410" t="s">
        <v>76</v>
      </c>
      <c r="G1410" t="s">
        <v>18</v>
      </c>
      <c r="H1410" t="s">
        <v>19</v>
      </c>
      <c r="I1410" s="9">
        <v>8855</v>
      </c>
      <c r="J1410" s="9">
        <v>668.27</v>
      </c>
      <c r="K1410" s="9">
        <v>502.54</v>
      </c>
      <c r="L1410" s="9">
        <f>tbl_salesdata[[#This Row],[Units Sold]]*tbl_salesdata[[#This Row],[Unit Cost]]</f>
        <v>4449991.7</v>
      </c>
      <c r="M1410" s="9">
        <f>tbl_salesdata[[#This Row],[Units Sold]]*tbl_salesdata[[#This Row],[Unit Price]]</f>
        <v>5917530.8499999996</v>
      </c>
      <c r="N1410" s="9">
        <f>tbl_salesdata[[#This Row],[Total Sales]]-tbl_salesdata[[#This Row],[Total Cost]]</f>
        <v>1467539.1499999994</v>
      </c>
      <c r="O1410">
        <f>tbl_salesdata[[#This Row],[Ship Date]]-tbl_salesdata[[#This Row],[Order Date]]</f>
        <v>1</v>
      </c>
      <c r="P1410">
        <f>WEEKDAY(tbl_salesdata[[#This Row],[Order Date]],2)</f>
        <v>1</v>
      </c>
      <c r="Q1410" t="str">
        <f>TEXT(tbl_salesdata[[#This Row],[Order Date]],"dddd")</f>
        <v>Monday</v>
      </c>
      <c r="R1410" t="str">
        <f>IF(tbl_salesdata[[#This Row],[Weekdaynum]]&gt;5,"Yes","No")</f>
        <v>No</v>
      </c>
    </row>
    <row r="1411" spans="1:18" hidden="1" x14ac:dyDescent="0.35">
      <c r="A1411">
        <v>198537814</v>
      </c>
      <c r="B1411" s="3">
        <v>44526</v>
      </c>
      <c r="C1411" s="3">
        <v>44539</v>
      </c>
      <c r="D1411" t="s">
        <v>135</v>
      </c>
      <c r="E1411" t="s">
        <v>21</v>
      </c>
      <c r="F1411" t="s">
        <v>47</v>
      </c>
      <c r="G1411" t="s">
        <v>14</v>
      </c>
      <c r="H1411" t="s">
        <v>19</v>
      </c>
      <c r="I1411" s="9">
        <v>606</v>
      </c>
      <c r="J1411" s="9">
        <v>421.89</v>
      </c>
      <c r="K1411" s="9">
        <v>364.69</v>
      </c>
      <c r="L1411" s="9">
        <f>tbl_salesdata[[#This Row],[Units Sold]]*tbl_salesdata[[#This Row],[Unit Cost]]</f>
        <v>221002.13999999998</v>
      </c>
      <c r="M1411" s="9">
        <f>tbl_salesdata[[#This Row],[Units Sold]]*tbl_salesdata[[#This Row],[Unit Price]]</f>
        <v>255665.34</v>
      </c>
      <c r="N1411" s="9">
        <f>tbl_salesdata[[#This Row],[Total Sales]]-tbl_salesdata[[#This Row],[Total Cost]]</f>
        <v>34663.200000000012</v>
      </c>
      <c r="O1411">
        <f>tbl_salesdata[[#This Row],[Ship Date]]-tbl_salesdata[[#This Row],[Order Date]]</f>
        <v>13</v>
      </c>
      <c r="P1411">
        <f>WEEKDAY(tbl_salesdata[[#This Row],[Order Date]],2)</f>
        <v>5</v>
      </c>
      <c r="Q1411" t="str">
        <f>TEXT(tbl_salesdata[[#This Row],[Order Date]],"dddd")</f>
        <v>Friday</v>
      </c>
      <c r="R1411" t="str">
        <f>IF(tbl_salesdata[[#This Row],[Weekdaynum]]&gt;5,"Yes","No")</f>
        <v>No</v>
      </c>
    </row>
    <row r="1412" spans="1:18" hidden="1" x14ac:dyDescent="0.35">
      <c r="A1412">
        <v>345061528</v>
      </c>
      <c r="B1412" s="3">
        <v>44799</v>
      </c>
      <c r="C1412" s="3">
        <v>44809</v>
      </c>
      <c r="D1412" t="s">
        <v>131</v>
      </c>
      <c r="E1412" t="s">
        <v>32</v>
      </c>
      <c r="F1412" t="s">
        <v>47</v>
      </c>
      <c r="G1412" t="s">
        <v>18</v>
      </c>
      <c r="H1412" t="s">
        <v>19</v>
      </c>
      <c r="I1412" s="9">
        <v>229</v>
      </c>
      <c r="J1412" s="9">
        <v>421.89</v>
      </c>
      <c r="K1412" s="9">
        <v>364.69</v>
      </c>
      <c r="L1412" s="9">
        <f>tbl_salesdata[[#This Row],[Units Sold]]*tbl_salesdata[[#This Row],[Unit Cost]]</f>
        <v>83514.009999999995</v>
      </c>
      <c r="M1412" s="9">
        <f>tbl_salesdata[[#This Row],[Units Sold]]*tbl_salesdata[[#This Row],[Unit Price]]</f>
        <v>96612.81</v>
      </c>
      <c r="N1412" s="9">
        <f>tbl_salesdata[[#This Row],[Total Sales]]-tbl_salesdata[[#This Row],[Total Cost]]</f>
        <v>13098.800000000003</v>
      </c>
      <c r="O1412">
        <f>tbl_salesdata[[#This Row],[Ship Date]]-tbl_salesdata[[#This Row],[Order Date]]</f>
        <v>10</v>
      </c>
      <c r="P1412">
        <f>WEEKDAY(tbl_salesdata[[#This Row],[Order Date]],2)</f>
        <v>5</v>
      </c>
      <c r="Q1412" t="str">
        <f>TEXT(tbl_salesdata[[#This Row],[Order Date]],"dddd")</f>
        <v>Friday</v>
      </c>
      <c r="R1412" t="str">
        <f>IF(tbl_salesdata[[#This Row],[Weekdaynum]]&gt;5,"Yes","No")</f>
        <v>No</v>
      </c>
    </row>
    <row r="1413" spans="1:18" hidden="1" x14ac:dyDescent="0.35">
      <c r="A1413">
        <v>898477637</v>
      </c>
      <c r="B1413" s="3">
        <v>43821</v>
      </c>
      <c r="C1413" s="3">
        <v>43824</v>
      </c>
      <c r="D1413" t="s">
        <v>105</v>
      </c>
      <c r="E1413" t="s">
        <v>12</v>
      </c>
      <c r="F1413" t="s">
        <v>68</v>
      </c>
      <c r="G1413" t="s">
        <v>18</v>
      </c>
      <c r="H1413" t="s">
        <v>15</v>
      </c>
      <c r="I1413" s="9">
        <v>8354</v>
      </c>
      <c r="J1413" s="9">
        <v>154.06</v>
      </c>
      <c r="K1413" s="9">
        <v>90.93</v>
      </c>
      <c r="L1413" s="9">
        <f>tbl_salesdata[[#This Row],[Units Sold]]*tbl_salesdata[[#This Row],[Unit Cost]]</f>
        <v>759629.22000000009</v>
      </c>
      <c r="M1413" s="9">
        <f>tbl_salesdata[[#This Row],[Units Sold]]*tbl_salesdata[[#This Row],[Unit Price]]</f>
        <v>1287017.24</v>
      </c>
      <c r="N1413" s="9">
        <f>tbl_salesdata[[#This Row],[Total Sales]]-tbl_salesdata[[#This Row],[Total Cost]]</f>
        <v>527388.0199999999</v>
      </c>
      <c r="O1413">
        <f>tbl_salesdata[[#This Row],[Ship Date]]-tbl_salesdata[[#This Row],[Order Date]]</f>
        <v>3</v>
      </c>
      <c r="P1413">
        <f>WEEKDAY(tbl_salesdata[[#This Row],[Order Date]],2)</f>
        <v>7</v>
      </c>
      <c r="Q1413" t="str">
        <f>TEXT(tbl_salesdata[[#This Row],[Order Date]],"dddd")</f>
        <v>Sunday</v>
      </c>
      <c r="R1413" t="str">
        <f>IF(tbl_salesdata[[#This Row],[Weekdaynum]]&gt;5,"Yes","No")</f>
        <v>Yes</v>
      </c>
    </row>
    <row r="1414" spans="1:18" x14ac:dyDescent="0.35">
      <c r="A1414">
        <v>835265910</v>
      </c>
      <c r="B1414" s="3">
        <v>44800</v>
      </c>
      <c r="C1414" s="3">
        <v>44803</v>
      </c>
      <c r="D1414" t="s">
        <v>48</v>
      </c>
      <c r="E1414" t="s">
        <v>21</v>
      </c>
      <c r="F1414" t="s">
        <v>76</v>
      </c>
      <c r="G1414" t="s">
        <v>18</v>
      </c>
      <c r="H1414" t="s">
        <v>15</v>
      </c>
      <c r="I1414" s="9">
        <v>2599</v>
      </c>
      <c r="J1414" s="9">
        <v>668.27</v>
      </c>
      <c r="K1414" s="9">
        <v>502.54</v>
      </c>
      <c r="L1414" s="9">
        <f>tbl_salesdata[[#This Row],[Units Sold]]*tbl_salesdata[[#This Row],[Unit Cost]]</f>
        <v>1306101.46</v>
      </c>
      <c r="M1414" s="9">
        <f>tbl_salesdata[[#This Row],[Units Sold]]*tbl_salesdata[[#This Row],[Unit Price]]</f>
        <v>1736833.73</v>
      </c>
      <c r="N1414" s="9">
        <f>tbl_salesdata[[#This Row],[Total Sales]]-tbl_salesdata[[#This Row],[Total Cost]]</f>
        <v>430732.27</v>
      </c>
      <c r="O1414">
        <f>tbl_salesdata[[#This Row],[Ship Date]]-tbl_salesdata[[#This Row],[Order Date]]</f>
        <v>3</v>
      </c>
      <c r="P1414">
        <f>WEEKDAY(tbl_salesdata[[#This Row],[Order Date]],2)</f>
        <v>6</v>
      </c>
      <c r="Q1414" t="str">
        <f>TEXT(tbl_salesdata[[#This Row],[Order Date]],"dddd")</f>
        <v>Saturday</v>
      </c>
      <c r="R1414" t="str">
        <f>IF(tbl_salesdata[[#This Row],[Weekdaynum]]&gt;5,"Yes","No")</f>
        <v>Yes</v>
      </c>
    </row>
    <row r="1415" spans="1:18" hidden="1" x14ac:dyDescent="0.35">
      <c r="A1415">
        <v>302744853</v>
      </c>
      <c r="B1415" s="3">
        <v>43389</v>
      </c>
      <c r="C1415" s="3">
        <v>43395</v>
      </c>
      <c r="D1415" t="s">
        <v>145</v>
      </c>
      <c r="E1415" t="s">
        <v>21</v>
      </c>
      <c r="F1415" t="s">
        <v>30</v>
      </c>
      <c r="G1415" t="s">
        <v>18</v>
      </c>
      <c r="H1415" t="s">
        <v>34</v>
      </c>
      <c r="I1415" s="9">
        <v>7785</v>
      </c>
      <c r="J1415" s="9">
        <v>81.73</v>
      </c>
      <c r="K1415" s="9">
        <v>56.67</v>
      </c>
      <c r="L1415" s="9">
        <f>tbl_salesdata[[#This Row],[Units Sold]]*tbl_salesdata[[#This Row],[Unit Cost]]</f>
        <v>441175.95</v>
      </c>
      <c r="M1415" s="9">
        <f>tbl_salesdata[[#This Row],[Units Sold]]*tbl_salesdata[[#This Row],[Unit Price]]</f>
        <v>636268.05000000005</v>
      </c>
      <c r="N1415" s="9">
        <f>tbl_salesdata[[#This Row],[Total Sales]]-tbl_salesdata[[#This Row],[Total Cost]]</f>
        <v>195092.10000000003</v>
      </c>
      <c r="O1415">
        <f>tbl_salesdata[[#This Row],[Ship Date]]-tbl_salesdata[[#This Row],[Order Date]]</f>
        <v>6</v>
      </c>
      <c r="P1415">
        <f>WEEKDAY(tbl_salesdata[[#This Row],[Order Date]],2)</f>
        <v>2</v>
      </c>
      <c r="Q1415" t="str">
        <f>TEXT(tbl_salesdata[[#This Row],[Order Date]],"dddd")</f>
        <v>Tuesday</v>
      </c>
      <c r="R1415" t="str">
        <f>IF(tbl_salesdata[[#This Row],[Weekdaynum]]&gt;5,"Yes","No")</f>
        <v>No</v>
      </c>
    </row>
    <row r="1416" spans="1:18" hidden="1" x14ac:dyDescent="0.35">
      <c r="A1416">
        <v>567756116</v>
      </c>
      <c r="B1416" s="3">
        <v>44868</v>
      </c>
      <c r="C1416" s="3">
        <v>44887</v>
      </c>
      <c r="D1416" t="s">
        <v>98</v>
      </c>
      <c r="E1416" t="s">
        <v>38</v>
      </c>
      <c r="F1416" t="s">
        <v>22</v>
      </c>
      <c r="G1416" t="s">
        <v>14</v>
      </c>
      <c r="H1416" t="s">
        <v>26</v>
      </c>
      <c r="I1416" s="9">
        <v>506</v>
      </c>
      <c r="J1416" s="9">
        <v>47.45</v>
      </c>
      <c r="K1416" s="9">
        <v>31.79</v>
      </c>
      <c r="L1416" s="9">
        <f>tbl_salesdata[[#This Row],[Units Sold]]*tbl_salesdata[[#This Row],[Unit Cost]]</f>
        <v>16085.74</v>
      </c>
      <c r="M1416" s="9">
        <f>tbl_salesdata[[#This Row],[Units Sold]]*tbl_salesdata[[#This Row],[Unit Price]]</f>
        <v>24009.7</v>
      </c>
      <c r="N1416" s="9">
        <f>tbl_salesdata[[#This Row],[Total Sales]]-tbl_salesdata[[#This Row],[Total Cost]]</f>
        <v>7923.9600000000009</v>
      </c>
      <c r="O1416">
        <f>tbl_salesdata[[#This Row],[Ship Date]]-tbl_salesdata[[#This Row],[Order Date]]</f>
        <v>19</v>
      </c>
      <c r="P1416">
        <f>WEEKDAY(tbl_salesdata[[#This Row],[Order Date]],2)</f>
        <v>4</v>
      </c>
      <c r="Q1416" t="str">
        <f>TEXT(tbl_salesdata[[#This Row],[Order Date]],"dddd")</f>
        <v>Thursday</v>
      </c>
      <c r="R1416" t="str">
        <f>IF(tbl_salesdata[[#This Row],[Weekdaynum]]&gt;5,"Yes","No")</f>
        <v>No</v>
      </c>
    </row>
    <row r="1417" spans="1:18" hidden="1" x14ac:dyDescent="0.35">
      <c r="A1417">
        <v>467980086</v>
      </c>
      <c r="B1417" s="3">
        <v>42426</v>
      </c>
      <c r="C1417" s="3">
        <v>42441</v>
      </c>
      <c r="D1417" t="s">
        <v>98</v>
      </c>
      <c r="E1417" t="s">
        <v>38</v>
      </c>
      <c r="F1417" t="s">
        <v>22</v>
      </c>
      <c r="G1417" t="s">
        <v>14</v>
      </c>
      <c r="H1417" t="s">
        <v>15</v>
      </c>
      <c r="I1417" s="9">
        <v>4562</v>
      </c>
      <c r="J1417" s="9">
        <v>47.45</v>
      </c>
      <c r="K1417" s="9">
        <v>31.79</v>
      </c>
      <c r="L1417" s="9">
        <f>tbl_salesdata[[#This Row],[Units Sold]]*tbl_salesdata[[#This Row],[Unit Cost]]</f>
        <v>145025.98000000001</v>
      </c>
      <c r="M1417" s="9">
        <f>tbl_salesdata[[#This Row],[Units Sold]]*tbl_salesdata[[#This Row],[Unit Price]]</f>
        <v>216466.90000000002</v>
      </c>
      <c r="N1417" s="9">
        <f>tbl_salesdata[[#This Row],[Total Sales]]-tbl_salesdata[[#This Row],[Total Cost]]</f>
        <v>71440.920000000013</v>
      </c>
      <c r="O1417">
        <f>tbl_salesdata[[#This Row],[Ship Date]]-tbl_salesdata[[#This Row],[Order Date]]</f>
        <v>15</v>
      </c>
      <c r="P1417">
        <f>WEEKDAY(tbl_salesdata[[#This Row],[Order Date]],2)</f>
        <v>5</v>
      </c>
      <c r="Q1417" t="str">
        <f>TEXT(tbl_salesdata[[#This Row],[Order Date]],"dddd")</f>
        <v>Friday</v>
      </c>
      <c r="R1417" t="str">
        <f>IF(tbl_salesdata[[#This Row],[Weekdaynum]]&gt;5,"Yes","No")</f>
        <v>No</v>
      </c>
    </row>
    <row r="1418" spans="1:18" hidden="1" x14ac:dyDescent="0.35">
      <c r="A1418">
        <v>211278092</v>
      </c>
      <c r="B1418" s="3">
        <v>43737</v>
      </c>
      <c r="C1418" s="3">
        <v>43745</v>
      </c>
      <c r="D1418" t="s">
        <v>220</v>
      </c>
      <c r="E1418" t="s">
        <v>29</v>
      </c>
      <c r="F1418" t="s">
        <v>30</v>
      </c>
      <c r="G1418" t="s">
        <v>14</v>
      </c>
      <c r="H1418" t="s">
        <v>26</v>
      </c>
      <c r="I1418" s="9">
        <v>737</v>
      </c>
      <c r="J1418" s="9">
        <v>81.73</v>
      </c>
      <c r="K1418" s="9">
        <v>56.67</v>
      </c>
      <c r="L1418" s="9">
        <f>tbl_salesdata[[#This Row],[Units Sold]]*tbl_salesdata[[#This Row],[Unit Cost]]</f>
        <v>41765.79</v>
      </c>
      <c r="M1418" s="9">
        <f>tbl_salesdata[[#This Row],[Units Sold]]*tbl_salesdata[[#This Row],[Unit Price]]</f>
        <v>60235.01</v>
      </c>
      <c r="N1418" s="9">
        <f>tbl_salesdata[[#This Row],[Total Sales]]-tbl_salesdata[[#This Row],[Total Cost]]</f>
        <v>18469.22</v>
      </c>
      <c r="O1418">
        <f>tbl_salesdata[[#This Row],[Ship Date]]-tbl_salesdata[[#This Row],[Order Date]]</f>
        <v>8</v>
      </c>
      <c r="P1418">
        <f>WEEKDAY(tbl_salesdata[[#This Row],[Order Date]],2)</f>
        <v>7</v>
      </c>
      <c r="Q1418" t="str">
        <f>TEXT(tbl_salesdata[[#This Row],[Order Date]],"dddd")</f>
        <v>Sunday</v>
      </c>
      <c r="R1418" t="str">
        <f>IF(tbl_salesdata[[#This Row],[Weekdaynum]]&gt;5,"Yes","No")</f>
        <v>Yes</v>
      </c>
    </row>
    <row r="1419" spans="1:18" hidden="1" x14ac:dyDescent="0.35">
      <c r="A1419">
        <v>975823962</v>
      </c>
      <c r="B1419" s="3">
        <v>43170</v>
      </c>
      <c r="C1419" s="3">
        <v>43186</v>
      </c>
      <c r="D1419" t="s">
        <v>176</v>
      </c>
      <c r="E1419" t="s">
        <v>21</v>
      </c>
      <c r="F1419" t="s">
        <v>40</v>
      </c>
      <c r="G1419" t="s">
        <v>14</v>
      </c>
      <c r="H1419" t="s">
        <v>26</v>
      </c>
      <c r="I1419" s="9">
        <v>6850</v>
      </c>
      <c r="J1419" s="9">
        <v>651.21</v>
      </c>
      <c r="K1419" s="9">
        <v>524.96</v>
      </c>
      <c r="L1419" s="9">
        <f>tbl_salesdata[[#This Row],[Units Sold]]*tbl_salesdata[[#This Row],[Unit Cost]]</f>
        <v>3595976.0000000005</v>
      </c>
      <c r="M1419" s="9">
        <f>tbl_salesdata[[#This Row],[Units Sold]]*tbl_salesdata[[#This Row],[Unit Price]]</f>
        <v>4460788.5</v>
      </c>
      <c r="N1419" s="9">
        <f>tbl_salesdata[[#This Row],[Total Sales]]-tbl_salesdata[[#This Row],[Total Cost]]</f>
        <v>864812.49999999953</v>
      </c>
      <c r="O1419">
        <f>tbl_salesdata[[#This Row],[Ship Date]]-tbl_salesdata[[#This Row],[Order Date]]</f>
        <v>16</v>
      </c>
      <c r="P1419">
        <f>WEEKDAY(tbl_salesdata[[#This Row],[Order Date]],2)</f>
        <v>7</v>
      </c>
      <c r="Q1419" t="str">
        <f>TEXT(tbl_salesdata[[#This Row],[Order Date]],"dddd")</f>
        <v>Sunday</v>
      </c>
      <c r="R1419" t="str">
        <f>IF(tbl_salesdata[[#This Row],[Weekdaynum]]&gt;5,"Yes","No")</f>
        <v>Yes</v>
      </c>
    </row>
    <row r="1420" spans="1:18" hidden="1" x14ac:dyDescent="0.35">
      <c r="A1420">
        <v>860104024</v>
      </c>
      <c r="B1420" s="3">
        <v>43826</v>
      </c>
      <c r="C1420" s="3">
        <v>43832</v>
      </c>
      <c r="D1420" t="s">
        <v>135</v>
      </c>
      <c r="E1420" t="s">
        <v>21</v>
      </c>
      <c r="F1420" t="s">
        <v>42</v>
      </c>
      <c r="G1420" t="s">
        <v>18</v>
      </c>
      <c r="H1420" t="s">
        <v>15</v>
      </c>
      <c r="I1420" s="9">
        <v>2749</v>
      </c>
      <c r="J1420" s="9">
        <v>437.2</v>
      </c>
      <c r="K1420" s="9">
        <v>263.33</v>
      </c>
      <c r="L1420" s="9">
        <f>tbl_salesdata[[#This Row],[Units Sold]]*tbl_salesdata[[#This Row],[Unit Cost]]</f>
        <v>723894.16999999993</v>
      </c>
      <c r="M1420" s="9">
        <f>tbl_salesdata[[#This Row],[Units Sold]]*tbl_salesdata[[#This Row],[Unit Price]]</f>
        <v>1201862.8</v>
      </c>
      <c r="N1420" s="9">
        <f>tbl_salesdata[[#This Row],[Total Sales]]-tbl_salesdata[[#This Row],[Total Cost]]</f>
        <v>477968.63000000012</v>
      </c>
      <c r="O1420">
        <f>tbl_salesdata[[#This Row],[Ship Date]]-tbl_salesdata[[#This Row],[Order Date]]</f>
        <v>6</v>
      </c>
      <c r="P1420">
        <f>WEEKDAY(tbl_salesdata[[#This Row],[Order Date]],2)</f>
        <v>5</v>
      </c>
      <c r="Q1420" t="str">
        <f>TEXT(tbl_salesdata[[#This Row],[Order Date]],"dddd")</f>
        <v>Friday</v>
      </c>
      <c r="R1420" t="str">
        <f>IF(tbl_salesdata[[#This Row],[Weekdaynum]]&gt;5,"Yes","No")</f>
        <v>No</v>
      </c>
    </row>
    <row r="1421" spans="1:18" hidden="1" x14ac:dyDescent="0.35">
      <c r="A1421">
        <v>732917106</v>
      </c>
      <c r="B1421" s="3">
        <v>43279</v>
      </c>
      <c r="C1421" s="3">
        <v>43290</v>
      </c>
      <c r="D1421" t="s">
        <v>218</v>
      </c>
      <c r="E1421" t="s">
        <v>38</v>
      </c>
      <c r="F1421" t="s">
        <v>42</v>
      </c>
      <c r="G1421" t="s">
        <v>14</v>
      </c>
      <c r="H1421" t="s">
        <v>15</v>
      </c>
      <c r="I1421" s="9">
        <v>5313</v>
      </c>
      <c r="J1421" s="9">
        <v>437.2</v>
      </c>
      <c r="K1421" s="9">
        <v>263.33</v>
      </c>
      <c r="L1421" s="9">
        <f>tbl_salesdata[[#This Row],[Units Sold]]*tbl_salesdata[[#This Row],[Unit Cost]]</f>
        <v>1399072.2899999998</v>
      </c>
      <c r="M1421" s="9">
        <f>tbl_salesdata[[#This Row],[Units Sold]]*tbl_salesdata[[#This Row],[Unit Price]]</f>
        <v>2322843.6</v>
      </c>
      <c r="N1421" s="9">
        <f>tbl_salesdata[[#This Row],[Total Sales]]-tbl_salesdata[[#This Row],[Total Cost]]</f>
        <v>923771.31000000029</v>
      </c>
      <c r="O1421">
        <f>tbl_salesdata[[#This Row],[Ship Date]]-tbl_salesdata[[#This Row],[Order Date]]</f>
        <v>11</v>
      </c>
      <c r="P1421">
        <f>WEEKDAY(tbl_salesdata[[#This Row],[Order Date]],2)</f>
        <v>4</v>
      </c>
      <c r="Q1421" t="str">
        <f>TEXT(tbl_salesdata[[#This Row],[Order Date]],"dddd")</f>
        <v>Thursday</v>
      </c>
      <c r="R1421" t="str">
        <f>IF(tbl_salesdata[[#This Row],[Weekdaynum]]&gt;5,"Yes","No")</f>
        <v>No</v>
      </c>
    </row>
    <row r="1422" spans="1:18" hidden="1" x14ac:dyDescent="0.35">
      <c r="A1422">
        <v>183374536</v>
      </c>
      <c r="B1422" s="3">
        <v>44756</v>
      </c>
      <c r="C1422" s="3">
        <v>44776</v>
      </c>
      <c r="D1422" t="s">
        <v>90</v>
      </c>
      <c r="E1422" t="s">
        <v>38</v>
      </c>
      <c r="F1422" t="s">
        <v>25</v>
      </c>
      <c r="G1422" t="s">
        <v>14</v>
      </c>
      <c r="H1422" t="s">
        <v>26</v>
      </c>
      <c r="I1422" s="9">
        <v>3455</v>
      </c>
      <c r="J1422" s="9">
        <v>205.7</v>
      </c>
      <c r="K1422" s="9">
        <v>117.11</v>
      </c>
      <c r="L1422" s="9">
        <f>tbl_salesdata[[#This Row],[Units Sold]]*tbl_salesdata[[#This Row],[Unit Cost]]</f>
        <v>404615.05</v>
      </c>
      <c r="M1422" s="9">
        <f>tbl_salesdata[[#This Row],[Units Sold]]*tbl_salesdata[[#This Row],[Unit Price]]</f>
        <v>710693.5</v>
      </c>
      <c r="N1422" s="9">
        <f>tbl_salesdata[[#This Row],[Total Sales]]-tbl_salesdata[[#This Row],[Total Cost]]</f>
        <v>306078.45</v>
      </c>
      <c r="O1422">
        <f>tbl_salesdata[[#This Row],[Ship Date]]-tbl_salesdata[[#This Row],[Order Date]]</f>
        <v>20</v>
      </c>
      <c r="P1422">
        <f>WEEKDAY(tbl_salesdata[[#This Row],[Order Date]],2)</f>
        <v>4</v>
      </c>
      <c r="Q1422" t="str">
        <f>TEXT(tbl_salesdata[[#This Row],[Order Date]],"dddd")</f>
        <v>Thursday</v>
      </c>
      <c r="R1422" t="str">
        <f>IF(tbl_salesdata[[#This Row],[Weekdaynum]]&gt;5,"Yes","No")</f>
        <v>No</v>
      </c>
    </row>
    <row r="1423" spans="1:18" hidden="1" x14ac:dyDescent="0.35">
      <c r="A1423">
        <v>670900142</v>
      </c>
      <c r="B1423" s="3">
        <v>42722</v>
      </c>
      <c r="C1423" s="3">
        <v>42727</v>
      </c>
      <c r="D1423" t="s">
        <v>167</v>
      </c>
      <c r="E1423" t="s">
        <v>38</v>
      </c>
      <c r="F1423" t="s">
        <v>13</v>
      </c>
      <c r="G1423" t="s">
        <v>18</v>
      </c>
      <c r="H1423" t="s">
        <v>19</v>
      </c>
      <c r="I1423" s="9">
        <v>3116</v>
      </c>
      <c r="J1423" s="9">
        <v>255.28</v>
      </c>
      <c r="K1423" s="9">
        <v>159.41999999999999</v>
      </c>
      <c r="L1423" s="9">
        <f>tbl_salesdata[[#This Row],[Units Sold]]*tbl_salesdata[[#This Row],[Unit Cost]]</f>
        <v>496752.72</v>
      </c>
      <c r="M1423" s="9">
        <f>tbl_salesdata[[#This Row],[Units Sold]]*tbl_salesdata[[#This Row],[Unit Price]]</f>
        <v>795452.48</v>
      </c>
      <c r="N1423" s="9">
        <f>tbl_salesdata[[#This Row],[Total Sales]]-tbl_salesdata[[#This Row],[Total Cost]]</f>
        <v>298699.76</v>
      </c>
      <c r="O1423">
        <f>tbl_salesdata[[#This Row],[Ship Date]]-tbl_salesdata[[#This Row],[Order Date]]</f>
        <v>5</v>
      </c>
      <c r="P1423">
        <f>WEEKDAY(tbl_salesdata[[#This Row],[Order Date]],2)</f>
        <v>7</v>
      </c>
      <c r="Q1423" t="str">
        <f>TEXT(tbl_salesdata[[#This Row],[Order Date]],"dddd")</f>
        <v>Sunday</v>
      </c>
      <c r="R1423" t="str">
        <f>IF(tbl_salesdata[[#This Row],[Weekdaynum]]&gt;5,"Yes","No")</f>
        <v>Yes</v>
      </c>
    </row>
    <row r="1424" spans="1:18" hidden="1" x14ac:dyDescent="0.35">
      <c r="A1424">
        <v>575230252</v>
      </c>
      <c r="B1424" s="3">
        <v>44494</v>
      </c>
      <c r="C1424" s="3">
        <v>44509</v>
      </c>
      <c r="D1424" t="s">
        <v>81</v>
      </c>
      <c r="E1424" t="s">
        <v>32</v>
      </c>
      <c r="F1424" t="s">
        <v>47</v>
      </c>
      <c r="G1424" t="s">
        <v>14</v>
      </c>
      <c r="H1424" t="s">
        <v>26</v>
      </c>
      <c r="I1424" s="9">
        <v>2269</v>
      </c>
      <c r="J1424" s="9">
        <v>421.89</v>
      </c>
      <c r="K1424" s="9">
        <v>364.69</v>
      </c>
      <c r="L1424" s="9">
        <f>tbl_salesdata[[#This Row],[Units Sold]]*tbl_salesdata[[#This Row],[Unit Cost]]</f>
        <v>827481.61</v>
      </c>
      <c r="M1424" s="9">
        <f>tbl_salesdata[[#This Row],[Units Sold]]*tbl_salesdata[[#This Row],[Unit Price]]</f>
        <v>957268.40999999992</v>
      </c>
      <c r="N1424" s="9">
        <f>tbl_salesdata[[#This Row],[Total Sales]]-tbl_salesdata[[#This Row],[Total Cost]]</f>
        <v>129786.79999999993</v>
      </c>
      <c r="O1424">
        <f>tbl_salesdata[[#This Row],[Ship Date]]-tbl_salesdata[[#This Row],[Order Date]]</f>
        <v>15</v>
      </c>
      <c r="P1424">
        <f>WEEKDAY(tbl_salesdata[[#This Row],[Order Date]],2)</f>
        <v>1</v>
      </c>
      <c r="Q1424" t="str">
        <f>TEXT(tbl_salesdata[[#This Row],[Order Date]],"dddd")</f>
        <v>Monday</v>
      </c>
      <c r="R1424" t="str">
        <f>IF(tbl_salesdata[[#This Row],[Weekdaynum]]&gt;5,"Yes","No")</f>
        <v>No</v>
      </c>
    </row>
    <row r="1425" spans="1:18" hidden="1" x14ac:dyDescent="0.35">
      <c r="A1425">
        <v>146413695</v>
      </c>
      <c r="B1425" s="3">
        <v>42313</v>
      </c>
      <c r="C1425" s="3">
        <v>42326</v>
      </c>
      <c r="D1425" t="s">
        <v>16</v>
      </c>
      <c r="E1425" t="s">
        <v>12</v>
      </c>
      <c r="F1425" t="s">
        <v>40</v>
      </c>
      <c r="G1425" t="s">
        <v>18</v>
      </c>
      <c r="H1425" t="s">
        <v>34</v>
      </c>
      <c r="I1425" s="9">
        <v>5921</v>
      </c>
      <c r="J1425" s="9">
        <v>651.21</v>
      </c>
      <c r="K1425" s="9">
        <v>524.96</v>
      </c>
      <c r="L1425" s="9">
        <f>tbl_salesdata[[#This Row],[Units Sold]]*tbl_salesdata[[#This Row],[Unit Cost]]</f>
        <v>3108288.16</v>
      </c>
      <c r="M1425" s="9">
        <f>tbl_salesdata[[#This Row],[Units Sold]]*tbl_salesdata[[#This Row],[Unit Price]]</f>
        <v>3855814.41</v>
      </c>
      <c r="N1425" s="9">
        <f>tbl_salesdata[[#This Row],[Total Sales]]-tbl_salesdata[[#This Row],[Total Cost]]</f>
        <v>747526.25</v>
      </c>
      <c r="O1425">
        <f>tbl_salesdata[[#This Row],[Ship Date]]-tbl_salesdata[[#This Row],[Order Date]]</f>
        <v>13</v>
      </c>
      <c r="P1425">
        <f>WEEKDAY(tbl_salesdata[[#This Row],[Order Date]],2)</f>
        <v>4</v>
      </c>
      <c r="Q1425" t="str">
        <f>TEXT(tbl_salesdata[[#This Row],[Order Date]],"dddd")</f>
        <v>Thursday</v>
      </c>
      <c r="R1425" t="str">
        <f>IF(tbl_salesdata[[#This Row],[Weekdaynum]]&gt;5,"Yes","No")</f>
        <v>No</v>
      </c>
    </row>
    <row r="1426" spans="1:18" hidden="1" x14ac:dyDescent="0.35">
      <c r="A1426">
        <v>154811799</v>
      </c>
      <c r="B1426" s="3">
        <v>43467</v>
      </c>
      <c r="C1426" s="3">
        <v>43487</v>
      </c>
      <c r="D1426" t="s">
        <v>132</v>
      </c>
      <c r="E1426" t="s">
        <v>38</v>
      </c>
      <c r="F1426" t="s">
        <v>56</v>
      </c>
      <c r="G1426" t="s">
        <v>18</v>
      </c>
      <c r="H1426" t="s">
        <v>26</v>
      </c>
      <c r="I1426" s="9">
        <v>1106</v>
      </c>
      <c r="J1426" s="9">
        <v>9.33</v>
      </c>
      <c r="K1426" s="9">
        <v>6.92</v>
      </c>
      <c r="L1426" s="9">
        <f>tbl_salesdata[[#This Row],[Units Sold]]*tbl_salesdata[[#This Row],[Unit Cost]]</f>
        <v>7653.5199999999995</v>
      </c>
      <c r="M1426" s="9">
        <f>tbl_salesdata[[#This Row],[Units Sold]]*tbl_salesdata[[#This Row],[Unit Price]]</f>
        <v>10318.98</v>
      </c>
      <c r="N1426" s="9">
        <f>tbl_salesdata[[#This Row],[Total Sales]]-tbl_salesdata[[#This Row],[Total Cost]]</f>
        <v>2665.46</v>
      </c>
      <c r="O1426">
        <f>tbl_salesdata[[#This Row],[Ship Date]]-tbl_salesdata[[#This Row],[Order Date]]</f>
        <v>20</v>
      </c>
      <c r="P1426">
        <f>WEEKDAY(tbl_salesdata[[#This Row],[Order Date]],2)</f>
        <v>3</v>
      </c>
      <c r="Q1426" t="str">
        <f>TEXT(tbl_salesdata[[#This Row],[Order Date]],"dddd")</f>
        <v>Wednesday</v>
      </c>
      <c r="R1426" t="str">
        <f>IF(tbl_salesdata[[#This Row],[Weekdaynum]]&gt;5,"Yes","No")</f>
        <v>No</v>
      </c>
    </row>
    <row r="1427" spans="1:18" hidden="1" x14ac:dyDescent="0.35">
      <c r="A1427">
        <v>541098392</v>
      </c>
      <c r="B1427" s="3">
        <v>43403</v>
      </c>
      <c r="C1427" s="3">
        <v>43407</v>
      </c>
      <c r="D1427" t="s">
        <v>190</v>
      </c>
      <c r="E1427" t="s">
        <v>38</v>
      </c>
      <c r="F1427" t="s">
        <v>76</v>
      </c>
      <c r="G1427" t="s">
        <v>14</v>
      </c>
      <c r="H1427" t="s">
        <v>19</v>
      </c>
      <c r="I1427" s="9">
        <v>1893</v>
      </c>
      <c r="J1427" s="9">
        <v>668.27</v>
      </c>
      <c r="K1427" s="9">
        <v>502.54</v>
      </c>
      <c r="L1427" s="9">
        <f>tbl_salesdata[[#This Row],[Units Sold]]*tbl_salesdata[[#This Row],[Unit Cost]]</f>
        <v>951308.22000000009</v>
      </c>
      <c r="M1427" s="9">
        <f>tbl_salesdata[[#This Row],[Units Sold]]*tbl_salesdata[[#This Row],[Unit Price]]</f>
        <v>1265035.1099999999</v>
      </c>
      <c r="N1427" s="9">
        <f>tbl_salesdata[[#This Row],[Total Sales]]-tbl_salesdata[[#This Row],[Total Cost]]</f>
        <v>313726.88999999978</v>
      </c>
      <c r="O1427">
        <f>tbl_salesdata[[#This Row],[Ship Date]]-tbl_salesdata[[#This Row],[Order Date]]</f>
        <v>4</v>
      </c>
      <c r="P1427">
        <f>WEEKDAY(tbl_salesdata[[#This Row],[Order Date]],2)</f>
        <v>2</v>
      </c>
      <c r="Q1427" t="str">
        <f>TEXT(tbl_salesdata[[#This Row],[Order Date]],"dddd")</f>
        <v>Tuesday</v>
      </c>
      <c r="R1427" t="str">
        <f>IF(tbl_salesdata[[#This Row],[Weekdaynum]]&gt;5,"Yes","No")</f>
        <v>No</v>
      </c>
    </row>
    <row r="1428" spans="1:18" hidden="1" x14ac:dyDescent="0.35">
      <c r="A1428">
        <v>866259801</v>
      </c>
      <c r="B1428" s="3">
        <v>44262</v>
      </c>
      <c r="C1428" s="3">
        <v>44277</v>
      </c>
      <c r="D1428" t="s">
        <v>148</v>
      </c>
      <c r="E1428" t="s">
        <v>24</v>
      </c>
      <c r="F1428" t="s">
        <v>13</v>
      </c>
      <c r="G1428" t="s">
        <v>14</v>
      </c>
      <c r="H1428" t="s">
        <v>15</v>
      </c>
      <c r="I1428" s="9">
        <v>4380</v>
      </c>
      <c r="J1428" s="9">
        <v>255.28</v>
      </c>
      <c r="K1428" s="9">
        <v>159.41999999999999</v>
      </c>
      <c r="L1428" s="9">
        <f>tbl_salesdata[[#This Row],[Units Sold]]*tbl_salesdata[[#This Row],[Unit Cost]]</f>
        <v>698259.6</v>
      </c>
      <c r="M1428" s="9">
        <f>tbl_salesdata[[#This Row],[Units Sold]]*tbl_salesdata[[#This Row],[Unit Price]]</f>
        <v>1118126.3999999999</v>
      </c>
      <c r="N1428" s="9">
        <f>tbl_salesdata[[#This Row],[Total Sales]]-tbl_salesdata[[#This Row],[Total Cost]]</f>
        <v>419866.79999999993</v>
      </c>
      <c r="O1428">
        <f>tbl_salesdata[[#This Row],[Ship Date]]-tbl_salesdata[[#This Row],[Order Date]]</f>
        <v>15</v>
      </c>
      <c r="P1428">
        <f>WEEKDAY(tbl_salesdata[[#This Row],[Order Date]],2)</f>
        <v>7</v>
      </c>
      <c r="Q1428" t="str">
        <f>TEXT(tbl_salesdata[[#This Row],[Order Date]],"dddd")</f>
        <v>Sunday</v>
      </c>
      <c r="R1428" t="str">
        <f>IF(tbl_salesdata[[#This Row],[Weekdaynum]]&gt;5,"Yes","No")</f>
        <v>Yes</v>
      </c>
    </row>
    <row r="1429" spans="1:18" hidden="1" x14ac:dyDescent="0.35">
      <c r="A1429">
        <v>761594855</v>
      </c>
      <c r="B1429" s="3">
        <v>44538</v>
      </c>
      <c r="C1429" s="3">
        <v>44546</v>
      </c>
      <c r="D1429" t="s">
        <v>23</v>
      </c>
      <c r="E1429" t="s">
        <v>24</v>
      </c>
      <c r="F1429" t="s">
        <v>33</v>
      </c>
      <c r="G1429" t="s">
        <v>18</v>
      </c>
      <c r="H1429" t="s">
        <v>19</v>
      </c>
      <c r="I1429" s="9">
        <v>1697</v>
      </c>
      <c r="J1429" s="9">
        <v>109.28</v>
      </c>
      <c r="K1429" s="9">
        <v>35.840000000000003</v>
      </c>
      <c r="L1429" s="9">
        <f>tbl_salesdata[[#This Row],[Units Sold]]*tbl_salesdata[[#This Row],[Unit Cost]]</f>
        <v>60820.480000000003</v>
      </c>
      <c r="M1429" s="9">
        <f>tbl_salesdata[[#This Row],[Units Sold]]*tbl_salesdata[[#This Row],[Unit Price]]</f>
        <v>185448.16</v>
      </c>
      <c r="N1429" s="9">
        <f>tbl_salesdata[[#This Row],[Total Sales]]-tbl_salesdata[[#This Row],[Total Cost]]</f>
        <v>124627.68</v>
      </c>
      <c r="O1429">
        <f>tbl_salesdata[[#This Row],[Ship Date]]-tbl_salesdata[[#This Row],[Order Date]]</f>
        <v>8</v>
      </c>
      <c r="P1429">
        <f>WEEKDAY(tbl_salesdata[[#This Row],[Order Date]],2)</f>
        <v>3</v>
      </c>
      <c r="Q1429" t="str">
        <f>TEXT(tbl_salesdata[[#This Row],[Order Date]],"dddd")</f>
        <v>Wednesday</v>
      </c>
      <c r="R1429" t="str">
        <f>IF(tbl_salesdata[[#This Row],[Weekdaynum]]&gt;5,"Yes","No")</f>
        <v>No</v>
      </c>
    </row>
    <row r="1430" spans="1:18" hidden="1" x14ac:dyDescent="0.35">
      <c r="A1430">
        <v>378714883</v>
      </c>
      <c r="B1430" s="3">
        <v>44151</v>
      </c>
      <c r="C1430" s="3">
        <v>44159</v>
      </c>
      <c r="D1430" t="s">
        <v>60</v>
      </c>
      <c r="E1430" t="s">
        <v>21</v>
      </c>
      <c r="F1430" t="s">
        <v>42</v>
      </c>
      <c r="G1430" t="s">
        <v>18</v>
      </c>
      <c r="H1430" t="s">
        <v>15</v>
      </c>
      <c r="I1430" s="9">
        <v>9005</v>
      </c>
      <c r="J1430" s="9">
        <v>437.2</v>
      </c>
      <c r="K1430" s="9">
        <v>263.33</v>
      </c>
      <c r="L1430" s="9">
        <f>tbl_salesdata[[#This Row],[Units Sold]]*tbl_salesdata[[#This Row],[Unit Cost]]</f>
        <v>2371286.65</v>
      </c>
      <c r="M1430" s="9">
        <f>tbl_salesdata[[#This Row],[Units Sold]]*tbl_salesdata[[#This Row],[Unit Price]]</f>
        <v>3936986</v>
      </c>
      <c r="N1430" s="9">
        <f>tbl_salesdata[[#This Row],[Total Sales]]-tbl_salesdata[[#This Row],[Total Cost]]</f>
        <v>1565699.35</v>
      </c>
      <c r="O1430">
        <f>tbl_salesdata[[#This Row],[Ship Date]]-tbl_salesdata[[#This Row],[Order Date]]</f>
        <v>8</v>
      </c>
      <c r="P1430">
        <f>WEEKDAY(tbl_salesdata[[#This Row],[Order Date]],2)</f>
        <v>1</v>
      </c>
      <c r="Q1430" t="str">
        <f>TEXT(tbl_salesdata[[#This Row],[Order Date]],"dddd")</f>
        <v>Monday</v>
      </c>
      <c r="R1430" t="str">
        <f>IF(tbl_salesdata[[#This Row],[Weekdaynum]]&gt;5,"Yes","No")</f>
        <v>No</v>
      </c>
    </row>
    <row r="1431" spans="1:18" hidden="1" x14ac:dyDescent="0.35">
      <c r="A1431">
        <v>839543712</v>
      </c>
      <c r="B1431" s="3">
        <v>43336</v>
      </c>
      <c r="C1431" s="3">
        <v>43345</v>
      </c>
      <c r="D1431" t="s">
        <v>96</v>
      </c>
      <c r="E1431" t="s">
        <v>29</v>
      </c>
      <c r="F1431" t="s">
        <v>30</v>
      </c>
      <c r="G1431" t="s">
        <v>14</v>
      </c>
      <c r="H1431" t="s">
        <v>34</v>
      </c>
      <c r="I1431" s="9">
        <v>8496</v>
      </c>
      <c r="J1431" s="9">
        <v>81.73</v>
      </c>
      <c r="K1431" s="9">
        <v>56.67</v>
      </c>
      <c r="L1431" s="9">
        <f>tbl_salesdata[[#This Row],[Units Sold]]*tbl_salesdata[[#This Row],[Unit Cost]]</f>
        <v>481468.32</v>
      </c>
      <c r="M1431" s="9">
        <f>tbl_salesdata[[#This Row],[Units Sold]]*tbl_salesdata[[#This Row],[Unit Price]]</f>
        <v>694378.08000000007</v>
      </c>
      <c r="N1431" s="9">
        <f>tbl_salesdata[[#This Row],[Total Sales]]-tbl_salesdata[[#This Row],[Total Cost]]</f>
        <v>212909.76000000007</v>
      </c>
      <c r="O1431">
        <f>tbl_salesdata[[#This Row],[Ship Date]]-tbl_salesdata[[#This Row],[Order Date]]</f>
        <v>9</v>
      </c>
      <c r="P1431">
        <f>WEEKDAY(tbl_salesdata[[#This Row],[Order Date]],2)</f>
        <v>5</v>
      </c>
      <c r="Q1431" t="str">
        <f>TEXT(tbl_salesdata[[#This Row],[Order Date]],"dddd")</f>
        <v>Friday</v>
      </c>
      <c r="R1431" t="str">
        <f>IF(tbl_salesdata[[#This Row],[Weekdaynum]]&gt;5,"Yes","No")</f>
        <v>No</v>
      </c>
    </row>
    <row r="1432" spans="1:18" hidden="1" x14ac:dyDescent="0.35">
      <c r="A1432">
        <v>186317670</v>
      </c>
      <c r="B1432" s="3">
        <v>44334</v>
      </c>
      <c r="C1432" s="3">
        <v>44340</v>
      </c>
      <c r="D1432" t="s">
        <v>23</v>
      </c>
      <c r="E1432" t="s">
        <v>24</v>
      </c>
      <c r="F1432" t="s">
        <v>22</v>
      </c>
      <c r="G1432" t="s">
        <v>14</v>
      </c>
      <c r="H1432" t="s">
        <v>15</v>
      </c>
      <c r="I1432" s="9">
        <v>4394</v>
      </c>
      <c r="J1432" s="9">
        <v>47.45</v>
      </c>
      <c r="K1432" s="9">
        <v>31.79</v>
      </c>
      <c r="L1432" s="9">
        <f>tbl_salesdata[[#This Row],[Units Sold]]*tbl_salesdata[[#This Row],[Unit Cost]]</f>
        <v>139685.26</v>
      </c>
      <c r="M1432" s="9">
        <f>tbl_salesdata[[#This Row],[Units Sold]]*tbl_salesdata[[#This Row],[Unit Price]]</f>
        <v>208495.30000000002</v>
      </c>
      <c r="N1432" s="9">
        <f>tbl_salesdata[[#This Row],[Total Sales]]-tbl_salesdata[[#This Row],[Total Cost]]</f>
        <v>68810.040000000008</v>
      </c>
      <c r="O1432">
        <f>tbl_salesdata[[#This Row],[Ship Date]]-tbl_salesdata[[#This Row],[Order Date]]</f>
        <v>6</v>
      </c>
      <c r="P1432">
        <f>WEEKDAY(tbl_salesdata[[#This Row],[Order Date]],2)</f>
        <v>2</v>
      </c>
      <c r="Q1432" t="str">
        <f>TEXT(tbl_salesdata[[#This Row],[Order Date]],"dddd")</f>
        <v>Tuesday</v>
      </c>
      <c r="R1432" t="str">
        <f>IF(tbl_salesdata[[#This Row],[Weekdaynum]]&gt;5,"Yes","No")</f>
        <v>No</v>
      </c>
    </row>
    <row r="1433" spans="1:18" hidden="1" x14ac:dyDescent="0.35">
      <c r="A1433">
        <v>131585586</v>
      </c>
      <c r="B1433" s="3">
        <v>42807</v>
      </c>
      <c r="C1433" s="3">
        <v>42808</v>
      </c>
      <c r="D1433" t="s">
        <v>165</v>
      </c>
      <c r="E1433" t="s">
        <v>21</v>
      </c>
      <c r="F1433" t="s">
        <v>30</v>
      </c>
      <c r="G1433" t="s">
        <v>18</v>
      </c>
      <c r="H1433" t="s">
        <v>19</v>
      </c>
      <c r="I1433" s="9">
        <v>7954</v>
      </c>
      <c r="J1433" s="9">
        <v>81.73</v>
      </c>
      <c r="K1433" s="9">
        <v>56.67</v>
      </c>
      <c r="L1433" s="9">
        <f>tbl_salesdata[[#This Row],[Units Sold]]*tbl_salesdata[[#This Row],[Unit Cost]]</f>
        <v>450753.18</v>
      </c>
      <c r="M1433" s="9">
        <f>tbl_salesdata[[#This Row],[Units Sold]]*tbl_salesdata[[#This Row],[Unit Price]]</f>
        <v>650080.42000000004</v>
      </c>
      <c r="N1433" s="9">
        <f>tbl_salesdata[[#This Row],[Total Sales]]-tbl_salesdata[[#This Row],[Total Cost]]</f>
        <v>199327.24000000005</v>
      </c>
      <c r="O1433">
        <f>tbl_salesdata[[#This Row],[Ship Date]]-tbl_salesdata[[#This Row],[Order Date]]</f>
        <v>1</v>
      </c>
      <c r="P1433">
        <f>WEEKDAY(tbl_salesdata[[#This Row],[Order Date]],2)</f>
        <v>1</v>
      </c>
      <c r="Q1433" t="str">
        <f>TEXT(tbl_salesdata[[#This Row],[Order Date]],"dddd")</f>
        <v>Monday</v>
      </c>
      <c r="R1433" t="str">
        <f>IF(tbl_salesdata[[#This Row],[Weekdaynum]]&gt;5,"Yes","No")</f>
        <v>No</v>
      </c>
    </row>
    <row r="1434" spans="1:18" hidden="1" x14ac:dyDescent="0.35">
      <c r="A1434">
        <v>208208787</v>
      </c>
      <c r="B1434" s="3">
        <v>42738</v>
      </c>
      <c r="C1434" s="3">
        <v>42746</v>
      </c>
      <c r="D1434" t="s">
        <v>93</v>
      </c>
      <c r="E1434" t="s">
        <v>29</v>
      </c>
      <c r="F1434" t="s">
        <v>56</v>
      </c>
      <c r="G1434" t="s">
        <v>18</v>
      </c>
      <c r="H1434" t="s">
        <v>19</v>
      </c>
      <c r="I1434" s="9">
        <v>2462</v>
      </c>
      <c r="J1434" s="9">
        <v>9.33</v>
      </c>
      <c r="K1434" s="9">
        <v>6.92</v>
      </c>
      <c r="L1434" s="9">
        <f>tbl_salesdata[[#This Row],[Units Sold]]*tbl_salesdata[[#This Row],[Unit Cost]]</f>
        <v>17037.04</v>
      </c>
      <c r="M1434" s="9">
        <f>tbl_salesdata[[#This Row],[Units Sold]]*tbl_salesdata[[#This Row],[Unit Price]]</f>
        <v>22970.46</v>
      </c>
      <c r="N1434" s="9">
        <f>tbl_salesdata[[#This Row],[Total Sales]]-tbl_salesdata[[#This Row],[Total Cost]]</f>
        <v>5933.4199999999983</v>
      </c>
      <c r="O1434">
        <f>tbl_salesdata[[#This Row],[Ship Date]]-tbl_salesdata[[#This Row],[Order Date]]</f>
        <v>8</v>
      </c>
      <c r="P1434">
        <f>WEEKDAY(tbl_salesdata[[#This Row],[Order Date]],2)</f>
        <v>2</v>
      </c>
      <c r="Q1434" t="str">
        <f>TEXT(tbl_salesdata[[#This Row],[Order Date]],"dddd")</f>
        <v>Tuesday</v>
      </c>
      <c r="R1434" t="str">
        <f>IF(tbl_salesdata[[#This Row],[Weekdaynum]]&gt;5,"Yes","No")</f>
        <v>No</v>
      </c>
    </row>
    <row r="1435" spans="1:18" hidden="1" x14ac:dyDescent="0.35">
      <c r="A1435">
        <v>919361102</v>
      </c>
      <c r="B1435" s="3">
        <v>42264</v>
      </c>
      <c r="C1435" s="3">
        <v>42266</v>
      </c>
      <c r="D1435" t="s">
        <v>148</v>
      </c>
      <c r="E1435" t="s">
        <v>24</v>
      </c>
      <c r="F1435" t="s">
        <v>13</v>
      </c>
      <c r="G1435" t="s">
        <v>18</v>
      </c>
      <c r="H1435" t="s">
        <v>15</v>
      </c>
      <c r="I1435" s="9">
        <v>8235</v>
      </c>
      <c r="J1435" s="9">
        <v>255.28</v>
      </c>
      <c r="K1435" s="9">
        <v>159.41999999999999</v>
      </c>
      <c r="L1435" s="9">
        <f>tbl_salesdata[[#This Row],[Units Sold]]*tbl_salesdata[[#This Row],[Unit Cost]]</f>
        <v>1312823.7</v>
      </c>
      <c r="M1435" s="9">
        <f>tbl_salesdata[[#This Row],[Units Sold]]*tbl_salesdata[[#This Row],[Unit Price]]</f>
        <v>2102230.7999999998</v>
      </c>
      <c r="N1435" s="9">
        <f>tbl_salesdata[[#This Row],[Total Sales]]-tbl_salesdata[[#This Row],[Total Cost]]</f>
        <v>789407.09999999986</v>
      </c>
      <c r="O1435">
        <f>tbl_salesdata[[#This Row],[Ship Date]]-tbl_salesdata[[#This Row],[Order Date]]</f>
        <v>2</v>
      </c>
      <c r="P1435">
        <f>WEEKDAY(tbl_salesdata[[#This Row],[Order Date]],2)</f>
        <v>4</v>
      </c>
      <c r="Q1435" t="str">
        <f>TEXT(tbl_salesdata[[#This Row],[Order Date]],"dddd")</f>
        <v>Thursday</v>
      </c>
      <c r="R1435" t="str">
        <f>IF(tbl_salesdata[[#This Row],[Weekdaynum]]&gt;5,"Yes","No")</f>
        <v>No</v>
      </c>
    </row>
    <row r="1436" spans="1:18" x14ac:dyDescent="0.35">
      <c r="A1436">
        <v>886306846</v>
      </c>
      <c r="B1436" s="3">
        <v>43729</v>
      </c>
      <c r="C1436" s="3">
        <v>43750</v>
      </c>
      <c r="D1436" t="s">
        <v>98</v>
      </c>
      <c r="E1436" t="s">
        <v>38</v>
      </c>
      <c r="F1436" t="s">
        <v>13</v>
      </c>
      <c r="G1436" t="s">
        <v>14</v>
      </c>
      <c r="H1436" t="s">
        <v>34</v>
      </c>
      <c r="I1436" s="9">
        <v>6746</v>
      </c>
      <c r="J1436" s="9">
        <v>255.28</v>
      </c>
      <c r="K1436" s="9">
        <v>159.41999999999999</v>
      </c>
      <c r="L1436" s="9">
        <f>tbl_salesdata[[#This Row],[Units Sold]]*tbl_salesdata[[#This Row],[Unit Cost]]</f>
        <v>1075447.3199999998</v>
      </c>
      <c r="M1436" s="9">
        <f>tbl_salesdata[[#This Row],[Units Sold]]*tbl_salesdata[[#This Row],[Unit Price]]</f>
        <v>1722118.8800000001</v>
      </c>
      <c r="N1436" s="9">
        <f>tbl_salesdata[[#This Row],[Total Sales]]-tbl_salesdata[[#This Row],[Total Cost]]</f>
        <v>646671.56000000029</v>
      </c>
      <c r="O1436">
        <f>tbl_salesdata[[#This Row],[Ship Date]]-tbl_salesdata[[#This Row],[Order Date]]</f>
        <v>21</v>
      </c>
      <c r="P1436">
        <f>WEEKDAY(tbl_salesdata[[#This Row],[Order Date]],2)</f>
        <v>6</v>
      </c>
      <c r="Q1436" t="str">
        <f>TEXT(tbl_salesdata[[#This Row],[Order Date]],"dddd")</f>
        <v>Saturday</v>
      </c>
      <c r="R1436" t="str">
        <f>IF(tbl_salesdata[[#This Row],[Weekdaynum]]&gt;5,"Yes","No")</f>
        <v>Yes</v>
      </c>
    </row>
    <row r="1437" spans="1:18" hidden="1" x14ac:dyDescent="0.35">
      <c r="A1437">
        <v>309510886</v>
      </c>
      <c r="B1437" s="3">
        <v>42288</v>
      </c>
      <c r="C1437" s="3">
        <v>42307</v>
      </c>
      <c r="D1437" t="s">
        <v>151</v>
      </c>
      <c r="E1437" t="s">
        <v>32</v>
      </c>
      <c r="F1437" t="s">
        <v>22</v>
      </c>
      <c r="G1437" t="s">
        <v>18</v>
      </c>
      <c r="H1437" t="s">
        <v>26</v>
      </c>
      <c r="I1437" s="9">
        <v>4</v>
      </c>
      <c r="J1437" s="9">
        <v>47.45</v>
      </c>
      <c r="K1437" s="9">
        <v>31.79</v>
      </c>
      <c r="L1437" s="9">
        <f>tbl_salesdata[[#This Row],[Units Sold]]*tbl_salesdata[[#This Row],[Unit Cost]]</f>
        <v>127.16</v>
      </c>
      <c r="M1437" s="9">
        <f>tbl_salesdata[[#This Row],[Units Sold]]*tbl_salesdata[[#This Row],[Unit Price]]</f>
        <v>189.8</v>
      </c>
      <c r="N1437" s="9">
        <f>tbl_salesdata[[#This Row],[Total Sales]]-tbl_salesdata[[#This Row],[Total Cost]]</f>
        <v>62.640000000000015</v>
      </c>
      <c r="O1437">
        <f>tbl_salesdata[[#This Row],[Ship Date]]-tbl_salesdata[[#This Row],[Order Date]]</f>
        <v>19</v>
      </c>
      <c r="P1437">
        <f>WEEKDAY(tbl_salesdata[[#This Row],[Order Date]],2)</f>
        <v>7</v>
      </c>
      <c r="Q1437" t="str">
        <f>TEXT(tbl_salesdata[[#This Row],[Order Date]],"dddd")</f>
        <v>Sunday</v>
      </c>
      <c r="R1437" t="str">
        <f>IF(tbl_salesdata[[#This Row],[Weekdaynum]]&gt;5,"Yes","No")</f>
        <v>Yes</v>
      </c>
    </row>
    <row r="1438" spans="1:18" hidden="1" x14ac:dyDescent="0.35">
      <c r="A1438">
        <v>796418511</v>
      </c>
      <c r="B1438" s="3">
        <v>42778</v>
      </c>
      <c r="C1438" s="3">
        <v>42788</v>
      </c>
      <c r="D1438" t="s">
        <v>175</v>
      </c>
      <c r="E1438" t="s">
        <v>21</v>
      </c>
      <c r="F1438" t="s">
        <v>47</v>
      </c>
      <c r="G1438" t="s">
        <v>14</v>
      </c>
      <c r="H1438" t="s">
        <v>26</v>
      </c>
      <c r="I1438" s="9">
        <v>6791</v>
      </c>
      <c r="J1438" s="9">
        <v>421.89</v>
      </c>
      <c r="K1438" s="9">
        <v>364.69</v>
      </c>
      <c r="L1438" s="9">
        <f>tbl_salesdata[[#This Row],[Units Sold]]*tbl_salesdata[[#This Row],[Unit Cost]]</f>
        <v>2476609.79</v>
      </c>
      <c r="M1438" s="9">
        <f>tbl_salesdata[[#This Row],[Units Sold]]*tbl_salesdata[[#This Row],[Unit Price]]</f>
        <v>2865054.9899999998</v>
      </c>
      <c r="N1438" s="9">
        <f>tbl_salesdata[[#This Row],[Total Sales]]-tbl_salesdata[[#This Row],[Total Cost]]</f>
        <v>388445.19999999972</v>
      </c>
      <c r="O1438">
        <f>tbl_salesdata[[#This Row],[Ship Date]]-tbl_salesdata[[#This Row],[Order Date]]</f>
        <v>10</v>
      </c>
      <c r="P1438">
        <f>WEEKDAY(tbl_salesdata[[#This Row],[Order Date]],2)</f>
        <v>7</v>
      </c>
      <c r="Q1438" t="str">
        <f>TEXT(tbl_salesdata[[#This Row],[Order Date]],"dddd")</f>
        <v>Sunday</v>
      </c>
      <c r="R1438" t="str">
        <f>IF(tbl_salesdata[[#This Row],[Weekdaynum]]&gt;5,"Yes","No")</f>
        <v>Yes</v>
      </c>
    </row>
    <row r="1439" spans="1:18" x14ac:dyDescent="0.35">
      <c r="A1439">
        <v>807468354</v>
      </c>
      <c r="B1439" s="3">
        <v>43351</v>
      </c>
      <c r="C1439" s="3">
        <v>43353</v>
      </c>
      <c r="D1439" t="s">
        <v>153</v>
      </c>
      <c r="E1439" t="s">
        <v>38</v>
      </c>
      <c r="F1439" t="s">
        <v>13</v>
      </c>
      <c r="G1439" t="s">
        <v>18</v>
      </c>
      <c r="H1439" t="s">
        <v>19</v>
      </c>
      <c r="I1439" s="9">
        <v>6685</v>
      </c>
      <c r="J1439" s="9">
        <v>255.28</v>
      </c>
      <c r="K1439" s="9">
        <v>159.41999999999999</v>
      </c>
      <c r="L1439" s="9">
        <f>tbl_salesdata[[#This Row],[Units Sold]]*tbl_salesdata[[#This Row],[Unit Cost]]</f>
        <v>1065722.7</v>
      </c>
      <c r="M1439" s="9">
        <f>tbl_salesdata[[#This Row],[Units Sold]]*tbl_salesdata[[#This Row],[Unit Price]]</f>
        <v>1706546.8</v>
      </c>
      <c r="N1439" s="9">
        <f>tbl_salesdata[[#This Row],[Total Sales]]-tbl_salesdata[[#This Row],[Total Cost]]</f>
        <v>640824.10000000009</v>
      </c>
      <c r="O1439">
        <f>tbl_salesdata[[#This Row],[Ship Date]]-tbl_salesdata[[#This Row],[Order Date]]</f>
        <v>2</v>
      </c>
      <c r="P1439">
        <f>WEEKDAY(tbl_salesdata[[#This Row],[Order Date]],2)</f>
        <v>6</v>
      </c>
      <c r="Q1439" t="str">
        <f>TEXT(tbl_salesdata[[#This Row],[Order Date]],"dddd")</f>
        <v>Saturday</v>
      </c>
      <c r="R1439" t="str">
        <f>IF(tbl_salesdata[[#This Row],[Weekdaynum]]&gt;5,"Yes","No")</f>
        <v>Yes</v>
      </c>
    </row>
    <row r="1440" spans="1:18" hidden="1" x14ac:dyDescent="0.35">
      <c r="A1440">
        <v>526018369</v>
      </c>
      <c r="B1440" s="3">
        <v>44350</v>
      </c>
      <c r="C1440" s="3">
        <v>44359</v>
      </c>
      <c r="D1440" t="s">
        <v>144</v>
      </c>
      <c r="E1440" t="s">
        <v>21</v>
      </c>
      <c r="F1440" t="s">
        <v>42</v>
      </c>
      <c r="G1440" t="s">
        <v>14</v>
      </c>
      <c r="H1440" t="s">
        <v>15</v>
      </c>
      <c r="I1440" s="9">
        <v>9379</v>
      </c>
      <c r="J1440" s="9">
        <v>437.2</v>
      </c>
      <c r="K1440" s="9">
        <v>263.33</v>
      </c>
      <c r="L1440" s="9">
        <f>tbl_salesdata[[#This Row],[Units Sold]]*tbl_salesdata[[#This Row],[Unit Cost]]</f>
        <v>2469772.0699999998</v>
      </c>
      <c r="M1440" s="9">
        <f>tbl_salesdata[[#This Row],[Units Sold]]*tbl_salesdata[[#This Row],[Unit Price]]</f>
        <v>4100498.8</v>
      </c>
      <c r="N1440" s="9">
        <f>tbl_salesdata[[#This Row],[Total Sales]]-tbl_salesdata[[#This Row],[Total Cost]]</f>
        <v>1630726.73</v>
      </c>
      <c r="O1440">
        <f>tbl_salesdata[[#This Row],[Ship Date]]-tbl_salesdata[[#This Row],[Order Date]]</f>
        <v>9</v>
      </c>
      <c r="P1440">
        <f>WEEKDAY(tbl_salesdata[[#This Row],[Order Date]],2)</f>
        <v>4</v>
      </c>
      <c r="Q1440" t="str">
        <f>TEXT(tbl_salesdata[[#This Row],[Order Date]],"dddd")</f>
        <v>Thursday</v>
      </c>
      <c r="R1440" t="str">
        <f>IF(tbl_salesdata[[#This Row],[Weekdaynum]]&gt;5,"Yes","No")</f>
        <v>No</v>
      </c>
    </row>
    <row r="1441" spans="1:18" x14ac:dyDescent="0.35">
      <c r="A1441">
        <v>904169070</v>
      </c>
      <c r="B1441" s="3">
        <v>44002</v>
      </c>
      <c r="C1441" s="3">
        <v>44017</v>
      </c>
      <c r="D1441" t="s">
        <v>62</v>
      </c>
      <c r="E1441" t="s">
        <v>38</v>
      </c>
      <c r="F1441" t="s">
        <v>40</v>
      </c>
      <c r="G1441" t="s">
        <v>18</v>
      </c>
      <c r="H1441" t="s">
        <v>15</v>
      </c>
      <c r="I1441" s="9">
        <v>2575</v>
      </c>
      <c r="J1441" s="9">
        <v>651.21</v>
      </c>
      <c r="K1441" s="9">
        <v>524.96</v>
      </c>
      <c r="L1441" s="9">
        <f>tbl_salesdata[[#This Row],[Units Sold]]*tbl_salesdata[[#This Row],[Unit Cost]]</f>
        <v>1351772</v>
      </c>
      <c r="M1441" s="9">
        <f>tbl_salesdata[[#This Row],[Units Sold]]*tbl_salesdata[[#This Row],[Unit Price]]</f>
        <v>1676865.75</v>
      </c>
      <c r="N1441" s="9">
        <f>tbl_salesdata[[#This Row],[Total Sales]]-tbl_salesdata[[#This Row],[Total Cost]]</f>
        <v>325093.75</v>
      </c>
      <c r="O1441">
        <f>tbl_salesdata[[#This Row],[Ship Date]]-tbl_salesdata[[#This Row],[Order Date]]</f>
        <v>15</v>
      </c>
      <c r="P1441">
        <f>WEEKDAY(tbl_salesdata[[#This Row],[Order Date]],2)</f>
        <v>6</v>
      </c>
      <c r="Q1441" t="str">
        <f>TEXT(tbl_salesdata[[#This Row],[Order Date]],"dddd")</f>
        <v>Saturday</v>
      </c>
      <c r="R1441" t="str">
        <f>IF(tbl_salesdata[[#This Row],[Weekdaynum]]&gt;5,"Yes","No")</f>
        <v>Yes</v>
      </c>
    </row>
    <row r="1442" spans="1:18" hidden="1" x14ac:dyDescent="0.35">
      <c r="A1442">
        <v>596469056</v>
      </c>
      <c r="B1442" s="3">
        <v>44012</v>
      </c>
      <c r="C1442" s="3">
        <v>44027</v>
      </c>
      <c r="D1442" t="s">
        <v>85</v>
      </c>
      <c r="E1442" t="s">
        <v>12</v>
      </c>
      <c r="F1442" t="s">
        <v>68</v>
      </c>
      <c r="G1442" t="s">
        <v>18</v>
      </c>
      <c r="H1442" t="s">
        <v>34</v>
      </c>
      <c r="I1442" s="9">
        <v>7303</v>
      </c>
      <c r="J1442" s="9">
        <v>154.06</v>
      </c>
      <c r="K1442" s="9">
        <v>90.93</v>
      </c>
      <c r="L1442" s="9">
        <f>tbl_salesdata[[#This Row],[Units Sold]]*tbl_salesdata[[#This Row],[Unit Cost]]</f>
        <v>664061.79</v>
      </c>
      <c r="M1442" s="9">
        <f>tbl_salesdata[[#This Row],[Units Sold]]*tbl_salesdata[[#This Row],[Unit Price]]</f>
        <v>1125100.18</v>
      </c>
      <c r="N1442" s="9">
        <f>tbl_salesdata[[#This Row],[Total Sales]]-tbl_salesdata[[#This Row],[Total Cost]]</f>
        <v>461038.3899999999</v>
      </c>
      <c r="O1442">
        <f>tbl_salesdata[[#This Row],[Ship Date]]-tbl_salesdata[[#This Row],[Order Date]]</f>
        <v>15</v>
      </c>
      <c r="P1442">
        <f>WEEKDAY(tbl_salesdata[[#This Row],[Order Date]],2)</f>
        <v>2</v>
      </c>
      <c r="Q1442" t="str">
        <f>TEXT(tbl_salesdata[[#This Row],[Order Date]],"dddd")</f>
        <v>Tuesday</v>
      </c>
      <c r="R1442" t="str">
        <f>IF(tbl_salesdata[[#This Row],[Weekdaynum]]&gt;5,"Yes","No")</f>
        <v>No</v>
      </c>
    </row>
    <row r="1443" spans="1:18" hidden="1" x14ac:dyDescent="0.35">
      <c r="A1443">
        <v>535612094</v>
      </c>
      <c r="B1443" s="3">
        <v>44253</v>
      </c>
      <c r="C1443" s="3">
        <v>44270</v>
      </c>
      <c r="D1443" t="s">
        <v>130</v>
      </c>
      <c r="E1443" t="s">
        <v>29</v>
      </c>
      <c r="F1443" t="s">
        <v>56</v>
      </c>
      <c r="G1443" t="s">
        <v>14</v>
      </c>
      <c r="H1443" t="s">
        <v>34</v>
      </c>
      <c r="I1443" s="9">
        <v>8376</v>
      </c>
      <c r="J1443" s="9">
        <v>9.33</v>
      </c>
      <c r="K1443" s="9">
        <v>6.92</v>
      </c>
      <c r="L1443" s="9">
        <f>tbl_salesdata[[#This Row],[Units Sold]]*tbl_salesdata[[#This Row],[Unit Cost]]</f>
        <v>57961.919999999998</v>
      </c>
      <c r="M1443" s="9">
        <f>tbl_salesdata[[#This Row],[Units Sold]]*tbl_salesdata[[#This Row],[Unit Price]]</f>
        <v>78148.08</v>
      </c>
      <c r="N1443" s="9">
        <f>tbl_salesdata[[#This Row],[Total Sales]]-tbl_salesdata[[#This Row],[Total Cost]]</f>
        <v>20186.160000000003</v>
      </c>
      <c r="O1443">
        <f>tbl_salesdata[[#This Row],[Ship Date]]-tbl_salesdata[[#This Row],[Order Date]]</f>
        <v>17</v>
      </c>
      <c r="P1443">
        <f>WEEKDAY(tbl_salesdata[[#This Row],[Order Date]],2)</f>
        <v>5</v>
      </c>
      <c r="Q1443" t="str">
        <f>TEXT(tbl_salesdata[[#This Row],[Order Date]],"dddd")</f>
        <v>Friday</v>
      </c>
      <c r="R1443" t="str">
        <f>IF(tbl_salesdata[[#This Row],[Weekdaynum]]&gt;5,"Yes","No")</f>
        <v>No</v>
      </c>
    </row>
    <row r="1444" spans="1:18" hidden="1" x14ac:dyDescent="0.35">
      <c r="A1444">
        <v>251911199</v>
      </c>
      <c r="B1444" s="3">
        <v>42888</v>
      </c>
      <c r="C1444" s="3">
        <v>42890</v>
      </c>
      <c r="D1444" t="s">
        <v>50</v>
      </c>
      <c r="E1444" t="s">
        <v>51</v>
      </c>
      <c r="F1444" t="s">
        <v>17</v>
      </c>
      <c r="G1444" t="s">
        <v>18</v>
      </c>
      <c r="H1444" t="s">
        <v>26</v>
      </c>
      <c r="I1444" s="9">
        <v>4977</v>
      </c>
      <c r="J1444" s="9">
        <v>152.58000000000001</v>
      </c>
      <c r="K1444" s="9">
        <v>97.44</v>
      </c>
      <c r="L1444" s="9">
        <f>tbl_salesdata[[#This Row],[Units Sold]]*tbl_salesdata[[#This Row],[Unit Cost]]</f>
        <v>484958.88</v>
      </c>
      <c r="M1444" s="9">
        <f>tbl_salesdata[[#This Row],[Units Sold]]*tbl_salesdata[[#This Row],[Unit Price]]</f>
        <v>759390.66</v>
      </c>
      <c r="N1444" s="9">
        <f>tbl_salesdata[[#This Row],[Total Sales]]-tbl_salesdata[[#This Row],[Total Cost]]</f>
        <v>274431.78000000003</v>
      </c>
      <c r="O1444">
        <f>tbl_salesdata[[#This Row],[Ship Date]]-tbl_salesdata[[#This Row],[Order Date]]</f>
        <v>2</v>
      </c>
      <c r="P1444">
        <f>WEEKDAY(tbl_salesdata[[#This Row],[Order Date]],2)</f>
        <v>5</v>
      </c>
      <c r="Q1444" t="str">
        <f>TEXT(tbl_salesdata[[#This Row],[Order Date]],"dddd")</f>
        <v>Friday</v>
      </c>
      <c r="R1444" t="str">
        <f>IF(tbl_salesdata[[#This Row],[Weekdaynum]]&gt;5,"Yes","No")</f>
        <v>No</v>
      </c>
    </row>
    <row r="1445" spans="1:18" hidden="1" x14ac:dyDescent="0.35">
      <c r="A1445">
        <v>501665198</v>
      </c>
      <c r="B1445" s="3">
        <v>44109</v>
      </c>
      <c r="C1445" s="3">
        <v>44128</v>
      </c>
      <c r="D1445" t="s">
        <v>217</v>
      </c>
      <c r="E1445" t="s">
        <v>12</v>
      </c>
      <c r="F1445" t="s">
        <v>40</v>
      </c>
      <c r="G1445" t="s">
        <v>18</v>
      </c>
      <c r="H1445" t="s">
        <v>26</v>
      </c>
      <c r="I1445" s="9">
        <v>2735</v>
      </c>
      <c r="J1445" s="9">
        <v>651.21</v>
      </c>
      <c r="K1445" s="9">
        <v>524.96</v>
      </c>
      <c r="L1445" s="9">
        <f>tbl_salesdata[[#This Row],[Units Sold]]*tbl_salesdata[[#This Row],[Unit Cost]]</f>
        <v>1435765.6</v>
      </c>
      <c r="M1445" s="9">
        <f>tbl_salesdata[[#This Row],[Units Sold]]*tbl_salesdata[[#This Row],[Unit Price]]</f>
        <v>1781059.35</v>
      </c>
      <c r="N1445" s="9">
        <f>tbl_salesdata[[#This Row],[Total Sales]]-tbl_salesdata[[#This Row],[Total Cost]]</f>
        <v>345293.75</v>
      </c>
      <c r="O1445">
        <f>tbl_salesdata[[#This Row],[Ship Date]]-tbl_salesdata[[#This Row],[Order Date]]</f>
        <v>19</v>
      </c>
      <c r="P1445">
        <f>WEEKDAY(tbl_salesdata[[#This Row],[Order Date]],2)</f>
        <v>1</v>
      </c>
      <c r="Q1445" t="str">
        <f>TEXT(tbl_salesdata[[#This Row],[Order Date]],"dddd")</f>
        <v>Monday</v>
      </c>
      <c r="R1445" t="str">
        <f>IF(tbl_salesdata[[#This Row],[Weekdaynum]]&gt;5,"Yes","No")</f>
        <v>No</v>
      </c>
    </row>
    <row r="1446" spans="1:18" hidden="1" x14ac:dyDescent="0.35">
      <c r="A1446">
        <v>761485421</v>
      </c>
      <c r="B1446" s="3">
        <v>44564</v>
      </c>
      <c r="C1446" s="3">
        <v>44566</v>
      </c>
      <c r="D1446" t="s">
        <v>43</v>
      </c>
      <c r="E1446" t="s">
        <v>24</v>
      </c>
      <c r="F1446" t="s">
        <v>22</v>
      </c>
      <c r="G1446" t="s">
        <v>18</v>
      </c>
      <c r="H1446" t="s">
        <v>26</v>
      </c>
      <c r="I1446" s="9">
        <v>9313</v>
      </c>
      <c r="J1446" s="9">
        <v>47.45</v>
      </c>
      <c r="K1446" s="9">
        <v>31.79</v>
      </c>
      <c r="L1446" s="9">
        <f>tbl_salesdata[[#This Row],[Units Sold]]*tbl_salesdata[[#This Row],[Unit Cost]]</f>
        <v>296060.27</v>
      </c>
      <c r="M1446" s="9">
        <f>tbl_salesdata[[#This Row],[Units Sold]]*tbl_salesdata[[#This Row],[Unit Price]]</f>
        <v>441901.85000000003</v>
      </c>
      <c r="N1446" s="9">
        <f>tbl_salesdata[[#This Row],[Total Sales]]-tbl_salesdata[[#This Row],[Total Cost]]</f>
        <v>145841.58000000002</v>
      </c>
      <c r="O1446">
        <f>tbl_salesdata[[#This Row],[Ship Date]]-tbl_salesdata[[#This Row],[Order Date]]</f>
        <v>2</v>
      </c>
      <c r="P1446">
        <f>WEEKDAY(tbl_salesdata[[#This Row],[Order Date]],2)</f>
        <v>1</v>
      </c>
      <c r="Q1446" t="str">
        <f>TEXT(tbl_salesdata[[#This Row],[Order Date]],"dddd")</f>
        <v>Monday</v>
      </c>
      <c r="R1446" t="str">
        <f>IF(tbl_salesdata[[#This Row],[Weekdaynum]]&gt;5,"Yes","No")</f>
        <v>No</v>
      </c>
    </row>
    <row r="1447" spans="1:18" hidden="1" x14ac:dyDescent="0.35">
      <c r="A1447">
        <v>578295695</v>
      </c>
      <c r="B1447" s="3">
        <v>44449</v>
      </c>
      <c r="C1447" s="3">
        <v>44456</v>
      </c>
      <c r="D1447" t="s">
        <v>64</v>
      </c>
      <c r="E1447" t="s">
        <v>29</v>
      </c>
      <c r="F1447" t="s">
        <v>47</v>
      </c>
      <c r="G1447" t="s">
        <v>18</v>
      </c>
      <c r="H1447" t="s">
        <v>26</v>
      </c>
      <c r="I1447" s="9">
        <v>9402</v>
      </c>
      <c r="J1447" s="9">
        <v>421.89</v>
      </c>
      <c r="K1447" s="9">
        <v>364.69</v>
      </c>
      <c r="L1447" s="9">
        <f>tbl_salesdata[[#This Row],[Units Sold]]*tbl_salesdata[[#This Row],[Unit Cost]]</f>
        <v>3428815.38</v>
      </c>
      <c r="M1447" s="9">
        <f>tbl_salesdata[[#This Row],[Units Sold]]*tbl_salesdata[[#This Row],[Unit Price]]</f>
        <v>3966609.78</v>
      </c>
      <c r="N1447" s="9">
        <f>tbl_salesdata[[#This Row],[Total Sales]]-tbl_salesdata[[#This Row],[Total Cost]]</f>
        <v>537794.39999999991</v>
      </c>
      <c r="O1447">
        <f>tbl_salesdata[[#This Row],[Ship Date]]-tbl_salesdata[[#This Row],[Order Date]]</f>
        <v>7</v>
      </c>
      <c r="P1447">
        <f>WEEKDAY(tbl_salesdata[[#This Row],[Order Date]],2)</f>
        <v>5</v>
      </c>
      <c r="Q1447" t="str">
        <f>TEXT(tbl_salesdata[[#This Row],[Order Date]],"dddd")</f>
        <v>Friday</v>
      </c>
      <c r="R1447" t="str">
        <f>IF(tbl_salesdata[[#This Row],[Weekdaynum]]&gt;5,"Yes","No")</f>
        <v>No</v>
      </c>
    </row>
    <row r="1448" spans="1:18" x14ac:dyDescent="0.35">
      <c r="A1448">
        <v>294959151</v>
      </c>
      <c r="B1448" s="3">
        <v>42791</v>
      </c>
      <c r="C1448" s="3">
        <v>42795</v>
      </c>
      <c r="D1448" t="s">
        <v>70</v>
      </c>
      <c r="E1448" t="s">
        <v>29</v>
      </c>
      <c r="F1448" t="s">
        <v>42</v>
      </c>
      <c r="G1448" t="s">
        <v>14</v>
      </c>
      <c r="H1448" t="s">
        <v>19</v>
      </c>
      <c r="I1448" s="9">
        <v>3822</v>
      </c>
      <c r="J1448" s="9">
        <v>437.2</v>
      </c>
      <c r="K1448" s="9">
        <v>263.33</v>
      </c>
      <c r="L1448" s="9">
        <f>tbl_salesdata[[#This Row],[Units Sold]]*tbl_salesdata[[#This Row],[Unit Cost]]</f>
        <v>1006447.2599999999</v>
      </c>
      <c r="M1448" s="9">
        <f>tbl_salesdata[[#This Row],[Units Sold]]*tbl_salesdata[[#This Row],[Unit Price]]</f>
        <v>1670978.4</v>
      </c>
      <c r="N1448" s="9">
        <f>tbl_salesdata[[#This Row],[Total Sales]]-tbl_salesdata[[#This Row],[Total Cost]]</f>
        <v>664531.14</v>
      </c>
      <c r="O1448">
        <f>tbl_salesdata[[#This Row],[Ship Date]]-tbl_salesdata[[#This Row],[Order Date]]</f>
        <v>4</v>
      </c>
      <c r="P1448">
        <f>WEEKDAY(tbl_salesdata[[#This Row],[Order Date]],2)</f>
        <v>6</v>
      </c>
      <c r="Q1448" t="str">
        <f>TEXT(tbl_salesdata[[#This Row],[Order Date]],"dddd")</f>
        <v>Saturday</v>
      </c>
      <c r="R1448" t="str">
        <f>IF(tbl_salesdata[[#This Row],[Weekdaynum]]&gt;5,"Yes","No")</f>
        <v>Yes</v>
      </c>
    </row>
    <row r="1449" spans="1:18" hidden="1" x14ac:dyDescent="0.35">
      <c r="A1449">
        <v>122144210</v>
      </c>
      <c r="B1449" s="3">
        <v>42852</v>
      </c>
      <c r="C1449" s="3">
        <v>42861</v>
      </c>
      <c r="D1449" t="s">
        <v>60</v>
      </c>
      <c r="E1449" t="s">
        <v>21</v>
      </c>
      <c r="F1449" t="s">
        <v>22</v>
      </c>
      <c r="G1449" t="s">
        <v>18</v>
      </c>
      <c r="H1449" t="s">
        <v>19</v>
      </c>
      <c r="I1449" s="9">
        <v>4041</v>
      </c>
      <c r="J1449" s="9">
        <v>47.45</v>
      </c>
      <c r="K1449" s="9">
        <v>31.79</v>
      </c>
      <c r="L1449" s="9">
        <f>tbl_salesdata[[#This Row],[Units Sold]]*tbl_salesdata[[#This Row],[Unit Cost]]</f>
        <v>128463.39</v>
      </c>
      <c r="M1449" s="9">
        <f>tbl_salesdata[[#This Row],[Units Sold]]*tbl_salesdata[[#This Row],[Unit Price]]</f>
        <v>191745.45</v>
      </c>
      <c r="N1449" s="9">
        <f>tbl_salesdata[[#This Row],[Total Sales]]-tbl_salesdata[[#This Row],[Total Cost]]</f>
        <v>63282.060000000012</v>
      </c>
      <c r="O1449">
        <f>tbl_salesdata[[#This Row],[Ship Date]]-tbl_salesdata[[#This Row],[Order Date]]</f>
        <v>9</v>
      </c>
      <c r="P1449">
        <f>WEEKDAY(tbl_salesdata[[#This Row],[Order Date]],2)</f>
        <v>4</v>
      </c>
      <c r="Q1449" t="str">
        <f>TEXT(tbl_salesdata[[#This Row],[Order Date]],"dddd")</f>
        <v>Thursday</v>
      </c>
      <c r="R1449" t="str">
        <f>IF(tbl_salesdata[[#This Row],[Weekdaynum]]&gt;5,"Yes","No")</f>
        <v>No</v>
      </c>
    </row>
    <row r="1450" spans="1:18" hidden="1" x14ac:dyDescent="0.35">
      <c r="A1450">
        <v>644592607</v>
      </c>
      <c r="B1450" s="3">
        <v>42557</v>
      </c>
      <c r="C1450" s="3">
        <v>42560</v>
      </c>
      <c r="D1450" t="s">
        <v>204</v>
      </c>
      <c r="E1450" t="s">
        <v>21</v>
      </c>
      <c r="F1450" t="s">
        <v>40</v>
      </c>
      <c r="G1450" t="s">
        <v>18</v>
      </c>
      <c r="H1450" t="s">
        <v>34</v>
      </c>
      <c r="I1450" s="9">
        <v>8131</v>
      </c>
      <c r="J1450" s="9">
        <v>651.21</v>
      </c>
      <c r="K1450" s="9">
        <v>524.96</v>
      </c>
      <c r="L1450" s="9">
        <f>tbl_salesdata[[#This Row],[Units Sold]]*tbl_salesdata[[#This Row],[Unit Cost]]</f>
        <v>4268449.7600000007</v>
      </c>
      <c r="M1450" s="9">
        <f>tbl_salesdata[[#This Row],[Units Sold]]*tbl_salesdata[[#This Row],[Unit Price]]</f>
        <v>5294988.5100000007</v>
      </c>
      <c r="N1450" s="9">
        <f>tbl_salesdata[[#This Row],[Total Sales]]-tbl_salesdata[[#This Row],[Total Cost]]</f>
        <v>1026538.75</v>
      </c>
      <c r="O1450">
        <f>tbl_salesdata[[#This Row],[Ship Date]]-tbl_salesdata[[#This Row],[Order Date]]</f>
        <v>3</v>
      </c>
      <c r="P1450">
        <f>WEEKDAY(tbl_salesdata[[#This Row],[Order Date]],2)</f>
        <v>3</v>
      </c>
      <c r="Q1450" t="str">
        <f>TEXT(tbl_salesdata[[#This Row],[Order Date]],"dddd")</f>
        <v>Wednesday</v>
      </c>
      <c r="R1450" t="str">
        <f>IF(tbl_salesdata[[#This Row],[Weekdaynum]]&gt;5,"Yes","No")</f>
        <v>No</v>
      </c>
    </row>
    <row r="1451" spans="1:18" hidden="1" x14ac:dyDescent="0.35">
      <c r="A1451">
        <v>514851367</v>
      </c>
      <c r="B1451" s="3">
        <v>44792</v>
      </c>
      <c r="C1451" s="3">
        <v>44810</v>
      </c>
      <c r="D1451" t="s">
        <v>207</v>
      </c>
      <c r="E1451" t="s">
        <v>51</v>
      </c>
      <c r="F1451" t="s">
        <v>25</v>
      </c>
      <c r="G1451" t="s">
        <v>18</v>
      </c>
      <c r="H1451" t="s">
        <v>34</v>
      </c>
      <c r="I1451" s="9">
        <v>4815</v>
      </c>
      <c r="J1451" s="9">
        <v>205.7</v>
      </c>
      <c r="K1451" s="9">
        <v>117.11</v>
      </c>
      <c r="L1451" s="9">
        <f>tbl_salesdata[[#This Row],[Units Sold]]*tbl_salesdata[[#This Row],[Unit Cost]]</f>
        <v>563884.65</v>
      </c>
      <c r="M1451" s="9">
        <f>tbl_salesdata[[#This Row],[Units Sold]]*tbl_salesdata[[#This Row],[Unit Price]]</f>
        <v>990445.5</v>
      </c>
      <c r="N1451" s="9">
        <f>tbl_salesdata[[#This Row],[Total Sales]]-tbl_salesdata[[#This Row],[Total Cost]]</f>
        <v>426560.85</v>
      </c>
      <c r="O1451">
        <f>tbl_salesdata[[#This Row],[Ship Date]]-tbl_salesdata[[#This Row],[Order Date]]</f>
        <v>18</v>
      </c>
      <c r="P1451">
        <f>WEEKDAY(tbl_salesdata[[#This Row],[Order Date]],2)</f>
        <v>5</v>
      </c>
      <c r="Q1451" t="str">
        <f>TEXT(tbl_salesdata[[#This Row],[Order Date]],"dddd")</f>
        <v>Friday</v>
      </c>
      <c r="R1451" t="str">
        <f>IF(tbl_salesdata[[#This Row],[Weekdaynum]]&gt;5,"Yes","No")</f>
        <v>No</v>
      </c>
    </row>
    <row r="1452" spans="1:18" hidden="1" x14ac:dyDescent="0.35">
      <c r="A1452">
        <v>981406819</v>
      </c>
      <c r="B1452" s="3">
        <v>42044</v>
      </c>
      <c r="C1452" s="3">
        <v>42060</v>
      </c>
      <c r="D1452" t="s">
        <v>198</v>
      </c>
      <c r="E1452" t="s">
        <v>38</v>
      </c>
      <c r="F1452" t="s">
        <v>68</v>
      </c>
      <c r="G1452" t="s">
        <v>18</v>
      </c>
      <c r="H1452" t="s">
        <v>19</v>
      </c>
      <c r="I1452" s="9">
        <v>8942</v>
      </c>
      <c r="J1452" s="9">
        <v>154.06</v>
      </c>
      <c r="K1452" s="9">
        <v>90.93</v>
      </c>
      <c r="L1452" s="9">
        <f>tbl_salesdata[[#This Row],[Units Sold]]*tbl_salesdata[[#This Row],[Unit Cost]]</f>
        <v>813096.06</v>
      </c>
      <c r="M1452" s="9">
        <f>tbl_salesdata[[#This Row],[Units Sold]]*tbl_salesdata[[#This Row],[Unit Price]]</f>
        <v>1377604.52</v>
      </c>
      <c r="N1452" s="9">
        <f>tbl_salesdata[[#This Row],[Total Sales]]-tbl_salesdata[[#This Row],[Total Cost]]</f>
        <v>564508.46</v>
      </c>
      <c r="O1452">
        <f>tbl_salesdata[[#This Row],[Ship Date]]-tbl_salesdata[[#This Row],[Order Date]]</f>
        <v>16</v>
      </c>
      <c r="P1452">
        <f>WEEKDAY(tbl_salesdata[[#This Row],[Order Date]],2)</f>
        <v>1</v>
      </c>
      <c r="Q1452" t="str">
        <f>TEXT(tbl_salesdata[[#This Row],[Order Date]],"dddd")</f>
        <v>Monday</v>
      </c>
      <c r="R1452" t="str">
        <f>IF(tbl_salesdata[[#This Row],[Weekdaynum]]&gt;5,"Yes","No")</f>
        <v>No</v>
      </c>
    </row>
    <row r="1453" spans="1:18" hidden="1" x14ac:dyDescent="0.35">
      <c r="A1453">
        <v>663057792</v>
      </c>
      <c r="B1453" s="3">
        <v>43962</v>
      </c>
      <c r="C1453" s="3">
        <v>43966</v>
      </c>
      <c r="D1453" t="s">
        <v>146</v>
      </c>
      <c r="E1453" t="s">
        <v>29</v>
      </c>
      <c r="F1453" t="s">
        <v>22</v>
      </c>
      <c r="G1453" t="s">
        <v>18</v>
      </c>
      <c r="H1453" t="s">
        <v>15</v>
      </c>
      <c r="I1453" s="9">
        <v>2390</v>
      </c>
      <c r="J1453" s="9">
        <v>47.45</v>
      </c>
      <c r="K1453" s="9">
        <v>31.79</v>
      </c>
      <c r="L1453" s="9">
        <f>tbl_salesdata[[#This Row],[Units Sold]]*tbl_salesdata[[#This Row],[Unit Cost]]</f>
        <v>75978.099999999991</v>
      </c>
      <c r="M1453" s="9">
        <f>tbl_salesdata[[#This Row],[Units Sold]]*tbl_salesdata[[#This Row],[Unit Price]]</f>
        <v>113405.5</v>
      </c>
      <c r="N1453" s="9">
        <f>tbl_salesdata[[#This Row],[Total Sales]]-tbl_salesdata[[#This Row],[Total Cost]]</f>
        <v>37427.400000000009</v>
      </c>
      <c r="O1453">
        <f>tbl_salesdata[[#This Row],[Ship Date]]-tbl_salesdata[[#This Row],[Order Date]]</f>
        <v>4</v>
      </c>
      <c r="P1453">
        <f>WEEKDAY(tbl_salesdata[[#This Row],[Order Date]],2)</f>
        <v>1</v>
      </c>
      <c r="Q1453" t="str">
        <f>TEXT(tbl_salesdata[[#This Row],[Order Date]],"dddd")</f>
        <v>Monday</v>
      </c>
      <c r="R1453" t="str">
        <f>IF(tbl_salesdata[[#This Row],[Weekdaynum]]&gt;5,"Yes","No")</f>
        <v>No</v>
      </c>
    </row>
    <row r="1454" spans="1:18" x14ac:dyDescent="0.35">
      <c r="A1454">
        <v>368061578</v>
      </c>
      <c r="B1454" s="3">
        <v>44219</v>
      </c>
      <c r="C1454" s="3">
        <v>44225</v>
      </c>
      <c r="D1454" t="s">
        <v>155</v>
      </c>
      <c r="E1454" t="s">
        <v>12</v>
      </c>
      <c r="F1454" t="s">
        <v>13</v>
      </c>
      <c r="G1454" t="s">
        <v>14</v>
      </c>
      <c r="H1454" t="s">
        <v>15</v>
      </c>
      <c r="I1454" s="9">
        <v>6455</v>
      </c>
      <c r="J1454" s="9">
        <v>255.28</v>
      </c>
      <c r="K1454" s="9">
        <v>159.41999999999999</v>
      </c>
      <c r="L1454" s="9">
        <f>tbl_salesdata[[#This Row],[Units Sold]]*tbl_salesdata[[#This Row],[Unit Cost]]</f>
        <v>1029056.1</v>
      </c>
      <c r="M1454" s="9">
        <f>tbl_salesdata[[#This Row],[Units Sold]]*tbl_salesdata[[#This Row],[Unit Price]]</f>
        <v>1647832.4</v>
      </c>
      <c r="N1454" s="9">
        <f>tbl_salesdata[[#This Row],[Total Sales]]-tbl_salesdata[[#This Row],[Total Cost]]</f>
        <v>618776.29999999993</v>
      </c>
      <c r="O1454">
        <f>tbl_salesdata[[#This Row],[Ship Date]]-tbl_salesdata[[#This Row],[Order Date]]</f>
        <v>6</v>
      </c>
      <c r="P1454">
        <f>WEEKDAY(tbl_salesdata[[#This Row],[Order Date]],2)</f>
        <v>6</v>
      </c>
      <c r="Q1454" t="str">
        <f>TEXT(tbl_salesdata[[#This Row],[Order Date]],"dddd")</f>
        <v>Saturday</v>
      </c>
      <c r="R1454" t="str">
        <f>IF(tbl_salesdata[[#This Row],[Weekdaynum]]&gt;5,"Yes","No")</f>
        <v>Yes</v>
      </c>
    </row>
    <row r="1455" spans="1:18" x14ac:dyDescent="0.35">
      <c r="A1455">
        <v>438104569</v>
      </c>
      <c r="B1455" s="3">
        <v>44135</v>
      </c>
      <c r="C1455" s="3">
        <v>44147</v>
      </c>
      <c r="D1455" t="s">
        <v>154</v>
      </c>
      <c r="E1455" t="s">
        <v>12</v>
      </c>
      <c r="F1455" t="s">
        <v>42</v>
      </c>
      <c r="G1455" t="s">
        <v>18</v>
      </c>
      <c r="H1455" t="s">
        <v>34</v>
      </c>
      <c r="I1455" s="9">
        <v>3733</v>
      </c>
      <c r="J1455" s="9">
        <v>437.2</v>
      </c>
      <c r="K1455" s="9">
        <v>263.33</v>
      </c>
      <c r="L1455" s="9">
        <f>tbl_salesdata[[#This Row],[Units Sold]]*tbl_salesdata[[#This Row],[Unit Cost]]</f>
        <v>983010.8899999999</v>
      </c>
      <c r="M1455" s="9">
        <f>tbl_salesdata[[#This Row],[Units Sold]]*tbl_salesdata[[#This Row],[Unit Price]]</f>
        <v>1632067.5999999999</v>
      </c>
      <c r="N1455" s="9">
        <f>tbl_salesdata[[#This Row],[Total Sales]]-tbl_salesdata[[#This Row],[Total Cost]]</f>
        <v>649056.71</v>
      </c>
      <c r="O1455">
        <f>tbl_salesdata[[#This Row],[Ship Date]]-tbl_salesdata[[#This Row],[Order Date]]</f>
        <v>12</v>
      </c>
      <c r="P1455">
        <f>WEEKDAY(tbl_salesdata[[#This Row],[Order Date]],2)</f>
        <v>6</v>
      </c>
      <c r="Q1455" t="str">
        <f>TEXT(tbl_salesdata[[#This Row],[Order Date]],"dddd")</f>
        <v>Saturday</v>
      </c>
      <c r="R1455" t="str">
        <f>IF(tbl_salesdata[[#This Row],[Weekdaynum]]&gt;5,"Yes","No")</f>
        <v>Yes</v>
      </c>
    </row>
    <row r="1456" spans="1:18" x14ac:dyDescent="0.35">
      <c r="A1456">
        <v>743962228</v>
      </c>
      <c r="B1456" s="3">
        <v>44870</v>
      </c>
      <c r="C1456" s="3">
        <v>44874</v>
      </c>
      <c r="D1456" t="s">
        <v>173</v>
      </c>
      <c r="E1456" t="s">
        <v>24</v>
      </c>
      <c r="F1456" t="s">
        <v>47</v>
      </c>
      <c r="G1456" t="s">
        <v>14</v>
      </c>
      <c r="H1456" t="s">
        <v>34</v>
      </c>
      <c r="I1456" s="9">
        <v>3811</v>
      </c>
      <c r="J1456" s="9">
        <v>421.89</v>
      </c>
      <c r="K1456" s="9">
        <v>364.69</v>
      </c>
      <c r="L1456" s="9">
        <f>tbl_salesdata[[#This Row],[Units Sold]]*tbl_salesdata[[#This Row],[Unit Cost]]</f>
        <v>1389833.59</v>
      </c>
      <c r="M1456" s="9">
        <f>tbl_salesdata[[#This Row],[Units Sold]]*tbl_salesdata[[#This Row],[Unit Price]]</f>
        <v>1607822.79</v>
      </c>
      <c r="N1456" s="9">
        <f>tbl_salesdata[[#This Row],[Total Sales]]-tbl_salesdata[[#This Row],[Total Cost]]</f>
        <v>217989.19999999995</v>
      </c>
      <c r="O1456">
        <f>tbl_salesdata[[#This Row],[Ship Date]]-tbl_salesdata[[#This Row],[Order Date]]</f>
        <v>4</v>
      </c>
      <c r="P1456">
        <f>WEEKDAY(tbl_salesdata[[#This Row],[Order Date]],2)</f>
        <v>6</v>
      </c>
      <c r="Q1456" t="str">
        <f>TEXT(tbl_salesdata[[#This Row],[Order Date]],"dddd")</f>
        <v>Saturday</v>
      </c>
      <c r="R1456" t="str">
        <f>IF(tbl_salesdata[[#This Row],[Weekdaynum]]&gt;5,"Yes","No")</f>
        <v>Yes</v>
      </c>
    </row>
    <row r="1457" spans="1:18" hidden="1" x14ac:dyDescent="0.35">
      <c r="A1457">
        <v>577530944</v>
      </c>
      <c r="B1457" s="3">
        <v>43943</v>
      </c>
      <c r="C1457" s="3">
        <v>43952</v>
      </c>
      <c r="D1457" t="s">
        <v>20</v>
      </c>
      <c r="E1457" t="s">
        <v>21</v>
      </c>
      <c r="F1457" t="s">
        <v>30</v>
      </c>
      <c r="G1457" t="s">
        <v>14</v>
      </c>
      <c r="H1457" t="s">
        <v>19</v>
      </c>
      <c r="I1457" s="9">
        <v>3095</v>
      </c>
      <c r="J1457" s="9">
        <v>81.73</v>
      </c>
      <c r="K1457" s="9">
        <v>56.67</v>
      </c>
      <c r="L1457" s="9">
        <f>tbl_salesdata[[#This Row],[Units Sold]]*tbl_salesdata[[#This Row],[Unit Cost]]</f>
        <v>175393.65</v>
      </c>
      <c r="M1457" s="9">
        <f>tbl_salesdata[[#This Row],[Units Sold]]*tbl_salesdata[[#This Row],[Unit Price]]</f>
        <v>252954.35</v>
      </c>
      <c r="N1457" s="9">
        <f>tbl_salesdata[[#This Row],[Total Sales]]-tbl_salesdata[[#This Row],[Total Cost]]</f>
        <v>77560.700000000012</v>
      </c>
      <c r="O1457">
        <f>tbl_salesdata[[#This Row],[Ship Date]]-tbl_salesdata[[#This Row],[Order Date]]</f>
        <v>9</v>
      </c>
      <c r="P1457">
        <f>WEEKDAY(tbl_salesdata[[#This Row],[Order Date]],2)</f>
        <v>3</v>
      </c>
      <c r="Q1457" t="str">
        <f>TEXT(tbl_salesdata[[#This Row],[Order Date]],"dddd")</f>
        <v>Wednesday</v>
      </c>
      <c r="R1457" t="str">
        <f>IF(tbl_salesdata[[#This Row],[Weekdaynum]]&gt;5,"Yes","No")</f>
        <v>No</v>
      </c>
    </row>
    <row r="1458" spans="1:18" hidden="1" x14ac:dyDescent="0.35">
      <c r="A1458">
        <v>577579438</v>
      </c>
      <c r="B1458" s="3">
        <v>42298</v>
      </c>
      <c r="C1458" s="3">
        <v>42309</v>
      </c>
      <c r="D1458" t="s">
        <v>139</v>
      </c>
      <c r="E1458" t="s">
        <v>51</v>
      </c>
      <c r="F1458" t="s">
        <v>25</v>
      </c>
      <c r="G1458" t="s">
        <v>18</v>
      </c>
      <c r="H1458" t="s">
        <v>15</v>
      </c>
      <c r="I1458" s="9">
        <v>7446</v>
      </c>
      <c r="J1458" s="9">
        <v>205.7</v>
      </c>
      <c r="K1458" s="9">
        <v>117.11</v>
      </c>
      <c r="L1458" s="9">
        <f>tbl_salesdata[[#This Row],[Units Sold]]*tbl_salesdata[[#This Row],[Unit Cost]]</f>
        <v>872001.05999999994</v>
      </c>
      <c r="M1458" s="9">
        <f>tbl_salesdata[[#This Row],[Units Sold]]*tbl_salesdata[[#This Row],[Unit Price]]</f>
        <v>1531642.2</v>
      </c>
      <c r="N1458" s="9">
        <f>tbl_salesdata[[#This Row],[Total Sales]]-tbl_salesdata[[#This Row],[Total Cost]]</f>
        <v>659641.14</v>
      </c>
      <c r="O1458">
        <f>tbl_salesdata[[#This Row],[Ship Date]]-tbl_salesdata[[#This Row],[Order Date]]</f>
        <v>11</v>
      </c>
      <c r="P1458">
        <f>WEEKDAY(tbl_salesdata[[#This Row],[Order Date]],2)</f>
        <v>3</v>
      </c>
      <c r="Q1458" t="str">
        <f>TEXT(tbl_salesdata[[#This Row],[Order Date]],"dddd")</f>
        <v>Wednesday</v>
      </c>
      <c r="R1458" t="str">
        <f>IF(tbl_salesdata[[#This Row],[Weekdaynum]]&gt;5,"Yes","No")</f>
        <v>No</v>
      </c>
    </row>
    <row r="1459" spans="1:18" hidden="1" x14ac:dyDescent="0.35">
      <c r="A1459">
        <v>182078921</v>
      </c>
      <c r="B1459" s="3">
        <v>42381</v>
      </c>
      <c r="C1459" s="3">
        <v>42402</v>
      </c>
      <c r="D1459" t="s">
        <v>77</v>
      </c>
      <c r="E1459" t="s">
        <v>21</v>
      </c>
      <c r="F1459" t="s">
        <v>56</v>
      </c>
      <c r="G1459" t="s">
        <v>18</v>
      </c>
      <c r="H1459" t="s">
        <v>34</v>
      </c>
      <c r="I1459" s="9">
        <v>54</v>
      </c>
      <c r="J1459" s="9">
        <v>9.33</v>
      </c>
      <c r="K1459" s="9">
        <v>6.92</v>
      </c>
      <c r="L1459" s="9">
        <f>tbl_salesdata[[#This Row],[Units Sold]]*tbl_salesdata[[#This Row],[Unit Cost]]</f>
        <v>373.68</v>
      </c>
      <c r="M1459" s="9">
        <f>tbl_salesdata[[#This Row],[Units Sold]]*tbl_salesdata[[#This Row],[Unit Price]]</f>
        <v>503.82</v>
      </c>
      <c r="N1459" s="9">
        <f>tbl_salesdata[[#This Row],[Total Sales]]-tbl_salesdata[[#This Row],[Total Cost]]</f>
        <v>130.13999999999999</v>
      </c>
      <c r="O1459">
        <f>tbl_salesdata[[#This Row],[Ship Date]]-tbl_salesdata[[#This Row],[Order Date]]</f>
        <v>21</v>
      </c>
      <c r="P1459">
        <f>WEEKDAY(tbl_salesdata[[#This Row],[Order Date]],2)</f>
        <v>2</v>
      </c>
      <c r="Q1459" t="str">
        <f>TEXT(tbl_salesdata[[#This Row],[Order Date]],"dddd")</f>
        <v>Tuesday</v>
      </c>
      <c r="R1459" t="str">
        <f>IF(tbl_salesdata[[#This Row],[Weekdaynum]]&gt;5,"Yes","No")</f>
        <v>No</v>
      </c>
    </row>
    <row r="1460" spans="1:18" hidden="1" x14ac:dyDescent="0.35">
      <c r="A1460">
        <v>302015721</v>
      </c>
      <c r="B1460" s="3">
        <v>43181</v>
      </c>
      <c r="C1460" s="3">
        <v>43200</v>
      </c>
      <c r="D1460" t="s">
        <v>103</v>
      </c>
      <c r="E1460" t="s">
        <v>21</v>
      </c>
      <c r="F1460" t="s">
        <v>13</v>
      </c>
      <c r="G1460" t="s">
        <v>14</v>
      </c>
      <c r="H1460" t="s">
        <v>34</v>
      </c>
      <c r="I1460" s="9">
        <v>2018</v>
      </c>
      <c r="J1460" s="9">
        <v>255.28</v>
      </c>
      <c r="K1460" s="9">
        <v>159.41999999999999</v>
      </c>
      <c r="L1460" s="9">
        <f>tbl_salesdata[[#This Row],[Units Sold]]*tbl_salesdata[[#This Row],[Unit Cost]]</f>
        <v>321709.56</v>
      </c>
      <c r="M1460" s="9">
        <f>tbl_salesdata[[#This Row],[Units Sold]]*tbl_salesdata[[#This Row],[Unit Price]]</f>
        <v>515155.04</v>
      </c>
      <c r="N1460" s="9">
        <f>tbl_salesdata[[#This Row],[Total Sales]]-tbl_salesdata[[#This Row],[Total Cost]]</f>
        <v>193445.47999999998</v>
      </c>
      <c r="O1460">
        <f>tbl_salesdata[[#This Row],[Ship Date]]-tbl_salesdata[[#This Row],[Order Date]]</f>
        <v>19</v>
      </c>
      <c r="P1460">
        <f>WEEKDAY(tbl_salesdata[[#This Row],[Order Date]],2)</f>
        <v>4</v>
      </c>
      <c r="Q1460" t="str">
        <f>TEXT(tbl_salesdata[[#This Row],[Order Date]],"dddd")</f>
        <v>Thursday</v>
      </c>
      <c r="R1460" t="str">
        <f>IF(tbl_salesdata[[#This Row],[Weekdaynum]]&gt;5,"Yes","No")</f>
        <v>No</v>
      </c>
    </row>
    <row r="1461" spans="1:18" hidden="1" x14ac:dyDescent="0.35">
      <c r="A1461">
        <v>118688666</v>
      </c>
      <c r="B1461" s="3">
        <v>42537</v>
      </c>
      <c r="C1461" s="3">
        <v>42542</v>
      </c>
      <c r="D1461" t="s">
        <v>36</v>
      </c>
      <c r="E1461" t="s">
        <v>29</v>
      </c>
      <c r="F1461" t="s">
        <v>56</v>
      </c>
      <c r="G1461" t="s">
        <v>14</v>
      </c>
      <c r="H1461" t="s">
        <v>26</v>
      </c>
      <c r="I1461" s="9">
        <v>1469</v>
      </c>
      <c r="J1461" s="9">
        <v>9.33</v>
      </c>
      <c r="K1461" s="9">
        <v>6.92</v>
      </c>
      <c r="L1461" s="9">
        <f>tbl_salesdata[[#This Row],[Units Sold]]*tbl_salesdata[[#This Row],[Unit Cost]]</f>
        <v>10165.48</v>
      </c>
      <c r="M1461" s="9">
        <f>tbl_salesdata[[#This Row],[Units Sold]]*tbl_salesdata[[#This Row],[Unit Price]]</f>
        <v>13705.77</v>
      </c>
      <c r="N1461" s="9">
        <f>tbl_salesdata[[#This Row],[Total Sales]]-tbl_salesdata[[#This Row],[Total Cost]]</f>
        <v>3540.2900000000009</v>
      </c>
      <c r="O1461">
        <f>tbl_salesdata[[#This Row],[Ship Date]]-tbl_salesdata[[#This Row],[Order Date]]</f>
        <v>5</v>
      </c>
      <c r="P1461">
        <f>WEEKDAY(tbl_salesdata[[#This Row],[Order Date]],2)</f>
        <v>4</v>
      </c>
      <c r="Q1461" t="str">
        <f>TEXT(tbl_salesdata[[#This Row],[Order Date]],"dddd")</f>
        <v>Thursday</v>
      </c>
      <c r="R1461" t="str">
        <f>IF(tbl_salesdata[[#This Row],[Weekdaynum]]&gt;5,"Yes","No")</f>
        <v>No</v>
      </c>
    </row>
    <row r="1462" spans="1:18" hidden="1" x14ac:dyDescent="0.35">
      <c r="A1462">
        <v>233709084</v>
      </c>
      <c r="B1462" s="3">
        <v>43371</v>
      </c>
      <c r="C1462" s="3">
        <v>43376</v>
      </c>
      <c r="D1462" t="s">
        <v>102</v>
      </c>
      <c r="E1462" t="s">
        <v>21</v>
      </c>
      <c r="F1462" t="s">
        <v>33</v>
      </c>
      <c r="G1462" t="s">
        <v>18</v>
      </c>
      <c r="H1462" t="s">
        <v>15</v>
      </c>
      <c r="I1462" s="9">
        <v>8566</v>
      </c>
      <c r="J1462" s="9">
        <v>109.28</v>
      </c>
      <c r="K1462" s="9">
        <v>35.840000000000003</v>
      </c>
      <c r="L1462" s="9">
        <f>tbl_salesdata[[#This Row],[Units Sold]]*tbl_salesdata[[#This Row],[Unit Cost]]</f>
        <v>307005.44</v>
      </c>
      <c r="M1462" s="9">
        <f>tbl_salesdata[[#This Row],[Units Sold]]*tbl_salesdata[[#This Row],[Unit Price]]</f>
        <v>936092.48</v>
      </c>
      <c r="N1462" s="9">
        <f>tbl_salesdata[[#This Row],[Total Sales]]-tbl_salesdata[[#This Row],[Total Cost]]</f>
        <v>629087.04</v>
      </c>
      <c r="O1462">
        <f>tbl_salesdata[[#This Row],[Ship Date]]-tbl_salesdata[[#This Row],[Order Date]]</f>
        <v>5</v>
      </c>
      <c r="P1462">
        <f>WEEKDAY(tbl_salesdata[[#This Row],[Order Date]],2)</f>
        <v>5</v>
      </c>
      <c r="Q1462" t="str">
        <f>TEXT(tbl_salesdata[[#This Row],[Order Date]],"dddd")</f>
        <v>Friday</v>
      </c>
      <c r="R1462" t="str">
        <f>IF(tbl_salesdata[[#This Row],[Weekdaynum]]&gt;5,"Yes","No")</f>
        <v>No</v>
      </c>
    </row>
    <row r="1463" spans="1:18" hidden="1" x14ac:dyDescent="0.35">
      <c r="A1463">
        <v>419000804</v>
      </c>
      <c r="B1463" s="3">
        <v>43647</v>
      </c>
      <c r="C1463" s="3">
        <v>43654</v>
      </c>
      <c r="D1463" t="s">
        <v>219</v>
      </c>
      <c r="E1463" t="s">
        <v>38</v>
      </c>
      <c r="F1463" t="s">
        <v>68</v>
      </c>
      <c r="G1463" t="s">
        <v>14</v>
      </c>
      <c r="H1463" t="s">
        <v>15</v>
      </c>
      <c r="I1463" s="9">
        <v>504</v>
      </c>
      <c r="J1463" s="9">
        <v>154.06</v>
      </c>
      <c r="K1463" s="9">
        <v>90.93</v>
      </c>
      <c r="L1463" s="9">
        <f>tbl_salesdata[[#This Row],[Units Sold]]*tbl_salesdata[[#This Row],[Unit Cost]]</f>
        <v>45828.72</v>
      </c>
      <c r="M1463" s="9">
        <f>tbl_salesdata[[#This Row],[Units Sold]]*tbl_salesdata[[#This Row],[Unit Price]]</f>
        <v>77646.240000000005</v>
      </c>
      <c r="N1463" s="9">
        <f>tbl_salesdata[[#This Row],[Total Sales]]-tbl_salesdata[[#This Row],[Total Cost]]</f>
        <v>31817.520000000004</v>
      </c>
      <c r="O1463">
        <f>tbl_salesdata[[#This Row],[Ship Date]]-tbl_salesdata[[#This Row],[Order Date]]</f>
        <v>7</v>
      </c>
      <c r="P1463">
        <f>WEEKDAY(tbl_salesdata[[#This Row],[Order Date]],2)</f>
        <v>1</v>
      </c>
      <c r="Q1463" t="str">
        <f>TEXT(tbl_salesdata[[#This Row],[Order Date]],"dddd")</f>
        <v>Monday</v>
      </c>
      <c r="R1463" t="str">
        <f>IF(tbl_salesdata[[#This Row],[Weekdaynum]]&gt;5,"Yes","No")</f>
        <v>No</v>
      </c>
    </row>
    <row r="1464" spans="1:18" hidden="1" x14ac:dyDescent="0.35">
      <c r="A1464">
        <v>966800153</v>
      </c>
      <c r="B1464" s="3">
        <v>44798</v>
      </c>
      <c r="C1464" s="3">
        <v>44805</v>
      </c>
      <c r="D1464" t="s">
        <v>55</v>
      </c>
      <c r="E1464" t="s">
        <v>21</v>
      </c>
      <c r="F1464" t="s">
        <v>47</v>
      </c>
      <c r="G1464" t="s">
        <v>18</v>
      </c>
      <c r="H1464" t="s">
        <v>15</v>
      </c>
      <c r="I1464" s="9">
        <v>6505</v>
      </c>
      <c r="J1464" s="9">
        <v>421.89</v>
      </c>
      <c r="K1464" s="9">
        <v>364.69</v>
      </c>
      <c r="L1464" s="9">
        <f>tbl_salesdata[[#This Row],[Units Sold]]*tbl_salesdata[[#This Row],[Unit Cost]]</f>
        <v>2372308.4500000002</v>
      </c>
      <c r="M1464" s="9">
        <f>tbl_salesdata[[#This Row],[Units Sold]]*tbl_salesdata[[#This Row],[Unit Price]]</f>
        <v>2744394.4499999997</v>
      </c>
      <c r="N1464" s="9">
        <f>tbl_salesdata[[#This Row],[Total Sales]]-tbl_salesdata[[#This Row],[Total Cost]]</f>
        <v>372085.99999999953</v>
      </c>
      <c r="O1464">
        <f>tbl_salesdata[[#This Row],[Ship Date]]-tbl_salesdata[[#This Row],[Order Date]]</f>
        <v>7</v>
      </c>
      <c r="P1464">
        <f>WEEKDAY(tbl_salesdata[[#This Row],[Order Date]],2)</f>
        <v>4</v>
      </c>
      <c r="Q1464" t="str">
        <f>TEXT(tbl_salesdata[[#This Row],[Order Date]],"dddd")</f>
        <v>Thursday</v>
      </c>
      <c r="R1464" t="str">
        <f>IF(tbl_salesdata[[#This Row],[Weekdaynum]]&gt;5,"Yes","No")</f>
        <v>No</v>
      </c>
    </row>
    <row r="1465" spans="1:18" hidden="1" x14ac:dyDescent="0.35">
      <c r="A1465">
        <v>439655959</v>
      </c>
      <c r="B1465" s="3">
        <v>42563</v>
      </c>
      <c r="C1465" s="3">
        <v>42583</v>
      </c>
      <c r="D1465" t="s">
        <v>119</v>
      </c>
      <c r="E1465" t="s">
        <v>24</v>
      </c>
      <c r="F1465" t="s">
        <v>13</v>
      </c>
      <c r="G1465" t="s">
        <v>14</v>
      </c>
      <c r="H1465" t="s">
        <v>26</v>
      </c>
      <c r="I1465" s="9">
        <v>2823</v>
      </c>
      <c r="J1465" s="9">
        <v>255.28</v>
      </c>
      <c r="K1465" s="9">
        <v>159.41999999999999</v>
      </c>
      <c r="L1465" s="9">
        <f>tbl_salesdata[[#This Row],[Units Sold]]*tbl_salesdata[[#This Row],[Unit Cost]]</f>
        <v>450042.66</v>
      </c>
      <c r="M1465" s="9">
        <f>tbl_salesdata[[#This Row],[Units Sold]]*tbl_salesdata[[#This Row],[Unit Price]]</f>
        <v>720655.44000000006</v>
      </c>
      <c r="N1465" s="9">
        <f>tbl_salesdata[[#This Row],[Total Sales]]-tbl_salesdata[[#This Row],[Total Cost]]</f>
        <v>270612.78000000009</v>
      </c>
      <c r="O1465">
        <f>tbl_salesdata[[#This Row],[Ship Date]]-tbl_salesdata[[#This Row],[Order Date]]</f>
        <v>20</v>
      </c>
      <c r="P1465">
        <f>WEEKDAY(tbl_salesdata[[#This Row],[Order Date]],2)</f>
        <v>2</v>
      </c>
      <c r="Q1465" t="str">
        <f>TEXT(tbl_salesdata[[#This Row],[Order Date]],"dddd")</f>
        <v>Tuesday</v>
      </c>
      <c r="R1465" t="str">
        <f>IF(tbl_salesdata[[#This Row],[Weekdaynum]]&gt;5,"Yes","No")</f>
        <v>No</v>
      </c>
    </row>
    <row r="1466" spans="1:18" hidden="1" x14ac:dyDescent="0.35">
      <c r="A1466">
        <v>620429551</v>
      </c>
      <c r="B1466" s="3">
        <v>43926</v>
      </c>
      <c r="C1466" s="3">
        <v>43947</v>
      </c>
      <c r="D1466" t="s">
        <v>105</v>
      </c>
      <c r="E1466" t="s">
        <v>12</v>
      </c>
      <c r="F1466" t="s">
        <v>42</v>
      </c>
      <c r="G1466" t="s">
        <v>18</v>
      </c>
      <c r="H1466" t="s">
        <v>34</v>
      </c>
      <c r="I1466" s="9">
        <v>7746</v>
      </c>
      <c r="J1466" s="9">
        <v>437.2</v>
      </c>
      <c r="K1466" s="9">
        <v>263.33</v>
      </c>
      <c r="L1466" s="9">
        <f>tbl_salesdata[[#This Row],[Units Sold]]*tbl_salesdata[[#This Row],[Unit Cost]]</f>
        <v>2039754.18</v>
      </c>
      <c r="M1466" s="9">
        <f>tbl_salesdata[[#This Row],[Units Sold]]*tbl_salesdata[[#This Row],[Unit Price]]</f>
        <v>3386551.1999999997</v>
      </c>
      <c r="N1466" s="9">
        <f>tbl_salesdata[[#This Row],[Total Sales]]-tbl_salesdata[[#This Row],[Total Cost]]</f>
        <v>1346797.0199999998</v>
      </c>
      <c r="O1466">
        <f>tbl_salesdata[[#This Row],[Ship Date]]-tbl_salesdata[[#This Row],[Order Date]]</f>
        <v>21</v>
      </c>
      <c r="P1466">
        <f>WEEKDAY(tbl_salesdata[[#This Row],[Order Date]],2)</f>
        <v>7</v>
      </c>
      <c r="Q1466" t="str">
        <f>TEXT(tbl_salesdata[[#This Row],[Order Date]],"dddd")</f>
        <v>Sunday</v>
      </c>
      <c r="R1466" t="str">
        <f>IF(tbl_salesdata[[#This Row],[Weekdaynum]]&gt;5,"Yes","No")</f>
        <v>Yes</v>
      </c>
    </row>
    <row r="1467" spans="1:18" hidden="1" x14ac:dyDescent="0.35">
      <c r="A1467">
        <v>662294757</v>
      </c>
      <c r="B1467" s="3">
        <v>43138</v>
      </c>
      <c r="C1467" s="3">
        <v>43140</v>
      </c>
      <c r="D1467" t="s">
        <v>190</v>
      </c>
      <c r="E1467" t="s">
        <v>38</v>
      </c>
      <c r="F1467" t="s">
        <v>30</v>
      </c>
      <c r="G1467" t="s">
        <v>14</v>
      </c>
      <c r="H1467" t="s">
        <v>34</v>
      </c>
      <c r="I1467" s="9">
        <v>6591</v>
      </c>
      <c r="J1467" s="9">
        <v>81.73</v>
      </c>
      <c r="K1467" s="9">
        <v>56.67</v>
      </c>
      <c r="L1467" s="9">
        <f>tbl_salesdata[[#This Row],[Units Sold]]*tbl_salesdata[[#This Row],[Unit Cost]]</f>
        <v>373511.97000000003</v>
      </c>
      <c r="M1467" s="9">
        <f>tbl_salesdata[[#This Row],[Units Sold]]*tbl_salesdata[[#This Row],[Unit Price]]</f>
        <v>538682.43000000005</v>
      </c>
      <c r="N1467" s="9">
        <f>tbl_salesdata[[#This Row],[Total Sales]]-tbl_salesdata[[#This Row],[Total Cost]]</f>
        <v>165170.46000000002</v>
      </c>
      <c r="O1467">
        <f>tbl_salesdata[[#This Row],[Ship Date]]-tbl_salesdata[[#This Row],[Order Date]]</f>
        <v>2</v>
      </c>
      <c r="P1467">
        <f>WEEKDAY(tbl_salesdata[[#This Row],[Order Date]],2)</f>
        <v>3</v>
      </c>
      <c r="Q1467" t="str">
        <f>TEXT(tbl_salesdata[[#This Row],[Order Date]],"dddd")</f>
        <v>Wednesday</v>
      </c>
      <c r="R1467" t="str">
        <f>IF(tbl_salesdata[[#This Row],[Weekdaynum]]&gt;5,"Yes","No")</f>
        <v>No</v>
      </c>
    </row>
    <row r="1468" spans="1:18" hidden="1" x14ac:dyDescent="0.35">
      <c r="A1468">
        <v>238737905</v>
      </c>
      <c r="B1468" s="3">
        <v>42610</v>
      </c>
      <c r="C1468" s="3">
        <v>42620</v>
      </c>
      <c r="D1468" t="s">
        <v>37</v>
      </c>
      <c r="E1468" t="s">
        <v>38</v>
      </c>
      <c r="F1468" t="s">
        <v>40</v>
      </c>
      <c r="G1468" t="s">
        <v>18</v>
      </c>
      <c r="H1468" t="s">
        <v>34</v>
      </c>
      <c r="I1468" s="9">
        <v>6706</v>
      </c>
      <c r="J1468" s="9">
        <v>651.21</v>
      </c>
      <c r="K1468" s="9">
        <v>524.96</v>
      </c>
      <c r="L1468" s="9">
        <f>tbl_salesdata[[#This Row],[Units Sold]]*tbl_salesdata[[#This Row],[Unit Cost]]</f>
        <v>3520381.7600000002</v>
      </c>
      <c r="M1468" s="9">
        <f>tbl_salesdata[[#This Row],[Units Sold]]*tbl_salesdata[[#This Row],[Unit Price]]</f>
        <v>4367014.2600000007</v>
      </c>
      <c r="N1468" s="9">
        <f>tbl_salesdata[[#This Row],[Total Sales]]-tbl_salesdata[[#This Row],[Total Cost]]</f>
        <v>846632.50000000047</v>
      </c>
      <c r="O1468">
        <f>tbl_salesdata[[#This Row],[Ship Date]]-tbl_salesdata[[#This Row],[Order Date]]</f>
        <v>10</v>
      </c>
      <c r="P1468">
        <f>WEEKDAY(tbl_salesdata[[#This Row],[Order Date]],2)</f>
        <v>7</v>
      </c>
      <c r="Q1468" t="str">
        <f>TEXT(tbl_salesdata[[#This Row],[Order Date]],"dddd")</f>
        <v>Sunday</v>
      </c>
      <c r="R1468" t="str">
        <f>IF(tbl_salesdata[[#This Row],[Weekdaynum]]&gt;5,"Yes","No")</f>
        <v>Yes</v>
      </c>
    </row>
    <row r="1469" spans="1:18" x14ac:dyDescent="0.35">
      <c r="A1469">
        <v>956594026</v>
      </c>
      <c r="B1469" s="3">
        <v>44338</v>
      </c>
      <c r="C1469" s="3">
        <v>44346</v>
      </c>
      <c r="D1469" t="s">
        <v>168</v>
      </c>
      <c r="E1469" t="s">
        <v>21</v>
      </c>
      <c r="F1469" t="s">
        <v>13</v>
      </c>
      <c r="G1469" t="s">
        <v>18</v>
      </c>
      <c r="H1469" t="s">
        <v>26</v>
      </c>
      <c r="I1469" s="9">
        <v>6285</v>
      </c>
      <c r="J1469" s="9">
        <v>255.28</v>
      </c>
      <c r="K1469" s="9">
        <v>159.41999999999999</v>
      </c>
      <c r="L1469" s="9">
        <f>tbl_salesdata[[#This Row],[Units Sold]]*tbl_salesdata[[#This Row],[Unit Cost]]</f>
        <v>1001954.7</v>
      </c>
      <c r="M1469" s="9">
        <f>tbl_salesdata[[#This Row],[Units Sold]]*tbl_salesdata[[#This Row],[Unit Price]]</f>
        <v>1604434.8</v>
      </c>
      <c r="N1469" s="9">
        <f>tbl_salesdata[[#This Row],[Total Sales]]-tbl_salesdata[[#This Row],[Total Cost]]</f>
        <v>602480.10000000009</v>
      </c>
      <c r="O1469">
        <f>tbl_salesdata[[#This Row],[Ship Date]]-tbl_salesdata[[#This Row],[Order Date]]</f>
        <v>8</v>
      </c>
      <c r="P1469">
        <f>WEEKDAY(tbl_salesdata[[#This Row],[Order Date]],2)</f>
        <v>6</v>
      </c>
      <c r="Q1469" t="str">
        <f>TEXT(tbl_salesdata[[#This Row],[Order Date]],"dddd")</f>
        <v>Saturday</v>
      </c>
      <c r="R1469" t="str">
        <f>IF(tbl_salesdata[[#This Row],[Weekdaynum]]&gt;5,"Yes","No")</f>
        <v>Yes</v>
      </c>
    </row>
    <row r="1470" spans="1:18" hidden="1" x14ac:dyDescent="0.35">
      <c r="A1470">
        <v>190865838</v>
      </c>
      <c r="B1470" s="3">
        <v>42087</v>
      </c>
      <c r="C1470" s="3">
        <v>42099</v>
      </c>
      <c r="D1470" t="s">
        <v>217</v>
      </c>
      <c r="E1470" t="s">
        <v>12</v>
      </c>
      <c r="F1470" t="s">
        <v>76</v>
      </c>
      <c r="G1470" t="s">
        <v>18</v>
      </c>
      <c r="H1470" t="s">
        <v>15</v>
      </c>
      <c r="I1470" s="9">
        <v>298</v>
      </c>
      <c r="J1470" s="9">
        <v>668.27</v>
      </c>
      <c r="K1470" s="9">
        <v>502.54</v>
      </c>
      <c r="L1470" s="9">
        <f>tbl_salesdata[[#This Row],[Units Sold]]*tbl_salesdata[[#This Row],[Unit Cost]]</f>
        <v>149756.92000000001</v>
      </c>
      <c r="M1470" s="9">
        <f>tbl_salesdata[[#This Row],[Units Sold]]*tbl_salesdata[[#This Row],[Unit Price]]</f>
        <v>199144.46</v>
      </c>
      <c r="N1470" s="9">
        <f>tbl_salesdata[[#This Row],[Total Sales]]-tbl_salesdata[[#This Row],[Total Cost]]</f>
        <v>49387.539999999979</v>
      </c>
      <c r="O1470">
        <f>tbl_salesdata[[#This Row],[Ship Date]]-tbl_salesdata[[#This Row],[Order Date]]</f>
        <v>12</v>
      </c>
      <c r="P1470">
        <f>WEEKDAY(tbl_salesdata[[#This Row],[Order Date]],2)</f>
        <v>2</v>
      </c>
      <c r="Q1470" t="str">
        <f>TEXT(tbl_salesdata[[#This Row],[Order Date]],"dddd")</f>
        <v>Tuesday</v>
      </c>
      <c r="R1470" t="str">
        <f>IF(tbl_salesdata[[#This Row],[Weekdaynum]]&gt;5,"Yes","No")</f>
        <v>No</v>
      </c>
    </row>
    <row r="1471" spans="1:18" x14ac:dyDescent="0.35">
      <c r="A1471">
        <v>940682303</v>
      </c>
      <c r="B1471" s="3">
        <v>44562</v>
      </c>
      <c r="C1471" s="3">
        <v>44578</v>
      </c>
      <c r="D1471" t="s">
        <v>113</v>
      </c>
      <c r="E1471" t="s">
        <v>21</v>
      </c>
      <c r="F1471" t="s">
        <v>25</v>
      </c>
      <c r="G1471" t="s">
        <v>14</v>
      </c>
      <c r="H1471" t="s">
        <v>26</v>
      </c>
      <c r="I1471" s="9">
        <v>7652</v>
      </c>
      <c r="J1471" s="9">
        <v>205.7</v>
      </c>
      <c r="K1471" s="9">
        <v>117.11</v>
      </c>
      <c r="L1471" s="9">
        <f>tbl_salesdata[[#This Row],[Units Sold]]*tbl_salesdata[[#This Row],[Unit Cost]]</f>
        <v>896125.72</v>
      </c>
      <c r="M1471" s="9">
        <f>tbl_salesdata[[#This Row],[Units Sold]]*tbl_salesdata[[#This Row],[Unit Price]]</f>
        <v>1574016.4</v>
      </c>
      <c r="N1471" s="9">
        <f>tbl_salesdata[[#This Row],[Total Sales]]-tbl_salesdata[[#This Row],[Total Cost]]</f>
        <v>677890.67999999993</v>
      </c>
      <c r="O1471">
        <f>tbl_salesdata[[#This Row],[Ship Date]]-tbl_salesdata[[#This Row],[Order Date]]</f>
        <v>16</v>
      </c>
      <c r="P1471">
        <f>WEEKDAY(tbl_salesdata[[#This Row],[Order Date]],2)</f>
        <v>6</v>
      </c>
      <c r="Q1471" t="str">
        <f>TEXT(tbl_salesdata[[#This Row],[Order Date]],"dddd")</f>
        <v>Saturday</v>
      </c>
      <c r="R1471" t="str">
        <f>IF(tbl_salesdata[[#This Row],[Weekdaynum]]&gt;5,"Yes","No")</f>
        <v>Yes</v>
      </c>
    </row>
    <row r="1472" spans="1:18" hidden="1" x14ac:dyDescent="0.35">
      <c r="A1472">
        <v>170953977</v>
      </c>
      <c r="B1472" s="3">
        <v>42516</v>
      </c>
      <c r="C1472" s="3">
        <v>42521</v>
      </c>
      <c r="D1472" t="s">
        <v>180</v>
      </c>
      <c r="E1472" t="s">
        <v>24</v>
      </c>
      <c r="F1472" t="s">
        <v>13</v>
      </c>
      <c r="G1472" t="s">
        <v>18</v>
      </c>
      <c r="H1472" t="s">
        <v>26</v>
      </c>
      <c r="I1472" s="9">
        <v>7936</v>
      </c>
      <c r="J1472" s="9">
        <v>255.28</v>
      </c>
      <c r="K1472" s="9">
        <v>159.41999999999999</v>
      </c>
      <c r="L1472" s="9">
        <f>tbl_salesdata[[#This Row],[Units Sold]]*tbl_salesdata[[#This Row],[Unit Cost]]</f>
        <v>1265157.1199999999</v>
      </c>
      <c r="M1472" s="9">
        <f>tbl_salesdata[[#This Row],[Units Sold]]*tbl_salesdata[[#This Row],[Unit Price]]</f>
        <v>2025902.0800000001</v>
      </c>
      <c r="N1472" s="9">
        <f>tbl_salesdata[[#This Row],[Total Sales]]-tbl_salesdata[[#This Row],[Total Cost]]</f>
        <v>760744.9600000002</v>
      </c>
      <c r="O1472">
        <f>tbl_salesdata[[#This Row],[Ship Date]]-tbl_salesdata[[#This Row],[Order Date]]</f>
        <v>5</v>
      </c>
      <c r="P1472">
        <f>WEEKDAY(tbl_salesdata[[#This Row],[Order Date]],2)</f>
        <v>4</v>
      </c>
      <c r="Q1472" t="str">
        <f>TEXT(tbl_salesdata[[#This Row],[Order Date]],"dddd")</f>
        <v>Thursday</v>
      </c>
      <c r="R1472" t="str">
        <f>IF(tbl_salesdata[[#This Row],[Weekdaynum]]&gt;5,"Yes","No")</f>
        <v>No</v>
      </c>
    </row>
    <row r="1473" spans="1:18" hidden="1" x14ac:dyDescent="0.35">
      <c r="A1473">
        <v>833519256</v>
      </c>
      <c r="B1473" s="3">
        <v>42639</v>
      </c>
      <c r="C1473" s="3">
        <v>42650</v>
      </c>
      <c r="D1473" t="s">
        <v>138</v>
      </c>
      <c r="E1473" t="s">
        <v>24</v>
      </c>
      <c r="F1473" t="s">
        <v>33</v>
      </c>
      <c r="G1473" t="s">
        <v>18</v>
      </c>
      <c r="H1473" t="s">
        <v>19</v>
      </c>
      <c r="I1473" s="9">
        <v>5725</v>
      </c>
      <c r="J1473" s="9">
        <v>109.28</v>
      </c>
      <c r="K1473" s="9">
        <v>35.840000000000003</v>
      </c>
      <c r="L1473" s="9">
        <f>tbl_salesdata[[#This Row],[Units Sold]]*tbl_salesdata[[#This Row],[Unit Cost]]</f>
        <v>205184.00000000003</v>
      </c>
      <c r="M1473" s="9">
        <f>tbl_salesdata[[#This Row],[Units Sold]]*tbl_salesdata[[#This Row],[Unit Price]]</f>
        <v>625628</v>
      </c>
      <c r="N1473" s="9">
        <f>tbl_salesdata[[#This Row],[Total Sales]]-tbl_salesdata[[#This Row],[Total Cost]]</f>
        <v>420444</v>
      </c>
      <c r="O1473">
        <f>tbl_salesdata[[#This Row],[Ship Date]]-tbl_salesdata[[#This Row],[Order Date]]</f>
        <v>11</v>
      </c>
      <c r="P1473">
        <f>WEEKDAY(tbl_salesdata[[#This Row],[Order Date]],2)</f>
        <v>1</v>
      </c>
      <c r="Q1473" t="str">
        <f>TEXT(tbl_salesdata[[#This Row],[Order Date]],"dddd")</f>
        <v>Monday</v>
      </c>
      <c r="R1473" t="str">
        <f>IF(tbl_salesdata[[#This Row],[Weekdaynum]]&gt;5,"Yes","No")</f>
        <v>No</v>
      </c>
    </row>
    <row r="1474" spans="1:18" hidden="1" x14ac:dyDescent="0.35">
      <c r="A1474">
        <v>998142945</v>
      </c>
      <c r="B1474" s="3">
        <v>42134</v>
      </c>
      <c r="C1474" s="3">
        <v>42149</v>
      </c>
      <c r="D1474" t="s">
        <v>150</v>
      </c>
      <c r="E1474" t="s">
        <v>38</v>
      </c>
      <c r="F1474" t="s">
        <v>40</v>
      </c>
      <c r="G1474" t="s">
        <v>18</v>
      </c>
      <c r="H1474" t="s">
        <v>26</v>
      </c>
      <c r="I1474" s="9">
        <v>1533</v>
      </c>
      <c r="J1474" s="9">
        <v>651.21</v>
      </c>
      <c r="K1474" s="9">
        <v>524.96</v>
      </c>
      <c r="L1474" s="9">
        <f>tbl_salesdata[[#This Row],[Units Sold]]*tbl_salesdata[[#This Row],[Unit Cost]]</f>
        <v>804763.68</v>
      </c>
      <c r="M1474" s="9">
        <f>tbl_salesdata[[#This Row],[Units Sold]]*tbl_salesdata[[#This Row],[Unit Price]]</f>
        <v>998304.93</v>
      </c>
      <c r="N1474" s="9">
        <f>tbl_salesdata[[#This Row],[Total Sales]]-tbl_salesdata[[#This Row],[Total Cost]]</f>
        <v>193541.25</v>
      </c>
      <c r="O1474">
        <f>tbl_salesdata[[#This Row],[Ship Date]]-tbl_salesdata[[#This Row],[Order Date]]</f>
        <v>15</v>
      </c>
      <c r="P1474">
        <f>WEEKDAY(tbl_salesdata[[#This Row],[Order Date]],2)</f>
        <v>7</v>
      </c>
      <c r="Q1474" t="str">
        <f>TEXT(tbl_salesdata[[#This Row],[Order Date]],"dddd")</f>
        <v>Sunday</v>
      </c>
      <c r="R1474" t="str">
        <f>IF(tbl_salesdata[[#This Row],[Weekdaynum]]&gt;5,"Yes","No")</f>
        <v>Yes</v>
      </c>
    </row>
    <row r="1475" spans="1:18" hidden="1" x14ac:dyDescent="0.35">
      <c r="A1475">
        <v>380498874</v>
      </c>
      <c r="B1475" s="3">
        <v>43214</v>
      </c>
      <c r="C1475" s="3">
        <v>43231</v>
      </c>
      <c r="D1475" t="s">
        <v>49</v>
      </c>
      <c r="E1475" t="s">
        <v>21</v>
      </c>
      <c r="F1475" t="s">
        <v>33</v>
      </c>
      <c r="G1475" t="s">
        <v>14</v>
      </c>
      <c r="H1475" t="s">
        <v>34</v>
      </c>
      <c r="I1475" s="9">
        <v>6927</v>
      </c>
      <c r="J1475" s="9">
        <v>109.28</v>
      </c>
      <c r="K1475" s="9">
        <v>35.840000000000003</v>
      </c>
      <c r="L1475" s="9">
        <f>tbl_salesdata[[#This Row],[Units Sold]]*tbl_salesdata[[#This Row],[Unit Cost]]</f>
        <v>248263.68000000002</v>
      </c>
      <c r="M1475" s="9">
        <f>tbl_salesdata[[#This Row],[Units Sold]]*tbl_salesdata[[#This Row],[Unit Price]]</f>
        <v>756982.56</v>
      </c>
      <c r="N1475" s="9">
        <f>tbl_salesdata[[#This Row],[Total Sales]]-tbl_salesdata[[#This Row],[Total Cost]]</f>
        <v>508718.88</v>
      </c>
      <c r="O1475">
        <f>tbl_salesdata[[#This Row],[Ship Date]]-tbl_salesdata[[#This Row],[Order Date]]</f>
        <v>17</v>
      </c>
      <c r="P1475">
        <f>WEEKDAY(tbl_salesdata[[#This Row],[Order Date]],2)</f>
        <v>2</v>
      </c>
      <c r="Q1475" t="str">
        <f>TEXT(tbl_salesdata[[#This Row],[Order Date]],"dddd")</f>
        <v>Tuesday</v>
      </c>
      <c r="R1475" t="str">
        <f>IF(tbl_salesdata[[#This Row],[Weekdaynum]]&gt;5,"Yes","No")</f>
        <v>No</v>
      </c>
    </row>
    <row r="1476" spans="1:18" hidden="1" x14ac:dyDescent="0.35">
      <c r="A1476">
        <v>116573369</v>
      </c>
      <c r="B1476" s="3">
        <v>42638</v>
      </c>
      <c r="C1476" s="3">
        <v>42646</v>
      </c>
      <c r="D1476" t="s">
        <v>210</v>
      </c>
      <c r="E1476" t="s">
        <v>38</v>
      </c>
      <c r="F1476" t="s">
        <v>47</v>
      </c>
      <c r="G1476" t="s">
        <v>18</v>
      </c>
      <c r="H1476" t="s">
        <v>19</v>
      </c>
      <c r="I1476" s="9">
        <v>5505</v>
      </c>
      <c r="J1476" s="9">
        <v>421.89</v>
      </c>
      <c r="K1476" s="9">
        <v>364.69</v>
      </c>
      <c r="L1476" s="9">
        <f>tbl_salesdata[[#This Row],[Units Sold]]*tbl_salesdata[[#This Row],[Unit Cost]]</f>
        <v>2007618.45</v>
      </c>
      <c r="M1476" s="9">
        <f>tbl_salesdata[[#This Row],[Units Sold]]*tbl_salesdata[[#This Row],[Unit Price]]</f>
        <v>2322504.4499999997</v>
      </c>
      <c r="N1476" s="9">
        <f>tbl_salesdata[[#This Row],[Total Sales]]-tbl_salesdata[[#This Row],[Total Cost]]</f>
        <v>314885.99999999977</v>
      </c>
      <c r="O1476">
        <f>tbl_salesdata[[#This Row],[Ship Date]]-tbl_salesdata[[#This Row],[Order Date]]</f>
        <v>8</v>
      </c>
      <c r="P1476">
        <f>WEEKDAY(tbl_salesdata[[#This Row],[Order Date]],2)</f>
        <v>7</v>
      </c>
      <c r="Q1476" t="str">
        <f>TEXT(tbl_salesdata[[#This Row],[Order Date]],"dddd")</f>
        <v>Sunday</v>
      </c>
      <c r="R1476" t="str">
        <f>IF(tbl_salesdata[[#This Row],[Weekdaynum]]&gt;5,"Yes","No")</f>
        <v>Yes</v>
      </c>
    </row>
    <row r="1477" spans="1:18" hidden="1" x14ac:dyDescent="0.35">
      <c r="A1477">
        <v>512665259</v>
      </c>
      <c r="B1477" s="3">
        <v>42170</v>
      </c>
      <c r="C1477" s="3">
        <v>42189</v>
      </c>
      <c r="D1477" t="s">
        <v>66</v>
      </c>
      <c r="E1477" t="s">
        <v>38</v>
      </c>
      <c r="F1477" t="s">
        <v>56</v>
      </c>
      <c r="G1477" t="s">
        <v>18</v>
      </c>
      <c r="H1477" t="s">
        <v>19</v>
      </c>
      <c r="I1477" s="9">
        <v>7898</v>
      </c>
      <c r="J1477" s="9">
        <v>9.33</v>
      </c>
      <c r="K1477" s="9">
        <v>6.92</v>
      </c>
      <c r="L1477" s="9">
        <f>tbl_salesdata[[#This Row],[Units Sold]]*tbl_salesdata[[#This Row],[Unit Cost]]</f>
        <v>54654.159999999996</v>
      </c>
      <c r="M1477" s="9">
        <f>tbl_salesdata[[#This Row],[Units Sold]]*tbl_salesdata[[#This Row],[Unit Price]]</f>
        <v>73688.34</v>
      </c>
      <c r="N1477" s="9">
        <f>tbl_salesdata[[#This Row],[Total Sales]]-tbl_salesdata[[#This Row],[Total Cost]]</f>
        <v>19034.18</v>
      </c>
      <c r="O1477">
        <f>tbl_salesdata[[#This Row],[Ship Date]]-tbl_salesdata[[#This Row],[Order Date]]</f>
        <v>19</v>
      </c>
      <c r="P1477">
        <f>WEEKDAY(tbl_salesdata[[#This Row],[Order Date]],2)</f>
        <v>1</v>
      </c>
      <c r="Q1477" t="str">
        <f>TEXT(tbl_salesdata[[#This Row],[Order Date]],"dddd")</f>
        <v>Monday</v>
      </c>
      <c r="R1477" t="str">
        <f>IF(tbl_salesdata[[#This Row],[Weekdaynum]]&gt;5,"Yes","No")</f>
        <v>No</v>
      </c>
    </row>
    <row r="1478" spans="1:18" hidden="1" x14ac:dyDescent="0.35">
      <c r="A1478">
        <v>595385873</v>
      </c>
      <c r="B1478" s="3">
        <v>44537</v>
      </c>
      <c r="C1478" s="3">
        <v>44540</v>
      </c>
      <c r="D1478" t="s">
        <v>67</v>
      </c>
      <c r="E1478" t="s">
        <v>21</v>
      </c>
      <c r="F1478" t="s">
        <v>30</v>
      </c>
      <c r="G1478" t="s">
        <v>18</v>
      </c>
      <c r="H1478" t="s">
        <v>15</v>
      </c>
      <c r="I1478" s="9">
        <v>6765</v>
      </c>
      <c r="J1478" s="9">
        <v>81.73</v>
      </c>
      <c r="K1478" s="9">
        <v>56.67</v>
      </c>
      <c r="L1478" s="9">
        <f>tbl_salesdata[[#This Row],[Units Sold]]*tbl_salesdata[[#This Row],[Unit Cost]]</f>
        <v>383372.55</v>
      </c>
      <c r="M1478" s="9">
        <f>tbl_salesdata[[#This Row],[Units Sold]]*tbl_salesdata[[#This Row],[Unit Price]]</f>
        <v>552903.45000000007</v>
      </c>
      <c r="N1478" s="9">
        <f>tbl_salesdata[[#This Row],[Total Sales]]-tbl_salesdata[[#This Row],[Total Cost]]</f>
        <v>169530.90000000008</v>
      </c>
      <c r="O1478">
        <f>tbl_salesdata[[#This Row],[Ship Date]]-tbl_salesdata[[#This Row],[Order Date]]</f>
        <v>3</v>
      </c>
      <c r="P1478">
        <f>WEEKDAY(tbl_salesdata[[#This Row],[Order Date]],2)</f>
        <v>2</v>
      </c>
      <c r="Q1478" t="str">
        <f>TEXT(tbl_salesdata[[#This Row],[Order Date]],"dddd")</f>
        <v>Tuesday</v>
      </c>
      <c r="R1478" t="str">
        <f>IF(tbl_salesdata[[#This Row],[Weekdaynum]]&gt;5,"Yes","No")</f>
        <v>No</v>
      </c>
    </row>
    <row r="1479" spans="1:18" hidden="1" x14ac:dyDescent="0.35">
      <c r="A1479">
        <v>361659038</v>
      </c>
      <c r="B1479" s="3">
        <v>44012</v>
      </c>
      <c r="C1479" s="3">
        <v>44031</v>
      </c>
      <c r="D1479" t="s">
        <v>67</v>
      </c>
      <c r="E1479" t="s">
        <v>21</v>
      </c>
      <c r="F1479" t="s">
        <v>25</v>
      </c>
      <c r="G1479" t="s">
        <v>14</v>
      </c>
      <c r="H1479" t="s">
        <v>26</v>
      </c>
      <c r="I1479" s="9">
        <v>1801</v>
      </c>
      <c r="J1479" s="9">
        <v>205.7</v>
      </c>
      <c r="K1479" s="9">
        <v>117.11</v>
      </c>
      <c r="L1479" s="9">
        <f>tbl_salesdata[[#This Row],[Units Sold]]*tbl_salesdata[[#This Row],[Unit Cost]]</f>
        <v>210915.11</v>
      </c>
      <c r="M1479" s="9">
        <f>tbl_salesdata[[#This Row],[Units Sold]]*tbl_salesdata[[#This Row],[Unit Price]]</f>
        <v>370465.69999999995</v>
      </c>
      <c r="N1479" s="9">
        <f>tbl_salesdata[[#This Row],[Total Sales]]-tbl_salesdata[[#This Row],[Total Cost]]</f>
        <v>159550.58999999997</v>
      </c>
      <c r="O1479">
        <f>tbl_salesdata[[#This Row],[Ship Date]]-tbl_salesdata[[#This Row],[Order Date]]</f>
        <v>19</v>
      </c>
      <c r="P1479">
        <f>WEEKDAY(tbl_salesdata[[#This Row],[Order Date]],2)</f>
        <v>2</v>
      </c>
      <c r="Q1479" t="str">
        <f>TEXT(tbl_salesdata[[#This Row],[Order Date]],"dddd")</f>
        <v>Tuesday</v>
      </c>
      <c r="R1479" t="str">
        <f>IF(tbl_salesdata[[#This Row],[Weekdaynum]]&gt;5,"Yes","No")</f>
        <v>No</v>
      </c>
    </row>
    <row r="1480" spans="1:18" hidden="1" x14ac:dyDescent="0.35">
      <c r="A1480">
        <v>328721082</v>
      </c>
      <c r="B1480" s="3">
        <v>42718</v>
      </c>
      <c r="C1480" s="3">
        <v>42719</v>
      </c>
      <c r="D1480" t="s">
        <v>144</v>
      </c>
      <c r="E1480" t="s">
        <v>21</v>
      </c>
      <c r="F1480" t="s">
        <v>13</v>
      </c>
      <c r="G1480" t="s">
        <v>14</v>
      </c>
      <c r="H1480" t="s">
        <v>26</v>
      </c>
      <c r="I1480" s="9">
        <v>4728</v>
      </c>
      <c r="J1480" s="9">
        <v>255.28</v>
      </c>
      <c r="K1480" s="9">
        <v>159.41999999999999</v>
      </c>
      <c r="L1480" s="9">
        <f>tbl_salesdata[[#This Row],[Units Sold]]*tbl_salesdata[[#This Row],[Unit Cost]]</f>
        <v>753737.75999999989</v>
      </c>
      <c r="M1480" s="9">
        <f>tbl_salesdata[[#This Row],[Units Sold]]*tbl_salesdata[[#This Row],[Unit Price]]</f>
        <v>1206963.8400000001</v>
      </c>
      <c r="N1480" s="9">
        <f>tbl_salesdata[[#This Row],[Total Sales]]-tbl_salesdata[[#This Row],[Total Cost]]</f>
        <v>453226.08000000019</v>
      </c>
      <c r="O1480">
        <f>tbl_salesdata[[#This Row],[Ship Date]]-tbl_salesdata[[#This Row],[Order Date]]</f>
        <v>1</v>
      </c>
      <c r="P1480">
        <f>WEEKDAY(tbl_salesdata[[#This Row],[Order Date]],2)</f>
        <v>3</v>
      </c>
      <c r="Q1480" t="str">
        <f>TEXT(tbl_salesdata[[#This Row],[Order Date]],"dddd")</f>
        <v>Wednesday</v>
      </c>
      <c r="R1480" t="str">
        <f>IF(tbl_salesdata[[#This Row],[Weekdaynum]]&gt;5,"Yes","No")</f>
        <v>No</v>
      </c>
    </row>
    <row r="1481" spans="1:18" x14ac:dyDescent="0.35">
      <c r="A1481">
        <v>735189044</v>
      </c>
      <c r="B1481" s="3">
        <v>43505</v>
      </c>
      <c r="C1481" s="3">
        <v>43511</v>
      </c>
      <c r="D1481" t="s">
        <v>39</v>
      </c>
      <c r="E1481" t="s">
        <v>29</v>
      </c>
      <c r="F1481" t="s">
        <v>25</v>
      </c>
      <c r="G1481" t="s">
        <v>18</v>
      </c>
      <c r="H1481" t="s">
        <v>26</v>
      </c>
      <c r="I1481" s="9">
        <v>7631</v>
      </c>
      <c r="J1481" s="9">
        <v>205.7</v>
      </c>
      <c r="K1481" s="9">
        <v>117.11</v>
      </c>
      <c r="L1481" s="9">
        <f>tbl_salesdata[[#This Row],[Units Sold]]*tbl_salesdata[[#This Row],[Unit Cost]]</f>
        <v>893666.41</v>
      </c>
      <c r="M1481" s="9">
        <f>tbl_salesdata[[#This Row],[Units Sold]]*tbl_salesdata[[#This Row],[Unit Price]]</f>
        <v>1569696.7</v>
      </c>
      <c r="N1481" s="9">
        <f>tbl_salesdata[[#This Row],[Total Sales]]-tbl_salesdata[[#This Row],[Total Cost]]</f>
        <v>676030.28999999992</v>
      </c>
      <c r="O1481">
        <f>tbl_salesdata[[#This Row],[Ship Date]]-tbl_salesdata[[#This Row],[Order Date]]</f>
        <v>6</v>
      </c>
      <c r="P1481">
        <f>WEEKDAY(tbl_salesdata[[#This Row],[Order Date]],2)</f>
        <v>6</v>
      </c>
      <c r="Q1481" t="str">
        <f>TEXT(tbl_salesdata[[#This Row],[Order Date]],"dddd")</f>
        <v>Saturday</v>
      </c>
      <c r="R1481" t="str">
        <f>IF(tbl_salesdata[[#This Row],[Weekdaynum]]&gt;5,"Yes","No")</f>
        <v>Yes</v>
      </c>
    </row>
    <row r="1482" spans="1:18" hidden="1" x14ac:dyDescent="0.35">
      <c r="A1482">
        <v>135719621</v>
      </c>
      <c r="B1482" s="3">
        <v>44498</v>
      </c>
      <c r="C1482" s="3">
        <v>44500</v>
      </c>
      <c r="D1482" t="s">
        <v>119</v>
      </c>
      <c r="E1482" t="s">
        <v>24</v>
      </c>
      <c r="F1482" t="s">
        <v>47</v>
      </c>
      <c r="G1482" t="s">
        <v>14</v>
      </c>
      <c r="H1482" t="s">
        <v>34</v>
      </c>
      <c r="I1482" s="9">
        <v>1307</v>
      </c>
      <c r="J1482" s="9">
        <v>421.89</v>
      </c>
      <c r="K1482" s="9">
        <v>364.69</v>
      </c>
      <c r="L1482" s="9">
        <f>tbl_salesdata[[#This Row],[Units Sold]]*tbl_salesdata[[#This Row],[Unit Cost]]</f>
        <v>476649.83</v>
      </c>
      <c r="M1482" s="9">
        <f>tbl_salesdata[[#This Row],[Units Sold]]*tbl_salesdata[[#This Row],[Unit Price]]</f>
        <v>551410.23</v>
      </c>
      <c r="N1482" s="9">
        <f>tbl_salesdata[[#This Row],[Total Sales]]-tbl_salesdata[[#This Row],[Total Cost]]</f>
        <v>74760.399999999965</v>
      </c>
      <c r="O1482">
        <f>tbl_salesdata[[#This Row],[Ship Date]]-tbl_salesdata[[#This Row],[Order Date]]</f>
        <v>2</v>
      </c>
      <c r="P1482">
        <f>WEEKDAY(tbl_salesdata[[#This Row],[Order Date]],2)</f>
        <v>5</v>
      </c>
      <c r="Q1482" t="str">
        <f>TEXT(tbl_salesdata[[#This Row],[Order Date]],"dddd")</f>
        <v>Friday</v>
      </c>
      <c r="R1482" t="str">
        <f>IF(tbl_salesdata[[#This Row],[Weekdaynum]]&gt;5,"Yes","No")</f>
        <v>No</v>
      </c>
    </row>
    <row r="1483" spans="1:18" hidden="1" x14ac:dyDescent="0.35">
      <c r="A1483">
        <v>461691272</v>
      </c>
      <c r="B1483" s="3">
        <v>44918</v>
      </c>
      <c r="C1483" s="3">
        <v>44938</v>
      </c>
      <c r="D1483" t="s">
        <v>82</v>
      </c>
      <c r="E1483" t="s">
        <v>32</v>
      </c>
      <c r="F1483" t="s">
        <v>30</v>
      </c>
      <c r="G1483" t="s">
        <v>18</v>
      </c>
      <c r="H1483" t="s">
        <v>19</v>
      </c>
      <c r="I1483" s="9">
        <v>3562</v>
      </c>
      <c r="J1483" s="9">
        <v>81.73</v>
      </c>
      <c r="K1483" s="9">
        <v>56.67</v>
      </c>
      <c r="L1483" s="9">
        <f>tbl_salesdata[[#This Row],[Units Sold]]*tbl_salesdata[[#This Row],[Unit Cost]]</f>
        <v>201858.54</v>
      </c>
      <c r="M1483" s="9">
        <f>tbl_salesdata[[#This Row],[Units Sold]]*tbl_salesdata[[#This Row],[Unit Price]]</f>
        <v>291122.26</v>
      </c>
      <c r="N1483" s="9">
        <f>tbl_salesdata[[#This Row],[Total Sales]]-tbl_salesdata[[#This Row],[Total Cost]]</f>
        <v>89263.72</v>
      </c>
      <c r="O1483">
        <f>tbl_salesdata[[#This Row],[Ship Date]]-tbl_salesdata[[#This Row],[Order Date]]</f>
        <v>20</v>
      </c>
      <c r="P1483">
        <f>WEEKDAY(tbl_salesdata[[#This Row],[Order Date]],2)</f>
        <v>5</v>
      </c>
      <c r="Q1483" t="str">
        <f>TEXT(tbl_salesdata[[#This Row],[Order Date]],"dddd")</f>
        <v>Friday</v>
      </c>
      <c r="R1483" t="str">
        <f>IF(tbl_salesdata[[#This Row],[Weekdaynum]]&gt;5,"Yes","No")</f>
        <v>No</v>
      </c>
    </row>
    <row r="1484" spans="1:18" hidden="1" x14ac:dyDescent="0.35">
      <c r="A1484">
        <v>160522115</v>
      </c>
      <c r="B1484" s="3">
        <v>42496</v>
      </c>
      <c r="C1484" s="3">
        <v>42497</v>
      </c>
      <c r="D1484" t="s">
        <v>140</v>
      </c>
      <c r="E1484" t="s">
        <v>24</v>
      </c>
      <c r="F1484" t="s">
        <v>17</v>
      </c>
      <c r="G1484" t="s">
        <v>18</v>
      </c>
      <c r="H1484" t="s">
        <v>15</v>
      </c>
      <c r="I1484" s="9">
        <v>916</v>
      </c>
      <c r="J1484" s="9">
        <v>152.58000000000001</v>
      </c>
      <c r="K1484" s="9">
        <v>97.44</v>
      </c>
      <c r="L1484" s="9">
        <f>tbl_salesdata[[#This Row],[Units Sold]]*tbl_salesdata[[#This Row],[Unit Cost]]</f>
        <v>89255.039999999994</v>
      </c>
      <c r="M1484" s="9">
        <f>tbl_salesdata[[#This Row],[Units Sold]]*tbl_salesdata[[#This Row],[Unit Price]]</f>
        <v>139763.28</v>
      </c>
      <c r="N1484" s="9">
        <f>tbl_salesdata[[#This Row],[Total Sales]]-tbl_salesdata[[#This Row],[Total Cost]]</f>
        <v>50508.240000000005</v>
      </c>
      <c r="O1484">
        <f>tbl_salesdata[[#This Row],[Ship Date]]-tbl_salesdata[[#This Row],[Order Date]]</f>
        <v>1</v>
      </c>
      <c r="P1484">
        <f>WEEKDAY(tbl_salesdata[[#This Row],[Order Date]],2)</f>
        <v>5</v>
      </c>
      <c r="Q1484" t="str">
        <f>TEXT(tbl_salesdata[[#This Row],[Order Date]],"dddd")</f>
        <v>Friday</v>
      </c>
      <c r="R1484" t="str">
        <f>IF(tbl_salesdata[[#This Row],[Weekdaynum]]&gt;5,"Yes","No")</f>
        <v>No</v>
      </c>
    </row>
    <row r="1485" spans="1:18" x14ac:dyDescent="0.35">
      <c r="A1485">
        <v>189640176</v>
      </c>
      <c r="B1485" s="3">
        <v>44499</v>
      </c>
      <c r="C1485" s="3">
        <v>44519</v>
      </c>
      <c r="D1485" t="s">
        <v>53</v>
      </c>
      <c r="E1485" t="s">
        <v>29</v>
      </c>
      <c r="F1485" t="s">
        <v>25</v>
      </c>
      <c r="G1485" t="s">
        <v>18</v>
      </c>
      <c r="H1485" t="s">
        <v>26</v>
      </c>
      <c r="I1485" s="9">
        <v>7597</v>
      </c>
      <c r="J1485" s="9">
        <v>205.7</v>
      </c>
      <c r="K1485" s="9">
        <v>117.11</v>
      </c>
      <c r="L1485" s="9">
        <f>tbl_salesdata[[#This Row],[Units Sold]]*tbl_salesdata[[#This Row],[Unit Cost]]</f>
        <v>889684.67</v>
      </c>
      <c r="M1485" s="9">
        <f>tbl_salesdata[[#This Row],[Units Sold]]*tbl_salesdata[[#This Row],[Unit Price]]</f>
        <v>1562702.9</v>
      </c>
      <c r="N1485" s="9">
        <f>tbl_salesdata[[#This Row],[Total Sales]]-tbl_salesdata[[#This Row],[Total Cost]]</f>
        <v>673018.22999999986</v>
      </c>
      <c r="O1485">
        <f>tbl_salesdata[[#This Row],[Ship Date]]-tbl_salesdata[[#This Row],[Order Date]]</f>
        <v>20</v>
      </c>
      <c r="P1485">
        <f>WEEKDAY(tbl_salesdata[[#This Row],[Order Date]],2)</f>
        <v>6</v>
      </c>
      <c r="Q1485" t="str">
        <f>TEXT(tbl_salesdata[[#This Row],[Order Date]],"dddd")</f>
        <v>Saturday</v>
      </c>
      <c r="R1485" t="str">
        <f>IF(tbl_salesdata[[#This Row],[Weekdaynum]]&gt;5,"Yes","No")</f>
        <v>Yes</v>
      </c>
    </row>
    <row r="1486" spans="1:18" hidden="1" x14ac:dyDescent="0.35">
      <c r="A1486">
        <v>772269189</v>
      </c>
      <c r="B1486" s="3">
        <v>43219</v>
      </c>
      <c r="C1486" s="3">
        <v>43233</v>
      </c>
      <c r="D1486" t="s">
        <v>97</v>
      </c>
      <c r="E1486" t="s">
        <v>29</v>
      </c>
      <c r="F1486" t="s">
        <v>68</v>
      </c>
      <c r="G1486" t="s">
        <v>14</v>
      </c>
      <c r="H1486" t="s">
        <v>15</v>
      </c>
      <c r="I1486" s="9">
        <v>469</v>
      </c>
      <c r="J1486" s="9">
        <v>154.06</v>
      </c>
      <c r="K1486" s="9">
        <v>90.93</v>
      </c>
      <c r="L1486" s="9">
        <f>tbl_salesdata[[#This Row],[Units Sold]]*tbl_salesdata[[#This Row],[Unit Cost]]</f>
        <v>42646.170000000006</v>
      </c>
      <c r="M1486" s="9">
        <f>tbl_salesdata[[#This Row],[Units Sold]]*tbl_salesdata[[#This Row],[Unit Price]]</f>
        <v>72254.14</v>
      </c>
      <c r="N1486" s="9">
        <f>tbl_salesdata[[#This Row],[Total Sales]]-tbl_salesdata[[#This Row],[Total Cost]]</f>
        <v>29607.969999999994</v>
      </c>
      <c r="O1486">
        <f>tbl_salesdata[[#This Row],[Ship Date]]-tbl_salesdata[[#This Row],[Order Date]]</f>
        <v>14</v>
      </c>
      <c r="P1486">
        <f>WEEKDAY(tbl_salesdata[[#This Row],[Order Date]],2)</f>
        <v>7</v>
      </c>
      <c r="Q1486" t="str">
        <f>TEXT(tbl_salesdata[[#This Row],[Order Date]],"dddd")</f>
        <v>Sunday</v>
      </c>
      <c r="R1486" t="str">
        <f>IF(tbl_salesdata[[#This Row],[Weekdaynum]]&gt;5,"Yes","No")</f>
        <v>Yes</v>
      </c>
    </row>
    <row r="1487" spans="1:18" hidden="1" x14ac:dyDescent="0.35">
      <c r="A1487">
        <v>933720576</v>
      </c>
      <c r="B1487" s="3">
        <v>42596</v>
      </c>
      <c r="C1487" s="3">
        <v>42608</v>
      </c>
      <c r="D1487" t="s">
        <v>113</v>
      </c>
      <c r="E1487" t="s">
        <v>21</v>
      </c>
      <c r="F1487" t="s">
        <v>68</v>
      </c>
      <c r="G1487" t="s">
        <v>18</v>
      </c>
      <c r="H1487" t="s">
        <v>34</v>
      </c>
      <c r="I1487" s="9">
        <v>7523</v>
      </c>
      <c r="J1487" s="9">
        <v>154.06</v>
      </c>
      <c r="K1487" s="9">
        <v>90.93</v>
      </c>
      <c r="L1487" s="9">
        <f>tbl_salesdata[[#This Row],[Units Sold]]*tbl_salesdata[[#This Row],[Unit Cost]]</f>
        <v>684066.39</v>
      </c>
      <c r="M1487" s="9">
        <f>tbl_salesdata[[#This Row],[Units Sold]]*tbl_salesdata[[#This Row],[Unit Price]]</f>
        <v>1158993.3800000001</v>
      </c>
      <c r="N1487" s="9">
        <f>tbl_salesdata[[#This Row],[Total Sales]]-tbl_salesdata[[#This Row],[Total Cost]]</f>
        <v>474926.99000000011</v>
      </c>
      <c r="O1487">
        <f>tbl_salesdata[[#This Row],[Ship Date]]-tbl_salesdata[[#This Row],[Order Date]]</f>
        <v>12</v>
      </c>
      <c r="P1487">
        <f>WEEKDAY(tbl_salesdata[[#This Row],[Order Date]],2)</f>
        <v>7</v>
      </c>
      <c r="Q1487" t="str">
        <f>TEXT(tbl_salesdata[[#This Row],[Order Date]],"dddd")</f>
        <v>Sunday</v>
      </c>
      <c r="R1487" t="str">
        <f>IF(tbl_salesdata[[#This Row],[Weekdaynum]]&gt;5,"Yes","No")</f>
        <v>Yes</v>
      </c>
    </row>
    <row r="1488" spans="1:18" hidden="1" x14ac:dyDescent="0.35">
      <c r="A1488">
        <v>765101468</v>
      </c>
      <c r="B1488" s="3">
        <v>43173</v>
      </c>
      <c r="C1488" s="3">
        <v>43177</v>
      </c>
      <c r="D1488" t="s">
        <v>102</v>
      </c>
      <c r="E1488" t="s">
        <v>21</v>
      </c>
      <c r="F1488" t="s">
        <v>42</v>
      </c>
      <c r="G1488" t="s">
        <v>14</v>
      </c>
      <c r="H1488" t="s">
        <v>34</v>
      </c>
      <c r="I1488" s="9">
        <v>9382</v>
      </c>
      <c r="J1488" s="9">
        <v>437.2</v>
      </c>
      <c r="K1488" s="9">
        <v>263.33</v>
      </c>
      <c r="L1488" s="9">
        <f>tbl_salesdata[[#This Row],[Units Sold]]*tbl_salesdata[[#This Row],[Unit Cost]]</f>
        <v>2470562.06</v>
      </c>
      <c r="M1488" s="9">
        <f>tbl_salesdata[[#This Row],[Units Sold]]*tbl_salesdata[[#This Row],[Unit Price]]</f>
        <v>4101810.4</v>
      </c>
      <c r="N1488" s="9">
        <f>tbl_salesdata[[#This Row],[Total Sales]]-tbl_salesdata[[#This Row],[Total Cost]]</f>
        <v>1631248.3399999999</v>
      </c>
      <c r="O1488">
        <f>tbl_salesdata[[#This Row],[Ship Date]]-tbl_salesdata[[#This Row],[Order Date]]</f>
        <v>4</v>
      </c>
      <c r="P1488">
        <f>WEEKDAY(tbl_salesdata[[#This Row],[Order Date]],2)</f>
        <v>3</v>
      </c>
      <c r="Q1488" t="str">
        <f>TEXT(tbl_salesdata[[#This Row],[Order Date]],"dddd")</f>
        <v>Wednesday</v>
      </c>
      <c r="R1488" t="str">
        <f>IF(tbl_salesdata[[#This Row],[Weekdaynum]]&gt;5,"Yes","No")</f>
        <v>No</v>
      </c>
    </row>
    <row r="1489" spans="1:18" hidden="1" x14ac:dyDescent="0.35">
      <c r="A1489">
        <v>516460692</v>
      </c>
      <c r="B1489" s="3">
        <v>44077</v>
      </c>
      <c r="C1489" s="3">
        <v>44097</v>
      </c>
      <c r="D1489" t="s">
        <v>129</v>
      </c>
      <c r="E1489" t="s">
        <v>21</v>
      </c>
      <c r="F1489" t="s">
        <v>76</v>
      </c>
      <c r="G1489" t="s">
        <v>18</v>
      </c>
      <c r="H1489" t="s">
        <v>15</v>
      </c>
      <c r="I1489" s="9">
        <v>1051</v>
      </c>
      <c r="J1489" s="9">
        <v>668.27</v>
      </c>
      <c r="K1489" s="9">
        <v>502.54</v>
      </c>
      <c r="L1489" s="9">
        <f>tbl_salesdata[[#This Row],[Units Sold]]*tbl_salesdata[[#This Row],[Unit Cost]]</f>
        <v>528169.54</v>
      </c>
      <c r="M1489" s="9">
        <f>tbl_salesdata[[#This Row],[Units Sold]]*tbl_salesdata[[#This Row],[Unit Price]]</f>
        <v>702351.77</v>
      </c>
      <c r="N1489" s="9">
        <f>tbl_salesdata[[#This Row],[Total Sales]]-tbl_salesdata[[#This Row],[Total Cost]]</f>
        <v>174182.22999999998</v>
      </c>
      <c r="O1489">
        <f>tbl_salesdata[[#This Row],[Ship Date]]-tbl_salesdata[[#This Row],[Order Date]]</f>
        <v>20</v>
      </c>
      <c r="P1489">
        <f>WEEKDAY(tbl_salesdata[[#This Row],[Order Date]],2)</f>
        <v>4</v>
      </c>
      <c r="Q1489" t="str">
        <f>TEXT(tbl_salesdata[[#This Row],[Order Date]],"dddd")</f>
        <v>Thursday</v>
      </c>
      <c r="R1489" t="str">
        <f>IF(tbl_salesdata[[#This Row],[Weekdaynum]]&gt;5,"Yes","No")</f>
        <v>No</v>
      </c>
    </row>
    <row r="1490" spans="1:18" hidden="1" x14ac:dyDescent="0.35">
      <c r="A1490">
        <v>958159577</v>
      </c>
      <c r="B1490" s="3">
        <v>44250</v>
      </c>
      <c r="C1490" s="3">
        <v>44254</v>
      </c>
      <c r="D1490" t="s">
        <v>23</v>
      </c>
      <c r="E1490" t="s">
        <v>24</v>
      </c>
      <c r="F1490" t="s">
        <v>56</v>
      </c>
      <c r="G1490" t="s">
        <v>14</v>
      </c>
      <c r="H1490" t="s">
        <v>26</v>
      </c>
      <c r="I1490" s="9">
        <v>9566</v>
      </c>
      <c r="J1490" s="9">
        <v>9.33</v>
      </c>
      <c r="K1490" s="9">
        <v>6.92</v>
      </c>
      <c r="L1490" s="9">
        <f>tbl_salesdata[[#This Row],[Units Sold]]*tbl_salesdata[[#This Row],[Unit Cost]]</f>
        <v>66196.72</v>
      </c>
      <c r="M1490" s="9">
        <f>tbl_salesdata[[#This Row],[Units Sold]]*tbl_salesdata[[#This Row],[Unit Price]]</f>
        <v>89250.78</v>
      </c>
      <c r="N1490" s="9">
        <f>tbl_salesdata[[#This Row],[Total Sales]]-tbl_salesdata[[#This Row],[Total Cost]]</f>
        <v>23054.059999999998</v>
      </c>
      <c r="O1490">
        <f>tbl_salesdata[[#This Row],[Ship Date]]-tbl_salesdata[[#This Row],[Order Date]]</f>
        <v>4</v>
      </c>
      <c r="P1490">
        <f>WEEKDAY(tbl_salesdata[[#This Row],[Order Date]],2)</f>
        <v>2</v>
      </c>
      <c r="Q1490" t="str">
        <f>TEXT(tbl_salesdata[[#This Row],[Order Date]],"dddd")</f>
        <v>Tuesday</v>
      </c>
      <c r="R1490" t="str">
        <f>IF(tbl_salesdata[[#This Row],[Weekdaynum]]&gt;5,"Yes","No")</f>
        <v>No</v>
      </c>
    </row>
    <row r="1491" spans="1:18" hidden="1" x14ac:dyDescent="0.35">
      <c r="A1491">
        <v>230871951</v>
      </c>
      <c r="B1491" s="3">
        <v>43672</v>
      </c>
      <c r="C1491" s="3">
        <v>43679</v>
      </c>
      <c r="D1491" t="s">
        <v>200</v>
      </c>
      <c r="E1491" t="s">
        <v>24</v>
      </c>
      <c r="F1491" t="s">
        <v>76</v>
      </c>
      <c r="G1491" t="s">
        <v>18</v>
      </c>
      <c r="H1491" t="s">
        <v>34</v>
      </c>
      <c r="I1491" s="9">
        <v>8996</v>
      </c>
      <c r="J1491" s="9">
        <v>668.27</v>
      </c>
      <c r="K1491" s="9">
        <v>502.54</v>
      </c>
      <c r="L1491" s="9">
        <f>tbl_salesdata[[#This Row],[Units Sold]]*tbl_salesdata[[#This Row],[Unit Cost]]</f>
        <v>4520849.84</v>
      </c>
      <c r="M1491" s="9">
        <f>tbl_salesdata[[#This Row],[Units Sold]]*tbl_salesdata[[#This Row],[Unit Price]]</f>
        <v>6011756.9199999999</v>
      </c>
      <c r="N1491" s="9">
        <f>tbl_salesdata[[#This Row],[Total Sales]]-tbl_salesdata[[#This Row],[Total Cost]]</f>
        <v>1490907.08</v>
      </c>
      <c r="O1491">
        <f>tbl_salesdata[[#This Row],[Ship Date]]-tbl_salesdata[[#This Row],[Order Date]]</f>
        <v>7</v>
      </c>
      <c r="P1491">
        <f>WEEKDAY(tbl_salesdata[[#This Row],[Order Date]],2)</f>
        <v>5</v>
      </c>
      <c r="Q1491" t="str">
        <f>TEXT(tbl_salesdata[[#This Row],[Order Date]],"dddd")</f>
        <v>Friday</v>
      </c>
      <c r="R1491" t="str">
        <f>IF(tbl_salesdata[[#This Row],[Weekdaynum]]&gt;5,"Yes","No")</f>
        <v>No</v>
      </c>
    </row>
    <row r="1492" spans="1:18" x14ac:dyDescent="0.35">
      <c r="A1492">
        <v>652721202</v>
      </c>
      <c r="B1492" s="3">
        <v>44779</v>
      </c>
      <c r="C1492" s="3">
        <v>44796</v>
      </c>
      <c r="D1492" t="s">
        <v>200</v>
      </c>
      <c r="E1492" t="s">
        <v>24</v>
      </c>
      <c r="F1492" t="s">
        <v>42</v>
      </c>
      <c r="G1492" t="s">
        <v>18</v>
      </c>
      <c r="H1492" t="s">
        <v>19</v>
      </c>
      <c r="I1492" s="9">
        <v>3563</v>
      </c>
      <c r="J1492" s="9">
        <v>437.2</v>
      </c>
      <c r="K1492" s="9">
        <v>263.33</v>
      </c>
      <c r="L1492" s="9">
        <f>tbl_salesdata[[#This Row],[Units Sold]]*tbl_salesdata[[#This Row],[Unit Cost]]</f>
        <v>938244.78999999992</v>
      </c>
      <c r="M1492" s="9">
        <f>tbl_salesdata[[#This Row],[Units Sold]]*tbl_salesdata[[#This Row],[Unit Price]]</f>
        <v>1557743.5999999999</v>
      </c>
      <c r="N1492" s="9">
        <f>tbl_salesdata[[#This Row],[Total Sales]]-tbl_salesdata[[#This Row],[Total Cost]]</f>
        <v>619498.80999999994</v>
      </c>
      <c r="O1492">
        <f>tbl_salesdata[[#This Row],[Ship Date]]-tbl_salesdata[[#This Row],[Order Date]]</f>
        <v>17</v>
      </c>
      <c r="P1492">
        <f>WEEKDAY(tbl_salesdata[[#This Row],[Order Date]],2)</f>
        <v>6</v>
      </c>
      <c r="Q1492" t="str">
        <f>TEXT(tbl_salesdata[[#This Row],[Order Date]],"dddd")</f>
        <v>Saturday</v>
      </c>
      <c r="R1492" t="str">
        <f>IF(tbl_salesdata[[#This Row],[Weekdaynum]]&gt;5,"Yes","No")</f>
        <v>Yes</v>
      </c>
    </row>
    <row r="1493" spans="1:18" hidden="1" x14ac:dyDescent="0.35">
      <c r="A1493">
        <v>783594977</v>
      </c>
      <c r="B1493" s="3">
        <v>42850</v>
      </c>
      <c r="C1493" s="3">
        <v>42866</v>
      </c>
      <c r="D1493" t="s">
        <v>100</v>
      </c>
      <c r="E1493" t="s">
        <v>21</v>
      </c>
      <c r="F1493" t="s">
        <v>47</v>
      </c>
      <c r="G1493" t="s">
        <v>18</v>
      </c>
      <c r="H1493" t="s">
        <v>34</v>
      </c>
      <c r="I1493" s="9">
        <v>2022</v>
      </c>
      <c r="J1493" s="9">
        <v>421.89</v>
      </c>
      <c r="K1493" s="9">
        <v>364.69</v>
      </c>
      <c r="L1493" s="9">
        <f>tbl_salesdata[[#This Row],[Units Sold]]*tbl_salesdata[[#This Row],[Unit Cost]]</f>
        <v>737403.18</v>
      </c>
      <c r="M1493" s="9">
        <f>tbl_salesdata[[#This Row],[Units Sold]]*tbl_salesdata[[#This Row],[Unit Price]]</f>
        <v>853061.58</v>
      </c>
      <c r="N1493" s="9">
        <f>tbl_salesdata[[#This Row],[Total Sales]]-tbl_salesdata[[#This Row],[Total Cost]]</f>
        <v>115658.39999999991</v>
      </c>
      <c r="O1493">
        <f>tbl_salesdata[[#This Row],[Ship Date]]-tbl_salesdata[[#This Row],[Order Date]]</f>
        <v>16</v>
      </c>
      <c r="P1493">
        <f>WEEKDAY(tbl_salesdata[[#This Row],[Order Date]],2)</f>
        <v>2</v>
      </c>
      <c r="Q1493" t="str">
        <f>TEXT(tbl_salesdata[[#This Row],[Order Date]],"dddd")</f>
        <v>Tuesday</v>
      </c>
      <c r="R1493" t="str">
        <f>IF(tbl_salesdata[[#This Row],[Weekdaynum]]&gt;5,"Yes","No")</f>
        <v>No</v>
      </c>
    </row>
    <row r="1494" spans="1:18" hidden="1" x14ac:dyDescent="0.35">
      <c r="A1494">
        <v>946515786</v>
      </c>
      <c r="B1494" s="3">
        <v>42635</v>
      </c>
      <c r="C1494" s="3">
        <v>42649</v>
      </c>
      <c r="D1494" t="s">
        <v>180</v>
      </c>
      <c r="E1494" t="s">
        <v>24</v>
      </c>
      <c r="F1494" t="s">
        <v>30</v>
      </c>
      <c r="G1494" t="s">
        <v>14</v>
      </c>
      <c r="H1494" t="s">
        <v>26</v>
      </c>
      <c r="I1494" s="9">
        <v>3910</v>
      </c>
      <c r="J1494" s="9">
        <v>81.73</v>
      </c>
      <c r="K1494" s="9">
        <v>56.67</v>
      </c>
      <c r="L1494" s="9">
        <f>tbl_salesdata[[#This Row],[Units Sold]]*tbl_salesdata[[#This Row],[Unit Cost]]</f>
        <v>221579.7</v>
      </c>
      <c r="M1494" s="9">
        <f>tbl_salesdata[[#This Row],[Units Sold]]*tbl_salesdata[[#This Row],[Unit Price]]</f>
        <v>319564.3</v>
      </c>
      <c r="N1494" s="9">
        <f>tbl_salesdata[[#This Row],[Total Sales]]-tbl_salesdata[[#This Row],[Total Cost]]</f>
        <v>97984.599999999977</v>
      </c>
      <c r="O1494">
        <f>tbl_salesdata[[#This Row],[Ship Date]]-tbl_salesdata[[#This Row],[Order Date]]</f>
        <v>14</v>
      </c>
      <c r="P1494">
        <f>WEEKDAY(tbl_salesdata[[#This Row],[Order Date]],2)</f>
        <v>4</v>
      </c>
      <c r="Q1494" t="str">
        <f>TEXT(tbl_salesdata[[#This Row],[Order Date]],"dddd")</f>
        <v>Thursday</v>
      </c>
      <c r="R1494" t="str">
        <f>IF(tbl_salesdata[[#This Row],[Weekdaynum]]&gt;5,"Yes","No")</f>
        <v>No</v>
      </c>
    </row>
    <row r="1495" spans="1:18" hidden="1" x14ac:dyDescent="0.35">
      <c r="A1495">
        <v>406270396</v>
      </c>
      <c r="B1495" s="3">
        <v>42463</v>
      </c>
      <c r="C1495" s="3">
        <v>42476</v>
      </c>
      <c r="D1495" t="s">
        <v>214</v>
      </c>
      <c r="E1495" t="s">
        <v>21</v>
      </c>
      <c r="F1495" t="s">
        <v>17</v>
      </c>
      <c r="G1495" t="s">
        <v>14</v>
      </c>
      <c r="H1495" t="s">
        <v>26</v>
      </c>
      <c r="I1495" s="9">
        <v>3293</v>
      </c>
      <c r="J1495" s="9">
        <v>152.58000000000001</v>
      </c>
      <c r="K1495" s="9">
        <v>97.44</v>
      </c>
      <c r="L1495" s="9">
        <f>tbl_salesdata[[#This Row],[Units Sold]]*tbl_salesdata[[#This Row],[Unit Cost]]</f>
        <v>320869.92</v>
      </c>
      <c r="M1495" s="9">
        <f>tbl_salesdata[[#This Row],[Units Sold]]*tbl_salesdata[[#This Row],[Unit Price]]</f>
        <v>502445.94000000006</v>
      </c>
      <c r="N1495" s="9">
        <f>tbl_salesdata[[#This Row],[Total Sales]]-tbl_salesdata[[#This Row],[Total Cost]]</f>
        <v>181576.02000000008</v>
      </c>
      <c r="O1495">
        <f>tbl_salesdata[[#This Row],[Ship Date]]-tbl_salesdata[[#This Row],[Order Date]]</f>
        <v>13</v>
      </c>
      <c r="P1495">
        <f>WEEKDAY(tbl_salesdata[[#This Row],[Order Date]],2)</f>
        <v>7</v>
      </c>
      <c r="Q1495" t="str">
        <f>TEXT(tbl_salesdata[[#This Row],[Order Date]],"dddd")</f>
        <v>Sunday</v>
      </c>
      <c r="R1495" t="str">
        <f>IF(tbl_salesdata[[#This Row],[Weekdaynum]]&gt;5,"Yes","No")</f>
        <v>Yes</v>
      </c>
    </row>
    <row r="1496" spans="1:18" hidden="1" x14ac:dyDescent="0.35">
      <c r="A1496">
        <v>805095136</v>
      </c>
      <c r="B1496" s="3">
        <v>44574</v>
      </c>
      <c r="C1496" s="3">
        <v>44587</v>
      </c>
      <c r="D1496" t="s">
        <v>144</v>
      </c>
      <c r="E1496" t="s">
        <v>21</v>
      </c>
      <c r="F1496" t="s">
        <v>68</v>
      </c>
      <c r="G1496" t="s">
        <v>14</v>
      </c>
      <c r="H1496" t="s">
        <v>26</v>
      </c>
      <c r="I1496" s="9">
        <v>4396</v>
      </c>
      <c r="J1496" s="9">
        <v>154.06</v>
      </c>
      <c r="K1496" s="9">
        <v>90.93</v>
      </c>
      <c r="L1496" s="9">
        <f>tbl_salesdata[[#This Row],[Units Sold]]*tbl_salesdata[[#This Row],[Unit Cost]]</f>
        <v>399728.28</v>
      </c>
      <c r="M1496" s="9">
        <f>tbl_salesdata[[#This Row],[Units Sold]]*tbl_salesdata[[#This Row],[Unit Price]]</f>
        <v>677247.76</v>
      </c>
      <c r="N1496" s="9">
        <f>tbl_salesdata[[#This Row],[Total Sales]]-tbl_salesdata[[#This Row],[Total Cost]]</f>
        <v>277519.48</v>
      </c>
      <c r="O1496">
        <f>tbl_salesdata[[#This Row],[Ship Date]]-tbl_salesdata[[#This Row],[Order Date]]</f>
        <v>13</v>
      </c>
      <c r="P1496">
        <f>WEEKDAY(tbl_salesdata[[#This Row],[Order Date]],2)</f>
        <v>4</v>
      </c>
      <c r="Q1496" t="str">
        <f>TEXT(tbl_salesdata[[#This Row],[Order Date]],"dddd")</f>
        <v>Thursday</v>
      </c>
      <c r="R1496" t="str">
        <f>IF(tbl_salesdata[[#This Row],[Weekdaynum]]&gt;5,"Yes","No")</f>
        <v>No</v>
      </c>
    </row>
    <row r="1497" spans="1:18" hidden="1" x14ac:dyDescent="0.35">
      <c r="A1497">
        <v>255538833</v>
      </c>
      <c r="B1497" s="3">
        <v>43902</v>
      </c>
      <c r="C1497" s="3">
        <v>43908</v>
      </c>
      <c r="D1497" t="s">
        <v>126</v>
      </c>
      <c r="E1497" t="s">
        <v>24</v>
      </c>
      <c r="F1497" t="s">
        <v>56</v>
      </c>
      <c r="G1497" t="s">
        <v>18</v>
      </c>
      <c r="H1497" t="s">
        <v>15</v>
      </c>
      <c r="I1497" s="9">
        <v>8474</v>
      </c>
      <c r="J1497" s="9">
        <v>9.33</v>
      </c>
      <c r="K1497" s="9">
        <v>6.92</v>
      </c>
      <c r="L1497" s="9">
        <f>tbl_salesdata[[#This Row],[Units Sold]]*tbl_salesdata[[#This Row],[Unit Cost]]</f>
        <v>58640.08</v>
      </c>
      <c r="M1497" s="9">
        <f>tbl_salesdata[[#This Row],[Units Sold]]*tbl_salesdata[[#This Row],[Unit Price]]</f>
        <v>79062.42</v>
      </c>
      <c r="N1497" s="9">
        <f>tbl_salesdata[[#This Row],[Total Sales]]-tbl_salesdata[[#This Row],[Total Cost]]</f>
        <v>20422.339999999997</v>
      </c>
      <c r="O1497">
        <f>tbl_salesdata[[#This Row],[Ship Date]]-tbl_salesdata[[#This Row],[Order Date]]</f>
        <v>6</v>
      </c>
      <c r="P1497">
        <f>WEEKDAY(tbl_salesdata[[#This Row],[Order Date]],2)</f>
        <v>4</v>
      </c>
      <c r="Q1497" t="str">
        <f>TEXT(tbl_salesdata[[#This Row],[Order Date]],"dddd")</f>
        <v>Thursday</v>
      </c>
      <c r="R1497" t="str">
        <f>IF(tbl_salesdata[[#This Row],[Weekdaynum]]&gt;5,"Yes","No")</f>
        <v>No</v>
      </c>
    </row>
    <row r="1498" spans="1:18" hidden="1" x14ac:dyDescent="0.35">
      <c r="A1498">
        <v>990462815</v>
      </c>
      <c r="B1498" s="3">
        <v>42080</v>
      </c>
      <c r="C1498" s="3">
        <v>42083</v>
      </c>
      <c r="D1498" t="s">
        <v>137</v>
      </c>
      <c r="E1498" t="s">
        <v>38</v>
      </c>
      <c r="F1498" t="s">
        <v>40</v>
      </c>
      <c r="G1498" t="s">
        <v>14</v>
      </c>
      <c r="H1498" t="s">
        <v>19</v>
      </c>
      <c r="I1498" s="9">
        <v>8812</v>
      </c>
      <c r="J1498" s="9">
        <v>651.21</v>
      </c>
      <c r="K1498" s="9">
        <v>524.96</v>
      </c>
      <c r="L1498" s="9">
        <f>tbl_salesdata[[#This Row],[Units Sold]]*tbl_salesdata[[#This Row],[Unit Cost]]</f>
        <v>4625947.5200000005</v>
      </c>
      <c r="M1498" s="9">
        <f>tbl_salesdata[[#This Row],[Units Sold]]*tbl_salesdata[[#This Row],[Unit Price]]</f>
        <v>5738462.5200000005</v>
      </c>
      <c r="N1498" s="9">
        <f>tbl_salesdata[[#This Row],[Total Sales]]-tbl_salesdata[[#This Row],[Total Cost]]</f>
        <v>1112515</v>
      </c>
      <c r="O1498">
        <f>tbl_salesdata[[#This Row],[Ship Date]]-tbl_salesdata[[#This Row],[Order Date]]</f>
        <v>3</v>
      </c>
      <c r="P1498">
        <f>WEEKDAY(tbl_salesdata[[#This Row],[Order Date]],2)</f>
        <v>2</v>
      </c>
      <c r="Q1498" t="str">
        <f>TEXT(tbl_salesdata[[#This Row],[Order Date]],"dddd")</f>
        <v>Tuesday</v>
      </c>
      <c r="R1498" t="str">
        <f>IF(tbl_salesdata[[#This Row],[Weekdaynum]]&gt;5,"Yes","No")</f>
        <v>No</v>
      </c>
    </row>
    <row r="1499" spans="1:18" hidden="1" x14ac:dyDescent="0.35">
      <c r="A1499">
        <v>813040912</v>
      </c>
      <c r="B1499" s="3">
        <v>42516</v>
      </c>
      <c r="C1499" s="3">
        <v>42523</v>
      </c>
      <c r="D1499" t="s">
        <v>65</v>
      </c>
      <c r="E1499" t="s">
        <v>32</v>
      </c>
      <c r="F1499" t="s">
        <v>13</v>
      </c>
      <c r="G1499" t="s">
        <v>18</v>
      </c>
      <c r="H1499" t="s">
        <v>15</v>
      </c>
      <c r="I1499" s="9">
        <v>5728</v>
      </c>
      <c r="J1499" s="9">
        <v>255.28</v>
      </c>
      <c r="K1499" s="9">
        <v>159.41999999999999</v>
      </c>
      <c r="L1499" s="9">
        <f>tbl_salesdata[[#This Row],[Units Sold]]*tbl_salesdata[[#This Row],[Unit Cost]]</f>
        <v>913157.75999999989</v>
      </c>
      <c r="M1499" s="9">
        <f>tbl_salesdata[[#This Row],[Units Sold]]*tbl_salesdata[[#This Row],[Unit Price]]</f>
        <v>1462243.84</v>
      </c>
      <c r="N1499" s="9">
        <f>tbl_salesdata[[#This Row],[Total Sales]]-tbl_salesdata[[#This Row],[Total Cost]]</f>
        <v>549086.08000000019</v>
      </c>
      <c r="O1499">
        <f>tbl_salesdata[[#This Row],[Ship Date]]-tbl_salesdata[[#This Row],[Order Date]]</f>
        <v>7</v>
      </c>
      <c r="P1499">
        <f>WEEKDAY(tbl_salesdata[[#This Row],[Order Date]],2)</f>
        <v>4</v>
      </c>
      <c r="Q1499" t="str">
        <f>TEXT(tbl_salesdata[[#This Row],[Order Date]],"dddd")</f>
        <v>Thursday</v>
      </c>
      <c r="R1499" t="str">
        <f>IF(tbl_salesdata[[#This Row],[Weekdaynum]]&gt;5,"Yes","No")</f>
        <v>No</v>
      </c>
    </row>
    <row r="1500" spans="1:18" x14ac:dyDescent="0.35">
      <c r="A1500">
        <v>622383916</v>
      </c>
      <c r="B1500" s="3">
        <v>43120</v>
      </c>
      <c r="C1500" s="3">
        <v>43135</v>
      </c>
      <c r="D1500" t="s">
        <v>53</v>
      </c>
      <c r="E1500" t="s">
        <v>29</v>
      </c>
      <c r="F1500" t="s">
        <v>13</v>
      </c>
      <c r="G1500" t="s">
        <v>18</v>
      </c>
      <c r="H1500" t="s">
        <v>34</v>
      </c>
      <c r="I1500" s="9">
        <v>6086</v>
      </c>
      <c r="J1500" s="9">
        <v>255.28</v>
      </c>
      <c r="K1500" s="9">
        <v>159.41999999999999</v>
      </c>
      <c r="L1500" s="9">
        <f>tbl_salesdata[[#This Row],[Units Sold]]*tbl_salesdata[[#This Row],[Unit Cost]]</f>
        <v>970230.11999999988</v>
      </c>
      <c r="M1500" s="9">
        <f>tbl_salesdata[[#This Row],[Units Sold]]*tbl_salesdata[[#This Row],[Unit Price]]</f>
        <v>1553634.08</v>
      </c>
      <c r="N1500" s="9">
        <f>tbl_salesdata[[#This Row],[Total Sales]]-tbl_salesdata[[#This Row],[Total Cost]]</f>
        <v>583403.9600000002</v>
      </c>
      <c r="O1500">
        <f>tbl_salesdata[[#This Row],[Ship Date]]-tbl_salesdata[[#This Row],[Order Date]]</f>
        <v>15</v>
      </c>
      <c r="P1500">
        <f>WEEKDAY(tbl_salesdata[[#This Row],[Order Date]],2)</f>
        <v>6</v>
      </c>
      <c r="Q1500" t="str">
        <f>TEXT(tbl_salesdata[[#This Row],[Order Date]],"dddd")</f>
        <v>Saturday</v>
      </c>
      <c r="R1500" t="str">
        <f>IF(tbl_salesdata[[#This Row],[Weekdaynum]]&gt;5,"Yes","No")</f>
        <v>Yes</v>
      </c>
    </row>
    <row r="1501" spans="1:18" hidden="1" x14ac:dyDescent="0.35">
      <c r="A1501">
        <v>985417258</v>
      </c>
      <c r="B1501" s="3">
        <v>44470</v>
      </c>
      <c r="C1501" s="3">
        <v>44479</v>
      </c>
      <c r="D1501" t="s">
        <v>115</v>
      </c>
      <c r="E1501" t="s">
        <v>21</v>
      </c>
      <c r="F1501" t="s">
        <v>25</v>
      </c>
      <c r="G1501" t="s">
        <v>14</v>
      </c>
      <c r="H1501" t="s">
        <v>15</v>
      </c>
      <c r="I1501" s="9">
        <v>5720</v>
      </c>
      <c r="J1501" s="9">
        <v>205.7</v>
      </c>
      <c r="K1501" s="9">
        <v>117.11</v>
      </c>
      <c r="L1501" s="9">
        <f>tbl_salesdata[[#This Row],[Units Sold]]*tbl_salesdata[[#This Row],[Unit Cost]]</f>
        <v>669869.19999999995</v>
      </c>
      <c r="M1501" s="9">
        <f>tbl_salesdata[[#This Row],[Units Sold]]*tbl_salesdata[[#This Row],[Unit Price]]</f>
        <v>1176604</v>
      </c>
      <c r="N1501" s="9">
        <f>tbl_salesdata[[#This Row],[Total Sales]]-tbl_salesdata[[#This Row],[Total Cost]]</f>
        <v>506734.80000000005</v>
      </c>
      <c r="O1501">
        <f>tbl_salesdata[[#This Row],[Ship Date]]-tbl_salesdata[[#This Row],[Order Date]]</f>
        <v>9</v>
      </c>
      <c r="P1501">
        <f>WEEKDAY(tbl_salesdata[[#This Row],[Order Date]],2)</f>
        <v>5</v>
      </c>
      <c r="Q1501" t="str">
        <f>TEXT(tbl_salesdata[[#This Row],[Order Date]],"dddd")</f>
        <v>Friday</v>
      </c>
      <c r="R1501" t="str">
        <f>IF(tbl_salesdata[[#This Row],[Weekdaynum]]&gt;5,"Yes","No")</f>
        <v>No</v>
      </c>
    </row>
    <row r="1502" spans="1:18" x14ac:dyDescent="0.35">
      <c r="A1502">
        <v>519578492</v>
      </c>
      <c r="B1502" s="3">
        <v>44163</v>
      </c>
      <c r="C1502" s="3">
        <v>44164</v>
      </c>
      <c r="D1502" t="s">
        <v>170</v>
      </c>
      <c r="E1502" t="s">
        <v>12</v>
      </c>
      <c r="F1502" t="s">
        <v>47</v>
      </c>
      <c r="G1502" t="s">
        <v>18</v>
      </c>
      <c r="H1502" t="s">
        <v>26</v>
      </c>
      <c r="I1502" s="9">
        <v>3677</v>
      </c>
      <c r="J1502" s="9">
        <v>421.89</v>
      </c>
      <c r="K1502" s="9">
        <v>364.69</v>
      </c>
      <c r="L1502" s="9">
        <f>tbl_salesdata[[#This Row],[Units Sold]]*tbl_salesdata[[#This Row],[Unit Cost]]</f>
        <v>1340965.1299999999</v>
      </c>
      <c r="M1502" s="9">
        <f>tbl_salesdata[[#This Row],[Units Sold]]*tbl_salesdata[[#This Row],[Unit Price]]</f>
        <v>1551289.53</v>
      </c>
      <c r="N1502" s="9">
        <f>tbl_salesdata[[#This Row],[Total Sales]]-tbl_salesdata[[#This Row],[Total Cost]]</f>
        <v>210324.40000000014</v>
      </c>
      <c r="O1502">
        <f>tbl_salesdata[[#This Row],[Ship Date]]-tbl_salesdata[[#This Row],[Order Date]]</f>
        <v>1</v>
      </c>
      <c r="P1502">
        <f>WEEKDAY(tbl_salesdata[[#This Row],[Order Date]],2)</f>
        <v>6</v>
      </c>
      <c r="Q1502" t="str">
        <f>TEXT(tbl_salesdata[[#This Row],[Order Date]],"dddd")</f>
        <v>Saturday</v>
      </c>
      <c r="R1502" t="str">
        <f>IF(tbl_salesdata[[#This Row],[Weekdaynum]]&gt;5,"Yes","No")</f>
        <v>Yes</v>
      </c>
    </row>
    <row r="1503" spans="1:18" hidden="1" x14ac:dyDescent="0.35">
      <c r="A1503">
        <v>804308497</v>
      </c>
      <c r="B1503" s="3">
        <v>43573</v>
      </c>
      <c r="C1503" s="3">
        <v>43581</v>
      </c>
      <c r="D1503" t="s">
        <v>136</v>
      </c>
      <c r="E1503" t="s">
        <v>38</v>
      </c>
      <c r="F1503" t="s">
        <v>68</v>
      </c>
      <c r="G1503" t="s">
        <v>18</v>
      </c>
      <c r="H1503" t="s">
        <v>19</v>
      </c>
      <c r="I1503" s="9">
        <v>1613</v>
      </c>
      <c r="J1503" s="9">
        <v>154.06</v>
      </c>
      <c r="K1503" s="9">
        <v>90.93</v>
      </c>
      <c r="L1503" s="9">
        <f>tbl_salesdata[[#This Row],[Units Sold]]*tbl_salesdata[[#This Row],[Unit Cost]]</f>
        <v>146670.09</v>
      </c>
      <c r="M1503" s="9">
        <f>tbl_salesdata[[#This Row],[Units Sold]]*tbl_salesdata[[#This Row],[Unit Price]]</f>
        <v>248498.78</v>
      </c>
      <c r="N1503" s="9">
        <f>tbl_salesdata[[#This Row],[Total Sales]]-tbl_salesdata[[#This Row],[Total Cost]]</f>
        <v>101828.69</v>
      </c>
      <c r="O1503">
        <f>tbl_salesdata[[#This Row],[Ship Date]]-tbl_salesdata[[#This Row],[Order Date]]</f>
        <v>8</v>
      </c>
      <c r="P1503">
        <f>WEEKDAY(tbl_salesdata[[#This Row],[Order Date]],2)</f>
        <v>4</v>
      </c>
      <c r="Q1503" t="str">
        <f>TEXT(tbl_salesdata[[#This Row],[Order Date]],"dddd")</f>
        <v>Thursday</v>
      </c>
      <c r="R1503" t="str">
        <f>IF(tbl_salesdata[[#This Row],[Weekdaynum]]&gt;5,"Yes","No")</f>
        <v>No</v>
      </c>
    </row>
    <row r="1504" spans="1:18" hidden="1" x14ac:dyDescent="0.35">
      <c r="A1504">
        <v>673702085</v>
      </c>
      <c r="B1504" s="3">
        <v>43803</v>
      </c>
      <c r="C1504" s="3">
        <v>43805</v>
      </c>
      <c r="D1504" t="s">
        <v>171</v>
      </c>
      <c r="E1504" t="s">
        <v>12</v>
      </c>
      <c r="F1504" t="s">
        <v>42</v>
      </c>
      <c r="G1504" t="s">
        <v>14</v>
      </c>
      <c r="H1504" t="s">
        <v>34</v>
      </c>
      <c r="I1504" s="9">
        <v>2273</v>
      </c>
      <c r="J1504" s="9">
        <v>437.2</v>
      </c>
      <c r="K1504" s="9">
        <v>263.33</v>
      </c>
      <c r="L1504" s="9">
        <f>tbl_salesdata[[#This Row],[Units Sold]]*tbl_salesdata[[#This Row],[Unit Cost]]</f>
        <v>598549.09</v>
      </c>
      <c r="M1504" s="9">
        <f>tbl_salesdata[[#This Row],[Units Sold]]*tbl_salesdata[[#This Row],[Unit Price]]</f>
        <v>993755.6</v>
      </c>
      <c r="N1504" s="9">
        <f>tbl_salesdata[[#This Row],[Total Sales]]-tbl_salesdata[[#This Row],[Total Cost]]</f>
        <v>395206.51</v>
      </c>
      <c r="O1504">
        <f>tbl_salesdata[[#This Row],[Ship Date]]-tbl_salesdata[[#This Row],[Order Date]]</f>
        <v>2</v>
      </c>
      <c r="P1504">
        <f>WEEKDAY(tbl_salesdata[[#This Row],[Order Date]],2)</f>
        <v>3</v>
      </c>
      <c r="Q1504" t="str">
        <f>TEXT(tbl_salesdata[[#This Row],[Order Date]],"dddd")</f>
        <v>Wednesday</v>
      </c>
      <c r="R1504" t="str">
        <f>IF(tbl_salesdata[[#This Row],[Weekdaynum]]&gt;5,"Yes","No")</f>
        <v>No</v>
      </c>
    </row>
    <row r="1505" spans="1:18" hidden="1" x14ac:dyDescent="0.35">
      <c r="A1505">
        <v>526355254</v>
      </c>
      <c r="B1505" s="3">
        <v>42103</v>
      </c>
      <c r="C1505" s="3">
        <v>42112</v>
      </c>
      <c r="D1505" t="s">
        <v>27</v>
      </c>
      <c r="E1505" t="s">
        <v>24</v>
      </c>
      <c r="F1505" t="s">
        <v>56</v>
      </c>
      <c r="G1505" t="s">
        <v>18</v>
      </c>
      <c r="H1505" t="s">
        <v>26</v>
      </c>
      <c r="I1505" s="9">
        <v>9071</v>
      </c>
      <c r="J1505" s="9">
        <v>9.33</v>
      </c>
      <c r="K1505" s="9">
        <v>6.92</v>
      </c>
      <c r="L1505" s="9">
        <f>tbl_salesdata[[#This Row],[Units Sold]]*tbl_salesdata[[#This Row],[Unit Cost]]</f>
        <v>62771.32</v>
      </c>
      <c r="M1505" s="9">
        <f>tbl_salesdata[[#This Row],[Units Sold]]*tbl_salesdata[[#This Row],[Unit Price]]</f>
        <v>84632.430000000008</v>
      </c>
      <c r="N1505" s="9">
        <f>tbl_salesdata[[#This Row],[Total Sales]]-tbl_salesdata[[#This Row],[Total Cost]]</f>
        <v>21861.110000000008</v>
      </c>
      <c r="O1505">
        <f>tbl_salesdata[[#This Row],[Ship Date]]-tbl_salesdata[[#This Row],[Order Date]]</f>
        <v>9</v>
      </c>
      <c r="P1505">
        <f>WEEKDAY(tbl_salesdata[[#This Row],[Order Date]],2)</f>
        <v>4</v>
      </c>
      <c r="Q1505" t="str">
        <f>TEXT(tbl_salesdata[[#This Row],[Order Date]],"dddd")</f>
        <v>Thursday</v>
      </c>
      <c r="R1505" t="str">
        <f>IF(tbl_salesdata[[#This Row],[Weekdaynum]]&gt;5,"Yes","No")</f>
        <v>No</v>
      </c>
    </row>
    <row r="1506" spans="1:18" hidden="1" x14ac:dyDescent="0.35">
      <c r="A1506">
        <v>457629334</v>
      </c>
      <c r="B1506" s="3">
        <v>44837</v>
      </c>
      <c r="C1506" s="3">
        <v>44841</v>
      </c>
      <c r="D1506" t="s">
        <v>182</v>
      </c>
      <c r="E1506" t="s">
        <v>12</v>
      </c>
      <c r="F1506" t="s">
        <v>33</v>
      </c>
      <c r="G1506" t="s">
        <v>18</v>
      </c>
      <c r="H1506" t="s">
        <v>26</v>
      </c>
      <c r="I1506" s="9">
        <v>1544</v>
      </c>
      <c r="J1506" s="9">
        <v>109.28</v>
      </c>
      <c r="K1506" s="9">
        <v>35.840000000000003</v>
      </c>
      <c r="L1506" s="9">
        <f>tbl_salesdata[[#This Row],[Units Sold]]*tbl_salesdata[[#This Row],[Unit Cost]]</f>
        <v>55336.960000000006</v>
      </c>
      <c r="M1506" s="9">
        <f>tbl_salesdata[[#This Row],[Units Sold]]*tbl_salesdata[[#This Row],[Unit Price]]</f>
        <v>168728.32000000001</v>
      </c>
      <c r="N1506" s="9">
        <f>tbl_salesdata[[#This Row],[Total Sales]]-tbl_salesdata[[#This Row],[Total Cost]]</f>
        <v>113391.36</v>
      </c>
      <c r="O1506">
        <f>tbl_salesdata[[#This Row],[Ship Date]]-tbl_salesdata[[#This Row],[Order Date]]</f>
        <v>4</v>
      </c>
      <c r="P1506">
        <f>WEEKDAY(tbl_salesdata[[#This Row],[Order Date]],2)</f>
        <v>1</v>
      </c>
      <c r="Q1506" t="str">
        <f>TEXT(tbl_salesdata[[#This Row],[Order Date]],"dddd")</f>
        <v>Monday</v>
      </c>
      <c r="R1506" t="str">
        <f>IF(tbl_salesdata[[#This Row],[Weekdaynum]]&gt;5,"Yes","No")</f>
        <v>No</v>
      </c>
    </row>
    <row r="1507" spans="1:18" x14ac:dyDescent="0.35">
      <c r="A1507">
        <v>754804790</v>
      </c>
      <c r="B1507" s="3">
        <v>44667</v>
      </c>
      <c r="C1507" s="3">
        <v>44680</v>
      </c>
      <c r="D1507" t="s">
        <v>150</v>
      </c>
      <c r="E1507" t="s">
        <v>38</v>
      </c>
      <c r="F1507" t="s">
        <v>40</v>
      </c>
      <c r="G1507" t="s">
        <v>14</v>
      </c>
      <c r="H1507" t="s">
        <v>34</v>
      </c>
      <c r="I1507" s="9">
        <v>2366</v>
      </c>
      <c r="J1507" s="9">
        <v>651.21</v>
      </c>
      <c r="K1507" s="9">
        <v>524.96</v>
      </c>
      <c r="L1507" s="9">
        <f>tbl_salesdata[[#This Row],[Units Sold]]*tbl_salesdata[[#This Row],[Unit Cost]]</f>
        <v>1242055.3600000001</v>
      </c>
      <c r="M1507" s="9">
        <f>tbl_salesdata[[#This Row],[Units Sold]]*tbl_salesdata[[#This Row],[Unit Price]]</f>
        <v>1540762.86</v>
      </c>
      <c r="N1507" s="9">
        <f>tbl_salesdata[[#This Row],[Total Sales]]-tbl_salesdata[[#This Row],[Total Cost]]</f>
        <v>298707.5</v>
      </c>
      <c r="O1507">
        <f>tbl_salesdata[[#This Row],[Ship Date]]-tbl_salesdata[[#This Row],[Order Date]]</f>
        <v>13</v>
      </c>
      <c r="P1507">
        <f>WEEKDAY(tbl_salesdata[[#This Row],[Order Date]],2)</f>
        <v>6</v>
      </c>
      <c r="Q1507" t="str">
        <f>TEXT(tbl_salesdata[[#This Row],[Order Date]],"dddd")</f>
        <v>Saturday</v>
      </c>
      <c r="R1507" t="str">
        <f>IF(tbl_salesdata[[#This Row],[Weekdaynum]]&gt;5,"Yes","No")</f>
        <v>Yes</v>
      </c>
    </row>
    <row r="1508" spans="1:18" hidden="1" x14ac:dyDescent="0.35">
      <c r="A1508">
        <v>839048039</v>
      </c>
      <c r="B1508" s="3">
        <v>42431</v>
      </c>
      <c r="C1508" s="3">
        <v>42447</v>
      </c>
      <c r="D1508" t="s">
        <v>179</v>
      </c>
      <c r="E1508" t="s">
        <v>32</v>
      </c>
      <c r="F1508" t="s">
        <v>40</v>
      </c>
      <c r="G1508" t="s">
        <v>18</v>
      </c>
      <c r="H1508" t="s">
        <v>34</v>
      </c>
      <c r="I1508" s="9">
        <v>1815</v>
      </c>
      <c r="J1508" s="9">
        <v>651.21</v>
      </c>
      <c r="K1508" s="9">
        <v>524.96</v>
      </c>
      <c r="L1508" s="9">
        <f>tbl_salesdata[[#This Row],[Units Sold]]*tbl_salesdata[[#This Row],[Unit Cost]]</f>
        <v>952802.4</v>
      </c>
      <c r="M1508" s="9">
        <f>tbl_salesdata[[#This Row],[Units Sold]]*tbl_salesdata[[#This Row],[Unit Price]]</f>
        <v>1181946.1500000001</v>
      </c>
      <c r="N1508" s="9">
        <f>tbl_salesdata[[#This Row],[Total Sales]]-tbl_salesdata[[#This Row],[Total Cost]]</f>
        <v>229143.75000000012</v>
      </c>
      <c r="O1508">
        <f>tbl_salesdata[[#This Row],[Ship Date]]-tbl_salesdata[[#This Row],[Order Date]]</f>
        <v>16</v>
      </c>
      <c r="P1508">
        <f>WEEKDAY(tbl_salesdata[[#This Row],[Order Date]],2)</f>
        <v>3</v>
      </c>
      <c r="Q1508" t="str">
        <f>TEXT(tbl_salesdata[[#This Row],[Order Date]],"dddd")</f>
        <v>Wednesday</v>
      </c>
      <c r="R1508" t="str">
        <f>IF(tbl_salesdata[[#This Row],[Weekdaynum]]&gt;5,"Yes","No")</f>
        <v>No</v>
      </c>
    </row>
    <row r="1509" spans="1:18" x14ac:dyDescent="0.35">
      <c r="A1509">
        <v>168979442</v>
      </c>
      <c r="B1509" s="3">
        <v>44856</v>
      </c>
      <c r="C1509" s="3">
        <v>44861</v>
      </c>
      <c r="D1509" t="s">
        <v>80</v>
      </c>
      <c r="E1509" t="s">
        <v>21</v>
      </c>
      <c r="F1509" t="s">
        <v>47</v>
      </c>
      <c r="G1509" t="s">
        <v>14</v>
      </c>
      <c r="H1509" t="s">
        <v>34</v>
      </c>
      <c r="I1509" s="9">
        <v>3627</v>
      </c>
      <c r="J1509" s="9">
        <v>421.89</v>
      </c>
      <c r="K1509" s="9">
        <v>364.69</v>
      </c>
      <c r="L1509" s="9">
        <f>tbl_salesdata[[#This Row],[Units Sold]]*tbl_salesdata[[#This Row],[Unit Cost]]</f>
        <v>1322730.6299999999</v>
      </c>
      <c r="M1509" s="9">
        <f>tbl_salesdata[[#This Row],[Units Sold]]*tbl_salesdata[[#This Row],[Unit Price]]</f>
        <v>1530195.03</v>
      </c>
      <c r="N1509" s="9">
        <f>tbl_salesdata[[#This Row],[Total Sales]]-tbl_salesdata[[#This Row],[Total Cost]]</f>
        <v>207464.40000000014</v>
      </c>
      <c r="O1509">
        <f>tbl_salesdata[[#This Row],[Ship Date]]-tbl_salesdata[[#This Row],[Order Date]]</f>
        <v>5</v>
      </c>
      <c r="P1509">
        <f>WEEKDAY(tbl_salesdata[[#This Row],[Order Date]],2)</f>
        <v>6</v>
      </c>
      <c r="Q1509" t="str">
        <f>TEXT(tbl_salesdata[[#This Row],[Order Date]],"dddd")</f>
        <v>Saturday</v>
      </c>
      <c r="R1509" t="str">
        <f>IF(tbl_salesdata[[#This Row],[Weekdaynum]]&gt;5,"Yes","No")</f>
        <v>Yes</v>
      </c>
    </row>
    <row r="1510" spans="1:18" hidden="1" x14ac:dyDescent="0.35">
      <c r="A1510">
        <v>387098824</v>
      </c>
      <c r="B1510" s="3">
        <v>43822</v>
      </c>
      <c r="C1510" s="3">
        <v>43824</v>
      </c>
      <c r="D1510" t="s">
        <v>115</v>
      </c>
      <c r="E1510" t="s">
        <v>21</v>
      </c>
      <c r="F1510" t="s">
        <v>30</v>
      </c>
      <c r="G1510" t="s">
        <v>18</v>
      </c>
      <c r="H1510" t="s">
        <v>34</v>
      </c>
      <c r="I1510" s="9">
        <v>9999</v>
      </c>
      <c r="J1510" s="9">
        <v>81.73</v>
      </c>
      <c r="K1510" s="9">
        <v>56.67</v>
      </c>
      <c r="L1510" s="9">
        <f>tbl_salesdata[[#This Row],[Units Sold]]*tbl_salesdata[[#This Row],[Unit Cost]]</f>
        <v>566643.33000000007</v>
      </c>
      <c r="M1510" s="9">
        <f>tbl_salesdata[[#This Row],[Units Sold]]*tbl_salesdata[[#This Row],[Unit Price]]</f>
        <v>817218.27</v>
      </c>
      <c r="N1510" s="9">
        <f>tbl_salesdata[[#This Row],[Total Sales]]-tbl_salesdata[[#This Row],[Total Cost]]</f>
        <v>250574.93999999994</v>
      </c>
      <c r="O1510">
        <f>tbl_salesdata[[#This Row],[Ship Date]]-tbl_salesdata[[#This Row],[Order Date]]</f>
        <v>2</v>
      </c>
      <c r="P1510">
        <f>WEEKDAY(tbl_salesdata[[#This Row],[Order Date]],2)</f>
        <v>1</v>
      </c>
      <c r="Q1510" t="str">
        <f>TEXT(tbl_salesdata[[#This Row],[Order Date]],"dddd")</f>
        <v>Monday</v>
      </c>
      <c r="R1510" t="str">
        <f>IF(tbl_salesdata[[#This Row],[Weekdaynum]]&gt;5,"Yes","No")</f>
        <v>No</v>
      </c>
    </row>
    <row r="1511" spans="1:18" hidden="1" x14ac:dyDescent="0.35">
      <c r="A1511">
        <v>552834880</v>
      </c>
      <c r="B1511" s="3">
        <v>42810</v>
      </c>
      <c r="C1511" s="3">
        <v>42816</v>
      </c>
      <c r="D1511" t="s">
        <v>198</v>
      </c>
      <c r="E1511" t="s">
        <v>38</v>
      </c>
      <c r="F1511" t="s">
        <v>47</v>
      </c>
      <c r="G1511" t="s">
        <v>14</v>
      </c>
      <c r="H1511" t="s">
        <v>26</v>
      </c>
      <c r="I1511" s="9">
        <v>4981</v>
      </c>
      <c r="J1511" s="9">
        <v>421.89</v>
      </c>
      <c r="K1511" s="9">
        <v>364.69</v>
      </c>
      <c r="L1511" s="9">
        <f>tbl_salesdata[[#This Row],[Units Sold]]*tbl_salesdata[[#This Row],[Unit Cost]]</f>
        <v>1816520.89</v>
      </c>
      <c r="M1511" s="9">
        <f>tbl_salesdata[[#This Row],[Units Sold]]*tbl_salesdata[[#This Row],[Unit Price]]</f>
        <v>2101434.09</v>
      </c>
      <c r="N1511" s="9">
        <f>tbl_salesdata[[#This Row],[Total Sales]]-tbl_salesdata[[#This Row],[Total Cost]]</f>
        <v>284913.19999999995</v>
      </c>
      <c r="O1511">
        <f>tbl_salesdata[[#This Row],[Ship Date]]-tbl_salesdata[[#This Row],[Order Date]]</f>
        <v>6</v>
      </c>
      <c r="P1511">
        <f>WEEKDAY(tbl_salesdata[[#This Row],[Order Date]],2)</f>
        <v>4</v>
      </c>
      <c r="Q1511" t="str">
        <f>TEXT(tbl_salesdata[[#This Row],[Order Date]],"dddd")</f>
        <v>Thursday</v>
      </c>
      <c r="R1511" t="str">
        <f>IF(tbl_salesdata[[#This Row],[Weekdaynum]]&gt;5,"Yes","No")</f>
        <v>No</v>
      </c>
    </row>
    <row r="1512" spans="1:18" hidden="1" x14ac:dyDescent="0.35">
      <c r="A1512">
        <v>595922315</v>
      </c>
      <c r="B1512" s="3">
        <v>44055</v>
      </c>
      <c r="C1512" s="3">
        <v>44072</v>
      </c>
      <c r="D1512" t="s">
        <v>135</v>
      </c>
      <c r="E1512" t="s">
        <v>21</v>
      </c>
      <c r="F1512" t="s">
        <v>47</v>
      </c>
      <c r="G1512" t="s">
        <v>18</v>
      </c>
      <c r="H1512" t="s">
        <v>15</v>
      </c>
      <c r="I1512" s="9">
        <v>5510</v>
      </c>
      <c r="J1512" s="9">
        <v>421.89</v>
      </c>
      <c r="K1512" s="9">
        <v>364.69</v>
      </c>
      <c r="L1512" s="9">
        <f>tbl_salesdata[[#This Row],[Units Sold]]*tbl_salesdata[[#This Row],[Unit Cost]]</f>
        <v>2009441.9</v>
      </c>
      <c r="M1512" s="9">
        <f>tbl_salesdata[[#This Row],[Units Sold]]*tbl_salesdata[[#This Row],[Unit Price]]</f>
        <v>2324613.9</v>
      </c>
      <c r="N1512" s="9">
        <f>tbl_salesdata[[#This Row],[Total Sales]]-tbl_salesdata[[#This Row],[Total Cost]]</f>
        <v>315172</v>
      </c>
      <c r="O1512">
        <f>tbl_salesdata[[#This Row],[Ship Date]]-tbl_salesdata[[#This Row],[Order Date]]</f>
        <v>17</v>
      </c>
      <c r="P1512">
        <f>WEEKDAY(tbl_salesdata[[#This Row],[Order Date]],2)</f>
        <v>3</v>
      </c>
      <c r="Q1512" t="str">
        <f>TEXT(tbl_salesdata[[#This Row],[Order Date]],"dddd")</f>
        <v>Wednesday</v>
      </c>
      <c r="R1512" t="str">
        <f>IF(tbl_salesdata[[#This Row],[Weekdaynum]]&gt;5,"Yes","No")</f>
        <v>No</v>
      </c>
    </row>
    <row r="1513" spans="1:18" hidden="1" x14ac:dyDescent="0.35">
      <c r="A1513">
        <v>653909957</v>
      </c>
      <c r="B1513" s="3">
        <v>42452</v>
      </c>
      <c r="C1513" s="3">
        <v>42467</v>
      </c>
      <c r="D1513" t="s">
        <v>195</v>
      </c>
      <c r="E1513" t="s">
        <v>21</v>
      </c>
      <c r="F1513" t="s">
        <v>40</v>
      </c>
      <c r="G1513" t="s">
        <v>14</v>
      </c>
      <c r="H1513" t="s">
        <v>15</v>
      </c>
      <c r="I1513" s="9">
        <v>5342</v>
      </c>
      <c r="J1513" s="9">
        <v>651.21</v>
      </c>
      <c r="K1513" s="9">
        <v>524.96</v>
      </c>
      <c r="L1513" s="9">
        <f>tbl_salesdata[[#This Row],[Units Sold]]*tbl_salesdata[[#This Row],[Unit Cost]]</f>
        <v>2804336.3200000003</v>
      </c>
      <c r="M1513" s="9">
        <f>tbl_salesdata[[#This Row],[Units Sold]]*tbl_salesdata[[#This Row],[Unit Price]]</f>
        <v>3478763.8200000003</v>
      </c>
      <c r="N1513" s="9">
        <f>tbl_salesdata[[#This Row],[Total Sales]]-tbl_salesdata[[#This Row],[Total Cost]]</f>
        <v>674427.5</v>
      </c>
      <c r="O1513">
        <f>tbl_salesdata[[#This Row],[Ship Date]]-tbl_salesdata[[#This Row],[Order Date]]</f>
        <v>15</v>
      </c>
      <c r="P1513">
        <f>WEEKDAY(tbl_salesdata[[#This Row],[Order Date]],2)</f>
        <v>3</v>
      </c>
      <c r="Q1513" t="str">
        <f>TEXT(tbl_salesdata[[#This Row],[Order Date]],"dddd")</f>
        <v>Wednesday</v>
      </c>
      <c r="R1513" t="str">
        <f>IF(tbl_salesdata[[#This Row],[Weekdaynum]]&gt;5,"Yes","No")</f>
        <v>No</v>
      </c>
    </row>
    <row r="1514" spans="1:18" hidden="1" x14ac:dyDescent="0.35">
      <c r="A1514">
        <v>484659135</v>
      </c>
      <c r="B1514" s="3">
        <v>43404</v>
      </c>
      <c r="C1514" s="3">
        <v>43411</v>
      </c>
      <c r="D1514" t="s">
        <v>111</v>
      </c>
      <c r="E1514" t="s">
        <v>38</v>
      </c>
      <c r="F1514" t="s">
        <v>22</v>
      </c>
      <c r="G1514" t="s">
        <v>14</v>
      </c>
      <c r="H1514" t="s">
        <v>15</v>
      </c>
      <c r="I1514" s="9">
        <v>263</v>
      </c>
      <c r="J1514" s="9">
        <v>47.45</v>
      </c>
      <c r="K1514" s="9">
        <v>31.79</v>
      </c>
      <c r="L1514" s="9">
        <f>tbl_salesdata[[#This Row],[Units Sold]]*tbl_salesdata[[#This Row],[Unit Cost]]</f>
        <v>8360.77</v>
      </c>
      <c r="M1514" s="9">
        <f>tbl_salesdata[[#This Row],[Units Sold]]*tbl_salesdata[[#This Row],[Unit Price]]</f>
        <v>12479.35</v>
      </c>
      <c r="N1514" s="9">
        <f>tbl_salesdata[[#This Row],[Total Sales]]-tbl_salesdata[[#This Row],[Total Cost]]</f>
        <v>4118.58</v>
      </c>
      <c r="O1514">
        <f>tbl_salesdata[[#This Row],[Ship Date]]-tbl_salesdata[[#This Row],[Order Date]]</f>
        <v>7</v>
      </c>
      <c r="P1514">
        <f>WEEKDAY(tbl_salesdata[[#This Row],[Order Date]],2)</f>
        <v>3</v>
      </c>
      <c r="Q1514" t="str">
        <f>TEXT(tbl_salesdata[[#This Row],[Order Date]],"dddd")</f>
        <v>Wednesday</v>
      </c>
      <c r="R1514" t="str">
        <f>IF(tbl_salesdata[[#This Row],[Weekdaynum]]&gt;5,"Yes","No")</f>
        <v>No</v>
      </c>
    </row>
    <row r="1515" spans="1:18" hidden="1" x14ac:dyDescent="0.35">
      <c r="A1515">
        <v>816343677</v>
      </c>
      <c r="B1515" s="3">
        <v>42088</v>
      </c>
      <c r="C1515" s="3">
        <v>42093</v>
      </c>
      <c r="D1515" t="s">
        <v>219</v>
      </c>
      <c r="E1515" t="s">
        <v>38</v>
      </c>
      <c r="F1515" t="s">
        <v>17</v>
      </c>
      <c r="G1515" t="s">
        <v>14</v>
      </c>
      <c r="H1515" t="s">
        <v>34</v>
      </c>
      <c r="I1515" s="9">
        <v>3090</v>
      </c>
      <c r="J1515" s="9">
        <v>152.58000000000001</v>
      </c>
      <c r="K1515" s="9">
        <v>97.44</v>
      </c>
      <c r="L1515" s="9">
        <f>tbl_salesdata[[#This Row],[Units Sold]]*tbl_salesdata[[#This Row],[Unit Cost]]</f>
        <v>301089.59999999998</v>
      </c>
      <c r="M1515" s="9">
        <f>tbl_salesdata[[#This Row],[Units Sold]]*tbl_salesdata[[#This Row],[Unit Price]]</f>
        <v>471472.2</v>
      </c>
      <c r="N1515" s="9">
        <f>tbl_salesdata[[#This Row],[Total Sales]]-tbl_salesdata[[#This Row],[Total Cost]]</f>
        <v>170382.60000000003</v>
      </c>
      <c r="O1515">
        <f>tbl_salesdata[[#This Row],[Ship Date]]-tbl_salesdata[[#This Row],[Order Date]]</f>
        <v>5</v>
      </c>
      <c r="P1515">
        <f>WEEKDAY(tbl_salesdata[[#This Row],[Order Date]],2)</f>
        <v>3</v>
      </c>
      <c r="Q1515" t="str">
        <f>TEXT(tbl_salesdata[[#This Row],[Order Date]],"dddd")</f>
        <v>Wednesday</v>
      </c>
      <c r="R1515" t="str">
        <f>IF(tbl_salesdata[[#This Row],[Weekdaynum]]&gt;5,"Yes","No")</f>
        <v>No</v>
      </c>
    </row>
    <row r="1516" spans="1:18" hidden="1" x14ac:dyDescent="0.35">
      <c r="A1516">
        <v>197449910</v>
      </c>
      <c r="B1516" s="3">
        <v>44608</v>
      </c>
      <c r="C1516" s="3">
        <v>44619</v>
      </c>
      <c r="D1516" t="s">
        <v>143</v>
      </c>
      <c r="E1516" t="s">
        <v>24</v>
      </c>
      <c r="F1516" t="s">
        <v>30</v>
      </c>
      <c r="G1516" t="s">
        <v>14</v>
      </c>
      <c r="H1516" t="s">
        <v>15</v>
      </c>
      <c r="I1516" s="9">
        <v>8671</v>
      </c>
      <c r="J1516" s="9">
        <v>81.73</v>
      </c>
      <c r="K1516" s="9">
        <v>56.67</v>
      </c>
      <c r="L1516" s="9">
        <f>tbl_salesdata[[#This Row],[Units Sold]]*tbl_salesdata[[#This Row],[Unit Cost]]</f>
        <v>491385.57</v>
      </c>
      <c r="M1516" s="9">
        <f>tbl_salesdata[[#This Row],[Units Sold]]*tbl_salesdata[[#This Row],[Unit Price]]</f>
        <v>708680.83000000007</v>
      </c>
      <c r="N1516" s="9">
        <f>tbl_salesdata[[#This Row],[Total Sales]]-tbl_salesdata[[#This Row],[Total Cost]]</f>
        <v>217295.26000000007</v>
      </c>
      <c r="O1516">
        <f>tbl_salesdata[[#This Row],[Ship Date]]-tbl_salesdata[[#This Row],[Order Date]]</f>
        <v>11</v>
      </c>
      <c r="P1516">
        <f>WEEKDAY(tbl_salesdata[[#This Row],[Order Date]],2)</f>
        <v>3</v>
      </c>
      <c r="Q1516" t="str">
        <f>TEXT(tbl_salesdata[[#This Row],[Order Date]],"dddd")</f>
        <v>Wednesday</v>
      </c>
      <c r="R1516" t="str">
        <f>IF(tbl_salesdata[[#This Row],[Weekdaynum]]&gt;5,"Yes","No")</f>
        <v>No</v>
      </c>
    </row>
    <row r="1517" spans="1:18" hidden="1" x14ac:dyDescent="0.35">
      <c r="A1517">
        <v>846776664</v>
      </c>
      <c r="B1517" s="3">
        <v>43917</v>
      </c>
      <c r="C1517" s="3">
        <v>43922</v>
      </c>
      <c r="D1517" t="s">
        <v>101</v>
      </c>
      <c r="E1517" t="s">
        <v>24</v>
      </c>
      <c r="F1517" t="s">
        <v>17</v>
      </c>
      <c r="G1517" t="s">
        <v>18</v>
      </c>
      <c r="H1517" t="s">
        <v>26</v>
      </c>
      <c r="I1517" s="9">
        <v>8887</v>
      </c>
      <c r="J1517" s="9">
        <v>152.58000000000001</v>
      </c>
      <c r="K1517" s="9">
        <v>97.44</v>
      </c>
      <c r="L1517" s="9">
        <f>tbl_salesdata[[#This Row],[Units Sold]]*tbl_salesdata[[#This Row],[Unit Cost]]</f>
        <v>865949.28</v>
      </c>
      <c r="M1517" s="9">
        <f>tbl_salesdata[[#This Row],[Units Sold]]*tbl_salesdata[[#This Row],[Unit Price]]</f>
        <v>1355978.4600000002</v>
      </c>
      <c r="N1517" s="9">
        <f>tbl_salesdata[[#This Row],[Total Sales]]-tbl_salesdata[[#This Row],[Total Cost]]</f>
        <v>490029.18000000017</v>
      </c>
      <c r="O1517">
        <f>tbl_salesdata[[#This Row],[Ship Date]]-tbl_salesdata[[#This Row],[Order Date]]</f>
        <v>5</v>
      </c>
      <c r="P1517">
        <f>WEEKDAY(tbl_salesdata[[#This Row],[Order Date]],2)</f>
        <v>5</v>
      </c>
      <c r="Q1517" t="str">
        <f>TEXT(tbl_salesdata[[#This Row],[Order Date]],"dddd")</f>
        <v>Friday</v>
      </c>
      <c r="R1517" t="str">
        <f>IF(tbl_salesdata[[#This Row],[Weekdaynum]]&gt;5,"Yes","No")</f>
        <v>No</v>
      </c>
    </row>
    <row r="1518" spans="1:18" hidden="1" x14ac:dyDescent="0.35">
      <c r="A1518">
        <v>103435266</v>
      </c>
      <c r="B1518" s="3">
        <v>44054</v>
      </c>
      <c r="C1518" s="3">
        <v>44056</v>
      </c>
      <c r="D1518" t="s">
        <v>103</v>
      </c>
      <c r="E1518" t="s">
        <v>21</v>
      </c>
      <c r="F1518" t="s">
        <v>22</v>
      </c>
      <c r="G1518" t="s">
        <v>18</v>
      </c>
      <c r="H1518" t="s">
        <v>34</v>
      </c>
      <c r="I1518" s="9">
        <v>7648</v>
      </c>
      <c r="J1518" s="9">
        <v>47.45</v>
      </c>
      <c r="K1518" s="9">
        <v>31.79</v>
      </c>
      <c r="L1518" s="9">
        <f>tbl_salesdata[[#This Row],[Units Sold]]*tbl_salesdata[[#This Row],[Unit Cost]]</f>
        <v>243129.91999999998</v>
      </c>
      <c r="M1518" s="9">
        <f>tbl_salesdata[[#This Row],[Units Sold]]*tbl_salesdata[[#This Row],[Unit Price]]</f>
        <v>362897.60000000003</v>
      </c>
      <c r="N1518" s="9">
        <f>tbl_salesdata[[#This Row],[Total Sales]]-tbl_salesdata[[#This Row],[Total Cost]]</f>
        <v>119767.68000000005</v>
      </c>
      <c r="O1518">
        <f>tbl_salesdata[[#This Row],[Ship Date]]-tbl_salesdata[[#This Row],[Order Date]]</f>
        <v>2</v>
      </c>
      <c r="P1518">
        <f>WEEKDAY(tbl_salesdata[[#This Row],[Order Date]],2)</f>
        <v>2</v>
      </c>
      <c r="Q1518" t="str">
        <f>TEXT(tbl_salesdata[[#This Row],[Order Date]],"dddd")</f>
        <v>Tuesday</v>
      </c>
      <c r="R1518" t="str">
        <f>IF(tbl_salesdata[[#This Row],[Weekdaynum]]&gt;5,"Yes","No")</f>
        <v>No</v>
      </c>
    </row>
    <row r="1519" spans="1:18" hidden="1" x14ac:dyDescent="0.35">
      <c r="A1519">
        <v>776849544</v>
      </c>
      <c r="B1519" s="3">
        <v>43368</v>
      </c>
      <c r="C1519" s="3">
        <v>43386</v>
      </c>
      <c r="D1519" t="s">
        <v>154</v>
      </c>
      <c r="E1519" t="s">
        <v>12</v>
      </c>
      <c r="F1519" t="s">
        <v>56</v>
      </c>
      <c r="G1519" t="s">
        <v>14</v>
      </c>
      <c r="H1519" t="s">
        <v>34</v>
      </c>
      <c r="I1519" s="9">
        <v>5898</v>
      </c>
      <c r="J1519" s="9">
        <v>9.33</v>
      </c>
      <c r="K1519" s="9">
        <v>6.92</v>
      </c>
      <c r="L1519" s="9">
        <f>tbl_salesdata[[#This Row],[Units Sold]]*tbl_salesdata[[#This Row],[Unit Cost]]</f>
        <v>40814.159999999996</v>
      </c>
      <c r="M1519" s="9">
        <f>tbl_salesdata[[#This Row],[Units Sold]]*tbl_salesdata[[#This Row],[Unit Price]]</f>
        <v>55028.340000000004</v>
      </c>
      <c r="N1519" s="9">
        <f>tbl_salesdata[[#This Row],[Total Sales]]-tbl_salesdata[[#This Row],[Total Cost]]</f>
        <v>14214.180000000008</v>
      </c>
      <c r="O1519">
        <f>tbl_salesdata[[#This Row],[Ship Date]]-tbl_salesdata[[#This Row],[Order Date]]</f>
        <v>18</v>
      </c>
      <c r="P1519">
        <f>WEEKDAY(tbl_salesdata[[#This Row],[Order Date]],2)</f>
        <v>2</v>
      </c>
      <c r="Q1519" t="str">
        <f>TEXT(tbl_salesdata[[#This Row],[Order Date]],"dddd")</f>
        <v>Tuesday</v>
      </c>
      <c r="R1519" t="str">
        <f>IF(tbl_salesdata[[#This Row],[Weekdaynum]]&gt;5,"Yes","No")</f>
        <v>No</v>
      </c>
    </row>
    <row r="1520" spans="1:18" hidden="1" x14ac:dyDescent="0.35">
      <c r="A1520">
        <v>796755826</v>
      </c>
      <c r="B1520" s="3">
        <v>42213</v>
      </c>
      <c r="C1520" s="3">
        <v>42231</v>
      </c>
      <c r="D1520" t="s">
        <v>202</v>
      </c>
      <c r="E1520" t="s">
        <v>38</v>
      </c>
      <c r="F1520" t="s">
        <v>13</v>
      </c>
      <c r="G1520" t="s">
        <v>18</v>
      </c>
      <c r="H1520" t="s">
        <v>26</v>
      </c>
      <c r="I1520" s="9">
        <v>6609</v>
      </c>
      <c r="J1520" s="9">
        <v>255.28</v>
      </c>
      <c r="K1520" s="9">
        <v>159.41999999999999</v>
      </c>
      <c r="L1520" s="9">
        <f>tbl_salesdata[[#This Row],[Units Sold]]*tbl_salesdata[[#This Row],[Unit Cost]]</f>
        <v>1053606.78</v>
      </c>
      <c r="M1520" s="9">
        <f>tbl_salesdata[[#This Row],[Units Sold]]*tbl_salesdata[[#This Row],[Unit Price]]</f>
        <v>1687145.52</v>
      </c>
      <c r="N1520" s="9">
        <f>tbl_salesdata[[#This Row],[Total Sales]]-tbl_salesdata[[#This Row],[Total Cost]]</f>
        <v>633538.74</v>
      </c>
      <c r="O1520">
        <f>tbl_salesdata[[#This Row],[Ship Date]]-tbl_salesdata[[#This Row],[Order Date]]</f>
        <v>18</v>
      </c>
      <c r="P1520">
        <f>WEEKDAY(tbl_salesdata[[#This Row],[Order Date]],2)</f>
        <v>2</v>
      </c>
      <c r="Q1520" t="str">
        <f>TEXT(tbl_salesdata[[#This Row],[Order Date]],"dddd")</f>
        <v>Tuesday</v>
      </c>
      <c r="R1520" t="str">
        <f>IF(tbl_salesdata[[#This Row],[Weekdaynum]]&gt;5,"Yes","No")</f>
        <v>No</v>
      </c>
    </row>
    <row r="1521" spans="1:18" hidden="1" x14ac:dyDescent="0.35">
      <c r="A1521">
        <v>863202941</v>
      </c>
      <c r="B1521" s="3">
        <v>42716</v>
      </c>
      <c r="C1521" s="3">
        <v>42718</v>
      </c>
      <c r="D1521" t="s">
        <v>172</v>
      </c>
      <c r="E1521" t="s">
        <v>21</v>
      </c>
      <c r="F1521" t="s">
        <v>47</v>
      </c>
      <c r="G1521" t="s">
        <v>18</v>
      </c>
      <c r="H1521" t="s">
        <v>26</v>
      </c>
      <c r="I1521" s="9">
        <v>9787</v>
      </c>
      <c r="J1521" s="9">
        <v>421.89</v>
      </c>
      <c r="K1521" s="9">
        <v>364.69</v>
      </c>
      <c r="L1521" s="9">
        <f>tbl_salesdata[[#This Row],[Units Sold]]*tbl_salesdata[[#This Row],[Unit Cost]]</f>
        <v>3569221.03</v>
      </c>
      <c r="M1521" s="9">
        <f>tbl_salesdata[[#This Row],[Units Sold]]*tbl_salesdata[[#This Row],[Unit Price]]</f>
        <v>4129037.4299999997</v>
      </c>
      <c r="N1521" s="9">
        <f>tbl_salesdata[[#This Row],[Total Sales]]-tbl_salesdata[[#This Row],[Total Cost]]</f>
        <v>559816.39999999991</v>
      </c>
      <c r="O1521">
        <f>tbl_salesdata[[#This Row],[Ship Date]]-tbl_salesdata[[#This Row],[Order Date]]</f>
        <v>2</v>
      </c>
      <c r="P1521">
        <f>WEEKDAY(tbl_salesdata[[#This Row],[Order Date]],2)</f>
        <v>1</v>
      </c>
      <c r="Q1521" t="str">
        <f>TEXT(tbl_salesdata[[#This Row],[Order Date]],"dddd")</f>
        <v>Monday</v>
      </c>
      <c r="R1521" t="str">
        <f>IF(tbl_salesdata[[#This Row],[Weekdaynum]]&gt;5,"Yes","No")</f>
        <v>No</v>
      </c>
    </row>
    <row r="1522" spans="1:18" hidden="1" x14ac:dyDescent="0.35">
      <c r="A1522">
        <v>396552217</v>
      </c>
      <c r="B1522" s="3">
        <v>43167</v>
      </c>
      <c r="C1522" s="3">
        <v>43174</v>
      </c>
      <c r="D1522" t="s">
        <v>121</v>
      </c>
      <c r="E1522" t="s">
        <v>21</v>
      </c>
      <c r="F1522" t="s">
        <v>33</v>
      </c>
      <c r="G1522" t="s">
        <v>18</v>
      </c>
      <c r="H1522" t="s">
        <v>15</v>
      </c>
      <c r="I1522" s="9">
        <v>7468</v>
      </c>
      <c r="J1522" s="9">
        <v>109.28</v>
      </c>
      <c r="K1522" s="9">
        <v>35.840000000000003</v>
      </c>
      <c r="L1522" s="9">
        <f>tbl_salesdata[[#This Row],[Units Sold]]*tbl_salesdata[[#This Row],[Unit Cost]]</f>
        <v>267653.12000000005</v>
      </c>
      <c r="M1522" s="9">
        <f>tbl_salesdata[[#This Row],[Units Sold]]*tbl_salesdata[[#This Row],[Unit Price]]</f>
        <v>816103.04</v>
      </c>
      <c r="N1522" s="9">
        <f>tbl_salesdata[[#This Row],[Total Sales]]-tbl_salesdata[[#This Row],[Total Cost]]</f>
        <v>548449.91999999993</v>
      </c>
      <c r="O1522">
        <f>tbl_salesdata[[#This Row],[Ship Date]]-tbl_salesdata[[#This Row],[Order Date]]</f>
        <v>7</v>
      </c>
      <c r="P1522">
        <f>WEEKDAY(tbl_salesdata[[#This Row],[Order Date]],2)</f>
        <v>4</v>
      </c>
      <c r="Q1522" t="str">
        <f>TEXT(tbl_salesdata[[#This Row],[Order Date]],"dddd")</f>
        <v>Thursday</v>
      </c>
      <c r="R1522" t="str">
        <f>IF(tbl_salesdata[[#This Row],[Weekdaynum]]&gt;5,"Yes","No")</f>
        <v>No</v>
      </c>
    </row>
    <row r="1523" spans="1:18" hidden="1" x14ac:dyDescent="0.35">
      <c r="A1523">
        <v>687477481</v>
      </c>
      <c r="B1523" s="3">
        <v>42008</v>
      </c>
      <c r="C1523" s="3">
        <v>42024</v>
      </c>
      <c r="D1523" t="s">
        <v>78</v>
      </c>
      <c r="E1523" t="s">
        <v>24</v>
      </c>
      <c r="F1523" t="s">
        <v>22</v>
      </c>
      <c r="G1523" t="s">
        <v>18</v>
      </c>
      <c r="H1523" t="s">
        <v>19</v>
      </c>
      <c r="I1523" s="9">
        <v>8719</v>
      </c>
      <c r="J1523" s="9">
        <v>47.45</v>
      </c>
      <c r="K1523" s="9">
        <v>31.79</v>
      </c>
      <c r="L1523" s="9">
        <f>tbl_salesdata[[#This Row],[Units Sold]]*tbl_salesdata[[#This Row],[Unit Cost]]</f>
        <v>277177.01</v>
      </c>
      <c r="M1523" s="9">
        <f>tbl_salesdata[[#This Row],[Units Sold]]*tbl_salesdata[[#This Row],[Unit Price]]</f>
        <v>413716.55000000005</v>
      </c>
      <c r="N1523" s="9">
        <f>tbl_salesdata[[#This Row],[Total Sales]]-tbl_salesdata[[#This Row],[Total Cost]]</f>
        <v>136539.54000000004</v>
      </c>
      <c r="O1523">
        <f>tbl_salesdata[[#This Row],[Ship Date]]-tbl_salesdata[[#This Row],[Order Date]]</f>
        <v>16</v>
      </c>
      <c r="P1523">
        <f>WEEKDAY(tbl_salesdata[[#This Row],[Order Date]],2)</f>
        <v>7</v>
      </c>
      <c r="Q1523" t="str">
        <f>TEXT(tbl_salesdata[[#This Row],[Order Date]],"dddd")</f>
        <v>Sunday</v>
      </c>
      <c r="R1523" t="str">
        <f>IF(tbl_salesdata[[#This Row],[Weekdaynum]]&gt;5,"Yes","No")</f>
        <v>Yes</v>
      </c>
    </row>
    <row r="1524" spans="1:18" hidden="1" x14ac:dyDescent="0.35">
      <c r="A1524">
        <v>846965062</v>
      </c>
      <c r="B1524" s="3">
        <v>43497</v>
      </c>
      <c r="C1524" s="3">
        <v>43505</v>
      </c>
      <c r="D1524" t="s">
        <v>69</v>
      </c>
      <c r="E1524" t="s">
        <v>38</v>
      </c>
      <c r="F1524" t="s">
        <v>17</v>
      </c>
      <c r="G1524" t="s">
        <v>14</v>
      </c>
      <c r="H1524" t="s">
        <v>34</v>
      </c>
      <c r="I1524" s="9">
        <v>4638</v>
      </c>
      <c r="J1524" s="9">
        <v>152.58000000000001</v>
      </c>
      <c r="K1524" s="9">
        <v>97.44</v>
      </c>
      <c r="L1524" s="9">
        <f>tbl_salesdata[[#This Row],[Units Sold]]*tbl_salesdata[[#This Row],[Unit Cost]]</f>
        <v>451926.72</v>
      </c>
      <c r="M1524" s="9">
        <f>tbl_salesdata[[#This Row],[Units Sold]]*tbl_salesdata[[#This Row],[Unit Price]]</f>
        <v>707666.04</v>
      </c>
      <c r="N1524" s="9">
        <f>tbl_salesdata[[#This Row],[Total Sales]]-tbl_salesdata[[#This Row],[Total Cost]]</f>
        <v>255739.32000000007</v>
      </c>
      <c r="O1524">
        <f>tbl_salesdata[[#This Row],[Ship Date]]-tbl_salesdata[[#This Row],[Order Date]]</f>
        <v>8</v>
      </c>
      <c r="P1524">
        <f>WEEKDAY(tbl_salesdata[[#This Row],[Order Date]],2)</f>
        <v>5</v>
      </c>
      <c r="Q1524" t="str">
        <f>TEXT(tbl_salesdata[[#This Row],[Order Date]],"dddd")</f>
        <v>Friday</v>
      </c>
      <c r="R1524" t="str">
        <f>IF(tbl_salesdata[[#This Row],[Weekdaynum]]&gt;5,"Yes","No")</f>
        <v>No</v>
      </c>
    </row>
    <row r="1525" spans="1:18" hidden="1" x14ac:dyDescent="0.35">
      <c r="A1525">
        <v>956313788</v>
      </c>
      <c r="B1525" s="3">
        <v>43284</v>
      </c>
      <c r="C1525" s="3">
        <v>43297</v>
      </c>
      <c r="D1525" t="s">
        <v>36</v>
      </c>
      <c r="E1525" t="s">
        <v>29</v>
      </c>
      <c r="F1525" t="s">
        <v>30</v>
      </c>
      <c r="G1525" t="s">
        <v>14</v>
      </c>
      <c r="H1525" t="s">
        <v>15</v>
      </c>
      <c r="I1525" s="9">
        <v>3356</v>
      </c>
      <c r="J1525" s="9">
        <v>81.73</v>
      </c>
      <c r="K1525" s="9">
        <v>56.67</v>
      </c>
      <c r="L1525" s="9">
        <f>tbl_salesdata[[#This Row],[Units Sold]]*tbl_salesdata[[#This Row],[Unit Cost]]</f>
        <v>190184.52000000002</v>
      </c>
      <c r="M1525" s="9">
        <f>tbl_salesdata[[#This Row],[Units Sold]]*tbl_salesdata[[#This Row],[Unit Price]]</f>
        <v>274285.88</v>
      </c>
      <c r="N1525" s="9">
        <f>tbl_salesdata[[#This Row],[Total Sales]]-tbl_salesdata[[#This Row],[Total Cost]]</f>
        <v>84101.359999999986</v>
      </c>
      <c r="O1525">
        <f>tbl_salesdata[[#This Row],[Ship Date]]-tbl_salesdata[[#This Row],[Order Date]]</f>
        <v>13</v>
      </c>
      <c r="P1525">
        <f>WEEKDAY(tbl_salesdata[[#This Row],[Order Date]],2)</f>
        <v>2</v>
      </c>
      <c r="Q1525" t="str">
        <f>TEXT(tbl_salesdata[[#This Row],[Order Date]],"dddd")</f>
        <v>Tuesday</v>
      </c>
      <c r="R1525" t="str">
        <f>IF(tbl_salesdata[[#This Row],[Weekdaynum]]&gt;5,"Yes","No")</f>
        <v>No</v>
      </c>
    </row>
    <row r="1526" spans="1:18" hidden="1" x14ac:dyDescent="0.35">
      <c r="A1526">
        <v>717134988</v>
      </c>
      <c r="B1526" s="3">
        <v>44290</v>
      </c>
      <c r="C1526" s="3">
        <v>44298</v>
      </c>
      <c r="D1526" t="s">
        <v>112</v>
      </c>
      <c r="E1526" t="s">
        <v>12</v>
      </c>
      <c r="F1526" t="s">
        <v>33</v>
      </c>
      <c r="G1526" t="s">
        <v>18</v>
      </c>
      <c r="H1526" t="s">
        <v>34</v>
      </c>
      <c r="I1526" s="9">
        <v>5034</v>
      </c>
      <c r="J1526" s="9">
        <v>109.28</v>
      </c>
      <c r="K1526" s="9">
        <v>35.840000000000003</v>
      </c>
      <c r="L1526" s="9">
        <f>tbl_salesdata[[#This Row],[Units Sold]]*tbl_salesdata[[#This Row],[Unit Cost]]</f>
        <v>180418.56000000003</v>
      </c>
      <c r="M1526" s="9">
        <f>tbl_salesdata[[#This Row],[Units Sold]]*tbl_salesdata[[#This Row],[Unit Price]]</f>
        <v>550115.52</v>
      </c>
      <c r="N1526" s="9">
        <f>tbl_salesdata[[#This Row],[Total Sales]]-tbl_salesdata[[#This Row],[Total Cost]]</f>
        <v>369696.95999999996</v>
      </c>
      <c r="O1526">
        <f>tbl_salesdata[[#This Row],[Ship Date]]-tbl_salesdata[[#This Row],[Order Date]]</f>
        <v>8</v>
      </c>
      <c r="P1526">
        <f>WEEKDAY(tbl_salesdata[[#This Row],[Order Date]],2)</f>
        <v>7</v>
      </c>
      <c r="Q1526" t="str">
        <f>TEXT(tbl_salesdata[[#This Row],[Order Date]],"dddd")</f>
        <v>Sunday</v>
      </c>
      <c r="R1526" t="str">
        <f>IF(tbl_salesdata[[#This Row],[Weekdaynum]]&gt;5,"Yes","No")</f>
        <v>Yes</v>
      </c>
    </row>
    <row r="1527" spans="1:18" hidden="1" x14ac:dyDescent="0.35">
      <c r="A1527">
        <v>801352488</v>
      </c>
      <c r="B1527" s="3">
        <v>42130</v>
      </c>
      <c r="C1527" s="3">
        <v>42140</v>
      </c>
      <c r="D1527" t="s">
        <v>115</v>
      </c>
      <c r="E1527" t="s">
        <v>21</v>
      </c>
      <c r="F1527" t="s">
        <v>42</v>
      </c>
      <c r="G1527" t="s">
        <v>18</v>
      </c>
      <c r="H1527" t="s">
        <v>15</v>
      </c>
      <c r="I1527" s="9">
        <v>6864</v>
      </c>
      <c r="J1527" s="9">
        <v>437.2</v>
      </c>
      <c r="K1527" s="9">
        <v>263.33</v>
      </c>
      <c r="L1527" s="9">
        <f>tbl_salesdata[[#This Row],[Units Sold]]*tbl_salesdata[[#This Row],[Unit Cost]]</f>
        <v>1807497.1199999999</v>
      </c>
      <c r="M1527" s="9">
        <f>tbl_salesdata[[#This Row],[Units Sold]]*tbl_salesdata[[#This Row],[Unit Price]]</f>
        <v>3000940.8</v>
      </c>
      <c r="N1527" s="9">
        <f>tbl_salesdata[[#This Row],[Total Sales]]-tbl_salesdata[[#This Row],[Total Cost]]</f>
        <v>1193443.68</v>
      </c>
      <c r="O1527">
        <f>tbl_salesdata[[#This Row],[Ship Date]]-tbl_salesdata[[#This Row],[Order Date]]</f>
        <v>10</v>
      </c>
      <c r="P1527">
        <f>WEEKDAY(tbl_salesdata[[#This Row],[Order Date]],2)</f>
        <v>3</v>
      </c>
      <c r="Q1527" t="str">
        <f>TEXT(tbl_salesdata[[#This Row],[Order Date]],"dddd")</f>
        <v>Wednesday</v>
      </c>
      <c r="R1527" t="str">
        <f>IF(tbl_salesdata[[#This Row],[Weekdaynum]]&gt;5,"Yes","No")</f>
        <v>No</v>
      </c>
    </row>
    <row r="1528" spans="1:18" x14ac:dyDescent="0.35">
      <c r="A1528">
        <v>606032741</v>
      </c>
      <c r="B1528" s="3">
        <v>44345</v>
      </c>
      <c r="C1528" s="3">
        <v>44351</v>
      </c>
      <c r="D1528" t="s">
        <v>154</v>
      </c>
      <c r="E1528" t="s">
        <v>12</v>
      </c>
      <c r="F1528" t="s">
        <v>25</v>
      </c>
      <c r="G1528" t="s">
        <v>14</v>
      </c>
      <c r="H1528" t="s">
        <v>15</v>
      </c>
      <c r="I1528" s="9">
        <v>7410</v>
      </c>
      <c r="J1528" s="9">
        <v>205.7</v>
      </c>
      <c r="K1528" s="9">
        <v>117.11</v>
      </c>
      <c r="L1528" s="9">
        <f>tbl_salesdata[[#This Row],[Units Sold]]*tbl_salesdata[[#This Row],[Unit Cost]]</f>
        <v>867785.1</v>
      </c>
      <c r="M1528" s="9">
        <f>tbl_salesdata[[#This Row],[Units Sold]]*tbl_salesdata[[#This Row],[Unit Price]]</f>
        <v>1524237</v>
      </c>
      <c r="N1528" s="9">
        <f>tbl_salesdata[[#This Row],[Total Sales]]-tbl_salesdata[[#This Row],[Total Cost]]</f>
        <v>656451.9</v>
      </c>
      <c r="O1528">
        <f>tbl_salesdata[[#This Row],[Ship Date]]-tbl_salesdata[[#This Row],[Order Date]]</f>
        <v>6</v>
      </c>
      <c r="P1528">
        <f>WEEKDAY(tbl_salesdata[[#This Row],[Order Date]],2)</f>
        <v>6</v>
      </c>
      <c r="Q1528" t="str">
        <f>TEXT(tbl_salesdata[[#This Row],[Order Date]],"dddd")</f>
        <v>Saturday</v>
      </c>
      <c r="R1528" t="str">
        <f>IF(tbl_salesdata[[#This Row],[Weekdaynum]]&gt;5,"Yes","No")</f>
        <v>Yes</v>
      </c>
    </row>
    <row r="1529" spans="1:18" hidden="1" x14ac:dyDescent="0.35">
      <c r="A1529">
        <v>479234206</v>
      </c>
      <c r="B1529" s="3">
        <v>44476</v>
      </c>
      <c r="C1529" s="3">
        <v>44490</v>
      </c>
      <c r="D1529" t="s">
        <v>67</v>
      </c>
      <c r="E1529" t="s">
        <v>21</v>
      </c>
      <c r="F1529" t="s">
        <v>56</v>
      </c>
      <c r="G1529" t="s">
        <v>14</v>
      </c>
      <c r="H1529" t="s">
        <v>34</v>
      </c>
      <c r="I1529" s="9">
        <v>4906</v>
      </c>
      <c r="J1529" s="9">
        <v>9.33</v>
      </c>
      <c r="K1529" s="9">
        <v>6.92</v>
      </c>
      <c r="L1529" s="9">
        <f>tbl_salesdata[[#This Row],[Units Sold]]*tbl_salesdata[[#This Row],[Unit Cost]]</f>
        <v>33949.519999999997</v>
      </c>
      <c r="M1529" s="9">
        <f>tbl_salesdata[[#This Row],[Units Sold]]*tbl_salesdata[[#This Row],[Unit Price]]</f>
        <v>45772.98</v>
      </c>
      <c r="N1529" s="9">
        <f>tbl_salesdata[[#This Row],[Total Sales]]-tbl_salesdata[[#This Row],[Total Cost]]</f>
        <v>11823.460000000006</v>
      </c>
      <c r="O1529">
        <f>tbl_salesdata[[#This Row],[Ship Date]]-tbl_salesdata[[#This Row],[Order Date]]</f>
        <v>14</v>
      </c>
      <c r="P1529">
        <f>WEEKDAY(tbl_salesdata[[#This Row],[Order Date]],2)</f>
        <v>4</v>
      </c>
      <c r="Q1529" t="str">
        <f>TEXT(tbl_salesdata[[#This Row],[Order Date]],"dddd")</f>
        <v>Thursday</v>
      </c>
      <c r="R1529" t="str">
        <f>IF(tbl_salesdata[[#This Row],[Weekdaynum]]&gt;5,"Yes","No")</f>
        <v>No</v>
      </c>
    </row>
    <row r="1530" spans="1:18" hidden="1" x14ac:dyDescent="0.35">
      <c r="A1530">
        <v>418308579</v>
      </c>
      <c r="B1530" s="3">
        <v>44817</v>
      </c>
      <c r="C1530" s="3">
        <v>44835</v>
      </c>
      <c r="D1530" t="s">
        <v>128</v>
      </c>
      <c r="E1530" t="s">
        <v>38</v>
      </c>
      <c r="F1530" t="s">
        <v>13</v>
      </c>
      <c r="G1530" t="s">
        <v>18</v>
      </c>
      <c r="H1530" t="s">
        <v>26</v>
      </c>
      <c r="I1530" s="9">
        <v>5659</v>
      </c>
      <c r="J1530" s="9">
        <v>255.28</v>
      </c>
      <c r="K1530" s="9">
        <v>159.41999999999999</v>
      </c>
      <c r="L1530" s="9">
        <f>tbl_salesdata[[#This Row],[Units Sold]]*tbl_salesdata[[#This Row],[Unit Cost]]</f>
        <v>902157.77999999991</v>
      </c>
      <c r="M1530" s="9">
        <f>tbl_salesdata[[#This Row],[Units Sold]]*tbl_salesdata[[#This Row],[Unit Price]]</f>
        <v>1444629.52</v>
      </c>
      <c r="N1530" s="9">
        <f>tbl_salesdata[[#This Row],[Total Sales]]-tbl_salesdata[[#This Row],[Total Cost]]</f>
        <v>542471.74000000011</v>
      </c>
      <c r="O1530">
        <f>tbl_salesdata[[#This Row],[Ship Date]]-tbl_salesdata[[#This Row],[Order Date]]</f>
        <v>18</v>
      </c>
      <c r="P1530">
        <f>WEEKDAY(tbl_salesdata[[#This Row],[Order Date]],2)</f>
        <v>2</v>
      </c>
      <c r="Q1530" t="str">
        <f>TEXT(tbl_salesdata[[#This Row],[Order Date]],"dddd")</f>
        <v>Tuesday</v>
      </c>
      <c r="R1530" t="str">
        <f>IF(tbl_salesdata[[#This Row],[Weekdaynum]]&gt;5,"Yes","No")</f>
        <v>No</v>
      </c>
    </row>
    <row r="1531" spans="1:18" hidden="1" x14ac:dyDescent="0.35">
      <c r="A1531">
        <v>471599566</v>
      </c>
      <c r="B1531" s="3">
        <v>42016</v>
      </c>
      <c r="C1531" s="3">
        <v>42025</v>
      </c>
      <c r="D1531" t="s">
        <v>39</v>
      </c>
      <c r="E1531" t="s">
        <v>29</v>
      </c>
      <c r="F1531" t="s">
        <v>42</v>
      </c>
      <c r="G1531" t="s">
        <v>18</v>
      </c>
      <c r="H1531" t="s">
        <v>26</v>
      </c>
      <c r="I1531" s="9">
        <v>5647</v>
      </c>
      <c r="J1531" s="9">
        <v>437.2</v>
      </c>
      <c r="K1531" s="9">
        <v>263.33</v>
      </c>
      <c r="L1531" s="9">
        <f>tbl_salesdata[[#This Row],[Units Sold]]*tbl_salesdata[[#This Row],[Unit Cost]]</f>
        <v>1487024.51</v>
      </c>
      <c r="M1531" s="9">
        <f>tbl_salesdata[[#This Row],[Units Sold]]*tbl_salesdata[[#This Row],[Unit Price]]</f>
        <v>2468868.4</v>
      </c>
      <c r="N1531" s="9">
        <f>tbl_salesdata[[#This Row],[Total Sales]]-tbl_salesdata[[#This Row],[Total Cost]]</f>
        <v>981843.8899999999</v>
      </c>
      <c r="O1531">
        <f>tbl_salesdata[[#This Row],[Ship Date]]-tbl_salesdata[[#This Row],[Order Date]]</f>
        <v>9</v>
      </c>
      <c r="P1531">
        <f>WEEKDAY(tbl_salesdata[[#This Row],[Order Date]],2)</f>
        <v>1</v>
      </c>
      <c r="Q1531" t="str">
        <f>TEXT(tbl_salesdata[[#This Row],[Order Date]],"dddd")</f>
        <v>Monday</v>
      </c>
      <c r="R1531" t="str">
        <f>IF(tbl_salesdata[[#This Row],[Weekdaynum]]&gt;5,"Yes","No")</f>
        <v>No</v>
      </c>
    </row>
    <row r="1532" spans="1:18" hidden="1" x14ac:dyDescent="0.35">
      <c r="A1532">
        <v>312593495</v>
      </c>
      <c r="B1532" s="3">
        <v>44487</v>
      </c>
      <c r="C1532" s="3">
        <v>44505</v>
      </c>
      <c r="D1532" t="s">
        <v>75</v>
      </c>
      <c r="E1532" t="s">
        <v>38</v>
      </c>
      <c r="F1532" t="s">
        <v>13</v>
      </c>
      <c r="G1532" t="s">
        <v>14</v>
      </c>
      <c r="H1532" t="s">
        <v>34</v>
      </c>
      <c r="I1532" s="9">
        <v>2217</v>
      </c>
      <c r="J1532" s="9">
        <v>255.28</v>
      </c>
      <c r="K1532" s="9">
        <v>159.41999999999999</v>
      </c>
      <c r="L1532" s="9">
        <f>tbl_salesdata[[#This Row],[Units Sold]]*tbl_salesdata[[#This Row],[Unit Cost]]</f>
        <v>353434.13999999996</v>
      </c>
      <c r="M1532" s="9">
        <f>tbl_salesdata[[#This Row],[Units Sold]]*tbl_salesdata[[#This Row],[Unit Price]]</f>
        <v>565955.76</v>
      </c>
      <c r="N1532" s="9">
        <f>tbl_salesdata[[#This Row],[Total Sales]]-tbl_salesdata[[#This Row],[Total Cost]]</f>
        <v>212521.62000000005</v>
      </c>
      <c r="O1532">
        <f>tbl_salesdata[[#This Row],[Ship Date]]-tbl_salesdata[[#This Row],[Order Date]]</f>
        <v>18</v>
      </c>
      <c r="P1532">
        <f>WEEKDAY(tbl_salesdata[[#This Row],[Order Date]],2)</f>
        <v>1</v>
      </c>
      <c r="Q1532" t="str">
        <f>TEXT(tbl_salesdata[[#This Row],[Order Date]],"dddd")</f>
        <v>Monday</v>
      </c>
      <c r="R1532" t="str">
        <f>IF(tbl_salesdata[[#This Row],[Weekdaynum]]&gt;5,"Yes","No")</f>
        <v>No</v>
      </c>
    </row>
    <row r="1533" spans="1:18" hidden="1" x14ac:dyDescent="0.35">
      <c r="A1533">
        <v>585089194</v>
      </c>
      <c r="B1533" s="3">
        <v>42221</v>
      </c>
      <c r="C1533" s="3">
        <v>42232</v>
      </c>
      <c r="D1533" t="s">
        <v>162</v>
      </c>
      <c r="E1533" t="s">
        <v>38</v>
      </c>
      <c r="F1533" t="s">
        <v>17</v>
      </c>
      <c r="G1533" t="s">
        <v>18</v>
      </c>
      <c r="H1533" t="s">
        <v>15</v>
      </c>
      <c r="I1533" s="9">
        <v>9749</v>
      </c>
      <c r="J1533" s="9">
        <v>152.58000000000001</v>
      </c>
      <c r="K1533" s="9">
        <v>97.44</v>
      </c>
      <c r="L1533" s="9">
        <f>tbl_salesdata[[#This Row],[Units Sold]]*tbl_salesdata[[#This Row],[Unit Cost]]</f>
        <v>949942.55999999994</v>
      </c>
      <c r="M1533" s="9">
        <f>tbl_salesdata[[#This Row],[Units Sold]]*tbl_salesdata[[#This Row],[Unit Price]]</f>
        <v>1487502.4200000002</v>
      </c>
      <c r="N1533" s="9">
        <f>tbl_salesdata[[#This Row],[Total Sales]]-tbl_salesdata[[#This Row],[Total Cost]]</f>
        <v>537559.86000000022</v>
      </c>
      <c r="O1533">
        <f>tbl_salesdata[[#This Row],[Ship Date]]-tbl_salesdata[[#This Row],[Order Date]]</f>
        <v>11</v>
      </c>
      <c r="P1533">
        <f>WEEKDAY(tbl_salesdata[[#This Row],[Order Date]],2)</f>
        <v>3</v>
      </c>
      <c r="Q1533" t="str">
        <f>TEXT(tbl_salesdata[[#This Row],[Order Date]],"dddd")</f>
        <v>Wednesday</v>
      </c>
      <c r="R1533" t="str">
        <f>IF(tbl_salesdata[[#This Row],[Weekdaynum]]&gt;5,"Yes","No")</f>
        <v>No</v>
      </c>
    </row>
    <row r="1534" spans="1:18" hidden="1" x14ac:dyDescent="0.35">
      <c r="A1534">
        <v>653197991</v>
      </c>
      <c r="B1534" s="3">
        <v>44489</v>
      </c>
      <c r="C1534" s="3">
        <v>44510</v>
      </c>
      <c r="D1534" t="s">
        <v>160</v>
      </c>
      <c r="E1534" t="s">
        <v>29</v>
      </c>
      <c r="F1534" t="s">
        <v>17</v>
      </c>
      <c r="G1534" t="s">
        <v>14</v>
      </c>
      <c r="H1534" t="s">
        <v>19</v>
      </c>
      <c r="I1534" s="9">
        <v>4656</v>
      </c>
      <c r="J1534" s="9">
        <v>152.58000000000001</v>
      </c>
      <c r="K1534" s="9">
        <v>97.44</v>
      </c>
      <c r="L1534" s="9">
        <f>tbl_salesdata[[#This Row],[Units Sold]]*tbl_salesdata[[#This Row],[Unit Cost]]</f>
        <v>453680.64000000001</v>
      </c>
      <c r="M1534" s="9">
        <f>tbl_salesdata[[#This Row],[Units Sold]]*tbl_salesdata[[#This Row],[Unit Price]]</f>
        <v>710412.4800000001</v>
      </c>
      <c r="N1534" s="9">
        <f>tbl_salesdata[[#This Row],[Total Sales]]-tbl_salesdata[[#This Row],[Total Cost]]</f>
        <v>256731.84000000008</v>
      </c>
      <c r="O1534">
        <f>tbl_salesdata[[#This Row],[Ship Date]]-tbl_salesdata[[#This Row],[Order Date]]</f>
        <v>21</v>
      </c>
      <c r="P1534">
        <f>WEEKDAY(tbl_salesdata[[#This Row],[Order Date]],2)</f>
        <v>3</v>
      </c>
      <c r="Q1534" t="str">
        <f>TEXT(tbl_salesdata[[#This Row],[Order Date]],"dddd")</f>
        <v>Wednesday</v>
      </c>
      <c r="R1534" t="str">
        <f>IF(tbl_salesdata[[#This Row],[Weekdaynum]]&gt;5,"Yes","No")</f>
        <v>No</v>
      </c>
    </row>
    <row r="1535" spans="1:18" hidden="1" x14ac:dyDescent="0.35">
      <c r="A1535">
        <v>851343715</v>
      </c>
      <c r="B1535" s="3">
        <v>43597</v>
      </c>
      <c r="C1535" s="3">
        <v>43605</v>
      </c>
      <c r="D1535" t="s">
        <v>124</v>
      </c>
      <c r="E1535" t="s">
        <v>38</v>
      </c>
      <c r="F1535" t="s">
        <v>25</v>
      </c>
      <c r="G1535" t="s">
        <v>14</v>
      </c>
      <c r="H1535" t="s">
        <v>19</v>
      </c>
      <c r="I1535" s="9">
        <v>379</v>
      </c>
      <c r="J1535" s="9">
        <v>205.7</v>
      </c>
      <c r="K1535" s="9">
        <v>117.11</v>
      </c>
      <c r="L1535" s="9">
        <f>tbl_salesdata[[#This Row],[Units Sold]]*tbl_salesdata[[#This Row],[Unit Cost]]</f>
        <v>44384.69</v>
      </c>
      <c r="M1535" s="9">
        <f>tbl_salesdata[[#This Row],[Units Sold]]*tbl_salesdata[[#This Row],[Unit Price]]</f>
        <v>77960.3</v>
      </c>
      <c r="N1535" s="9">
        <f>tbl_salesdata[[#This Row],[Total Sales]]-tbl_salesdata[[#This Row],[Total Cost]]</f>
        <v>33575.61</v>
      </c>
      <c r="O1535">
        <f>tbl_salesdata[[#This Row],[Ship Date]]-tbl_salesdata[[#This Row],[Order Date]]</f>
        <v>8</v>
      </c>
      <c r="P1535">
        <f>WEEKDAY(tbl_salesdata[[#This Row],[Order Date]],2)</f>
        <v>7</v>
      </c>
      <c r="Q1535" t="str">
        <f>TEXT(tbl_salesdata[[#This Row],[Order Date]],"dddd")</f>
        <v>Sunday</v>
      </c>
      <c r="R1535" t="str">
        <f>IF(tbl_salesdata[[#This Row],[Weekdaynum]]&gt;5,"Yes","No")</f>
        <v>Yes</v>
      </c>
    </row>
    <row r="1536" spans="1:18" hidden="1" x14ac:dyDescent="0.35">
      <c r="A1536">
        <v>234262692</v>
      </c>
      <c r="B1536" s="3">
        <v>44404</v>
      </c>
      <c r="C1536" s="3">
        <v>44420</v>
      </c>
      <c r="D1536" t="s">
        <v>141</v>
      </c>
      <c r="E1536" t="s">
        <v>38</v>
      </c>
      <c r="F1536" t="s">
        <v>76</v>
      </c>
      <c r="G1536" t="s">
        <v>18</v>
      </c>
      <c r="H1536" t="s">
        <v>19</v>
      </c>
      <c r="I1536" s="9">
        <v>2391</v>
      </c>
      <c r="J1536" s="9">
        <v>668.27</v>
      </c>
      <c r="K1536" s="9">
        <v>502.54</v>
      </c>
      <c r="L1536" s="9">
        <f>tbl_salesdata[[#This Row],[Units Sold]]*tbl_salesdata[[#This Row],[Unit Cost]]</f>
        <v>1201573.1400000001</v>
      </c>
      <c r="M1536" s="9">
        <f>tbl_salesdata[[#This Row],[Units Sold]]*tbl_salesdata[[#This Row],[Unit Price]]</f>
        <v>1597833.57</v>
      </c>
      <c r="N1536" s="9">
        <f>tbl_salesdata[[#This Row],[Total Sales]]-tbl_salesdata[[#This Row],[Total Cost]]</f>
        <v>396260.42999999993</v>
      </c>
      <c r="O1536">
        <f>tbl_salesdata[[#This Row],[Ship Date]]-tbl_salesdata[[#This Row],[Order Date]]</f>
        <v>16</v>
      </c>
      <c r="P1536">
        <f>WEEKDAY(tbl_salesdata[[#This Row],[Order Date]],2)</f>
        <v>2</v>
      </c>
      <c r="Q1536" t="str">
        <f>TEXT(tbl_salesdata[[#This Row],[Order Date]],"dddd")</f>
        <v>Tuesday</v>
      </c>
      <c r="R1536" t="str">
        <f>IF(tbl_salesdata[[#This Row],[Weekdaynum]]&gt;5,"Yes","No")</f>
        <v>No</v>
      </c>
    </row>
    <row r="1537" spans="1:18" x14ac:dyDescent="0.35">
      <c r="A1537">
        <v>970934617</v>
      </c>
      <c r="B1537" s="3">
        <v>42014</v>
      </c>
      <c r="C1537" s="3">
        <v>42016</v>
      </c>
      <c r="D1537" t="s">
        <v>94</v>
      </c>
      <c r="E1537" t="s">
        <v>38</v>
      </c>
      <c r="F1537" t="s">
        <v>17</v>
      </c>
      <c r="G1537" t="s">
        <v>14</v>
      </c>
      <c r="H1537" t="s">
        <v>15</v>
      </c>
      <c r="I1537" s="9">
        <v>9984</v>
      </c>
      <c r="J1537" s="9">
        <v>152.58000000000001</v>
      </c>
      <c r="K1537" s="9">
        <v>97.44</v>
      </c>
      <c r="L1537" s="9">
        <f>tbl_salesdata[[#This Row],[Units Sold]]*tbl_salesdata[[#This Row],[Unit Cost]]</f>
        <v>972840.95999999996</v>
      </c>
      <c r="M1537" s="9">
        <f>tbl_salesdata[[#This Row],[Units Sold]]*tbl_salesdata[[#This Row],[Unit Price]]</f>
        <v>1523358.7200000002</v>
      </c>
      <c r="N1537" s="9">
        <f>tbl_salesdata[[#This Row],[Total Sales]]-tbl_salesdata[[#This Row],[Total Cost]]</f>
        <v>550517.76000000024</v>
      </c>
      <c r="O1537">
        <f>tbl_salesdata[[#This Row],[Ship Date]]-tbl_salesdata[[#This Row],[Order Date]]</f>
        <v>2</v>
      </c>
      <c r="P1537">
        <f>WEEKDAY(tbl_salesdata[[#This Row],[Order Date]],2)</f>
        <v>6</v>
      </c>
      <c r="Q1537" t="str">
        <f>TEXT(tbl_salesdata[[#This Row],[Order Date]],"dddd")</f>
        <v>Saturday</v>
      </c>
      <c r="R1537" t="str">
        <f>IF(tbl_salesdata[[#This Row],[Weekdaynum]]&gt;5,"Yes","No")</f>
        <v>Yes</v>
      </c>
    </row>
    <row r="1538" spans="1:18" hidden="1" x14ac:dyDescent="0.35">
      <c r="A1538">
        <v>774928224</v>
      </c>
      <c r="B1538" s="3">
        <v>43775</v>
      </c>
      <c r="C1538" s="3">
        <v>43779</v>
      </c>
      <c r="D1538" t="s">
        <v>220</v>
      </c>
      <c r="E1538" t="s">
        <v>29</v>
      </c>
      <c r="F1538" t="s">
        <v>68</v>
      </c>
      <c r="G1538" t="s">
        <v>18</v>
      </c>
      <c r="H1538" t="s">
        <v>19</v>
      </c>
      <c r="I1538" s="9">
        <v>7337</v>
      </c>
      <c r="J1538" s="9">
        <v>154.06</v>
      </c>
      <c r="K1538" s="9">
        <v>90.93</v>
      </c>
      <c r="L1538" s="9">
        <f>tbl_salesdata[[#This Row],[Units Sold]]*tbl_salesdata[[#This Row],[Unit Cost]]</f>
        <v>667153.41</v>
      </c>
      <c r="M1538" s="9">
        <f>tbl_salesdata[[#This Row],[Units Sold]]*tbl_salesdata[[#This Row],[Unit Price]]</f>
        <v>1130338.22</v>
      </c>
      <c r="N1538" s="9">
        <f>tbl_salesdata[[#This Row],[Total Sales]]-tbl_salesdata[[#This Row],[Total Cost]]</f>
        <v>463184.80999999994</v>
      </c>
      <c r="O1538">
        <f>tbl_salesdata[[#This Row],[Ship Date]]-tbl_salesdata[[#This Row],[Order Date]]</f>
        <v>4</v>
      </c>
      <c r="P1538">
        <f>WEEKDAY(tbl_salesdata[[#This Row],[Order Date]],2)</f>
        <v>3</v>
      </c>
      <c r="Q1538" t="str">
        <f>TEXT(tbl_salesdata[[#This Row],[Order Date]],"dddd")</f>
        <v>Wednesday</v>
      </c>
      <c r="R1538" t="str">
        <f>IF(tbl_salesdata[[#This Row],[Weekdaynum]]&gt;5,"Yes","No")</f>
        <v>No</v>
      </c>
    </row>
    <row r="1539" spans="1:18" hidden="1" x14ac:dyDescent="0.35">
      <c r="A1539">
        <v>393709933</v>
      </c>
      <c r="B1539" s="3">
        <v>42806</v>
      </c>
      <c r="C1539" s="3">
        <v>42818</v>
      </c>
      <c r="D1539" t="s">
        <v>165</v>
      </c>
      <c r="E1539" t="s">
        <v>21</v>
      </c>
      <c r="F1539" t="s">
        <v>56</v>
      </c>
      <c r="G1539" t="s">
        <v>18</v>
      </c>
      <c r="H1539" t="s">
        <v>19</v>
      </c>
      <c r="I1539" s="9">
        <v>6373</v>
      </c>
      <c r="J1539" s="9">
        <v>9.33</v>
      </c>
      <c r="K1539" s="9">
        <v>6.92</v>
      </c>
      <c r="L1539" s="9">
        <f>tbl_salesdata[[#This Row],[Units Sold]]*tbl_salesdata[[#This Row],[Unit Cost]]</f>
        <v>44101.159999999996</v>
      </c>
      <c r="M1539" s="9">
        <f>tbl_salesdata[[#This Row],[Units Sold]]*tbl_salesdata[[#This Row],[Unit Price]]</f>
        <v>59460.090000000004</v>
      </c>
      <c r="N1539" s="9">
        <f>tbl_salesdata[[#This Row],[Total Sales]]-tbl_salesdata[[#This Row],[Total Cost]]</f>
        <v>15358.930000000008</v>
      </c>
      <c r="O1539">
        <f>tbl_salesdata[[#This Row],[Ship Date]]-tbl_salesdata[[#This Row],[Order Date]]</f>
        <v>12</v>
      </c>
      <c r="P1539">
        <f>WEEKDAY(tbl_salesdata[[#This Row],[Order Date]],2)</f>
        <v>7</v>
      </c>
      <c r="Q1539" t="str">
        <f>TEXT(tbl_salesdata[[#This Row],[Order Date]],"dddd")</f>
        <v>Sunday</v>
      </c>
      <c r="R1539" t="str">
        <f>IF(tbl_salesdata[[#This Row],[Weekdaynum]]&gt;5,"Yes","No")</f>
        <v>Yes</v>
      </c>
    </row>
    <row r="1540" spans="1:18" hidden="1" x14ac:dyDescent="0.35">
      <c r="A1540">
        <v>619335210</v>
      </c>
      <c r="B1540" s="3">
        <v>42267</v>
      </c>
      <c r="C1540" s="3">
        <v>42287</v>
      </c>
      <c r="D1540" t="s">
        <v>98</v>
      </c>
      <c r="E1540" t="s">
        <v>38</v>
      </c>
      <c r="F1540" t="s">
        <v>76</v>
      </c>
      <c r="G1540" t="s">
        <v>14</v>
      </c>
      <c r="H1540" t="s">
        <v>19</v>
      </c>
      <c r="I1540" s="9">
        <v>3906</v>
      </c>
      <c r="J1540" s="9">
        <v>668.27</v>
      </c>
      <c r="K1540" s="9">
        <v>502.54</v>
      </c>
      <c r="L1540" s="9">
        <f>tbl_salesdata[[#This Row],[Units Sold]]*tbl_salesdata[[#This Row],[Unit Cost]]</f>
        <v>1962921.24</v>
      </c>
      <c r="M1540" s="9">
        <f>tbl_salesdata[[#This Row],[Units Sold]]*tbl_salesdata[[#This Row],[Unit Price]]</f>
        <v>2610262.62</v>
      </c>
      <c r="N1540" s="9">
        <f>tbl_salesdata[[#This Row],[Total Sales]]-tbl_salesdata[[#This Row],[Total Cost]]</f>
        <v>647341.38000000012</v>
      </c>
      <c r="O1540">
        <f>tbl_salesdata[[#This Row],[Ship Date]]-tbl_salesdata[[#This Row],[Order Date]]</f>
        <v>20</v>
      </c>
      <c r="P1540">
        <f>WEEKDAY(tbl_salesdata[[#This Row],[Order Date]],2)</f>
        <v>7</v>
      </c>
      <c r="Q1540" t="str">
        <f>TEXT(tbl_salesdata[[#This Row],[Order Date]],"dddd")</f>
        <v>Sunday</v>
      </c>
      <c r="R1540" t="str">
        <f>IF(tbl_salesdata[[#This Row],[Weekdaynum]]&gt;5,"Yes","No")</f>
        <v>Yes</v>
      </c>
    </row>
    <row r="1541" spans="1:18" x14ac:dyDescent="0.35">
      <c r="A1541">
        <v>105799901</v>
      </c>
      <c r="B1541" s="3">
        <v>44422</v>
      </c>
      <c r="C1541" s="3">
        <v>44423</v>
      </c>
      <c r="D1541" t="s">
        <v>140</v>
      </c>
      <c r="E1541" t="s">
        <v>24</v>
      </c>
      <c r="F1541" t="s">
        <v>25</v>
      </c>
      <c r="G1541" t="s">
        <v>14</v>
      </c>
      <c r="H1541" t="s">
        <v>19</v>
      </c>
      <c r="I1541" s="9">
        <v>7397</v>
      </c>
      <c r="J1541" s="9">
        <v>205.7</v>
      </c>
      <c r="K1541" s="9">
        <v>117.11</v>
      </c>
      <c r="L1541" s="9">
        <f>tbl_salesdata[[#This Row],[Units Sold]]*tbl_salesdata[[#This Row],[Unit Cost]]</f>
        <v>866262.67</v>
      </c>
      <c r="M1541" s="9">
        <f>tbl_salesdata[[#This Row],[Units Sold]]*tbl_salesdata[[#This Row],[Unit Price]]</f>
        <v>1521562.9</v>
      </c>
      <c r="N1541" s="9">
        <f>tbl_salesdata[[#This Row],[Total Sales]]-tbl_salesdata[[#This Row],[Total Cost]]</f>
        <v>655300.22999999986</v>
      </c>
      <c r="O1541">
        <f>tbl_salesdata[[#This Row],[Ship Date]]-tbl_salesdata[[#This Row],[Order Date]]</f>
        <v>1</v>
      </c>
      <c r="P1541">
        <f>WEEKDAY(tbl_salesdata[[#This Row],[Order Date]],2)</f>
        <v>6</v>
      </c>
      <c r="Q1541" t="str">
        <f>TEXT(tbl_salesdata[[#This Row],[Order Date]],"dddd")</f>
        <v>Saturday</v>
      </c>
      <c r="R1541" t="str">
        <f>IF(tbl_salesdata[[#This Row],[Weekdaynum]]&gt;5,"Yes","No")</f>
        <v>Yes</v>
      </c>
    </row>
    <row r="1542" spans="1:18" x14ac:dyDescent="0.35">
      <c r="A1542">
        <v>594991052</v>
      </c>
      <c r="B1542" s="3">
        <v>42847</v>
      </c>
      <c r="C1542" s="3">
        <v>42851</v>
      </c>
      <c r="D1542" t="s">
        <v>67</v>
      </c>
      <c r="E1542" t="s">
        <v>21</v>
      </c>
      <c r="F1542" t="s">
        <v>17</v>
      </c>
      <c r="G1542" t="s">
        <v>18</v>
      </c>
      <c r="H1542" t="s">
        <v>15</v>
      </c>
      <c r="I1542" s="9">
        <v>9929</v>
      </c>
      <c r="J1542" s="9">
        <v>152.58000000000001</v>
      </c>
      <c r="K1542" s="9">
        <v>97.44</v>
      </c>
      <c r="L1542" s="9">
        <f>tbl_salesdata[[#This Row],[Units Sold]]*tbl_salesdata[[#This Row],[Unit Cost]]</f>
        <v>967481.76</v>
      </c>
      <c r="M1542" s="9">
        <f>tbl_salesdata[[#This Row],[Units Sold]]*tbl_salesdata[[#This Row],[Unit Price]]</f>
        <v>1514966.82</v>
      </c>
      <c r="N1542" s="9">
        <f>tbl_salesdata[[#This Row],[Total Sales]]-tbl_salesdata[[#This Row],[Total Cost]]</f>
        <v>547485.06000000006</v>
      </c>
      <c r="O1542">
        <f>tbl_salesdata[[#This Row],[Ship Date]]-tbl_salesdata[[#This Row],[Order Date]]</f>
        <v>4</v>
      </c>
      <c r="P1542">
        <f>WEEKDAY(tbl_salesdata[[#This Row],[Order Date]],2)</f>
        <v>6</v>
      </c>
      <c r="Q1542" t="str">
        <f>TEXT(tbl_salesdata[[#This Row],[Order Date]],"dddd")</f>
        <v>Saturday</v>
      </c>
      <c r="R1542" t="str">
        <f>IF(tbl_salesdata[[#This Row],[Weekdaynum]]&gt;5,"Yes","No")</f>
        <v>Yes</v>
      </c>
    </row>
    <row r="1543" spans="1:18" x14ac:dyDescent="0.35">
      <c r="A1543">
        <v>549260890</v>
      </c>
      <c r="B1543" s="3">
        <v>43162</v>
      </c>
      <c r="C1543" s="3">
        <v>43178</v>
      </c>
      <c r="D1543" t="s">
        <v>183</v>
      </c>
      <c r="E1543" t="s">
        <v>24</v>
      </c>
      <c r="F1543" t="s">
        <v>25</v>
      </c>
      <c r="G1543" t="s">
        <v>18</v>
      </c>
      <c r="H1543" t="s">
        <v>34</v>
      </c>
      <c r="I1543" s="9">
        <v>7358</v>
      </c>
      <c r="J1543" s="9">
        <v>205.7</v>
      </c>
      <c r="K1543" s="9">
        <v>117.11</v>
      </c>
      <c r="L1543" s="9">
        <f>tbl_salesdata[[#This Row],[Units Sold]]*tbl_salesdata[[#This Row],[Unit Cost]]</f>
        <v>861695.38</v>
      </c>
      <c r="M1543" s="9">
        <f>tbl_salesdata[[#This Row],[Units Sold]]*tbl_salesdata[[#This Row],[Unit Price]]</f>
        <v>1513540.5999999999</v>
      </c>
      <c r="N1543" s="9">
        <f>tbl_salesdata[[#This Row],[Total Sales]]-tbl_salesdata[[#This Row],[Total Cost]]</f>
        <v>651845.21999999986</v>
      </c>
      <c r="O1543">
        <f>tbl_salesdata[[#This Row],[Ship Date]]-tbl_salesdata[[#This Row],[Order Date]]</f>
        <v>16</v>
      </c>
      <c r="P1543">
        <f>WEEKDAY(tbl_salesdata[[#This Row],[Order Date]],2)</f>
        <v>6</v>
      </c>
      <c r="Q1543" t="str">
        <f>TEXT(tbl_salesdata[[#This Row],[Order Date]],"dddd")</f>
        <v>Saturday</v>
      </c>
      <c r="R1543" t="str">
        <f>IF(tbl_salesdata[[#This Row],[Weekdaynum]]&gt;5,"Yes","No")</f>
        <v>Yes</v>
      </c>
    </row>
    <row r="1544" spans="1:18" hidden="1" x14ac:dyDescent="0.35">
      <c r="A1544">
        <v>820936048</v>
      </c>
      <c r="B1544" s="3">
        <v>42358</v>
      </c>
      <c r="C1544" s="3">
        <v>42375</v>
      </c>
      <c r="D1544" t="s">
        <v>161</v>
      </c>
      <c r="E1544" t="s">
        <v>24</v>
      </c>
      <c r="F1544" t="s">
        <v>56</v>
      </c>
      <c r="G1544" t="s">
        <v>14</v>
      </c>
      <c r="H1544" t="s">
        <v>34</v>
      </c>
      <c r="I1544" s="9">
        <v>2074</v>
      </c>
      <c r="J1544" s="9">
        <v>9.33</v>
      </c>
      <c r="K1544" s="9">
        <v>6.92</v>
      </c>
      <c r="L1544" s="9">
        <f>tbl_salesdata[[#This Row],[Units Sold]]*tbl_salesdata[[#This Row],[Unit Cost]]</f>
        <v>14352.08</v>
      </c>
      <c r="M1544" s="9">
        <f>tbl_salesdata[[#This Row],[Units Sold]]*tbl_salesdata[[#This Row],[Unit Price]]</f>
        <v>19350.420000000002</v>
      </c>
      <c r="N1544" s="9">
        <f>tbl_salesdata[[#This Row],[Total Sales]]-tbl_salesdata[[#This Row],[Total Cost]]</f>
        <v>4998.340000000002</v>
      </c>
      <c r="O1544">
        <f>tbl_salesdata[[#This Row],[Ship Date]]-tbl_salesdata[[#This Row],[Order Date]]</f>
        <v>17</v>
      </c>
      <c r="P1544">
        <f>WEEKDAY(tbl_salesdata[[#This Row],[Order Date]],2)</f>
        <v>7</v>
      </c>
      <c r="Q1544" t="str">
        <f>TEXT(tbl_salesdata[[#This Row],[Order Date]],"dddd")</f>
        <v>Sunday</v>
      </c>
      <c r="R1544" t="str">
        <f>IF(tbl_salesdata[[#This Row],[Weekdaynum]]&gt;5,"Yes","No")</f>
        <v>Yes</v>
      </c>
    </row>
    <row r="1545" spans="1:18" hidden="1" x14ac:dyDescent="0.35">
      <c r="A1545">
        <v>631511580</v>
      </c>
      <c r="B1545" s="3">
        <v>43816</v>
      </c>
      <c r="C1545" s="3">
        <v>43824</v>
      </c>
      <c r="D1545" t="s">
        <v>114</v>
      </c>
      <c r="E1545" t="s">
        <v>38</v>
      </c>
      <c r="F1545" t="s">
        <v>17</v>
      </c>
      <c r="G1545" t="s">
        <v>14</v>
      </c>
      <c r="H1545" t="s">
        <v>15</v>
      </c>
      <c r="I1545" s="9">
        <v>7165</v>
      </c>
      <c r="J1545" s="9">
        <v>152.58000000000001</v>
      </c>
      <c r="K1545" s="9">
        <v>97.44</v>
      </c>
      <c r="L1545" s="9">
        <f>tbl_salesdata[[#This Row],[Units Sold]]*tbl_salesdata[[#This Row],[Unit Cost]]</f>
        <v>698157.6</v>
      </c>
      <c r="M1545" s="9">
        <f>tbl_salesdata[[#This Row],[Units Sold]]*tbl_salesdata[[#This Row],[Unit Price]]</f>
        <v>1093235.7000000002</v>
      </c>
      <c r="N1545" s="9">
        <f>tbl_salesdata[[#This Row],[Total Sales]]-tbl_salesdata[[#This Row],[Total Cost]]</f>
        <v>395078.10000000021</v>
      </c>
      <c r="O1545">
        <f>tbl_salesdata[[#This Row],[Ship Date]]-tbl_salesdata[[#This Row],[Order Date]]</f>
        <v>8</v>
      </c>
      <c r="P1545">
        <f>WEEKDAY(tbl_salesdata[[#This Row],[Order Date]],2)</f>
        <v>2</v>
      </c>
      <c r="Q1545" t="str">
        <f>TEXT(tbl_salesdata[[#This Row],[Order Date]],"dddd")</f>
        <v>Tuesday</v>
      </c>
      <c r="R1545" t="str">
        <f>IF(tbl_salesdata[[#This Row],[Weekdaynum]]&gt;5,"Yes","No")</f>
        <v>No</v>
      </c>
    </row>
    <row r="1546" spans="1:18" hidden="1" x14ac:dyDescent="0.35">
      <c r="A1546">
        <v>791411149</v>
      </c>
      <c r="B1546" s="3">
        <v>44701</v>
      </c>
      <c r="C1546" s="3">
        <v>44715</v>
      </c>
      <c r="D1546" t="s">
        <v>161</v>
      </c>
      <c r="E1546" t="s">
        <v>24</v>
      </c>
      <c r="F1546" t="s">
        <v>76</v>
      </c>
      <c r="G1546" t="s">
        <v>14</v>
      </c>
      <c r="H1546" t="s">
        <v>19</v>
      </c>
      <c r="I1546" s="9">
        <v>5001</v>
      </c>
      <c r="J1546" s="9">
        <v>668.27</v>
      </c>
      <c r="K1546" s="9">
        <v>502.54</v>
      </c>
      <c r="L1546" s="9">
        <f>tbl_salesdata[[#This Row],[Units Sold]]*tbl_salesdata[[#This Row],[Unit Cost]]</f>
        <v>2513202.54</v>
      </c>
      <c r="M1546" s="9">
        <f>tbl_salesdata[[#This Row],[Units Sold]]*tbl_salesdata[[#This Row],[Unit Price]]</f>
        <v>3342018.27</v>
      </c>
      <c r="N1546" s="9">
        <f>tbl_salesdata[[#This Row],[Total Sales]]-tbl_salesdata[[#This Row],[Total Cost]]</f>
        <v>828815.73</v>
      </c>
      <c r="O1546">
        <f>tbl_salesdata[[#This Row],[Ship Date]]-tbl_salesdata[[#This Row],[Order Date]]</f>
        <v>14</v>
      </c>
      <c r="P1546">
        <f>WEEKDAY(tbl_salesdata[[#This Row],[Order Date]],2)</f>
        <v>5</v>
      </c>
      <c r="Q1546" t="str">
        <f>TEXT(tbl_salesdata[[#This Row],[Order Date]],"dddd")</f>
        <v>Friday</v>
      </c>
      <c r="R1546" t="str">
        <f>IF(tbl_salesdata[[#This Row],[Weekdaynum]]&gt;5,"Yes","No")</f>
        <v>No</v>
      </c>
    </row>
    <row r="1547" spans="1:18" x14ac:dyDescent="0.35">
      <c r="A1547">
        <v>104008615</v>
      </c>
      <c r="B1547" s="3">
        <v>44219</v>
      </c>
      <c r="C1547" s="3">
        <v>44222</v>
      </c>
      <c r="D1547" t="s">
        <v>184</v>
      </c>
      <c r="E1547" t="s">
        <v>21</v>
      </c>
      <c r="F1547" t="s">
        <v>25</v>
      </c>
      <c r="G1547" t="s">
        <v>14</v>
      </c>
      <c r="H1547" t="s">
        <v>15</v>
      </c>
      <c r="I1547" s="9">
        <v>7315</v>
      </c>
      <c r="J1547" s="9">
        <v>205.7</v>
      </c>
      <c r="K1547" s="9">
        <v>117.11</v>
      </c>
      <c r="L1547" s="9">
        <f>tbl_salesdata[[#This Row],[Units Sold]]*tbl_salesdata[[#This Row],[Unit Cost]]</f>
        <v>856659.65</v>
      </c>
      <c r="M1547" s="9">
        <f>tbl_salesdata[[#This Row],[Units Sold]]*tbl_salesdata[[#This Row],[Unit Price]]</f>
        <v>1504695.5</v>
      </c>
      <c r="N1547" s="9">
        <f>tbl_salesdata[[#This Row],[Total Sales]]-tbl_salesdata[[#This Row],[Total Cost]]</f>
        <v>648035.85</v>
      </c>
      <c r="O1547">
        <f>tbl_salesdata[[#This Row],[Ship Date]]-tbl_salesdata[[#This Row],[Order Date]]</f>
        <v>3</v>
      </c>
      <c r="P1547">
        <f>WEEKDAY(tbl_salesdata[[#This Row],[Order Date]],2)</f>
        <v>6</v>
      </c>
      <c r="Q1547" t="str">
        <f>TEXT(tbl_salesdata[[#This Row],[Order Date]],"dddd")</f>
        <v>Saturday</v>
      </c>
      <c r="R1547" t="str">
        <f>IF(tbl_salesdata[[#This Row],[Weekdaynum]]&gt;5,"Yes","No")</f>
        <v>Yes</v>
      </c>
    </row>
    <row r="1548" spans="1:18" hidden="1" x14ac:dyDescent="0.35">
      <c r="A1548">
        <v>192190206</v>
      </c>
      <c r="B1548" s="3">
        <v>44416</v>
      </c>
      <c r="C1548" s="3">
        <v>44426</v>
      </c>
      <c r="D1548" t="s">
        <v>212</v>
      </c>
      <c r="E1548" t="s">
        <v>32</v>
      </c>
      <c r="F1548" t="s">
        <v>76</v>
      </c>
      <c r="G1548" t="s">
        <v>14</v>
      </c>
      <c r="H1548" t="s">
        <v>19</v>
      </c>
      <c r="I1548" s="9">
        <v>2208</v>
      </c>
      <c r="J1548" s="9">
        <v>668.27</v>
      </c>
      <c r="K1548" s="9">
        <v>502.54</v>
      </c>
      <c r="L1548" s="9">
        <f>tbl_salesdata[[#This Row],[Units Sold]]*tbl_salesdata[[#This Row],[Unit Cost]]</f>
        <v>1109608.32</v>
      </c>
      <c r="M1548" s="9">
        <f>tbl_salesdata[[#This Row],[Units Sold]]*tbl_salesdata[[#This Row],[Unit Price]]</f>
        <v>1475540.16</v>
      </c>
      <c r="N1548" s="9">
        <f>tbl_salesdata[[#This Row],[Total Sales]]-tbl_salesdata[[#This Row],[Total Cost]]</f>
        <v>365931.83999999985</v>
      </c>
      <c r="O1548">
        <f>tbl_salesdata[[#This Row],[Ship Date]]-tbl_salesdata[[#This Row],[Order Date]]</f>
        <v>10</v>
      </c>
      <c r="P1548">
        <f>WEEKDAY(tbl_salesdata[[#This Row],[Order Date]],2)</f>
        <v>7</v>
      </c>
      <c r="Q1548" t="str">
        <f>TEXT(tbl_salesdata[[#This Row],[Order Date]],"dddd")</f>
        <v>Sunday</v>
      </c>
      <c r="R1548" t="str">
        <f>IF(tbl_salesdata[[#This Row],[Weekdaynum]]&gt;5,"Yes","No")</f>
        <v>Yes</v>
      </c>
    </row>
    <row r="1549" spans="1:18" hidden="1" x14ac:dyDescent="0.35">
      <c r="A1549">
        <v>200354850</v>
      </c>
      <c r="B1549" s="3">
        <v>43191</v>
      </c>
      <c r="C1549" s="3">
        <v>43194</v>
      </c>
      <c r="D1549" t="s">
        <v>175</v>
      </c>
      <c r="E1549" t="s">
        <v>21</v>
      </c>
      <c r="F1549" t="s">
        <v>13</v>
      </c>
      <c r="G1549" t="s">
        <v>18</v>
      </c>
      <c r="H1549" t="s">
        <v>34</v>
      </c>
      <c r="I1549" s="9">
        <v>8307</v>
      </c>
      <c r="J1549" s="9">
        <v>255.28</v>
      </c>
      <c r="K1549" s="9">
        <v>159.41999999999999</v>
      </c>
      <c r="L1549" s="9">
        <f>tbl_salesdata[[#This Row],[Units Sold]]*tbl_salesdata[[#This Row],[Unit Cost]]</f>
        <v>1324301.94</v>
      </c>
      <c r="M1549" s="9">
        <f>tbl_salesdata[[#This Row],[Units Sold]]*tbl_salesdata[[#This Row],[Unit Price]]</f>
        <v>2120610.96</v>
      </c>
      <c r="N1549" s="9">
        <f>tbl_salesdata[[#This Row],[Total Sales]]-tbl_salesdata[[#This Row],[Total Cost]]</f>
        <v>796309.02</v>
      </c>
      <c r="O1549">
        <f>tbl_salesdata[[#This Row],[Ship Date]]-tbl_salesdata[[#This Row],[Order Date]]</f>
        <v>3</v>
      </c>
      <c r="P1549">
        <f>WEEKDAY(tbl_salesdata[[#This Row],[Order Date]],2)</f>
        <v>7</v>
      </c>
      <c r="Q1549" t="str">
        <f>TEXT(tbl_salesdata[[#This Row],[Order Date]],"dddd")</f>
        <v>Sunday</v>
      </c>
      <c r="R1549" t="str">
        <f>IF(tbl_salesdata[[#This Row],[Weekdaynum]]&gt;5,"Yes","No")</f>
        <v>Yes</v>
      </c>
    </row>
    <row r="1550" spans="1:18" hidden="1" x14ac:dyDescent="0.35">
      <c r="A1550">
        <v>292413842</v>
      </c>
      <c r="B1550" s="3">
        <v>44203</v>
      </c>
      <c r="C1550" s="3">
        <v>44205</v>
      </c>
      <c r="D1550" t="s">
        <v>139</v>
      </c>
      <c r="E1550" t="s">
        <v>51</v>
      </c>
      <c r="F1550" t="s">
        <v>33</v>
      </c>
      <c r="G1550" t="s">
        <v>18</v>
      </c>
      <c r="H1550" t="s">
        <v>34</v>
      </c>
      <c r="I1550" s="9">
        <v>609</v>
      </c>
      <c r="J1550" s="9">
        <v>109.28</v>
      </c>
      <c r="K1550" s="9">
        <v>35.840000000000003</v>
      </c>
      <c r="L1550" s="9">
        <f>tbl_salesdata[[#This Row],[Units Sold]]*tbl_salesdata[[#This Row],[Unit Cost]]</f>
        <v>21826.560000000001</v>
      </c>
      <c r="M1550" s="9">
        <f>tbl_salesdata[[#This Row],[Units Sold]]*tbl_salesdata[[#This Row],[Unit Price]]</f>
        <v>66551.520000000004</v>
      </c>
      <c r="N1550" s="9">
        <f>tbl_salesdata[[#This Row],[Total Sales]]-tbl_salesdata[[#This Row],[Total Cost]]</f>
        <v>44724.960000000006</v>
      </c>
      <c r="O1550">
        <f>tbl_salesdata[[#This Row],[Ship Date]]-tbl_salesdata[[#This Row],[Order Date]]</f>
        <v>2</v>
      </c>
      <c r="P1550">
        <f>WEEKDAY(tbl_salesdata[[#This Row],[Order Date]],2)</f>
        <v>4</v>
      </c>
      <c r="Q1550" t="str">
        <f>TEXT(tbl_salesdata[[#This Row],[Order Date]],"dddd")</f>
        <v>Thursday</v>
      </c>
      <c r="R1550" t="str">
        <f>IF(tbl_salesdata[[#This Row],[Weekdaynum]]&gt;5,"Yes","No")</f>
        <v>No</v>
      </c>
    </row>
    <row r="1551" spans="1:18" x14ac:dyDescent="0.35">
      <c r="A1551">
        <v>971576201</v>
      </c>
      <c r="B1551" s="3">
        <v>44205</v>
      </c>
      <c r="C1551" s="3">
        <v>44215</v>
      </c>
      <c r="D1551" t="s">
        <v>58</v>
      </c>
      <c r="E1551" t="s">
        <v>29</v>
      </c>
      <c r="F1551" t="s">
        <v>17</v>
      </c>
      <c r="G1551" t="s">
        <v>14</v>
      </c>
      <c r="H1551" t="s">
        <v>34</v>
      </c>
      <c r="I1551" s="9">
        <v>9843</v>
      </c>
      <c r="J1551" s="9">
        <v>152.58000000000001</v>
      </c>
      <c r="K1551" s="9">
        <v>97.44</v>
      </c>
      <c r="L1551" s="9">
        <f>tbl_salesdata[[#This Row],[Units Sold]]*tbl_salesdata[[#This Row],[Unit Cost]]</f>
        <v>959101.91999999993</v>
      </c>
      <c r="M1551" s="9">
        <f>tbl_salesdata[[#This Row],[Units Sold]]*tbl_salesdata[[#This Row],[Unit Price]]</f>
        <v>1501844.9400000002</v>
      </c>
      <c r="N1551" s="9">
        <f>tbl_salesdata[[#This Row],[Total Sales]]-tbl_salesdata[[#This Row],[Total Cost]]</f>
        <v>542743.02000000025</v>
      </c>
      <c r="O1551">
        <f>tbl_salesdata[[#This Row],[Ship Date]]-tbl_salesdata[[#This Row],[Order Date]]</f>
        <v>10</v>
      </c>
      <c r="P1551">
        <f>WEEKDAY(tbl_salesdata[[#This Row],[Order Date]],2)</f>
        <v>6</v>
      </c>
      <c r="Q1551" t="str">
        <f>TEXT(tbl_salesdata[[#This Row],[Order Date]],"dddd")</f>
        <v>Saturday</v>
      </c>
      <c r="R1551" t="str">
        <f>IF(tbl_salesdata[[#This Row],[Weekdaynum]]&gt;5,"Yes","No")</f>
        <v>Yes</v>
      </c>
    </row>
    <row r="1552" spans="1:18" hidden="1" x14ac:dyDescent="0.35">
      <c r="A1552">
        <v>786222684</v>
      </c>
      <c r="B1552" s="3">
        <v>42757</v>
      </c>
      <c r="C1552" s="3">
        <v>42759</v>
      </c>
      <c r="D1552" t="s">
        <v>65</v>
      </c>
      <c r="E1552" t="s">
        <v>32</v>
      </c>
      <c r="F1552" t="s">
        <v>25</v>
      </c>
      <c r="G1552" t="s">
        <v>14</v>
      </c>
      <c r="H1552" t="s">
        <v>26</v>
      </c>
      <c r="I1552" s="9">
        <v>9619</v>
      </c>
      <c r="J1552" s="9">
        <v>205.7</v>
      </c>
      <c r="K1552" s="9">
        <v>117.11</v>
      </c>
      <c r="L1552" s="9">
        <f>tbl_salesdata[[#This Row],[Units Sold]]*tbl_salesdata[[#This Row],[Unit Cost]]</f>
        <v>1126481.0900000001</v>
      </c>
      <c r="M1552" s="9">
        <f>tbl_salesdata[[#This Row],[Units Sold]]*tbl_salesdata[[#This Row],[Unit Price]]</f>
        <v>1978628.2999999998</v>
      </c>
      <c r="N1552" s="9">
        <f>tbl_salesdata[[#This Row],[Total Sales]]-tbl_salesdata[[#This Row],[Total Cost]]</f>
        <v>852147.20999999973</v>
      </c>
      <c r="O1552">
        <f>tbl_salesdata[[#This Row],[Ship Date]]-tbl_salesdata[[#This Row],[Order Date]]</f>
        <v>2</v>
      </c>
      <c r="P1552">
        <f>WEEKDAY(tbl_salesdata[[#This Row],[Order Date]],2)</f>
        <v>7</v>
      </c>
      <c r="Q1552" t="str">
        <f>TEXT(tbl_salesdata[[#This Row],[Order Date]],"dddd")</f>
        <v>Sunday</v>
      </c>
      <c r="R1552" t="str">
        <f>IF(tbl_salesdata[[#This Row],[Weekdaynum]]&gt;5,"Yes","No")</f>
        <v>Yes</v>
      </c>
    </row>
    <row r="1553" spans="1:18" hidden="1" x14ac:dyDescent="0.35">
      <c r="A1553">
        <v>717757689</v>
      </c>
      <c r="B1553" s="3">
        <v>42937</v>
      </c>
      <c r="C1553" s="3">
        <v>42942</v>
      </c>
      <c r="D1553" t="s">
        <v>57</v>
      </c>
      <c r="E1553" t="s">
        <v>32</v>
      </c>
      <c r="F1553" t="s">
        <v>42</v>
      </c>
      <c r="G1553" t="s">
        <v>14</v>
      </c>
      <c r="H1553" t="s">
        <v>19</v>
      </c>
      <c r="I1553" s="9">
        <v>9305</v>
      </c>
      <c r="J1553" s="9">
        <v>437.2</v>
      </c>
      <c r="K1553" s="9">
        <v>263.33</v>
      </c>
      <c r="L1553" s="9">
        <f>tbl_salesdata[[#This Row],[Units Sold]]*tbl_salesdata[[#This Row],[Unit Cost]]</f>
        <v>2450285.65</v>
      </c>
      <c r="M1553" s="9">
        <f>tbl_salesdata[[#This Row],[Units Sold]]*tbl_salesdata[[#This Row],[Unit Price]]</f>
        <v>4068146</v>
      </c>
      <c r="N1553" s="9">
        <f>tbl_salesdata[[#This Row],[Total Sales]]-tbl_salesdata[[#This Row],[Total Cost]]</f>
        <v>1617860.35</v>
      </c>
      <c r="O1553">
        <f>tbl_salesdata[[#This Row],[Ship Date]]-tbl_salesdata[[#This Row],[Order Date]]</f>
        <v>5</v>
      </c>
      <c r="P1553">
        <f>WEEKDAY(tbl_salesdata[[#This Row],[Order Date]],2)</f>
        <v>5</v>
      </c>
      <c r="Q1553" t="str">
        <f>TEXT(tbl_salesdata[[#This Row],[Order Date]],"dddd")</f>
        <v>Friday</v>
      </c>
      <c r="R1553" t="str">
        <f>IF(tbl_salesdata[[#This Row],[Weekdaynum]]&gt;5,"Yes","No")</f>
        <v>No</v>
      </c>
    </row>
    <row r="1554" spans="1:18" hidden="1" x14ac:dyDescent="0.35">
      <c r="A1554">
        <v>692757356</v>
      </c>
      <c r="B1554" s="3">
        <v>42857</v>
      </c>
      <c r="C1554" s="3">
        <v>42865</v>
      </c>
      <c r="D1554" t="s">
        <v>184</v>
      </c>
      <c r="E1554" t="s">
        <v>21</v>
      </c>
      <c r="F1554" t="s">
        <v>47</v>
      </c>
      <c r="G1554" t="s">
        <v>18</v>
      </c>
      <c r="H1554" t="s">
        <v>34</v>
      </c>
      <c r="I1554" s="9">
        <v>1151</v>
      </c>
      <c r="J1554" s="9">
        <v>421.89</v>
      </c>
      <c r="K1554" s="9">
        <v>364.69</v>
      </c>
      <c r="L1554" s="9">
        <f>tbl_salesdata[[#This Row],[Units Sold]]*tbl_salesdata[[#This Row],[Unit Cost]]</f>
        <v>419758.19</v>
      </c>
      <c r="M1554" s="9">
        <f>tbl_salesdata[[#This Row],[Units Sold]]*tbl_salesdata[[#This Row],[Unit Price]]</f>
        <v>485595.38999999996</v>
      </c>
      <c r="N1554" s="9">
        <f>tbl_salesdata[[#This Row],[Total Sales]]-tbl_salesdata[[#This Row],[Total Cost]]</f>
        <v>65837.199999999953</v>
      </c>
      <c r="O1554">
        <f>tbl_salesdata[[#This Row],[Ship Date]]-tbl_salesdata[[#This Row],[Order Date]]</f>
        <v>8</v>
      </c>
      <c r="P1554">
        <f>WEEKDAY(tbl_salesdata[[#This Row],[Order Date]],2)</f>
        <v>2</v>
      </c>
      <c r="Q1554" t="str">
        <f>TEXT(tbl_salesdata[[#This Row],[Order Date]],"dddd")</f>
        <v>Tuesday</v>
      </c>
      <c r="R1554" t="str">
        <f>IF(tbl_salesdata[[#This Row],[Weekdaynum]]&gt;5,"Yes","No")</f>
        <v>No</v>
      </c>
    </row>
    <row r="1555" spans="1:18" hidden="1" x14ac:dyDescent="0.35">
      <c r="A1555">
        <v>651895511</v>
      </c>
      <c r="B1555" s="3">
        <v>44116</v>
      </c>
      <c r="C1555" s="3">
        <v>44121</v>
      </c>
      <c r="D1555" t="s">
        <v>113</v>
      </c>
      <c r="E1555" t="s">
        <v>21</v>
      </c>
      <c r="F1555" t="s">
        <v>13</v>
      </c>
      <c r="G1555" t="s">
        <v>18</v>
      </c>
      <c r="H1555" t="s">
        <v>26</v>
      </c>
      <c r="I1555" s="9">
        <v>9223</v>
      </c>
      <c r="J1555" s="9">
        <v>255.28</v>
      </c>
      <c r="K1555" s="9">
        <v>159.41999999999999</v>
      </c>
      <c r="L1555" s="9">
        <f>tbl_salesdata[[#This Row],[Units Sold]]*tbl_salesdata[[#This Row],[Unit Cost]]</f>
        <v>1470330.66</v>
      </c>
      <c r="M1555" s="9">
        <f>tbl_salesdata[[#This Row],[Units Sold]]*tbl_salesdata[[#This Row],[Unit Price]]</f>
        <v>2354447.44</v>
      </c>
      <c r="N1555" s="9">
        <f>tbl_salesdata[[#This Row],[Total Sales]]-tbl_salesdata[[#This Row],[Total Cost]]</f>
        <v>884116.78</v>
      </c>
      <c r="O1555">
        <f>tbl_salesdata[[#This Row],[Ship Date]]-tbl_salesdata[[#This Row],[Order Date]]</f>
        <v>5</v>
      </c>
      <c r="P1555">
        <f>WEEKDAY(tbl_salesdata[[#This Row],[Order Date]],2)</f>
        <v>1</v>
      </c>
      <c r="Q1555" t="str">
        <f>TEXT(tbl_salesdata[[#This Row],[Order Date]],"dddd")</f>
        <v>Monday</v>
      </c>
      <c r="R1555" t="str">
        <f>IF(tbl_salesdata[[#This Row],[Weekdaynum]]&gt;5,"Yes","No")</f>
        <v>No</v>
      </c>
    </row>
    <row r="1556" spans="1:18" hidden="1" x14ac:dyDescent="0.35">
      <c r="A1556">
        <v>156158483</v>
      </c>
      <c r="B1556" s="3">
        <v>42547</v>
      </c>
      <c r="C1556" s="3">
        <v>42557</v>
      </c>
      <c r="D1556" t="s">
        <v>152</v>
      </c>
      <c r="E1556" t="s">
        <v>21</v>
      </c>
      <c r="F1556" t="s">
        <v>33</v>
      </c>
      <c r="G1556" t="s">
        <v>18</v>
      </c>
      <c r="H1556" t="s">
        <v>19</v>
      </c>
      <c r="I1556" s="9">
        <v>9620</v>
      </c>
      <c r="J1556" s="9">
        <v>109.28</v>
      </c>
      <c r="K1556" s="9">
        <v>35.840000000000003</v>
      </c>
      <c r="L1556" s="9">
        <f>tbl_salesdata[[#This Row],[Units Sold]]*tbl_salesdata[[#This Row],[Unit Cost]]</f>
        <v>344780.80000000005</v>
      </c>
      <c r="M1556" s="9">
        <f>tbl_salesdata[[#This Row],[Units Sold]]*tbl_salesdata[[#This Row],[Unit Price]]</f>
        <v>1051273.6000000001</v>
      </c>
      <c r="N1556" s="9">
        <f>tbl_salesdata[[#This Row],[Total Sales]]-tbl_salesdata[[#This Row],[Total Cost]]</f>
        <v>706492.8</v>
      </c>
      <c r="O1556">
        <f>tbl_salesdata[[#This Row],[Ship Date]]-tbl_salesdata[[#This Row],[Order Date]]</f>
        <v>10</v>
      </c>
      <c r="P1556">
        <f>WEEKDAY(tbl_salesdata[[#This Row],[Order Date]],2)</f>
        <v>7</v>
      </c>
      <c r="Q1556" t="str">
        <f>TEXT(tbl_salesdata[[#This Row],[Order Date]],"dddd")</f>
        <v>Sunday</v>
      </c>
      <c r="R1556" t="str">
        <f>IF(tbl_salesdata[[#This Row],[Weekdaynum]]&gt;5,"Yes","No")</f>
        <v>Yes</v>
      </c>
    </row>
    <row r="1557" spans="1:18" hidden="1" x14ac:dyDescent="0.35">
      <c r="A1557">
        <v>636845099</v>
      </c>
      <c r="B1557" s="3">
        <v>42222</v>
      </c>
      <c r="C1557" s="3">
        <v>42238</v>
      </c>
      <c r="D1557" t="s">
        <v>157</v>
      </c>
      <c r="E1557" t="s">
        <v>24</v>
      </c>
      <c r="F1557" t="s">
        <v>40</v>
      </c>
      <c r="G1557" t="s">
        <v>18</v>
      </c>
      <c r="H1557" t="s">
        <v>26</v>
      </c>
      <c r="I1557" s="9">
        <v>5472</v>
      </c>
      <c r="J1557" s="9">
        <v>651.21</v>
      </c>
      <c r="K1557" s="9">
        <v>524.96</v>
      </c>
      <c r="L1557" s="9">
        <f>tbl_salesdata[[#This Row],[Units Sold]]*tbl_salesdata[[#This Row],[Unit Cost]]</f>
        <v>2872581.12</v>
      </c>
      <c r="M1557" s="9">
        <f>tbl_salesdata[[#This Row],[Units Sold]]*tbl_salesdata[[#This Row],[Unit Price]]</f>
        <v>3563421.12</v>
      </c>
      <c r="N1557" s="9">
        <f>tbl_salesdata[[#This Row],[Total Sales]]-tbl_salesdata[[#This Row],[Total Cost]]</f>
        <v>690840</v>
      </c>
      <c r="O1557">
        <f>tbl_salesdata[[#This Row],[Ship Date]]-tbl_salesdata[[#This Row],[Order Date]]</f>
        <v>16</v>
      </c>
      <c r="P1557">
        <f>WEEKDAY(tbl_salesdata[[#This Row],[Order Date]],2)</f>
        <v>4</v>
      </c>
      <c r="Q1557" t="str">
        <f>TEXT(tbl_salesdata[[#This Row],[Order Date]],"dddd")</f>
        <v>Thursday</v>
      </c>
      <c r="R1557" t="str">
        <f>IF(tbl_salesdata[[#This Row],[Weekdaynum]]&gt;5,"Yes","No")</f>
        <v>No</v>
      </c>
    </row>
    <row r="1558" spans="1:18" hidden="1" x14ac:dyDescent="0.35">
      <c r="A1558">
        <v>445566689</v>
      </c>
      <c r="B1558" s="3">
        <v>43639</v>
      </c>
      <c r="C1558" s="3">
        <v>43652</v>
      </c>
      <c r="D1558" t="s">
        <v>210</v>
      </c>
      <c r="E1558" t="s">
        <v>38</v>
      </c>
      <c r="F1558" t="s">
        <v>42</v>
      </c>
      <c r="G1558" t="s">
        <v>18</v>
      </c>
      <c r="H1558" t="s">
        <v>34</v>
      </c>
      <c r="I1558" s="9">
        <v>1940</v>
      </c>
      <c r="J1558" s="9">
        <v>437.2</v>
      </c>
      <c r="K1558" s="9">
        <v>263.33</v>
      </c>
      <c r="L1558" s="9">
        <f>tbl_salesdata[[#This Row],[Units Sold]]*tbl_salesdata[[#This Row],[Unit Cost]]</f>
        <v>510860.19999999995</v>
      </c>
      <c r="M1558" s="9">
        <f>tbl_salesdata[[#This Row],[Units Sold]]*tbl_salesdata[[#This Row],[Unit Price]]</f>
        <v>848168</v>
      </c>
      <c r="N1558" s="9">
        <f>tbl_salesdata[[#This Row],[Total Sales]]-tbl_salesdata[[#This Row],[Total Cost]]</f>
        <v>337307.80000000005</v>
      </c>
      <c r="O1558">
        <f>tbl_salesdata[[#This Row],[Ship Date]]-tbl_salesdata[[#This Row],[Order Date]]</f>
        <v>13</v>
      </c>
      <c r="P1558">
        <f>WEEKDAY(tbl_salesdata[[#This Row],[Order Date]],2)</f>
        <v>7</v>
      </c>
      <c r="Q1558" t="str">
        <f>TEXT(tbl_salesdata[[#This Row],[Order Date]],"dddd")</f>
        <v>Sunday</v>
      </c>
      <c r="R1558" t="str">
        <f>IF(tbl_salesdata[[#This Row],[Weekdaynum]]&gt;5,"Yes","No")</f>
        <v>Yes</v>
      </c>
    </row>
    <row r="1559" spans="1:18" hidden="1" x14ac:dyDescent="0.35">
      <c r="A1559">
        <v>704247081</v>
      </c>
      <c r="B1559" s="3">
        <v>44841</v>
      </c>
      <c r="C1559" s="3">
        <v>44860</v>
      </c>
      <c r="D1559" t="s">
        <v>88</v>
      </c>
      <c r="E1559" t="s">
        <v>38</v>
      </c>
      <c r="F1559" t="s">
        <v>68</v>
      </c>
      <c r="G1559" t="s">
        <v>18</v>
      </c>
      <c r="H1559" t="s">
        <v>34</v>
      </c>
      <c r="I1559" s="9">
        <v>1216</v>
      </c>
      <c r="J1559" s="9">
        <v>154.06</v>
      </c>
      <c r="K1559" s="9">
        <v>90.93</v>
      </c>
      <c r="L1559" s="9">
        <f>tbl_salesdata[[#This Row],[Units Sold]]*tbl_salesdata[[#This Row],[Unit Cost]]</f>
        <v>110570.88</v>
      </c>
      <c r="M1559" s="9">
        <f>tbl_salesdata[[#This Row],[Units Sold]]*tbl_salesdata[[#This Row],[Unit Price]]</f>
        <v>187336.95999999999</v>
      </c>
      <c r="N1559" s="9">
        <f>tbl_salesdata[[#This Row],[Total Sales]]-tbl_salesdata[[#This Row],[Total Cost]]</f>
        <v>76766.079999999987</v>
      </c>
      <c r="O1559">
        <f>tbl_salesdata[[#This Row],[Ship Date]]-tbl_salesdata[[#This Row],[Order Date]]</f>
        <v>19</v>
      </c>
      <c r="P1559">
        <f>WEEKDAY(tbl_salesdata[[#This Row],[Order Date]],2)</f>
        <v>5</v>
      </c>
      <c r="Q1559" t="str">
        <f>TEXT(tbl_salesdata[[#This Row],[Order Date]],"dddd")</f>
        <v>Friday</v>
      </c>
      <c r="R1559" t="str">
        <f>IF(tbl_salesdata[[#This Row],[Weekdaynum]]&gt;5,"Yes","No")</f>
        <v>No</v>
      </c>
    </row>
    <row r="1560" spans="1:18" hidden="1" x14ac:dyDescent="0.35">
      <c r="A1560">
        <v>355122601</v>
      </c>
      <c r="B1560" s="3">
        <v>42640</v>
      </c>
      <c r="C1560" s="3">
        <v>42645</v>
      </c>
      <c r="D1560" t="s">
        <v>137</v>
      </c>
      <c r="E1560" t="s">
        <v>38</v>
      </c>
      <c r="F1560" t="s">
        <v>22</v>
      </c>
      <c r="G1560" t="s">
        <v>14</v>
      </c>
      <c r="H1560" t="s">
        <v>26</v>
      </c>
      <c r="I1560" s="9">
        <v>7524</v>
      </c>
      <c r="J1560" s="9">
        <v>47.45</v>
      </c>
      <c r="K1560" s="9">
        <v>31.79</v>
      </c>
      <c r="L1560" s="9">
        <f>tbl_salesdata[[#This Row],[Units Sold]]*tbl_salesdata[[#This Row],[Unit Cost]]</f>
        <v>239187.96</v>
      </c>
      <c r="M1560" s="9">
        <f>tbl_salesdata[[#This Row],[Units Sold]]*tbl_salesdata[[#This Row],[Unit Price]]</f>
        <v>357013.80000000005</v>
      </c>
      <c r="N1560" s="9">
        <f>tbl_salesdata[[#This Row],[Total Sales]]-tbl_salesdata[[#This Row],[Total Cost]]</f>
        <v>117825.84000000005</v>
      </c>
      <c r="O1560">
        <f>tbl_salesdata[[#This Row],[Ship Date]]-tbl_salesdata[[#This Row],[Order Date]]</f>
        <v>5</v>
      </c>
      <c r="P1560">
        <f>WEEKDAY(tbl_salesdata[[#This Row],[Order Date]],2)</f>
        <v>2</v>
      </c>
      <c r="Q1560" t="str">
        <f>TEXT(tbl_salesdata[[#This Row],[Order Date]],"dddd")</f>
        <v>Tuesday</v>
      </c>
      <c r="R1560" t="str">
        <f>IF(tbl_salesdata[[#This Row],[Weekdaynum]]&gt;5,"Yes","No")</f>
        <v>No</v>
      </c>
    </row>
    <row r="1561" spans="1:18" hidden="1" x14ac:dyDescent="0.35">
      <c r="A1561">
        <v>210742080</v>
      </c>
      <c r="B1561" s="3">
        <v>42092</v>
      </c>
      <c r="C1561" s="3">
        <v>42102</v>
      </c>
      <c r="D1561" t="s">
        <v>196</v>
      </c>
      <c r="E1561" t="s">
        <v>32</v>
      </c>
      <c r="F1561" t="s">
        <v>25</v>
      </c>
      <c r="G1561" t="s">
        <v>14</v>
      </c>
      <c r="H1561" t="s">
        <v>15</v>
      </c>
      <c r="I1561" s="9">
        <v>2119</v>
      </c>
      <c r="J1561" s="9">
        <v>205.7</v>
      </c>
      <c r="K1561" s="9">
        <v>117.11</v>
      </c>
      <c r="L1561" s="9">
        <f>tbl_salesdata[[#This Row],[Units Sold]]*tbl_salesdata[[#This Row],[Unit Cost]]</f>
        <v>248156.09</v>
      </c>
      <c r="M1561" s="9">
        <f>tbl_salesdata[[#This Row],[Units Sold]]*tbl_salesdata[[#This Row],[Unit Price]]</f>
        <v>435878.3</v>
      </c>
      <c r="N1561" s="9">
        <f>tbl_salesdata[[#This Row],[Total Sales]]-tbl_salesdata[[#This Row],[Total Cost]]</f>
        <v>187722.21</v>
      </c>
      <c r="O1561">
        <f>tbl_salesdata[[#This Row],[Ship Date]]-tbl_salesdata[[#This Row],[Order Date]]</f>
        <v>10</v>
      </c>
      <c r="P1561">
        <f>WEEKDAY(tbl_salesdata[[#This Row],[Order Date]],2)</f>
        <v>7</v>
      </c>
      <c r="Q1561" t="str">
        <f>TEXT(tbl_salesdata[[#This Row],[Order Date]],"dddd")</f>
        <v>Sunday</v>
      </c>
      <c r="R1561" t="str">
        <f>IF(tbl_salesdata[[#This Row],[Weekdaynum]]&gt;5,"Yes","No")</f>
        <v>Yes</v>
      </c>
    </row>
    <row r="1562" spans="1:18" hidden="1" x14ac:dyDescent="0.35">
      <c r="A1562">
        <v>703966844</v>
      </c>
      <c r="B1562" s="3">
        <v>43787</v>
      </c>
      <c r="C1562" s="3">
        <v>43799</v>
      </c>
      <c r="D1562" t="s">
        <v>103</v>
      </c>
      <c r="E1562" t="s">
        <v>21</v>
      </c>
      <c r="F1562" t="s">
        <v>17</v>
      </c>
      <c r="G1562" t="s">
        <v>18</v>
      </c>
      <c r="H1562" t="s">
        <v>19</v>
      </c>
      <c r="I1562" s="9">
        <v>8288</v>
      </c>
      <c r="J1562" s="9">
        <v>152.58000000000001</v>
      </c>
      <c r="K1562" s="9">
        <v>97.44</v>
      </c>
      <c r="L1562" s="9">
        <f>tbl_salesdata[[#This Row],[Units Sold]]*tbl_salesdata[[#This Row],[Unit Cost]]</f>
        <v>807582.71999999997</v>
      </c>
      <c r="M1562" s="9">
        <f>tbl_salesdata[[#This Row],[Units Sold]]*tbl_salesdata[[#This Row],[Unit Price]]</f>
        <v>1264583.04</v>
      </c>
      <c r="N1562" s="9">
        <f>tbl_salesdata[[#This Row],[Total Sales]]-tbl_salesdata[[#This Row],[Total Cost]]</f>
        <v>457000.32000000007</v>
      </c>
      <c r="O1562">
        <f>tbl_salesdata[[#This Row],[Ship Date]]-tbl_salesdata[[#This Row],[Order Date]]</f>
        <v>12</v>
      </c>
      <c r="P1562">
        <f>WEEKDAY(tbl_salesdata[[#This Row],[Order Date]],2)</f>
        <v>1</v>
      </c>
      <c r="Q1562" t="str">
        <f>TEXT(tbl_salesdata[[#This Row],[Order Date]],"dddd")</f>
        <v>Monday</v>
      </c>
      <c r="R1562" t="str">
        <f>IF(tbl_salesdata[[#This Row],[Weekdaynum]]&gt;5,"Yes","No")</f>
        <v>No</v>
      </c>
    </row>
    <row r="1563" spans="1:18" hidden="1" x14ac:dyDescent="0.35">
      <c r="A1563">
        <v>537970721</v>
      </c>
      <c r="B1563" s="3">
        <v>42942</v>
      </c>
      <c r="C1563" s="3">
        <v>42948</v>
      </c>
      <c r="D1563" t="s">
        <v>110</v>
      </c>
      <c r="E1563" t="s">
        <v>38</v>
      </c>
      <c r="F1563" t="s">
        <v>42</v>
      </c>
      <c r="G1563" t="s">
        <v>14</v>
      </c>
      <c r="H1563" t="s">
        <v>19</v>
      </c>
      <c r="I1563" s="9">
        <v>6346</v>
      </c>
      <c r="J1563" s="9">
        <v>437.2</v>
      </c>
      <c r="K1563" s="9">
        <v>263.33</v>
      </c>
      <c r="L1563" s="9">
        <f>tbl_salesdata[[#This Row],[Units Sold]]*tbl_salesdata[[#This Row],[Unit Cost]]</f>
        <v>1671092.18</v>
      </c>
      <c r="M1563" s="9">
        <f>tbl_salesdata[[#This Row],[Units Sold]]*tbl_salesdata[[#This Row],[Unit Price]]</f>
        <v>2774471.1999999997</v>
      </c>
      <c r="N1563" s="9">
        <f>tbl_salesdata[[#This Row],[Total Sales]]-tbl_salesdata[[#This Row],[Total Cost]]</f>
        <v>1103379.0199999998</v>
      </c>
      <c r="O1563">
        <f>tbl_salesdata[[#This Row],[Ship Date]]-tbl_salesdata[[#This Row],[Order Date]]</f>
        <v>6</v>
      </c>
      <c r="P1563">
        <f>WEEKDAY(tbl_salesdata[[#This Row],[Order Date]],2)</f>
        <v>3</v>
      </c>
      <c r="Q1563" t="str">
        <f>TEXT(tbl_salesdata[[#This Row],[Order Date]],"dddd")</f>
        <v>Wednesday</v>
      </c>
      <c r="R1563" t="str">
        <f>IF(tbl_salesdata[[#This Row],[Weekdaynum]]&gt;5,"Yes","No")</f>
        <v>No</v>
      </c>
    </row>
    <row r="1564" spans="1:18" x14ac:dyDescent="0.35">
      <c r="A1564">
        <v>347399985</v>
      </c>
      <c r="B1564" s="3">
        <v>43561</v>
      </c>
      <c r="C1564" s="3">
        <v>43574</v>
      </c>
      <c r="D1564" t="s">
        <v>112</v>
      </c>
      <c r="E1564" t="s">
        <v>12</v>
      </c>
      <c r="F1564" t="s">
        <v>76</v>
      </c>
      <c r="G1564" t="s">
        <v>14</v>
      </c>
      <c r="H1564" t="s">
        <v>34</v>
      </c>
      <c r="I1564" s="9">
        <v>2231</v>
      </c>
      <c r="J1564" s="9">
        <v>668.27</v>
      </c>
      <c r="K1564" s="9">
        <v>502.54</v>
      </c>
      <c r="L1564" s="9">
        <f>tbl_salesdata[[#This Row],[Units Sold]]*tbl_salesdata[[#This Row],[Unit Cost]]</f>
        <v>1121166.74</v>
      </c>
      <c r="M1564" s="9">
        <f>tbl_salesdata[[#This Row],[Units Sold]]*tbl_salesdata[[#This Row],[Unit Price]]</f>
        <v>1490910.3699999999</v>
      </c>
      <c r="N1564" s="9">
        <f>tbl_salesdata[[#This Row],[Total Sales]]-tbl_salesdata[[#This Row],[Total Cost]]</f>
        <v>369743.62999999989</v>
      </c>
      <c r="O1564">
        <f>tbl_salesdata[[#This Row],[Ship Date]]-tbl_salesdata[[#This Row],[Order Date]]</f>
        <v>13</v>
      </c>
      <c r="P1564">
        <f>WEEKDAY(tbl_salesdata[[#This Row],[Order Date]],2)</f>
        <v>6</v>
      </c>
      <c r="Q1564" t="str">
        <f>TEXT(tbl_salesdata[[#This Row],[Order Date]],"dddd")</f>
        <v>Saturday</v>
      </c>
      <c r="R1564" t="str">
        <f>IF(tbl_salesdata[[#This Row],[Weekdaynum]]&gt;5,"Yes","No")</f>
        <v>Yes</v>
      </c>
    </row>
    <row r="1565" spans="1:18" hidden="1" x14ac:dyDescent="0.35">
      <c r="A1565">
        <v>592573630</v>
      </c>
      <c r="B1565" s="3">
        <v>42286</v>
      </c>
      <c r="C1565" s="3">
        <v>42296</v>
      </c>
      <c r="D1565" t="s">
        <v>97</v>
      </c>
      <c r="E1565" t="s">
        <v>29</v>
      </c>
      <c r="F1565" t="s">
        <v>40</v>
      </c>
      <c r="G1565" t="s">
        <v>14</v>
      </c>
      <c r="H1565" t="s">
        <v>34</v>
      </c>
      <c r="I1565" s="9">
        <v>4560</v>
      </c>
      <c r="J1565" s="9">
        <v>651.21</v>
      </c>
      <c r="K1565" s="9">
        <v>524.96</v>
      </c>
      <c r="L1565" s="9">
        <f>tbl_salesdata[[#This Row],[Units Sold]]*tbl_salesdata[[#This Row],[Unit Cost]]</f>
        <v>2393817.6</v>
      </c>
      <c r="M1565" s="9">
        <f>tbl_salesdata[[#This Row],[Units Sold]]*tbl_salesdata[[#This Row],[Unit Price]]</f>
        <v>2969517.6</v>
      </c>
      <c r="N1565" s="9">
        <f>tbl_salesdata[[#This Row],[Total Sales]]-tbl_salesdata[[#This Row],[Total Cost]]</f>
        <v>575700</v>
      </c>
      <c r="O1565">
        <f>tbl_salesdata[[#This Row],[Ship Date]]-tbl_salesdata[[#This Row],[Order Date]]</f>
        <v>10</v>
      </c>
      <c r="P1565">
        <f>WEEKDAY(tbl_salesdata[[#This Row],[Order Date]],2)</f>
        <v>5</v>
      </c>
      <c r="Q1565" t="str">
        <f>TEXT(tbl_salesdata[[#This Row],[Order Date]],"dddd")</f>
        <v>Friday</v>
      </c>
      <c r="R1565" t="str">
        <f>IF(tbl_salesdata[[#This Row],[Weekdaynum]]&gt;5,"Yes","No")</f>
        <v>No</v>
      </c>
    </row>
    <row r="1566" spans="1:18" hidden="1" x14ac:dyDescent="0.35">
      <c r="A1566">
        <v>821082818</v>
      </c>
      <c r="B1566" s="3">
        <v>44658</v>
      </c>
      <c r="C1566" s="3">
        <v>44666</v>
      </c>
      <c r="D1566" t="s">
        <v>112</v>
      </c>
      <c r="E1566" t="s">
        <v>12</v>
      </c>
      <c r="F1566" t="s">
        <v>17</v>
      </c>
      <c r="G1566" t="s">
        <v>14</v>
      </c>
      <c r="H1566" t="s">
        <v>26</v>
      </c>
      <c r="I1566" s="9">
        <v>5507</v>
      </c>
      <c r="J1566" s="9">
        <v>152.58000000000001</v>
      </c>
      <c r="K1566" s="9">
        <v>97.44</v>
      </c>
      <c r="L1566" s="9">
        <f>tbl_salesdata[[#This Row],[Units Sold]]*tbl_salesdata[[#This Row],[Unit Cost]]</f>
        <v>536602.07999999996</v>
      </c>
      <c r="M1566" s="9">
        <f>tbl_salesdata[[#This Row],[Units Sold]]*tbl_salesdata[[#This Row],[Unit Price]]</f>
        <v>840258.06</v>
      </c>
      <c r="N1566" s="9">
        <f>tbl_salesdata[[#This Row],[Total Sales]]-tbl_salesdata[[#This Row],[Total Cost]]</f>
        <v>303655.9800000001</v>
      </c>
      <c r="O1566">
        <f>tbl_salesdata[[#This Row],[Ship Date]]-tbl_salesdata[[#This Row],[Order Date]]</f>
        <v>8</v>
      </c>
      <c r="P1566">
        <f>WEEKDAY(tbl_salesdata[[#This Row],[Order Date]],2)</f>
        <v>4</v>
      </c>
      <c r="Q1566" t="str">
        <f>TEXT(tbl_salesdata[[#This Row],[Order Date]],"dddd")</f>
        <v>Thursday</v>
      </c>
      <c r="R1566" t="str">
        <f>IF(tbl_salesdata[[#This Row],[Weekdaynum]]&gt;5,"Yes","No")</f>
        <v>No</v>
      </c>
    </row>
    <row r="1567" spans="1:18" hidden="1" x14ac:dyDescent="0.35">
      <c r="A1567">
        <v>406191432</v>
      </c>
      <c r="B1567" s="3">
        <v>42856</v>
      </c>
      <c r="C1567" s="3">
        <v>42861</v>
      </c>
      <c r="D1567" t="s">
        <v>210</v>
      </c>
      <c r="E1567" t="s">
        <v>38</v>
      </c>
      <c r="F1567" t="s">
        <v>76</v>
      </c>
      <c r="G1567" t="s">
        <v>18</v>
      </c>
      <c r="H1567" t="s">
        <v>26</v>
      </c>
      <c r="I1567" s="9">
        <v>9926</v>
      </c>
      <c r="J1567" s="9">
        <v>668.27</v>
      </c>
      <c r="K1567" s="9">
        <v>502.54</v>
      </c>
      <c r="L1567" s="9">
        <f>tbl_salesdata[[#This Row],[Units Sold]]*tbl_salesdata[[#This Row],[Unit Cost]]</f>
        <v>4988212.04</v>
      </c>
      <c r="M1567" s="9">
        <f>tbl_salesdata[[#This Row],[Units Sold]]*tbl_salesdata[[#This Row],[Unit Price]]</f>
        <v>6633248.0199999996</v>
      </c>
      <c r="N1567" s="9">
        <f>tbl_salesdata[[#This Row],[Total Sales]]-tbl_salesdata[[#This Row],[Total Cost]]</f>
        <v>1645035.9799999995</v>
      </c>
      <c r="O1567">
        <f>tbl_salesdata[[#This Row],[Ship Date]]-tbl_salesdata[[#This Row],[Order Date]]</f>
        <v>5</v>
      </c>
      <c r="P1567">
        <f>WEEKDAY(tbl_salesdata[[#This Row],[Order Date]],2)</f>
        <v>1</v>
      </c>
      <c r="Q1567" t="str">
        <f>TEXT(tbl_salesdata[[#This Row],[Order Date]],"dddd")</f>
        <v>Monday</v>
      </c>
      <c r="R1567" t="str">
        <f>IF(tbl_salesdata[[#This Row],[Weekdaynum]]&gt;5,"Yes","No")</f>
        <v>No</v>
      </c>
    </row>
    <row r="1568" spans="1:18" hidden="1" x14ac:dyDescent="0.35">
      <c r="A1568">
        <v>652635800</v>
      </c>
      <c r="B1568" s="3">
        <v>42699</v>
      </c>
      <c r="C1568" s="3">
        <v>42700</v>
      </c>
      <c r="D1568" t="s">
        <v>127</v>
      </c>
      <c r="E1568" t="s">
        <v>38</v>
      </c>
      <c r="F1568" t="s">
        <v>40</v>
      </c>
      <c r="G1568" t="s">
        <v>14</v>
      </c>
      <c r="H1568" t="s">
        <v>34</v>
      </c>
      <c r="I1568" s="9">
        <v>8291</v>
      </c>
      <c r="J1568" s="9">
        <v>651.21</v>
      </c>
      <c r="K1568" s="9">
        <v>524.96</v>
      </c>
      <c r="L1568" s="9">
        <f>tbl_salesdata[[#This Row],[Units Sold]]*tbl_salesdata[[#This Row],[Unit Cost]]</f>
        <v>4352443.3600000003</v>
      </c>
      <c r="M1568" s="9">
        <f>tbl_salesdata[[#This Row],[Units Sold]]*tbl_salesdata[[#This Row],[Unit Price]]</f>
        <v>5399182.1100000003</v>
      </c>
      <c r="N1568" s="9">
        <f>tbl_salesdata[[#This Row],[Total Sales]]-tbl_salesdata[[#This Row],[Total Cost]]</f>
        <v>1046738.75</v>
      </c>
      <c r="O1568">
        <f>tbl_salesdata[[#This Row],[Ship Date]]-tbl_salesdata[[#This Row],[Order Date]]</f>
        <v>1</v>
      </c>
      <c r="P1568">
        <f>WEEKDAY(tbl_salesdata[[#This Row],[Order Date]],2)</f>
        <v>5</v>
      </c>
      <c r="Q1568" t="str">
        <f>TEXT(tbl_salesdata[[#This Row],[Order Date]],"dddd")</f>
        <v>Friday</v>
      </c>
      <c r="R1568" t="str">
        <f>IF(tbl_salesdata[[#This Row],[Weekdaynum]]&gt;5,"Yes","No")</f>
        <v>No</v>
      </c>
    </row>
    <row r="1569" spans="1:18" hidden="1" x14ac:dyDescent="0.35">
      <c r="A1569">
        <v>235464751</v>
      </c>
      <c r="B1569" s="3">
        <v>42545</v>
      </c>
      <c r="C1569" s="3">
        <v>42554</v>
      </c>
      <c r="D1569" t="s">
        <v>101</v>
      </c>
      <c r="E1569" t="s">
        <v>24</v>
      </c>
      <c r="F1569" t="s">
        <v>47</v>
      </c>
      <c r="G1569" t="s">
        <v>18</v>
      </c>
      <c r="H1569" t="s">
        <v>34</v>
      </c>
      <c r="I1569" s="9">
        <v>8107</v>
      </c>
      <c r="J1569" s="9">
        <v>421.89</v>
      </c>
      <c r="K1569" s="9">
        <v>364.69</v>
      </c>
      <c r="L1569" s="9">
        <f>tbl_salesdata[[#This Row],[Units Sold]]*tbl_salesdata[[#This Row],[Unit Cost]]</f>
        <v>2956541.83</v>
      </c>
      <c r="M1569" s="9">
        <f>tbl_salesdata[[#This Row],[Units Sold]]*tbl_salesdata[[#This Row],[Unit Price]]</f>
        <v>3420262.23</v>
      </c>
      <c r="N1569" s="9">
        <f>tbl_salesdata[[#This Row],[Total Sales]]-tbl_salesdata[[#This Row],[Total Cost]]</f>
        <v>463720.39999999991</v>
      </c>
      <c r="O1569">
        <f>tbl_salesdata[[#This Row],[Ship Date]]-tbl_salesdata[[#This Row],[Order Date]]</f>
        <v>9</v>
      </c>
      <c r="P1569">
        <f>WEEKDAY(tbl_salesdata[[#This Row],[Order Date]],2)</f>
        <v>5</v>
      </c>
      <c r="Q1569" t="str">
        <f>TEXT(tbl_salesdata[[#This Row],[Order Date]],"dddd")</f>
        <v>Friday</v>
      </c>
      <c r="R1569" t="str">
        <f>IF(tbl_salesdata[[#This Row],[Weekdaynum]]&gt;5,"Yes","No")</f>
        <v>No</v>
      </c>
    </row>
    <row r="1570" spans="1:18" hidden="1" x14ac:dyDescent="0.35">
      <c r="A1570">
        <v>150039613</v>
      </c>
      <c r="B1570" s="3">
        <v>42758</v>
      </c>
      <c r="C1570" s="3">
        <v>42759</v>
      </c>
      <c r="D1570" t="s">
        <v>74</v>
      </c>
      <c r="E1570" t="s">
        <v>38</v>
      </c>
      <c r="F1570" t="s">
        <v>56</v>
      </c>
      <c r="G1570" t="s">
        <v>18</v>
      </c>
      <c r="H1570" t="s">
        <v>15</v>
      </c>
      <c r="I1570" s="9">
        <v>8910</v>
      </c>
      <c r="J1570" s="9">
        <v>9.33</v>
      </c>
      <c r="K1570" s="9">
        <v>6.92</v>
      </c>
      <c r="L1570" s="9">
        <f>tbl_salesdata[[#This Row],[Units Sold]]*tbl_salesdata[[#This Row],[Unit Cost]]</f>
        <v>61657.2</v>
      </c>
      <c r="M1570" s="9">
        <f>tbl_salesdata[[#This Row],[Units Sold]]*tbl_salesdata[[#This Row],[Unit Price]]</f>
        <v>83130.3</v>
      </c>
      <c r="N1570" s="9">
        <f>tbl_salesdata[[#This Row],[Total Sales]]-tbl_salesdata[[#This Row],[Total Cost]]</f>
        <v>21473.100000000006</v>
      </c>
      <c r="O1570">
        <f>tbl_salesdata[[#This Row],[Ship Date]]-tbl_salesdata[[#This Row],[Order Date]]</f>
        <v>1</v>
      </c>
      <c r="P1570">
        <f>WEEKDAY(tbl_salesdata[[#This Row],[Order Date]],2)</f>
        <v>1</v>
      </c>
      <c r="Q1570" t="str">
        <f>TEXT(tbl_salesdata[[#This Row],[Order Date]],"dddd")</f>
        <v>Monday</v>
      </c>
      <c r="R1570" t="str">
        <f>IF(tbl_salesdata[[#This Row],[Weekdaynum]]&gt;5,"Yes","No")</f>
        <v>No</v>
      </c>
    </row>
    <row r="1571" spans="1:18" hidden="1" x14ac:dyDescent="0.35">
      <c r="A1571">
        <v>562034213</v>
      </c>
      <c r="B1571" s="3">
        <v>42705</v>
      </c>
      <c r="C1571" s="3">
        <v>42715</v>
      </c>
      <c r="D1571" t="s">
        <v>174</v>
      </c>
      <c r="E1571" t="s">
        <v>29</v>
      </c>
      <c r="F1571" t="s">
        <v>42</v>
      </c>
      <c r="G1571" t="s">
        <v>18</v>
      </c>
      <c r="H1571" t="s">
        <v>15</v>
      </c>
      <c r="I1571" s="9">
        <v>7268</v>
      </c>
      <c r="J1571" s="9">
        <v>437.2</v>
      </c>
      <c r="K1571" s="9">
        <v>263.33</v>
      </c>
      <c r="L1571" s="9">
        <f>tbl_salesdata[[#This Row],[Units Sold]]*tbl_salesdata[[#This Row],[Unit Cost]]</f>
        <v>1913882.44</v>
      </c>
      <c r="M1571" s="9">
        <f>tbl_salesdata[[#This Row],[Units Sold]]*tbl_salesdata[[#This Row],[Unit Price]]</f>
        <v>3177569.6</v>
      </c>
      <c r="N1571" s="9">
        <f>tbl_salesdata[[#This Row],[Total Sales]]-tbl_salesdata[[#This Row],[Total Cost]]</f>
        <v>1263687.1600000001</v>
      </c>
      <c r="O1571">
        <f>tbl_salesdata[[#This Row],[Ship Date]]-tbl_salesdata[[#This Row],[Order Date]]</f>
        <v>10</v>
      </c>
      <c r="P1571">
        <f>WEEKDAY(tbl_salesdata[[#This Row],[Order Date]],2)</f>
        <v>4</v>
      </c>
      <c r="Q1571" t="str">
        <f>TEXT(tbl_salesdata[[#This Row],[Order Date]],"dddd")</f>
        <v>Thursday</v>
      </c>
      <c r="R1571" t="str">
        <f>IF(tbl_salesdata[[#This Row],[Weekdaynum]]&gt;5,"Yes","No")</f>
        <v>No</v>
      </c>
    </row>
    <row r="1572" spans="1:18" hidden="1" x14ac:dyDescent="0.35">
      <c r="A1572">
        <v>357434880</v>
      </c>
      <c r="B1572" s="3">
        <v>42146</v>
      </c>
      <c r="C1572" s="3">
        <v>42166</v>
      </c>
      <c r="D1572" t="s">
        <v>60</v>
      </c>
      <c r="E1572" t="s">
        <v>21</v>
      </c>
      <c r="F1572" t="s">
        <v>42</v>
      </c>
      <c r="G1572" t="s">
        <v>14</v>
      </c>
      <c r="H1572" t="s">
        <v>19</v>
      </c>
      <c r="I1572" s="9">
        <v>1779</v>
      </c>
      <c r="J1572" s="9">
        <v>437.2</v>
      </c>
      <c r="K1572" s="9">
        <v>263.33</v>
      </c>
      <c r="L1572" s="9">
        <f>tbl_salesdata[[#This Row],[Units Sold]]*tbl_salesdata[[#This Row],[Unit Cost]]</f>
        <v>468464.06999999995</v>
      </c>
      <c r="M1572" s="9">
        <f>tbl_salesdata[[#This Row],[Units Sold]]*tbl_salesdata[[#This Row],[Unit Price]]</f>
        <v>777778.79999999993</v>
      </c>
      <c r="N1572" s="9">
        <f>tbl_salesdata[[#This Row],[Total Sales]]-tbl_salesdata[[#This Row],[Total Cost]]</f>
        <v>309314.73</v>
      </c>
      <c r="O1572">
        <f>tbl_salesdata[[#This Row],[Ship Date]]-tbl_salesdata[[#This Row],[Order Date]]</f>
        <v>20</v>
      </c>
      <c r="P1572">
        <f>WEEKDAY(tbl_salesdata[[#This Row],[Order Date]],2)</f>
        <v>5</v>
      </c>
      <c r="Q1572" t="str">
        <f>TEXT(tbl_salesdata[[#This Row],[Order Date]],"dddd")</f>
        <v>Friday</v>
      </c>
      <c r="R1572" t="str">
        <f>IF(tbl_salesdata[[#This Row],[Weekdaynum]]&gt;5,"Yes","No")</f>
        <v>No</v>
      </c>
    </row>
    <row r="1573" spans="1:18" hidden="1" x14ac:dyDescent="0.35">
      <c r="A1573">
        <v>292540442</v>
      </c>
      <c r="B1573" s="3">
        <v>42611</v>
      </c>
      <c r="C1573" s="3">
        <v>42619</v>
      </c>
      <c r="D1573" t="s">
        <v>101</v>
      </c>
      <c r="E1573" t="s">
        <v>24</v>
      </c>
      <c r="F1573" t="s">
        <v>76</v>
      </c>
      <c r="G1573" t="s">
        <v>18</v>
      </c>
      <c r="H1573" t="s">
        <v>34</v>
      </c>
      <c r="I1573" s="9">
        <v>8073</v>
      </c>
      <c r="J1573" s="9">
        <v>668.27</v>
      </c>
      <c r="K1573" s="9">
        <v>502.54</v>
      </c>
      <c r="L1573" s="9">
        <f>tbl_salesdata[[#This Row],[Units Sold]]*tbl_salesdata[[#This Row],[Unit Cost]]</f>
        <v>4057005.4200000004</v>
      </c>
      <c r="M1573" s="9">
        <f>tbl_salesdata[[#This Row],[Units Sold]]*tbl_salesdata[[#This Row],[Unit Price]]</f>
        <v>5394943.71</v>
      </c>
      <c r="N1573" s="9">
        <f>tbl_salesdata[[#This Row],[Total Sales]]-tbl_salesdata[[#This Row],[Total Cost]]</f>
        <v>1337938.2899999996</v>
      </c>
      <c r="O1573">
        <f>tbl_salesdata[[#This Row],[Ship Date]]-tbl_salesdata[[#This Row],[Order Date]]</f>
        <v>8</v>
      </c>
      <c r="P1573">
        <f>WEEKDAY(tbl_salesdata[[#This Row],[Order Date]],2)</f>
        <v>1</v>
      </c>
      <c r="Q1573" t="str">
        <f>TEXT(tbl_salesdata[[#This Row],[Order Date]],"dddd")</f>
        <v>Monday</v>
      </c>
      <c r="R1573" t="str">
        <f>IF(tbl_salesdata[[#This Row],[Weekdaynum]]&gt;5,"Yes","No")</f>
        <v>No</v>
      </c>
    </row>
    <row r="1574" spans="1:18" x14ac:dyDescent="0.35">
      <c r="A1574">
        <v>919332349</v>
      </c>
      <c r="B1574" s="3">
        <v>43771</v>
      </c>
      <c r="C1574" s="3">
        <v>43789</v>
      </c>
      <c r="D1574" t="s">
        <v>146</v>
      </c>
      <c r="E1574" t="s">
        <v>29</v>
      </c>
      <c r="F1574" t="s">
        <v>17</v>
      </c>
      <c r="G1574" t="s">
        <v>18</v>
      </c>
      <c r="H1574" t="s">
        <v>15</v>
      </c>
      <c r="I1574" s="9">
        <v>9726</v>
      </c>
      <c r="J1574" s="9">
        <v>152.58000000000001</v>
      </c>
      <c r="K1574" s="9">
        <v>97.44</v>
      </c>
      <c r="L1574" s="9">
        <f>tbl_salesdata[[#This Row],[Units Sold]]*tbl_salesdata[[#This Row],[Unit Cost]]</f>
        <v>947701.44</v>
      </c>
      <c r="M1574" s="9">
        <f>tbl_salesdata[[#This Row],[Units Sold]]*tbl_salesdata[[#This Row],[Unit Price]]</f>
        <v>1483993.08</v>
      </c>
      <c r="N1574" s="9">
        <f>tbl_salesdata[[#This Row],[Total Sales]]-tbl_salesdata[[#This Row],[Total Cost]]</f>
        <v>536291.64000000013</v>
      </c>
      <c r="O1574">
        <f>tbl_salesdata[[#This Row],[Ship Date]]-tbl_salesdata[[#This Row],[Order Date]]</f>
        <v>18</v>
      </c>
      <c r="P1574">
        <f>WEEKDAY(tbl_salesdata[[#This Row],[Order Date]],2)</f>
        <v>6</v>
      </c>
      <c r="Q1574" t="str">
        <f>TEXT(tbl_salesdata[[#This Row],[Order Date]],"dddd")</f>
        <v>Saturday</v>
      </c>
      <c r="R1574" t="str">
        <f>IF(tbl_salesdata[[#This Row],[Weekdaynum]]&gt;5,"Yes","No")</f>
        <v>Yes</v>
      </c>
    </row>
    <row r="1575" spans="1:18" x14ac:dyDescent="0.35">
      <c r="A1575">
        <v>209584653</v>
      </c>
      <c r="B1575" s="3">
        <v>42721</v>
      </c>
      <c r="C1575" s="3">
        <v>42738</v>
      </c>
      <c r="D1575" t="s">
        <v>86</v>
      </c>
      <c r="E1575" t="s">
        <v>29</v>
      </c>
      <c r="F1575" t="s">
        <v>68</v>
      </c>
      <c r="G1575" t="s">
        <v>18</v>
      </c>
      <c r="H1575" t="s">
        <v>34</v>
      </c>
      <c r="I1575" s="9">
        <v>9611</v>
      </c>
      <c r="J1575" s="9">
        <v>154.06</v>
      </c>
      <c r="K1575" s="9">
        <v>90.93</v>
      </c>
      <c r="L1575" s="9">
        <f>tbl_salesdata[[#This Row],[Units Sold]]*tbl_salesdata[[#This Row],[Unit Cost]]</f>
        <v>873928.2300000001</v>
      </c>
      <c r="M1575" s="9">
        <f>tbl_salesdata[[#This Row],[Units Sold]]*tbl_salesdata[[#This Row],[Unit Price]]</f>
        <v>1480670.66</v>
      </c>
      <c r="N1575" s="9">
        <f>tbl_salesdata[[#This Row],[Total Sales]]-tbl_salesdata[[#This Row],[Total Cost]]</f>
        <v>606742.42999999982</v>
      </c>
      <c r="O1575">
        <f>tbl_salesdata[[#This Row],[Ship Date]]-tbl_salesdata[[#This Row],[Order Date]]</f>
        <v>17</v>
      </c>
      <c r="P1575">
        <f>WEEKDAY(tbl_salesdata[[#This Row],[Order Date]],2)</f>
        <v>6</v>
      </c>
      <c r="Q1575" t="str">
        <f>TEXT(tbl_salesdata[[#This Row],[Order Date]],"dddd")</f>
        <v>Saturday</v>
      </c>
      <c r="R1575" t="str">
        <f>IF(tbl_salesdata[[#This Row],[Weekdaynum]]&gt;5,"Yes","No")</f>
        <v>Yes</v>
      </c>
    </row>
    <row r="1576" spans="1:18" hidden="1" x14ac:dyDescent="0.35">
      <c r="A1576">
        <v>103762280</v>
      </c>
      <c r="B1576" s="3">
        <v>44512</v>
      </c>
      <c r="C1576" s="3">
        <v>44530</v>
      </c>
      <c r="D1576" t="s">
        <v>168</v>
      </c>
      <c r="E1576" t="s">
        <v>21</v>
      </c>
      <c r="F1576" t="s">
        <v>68</v>
      </c>
      <c r="G1576" t="s">
        <v>14</v>
      </c>
      <c r="H1576" t="s">
        <v>15</v>
      </c>
      <c r="I1576" s="9">
        <v>4419</v>
      </c>
      <c r="J1576" s="9">
        <v>154.06</v>
      </c>
      <c r="K1576" s="9">
        <v>90.93</v>
      </c>
      <c r="L1576" s="9">
        <f>tbl_salesdata[[#This Row],[Units Sold]]*tbl_salesdata[[#This Row],[Unit Cost]]</f>
        <v>401819.67000000004</v>
      </c>
      <c r="M1576" s="9">
        <f>tbl_salesdata[[#This Row],[Units Sold]]*tbl_salesdata[[#This Row],[Unit Price]]</f>
        <v>680791.14</v>
      </c>
      <c r="N1576" s="9">
        <f>tbl_salesdata[[#This Row],[Total Sales]]-tbl_salesdata[[#This Row],[Total Cost]]</f>
        <v>278971.46999999997</v>
      </c>
      <c r="O1576">
        <f>tbl_salesdata[[#This Row],[Ship Date]]-tbl_salesdata[[#This Row],[Order Date]]</f>
        <v>18</v>
      </c>
      <c r="P1576">
        <f>WEEKDAY(tbl_salesdata[[#This Row],[Order Date]],2)</f>
        <v>5</v>
      </c>
      <c r="Q1576" t="str">
        <f>TEXT(tbl_salesdata[[#This Row],[Order Date]],"dddd")</f>
        <v>Friday</v>
      </c>
      <c r="R1576" t="str">
        <f>IF(tbl_salesdata[[#This Row],[Weekdaynum]]&gt;5,"Yes","No")</f>
        <v>No</v>
      </c>
    </row>
    <row r="1577" spans="1:18" x14ac:dyDescent="0.35">
      <c r="A1577">
        <v>295139396</v>
      </c>
      <c r="B1577" s="3">
        <v>43295</v>
      </c>
      <c r="C1577" s="3">
        <v>43316</v>
      </c>
      <c r="D1577" t="s">
        <v>181</v>
      </c>
      <c r="E1577" t="s">
        <v>38</v>
      </c>
      <c r="F1577" t="s">
        <v>25</v>
      </c>
      <c r="G1577" t="s">
        <v>18</v>
      </c>
      <c r="H1577" t="s">
        <v>26</v>
      </c>
      <c r="I1577" s="9">
        <v>7161</v>
      </c>
      <c r="J1577" s="9">
        <v>205.7</v>
      </c>
      <c r="K1577" s="9">
        <v>117.11</v>
      </c>
      <c r="L1577" s="9">
        <f>tbl_salesdata[[#This Row],[Units Sold]]*tbl_salesdata[[#This Row],[Unit Cost]]</f>
        <v>838624.71</v>
      </c>
      <c r="M1577" s="9">
        <f>tbl_salesdata[[#This Row],[Units Sold]]*tbl_salesdata[[#This Row],[Unit Price]]</f>
        <v>1473017.7</v>
      </c>
      <c r="N1577" s="9">
        <f>tbl_salesdata[[#This Row],[Total Sales]]-tbl_salesdata[[#This Row],[Total Cost]]</f>
        <v>634392.99</v>
      </c>
      <c r="O1577">
        <f>tbl_salesdata[[#This Row],[Ship Date]]-tbl_salesdata[[#This Row],[Order Date]]</f>
        <v>21</v>
      </c>
      <c r="P1577">
        <f>WEEKDAY(tbl_salesdata[[#This Row],[Order Date]],2)</f>
        <v>6</v>
      </c>
      <c r="Q1577" t="str">
        <f>TEXT(tbl_salesdata[[#This Row],[Order Date]],"dddd")</f>
        <v>Saturday</v>
      </c>
      <c r="R1577" t="str">
        <f>IF(tbl_salesdata[[#This Row],[Weekdaynum]]&gt;5,"Yes","No")</f>
        <v>Yes</v>
      </c>
    </row>
    <row r="1578" spans="1:18" hidden="1" x14ac:dyDescent="0.35">
      <c r="A1578">
        <v>155975663</v>
      </c>
      <c r="B1578" s="3">
        <v>43693</v>
      </c>
      <c r="C1578" s="3">
        <v>43703</v>
      </c>
      <c r="D1578" t="s">
        <v>84</v>
      </c>
      <c r="E1578" t="s">
        <v>24</v>
      </c>
      <c r="F1578" t="s">
        <v>76</v>
      </c>
      <c r="G1578" t="s">
        <v>14</v>
      </c>
      <c r="H1578" t="s">
        <v>19</v>
      </c>
      <c r="I1578" s="9">
        <v>5520</v>
      </c>
      <c r="J1578" s="9">
        <v>668.27</v>
      </c>
      <c r="K1578" s="9">
        <v>502.54</v>
      </c>
      <c r="L1578" s="9">
        <f>tbl_salesdata[[#This Row],[Units Sold]]*tbl_salesdata[[#This Row],[Unit Cost]]</f>
        <v>2774020.8000000003</v>
      </c>
      <c r="M1578" s="9">
        <f>tbl_salesdata[[#This Row],[Units Sold]]*tbl_salesdata[[#This Row],[Unit Price]]</f>
        <v>3688850.4</v>
      </c>
      <c r="N1578" s="9">
        <f>tbl_salesdata[[#This Row],[Total Sales]]-tbl_salesdata[[#This Row],[Total Cost]]</f>
        <v>914829.59999999963</v>
      </c>
      <c r="O1578">
        <f>tbl_salesdata[[#This Row],[Ship Date]]-tbl_salesdata[[#This Row],[Order Date]]</f>
        <v>10</v>
      </c>
      <c r="P1578">
        <f>WEEKDAY(tbl_salesdata[[#This Row],[Order Date]],2)</f>
        <v>5</v>
      </c>
      <c r="Q1578" t="str">
        <f>TEXT(tbl_salesdata[[#This Row],[Order Date]],"dddd")</f>
        <v>Friday</v>
      </c>
      <c r="R1578" t="str">
        <f>IF(tbl_salesdata[[#This Row],[Weekdaynum]]&gt;5,"Yes","No")</f>
        <v>No</v>
      </c>
    </row>
    <row r="1579" spans="1:18" hidden="1" x14ac:dyDescent="0.35">
      <c r="A1579">
        <v>949085986</v>
      </c>
      <c r="B1579" s="3">
        <v>44096</v>
      </c>
      <c r="C1579" s="3">
        <v>44111</v>
      </c>
      <c r="D1579" t="s">
        <v>90</v>
      </c>
      <c r="E1579" t="s">
        <v>38</v>
      </c>
      <c r="F1579" t="s">
        <v>33</v>
      </c>
      <c r="G1579" t="s">
        <v>14</v>
      </c>
      <c r="H1579" t="s">
        <v>15</v>
      </c>
      <c r="I1579" s="9">
        <v>4489</v>
      </c>
      <c r="J1579" s="9">
        <v>109.28</v>
      </c>
      <c r="K1579" s="9">
        <v>35.840000000000003</v>
      </c>
      <c r="L1579" s="9">
        <f>tbl_salesdata[[#This Row],[Units Sold]]*tbl_salesdata[[#This Row],[Unit Cost]]</f>
        <v>160885.76000000001</v>
      </c>
      <c r="M1579" s="9">
        <f>tbl_salesdata[[#This Row],[Units Sold]]*tbl_salesdata[[#This Row],[Unit Price]]</f>
        <v>490557.92</v>
      </c>
      <c r="N1579" s="9">
        <f>tbl_salesdata[[#This Row],[Total Sales]]-tbl_salesdata[[#This Row],[Total Cost]]</f>
        <v>329672.15999999997</v>
      </c>
      <c r="O1579">
        <f>tbl_salesdata[[#This Row],[Ship Date]]-tbl_salesdata[[#This Row],[Order Date]]</f>
        <v>15</v>
      </c>
      <c r="P1579">
        <f>WEEKDAY(tbl_salesdata[[#This Row],[Order Date]],2)</f>
        <v>2</v>
      </c>
      <c r="Q1579" t="str">
        <f>TEXT(tbl_salesdata[[#This Row],[Order Date]],"dddd")</f>
        <v>Tuesday</v>
      </c>
      <c r="R1579" t="str">
        <f>IF(tbl_salesdata[[#This Row],[Weekdaynum]]&gt;5,"Yes","No")</f>
        <v>No</v>
      </c>
    </row>
    <row r="1580" spans="1:18" hidden="1" x14ac:dyDescent="0.35">
      <c r="A1580">
        <v>144743001</v>
      </c>
      <c r="B1580" s="3">
        <v>43536</v>
      </c>
      <c r="C1580" s="3">
        <v>43556</v>
      </c>
      <c r="D1580" t="s">
        <v>116</v>
      </c>
      <c r="E1580" t="s">
        <v>21</v>
      </c>
      <c r="F1580" t="s">
        <v>13</v>
      </c>
      <c r="G1580" t="s">
        <v>18</v>
      </c>
      <c r="H1580" t="s">
        <v>15</v>
      </c>
      <c r="I1580" s="9">
        <v>1525</v>
      </c>
      <c r="J1580" s="9">
        <v>255.28</v>
      </c>
      <c r="K1580" s="9">
        <v>159.41999999999999</v>
      </c>
      <c r="L1580" s="9">
        <f>tbl_salesdata[[#This Row],[Units Sold]]*tbl_salesdata[[#This Row],[Unit Cost]]</f>
        <v>243115.49999999997</v>
      </c>
      <c r="M1580" s="9">
        <f>tbl_salesdata[[#This Row],[Units Sold]]*tbl_salesdata[[#This Row],[Unit Price]]</f>
        <v>389302</v>
      </c>
      <c r="N1580" s="9">
        <f>tbl_salesdata[[#This Row],[Total Sales]]-tbl_salesdata[[#This Row],[Total Cost]]</f>
        <v>146186.50000000003</v>
      </c>
      <c r="O1580">
        <f>tbl_salesdata[[#This Row],[Ship Date]]-tbl_salesdata[[#This Row],[Order Date]]</f>
        <v>20</v>
      </c>
      <c r="P1580">
        <f>WEEKDAY(tbl_salesdata[[#This Row],[Order Date]],2)</f>
        <v>2</v>
      </c>
      <c r="Q1580" t="str">
        <f>TEXT(tbl_salesdata[[#This Row],[Order Date]],"dddd")</f>
        <v>Tuesday</v>
      </c>
      <c r="R1580" t="str">
        <f>IF(tbl_salesdata[[#This Row],[Weekdaynum]]&gt;5,"Yes","No")</f>
        <v>No</v>
      </c>
    </row>
    <row r="1581" spans="1:18" hidden="1" x14ac:dyDescent="0.35">
      <c r="A1581">
        <v>861745536</v>
      </c>
      <c r="B1581" s="3">
        <v>44046</v>
      </c>
      <c r="C1581" s="3">
        <v>44065</v>
      </c>
      <c r="D1581" t="s">
        <v>191</v>
      </c>
      <c r="E1581" t="s">
        <v>24</v>
      </c>
      <c r="F1581" t="s">
        <v>13</v>
      </c>
      <c r="G1581" t="s">
        <v>14</v>
      </c>
      <c r="H1581" t="s">
        <v>15</v>
      </c>
      <c r="I1581" s="9">
        <v>8509</v>
      </c>
      <c r="J1581" s="9">
        <v>255.28</v>
      </c>
      <c r="K1581" s="9">
        <v>159.41999999999999</v>
      </c>
      <c r="L1581" s="9">
        <f>tbl_salesdata[[#This Row],[Units Sold]]*tbl_salesdata[[#This Row],[Unit Cost]]</f>
        <v>1356504.7799999998</v>
      </c>
      <c r="M1581" s="9">
        <f>tbl_salesdata[[#This Row],[Units Sold]]*tbl_salesdata[[#This Row],[Unit Price]]</f>
        <v>2172177.52</v>
      </c>
      <c r="N1581" s="9">
        <f>tbl_salesdata[[#This Row],[Total Sales]]-tbl_salesdata[[#This Row],[Total Cost]]</f>
        <v>815672.74000000022</v>
      </c>
      <c r="O1581">
        <f>tbl_salesdata[[#This Row],[Ship Date]]-tbl_salesdata[[#This Row],[Order Date]]</f>
        <v>19</v>
      </c>
      <c r="P1581">
        <f>WEEKDAY(tbl_salesdata[[#This Row],[Order Date]],2)</f>
        <v>1</v>
      </c>
      <c r="Q1581" t="str">
        <f>TEXT(tbl_salesdata[[#This Row],[Order Date]],"dddd")</f>
        <v>Monday</v>
      </c>
      <c r="R1581" t="str">
        <f>IF(tbl_salesdata[[#This Row],[Weekdaynum]]&gt;5,"Yes","No")</f>
        <v>No</v>
      </c>
    </row>
    <row r="1582" spans="1:18" x14ac:dyDescent="0.35">
      <c r="A1582">
        <v>517097985</v>
      </c>
      <c r="B1582" s="3">
        <v>42812</v>
      </c>
      <c r="C1582" s="3">
        <v>42817</v>
      </c>
      <c r="D1582" t="s">
        <v>102</v>
      </c>
      <c r="E1582" t="s">
        <v>21</v>
      </c>
      <c r="F1582" t="s">
        <v>17</v>
      </c>
      <c r="G1582" t="s">
        <v>14</v>
      </c>
      <c r="H1582" t="s">
        <v>15</v>
      </c>
      <c r="I1582" s="9">
        <v>9640</v>
      </c>
      <c r="J1582" s="9">
        <v>152.58000000000001</v>
      </c>
      <c r="K1582" s="9">
        <v>97.44</v>
      </c>
      <c r="L1582" s="9">
        <f>tbl_salesdata[[#This Row],[Units Sold]]*tbl_salesdata[[#This Row],[Unit Cost]]</f>
        <v>939321.6</v>
      </c>
      <c r="M1582" s="9">
        <f>tbl_salesdata[[#This Row],[Units Sold]]*tbl_salesdata[[#This Row],[Unit Price]]</f>
        <v>1470871.2000000002</v>
      </c>
      <c r="N1582" s="9">
        <f>tbl_salesdata[[#This Row],[Total Sales]]-tbl_salesdata[[#This Row],[Total Cost]]</f>
        <v>531549.60000000021</v>
      </c>
      <c r="O1582">
        <f>tbl_salesdata[[#This Row],[Ship Date]]-tbl_salesdata[[#This Row],[Order Date]]</f>
        <v>5</v>
      </c>
      <c r="P1582">
        <f>WEEKDAY(tbl_salesdata[[#This Row],[Order Date]],2)</f>
        <v>6</v>
      </c>
      <c r="Q1582" t="str">
        <f>TEXT(tbl_salesdata[[#This Row],[Order Date]],"dddd")</f>
        <v>Saturday</v>
      </c>
      <c r="R1582" t="str">
        <f>IF(tbl_salesdata[[#This Row],[Weekdaynum]]&gt;5,"Yes","No")</f>
        <v>Yes</v>
      </c>
    </row>
    <row r="1583" spans="1:18" hidden="1" x14ac:dyDescent="0.35">
      <c r="A1583">
        <v>786544978</v>
      </c>
      <c r="B1583" s="3">
        <v>42041</v>
      </c>
      <c r="C1583" s="3">
        <v>42046</v>
      </c>
      <c r="D1583" t="s">
        <v>114</v>
      </c>
      <c r="E1583" t="s">
        <v>38</v>
      </c>
      <c r="F1583" t="s">
        <v>40</v>
      </c>
      <c r="G1583" t="s">
        <v>18</v>
      </c>
      <c r="H1583" t="s">
        <v>26</v>
      </c>
      <c r="I1583" s="9">
        <v>4993</v>
      </c>
      <c r="J1583" s="9">
        <v>651.21</v>
      </c>
      <c r="K1583" s="9">
        <v>524.96</v>
      </c>
      <c r="L1583" s="9">
        <f>tbl_salesdata[[#This Row],[Units Sold]]*tbl_salesdata[[#This Row],[Unit Cost]]</f>
        <v>2621125.2800000003</v>
      </c>
      <c r="M1583" s="9">
        <f>tbl_salesdata[[#This Row],[Units Sold]]*tbl_salesdata[[#This Row],[Unit Price]]</f>
        <v>3251491.5300000003</v>
      </c>
      <c r="N1583" s="9">
        <f>tbl_salesdata[[#This Row],[Total Sales]]-tbl_salesdata[[#This Row],[Total Cost]]</f>
        <v>630366.25</v>
      </c>
      <c r="O1583">
        <f>tbl_salesdata[[#This Row],[Ship Date]]-tbl_salesdata[[#This Row],[Order Date]]</f>
        <v>5</v>
      </c>
      <c r="P1583">
        <f>WEEKDAY(tbl_salesdata[[#This Row],[Order Date]],2)</f>
        <v>5</v>
      </c>
      <c r="Q1583" t="str">
        <f>TEXT(tbl_salesdata[[#This Row],[Order Date]],"dddd")</f>
        <v>Friday</v>
      </c>
      <c r="R1583" t="str">
        <f>IF(tbl_salesdata[[#This Row],[Weekdaynum]]&gt;5,"Yes","No")</f>
        <v>No</v>
      </c>
    </row>
    <row r="1584" spans="1:18" hidden="1" x14ac:dyDescent="0.35">
      <c r="A1584">
        <v>733502042</v>
      </c>
      <c r="B1584" s="3">
        <v>44231</v>
      </c>
      <c r="C1584" s="3">
        <v>44237</v>
      </c>
      <c r="D1584" t="s">
        <v>106</v>
      </c>
      <c r="E1584" t="s">
        <v>38</v>
      </c>
      <c r="F1584" t="s">
        <v>47</v>
      </c>
      <c r="G1584" t="s">
        <v>14</v>
      </c>
      <c r="H1584" t="s">
        <v>19</v>
      </c>
      <c r="I1584" s="9">
        <v>8409</v>
      </c>
      <c r="J1584" s="9">
        <v>421.89</v>
      </c>
      <c r="K1584" s="9">
        <v>364.69</v>
      </c>
      <c r="L1584" s="9">
        <f>tbl_salesdata[[#This Row],[Units Sold]]*tbl_salesdata[[#This Row],[Unit Cost]]</f>
        <v>3066678.21</v>
      </c>
      <c r="M1584" s="9">
        <f>tbl_salesdata[[#This Row],[Units Sold]]*tbl_salesdata[[#This Row],[Unit Price]]</f>
        <v>3547673.01</v>
      </c>
      <c r="N1584" s="9">
        <f>tbl_salesdata[[#This Row],[Total Sales]]-tbl_salesdata[[#This Row],[Total Cost]]</f>
        <v>480994.79999999981</v>
      </c>
      <c r="O1584">
        <f>tbl_salesdata[[#This Row],[Ship Date]]-tbl_salesdata[[#This Row],[Order Date]]</f>
        <v>6</v>
      </c>
      <c r="P1584">
        <f>WEEKDAY(tbl_salesdata[[#This Row],[Order Date]],2)</f>
        <v>4</v>
      </c>
      <c r="Q1584" t="str">
        <f>TEXT(tbl_salesdata[[#This Row],[Order Date]],"dddd")</f>
        <v>Thursday</v>
      </c>
      <c r="R1584" t="str">
        <f>IF(tbl_salesdata[[#This Row],[Weekdaynum]]&gt;5,"Yes","No")</f>
        <v>No</v>
      </c>
    </row>
    <row r="1585" spans="1:18" hidden="1" x14ac:dyDescent="0.35">
      <c r="A1585">
        <v>980124938</v>
      </c>
      <c r="B1585" s="3">
        <v>43280</v>
      </c>
      <c r="C1585" s="3">
        <v>43285</v>
      </c>
      <c r="D1585" t="s">
        <v>37</v>
      </c>
      <c r="E1585" t="s">
        <v>38</v>
      </c>
      <c r="F1585" t="s">
        <v>30</v>
      </c>
      <c r="G1585" t="s">
        <v>14</v>
      </c>
      <c r="H1585" t="s">
        <v>19</v>
      </c>
      <c r="I1585" s="9">
        <v>9605</v>
      </c>
      <c r="J1585" s="9">
        <v>81.73</v>
      </c>
      <c r="K1585" s="9">
        <v>56.67</v>
      </c>
      <c r="L1585" s="9">
        <f>tbl_salesdata[[#This Row],[Units Sold]]*tbl_salesdata[[#This Row],[Unit Cost]]</f>
        <v>544315.35</v>
      </c>
      <c r="M1585" s="9">
        <f>tbl_salesdata[[#This Row],[Units Sold]]*tbl_salesdata[[#This Row],[Unit Price]]</f>
        <v>785016.65</v>
      </c>
      <c r="N1585" s="9">
        <f>tbl_salesdata[[#This Row],[Total Sales]]-tbl_salesdata[[#This Row],[Total Cost]]</f>
        <v>240701.30000000005</v>
      </c>
      <c r="O1585">
        <f>tbl_salesdata[[#This Row],[Ship Date]]-tbl_salesdata[[#This Row],[Order Date]]</f>
        <v>5</v>
      </c>
      <c r="P1585">
        <f>WEEKDAY(tbl_salesdata[[#This Row],[Order Date]],2)</f>
        <v>5</v>
      </c>
      <c r="Q1585" t="str">
        <f>TEXT(tbl_salesdata[[#This Row],[Order Date]],"dddd")</f>
        <v>Friday</v>
      </c>
      <c r="R1585" t="str">
        <f>IF(tbl_salesdata[[#This Row],[Weekdaynum]]&gt;5,"Yes","No")</f>
        <v>No</v>
      </c>
    </row>
    <row r="1586" spans="1:18" x14ac:dyDescent="0.35">
      <c r="A1586">
        <v>324775445</v>
      </c>
      <c r="B1586" s="3">
        <v>42224</v>
      </c>
      <c r="C1586" s="3">
        <v>42227</v>
      </c>
      <c r="D1586" t="s">
        <v>28</v>
      </c>
      <c r="E1586" t="s">
        <v>29</v>
      </c>
      <c r="F1586" t="s">
        <v>25</v>
      </c>
      <c r="G1586" t="s">
        <v>14</v>
      </c>
      <c r="H1586" t="s">
        <v>19</v>
      </c>
      <c r="I1586" s="9">
        <v>7126</v>
      </c>
      <c r="J1586" s="9">
        <v>205.7</v>
      </c>
      <c r="K1586" s="9">
        <v>117.11</v>
      </c>
      <c r="L1586" s="9">
        <f>tbl_salesdata[[#This Row],[Units Sold]]*tbl_salesdata[[#This Row],[Unit Cost]]</f>
        <v>834525.86</v>
      </c>
      <c r="M1586" s="9">
        <f>tbl_salesdata[[#This Row],[Units Sold]]*tbl_salesdata[[#This Row],[Unit Price]]</f>
        <v>1465818.2</v>
      </c>
      <c r="N1586" s="9">
        <f>tbl_salesdata[[#This Row],[Total Sales]]-tbl_salesdata[[#This Row],[Total Cost]]</f>
        <v>631292.34</v>
      </c>
      <c r="O1586">
        <f>tbl_salesdata[[#This Row],[Ship Date]]-tbl_salesdata[[#This Row],[Order Date]]</f>
        <v>3</v>
      </c>
      <c r="P1586">
        <f>WEEKDAY(tbl_salesdata[[#This Row],[Order Date]],2)</f>
        <v>6</v>
      </c>
      <c r="Q1586" t="str">
        <f>TEXT(tbl_salesdata[[#This Row],[Order Date]],"dddd")</f>
        <v>Saturday</v>
      </c>
      <c r="R1586" t="str">
        <f>IF(tbl_salesdata[[#This Row],[Weekdaynum]]&gt;5,"Yes","No")</f>
        <v>Yes</v>
      </c>
    </row>
    <row r="1587" spans="1:18" hidden="1" x14ac:dyDescent="0.35">
      <c r="A1587">
        <v>124126040</v>
      </c>
      <c r="B1587" s="3">
        <v>43268</v>
      </c>
      <c r="C1587" s="3">
        <v>43277</v>
      </c>
      <c r="D1587" t="s">
        <v>192</v>
      </c>
      <c r="E1587" t="s">
        <v>32</v>
      </c>
      <c r="F1587" t="s">
        <v>33</v>
      </c>
      <c r="G1587" t="s">
        <v>18</v>
      </c>
      <c r="H1587" t="s">
        <v>34</v>
      </c>
      <c r="I1587" s="9">
        <v>509</v>
      </c>
      <c r="J1587" s="9">
        <v>109.28</v>
      </c>
      <c r="K1587" s="9">
        <v>35.840000000000003</v>
      </c>
      <c r="L1587" s="9">
        <f>tbl_salesdata[[#This Row],[Units Sold]]*tbl_salesdata[[#This Row],[Unit Cost]]</f>
        <v>18242.560000000001</v>
      </c>
      <c r="M1587" s="9">
        <f>tbl_salesdata[[#This Row],[Units Sold]]*tbl_salesdata[[#This Row],[Unit Price]]</f>
        <v>55623.520000000004</v>
      </c>
      <c r="N1587" s="9">
        <f>tbl_salesdata[[#This Row],[Total Sales]]-tbl_salesdata[[#This Row],[Total Cost]]</f>
        <v>37380.960000000006</v>
      </c>
      <c r="O1587">
        <f>tbl_salesdata[[#This Row],[Ship Date]]-tbl_salesdata[[#This Row],[Order Date]]</f>
        <v>9</v>
      </c>
      <c r="P1587">
        <f>WEEKDAY(tbl_salesdata[[#This Row],[Order Date]],2)</f>
        <v>7</v>
      </c>
      <c r="Q1587" t="str">
        <f>TEXT(tbl_salesdata[[#This Row],[Order Date]],"dddd")</f>
        <v>Sunday</v>
      </c>
      <c r="R1587" t="str">
        <f>IF(tbl_salesdata[[#This Row],[Weekdaynum]]&gt;5,"Yes","No")</f>
        <v>Yes</v>
      </c>
    </row>
    <row r="1588" spans="1:18" hidden="1" x14ac:dyDescent="0.35">
      <c r="A1588">
        <v>323164403</v>
      </c>
      <c r="B1588" s="3">
        <v>43987</v>
      </c>
      <c r="C1588" s="3">
        <v>43996</v>
      </c>
      <c r="D1588" t="s">
        <v>114</v>
      </c>
      <c r="E1588" t="s">
        <v>38</v>
      </c>
      <c r="F1588" t="s">
        <v>22</v>
      </c>
      <c r="G1588" t="s">
        <v>14</v>
      </c>
      <c r="H1588" t="s">
        <v>34</v>
      </c>
      <c r="I1588" s="9">
        <v>383</v>
      </c>
      <c r="J1588" s="9">
        <v>47.45</v>
      </c>
      <c r="K1588" s="9">
        <v>31.79</v>
      </c>
      <c r="L1588" s="9">
        <f>tbl_salesdata[[#This Row],[Units Sold]]*tbl_salesdata[[#This Row],[Unit Cost]]</f>
        <v>12175.57</v>
      </c>
      <c r="M1588" s="9">
        <f>tbl_salesdata[[#This Row],[Units Sold]]*tbl_salesdata[[#This Row],[Unit Price]]</f>
        <v>18173.350000000002</v>
      </c>
      <c r="N1588" s="9">
        <f>tbl_salesdata[[#This Row],[Total Sales]]-tbl_salesdata[[#This Row],[Total Cost]]</f>
        <v>5997.7800000000025</v>
      </c>
      <c r="O1588">
        <f>tbl_salesdata[[#This Row],[Ship Date]]-tbl_salesdata[[#This Row],[Order Date]]</f>
        <v>9</v>
      </c>
      <c r="P1588">
        <f>WEEKDAY(tbl_salesdata[[#This Row],[Order Date]],2)</f>
        <v>5</v>
      </c>
      <c r="Q1588" t="str">
        <f>TEXT(tbl_salesdata[[#This Row],[Order Date]],"dddd")</f>
        <v>Friday</v>
      </c>
      <c r="R1588" t="str">
        <f>IF(tbl_salesdata[[#This Row],[Weekdaynum]]&gt;5,"Yes","No")</f>
        <v>No</v>
      </c>
    </row>
    <row r="1589" spans="1:18" hidden="1" x14ac:dyDescent="0.35">
      <c r="A1589">
        <v>725188910</v>
      </c>
      <c r="B1589" s="3">
        <v>43473</v>
      </c>
      <c r="C1589" s="3">
        <v>43474</v>
      </c>
      <c r="D1589" t="s">
        <v>46</v>
      </c>
      <c r="E1589" t="s">
        <v>29</v>
      </c>
      <c r="F1589" t="s">
        <v>25</v>
      </c>
      <c r="G1589" t="s">
        <v>14</v>
      </c>
      <c r="H1589" t="s">
        <v>26</v>
      </c>
      <c r="I1589" s="9">
        <v>8369</v>
      </c>
      <c r="J1589" s="9">
        <v>205.7</v>
      </c>
      <c r="K1589" s="9">
        <v>117.11</v>
      </c>
      <c r="L1589" s="9">
        <f>tbl_salesdata[[#This Row],[Units Sold]]*tbl_salesdata[[#This Row],[Unit Cost]]</f>
        <v>980093.59</v>
      </c>
      <c r="M1589" s="9">
        <f>tbl_salesdata[[#This Row],[Units Sold]]*tbl_salesdata[[#This Row],[Unit Price]]</f>
        <v>1721503.2999999998</v>
      </c>
      <c r="N1589" s="9">
        <f>tbl_salesdata[[#This Row],[Total Sales]]-tbl_salesdata[[#This Row],[Total Cost]]</f>
        <v>741409.70999999985</v>
      </c>
      <c r="O1589">
        <f>tbl_salesdata[[#This Row],[Ship Date]]-tbl_salesdata[[#This Row],[Order Date]]</f>
        <v>1</v>
      </c>
      <c r="P1589">
        <f>WEEKDAY(tbl_salesdata[[#This Row],[Order Date]],2)</f>
        <v>2</v>
      </c>
      <c r="Q1589" t="str">
        <f>TEXT(tbl_salesdata[[#This Row],[Order Date]],"dddd")</f>
        <v>Tuesday</v>
      </c>
      <c r="R1589" t="str">
        <f>IF(tbl_salesdata[[#This Row],[Weekdaynum]]&gt;5,"Yes","No")</f>
        <v>No</v>
      </c>
    </row>
    <row r="1590" spans="1:18" hidden="1" x14ac:dyDescent="0.35">
      <c r="A1590">
        <v>131810891</v>
      </c>
      <c r="B1590" s="3">
        <v>42303</v>
      </c>
      <c r="C1590" s="3">
        <v>42315</v>
      </c>
      <c r="D1590" t="s">
        <v>134</v>
      </c>
      <c r="E1590" t="s">
        <v>38</v>
      </c>
      <c r="F1590" t="s">
        <v>22</v>
      </c>
      <c r="G1590" t="s">
        <v>14</v>
      </c>
      <c r="H1590" t="s">
        <v>15</v>
      </c>
      <c r="I1590" s="9">
        <v>4627</v>
      </c>
      <c r="J1590" s="9">
        <v>47.45</v>
      </c>
      <c r="K1590" s="9">
        <v>31.79</v>
      </c>
      <c r="L1590" s="9">
        <f>tbl_salesdata[[#This Row],[Units Sold]]*tbl_salesdata[[#This Row],[Unit Cost]]</f>
        <v>147092.32999999999</v>
      </c>
      <c r="M1590" s="9">
        <f>tbl_salesdata[[#This Row],[Units Sold]]*tbl_salesdata[[#This Row],[Unit Price]]</f>
        <v>219551.15000000002</v>
      </c>
      <c r="N1590" s="9">
        <f>tbl_salesdata[[#This Row],[Total Sales]]-tbl_salesdata[[#This Row],[Total Cost]]</f>
        <v>72458.820000000036</v>
      </c>
      <c r="O1590">
        <f>tbl_salesdata[[#This Row],[Ship Date]]-tbl_salesdata[[#This Row],[Order Date]]</f>
        <v>12</v>
      </c>
      <c r="P1590">
        <f>WEEKDAY(tbl_salesdata[[#This Row],[Order Date]],2)</f>
        <v>1</v>
      </c>
      <c r="Q1590" t="str">
        <f>TEXT(tbl_salesdata[[#This Row],[Order Date]],"dddd")</f>
        <v>Monday</v>
      </c>
      <c r="R1590" t="str">
        <f>IF(tbl_salesdata[[#This Row],[Weekdaynum]]&gt;5,"Yes","No")</f>
        <v>No</v>
      </c>
    </row>
    <row r="1591" spans="1:18" hidden="1" x14ac:dyDescent="0.35">
      <c r="A1591">
        <v>114954173</v>
      </c>
      <c r="B1591" s="3">
        <v>44595</v>
      </c>
      <c r="C1591" s="3">
        <v>44609</v>
      </c>
      <c r="D1591" t="s">
        <v>117</v>
      </c>
      <c r="E1591" t="s">
        <v>21</v>
      </c>
      <c r="F1591" t="s">
        <v>56</v>
      </c>
      <c r="G1591" t="s">
        <v>18</v>
      </c>
      <c r="H1591" t="s">
        <v>19</v>
      </c>
      <c r="I1591" s="9">
        <v>6349</v>
      </c>
      <c r="J1591" s="9">
        <v>9.33</v>
      </c>
      <c r="K1591" s="9">
        <v>6.92</v>
      </c>
      <c r="L1591" s="9">
        <f>tbl_salesdata[[#This Row],[Units Sold]]*tbl_salesdata[[#This Row],[Unit Cost]]</f>
        <v>43935.08</v>
      </c>
      <c r="M1591" s="9">
        <f>tbl_salesdata[[#This Row],[Units Sold]]*tbl_salesdata[[#This Row],[Unit Price]]</f>
        <v>59236.17</v>
      </c>
      <c r="N1591" s="9">
        <f>tbl_salesdata[[#This Row],[Total Sales]]-tbl_salesdata[[#This Row],[Total Cost]]</f>
        <v>15301.089999999997</v>
      </c>
      <c r="O1591">
        <f>tbl_salesdata[[#This Row],[Ship Date]]-tbl_salesdata[[#This Row],[Order Date]]</f>
        <v>14</v>
      </c>
      <c r="P1591">
        <f>WEEKDAY(tbl_salesdata[[#This Row],[Order Date]],2)</f>
        <v>4</v>
      </c>
      <c r="Q1591" t="str">
        <f>TEXT(tbl_salesdata[[#This Row],[Order Date]],"dddd")</f>
        <v>Thursday</v>
      </c>
      <c r="R1591" t="str">
        <f>IF(tbl_salesdata[[#This Row],[Weekdaynum]]&gt;5,"Yes","No")</f>
        <v>No</v>
      </c>
    </row>
    <row r="1592" spans="1:18" hidden="1" x14ac:dyDescent="0.35">
      <c r="A1592">
        <v>966855084</v>
      </c>
      <c r="B1592" s="3">
        <v>42547</v>
      </c>
      <c r="C1592" s="3">
        <v>42554</v>
      </c>
      <c r="D1592" t="s">
        <v>36</v>
      </c>
      <c r="E1592" t="s">
        <v>29</v>
      </c>
      <c r="F1592" t="s">
        <v>30</v>
      </c>
      <c r="G1592" t="s">
        <v>14</v>
      </c>
      <c r="H1592" t="s">
        <v>19</v>
      </c>
      <c r="I1592" s="9">
        <v>2760</v>
      </c>
      <c r="J1592" s="9">
        <v>81.73</v>
      </c>
      <c r="K1592" s="9">
        <v>56.67</v>
      </c>
      <c r="L1592" s="9">
        <f>tbl_salesdata[[#This Row],[Units Sold]]*tbl_salesdata[[#This Row],[Unit Cost]]</f>
        <v>156409.20000000001</v>
      </c>
      <c r="M1592" s="9">
        <f>tbl_salesdata[[#This Row],[Units Sold]]*tbl_salesdata[[#This Row],[Unit Price]]</f>
        <v>225574.80000000002</v>
      </c>
      <c r="N1592" s="9">
        <f>tbl_salesdata[[#This Row],[Total Sales]]-tbl_salesdata[[#This Row],[Total Cost]]</f>
        <v>69165.600000000006</v>
      </c>
      <c r="O1592">
        <f>tbl_salesdata[[#This Row],[Ship Date]]-tbl_salesdata[[#This Row],[Order Date]]</f>
        <v>7</v>
      </c>
      <c r="P1592">
        <f>WEEKDAY(tbl_salesdata[[#This Row],[Order Date]],2)</f>
        <v>7</v>
      </c>
      <c r="Q1592" t="str">
        <f>TEXT(tbl_salesdata[[#This Row],[Order Date]],"dddd")</f>
        <v>Sunday</v>
      </c>
      <c r="R1592" t="str">
        <f>IF(tbl_salesdata[[#This Row],[Weekdaynum]]&gt;5,"Yes","No")</f>
        <v>Yes</v>
      </c>
    </row>
    <row r="1593" spans="1:18" x14ac:dyDescent="0.35">
      <c r="A1593">
        <v>747327220</v>
      </c>
      <c r="B1593" s="3">
        <v>43330</v>
      </c>
      <c r="C1593" s="3">
        <v>43351</v>
      </c>
      <c r="D1593" t="s">
        <v>214</v>
      </c>
      <c r="E1593" t="s">
        <v>21</v>
      </c>
      <c r="F1593" t="s">
        <v>17</v>
      </c>
      <c r="G1593" t="s">
        <v>14</v>
      </c>
      <c r="H1593" t="s">
        <v>34</v>
      </c>
      <c r="I1593" s="9">
        <v>9587</v>
      </c>
      <c r="J1593" s="9">
        <v>152.58000000000001</v>
      </c>
      <c r="K1593" s="9">
        <v>97.44</v>
      </c>
      <c r="L1593" s="9">
        <f>tbl_salesdata[[#This Row],[Units Sold]]*tbl_salesdata[[#This Row],[Unit Cost]]</f>
        <v>934157.28</v>
      </c>
      <c r="M1593" s="9">
        <f>tbl_salesdata[[#This Row],[Units Sold]]*tbl_salesdata[[#This Row],[Unit Price]]</f>
        <v>1462784.4600000002</v>
      </c>
      <c r="N1593" s="9">
        <f>tbl_salesdata[[#This Row],[Total Sales]]-tbl_salesdata[[#This Row],[Total Cost]]</f>
        <v>528627.18000000017</v>
      </c>
      <c r="O1593">
        <f>tbl_salesdata[[#This Row],[Ship Date]]-tbl_salesdata[[#This Row],[Order Date]]</f>
        <v>21</v>
      </c>
      <c r="P1593">
        <f>WEEKDAY(tbl_salesdata[[#This Row],[Order Date]],2)</f>
        <v>6</v>
      </c>
      <c r="Q1593" t="str">
        <f>TEXT(tbl_salesdata[[#This Row],[Order Date]],"dddd")</f>
        <v>Saturday</v>
      </c>
      <c r="R1593" t="str">
        <f>IF(tbl_salesdata[[#This Row],[Weekdaynum]]&gt;5,"Yes","No")</f>
        <v>Yes</v>
      </c>
    </row>
    <row r="1594" spans="1:18" hidden="1" x14ac:dyDescent="0.35">
      <c r="A1594">
        <v>947437608</v>
      </c>
      <c r="B1594" s="3">
        <v>42802</v>
      </c>
      <c r="C1594" s="3">
        <v>42807</v>
      </c>
      <c r="D1594" t="s">
        <v>92</v>
      </c>
      <c r="E1594" t="s">
        <v>32</v>
      </c>
      <c r="F1594" t="s">
        <v>13</v>
      </c>
      <c r="G1594" t="s">
        <v>14</v>
      </c>
      <c r="H1594" t="s">
        <v>26</v>
      </c>
      <c r="I1594" s="9">
        <v>6697</v>
      </c>
      <c r="J1594" s="9">
        <v>255.28</v>
      </c>
      <c r="K1594" s="9">
        <v>159.41999999999999</v>
      </c>
      <c r="L1594" s="9">
        <f>tbl_salesdata[[#This Row],[Units Sold]]*tbl_salesdata[[#This Row],[Unit Cost]]</f>
        <v>1067635.74</v>
      </c>
      <c r="M1594" s="9">
        <f>tbl_salesdata[[#This Row],[Units Sold]]*tbl_salesdata[[#This Row],[Unit Price]]</f>
        <v>1709610.16</v>
      </c>
      <c r="N1594" s="9">
        <f>tbl_salesdata[[#This Row],[Total Sales]]-tbl_salesdata[[#This Row],[Total Cost]]</f>
        <v>641974.41999999993</v>
      </c>
      <c r="O1594">
        <f>tbl_salesdata[[#This Row],[Ship Date]]-tbl_salesdata[[#This Row],[Order Date]]</f>
        <v>5</v>
      </c>
      <c r="P1594">
        <f>WEEKDAY(tbl_salesdata[[#This Row],[Order Date]],2)</f>
        <v>3</v>
      </c>
      <c r="Q1594" t="str">
        <f>TEXT(tbl_salesdata[[#This Row],[Order Date]],"dddd")</f>
        <v>Wednesday</v>
      </c>
      <c r="R1594" t="str">
        <f>IF(tbl_salesdata[[#This Row],[Weekdaynum]]&gt;5,"Yes","No")</f>
        <v>No</v>
      </c>
    </row>
    <row r="1595" spans="1:18" hidden="1" x14ac:dyDescent="0.35">
      <c r="A1595">
        <v>112154376</v>
      </c>
      <c r="B1595" s="3">
        <v>42529</v>
      </c>
      <c r="C1595" s="3">
        <v>42550</v>
      </c>
      <c r="D1595" t="s">
        <v>167</v>
      </c>
      <c r="E1595" t="s">
        <v>38</v>
      </c>
      <c r="F1595" t="s">
        <v>22</v>
      </c>
      <c r="G1595" t="s">
        <v>14</v>
      </c>
      <c r="H1595" t="s">
        <v>19</v>
      </c>
      <c r="I1595" s="9">
        <v>7827</v>
      </c>
      <c r="J1595" s="9">
        <v>47.45</v>
      </c>
      <c r="K1595" s="9">
        <v>31.79</v>
      </c>
      <c r="L1595" s="9">
        <f>tbl_salesdata[[#This Row],[Units Sold]]*tbl_salesdata[[#This Row],[Unit Cost]]</f>
        <v>248820.33</v>
      </c>
      <c r="M1595" s="9">
        <f>tbl_salesdata[[#This Row],[Units Sold]]*tbl_salesdata[[#This Row],[Unit Price]]</f>
        <v>371391.15</v>
      </c>
      <c r="N1595" s="9">
        <f>tbl_salesdata[[#This Row],[Total Sales]]-tbl_salesdata[[#This Row],[Total Cost]]</f>
        <v>122570.82000000004</v>
      </c>
      <c r="O1595">
        <f>tbl_salesdata[[#This Row],[Ship Date]]-tbl_salesdata[[#This Row],[Order Date]]</f>
        <v>21</v>
      </c>
      <c r="P1595">
        <f>WEEKDAY(tbl_salesdata[[#This Row],[Order Date]],2)</f>
        <v>3</v>
      </c>
      <c r="Q1595" t="str">
        <f>TEXT(tbl_salesdata[[#This Row],[Order Date]],"dddd")</f>
        <v>Wednesday</v>
      </c>
      <c r="R1595" t="str">
        <f>IF(tbl_salesdata[[#This Row],[Weekdaynum]]&gt;5,"Yes","No")</f>
        <v>No</v>
      </c>
    </row>
    <row r="1596" spans="1:18" hidden="1" x14ac:dyDescent="0.35">
      <c r="A1596">
        <v>217699086</v>
      </c>
      <c r="B1596" s="3">
        <v>43459</v>
      </c>
      <c r="C1596" s="3">
        <v>43474</v>
      </c>
      <c r="D1596" t="s">
        <v>81</v>
      </c>
      <c r="E1596" t="s">
        <v>32</v>
      </c>
      <c r="F1596" t="s">
        <v>76</v>
      </c>
      <c r="G1596" t="s">
        <v>18</v>
      </c>
      <c r="H1596" t="s">
        <v>15</v>
      </c>
      <c r="I1596" s="9">
        <v>852</v>
      </c>
      <c r="J1596" s="9">
        <v>668.27</v>
      </c>
      <c r="K1596" s="9">
        <v>502.54</v>
      </c>
      <c r="L1596" s="9">
        <f>tbl_salesdata[[#This Row],[Units Sold]]*tbl_salesdata[[#This Row],[Unit Cost]]</f>
        <v>428164.08</v>
      </c>
      <c r="M1596" s="9">
        <f>tbl_salesdata[[#This Row],[Units Sold]]*tbl_salesdata[[#This Row],[Unit Price]]</f>
        <v>569366.04</v>
      </c>
      <c r="N1596" s="9">
        <f>tbl_salesdata[[#This Row],[Total Sales]]-tbl_salesdata[[#This Row],[Total Cost]]</f>
        <v>141201.96000000002</v>
      </c>
      <c r="O1596">
        <f>tbl_salesdata[[#This Row],[Ship Date]]-tbl_salesdata[[#This Row],[Order Date]]</f>
        <v>15</v>
      </c>
      <c r="P1596">
        <f>WEEKDAY(tbl_salesdata[[#This Row],[Order Date]],2)</f>
        <v>2</v>
      </c>
      <c r="Q1596" t="str">
        <f>TEXT(tbl_salesdata[[#This Row],[Order Date]],"dddd")</f>
        <v>Tuesday</v>
      </c>
      <c r="R1596" t="str">
        <f>IF(tbl_salesdata[[#This Row],[Weekdaynum]]&gt;5,"Yes","No")</f>
        <v>No</v>
      </c>
    </row>
    <row r="1597" spans="1:18" x14ac:dyDescent="0.35">
      <c r="A1597">
        <v>636757123</v>
      </c>
      <c r="B1597" s="3">
        <v>42525</v>
      </c>
      <c r="C1597" s="3">
        <v>42529</v>
      </c>
      <c r="D1597" t="s">
        <v>177</v>
      </c>
      <c r="E1597" t="s">
        <v>24</v>
      </c>
      <c r="F1597" t="s">
        <v>68</v>
      </c>
      <c r="G1597" t="s">
        <v>18</v>
      </c>
      <c r="H1597" t="s">
        <v>26</v>
      </c>
      <c r="I1597" s="9">
        <v>9438</v>
      </c>
      <c r="J1597" s="9">
        <v>154.06</v>
      </c>
      <c r="K1597" s="9">
        <v>90.93</v>
      </c>
      <c r="L1597" s="9">
        <f>tbl_salesdata[[#This Row],[Units Sold]]*tbl_salesdata[[#This Row],[Unit Cost]]</f>
        <v>858197.34000000008</v>
      </c>
      <c r="M1597" s="9">
        <f>tbl_salesdata[[#This Row],[Units Sold]]*tbl_salesdata[[#This Row],[Unit Price]]</f>
        <v>1454018.28</v>
      </c>
      <c r="N1597" s="9">
        <f>tbl_salesdata[[#This Row],[Total Sales]]-tbl_salesdata[[#This Row],[Total Cost]]</f>
        <v>595820.93999999994</v>
      </c>
      <c r="O1597">
        <f>tbl_salesdata[[#This Row],[Ship Date]]-tbl_salesdata[[#This Row],[Order Date]]</f>
        <v>4</v>
      </c>
      <c r="P1597">
        <f>WEEKDAY(tbl_salesdata[[#This Row],[Order Date]],2)</f>
        <v>6</v>
      </c>
      <c r="Q1597" t="str">
        <f>TEXT(tbl_salesdata[[#This Row],[Order Date]],"dddd")</f>
        <v>Saturday</v>
      </c>
      <c r="R1597" t="str">
        <f>IF(tbl_salesdata[[#This Row],[Weekdaynum]]&gt;5,"Yes","No")</f>
        <v>Yes</v>
      </c>
    </row>
    <row r="1598" spans="1:18" hidden="1" x14ac:dyDescent="0.35">
      <c r="A1598">
        <v>946780145</v>
      </c>
      <c r="B1598" s="3">
        <v>42523</v>
      </c>
      <c r="C1598" s="3">
        <v>42541</v>
      </c>
      <c r="D1598" t="s">
        <v>106</v>
      </c>
      <c r="E1598" t="s">
        <v>38</v>
      </c>
      <c r="F1598" t="s">
        <v>25</v>
      </c>
      <c r="G1598" t="s">
        <v>14</v>
      </c>
      <c r="H1598" t="s">
        <v>19</v>
      </c>
      <c r="I1598" s="9">
        <v>2139</v>
      </c>
      <c r="J1598" s="9">
        <v>205.7</v>
      </c>
      <c r="K1598" s="9">
        <v>117.11</v>
      </c>
      <c r="L1598" s="9">
        <f>tbl_salesdata[[#This Row],[Units Sold]]*tbl_salesdata[[#This Row],[Unit Cost]]</f>
        <v>250498.29</v>
      </c>
      <c r="M1598" s="9">
        <f>tbl_salesdata[[#This Row],[Units Sold]]*tbl_salesdata[[#This Row],[Unit Price]]</f>
        <v>439992.3</v>
      </c>
      <c r="N1598" s="9">
        <f>tbl_salesdata[[#This Row],[Total Sales]]-tbl_salesdata[[#This Row],[Total Cost]]</f>
        <v>189494.00999999998</v>
      </c>
      <c r="O1598">
        <f>tbl_salesdata[[#This Row],[Ship Date]]-tbl_salesdata[[#This Row],[Order Date]]</f>
        <v>18</v>
      </c>
      <c r="P1598">
        <f>WEEKDAY(tbl_salesdata[[#This Row],[Order Date]],2)</f>
        <v>4</v>
      </c>
      <c r="Q1598" t="str">
        <f>TEXT(tbl_salesdata[[#This Row],[Order Date]],"dddd")</f>
        <v>Thursday</v>
      </c>
      <c r="R1598" t="str">
        <f>IF(tbl_salesdata[[#This Row],[Weekdaynum]]&gt;5,"Yes","No")</f>
        <v>No</v>
      </c>
    </row>
    <row r="1599" spans="1:18" x14ac:dyDescent="0.35">
      <c r="A1599">
        <v>113524663</v>
      </c>
      <c r="B1599" s="3">
        <v>44863</v>
      </c>
      <c r="C1599" s="3">
        <v>44864</v>
      </c>
      <c r="D1599" t="s">
        <v>95</v>
      </c>
      <c r="E1599" t="s">
        <v>21</v>
      </c>
      <c r="F1599" t="s">
        <v>42</v>
      </c>
      <c r="G1599" t="s">
        <v>14</v>
      </c>
      <c r="H1599" t="s">
        <v>26</v>
      </c>
      <c r="I1599" s="9">
        <v>3325</v>
      </c>
      <c r="J1599" s="9">
        <v>437.2</v>
      </c>
      <c r="K1599" s="9">
        <v>263.33</v>
      </c>
      <c r="L1599" s="9">
        <f>tbl_salesdata[[#This Row],[Units Sold]]*tbl_salesdata[[#This Row],[Unit Cost]]</f>
        <v>875572.25</v>
      </c>
      <c r="M1599" s="9">
        <f>tbl_salesdata[[#This Row],[Units Sold]]*tbl_salesdata[[#This Row],[Unit Price]]</f>
        <v>1453690</v>
      </c>
      <c r="N1599" s="9">
        <f>tbl_salesdata[[#This Row],[Total Sales]]-tbl_salesdata[[#This Row],[Total Cost]]</f>
        <v>578117.75</v>
      </c>
      <c r="O1599">
        <f>tbl_salesdata[[#This Row],[Ship Date]]-tbl_salesdata[[#This Row],[Order Date]]</f>
        <v>1</v>
      </c>
      <c r="P1599">
        <f>WEEKDAY(tbl_salesdata[[#This Row],[Order Date]],2)</f>
        <v>6</v>
      </c>
      <c r="Q1599" t="str">
        <f>TEXT(tbl_salesdata[[#This Row],[Order Date]],"dddd")</f>
        <v>Saturday</v>
      </c>
      <c r="R1599" t="str">
        <f>IF(tbl_salesdata[[#This Row],[Weekdaynum]]&gt;5,"Yes","No")</f>
        <v>Yes</v>
      </c>
    </row>
    <row r="1600" spans="1:18" x14ac:dyDescent="0.35">
      <c r="A1600">
        <v>982566821</v>
      </c>
      <c r="B1600" s="3">
        <v>44303</v>
      </c>
      <c r="C1600" s="3">
        <v>44314</v>
      </c>
      <c r="D1600" t="s">
        <v>152</v>
      </c>
      <c r="E1600" t="s">
        <v>21</v>
      </c>
      <c r="F1600" t="s">
        <v>40</v>
      </c>
      <c r="G1600" t="s">
        <v>14</v>
      </c>
      <c r="H1600" t="s">
        <v>15</v>
      </c>
      <c r="I1600" s="9">
        <v>2212</v>
      </c>
      <c r="J1600" s="9">
        <v>651.21</v>
      </c>
      <c r="K1600" s="9">
        <v>524.96</v>
      </c>
      <c r="L1600" s="9">
        <f>tbl_salesdata[[#This Row],[Units Sold]]*tbl_salesdata[[#This Row],[Unit Cost]]</f>
        <v>1161211.52</v>
      </c>
      <c r="M1600" s="9">
        <f>tbl_salesdata[[#This Row],[Units Sold]]*tbl_salesdata[[#This Row],[Unit Price]]</f>
        <v>1440476.52</v>
      </c>
      <c r="N1600" s="9">
        <f>tbl_salesdata[[#This Row],[Total Sales]]-tbl_salesdata[[#This Row],[Total Cost]]</f>
        <v>279265</v>
      </c>
      <c r="O1600">
        <f>tbl_salesdata[[#This Row],[Ship Date]]-tbl_salesdata[[#This Row],[Order Date]]</f>
        <v>11</v>
      </c>
      <c r="P1600">
        <f>WEEKDAY(tbl_salesdata[[#This Row],[Order Date]],2)</f>
        <v>6</v>
      </c>
      <c r="Q1600" t="str">
        <f>TEXT(tbl_salesdata[[#This Row],[Order Date]],"dddd")</f>
        <v>Saturday</v>
      </c>
      <c r="R1600" t="str">
        <f>IF(tbl_salesdata[[#This Row],[Weekdaynum]]&gt;5,"Yes","No")</f>
        <v>Yes</v>
      </c>
    </row>
    <row r="1601" spans="1:18" hidden="1" x14ac:dyDescent="0.35">
      <c r="A1601">
        <v>251738250</v>
      </c>
      <c r="B1601" s="3">
        <v>44410</v>
      </c>
      <c r="C1601" s="3">
        <v>44416</v>
      </c>
      <c r="D1601" t="s">
        <v>82</v>
      </c>
      <c r="E1601" t="s">
        <v>32</v>
      </c>
      <c r="F1601" t="s">
        <v>68</v>
      </c>
      <c r="G1601" t="s">
        <v>18</v>
      </c>
      <c r="H1601" t="s">
        <v>26</v>
      </c>
      <c r="I1601" s="9">
        <v>3797</v>
      </c>
      <c r="J1601" s="9">
        <v>154.06</v>
      </c>
      <c r="K1601" s="9">
        <v>90.93</v>
      </c>
      <c r="L1601" s="9">
        <f>tbl_salesdata[[#This Row],[Units Sold]]*tbl_salesdata[[#This Row],[Unit Cost]]</f>
        <v>345261.21</v>
      </c>
      <c r="M1601" s="9">
        <f>tbl_salesdata[[#This Row],[Units Sold]]*tbl_salesdata[[#This Row],[Unit Price]]</f>
        <v>584965.82000000007</v>
      </c>
      <c r="N1601" s="9">
        <f>tbl_salesdata[[#This Row],[Total Sales]]-tbl_salesdata[[#This Row],[Total Cost]]</f>
        <v>239704.61000000004</v>
      </c>
      <c r="O1601">
        <f>tbl_salesdata[[#This Row],[Ship Date]]-tbl_salesdata[[#This Row],[Order Date]]</f>
        <v>6</v>
      </c>
      <c r="P1601">
        <f>WEEKDAY(tbl_salesdata[[#This Row],[Order Date]],2)</f>
        <v>1</v>
      </c>
      <c r="Q1601" t="str">
        <f>TEXT(tbl_salesdata[[#This Row],[Order Date]],"dddd")</f>
        <v>Monday</v>
      </c>
      <c r="R1601" t="str">
        <f>IF(tbl_salesdata[[#This Row],[Weekdaynum]]&gt;5,"Yes","No")</f>
        <v>No</v>
      </c>
    </row>
    <row r="1602" spans="1:18" hidden="1" x14ac:dyDescent="0.35">
      <c r="A1602">
        <v>382963502</v>
      </c>
      <c r="B1602" s="3">
        <v>44130</v>
      </c>
      <c r="C1602" s="3">
        <v>44145</v>
      </c>
      <c r="D1602" t="s">
        <v>166</v>
      </c>
      <c r="E1602" t="s">
        <v>38</v>
      </c>
      <c r="F1602" t="s">
        <v>47</v>
      </c>
      <c r="G1602" t="s">
        <v>14</v>
      </c>
      <c r="H1602" t="s">
        <v>15</v>
      </c>
      <c r="I1602" s="9">
        <v>6265</v>
      </c>
      <c r="J1602" s="9">
        <v>421.89</v>
      </c>
      <c r="K1602" s="9">
        <v>364.69</v>
      </c>
      <c r="L1602" s="9">
        <f>tbl_salesdata[[#This Row],[Units Sold]]*tbl_salesdata[[#This Row],[Unit Cost]]</f>
        <v>2284782.85</v>
      </c>
      <c r="M1602" s="9">
        <f>tbl_salesdata[[#This Row],[Units Sold]]*tbl_salesdata[[#This Row],[Unit Price]]</f>
        <v>2643140.85</v>
      </c>
      <c r="N1602" s="9">
        <f>tbl_salesdata[[#This Row],[Total Sales]]-tbl_salesdata[[#This Row],[Total Cost]]</f>
        <v>358358</v>
      </c>
      <c r="O1602">
        <f>tbl_salesdata[[#This Row],[Ship Date]]-tbl_salesdata[[#This Row],[Order Date]]</f>
        <v>15</v>
      </c>
      <c r="P1602">
        <f>WEEKDAY(tbl_salesdata[[#This Row],[Order Date]],2)</f>
        <v>1</v>
      </c>
      <c r="Q1602" t="str">
        <f>TEXT(tbl_salesdata[[#This Row],[Order Date]],"dddd")</f>
        <v>Monday</v>
      </c>
      <c r="R1602" t="str">
        <f>IF(tbl_salesdata[[#This Row],[Weekdaynum]]&gt;5,"Yes","No")</f>
        <v>No</v>
      </c>
    </row>
    <row r="1603" spans="1:18" hidden="1" x14ac:dyDescent="0.35">
      <c r="A1603">
        <v>238170993</v>
      </c>
      <c r="B1603" s="3">
        <v>44187</v>
      </c>
      <c r="C1603" s="3">
        <v>44189</v>
      </c>
      <c r="D1603" t="s">
        <v>125</v>
      </c>
      <c r="E1603" t="s">
        <v>21</v>
      </c>
      <c r="F1603" t="s">
        <v>22</v>
      </c>
      <c r="G1603" t="s">
        <v>18</v>
      </c>
      <c r="H1603" t="s">
        <v>26</v>
      </c>
      <c r="I1603" s="9">
        <v>8944</v>
      </c>
      <c r="J1603" s="9">
        <v>47.45</v>
      </c>
      <c r="K1603" s="9">
        <v>31.79</v>
      </c>
      <c r="L1603" s="9">
        <f>tbl_salesdata[[#This Row],[Units Sold]]*tbl_salesdata[[#This Row],[Unit Cost]]</f>
        <v>284329.76</v>
      </c>
      <c r="M1603" s="9">
        <f>tbl_salesdata[[#This Row],[Units Sold]]*tbl_salesdata[[#This Row],[Unit Price]]</f>
        <v>424392.80000000005</v>
      </c>
      <c r="N1603" s="9">
        <f>tbl_salesdata[[#This Row],[Total Sales]]-tbl_salesdata[[#This Row],[Total Cost]]</f>
        <v>140063.04000000004</v>
      </c>
      <c r="O1603">
        <f>tbl_salesdata[[#This Row],[Ship Date]]-tbl_salesdata[[#This Row],[Order Date]]</f>
        <v>2</v>
      </c>
      <c r="P1603">
        <f>WEEKDAY(tbl_salesdata[[#This Row],[Order Date]],2)</f>
        <v>2</v>
      </c>
      <c r="Q1603" t="str">
        <f>TEXT(tbl_salesdata[[#This Row],[Order Date]],"dddd")</f>
        <v>Tuesday</v>
      </c>
      <c r="R1603" t="str">
        <f>IF(tbl_salesdata[[#This Row],[Weekdaynum]]&gt;5,"Yes","No")</f>
        <v>No</v>
      </c>
    </row>
    <row r="1604" spans="1:18" hidden="1" x14ac:dyDescent="0.35">
      <c r="A1604">
        <v>953347051</v>
      </c>
      <c r="B1604" s="3">
        <v>42069</v>
      </c>
      <c r="C1604" s="3">
        <v>42090</v>
      </c>
      <c r="D1604" t="s">
        <v>147</v>
      </c>
      <c r="E1604" t="s">
        <v>38</v>
      </c>
      <c r="F1604" t="s">
        <v>13</v>
      </c>
      <c r="G1604" t="s">
        <v>18</v>
      </c>
      <c r="H1604" t="s">
        <v>15</v>
      </c>
      <c r="I1604" s="9">
        <v>5433</v>
      </c>
      <c r="J1604" s="9">
        <v>255.28</v>
      </c>
      <c r="K1604" s="9">
        <v>159.41999999999999</v>
      </c>
      <c r="L1604" s="9">
        <f>tbl_salesdata[[#This Row],[Units Sold]]*tbl_salesdata[[#This Row],[Unit Cost]]</f>
        <v>866128.86</v>
      </c>
      <c r="M1604" s="9">
        <f>tbl_salesdata[[#This Row],[Units Sold]]*tbl_salesdata[[#This Row],[Unit Price]]</f>
        <v>1386936.24</v>
      </c>
      <c r="N1604" s="9">
        <f>tbl_salesdata[[#This Row],[Total Sales]]-tbl_salesdata[[#This Row],[Total Cost]]</f>
        <v>520807.38</v>
      </c>
      <c r="O1604">
        <f>tbl_salesdata[[#This Row],[Ship Date]]-tbl_salesdata[[#This Row],[Order Date]]</f>
        <v>21</v>
      </c>
      <c r="P1604">
        <f>WEEKDAY(tbl_salesdata[[#This Row],[Order Date]],2)</f>
        <v>5</v>
      </c>
      <c r="Q1604" t="str">
        <f>TEXT(tbl_salesdata[[#This Row],[Order Date]],"dddd")</f>
        <v>Friday</v>
      </c>
      <c r="R1604" t="str">
        <f>IF(tbl_salesdata[[#This Row],[Weekdaynum]]&gt;5,"Yes","No")</f>
        <v>No</v>
      </c>
    </row>
    <row r="1605" spans="1:18" hidden="1" x14ac:dyDescent="0.35">
      <c r="A1605">
        <v>134790503</v>
      </c>
      <c r="B1605" s="3">
        <v>43923</v>
      </c>
      <c r="C1605" s="3">
        <v>43934</v>
      </c>
      <c r="D1605" t="s">
        <v>178</v>
      </c>
      <c r="E1605" t="s">
        <v>21</v>
      </c>
      <c r="F1605" t="s">
        <v>33</v>
      </c>
      <c r="G1605" t="s">
        <v>14</v>
      </c>
      <c r="H1605" t="s">
        <v>15</v>
      </c>
      <c r="I1605" s="9">
        <v>6360</v>
      </c>
      <c r="J1605" s="9">
        <v>109.28</v>
      </c>
      <c r="K1605" s="9">
        <v>35.840000000000003</v>
      </c>
      <c r="L1605" s="9">
        <f>tbl_salesdata[[#This Row],[Units Sold]]*tbl_salesdata[[#This Row],[Unit Cost]]</f>
        <v>227942.40000000002</v>
      </c>
      <c r="M1605" s="9">
        <f>tbl_salesdata[[#This Row],[Units Sold]]*tbl_salesdata[[#This Row],[Unit Price]]</f>
        <v>695020.8</v>
      </c>
      <c r="N1605" s="9">
        <f>tbl_salesdata[[#This Row],[Total Sales]]-tbl_salesdata[[#This Row],[Total Cost]]</f>
        <v>467078.40000000002</v>
      </c>
      <c r="O1605">
        <f>tbl_salesdata[[#This Row],[Ship Date]]-tbl_salesdata[[#This Row],[Order Date]]</f>
        <v>11</v>
      </c>
      <c r="P1605">
        <f>WEEKDAY(tbl_salesdata[[#This Row],[Order Date]],2)</f>
        <v>4</v>
      </c>
      <c r="Q1605" t="str">
        <f>TEXT(tbl_salesdata[[#This Row],[Order Date]],"dddd")</f>
        <v>Thursday</v>
      </c>
      <c r="R1605" t="str">
        <f>IF(tbl_salesdata[[#This Row],[Weekdaynum]]&gt;5,"Yes","No")</f>
        <v>No</v>
      </c>
    </row>
    <row r="1606" spans="1:18" x14ac:dyDescent="0.35">
      <c r="A1606">
        <v>804132115</v>
      </c>
      <c r="B1606" s="3">
        <v>44114</v>
      </c>
      <c r="C1606" s="3">
        <v>44134</v>
      </c>
      <c r="D1606" t="s">
        <v>97</v>
      </c>
      <c r="E1606" t="s">
        <v>29</v>
      </c>
      <c r="F1606" t="s">
        <v>17</v>
      </c>
      <c r="G1606" t="s">
        <v>14</v>
      </c>
      <c r="H1606" t="s">
        <v>19</v>
      </c>
      <c r="I1606" s="9">
        <v>9417</v>
      </c>
      <c r="J1606" s="9">
        <v>152.58000000000001</v>
      </c>
      <c r="K1606" s="9">
        <v>97.44</v>
      </c>
      <c r="L1606" s="9">
        <f>tbl_salesdata[[#This Row],[Units Sold]]*tbl_salesdata[[#This Row],[Unit Cost]]</f>
        <v>917592.48</v>
      </c>
      <c r="M1606" s="9">
        <f>tbl_salesdata[[#This Row],[Units Sold]]*tbl_salesdata[[#This Row],[Unit Price]]</f>
        <v>1436845.86</v>
      </c>
      <c r="N1606" s="9">
        <f>tbl_salesdata[[#This Row],[Total Sales]]-tbl_salesdata[[#This Row],[Total Cost]]</f>
        <v>519253.38000000012</v>
      </c>
      <c r="O1606">
        <f>tbl_salesdata[[#This Row],[Ship Date]]-tbl_salesdata[[#This Row],[Order Date]]</f>
        <v>20</v>
      </c>
      <c r="P1606">
        <f>WEEKDAY(tbl_salesdata[[#This Row],[Order Date]],2)</f>
        <v>6</v>
      </c>
      <c r="Q1606" t="str">
        <f>TEXT(tbl_salesdata[[#This Row],[Order Date]],"dddd")</f>
        <v>Saturday</v>
      </c>
      <c r="R1606" t="str">
        <f>IF(tbl_salesdata[[#This Row],[Weekdaynum]]&gt;5,"Yes","No")</f>
        <v>Yes</v>
      </c>
    </row>
    <row r="1607" spans="1:18" hidden="1" x14ac:dyDescent="0.35">
      <c r="A1607">
        <v>873237407</v>
      </c>
      <c r="B1607" s="3">
        <v>42698</v>
      </c>
      <c r="C1607" s="3">
        <v>42712</v>
      </c>
      <c r="D1607" t="s">
        <v>120</v>
      </c>
      <c r="E1607" t="s">
        <v>38</v>
      </c>
      <c r="F1607" t="s">
        <v>30</v>
      </c>
      <c r="G1607" t="s">
        <v>18</v>
      </c>
      <c r="H1607" t="s">
        <v>26</v>
      </c>
      <c r="I1607" s="9">
        <v>9209</v>
      </c>
      <c r="J1607" s="9">
        <v>81.73</v>
      </c>
      <c r="K1607" s="9">
        <v>56.67</v>
      </c>
      <c r="L1607" s="9">
        <f>tbl_salesdata[[#This Row],[Units Sold]]*tbl_salesdata[[#This Row],[Unit Cost]]</f>
        <v>521874.03</v>
      </c>
      <c r="M1607" s="9">
        <f>tbl_salesdata[[#This Row],[Units Sold]]*tbl_salesdata[[#This Row],[Unit Price]]</f>
        <v>752651.57000000007</v>
      </c>
      <c r="N1607" s="9">
        <f>tbl_salesdata[[#This Row],[Total Sales]]-tbl_salesdata[[#This Row],[Total Cost]]</f>
        <v>230777.54000000004</v>
      </c>
      <c r="O1607">
        <f>tbl_salesdata[[#This Row],[Ship Date]]-tbl_salesdata[[#This Row],[Order Date]]</f>
        <v>14</v>
      </c>
      <c r="P1607">
        <f>WEEKDAY(tbl_salesdata[[#This Row],[Order Date]],2)</f>
        <v>4</v>
      </c>
      <c r="Q1607" t="str">
        <f>TEXT(tbl_salesdata[[#This Row],[Order Date]],"dddd")</f>
        <v>Thursday</v>
      </c>
      <c r="R1607" t="str">
        <f>IF(tbl_salesdata[[#This Row],[Weekdaynum]]&gt;5,"Yes","No")</f>
        <v>No</v>
      </c>
    </row>
    <row r="1608" spans="1:18" hidden="1" x14ac:dyDescent="0.35">
      <c r="A1608">
        <v>244401013</v>
      </c>
      <c r="B1608" s="3">
        <v>42170</v>
      </c>
      <c r="C1608" s="3">
        <v>42183</v>
      </c>
      <c r="D1608" t="s">
        <v>124</v>
      </c>
      <c r="E1608" t="s">
        <v>38</v>
      </c>
      <c r="F1608" t="s">
        <v>76</v>
      </c>
      <c r="G1608" t="s">
        <v>18</v>
      </c>
      <c r="H1608" t="s">
        <v>19</v>
      </c>
      <c r="I1608" s="9">
        <v>2546</v>
      </c>
      <c r="J1608" s="9">
        <v>668.27</v>
      </c>
      <c r="K1608" s="9">
        <v>502.54</v>
      </c>
      <c r="L1608" s="9">
        <f>tbl_salesdata[[#This Row],[Units Sold]]*tbl_salesdata[[#This Row],[Unit Cost]]</f>
        <v>1279466.8400000001</v>
      </c>
      <c r="M1608" s="9">
        <f>tbl_salesdata[[#This Row],[Units Sold]]*tbl_salesdata[[#This Row],[Unit Price]]</f>
        <v>1701415.42</v>
      </c>
      <c r="N1608" s="9">
        <f>tbl_salesdata[[#This Row],[Total Sales]]-tbl_salesdata[[#This Row],[Total Cost]]</f>
        <v>421948.57999999984</v>
      </c>
      <c r="O1608">
        <f>tbl_salesdata[[#This Row],[Ship Date]]-tbl_salesdata[[#This Row],[Order Date]]</f>
        <v>13</v>
      </c>
      <c r="P1608">
        <f>WEEKDAY(tbl_salesdata[[#This Row],[Order Date]],2)</f>
        <v>1</v>
      </c>
      <c r="Q1608" t="str">
        <f>TEXT(tbl_salesdata[[#This Row],[Order Date]],"dddd")</f>
        <v>Monday</v>
      </c>
      <c r="R1608" t="str">
        <f>IF(tbl_salesdata[[#This Row],[Weekdaynum]]&gt;5,"Yes","No")</f>
        <v>No</v>
      </c>
    </row>
    <row r="1609" spans="1:18" hidden="1" x14ac:dyDescent="0.35">
      <c r="A1609">
        <v>910152328</v>
      </c>
      <c r="B1609" s="3">
        <v>43674</v>
      </c>
      <c r="C1609" s="3">
        <v>43687</v>
      </c>
      <c r="D1609" t="s">
        <v>139</v>
      </c>
      <c r="E1609" t="s">
        <v>51</v>
      </c>
      <c r="F1609" t="s">
        <v>25</v>
      </c>
      <c r="G1609" t="s">
        <v>14</v>
      </c>
      <c r="H1609" t="s">
        <v>19</v>
      </c>
      <c r="I1609" s="9">
        <v>3154</v>
      </c>
      <c r="J1609" s="9">
        <v>205.7</v>
      </c>
      <c r="K1609" s="9">
        <v>117.11</v>
      </c>
      <c r="L1609" s="9">
        <f>tbl_salesdata[[#This Row],[Units Sold]]*tbl_salesdata[[#This Row],[Unit Cost]]</f>
        <v>369364.94</v>
      </c>
      <c r="M1609" s="9">
        <f>tbl_salesdata[[#This Row],[Units Sold]]*tbl_salesdata[[#This Row],[Unit Price]]</f>
        <v>648777.79999999993</v>
      </c>
      <c r="N1609" s="9">
        <f>tbl_salesdata[[#This Row],[Total Sales]]-tbl_salesdata[[#This Row],[Total Cost]]</f>
        <v>279412.85999999993</v>
      </c>
      <c r="O1609">
        <f>tbl_salesdata[[#This Row],[Ship Date]]-tbl_salesdata[[#This Row],[Order Date]]</f>
        <v>13</v>
      </c>
      <c r="P1609">
        <f>WEEKDAY(tbl_salesdata[[#This Row],[Order Date]],2)</f>
        <v>7</v>
      </c>
      <c r="Q1609" t="str">
        <f>TEXT(tbl_salesdata[[#This Row],[Order Date]],"dddd")</f>
        <v>Sunday</v>
      </c>
      <c r="R1609" t="str">
        <f>IF(tbl_salesdata[[#This Row],[Weekdaynum]]&gt;5,"Yes","No")</f>
        <v>Yes</v>
      </c>
    </row>
    <row r="1610" spans="1:18" hidden="1" x14ac:dyDescent="0.35">
      <c r="A1610">
        <v>378352677</v>
      </c>
      <c r="B1610" s="3">
        <v>42729</v>
      </c>
      <c r="C1610" s="3">
        <v>42743</v>
      </c>
      <c r="D1610" t="s">
        <v>191</v>
      </c>
      <c r="E1610" t="s">
        <v>24</v>
      </c>
      <c r="F1610" t="s">
        <v>22</v>
      </c>
      <c r="G1610" t="s">
        <v>14</v>
      </c>
      <c r="H1610" t="s">
        <v>34</v>
      </c>
      <c r="I1610" s="9">
        <v>1820</v>
      </c>
      <c r="J1610" s="9">
        <v>47.45</v>
      </c>
      <c r="K1610" s="9">
        <v>31.79</v>
      </c>
      <c r="L1610" s="9">
        <f>tbl_salesdata[[#This Row],[Units Sold]]*tbl_salesdata[[#This Row],[Unit Cost]]</f>
        <v>57857.799999999996</v>
      </c>
      <c r="M1610" s="9">
        <f>tbl_salesdata[[#This Row],[Units Sold]]*tbl_salesdata[[#This Row],[Unit Price]]</f>
        <v>86359</v>
      </c>
      <c r="N1610" s="9">
        <f>tbl_salesdata[[#This Row],[Total Sales]]-tbl_salesdata[[#This Row],[Total Cost]]</f>
        <v>28501.200000000004</v>
      </c>
      <c r="O1610">
        <f>tbl_salesdata[[#This Row],[Ship Date]]-tbl_salesdata[[#This Row],[Order Date]]</f>
        <v>14</v>
      </c>
      <c r="P1610">
        <f>WEEKDAY(tbl_salesdata[[#This Row],[Order Date]],2)</f>
        <v>7</v>
      </c>
      <c r="Q1610" t="str">
        <f>TEXT(tbl_salesdata[[#This Row],[Order Date]],"dddd")</f>
        <v>Sunday</v>
      </c>
      <c r="R1610" t="str">
        <f>IF(tbl_salesdata[[#This Row],[Weekdaynum]]&gt;5,"Yes","No")</f>
        <v>Yes</v>
      </c>
    </row>
    <row r="1611" spans="1:18" hidden="1" x14ac:dyDescent="0.35">
      <c r="A1611">
        <v>727175891</v>
      </c>
      <c r="B1611" s="3">
        <v>43665</v>
      </c>
      <c r="C1611" s="3">
        <v>43672</v>
      </c>
      <c r="D1611" t="s">
        <v>178</v>
      </c>
      <c r="E1611" t="s">
        <v>21</v>
      </c>
      <c r="F1611" t="s">
        <v>47</v>
      </c>
      <c r="G1611" t="s">
        <v>18</v>
      </c>
      <c r="H1611" t="s">
        <v>34</v>
      </c>
      <c r="I1611" s="9">
        <v>6360</v>
      </c>
      <c r="J1611" s="9">
        <v>421.89</v>
      </c>
      <c r="K1611" s="9">
        <v>364.69</v>
      </c>
      <c r="L1611" s="9">
        <f>tbl_salesdata[[#This Row],[Units Sold]]*tbl_salesdata[[#This Row],[Unit Cost]]</f>
        <v>2319428.4</v>
      </c>
      <c r="M1611" s="9">
        <f>tbl_salesdata[[#This Row],[Units Sold]]*tbl_salesdata[[#This Row],[Unit Price]]</f>
        <v>2683220.4</v>
      </c>
      <c r="N1611" s="9">
        <f>tbl_salesdata[[#This Row],[Total Sales]]-tbl_salesdata[[#This Row],[Total Cost]]</f>
        <v>363792</v>
      </c>
      <c r="O1611">
        <f>tbl_salesdata[[#This Row],[Ship Date]]-tbl_salesdata[[#This Row],[Order Date]]</f>
        <v>7</v>
      </c>
      <c r="P1611">
        <f>WEEKDAY(tbl_salesdata[[#This Row],[Order Date]],2)</f>
        <v>5</v>
      </c>
      <c r="Q1611" t="str">
        <f>TEXT(tbl_salesdata[[#This Row],[Order Date]],"dddd")</f>
        <v>Friday</v>
      </c>
      <c r="R1611" t="str">
        <f>IF(tbl_salesdata[[#This Row],[Weekdaynum]]&gt;5,"Yes","No")</f>
        <v>No</v>
      </c>
    </row>
    <row r="1612" spans="1:18" hidden="1" x14ac:dyDescent="0.35">
      <c r="A1612">
        <v>955108296</v>
      </c>
      <c r="B1612" s="3">
        <v>43431</v>
      </c>
      <c r="C1612" s="3">
        <v>43451</v>
      </c>
      <c r="D1612" t="s">
        <v>147</v>
      </c>
      <c r="E1612" t="s">
        <v>38</v>
      </c>
      <c r="F1612" t="s">
        <v>76</v>
      </c>
      <c r="G1612" t="s">
        <v>18</v>
      </c>
      <c r="H1612" t="s">
        <v>15</v>
      </c>
      <c r="I1612" s="9">
        <v>6624</v>
      </c>
      <c r="J1612" s="9">
        <v>668.27</v>
      </c>
      <c r="K1612" s="9">
        <v>502.54</v>
      </c>
      <c r="L1612" s="9">
        <f>tbl_salesdata[[#This Row],[Units Sold]]*tbl_salesdata[[#This Row],[Unit Cost]]</f>
        <v>3328824.96</v>
      </c>
      <c r="M1612" s="9">
        <f>tbl_salesdata[[#This Row],[Units Sold]]*tbl_salesdata[[#This Row],[Unit Price]]</f>
        <v>4426620.4799999995</v>
      </c>
      <c r="N1612" s="9">
        <f>tbl_salesdata[[#This Row],[Total Sales]]-tbl_salesdata[[#This Row],[Total Cost]]</f>
        <v>1097795.5199999996</v>
      </c>
      <c r="O1612">
        <f>tbl_salesdata[[#This Row],[Ship Date]]-tbl_salesdata[[#This Row],[Order Date]]</f>
        <v>20</v>
      </c>
      <c r="P1612">
        <f>WEEKDAY(tbl_salesdata[[#This Row],[Order Date]],2)</f>
        <v>2</v>
      </c>
      <c r="Q1612" t="str">
        <f>TEXT(tbl_salesdata[[#This Row],[Order Date]],"dddd")</f>
        <v>Tuesday</v>
      </c>
      <c r="R1612" t="str">
        <f>IF(tbl_salesdata[[#This Row],[Weekdaynum]]&gt;5,"Yes","No")</f>
        <v>No</v>
      </c>
    </row>
    <row r="1613" spans="1:18" hidden="1" x14ac:dyDescent="0.35">
      <c r="A1613">
        <v>130948722</v>
      </c>
      <c r="B1613" s="3">
        <v>43406</v>
      </c>
      <c r="C1613" s="3">
        <v>43419</v>
      </c>
      <c r="D1613" t="s">
        <v>89</v>
      </c>
      <c r="E1613" t="s">
        <v>38</v>
      </c>
      <c r="F1613" t="s">
        <v>33</v>
      </c>
      <c r="G1613" t="s">
        <v>18</v>
      </c>
      <c r="H1613" t="s">
        <v>26</v>
      </c>
      <c r="I1613" s="9">
        <v>9492</v>
      </c>
      <c r="J1613" s="9">
        <v>109.28</v>
      </c>
      <c r="K1613" s="9">
        <v>35.840000000000003</v>
      </c>
      <c r="L1613" s="9">
        <f>tbl_salesdata[[#This Row],[Units Sold]]*tbl_salesdata[[#This Row],[Unit Cost]]</f>
        <v>340193.28000000003</v>
      </c>
      <c r="M1613" s="9">
        <f>tbl_salesdata[[#This Row],[Units Sold]]*tbl_salesdata[[#This Row],[Unit Price]]</f>
        <v>1037285.76</v>
      </c>
      <c r="N1613" s="9">
        <f>tbl_salesdata[[#This Row],[Total Sales]]-tbl_salesdata[[#This Row],[Total Cost]]</f>
        <v>697092.48</v>
      </c>
      <c r="O1613">
        <f>tbl_salesdata[[#This Row],[Ship Date]]-tbl_salesdata[[#This Row],[Order Date]]</f>
        <v>13</v>
      </c>
      <c r="P1613">
        <f>WEEKDAY(tbl_salesdata[[#This Row],[Order Date]],2)</f>
        <v>5</v>
      </c>
      <c r="Q1613" t="str">
        <f>TEXT(tbl_salesdata[[#This Row],[Order Date]],"dddd")</f>
        <v>Friday</v>
      </c>
      <c r="R1613" t="str">
        <f>IF(tbl_salesdata[[#This Row],[Weekdaynum]]&gt;5,"Yes","No")</f>
        <v>No</v>
      </c>
    </row>
    <row r="1614" spans="1:18" x14ac:dyDescent="0.35">
      <c r="A1614">
        <v>441266143</v>
      </c>
      <c r="B1614" s="3">
        <v>42133</v>
      </c>
      <c r="C1614" s="3">
        <v>42148</v>
      </c>
      <c r="D1614" t="s">
        <v>126</v>
      </c>
      <c r="E1614" t="s">
        <v>24</v>
      </c>
      <c r="F1614" t="s">
        <v>68</v>
      </c>
      <c r="G1614" t="s">
        <v>14</v>
      </c>
      <c r="H1614" t="s">
        <v>26</v>
      </c>
      <c r="I1614" s="9">
        <v>9312</v>
      </c>
      <c r="J1614" s="9">
        <v>154.06</v>
      </c>
      <c r="K1614" s="9">
        <v>90.93</v>
      </c>
      <c r="L1614" s="9">
        <f>tbl_salesdata[[#This Row],[Units Sold]]*tbl_salesdata[[#This Row],[Unit Cost]]</f>
        <v>846740.16</v>
      </c>
      <c r="M1614" s="9">
        <f>tbl_salesdata[[#This Row],[Units Sold]]*tbl_salesdata[[#This Row],[Unit Price]]</f>
        <v>1434606.72</v>
      </c>
      <c r="N1614" s="9">
        <f>tbl_salesdata[[#This Row],[Total Sales]]-tbl_salesdata[[#This Row],[Total Cost]]</f>
        <v>587866.55999999994</v>
      </c>
      <c r="O1614">
        <f>tbl_salesdata[[#This Row],[Ship Date]]-tbl_salesdata[[#This Row],[Order Date]]</f>
        <v>15</v>
      </c>
      <c r="P1614">
        <f>WEEKDAY(tbl_salesdata[[#This Row],[Order Date]],2)</f>
        <v>6</v>
      </c>
      <c r="Q1614" t="str">
        <f>TEXT(tbl_salesdata[[#This Row],[Order Date]],"dddd")</f>
        <v>Saturday</v>
      </c>
      <c r="R1614" t="str">
        <f>IF(tbl_salesdata[[#This Row],[Weekdaynum]]&gt;5,"Yes","No")</f>
        <v>Yes</v>
      </c>
    </row>
    <row r="1615" spans="1:18" hidden="1" x14ac:dyDescent="0.35">
      <c r="A1615">
        <v>953111445</v>
      </c>
      <c r="B1615" s="3">
        <v>42865</v>
      </c>
      <c r="C1615" s="3">
        <v>42883</v>
      </c>
      <c r="D1615" t="s">
        <v>194</v>
      </c>
      <c r="E1615" t="s">
        <v>32</v>
      </c>
      <c r="F1615" t="s">
        <v>76</v>
      </c>
      <c r="G1615" t="s">
        <v>18</v>
      </c>
      <c r="H1615" t="s">
        <v>34</v>
      </c>
      <c r="I1615" s="9">
        <v>5712</v>
      </c>
      <c r="J1615" s="9">
        <v>668.27</v>
      </c>
      <c r="K1615" s="9">
        <v>502.54</v>
      </c>
      <c r="L1615" s="9">
        <f>tbl_salesdata[[#This Row],[Units Sold]]*tbl_salesdata[[#This Row],[Unit Cost]]</f>
        <v>2870508.48</v>
      </c>
      <c r="M1615" s="9">
        <f>tbl_salesdata[[#This Row],[Units Sold]]*tbl_salesdata[[#This Row],[Unit Price]]</f>
        <v>3817158.2399999998</v>
      </c>
      <c r="N1615" s="9">
        <f>tbl_salesdata[[#This Row],[Total Sales]]-tbl_salesdata[[#This Row],[Total Cost]]</f>
        <v>946649.75999999978</v>
      </c>
      <c r="O1615">
        <f>tbl_salesdata[[#This Row],[Ship Date]]-tbl_salesdata[[#This Row],[Order Date]]</f>
        <v>18</v>
      </c>
      <c r="P1615">
        <f>WEEKDAY(tbl_salesdata[[#This Row],[Order Date]],2)</f>
        <v>3</v>
      </c>
      <c r="Q1615" t="str">
        <f>TEXT(tbl_salesdata[[#This Row],[Order Date]],"dddd")</f>
        <v>Wednesday</v>
      </c>
      <c r="R1615" t="str">
        <f>IF(tbl_salesdata[[#This Row],[Weekdaynum]]&gt;5,"Yes","No")</f>
        <v>No</v>
      </c>
    </row>
    <row r="1616" spans="1:18" hidden="1" x14ac:dyDescent="0.35">
      <c r="A1616">
        <v>638593900</v>
      </c>
      <c r="B1616" s="3">
        <v>44130</v>
      </c>
      <c r="C1616" s="3">
        <v>44136</v>
      </c>
      <c r="D1616" t="s">
        <v>172</v>
      </c>
      <c r="E1616" t="s">
        <v>21</v>
      </c>
      <c r="F1616" t="s">
        <v>42</v>
      </c>
      <c r="G1616" t="s">
        <v>14</v>
      </c>
      <c r="H1616" t="s">
        <v>26</v>
      </c>
      <c r="I1616" s="9">
        <v>2981</v>
      </c>
      <c r="J1616" s="9">
        <v>437.2</v>
      </c>
      <c r="K1616" s="9">
        <v>263.33</v>
      </c>
      <c r="L1616" s="9">
        <f>tbl_salesdata[[#This Row],[Units Sold]]*tbl_salesdata[[#This Row],[Unit Cost]]</f>
        <v>784986.73</v>
      </c>
      <c r="M1616" s="9">
        <f>tbl_salesdata[[#This Row],[Units Sold]]*tbl_salesdata[[#This Row],[Unit Price]]</f>
        <v>1303293.2</v>
      </c>
      <c r="N1616" s="9">
        <f>tbl_salesdata[[#This Row],[Total Sales]]-tbl_salesdata[[#This Row],[Total Cost]]</f>
        <v>518306.47</v>
      </c>
      <c r="O1616">
        <f>tbl_salesdata[[#This Row],[Ship Date]]-tbl_salesdata[[#This Row],[Order Date]]</f>
        <v>6</v>
      </c>
      <c r="P1616">
        <f>WEEKDAY(tbl_salesdata[[#This Row],[Order Date]],2)</f>
        <v>1</v>
      </c>
      <c r="Q1616" t="str">
        <f>TEXT(tbl_salesdata[[#This Row],[Order Date]],"dddd")</f>
        <v>Monday</v>
      </c>
      <c r="R1616" t="str">
        <f>IF(tbl_salesdata[[#This Row],[Weekdaynum]]&gt;5,"Yes","No")</f>
        <v>No</v>
      </c>
    </row>
    <row r="1617" spans="1:18" x14ac:dyDescent="0.35">
      <c r="A1617">
        <v>169133937</v>
      </c>
      <c r="B1617" s="3">
        <v>43820</v>
      </c>
      <c r="C1617" s="3">
        <v>43827</v>
      </c>
      <c r="D1617" t="s">
        <v>108</v>
      </c>
      <c r="E1617" t="s">
        <v>12</v>
      </c>
      <c r="F1617" t="s">
        <v>17</v>
      </c>
      <c r="G1617" t="s">
        <v>14</v>
      </c>
      <c r="H1617" t="s">
        <v>34</v>
      </c>
      <c r="I1617" s="9">
        <v>9345</v>
      </c>
      <c r="J1617" s="9">
        <v>152.58000000000001</v>
      </c>
      <c r="K1617" s="9">
        <v>97.44</v>
      </c>
      <c r="L1617" s="9">
        <f>tbl_salesdata[[#This Row],[Units Sold]]*tbl_salesdata[[#This Row],[Unit Cost]]</f>
        <v>910576.79999999993</v>
      </c>
      <c r="M1617" s="9">
        <f>tbl_salesdata[[#This Row],[Units Sold]]*tbl_salesdata[[#This Row],[Unit Price]]</f>
        <v>1425860.1</v>
      </c>
      <c r="N1617" s="9">
        <f>tbl_salesdata[[#This Row],[Total Sales]]-tbl_salesdata[[#This Row],[Total Cost]]</f>
        <v>515283.30000000016</v>
      </c>
      <c r="O1617">
        <f>tbl_salesdata[[#This Row],[Ship Date]]-tbl_salesdata[[#This Row],[Order Date]]</f>
        <v>7</v>
      </c>
      <c r="P1617">
        <f>WEEKDAY(tbl_salesdata[[#This Row],[Order Date]],2)</f>
        <v>6</v>
      </c>
      <c r="Q1617" t="str">
        <f>TEXT(tbl_salesdata[[#This Row],[Order Date]],"dddd")</f>
        <v>Saturday</v>
      </c>
      <c r="R1617" t="str">
        <f>IF(tbl_salesdata[[#This Row],[Weekdaynum]]&gt;5,"Yes","No")</f>
        <v>Yes</v>
      </c>
    </row>
    <row r="1618" spans="1:18" hidden="1" x14ac:dyDescent="0.35">
      <c r="A1618">
        <v>258605134</v>
      </c>
      <c r="B1618" s="3">
        <v>42524</v>
      </c>
      <c r="C1618" s="3">
        <v>42534</v>
      </c>
      <c r="D1618" t="s">
        <v>167</v>
      </c>
      <c r="E1618" t="s">
        <v>38</v>
      </c>
      <c r="F1618" t="s">
        <v>13</v>
      </c>
      <c r="G1618" t="s">
        <v>14</v>
      </c>
      <c r="H1618" t="s">
        <v>34</v>
      </c>
      <c r="I1618" s="9">
        <v>5861</v>
      </c>
      <c r="J1618" s="9">
        <v>255.28</v>
      </c>
      <c r="K1618" s="9">
        <v>159.41999999999999</v>
      </c>
      <c r="L1618" s="9">
        <f>tbl_salesdata[[#This Row],[Units Sold]]*tbl_salesdata[[#This Row],[Unit Cost]]</f>
        <v>934360.61999999988</v>
      </c>
      <c r="M1618" s="9">
        <f>tbl_salesdata[[#This Row],[Units Sold]]*tbl_salesdata[[#This Row],[Unit Price]]</f>
        <v>1496196.08</v>
      </c>
      <c r="N1618" s="9">
        <f>tbl_salesdata[[#This Row],[Total Sales]]-tbl_salesdata[[#This Row],[Total Cost]]</f>
        <v>561835.4600000002</v>
      </c>
      <c r="O1618">
        <f>tbl_salesdata[[#This Row],[Ship Date]]-tbl_salesdata[[#This Row],[Order Date]]</f>
        <v>10</v>
      </c>
      <c r="P1618">
        <f>WEEKDAY(tbl_salesdata[[#This Row],[Order Date]],2)</f>
        <v>5</v>
      </c>
      <c r="Q1618" t="str">
        <f>TEXT(tbl_salesdata[[#This Row],[Order Date]],"dddd")</f>
        <v>Friday</v>
      </c>
      <c r="R1618" t="str">
        <f>IF(tbl_salesdata[[#This Row],[Weekdaynum]]&gt;5,"Yes","No")</f>
        <v>No</v>
      </c>
    </row>
    <row r="1619" spans="1:18" x14ac:dyDescent="0.35">
      <c r="A1619">
        <v>260623872</v>
      </c>
      <c r="B1619" s="3">
        <v>44317</v>
      </c>
      <c r="C1619" s="3">
        <v>44331</v>
      </c>
      <c r="D1619" t="s">
        <v>46</v>
      </c>
      <c r="E1619" t="s">
        <v>29</v>
      </c>
      <c r="F1619" t="s">
        <v>42</v>
      </c>
      <c r="G1619" t="s">
        <v>14</v>
      </c>
      <c r="H1619" t="s">
        <v>15</v>
      </c>
      <c r="I1619" s="9">
        <v>3250</v>
      </c>
      <c r="J1619" s="9">
        <v>437.2</v>
      </c>
      <c r="K1619" s="9">
        <v>263.33</v>
      </c>
      <c r="L1619" s="9">
        <f>tbl_salesdata[[#This Row],[Units Sold]]*tbl_salesdata[[#This Row],[Unit Cost]]</f>
        <v>855822.5</v>
      </c>
      <c r="M1619" s="9">
        <f>tbl_salesdata[[#This Row],[Units Sold]]*tbl_salesdata[[#This Row],[Unit Price]]</f>
        <v>1420900</v>
      </c>
      <c r="N1619" s="9">
        <f>tbl_salesdata[[#This Row],[Total Sales]]-tbl_salesdata[[#This Row],[Total Cost]]</f>
        <v>565077.5</v>
      </c>
      <c r="O1619">
        <f>tbl_salesdata[[#This Row],[Ship Date]]-tbl_salesdata[[#This Row],[Order Date]]</f>
        <v>14</v>
      </c>
      <c r="P1619">
        <f>WEEKDAY(tbl_salesdata[[#This Row],[Order Date]],2)</f>
        <v>6</v>
      </c>
      <c r="Q1619" t="str">
        <f>TEXT(tbl_salesdata[[#This Row],[Order Date]],"dddd")</f>
        <v>Saturday</v>
      </c>
      <c r="R1619" t="str">
        <f>IF(tbl_salesdata[[#This Row],[Weekdaynum]]&gt;5,"Yes","No")</f>
        <v>Yes</v>
      </c>
    </row>
    <row r="1620" spans="1:18" x14ac:dyDescent="0.35">
      <c r="A1620">
        <v>444806230</v>
      </c>
      <c r="B1620" s="3">
        <v>43512</v>
      </c>
      <c r="C1620" s="3">
        <v>43513</v>
      </c>
      <c r="D1620" t="s">
        <v>20</v>
      </c>
      <c r="E1620" t="s">
        <v>21</v>
      </c>
      <c r="F1620" t="s">
        <v>25</v>
      </c>
      <c r="G1620" t="s">
        <v>14</v>
      </c>
      <c r="H1620" t="s">
        <v>34</v>
      </c>
      <c r="I1620" s="9">
        <v>6903</v>
      </c>
      <c r="J1620" s="9">
        <v>205.7</v>
      </c>
      <c r="K1620" s="9">
        <v>117.11</v>
      </c>
      <c r="L1620" s="9">
        <f>tbl_salesdata[[#This Row],[Units Sold]]*tbl_salesdata[[#This Row],[Unit Cost]]</f>
        <v>808410.33</v>
      </c>
      <c r="M1620" s="9">
        <f>tbl_salesdata[[#This Row],[Units Sold]]*tbl_salesdata[[#This Row],[Unit Price]]</f>
        <v>1419947.0999999999</v>
      </c>
      <c r="N1620" s="9">
        <f>tbl_salesdata[[#This Row],[Total Sales]]-tbl_salesdata[[#This Row],[Total Cost]]</f>
        <v>611536.7699999999</v>
      </c>
      <c r="O1620">
        <f>tbl_salesdata[[#This Row],[Ship Date]]-tbl_salesdata[[#This Row],[Order Date]]</f>
        <v>1</v>
      </c>
      <c r="P1620">
        <f>WEEKDAY(tbl_salesdata[[#This Row],[Order Date]],2)</f>
        <v>6</v>
      </c>
      <c r="Q1620" t="str">
        <f>TEXT(tbl_salesdata[[#This Row],[Order Date]],"dddd")</f>
        <v>Saturday</v>
      </c>
      <c r="R1620" t="str">
        <f>IF(tbl_salesdata[[#This Row],[Weekdaynum]]&gt;5,"Yes","No")</f>
        <v>Yes</v>
      </c>
    </row>
    <row r="1621" spans="1:18" hidden="1" x14ac:dyDescent="0.35">
      <c r="A1621">
        <v>321345221</v>
      </c>
      <c r="B1621" s="3">
        <v>43229</v>
      </c>
      <c r="C1621" s="3">
        <v>43231</v>
      </c>
      <c r="D1621" t="s">
        <v>149</v>
      </c>
      <c r="E1621" t="s">
        <v>12</v>
      </c>
      <c r="F1621" t="s">
        <v>47</v>
      </c>
      <c r="G1621" t="s">
        <v>18</v>
      </c>
      <c r="H1621" t="s">
        <v>15</v>
      </c>
      <c r="I1621" s="9">
        <v>2047</v>
      </c>
      <c r="J1621" s="9">
        <v>421.89</v>
      </c>
      <c r="K1621" s="9">
        <v>364.69</v>
      </c>
      <c r="L1621" s="9">
        <f>tbl_salesdata[[#This Row],[Units Sold]]*tbl_salesdata[[#This Row],[Unit Cost]]</f>
        <v>746520.43</v>
      </c>
      <c r="M1621" s="9">
        <f>tbl_salesdata[[#This Row],[Units Sold]]*tbl_salesdata[[#This Row],[Unit Price]]</f>
        <v>863608.83</v>
      </c>
      <c r="N1621" s="9">
        <f>tbl_salesdata[[#This Row],[Total Sales]]-tbl_salesdata[[#This Row],[Total Cost]]</f>
        <v>117088.39999999991</v>
      </c>
      <c r="O1621">
        <f>tbl_salesdata[[#This Row],[Ship Date]]-tbl_salesdata[[#This Row],[Order Date]]</f>
        <v>2</v>
      </c>
      <c r="P1621">
        <f>WEEKDAY(tbl_salesdata[[#This Row],[Order Date]],2)</f>
        <v>3</v>
      </c>
      <c r="Q1621" t="str">
        <f>TEXT(tbl_salesdata[[#This Row],[Order Date]],"dddd")</f>
        <v>Wednesday</v>
      </c>
      <c r="R1621" t="str">
        <f>IF(tbl_salesdata[[#This Row],[Weekdaynum]]&gt;5,"Yes","No")</f>
        <v>No</v>
      </c>
    </row>
    <row r="1622" spans="1:18" hidden="1" x14ac:dyDescent="0.35">
      <c r="A1622">
        <v>675867593</v>
      </c>
      <c r="B1622" s="3">
        <v>44817</v>
      </c>
      <c r="C1622" s="3">
        <v>44827</v>
      </c>
      <c r="D1622" t="s">
        <v>219</v>
      </c>
      <c r="E1622" t="s">
        <v>38</v>
      </c>
      <c r="F1622" t="s">
        <v>22</v>
      </c>
      <c r="G1622" t="s">
        <v>14</v>
      </c>
      <c r="H1622" t="s">
        <v>34</v>
      </c>
      <c r="I1622" s="9">
        <v>3095</v>
      </c>
      <c r="J1622" s="9">
        <v>47.45</v>
      </c>
      <c r="K1622" s="9">
        <v>31.79</v>
      </c>
      <c r="L1622" s="9">
        <f>tbl_salesdata[[#This Row],[Units Sold]]*tbl_salesdata[[#This Row],[Unit Cost]]</f>
        <v>98390.05</v>
      </c>
      <c r="M1622" s="9">
        <f>tbl_salesdata[[#This Row],[Units Sold]]*tbl_salesdata[[#This Row],[Unit Price]]</f>
        <v>146857.75</v>
      </c>
      <c r="N1622" s="9">
        <f>tbl_salesdata[[#This Row],[Total Sales]]-tbl_salesdata[[#This Row],[Total Cost]]</f>
        <v>48467.7</v>
      </c>
      <c r="O1622">
        <f>tbl_salesdata[[#This Row],[Ship Date]]-tbl_salesdata[[#This Row],[Order Date]]</f>
        <v>10</v>
      </c>
      <c r="P1622">
        <f>WEEKDAY(tbl_salesdata[[#This Row],[Order Date]],2)</f>
        <v>2</v>
      </c>
      <c r="Q1622" t="str">
        <f>TEXT(tbl_salesdata[[#This Row],[Order Date]],"dddd")</f>
        <v>Tuesday</v>
      </c>
      <c r="R1622" t="str">
        <f>IF(tbl_salesdata[[#This Row],[Weekdaynum]]&gt;5,"Yes","No")</f>
        <v>No</v>
      </c>
    </row>
    <row r="1623" spans="1:18" hidden="1" x14ac:dyDescent="0.35">
      <c r="A1623">
        <v>833473765</v>
      </c>
      <c r="B1623" s="3">
        <v>43583</v>
      </c>
      <c r="C1623" s="3">
        <v>43590</v>
      </c>
      <c r="D1623" t="s">
        <v>156</v>
      </c>
      <c r="E1623" t="s">
        <v>21</v>
      </c>
      <c r="F1623" t="s">
        <v>22</v>
      </c>
      <c r="G1623" t="s">
        <v>18</v>
      </c>
      <c r="H1623" t="s">
        <v>34</v>
      </c>
      <c r="I1623" s="9">
        <v>2264</v>
      </c>
      <c r="J1623" s="9">
        <v>47.45</v>
      </c>
      <c r="K1623" s="9">
        <v>31.79</v>
      </c>
      <c r="L1623" s="9">
        <f>tbl_salesdata[[#This Row],[Units Sold]]*tbl_salesdata[[#This Row],[Unit Cost]]</f>
        <v>71972.56</v>
      </c>
      <c r="M1623" s="9">
        <f>tbl_salesdata[[#This Row],[Units Sold]]*tbl_salesdata[[#This Row],[Unit Price]]</f>
        <v>107426.8</v>
      </c>
      <c r="N1623" s="9">
        <f>tbl_salesdata[[#This Row],[Total Sales]]-tbl_salesdata[[#This Row],[Total Cost]]</f>
        <v>35454.240000000005</v>
      </c>
      <c r="O1623">
        <f>tbl_salesdata[[#This Row],[Ship Date]]-tbl_salesdata[[#This Row],[Order Date]]</f>
        <v>7</v>
      </c>
      <c r="P1623">
        <f>WEEKDAY(tbl_salesdata[[#This Row],[Order Date]],2)</f>
        <v>7</v>
      </c>
      <c r="Q1623" t="str">
        <f>TEXT(tbl_salesdata[[#This Row],[Order Date]],"dddd")</f>
        <v>Sunday</v>
      </c>
      <c r="R1623" t="str">
        <f>IF(tbl_salesdata[[#This Row],[Weekdaynum]]&gt;5,"Yes","No")</f>
        <v>Yes</v>
      </c>
    </row>
    <row r="1624" spans="1:18" hidden="1" x14ac:dyDescent="0.35">
      <c r="A1624">
        <v>636400067</v>
      </c>
      <c r="B1624" s="3">
        <v>42496</v>
      </c>
      <c r="C1624" s="3">
        <v>42517</v>
      </c>
      <c r="D1624" t="s">
        <v>64</v>
      </c>
      <c r="E1624" t="s">
        <v>29</v>
      </c>
      <c r="F1624" t="s">
        <v>76</v>
      </c>
      <c r="G1624" t="s">
        <v>14</v>
      </c>
      <c r="H1624" t="s">
        <v>26</v>
      </c>
      <c r="I1624" s="9">
        <v>3777</v>
      </c>
      <c r="J1624" s="9">
        <v>668.27</v>
      </c>
      <c r="K1624" s="9">
        <v>502.54</v>
      </c>
      <c r="L1624" s="9">
        <f>tbl_salesdata[[#This Row],[Units Sold]]*tbl_salesdata[[#This Row],[Unit Cost]]</f>
        <v>1898093.58</v>
      </c>
      <c r="M1624" s="9">
        <f>tbl_salesdata[[#This Row],[Units Sold]]*tbl_salesdata[[#This Row],[Unit Price]]</f>
        <v>2524055.79</v>
      </c>
      <c r="N1624" s="9">
        <f>tbl_salesdata[[#This Row],[Total Sales]]-tbl_salesdata[[#This Row],[Total Cost]]</f>
        <v>625962.21</v>
      </c>
      <c r="O1624">
        <f>tbl_salesdata[[#This Row],[Ship Date]]-tbl_salesdata[[#This Row],[Order Date]]</f>
        <v>21</v>
      </c>
      <c r="P1624">
        <f>WEEKDAY(tbl_salesdata[[#This Row],[Order Date]],2)</f>
        <v>5</v>
      </c>
      <c r="Q1624" t="str">
        <f>TEXT(tbl_salesdata[[#This Row],[Order Date]],"dddd")</f>
        <v>Friday</v>
      </c>
      <c r="R1624" t="str">
        <f>IF(tbl_salesdata[[#This Row],[Weekdaynum]]&gt;5,"Yes","No")</f>
        <v>No</v>
      </c>
    </row>
    <row r="1625" spans="1:18" hidden="1" x14ac:dyDescent="0.35">
      <c r="A1625">
        <v>897195327</v>
      </c>
      <c r="B1625" s="3">
        <v>44264</v>
      </c>
      <c r="C1625" s="3">
        <v>44273</v>
      </c>
      <c r="D1625" t="s">
        <v>89</v>
      </c>
      <c r="E1625" t="s">
        <v>38</v>
      </c>
      <c r="F1625" t="s">
        <v>42</v>
      </c>
      <c r="G1625" t="s">
        <v>18</v>
      </c>
      <c r="H1625" t="s">
        <v>26</v>
      </c>
      <c r="I1625" s="9">
        <v>8890</v>
      </c>
      <c r="J1625" s="9">
        <v>437.2</v>
      </c>
      <c r="K1625" s="9">
        <v>263.33</v>
      </c>
      <c r="L1625" s="9">
        <f>tbl_salesdata[[#This Row],[Units Sold]]*tbl_salesdata[[#This Row],[Unit Cost]]</f>
        <v>2341003.6999999997</v>
      </c>
      <c r="M1625" s="9">
        <f>tbl_salesdata[[#This Row],[Units Sold]]*tbl_salesdata[[#This Row],[Unit Price]]</f>
        <v>3886708</v>
      </c>
      <c r="N1625" s="9">
        <f>tbl_salesdata[[#This Row],[Total Sales]]-tbl_salesdata[[#This Row],[Total Cost]]</f>
        <v>1545704.3000000003</v>
      </c>
      <c r="O1625">
        <f>tbl_salesdata[[#This Row],[Ship Date]]-tbl_salesdata[[#This Row],[Order Date]]</f>
        <v>9</v>
      </c>
      <c r="P1625">
        <f>WEEKDAY(tbl_salesdata[[#This Row],[Order Date]],2)</f>
        <v>2</v>
      </c>
      <c r="Q1625" t="str">
        <f>TEXT(tbl_salesdata[[#This Row],[Order Date]],"dddd")</f>
        <v>Tuesday</v>
      </c>
      <c r="R1625" t="str">
        <f>IF(tbl_salesdata[[#This Row],[Weekdaynum]]&gt;5,"Yes","No")</f>
        <v>No</v>
      </c>
    </row>
    <row r="1626" spans="1:18" hidden="1" x14ac:dyDescent="0.35">
      <c r="A1626">
        <v>248720872</v>
      </c>
      <c r="B1626" s="3">
        <v>43475</v>
      </c>
      <c r="C1626" s="3">
        <v>43485</v>
      </c>
      <c r="D1626" t="s">
        <v>58</v>
      </c>
      <c r="E1626" t="s">
        <v>29</v>
      </c>
      <c r="F1626" t="s">
        <v>40</v>
      </c>
      <c r="G1626" t="s">
        <v>14</v>
      </c>
      <c r="H1626" t="s">
        <v>15</v>
      </c>
      <c r="I1626" s="9">
        <v>888</v>
      </c>
      <c r="J1626" s="9">
        <v>651.21</v>
      </c>
      <c r="K1626" s="9">
        <v>524.96</v>
      </c>
      <c r="L1626" s="9">
        <f>tbl_salesdata[[#This Row],[Units Sold]]*tbl_salesdata[[#This Row],[Unit Cost]]</f>
        <v>466164.48000000004</v>
      </c>
      <c r="M1626" s="9">
        <f>tbl_salesdata[[#This Row],[Units Sold]]*tbl_salesdata[[#This Row],[Unit Price]]</f>
        <v>578274.48</v>
      </c>
      <c r="N1626" s="9">
        <f>tbl_salesdata[[#This Row],[Total Sales]]-tbl_salesdata[[#This Row],[Total Cost]]</f>
        <v>112109.99999999994</v>
      </c>
      <c r="O1626">
        <f>tbl_salesdata[[#This Row],[Ship Date]]-tbl_salesdata[[#This Row],[Order Date]]</f>
        <v>10</v>
      </c>
      <c r="P1626">
        <f>WEEKDAY(tbl_salesdata[[#This Row],[Order Date]],2)</f>
        <v>4</v>
      </c>
      <c r="Q1626" t="str">
        <f>TEXT(tbl_salesdata[[#This Row],[Order Date]],"dddd")</f>
        <v>Thursday</v>
      </c>
      <c r="R1626" t="str">
        <f>IF(tbl_salesdata[[#This Row],[Weekdaynum]]&gt;5,"Yes","No")</f>
        <v>No</v>
      </c>
    </row>
    <row r="1627" spans="1:18" hidden="1" x14ac:dyDescent="0.35">
      <c r="A1627">
        <v>994150531</v>
      </c>
      <c r="B1627" s="3">
        <v>44428</v>
      </c>
      <c r="C1627" s="3">
        <v>44437</v>
      </c>
      <c r="D1627" t="s">
        <v>136</v>
      </c>
      <c r="E1627" t="s">
        <v>38</v>
      </c>
      <c r="F1627" t="s">
        <v>47</v>
      </c>
      <c r="G1627" t="s">
        <v>14</v>
      </c>
      <c r="H1627" t="s">
        <v>26</v>
      </c>
      <c r="I1627" s="9">
        <v>89</v>
      </c>
      <c r="J1627" s="9">
        <v>421.89</v>
      </c>
      <c r="K1627" s="9">
        <v>364.69</v>
      </c>
      <c r="L1627" s="9">
        <f>tbl_salesdata[[#This Row],[Units Sold]]*tbl_salesdata[[#This Row],[Unit Cost]]</f>
        <v>32457.41</v>
      </c>
      <c r="M1627" s="9">
        <f>tbl_salesdata[[#This Row],[Units Sold]]*tbl_salesdata[[#This Row],[Unit Price]]</f>
        <v>37548.21</v>
      </c>
      <c r="N1627" s="9">
        <f>tbl_salesdata[[#This Row],[Total Sales]]-tbl_salesdata[[#This Row],[Total Cost]]</f>
        <v>5090.7999999999993</v>
      </c>
      <c r="O1627">
        <f>tbl_salesdata[[#This Row],[Ship Date]]-tbl_salesdata[[#This Row],[Order Date]]</f>
        <v>9</v>
      </c>
      <c r="P1627">
        <f>WEEKDAY(tbl_salesdata[[#This Row],[Order Date]],2)</f>
        <v>5</v>
      </c>
      <c r="Q1627" t="str">
        <f>TEXT(tbl_salesdata[[#This Row],[Order Date]],"dddd")</f>
        <v>Friday</v>
      </c>
      <c r="R1627" t="str">
        <f>IF(tbl_salesdata[[#This Row],[Weekdaynum]]&gt;5,"Yes","No")</f>
        <v>No</v>
      </c>
    </row>
    <row r="1628" spans="1:18" hidden="1" x14ac:dyDescent="0.35">
      <c r="A1628">
        <v>556970632</v>
      </c>
      <c r="B1628" s="3">
        <v>44183</v>
      </c>
      <c r="C1628" s="3">
        <v>44197</v>
      </c>
      <c r="D1628" t="s">
        <v>36</v>
      </c>
      <c r="E1628" t="s">
        <v>29</v>
      </c>
      <c r="F1628" t="s">
        <v>13</v>
      </c>
      <c r="G1628" t="s">
        <v>18</v>
      </c>
      <c r="H1628" t="s">
        <v>26</v>
      </c>
      <c r="I1628" s="9">
        <v>8842</v>
      </c>
      <c r="J1628" s="9">
        <v>255.28</v>
      </c>
      <c r="K1628" s="9">
        <v>159.41999999999999</v>
      </c>
      <c r="L1628" s="9">
        <f>tbl_salesdata[[#This Row],[Units Sold]]*tbl_salesdata[[#This Row],[Unit Cost]]</f>
        <v>1409591.64</v>
      </c>
      <c r="M1628" s="9">
        <f>tbl_salesdata[[#This Row],[Units Sold]]*tbl_salesdata[[#This Row],[Unit Price]]</f>
        <v>2257185.7600000002</v>
      </c>
      <c r="N1628" s="9">
        <f>tbl_salesdata[[#This Row],[Total Sales]]-tbl_salesdata[[#This Row],[Total Cost]]</f>
        <v>847594.12000000034</v>
      </c>
      <c r="O1628">
        <f>tbl_salesdata[[#This Row],[Ship Date]]-tbl_salesdata[[#This Row],[Order Date]]</f>
        <v>14</v>
      </c>
      <c r="P1628">
        <f>WEEKDAY(tbl_salesdata[[#This Row],[Order Date]],2)</f>
        <v>5</v>
      </c>
      <c r="Q1628" t="str">
        <f>TEXT(tbl_salesdata[[#This Row],[Order Date]],"dddd")</f>
        <v>Friday</v>
      </c>
      <c r="R1628" t="str">
        <f>IF(tbl_salesdata[[#This Row],[Weekdaynum]]&gt;5,"Yes","No")</f>
        <v>No</v>
      </c>
    </row>
    <row r="1629" spans="1:18" hidden="1" x14ac:dyDescent="0.35">
      <c r="A1629">
        <v>930980002</v>
      </c>
      <c r="B1629" s="3">
        <v>44083</v>
      </c>
      <c r="C1629" s="3">
        <v>44100</v>
      </c>
      <c r="D1629" t="s">
        <v>127</v>
      </c>
      <c r="E1629" t="s">
        <v>38</v>
      </c>
      <c r="F1629" t="s">
        <v>22</v>
      </c>
      <c r="G1629" t="s">
        <v>18</v>
      </c>
      <c r="H1629" t="s">
        <v>15</v>
      </c>
      <c r="I1629" s="9">
        <v>6526</v>
      </c>
      <c r="J1629" s="9">
        <v>47.45</v>
      </c>
      <c r="K1629" s="9">
        <v>31.79</v>
      </c>
      <c r="L1629" s="9">
        <f>tbl_salesdata[[#This Row],[Units Sold]]*tbl_salesdata[[#This Row],[Unit Cost]]</f>
        <v>207461.54</v>
      </c>
      <c r="M1629" s="9">
        <f>tbl_salesdata[[#This Row],[Units Sold]]*tbl_salesdata[[#This Row],[Unit Price]]</f>
        <v>309658.7</v>
      </c>
      <c r="N1629" s="9">
        <f>tbl_salesdata[[#This Row],[Total Sales]]-tbl_salesdata[[#This Row],[Total Cost]]</f>
        <v>102197.16</v>
      </c>
      <c r="O1629">
        <f>tbl_salesdata[[#This Row],[Ship Date]]-tbl_salesdata[[#This Row],[Order Date]]</f>
        <v>17</v>
      </c>
      <c r="P1629">
        <f>WEEKDAY(tbl_salesdata[[#This Row],[Order Date]],2)</f>
        <v>3</v>
      </c>
      <c r="Q1629" t="str">
        <f>TEXT(tbl_salesdata[[#This Row],[Order Date]],"dddd")</f>
        <v>Wednesday</v>
      </c>
      <c r="R1629" t="str">
        <f>IF(tbl_salesdata[[#This Row],[Weekdaynum]]&gt;5,"Yes","No")</f>
        <v>No</v>
      </c>
    </row>
    <row r="1630" spans="1:18" x14ac:dyDescent="0.35">
      <c r="A1630">
        <v>972452533</v>
      </c>
      <c r="B1630" s="3">
        <v>42238</v>
      </c>
      <c r="C1630" s="3">
        <v>42252</v>
      </c>
      <c r="D1630" t="s">
        <v>77</v>
      </c>
      <c r="E1630" t="s">
        <v>21</v>
      </c>
      <c r="F1630" t="s">
        <v>68</v>
      </c>
      <c r="G1630" t="s">
        <v>14</v>
      </c>
      <c r="H1630" t="s">
        <v>26</v>
      </c>
      <c r="I1630" s="9">
        <v>9169</v>
      </c>
      <c r="J1630" s="9">
        <v>154.06</v>
      </c>
      <c r="K1630" s="9">
        <v>90.93</v>
      </c>
      <c r="L1630" s="9">
        <f>tbl_salesdata[[#This Row],[Units Sold]]*tbl_salesdata[[#This Row],[Unit Cost]]</f>
        <v>833737.17</v>
      </c>
      <c r="M1630" s="9">
        <f>tbl_salesdata[[#This Row],[Units Sold]]*tbl_salesdata[[#This Row],[Unit Price]]</f>
        <v>1412576.1400000001</v>
      </c>
      <c r="N1630" s="9">
        <f>tbl_salesdata[[#This Row],[Total Sales]]-tbl_salesdata[[#This Row],[Total Cost]]</f>
        <v>578838.97000000009</v>
      </c>
      <c r="O1630">
        <f>tbl_salesdata[[#This Row],[Ship Date]]-tbl_salesdata[[#This Row],[Order Date]]</f>
        <v>14</v>
      </c>
      <c r="P1630">
        <f>WEEKDAY(tbl_salesdata[[#This Row],[Order Date]],2)</f>
        <v>6</v>
      </c>
      <c r="Q1630" t="str">
        <f>TEXT(tbl_salesdata[[#This Row],[Order Date]],"dddd")</f>
        <v>Saturday</v>
      </c>
      <c r="R1630" t="str">
        <f>IF(tbl_salesdata[[#This Row],[Weekdaynum]]&gt;5,"Yes","No")</f>
        <v>Yes</v>
      </c>
    </row>
    <row r="1631" spans="1:18" hidden="1" x14ac:dyDescent="0.35">
      <c r="A1631">
        <v>739324367</v>
      </c>
      <c r="B1631" s="3">
        <v>43198</v>
      </c>
      <c r="C1631" s="3">
        <v>43211</v>
      </c>
      <c r="D1631" t="s">
        <v>212</v>
      </c>
      <c r="E1631" t="s">
        <v>32</v>
      </c>
      <c r="F1631" t="s">
        <v>56</v>
      </c>
      <c r="G1631" t="s">
        <v>14</v>
      </c>
      <c r="H1631" t="s">
        <v>15</v>
      </c>
      <c r="I1631" s="9">
        <v>1364</v>
      </c>
      <c r="J1631" s="9">
        <v>9.33</v>
      </c>
      <c r="K1631" s="9">
        <v>6.92</v>
      </c>
      <c r="L1631" s="9">
        <f>tbl_salesdata[[#This Row],[Units Sold]]*tbl_salesdata[[#This Row],[Unit Cost]]</f>
        <v>9438.8799999999992</v>
      </c>
      <c r="M1631" s="9">
        <f>tbl_salesdata[[#This Row],[Units Sold]]*tbl_salesdata[[#This Row],[Unit Price]]</f>
        <v>12726.12</v>
      </c>
      <c r="N1631" s="9">
        <f>tbl_salesdata[[#This Row],[Total Sales]]-tbl_salesdata[[#This Row],[Total Cost]]</f>
        <v>3287.2400000000016</v>
      </c>
      <c r="O1631">
        <f>tbl_salesdata[[#This Row],[Ship Date]]-tbl_salesdata[[#This Row],[Order Date]]</f>
        <v>13</v>
      </c>
      <c r="P1631">
        <f>WEEKDAY(tbl_salesdata[[#This Row],[Order Date]],2)</f>
        <v>7</v>
      </c>
      <c r="Q1631" t="str">
        <f>TEXT(tbl_salesdata[[#This Row],[Order Date]],"dddd")</f>
        <v>Sunday</v>
      </c>
      <c r="R1631" t="str">
        <f>IF(tbl_salesdata[[#This Row],[Weekdaynum]]&gt;5,"Yes","No")</f>
        <v>Yes</v>
      </c>
    </row>
    <row r="1632" spans="1:18" hidden="1" x14ac:dyDescent="0.35">
      <c r="A1632">
        <v>462819516</v>
      </c>
      <c r="B1632" s="3">
        <v>44116</v>
      </c>
      <c r="C1632" s="3">
        <v>44119</v>
      </c>
      <c r="D1632" t="s">
        <v>39</v>
      </c>
      <c r="E1632" t="s">
        <v>29</v>
      </c>
      <c r="F1632" t="s">
        <v>33</v>
      </c>
      <c r="G1632" t="s">
        <v>14</v>
      </c>
      <c r="H1632" t="s">
        <v>15</v>
      </c>
      <c r="I1632" s="9">
        <v>7435</v>
      </c>
      <c r="J1632" s="9">
        <v>109.28</v>
      </c>
      <c r="K1632" s="9">
        <v>35.840000000000003</v>
      </c>
      <c r="L1632" s="9">
        <f>tbl_salesdata[[#This Row],[Units Sold]]*tbl_salesdata[[#This Row],[Unit Cost]]</f>
        <v>266470.40000000002</v>
      </c>
      <c r="M1632" s="9">
        <f>tbl_salesdata[[#This Row],[Units Sold]]*tbl_salesdata[[#This Row],[Unit Price]]</f>
        <v>812496.8</v>
      </c>
      <c r="N1632" s="9">
        <f>tbl_salesdata[[#This Row],[Total Sales]]-tbl_salesdata[[#This Row],[Total Cost]]</f>
        <v>546026.4</v>
      </c>
      <c r="O1632">
        <f>tbl_salesdata[[#This Row],[Ship Date]]-tbl_salesdata[[#This Row],[Order Date]]</f>
        <v>3</v>
      </c>
      <c r="P1632">
        <f>WEEKDAY(tbl_salesdata[[#This Row],[Order Date]],2)</f>
        <v>1</v>
      </c>
      <c r="Q1632" t="str">
        <f>TEXT(tbl_salesdata[[#This Row],[Order Date]],"dddd")</f>
        <v>Monday</v>
      </c>
      <c r="R1632" t="str">
        <f>IF(tbl_salesdata[[#This Row],[Weekdaynum]]&gt;5,"Yes","No")</f>
        <v>No</v>
      </c>
    </row>
    <row r="1633" spans="1:18" hidden="1" x14ac:dyDescent="0.35">
      <c r="A1633">
        <v>675824248</v>
      </c>
      <c r="B1633" s="3">
        <v>44777</v>
      </c>
      <c r="C1633" s="3">
        <v>44779</v>
      </c>
      <c r="D1633" t="s">
        <v>126</v>
      </c>
      <c r="E1633" t="s">
        <v>24</v>
      </c>
      <c r="F1633" t="s">
        <v>13</v>
      </c>
      <c r="G1633" t="s">
        <v>14</v>
      </c>
      <c r="H1633" t="s">
        <v>19</v>
      </c>
      <c r="I1633" s="9">
        <v>268</v>
      </c>
      <c r="J1633" s="9">
        <v>255.28</v>
      </c>
      <c r="K1633" s="9">
        <v>159.41999999999999</v>
      </c>
      <c r="L1633" s="9">
        <f>tbl_salesdata[[#This Row],[Units Sold]]*tbl_salesdata[[#This Row],[Unit Cost]]</f>
        <v>42724.56</v>
      </c>
      <c r="M1633" s="9">
        <f>tbl_salesdata[[#This Row],[Units Sold]]*tbl_salesdata[[#This Row],[Unit Price]]</f>
        <v>68415.039999999994</v>
      </c>
      <c r="N1633" s="9">
        <f>tbl_salesdata[[#This Row],[Total Sales]]-tbl_salesdata[[#This Row],[Total Cost]]</f>
        <v>25690.479999999996</v>
      </c>
      <c r="O1633">
        <f>tbl_salesdata[[#This Row],[Ship Date]]-tbl_salesdata[[#This Row],[Order Date]]</f>
        <v>2</v>
      </c>
      <c r="P1633">
        <f>WEEKDAY(tbl_salesdata[[#This Row],[Order Date]],2)</f>
        <v>4</v>
      </c>
      <c r="Q1633" t="str">
        <f>TEXT(tbl_salesdata[[#This Row],[Order Date]],"dddd")</f>
        <v>Thursday</v>
      </c>
      <c r="R1633" t="str">
        <f>IF(tbl_salesdata[[#This Row],[Weekdaynum]]&gt;5,"Yes","No")</f>
        <v>No</v>
      </c>
    </row>
    <row r="1634" spans="1:18" hidden="1" x14ac:dyDescent="0.35">
      <c r="A1634">
        <v>573699891</v>
      </c>
      <c r="B1634" s="3">
        <v>42468</v>
      </c>
      <c r="C1634" s="3">
        <v>42470</v>
      </c>
      <c r="D1634" t="s">
        <v>137</v>
      </c>
      <c r="E1634" t="s">
        <v>38</v>
      </c>
      <c r="F1634" t="s">
        <v>13</v>
      </c>
      <c r="G1634" t="s">
        <v>18</v>
      </c>
      <c r="H1634" t="s">
        <v>26</v>
      </c>
      <c r="I1634" s="9">
        <v>9402</v>
      </c>
      <c r="J1634" s="9">
        <v>255.28</v>
      </c>
      <c r="K1634" s="9">
        <v>159.41999999999999</v>
      </c>
      <c r="L1634" s="9">
        <f>tbl_salesdata[[#This Row],[Units Sold]]*tbl_salesdata[[#This Row],[Unit Cost]]</f>
        <v>1498866.8399999999</v>
      </c>
      <c r="M1634" s="9">
        <f>tbl_salesdata[[#This Row],[Units Sold]]*tbl_salesdata[[#This Row],[Unit Price]]</f>
        <v>2400142.56</v>
      </c>
      <c r="N1634" s="9">
        <f>tbl_salesdata[[#This Row],[Total Sales]]-tbl_salesdata[[#This Row],[Total Cost]]</f>
        <v>901275.7200000002</v>
      </c>
      <c r="O1634">
        <f>tbl_salesdata[[#This Row],[Ship Date]]-tbl_salesdata[[#This Row],[Order Date]]</f>
        <v>2</v>
      </c>
      <c r="P1634">
        <f>WEEKDAY(tbl_salesdata[[#This Row],[Order Date]],2)</f>
        <v>5</v>
      </c>
      <c r="Q1634" t="str">
        <f>TEXT(tbl_salesdata[[#This Row],[Order Date]],"dddd")</f>
        <v>Friday</v>
      </c>
      <c r="R1634" t="str">
        <f>IF(tbl_salesdata[[#This Row],[Weekdaynum]]&gt;5,"Yes","No")</f>
        <v>No</v>
      </c>
    </row>
    <row r="1635" spans="1:18" hidden="1" x14ac:dyDescent="0.35">
      <c r="A1635">
        <v>322120273</v>
      </c>
      <c r="B1635" s="3">
        <v>44173</v>
      </c>
      <c r="C1635" s="3">
        <v>44186</v>
      </c>
      <c r="D1635" t="s">
        <v>127</v>
      </c>
      <c r="E1635" t="s">
        <v>38</v>
      </c>
      <c r="F1635" t="s">
        <v>40</v>
      </c>
      <c r="G1635" t="s">
        <v>18</v>
      </c>
      <c r="H1635" t="s">
        <v>19</v>
      </c>
      <c r="I1635" s="9">
        <v>1402</v>
      </c>
      <c r="J1635" s="9">
        <v>651.21</v>
      </c>
      <c r="K1635" s="9">
        <v>524.96</v>
      </c>
      <c r="L1635" s="9">
        <f>tbl_salesdata[[#This Row],[Units Sold]]*tbl_salesdata[[#This Row],[Unit Cost]]</f>
        <v>735993.92</v>
      </c>
      <c r="M1635" s="9">
        <f>tbl_salesdata[[#This Row],[Units Sold]]*tbl_salesdata[[#This Row],[Unit Price]]</f>
        <v>912996.42</v>
      </c>
      <c r="N1635" s="9">
        <f>tbl_salesdata[[#This Row],[Total Sales]]-tbl_salesdata[[#This Row],[Total Cost]]</f>
        <v>177002.5</v>
      </c>
      <c r="O1635">
        <f>tbl_salesdata[[#This Row],[Ship Date]]-tbl_salesdata[[#This Row],[Order Date]]</f>
        <v>13</v>
      </c>
      <c r="P1635">
        <f>WEEKDAY(tbl_salesdata[[#This Row],[Order Date]],2)</f>
        <v>2</v>
      </c>
      <c r="Q1635" t="str">
        <f>TEXT(tbl_salesdata[[#This Row],[Order Date]],"dddd")</f>
        <v>Tuesday</v>
      </c>
      <c r="R1635" t="str">
        <f>IF(tbl_salesdata[[#This Row],[Weekdaynum]]&gt;5,"Yes","No")</f>
        <v>No</v>
      </c>
    </row>
    <row r="1636" spans="1:18" x14ac:dyDescent="0.35">
      <c r="A1636">
        <v>976601159</v>
      </c>
      <c r="B1636" s="3">
        <v>42399</v>
      </c>
      <c r="C1636" s="3">
        <v>42413</v>
      </c>
      <c r="D1636" t="s">
        <v>198</v>
      </c>
      <c r="E1636" t="s">
        <v>38</v>
      </c>
      <c r="F1636" t="s">
        <v>25</v>
      </c>
      <c r="G1636" t="s">
        <v>14</v>
      </c>
      <c r="H1636" t="s">
        <v>15</v>
      </c>
      <c r="I1636" s="9">
        <v>6840</v>
      </c>
      <c r="J1636" s="9">
        <v>205.7</v>
      </c>
      <c r="K1636" s="9">
        <v>117.11</v>
      </c>
      <c r="L1636" s="9">
        <f>tbl_salesdata[[#This Row],[Units Sold]]*tbl_salesdata[[#This Row],[Unit Cost]]</f>
        <v>801032.4</v>
      </c>
      <c r="M1636" s="9">
        <f>tbl_salesdata[[#This Row],[Units Sold]]*tbl_salesdata[[#This Row],[Unit Price]]</f>
        <v>1406988</v>
      </c>
      <c r="N1636" s="9">
        <f>tbl_salesdata[[#This Row],[Total Sales]]-tbl_salesdata[[#This Row],[Total Cost]]</f>
        <v>605955.6</v>
      </c>
      <c r="O1636">
        <f>tbl_salesdata[[#This Row],[Ship Date]]-tbl_salesdata[[#This Row],[Order Date]]</f>
        <v>14</v>
      </c>
      <c r="P1636">
        <f>WEEKDAY(tbl_salesdata[[#This Row],[Order Date]],2)</f>
        <v>6</v>
      </c>
      <c r="Q1636" t="str">
        <f>TEXT(tbl_salesdata[[#This Row],[Order Date]],"dddd")</f>
        <v>Saturday</v>
      </c>
      <c r="R1636" t="str">
        <f>IF(tbl_salesdata[[#This Row],[Weekdaynum]]&gt;5,"Yes","No")</f>
        <v>Yes</v>
      </c>
    </row>
    <row r="1637" spans="1:18" hidden="1" x14ac:dyDescent="0.35">
      <c r="A1637">
        <v>384853065</v>
      </c>
      <c r="B1637" s="3">
        <v>44470</v>
      </c>
      <c r="C1637" s="3">
        <v>44486</v>
      </c>
      <c r="D1637" t="s">
        <v>194</v>
      </c>
      <c r="E1637" t="s">
        <v>32</v>
      </c>
      <c r="F1637" t="s">
        <v>30</v>
      </c>
      <c r="G1637" t="s">
        <v>14</v>
      </c>
      <c r="H1637" t="s">
        <v>26</v>
      </c>
      <c r="I1637" s="9">
        <v>5429</v>
      </c>
      <c r="J1637" s="9">
        <v>81.73</v>
      </c>
      <c r="K1637" s="9">
        <v>56.67</v>
      </c>
      <c r="L1637" s="9">
        <f>tbl_salesdata[[#This Row],[Units Sold]]*tbl_salesdata[[#This Row],[Unit Cost]]</f>
        <v>307661.43</v>
      </c>
      <c r="M1637" s="9">
        <f>tbl_salesdata[[#This Row],[Units Sold]]*tbl_salesdata[[#This Row],[Unit Price]]</f>
        <v>443712.17000000004</v>
      </c>
      <c r="N1637" s="9">
        <f>tbl_salesdata[[#This Row],[Total Sales]]-tbl_salesdata[[#This Row],[Total Cost]]</f>
        <v>136050.74000000005</v>
      </c>
      <c r="O1637">
        <f>tbl_salesdata[[#This Row],[Ship Date]]-tbl_salesdata[[#This Row],[Order Date]]</f>
        <v>16</v>
      </c>
      <c r="P1637">
        <f>WEEKDAY(tbl_salesdata[[#This Row],[Order Date]],2)</f>
        <v>5</v>
      </c>
      <c r="Q1637" t="str">
        <f>TEXT(tbl_salesdata[[#This Row],[Order Date]],"dddd")</f>
        <v>Friday</v>
      </c>
      <c r="R1637" t="str">
        <f>IF(tbl_salesdata[[#This Row],[Weekdaynum]]&gt;5,"Yes","No")</f>
        <v>No</v>
      </c>
    </row>
    <row r="1638" spans="1:18" hidden="1" x14ac:dyDescent="0.35">
      <c r="A1638">
        <v>932075631</v>
      </c>
      <c r="B1638" s="3">
        <v>42282</v>
      </c>
      <c r="C1638" s="3">
        <v>42283</v>
      </c>
      <c r="D1638" t="s">
        <v>61</v>
      </c>
      <c r="E1638" t="s">
        <v>12</v>
      </c>
      <c r="F1638" t="s">
        <v>30</v>
      </c>
      <c r="G1638" t="s">
        <v>18</v>
      </c>
      <c r="H1638" t="s">
        <v>15</v>
      </c>
      <c r="I1638" s="9">
        <v>747</v>
      </c>
      <c r="J1638" s="9">
        <v>81.73</v>
      </c>
      <c r="K1638" s="9">
        <v>56.67</v>
      </c>
      <c r="L1638" s="9">
        <f>tbl_salesdata[[#This Row],[Units Sold]]*tbl_salesdata[[#This Row],[Unit Cost]]</f>
        <v>42332.49</v>
      </c>
      <c r="M1638" s="9">
        <f>tbl_salesdata[[#This Row],[Units Sold]]*tbl_salesdata[[#This Row],[Unit Price]]</f>
        <v>61052.310000000005</v>
      </c>
      <c r="N1638" s="9">
        <f>tbl_salesdata[[#This Row],[Total Sales]]-tbl_salesdata[[#This Row],[Total Cost]]</f>
        <v>18719.820000000007</v>
      </c>
      <c r="O1638">
        <f>tbl_salesdata[[#This Row],[Ship Date]]-tbl_salesdata[[#This Row],[Order Date]]</f>
        <v>1</v>
      </c>
      <c r="P1638">
        <f>WEEKDAY(tbl_salesdata[[#This Row],[Order Date]],2)</f>
        <v>1</v>
      </c>
      <c r="Q1638" t="str">
        <f>TEXT(tbl_salesdata[[#This Row],[Order Date]],"dddd")</f>
        <v>Monday</v>
      </c>
      <c r="R1638" t="str">
        <f>IF(tbl_salesdata[[#This Row],[Weekdaynum]]&gt;5,"Yes","No")</f>
        <v>No</v>
      </c>
    </row>
    <row r="1639" spans="1:18" hidden="1" x14ac:dyDescent="0.35">
      <c r="A1639">
        <v>895663249</v>
      </c>
      <c r="B1639" s="3">
        <v>43286</v>
      </c>
      <c r="C1639" s="3">
        <v>43305</v>
      </c>
      <c r="D1639" t="s">
        <v>93</v>
      </c>
      <c r="E1639" t="s">
        <v>29</v>
      </c>
      <c r="F1639" t="s">
        <v>56</v>
      </c>
      <c r="G1639" t="s">
        <v>14</v>
      </c>
      <c r="H1639" t="s">
        <v>34</v>
      </c>
      <c r="I1639" s="9">
        <v>5514</v>
      </c>
      <c r="J1639" s="9">
        <v>9.33</v>
      </c>
      <c r="K1639" s="9">
        <v>6.92</v>
      </c>
      <c r="L1639" s="9">
        <f>tbl_salesdata[[#This Row],[Units Sold]]*tbl_salesdata[[#This Row],[Unit Cost]]</f>
        <v>38156.879999999997</v>
      </c>
      <c r="M1639" s="9">
        <f>tbl_salesdata[[#This Row],[Units Sold]]*tbl_salesdata[[#This Row],[Unit Price]]</f>
        <v>51445.62</v>
      </c>
      <c r="N1639" s="9">
        <f>tbl_salesdata[[#This Row],[Total Sales]]-tbl_salesdata[[#This Row],[Total Cost]]</f>
        <v>13288.740000000005</v>
      </c>
      <c r="O1639">
        <f>tbl_salesdata[[#This Row],[Ship Date]]-tbl_salesdata[[#This Row],[Order Date]]</f>
        <v>19</v>
      </c>
      <c r="P1639">
        <f>WEEKDAY(tbl_salesdata[[#This Row],[Order Date]],2)</f>
        <v>4</v>
      </c>
      <c r="Q1639" t="str">
        <f>TEXT(tbl_salesdata[[#This Row],[Order Date]],"dddd")</f>
        <v>Thursday</v>
      </c>
      <c r="R1639" t="str">
        <f>IF(tbl_salesdata[[#This Row],[Weekdaynum]]&gt;5,"Yes","No")</f>
        <v>No</v>
      </c>
    </row>
    <row r="1640" spans="1:18" hidden="1" x14ac:dyDescent="0.35">
      <c r="A1640">
        <v>342852246</v>
      </c>
      <c r="B1640" s="3">
        <v>44411</v>
      </c>
      <c r="C1640" s="3">
        <v>44414</v>
      </c>
      <c r="D1640" t="s">
        <v>124</v>
      </c>
      <c r="E1640" t="s">
        <v>38</v>
      </c>
      <c r="F1640" t="s">
        <v>68</v>
      </c>
      <c r="G1640" t="s">
        <v>18</v>
      </c>
      <c r="H1640" t="s">
        <v>19</v>
      </c>
      <c r="I1640" s="9">
        <v>6453</v>
      </c>
      <c r="J1640" s="9">
        <v>154.06</v>
      </c>
      <c r="K1640" s="9">
        <v>90.93</v>
      </c>
      <c r="L1640" s="9">
        <f>tbl_salesdata[[#This Row],[Units Sold]]*tbl_salesdata[[#This Row],[Unit Cost]]</f>
        <v>586771.29</v>
      </c>
      <c r="M1640" s="9">
        <f>tbl_salesdata[[#This Row],[Units Sold]]*tbl_salesdata[[#This Row],[Unit Price]]</f>
        <v>994149.18</v>
      </c>
      <c r="N1640" s="9">
        <f>tbl_salesdata[[#This Row],[Total Sales]]-tbl_salesdata[[#This Row],[Total Cost]]</f>
        <v>407377.89</v>
      </c>
      <c r="O1640">
        <f>tbl_salesdata[[#This Row],[Ship Date]]-tbl_salesdata[[#This Row],[Order Date]]</f>
        <v>3</v>
      </c>
      <c r="P1640">
        <f>WEEKDAY(tbl_salesdata[[#This Row],[Order Date]],2)</f>
        <v>2</v>
      </c>
      <c r="Q1640" t="str">
        <f>TEXT(tbl_salesdata[[#This Row],[Order Date]],"dddd")</f>
        <v>Tuesday</v>
      </c>
      <c r="R1640" t="str">
        <f>IF(tbl_salesdata[[#This Row],[Weekdaynum]]&gt;5,"Yes","No")</f>
        <v>No</v>
      </c>
    </row>
    <row r="1641" spans="1:18" hidden="1" x14ac:dyDescent="0.35">
      <c r="A1641">
        <v>311191451</v>
      </c>
      <c r="B1641" s="3">
        <v>42169</v>
      </c>
      <c r="C1641" s="3">
        <v>42178</v>
      </c>
      <c r="D1641" t="s">
        <v>62</v>
      </c>
      <c r="E1641" t="s">
        <v>38</v>
      </c>
      <c r="F1641" t="s">
        <v>22</v>
      </c>
      <c r="G1641" t="s">
        <v>14</v>
      </c>
      <c r="H1641" t="s">
        <v>15</v>
      </c>
      <c r="I1641" s="9">
        <v>7321</v>
      </c>
      <c r="J1641" s="9">
        <v>47.45</v>
      </c>
      <c r="K1641" s="9">
        <v>31.79</v>
      </c>
      <c r="L1641" s="9">
        <f>tbl_salesdata[[#This Row],[Units Sold]]*tbl_salesdata[[#This Row],[Unit Cost]]</f>
        <v>232734.59</v>
      </c>
      <c r="M1641" s="9">
        <f>tbl_salesdata[[#This Row],[Units Sold]]*tbl_salesdata[[#This Row],[Unit Price]]</f>
        <v>347381.45</v>
      </c>
      <c r="N1641" s="9">
        <f>tbl_salesdata[[#This Row],[Total Sales]]-tbl_salesdata[[#This Row],[Total Cost]]</f>
        <v>114646.86000000002</v>
      </c>
      <c r="O1641">
        <f>tbl_salesdata[[#This Row],[Ship Date]]-tbl_salesdata[[#This Row],[Order Date]]</f>
        <v>9</v>
      </c>
      <c r="P1641">
        <f>WEEKDAY(tbl_salesdata[[#This Row],[Order Date]],2)</f>
        <v>7</v>
      </c>
      <c r="Q1641" t="str">
        <f>TEXT(tbl_salesdata[[#This Row],[Order Date]],"dddd")</f>
        <v>Sunday</v>
      </c>
      <c r="R1641" t="str">
        <f>IF(tbl_salesdata[[#This Row],[Weekdaynum]]&gt;5,"Yes","No")</f>
        <v>Yes</v>
      </c>
    </row>
    <row r="1642" spans="1:18" hidden="1" x14ac:dyDescent="0.35">
      <c r="A1642">
        <v>558542191</v>
      </c>
      <c r="B1642" s="3">
        <v>44155</v>
      </c>
      <c r="C1642" s="3">
        <v>44166</v>
      </c>
      <c r="D1642" t="s">
        <v>45</v>
      </c>
      <c r="E1642" t="s">
        <v>12</v>
      </c>
      <c r="F1642" t="s">
        <v>47</v>
      </c>
      <c r="G1642" t="s">
        <v>14</v>
      </c>
      <c r="H1642" t="s">
        <v>26</v>
      </c>
      <c r="I1642" s="9">
        <v>3901</v>
      </c>
      <c r="J1642" s="9">
        <v>421.89</v>
      </c>
      <c r="K1642" s="9">
        <v>364.69</v>
      </c>
      <c r="L1642" s="9">
        <f>tbl_salesdata[[#This Row],[Units Sold]]*tbl_salesdata[[#This Row],[Unit Cost]]</f>
        <v>1422655.69</v>
      </c>
      <c r="M1642" s="9">
        <f>tbl_salesdata[[#This Row],[Units Sold]]*tbl_salesdata[[#This Row],[Unit Price]]</f>
        <v>1645792.89</v>
      </c>
      <c r="N1642" s="9">
        <f>tbl_salesdata[[#This Row],[Total Sales]]-tbl_salesdata[[#This Row],[Total Cost]]</f>
        <v>223137.19999999995</v>
      </c>
      <c r="O1642">
        <f>tbl_salesdata[[#This Row],[Ship Date]]-tbl_salesdata[[#This Row],[Order Date]]</f>
        <v>11</v>
      </c>
      <c r="P1642">
        <f>WEEKDAY(tbl_salesdata[[#This Row],[Order Date]],2)</f>
        <v>5</v>
      </c>
      <c r="Q1642" t="str">
        <f>TEXT(tbl_salesdata[[#This Row],[Order Date]],"dddd")</f>
        <v>Friday</v>
      </c>
      <c r="R1642" t="str">
        <f>IF(tbl_salesdata[[#This Row],[Weekdaynum]]&gt;5,"Yes","No")</f>
        <v>No</v>
      </c>
    </row>
    <row r="1643" spans="1:18" hidden="1" x14ac:dyDescent="0.35">
      <c r="A1643">
        <v>913078296</v>
      </c>
      <c r="B1643" s="3">
        <v>44816</v>
      </c>
      <c r="C1643" s="3">
        <v>44833</v>
      </c>
      <c r="D1643" t="s">
        <v>54</v>
      </c>
      <c r="E1643" t="s">
        <v>29</v>
      </c>
      <c r="F1643" t="s">
        <v>22</v>
      </c>
      <c r="G1643" t="s">
        <v>18</v>
      </c>
      <c r="H1643" t="s">
        <v>19</v>
      </c>
      <c r="I1643" s="9">
        <v>9013</v>
      </c>
      <c r="J1643" s="9">
        <v>47.45</v>
      </c>
      <c r="K1643" s="9">
        <v>31.79</v>
      </c>
      <c r="L1643" s="9">
        <f>tbl_salesdata[[#This Row],[Units Sold]]*tbl_salesdata[[#This Row],[Unit Cost]]</f>
        <v>286523.27</v>
      </c>
      <c r="M1643" s="9">
        <f>tbl_salesdata[[#This Row],[Units Sold]]*tbl_salesdata[[#This Row],[Unit Price]]</f>
        <v>427666.85000000003</v>
      </c>
      <c r="N1643" s="9">
        <f>tbl_salesdata[[#This Row],[Total Sales]]-tbl_salesdata[[#This Row],[Total Cost]]</f>
        <v>141143.58000000002</v>
      </c>
      <c r="O1643">
        <f>tbl_salesdata[[#This Row],[Ship Date]]-tbl_salesdata[[#This Row],[Order Date]]</f>
        <v>17</v>
      </c>
      <c r="P1643">
        <f>WEEKDAY(tbl_salesdata[[#This Row],[Order Date]],2)</f>
        <v>1</v>
      </c>
      <c r="Q1643" t="str">
        <f>TEXT(tbl_salesdata[[#This Row],[Order Date]],"dddd")</f>
        <v>Monday</v>
      </c>
      <c r="R1643" t="str">
        <f>IF(tbl_salesdata[[#This Row],[Weekdaynum]]&gt;5,"Yes","No")</f>
        <v>No</v>
      </c>
    </row>
    <row r="1644" spans="1:18" hidden="1" x14ac:dyDescent="0.35">
      <c r="A1644">
        <v>823286092</v>
      </c>
      <c r="B1644" s="3">
        <v>42638</v>
      </c>
      <c r="C1644" s="3">
        <v>42642</v>
      </c>
      <c r="D1644" t="s">
        <v>65</v>
      </c>
      <c r="E1644" t="s">
        <v>32</v>
      </c>
      <c r="F1644" t="s">
        <v>76</v>
      </c>
      <c r="G1644" t="s">
        <v>14</v>
      </c>
      <c r="H1644" t="s">
        <v>26</v>
      </c>
      <c r="I1644" s="9">
        <v>7505</v>
      </c>
      <c r="J1644" s="9">
        <v>668.27</v>
      </c>
      <c r="K1644" s="9">
        <v>502.54</v>
      </c>
      <c r="L1644" s="9">
        <f>tbl_salesdata[[#This Row],[Units Sold]]*tbl_salesdata[[#This Row],[Unit Cost]]</f>
        <v>3771562.7</v>
      </c>
      <c r="M1644" s="9">
        <f>tbl_salesdata[[#This Row],[Units Sold]]*tbl_salesdata[[#This Row],[Unit Price]]</f>
        <v>5015366.3499999996</v>
      </c>
      <c r="N1644" s="9">
        <f>tbl_salesdata[[#This Row],[Total Sales]]-tbl_salesdata[[#This Row],[Total Cost]]</f>
        <v>1243803.6499999994</v>
      </c>
      <c r="O1644">
        <f>tbl_salesdata[[#This Row],[Ship Date]]-tbl_salesdata[[#This Row],[Order Date]]</f>
        <v>4</v>
      </c>
      <c r="P1644">
        <f>WEEKDAY(tbl_salesdata[[#This Row],[Order Date]],2)</f>
        <v>7</v>
      </c>
      <c r="Q1644" t="str">
        <f>TEXT(tbl_salesdata[[#This Row],[Order Date]],"dddd")</f>
        <v>Sunday</v>
      </c>
      <c r="R1644" t="str">
        <f>IF(tbl_salesdata[[#This Row],[Weekdaynum]]&gt;5,"Yes","No")</f>
        <v>Yes</v>
      </c>
    </row>
    <row r="1645" spans="1:18" x14ac:dyDescent="0.35">
      <c r="A1645">
        <v>178000676</v>
      </c>
      <c r="B1645" s="3">
        <v>42532</v>
      </c>
      <c r="C1645" s="3">
        <v>42540</v>
      </c>
      <c r="D1645" t="s">
        <v>181</v>
      </c>
      <c r="E1645" t="s">
        <v>38</v>
      </c>
      <c r="F1645" t="s">
        <v>42</v>
      </c>
      <c r="G1645" t="s">
        <v>18</v>
      </c>
      <c r="H1645" t="s">
        <v>34</v>
      </c>
      <c r="I1645" s="9">
        <v>3210</v>
      </c>
      <c r="J1645" s="9">
        <v>437.2</v>
      </c>
      <c r="K1645" s="9">
        <v>263.33</v>
      </c>
      <c r="L1645" s="9">
        <f>tbl_salesdata[[#This Row],[Units Sold]]*tbl_salesdata[[#This Row],[Unit Cost]]</f>
        <v>845289.29999999993</v>
      </c>
      <c r="M1645" s="9">
        <f>tbl_salesdata[[#This Row],[Units Sold]]*tbl_salesdata[[#This Row],[Unit Price]]</f>
        <v>1403412</v>
      </c>
      <c r="N1645" s="9">
        <f>tbl_salesdata[[#This Row],[Total Sales]]-tbl_salesdata[[#This Row],[Total Cost]]</f>
        <v>558122.70000000007</v>
      </c>
      <c r="O1645">
        <f>tbl_salesdata[[#This Row],[Ship Date]]-tbl_salesdata[[#This Row],[Order Date]]</f>
        <v>8</v>
      </c>
      <c r="P1645">
        <f>WEEKDAY(tbl_salesdata[[#This Row],[Order Date]],2)</f>
        <v>6</v>
      </c>
      <c r="Q1645" t="str">
        <f>TEXT(tbl_salesdata[[#This Row],[Order Date]],"dddd")</f>
        <v>Saturday</v>
      </c>
      <c r="R1645" t="str">
        <f>IF(tbl_salesdata[[#This Row],[Weekdaynum]]&gt;5,"Yes","No")</f>
        <v>Yes</v>
      </c>
    </row>
    <row r="1646" spans="1:18" hidden="1" x14ac:dyDescent="0.35">
      <c r="A1646">
        <v>606224572</v>
      </c>
      <c r="B1646" s="3">
        <v>43289</v>
      </c>
      <c r="C1646" s="3">
        <v>43306</v>
      </c>
      <c r="D1646" t="s">
        <v>135</v>
      </c>
      <c r="E1646" t="s">
        <v>21</v>
      </c>
      <c r="F1646" t="s">
        <v>42</v>
      </c>
      <c r="G1646" t="s">
        <v>18</v>
      </c>
      <c r="H1646" t="s">
        <v>15</v>
      </c>
      <c r="I1646" s="9">
        <v>4177</v>
      </c>
      <c r="J1646" s="9">
        <v>437.2</v>
      </c>
      <c r="K1646" s="9">
        <v>263.33</v>
      </c>
      <c r="L1646" s="9">
        <f>tbl_salesdata[[#This Row],[Units Sold]]*tbl_salesdata[[#This Row],[Unit Cost]]</f>
        <v>1099929.4099999999</v>
      </c>
      <c r="M1646" s="9">
        <f>tbl_salesdata[[#This Row],[Units Sold]]*tbl_salesdata[[#This Row],[Unit Price]]</f>
        <v>1826184.4</v>
      </c>
      <c r="N1646" s="9">
        <f>tbl_salesdata[[#This Row],[Total Sales]]-tbl_salesdata[[#This Row],[Total Cost]]</f>
        <v>726254.99</v>
      </c>
      <c r="O1646">
        <f>tbl_salesdata[[#This Row],[Ship Date]]-tbl_salesdata[[#This Row],[Order Date]]</f>
        <v>17</v>
      </c>
      <c r="P1646">
        <f>WEEKDAY(tbl_salesdata[[#This Row],[Order Date]],2)</f>
        <v>7</v>
      </c>
      <c r="Q1646" t="str">
        <f>TEXT(tbl_salesdata[[#This Row],[Order Date]],"dddd")</f>
        <v>Sunday</v>
      </c>
      <c r="R1646" t="str">
        <f>IF(tbl_salesdata[[#This Row],[Weekdaynum]]&gt;5,"Yes","No")</f>
        <v>Yes</v>
      </c>
    </row>
    <row r="1647" spans="1:18" hidden="1" x14ac:dyDescent="0.35">
      <c r="A1647">
        <v>627490413</v>
      </c>
      <c r="B1647" s="3">
        <v>42348</v>
      </c>
      <c r="C1647" s="3">
        <v>42360</v>
      </c>
      <c r="D1647" t="s">
        <v>70</v>
      </c>
      <c r="E1647" t="s">
        <v>29</v>
      </c>
      <c r="F1647" t="s">
        <v>33</v>
      </c>
      <c r="G1647" t="s">
        <v>18</v>
      </c>
      <c r="H1647" t="s">
        <v>15</v>
      </c>
      <c r="I1647" s="9">
        <v>7212</v>
      </c>
      <c r="J1647" s="9">
        <v>109.28</v>
      </c>
      <c r="K1647" s="9">
        <v>35.840000000000003</v>
      </c>
      <c r="L1647" s="9">
        <f>tbl_salesdata[[#This Row],[Units Sold]]*tbl_salesdata[[#This Row],[Unit Cost]]</f>
        <v>258478.08000000002</v>
      </c>
      <c r="M1647" s="9">
        <f>tbl_salesdata[[#This Row],[Units Sold]]*tbl_salesdata[[#This Row],[Unit Price]]</f>
        <v>788127.36</v>
      </c>
      <c r="N1647" s="9">
        <f>tbl_salesdata[[#This Row],[Total Sales]]-tbl_salesdata[[#This Row],[Total Cost]]</f>
        <v>529649.28</v>
      </c>
      <c r="O1647">
        <f>tbl_salesdata[[#This Row],[Ship Date]]-tbl_salesdata[[#This Row],[Order Date]]</f>
        <v>12</v>
      </c>
      <c r="P1647">
        <f>WEEKDAY(tbl_salesdata[[#This Row],[Order Date]],2)</f>
        <v>4</v>
      </c>
      <c r="Q1647" t="str">
        <f>TEXT(tbl_salesdata[[#This Row],[Order Date]],"dddd")</f>
        <v>Thursday</v>
      </c>
      <c r="R1647" t="str">
        <f>IF(tbl_salesdata[[#This Row],[Weekdaynum]]&gt;5,"Yes","No")</f>
        <v>No</v>
      </c>
    </row>
    <row r="1648" spans="1:18" hidden="1" x14ac:dyDescent="0.35">
      <c r="A1648">
        <v>501498258</v>
      </c>
      <c r="B1648" s="3">
        <v>43343</v>
      </c>
      <c r="C1648" s="3">
        <v>43355</v>
      </c>
      <c r="D1648" t="s">
        <v>194</v>
      </c>
      <c r="E1648" t="s">
        <v>32</v>
      </c>
      <c r="F1648" t="s">
        <v>42</v>
      </c>
      <c r="G1648" t="s">
        <v>14</v>
      </c>
      <c r="H1648" t="s">
        <v>26</v>
      </c>
      <c r="I1648" s="9">
        <v>3334</v>
      </c>
      <c r="J1648" s="9">
        <v>437.2</v>
      </c>
      <c r="K1648" s="9">
        <v>263.33</v>
      </c>
      <c r="L1648" s="9">
        <f>tbl_salesdata[[#This Row],[Units Sold]]*tbl_salesdata[[#This Row],[Unit Cost]]</f>
        <v>877942.22</v>
      </c>
      <c r="M1648" s="9">
        <f>tbl_salesdata[[#This Row],[Units Sold]]*tbl_salesdata[[#This Row],[Unit Price]]</f>
        <v>1457624.8</v>
      </c>
      <c r="N1648" s="9">
        <f>tbl_salesdata[[#This Row],[Total Sales]]-tbl_salesdata[[#This Row],[Total Cost]]</f>
        <v>579682.58000000007</v>
      </c>
      <c r="O1648">
        <f>tbl_salesdata[[#This Row],[Ship Date]]-tbl_salesdata[[#This Row],[Order Date]]</f>
        <v>12</v>
      </c>
      <c r="P1648">
        <f>WEEKDAY(tbl_salesdata[[#This Row],[Order Date]],2)</f>
        <v>5</v>
      </c>
      <c r="Q1648" t="str">
        <f>TEXT(tbl_salesdata[[#This Row],[Order Date]],"dddd")</f>
        <v>Friday</v>
      </c>
      <c r="R1648" t="str">
        <f>IF(tbl_salesdata[[#This Row],[Weekdaynum]]&gt;5,"Yes","No")</f>
        <v>No</v>
      </c>
    </row>
    <row r="1649" spans="1:18" x14ac:dyDescent="0.35">
      <c r="A1649">
        <v>605722033</v>
      </c>
      <c r="B1649" s="3">
        <v>44387</v>
      </c>
      <c r="C1649" s="3">
        <v>44398</v>
      </c>
      <c r="D1649" t="s">
        <v>114</v>
      </c>
      <c r="E1649" t="s">
        <v>38</v>
      </c>
      <c r="F1649" t="s">
        <v>13</v>
      </c>
      <c r="G1649" t="s">
        <v>14</v>
      </c>
      <c r="H1649" t="s">
        <v>26</v>
      </c>
      <c r="I1649" s="9">
        <v>5465</v>
      </c>
      <c r="J1649" s="9">
        <v>255.28</v>
      </c>
      <c r="K1649" s="9">
        <v>159.41999999999999</v>
      </c>
      <c r="L1649" s="9">
        <f>tbl_salesdata[[#This Row],[Units Sold]]*tbl_salesdata[[#This Row],[Unit Cost]]</f>
        <v>871230.29999999993</v>
      </c>
      <c r="M1649" s="9">
        <f>tbl_salesdata[[#This Row],[Units Sold]]*tbl_salesdata[[#This Row],[Unit Price]]</f>
        <v>1395105.2</v>
      </c>
      <c r="N1649" s="9">
        <f>tbl_salesdata[[#This Row],[Total Sales]]-tbl_salesdata[[#This Row],[Total Cost]]</f>
        <v>523874.9</v>
      </c>
      <c r="O1649">
        <f>tbl_salesdata[[#This Row],[Ship Date]]-tbl_salesdata[[#This Row],[Order Date]]</f>
        <v>11</v>
      </c>
      <c r="P1649">
        <f>WEEKDAY(tbl_salesdata[[#This Row],[Order Date]],2)</f>
        <v>6</v>
      </c>
      <c r="Q1649" t="str">
        <f>TEXT(tbl_salesdata[[#This Row],[Order Date]],"dddd")</f>
        <v>Saturday</v>
      </c>
      <c r="R1649" t="str">
        <f>IF(tbl_salesdata[[#This Row],[Weekdaynum]]&gt;5,"Yes","No")</f>
        <v>Yes</v>
      </c>
    </row>
    <row r="1650" spans="1:18" hidden="1" x14ac:dyDescent="0.35">
      <c r="A1650">
        <v>428247773</v>
      </c>
      <c r="B1650" s="3">
        <v>43961</v>
      </c>
      <c r="C1650" s="3">
        <v>43972</v>
      </c>
      <c r="D1650" t="s">
        <v>87</v>
      </c>
      <c r="E1650" t="s">
        <v>24</v>
      </c>
      <c r="F1650" t="s">
        <v>76</v>
      </c>
      <c r="G1650" t="s">
        <v>14</v>
      </c>
      <c r="H1650" t="s">
        <v>19</v>
      </c>
      <c r="I1650" s="9">
        <v>6888</v>
      </c>
      <c r="J1650" s="9">
        <v>668.27</v>
      </c>
      <c r="K1650" s="9">
        <v>502.54</v>
      </c>
      <c r="L1650" s="9">
        <f>tbl_salesdata[[#This Row],[Units Sold]]*tbl_salesdata[[#This Row],[Unit Cost]]</f>
        <v>3461495.52</v>
      </c>
      <c r="M1650" s="9">
        <f>tbl_salesdata[[#This Row],[Units Sold]]*tbl_salesdata[[#This Row],[Unit Price]]</f>
        <v>4603043.76</v>
      </c>
      <c r="N1650" s="9">
        <f>tbl_salesdata[[#This Row],[Total Sales]]-tbl_salesdata[[#This Row],[Total Cost]]</f>
        <v>1141548.2399999998</v>
      </c>
      <c r="O1650">
        <f>tbl_salesdata[[#This Row],[Ship Date]]-tbl_salesdata[[#This Row],[Order Date]]</f>
        <v>11</v>
      </c>
      <c r="P1650">
        <f>WEEKDAY(tbl_salesdata[[#This Row],[Order Date]],2)</f>
        <v>7</v>
      </c>
      <c r="Q1650" t="str">
        <f>TEXT(tbl_salesdata[[#This Row],[Order Date]],"dddd")</f>
        <v>Sunday</v>
      </c>
      <c r="R1650" t="str">
        <f>IF(tbl_salesdata[[#This Row],[Weekdaynum]]&gt;5,"Yes","No")</f>
        <v>Yes</v>
      </c>
    </row>
    <row r="1651" spans="1:18" hidden="1" x14ac:dyDescent="0.35">
      <c r="A1651">
        <v>292024600</v>
      </c>
      <c r="B1651" s="3">
        <v>43240</v>
      </c>
      <c r="C1651" s="3">
        <v>43260</v>
      </c>
      <c r="D1651" t="s">
        <v>190</v>
      </c>
      <c r="E1651" t="s">
        <v>38</v>
      </c>
      <c r="F1651" t="s">
        <v>17</v>
      </c>
      <c r="G1651" t="s">
        <v>18</v>
      </c>
      <c r="H1651" t="s">
        <v>15</v>
      </c>
      <c r="I1651" s="9">
        <v>5423</v>
      </c>
      <c r="J1651" s="9">
        <v>152.58000000000001</v>
      </c>
      <c r="K1651" s="9">
        <v>97.44</v>
      </c>
      <c r="L1651" s="9">
        <f>tbl_salesdata[[#This Row],[Units Sold]]*tbl_salesdata[[#This Row],[Unit Cost]]</f>
        <v>528417.12</v>
      </c>
      <c r="M1651" s="9">
        <f>tbl_salesdata[[#This Row],[Units Sold]]*tbl_salesdata[[#This Row],[Unit Price]]</f>
        <v>827441.34000000008</v>
      </c>
      <c r="N1651" s="9">
        <f>tbl_salesdata[[#This Row],[Total Sales]]-tbl_salesdata[[#This Row],[Total Cost]]</f>
        <v>299024.22000000009</v>
      </c>
      <c r="O1651">
        <f>tbl_salesdata[[#This Row],[Ship Date]]-tbl_salesdata[[#This Row],[Order Date]]</f>
        <v>20</v>
      </c>
      <c r="P1651">
        <f>WEEKDAY(tbl_salesdata[[#This Row],[Order Date]],2)</f>
        <v>7</v>
      </c>
      <c r="Q1651" t="str">
        <f>TEXT(tbl_salesdata[[#This Row],[Order Date]],"dddd")</f>
        <v>Sunday</v>
      </c>
      <c r="R1651" t="str">
        <f>IF(tbl_salesdata[[#This Row],[Weekdaynum]]&gt;5,"Yes","No")</f>
        <v>Yes</v>
      </c>
    </row>
    <row r="1652" spans="1:18" x14ac:dyDescent="0.35">
      <c r="A1652">
        <v>533597218</v>
      </c>
      <c r="B1652" s="3">
        <v>43505</v>
      </c>
      <c r="C1652" s="3">
        <v>43526</v>
      </c>
      <c r="D1652" t="s">
        <v>107</v>
      </c>
      <c r="E1652" t="s">
        <v>21</v>
      </c>
      <c r="F1652" t="s">
        <v>40</v>
      </c>
      <c r="G1652" t="s">
        <v>14</v>
      </c>
      <c r="H1652" t="s">
        <v>15</v>
      </c>
      <c r="I1652" s="9">
        <v>2130</v>
      </c>
      <c r="J1652" s="9">
        <v>651.21</v>
      </c>
      <c r="K1652" s="9">
        <v>524.96</v>
      </c>
      <c r="L1652" s="9">
        <f>tbl_salesdata[[#This Row],[Units Sold]]*tbl_salesdata[[#This Row],[Unit Cost]]</f>
        <v>1118164.8</v>
      </c>
      <c r="M1652" s="9">
        <f>tbl_salesdata[[#This Row],[Units Sold]]*tbl_salesdata[[#This Row],[Unit Price]]</f>
        <v>1387077.3</v>
      </c>
      <c r="N1652" s="9">
        <f>tbl_salesdata[[#This Row],[Total Sales]]-tbl_salesdata[[#This Row],[Total Cost]]</f>
        <v>268912.5</v>
      </c>
      <c r="O1652">
        <f>tbl_salesdata[[#This Row],[Ship Date]]-tbl_salesdata[[#This Row],[Order Date]]</f>
        <v>21</v>
      </c>
      <c r="P1652">
        <f>WEEKDAY(tbl_salesdata[[#This Row],[Order Date]],2)</f>
        <v>6</v>
      </c>
      <c r="Q1652" t="str">
        <f>TEXT(tbl_salesdata[[#This Row],[Order Date]],"dddd")</f>
        <v>Saturday</v>
      </c>
      <c r="R1652" t="str">
        <f>IF(tbl_salesdata[[#This Row],[Weekdaynum]]&gt;5,"Yes","No")</f>
        <v>Yes</v>
      </c>
    </row>
    <row r="1653" spans="1:18" hidden="1" x14ac:dyDescent="0.35">
      <c r="A1653">
        <v>325314033</v>
      </c>
      <c r="B1653" s="3">
        <v>43836</v>
      </c>
      <c r="C1653" s="3">
        <v>43837</v>
      </c>
      <c r="D1653" t="s">
        <v>121</v>
      </c>
      <c r="E1653" t="s">
        <v>21</v>
      </c>
      <c r="F1653" t="s">
        <v>33</v>
      </c>
      <c r="G1653" t="s">
        <v>14</v>
      </c>
      <c r="H1653" t="s">
        <v>34</v>
      </c>
      <c r="I1653" s="9">
        <v>6506</v>
      </c>
      <c r="J1653" s="9">
        <v>109.28</v>
      </c>
      <c r="K1653" s="9">
        <v>35.840000000000003</v>
      </c>
      <c r="L1653" s="9">
        <f>tbl_salesdata[[#This Row],[Units Sold]]*tbl_salesdata[[#This Row],[Unit Cost]]</f>
        <v>233175.04000000001</v>
      </c>
      <c r="M1653" s="9">
        <f>tbl_salesdata[[#This Row],[Units Sold]]*tbl_salesdata[[#This Row],[Unit Price]]</f>
        <v>710975.68</v>
      </c>
      <c r="N1653" s="9">
        <f>tbl_salesdata[[#This Row],[Total Sales]]-tbl_salesdata[[#This Row],[Total Cost]]</f>
        <v>477800.64</v>
      </c>
      <c r="O1653">
        <f>tbl_salesdata[[#This Row],[Ship Date]]-tbl_salesdata[[#This Row],[Order Date]]</f>
        <v>1</v>
      </c>
      <c r="P1653">
        <f>WEEKDAY(tbl_salesdata[[#This Row],[Order Date]],2)</f>
        <v>1</v>
      </c>
      <c r="Q1653" t="str">
        <f>TEXT(tbl_salesdata[[#This Row],[Order Date]],"dddd")</f>
        <v>Monday</v>
      </c>
      <c r="R1653" t="str">
        <f>IF(tbl_salesdata[[#This Row],[Weekdaynum]]&gt;5,"Yes","No")</f>
        <v>No</v>
      </c>
    </row>
    <row r="1654" spans="1:18" hidden="1" x14ac:dyDescent="0.35">
      <c r="A1654">
        <v>277736794</v>
      </c>
      <c r="B1654" s="3">
        <v>43566</v>
      </c>
      <c r="C1654" s="3">
        <v>43583</v>
      </c>
      <c r="D1654" t="s">
        <v>86</v>
      </c>
      <c r="E1654" t="s">
        <v>29</v>
      </c>
      <c r="F1654" t="s">
        <v>56</v>
      </c>
      <c r="G1654" t="s">
        <v>14</v>
      </c>
      <c r="H1654" t="s">
        <v>19</v>
      </c>
      <c r="I1654" s="9">
        <v>7344</v>
      </c>
      <c r="J1654" s="9">
        <v>9.33</v>
      </c>
      <c r="K1654" s="9">
        <v>6.92</v>
      </c>
      <c r="L1654" s="9">
        <f>tbl_salesdata[[#This Row],[Units Sold]]*tbl_salesdata[[#This Row],[Unit Cost]]</f>
        <v>50820.479999999996</v>
      </c>
      <c r="M1654" s="9">
        <f>tbl_salesdata[[#This Row],[Units Sold]]*tbl_salesdata[[#This Row],[Unit Price]]</f>
        <v>68519.520000000004</v>
      </c>
      <c r="N1654" s="9">
        <f>tbl_salesdata[[#This Row],[Total Sales]]-tbl_salesdata[[#This Row],[Total Cost]]</f>
        <v>17699.040000000008</v>
      </c>
      <c r="O1654">
        <f>tbl_salesdata[[#This Row],[Ship Date]]-tbl_salesdata[[#This Row],[Order Date]]</f>
        <v>17</v>
      </c>
      <c r="P1654">
        <f>WEEKDAY(tbl_salesdata[[#This Row],[Order Date]],2)</f>
        <v>4</v>
      </c>
      <c r="Q1654" t="str">
        <f>TEXT(tbl_salesdata[[#This Row],[Order Date]],"dddd")</f>
        <v>Thursday</v>
      </c>
      <c r="R1654" t="str">
        <f>IF(tbl_salesdata[[#This Row],[Weekdaynum]]&gt;5,"Yes","No")</f>
        <v>No</v>
      </c>
    </row>
    <row r="1655" spans="1:18" hidden="1" x14ac:dyDescent="0.35">
      <c r="A1655">
        <v>159805858</v>
      </c>
      <c r="B1655" s="3">
        <v>44154</v>
      </c>
      <c r="C1655" s="3">
        <v>44169</v>
      </c>
      <c r="D1655" t="s">
        <v>144</v>
      </c>
      <c r="E1655" t="s">
        <v>21</v>
      </c>
      <c r="F1655" t="s">
        <v>47</v>
      </c>
      <c r="G1655" t="s">
        <v>18</v>
      </c>
      <c r="H1655" t="s">
        <v>15</v>
      </c>
      <c r="I1655" s="9">
        <v>8959</v>
      </c>
      <c r="J1655" s="9">
        <v>421.89</v>
      </c>
      <c r="K1655" s="9">
        <v>364.69</v>
      </c>
      <c r="L1655" s="9">
        <f>tbl_salesdata[[#This Row],[Units Sold]]*tbl_salesdata[[#This Row],[Unit Cost]]</f>
        <v>3267257.71</v>
      </c>
      <c r="M1655" s="9">
        <f>tbl_salesdata[[#This Row],[Units Sold]]*tbl_salesdata[[#This Row],[Unit Price]]</f>
        <v>3779712.51</v>
      </c>
      <c r="N1655" s="9">
        <f>tbl_salesdata[[#This Row],[Total Sales]]-tbl_salesdata[[#This Row],[Total Cost]]</f>
        <v>512454.79999999981</v>
      </c>
      <c r="O1655">
        <f>tbl_salesdata[[#This Row],[Ship Date]]-tbl_salesdata[[#This Row],[Order Date]]</f>
        <v>15</v>
      </c>
      <c r="P1655">
        <f>WEEKDAY(tbl_salesdata[[#This Row],[Order Date]],2)</f>
        <v>4</v>
      </c>
      <c r="Q1655" t="str">
        <f>TEXT(tbl_salesdata[[#This Row],[Order Date]],"dddd")</f>
        <v>Thursday</v>
      </c>
      <c r="R1655" t="str">
        <f>IF(tbl_salesdata[[#This Row],[Weekdaynum]]&gt;5,"Yes","No")</f>
        <v>No</v>
      </c>
    </row>
    <row r="1656" spans="1:18" hidden="1" x14ac:dyDescent="0.35">
      <c r="A1656">
        <v>263757550</v>
      </c>
      <c r="B1656" s="3">
        <v>42489</v>
      </c>
      <c r="C1656" s="3">
        <v>42505</v>
      </c>
      <c r="D1656" t="s">
        <v>183</v>
      </c>
      <c r="E1656" t="s">
        <v>24</v>
      </c>
      <c r="F1656" t="s">
        <v>22</v>
      </c>
      <c r="G1656" t="s">
        <v>14</v>
      </c>
      <c r="H1656" t="s">
        <v>26</v>
      </c>
      <c r="I1656" s="9">
        <v>575</v>
      </c>
      <c r="J1656" s="9">
        <v>47.45</v>
      </c>
      <c r="K1656" s="9">
        <v>31.79</v>
      </c>
      <c r="L1656" s="9">
        <f>tbl_salesdata[[#This Row],[Units Sold]]*tbl_salesdata[[#This Row],[Unit Cost]]</f>
        <v>18279.25</v>
      </c>
      <c r="M1656" s="9">
        <f>tbl_salesdata[[#This Row],[Units Sold]]*tbl_salesdata[[#This Row],[Unit Price]]</f>
        <v>27283.75</v>
      </c>
      <c r="N1656" s="9">
        <f>tbl_salesdata[[#This Row],[Total Sales]]-tbl_salesdata[[#This Row],[Total Cost]]</f>
        <v>9004.5</v>
      </c>
      <c r="O1656">
        <f>tbl_salesdata[[#This Row],[Ship Date]]-tbl_salesdata[[#This Row],[Order Date]]</f>
        <v>16</v>
      </c>
      <c r="P1656">
        <f>WEEKDAY(tbl_salesdata[[#This Row],[Order Date]],2)</f>
        <v>5</v>
      </c>
      <c r="Q1656" t="str">
        <f>TEXT(tbl_salesdata[[#This Row],[Order Date]],"dddd")</f>
        <v>Friday</v>
      </c>
      <c r="R1656" t="str">
        <f>IF(tbl_salesdata[[#This Row],[Weekdaynum]]&gt;5,"Yes","No")</f>
        <v>No</v>
      </c>
    </row>
    <row r="1657" spans="1:18" hidden="1" x14ac:dyDescent="0.35">
      <c r="A1657">
        <v>952140700</v>
      </c>
      <c r="B1657" s="3">
        <v>44279</v>
      </c>
      <c r="C1657" s="3">
        <v>44286</v>
      </c>
      <c r="D1657" t="s">
        <v>146</v>
      </c>
      <c r="E1657" t="s">
        <v>29</v>
      </c>
      <c r="F1657" t="s">
        <v>40</v>
      </c>
      <c r="G1657" t="s">
        <v>18</v>
      </c>
      <c r="H1657" t="s">
        <v>26</v>
      </c>
      <c r="I1657" s="9">
        <v>8447</v>
      </c>
      <c r="J1657" s="9">
        <v>651.21</v>
      </c>
      <c r="K1657" s="9">
        <v>524.96</v>
      </c>
      <c r="L1657" s="9">
        <f>tbl_salesdata[[#This Row],[Units Sold]]*tbl_salesdata[[#This Row],[Unit Cost]]</f>
        <v>4434337.12</v>
      </c>
      <c r="M1657" s="9">
        <f>tbl_salesdata[[#This Row],[Units Sold]]*tbl_salesdata[[#This Row],[Unit Price]]</f>
        <v>5500770.8700000001</v>
      </c>
      <c r="N1657" s="9">
        <f>tbl_salesdata[[#This Row],[Total Sales]]-tbl_salesdata[[#This Row],[Total Cost]]</f>
        <v>1066433.75</v>
      </c>
      <c r="O1657">
        <f>tbl_salesdata[[#This Row],[Ship Date]]-tbl_salesdata[[#This Row],[Order Date]]</f>
        <v>7</v>
      </c>
      <c r="P1657">
        <f>WEEKDAY(tbl_salesdata[[#This Row],[Order Date]],2)</f>
        <v>3</v>
      </c>
      <c r="Q1657" t="str">
        <f>TEXT(tbl_salesdata[[#This Row],[Order Date]],"dddd")</f>
        <v>Wednesday</v>
      </c>
      <c r="R1657" t="str">
        <f>IF(tbl_salesdata[[#This Row],[Weekdaynum]]&gt;5,"Yes","No")</f>
        <v>No</v>
      </c>
    </row>
    <row r="1658" spans="1:18" hidden="1" x14ac:dyDescent="0.35">
      <c r="A1658">
        <v>407816636</v>
      </c>
      <c r="B1658" s="3">
        <v>42576</v>
      </c>
      <c r="C1658" s="3">
        <v>42588</v>
      </c>
      <c r="D1658" t="s">
        <v>64</v>
      </c>
      <c r="E1658" t="s">
        <v>29</v>
      </c>
      <c r="F1658" t="s">
        <v>42</v>
      </c>
      <c r="G1658" t="s">
        <v>18</v>
      </c>
      <c r="H1658" t="s">
        <v>26</v>
      </c>
      <c r="I1658" s="9">
        <v>860</v>
      </c>
      <c r="J1658" s="9">
        <v>437.2</v>
      </c>
      <c r="K1658" s="9">
        <v>263.33</v>
      </c>
      <c r="L1658" s="9">
        <f>tbl_salesdata[[#This Row],[Units Sold]]*tbl_salesdata[[#This Row],[Unit Cost]]</f>
        <v>226463.8</v>
      </c>
      <c r="M1658" s="9">
        <f>tbl_salesdata[[#This Row],[Units Sold]]*tbl_salesdata[[#This Row],[Unit Price]]</f>
        <v>375992</v>
      </c>
      <c r="N1658" s="9">
        <f>tbl_salesdata[[#This Row],[Total Sales]]-tbl_salesdata[[#This Row],[Total Cost]]</f>
        <v>149528.20000000001</v>
      </c>
      <c r="O1658">
        <f>tbl_salesdata[[#This Row],[Ship Date]]-tbl_salesdata[[#This Row],[Order Date]]</f>
        <v>12</v>
      </c>
      <c r="P1658">
        <f>WEEKDAY(tbl_salesdata[[#This Row],[Order Date]],2)</f>
        <v>1</v>
      </c>
      <c r="Q1658" t="str">
        <f>TEXT(tbl_salesdata[[#This Row],[Order Date]],"dddd")</f>
        <v>Monday</v>
      </c>
      <c r="R1658" t="str">
        <f>IF(tbl_salesdata[[#This Row],[Weekdaynum]]&gt;5,"Yes","No")</f>
        <v>No</v>
      </c>
    </row>
    <row r="1659" spans="1:18" hidden="1" x14ac:dyDescent="0.35">
      <c r="A1659">
        <v>483959186</v>
      </c>
      <c r="B1659" s="3">
        <v>44831</v>
      </c>
      <c r="C1659" s="3">
        <v>44832</v>
      </c>
      <c r="D1659" t="s">
        <v>39</v>
      </c>
      <c r="E1659" t="s">
        <v>29</v>
      </c>
      <c r="F1659" t="s">
        <v>17</v>
      </c>
      <c r="G1659" t="s">
        <v>14</v>
      </c>
      <c r="H1659" t="s">
        <v>34</v>
      </c>
      <c r="I1659" s="9">
        <v>3133</v>
      </c>
      <c r="J1659" s="9">
        <v>152.58000000000001</v>
      </c>
      <c r="K1659" s="9">
        <v>97.44</v>
      </c>
      <c r="L1659" s="9">
        <f>tbl_salesdata[[#This Row],[Units Sold]]*tbl_salesdata[[#This Row],[Unit Cost]]</f>
        <v>305279.52</v>
      </c>
      <c r="M1659" s="9">
        <f>tbl_salesdata[[#This Row],[Units Sold]]*tbl_salesdata[[#This Row],[Unit Price]]</f>
        <v>478033.14</v>
      </c>
      <c r="N1659" s="9">
        <f>tbl_salesdata[[#This Row],[Total Sales]]-tbl_salesdata[[#This Row],[Total Cost]]</f>
        <v>172753.62</v>
      </c>
      <c r="O1659">
        <f>tbl_salesdata[[#This Row],[Ship Date]]-tbl_salesdata[[#This Row],[Order Date]]</f>
        <v>1</v>
      </c>
      <c r="P1659">
        <f>WEEKDAY(tbl_salesdata[[#This Row],[Order Date]],2)</f>
        <v>2</v>
      </c>
      <c r="Q1659" t="str">
        <f>TEXT(tbl_salesdata[[#This Row],[Order Date]],"dddd")</f>
        <v>Tuesday</v>
      </c>
      <c r="R1659" t="str">
        <f>IF(tbl_salesdata[[#This Row],[Weekdaynum]]&gt;5,"Yes","No")</f>
        <v>No</v>
      </c>
    </row>
    <row r="1660" spans="1:18" hidden="1" x14ac:dyDescent="0.35">
      <c r="A1660">
        <v>854054677</v>
      </c>
      <c r="B1660" s="3">
        <v>44221</v>
      </c>
      <c r="C1660" s="3">
        <v>44234</v>
      </c>
      <c r="D1660" t="s">
        <v>126</v>
      </c>
      <c r="E1660" t="s">
        <v>24</v>
      </c>
      <c r="F1660" t="s">
        <v>30</v>
      </c>
      <c r="G1660" t="s">
        <v>14</v>
      </c>
      <c r="H1660" t="s">
        <v>19</v>
      </c>
      <c r="I1660" s="9">
        <v>2613</v>
      </c>
      <c r="J1660" s="9">
        <v>81.73</v>
      </c>
      <c r="K1660" s="9">
        <v>56.67</v>
      </c>
      <c r="L1660" s="9">
        <f>tbl_salesdata[[#This Row],[Units Sold]]*tbl_salesdata[[#This Row],[Unit Cost]]</f>
        <v>148078.71</v>
      </c>
      <c r="M1660" s="9">
        <f>tbl_salesdata[[#This Row],[Units Sold]]*tbl_salesdata[[#This Row],[Unit Price]]</f>
        <v>213560.49000000002</v>
      </c>
      <c r="N1660" s="9">
        <f>tbl_salesdata[[#This Row],[Total Sales]]-tbl_salesdata[[#This Row],[Total Cost]]</f>
        <v>65481.780000000028</v>
      </c>
      <c r="O1660">
        <f>tbl_salesdata[[#This Row],[Ship Date]]-tbl_salesdata[[#This Row],[Order Date]]</f>
        <v>13</v>
      </c>
      <c r="P1660">
        <f>WEEKDAY(tbl_salesdata[[#This Row],[Order Date]],2)</f>
        <v>1</v>
      </c>
      <c r="Q1660" t="str">
        <f>TEXT(tbl_salesdata[[#This Row],[Order Date]],"dddd")</f>
        <v>Monday</v>
      </c>
      <c r="R1660" t="str">
        <f>IF(tbl_salesdata[[#This Row],[Weekdaynum]]&gt;5,"Yes","No")</f>
        <v>No</v>
      </c>
    </row>
    <row r="1661" spans="1:18" hidden="1" x14ac:dyDescent="0.35">
      <c r="A1661">
        <v>361901938</v>
      </c>
      <c r="B1661" s="3">
        <v>42738</v>
      </c>
      <c r="C1661" s="3">
        <v>42740</v>
      </c>
      <c r="D1661" t="s">
        <v>199</v>
      </c>
      <c r="E1661" t="s">
        <v>29</v>
      </c>
      <c r="F1661" t="s">
        <v>17</v>
      </c>
      <c r="G1661" t="s">
        <v>14</v>
      </c>
      <c r="H1661" t="s">
        <v>19</v>
      </c>
      <c r="I1661" s="9">
        <v>3681</v>
      </c>
      <c r="J1661" s="9">
        <v>152.58000000000001</v>
      </c>
      <c r="K1661" s="9">
        <v>97.44</v>
      </c>
      <c r="L1661" s="9">
        <f>tbl_salesdata[[#This Row],[Units Sold]]*tbl_salesdata[[#This Row],[Unit Cost]]</f>
        <v>358676.64</v>
      </c>
      <c r="M1661" s="9">
        <f>tbl_salesdata[[#This Row],[Units Sold]]*tbl_salesdata[[#This Row],[Unit Price]]</f>
        <v>561646.9800000001</v>
      </c>
      <c r="N1661" s="9">
        <f>tbl_salesdata[[#This Row],[Total Sales]]-tbl_salesdata[[#This Row],[Total Cost]]</f>
        <v>202970.34000000008</v>
      </c>
      <c r="O1661">
        <f>tbl_salesdata[[#This Row],[Ship Date]]-tbl_salesdata[[#This Row],[Order Date]]</f>
        <v>2</v>
      </c>
      <c r="P1661">
        <f>WEEKDAY(tbl_salesdata[[#This Row],[Order Date]],2)</f>
        <v>2</v>
      </c>
      <c r="Q1661" t="str">
        <f>TEXT(tbl_salesdata[[#This Row],[Order Date]],"dddd")</f>
        <v>Tuesday</v>
      </c>
      <c r="R1661" t="str">
        <f>IF(tbl_salesdata[[#This Row],[Weekdaynum]]&gt;5,"Yes","No")</f>
        <v>No</v>
      </c>
    </row>
    <row r="1662" spans="1:18" hidden="1" x14ac:dyDescent="0.35">
      <c r="A1662">
        <v>171612298</v>
      </c>
      <c r="B1662" s="3">
        <v>43808</v>
      </c>
      <c r="C1662" s="3">
        <v>43819</v>
      </c>
      <c r="D1662" t="s">
        <v>139</v>
      </c>
      <c r="E1662" t="s">
        <v>51</v>
      </c>
      <c r="F1662" t="s">
        <v>76</v>
      </c>
      <c r="G1662" t="s">
        <v>18</v>
      </c>
      <c r="H1662" t="s">
        <v>34</v>
      </c>
      <c r="I1662" s="9">
        <v>2747</v>
      </c>
      <c r="J1662" s="9">
        <v>668.27</v>
      </c>
      <c r="K1662" s="9">
        <v>502.54</v>
      </c>
      <c r="L1662" s="9">
        <f>tbl_salesdata[[#This Row],[Units Sold]]*tbl_salesdata[[#This Row],[Unit Cost]]</f>
        <v>1380477.3800000001</v>
      </c>
      <c r="M1662" s="9">
        <f>tbl_salesdata[[#This Row],[Units Sold]]*tbl_salesdata[[#This Row],[Unit Price]]</f>
        <v>1835737.69</v>
      </c>
      <c r="N1662" s="9">
        <f>tbl_salesdata[[#This Row],[Total Sales]]-tbl_salesdata[[#This Row],[Total Cost]]</f>
        <v>455260.30999999982</v>
      </c>
      <c r="O1662">
        <f>tbl_salesdata[[#This Row],[Ship Date]]-tbl_salesdata[[#This Row],[Order Date]]</f>
        <v>11</v>
      </c>
      <c r="P1662">
        <f>WEEKDAY(tbl_salesdata[[#This Row],[Order Date]],2)</f>
        <v>1</v>
      </c>
      <c r="Q1662" t="str">
        <f>TEXT(tbl_salesdata[[#This Row],[Order Date]],"dddd")</f>
        <v>Monday</v>
      </c>
      <c r="R1662" t="str">
        <f>IF(tbl_salesdata[[#This Row],[Weekdaynum]]&gt;5,"Yes","No")</f>
        <v>No</v>
      </c>
    </row>
    <row r="1663" spans="1:18" hidden="1" x14ac:dyDescent="0.35">
      <c r="A1663">
        <v>617609584</v>
      </c>
      <c r="B1663" s="3">
        <v>43394</v>
      </c>
      <c r="C1663" s="3">
        <v>43396</v>
      </c>
      <c r="D1663" t="s">
        <v>210</v>
      </c>
      <c r="E1663" t="s">
        <v>38</v>
      </c>
      <c r="F1663" t="s">
        <v>42</v>
      </c>
      <c r="G1663" t="s">
        <v>18</v>
      </c>
      <c r="H1663" t="s">
        <v>26</v>
      </c>
      <c r="I1663" s="9">
        <v>3255</v>
      </c>
      <c r="J1663" s="9">
        <v>437.2</v>
      </c>
      <c r="K1663" s="9">
        <v>263.33</v>
      </c>
      <c r="L1663" s="9">
        <f>tbl_salesdata[[#This Row],[Units Sold]]*tbl_salesdata[[#This Row],[Unit Cost]]</f>
        <v>857139.14999999991</v>
      </c>
      <c r="M1663" s="9">
        <f>tbl_salesdata[[#This Row],[Units Sold]]*tbl_salesdata[[#This Row],[Unit Price]]</f>
        <v>1423086</v>
      </c>
      <c r="N1663" s="9">
        <f>tbl_salesdata[[#This Row],[Total Sales]]-tbl_salesdata[[#This Row],[Total Cost]]</f>
        <v>565946.85000000009</v>
      </c>
      <c r="O1663">
        <f>tbl_salesdata[[#This Row],[Ship Date]]-tbl_salesdata[[#This Row],[Order Date]]</f>
        <v>2</v>
      </c>
      <c r="P1663">
        <f>WEEKDAY(tbl_salesdata[[#This Row],[Order Date]],2)</f>
        <v>7</v>
      </c>
      <c r="Q1663" t="str">
        <f>TEXT(tbl_salesdata[[#This Row],[Order Date]],"dddd")</f>
        <v>Sunday</v>
      </c>
      <c r="R1663" t="str">
        <f>IF(tbl_salesdata[[#This Row],[Weekdaynum]]&gt;5,"Yes","No")</f>
        <v>Yes</v>
      </c>
    </row>
    <row r="1664" spans="1:18" hidden="1" x14ac:dyDescent="0.35">
      <c r="A1664">
        <v>754630124</v>
      </c>
      <c r="B1664" s="3">
        <v>44889</v>
      </c>
      <c r="C1664" s="3">
        <v>44893</v>
      </c>
      <c r="D1664" t="s">
        <v>170</v>
      </c>
      <c r="E1664" t="s">
        <v>12</v>
      </c>
      <c r="F1664" t="s">
        <v>40</v>
      </c>
      <c r="G1664" t="s">
        <v>14</v>
      </c>
      <c r="H1664" t="s">
        <v>15</v>
      </c>
      <c r="I1664" s="9">
        <v>678</v>
      </c>
      <c r="J1664" s="9">
        <v>651.21</v>
      </c>
      <c r="K1664" s="9">
        <v>524.96</v>
      </c>
      <c r="L1664" s="9">
        <f>tbl_salesdata[[#This Row],[Units Sold]]*tbl_salesdata[[#This Row],[Unit Cost]]</f>
        <v>355922.88</v>
      </c>
      <c r="M1664" s="9">
        <f>tbl_salesdata[[#This Row],[Units Sold]]*tbl_salesdata[[#This Row],[Unit Price]]</f>
        <v>441520.38</v>
      </c>
      <c r="N1664" s="9">
        <f>tbl_salesdata[[#This Row],[Total Sales]]-tbl_salesdata[[#This Row],[Total Cost]]</f>
        <v>85597.5</v>
      </c>
      <c r="O1664">
        <f>tbl_salesdata[[#This Row],[Ship Date]]-tbl_salesdata[[#This Row],[Order Date]]</f>
        <v>4</v>
      </c>
      <c r="P1664">
        <f>WEEKDAY(tbl_salesdata[[#This Row],[Order Date]],2)</f>
        <v>4</v>
      </c>
      <c r="Q1664" t="str">
        <f>TEXT(tbl_salesdata[[#This Row],[Order Date]],"dddd")</f>
        <v>Thursday</v>
      </c>
      <c r="R1664" t="str">
        <f>IF(tbl_salesdata[[#This Row],[Weekdaynum]]&gt;5,"Yes","No")</f>
        <v>No</v>
      </c>
    </row>
    <row r="1665" spans="1:18" hidden="1" x14ac:dyDescent="0.35">
      <c r="A1665">
        <v>607722747</v>
      </c>
      <c r="B1665" s="3">
        <v>43649</v>
      </c>
      <c r="C1665" s="3">
        <v>43664</v>
      </c>
      <c r="D1665" t="s">
        <v>50</v>
      </c>
      <c r="E1665" t="s">
        <v>51</v>
      </c>
      <c r="F1665" t="s">
        <v>40</v>
      </c>
      <c r="G1665" t="s">
        <v>18</v>
      </c>
      <c r="H1665" t="s">
        <v>19</v>
      </c>
      <c r="I1665" s="9">
        <v>7521</v>
      </c>
      <c r="J1665" s="9">
        <v>651.21</v>
      </c>
      <c r="K1665" s="9">
        <v>524.96</v>
      </c>
      <c r="L1665" s="9">
        <f>tbl_salesdata[[#This Row],[Units Sold]]*tbl_salesdata[[#This Row],[Unit Cost]]</f>
        <v>3948224.16</v>
      </c>
      <c r="M1665" s="9">
        <f>tbl_salesdata[[#This Row],[Units Sold]]*tbl_salesdata[[#This Row],[Unit Price]]</f>
        <v>4897750.41</v>
      </c>
      <c r="N1665" s="9">
        <f>tbl_salesdata[[#This Row],[Total Sales]]-tbl_salesdata[[#This Row],[Total Cost]]</f>
        <v>949526.25</v>
      </c>
      <c r="O1665">
        <f>tbl_salesdata[[#This Row],[Ship Date]]-tbl_salesdata[[#This Row],[Order Date]]</f>
        <v>15</v>
      </c>
      <c r="P1665">
        <f>WEEKDAY(tbl_salesdata[[#This Row],[Order Date]],2)</f>
        <v>3</v>
      </c>
      <c r="Q1665" t="str">
        <f>TEXT(tbl_salesdata[[#This Row],[Order Date]],"dddd")</f>
        <v>Wednesday</v>
      </c>
      <c r="R1665" t="str">
        <f>IF(tbl_salesdata[[#This Row],[Weekdaynum]]&gt;5,"Yes","No")</f>
        <v>No</v>
      </c>
    </row>
    <row r="1666" spans="1:18" hidden="1" x14ac:dyDescent="0.35">
      <c r="A1666">
        <v>722248780</v>
      </c>
      <c r="B1666" s="3">
        <v>43927</v>
      </c>
      <c r="C1666" s="3">
        <v>43946</v>
      </c>
      <c r="D1666" t="s">
        <v>71</v>
      </c>
      <c r="E1666" t="s">
        <v>21</v>
      </c>
      <c r="F1666" t="s">
        <v>17</v>
      </c>
      <c r="G1666" t="s">
        <v>14</v>
      </c>
      <c r="H1666" t="s">
        <v>34</v>
      </c>
      <c r="I1666" s="9">
        <v>8319</v>
      </c>
      <c r="J1666" s="9">
        <v>152.58000000000001</v>
      </c>
      <c r="K1666" s="9">
        <v>97.44</v>
      </c>
      <c r="L1666" s="9">
        <f>tbl_salesdata[[#This Row],[Units Sold]]*tbl_salesdata[[#This Row],[Unit Cost]]</f>
        <v>810603.36</v>
      </c>
      <c r="M1666" s="9">
        <f>tbl_salesdata[[#This Row],[Units Sold]]*tbl_salesdata[[#This Row],[Unit Price]]</f>
        <v>1269313.02</v>
      </c>
      <c r="N1666" s="9">
        <f>tbl_salesdata[[#This Row],[Total Sales]]-tbl_salesdata[[#This Row],[Total Cost]]</f>
        <v>458709.66000000003</v>
      </c>
      <c r="O1666">
        <f>tbl_salesdata[[#This Row],[Ship Date]]-tbl_salesdata[[#This Row],[Order Date]]</f>
        <v>19</v>
      </c>
      <c r="P1666">
        <f>WEEKDAY(tbl_salesdata[[#This Row],[Order Date]],2)</f>
        <v>1</v>
      </c>
      <c r="Q1666" t="str">
        <f>TEXT(tbl_salesdata[[#This Row],[Order Date]],"dddd")</f>
        <v>Monday</v>
      </c>
      <c r="R1666" t="str">
        <f>IF(tbl_salesdata[[#This Row],[Weekdaynum]]&gt;5,"Yes","No")</f>
        <v>No</v>
      </c>
    </row>
    <row r="1667" spans="1:18" hidden="1" x14ac:dyDescent="0.35">
      <c r="A1667">
        <v>813882052</v>
      </c>
      <c r="B1667" s="3">
        <v>42663</v>
      </c>
      <c r="C1667" s="3">
        <v>42672</v>
      </c>
      <c r="D1667" t="s">
        <v>171</v>
      </c>
      <c r="E1667" t="s">
        <v>12</v>
      </c>
      <c r="F1667" t="s">
        <v>33</v>
      </c>
      <c r="G1667" t="s">
        <v>14</v>
      </c>
      <c r="H1667" t="s">
        <v>19</v>
      </c>
      <c r="I1667" s="9">
        <v>4640</v>
      </c>
      <c r="J1667" s="9">
        <v>109.28</v>
      </c>
      <c r="K1667" s="9">
        <v>35.840000000000003</v>
      </c>
      <c r="L1667" s="9">
        <f>tbl_salesdata[[#This Row],[Units Sold]]*tbl_salesdata[[#This Row],[Unit Cost]]</f>
        <v>166297.60000000001</v>
      </c>
      <c r="M1667" s="9">
        <f>tbl_salesdata[[#This Row],[Units Sold]]*tbl_salesdata[[#This Row],[Unit Price]]</f>
        <v>507059.20000000001</v>
      </c>
      <c r="N1667" s="9">
        <f>tbl_salesdata[[#This Row],[Total Sales]]-tbl_salesdata[[#This Row],[Total Cost]]</f>
        <v>340761.59999999998</v>
      </c>
      <c r="O1667">
        <f>tbl_salesdata[[#This Row],[Ship Date]]-tbl_salesdata[[#This Row],[Order Date]]</f>
        <v>9</v>
      </c>
      <c r="P1667">
        <f>WEEKDAY(tbl_salesdata[[#This Row],[Order Date]],2)</f>
        <v>4</v>
      </c>
      <c r="Q1667" t="str">
        <f>TEXT(tbl_salesdata[[#This Row],[Order Date]],"dddd")</f>
        <v>Thursday</v>
      </c>
      <c r="R1667" t="str">
        <f>IF(tbl_salesdata[[#This Row],[Weekdaynum]]&gt;5,"Yes","No")</f>
        <v>No</v>
      </c>
    </row>
    <row r="1668" spans="1:18" hidden="1" x14ac:dyDescent="0.35">
      <c r="A1668">
        <v>218608891</v>
      </c>
      <c r="B1668" s="3">
        <v>42044</v>
      </c>
      <c r="C1668" s="3">
        <v>42052</v>
      </c>
      <c r="D1668" t="s">
        <v>185</v>
      </c>
      <c r="E1668" t="s">
        <v>38</v>
      </c>
      <c r="F1668" t="s">
        <v>30</v>
      </c>
      <c r="G1668" t="s">
        <v>14</v>
      </c>
      <c r="H1668" t="s">
        <v>34</v>
      </c>
      <c r="I1668" s="9">
        <v>84</v>
      </c>
      <c r="J1668" s="9">
        <v>81.73</v>
      </c>
      <c r="K1668" s="9">
        <v>56.67</v>
      </c>
      <c r="L1668" s="9">
        <f>tbl_salesdata[[#This Row],[Units Sold]]*tbl_salesdata[[#This Row],[Unit Cost]]</f>
        <v>4760.28</v>
      </c>
      <c r="M1668" s="9">
        <f>tbl_salesdata[[#This Row],[Units Sold]]*tbl_salesdata[[#This Row],[Unit Price]]</f>
        <v>6865.3200000000006</v>
      </c>
      <c r="N1668" s="9">
        <f>tbl_salesdata[[#This Row],[Total Sales]]-tbl_salesdata[[#This Row],[Total Cost]]</f>
        <v>2105.0400000000009</v>
      </c>
      <c r="O1668">
        <f>tbl_salesdata[[#This Row],[Ship Date]]-tbl_salesdata[[#This Row],[Order Date]]</f>
        <v>8</v>
      </c>
      <c r="P1668">
        <f>WEEKDAY(tbl_salesdata[[#This Row],[Order Date]],2)</f>
        <v>1</v>
      </c>
      <c r="Q1668" t="str">
        <f>TEXT(tbl_salesdata[[#This Row],[Order Date]],"dddd")</f>
        <v>Monday</v>
      </c>
      <c r="R1668" t="str">
        <f>IF(tbl_salesdata[[#This Row],[Weekdaynum]]&gt;5,"Yes","No")</f>
        <v>No</v>
      </c>
    </row>
    <row r="1669" spans="1:18" hidden="1" x14ac:dyDescent="0.35">
      <c r="A1669">
        <v>142728126</v>
      </c>
      <c r="B1669" s="3">
        <v>42059</v>
      </c>
      <c r="C1669" s="3">
        <v>42080</v>
      </c>
      <c r="D1669" t="s">
        <v>62</v>
      </c>
      <c r="E1669" t="s">
        <v>38</v>
      </c>
      <c r="F1669" t="s">
        <v>56</v>
      </c>
      <c r="G1669" t="s">
        <v>18</v>
      </c>
      <c r="H1669" t="s">
        <v>19</v>
      </c>
      <c r="I1669" s="9">
        <v>5279</v>
      </c>
      <c r="J1669" s="9">
        <v>9.33</v>
      </c>
      <c r="K1669" s="9">
        <v>6.92</v>
      </c>
      <c r="L1669" s="9">
        <f>tbl_salesdata[[#This Row],[Units Sold]]*tbl_salesdata[[#This Row],[Unit Cost]]</f>
        <v>36530.68</v>
      </c>
      <c r="M1669" s="9">
        <f>tbl_salesdata[[#This Row],[Units Sold]]*tbl_salesdata[[#This Row],[Unit Price]]</f>
        <v>49253.07</v>
      </c>
      <c r="N1669" s="9">
        <f>tbl_salesdata[[#This Row],[Total Sales]]-tbl_salesdata[[#This Row],[Total Cost]]</f>
        <v>12722.39</v>
      </c>
      <c r="O1669">
        <f>tbl_salesdata[[#This Row],[Ship Date]]-tbl_salesdata[[#This Row],[Order Date]]</f>
        <v>21</v>
      </c>
      <c r="P1669">
        <f>WEEKDAY(tbl_salesdata[[#This Row],[Order Date]],2)</f>
        <v>2</v>
      </c>
      <c r="Q1669" t="str">
        <f>TEXT(tbl_salesdata[[#This Row],[Order Date]],"dddd")</f>
        <v>Tuesday</v>
      </c>
      <c r="R1669" t="str">
        <f>IF(tbl_salesdata[[#This Row],[Weekdaynum]]&gt;5,"Yes","No")</f>
        <v>No</v>
      </c>
    </row>
    <row r="1670" spans="1:18" hidden="1" x14ac:dyDescent="0.35">
      <c r="A1670">
        <v>512851083</v>
      </c>
      <c r="B1670" s="3">
        <v>44862</v>
      </c>
      <c r="C1670" s="3">
        <v>44882</v>
      </c>
      <c r="D1670" t="s">
        <v>50</v>
      </c>
      <c r="E1670" t="s">
        <v>51</v>
      </c>
      <c r="F1670" t="s">
        <v>13</v>
      </c>
      <c r="G1670" t="s">
        <v>14</v>
      </c>
      <c r="H1670" t="s">
        <v>19</v>
      </c>
      <c r="I1670" s="9">
        <v>2887</v>
      </c>
      <c r="J1670" s="9">
        <v>255.28</v>
      </c>
      <c r="K1670" s="9">
        <v>159.41999999999999</v>
      </c>
      <c r="L1670" s="9">
        <f>tbl_salesdata[[#This Row],[Units Sold]]*tbl_salesdata[[#This Row],[Unit Cost]]</f>
        <v>460245.54</v>
      </c>
      <c r="M1670" s="9">
        <f>tbl_salesdata[[#This Row],[Units Sold]]*tbl_salesdata[[#This Row],[Unit Price]]</f>
        <v>736993.36</v>
      </c>
      <c r="N1670" s="9">
        <f>tbl_salesdata[[#This Row],[Total Sales]]-tbl_salesdata[[#This Row],[Total Cost]]</f>
        <v>276747.82</v>
      </c>
      <c r="O1670">
        <f>tbl_salesdata[[#This Row],[Ship Date]]-tbl_salesdata[[#This Row],[Order Date]]</f>
        <v>20</v>
      </c>
      <c r="P1670">
        <f>WEEKDAY(tbl_salesdata[[#This Row],[Order Date]],2)</f>
        <v>5</v>
      </c>
      <c r="Q1670" t="str">
        <f>TEXT(tbl_salesdata[[#This Row],[Order Date]],"dddd")</f>
        <v>Friday</v>
      </c>
      <c r="R1670" t="str">
        <f>IF(tbl_salesdata[[#This Row],[Weekdaynum]]&gt;5,"Yes","No")</f>
        <v>No</v>
      </c>
    </row>
    <row r="1671" spans="1:18" x14ac:dyDescent="0.35">
      <c r="A1671">
        <v>227695357</v>
      </c>
      <c r="B1671" s="3">
        <v>44793</v>
      </c>
      <c r="C1671" s="3">
        <v>44814</v>
      </c>
      <c r="D1671" t="s">
        <v>70</v>
      </c>
      <c r="E1671" t="s">
        <v>29</v>
      </c>
      <c r="F1671" t="s">
        <v>68</v>
      </c>
      <c r="G1671" t="s">
        <v>14</v>
      </c>
      <c r="H1671" t="s">
        <v>15</v>
      </c>
      <c r="I1671" s="9">
        <v>8971</v>
      </c>
      <c r="J1671" s="9">
        <v>154.06</v>
      </c>
      <c r="K1671" s="9">
        <v>90.93</v>
      </c>
      <c r="L1671" s="9">
        <f>tbl_salesdata[[#This Row],[Units Sold]]*tbl_salesdata[[#This Row],[Unit Cost]]</f>
        <v>815733.03</v>
      </c>
      <c r="M1671" s="9">
        <f>tbl_salesdata[[#This Row],[Units Sold]]*tbl_salesdata[[#This Row],[Unit Price]]</f>
        <v>1382072.26</v>
      </c>
      <c r="N1671" s="9">
        <f>tbl_salesdata[[#This Row],[Total Sales]]-tbl_salesdata[[#This Row],[Total Cost]]</f>
        <v>566339.23</v>
      </c>
      <c r="O1671">
        <f>tbl_salesdata[[#This Row],[Ship Date]]-tbl_salesdata[[#This Row],[Order Date]]</f>
        <v>21</v>
      </c>
      <c r="P1671">
        <f>WEEKDAY(tbl_salesdata[[#This Row],[Order Date]],2)</f>
        <v>6</v>
      </c>
      <c r="Q1671" t="str">
        <f>TEXT(tbl_salesdata[[#This Row],[Order Date]],"dddd")</f>
        <v>Saturday</v>
      </c>
      <c r="R1671" t="str">
        <f>IF(tbl_salesdata[[#This Row],[Weekdaynum]]&gt;5,"Yes","No")</f>
        <v>Yes</v>
      </c>
    </row>
    <row r="1672" spans="1:18" hidden="1" x14ac:dyDescent="0.35">
      <c r="A1672">
        <v>399115979</v>
      </c>
      <c r="B1672" s="3">
        <v>42156</v>
      </c>
      <c r="C1672" s="3">
        <v>42157</v>
      </c>
      <c r="D1672" t="s">
        <v>168</v>
      </c>
      <c r="E1672" t="s">
        <v>21</v>
      </c>
      <c r="F1672" t="s">
        <v>68</v>
      </c>
      <c r="G1672" t="s">
        <v>14</v>
      </c>
      <c r="H1672" t="s">
        <v>34</v>
      </c>
      <c r="I1672" s="9">
        <v>6142</v>
      </c>
      <c r="J1672" s="9">
        <v>154.06</v>
      </c>
      <c r="K1672" s="9">
        <v>90.93</v>
      </c>
      <c r="L1672" s="9">
        <f>tbl_salesdata[[#This Row],[Units Sold]]*tbl_salesdata[[#This Row],[Unit Cost]]</f>
        <v>558492.06000000006</v>
      </c>
      <c r="M1672" s="9">
        <f>tbl_salesdata[[#This Row],[Units Sold]]*tbl_salesdata[[#This Row],[Unit Price]]</f>
        <v>946236.52</v>
      </c>
      <c r="N1672" s="9">
        <f>tbl_salesdata[[#This Row],[Total Sales]]-tbl_salesdata[[#This Row],[Total Cost]]</f>
        <v>387744.45999999996</v>
      </c>
      <c r="O1672">
        <f>tbl_salesdata[[#This Row],[Ship Date]]-tbl_salesdata[[#This Row],[Order Date]]</f>
        <v>1</v>
      </c>
      <c r="P1672">
        <f>WEEKDAY(tbl_salesdata[[#This Row],[Order Date]],2)</f>
        <v>1</v>
      </c>
      <c r="Q1672" t="str">
        <f>TEXT(tbl_salesdata[[#This Row],[Order Date]],"dddd")</f>
        <v>Monday</v>
      </c>
      <c r="R1672" t="str">
        <f>IF(tbl_salesdata[[#This Row],[Weekdaynum]]&gt;5,"Yes","No")</f>
        <v>No</v>
      </c>
    </row>
    <row r="1673" spans="1:18" hidden="1" x14ac:dyDescent="0.35">
      <c r="A1673">
        <v>120043075</v>
      </c>
      <c r="B1673" s="3">
        <v>43706</v>
      </c>
      <c r="C1673" s="3">
        <v>43711</v>
      </c>
      <c r="D1673" t="s">
        <v>187</v>
      </c>
      <c r="E1673" t="s">
        <v>29</v>
      </c>
      <c r="F1673" t="s">
        <v>30</v>
      </c>
      <c r="G1673" t="s">
        <v>14</v>
      </c>
      <c r="H1673" t="s">
        <v>26</v>
      </c>
      <c r="I1673" s="9">
        <v>2268</v>
      </c>
      <c r="J1673" s="9">
        <v>81.73</v>
      </c>
      <c r="K1673" s="9">
        <v>56.67</v>
      </c>
      <c r="L1673" s="9">
        <f>tbl_salesdata[[#This Row],[Units Sold]]*tbl_salesdata[[#This Row],[Unit Cost]]</f>
        <v>128527.56</v>
      </c>
      <c r="M1673" s="9">
        <f>tbl_salesdata[[#This Row],[Units Sold]]*tbl_salesdata[[#This Row],[Unit Price]]</f>
        <v>185363.64</v>
      </c>
      <c r="N1673" s="9">
        <f>tbl_salesdata[[#This Row],[Total Sales]]-tbl_salesdata[[#This Row],[Total Cost]]</f>
        <v>56836.080000000016</v>
      </c>
      <c r="O1673">
        <f>tbl_salesdata[[#This Row],[Ship Date]]-tbl_salesdata[[#This Row],[Order Date]]</f>
        <v>5</v>
      </c>
      <c r="P1673">
        <f>WEEKDAY(tbl_salesdata[[#This Row],[Order Date]],2)</f>
        <v>4</v>
      </c>
      <c r="Q1673" t="str">
        <f>TEXT(tbl_salesdata[[#This Row],[Order Date]],"dddd")</f>
        <v>Thursday</v>
      </c>
      <c r="R1673" t="str">
        <f>IF(tbl_salesdata[[#This Row],[Weekdaynum]]&gt;5,"Yes","No")</f>
        <v>No</v>
      </c>
    </row>
    <row r="1674" spans="1:18" hidden="1" x14ac:dyDescent="0.35">
      <c r="A1674">
        <v>696544206</v>
      </c>
      <c r="B1674" s="3">
        <v>42547</v>
      </c>
      <c r="C1674" s="3">
        <v>42561</v>
      </c>
      <c r="D1674" t="s">
        <v>87</v>
      </c>
      <c r="E1674" t="s">
        <v>24</v>
      </c>
      <c r="F1674" t="s">
        <v>40</v>
      </c>
      <c r="G1674" t="s">
        <v>18</v>
      </c>
      <c r="H1674" t="s">
        <v>26</v>
      </c>
      <c r="I1674" s="9">
        <v>1764</v>
      </c>
      <c r="J1674" s="9">
        <v>651.21</v>
      </c>
      <c r="K1674" s="9">
        <v>524.96</v>
      </c>
      <c r="L1674" s="9">
        <f>tbl_salesdata[[#This Row],[Units Sold]]*tbl_salesdata[[#This Row],[Unit Cost]]</f>
        <v>926029.44000000006</v>
      </c>
      <c r="M1674" s="9">
        <f>tbl_salesdata[[#This Row],[Units Sold]]*tbl_salesdata[[#This Row],[Unit Price]]</f>
        <v>1148734.4400000002</v>
      </c>
      <c r="N1674" s="9">
        <f>tbl_salesdata[[#This Row],[Total Sales]]-tbl_salesdata[[#This Row],[Total Cost]]</f>
        <v>222705.00000000012</v>
      </c>
      <c r="O1674">
        <f>tbl_salesdata[[#This Row],[Ship Date]]-tbl_salesdata[[#This Row],[Order Date]]</f>
        <v>14</v>
      </c>
      <c r="P1674">
        <f>WEEKDAY(tbl_salesdata[[#This Row],[Order Date]],2)</f>
        <v>7</v>
      </c>
      <c r="Q1674" t="str">
        <f>TEXT(tbl_salesdata[[#This Row],[Order Date]],"dddd")</f>
        <v>Sunday</v>
      </c>
      <c r="R1674" t="str">
        <f>IF(tbl_salesdata[[#This Row],[Weekdaynum]]&gt;5,"Yes","No")</f>
        <v>Yes</v>
      </c>
    </row>
    <row r="1675" spans="1:18" hidden="1" x14ac:dyDescent="0.35">
      <c r="A1675">
        <v>606793200</v>
      </c>
      <c r="B1675" s="3">
        <v>44472</v>
      </c>
      <c r="C1675" s="3">
        <v>44475</v>
      </c>
      <c r="D1675" t="s">
        <v>97</v>
      </c>
      <c r="E1675" t="s">
        <v>29</v>
      </c>
      <c r="F1675" t="s">
        <v>42</v>
      </c>
      <c r="G1675" t="s">
        <v>18</v>
      </c>
      <c r="H1675" t="s">
        <v>15</v>
      </c>
      <c r="I1675" s="9">
        <v>2447</v>
      </c>
      <c r="J1675" s="9">
        <v>437.2</v>
      </c>
      <c r="K1675" s="9">
        <v>263.33</v>
      </c>
      <c r="L1675" s="9">
        <f>tbl_salesdata[[#This Row],[Units Sold]]*tbl_salesdata[[#This Row],[Unit Cost]]</f>
        <v>644368.51</v>
      </c>
      <c r="M1675" s="9">
        <f>tbl_salesdata[[#This Row],[Units Sold]]*tbl_salesdata[[#This Row],[Unit Price]]</f>
        <v>1069828.3999999999</v>
      </c>
      <c r="N1675" s="9">
        <f>tbl_salesdata[[#This Row],[Total Sales]]-tbl_salesdata[[#This Row],[Total Cost]]</f>
        <v>425459.8899999999</v>
      </c>
      <c r="O1675">
        <f>tbl_salesdata[[#This Row],[Ship Date]]-tbl_salesdata[[#This Row],[Order Date]]</f>
        <v>3</v>
      </c>
      <c r="P1675">
        <f>WEEKDAY(tbl_salesdata[[#This Row],[Order Date]],2)</f>
        <v>7</v>
      </c>
      <c r="Q1675" t="str">
        <f>TEXT(tbl_salesdata[[#This Row],[Order Date]],"dddd")</f>
        <v>Sunday</v>
      </c>
      <c r="R1675" t="str">
        <f>IF(tbl_salesdata[[#This Row],[Weekdaynum]]&gt;5,"Yes","No")</f>
        <v>Yes</v>
      </c>
    </row>
    <row r="1676" spans="1:18" hidden="1" x14ac:dyDescent="0.35">
      <c r="A1676">
        <v>649276387</v>
      </c>
      <c r="B1676" s="3">
        <v>44236</v>
      </c>
      <c r="C1676" s="3">
        <v>44247</v>
      </c>
      <c r="D1676" t="s">
        <v>186</v>
      </c>
      <c r="E1676" t="s">
        <v>38</v>
      </c>
      <c r="F1676" t="s">
        <v>22</v>
      </c>
      <c r="G1676" t="s">
        <v>14</v>
      </c>
      <c r="H1676" t="s">
        <v>15</v>
      </c>
      <c r="I1676" s="9">
        <v>4166</v>
      </c>
      <c r="J1676" s="9">
        <v>47.45</v>
      </c>
      <c r="K1676" s="9">
        <v>31.79</v>
      </c>
      <c r="L1676" s="9">
        <f>tbl_salesdata[[#This Row],[Units Sold]]*tbl_salesdata[[#This Row],[Unit Cost]]</f>
        <v>132437.13999999998</v>
      </c>
      <c r="M1676" s="9">
        <f>tbl_salesdata[[#This Row],[Units Sold]]*tbl_salesdata[[#This Row],[Unit Price]]</f>
        <v>197676.7</v>
      </c>
      <c r="N1676" s="9">
        <f>tbl_salesdata[[#This Row],[Total Sales]]-tbl_salesdata[[#This Row],[Total Cost]]</f>
        <v>65239.560000000027</v>
      </c>
      <c r="O1676">
        <f>tbl_salesdata[[#This Row],[Ship Date]]-tbl_salesdata[[#This Row],[Order Date]]</f>
        <v>11</v>
      </c>
      <c r="P1676">
        <f>WEEKDAY(tbl_salesdata[[#This Row],[Order Date]],2)</f>
        <v>2</v>
      </c>
      <c r="Q1676" t="str">
        <f>TEXT(tbl_salesdata[[#This Row],[Order Date]],"dddd")</f>
        <v>Tuesday</v>
      </c>
      <c r="R1676" t="str">
        <f>IF(tbl_salesdata[[#This Row],[Weekdaynum]]&gt;5,"Yes","No")</f>
        <v>No</v>
      </c>
    </row>
    <row r="1677" spans="1:18" hidden="1" x14ac:dyDescent="0.35">
      <c r="A1677">
        <v>792792594</v>
      </c>
      <c r="B1677" s="3">
        <v>42333</v>
      </c>
      <c r="C1677" s="3">
        <v>42343</v>
      </c>
      <c r="D1677" t="s">
        <v>144</v>
      </c>
      <c r="E1677" t="s">
        <v>21</v>
      </c>
      <c r="F1677" t="s">
        <v>76</v>
      </c>
      <c r="G1677" t="s">
        <v>18</v>
      </c>
      <c r="H1677" t="s">
        <v>15</v>
      </c>
      <c r="I1677" s="9">
        <v>3801</v>
      </c>
      <c r="J1677" s="9">
        <v>668.27</v>
      </c>
      <c r="K1677" s="9">
        <v>502.54</v>
      </c>
      <c r="L1677" s="9">
        <f>tbl_salesdata[[#This Row],[Units Sold]]*tbl_salesdata[[#This Row],[Unit Cost]]</f>
        <v>1910154.54</v>
      </c>
      <c r="M1677" s="9">
        <f>tbl_salesdata[[#This Row],[Units Sold]]*tbl_salesdata[[#This Row],[Unit Price]]</f>
        <v>2540094.27</v>
      </c>
      <c r="N1677" s="9">
        <f>tbl_salesdata[[#This Row],[Total Sales]]-tbl_salesdata[[#This Row],[Total Cost]]</f>
        <v>629939.73</v>
      </c>
      <c r="O1677">
        <f>tbl_salesdata[[#This Row],[Ship Date]]-tbl_salesdata[[#This Row],[Order Date]]</f>
        <v>10</v>
      </c>
      <c r="P1677">
        <f>WEEKDAY(tbl_salesdata[[#This Row],[Order Date]],2)</f>
        <v>3</v>
      </c>
      <c r="Q1677" t="str">
        <f>TEXT(tbl_salesdata[[#This Row],[Order Date]],"dddd")</f>
        <v>Wednesday</v>
      </c>
      <c r="R1677" t="str">
        <f>IF(tbl_salesdata[[#This Row],[Weekdaynum]]&gt;5,"Yes","No")</f>
        <v>No</v>
      </c>
    </row>
    <row r="1678" spans="1:18" hidden="1" x14ac:dyDescent="0.35">
      <c r="A1678">
        <v>626453149</v>
      </c>
      <c r="B1678" s="3">
        <v>43609</v>
      </c>
      <c r="C1678" s="3">
        <v>43617</v>
      </c>
      <c r="D1678" t="s">
        <v>107</v>
      </c>
      <c r="E1678" t="s">
        <v>21</v>
      </c>
      <c r="F1678" t="s">
        <v>42</v>
      </c>
      <c r="G1678" t="s">
        <v>18</v>
      </c>
      <c r="H1678" t="s">
        <v>19</v>
      </c>
      <c r="I1678" s="9">
        <v>263</v>
      </c>
      <c r="J1678" s="9">
        <v>437.2</v>
      </c>
      <c r="K1678" s="9">
        <v>263.33</v>
      </c>
      <c r="L1678" s="9">
        <f>tbl_salesdata[[#This Row],[Units Sold]]*tbl_salesdata[[#This Row],[Unit Cost]]</f>
        <v>69255.789999999994</v>
      </c>
      <c r="M1678" s="9">
        <f>tbl_salesdata[[#This Row],[Units Sold]]*tbl_salesdata[[#This Row],[Unit Price]]</f>
        <v>114983.59999999999</v>
      </c>
      <c r="N1678" s="9">
        <f>tbl_salesdata[[#This Row],[Total Sales]]-tbl_salesdata[[#This Row],[Total Cost]]</f>
        <v>45727.81</v>
      </c>
      <c r="O1678">
        <f>tbl_salesdata[[#This Row],[Ship Date]]-tbl_salesdata[[#This Row],[Order Date]]</f>
        <v>8</v>
      </c>
      <c r="P1678">
        <f>WEEKDAY(tbl_salesdata[[#This Row],[Order Date]],2)</f>
        <v>5</v>
      </c>
      <c r="Q1678" t="str">
        <f>TEXT(tbl_salesdata[[#This Row],[Order Date]],"dddd")</f>
        <v>Friday</v>
      </c>
      <c r="R1678" t="str">
        <f>IF(tbl_salesdata[[#This Row],[Weekdaynum]]&gt;5,"Yes","No")</f>
        <v>No</v>
      </c>
    </row>
    <row r="1679" spans="1:18" hidden="1" x14ac:dyDescent="0.35">
      <c r="A1679">
        <v>709681880</v>
      </c>
      <c r="B1679" s="3">
        <v>44875</v>
      </c>
      <c r="C1679" s="3">
        <v>44896</v>
      </c>
      <c r="D1679" t="s">
        <v>132</v>
      </c>
      <c r="E1679" t="s">
        <v>38</v>
      </c>
      <c r="F1679" t="s">
        <v>30</v>
      </c>
      <c r="G1679" t="s">
        <v>18</v>
      </c>
      <c r="H1679" t="s">
        <v>15</v>
      </c>
      <c r="I1679" s="9">
        <v>9494</v>
      </c>
      <c r="J1679" s="9">
        <v>81.73</v>
      </c>
      <c r="K1679" s="9">
        <v>56.67</v>
      </c>
      <c r="L1679" s="9">
        <f>tbl_salesdata[[#This Row],[Units Sold]]*tbl_salesdata[[#This Row],[Unit Cost]]</f>
        <v>538024.98</v>
      </c>
      <c r="M1679" s="9">
        <f>tbl_salesdata[[#This Row],[Units Sold]]*tbl_salesdata[[#This Row],[Unit Price]]</f>
        <v>775944.62</v>
      </c>
      <c r="N1679" s="9">
        <f>tbl_salesdata[[#This Row],[Total Sales]]-tbl_salesdata[[#This Row],[Total Cost]]</f>
        <v>237919.64</v>
      </c>
      <c r="O1679">
        <f>tbl_salesdata[[#This Row],[Ship Date]]-tbl_salesdata[[#This Row],[Order Date]]</f>
        <v>21</v>
      </c>
      <c r="P1679">
        <f>WEEKDAY(tbl_salesdata[[#This Row],[Order Date]],2)</f>
        <v>4</v>
      </c>
      <c r="Q1679" t="str">
        <f>TEXT(tbl_salesdata[[#This Row],[Order Date]],"dddd")</f>
        <v>Thursday</v>
      </c>
      <c r="R1679" t="str">
        <f>IF(tbl_salesdata[[#This Row],[Weekdaynum]]&gt;5,"Yes","No")</f>
        <v>No</v>
      </c>
    </row>
    <row r="1680" spans="1:18" hidden="1" x14ac:dyDescent="0.35">
      <c r="A1680">
        <v>322215116</v>
      </c>
      <c r="B1680" s="3">
        <v>42598</v>
      </c>
      <c r="C1680" s="3">
        <v>42608</v>
      </c>
      <c r="D1680" t="s">
        <v>54</v>
      </c>
      <c r="E1680" t="s">
        <v>29</v>
      </c>
      <c r="F1680" t="s">
        <v>47</v>
      </c>
      <c r="G1680" t="s">
        <v>14</v>
      </c>
      <c r="H1680" t="s">
        <v>19</v>
      </c>
      <c r="I1680" s="9">
        <v>9468</v>
      </c>
      <c r="J1680" s="9">
        <v>421.89</v>
      </c>
      <c r="K1680" s="9">
        <v>364.69</v>
      </c>
      <c r="L1680" s="9">
        <f>tbl_salesdata[[#This Row],[Units Sold]]*tbl_salesdata[[#This Row],[Unit Cost]]</f>
        <v>3452884.92</v>
      </c>
      <c r="M1680" s="9">
        <f>tbl_salesdata[[#This Row],[Units Sold]]*tbl_salesdata[[#This Row],[Unit Price]]</f>
        <v>3994454.52</v>
      </c>
      <c r="N1680" s="9">
        <f>tbl_salesdata[[#This Row],[Total Sales]]-tbl_salesdata[[#This Row],[Total Cost]]</f>
        <v>541569.60000000009</v>
      </c>
      <c r="O1680">
        <f>tbl_salesdata[[#This Row],[Ship Date]]-tbl_salesdata[[#This Row],[Order Date]]</f>
        <v>10</v>
      </c>
      <c r="P1680">
        <f>WEEKDAY(tbl_salesdata[[#This Row],[Order Date]],2)</f>
        <v>2</v>
      </c>
      <c r="Q1680" t="str">
        <f>TEXT(tbl_salesdata[[#This Row],[Order Date]],"dddd")</f>
        <v>Tuesday</v>
      </c>
      <c r="R1680" t="str">
        <f>IF(tbl_salesdata[[#This Row],[Weekdaynum]]&gt;5,"Yes","No")</f>
        <v>No</v>
      </c>
    </row>
    <row r="1681" spans="1:18" hidden="1" x14ac:dyDescent="0.35">
      <c r="A1681">
        <v>614101684</v>
      </c>
      <c r="B1681" s="3">
        <v>43679</v>
      </c>
      <c r="C1681" s="3">
        <v>43692</v>
      </c>
      <c r="D1681" t="s">
        <v>105</v>
      </c>
      <c r="E1681" t="s">
        <v>12</v>
      </c>
      <c r="F1681" t="s">
        <v>76</v>
      </c>
      <c r="G1681" t="s">
        <v>18</v>
      </c>
      <c r="H1681" t="s">
        <v>19</v>
      </c>
      <c r="I1681" s="9">
        <v>5190</v>
      </c>
      <c r="J1681" s="9">
        <v>668.27</v>
      </c>
      <c r="K1681" s="9">
        <v>502.54</v>
      </c>
      <c r="L1681" s="9">
        <f>tbl_salesdata[[#This Row],[Units Sold]]*tbl_salesdata[[#This Row],[Unit Cost]]</f>
        <v>2608182.6</v>
      </c>
      <c r="M1681" s="9">
        <f>tbl_salesdata[[#This Row],[Units Sold]]*tbl_salesdata[[#This Row],[Unit Price]]</f>
        <v>3468321.3</v>
      </c>
      <c r="N1681" s="9">
        <f>tbl_salesdata[[#This Row],[Total Sales]]-tbl_salesdata[[#This Row],[Total Cost]]</f>
        <v>860138.69999999972</v>
      </c>
      <c r="O1681">
        <f>tbl_salesdata[[#This Row],[Ship Date]]-tbl_salesdata[[#This Row],[Order Date]]</f>
        <v>13</v>
      </c>
      <c r="P1681">
        <f>WEEKDAY(tbl_salesdata[[#This Row],[Order Date]],2)</f>
        <v>5</v>
      </c>
      <c r="Q1681" t="str">
        <f>TEXT(tbl_salesdata[[#This Row],[Order Date]],"dddd")</f>
        <v>Friday</v>
      </c>
      <c r="R1681" t="str">
        <f>IF(tbl_salesdata[[#This Row],[Weekdaynum]]&gt;5,"Yes","No")</f>
        <v>No</v>
      </c>
    </row>
    <row r="1682" spans="1:18" x14ac:dyDescent="0.35">
      <c r="A1682">
        <v>648495757</v>
      </c>
      <c r="B1682" s="3">
        <v>43295</v>
      </c>
      <c r="C1682" s="3">
        <v>43304</v>
      </c>
      <c r="D1682" t="s">
        <v>142</v>
      </c>
      <c r="E1682" t="s">
        <v>29</v>
      </c>
      <c r="F1682" t="s">
        <v>42</v>
      </c>
      <c r="G1682" t="s">
        <v>14</v>
      </c>
      <c r="H1682" t="s">
        <v>26</v>
      </c>
      <c r="I1682" s="9">
        <v>3160</v>
      </c>
      <c r="J1682" s="9">
        <v>437.2</v>
      </c>
      <c r="K1682" s="9">
        <v>263.33</v>
      </c>
      <c r="L1682" s="9">
        <f>tbl_salesdata[[#This Row],[Units Sold]]*tbl_salesdata[[#This Row],[Unit Cost]]</f>
        <v>832122.79999999993</v>
      </c>
      <c r="M1682" s="9">
        <f>tbl_salesdata[[#This Row],[Units Sold]]*tbl_salesdata[[#This Row],[Unit Price]]</f>
        <v>1381552</v>
      </c>
      <c r="N1682" s="9">
        <f>tbl_salesdata[[#This Row],[Total Sales]]-tbl_salesdata[[#This Row],[Total Cost]]</f>
        <v>549429.20000000007</v>
      </c>
      <c r="O1682">
        <f>tbl_salesdata[[#This Row],[Ship Date]]-tbl_salesdata[[#This Row],[Order Date]]</f>
        <v>9</v>
      </c>
      <c r="P1682">
        <f>WEEKDAY(tbl_salesdata[[#This Row],[Order Date]],2)</f>
        <v>6</v>
      </c>
      <c r="Q1682" t="str">
        <f>TEXT(tbl_salesdata[[#This Row],[Order Date]],"dddd")</f>
        <v>Saturday</v>
      </c>
      <c r="R1682" t="str">
        <f>IF(tbl_salesdata[[#This Row],[Weekdaynum]]&gt;5,"Yes","No")</f>
        <v>Yes</v>
      </c>
    </row>
    <row r="1683" spans="1:18" hidden="1" x14ac:dyDescent="0.35">
      <c r="A1683">
        <v>987692630</v>
      </c>
      <c r="B1683" s="3">
        <v>44060</v>
      </c>
      <c r="C1683" s="3">
        <v>44081</v>
      </c>
      <c r="D1683" t="s">
        <v>46</v>
      </c>
      <c r="E1683" t="s">
        <v>29</v>
      </c>
      <c r="F1683" t="s">
        <v>25</v>
      </c>
      <c r="G1683" t="s">
        <v>18</v>
      </c>
      <c r="H1683" t="s">
        <v>15</v>
      </c>
      <c r="I1683" s="9">
        <v>9053</v>
      </c>
      <c r="J1683" s="9">
        <v>205.7</v>
      </c>
      <c r="K1683" s="9">
        <v>117.11</v>
      </c>
      <c r="L1683" s="9">
        <f>tbl_salesdata[[#This Row],[Units Sold]]*tbl_salesdata[[#This Row],[Unit Cost]]</f>
        <v>1060196.83</v>
      </c>
      <c r="M1683" s="9">
        <f>tbl_salesdata[[#This Row],[Units Sold]]*tbl_salesdata[[#This Row],[Unit Price]]</f>
        <v>1862202.0999999999</v>
      </c>
      <c r="N1683" s="9">
        <f>tbl_salesdata[[#This Row],[Total Sales]]-tbl_salesdata[[#This Row],[Total Cost]]</f>
        <v>802005.26999999979</v>
      </c>
      <c r="O1683">
        <f>tbl_salesdata[[#This Row],[Ship Date]]-tbl_salesdata[[#This Row],[Order Date]]</f>
        <v>21</v>
      </c>
      <c r="P1683">
        <f>WEEKDAY(tbl_salesdata[[#This Row],[Order Date]],2)</f>
        <v>1</v>
      </c>
      <c r="Q1683" t="str">
        <f>TEXT(tbl_salesdata[[#This Row],[Order Date]],"dddd")</f>
        <v>Monday</v>
      </c>
      <c r="R1683" t="str">
        <f>IF(tbl_salesdata[[#This Row],[Weekdaynum]]&gt;5,"Yes","No")</f>
        <v>No</v>
      </c>
    </row>
    <row r="1684" spans="1:18" hidden="1" x14ac:dyDescent="0.35">
      <c r="A1684">
        <v>571057164</v>
      </c>
      <c r="B1684" s="3">
        <v>42410</v>
      </c>
      <c r="C1684" s="3">
        <v>42415</v>
      </c>
      <c r="D1684" t="s">
        <v>177</v>
      </c>
      <c r="E1684" t="s">
        <v>24</v>
      </c>
      <c r="F1684" t="s">
        <v>56</v>
      </c>
      <c r="G1684" t="s">
        <v>14</v>
      </c>
      <c r="H1684" t="s">
        <v>19</v>
      </c>
      <c r="I1684" s="9">
        <v>7360</v>
      </c>
      <c r="J1684" s="9">
        <v>9.33</v>
      </c>
      <c r="K1684" s="9">
        <v>6.92</v>
      </c>
      <c r="L1684" s="9">
        <f>tbl_salesdata[[#This Row],[Units Sold]]*tbl_salesdata[[#This Row],[Unit Cost]]</f>
        <v>50931.199999999997</v>
      </c>
      <c r="M1684" s="9">
        <f>tbl_salesdata[[#This Row],[Units Sold]]*tbl_salesdata[[#This Row],[Unit Price]]</f>
        <v>68668.800000000003</v>
      </c>
      <c r="N1684" s="9">
        <f>tbl_salesdata[[#This Row],[Total Sales]]-tbl_salesdata[[#This Row],[Total Cost]]</f>
        <v>17737.600000000006</v>
      </c>
      <c r="O1684">
        <f>tbl_salesdata[[#This Row],[Ship Date]]-tbl_salesdata[[#This Row],[Order Date]]</f>
        <v>5</v>
      </c>
      <c r="P1684">
        <f>WEEKDAY(tbl_salesdata[[#This Row],[Order Date]],2)</f>
        <v>3</v>
      </c>
      <c r="Q1684" t="str">
        <f>TEXT(tbl_salesdata[[#This Row],[Order Date]],"dddd")</f>
        <v>Wednesday</v>
      </c>
      <c r="R1684" t="str">
        <f>IF(tbl_salesdata[[#This Row],[Weekdaynum]]&gt;5,"Yes","No")</f>
        <v>No</v>
      </c>
    </row>
    <row r="1685" spans="1:18" hidden="1" x14ac:dyDescent="0.35">
      <c r="A1685">
        <v>737095344</v>
      </c>
      <c r="B1685" s="3">
        <v>43677</v>
      </c>
      <c r="C1685" s="3">
        <v>43692</v>
      </c>
      <c r="D1685" t="s">
        <v>129</v>
      </c>
      <c r="E1685" t="s">
        <v>21</v>
      </c>
      <c r="F1685" t="s">
        <v>17</v>
      </c>
      <c r="G1685" t="s">
        <v>18</v>
      </c>
      <c r="H1685" t="s">
        <v>26</v>
      </c>
      <c r="I1685" s="9">
        <v>1747</v>
      </c>
      <c r="J1685" s="9">
        <v>152.58000000000001</v>
      </c>
      <c r="K1685" s="9">
        <v>97.44</v>
      </c>
      <c r="L1685" s="9">
        <f>tbl_salesdata[[#This Row],[Units Sold]]*tbl_salesdata[[#This Row],[Unit Cost]]</f>
        <v>170227.68</v>
      </c>
      <c r="M1685" s="9">
        <f>tbl_salesdata[[#This Row],[Units Sold]]*tbl_salesdata[[#This Row],[Unit Price]]</f>
        <v>266557.26</v>
      </c>
      <c r="N1685" s="9">
        <f>tbl_salesdata[[#This Row],[Total Sales]]-tbl_salesdata[[#This Row],[Total Cost]]</f>
        <v>96329.580000000016</v>
      </c>
      <c r="O1685">
        <f>tbl_salesdata[[#This Row],[Ship Date]]-tbl_salesdata[[#This Row],[Order Date]]</f>
        <v>15</v>
      </c>
      <c r="P1685">
        <f>WEEKDAY(tbl_salesdata[[#This Row],[Order Date]],2)</f>
        <v>3</v>
      </c>
      <c r="Q1685" t="str">
        <f>TEXT(tbl_salesdata[[#This Row],[Order Date]],"dddd")</f>
        <v>Wednesday</v>
      </c>
      <c r="R1685" t="str">
        <f>IF(tbl_salesdata[[#This Row],[Weekdaynum]]&gt;5,"Yes","No")</f>
        <v>No</v>
      </c>
    </row>
    <row r="1686" spans="1:18" hidden="1" x14ac:dyDescent="0.35">
      <c r="A1686">
        <v>737418496</v>
      </c>
      <c r="B1686" s="3">
        <v>42359</v>
      </c>
      <c r="C1686" s="3">
        <v>42366</v>
      </c>
      <c r="D1686" t="s">
        <v>139</v>
      </c>
      <c r="E1686" t="s">
        <v>51</v>
      </c>
      <c r="F1686" t="s">
        <v>22</v>
      </c>
      <c r="G1686" t="s">
        <v>14</v>
      </c>
      <c r="H1686" t="s">
        <v>34</v>
      </c>
      <c r="I1686" s="9">
        <v>7375</v>
      </c>
      <c r="J1686" s="9">
        <v>47.45</v>
      </c>
      <c r="K1686" s="9">
        <v>31.79</v>
      </c>
      <c r="L1686" s="9">
        <f>tbl_salesdata[[#This Row],[Units Sold]]*tbl_salesdata[[#This Row],[Unit Cost]]</f>
        <v>234451.25</v>
      </c>
      <c r="M1686" s="9">
        <f>tbl_salesdata[[#This Row],[Units Sold]]*tbl_salesdata[[#This Row],[Unit Price]]</f>
        <v>349943.75</v>
      </c>
      <c r="N1686" s="9">
        <f>tbl_salesdata[[#This Row],[Total Sales]]-tbl_salesdata[[#This Row],[Total Cost]]</f>
        <v>115492.5</v>
      </c>
      <c r="O1686">
        <f>tbl_salesdata[[#This Row],[Ship Date]]-tbl_salesdata[[#This Row],[Order Date]]</f>
        <v>7</v>
      </c>
      <c r="P1686">
        <f>WEEKDAY(tbl_salesdata[[#This Row],[Order Date]],2)</f>
        <v>1</v>
      </c>
      <c r="Q1686" t="str">
        <f>TEXT(tbl_salesdata[[#This Row],[Order Date]],"dddd")</f>
        <v>Monday</v>
      </c>
      <c r="R1686" t="str">
        <f>IF(tbl_salesdata[[#This Row],[Weekdaynum]]&gt;5,"Yes","No")</f>
        <v>No</v>
      </c>
    </row>
    <row r="1687" spans="1:18" hidden="1" x14ac:dyDescent="0.35">
      <c r="A1687">
        <v>793950450</v>
      </c>
      <c r="B1687" s="3">
        <v>42498</v>
      </c>
      <c r="C1687" s="3">
        <v>42506</v>
      </c>
      <c r="D1687" t="s">
        <v>62</v>
      </c>
      <c r="E1687" t="s">
        <v>38</v>
      </c>
      <c r="F1687" t="s">
        <v>33</v>
      </c>
      <c r="G1687" t="s">
        <v>14</v>
      </c>
      <c r="H1687" t="s">
        <v>15</v>
      </c>
      <c r="I1687" s="9">
        <v>6436</v>
      </c>
      <c r="J1687" s="9">
        <v>109.28</v>
      </c>
      <c r="K1687" s="9">
        <v>35.840000000000003</v>
      </c>
      <c r="L1687" s="9">
        <f>tbl_salesdata[[#This Row],[Units Sold]]*tbl_salesdata[[#This Row],[Unit Cost]]</f>
        <v>230666.24000000002</v>
      </c>
      <c r="M1687" s="9">
        <f>tbl_salesdata[[#This Row],[Units Sold]]*tbl_salesdata[[#This Row],[Unit Price]]</f>
        <v>703326.08</v>
      </c>
      <c r="N1687" s="9">
        <f>tbl_salesdata[[#This Row],[Total Sales]]-tbl_salesdata[[#This Row],[Total Cost]]</f>
        <v>472659.83999999997</v>
      </c>
      <c r="O1687">
        <f>tbl_salesdata[[#This Row],[Ship Date]]-tbl_salesdata[[#This Row],[Order Date]]</f>
        <v>8</v>
      </c>
      <c r="P1687">
        <f>WEEKDAY(tbl_salesdata[[#This Row],[Order Date]],2)</f>
        <v>7</v>
      </c>
      <c r="Q1687" t="str">
        <f>TEXT(tbl_salesdata[[#This Row],[Order Date]],"dddd")</f>
        <v>Sunday</v>
      </c>
      <c r="R1687" t="str">
        <f>IF(tbl_salesdata[[#This Row],[Weekdaynum]]&gt;5,"Yes","No")</f>
        <v>Yes</v>
      </c>
    </row>
    <row r="1688" spans="1:18" x14ac:dyDescent="0.35">
      <c r="A1688">
        <v>135644090</v>
      </c>
      <c r="B1688" s="3">
        <v>42063</v>
      </c>
      <c r="C1688" s="3">
        <v>42082</v>
      </c>
      <c r="D1688" t="s">
        <v>171</v>
      </c>
      <c r="E1688" t="s">
        <v>12</v>
      </c>
      <c r="F1688" t="s">
        <v>68</v>
      </c>
      <c r="G1688" t="s">
        <v>14</v>
      </c>
      <c r="H1688" t="s">
        <v>34</v>
      </c>
      <c r="I1688" s="9">
        <v>8955</v>
      </c>
      <c r="J1688" s="9">
        <v>154.06</v>
      </c>
      <c r="K1688" s="9">
        <v>90.93</v>
      </c>
      <c r="L1688" s="9">
        <f>tbl_salesdata[[#This Row],[Units Sold]]*tbl_salesdata[[#This Row],[Unit Cost]]</f>
        <v>814278.15</v>
      </c>
      <c r="M1688" s="9">
        <f>tbl_salesdata[[#This Row],[Units Sold]]*tbl_salesdata[[#This Row],[Unit Price]]</f>
        <v>1379607.3</v>
      </c>
      <c r="N1688" s="9">
        <f>tbl_salesdata[[#This Row],[Total Sales]]-tbl_salesdata[[#This Row],[Total Cost]]</f>
        <v>565329.15</v>
      </c>
      <c r="O1688">
        <f>tbl_salesdata[[#This Row],[Ship Date]]-tbl_salesdata[[#This Row],[Order Date]]</f>
        <v>19</v>
      </c>
      <c r="P1688">
        <f>WEEKDAY(tbl_salesdata[[#This Row],[Order Date]],2)</f>
        <v>6</v>
      </c>
      <c r="Q1688" t="str">
        <f>TEXT(tbl_salesdata[[#This Row],[Order Date]],"dddd")</f>
        <v>Saturday</v>
      </c>
      <c r="R1688" t="str">
        <f>IF(tbl_salesdata[[#This Row],[Weekdaynum]]&gt;5,"Yes","No")</f>
        <v>Yes</v>
      </c>
    </row>
    <row r="1689" spans="1:18" hidden="1" x14ac:dyDescent="0.35">
      <c r="A1689">
        <v>514898574</v>
      </c>
      <c r="B1689" s="3">
        <v>42068</v>
      </c>
      <c r="C1689" s="3">
        <v>42088</v>
      </c>
      <c r="D1689" t="s">
        <v>166</v>
      </c>
      <c r="E1689" t="s">
        <v>38</v>
      </c>
      <c r="F1689" t="s">
        <v>40</v>
      </c>
      <c r="G1689" t="s">
        <v>14</v>
      </c>
      <c r="H1689" t="s">
        <v>15</v>
      </c>
      <c r="I1689" s="9">
        <v>8785</v>
      </c>
      <c r="J1689" s="9">
        <v>651.21</v>
      </c>
      <c r="K1689" s="9">
        <v>524.96</v>
      </c>
      <c r="L1689" s="9">
        <f>tbl_salesdata[[#This Row],[Units Sold]]*tbl_salesdata[[#This Row],[Unit Cost]]</f>
        <v>4611773.6000000006</v>
      </c>
      <c r="M1689" s="9">
        <f>tbl_salesdata[[#This Row],[Units Sold]]*tbl_salesdata[[#This Row],[Unit Price]]</f>
        <v>5720879.8500000006</v>
      </c>
      <c r="N1689" s="9">
        <f>tbl_salesdata[[#This Row],[Total Sales]]-tbl_salesdata[[#This Row],[Total Cost]]</f>
        <v>1109106.25</v>
      </c>
      <c r="O1689">
        <f>tbl_salesdata[[#This Row],[Ship Date]]-tbl_salesdata[[#This Row],[Order Date]]</f>
        <v>20</v>
      </c>
      <c r="P1689">
        <f>WEEKDAY(tbl_salesdata[[#This Row],[Order Date]],2)</f>
        <v>4</v>
      </c>
      <c r="Q1689" t="str">
        <f>TEXT(tbl_salesdata[[#This Row],[Order Date]],"dddd")</f>
        <v>Thursday</v>
      </c>
      <c r="R1689" t="str">
        <f>IF(tbl_salesdata[[#This Row],[Weekdaynum]]&gt;5,"Yes","No")</f>
        <v>No</v>
      </c>
    </row>
    <row r="1690" spans="1:18" hidden="1" x14ac:dyDescent="0.35">
      <c r="A1690">
        <v>524724900</v>
      </c>
      <c r="B1690" s="3">
        <v>44068</v>
      </c>
      <c r="C1690" s="3">
        <v>44080</v>
      </c>
      <c r="D1690" t="s">
        <v>23</v>
      </c>
      <c r="E1690" t="s">
        <v>24</v>
      </c>
      <c r="F1690" t="s">
        <v>56</v>
      </c>
      <c r="G1690" t="s">
        <v>18</v>
      </c>
      <c r="H1690" t="s">
        <v>34</v>
      </c>
      <c r="I1690" s="9">
        <v>6613</v>
      </c>
      <c r="J1690" s="9">
        <v>9.33</v>
      </c>
      <c r="K1690" s="9">
        <v>6.92</v>
      </c>
      <c r="L1690" s="9">
        <f>tbl_salesdata[[#This Row],[Units Sold]]*tbl_salesdata[[#This Row],[Unit Cost]]</f>
        <v>45761.96</v>
      </c>
      <c r="M1690" s="9">
        <f>tbl_salesdata[[#This Row],[Units Sold]]*tbl_salesdata[[#This Row],[Unit Price]]</f>
        <v>61699.29</v>
      </c>
      <c r="N1690" s="9">
        <f>tbl_salesdata[[#This Row],[Total Sales]]-tbl_salesdata[[#This Row],[Total Cost]]</f>
        <v>15937.330000000002</v>
      </c>
      <c r="O1690">
        <f>tbl_salesdata[[#This Row],[Ship Date]]-tbl_salesdata[[#This Row],[Order Date]]</f>
        <v>12</v>
      </c>
      <c r="P1690">
        <f>WEEKDAY(tbl_salesdata[[#This Row],[Order Date]],2)</f>
        <v>2</v>
      </c>
      <c r="Q1690" t="str">
        <f>TEXT(tbl_salesdata[[#This Row],[Order Date]],"dddd")</f>
        <v>Tuesday</v>
      </c>
      <c r="R1690" t="str">
        <f>IF(tbl_salesdata[[#This Row],[Weekdaynum]]&gt;5,"Yes","No")</f>
        <v>No</v>
      </c>
    </row>
    <row r="1691" spans="1:18" hidden="1" x14ac:dyDescent="0.35">
      <c r="A1691">
        <v>381580340</v>
      </c>
      <c r="B1691" s="3">
        <v>43738</v>
      </c>
      <c r="C1691" s="3">
        <v>43745</v>
      </c>
      <c r="D1691" t="s">
        <v>65</v>
      </c>
      <c r="E1691" t="s">
        <v>32</v>
      </c>
      <c r="F1691" t="s">
        <v>13</v>
      </c>
      <c r="G1691" t="s">
        <v>14</v>
      </c>
      <c r="H1691" t="s">
        <v>26</v>
      </c>
      <c r="I1691" s="9">
        <v>6957</v>
      </c>
      <c r="J1691" s="9">
        <v>255.28</v>
      </c>
      <c r="K1691" s="9">
        <v>159.41999999999999</v>
      </c>
      <c r="L1691" s="9">
        <f>tbl_salesdata[[#This Row],[Units Sold]]*tbl_salesdata[[#This Row],[Unit Cost]]</f>
        <v>1109084.94</v>
      </c>
      <c r="M1691" s="9">
        <f>tbl_salesdata[[#This Row],[Units Sold]]*tbl_salesdata[[#This Row],[Unit Price]]</f>
        <v>1775982.96</v>
      </c>
      <c r="N1691" s="9">
        <f>tbl_salesdata[[#This Row],[Total Sales]]-tbl_salesdata[[#This Row],[Total Cost]]</f>
        <v>666898.02</v>
      </c>
      <c r="O1691">
        <f>tbl_salesdata[[#This Row],[Ship Date]]-tbl_salesdata[[#This Row],[Order Date]]</f>
        <v>7</v>
      </c>
      <c r="P1691">
        <f>WEEKDAY(tbl_salesdata[[#This Row],[Order Date]],2)</f>
        <v>1</v>
      </c>
      <c r="Q1691" t="str">
        <f>TEXT(tbl_salesdata[[#This Row],[Order Date]],"dddd")</f>
        <v>Monday</v>
      </c>
      <c r="R1691" t="str">
        <f>IF(tbl_salesdata[[#This Row],[Weekdaynum]]&gt;5,"Yes","No")</f>
        <v>No</v>
      </c>
    </row>
    <row r="1692" spans="1:18" hidden="1" x14ac:dyDescent="0.35">
      <c r="A1692">
        <v>208951222</v>
      </c>
      <c r="B1692" s="3">
        <v>42684</v>
      </c>
      <c r="C1692" s="3">
        <v>42697</v>
      </c>
      <c r="D1692" t="s">
        <v>89</v>
      </c>
      <c r="E1692" t="s">
        <v>38</v>
      </c>
      <c r="F1692" t="s">
        <v>47</v>
      </c>
      <c r="G1692" t="s">
        <v>14</v>
      </c>
      <c r="H1692" t="s">
        <v>19</v>
      </c>
      <c r="I1692" s="9">
        <v>2165</v>
      </c>
      <c r="J1692" s="9">
        <v>421.89</v>
      </c>
      <c r="K1692" s="9">
        <v>364.69</v>
      </c>
      <c r="L1692" s="9">
        <f>tbl_salesdata[[#This Row],[Units Sold]]*tbl_salesdata[[#This Row],[Unit Cost]]</f>
        <v>789553.85</v>
      </c>
      <c r="M1692" s="9">
        <f>tbl_salesdata[[#This Row],[Units Sold]]*tbl_salesdata[[#This Row],[Unit Price]]</f>
        <v>913391.85</v>
      </c>
      <c r="N1692" s="9">
        <f>tbl_salesdata[[#This Row],[Total Sales]]-tbl_salesdata[[#This Row],[Total Cost]]</f>
        <v>123838</v>
      </c>
      <c r="O1692">
        <f>tbl_salesdata[[#This Row],[Ship Date]]-tbl_salesdata[[#This Row],[Order Date]]</f>
        <v>13</v>
      </c>
      <c r="P1692">
        <f>WEEKDAY(tbl_salesdata[[#This Row],[Order Date]],2)</f>
        <v>4</v>
      </c>
      <c r="Q1692" t="str">
        <f>TEXT(tbl_salesdata[[#This Row],[Order Date]],"dddd")</f>
        <v>Thursday</v>
      </c>
      <c r="R1692" t="str">
        <f>IF(tbl_salesdata[[#This Row],[Weekdaynum]]&gt;5,"Yes","No")</f>
        <v>No</v>
      </c>
    </row>
    <row r="1693" spans="1:18" hidden="1" x14ac:dyDescent="0.35">
      <c r="A1693">
        <v>200636374</v>
      </c>
      <c r="B1693" s="3">
        <v>44592</v>
      </c>
      <c r="C1693" s="3">
        <v>44601</v>
      </c>
      <c r="D1693" t="s">
        <v>120</v>
      </c>
      <c r="E1693" t="s">
        <v>38</v>
      </c>
      <c r="F1693" t="s">
        <v>30</v>
      </c>
      <c r="G1693" t="s">
        <v>18</v>
      </c>
      <c r="H1693" t="s">
        <v>19</v>
      </c>
      <c r="I1693" s="9">
        <v>1617</v>
      </c>
      <c r="J1693" s="9">
        <v>81.73</v>
      </c>
      <c r="K1693" s="9">
        <v>56.67</v>
      </c>
      <c r="L1693" s="9">
        <f>tbl_salesdata[[#This Row],[Units Sold]]*tbl_salesdata[[#This Row],[Unit Cost]]</f>
        <v>91635.39</v>
      </c>
      <c r="M1693" s="9">
        <f>tbl_salesdata[[#This Row],[Units Sold]]*tbl_salesdata[[#This Row],[Unit Price]]</f>
        <v>132157.41</v>
      </c>
      <c r="N1693" s="9">
        <f>tbl_salesdata[[#This Row],[Total Sales]]-tbl_salesdata[[#This Row],[Total Cost]]</f>
        <v>40522.020000000004</v>
      </c>
      <c r="O1693">
        <f>tbl_salesdata[[#This Row],[Ship Date]]-tbl_salesdata[[#This Row],[Order Date]]</f>
        <v>9</v>
      </c>
      <c r="P1693">
        <f>WEEKDAY(tbl_salesdata[[#This Row],[Order Date]],2)</f>
        <v>1</v>
      </c>
      <c r="Q1693" t="str">
        <f>TEXT(tbl_salesdata[[#This Row],[Order Date]],"dddd")</f>
        <v>Monday</v>
      </c>
      <c r="R1693" t="str">
        <f>IF(tbl_salesdata[[#This Row],[Weekdaynum]]&gt;5,"Yes","No")</f>
        <v>No</v>
      </c>
    </row>
    <row r="1694" spans="1:18" hidden="1" x14ac:dyDescent="0.35">
      <c r="A1694">
        <v>170747125</v>
      </c>
      <c r="B1694" s="3">
        <v>44151</v>
      </c>
      <c r="C1694" s="3">
        <v>44161</v>
      </c>
      <c r="D1694" t="s">
        <v>73</v>
      </c>
      <c r="E1694" t="s">
        <v>24</v>
      </c>
      <c r="F1694" t="s">
        <v>17</v>
      </c>
      <c r="G1694" t="s">
        <v>14</v>
      </c>
      <c r="H1694" t="s">
        <v>34</v>
      </c>
      <c r="I1694" s="9">
        <v>6723</v>
      </c>
      <c r="J1694" s="9">
        <v>152.58000000000001</v>
      </c>
      <c r="K1694" s="9">
        <v>97.44</v>
      </c>
      <c r="L1694" s="9">
        <f>tbl_salesdata[[#This Row],[Units Sold]]*tbl_salesdata[[#This Row],[Unit Cost]]</f>
        <v>655089.12</v>
      </c>
      <c r="M1694" s="9">
        <f>tbl_salesdata[[#This Row],[Units Sold]]*tbl_salesdata[[#This Row],[Unit Price]]</f>
        <v>1025795.3400000001</v>
      </c>
      <c r="N1694" s="9">
        <f>tbl_salesdata[[#This Row],[Total Sales]]-tbl_salesdata[[#This Row],[Total Cost]]</f>
        <v>370706.22000000009</v>
      </c>
      <c r="O1694">
        <f>tbl_salesdata[[#This Row],[Ship Date]]-tbl_salesdata[[#This Row],[Order Date]]</f>
        <v>10</v>
      </c>
      <c r="P1694">
        <f>WEEKDAY(tbl_salesdata[[#This Row],[Order Date]],2)</f>
        <v>1</v>
      </c>
      <c r="Q1694" t="str">
        <f>TEXT(tbl_salesdata[[#This Row],[Order Date]],"dddd")</f>
        <v>Monday</v>
      </c>
      <c r="R1694" t="str">
        <f>IF(tbl_salesdata[[#This Row],[Weekdaynum]]&gt;5,"Yes","No")</f>
        <v>No</v>
      </c>
    </row>
    <row r="1695" spans="1:18" x14ac:dyDescent="0.35">
      <c r="A1695">
        <v>557477891</v>
      </c>
      <c r="B1695" s="3">
        <v>42798</v>
      </c>
      <c r="C1695" s="3">
        <v>42809</v>
      </c>
      <c r="D1695" t="s">
        <v>105</v>
      </c>
      <c r="E1695" t="s">
        <v>12</v>
      </c>
      <c r="F1695" t="s">
        <v>68</v>
      </c>
      <c r="G1695" t="s">
        <v>14</v>
      </c>
      <c r="H1695" t="s">
        <v>19</v>
      </c>
      <c r="I1695" s="9">
        <v>8951</v>
      </c>
      <c r="J1695" s="9">
        <v>154.06</v>
      </c>
      <c r="K1695" s="9">
        <v>90.93</v>
      </c>
      <c r="L1695" s="9">
        <f>tbl_salesdata[[#This Row],[Units Sold]]*tbl_salesdata[[#This Row],[Unit Cost]]</f>
        <v>813914.43</v>
      </c>
      <c r="M1695" s="9">
        <f>tbl_salesdata[[#This Row],[Units Sold]]*tbl_salesdata[[#This Row],[Unit Price]]</f>
        <v>1378991.06</v>
      </c>
      <c r="N1695" s="9">
        <f>tbl_salesdata[[#This Row],[Total Sales]]-tbl_salesdata[[#This Row],[Total Cost]]</f>
        <v>565076.63</v>
      </c>
      <c r="O1695">
        <f>tbl_salesdata[[#This Row],[Ship Date]]-tbl_salesdata[[#This Row],[Order Date]]</f>
        <v>11</v>
      </c>
      <c r="P1695">
        <f>WEEKDAY(tbl_salesdata[[#This Row],[Order Date]],2)</f>
        <v>6</v>
      </c>
      <c r="Q1695" t="str">
        <f>TEXT(tbl_salesdata[[#This Row],[Order Date]],"dddd")</f>
        <v>Saturday</v>
      </c>
      <c r="R1695" t="str">
        <f>IF(tbl_salesdata[[#This Row],[Weekdaynum]]&gt;5,"Yes","No")</f>
        <v>Yes</v>
      </c>
    </row>
    <row r="1696" spans="1:18" hidden="1" x14ac:dyDescent="0.35">
      <c r="A1696">
        <v>104253232</v>
      </c>
      <c r="B1696" s="3">
        <v>42627</v>
      </c>
      <c r="C1696" s="3">
        <v>42645</v>
      </c>
      <c r="D1696" t="s">
        <v>69</v>
      </c>
      <c r="E1696" t="s">
        <v>38</v>
      </c>
      <c r="F1696" t="s">
        <v>68</v>
      </c>
      <c r="G1696" t="s">
        <v>18</v>
      </c>
      <c r="H1696" t="s">
        <v>19</v>
      </c>
      <c r="I1696" s="9">
        <v>9703</v>
      </c>
      <c r="J1696" s="9">
        <v>154.06</v>
      </c>
      <c r="K1696" s="9">
        <v>90.93</v>
      </c>
      <c r="L1696" s="9">
        <f>tbl_salesdata[[#This Row],[Units Sold]]*tbl_salesdata[[#This Row],[Unit Cost]]</f>
        <v>882293.79</v>
      </c>
      <c r="M1696" s="9">
        <f>tbl_salesdata[[#This Row],[Units Sold]]*tbl_salesdata[[#This Row],[Unit Price]]</f>
        <v>1494844.18</v>
      </c>
      <c r="N1696" s="9">
        <f>tbl_salesdata[[#This Row],[Total Sales]]-tbl_salesdata[[#This Row],[Total Cost]]</f>
        <v>612550.3899999999</v>
      </c>
      <c r="O1696">
        <f>tbl_salesdata[[#This Row],[Ship Date]]-tbl_salesdata[[#This Row],[Order Date]]</f>
        <v>18</v>
      </c>
      <c r="P1696">
        <f>WEEKDAY(tbl_salesdata[[#This Row],[Order Date]],2)</f>
        <v>3</v>
      </c>
      <c r="Q1696" t="str">
        <f>TEXT(tbl_salesdata[[#This Row],[Order Date]],"dddd")</f>
        <v>Wednesday</v>
      </c>
      <c r="R1696" t="str">
        <f>IF(tbl_salesdata[[#This Row],[Weekdaynum]]&gt;5,"Yes","No")</f>
        <v>No</v>
      </c>
    </row>
    <row r="1697" spans="1:18" hidden="1" x14ac:dyDescent="0.35">
      <c r="A1697">
        <v>947433745</v>
      </c>
      <c r="B1697" s="3">
        <v>44104</v>
      </c>
      <c r="C1697" s="3">
        <v>44108</v>
      </c>
      <c r="D1697" t="s">
        <v>146</v>
      </c>
      <c r="E1697" t="s">
        <v>29</v>
      </c>
      <c r="F1697" t="s">
        <v>30</v>
      </c>
      <c r="G1697" t="s">
        <v>18</v>
      </c>
      <c r="H1697" t="s">
        <v>19</v>
      </c>
      <c r="I1697" s="9">
        <v>5554</v>
      </c>
      <c r="J1697" s="9">
        <v>81.73</v>
      </c>
      <c r="K1697" s="9">
        <v>56.67</v>
      </c>
      <c r="L1697" s="9">
        <f>tbl_salesdata[[#This Row],[Units Sold]]*tbl_salesdata[[#This Row],[Unit Cost]]</f>
        <v>314745.18</v>
      </c>
      <c r="M1697" s="9">
        <f>tbl_salesdata[[#This Row],[Units Sold]]*tbl_salesdata[[#This Row],[Unit Price]]</f>
        <v>453928.42000000004</v>
      </c>
      <c r="N1697" s="9">
        <f>tbl_salesdata[[#This Row],[Total Sales]]-tbl_salesdata[[#This Row],[Total Cost]]</f>
        <v>139183.24000000005</v>
      </c>
      <c r="O1697">
        <f>tbl_salesdata[[#This Row],[Ship Date]]-tbl_salesdata[[#This Row],[Order Date]]</f>
        <v>4</v>
      </c>
      <c r="P1697">
        <f>WEEKDAY(tbl_salesdata[[#This Row],[Order Date]],2)</f>
        <v>3</v>
      </c>
      <c r="Q1697" t="str">
        <f>TEXT(tbl_salesdata[[#This Row],[Order Date]],"dddd")</f>
        <v>Wednesday</v>
      </c>
      <c r="R1697" t="str">
        <f>IF(tbl_salesdata[[#This Row],[Weekdaynum]]&gt;5,"Yes","No")</f>
        <v>No</v>
      </c>
    </row>
    <row r="1698" spans="1:18" hidden="1" x14ac:dyDescent="0.35">
      <c r="A1698">
        <v>828610169</v>
      </c>
      <c r="B1698" s="3">
        <v>42351</v>
      </c>
      <c r="C1698" s="3">
        <v>42363</v>
      </c>
      <c r="D1698" t="s">
        <v>57</v>
      </c>
      <c r="E1698" t="s">
        <v>32</v>
      </c>
      <c r="F1698" t="s">
        <v>13</v>
      </c>
      <c r="G1698" t="s">
        <v>18</v>
      </c>
      <c r="H1698" t="s">
        <v>19</v>
      </c>
      <c r="I1698" s="9">
        <v>3018</v>
      </c>
      <c r="J1698" s="9">
        <v>255.28</v>
      </c>
      <c r="K1698" s="9">
        <v>159.41999999999999</v>
      </c>
      <c r="L1698" s="9">
        <f>tbl_salesdata[[#This Row],[Units Sold]]*tbl_salesdata[[#This Row],[Unit Cost]]</f>
        <v>481129.55999999994</v>
      </c>
      <c r="M1698" s="9">
        <f>tbl_salesdata[[#This Row],[Units Sold]]*tbl_salesdata[[#This Row],[Unit Price]]</f>
        <v>770435.04</v>
      </c>
      <c r="N1698" s="9">
        <f>tbl_salesdata[[#This Row],[Total Sales]]-tbl_salesdata[[#This Row],[Total Cost]]</f>
        <v>289305.4800000001</v>
      </c>
      <c r="O1698">
        <f>tbl_salesdata[[#This Row],[Ship Date]]-tbl_salesdata[[#This Row],[Order Date]]</f>
        <v>12</v>
      </c>
      <c r="P1698">
        <f>WEEKDAY(tbl_salesdata[[#This Row],[Order Date]],2)</f>
        <v>7</v>
      </c>
      <c r="Q1698" t="str">
        <f>TEXT(tbl_salesdata[[#This Row],[Order Date]],"dddd")</f>
        <v>Sunday</v>
      </c>
      <c r="R1698" t="str">
        <f>IF(tbl_salesdata[[#This Row],[Weekdaynum]]&gt;5,"Yes","No")</f>
        <v>Yes</v>
      </c>
    </row>
    <row r="1699" spans="1:18" hidden="1" x14ac:dyDescent="0.35">
      <c r="A1699">
        <v>813456332</v>
      </c>
      <c r="B1699" s="3">
        <v>42736</v>
      </c>
      <c r="C1699" s="3">
        <v>42745</v>
      </c>
      <c r="D1699" t="s">
        <v>105</v>
      </c>
      <c r="E1699" t="s">
        <v>12</v>
      </c>
      <c r="F1699" t="s">
        <v>17</v>
      </c>
      <c r="G1699" t="s">
        <v>18</v>
      </c>
      <c r="H1699" t="s">
        <v>19</v>
      </c>
      <c r="I1699" s="9">
        <v>8660</v>
      </c>
      <c r="J1699" s="9">
        <v>152.58000000000001</v>
      </c>
      <c r="K1699" s="9">
        <v>97.44</v>
      </c>
      <c r="L1699" s="9">
        <f>tbl_salesdata[[#This Row],[Units Sold]]*tbl_salesdata[[#This Row],[Unit Cost]]</f>
        <v>843830.4</v>
      </c>
      <c r="M1699" s="9">
        <f>tbl_salesdata[[#This Row],[Units Sold]]*tbl_salesdata[[#This Row],[Unit Price]]</f>
        <v>1321342.8</v>
      </c>
      <c r="N1699" s="9">
        <f>tbl_salesdata[[#This Row],[Total Sales]]-tbl_salesdata[[#This Row],[Total Cost]]</f>
        <v>477512.4</v>
      </c>
      <c r="O1699">
        <f>tbl_salesdata[[#This Row],[Ship Date]]-tbl_salesdata[[#This Row],[Order Date]]</f>
        <v>9</v>
      </c>
      <c r="P1699">
        <f>WEEKDAY(tbl_salesdata[[#This Row],[Order Date]],2)</f>
        <v>7</v>
      </c>
      <c r="Q1699" t="str">
        <f>TEXT(tbl_salesdata[[#This Row],[Order Date]],"dddd")</f>
        <v>Sunday</v>
      </c>
      <c r="R1699" t="str">
        <f>IF(tbl_salesdata[[#This Row],[Weekdaynum]]&gt;5,"Yes","No")</f>
        <v>Yes</v>
      </c>
    </row>
    <row r="1700" spans="1:18" hidden="1" x14ac:dyDescent="0.35">
      <c r="A1700">
        <v>687958562</v>
      </c>
      <c r="B1700" s="3">
        <v>42096</v>
      </c>
      <c r="C1700" s="3">
        <v>42106</v>
      </c>
      <c r="D1700" t="s">
        <v>59</v>
      </c>
      <c r="E1700" t="s">
        <v>12</v>
      </c>
      <c r="F1700" t="s">
        <v>68</v>
      </c>
      <c r="G1700" t="s">
        <v>14</v>
      </c>
      <c r="H1700" t="s">
        <v>26</v>
      </c>
      <c r="I1700" s="9">
        <v>1081</v>
      </c>
      <c r="J1700" s="9">
        <v>154.06</v>
      </c>
      <c r="K1700" s="9">
        <v>90.93</v>
      </c>
      <c r="L1700" s="9">
        <f>tbl_salesdata[[#This Row],[Units Sold]]*tbl_salesdata[[#This Row],[Unit Cost]]</f>
        <v>98295.33</v>
      </c>
      <c r="M1700" s="9">
        <f>tbl_salesdata[[#This Row],[Units Sold]]*tbl_salesdata[[#This Row],[Unit Price]]</f>
        <v>166538.86000000002</v>
      </c>
      <c r="N1700" s="9">
        <f>tbl_salesdata[[#This Row],[Total Sales]]-tbl_salesdata[[#This Row],[Total Cost]]</f>
        <v>68243.530000000013</v>
      </c>
      <c r="O1700">
        <f>tbl_salesdata[[#This Row],[Ship Date]]-tbl_salesdata[[#This Row],[Order Date]]</f>
        <v>10</v>
      </c>
      <c r="P1700">
        <f>WEEKDAY(tbl_salesdata[[#This Row],[Order Date]],2)</f>
        <v>4</v>
      </c>
      <c r="Q1700" t="str">
        <f>TEXT(tbl_salesdata[[#This Row],[Order Date]],"dddd")</f>
        <v>Thursday</v>
      </c>
      <c r="R1700" t="str">
        <f>IF(tbl_salesdata[[#This Row],[Weekdaynum]]&gt;5,"Yes","No")</f>
        <v>No</v>
      </c>
    </row>
    <row r="1701" spans="1:18" hidden="1" x14ac:dyDescent="0.35">
      <c r="A1701">
        <v>308415687</v>
      </c>
      <c r="B1701" s="3">
        <v>43422</v>
      </c>
      <c r="C1701" s="3">
        <v>43432</v>
      </c>
      <c r="D1701" t="s">
        <v>136</v>
      </c>
      <c r="E1701" t="s">
        <v>38</v>
      </c>
      <c r="F1701" t="s">
        <v>76</v>
      </c>
      <c r="G1701" t="s">
        <v>18</v>
      </c>
      <c r="H1701" t="s">
        <v>26</v>
      </c>
      <c r="I1701" s="9">
        <v>5910</v>
      </c>
      <c r="J1701" s="9">
        <v>668.27</v>
      </c>
      <c r="K1701" s="9">
        <v>502.54</v>
      </c>
      <c r="L1701" s="9">
        <f>tbl_salesdata[[#This Row],[Units Sold]]*tbl_salesdata[[#This Row],[Unit Cost]]</f>
        <v>2970011.4</v>
      </c>
      <c r="M1701" s="9">
        <f>tbl_salesdata[[#This Row],[Units Sold]]*tbl_salesdata[[#This Row],[Unit Price]]</f>
        <v>3949475.6999999997</v>
      </c>
      <c r="N1701" s="9">
        <f>tbl_salesdata[[#This Row],[Total Sales]]-tbl_salesdata[[#This Row],[Total Cost]]</f>
        <v>979464.29999999981</v>
      </c>
      <c r="O1701">
        <f>tbl_salesdata[[#This Row],[Ship Date]]-tbl_salesdata[[#This Row],[Order Date]]</f>
        <v>10</v>
      </c>
      <c r="P1701">
        <f>WEEKDAY(tbl_salesdata[[#This Row],[Order Date]],2)</f>
        <v>7</v>
      </c>
      <c r="Q1701" t="str">
        <f>TEXT(tbl_salesdata[[#This Row],[Order Date]],"dddd")</f>
        <v>Sunday</v>
      </c>
      <c r="R1701" t="str">
        <f>IF(tbl_salesdata[[#This Row],[Weekdaynum]]&gt;5,"Yes","No")</f>
        <v>Yes</v>
      </c>
    </row>
    <row r="1702" spans="1:18" hidden="1" x14ac:dyDescent="0.35">
      <c r="A1702">
        <v>951439034</v>
      </c>
      <c r="B1702" s="3">
        <v>43676</v>
      </c>
      <c r="C1702" s="3">
        <v>43685</v>
      </c>
      <c r="D1702" t="s">
        <v>220</v>
      </c>
      <c r="E1702" t="s">
        <v>29</v>
      </c>
      <c r="F1702" t="s">
        <v>17</v>
      </c>
      <c r="G1702" t="s">
        <v>18</v>
      </c>
      <c r="H1702" t="s">
        <v>19</v>
      </c>
      <c r="I1702" s="9">
        <v>808</v>
      </c>
      <c r="J1702" s="9">
        <v>152.58000000000001</v>
      </c>
      <c r="K1702" s="9">
        <v>97.44</v>
      </c>
      <c r="L1702" s="9">
        <f>tbl_salesdata[[#This Row],[Units Sold]]*tbl_salesdata[[#This Row],[Unit Cost]]</f>
        <v>78731.520000000004</v>
      </c>
      <c r="M1702" s="9">
        <f>tbl_salesdata[[#This Row],[Units Sold]]*tbl_salesdata[[#This Row],[Unit Price]]</f>
        <v>123284.64000000001</v>
      </c>
      <c r="N1702" s="9">
        <f>tbl_salesdata[[#This Row],[Total Sales]]-tbl_salesdata[[#This Row],[Total Cost]]</f>
        <v>44553.12000000001</v>
      </c>
      <c r="O1702">
        <f>tbl_salesdata[[#This Row],[Ship Date]]-tbl_salesdata[[#This Row],[Order Date]]</f>
        <v>9</v>
      </c>
      <c r="P1702">
        <f>WEEKDAY(tbl_salesdata[[#This Row],[Order Date]],2)</f>
        <v>2</v>
      </c>
      <c r="Q1702" t="str">
        <f>TEXT(tbl_salesdata[[#This Row],[Order Date]],"dddd")</f>
        <v>Tuesday</v>
      </c>
      <c r="R1702" t="str">
        <f>IF(tbl_salesdata[[#This Row],[Weekdaynum]]&gt;5,"Yes","No")</f>
        <v>No</v>
      </c>
    </row>
    <row r="1703" spans="1:18" hidden="1" x14ac:dyDescent="0.35">
      <c r="A1703">
        <v>363952434</v>
      </c>
      <c r="B1703" s="3">
        <v>43783</v>
      </c>
      <c r="C1703" s="3">
        <v>43792</v>
      </c>
      <c r="D1703" t="s">
        <v>81</v>
      </c>
      <c r="E1703" t="s">
        <v>32</v>
      </c>
      <c r="F1703" t="s">
        <v>17</v>
      </c>
      <c r="G1703" t="s">
        <v>14</v>
      </c>
      <c r="H1703" t="s">
        <v>34</v>
      </c>
      <c r="I1703" s="9">
        <v>468</v>
      </c>
      <c r="J1703" s="9">
        <v>152.58000000000001</v>
      </c>
      <c r="K1703" s="9">
        <v>97.44</v>
      </c>
      <c r="L1703" s="9">
        <f>tbl_salesdata[[#This Row],[Units Sold]]*tbl_salesdata[[#This Row],[Unit Cost]]</f>
        <v>45601.919999999998</v>
      </c>
      <c r="M1703" s="9">
        <f>tbl_salesdata[[#This Row],[Units Sold]]*tbl_salesdata[[#This Row],[Unit Price]]</f>
        <v>71407.44</v>
      </c>
      <c r="N1703" s="9">
        <f>tbl_salesdata[[#This Row],[Total Sales]]-tbl_salesdata[[#This Row],[Total Cost]]</f>
        <v>25805.520000000004</v>
      </c>
      <c r="O1703">
        <f>tbl_salesdata[[#This Row],[Ship Date]]-tbl_salesdata[[#This Row],[Order Date]]</f>
        <v>9</v>
      </c>
      <c r="P1703">
        <f>WEEKDAY(tbl_salesdata[[#This Row],[Order Date]],2)</f>
        <v>4</v>
      </c>
      <c r="Q1703" t="str">
        <f>TEXT(tbl_salesdata[[#This Row],[Order Date]],"dddd")</f>
        <v>Thursday</v>
      </c>
      <c r="R1703" t="str">
        <f>IF(tbl_salesdata[[#This Row],[Weekdaynum]]&gt;5,"Yes","No")</f>
        <v>No</v>
      </c>
    </row>
    <row r="1704" spans="1:18" hidden="1" x14ac:dyDescent="0.35">
      <c r="A1704">
        <v>413192212</v>
      </c>
      <c r="B1704" s="3">
        <v>44483</v>
      </c>
      <c r="C1704" s="3">
        <v>44502</v>
      </c>
      <c r="D1704" t="s">
        <v>161</v>
      </c>
      <c r="E1704" t="s">
        <v>24</v>
      </c>
      <c r="F1704" t="s">
        <v>30</v>
      </c>
      <c r="G1704" t="s">
        <v>14</v>
      </c>
      <c r="H1704" t="s">
        <v>26</v>
      </c>
      <c r="I1704" s="9">
        <v>1612</v>
      </c>
      <c r="J1704" s="9">
        <v>81.73</v>
      </c>
      <c r="K1704" s="9">
        <v>56.67</v>
      </c>
      <c r="L1704" s="9">
        <f>tbl_salesdata[[#This Row],[Units Sold]]*tbl_salesdata[[#This Row],[Unit Cost]]</f>
        <v>91352.040000000008</v>
      </c>
      <c r="M1704" s="9">
        <f>tbl_salesdata[[#This Row],[Units Sold]]*tbl_salesdata[[#This Row],[Unit Price]]</f>
        <v>131748.76</v>
      </c>
      <c r="N1704" s="9">
        <f>tbl_salesdata[[#This Row],[Total Sales]]-tbl_salesdata[[#This Row],[Total Cost]]</f>
        <v>40396.720000000001</v>
      </c>
      <c r="O1704">
        <f>tbl_salesdata[[#This Row],[Ship Date]]-tbl_salesdata[[#This Row],[Order Date]]</f>
        <v>19</v>
      </c>
      <c r="P1704">
        <f>WEEKDAY(tbl_salesdata[[#This Row],[Order Date]],2)</f>
        <v>4</v>
      </c>
      <c r="Q1704" t="str">
        <f>TEXT(tbl_salesdata[[#This Row],[Order Date]],"dddd")</f>
        <v>Thursday</v>
      </c>
      <c r="R1704" t="str">
        <f>IF(tbl_salesdata[[#This Row],[Weekdaynum]]&gt;5,"Yes","No")</f>
        <v>No</v>
      </c>
    </row>
    <row r="1705" spans="1:18" x14ac:dyDescent="0.35">
      <c r="A1705">
        <v>842687690</v>
      </c>
      <c r="B1705" s="3">
        <v>44296</v>
      </c>
      <c r="C1705" s="3">
        <v>44308</v>
      </c>
      <c r="D1705" t="s">
        <v>60</v>
      </c>
      <c r="E1705" t="s">
        <v>21</v>
      </c>
      <c r="F1705" t="s">
        <v>68</v>
      </c>
      <c r="G1705" t="s">
        <v>18</v>
      </c>
      <c r="H1705" t="s">
        <v>34</v>
      </c>
      <c r="I1705" s="9">
        <v>8869</v>
      </c>
      <c r="J1705" s="9">
        <v>154.06</v>
      </c>
      <c r="K1705" s="9">
        <v>90.93</v>
      </c>
      <c r="L1705" s="9">
        <f>tbl_salesdata[[#This Row],[Units Sold]]*tbl_salesdata[[#This Row],[Unit Cost]]</f>
        <v>806458.17</v>
      </c>
      <c r="M1705" s="9">
        <f>tbl_salesdata[[#This Row],[Units Sold]]*tbl_salesdata[[#This Row],[Unit Price]]</f>
        <v>1366358.1400000001</v>
      </c>
      <c r="N1705" s="9">
        <f>tbl_salesdata[[#This Row],[Total Sales]]-tbl_salesdata[[#This Row],[Total Cost]]</f>
        <v>559899.97000000009</v>
      </c>
      <c r="O1705">
        <f>tbl_salesdata[[#This Row],[Ship Date]]-tbl_salesdata[[#This Row],[Order Date]]</f>
        <v>12</v>
      </c>
      <c r="P1705">
        <f>WEEKDAY(tbl_salesdata[[#This Row],[Order Date]],2)</f>
        <v>6</v>
      </c>
      <c r="Q1705" t="str">
        <f>TEXT(tbl_salesdata[[#This Row],[Order Date]],"dddd")</f>
        <v>Saturday</v>
      </c>
      <c r="R1705" t="str">
        <f>IF(tbl_salesdata[[#This Row],[Weekdaynum]]&gt;5,"Yes","No")</f>
        <v>Yes</v>
      </c>
    </row>
    <row r="1706" spans="1:18" hidden="1" x14ac:dyDescent="0.35">
      <c r="A1706">
        <v>792358720</v>
      </c>
      <c r="B1706" s="3">
        <v>44060</v>
      </c>
      <c r="C1706" s="3">
        <v>44062</v>
      </c>
      <c r="D1706" t="s">
        <v>86</v>
      </c>
      <c r="E1706" t="s">
        <v>29</v>
      </c>
      <c r="F1706" t="s">
        <v>30</v>
      </c>
      <c r="G1706" t="s">
        <v>14</v>
      </c>
      <c r="H1706" t="s">
        <v>26</v>
      </c>
      <c r="I1706" s="9">
        <v>5408</v>
      </c>
      <c r="J1706" s="9">
        <v>81.73</v>
      </c>
      <c r="K1706" s="9">
        <v>56.67</v>
      </c>
      <c r="L1706" s="9">
        <f>tbl_salesdata[[#This Row],[Units Sold]]*tbl_salesdata[[#This Row],[Unit Cost]]</f>
        <v>306471.36</v>
      </c>
      <c r="M1706" s="9">
        <f>tbl_salesdata[[#This Row],[Units Sold]]*tbl_salesdata[[#This Row],[Unit Price]]</f>
        <v>441995.84</v>
      </c>
      <c r="N1706" s="9">
        <f>tbl_salesdata[[#This Row],[Total Sales]]-tbl_salesdata[[#This Row],[Total Cost]]</f>
        <v>135524.48000000004</v>
      </c>
      <c r="O1706">
        <f>tbl_salesdata[[#This Row],[Ship Date]]-tbl_salesdata[[#This Row],[Order Date]]</f>
        <v>2</v>
      </c>
      <c r="P1706">
        <f>WEEKDAY(tbl_salesdata[[#This Row],[Order Date]],2)</f>
        <v>1</v>
      </c>
      <c r="Q1706" t="str">
        <f>TEXT(tbl_salesdata[[#This Row],[Order Date]],"dddd")</f>
        <v>Monday</v>
      </c>
      <c r="R1706" t="str">
        <f>IF(tbl_salesdata[[#This Row],[Weekdaynum]]&gt;5,"Yes","No")</f>
        <v>No</v>
      </c>
    </row>
    <row r="1707" spans="1:18" hidden="1" x14ac:dyDescent="0.35">
      <c r="A1707">
        <v>708320605</v>
      </c>
      <c r="B1707" s="3">
        <v>42631</v>
      </c>
      <c r="C1707" s="3">
        <v>42642</v>
      </c>
      <c r="D1707" t="s">
        <v>80</v>
      </c>
      <c r="E1707" t="s">
        <v>21</v>
      </c>
      <c r="F1707" t="s">
        <v>56</v>
      </c>
      <c r="G1707" t="s">
        <v>18</v>
      </c>
      <c r="H1707" t="s">
        <v>26</v>
      </c>
      <c r="I1707" s="9">
        <v>6662</v>
      </c>
      <c r="J1707" s="9">
        <v>9.33</v>
      </c>
      <c r="K1707" s="9">
        <v>6.92</v>
      </c>
      <c r="L1707" s="9">
        <f>tbl_salesdata[[#This Row],[Units Sold]]*tbl_salesdata[[#This Row],[Unit Cost]]</f>
        <v>46101.04</v>
      </c>
      <c r="M1707" s="9">
        <f>tbl_salesdata[[#This Row],[Units Sold]]*tbl_salesdata[[#This Row],[Unit Price]]</f>
        <v>62156.46</v>
      </c>
      <c r="N1707" s="9">
        <f>tbl_salesdata[[#This Row],[Total Sales]]-tbl_salesdata[[#This Row],[Total Cost]]</f>
        <v>16055.419999999998</v>
      </c>
      <c r="O1707">
        <f>tbl_salesdata[[#This Row],[Ship Date]]-tbl_salesdata[[#This Row],[Order Date]]</f>
        <v>11</v>
      </c>
      <c r="P1707">
        <f>WEEKDAY(tbl_salesdata[[#This Row],[Order Date]],2)</f>
        <v>7</v>
      </c>
      <c r="Q1707" t="str">
        <f>TEXT(tbl_salesdata[[#This Row],[Order Date]],"dddd")</f>
        <v>Sunday</v>
      </c>
      <c r="R1707" t="str">
        <f>IF(tbl_salesdata[[#This Row],[Weekdaynum]]&gt;5,"Yes","No")</f>
        <v>Yes</v>
      </c>
    </row>
    <row r="1708" spans="1:18" hidden="1" x14ac:dyDescent="0.35">
      <c r="A1708">
        <v>433079183</v>
      </c>
      <c r="B1708" s="3">
        <v>43529</v>
      </c>
      <c r="C1708" s="3">
        <v>43543</v>
      </c>
      <c r="D1708" t="s">
        <v>152</v>
      </c>
      <c r="E1708" t="s">
        <v>21</v>
      </c>
      <c r="F1708" t="s">
        <v>40</v>
      </c>
      <c r="G1708" t="s">
        <v>18</v>
      </c>
      <c r="H1708" t="s">
        <v>15</v>
      </c>
      <c r="I1708" s="9">
        <v>6609</v>
      </c>
      <c r="J1708" s="9">
        <v>651.21</v>
      </c>
      <c r="K1708" s="9">
        <v>524.96</v>
      </c>
      <c r="L1708" s="9">
        <f>tbl_salesdata[[#This Row],[Units Sold]]*tbl_salesdata[[#This Row],[Unit Cost]]</f>
        <v>3469460.64</v>
      </c>
      <c r="M1708" s="9">
        <f>tbl_salesdata[[#This Row],[Units Sold]]*tbl_salesdata[[#This Row],[Unit Price]]</f>
        <v>4303846.8900000006</v>
      </c>
      <c r="N1708" s="9">
        <f>tbl_salesdata[[#This Row],[Total Sales]]-tbl_salesdata[[#This Row],[Total Cost]]</f>
        <v>834386.25000000047</v>
      </c>
      <c r="O1708">
        <f>tbl_salesdata[[#This Row],[Ship Date]]-tbl_salesdata[[#This Row],[Order Date]]</f>
        <v>14</v>
      </c>
      <c r="P1708">
        <f>WEEKDAY(tbl_salesdata[[#This Row],[Order Date]],2)</f>
        <v>2</v>
      </c>
      <c r="Q1708" t="str">
        <f>TEXT(tbl_salesdata[[#This Row],[Order Date]],"dddd")</f>
        <v>Tuesday</v>
      </c>
      <c r="R1708" t="str">
        <f>IF(tbl_salesdata[[#This Row],[Weekdaynum]]&gt;5,"Yes","No")</f>
        <v>No</v>
      </c>
    </row>
    <row r="1709" spans="1:18" hidden="1" x14ac:dyDescent="0.35">
      <c r="A1709">
        <v>385433280</v>
      </c>
      <c r="B1709" s="3">
        <v>43361</v>
      </c>
      <c r="C1709" s="3">
        <v>43368</v>
      </c>
      <c r="D1709" t="s">
        <v>23</v>
      </c>
      <c r="E1709" t="s">
        <v>24</v>
      </c>
      <c r="F1709" t="s">
        <v>33</v>
      </c>
      <c r="G1709" t="s">
        <v>18</v>
      </c>
      <c r="H1709" t="s">
        <v>19</v>
      </c>
      <c r="I1709" s="9">
        <v>7128</v>
      </c>
      <c r="J1709" s="9">
        <v>109.28</v>
      </c>
      <c r="K1709" s="9">
        <v>35.840000000000003</v>
      </c>
      <c r="L1709" s="9">
        <f>tbl_salesdata[[#This Row],[Units Sold]]*tbl_salesdata[[#This Row],[Unit Cost]]</f>
        <v>255467.52000000002</v>
      </c>
      <c r="M1709" s="9">
        <f>tbl_salesdata[[#This Row],[Units Sold]]*tbl_salesdata[[#This Row],[Unit Price]]</f>
        <v>778947.84</v>
      </c>
      <c r="N1709" s="9">
        <f>tbl_salesdata[[#This Row],[Total Sales]]-tbl_salesdata[[#This Row],[Total Cost]]</f>
        <v>523480.31999999995</v>
      </c>
      <c r="O1709">
        <f>tbl_salesdata[[#This Row],[Ship Date]]-tbl_salesdata[[#This Row],[Order Date]]</f>
        <v>7</v>
      </c>
      <c r="P1709">
        <f>WEEKDAY(tbl_salesdata[[#This Row],[Order Date]],2)</f>
        <v>2</v>
      </c>
      <c r="Q1709" t="str">
        <f>TEXT(tbl_salesdata[[#This Row],[Order Date]],"dddd")</f>
        <v>Tuesday</v>
      </c>
      <c r="R1709" t="str">
        <f>IF(tbl_salesdata[[#This Row],[Weekdaynum]]&gt;5,"Yes","No")</f>
        <v>No</v>
      </c>
    </row>
    <row r="1710" spans="1:18" hidden="1" x14ac:dyDescent="0.35">
      <c r="A1710">
        <v>604494225</v>
      </c>
      <c r="B1710" s="3">
        <v>43973</v>
      </c>
      <c r="C1710" s="3">
        <v>43985</v>
      </c>
      <c r="D1710" t="s">
        <v>215</v>
      </c>
      <c r="E1710" t="s">
        <v>21</v>
      </c>
      <c r="F1710" t="s">
        <v>30</v>
      </c>
      <c r="G1710" t="s">
        <v>18</v>
      </c>
      <c r="H1710" t="s">
        <v>26</v>
      </c>
      <c r="I1710" s="9">
        <v>2129</v>
      </c>
      <c r="J1710" s="9">
        <v>81.73</v>
      </c>
      <c r="K1710" s="9">
        <v>56.67</v>
      </c>
      <c r="L1710" s="9">
        <f>tbl_salesdata[[#This Row],[Units Sold]]*tbl_salesdata[[#This Row],[Unit Cost]]</f>
        <v>120650.43000000001</v>
      </c>
      <c r="M1710" s="9">
        <f>tbl_salesdata[[#This Row],[Units Sold]]*tbl_salesdata[[#This Row],[Unit Price]]</f>
        <v>174003.17</v>
      </c>
      <c r="N1710" s="9">
        <f>tbl_salesdata[[#This Row],[Total Sales]]-tbl_salesdata[[#This Row],[Total Cost]]</f>
        <v>53352.740000000005</v>
      </c>
      <c r="O1710">
        <f>tbl_salesdata[[#This Row],[Ship Date]]-tbl_salesdata[[#This Row],[Order Date]]</f>
        <v>12</v>
      </c>
      <c r="P1710">
        <f>WEEKDAY(tbl_salesdata[[#This Row],[Order Date]],2)</f>
        <v>5</v>
      </c>
      <c r="Q1710" t="str">
        <f>TEXT(tbl_salesdata[[#This Row],[Order Date]],"dddd")</f>
        <v>Friday</v>
      </c>
      <c r="R1710" t="str">
        <f>IF(tbl_salesdata[[#This Row],[Weekdaynum]]&gt;5,"Yes","No")</f>
        <v>No</v>
      </c>
    </row>
    <row r="1711" spans="1:18" hidden="1" x14ac:dyDescent="0.35">
      <c r="A1711">
        <v>299685847</v>
      </c>
      <c r="B1711" s="3">
        <v>42828</v>
      </c>
      <c r="C1711" s="3">
        <v>42845</v>
      </c>
      <c r="D1711" t="s">
        <v>154</v>
      </c>
      <c r="E1711" t="s">
        <v>12</v>
      </c>
      <c r="F1711" t="s">
        <v>56</v>
      </c>
      <c r="G1711" t="s">
        <v>14</v>
      </c>
      <c r="H1711" t="s">
        <v>15</v>
      </c>
      <c r="I1711" s="9">
        <v>2557</v>
      </c>
      <c r="J1711" s="9">
        <v>9.33</v>
      </c>
      <c r="K1711" s="9">
        <v>6.92</v>
      </c>
      <c r="L1711" s="9">
        <f>tbl_salesdata[[#This Row],[Units Sold]]*tbl_salesdata[[#This Row],[Unit Cost]]</f>
        <v>17694.439999999999</v>
      </c>
      <c r="M1711" s="9">
        <f>tbl_salesdata[[#This Row],[Units Sold]]*tbl_salesdata[[#This Row],[Unit Price]]</f>
        <v>23856.81</v>
      </c>
      <c r="N1711" s="9">
        <f>tbl_salesdata[[#This Row],[Total Sales]]-tbl_salesdata[[#This Row],[Total Cost]]</f>
        <v>6162.3700000000026</v>
      </c>
      <c r="O1711">
        <f>tbl_salesdata[[#This Row],[Ship Date]]-tbl_salesdata[[#This Row],[Order Date]]</f>
        <v>17</v>
      </c>
      <c r="P1711">
        <f>WEEKDAY(tbl_salesdata[[#This Row],[Order Date]],2)</f>
        <v>1</v>
      </c>
      <c r="Q1711" t="str">
        <f>TEXT(tbl_salesdata[[#This Row],[Order Date]],"dddd")</f>
        <v>Monday</v>
      </c>
      <c r="R1711" t="str">
        <f>IF(tbl_salesdata[[#This Row],[Weekdaynum]]&gt;5,"Yes","No")</f>
        <v>No</v>
      </c>
    </row>
    <row r="1712" spans="1:18" hidden="1" x14ac:dyDescent="0.35">
      <c r="A1712">
        <v>100744473</v>
      </c>
      <c r="B1712" s="3">
        <v>44245</v>
      </c>
      <c r="C1712" s="3">
        <v>44255</v>
      </c>
      <c r="D1712" t="s">
        <v>180</v>
      </c>
      <c r="E1712" t="s">
        <v>24</v>
      </c>
      <c r="F1712" t="s">
        <v>25</v>
      </c>
      <c r="G1712" t="s">
        <v>14</v>
      </c>
      <c r="H1712" t="s">
        <v>26</v>
      </c>
      <c r="I1712" s="9">
        <v>1383</v>
      </c>
      <c r="J1712" s="9">
        <v>205.7</v>
      </c>
      <c r="K1712" s="9">
        <v>117.11</v>
      </c>
      <c r="L1712" s="9">
        <f>tbl_salesdata[[#This Row],[Units Sold]]*tbl_salesdata[[#This Row],[Unit Cost]]</f>
        <v>161963.13</v>
      </c>
      <c r="M1712" s="9">
        <f>tbl_salesdata[[#This Row],[Units Sold]]*tbl_salesdata[[#This Row],[Unit Price]]</f>
        <v>284483.09999999998</v>
      </c>
      <c r="N1712" s="9">
        <f>tbl_salesdata[[#This Row],[Total Sales]]-tbl_salesdata[[#This Row],[Total Cost]]</f>
        <v>122519.96999999997</v>
      </c>
      <c r="O1712">
        <f>tbl_salesdata[[#This Row],[Ship Date]]-tbl_salesdata[[#This Row],[Order Date]]</f>
        <v>10</v>
      </c>
      <c r="P1712">
        <f>WEEKDAY(tbl_salesdata[[#This Row],[Order Date]],2)</f>
        <v>4</v>
      </c>
      <c r="Q1712" t="str">
        <f>TEXT(tbl_salesdata[[#This Row],[Order Date]],"dddd")</f>
        <v>Thursday</v>
      </c>
      <c r="R1712" t="str">
        <f>IF(tbl_salesdata[[#This Row],[Weekdaynum]]&gt;5,"Yes","No")</f>
        <v>No</v>
      </c>
    </row>
    <row r="1713" spans="1:18" hidden="1" x14ac:dyDescent="0.35">
      <c r="A1713">
        <v>707718932</v>
      </c>
      <c r="B1713" s="3">
        <v>44925</v>
      </c>
      <c r="C1713" s="3">
        <v>44926</v>
      </c>
      <c r="D1713" t="s">
        <v>175</v>
      </c>
      <c r="E1713" t="s">
        <v>21</v>
      </c>
      <c r="F1713" t="s">
        <v>56</v>
      </c>
      <c r="G1713" t="s">
        <v>14</v>
      </c>
      <c r="H1713" t="s">
        <v>15</v>
      </c>
      <c r="I1713" s="9">
        <v>8614</v>
      </c>
      <c r="J1713" s="9">
        <v>9.33</v>
      </c>
      <c r="K1713" s="9">
        <v>6.92</v>
      </c>
      <c r="L1713" s="9">
        <f>tbl_salesdata[[#This Row],[Units Sold]]*tbl_salesdata[[#This Row],[Unit Cost]]</f>
        <v>59608.88</v>
      </c>
      <c r="M1713" s="9">
        <f>tbl_salesdata[[#This Row],[Units Sold]]*tbl_salesdata[[#This Row],[Unit Price]]</f>
        <v>80368.62</v>
      </c>
      <c r="N1713" s="9">
        <f>tbl_salesdata[[#This Row],[Total Sales]]-tbl_salesdata[[#This Row],[Total Cost]]</f>
        <v>20759.739999999998</v>
      </c>
      <c r="O1713">
        <f>tbl_salesdata[[#This Row],[Ship Date]]-tbl_salesdata[[#This Row],[Order Date]]</f>
        <v>1</v>
      </c>
      <c r="P1713">
        <f>WEEKDAY(tbl_salesdata[[#This Row],[Order Date]],2)</f>
        <v>5</v>
      </c>
      <c r="Q1713" t="str">
        <f>TEXT(tbl_salesdata[[#This Row],[Order Date]],"dddd")</f>
        <v>Friday</v>
      </c>
      <c r="R1713" t="str">
        <f>IF(tbl_salesdata[[#This Row],[Weekdaynum]]&gt;5,"Yes","No")</f>
        <v>No</v>
      </c>
    </row>
    <row r="1714" spans="1:18" hidden="1" x14ac:dyDescent="0.35">
      <c r="A1714">
        <v>640970551</v>
      </c>
      <c r="B1714" s="3">
        <v>43887</v>
      </c>
      <c r="C1714" s="3">
        <v>43895</v>
      </c>
      <c r="D1714" t="s">
        <v>177</v>
      </c>
      <c r="E1714" t="s">
        <v>24</v>
      </c>
      <c r="F1714" t="s">
        <v>22</v>
      </c>
      <c r="G1714" t="s">
        <v>18</v>
      </c>
      <c r="H1714" t="s">
        <v>26</v>
      </c>
      <c r="I1714" s="9">
        <v>6285</v>
      </c>
      <c r="J1714" s="9">
        <v>47.45</v>
      </c>
      <c r="K1714" s="9">
        <v>31.79</v>
      </c>
      <c r="L1714" s="9">
        <f>tbl_salesdata[[#This Row],[Units Sold]]*tbl_salesdata[[#This Row],[Unit Cost]]</f>
        <v>199800.15</v>
      </c>
      <c r="M1714" s="9">
        <f>tbl_salesdata[[#This Row],[Units Sold]]*tbl_salesdata[[#This Row],[Unit Price]]</f>
        <v>298223.25</v>
      </c>
      <c r="N1714" s="9">
        <f>tbl_salesdata[[#This Row],[Total Sales]]-tbl_salesdata[[#This Row],[Total Cost]]</f>
        <v>98423.1</v>
      </c>
      <c r="O1714">
        <f>tbl_salesdata[[#This Row],[Ship Date]]-tbl_salesdata[[#This Row],[Order Date]]</f>
        <v>8</v>
      </c>
      <c r="P1714">
        <f>WEEKDAY(tbl_salesdata[[#This Row],[Order Date]],2)</f>
        <v>3</v>
      </c>
      <c r="Q1714" t="str">
        <f>TEXT(tbl_salesdata[[#This Row],[Order Date]],"dddd")</f>
        <v>Wednesday</v>
      </c>
      <c r="R1714" t="str">
        <f>IF(tbl_salesdata[[#This Row],[Weekdaynum]]&gt;5,"Yes","No")</f>
        <v>No</v>
      </c>
    </row>
    <row r="1715" spans="1:18" hidden="1" x14ac:dyDescent="0.35">
      <c r="A1715">
        <v>291173160</v>
      </c>
      <c r="B1715" s="3">
        <v>43385</v>
      </c>
      <c r="C1715" s="3">
        <v>43398</v>
      </c>
      <c r="D1715" t="s">
        <v>75</v>
      </c>
      <c r="E1715" t="s">
        <v>38</v>
      </c>
      <c r="F1715" t="s">
        <v>25</v>
      </c>
      <c r="G1715" t="s">
        <v>14</v>
      </c>
      <c r="H1715" t="s">
        <v>34</v>
      </c>
      <c r="I1715" s="9">
        <v>3463</v>
      </c>
      <c r="J1715" s="9">
        <v>205.7</v>
      </c>
      <c r="K1715" s="9">
        <v>117.11</v>
      </c>
      <c r="L1715" s="9">
        <f>tbl_salesdata[[#This Row],[Units Sold]]*tbl_salesdata[[#This Row],[Unit Cost]]</f>
        <v>405551.93</v>
      </c>
      <c r="M1715" s="9">
        <f>tbl_salesdata[[#This Row],[Units Sold]]*tbl_salesdata[[#This Row],[Unit Price]]</f>
        <v>712339.1</v>
      </c>
      <c r="N1715" s="9">
        <f>tbl_salesdata[[#This Row],[Total Sales]]-tbl_salesdata[[#This Row],[Total Cost]]</f>
        <v>306787.17</v>
      </c>
      <c r="O1715">
        <f>tbl_salesdata[[#This Row],[Ship Date]]-tbl_salesdata[[#This Row],[Order Date]]</f>
        <v>13</v>
      </c>
      <c r="P1715">
        <f>WEEKDAY(tbl_salesdata[[#This Row],[Order Date]],2)</f>
        <v>5</v>
      </c>
      <c r="Q1715" t="str">
        <f>TEXT(tbl_salesdata[[#This Row],[Order Date]],"dddd")</f>
        <v>Friday</v>
      </c>
      <c r="R1715" t="str">
        <f>IF(tbl_salesdata[[#This Row],[Weekdaynum]]&gt;5,"Yes","No")</f>
        <v>No</v>
      </c>
    </row>
    <row r="1716" spans="1:18" x14ac:dyDescent="0.35">
      <c r="A1716">
        <v>615195596</v>
      </c>
      <c r="B1716" s="3">
        <v>42196</v>
      </c>
      <c r="C1716" s="3">
        <v>42202</v>
      </c>
      <c r="D1716" t="s">
        <v>37</v>
      </c>
      <c r="E1716" t="s">
        <v>38</v>
      </c>
      <c r="F1716" t="s">
        <v>17</v>
      </c>
      <c r="G1716" t="s">
        <v>18</v>
      </c>
      <c r="H1716" t="s">
        <v>15</v>
      </c>
      <c r="I1716" s="9">
        <v>8903</v>
      </c>
      <c r="J1716" s="9">
        <v>152.58000000000001</v>
      </c>
      <c r="K1716" s="9">
        <v>97.44</v>
      </c>
      <c r="L1716" s="9">
        <f>tbl_salesdata[[#This Row],[Units Sold]]*tbl_salesdata[[#This Row],[Unit Cost]]</f>
        <v>867508.32</v>
      </c>
      <c r="M1716" s="9">
        <f>tbl_salesdata[[#This Row],[Units Sold]]*tbl_salesdata[[#This Row],[Unit Price]]</f>
        <v>1358419.7400000002</v>
      </c>
      <c r="N1716" s="9">
        <f>tbl_salesdata[[#This Row],[Total Sales]]-tbl_salesdata[[#This Row],[Total Cost]]</f>
        <v>490911.42000000027</v>
      </c>
      <c r="O1716">
        <f>tbl_salesdata[[#This Row],[Ship Date]]-tbl_salesdata[[#This Row],[Order Date]]</f>
        <v>6</v>
      </c>
      <c r="P1716">
        <f>WEEKDAY(tbl_salesdata[[#This Row],[Order Date]],2)</f>
        <v>6</v>
      </c>
      <c r="Q1716" t="str">
        <f>TEXT(tbl_salesdata[[#This Row],[Order Date]],"dddd")</f>
        <v>Saturday</v>
      </c>
      <c r="R1716" t="str">
        <f>IF(tbl_salesdata[[#This Row],[Weekdaynum]]&gt;5,"Yes","No")</f>
        <v>Yes</v>
      </c>
    </row>
    <row r="1717" spans="1:18" hidden="1" x14ac:dyDescent="0.35">
      <c r="A1717">
        <v>656689155</v>
      </c>
      <c r="B1717" s="3">
        <v>44371</v>
      </c>
      <c r="C1717" s="3">
        <v>44391</v>
      </c>
      <c r="D1717" t="s">
        <v>172</v>
      </c>
      <c r="E1717" t="s">
        <v>21</v>
      </c>
      <c r="F1717" t="s">
        <v>76</v>
      </c>
      <c r="G1717" t="s">
        <v>18</v>
      </c>
      <c r="H1717" t="s">
        <v>19</v>
      </c>
      <c r="I1717" s="9">
        <v>7769</v>
      </c>
      <c r="J1717" s="9">
        <v>668.27</v>
      </c>
      <c r="K1717" s="9">
        <v>502.54</v>
      </c>
      <c r="L1717" s="9">
        <f>tbl_salesdata[[#This Row],[Units Sold]]*tbl_salesdata[[#This Row],[Unit Cost]]</f>
        <v>3904233.2600000002</v>
      </c>
      <c r="M1717" s="9">
        <f>tbl_salesdata[[#This Row],[Units Sold]]*tbl_salesdata[[#This Row],[Unit Price]]</f>
        <v>5191789.63</v>
      </c>
      <c r="N1717" s="9">
        <f>tbl_salesdata[[#This Row],[Total Sales]]-tbl_salesdata[[#This Row],[Total Cost]]</f>
        <v>1287556.3699999996</v>
      </c>
      <c r="O1717">
        <f>tbl_salesdata[[#This Row],[Ship Date]]-tbl_salesdata[[#This Row],[Order Date]]</f>
        <v>20</v>
      </c>
      <c r="P1717">
        <f>WEEKDAY(tbl_salesdata[[#This Row],[Order Date]],2)</f>
        <v>4</v>
      </c>
      <c r="Q1717" t="str">
        <f>TEXT(tbl_salesdata[[#This Row],[Order Date]],"dddd")</f>
        <v>Thursday</v>
      </c>
      <c r="R1717" t="str">
        <f>IF(tbl_salesdata[[#This Row],[Weekdaynum]]&gt;5,"Yes","No")</f>
        <v>No</v>
      </c>
    </row>
    <row r="1718" spans="1:18" hidden="1" x14ac:dyDescent="0.35">
      <c r="A1718">
        <v>254912698</v>
      </c>
      <c r="B1718" s="3">
        <v>44274</v>
      </c>
      <c r="C1718" s="3">
        <v>44284</v>
      </c>
      <c r="D1718" t="s">
        <v>16</v>
      </c>
      <c r="E1718" t="s">
        <v>12</v>
      </c>
      <c r="F1718" t="s">
        <v>17</v>
      </c>
      <c r="G1718" t="s">
        <v>14</v>
      </c>
      <c r="H1718" t="s">
        <v>19</v>
      </c>
      <c r="I1718" s="9">
        <v>3187</v>
      </c>
      <c r="J1718" s="9">
        <v>152.58000000000001</v>
      </c>
      <c r="K1718" s="9">
        <v>97.44</v>
      </c>
      <c r="L1718" s="9">
        <f>tbl_salesdata[[#This Row],[Units Sold]]*tbl_salesdata[[#This Row],[Unit Cost]]</f>
        <v>310541.27999999997</v>
      </c>
      <c r="M1718" s="9">
        <f>tbl_salesdata[[#This Row],[Units Sold]]*tbl_salesdata[[#This Row],[Unit Price]]</f>
        <v>486272.46</v>
      </c>
      <c r="N1718" s="9">
        <f>tbl_salesdata[[#This Row],[Total Sales]]-tbl_salesdata[[#This Row],[Total Cost]]</f>
        <v>175731.18000000005</v>
      </c>
      <c r="O1718">
        <f>tbl_salesdata[[#This Row],[Ship Date]]-tbl_salesdata[[#This Row],[Order Date]]</f>
        <v>10</v>
      </c>
      <c r="P1718">
        <f>WEEKDAY(tbl_salesdata[[#This Row],[Order Date]],2)</f>
        <v>5</v>
      </c>
      <c r="Q1718" t="str">
        <f>TEXT(tbl_salesdata[[#This Row],[Order Date]],"dddd")</f>
        <v>Friday</v>
      </c>
      <c r="R1718" t="str">
        <f>IF(tbl_salesdata[[#This Row],[Weekdaynum]]&gt;5,"Yes","No")</f>
        <v>No</v>
      </c>
    </row>
    <row r="1719" spans="1:18" hidden="1" x14ac:dyDescent="0.35">
      <c r="A1719">
        <v>935907542</v>
      </c>
      <c r="B1719" s="3">
        <v>42425</v>
      </c>
      <c r="C1719" s="3">
        <v>42445</v>
      </c>
      <c r="D1719" t="s">
        <v>175</v>
      </c>
      <c r="E1719" t="s">
        <v>21</v>
      </c>
      <c r="F1719" t="s">
        <v>22</v>
      </c>
      <c r="G1719" t="s">
        <v>18</v>
      </c>
      <c r="H1719" t="s">
        <v>15</v>
      </c>
      <c r="I1719" s="9">
        <v>4695</v>
      </c>
      <c r="J1719" s="9">
        <v>47.45</v>
      </c>
      <c r="K1719" s="9">
        <v>31.79</v>
      </c>
      <c r="L1719" s="9">
        <f>tbl_salesdata[[#This Row],[Units Sold]]*tbl_salesdata[[#This Row],[Unit Cost]]</f>
        <v>149254.04999999999</v>
      </c>
      <c r="M1719" s="9">
        <f>tbl_salesdata[[#This Row],[Units Sold]]*tbl_salesdata[[#This Row],[Unit Price]]</f>
        <v>222777.75</v>
      </c>
      <c r="N1719" s="9">
        <f>tbl_salesdata[[#This Row],[Total Sales]]-tbl_salesdata[[#This Row],[Total Cost]]</f>
        <v>73523.700000000012</v>
      </c>
      <c r="O1719">
        <f>tbl_salesdata[[#This Row],[Ship Date]]-tbl_salesdata[[#This Row],[Order Date]]</f>
        <v>20</v>
      </c>
      <c r="P1719">
        <f>WEEKDAY(tbl_salesdata[[#This Row],[Order Date]],2)</f>
        <v>4</v>
      </c>
      <c r="Q1719" t="str">
        <f>TEXT(tbl_salesdata[[#This Row],[Order Date]],"dddd")</f>
        <v>Thursday</v>
      </c>
      <c r="R1719" t="str">
        <f>IF(tbl_salesdata[[#This Row],[Weekdaynum]]&gt;5,"Yes","No")</f>
        <v>No</v>
      </c>
    </row>
    <row r="1720" spans="1:18" hidden="1" x14ac:dyDescent="0.35">
      <c r="A1720">
        <v>291910016</v>
      </c>
      <c r="B1720" s="3">
        <v>42604</v>
      </c>
      <c r="C1720" s="3">
        <v>42609</v>
      </c>
      <c r="D1720" t="s">
        <v>46</v>
      </c>
      <c r="E1720" t="s">
        <v>29</v>
      </c>
      <c r="F1720" t="s">
        <v>47</v>
      </c>
      <c r="G1720" t="s">
        <v>18</v>
      </c>
      <c r="H1720" t="s">
        <v>19</v>
      </c>
      <c r="I1720" s="9">
        <v>1515</v>
      </c>
      <c r="J1720" s="9">
        <v>421.89</v>
      </c>
      <c r="K1720" s="9">
        <v>364.69</v>
      </c>
      <c r="L1720" s="9">
        <f>tbl_salesdata[[#This Row],[Units Sold]]*tbl_salesdata[[#This Row],[Unit Cost]]</f>
        <v>552505.35</v>
      </c>
      <c r="M1720" s="9">
        <f>tbl_salesdata[[#This Row],[Units Sold]]*tbl_salesdata[[#This Row],[Unit Price]]</f>
        <v>639163.35</v>
      </c>
      <c r="N1720" s="9">
        <f>tbl_salesdata[[#This Row],[Total Sales]]-tbl_salesdata[[#This Row],[Total Cost]]</f>
        <v>86658</v>
      </c>
      <c r="O1720">
        <f>tbl_salesdata[[#This Row],[Ship Date]]-tbl_salesdata[[#This Row],[Order Date]]</f>
        <v>5</v>
      </c>
      <c r="P1720">
        <f>WEEKDAY(tbl_salesdata[[#This Row],[Order Date]],2)</f>
        <v>1</v>
      </c>
      <c r="Q1720" t="str">
        <f>TEXT(tbl_salesdata[[#This Row],[Order Date]],"dddd")</f>
        <v>Monday</v>
      </c>
      <c r="R1720" t="str">
        <f>IF(tbl_salesdata[[#This Row],[Weekdaynum]]&gt;5,"Yes","No")</f>
        <v>No</v>
      </c>
    </row>
    <row r="1721" spans="1:18" hidden="1" x14ac:dyDescent="0.35">
      <c r="A1721">
        <v>485468947</v>
      </c>
      <c r="B1721" s="3">
        <v>42170</v>
      </c>
      <c r="C1721" s="3">
        <v>42189</v>
      </c>
      <c r="D1721" t="s">
        <v>167</v>
      </c>
      <c r="E1721" t="s">
        <v>38</v>
      </c>
      <c r="F1721" t="s">
        <v>56</v>
      </c>
      <c r="G1721" t="s">
        <v>14</v>
      </c>
      <c r="H1721" t="s">
        <v>19</v>
      </c>
      <c r="I1721" s="9">
        <v>9905</v>
      </c>
      <c r="J1721" s="9">
        <v>9.33</v>
      </c>
      <c r="K1721" s="9">
        <v>6.92</v>
      </c>
      <c r="L1721" s="9">
        <f>tbl_salesdata[[#This Row],[Units Sold]]*tbl_salesdata[[#This Row],[Unit Cost]]</f>
        <v>68542.600000000006</v>
      </c>
      <c r="M1721" s="9">
        <f>tbl_salesdata[[#This Row],[Units Sold]]*tbl_salesdata[[#This Row],[Unit Price]]</f>
        <v>92413.65</v>
      </c>
      <c r="N1721" s="9">
        <f>tbl_salesdata[[#This Row],[Total Sales]]-tbl_salesdata[[#This Row],[Total Cost]]</f>
        <v>23871.049999999988</v>
      </c>
      <c r="O1721">
        <f>tbl_salesdata[[#This Row],[Ship Date]]-tbl_salesdata[[#This Row],[Order Date]]</f>
        <v>19</v>
      </c>
      <c r="P1721">
        <f>WEEKDAY(tbl_salesdata[[#This Row],[Order Date]],2)</f>
        <v>1</v>
      </c>
      <c r="Q1721" t="str">
        <f>TEXT(tbl_salesdata[[#This Row],[Order Date]],"dddd")</f>
        <v>Monday</v>
      </c>
      <c r="R1721" t="str">
        <f>IF(tbl_salesdata[[#This Row],[Weekdaynum]]&gt;5,"Yes","No")</f>
        <v>No</v>
      </c>
    </row>
    <row r="1722" spans="1:18" hidden="1" x14ac:dyDescent="0.35">
      <c r="A1722">
        <v>599445664</v>
      </c>
      <c r="B1722" s="3">
        <v>42524</v>
      </c>
      <c r="C1722" s="3">
        <v>42531</v>
      </c>
      <c r="D1722" t="s">
        <v>105</v>
      </c>
      <c r="E1722" t="s">
        <v>12</v>
      </c>
      <c r="F1722" t="s">
        <v>30</v>
      </c>
      <c r="G1722" t="s">
        <v>18</v>
      </c>
      <c r="H1722" t="s">
        <v>34</v>
      </c>
      <c r="I1722" s="9">
        <v>8148</v>
      </c>
      <c r="J1722" s="9">
        <v>81.73</v>
      </c>
      <c r="K1722" s="9">
        <v>56.67</v>
      </c>
      <c r="L1722" s="9">
        <f>tbl_salesdata[[#This Row],[Units Sold]]*tbl_salesdata[[#This Row],[Unit Cost]]</f>
        <v>461747.16000000003</v>
      </c>
      <c r="M1722" s="9">
        <f>tbl_salesdata[[#This Row],[Units Sold]]*tbl_salesdata[[#This Row],[Unit Price]]</f>
        <v>665936.04</v>
      </c>
      <c r="N1722" s="9">
        <f>tbl_salesdata[[#This Row],[Total Sales]]-tbl_salesdata[[#This Row],[Total Cost]]</f>
        <v>204188.88</v>
      </c>
      <c r="O1722">
        <f>tbl_salesdata[[#This Row],[Ship Date]]-tbl_salesdata[[#This Row],[Order Date]]</f>
        <v>7</v>
      </c>
      <c r="P1722">
        <f>WEEKDAY(tbl_salesdata[[#This Row],[Order Date]],2)</f>
        <v>5</v>
      </c>
      <c r="Q1722" t="str">
        <f>TEXT(tbl_salesdata[[#This Row],[Order Date]],"dddd")</f>
        <v>Friday</v>
      </c>
      <c r="R1722" t="str">
        <f>IF(tbl_salesdata[[#This Row],[Weekdaynum]]&gt;5,"Yes","No")</f>
        <v>No</v>
      </c>
    </row>
    <row r="1723" spans="1:18" hidden="1" x14ac:dyDescent="0.35">
      <c r="A1723">
        <v>687013995</v>
      </c>
      <c r="B1723" s="3">
        <v>43497</v>
      </c>
      <c r="C1723" s="3">
        <v>43501</v>
      </c>
      <c r="D1723" t="s">
        <v>110</v>
      </c>
      <c r="E1723" t="s">
        <v>38</v>
      </c>
      <c r="F1723" t="s">
        <v>13</v>
      </c>
      <c r="G1723" t="s">
        <v>18</v>
      </c>
      <c r="H1723" t="s">
        <v>19</v>
      </c>
      <c r="I1723" s="9">
        <v>1563</v>
      </c>
      <c r="J1723" s="9">
        <v>255.28</v>
      </c>
      <c r="K1723" s="9">
        <v>159.41999999999999</v>
      </c>
      <c r="L1723" s="9">
        <f>tbl_salesdata[[#This Row],[Units Sold]]*tbl_salesdata[[#This Row],[Unit Cost]]</f>
        <v>249173.46</v>
      </c>
      <c r="M1723" s="9">
        <f>tbl_salesdata[[#This Row],[Units Sold]]*tbl_salesdata[[#This Row],[Unit Price]]</f>
        <v>399002.64</v>
      </c>
      <c r="N1723" s="9">
        <f>tbl_salesdata[[#This Row],[Total Sales]]-tbl_salesdata[[#This Row],[Total Cost]]</f>
        <v>149829.18000000002</v>
      </c>
      <c r="O1723">
        <f>tbl_salesdata[[#This Row],[Ship Date]]-tbl_salesdata[[#This Row],[Order Date]]</f>
        <v>4</v>
      </c>
      <c r="P1723">
        <f>WEEKDAY(tbl_salesdata[[#This Row],[Order Date]],2)</f>
        <v>5</v>
      </c>
      <c r="Q1723" t="str">
        <f>TEXT(tbl_salesdata[[#This Row],[Order Date]],"dddd")</f>
        <v>Friday</v>
      </c>
      <c r="R1723" t="str">
        <f>IF(tbl_salesdata[[#This Row],[Weekdaynum]]&gt;5,"Yes","No")</f>
        <v>No</v>
      </c>
    </row>
    <row r="1724" spans="1:18" x14ac:dyDescent="0.35">
      <c r="A1724">
        <v>627003753</v>
      </c>
      <c r="B1724" s="3">
        <v>44611</v>
      </c>
      <c r="C1724" s="3">
        <v>44613</v>
      </c>
      <c r="D1724" t="s">
        <v>214</v>
      </c>
      <c r="E1724" t="s">
        <v>21</v>
      </c>
      <c r="F1724" t="s">
        <v>47</v>
      </c>
      <c r="G1724" t="s">
        <v>18</v>
      </c>
      <c r="H1724" t="s">
        <v>15</v>
      </c>
      <c r="I1724" s="9">
        <v>3199</v>
      </c>
      <c r="J1724" s="9">
        <v>421.89</v>
      </c>
      <c r="K1724" s="9">
        <v>364.69</v>
      </c>
      <c r="L1724" s="9">
        <f>tbl_salesdata[[#This Row],[Units Sold]]*tbl_salesdata[[#This Row],[Unit Cost]]</f>
        <v>1166643.31</v>
      </c>
      <c r="M1724" s="9">
        <f>tbl_salesdata[[#This Row],[Units Sold]]*tbl_salesdata[[#This Row],[Unit Price]]</f>
        <v>1349626.1099999999</v>
      </c>
      <c r="N1724" s="9">
        <f>tbl_salesdata[[#This Row],[Total Sales]]-tbl_salesdata[[#This Row],[Total Cost]]</f>
        <v>182982.79999999981</v>
      </c>
      <c r="O1724">
        <f>tbl_salesdata[[#This Row],[Ship Date]]-tbl_salesdata[[#This Row],[Order Date]]</f>
        <v>2</v>
      </c>
      <c r="P1724">
        <f>WEEKDAY(tbl_salesdata[[#This Row],[Order Date]],2)</f>
        <v>6</v>
      </c>
      <c r="Q1724" t="str">
        <f>TEXT(tbl_salesdata[[#This Row],[Order Date]],"dddd")</f>
        <v>Saturday</v>
      </c>
      <c r="R1724" t="str">
        <f>IF(tbl_salesdata[[#This Row],[Weekdaynum]]&gt;5,"Yes","No")</f>
        <v>Yes</v>
      </c>
    </row>
    <row r="1725" spans="1:18" hidden="1" x14ac:dyDescent="0.35">
      <c r="A1725">
        <v>447183310</v>
      </c>
      <c r="B1725" s="3">
        <v>43334</v>
      </c>
      <c r="C1725" s="3">
        <v>43341</v>
      </c>
      <c r="D1725" t="s">
        <v>80</v>
      </c>
      <c r="E1725" t="s">
        <v>21</v>
      </c>
      <c r="F1725" t="s">
        <v>42</v>
      </c>
      <c r="G1725" t="s">
        <v>18</v>
      </c>
      <c r="H1725" t="s">
        <v>19</v>
      </c>
      <c r="I1725" s="9">
        <v>334</v>
      </c>
      <c r="J1725" s="9">
        <v>437.2</v>
      </c>
      <c r="K1725" s="9">
        <v>263.33</v>
      </c>
      <c r="L1725" s="9">
        <f>tbl_salesdata[[#This Row],[Units Sold]]*tbl_salesdata[[#This Row],[Unit Cost]]</f>
        <v>87952.22</v>
      </c>
      <c r="M1725" s="9">
        <f>tbl_salesdata[[#This Row],[Units Sold]]*tbl_salesdata[[#This Row],[Unit Price]]</f>
        <v>146024.79999999999</v>
      </c>
      <c r="N1725" s="9">
        <f>tbl_salesdata[[#This Row],[Total Sales]]-tbl_salesdata[[#This Row],[Total Cost]]</f>
        <v>58072.579999999987</v>
      </c>
      <c r="O1725">
        <f>tbl_salesdata[[#This Row],[Ship Date]]-tbl_salesdata[[#This Row],[Order Date]]</f>
        <v>7</v>
      </c>
      <c r="P1725">
        <f>WEEKDAY(tbl_salesdata[[#This Row],[Order Date]],2)</f>
        <v>3</v>
      </c>
      <c r="Q1725" t="str">
        <f>TEXT(tbl_salesdata[[#This Row],[Order Date]],"dddd")</f>
        <v>Wednesday</v>
      </c>
      <c r="R1725" t="str">
        <f>IF(tbl_salesdata[[#This Row],[Weekdaynum]]&gt;5,"Yes","No")</f>
        <v>No</v>
      </c>
    </row>
    <row r="1726" spans="1:18" hidden="1" x14ac:dyDescent="0.35">
      <c r="A1726">
        <v>127694451</v>
      </c>
      <c r="B1726" s="3">
        <v>44537</v>
      </c>
      <c r="C1726" s="3">
        <v>44550</v>
      </c>
      <c r="D1726" t="s">
        <v>55</v>
      </c>
      <c r="E1726" t="s">
        <v>21</v>
      </c>
      <c r="F1726" t="s">
        <v>68</v>
      </c>
      <c r="G1726" t="s">
        <v>18</v>
      </c>
      <c r="H1726" t="s">
        <v>26</v>
      </c>
      <c r="I1726" s="9">
        <v>6481</v>
      </c>
      <c r="J1726" s="9">
        <v>154.06</v>
      </c>
      <c r="K1726" s="9">
        <v>90.93</v>
      </c>
      <c r="L1726" s="9">
        <f>tbl_salesdata[[#This Row],[Units Sold]]*tbl_salesdata[[#This Row],[Unit Cost]]</f>
        <v>589317.33000000007</v>
      </c>
      <c r="M1726" s="9">
        <f>tbl_salesdata[[#This Row],[Units Sold]]*tbl_salesdata[[#This Row],[Unit Price]]</f>
        <v>998462.86</v>
      </c>
      <c r="N1726" s="9">
        <f>tbl_salesdata[[#This Row],[Total Sales]]-tbl_salesdata[[#This Row],[Total Cost]]</f>
        <v>409145.52999999991</v>
      </c>
      <c r="O1726">
        <f>tbl_salesdata[[#This Row],[Ship Date]]-tbl_salesdata[[#This Row],[Order Date]]</f>
        <v>13</v>
      </c>
      <c r="P1726">
        <f>WEEKDAY(tbl_salesdata[[#This Row],[Order Date]],2)</f>
        <v>2</v>
      </c>
      <c r="Q1726" t="str">
        <f>TEXT(tbl_salesdata[[#This Row],[Order Date]],"dddd")</f>
        <v>Tuesday</v>
      </c>
      <c r="R1726" t="str">
        <f>IF(tbl_salesdata[[#This Row],[Weekdaynum]]&gt;5,"Yes","No")</f>
        <v>No</v>
      </c>
    </row>
    <row r="1727" spans="1:18" x14ac:dyDescent="0.35">
      <c r="A1727">
        <v>118747031</v>
      </c>
      <c r="B1727" s="3">
        <v>42728</v>
      </c>
      <c r="C1727" s="3">
        <v>42746</v>
      </c>
      <c r="D1727" t="s">
        <v>43</v>
      </c>
      <c r="E1727" t="s">
        <v>24</v>
      </c>
      <c r="F1727" t="s">
        <v>68</v>
      </c>
      <c r="G1727" t="s">
        <v>18</v>
      </c>
      <c r="H1727" t="s">
        <v>34</v>
      </c>
      <c r="I1727" s="9">
        <v>8740</v>
      </c>
      <c r="J1727" s="9">
        <v>154.06</v>
      </c>
      <c r="K1727" s="9">
        <v>90.93</v>
      </c>
      <c r="L1727" s="9">
        <f>tbl_salesdata[[#This Row],[Units Sold]]*tbl_salesdata[[#This Row],[Unit Cost]]</f>
        <v>794728.20000000007</v>
      </c>
      <c r="M1727" s="9">
        <f>tbl_salesdata[[#This Row],[Units Sold]]*tbl_salesdata[[#This Row],[Unit Price]]</f>
        <v>1346484.4</v>
      </c>
      <c r="N1727" s="9">
        <f>tbl_salesdata[[#This Row],[Total Sales]]-tbl_salesdata[[#This Row],[Total Cost]]</f>
        <v>551756.19999999984</v>
      </c>
      <c r="O1727">
        <f>tbl_salesdata[[#This Row],[Ship Date]]-tbl_salesdata[[#This Row],[Order Date]]</f>
        <v>18</v>
      </c>
      <c r="P1727">
        <f>WEEKDAY(tbl_salesdata[[#This Row],[Order Date]],2)</f>
        <v>6</v>
      </c>
      <c r="Q1727" t="str">
        <f>TEXT(tbl_salesdata[[#This Row],[Order Date]],"dddd")</f>
        <v>Saturday</v>
      </c>
      <c r="R1727" t="str">
        <f>IF(tbl_salesdata[[#This Row],[Weekdaynum]]&gt;5,"Yes","No")</f>
        <v>Yes</v>
      </c>
    </row>
    <row r="1728" spans="1:18" hidden="1" x14ac:dyDescent="0.35">
      <c r="A1728">
        <v>311688840</v>
      </c>
      <c r="B1728" s="3">
        <v>42026</v>
      </c>
      <c r="C1728" s="3">
        <v>42037</v>
      </c>
      <c r="D1728" t="s">
        <v>115</v>
      </c>
      <c r="E1728" t="s">
        <v>21</v>
      </c>
      <c r="F1728" t="s">
        <v>30</v>
      </c>
      <c r="G1728" t="s">
        <v>18</v>
      </c>
      <c r="H1728" t="s">
        <v>26</v>
      </c>
      <c r="I1728" s="9">
        <v>4509</v>
      </c>
      <c r="J1728" s="9">
        <v>81.73</v>
      </c>
      <c r="K1728" s="9">
        <v>56.67</v>
      </c>
      <c r="L1728" s="9">
        <f>tbl_salesdata[[#This Row],[Units Sold]]*tbl_salesdata[[#This Row],[Unit Cost]]</f>
        <v>255525.03</v>
      </c>
      <c r="M1728" s="9">
        <f>tbl_salesdata[[#This Row],[Units Sold]]*tbl_salesdata[[#This Row],[Unit Price]]</f>
        <v>368520.57</v>
      </c>
      <c r="N1728" s="9">
        <f>tbl_salesdata[[#This Row],[Total Sales]]-tbl_salesdata[[#This Row],[Total Cost]]</f>
        <v>112995.54000000001</v>
      </c>
      <c r="O1728">
        <f>tbl_salesdata[[#This Row],[Ship Date]]-tbl_salesdata[[#This Row],[Order Date]]</f>
        <v>11</v>
      </c>
      <c r="P1728">
        <f>WEEKDAY(tbl_salesdata[[#This Row],[Order Date]],2)</f>
        <v>4</v>
      </c>
      <c r="Q1728" t="str">
        <f>TEXT(tbl_salesdata[[#This Row],[Order Date]],"dddd")</f>
        <v>Thursday</v>
      </c>
      <c r="R1728" t="str">
        <f>IF(tbl_salesdata[[#This Row],[Weekdaynum]]&gt;5,"Yes","No")</f>
        <v>No</v>
      </c>
    </row>
    <row r="1729" spans="1:18" hidden="1" x14ac:dyDescent="0.35">
      <c r="A1729">
        <v>794957244</v>
      </c>
      <c r="B1729" s="3">
        <v>42332</v>
      </c>
      <c r="C1729" s="3">
        <v>42335</v>
      </c>
      <c r="D1729" t="s">
        <v>93</v>
      </c>
      <c r="E1729" t="s">
        <v>29</v>
      </c>
      <c r="F1729" t="s">
        <v>76</v>
      </c>
      <c r="G1729" t="s">
        <v>18</v>
      </c>
      <c r="H1729" t="s">
        <v>15</v>
      </c>
      <c r="I1729" s="9">
        <v>4369</v>
      </c>
      <c r="J1729" s="9">
        <v>668.27</v>
      </c>
      <c r="K1729" s="9">
        <v>502.54</v>
      </c>
      <c r="L1729" s="9">
        <f>tbl_salesdata[[#This Row],[Units Sold]]*tbl_salesdata[[#This Row],[Unit Cost]]</f>
        <v>2195597.2600000002</v>
      </c>
      <c r="M1729" s="9">
        <f>tbl_salesdata[[#This Row],[Units Sold]]*tbl_salesdata[[#This Row],[Unit Price]]</f>
        <v>2919671.63</v>
      </c>
      <c r="N1729" s="9">
        <f>tbl_salesdata[[#This Row],[Total Sales]]-tbl_salesdata[[#This Row],[Total Cost]]</f>
        <v>724074.36999999965</v>
      </c>
      <c r="O1729">
        <f>tbl_salesdata[[#This Row],[Ship Date]]-tbl_salesdata[[#This Row],[Order Date]]</f>
        <v>3</v>
      </c>
      <c r="P1729">
        <f>WEEKDAY(tbl_salesdata[[#This Row],[Order Date]],2)</f>
        <v>2</v>
      </c>
      <c r="Q1729" t="str">
        <f>TEXT(tbl_salesdata[[#This Row],[Order Date]],"dddd")</f>
        <v>Tuesday</v>
      </c>
      <c r="R1729" t="str">
        <f>IF(tbl_salesdata[[#This Row],[Weekdaynum]]&gt;5,"Yes","No")</f>
        <v>No</v>
      </c>
    </row>
    <row r="1730" spans="1:18" hidden="1" x14ac:dyDescent="0.35">
      <c r="A1730">
        <v>892784059</v>
      </c>
      <c r="B1730" s="3">
        <v>43896</v>
      </c>
      <c r="C1730" s="3">
        <v>43915</v>
      </c>
      <c r="D1730" t="s">
        <v>58</v>
      </c>
      <c r="E1730" t="s">
        <v>29</v>
      </c>
      <c r="F1730" t="s">
        <v>68</v>
      </c>
      <c r="G1730" t="s">
        <v>18</v>
      </c>
      <c r="H1730" t="s">
        <v>34</v>
      </c>
      <c r="I1730" s="9">
        <v>3497</v>
      </c>
      <c r="J1730" s="9">
        <v>154.06</v>
      </c>
      <c r="K1730" s="9">
        <v>90.93</v>
      </c>
      <c r="L1730" s="9">
        <f>tbl_salesdata[[#This Row],[Units Sold]]*tbl_salesdata[[#This Row],[Unit Cost]]</f>
        <v>317982.21000000002</v>
      </c>
      <c r="M1730" s="9">
        <f>tbl_salesdata[[#This Row],[Units Sold]]*tbl_salesdata[[#This Row],[Unit Price]]</f>
        <v>538747.82000000007</v>
      </c>
      <c r="N1730" s="9">
        <f>tbl_salesdata[[#This Row],[Total Sales]]-tbl_salesdata[[#This Row],[Total Cost]]</f>
        <v>220765.61000000004</v>
      </c>
      <c r="O1730">
        <f>tbl_salesdata[[#This Row],[Ship Date]]-tbl_salesdata[[#This Row],[Order Date]]</f>
        <v>19</v>
      </c>
      <c r="P1730">
        <f>WEEKDAY(tbl_salesdata[[#This Row],[Order Date]],2)</f>
        <v>5</v>
      </c>
      <c r="Q1730" t="str">
        <f>TEXT(tbl_salesdata[[#This Row],[Order Date]],"dddd")</f>
        <v>Friday</v>
      </c>
      <c r="R1730" t="str">
        <f>IF(tbl_salesdata[[#This Row],[Weekdaynum]]&gt;5,"Yes","No")</f>
        <v>No</v>
      </c>
    </row>
    <row r="1731" spans="1:18" x14ac:dyDescent="0.35">
      <c r="A1731">
        <v>103832662</v>
      </c>
      <c r="B1731" s="3">
        <v>44093</v>
      </c>
      <c r="C1731" s="3">
        <v>44099</v>
      </c>
      <c r="D1731" t="s">
        <v>193</v>
      </c>
      <c r="E1731" t="s">
        <v>21</v>
      </c>
      <c r="F1731" t="s">
        <v>13</v>
      </c>
      <c r="G1731" t="s">
        <v>18</v>
      </c>
      <c r="H1731" t="s">
        <v>34</v>
      </c>
      <c r="I1731" s="9">
        <v>5247</v>
      </c>
      <c r="J1731" s="9">
        <v>255.28</v>
      </c>
      <c r="K1731" s="9">
        <v>159.41999999999999</v>
      </c>
      <c r="L1731" s="9">
        <f>tbl_salesdata[[#This Row],[Units Sold]]*tbl_salesdata[[#This Row],[Unit Cost]]</f>
        <v>836476.74</v>
      </c>
      <c r="M1731" s="9">
        <f>tbl_salesdata[[#This Row],[Units Sold]]*tbl_salesdata[[#This Row],[Unit Price]]</f>
        <v>1339454.1599999999</v>
      </c>
      <c r="N1731" s="9">
        <f>tbl_salesdata[[#This Row],[Total Sales]]-tbl_salesdata[[#This Row],[Total Cost]]</f>
        <v>502977.41999999993</v>
      </c>
      <c r="O1731">
        <f>tbl_salesdata[[#This Row],[Ship Date]]-tbl_salesdata[[#This Row],[Order Date]]</f>
        <v>6</v>
      </c>
      <c r="P1731">
        <f>WEEKDAY(tbl_salesdata[[#This Row],[Order Date]],2)</f>
        <v>6</v>
      </c>
      <c r="Q1731" t="str">
        <f>TEXT(tbl_salesdata[[#This Row],[Order Date]],"dddd")</f>
        <v>Saturday</v>
      </c>
      <c r="R1731" t="str">
        <f>IF(tbl_salesdata[[#This Row],[Weekdaynum]]&gt;5,"Yes","No")</f>
        <v>Yes</v>
      </c>
    </row>
    <row r="1732" spans="1:18" hidden="1" x14ac:dyDescent="0.35">
      <c r="A1732">
        <v>215120732</v>
      </c>
      <c r="B1732" s="3">
        <v>42191</v>
      </c>
      <c r="C1732" s="3">
        <v>42192</v>
      </c>
      <c r="D1732" t="s">
        <v>173</v>
      </c>
      <c r="E1732" t="s">
        <v>24</v>
      </c>
      <c r="F1732" t="s">
        <v>68</v>
      </c>
      <c r="G1732" t="s">
        <v>18</v>
      </c>
      <c r="H1732" t="s">
        <v>34</v>
      </c>
      <c r="I1732" s="9">
        <v>7860</v>
      </c>
      <c r="J1732" s="9">
        <v>154.06</v>
      </c>
      <c r="K1732" s="9">
        <v>90.93</v>
      </c>
      <c r="L1732" s="9">
        <f>tbl_salesdata[[#This Row],[Units Sold]]*tbl_salesdata[[#This Row],[Unit Cost]]</f>
        <v>714709.8</v>
      </c>
      <c r="M1732" s="9">
        <f>tbl_salesdata[[#This Row],[Units Sold]]*tbl_salesdata[[#This Row],[Unit Price]]</f>
        <v>1210911.6000000001</v>
      </c>
      <c r="N1732" s="9">
        <f>tbl_salesdata[[#This Row],[Total Sales]]-tbl_salesdata[[#This Row],[Total Cost]]</f>
        <v>496201.80000000005</v>
      </c>
      <c r="O1732">
        <f>tbl_salesdata[[#This Row],[Ship Date]]-tbl_salesdata[[#This Row],[Order Date]]</f>
        <v>1</v>
      </c>
      <c r="P1732">
        <f>WEEKDAY(tbl_salesdata[[#This Row],[Order Date]],2)</f>
        <v>1</v>
      </c>
      <c r="Q1732" t="str">
        <f>TEXT(tbl_salesdata[[#This Row],[Order Date]],"dddd")</f>
        <v>Monday</v>
      </c>
      <c r="R1732" t="str">
        <f>IF(tbl_salesdata[[#This Row],[Weekdaynum]]&gt;5,"Yes","No")</f>
        <v>No</v>
      </c>
    </row>
    <row r="1733" spans="1:18" hidden="1" x14ac:dyDescent="0.35">
      <c r="A1733">
        <v>881915748</v>
      </c>
      <c r="B1733" s="3">
        <v>44907</v>
      </c>
      <c r="C1733" s="3">
        <v>44928</v>
      </c>
      <c r="D1733" t="s">
        <v>41</v>
      </c>
      <c r="E1733" t="s">
        <v>29</v>
      </c>
      <c r="F1733" t="s">
        <v>22</v>
      </c>
      <c r="G1733" t="s">
        <v>18</v>
      </c>
      <c r="H1733" t="s">
        <v>15</v>
      </c>
      <c r="I1733" s="9">
        <v>7323</v>
      </c>
      <c r="J1733" s="9">
        <v>47.45</v>
      </c>
      <c r="K1733" s="9">
        <v>31.79</v>
      </c>
      <c r="L1733" s="9">
        <f>tbl_salesdata[[#This Row],[Units Sold]]*tbl_salesdata[[#This Row],[Unit Cost]]</f>
        <v>232798.16999999998</v>
      </c>
      <c r="M1733" s="9">
        <f>tbl_salesdata[[#This Row],[Units Sold]]*tbl_salesdata[[#This Row],[Unit Price]]</f>
        <v>347476.35000000003</v>
      </c>
      <c r="N1733" s="9">
        <f>tbl_salesdata[[#This Row],[Total Sales]]-tbl_salesdata[[#This Row],[Total Cost]]</f>
        <v>114678.18000000005</v>
      </c>
      <c r="O1733">
        <f>tbl_salesdata[[#This Row],[Ship Date]]-tbl_salesdata[[#This Row],[Order Date]]</f>
        <v>21</v>
      </c>
      <c r="P1733">
        <f>WEEKDAY(tbl_salesdata[[#This Row],[Order Date]],2)</f>
        <v>1</v>
      </c>
      <c r="Q1733" t="str">
        <f>TEXT(tbl_salesdata[[#This Row],[Order Date]],"dddd")</f>
        <v>Monday</v>
      </c>
      <c r="R1733" t="str">
        <f>IF(tbl_salesdata[[#This Row],[Weekdaynum]]&gt;5,"Yes","No")</f>
        <v>No</v>
      </c>
    </row>
    <row r="1734" spans="1:18" hidden="1" x14ac:dyDescent="0.35">
      <c r="A1734">
        <v>447839486</v>
      </c>
      <c r="B1734" s="3">
        <v>42534</v>
      </c>
      <c r="C1734" s="3">
        <v>42538</v>
      </c>
      <c r="D1734" t="s">
        <v>164</v>
      </c>
      <c r="E1734" t="s">
        <v>38</v>
      </c>
      <c r="F1734" t="s">
        <v>22</v>
      </c>
      <c r="G1734" t="s">
        <v>18</v>
      </c>
      <c r="H1734" t="s">
        <v>34</v>
      </c>
      <c r="I1734" s="9">
        <v>4511</v>
      </c>
      <c r="J1734" s="9">
        <v>47.45</v>
      </c>
      <c r="K1734" s="9">
        <v>31.79</v>
      </c>
      <c r="L1734" s="9">
        <f>tbl_salesdata[[#This Row],[Units Sold]]*tbl_salesdata[[#This Row],[Unit Cost]]</f>
        <v>143404.69</v>
      </c>
      <c r="M1734" s="9">
        <f>tbl_salesdata[[#This Row],[Units Sold]]*tbl_salesdata[[#This Row],[Unit Price]]</f>
        <v>214046.95</v>
      </c>
      <c r="N1734" s="9">
        <f>tbl_salesdata[[#This Row],[Total Sales]]-tbl_salesdata[[#This Row],[Total Cost]]</f>
        <v>70642.260000000009</v>
      </c>
      <c r="O1734">
        <f>tbl_salesdata[[#This Row],[Ship Date]]-tbl_salesdata[[#This Row],[Order Date]]</f>
        <v>4</v>
      </c>
      <c r="P1734">
        <f>WEEKDAY(tbl_salesdata[[#This Row],[Order Date]],2)</f>
        <v>1</v>
      </c>
      <c r="Q1734" t="str">
        <f>TEXT(tbl_salesdata[[#This Row],[Order Date]],"dddd")</f>
        <v>Monday</v>
      </c>
      <c r="R1734" t="str">
        <f>IF(tbl_salesdata[[#This Row],[Weekdaynum]]&gt;5,"Yes","No")</f>
        <v>No</v>
      </c>
    </row>
    <row r="1735" spans="1:18" x14ac:dyDescent="0.35">
      <c r="A1735">
        <v>118397271</v>
      </c>
      <c r="B1735" s="3">
        <v>42378</v>
      </c>
      <c r="C1735" s="3">
        <v>42388</v>
      </c>
      <c r="D1735" t="s">
        <v>97</v>
      </c>
      <c r="E1735" t="s">
        <v>29</v>
      </c>
      <c r="F1735" t="s">
        <v>13</v>
      </c>
      <c r="G1735" t="s">
        <v>14</v>
      </c>
      <c r="H1735" t="s">
        <v>19</v>
      </c>
      <c r="I1735" s="9">
        <v>5238</v>
      </c>
      <c r="J1735" s="9">
        <v>255.28</v>
      </c>
      <c r="K1735" s="9">
        <v>159.41999999999999</v>
      </c>
      <c r="L1735" s="9">
        <f>tbl_salesdata[[#This Row],[Units Sold]]*tbl_salesdata[[#This Row],[Unit Cost]]</f>
        <v>835041.96</v>
      </c>
      <c r="M1735" s="9">
        <f>tbl_salesdata[[#This Row],[Units Sold]]*tbl_salesdata[[#This Row],[Unit Price]]</f>
        <v>1337156.6399999999</v>
      </c>
      <c r="N1735" s="9">
        <f>tbl_salesdata[[#This Row],[Total Sales]]-tbl_salesdata[[#This Row],[Total Cost]]</f>
        <v>502114.67999999993</v>
      </c>
      <c r="O1735">
        <f>tbl_salesdata[[#This Row],[Ship Date]]-tbl_salesdata[[#This Row],[Order Date]]</f>
        <v>10</v>
      </c>
      <c r="P1735">
        <f>WEEKDAY(tbl_salesdata[[#This Row],[Order Date]],2)</f>
        <v>6</v>
      </c>
      <c r="Q1735" t="str">
        <f>TEXT(tbl_salesdata[[#This Row],[Order Date]],"dddd")</f>
        <v>Saturday</v>
      </c>
      <c r="R1735" t="str">
        <f>IF(tbl_salesdata[[#This Row],[Weekdaynum]]&gt;5,"Yes","No")</f>
        <v>Yes</v>
      </c>
    </row>
    <row r="1736" spans="1:18" hidden="1" x14ac:dyDescent="0.35">
      <c r="A1736">
        <v>385080945</v>
      </c>
      <c r="B1736" s="3">
        <v>42314</v>
      </c>
      <c r="C1736" s="3">
        <v>42335</v>
      </c>
      <c r="D1736" t="s">
        <v>121</v>
      </c>
      <c r="E1736" t="s">
        <v>21</v>
      </c>
      <c r="F1736" t="s">
        <v>42</v>
      </c>
      <c r="G1736" t="s">
        <v>18</v>
      </c>
      <c r="H1736" t="s">
        <v>15</v>
      </c>
      <c r="I1736" s="9">
        <v>2864</v>
      </c>
      <c r="J1736" s="9">
        <v>437.2</v>
      </c>
      <c r="K1736" s="9">
        <v>263.33</v>
      </c>
      <c r="L1736" s="9">
        <f>tbl_salesdata[[#This Row],[Units Sold]]*tbl_salesdata[[#This Row],[Unit Cost]]</f>
        <v>754177.12</v>
      </c>
      <c r="M1736" s="9">
        <f>tbl_salesdata[[#This Row],[Units Sold]]*tbl_salesdata[[#This Row],[Unit Price]]</f>
        <v>1252140.8</v>
      </c>
      <c r="N1736" s="9">
        <f>tbl_salesdata[[#This Row],[Total Sales]]-tbl_salesdata[[#This Row],[Total Cost]]</f>
        <v>497963.68000000005</v>
      </c>
      <c r="O1736">
        <f>tbl_salesdata[[#This Row],[Ship Date]]-tbl_salesdata[[#This Row],[Order Date]]</f>
        <v>21</v>
      </c>
      <c r="P1736">
        <f>WEEKDAY(tbl_salesdata[[#This Row],[Order Date]],2)</f>
        <v>5</v>
      </c>
      <c r="Q1736" t="str">
        <f>TEXT(tbl_salesdata[[#This Row],[Order Date]],"dddd")</f>
        <v>Friday</v>
      </c>
      <c r="R1736" t="str">
        <f>IF(tbl_salesdata[[#This Row],[Weekdaynum]]&gt;5,"Yes","No")</f>
        <v>No</v>
      </c>
    </row>
    <row r="1737" spans="1:18" hidden="1" x14ac:dyDescent="0.35">
      <c r="A1737">
        <v>961183822</v>
      </c>
      <c r="B1737" s="3">
        <v>43180</v>
      </c>
      <c r="C1737" s="3">
        <v>43189</v>
      </c>
      <c r="D1737" t="s">
        <v>177</v>
      </c>
      <c r="E1737" t="s">
        <v>24</v>
      </c>
      <c r="F1737" t="s">
        <v>42</v>
      </c>
      <c r="G1737" t="s">
        <v>14</v>
      </c>
      <c r="H1737" t="s">
        <v>26</v>
      </c>
      <c r="I1737" s="9">
        <v>4507</v>
      </c>
      <c r="J1737" s="9">
        <v>437.2</v>
      </c>
      <c r="K1737" s="9">
        <v>263.33</v>
      </c>
      <c r="L1737" s="9">
        <f>tbl_salesdata[[#This Row],[Units Sold]]*tbl_salesdata[[#This Row],[Unit Cost]]</f>
        <v>1186828.3099999998</v>
      </c>
      <c r="M1737" s="9">
        <f>tbl_salesdata[[#This Row],[Units Sold]]*tbl_salesdata[[#This Row],[Unit Price]]</f>
        <v>1970460.4</v>
      </c>
      <c r="N1737" s="9">
        <f>tbl_salesdata[[#This Row],[Total Sales]]-tbl_salesdata[[#This Row],[Total Cost]]</f>
        <v>783632.09000000008</v>
      </c>
      <c r="O1737">
        <f>tbl_salesdata[[#This Row],[Ship Date]]-tbl_salesdata[[#This Row],[Order Date]]</f>
        <v>9</v>
      </c>
      <c r="P1737">
        <f>WEEKDAY(tbl_salesdata[[#This Row],[Order Date]],2)</f>
        <v>3</v>
      </c>
      <c r="Q1737" t="str">
        <f>TEXT(tbl_salesdata[[#This Row],[Order Date]],"dddd")</f>
        <v>Wednesday</v>
      </c>
      <c r="R1737" t="str">
        <f>IF(tbl_salesdata[[#This Row],[Weekdaynum]]&gt;5,"Yes","No")</f>
        <v>No</v>
      </c>
    </row>
    <row r="1738" spans="1:18" hidden="1" x14ac:dyDescent="0.35">
      <c r="A1738">
        <v>845985734</v>
      </c>
      <c r="B1738" s="3">
        <v>42538</v>
      </c>
      <c r="C1738" s="3">
        <v>42549</v>
      </c>
      <c r="D1738" t="s">
        <v>160</v>
      </c>
      <c r="E1738" t="s">
        <v>29</v>
      </c>
      <c r="F1738" t="s">
        <v>25</v>
      </c>
      <c r="G1738" t="s">
        <v>18</v>
      </c>
      <c r="H1738" t="s">
        <v>15</v>
      </c>
      <c r="I1738" s="9">
        <v>4833</v>
      </c>
      <c r="J1738" s="9">
        <v>205.7</v>
      </c>
      <c r="K1738" s="9">
        <v>117.11</v>
      </c>
      <c r="L1738" s="9">
        <f>tbl_salesdata[[#This Row],[Units Sold]]*tbl_salesdata[[#This Row],[Unit Cost]]</f>
        <v>565992.63</v>
      </c>
      <c r="M1738" s="9">
        <f>tbl_salesdata[[#This Row],[Units Sold]]*tbl_salesdata[[#This Row],[Unit Price]]</f>
        <v>994148.1</v>
      </c>
      <c r="N1738" s="9">
        <f>tbl_salesdata[[#This Row],[Total Sales]]-tbl_salesdata[[#This Row],[Total Cost]]</f>
        <v>428155.47</v>
      </c>
      <c r="O1738">
        <f>tbl_salesdata[[#This Row],[Ship Date]]-tbl_salesdata[[#This Row],[Order Date]]</f>
        <v>11</v>
      </c>
      <c r="P1738">
        <f>WEEKDAY(tbl_salesdata[[#This Row],[Order Date]],2)</f>
        <v>5</v>
      </c>
      <c r="Q1738" t="str">
        <f>TEXT(tbl_salesdata[[#This Row],[Order Date]],"dddd")</f>
        <v>Friday</v>
      </c>
      <c r="R1738" t="str">
        <f>IF(tbl_salesdata[[#This Row],[Weekdaynum]]&gt;5,"Yes","No")</f>
        <v>No</v>
      </c>
    </row>
    <row r="1739" spans="1:18" hidden="1" x14ac:dyDescent="0.35">
      <c r="A1739">
        <v>317660510</v>
      </c>
      <c r="B1739" s="3">
        <v>44720</v>
      </c>
      <c r="C1739" s="3">
        <v>44723</v>
      </c>
      <c r="D1739" t="s">
        <v>148</v>
      </c>
      <c r="E1739" t="s">
        <v>24</v>
      </c>
      <c r="F1739" t="s">
        <v>42</v>
      </c>
      <c r="G1739" t="s">
        <v>18</v>
      </c>
      <c r="H1739" t="s">
        <v>19</v>
      </c>
      <c r="I1739" s="9">
        <v>1659</v>
      </c>
      <c r="J1739" s="9">
        <v>437.2</v>
      </c>
      <c r="K1739" s="9">
        <v>263.33</v>
      </c>
      <c r="L1739" s="9">
        <f>tbl_salesdata[[#This Row],[Units Sold]]*tbl_salesdata[[#This Row],[Unit Cost]]</f>
        <v>436864.47</v>
      </c>
      <c r="M1739" s="9">
        <f>tbl_salesdata[[#This Row],[Units Sold]]*tbl_salesdata[[#This Row],[Unit Price]]</f>
        <v>725314.79999999993</v>
      </c>
      <c r="N1739" s="9">
        <f>tbl_salesdata[[#This Row],[Total Sales]]-tbl_salesdata[[#This Row],[Total Cost]]</f>
        <v>288450.32999999996</v>
      </c>
      <c r="O1739">
        <f>tbl_salesdata[[#This Row],[Ship Date]]-tbl_salesdata[[#This Row],[Order Date]]</f>
        <v>3</v>
      </c>
      <c r="P1739">
        <f>WEEKDAY(tbl_salesdata[[#This Row],[Order Date]],2)</f>
        <v>3</v>
      </c>
      <c r="Q1739" t="str">
        <f>TEXT(tbl_salesdata[[#This Row],[Order Date]],"dddd")</f>
        <v>Wednesday</v>
      </c>
      <c r="R1739" t="str">
        <f>IF(tbl_salesdata[[#This Row],[Weekdaynum]]&gt;5,"Yes","No")</f>
        <v>No</v>
      </c>
    </row>
    <row r="1740" spans="1:18" hidden="1" x14ac:dyDescent="0.35">
      <c r="A1740">
        <v>174694478</v>
      </c>
      <c r="B1740" s="3">
        <v>42135</v>
      </c>
      <c r="C1740" s="3">
        <v>42155</v>
      </c>
      <c r="D1740" t="s">
        <v>137</v>
      </c>
      <c r="E1740" t="s">
        <v>38</v>
      </c>
      <c r="F1740" t="s">
        <v>68</v>
      </c>
      <c r="G1740" t="s">
        <v>14</v>
      </c>
      <c r="H1740" t="s">
        <v>26</v>
      </c>
      <c r="I1740" s="9">
        <v>4833</v>
      </c>
      <c r="J1740" s="9">
        <v>154.06</v>
      </c>
      <c r="K1740" s="9">
        <v>90.93</v>
      </c>
      <c r="L1740" s="9">
        <f>tbl_salesdata[[#This Row],[Units Sold]]*tbl_salesdata[[#This Row],[Unit Cost]]</f>
        <v>439464.69000000006</v>
      </c>
      <c r="M1740" s="9">
        <f>tbl_salesdata[[#This Row],[Units Sold]]*tbl_salesdata[[#This Row],[Unit Price]]</f>
        <v>744571.98</v>
      </c>
      <c r="N1740" s="9">
        <f>tbl_salesdata[[#This Row],[Total Sales]]-tbl_salesdata[[#This Row],[Total Cost]]</f>
        <v>305107.28999999992</v>
      </c>
      <c r="O1740">
        <f>tbl_salesdata[[#This Row],[Ship Date]]-tbl_salesdata[[#This Row],[Order Date]]</f>
        <v>20</v>
      </c>
      <c r="P1740">
        <f>WEEKDAY(tbl_salesdata[[#This Row],[Order Date]],2)</f>
        <v>1</v>
      </c>
      <c r="Q1740" t="str">
        <f>TEXT(tbl_salesdata[[#This Row],[Order Date]],"dddd")</f>
        <v>Monday</v>
      </c>
      <c r="R1740" t="str">
        <f>IF(tbl_salesdata[[#This Row],[Weekdaynum]]&gt;5,"Yes","No")</f>
        <v>No</v>
      </c>
    </row>
    <row r="1741" spans="1:18" hidden="1" x14ac:dyDescent="0.35">
      <c r="A1741">
        <v>385886466</v>
      </c>
      <c r="B1741" s="3">
        <v>42894</v>
      </c>
      <c r="C1741" s="3">
        <v>42901</v>
      </c>
      <c r="D1741" t="s">
        <v>82</v>
      </c>
      <c r="E1741" t="s">
        <v>32</v>
      </c>
      <c r="F1741" t="s">
        <v>33</v>
      </c>
      <c r="G1741" t="s">
        <v>18</v>
      </c>
      <c r="H1741" t="s">
        <v>15</v>
      </c>
      <c r="I1741" s="9">
        <v>1235</v>
      </c>
      <c r="J1741" s="9">
        <v>109.28</v>
      </c>
      <c r="K1741" s="9">
        <v>35.840000000000003</v>
      </c>
      <c r="L1741" s="9">
        <f>tbl_salesdata[[#This Row],[Units Sold]]*tbl_salesdata[[#This Row],[Unit Cost]]</f>
        <v>44262.400000000001</v>
      </c>
      <c r="M1741" s="9">
        <f>tbl_salesdata[[#This Row],[Units Sold]]*tbl_salesdata[[#This Row],[Unit Price]]</f>
        <v>134960.79999999999</v>
      </c>
      <c r="N1741" s="9">
        <f>tbl_salesdata[[#This Row],[Total Sales]]-tbl_salesdata[[#This Row],[Total Cost]]</f>
        <v>90698.4</v>
      </c>
      <c r="O1741">
        <f>tbl_salesdata[[#This Row],[Ship Date]]-tbl_salesdata[[#This Row],[Order Date]]</f>
        <v>7</v>
      </c>
      <c r="P1741">
        <f>WEEKDAY(tbl_salesdata[[#This Row],[Order Date]],2)</f>
        <v>4</v>
      </c>
      <c r="Q1741" t="str">
        <f>TEXT(tbl_salesdata[[#This Row],[Order Date]],"dddd")</f>
        <v>Thursday</v>
      </c>
      <c r="R1741" t="str">
        <f>IF(tbl_salesdata[[#This Row],[Weekdaynum]]&gt;5,"Yes","No")</f>
        <v>No</v>
      </c>
    </row>
    <row r="1742" spans="1:18" hidden="1" x14ac:dyDescent="0.35">
      <c r="A1742">
        <v>540347802</v>
      </c>
      <c r="B1742" s="3">
        <v>44381</v>
      </c>
      <c r="C1742" s="3">
        <v>44390</v>
      </c>
      <c r="D1742" t="s">
        <v>191</v>
      </c>
      <c r="E1742" t="s">
        <v>24</v>
      </c>
      <c r="F1742" t="s">
        <v>42</v>
      </c>
      <c r="G1742" t="s">
        <v>18</v>
      </c>
      <c r="H1742" t="s">
        <v>19</v>
      </c>
      <c r="I1742" s="9">
        <v>9777</v>
      </c>
      <c r="J1742" s="9">
        <v>437.2</v>
      </c>
      <c r="K1742" s="9">
        <v>263.33</v>
      </c>
      <c r="L1742" s="9">
        <f>tbl_salesdata[[#This Row],[Units Sold]]*tbl_salesdata[[#This Row],[Unit Cost]]</f>
        <v>2574577.4099999997</v>
      </c>
      <c r="M1742" s="9">
        <f>tbl_salesdata[[#This Row],[Units Sold]]*tbl_salesdata[[#This Row],[Unit Price]]</f>
        <v>4274504.3999999994</v>
      </c>
      <c r="N1742" s="9">
        <f>tbl_salesdata[[#This Row],[Total Sales]]-tbl_salesdata[[#This Row],[Total Cost]]</f>
        <v>1699926.9899999998</v>
      </c>
      <c r="O1742">
        <f>tbl_salesdata[[#This Row],[Ship Date]]-tbl_salesdata[[#This Row],[Order Date]]</f>
        <v>9</v>
      </c>
      <c r="P1742">
        <f>WEEKDAY(tbl_salesdata[[#This Row],[Order Date]],2)</f>
        <v>7</v>
      </c>
      <c r="Q1742" t="str">
        <f>TEXT(tbl_salesdata[[#This Row],[Order Date]],"dddd")</f>
        <v>Sunday</v>
      </c>
      <c r="R1742" t="str">
        <f>IF(tbl_salesdata[[#This Row],[Weekdaynum]]&gt;5,"Yes","No")</f>
        <v>Yes</v>
      </c>
    </row>
    <row r="1743" spans="1:18" hidden="1" x14ac:dyDescent="0.35">
      <c r="A1743">
        <v>297502315</v>
      </c>
      <c r="B1743" s="3">
        <v>43980</v>
      </c>
      <c r="C1743" s="3">
        <v>43995</v>
      </c>
      <c r="D1743" t="s">
        <v>124</v>
      </c>
      <c r="E1743" t="s">
        <v>38</v>
      </c>
      <c r="F1743" t="s">
        <v>33</v>
      </c>
      <c r="G1743" t="s">
        <v>14</v>
      </c>
      <c r="H1743" t="s">
        <v>34</v>
      </c>
      <c r="I1743" s="9">
        <v>6401</v>
      </c>
      <c r="J1743" s="9">
        <v>109.28</v>
      </c>
      <c r="K1743" s="9">
        <v>35.840000000000003</v>
      </c>
      <c r="L1743" s="9">
        <f>tbl_salesdata[[#This Row],[Units Sold]]*tbl_salesdata[[#This Row],[Unit Cost]]</f>
        <v>229411.84000000003</v>
      </c>
      <c r="M1743" s="9">
        <f>tbl_salesdata[[#This Row],[Units Sold]]*tbl_salesdata[[#This Row],[Unit Price]]</f>
        <v>699501.28</v>
      </c>
      <c r="N1743" s="9">
        <f>tbl_salesdata[[#This Row],[Total Sales]]-tbl_salesdata[[#This Row],[Total Cost]]</f>
        <v>470089.44</v>
      </c>
      <c r="O1743">
        <f>tbl_salesdata[[#This Row],[Ship Date]]-tbl_salesdata[[#This Row],[Order Date]]</f>
        <v>15</v>
      </c>
      <c r="P1743">
        <f>WEEKDAY(tbl_salesdata[[#This Row],[Order Date]],2)</f>
        <v>5</v>
      </c>
      <c r="Q1743" t="str">
        <f>TEXT(tbl_salesdata[[#This Row],[Order Date]],"dddd")</f>
        <v>Friday</v>
      </c>
      <c r="R1743" t="str">
        <f>IF(tbl_salesdata[[#This Row],[Weekdaynum]]&gt;5,"Yes","No")</f>
        <v>No</v>
      </c>
    </row>
    <row r="1744" spans="1:18" hidden="1" x14ac:dyDescent="0.35">
      <c r="A1744">
        <v>737086331</v>
      </c>
      <c r="B1744" s="3">
        <v>43586</v>
      </c>
      <c r="C1744" s="3">
        <v>43602</v>
      </c>
      <c r="D1744" t="s">
        <v>136</v>
      </c>
      <c r="E1744" t="s">
        <v>38</v>
      </c>
      <c r="F1744" t="s">
        <v>22</v>
      </c>
      <c r="G1744" t="s">
        <v>18</v>
      </c>
      <c r="H1744" t="s">
        <v>15</v>
      </c>
      <c r="I1744" s="9">
        <v>9080</v>
      </c>
      <c r="J1744" s="9">
        <v>47.45</v>
      </c>
      <c r="K1744" s="9">
        <v>31.79</v>
      </c>
      <c r="L1744" s="9">
        <f>tbl_salesdata[[#This Row],[Units Sold]]*tbl_salesdata[[#This Row],[Unit Cost]]</f>
        <v>288653.2</v>
      </c>
      <c r="M1744" s="9">
        <f>tbl_salesdata[[#This Row],[Units Sold]]*tbl_salesdata[[#This Row],[Unit Price]]</f>
        <v>430846</v>
      </c>
      <c r="N1744" s="9">
        <f>tbl_salesdata[[#This Row],[Total Sales]]-tbl_salesdata[[#This Row],[Total Cost]]</f>
        <v>142192.79999999999</v>
      </c>
      <c r="O1744">
        <f>tbl_salesdata[[#This Row],[Ship Date]]-tbl_salesdata[[#This Row],[Order Date]]</f>
        <v>16</v>
      </c>
      <c r="P1744">
        <f>WEEKDAY(tbl_salesdata[[#This Row],[Order Date]],2)</f>
        <v>3</v>
      </c>
      <c r="Q1744" t="str">
        <f>TEXT(tbl_salesdata[[#This Row],[Order Date]],"dddd")</f>
        <v>Wednesday</v>
      </c>
      <c r="R1744" t="str">
        <f>IF(tbl_salesdata[[#This Row],[Weekdaynum]]&gt;5,"Yes","No")</f>
        <v>No</v>
      </c>
    </row>
    <row r="1745" spans="1:18" hidden="1" x14ac:dyDescent="0.35">
      <c r="A1745">
        <v>309148681</v>
      </c>
      <c r="B1745" s="3">
        <v>43944</v>
      </c>
      <c r="C1745" s="3">
        <v>43949</v>
      </c>
      <c r="D1745" t="s">
        <v>168</v>
      </c>
      <c r="E1745" t="s">
        <v>21</v>
      </c>
      <c r="F1745" t="s">
        <v>76</v>
      </c>
      <c r="G1745" t="s">
        <v>18</v>
      </c>
      <c r="H1745" t="s">
        <v>15</v>
      </c>
      <c r="I1745" s="9">
        <v>2819</v>
      </c>
      <c r="J1745" s="9">
        <v>668.27</v>
      </c>
      <c r="K1745" s="9">
        <v>502.54</v>
      </c>
      <c r="L1745" s="9">
        <f>tbl_salesdata[[#This Row],[Units Sold]]*tbl_salesdata[[#This Row],[Unit Cost]]</f>
        <v>1416660.26</v>
      </c>
      <c r="M1745" s="9">
        <f>tbl_salesdata[[#This Row],[Units Sold]]*tbl_salesdata[[#This Row],[Unit Price]]</f>
        <v>1883853.13</v>
      </c>
      <c r="N1745" s="9">
        <f>tbl_salesdata[[#This Row],[Total Sales]]-tbl_salesdata[[#This Row],[Total Cost]]</f>
        <v>467192.86999999988</v>
      </c>
      <c r="O1745">
        <f>tbl_salesdata[[#This Row],[Ship Date]]-tbl_salesdata[[#This Row],[Order Date]]</f>
        <v>5</v>
      </c>
      <c r="P1745">
        <f>WEEKDAY(tbl_salesdata[[#This Row],[Order Date]],2)</f>
        <v>4</v>
      </c>
      <c r="Q1745" t="str">
        <f>TEXT(tbl_salesdata[[#This Row],[Order Date]],"dddd")</f>
        <v>Thursday</v>
      </c>
      <c r="R1745" t="str">
        <f>IF(tbl_salesdata[[#This Row],[Weekdaynum]]&gt;5,"Yes","No")</f>
        <v>No</v>
      </c>
    </row>
    <row r="1746" spans="1:18" hidden="1" x14ac:dyDescent="0.35">
      <c r="A1746">
        <v>684050691</v>
      </c>
      <c r="B1746" s="3">
        <v>42376</v>
      </c>
      <c r="C1746" s="3">
        <v>42385</v>
      </c>
      <c r="D1746" t="s">
        <v>44</v>
      </c>
      <c r="E1746" t="s">
        <v>12</v>
      </c>
      <c r="F1746" t="s">
        <v>40</v>
      </c>
      <c r="G1746" t="s">
        <v>18</v>
      </c>
      <c r="H1746" t="s">
        <v>26</v>
      </c>
      <c r="I1746" s="9">
        <v>4655</v>
      </c>
      <c r="J1746" s="9">
        <v>651.21</v>
      </c>
      <c r="K1746" s="9">
        <v>524.96</v>
      </c>
      <c r="L1746" s="9">
        <f>tbl_salesdata[[#This Row],[Units Sold]]*tbl_salesdata[[#This Row],[Unit Cost]]</f>
        <v>2443688.8000000003</v>
      </c>
      <c r="M1746" s="9">
        <f>tbl_salesdata[[#This Row],[Units Sold]]*tbl_salesdata[[#This Row],[Unit Price]]</f>
        <v>3031382.5500000003</v>
      </c>
      <c r="N1746" s="9">
        <f>tbl_salesdata[[#This Row],[Total Sales]]-tbl_salesdata[[#This Row],[Total Cost]]</f>
        <v>587693.75</v>
      </c>
      <c r="O1746">
        <f>tbl_salesdata[[#This Row],[Ship Date]]-tbl_salesdata[[#This Row],[Order Date]]</f>
        <v>9</v>
      </c>
      <c r="P1746">
        <f>WEEKDAY(tbl_salesdata[[#This Row],[Order Date]],2)</f>
        <v>4</v>
      </c>
      <c r="Q1746" t="str">
        <f>TEXT(tbl_salesdata[[#This Row],[Order Date]],"dddd")</f>
        <v>Thursday</v>
      </c>
      <c r="R1746" t="str">
        <f>IF(tbl_salesdata[[#This Row],[Weekdaynum]]&gt;5,"Yes","No")</f>
        <v>No</v>
      </c>
    </row>
    <row r="1747" spans="1:18" x14ac:dyDescent="0.35">
      <c r="A1747">
        <v>861982858</v>
      </c>
      <c r="B1747" s="3">
        <v>44394</v>
      </c>
      <c r="C1747" s="3">
        <v>44409</v>
      </c>
      <c r="D1747" t="s">
        <v>125</v>
      </c>
      <c r="E1747" t="s">
        <v>21</v>
      </c>
      <c r="F1747" t="s">
        <v>17</v>
      </c>
      <c r="G1747" t="s">
        <v>18</v>
      </c>
      <c r="H1747" t="s">
        <v>15</v>
      </c>
      <c r="I1747" s="9">
        <v>8738</v>
      </c>
      <c r="J1747" s="9">
        <v>152.58000000000001</v>
      </c>
      <c r="K1747" s="9">
        <v>97.44</v>
      </c>
      <c r="L1747" s="9">
        <f>tbl_salesdata[[#This Row],[Units Sold]]*tbl_salesdata[[#This Row],[Unit Cost]]</f>
        <v>851430.72</v>
      </c>
      <c r="M1747" s="9">
        <f>tbl_salesdata[[#This Row],[Units Sold]]*tbl_salesdata[[#This Row],[Unit Price]]</f>
        <v>1333244.04</v>
      </c>
      <c r="N1747" s="9">
        <f>tbl_salesdata[[#This Row],[Total Sales]]-tbl_salesdata[[#This Row],[Total Cost]]</f>
        <v>481813.32000000007</v>
      </c>
      <c r="O1747">
        <f>tbl_salesdata[[#This Row],[Ship Date]]-tbl_salesdata[[#This Row],[Order Date]]</f>
        <v>15</v>
      </c>
      <c r="P1747">
        <f>WEEKDAY(tbl_salesdata[[#This Row],[Order Date]],2)</f>
        <v>6</v>
      </c>
      <c r="Q1747" t="str">
        <f>TEXT(tbl_salesdata[[#This Row],[Order Date]],"dddd")</f>
        <v>Saturday</v>
      </c>
      <c r="R1747" t="str">
        <f>IF(tbl_salesdata[[#This Row],[Weekdaynum]]&gt;5,"Yes","No")</f>
        <v>Yes</v>
      </c>
    </row>
    <row r="1748" spans="1:18" hidden="1" x14ac:dyDescent="0.35">
      <c r="A1748">
        <v>525381505</v>
      </c>
      <c r="B1748" s="3">
        <v>42601</v>
      </c>
      <c r="C1748" s="3">
        <v>42618</v>
      </c>
      <c r="D1748" t="s">
        <v>65</v>
      </c>
      <c r="E1748" t="s">
        <v>32</v>
      </c>
      <c r="F1748" t="s">
        <v>68</v>
      </c>
      <c r="G1748" t="s">
        <v>18</v>
      </c>
      <c r="H1748" t="s">
        <v>34</v>
      </c>
      <c r="I1748" s="9">
        <v>917</v>
      </c>
      <c r="J1748" s="9">
        <v>154.06</v>
      </c>
      <c r="K1748" s="9">
        <v>90.93</v>
      </c>
      <c r="L1748" s="9">
        <f>tbl_salesdata[[#This Row],[Units Sold]]*tbl_salesdata[[#This Row],[Unit Cost]]</f>
        <v>83382.810000000012</v>
      </c>
      <c r="M1748" s="9">
        <f>tbl_salesdata[[#This Row],[Units Sold]]*tbl_salesdata[[#This Row],[Unit Price]]</f>
        <v>141273.01999999999</v>
      </c>
      <c r="N1748" s="9">
        <f>tbl_salesdata[[#This Row],[Total Sales]]-tbl_salesdata[[#This Row],[Total Cost]]</f>
        <v>57890.209999999977</v>
      </c>
      <c r="O1748">
        <f>tbl_salesdata[[#This Row],[Ship Date]]-tbl_salesdata[[#This Row],[Order Date]]</f>
        <v>17</v>
      </c>
      <c r="P1748">
        <f>WEEKDAY(tbl_salesdata[[#This Row],[Order Date]],2)</f>
        <v>5</v>
      </c>
      <c r="Q1748" t="str">
        <f>TEXT(tbl_salesdata[[#This Row],[Order Date]],"dddd")</f>
        <v>Friday</v>
      </c>
      <c r="R1748" t="str">
        <f>IF(tbl_salesdata[[#This Row],[Weekdaynum]]&gt;5,"Yes","No")</f>
        <v>No</v>
      </c>
    </row>
    <row r="1749" spans="1:18" x14ac:dyDescent="0.35">
      <c r="A1749">
        <v>681308400</v>
      </c>
      <c r="B1749" s="3">
        <v>44912</v>
      </c>
      <c r="C1749" s="3">
        <v>44927</v>
      </c>
      <c r="D1749" t="s">
        <v>182</v>
      </c>
      <c r="E1749" t="s">
        <v>12</v>
      </c>
      <c r="F1749" t="s">
        <v>47</v>
      </c>
      <c r="G1749" t="s">
        <v>14</v>
      </c>
      <c r="H1749" t="s">
        <v>15</v>
      </c>
      <c r="I1749" s="9">
        <v>3151</v>
      </c>
      <c r="J1749" s="9">
        <v>421.89</v>
      </c>
      <c r="K1749" s="9">
        <v>364.69</v>
      </c>
      <c r="L1749" s="9">
        <f>tbl_salesdata[[#This Row],[Units Sold]]*tbl_salesdata[[#This Row],[Unit Cost]]</f>
        <v>1149138.19</v>
      </c>
      <c r="M1749" s="9">
        <f>tbl_salesdata[[#This Row],[Units Sold]]*tbl_salesdata[[#This Row],[Unit Price]]</f>
        <v>1329375.3899999999</v>
      </c>
      <c r="N1749" s="9">
        <f>tbl_salesdata[[#This Row],[Total Sales]]-tbl_salesdata[[#This Row],[Total Cost]]</f>
        <v>180237.19999999995</v>
      </c>
      <c r="O1749">
        <f>tbl_salesdata[[#This Row],[Ship Date]]-tbl_salesdata[[#This Row],[Order Date]]</f>
        <v>15</v>
      </c>
      <c r="P1749">
        <f>WEEKDAY(tbl_salesdata[[#This Row],[Order Date]],2)</f>
        <v>6</v>
      </c>
      <c r="Q1749" t="str">
        <f>TEXT(tbl_salesdata[[#This Row],[Order Date]],"dddd")</f>
        <v>Saturday</v>
      </c>
      <c r="R1749" t="str">
        <f>IF(tbl_salesdata[[#This Row],[Weekdaynum]]&gt;5,"Yes","No")</f>
        <v>Yes</v>
      </c>
    </row>
    <row r="1750" spans="1:18" hidden="1" x14ac:dyDescent="0.35">
      <c r="A1750">
        <v>630219399</v>
      </c>
      <c r="B1750" s="3">
        <v>43152</v>
      </c>
      <c r="C1750" s="3">
        <v>43167</v>
      </c>
      <c r="D1750" t="s">
        <v>103</v>
      </c>
      <c r="E1750" t="s">
        <v>21</v>
      </c>
      <c r="F1750" t="s">
        <v>13</v>
      </c>
      <c r="G1750" t="s">
        <v>18</v>
      </c>
      <c r="H1750" t="s">
        <v>26</v>
      </c>
      <c r="I1750" s="9">
        <v>4780</v>
      </c>
      <c r="J1750" s="9">
        <v>255.28</v>
      </c>
      <c r="K1750" s="9">
        <v>159.41999999999999</v>
      </c>
      <c r="L1750" s="9">
        <f>tbl_salesdata[[#This Row],[Units Sold]]*tbl_salesdata[[#This Row],[Unit Cost]]</f>
        <v>762027.6</v>
      </c>
      <c r="M1750" s="9">
        <f>tbl_salesdata[[#This Row],[Units Sold]]*tbl_salesdata[[#This Row],[Unit Price]]</f>
        <v>1220238.3999999999</v>
      </c>
      <c r="N1750" s="9">
        <f>tbl_salesdata[[#This Row],[Total Sales]]-tbl_salesdata[[#This Row],[Total Cost]]</f>
        <v>458210.79999999993</v>
      </c>
      <c r="O1750">
        <f>tbl_salesdata[[#This Row],[Ship Date]]-tbl_salesdata[[#This Row],[Order Date]]</f>
        <v>15</v>
      </c>
      <c r="P1750">
        <f>WEEKDAY(tbl_salesdata[[#This Row],[Order Date]],2)</f>
        <v>3</v>
      </c>
      <c r="Q1750" t="str">
        <f>TEXT(tbl_salesdata[[#This Row],[Order Date]],"dddd")</f>
        <v>Wednesday</v>
      </c>
      <c r="R1750" t="str">
        <f>IF(tbl_salesdata[[#This Row],[Weekdaynum]]&gt;5,"Yes","No")</f>
        <v>No</v>
      </c>
    </row>
    <row r="1751" spans="1:18" hidden="1" x14ac:dyDescent="0.35">
      <c r="A1751">
        <v>585677134</v>
      </c>
      <c r="B1751" s="3">
        <v>43934</v>
      </c>
      <c r="C1751" s="3">
        <v>43952</v>
      </c>
      <c r="D1751" t="s">
        <v>135</v>
      </c>
      <c r="E1751" t="s">
        <v>21</v>
      </c>
      <c r="F1751" t="s">
        <v>17</v>
      </c>
      <c r="G1751" t="s">
        <v>14</v>
      </c>
      <c r="H1751" t="s">
        <v>34</v>
      </c>
      <c r="I1751" s="9">
        <v>3734</v>
      </c>
      <c r="J1751" s="9">
        <v>152.58000000000001</v>
      </c>
      <c r="K1751" s="9">
        <v>97.44</v>
      </c>
      <c r="L1751" s="9">
        <f>tbl_salesdata[[#This Row],[Units Sold]]*tbl_salesdata[[#This Row],[Unit Cost]]</f>
        <v>363840.95999999996</v>
      </c>
      <c r="M1751" s="9">
        <f>tbl_salesdata[[#This Row],[Units Sold]]*tbl_salesdata[[#This Row],[Unit Price]]</f>
        <v>569733.72000000009</v>
      </c>
      <c r="N1751" s="9">
        <f>tbl_salesdata[[#This Row],[Total Sales]]-tbl_salesdata[[#This Row],[Total Cost]]</f>
        <v>205892.76000000013</v>
      </c>
      <c r="O1751">
        <f>tbl_salesdata[[#This Row],[Ship Date]]-tbl_salesdata[[#This Row],[Order Date]]</f>
        <v>18</v>
      </c>
      <c r="P1751">
        <f>WEEKDAY(tbl_salesdata[[#This Row],[Order Date]],2)</f>
        <v>1</v>
      </c>
      <c r="Q1751" t="str">
        <f>TEXT(tbl_salesdata[[#This Row],[Order Date]],"dddd")</f>
        <v>Monday</v>
      </c>
      <c r="R1751" t="str">
        <f>IF(tbl_salesdata[[#This Row],[Weekdaynum]]&gt;5,"Yes","No")</f>
        <v>No</v>
      </c>
    </row>
    <row r="1752" spans="1:18" hidden="1" x14ac:dyDescent="0.35">
      <c r="A1752">
        <v>692704999</v>
      </c>
      <c r="B1752" s="3">
        <v>42727</v>
      </c>
      <c r="C1752" s="3">
        <v>42747</v>
      </c>
      <c r="D1752" t="s">
        <v>178</v>
      </c>
      <c r="E1752" t="s">
        <v>21</v>
      </c>
      <c r="F1752" t="s">
        <v>76</v>
      </c>
      <c r="G1752" t="s">
        <v>14</v>
      </c>
      <c r="H1752" t="s">
        <v>19</v>
      </c>
      <c r="I1752" s="9">
        <v>5657</v>
      </c>
      <c r="J1752" s="9">
        <v>668.27</v>
      </c>
      <c r="K1752" s="9">
        <v>502.54</v>
      </c>
      <c r="L1752" s="9">
        <f>tbl_salesdata[[#This Row],[Units Sold]]*tbl_salesdata[[#This Row],[Unit Cost]]</f>
        <v>2842868.7800000003</v>
      </c>
      <c r="M1752" s="9">
        <f>tbl_salesdata[[#This Row],[Units Sold]]*tbl_salesdata[[#This Row],[Unit Price]]</f>
        <v>3780403.3899999997</v>
      </c>
      <c r="N1752" s="9">
        <f>tbl_salesdata[[#This Row],[Total Sales]]-tbl_salesdata[[#This Row],[Total Cost]]</f>
        <v>937534.6099999994</v>
      </c>
      <c r="O1752">
        <f>tbl_salesdata[[#This Row],[Ship Date]]-tbl_salesdata[[#This Row],[Order Date]]</f>
        <v>20</v>
      </c>
      <c r="P1752">
        <f>WEEKDAY(tbl_salesdata[[#This Row],[Order Date]],2)</f>
        <v>5</v>
      </c>
      <c r="Q1752" t="str">
        <f>TEXT(tbl_salesdata[[#This Row],[Order Date]],"dddd")</f>
        <v>Friday</v>
      </c>
      <c r="R1752" t="str">
        <f>IF(tbl_salesdata[[#This Row],[Weekdaynum]]&gt;5,"Yes","No")</f>
        <v>No</v>
      </c>
    </row>
    <row r="1753" spans="1:18" x14ac:dyDescent="0.35">
      <c r="A1753">
        <v>710072839</v>
      </c>
      <c r="B1753" s="3">
        <v>42441</v>
      </c>
      <c r="C1753" s="3">
        <v>42449</v>
      </c>
      <c r="D1753" t="s">
        <v>87</v>
      </c>
      <c r="E1753" t="s">
        <v>24</v>
      </c>
      <c r="F1753" t="s">
        <v>13</v>
      </c>
      <c r="G1753" t="s">
        <v>18</v>
      </c>
      <c r="H1753" t="s">
        <v>26</v>
      </c>
      <c r="I1753" s="9">
        <v>5187</v>
      </c>
      <c r="J1753" s="9">
        <v>255.28</v>
      </c>
      <c r="K1753" s="9">
        <v>159.41999999999999</v>
      </c>
      <c r="L1753" s="9">
        <f>tbl_salesdata[[#This Row],[Units Sold]]*tbl_salesdata[[#This Row],[Unit Cost]]</f>
        <v>826911.53999999992</v>
      </c>
      <c r="M1753" s="9">
        <f>tbl_salesdata[[#This Row],[Units Sold]]*tbl_salesdata[[#This Row],[Unit Price]]</f>
        <v>1324137.3600000001</v>
      </c>
      <c r="N1753" s="9">
        <f>tbl_salesdata[[#This Row],[Total Sales]]-tbl_salesdata[[#This Row],[Total Cost]]</f>
        <v>497225.82000000018</v>
      </c>
      <c r="O1753">
        <f>tbl_salesdata[[#This Row],[Ship Date]]-tbl_salesdata[[#This Row],[Order Date]]</f>
        <v>8</v>
      </c>
      <c r="P1753">
        <f>WEEKDAY(tbl_salesdata[[#This Row],[Order Date]],2)</f>
        <v>6</v>
      </c>
      <c r="Q1753" t="str">
        <f>TEXT(tbl_salesdata[[#This Row],[Order Date]],"dddd")</f>
        <v>Saturday</v>
      </c>
      <c r="R1753" t="str">
        <f>IF(tbl_salesdata[[#This Row],[Weekdaynum]]&gt;5,"Yes","No")</f>
        <v>Yes</v>
      </c>
    </row>
    <row r="1754" spans="1:18" hidden="1" x14ac:dyDescent="0.35">
      <c r="A1754">
        <v>631978929</v>
      </c>
      <c r="B1754" s="3">
        <v>44102</v>
      </c>
      <c r="C1754" s="3">
        <v>44103</v>
      </c>
      <c r="D1754" t="s">
        <v>151</v>
      </c>
      <c r="E1754" t="s">
        <v>32</v>
      </c>
      <c r="F1754" t="s">
        <v>42</v>
      </c>
      <c r="G1754" t="s">
        <v>18</v>
      </c>
      <c r="H1754" t="s">
        <v>15</v>
      </c>
      <c r="I1754" s="9">
        <v>5464</v>
      </c>
      <c r="J1754" s="9">
        <v>437.2</v>
      </c>
      <c r="K1754" s="9">
        <v>263.33</v>
      </c>
      <c r="L1754" s="9">
        <f>tbl_salesdata[[#This Row],[Units Sold]]*tbl_salesdata[[#This Row],[Unit Cost]]</f>
        <v>1438835.1199999999</v>
      </c>
      <c r="M1754" s="9">
        <f>tbl_salesdata[[#This Row],[Units Sold]]*tbl_salesdata[[#This Row],[Unit Price]]</f>
        <v>2388860.7999999998</v>
      </c>
      <c r="N1754" s="9">
        <f>tbl_salesdata[[#This Row],[Total Sales]]-tbl_salesdata[[#This Row],[Total Cost]]</f>
        <v>950025.67999999993</v>
      </c>
      <c r="O1754">
        <f>tbl_salesdata[[#This Row],[Ship Date]]-tbl_salesdata[[#This Row],[Order Date]]</f>
        <v>1</v>
      </c>
      <c r="P1754">
        <f>WEEKDAY(tbl_salesdata[[#This Row],[Order Date]],2)</f>
        <v>1</v>
      </c>
      <c r="Q1754" t="str">
        <f>TEXT(tbl_salesdata[[#This Row],[Order Date]],"dddd")</f>
        <v>Monday</v>
      </c>
      <c r="R1754" t="str">
        <f>IF(tbl_salesdata[[#This Row],[Weekdaynum]]&gt;5,"Yes","No")</f>
        <v>No</v>
      </c>
    </row>
    <row r="1755" spans="1:18" hidden="1" x14ac:dyDescent="0.35">
      <c r="A1755">
        <v>500260150</v>
      </c>
      <c r="B1755" s="3">
        <v>42491</v>
      </c>
      <c r="C1755" s="3">
        <v>42504</v>
      </c>
      <c r="D1755" t="s">
        <v>23</v>
      </c>
      <c r="E1755" t="s">
        <v>24</v>
      </c>
      <c r="F1755" t="s">
        <v>33</v>
      </c>
      <c r="G1755" t="s">
        <v>14</v>
      </c>
      <c r="H1755" t="s">
        <v>19</v>
      </c>
      <c r="I1755" s="9">
        <v>6950</v>
      </c>
      <c r="J1755" s="9">
        <v>109.28</v>
      </c>
      <c r="K1755" s="9">
        <v>35.840000000000003</v>
      </c>
      <c r="L1755" s="9">
        <f>tbl_salesdata[[#This Row],[Units Sold]]*tbl_salesdata[[#This Row],[Unit Cost]]</f>
        <v>249088.00000000003</v>
      </c>
      <c r="M1755" s="9">
        <f>tbl_salesdata[[#This Row],[Units Sold]]*tbl_salesdata[[#This Row],[Unit Price]]</f>
        <v>759496</v>
      </c>
      <c r="N1755" s="9">
        <f>tbl_salesdata[[#This Row],[Total Sales]]-tbl_salesdata[[#This Row],[Total Cost]]</f>
        <v>510408</v>
      </c>
      <c r="O1755">
        <f>tbl_salesdata[[#This Row],[Ship Date]]-tbl_salesdata[[#This Row],[Order Date]]</f>
        <v>13</v>
      </c>
      <c r="P1755">
        <f>WEEKDAY(tbl_salesdata[[#This Row],[Order Date]],2)</f>
        <v>7</v>
      </c>
      <c r="Q1755" t="str">
        <f>TEXT(tbl_salesdata[[#This Row],[Order Date]],"dddd")</f>
        <v>Sunday</v>
      </c>
      <c r="R1755" t="str">
        <f>IF(tbl_salesdata[[#This Row],[Weekdaynum]]&gt;5,"Yes","No")</f>
        <v>Yes</v>
      </c>
    </row>
    <row r="1756" spans="1:18" hidden="1" x14ac:dyDescent="0.35">
      <c r="A1756">
        <v>592181813</v>
      </c>
      <c r="B1756" s="3">
        <v>43704</v>
      </c>
      <c r="C1756" s="3">
        <v>43719</v>
      </c>
      <c r="D1756" t="s">
        <v>52</v>
      </c>
      <c r="E1756" t="s">
        <v>12</v>
      </c>
      <c r="F1756" t="s">
        <v>42</v>
      </c>
      <c r="G1756" t="s">
        <v>14</v>
      </c>
      <c r="H1756" t="s">
        <v>15</v>
      </c>
      <c r="I1756" s="9">
        <v>8613</v>
      </c>
      <c r="J1756" s="9">
        <v>437.2</v>
      </c>
      <c r="K1756" s="9">
        <v>263.33</v>
      </c>
      <c r="L1756" s="9">
        <f>tbl_salesdata[[#This Row],[Units Sold]]*tbl_salesdata[[#This Row],[Unit Cost]]</f>
        <v>2268061.29</v>
      </c>
      <c r="M1756" s="9">
        <f>tbl_salesdata[[#This Row],[Units Sold]]*tbl_salesdata[[#This Row],[Unit Price]]</f>
        <v>3765603.6</v>
      </c>
      <c r="N1756" s="9">
        <f>tbl_salesdata[[#This Row],[Total Sales]]-tbl_salesdata[[#This Row],[Total Cost]]</f>
        <v>1497542.31</v>
      </c>
      <c r="O1756">
        <f>tbl_salesdata[[#This Row],[Ship Date]]-tbl_salesdata[[#This Row],[Order Date]]</f>
        <v>15</v>
      </c>
      <c r="P1756">
        <f>WEEKDAY(tbl_salesdata[[#This Row],[Order Date]],2)</f>
        <v>2</v>
      </c>
      <c r="Q1756" t="str">
        <f>TEXT(tbl_salesdata[[#This Row],[Order Date]],"dddd")</f>
        <v>Tuesday</v>
      </c>
      <c r="R1756" t="str">
        <f>IF(tbl_salesdata[[#This Row],[Weekdaynum]]&gt;5,"Yes","No")</f>
        <v>No</v>
      </c>
    </row>
    <row r="1757" spans="1:18" hidden="1" x14ac:dyDescent="0.35">
      <c r="A1757">
        <v>201542747</v>
      </c>
      <c r="B1757" s="3">
        <v>42197</v>
      </c>
      <c r="C1757" s="3">
        <v>42208</v>
      </c>
      <c r="D1757" t="s">
        <v>207</v>
      </c>
      <c r="E1757" t="s">
        <v>51</v>
      </c>
      <c r="F1757" t="s">
        <v>47</v>
      </c>
      <c r="G1757" t="s">
        <v>14</v>
      </c>
      <c r="H1757" t="s">
        <v>19</v>
      </c>
      <c r="I1757" s="9">
        <v>9832</v>
      </c>
      <c r="J1757" s="9">
        <v>421.89</v>
      </c>
      <c r="K1757" s="9">
        <v>364.69</v>
      </c>
      <c r="L1757" s="9">
        <f>tbl_salesdata[[#This Row],[Units Sold]]*tbl_salesdata[[#This Row],[Unit Cost]]</f>
        <v>3585632.08</v>
      </c>
      <c r="M1757" s="9">
        <f>tbl_salesdata[[#This Row],[Units Sold]]*tbl_salesdata[[#This Row],[Unit Price]]</f>
        <v>4148022.48</v>
      </c>
      <c r="N1757" s="9">
        <f>tbl_salesdata[[#This Row],[Total Sales]]-tbl_salesdata[[#This Row],[Total Cost]]</f>
        <v>562390.39999999991</v>
      </c>
      <c r="O1757">
        <f>tbl_salesdata[[#This Row],[Ship Date]]-tbl_salesdata[[#This Row],[Order Date]]</f>
        <v>11</v>
      </c>
      <c r="P1757">
        <f>WEEKDAY(tbl_salesdata[[#This Row],[Order Date]],2)</f>
        <v>7</v>
      </c>
      <c r="Q1757" t="str">
        <f>TEXT(tbl_salesdata[[#This Row],[Order Date]],"dddd")</f>
        <v>Sunday</v>
      </c>
      <c r="R1757" t="str">
        <f>IF(tbl_salesdata[[#This Row],[Weekdaynum]]&gt;5,"Yes","No")</f>
        <v>Yes</v>
      </c>
    </row>
    <row r="1758" spans="1:18" hidden="1" x14ac:dyDescent="0.35">
      <c r="A1758">
        <v>942454278</v>
      </c>
      <c r="B1758" s="3">
        <v>44236</v>
      </c>
      <c r="C1758" s="3">
        <v>44251</v>
      </c>
      <c r="D1758" t="s">
        <v>189</v>
      </c>
      <c r="E1758" t="s">
        <v>21</v>
      </c>
      <c r="F1758" t="s">
        <v>42</v>
      </c>
      <c r="G1758" t="s">
        <v>14</v>
      </c>
      <c r="H1758" t="s">
        <v>15</v>
      </c>
      <c r="I1758" s="9">
        <v>2019</v>
      </c>
      <c r="J1758" s="9">
        <v>437.2</v>
      </c>
      <c r="K1758" s="9">
        <v>263.33</v>
      </c>
      <c r="L1758" s="9">
        <f>tbl_salesdata[[#This Row],[Units Sold]]*tbl_salesdata[[#This Row],[Unit Cost]]</f>
        <v>531663.27</v>
      </c>
      <c r="M1758" s="9">
        <f>tbl_salesdata[[#This Row],[Units Sold]]*tbl_salesdata[[#This Row],[Unit Price]]</f>
        <v>882706.79999999993</v>
      </c>
      <c r="N1758" s="9">
        <f>tbl_salesdata[[#This Row],[Total Sales]]-tbl_salesdata[[#This Row],[Total Cost]]</f>
        <v>351043.52999999991</v>
      </c>
      <c r="O1758">
        <f>tbl_salesdata[[#This Row],[Ship Date]]-tbl_salesdata[[#This Row],[Order Date]]</f>
        <v>15</v>
      </c>
      <c r="P1758">
        <f>WEEKDAY(tbl_salesdata[[#This Row],[Order Date]],2)</f>
        <v>2</v>
      </c>
      <c r="Q1758" t="str">
        <f>TEXT(tbl_salesdata[[#This Row],[Order Date]],"dddd")</f>
        <v>Tuesday</v>
      </c>
      <c r="R1758" t="str">
        <f>IF(tbl_salesdata[[#This Row],[Weekdaynum]]&gt;5,"Yes","No")</f>
        <v>No</v>
      </c>
    </row>
    <row r="1759" spans="1:18" hidden="1" x14ac:dyDescent="0.35">
      <c r="A1759">
        <v>899340236</v>
      </c>
      <c r="B1759" s="3">
        <v>42783</v>
      </c>
      <c r="C1759" s="3">
        <v>42792</v>
      </c>
      <c r="D1759" t="s">
        <v>39</v>
      </c>
      <c r="E1759" t="s">
        <v>29</v>
      </c>
      <c r="F1759" t="s">
        <v>22</v>
      </c>
      <c r="G1759" t="s">
        <v>14</v>
      </c>
      <c r="H1759" t="s">
        <v>34</v>
      </c>
      <c r="I1759" s="9">
        <v>3616</v>
      </c>
      <c r="J1759" s="9">
        <v>47.45</v>
      </c>
      <c r="K1759" s="9">
        <v>31.79</v>
      </c>
      <c r="L1759" s="9">
        <f>tbl_salesdata[[#This Row],[Units Sold]]*tbl_salesdata[[#This Row],[Unit Cost]]</f>
        <v>114952.64</v>
      </c>
      <c r="M1759" s="9">
        <f>tbl_salesdata[[#This Row],[Units Sold]]*tbl_salesdata[[#This Row],[Unit Price]]</f>
        <v>171579.2</v>
      </c>
      <c r="N1759" s="9">
        <f>tbl_salesdata[[#This Row],[Total Sales]]-tbl_salesdata[[#This Row],[Total Cost]]</f>
        <v>56626.560000000012</v>
      </c>
      <c r="O1759">
        <f>tbl_salesdata[[#This Row],[Ship Date]]-tbl_salesdata[[#This Row],[Order Date]]</f>
        <v>9</v>
      </c>
      <c r="P1759">
        <f>WEEKDAY(tbl_salesdata[[#This Row],[Order Date]],2)</f>
        <v>5</v>
      </c>
      <c r="Q1759" t="str">
        <f>TEXT(tbl_salesdata[[#This Row],[Order Date]],"dddd")</f>
        <v>Friday</v>
      </c>
      <c r="R1759" t="str">
        <f>IF(tbl_salesdata[[#This Row],[Weekdaynum]]&gt;5,"Yes","No")</f>
        <v>No</v>
      </c>
    </row>
    <row r="1760" spans="1:18" hidden="1" x14ac:dyDescent="0.35">
      <c r="A1760">
        <v>476936948</v>
      </c>
      <c r="B1760" s="3">
        <v>43658</v>
      </c>
      <c r="C1760" s="3">
        <v>43670</v>
      </c>
      <c r="D1760" t="s">
        <v>183</v>
      </c>
      <c r="E1760" t="s">
        <v>24</v>
      </c>
      <c r="F1760" t="s">
        <v>25</v>
      </c>
      <c r="G1760" t="s">
        <v>14</v>
      </c>
      <c r="H1760" t="s">
        <v>19</v>
      </c>
      <c r="I1760" s="9">
        <v>5096</v>
      </c>
      <c r="J1760" s="9">
        <v>205.7</v>
      </c>
      <c r="K1760" s="9">
        <v>117.11</v>
      </c>
      <c r="L1760" s="9">
        <f>tbl_salesdata[[#This Row],[Units Sold]]*tbl_salesdata[[#This Row],[Unit Cost]]</f>
        <v>596792.55999999994</v>
      </c>
      <c r="M1760" s="9">
        <f>tbl_salesdata[[#This Row],[Units Sold]]*tbl_salesdata[[#This Row],[Unit Price]]</f>
        <v>1048247.2</v>
      </c>
      <c r="N1760" s="9">
        <f>tbl_salesdata[[#This Row],[Total Sales]]-tbl_salesdata[[#This Row],[Total Cost]]</f>
        <v>451454.64</v>
      </c>
      <c r="O1760">
        <f>tbl_salesdata[[#This Row],[Ship Date]]-tbl_salesdata[[#This Row],[Order Date]]</f>
        <v>12</v>
      </c>
      <c r="P1760">
        <f>WEEKDAY(tbl_salesdata[[#This Row],[Order Date]],2)</f>
        <v>5</v>
      </c>
      <c r="Q1760" t="str">
        <f>TEXT(tbl_salesdata[[#This Row],[Order Date]],"dddd")</f>
        <v>Friday</v>
      </c>
      <c r="R1760" t="str">
        <f>IF(tbl_salesdata[[#This Row],[Weekdaynum]]&gt;5,"Yes","No")</f>
        <v>No</v>
      </c>
    </row>
    <row r="1761" spans="1:18" hidden="1" x14ac:dyDescent="0.35">
      <c r="A1761">
        <v>150293242</v>
      </c>
      <c r="B1761" s="3">
        <v>42143</v>
      </c>
      <c r="C1761" s="3">
        <v>42163</v>
      </c>
      <c r="D1761" t="s">
        <v>144</v>
      </c>
      <c r="E1761" t="s">
        <v>21</v>
      </c>
      <c r="F1761" t="s">
        <v>40</v>
      </c>
      <c r="G1761" t="s">
        <v>18</v>
      </c>
      <c r="H1761" t="s">
        <v>34</v>
      </c>
      <c r="I1761" s="9">
        <v>3965</v>
      </c>
      <c r="J1761" s="9">
        <v>651.21</v>
      </c>
      <c r="K1761" s="9">
        <v>524.96</v>
      </c>
      <c r="L1761" s="9">
        <f>tbl_salesdata[[#This Row],[Units Sold]]*tbl_salesdata[[#This Row],[Unit Cost]]</f>
        <v>2081466.4000000001</v>
      </c>
      <c r="M1761" s="9">
        <f>tbl_salesdata[[#This Row],[Units Sold]]*tbl_salesdata[[#This Row],[Unit Price]]</f>
        <v>2582047.6500000004</v>
      </c>
      <c r="N1761" s="9">
        <f>tbl_salesdata[[#This Row],[Total Sales]]-tbl_salesdata[[#This Row],[Total Cost]]</f>
        <v>500581.25000000023</v>
      </c>
      <c r="O1761">
        <f>tbl_salesdata[[#This Row],[Ship Date]]-tbl_salesdata[[#This Row],[Order Date]]</f>
        <v>20</v>
      </c>
      <c r="P1761">
        <f>WEEKDAY(tbl_salesdata[[#This Row],[Order Date]],2)</f>
        <v>2</v>
      </c>
      <c r="Q1761" t="str">
        <f>TEXT(tbl_salesdata[[#This Row],[Order Date]],"dddd")</f>
        <v>Tuesday</v>
      </c>
      <c r="R1761" t="str">
        <f>IF(tbl_salesdata[[#This Row],[Weekdaynum]]&gt;5,"Yes","No")</f>
        <v>No</v>
      </c>
    </row>
    <row r="1762" spans="1:18" x14ac:dyDescent="0.35">
      <c r="A1762">
        <v>647140061</v>
      </c>
      <c r="B1762" s="3">
        <v>44856</v>
      </c>
      <c r="C1762" s="3">
        <v>44865</v>
      </c>
      <c r="D1762" t="s">
        <v>97</v>
      </c>
      <c r="E1762" t="s">
        <v>29</v>
      </c>
      <c r="F1762" t="s">
        <v>76</v>
      </c>
      <c r="G1762" t="s">
        <v>14</v>
      </c>
      <c r="H1762" t="s">
        <v>34</v>
      </c>
      <c r="I1762" s="9">
        <v>1980</v>
      </c>
      <c r="J1762" s="9">
        <v>668.27</v>
      </c>
      <c r="K1762" s="9">
        <v>502.54</v>
      </c>
      <c r="L1762" s="9">
        <f>tbl_salesdata[[#This Row],[Units Sold]]*tbl_salesdata[[#This Row],[Unit Cost]]</f>
        <v>995029.20000000007</v>
      </c>
      <c r="M1762" s="9">
        <f>tbl_salesdata[[#This Row],[Units Sold]]*tbl_salesdata[[#This Row],[Unit Price]]</f>
        <v>1323174.5999999999</v>
      </c>
      <c r="N1762" s="9">
        <f>tbl_salesdata[[#This Row],[Total Sales]]-tbl_salesdata[[#This Row],[Total Cost]]</f>
        <v>328145.39999999979</v>
      </c>
      <c r="O1762">
        <f>tbl_salesdata[[#This Row],[Ship Date]]-tbl_salesdata[[#This Row],[Order Date]]</f>
        <v>9</v>
      </c>
      <c r="P1762">
        <f>WEEKDAY(tbl_salesdata[[#This Row],[Order Date]],2)</f>
        <v>6</v>
      </c>
      <c r="Q1762" t="str">
        <f>TEXT(tbl_salesdata[[#This Row],[Order Date]],"dddd")</f>
        <v>Saturday</v>
      </c>
      <c r="R1762" t="str">
        <f>IF(tbl_salesdata[[#This Row],[Weekdaynum]]&gt;5,"Yes","No")</f>
        <v>Yes</v>
      </c>
    </row>
    <row r="1763" spans="1:18" hidden="1" x14ac:dyDescent="0.35">
      <c r="A1763">
        <v>236042392</v>
      </c>
      <c r="B1763" s="3">
        <v>43818</v>
      </c>
      <c r="C1763" s="3">
        <v>43829</v>
      </c>
      <c r="D1763" t="s">
        <v>184</v>
      </c>
      <c r="E1763" t="s">
        <v>21</v>
      </c>
      <c r="F1763" t="s">
        <v>40</v>
      </c>
      <c r="G1763" t="s">
        <v>18</v>
      </c>
      <c r="H1763" t="s">
        <v>34</v>
      </c>
      <c r="I1763" s="9">
        <v>9044</v>
      </c>
      <c r="J1763" s="9">
        <v>651.21</v>
      </c>
      <c r="K1763" s="9">
        <v>524.96</v>
      </c>
      <c r="L1763" s="9">
        <f>tbl_salesdata[[#This Row],[Units Sold]]*tbl_salesdata[[#This Row],[Unit Cost]]</f>
        <v>4747738.24</v>
      </c>
      <c r="M1763" s="9">
        <f>tbl_salesdata[[#This Row],[Units Sold]]*tbl_salesdata[[#This Row],[Unit Price]]</f>
        <v>5889543.2400000002</v>
      </c>
      <c r="N1763" s="9">
        <f>tbl_salesdata[[#This Row],[Total Sales]]-tbl_salesdata[[#This Row],[Total Cost]]</f>
        <v>1141805</v>
      </c>
      <c r="O1763">
        <f>tbl_salesdata[[#This Row],[Ship Date]]-tbl_salesdata[[#This Row],[Order Date]]</f>
        <v>11</v>
      </c>
      <c r="P1763">
        <f>WEEKDAY(tbl_salesdata[[#This Row],[Order Date]],2)</f>
        <v>4</v>
      </c>
      <c r="Q1763" t="str">
        <f>TEXT(tbl_salesdata[[#This Row],[Order Date]],"dddd")</f>
        <v>Thursday</v>
      </c>
      <c r="R1763" t="str">
        <f>IF(tbl_salesdata[[#This Row],[Weekdaynum]]&gt;5,"Yes","No")</f>
        <v>No</v>
      </c>
    </row>
    <row r="1764" spans="1:18" hidden="1" x14ac:dyDescent="0.35">
      <c r="A1764">
        <v>600095403</v>
      </c>
      <c r="B1764" s="3">
        <v>42330</v>
      </c>
      <c r="C1764" s="3">
        <v>42347</v>
      </c>
      <c r="D1764" t="s">
        <v>187</v>
      </c>
      <c r="E1764" t="s">
        <v>29</v>
      </c>
      <c r="F1764" t="s">
        <v>76</v>
      </c>
      <c r="G1764" t="s">
        <v>18</v>
      </c>
      <c r="H1764" t="s">
        <v>34</v>
      </c>
      <c r="I1764" s="9">
        <v>420</v>
      </c>
      <c r="J1764" s="9">
        <v>668.27</v>
      </c>
      <c r="K1764" s="9">
        <v>502.54</v>
      </c>
      <c r="L1764" s="9">
        <f>tbl_salesdata[[#This Row],[Units Sold]]*tbl_salesdata[[#This Row],[Unit Cost]]</f>
        <v>211066.80000000002</v>
      </c>
      <c r="M1764" s="9">
        <f>tbl_salesdata[[#This Row],[Units Sold]]*tbl_salesdata[[#This Row],[Unit Price]]</f>
        <v>280673.39999999997</v>
      </c>
      <c r="N1764" s="9">
        <f>tbl_salesdata[[#This Row],[Total Sales]]-tbl_salesdata[[#This Row],[Total Cost]]</f>
        <v>69606.599999999948</v>
      </c>
      <c r="O1764">
        <f>tbl_salesdata[[#This Row],[Ship Date]]-tbl_salesdata[[#This Row],[Order Date]]</f>
        <v>17</v>
      </c>
      <c r="P1764">
        <f>WEEKDAY(tbl_salesdata[[#This Row],[Order Date]],2)</f>
        <v>7</v>
      </c>
      <c r="Q1764" t="str">
        <f>TEXT(tbl_salesdata[[#This Row],[Order Date]],"dddd")</f>
        <v>Sunday</v>
      </c>
      <c r="R1764" t="str">
        <f>IF(tbl_salesdata[[#This Row],[Weekdaynum]]&gt;5,"Yes","No")</f>
        <v>Yes</v>
      </c>
    </row>
    <row r="1765" spans="1:18" hidden="1" x14ac:dyDescent="0.35">
      <c r="A1765">
        <v>963228309</v>
      </c>
      <c r="B1765" s="3">
        <v>44895</v>
      </c>
      <c r="C1765" s="3">
        <v>44896</v>
      </c>
      <c r="D1765" t="s">
        <v>88</v>
      </c>
      <c r="E1765" t="s">
        <v>38</v>
      </c>
      <c r="F1765" t="s">
        <v>22</v>
      </c>
      <c r="G1765" t="s">
        <v>14</v>
      </c>
      <c r="H1765" t="s">
        <v>19</v>
      </c>
      <c r="I1765" s="9">
        <v>9516</v>
      </c>
      <c r="J1765" s="9">
        <v>47.45</v>
      </c>
      <c r="K1765" s="9">
        <v>31.79</v>
      </c>
      <c r="L1765" s="9">
        <f>tbl_salesdata[[#This Row],[Units Sold]]*tbl_salesdata[[#This Row],[Unit Cost]]</f>
        <v>302513.64</v>
      </c>
      <c r="M1765" s="9">
        <f>tbl_salesdata[[#This Row],[Units Sold]]*tbl_salesdata[[#This Row],[Unit Price]]</f>
        <v>451534.2</v>
      </c>
      <c r="N1765" s="9">
        <f>tbl_salesdata[[#This Row],[Total Sales]]-tbl_salesdata[[#This Row],[Total Cost]]</f>
        <v>149020.56</v>
      </c>
      <c r="O1765">
        <f>tbl_salesdata[[#This Row],[Ship Date]]-tbl_salesdata[[#This Row],[Order Date]]</f>
        <v>1</v>
      </c>
      <c r="P1765">
        <f>WEEKDAY(tbl_salesdata[[#This Row],[Order Date]],2)</f>
        <v>3</v>
      </c>
      <c r="Q1765" t="str">
        <f>TEXT(tbl_salesdata[[#This Row],[Order Date]],"dddd")</f>
        <v>Wednesday</v>
      </c>
      <c r="R1765" t="str">
        <f>IF(tbl_salesdata[[#This Row],[Weekdaynum]]&gt;5,"Yes","No")</f>
        <v>No</v>
      </c>
    </row>
    <row r="1766" spans="1:18" x14ac:dyDescent="0.35">
      <c r="A1766">
        <v>514811885</v>
      </c>
      <c r="B1766" s="3">
        <v>43449</v>
      </c>
      <c r="C1766" s="3">
        <v>43462</v>
      </c>
      <c r="D1766" t="s">
        <v>94</v>
      </c>
      <c r="E1766" t="s">
        <v>38</v>
      </c>
      <c r="F1766" t="s">
        <v>47</v>
      </c>
      <c r="G1766" t="s">
        <v>18</v>
      </c>
      <c r="H1766" t="s">
        <v>26</v>
      </c>
      <c r="I1766" s="9">
        <v>3132</v>
      </c>
      <c r="J1766" s="9">
        <v>421.89</v>
      </c>
      <c r="K1766" s="9">
        <v>364.69</v>
      </c>
      <c r="L1766" s="9">
        <f>tbl_salesdata[[#This Row],[Units Sold]]*tbl_salesdata[[#This Row],[Unit Cost]]</f>
        <v>1142209.08</v>
      </c>
      <c r="M1766" s="9">
        <f>tbl_salesdata[[#This Row],[Units Sold]]*tbl_salesdata[[#This Row],[Unit Price]]</f>
        <v>1321359.48</v>
      </c>
      <c r="N1766" s="9">
        <f>tbl_salesdata[[#This Row],[Total Sales]]-tbl_salesdata[[#This Row],[Total Cost]]</f>
        <v>179150.39999999991</v>
      </c>
      <c r="O1766">
        <f>tbl_salesdata[[#This Row],[Ship Date]]-tbl_salesdata[[#This Row],[Order Date]]</f>
        <v>13</v>
      </c>
      <c r="P1766">
        <f>WEEKDAY(tbl_salesdata[[#This Row],[Order Date]],2)</f>
        <v>6</v>
      </c>
      <c r="Q1766" t="str">
        <f>TEXT(tbl_salesdata[[#This Row],[Order Date]],"dddd")</f>
        <v>Saturday</v>
      </c>
      <c r="R1766" t="str">
        <f>IF(tbl_salesdata[[#This Row],[Weekdaynum]]&gt;5,"Yes","No")</f>
        <v>Yes</v>
      </c>
    </row>
    <row r="1767" spans="1:18" x14ac:dyDescent="0.35">
      <c r="A1767">
        <v>902466189</v>
      </c>
      <c r="B1767" s="3">
        <v>43561</v>
      </c>
      <c r="C1767" s="3">
        <v>43567</v>
      </c>
      <c r="D1767" t="s">
        <v>218</v>
      </c>
      <c r="E1767" t="s">
        <v>38</v>
      </c>
      <c r="F1767" t="s">
        <v>17</v>
      </c>
      <c r="G1767" t="s">
        <v>14</v>
      </c>
      <c r="H1767" t="s">
        <v>19</v>
      </c>
      <c r="I1767" s="9">
        <v>8655</v>
      </c>
      <c r="J1767" s="9">
        <v>152.58000000000001</v>
      </c>
      <c r="K1767" s="9">
        <v>97.44</v>
      </c>
      <c r="L1767" s="9">
        <f>tbl_salesdata[[#This Row],[Units Sold]]*tbl_salesdata[[#This Row],[Unit Cost]]</f>
        <v>843343.2</v>
      </c>
      <c r="M1767" s="9">
        <f>tbl_salesdata[[#This Row],[Units Sold]]*tbl_salesdata[[#This Row],[Unit Price]]</f>
        <v>1320579.9000000001</v>
      </c>
      <c r="N1767" s="9">
        <f>tbl_salesdata[[#This Row],[Total Sales]]-tbl_salesdata[[#This Row],[Total Cost]]</f>
        <v>477236.70000000019</v>
      </c>
      <c r="O1767">
        <f>tbl_salesdata[[#This Row],[Ship Date]]-tbl_salesdata[[#This Row],[Order Date]]</f>
        <v>6</v>
      </c>
      <c r="P1767">
        <f>WEEKDAY(tbl_salesdata[[#This Row],[Order Date]],2)</f>
        <v>6</v>
      </c>
      <c r="Q1767" t="str">
        <f>TEXT(tbl_salesdata[[#This Row],[Order Date]],"dddd")</f>
        <v>Saturday</v>
      </c>
      <c r="R1767" t="str">
        <f>IF(tbl_salesdata[[#This Row],[Weekdaynum]]&gt;5,"Yes","No")</f>
        <v>Yes</v>
      </c>
    </row>
    <row r="1768" spans="1:18" hidden="1" x14ac:dyDescent="0.35">
      <c r="A1768">
        <v>314782178</v>
      </c>
      <c r="B1768" s="3">
        <v>43997</v>
      </c>
      <c r="C1768" s="3">
        <v>44008</v>
      </c>
      <c r="D1768" t="s">
        <v>178</v>
      </c>
      <c r="E1768" t="s">
        <v>21</v>
      </c>
      <c r="F1768" t="s">
        <v>13</v>
      </c>
      <c r="G1768" t="s">
        <v>18</v>
      </c>
      <c r="H1768" t="s">
        <v>26</v>
      </c>
      <c r="I1768" s="9">
        <v>9896</v>
      </c>
      <c r="J1768" s="9">
        <v>255.28</v>
      </c>
      <c r="K1768" s="9">
        <v>159.41999999999999</v>
      </c>
      <c r="L1768" s="9">
        <f>tbl_salesdata[[#This Row],[Units Sold]]*tbl_salesdata[[#This Row],[Unit Cost]]</f>
        <v>1577620.3199999998</v>
      </c>
      <c r="M1768" s="9">
        <f>tbl_salesdata[[#This Row],[Units Sold]]*tbl_salesdata[[#This Row],[Unit Price]]</f>
        <v>2526250.88</v>
      </c>
      <c r="N1768" s="9">
        <f>tbl_salesdata[[#This Row],[Total Sales]]-tbl_salesdata[[#This Row],[Total Cost]]</f>
        <v>948630.56</v>
      </c>
      <c r="O1768">
        <f>tbl_salesdata[[#This Row],[Ship Date]]-tbl_salesdata[[#This Row],[Order Date]]</f>
        <v>11</v>
      </c>
      <c r="P1768">
        <f>WEEKDAY(tbl_salesdata[[#This Row],[Order Date]],2)</f>
        <v>1</v>
      </c>
      <c r="Q1768" t="str">
        <f>TEXT(tbl_salesdata[[#This Row],[Order Date]],"dddd")</f>
        <v>Monday</v>
      </c>
      <c r="R1768" t="str">
        <f>IF(tbl_salesdata[[#This Row],[Weekdaynum]]&gt;5,"Yes","No")</f>
        <v>No</v>
      </c>
    </row>
    <row r="1769" spans="1:18" hidden="1" x14ac:dyDescent="0.35">
      <c r="A1769">
        <v>193472945</v>
      </c>
      <c r="B1769" s="3">
        <v>42578</v>
      </c>
      <c r="C1769" s="3">
        <v>42584</v>
      </c>
      <c r="D1769" t="s">
        <v>79</v>
      </c>
      <c r="E1769" t="s">
        <v>21</v>
      </c>
      <c r="F1769" t="s">
        <v>42</v>
      </c>
      <c r="G1769" t="s">
        <v>18</v>
      </c>
      <c r="H1769" t="s">
        <v>15</v>
      </c>
      <c r="I1769" s="9">
        <v>1799</v>
      </c>
      <c r="J1769" s="9">
        <v>437.2</v>
      </c>
      <c r="K1769" s="9">
        <v>263.33</v>
      </c>
      <c r="L1769" s="9">
        <f>tbl_salesdata[[#This Row],[Units Sold]]*tbl_salesdata[[#This Row],[Unit Cost]]</f>
        <v>473730.67</v>
      </c>
      <c r="M1769" s="9">
        <f>tbl_salesdata[[#This Row],[Units Sold]]*tbl_salesdata[[#This Row],[Unit Price]]</f>
        <v>786522.79999999993</v>
      </c>
      <c r="N1769" s="9">
        <f>tbl_salesdata[[#This Row],[Total Sales]]-tbl_salesdata[[#This Row],[Total Cost]]</f>
        <v>312792.12999999995</v>
      </c>
      <c r="O1769">
        <f>tbl_salesdata[[#This Row],[Ship Date]]-tbl_salesdata[[#This Row],[Order Date]]</f>
        <v>6</v>
      </c>
      <c r="P1769">
        <f>WEEKDAY(tbl_salesdata[[#This Row],[Order Date]],2)</f>
        <v>3</v>
      </c>
      <c r="Q1769" t="str">
        <f>TEXT(tbl_salesdata[[#This Row],[Order Date]],"dddd")</f>
        <v>Wednesday</v>
      </c>
      <c r="R1769" t="str">
        <f>IF(tbl_salesdata[[#This Row],[Weekdaynum]]&gt;5,"Yes","No")</f>
        <v>No</v>
      </c>
    </row>
    <row r="1770" spans="1:18" hidden="1" x14ac:dyDescent="0.35">
      <c r="A1770">
        <v>857425248</v>
      </c>
      <c r="B1770" s="3">
        <v>44137</v>
      </c>
      <c r="C1770" s="3">
        <v>44151</v>
      </c>
      <c r="D1770" t="s">
        <v>89</v>
      </c>
      <c r="E1770" t="s">
        <v>38</v>
      </c>
      <c r="F1770" t="s">
        <v>17</v>
      </c>
      <c r="G1770" t="s">
        <v>14</v>
      </c>
      <c r="H1770" t="s">
        <v>34</v>
      </c>
      <c r="I1770" s="9">
        <v>40</v>
      </c>
      <c r="J1770" s="9">
        <v>152.58000000000001</v>
      </c>
      <c r="K1770" s="9">
        <v>97.44</v>
      </c>
      <c r="L1770" s="9">
        <f>tbl_salesdata[[#This Row],[Units Sold]]*tbl_salesdata[[#This Row],[Unit Cost]]</f>
        <v>3897.6</v>
      </c>
      <c r="M1770" s="9">
        <f>tbl_salesdata[[#This Row],[Units Sold]]*tbl_salesdata[[#This Row],[Unit Price]]</f>
        <v>6103.2000000000007</v>
      </c>
      <c r="N1770" s="9">
        <f>tbl_salesdata[[#This Row],[Total Sales]]-tbl_salesdata[[#This Row],[Total Cost]]</f>
        <v>2205.6000000000008</v>
      </c>
      <c r="O1770">
        <f>tbl_salesdata[[#This Row],[Ship Date]]-tbl_salesdata[[#This Row],[Order Date]]</f>
        <v>14</v>
      </c>
      <c r="P1770">
        <f>WEEKDAY(tbl_salesdata[[#This Row],[Order Date]],2)</f>
        <v>1</v>
      </c>
      <c r="Q1770" t="str">
        <f>TEXT(tbl_salesdata[[#This Row],[Order Date]],"dddd")</f>
        <v>Monday</v>
      </c>
      <c r="R1770" t="str">
        <f>IF(tbl_salesdata[[#This Row],[Weekdaynum]]&gt;5,"Yes","No")</f>
        <v>No</v>
      </c>
    </row>
    <row r="1771" spans="1:18" hidden="1" x14ac:dyDescent="0.35">
      <c r="A1771">
        <v>334812915</v>
      </c>
      <c r="B1771" s="3">
        <v>42236</v>
      </c>
      <c r="C1771" s="3">
        <v>42243</v>
      </c>
      <c r="D1771" t="s">
        <v>89</v>
      </c>
      <c r="E1771" t="s">
        <v>38</v>
      </c>
      <c r="F1771" t="s">
        <v>33</v>
      </c>
      <c r="G1771" t="s">
        <v>14</v>
      </c>
      <c r="H1771" t="s">
        <v>19</v>
      </c>
      <c r="I1771" s="9">
        <v>7437</v>
      </c>
      <c r="J1771" s="9">
        <v>109.28</v>
      </c>
      <c r="K1771" s="9">
        <v>35.840000000000003</v>
      </c>
      <c r="L1771" s="9">
        <f>tbl_salesdata[[#This Row],[Units Sold]]*tbl_salesdata[[#This Row],[Unit Cost]]</f>
        <v>266542.08000000002</v>
      </c>
      <c r="M1771" s="9">
        <f>tbl_salesdata[[#This Row],[Units Sold]]*tbl_salesdata[[#This Row],[Unit Price]]</f>
        <v>812715.36</v>
      </c>
      <c r="N1771" s="9">
        <f>tbl_salesdata[[#This Row],[Total Sales]]-tbl_salesdata[[#This Row],[Total Cost]]</f>
        <v>546173.28</v>
      </c>
      <c r="O1771">
        <f>tbl_salesdata[[#This Row],[Ship Date]]-tbl_salesdata[[#This Row],[Order Date]]</f>
        <v>7</v>
      </c>
      <c r="P1771">
        <f>WEEKDAY(tbl_salesdata[[#This Row],[Order Date]],2)</f>
        <v>4</v>
      </c>
      <c r="Q1771" t="str">
        <f>TEXT(tbl_salesdata[[#This Row],[Order Date]],"dddd")</f>
        <v>Thursday</v>
      </c>
      <c r="R1771" t="str">
        <f>IF(tbl_salesdata[[#This Row],[Weekdaynum]]&gt;5,"Yes","No")</f>
        <v>No</v>
      </c>
    </row>
    <row r="1772" spans="1:18" hidden="1" x14ac:dyDescent="0.35">
      <c r="A1772">
        <v>774122273</v>
      </c>
      <c r="B1772" s="3">
        <v>44593</v>
      </c>
      <c r="C1772" s="3">
        <v>44605</v>
      </c>
      <c r="D1772" t="s">
        <v>192</v>
      </c>
      <c r="E1772" t="s">
        <v>32</v>
      </c>
      <c r="F1772" t="s">
        <v>40</v>
      </c>
      <c r="G1772" t="s">
        <v>18</v>
      </c>
      <c r="H1772" t="s">
        <v>34</v>
      </c>
      <c r="I1772" s="9">
        <v>8838</v>
      </c>
      <c r="J1772" s="9">
        <v>651.21</v>
      </c>
      <c r="K1772" s="9">
        <v>524.96</v>
      </c>
      <c r="L1772" s="9">
        <f>tbl_salesdata[[#This Row],[Units Sold]]*tbl_salesdata[[#This Row],[Unit Cost]]</f>
        <v>4639596.4800000004</v>
      </c>
      <c r="M1772" s="9">
        <f>tbl_salesdata[[#This Row],[Units Sold]]*tbl_salesdata[[#This Row],[Unit Price]]</f>
        <v>5755393.9800000004</v>
      </c>
      <c r="N1772" s="9">
        <f>tbl_salesdata[[#This Row],[Total Sales]]-tbl_salesdata[[#This Row],[Total Cost]]</f>
        <v>1115797.5</v>
      </c>
      <c r="O1772">
        <f>tbl_salesdata[[#This Row],[Ship Date]]-tbl_salesdata[[#This Row],[Order Date]]</f>
        <v>12</v>
      </c>
      <c r="P1772">
        <f>WEEKDAY(tbl_salesdata[[#This Row],[Order Date]],2)</f>
        <v>2</v>
      </c>
      <c r="Q1772" t="str">
        <f>TEXT(tbl_salesdata[[#This Row],[Order Date]],"dddd")</f>
        <v>Tuesday</v>
      </c>
      <c r="R1772" t="str">
        <f>IF(tbl_salesdata[[#This Row],[Weekdaynum]]&gt;5,"Yes","No")</f>
        <v>No</v>
      </c>
    </row>
    <row r="1773" spans="1:18" hidden="1" x14ac:dyDescent="0.35">
      <c r="A1773">
        <v>794152152</v>
      </c>
      <c r="B1773" s="3">
        <v>42548</v>
      </c>
      <c r="C1773" s="3">
        <v>42569</v>
      </c>
      <c r="D1773" t="s">
        <v>199</v>
      </c>
      <c r="E1773" t="s">
        <v>29</v>
      </c>
      <c r="F1773" t="s">
        <v>40</v>
      </c>
      <c r="G1773" t="s">
        <v>18</v>
      </c>
      <c r="H1773" t="s">
        <v>26</v>
      </c>
      <c r="I1773" s="9">
        <v>6124</v>
      </c>
      <c r="J1773" s="9">
        <v>651.21</v>
      </c>
      <c r="K1773" s="9">
        <v>524.96</v>
      </c>
      <c r="L1773" s="9">
        <f>tbl_salesdata[[#This Row],[Units Sold]]*tbl_salesdata[[#This Row],[Unit Cost]]</f>
        <v>3214855.04</v>
      </c>
      <c r="M1773" s="9">
        <f>tbl_salesdata[[#This Row],[Units Sold]]*tbl_salesdata[[#This Row],[Unit Price]]</f>
        <v>3988010.04</v>
      </c>
      <c r="N1773" s="9">
        <f>tbl_salesdata[[#This Row],[Total Sales]]-tbl_salesdata[[#This Row],[Total Cost]]</f>
        <v>773155</v>
      </c>
      <c r="O1773">
        <f>tbl_salesdata[[#This Row],[Ship Date]]-tbl_salesdata[[#This Row],[Order Date]]</f>
        <v>21</v>
      </c>
      <c r="P1773">
        <f>WEEKDAY(tbl_salesdata[[#This Row],[Order Date]],2)</f>
        <v>1</v>
      </c>
      <c r="Q1773" t="str">
        <f>TEXT(tbl_salesdata[[#This Row],[Order Date]],"dddd")</f>
        <v>Monday</v>
      </c>
      <c r="R1773" t="str">
        <f>IF(tbl_salesdata[[#This Row],[Weekdaynum]]&gt;5,"Yes","No")</f>
        <v>No</v>
      </c>
    </row>
    <row r="1774" spans="1:18" hidden="1" x14ac:dyDescent="0.35">
      <c r="A1774">
        <v>434013879</v>
      </c>
      <c r="B1774" s="3">
        <v>44831</v>
      </c>
      <c r="C1774" s="3">
        <v>44836</v>
      </c>
      <c r="D1774" t="s">
        <v>122</v>
      </c>
      <c r="E1774" t="s">
        <v>21</v>
      </c>
      <c r="F1774" t="s">
        <v>42</v>
      </c>
      <c r="G1774" t="s">
        <v>18</v>
      </c>
      <c r="H1774" t="s">
        <v>34</v>
      </c>
      <c r="I1774" s="9">
        <v>3206</v>
      </c>
      <c r="J1774" s="9">
        <v>437.2</v>
      </c>
      <c r="K1774" s="9">
        <v>263.33</v>
      </c>
      <c r="L1774" s="9">
        <f>tbl_salesdata[[#This Row],[Units Sold]]*tbl_salesdata[[#This Row],[Unit Cost]]</f>
        <v>844235.98</v>
      </c>
      <c r="M1774" s="9">
        <f>tbl_salesdata[[#This Row],[Units Sold]]*tbl_salesdata[[#This Row],[Unit Price]]</f>
        <v>1401663.2</v>
      </c>
      <c r="N1774" s="9">
        <f>tbl_salesdata[[#This Row],[Total Sales]]-tbl_salesdata[[#This Row],[Total Cost]]</f>
        <v>557427.22</v>
      </c>
      <c r="O1774">
        <f>tbl_salesdata[[#This Row],[Ship Date]]-tbl_salesdata[[#This Row],[Order Date]]</f>
        <v>5</v>
      </c>
      <c r="P1774">
        <f>WEEKDAY(tbl_salesdata[[#This Row],[Order Date]],2)</f>
        <v>2</v>
      </c>
      <c r="Q1774" t="str">
        <f>TEXT(tbl_salesdata[[#This Row],[Order Date]],"dddd")</f>
        <v>Tuesday</v>
      </c>
      <c r="R1774" t="str">
        <f>IF(tbl_salesdata[[#This Row],[Weekdaynum]]&gt;5,"Yes","No")</f>
        <v>No</v>
      </c>
    </row>
    <row r="1775" spans="1:18" hidden="1" x14ac:dyDescent="0.35">
      <c r="A1775">
        <v>703131282</v>
      </c>
      <c r="B1775" s="3">
        <v>44368</v>
      </c>
      <c r="C1775" s="3">
        <v>44373</v>
      </c>
      <c r="D1775" t="s">
        <v>200</v>
      </c>
      <c r="E1775" t="s">
        <v>24</v>
      </c>
      <c r="F1775" t="s">
        <v>13</v>
      </c>
      <c r="G1775" t="s">
        <v>14</v>
      </c>
      <c r="H1775" t="s">
        <v>26</v>
      </c>
      <c r="I1775" s="9">
        <v>1026</v>
      </c>
      <c r="J1775" s="9">
        <v>255.28</v>
      </c>
      <c r="K1775" s="9">
        <v>159.41999999999999</v>
      </c>
      <c r="L1775" s="9">
        <f>tbl_salesdata[[#This Row],[Units Sold]]*tbl_salesdata[[#This Row],[Unit Cost]]</f>
        <v>163564.91999999998</v>
      </c>
      <c r="M1775" s="9">
        <f>tbl_salesdata[[#This Row],[Units Sold]]*tbl_salesdata[[#This Row],[Unit Price]]</f>
        <v>261917.28</v>
      </c>
      <c r="N1775" s="9">
        <f>tbl_salesdata[[#This Row],[Total Sales]]-tbl_salesdata[[#This Row],[Total Cost]]</f>
        <v>98352.360000000015</v>
      </c>
      <c r="O1775">
        <f>tbl_salesdata[[#This Row],[Ship Date]]-tbl_salesdata[[#This Row],[Order Date]]</f>
        <v>5</v>
      </c>
      <c r="P1775">
        <f>WEEKDAY(tbl_salesdata[[#This Row],[Order Date]],2)</f>
        <v>1</v>
      </c>
      <c r="Q1775" t="str">
        <f>TEXT(tbl_salesdata[[#This Row],[Order Date]],"dddd")</f>
        <v>Monday</v>
      </c>
      <c r="R1775" t="str">
        <f>IF(tbl_salesdata[[#This Row],[Weekdaynum]]&gt;5,"Yes","No")</f>
        <v>No</v>
      </c>
    </row>
    <row r="1776" spans="1:18" hidden="1" x14ac:dyDescent="0.35">
      <c r="A1776">
        <v>431240689</v>
      </c>
      <c r="B1776" s="3">
        <v>42242</v>
      </c>
      <c r="C1776" s="3">
        <v>42248</v>
      </c>
      <c r="D1776" t="s">
        <v>176</v>
      </c>
      <c r="E1776" t="s">
        <v>21</v>
      </c>
      <c r="F1776" t="s">
        <v>25</v>
      </c>
      <c r="G1776" t="s">
        <v>14</v>
      </c>
      <c r="H1776" t="s">
        <v>26</v>
      </c>
      <c r="I1776" s="9">
        <v>2558</v>
      </c>
      <c r="J1776" s="9">
        <v>205.7</v>
      </c>
      <c r="K1776" s="9">
        <v>117.11</v>
      </c>
      <c r="L1776" s="9">
        <f>tbl_salesdata[[#This Row],[Units Sold]]*tbl_salesdata[[#This Row],[Unit Cost]]</f>
        <v>299567.38</v>
      </c>
      <c r="M1776" s="9">
        <f>tbl_salesdata[[#This Row],[Units Sold]]*tbl_salesdata[[#This Row],[Unit Price]]</f>
        <v>526180.6</v>
      </c>
      <c r="N1776" s="9">
        <f>tbl_salesdata[[#This Row],[Total Sales]]-tbl_salesdata[[#This Row],[Total Cost]]</f>
        <v>226613.21999999997</v>
      </c>
      <c r="O1776">
        <f>tbl_salesdata[[#This Row],[Ship Date]]-tbl_salesdata[[#This Row],[Order Date]]</f>
        <v>6</v>
      </c>
      <c r="P1776">
        <f>WEEKDAY(tbl_salesdata[[#This Row],[Order Date]],2)</f>
        <v>3</v>
      </c>
      <c r="Q1776" t="str">
        <f>TEXT(tbl_salesdata[[#This Row],[Order Date]],"dddd")</f>
        <v>Wednesday</v>
      </c>
      <c r="R1776" t="str">
        <f>IF(tbl_salesdata[[#This Row],[Weekdaynum]]&gt;5,"Yes","No")</f>
        <v>No</v>
      </c>
    </row>
    <row r="1777" spans="1:18" hidden="1" x14ac:dyDescent="0.35">
      <c r="A1777">
        <v>318390929</v>
      </c>
      <c r="B1777" s="3">
        <v>42929</v>
      </c>
      <c r="C1777" s="3">
        <v>42944</v>
      </c>
      <c r="D1777" t="s">
        <v>166</v>
      </c>
      <c r="E1777" t="s">
        <v>38</v>
      </c>
      <c r="F1777" t="s">
        <v>22</v>
      </c>
      <c r="G1777" t="s">
        <v>14</v>
      </c>
      <c r="H1777" t="s">
        <v>15</v>
      </c>
      <c r="I1777" s="9">
        <v>7806</v>
      </c>
      <c r="J1777" s="9">
        <v>47.45</v>
      </c>
      <c r="K1777" s="9">
        <v>31.79</v>
      </c>
      <c r="L1777" s="9">
        <f>tbl_salesdata[[#This Row],[Units Sold]]*tbl_salesdata[[#This Row],[Unit Cost]]</f>
        <v>248152.74</v>
      </c>
      <c r="M1777" s="9">
        <f>tbl_salesdata[[#This Row],[Units Sold]]*tbl_salesdata[[#This Row],[Unit Price]]</f>
        <v>370394.7</v>
      </c>
      <c r="N1777" s="9">
        <f>tbl_salesdata[[#This Row],[Total Sales]]-tbl_salesdata[[#This Row],[Total Cost]]</f>
        <v>122241.96000000002</v>
      </c>
      <c r="O1777">
        <f>tbl_salesdata[[#This Row],[Ship Date]]-tbl_salesdata[[#This Row],[Order Date]]</f>
        <v>15</v>
      </c>
      <c r="P1777">
        <f>WEEKDAY(tbl_salesdata[[#This Row],[Order Date]],2)</f>
        <v>4</v>
      </c>
      <c r="Q1777" t="str">
        <f>TEXT(tbl_salesdata[[#This Row],[Order Date]],"dddd")</f>
        <v>Thursday</v>
      </c>
      <c r="R1777" t="str">
        <f>IF(tbl_salesdata[[#This Row],[Weekdaynum]]&gt;5,"Yes","No")</f>
        <v>No</v>
      </c>
    </row>
    <row r="1778" spans="1:18" hidden="1" x14ac:dyDescent="0.35">
      <c r="A1778">
        <v>684943330</v>
      </c>
      <c r="B1778" s="3">
        <v>43986</v>
      </c>
      <c r="C1778" s="3">
        <v>43991</v>
      </c>
      <c r="D1778" t="s">
        <v>157</v>
      </c>
      <c r="E1778" t="s">
        <v>24</v>
      </c>
      <c r="F1778" t="s">
        <v>68</v>
      </c>
      <c r="G1778" t="s">
        <v>14</v>
      </c>
      <c r="H1778" t="s">
        <v>19</v>
      </c>
      <c r="I1778" s="9">
        <v>8807</v>
      </c>
      <c r="J1778" s="9">
        <v>154.06</v>
      </c>
      <c r="K1778" s="9">
        <v>90.93</v>
      </c>
      <c r="L1778" s="9">
        <f>tbl_salesdata[[#This Row],[Units Sold]]*tbl_salesdata[[#This Row],[Unit Cost]]</f>
        <v>800820.51</v>
      </c>
      <c r="M1778" s="9">
        <f>tbl_salesdata[[#This Row],[Units Sold]]*tbl_salesdata[[#This Row],[Unit Price]]</f>
        <v>1356806.42</v>
      </c>
      <c r="N1778" s="9">
        <f>tbl_salesdata[[#This Row],[Total Sales]]-tbl_salesdata[[#This Row],[Total Cost]]</f>
        <v>555985.90999999992</v>
      </c>
      <c r="O1778">
        <f>tbl_salesdata[[#This Row],[Ship Date]]-tbl_salesdata[[#This Row],[Order Date]]</f>
        <v>5</v>
      </c>
      <c r="P1778">
        <f>WEEKDAY(tbl_salesdata[[#This Row],[Order Date]],2)</f>
        <v>4</v>
      </c>
      <c r="Q1778" t="str">
        <f>TEXT(tbl_salesdata[[#This Row],[Order Date]],"dddd")</f>
        <v>Thursday</v>
      </c>
      <c r="R1778" t="str">
        <f>IF(tbl_salesdata[[#This Row],[Weekdaynum]]&gt;5,"Yes","No")</f>
        <v>No</v>
      </c>
    </row>
    <row r="1779" spans="1:18" hidden="1" x14ac:dyDescent="0.35">
      <c r="A1779">
        <v>121571719</v>
      </c>
      <c r="B1779" s="3">
        <v>42242</v>
      </c>
      <c r="C1779" s="3">
        <v>42252</v>
      </c>
      <c r="D1779" t="s">
        <v>88</v>
      </c>
      <c r="E1779" t="s">
        <v>38</v>
      </c>
      <c r="F1779" t="s">
        <v>47</v>
      </c>
      <c r="G1779" t="s">
        <v>18</v>
      </c>
      <c r="H1779" t="s">
        <v>15</v>
      </c>
      <c r="I1779" s="9">
        <v>4628</v>
      </c>
      <c r="J1779" s="9">
        <v>421.89</v>
      </c>
      <c r="K1779" s="9">
        <v>364.69</v>
      </c>
      <c r="L1779" s="9">
        <f>tbl_salesdata[[#This Row],[Units Sold]]*tbl_salesdata[[#This Row],[Unit Cost]]</f>
        <v>1687785.32</v>
      </c>
      <c r="M1779" s="9">
        <f>tbl_salesdata[[#This Row],[Units Sold]]*tbl_salesdata[[#This Row],[Unit Price]]</f>
        <v>1952506.92</v>
      </c>
      <c r="N1779" s="9">
        <f>tbl_salesdata[[#This Row],[Total Sales]]-tbl_salesdata[[#This Row],[Total Cost]]</f>
        <v>264721.59999999986</v>
      </c>
      <c r="O1779">
        <f>tbl_salesdata[[#This Row],[Ship Date]]-tbl_salesdata[[#This Row],[Order Date]]</f>
        <v>10</v>
      </c>
      <c r="P1779">
        <f>WEEKDAY(tbl_salesdata[[#This Row],[Order Date]],2)</f>
        <v>3</v>
      </c>
      <c r="Q1779" t="str">
        <f>TEXT(tbl_salesdata[[#This Row],[Order Date]],"dddd")</f>
        <v>Wednesday</v>
      </c>
      <c r="R1779" t="str">
        <f>IF(tbl_salesdata[[#This Row],[Weekdaynum]]&gt;5,"Yes","No")</f>
        <v>No</v>
      </c>
    </row>
    <row r="1780" spans="1:18" hidden="1" x14ac:dyDescent="0.35">
      <c r="A1780">
        <v>439262425</v>
      </c>
      <c r="B1780" s="3">
        <v>43569</v>
      </c>
      <c r="C1780" s="3">
        <v>43580</v>
      </c>
      <c r="D1780" t="s">
        <v>177</v>
      </c>
      <c r="E1780" t="s">
        <v>24</v>
      </c>
      <c r="F1780" t="s">
        <v>68</v>
      </c>
      <c r="G1780" t="s">
        <v>18</v>
      </c>
      <c r="H1780" t="s">
        <v>15</v>
      </c>
      <c r="I1780" s="9">
        <v>6368</v>
      </c>
      <c r="J1780" s="9">
        <v>154.06</v>
      </c>
      <c r="K1780" s="9">
        <v>90.93</v>
      </c>
      <c r="L1780" s="9">
        <f>tbl_salesdata[[#This Row],[Units Sold]]*tbl_salesdata[[#This Row],[Unit Cost]]</f>
        <v>579042.24</v>
      </c>
      <c r="M1780" s="9">
        <f>tbl_salesdata[[#This Row],[Units Sold]]*tbl_salesdata[[#This Row],[Unit Price]]</f>
        <v>981054.08</v>
      </c>
      <c r="N1780" s="9">
        <f>tbl_salesdata[[#This Row],[Total Sales]]-tbl_salesdata[[#This Row],[Total Cost]]</f>
        <v>402011.83999999997</v>
      </c>
      <c r="O1780">
        <f>tbl_salesdata[[#This Row],[Ship Date]]-tbl_salesdata[[#This Row],[Order Date]]</f>
        <v>11</v>
      </c>
      <c r="P1780">
        <f>WEEKDAY(tbl_salesdata[[#This Row],[Order Date]],2)</f>
        <v>7</v>
      </c>
      <c r="Q1780" t="str">
        <f>TEXT(tbl_salesdata[[#This Row],[Order Date]],"dddd")</f>
        <v>Sunday</v>
      </c>
      <c r="R1780" t="str">
        <f>IF(tbl_salesdata[[#This Row],[Weekdaynum]]&gt;5,"Yes","No")</f>
        <v>Yes</v>
      </c>
    </row>
    <row r="1781" spans="1:18" hidden="1" x14ac:dyDescent="0.35">
      <c r="A1781">
        <v>819314277</v>
      </c>
      <c r="B1781" s="3">
        <v>44349</v>
      </c>
      <c r="C1781" s="3">
        <v>44351</v>
      </c>
      <c r="D1781" t="s">
        <v>123</v>
      </c>
      <c r="E1781" t="s">
        <v>38</v>
      </c>
      <c r="F1781" t="s">
        <v>33</v>
      </c>
      <c r="G1781" t="s">
        <v>14</v>
      </c>
      <c r="H1781" t="s">
        <v>34</v>
      </c>
      <c r="I1781" s="9">
        <v>2156</v>
      </c>
      <c r="J1781" s="9">
        <v>109.28</v>
      </c>
      <c r="K1781" s="9">
        <v>35.840000000000003</v>
      </c>
      <c r="L1781" s="9">
        <f>tbl_salesdata[[#This Row],[Units Sold]]*tbl_salesdata[[#This Row],[Unit Cost]]</f>
        <v>77271.040000000008</v>
      </c>
      <c r="M1781" s="9">
        <f>tbl_salesdata[[#This Row],[Units Sold]]*tbl_salesdata[[#This Row],[Unit Price]]</f>
        <v>235607.67999999999</v>
      </c>
      <c r="N1781" s="9">
        <f>tbl_salesdata[[#This Row],[Total Sales]]-tbl_salesdata[[#This Row],[Total Cost]]</f>
        <v>158336.63999999998</v>
      </c>
      <c r="O1781">
        <f>tbl_salesdata[[#This Row],[Ship Date]]-tbl_salesdata[[#This Row],[Order Date]]</f>
        <v>2</v>
      </c>
      <c r="P1781">
        <f>WEEKDAY(tbl_salesdata[[#This Row],[Order Date]],2)</f>
        <v>3</v>
      </c>
      <c r="Q1781" t="str">
        <f>TEXT(tbl_salesdata[[#This Row],[Order Date]],"dddd")</f>
        <v>Wednesday</v>
      </c>
      <c r="R1781" t="str">
        <f>IF(tbl_salesdata[[#This Row],[Weekdaynum]]&gt;5,"Yes","No")</f>
        <v>No</v>
      </c>
    </row>
    <row r="1782" spans="1:18" x14ac:dyDescent="0.35">
      <c r="A1782">
        <v>863480603</v>
      </c>
      <c r="B1782" s="3">
        <v>42343</v>
      </c>
      <c r="C1782" s="3">
        <v>42356</v>
      </c>
      <c r="D1782" t="s">
        <v>138</v>
      </c>
      <c r="E1782" t="s">
        <v>24</v>
      </c>
      <c r="F1782" t="s">
        <v>76</v>
      </c>
      <c r="G1782" t="s">
        <v>18</v>
      </c>
      <c r="H1782" t="s">
        <v>19</v>
      </c>
      <c r="I1782" s="9">
        <v>1954</v>
      </c>
      <c r="J1782" s="9">
        <v>668.27</v>
      </c>
      <c r="K1782" s="9">
        <v>502.54</v>
      </c>
      <c r="L1782" s="9">
        <f>tbl_salesdata[[#This Row],[Units Sold]]*tbl_salesdata[[#This Row],[Unit Cost]]</f>
        <v>981963.16</v>
      </c>
      <c r="M1782" s="9">
        <f>tbl_salesdata[[#This Row],[Units Sold]]*tbl_salesdata[[#This Row],[Unit Price]]</f>
        <v>1305799.58</v>
      </c>
      <c r="N1782" s="9">
        <f>tbl_salesdata[[#This Row],[Total Sales]]-tbl_salesdata[[#This Row],[Total Cost]]</f>
        <v>323836.42000000004</v>
      </c>
      <c r="O1782">
        <f>tbl_salesdata[[#This Row],[Ship Date]]-tbl_salesdata[[#This Row],[Order Date]]</f>
        <v>13</v>
      </c>
      <c r="P1782">
        <f>WEEKDAY(tbl_salesdata[[#This Row],[Order Date]],2)</f>
        <v>6</v>
      </c>
      <c r="Q1782" t="str">
        <f>TEXT(tbl_salesdata[[#This Row],[Order Date]],"dddd")</f>
        <v>Saturday</v>
      </c>
      <c r="R1782" t="str">
        <f>IF(tbl_salesdata[[#This Row],[Weekdaynum]]&gt;5,"Yes","No")</f>
        <v>Yes</v>
      </c>
    </row>
    <row r="1783" spans="1:18" hidden="1" x14ac:dyDescent="0.35">
      <c r="A1783">
        <v>643259227</v>
      </c>
      <c r="B1783" s="3">
        <v>43947</v>
      </c>
      <c r="C1783" s="3">
        <v>43955</v>
      </c>
      <c r="D1783" t="s">
        <v>71</v>
      </c>
      <c r="E1783" t="s">
        <v>21</v>
      </c>
      <c r="F1783" t="s">
        <v>47</v>
      </c>
      <c r="G1783" t="s">
        <v>18</v>
      </c>
      <c r="H1783" t="s">
        <v>26</v>
      </c>
      <c r="I1783" s="9">
        <v>3555</v>
      </c>
      <c r="J1783" s="9">
        <v>421.89</v>
      </c>
      <c r="K1783" s="9">
        <v>364.69</v>
      </c>
      <c r="L1783" s="9">
        <f>tbl_salesdata[[#This Row],[Units Sold]]*tbl_salesdata[[#This Row],[Unit Cost]]</f>
        <v>1296472.95</v>
      </c>
      <c r="M1783" s="9">
        <f>tbl_salesdata[[#This Row],[Units Sold]]*tbl_salesdata[[#This Row],[Unit Price]]</f>
        <v>1499818.95</v>
      </c>
      <c r="N1783" s="9">
        <f>tbl_salesdata[[#This Row],[Total Sales]]-tbl_salesdata[[#This Row],[Total Cost]]</f>
        <v>203346</v>
      </c>
      <c r="O1783">
        <f>tbl_salesdata[[#This Row],[Ship Date]]-tbl_salesdata[[#This Row],[Order Date]]</f>
        <v>8</v>
      </c>
      <c r="P1783">
        <f>WEEKDAY(tbl_salesdata[[#This Row],[Order Date]],2)</f>
        <v>7</v>
      </c>
      <c r="Q1783" t="str">
        <f>TEXT(tbl_salesdata[[#This Row],[Order Date]],"dddd")</f>
        <v>Sunday</v>
      </c>
      <c r="R1783" t="str">
        <f>IF(tbl_salesdata[[#This Row],[Weekdaynum]]&gt;5,"Yes","No")</f>
        <v>Yes</v>
      </c>
    </row>
    <row r="1784" spans="1:18" hidden="1" x14ac:dyDescent="0.35">
      <c r="A1784">
        <v>151312482</v>
      </c>
      <c r="B1784" s="3">
        <v>42892</v>
      </c>
      <c r="C1784" s="3">
        <v>42909</v>
      </c>
      <c r="D1784" t="s">
        <v>20</v>
      </c>
      <c r="E1784" t="s">
        <v>21</v>
      </c>
      <c r="F1784" t="s">
        <v>42</v>
      </c>
      <c r="G1784" t="s">
        <v>14</v>
      </c>
      <c r="H1784" t="s">
        <v>34</v>
      </c>
      <c r="I1784" s="9">
        <v>5581</v>
      </c>
      <c r="J1784" s="9">
        <v>437.2</v>
      </c>
      <c r="K1784" s="9">
        <v>263.33</v>
      </c>
      <c r="L1784" s="9">
        <f>tbl_salesdata[[#This Row],[Units Sold]]*tbl_salesdata[[#This Row],[Unit Cost]]</f>
        <v>1469644.73</v>
      </c>
      <c r="M1784" s="9">
        <f>tbl_salesdata[[#This Row],[Units Sold]]*tbl_salesdata[[#This Row],[Unit Price]]</f>
        <v>2440013.1999999997</v>
      </c>
      <c r="N1784" s="9">
        <f>tbl_salesdata[[#This Row],[Total Sales]]-tbl_salesdata[[#This Row],[Total Cost]]</f>
        <v>970368.46999999974</v>
      </c>
      <c r="O1784">
        <f>tbl_salesdata[[#This Row],[Ship Date]]-tbl_salesdata[[#This Row],[Order Date]]</f>
        <v>17</v>
      </c>
      <c r="P1784">
        <f>WEEKDAY(tbl_salesdata[[#This Row],[Order Date]],2)</f>
        <v>2</v>
      </c>
      <c r="Q1784" t="str">
        <f>TEXT(tbl_salesdata[[#This Row],[Order Date]],"dddd")</f>
        <v>Tuesday</v>
      </c>
      <c r="R1784" t="str">
        <f>IF(tbl_salesdata[[#This Row],[Weekdaynum]]&gt;5,"Yes","No")</f>
        <v>No</v>
      </c>
    </row>
    <row r="1785" spans="1:18" hidden="1" x14ac:dyDescent="0.35">
      <c r="A1785">
        <v>750047194</v>
      </c>
      <c r="B1785" s="3">
        <v>44043</v>
      </c>
      <c r="C1785" s="3">
        <v>44044</v>
      </c>
      <c r="D1785" t="s">
        <v>48</v>
      </c>
      <c r="E1785" t="s">
        <v>21</v>
      </c>
      <c r="F1785" t="s">
        <v>56</v>
      </c>
      <c r="G1785" t="s">
        <v>14</v>
      </c>
      <c r="H1785" t="s">
        <v>15</v>
      </c>
      <c r="I1785" s="9">
        <v>4487</v>
      </c>
      <c r="J1785" s="9">
        <v>9.33</v>
      </c>
      <c r="K1785" s="9">
        <v>6.92</v>
      </c>
      <c r="L1785" s="9">
        <f>tbl_salesdata[[#This Row],[Units Sold]]*tbl_salesdata[[#This Row],[Unit Cost]]</f>
        <v>31050.04</v>
      </c>
      <c r="M1785" s="9">
        <f>tbl_salesdata[[#This Row],[Units Sold]]*tbl_salesdata[[#This Row],[Unit Price]]</f>
        <v>41863.71</v>
      </c>
      <c r="N1785" s="9">
        <f>tbl_salesdata[[#This Row],[Total Sales]]-tbl_salesdata[[#This Row],[Total Cost]]</f>
        <v>10813.669999999998</v>
      </c>
      <c r="O1785">
        <f>tbl_salesdata[[#This Row],[Ship Date]]-tbl_salesdata[[#This Row],[Order Date]]</f>
        <v>1</v>
      </c>
      <c r="P1785">
        <f>WEEKDAY(tbl_salesdata[[#This Row],[Order Date]],2)</f>
        <v>5</v>
      </c>
      <c r="Q1785" t="str">
        <f>TEXT(tbl_salesdata[[#This Row],[Order Date]],"dddd")</f>
        <v>Friday</v>
      </c>
      <c r="R1785" t="str">
        <f>IF(tbl_salesdata[[#This Row],[Weekdaynum]]&gt;5,"Yes","No")</f>
        <v>No</v>
      </c>
    </row>
    <row r="1786" spans="1:18" hidden="1" x14ac:dyDescent="0.35">
      <c r="A1786">
        <v>622324693</v>
      </c>
      <c r="B1786" s="3">
        <v>42645</v>
      </c>
      <c r="C1786" s="3">
        <v>42657</v>
      </c>
      <c r="D1786" t="s">
        <v>118</v>
      </c>
      <c r="E1786" t="s">
        <v>24</v>
      </c>
      <c r="F1786" t="s">
        <v>25</v>
      </c>
      <c r="G1786" t="s">
        <v>14</v>
      </c>
      <c r="H1786" t="s">
        <v>19</v>
      </c>
      <c r="I1786" s="9">
        <v>8561</v>
      </c>
      <c r="J1786" s="9">
        <v>205.7</v>
      </c>
      <c r="K1786" s="9">
        <v>117.11</v>
      </c>
      <c r="L1786" s="9">
        <f>tbl_salesdata[[#This Row],[Units Sold]]*tbl_salesdata[[#This Row],[Unit Cost]]</f>
        <v>1002578.71</v>
      </c>
      <c r="M1786" s="9">
        <f>tbl_salesdata[[#This Row],[Units Sold]]*tbl_salesdata[[#This Row],[Unit Price]]</f>
        <v>1760997.7</v>
      </c>
      <c r="N1786" s="9">
        <f>tbl_salesdata[[#This Row],[Total Sales]]-tbl_salesdata[[#This Row],[Total Cost]]</f>
        <v>758418.99</v>
      </c>
      <c r="O1786">
        <f>tbl_salesdata[[#This Row],[Ship Date]]-tbl_salesdata[[#This Row],[Order Date]]</f>
        <v>12</v>
      </c>
      <c r="P1786">
        <f>WEEKDAY(tbl_salesdata[[#This Row],[Order Date]],2)</f>
        <v>7</v>
      </c>
      <c r="Q1786" t="str">
        <f>TEXT(tbl_salesdata[[#This Row],[Order Date]],"dddd")</f>
        <v>Sunday</v>
      </c>
      <c r="R1786" t="str">
        <f>IF(tbl_salesdata[[#This Row],[Weekdaynum]]&gt;5,"Yes","No")</f>
        <v>Yes</v>
      </c>
    </row>
    <row r="1787" spans="1:18" hidden="1" x14ac:dyDescent="0.35">
      <c r="A1787">
        <v>721318805</v>
      </c>
      <c r="B1787" s="3">
        <v>42337</v>
      </c>
      <c r="C1787" s="3">
        <v>42344</v>
      </c>
      <c r="D1787" t="s">
        <v>71</v>
      </c>
      <c r="E1787" t="s">
        <v>21</v>
      </c>
      <c r="F1787" t="s">
        <v>56</v>
      </c>
      <c r="G1787" t="s">
        <v>18</v>
      </c>
      <c r="H1787" t="s">
        <v>26</v>
      </c>
      <c r="I1787" s="9">
        <v>3118</v>
      </c>
      <c r="J1787" s="9">
        <v>9.33</v>
      </c>
      <c r="K1787" s="9">
        <v>6.92</v>
      </c>
      <c r="L1787" s="9">
        <f>tbl_salesdata[[#This Row],[Units Sold]]*tbl_salesdata[[#This Row],[Unit Cost]]</f>
        <v>21576.560000000001</v>
      </c>
      <c r="M1787" s="9">
        <f>tbl_salesdata[[#This Row],[Units Sold]]*tbl_salesdata[[#This Row],[Unit Price]]</f>
        <v>29090.94</v>
      </c>
      <c r="N1787" s="9">
        <f>tbl_salesdata[[#This Row],[Total Sales]]-tbl_salesdata[[#This Row],[Total Cost]]</f>
        <v>7514.3799999999974</v>
      </c>
      <c r="O1787">
        <f>tbl_salesdata[[#This Row],[Ship Date]]-tbl_salesdata[[#This Row],[Order Date]]</f>
        <v>7</v>
      </c>
      <c r="P1787">
        <f>WEEKDAY(tbl_salesdata[[#This Row],[Order Date]],2)</f>
        <v>7</v>
      </c>
      <c r="Q1787" t="str">
        <f>TEXT(tbl_salesdata[[#This Row],[Order Date]],"dddd")</f>
        <v>Sunday</v>
      </c>
      <c r="R1787" t="str">
        <f>IF(tbl_salesdata[[#This Row],[Weekdaynum]]&gt;5,"Yes","No")</f>
        <v>Yes</v>
      </c>
    </row>
    <row r="1788" spans="1:18" hidden="1" x14ac:dyDescent="0.35">
      <c r="A1788">
        <v>720515859</v>
      </c>
      <c r="B1788" s="3">
        <v>43915</v>
      </c>
      <c r="C1788" s="3">
        <v>43927</v>
      </c>
      <c r="D1788" t="s">
        <v>218</v>
      </c>
      <c r="E1788" t="s">
        <v>38</v>
      </c>
      <c r="F1788" t="s">
        <v>13</v>
      </c>
      <c r="G1788" t="s">
        <v>18</v>
      </c>
      <c r="H1788" t="s">
        <v>34</v>
      </c>
      <c r="I1788" s="9">
        <v>5509</v>
      </c>
      <c r="J1788" s="9">
        <v>255.28</v>
      </c>
      <c r="K1788" s="9">
        <v>159.41999999999999</v>
      </c>
      <c r="L1788" s="9">
        <f>tbl_salesdata[[#This Row],[Units Sold]]*tbl_salesdata[[#This Row],[Unit Cost]]</f>
        <v>878244.77999999991</v>
      </c>
      <c r="M1788" s="9">
        <f>tbl_salesdata[[#This Row],[Units Sold]]*tbl_salesdata[[#This Row],[Unit Price]]</f>
        <v>1406337.52</v>
      </c>
      <c r="N1788" s="9">
        <f>tbl_salesdata[[#This Row],[Total Sales]]-tbl_salesdata[[#This Row],[Total Cost]]</f>
        <v>528092.74000000011</v>
      </c>
      <c r="O1788">
        <f>tbl_salesdata[[#This Row],[Ship Date]]-tbl_salesdata[[#This Row],[Order Date]]</f>
        <v>12</v>
      </c>
      <c r="P1788">
        <f>WEEKDAY(tbl_salesdata[[#This Row],[Order Date]],2)</f>
        <v>3</v>
      </c>
      <c r="Q1788" t="str">
        <f>TEXT(tbl_salesdata[[#This Row],[Order Date]],"dddd")</f>
        <v>Wednesday</v>
      </c>
      <c r="R1788" t="str">
        <f>IF(tbl_salesdata[[#This Row],[Weekdaynum]]&gt;5,"Yes","No")</f>
        <v>No</v>
      </c>
    </row>
    <row r="1789" spans="1:18" hidden="1" x14ac:dyDescent="0.35">
      <c r="A1789">
        <v>363714683</v>
      </c>
      <c r="B1789" s="3">
        <v>44103</v>
      </c>
      <c r="C1789" s="3">
        <v>44106</v>
      </c>
      <c r="D1789" t="s">
        <v>110</v>
      </c>
      <c r="E1789" t="s">
        <v>38</v>
      </c>
      <c r="F1789" t="s">
        <v>30</v>
      </c>
      <c r="G1789" t="s">
        <v>14</v>
      </c>
      <c r="H1789" t="s">
        <v>15</v>
      </c>
      <c r="I1789" s="9">
        <v>112</v>
      </c>
      <c r="J1789" s="9">
        <v>81.73</v>
      </c>
      <c r="K1789" s="9">
        <v>56.67</v>
      </c>
      <c r="L1789" s="9">
        <f>tbl_salesdata[[#This Row],[Units Sold]]*tbl_salesdata[[#This Row],[Unit Cost]]</f>
        <v>6347.04</v>
      </c>
      <c r="M1789" s="9">
        <f>tbl_salesdata[[#This Row],[Units Sold]]*tbl_salesdata[[#This Row],[Unit Price]]</f>
        <v>9153.76</v>
      </c>
      <c r="N1789" s="9">
        <f>tbl_salesdata[[#This Row],[Total Sales]]-tbl_salesdata[[#This Row],[Total Cost]]</f>
        <v>2806.7200000000003</v>
      </c>
      <c r="O1789">
        <f>tbl_salesdata[[#This Row],[Ship Date]]-tbl_salesdata[[#This Row],[Order Date]]</f>
        <v>3</v>
      </c>
      <c r="P1789">
        <f>WEEKDAY(tbl_salesdata[[#This Row],[Order Date]],2)</f>
        <v>2</v>
      </c>
      <c r="Q1789" t="str">
        <f>TEXT(tbl_salesdata[[#This Row],[Order Date]],"dddd")</f>
        <v>Tuesday</v>
      </c>
      <c r="R1789" t="str">
        <f>IF(tbl_salesdata[[#This Row],[Weekdaynum]]&gt;5,"Yes","No")</f>
        <v>No</v>
      </c>
    </row>
    <row r="1790" spans="1:18" hidden="1" x14ac:dyDescent="0.35">
      <c r="A1790">
        <v>815026605</v>
      </c>
      <c r="B1790" s="3">
        <v>44707</v>
      </c>
      <c r="C1790" s="3">
        <v>44715</v>
      </c>
      <c r="D1790" t="s">
        <v>169</v>
      </c>
      <c r="E1790" t="s">
        <v>29</v>
      </c>
      <c r="F1790" t="s">
        <v>56</v>
      </c>
      <c r="G1790" t="s">
        <v>18</v>
      </c>
      <c r="H1790" t="s">
        <v>15</v>
      </c>
      <c r="I1790" s="9">
        <v>3339</v>
      </c>
      <c r="J1790" s="9">
        <v>9.33</v>
      </c>
      <c r="K1790" s="9">
        <v>6.92</v>
      </c>
      <c r="L1790" s="9">
        <f>tbl_salesdata[[#This Row],[Units Sold]]*tbl_salesdata[[#This Row],[Unit Cost]]</f>
        <v>23105.88</v>
      </c>
      <c r="M1790" s="9">
        <f>tbl_salesdata[[#This Row],[Units Sold]]*tbl_salesdata[[#This Row],[Unit Price]]</f>
        <v>31152.87</v>
      </c>
      <c r="N1790" s="9">
        <f>tbl_salesdata[[#This Row],[Total Sales]]-tbl_salesdata[[#This Row],[Total Cost]]</f>
        <v>8046.989999999998</v>
      </c>
      <c r="O1790">
        <f>tbl_salesdata[[#This Row],[Ship Date]]-tbl_salesdata[[#This Row],[Order Date]]</f>
        <v>8</v>
      </c>
      <c r="P1790">
        <f>WEEKDAY(tbl_salesdata[[#This Row],[Order Date]],2)</f>
        <v>4</v>
      </c>
      <c r="Q1790" t="str">
        <f>TEXT(tbl_salesdata[[#This Row],[Order Date]],"dddd")</f>
        <v>Thursday</v>
      </c>
      <c r="R1790" t="str">
        <f>IF(tbl_salesdata[[#This Row],[Weekdaynum]]&gt;5,"Yes","No")</f>
        <v>No</v>
      </c>
    </row>
    <row r="1791" spans="1:18" hidden="1" x14ac:dyDescent="0.35">
      <c r="A1791">
        <v>608875453</v>
      </c>
      <c r="B1791" s="3">
        <v>44769</v>
      </c>
      <c r="C1791" s="3">
        <v>44779</v>
      </c>
      <c r="D1791" t="s">
        <v>187</v>
      </c>
      <c r="E1791" t="s">
        <v>29</v>
      </c>
      <c r="F1791" t="s">
        <v>13</v>
      </c>
      <c r="G1791" t="s">
        <v>14</v>
      </c>
      <c r="H1791" t="s">
        <v>26</v>
      </c>
      <c r="I1791" s="9">
        <v>8632</v>
      </c>
      <c r="J1791" s="9">
        <v>255.28</v>
      </c>
      <c r="K1791" s="9">
        <v>159.41999999999999</v>
      </c>
      <c r="L1791" s="9">
        <f>tbl_salesdata[[#This Row],[Units Sold]]*tbl_salesdata[[#This Row],[Unit Cost]]</f>
        <v>1376113.44</v>
      </c>
      <c r="M1791" s="9">
        <f>tbl_salesdata[[#This Row],[Units Sold]]*tbl_salesdata[[#This Row],[Unit Price]]</f>
        <v>2203576.96</v>
      </c>
      <c r="N1791" s="9">
        <f>tbl_salesdata[[#This Row],[Total Sales]]-tbl_salesdata[[#This Row],[Total Cost]]</f>
        <v>827463.52</v>
      </c>
      <c r="O1791">
        <f>tbl_salesdata[[#This Row],[Ship Date]]-tbl_salesdata[[#This Row],[Order Date]]</f>
        <v>10</v>
      </c>
      <c r="P1791">
        <f>WEEKDAY(tbl_salesdata[[#This Row],[Order Date]],2)</f>
        <v>3</v>
      </c>
      <c r="Q1791" t="str">
        <f>TEXT(tbl_salesdata[[#This Row],[Order Date]],"dddd")</f>
        <v>Wednesday</v>
      </c>
      <c r="R1791" t="str">
        <f>IF(tbl_salesdata[[#This Row],[Weekdaynum]]&gt;5,"Yes","No")</f>
        <v>No</v>
      </c>
    </row>
    <row r="1792" spans="1:18" hidden="1" x14ac:dyDescent="0.35">
      <c r="A1792">
        <v>599997556</v>
      </c>
      <c r="B1792" s="3">
        <v>43874</v>
      </c>
      <c r="C1792" s="3">
        <v>43886</v>
      </c>
      <c r="D1792" t="s">
        <v>203</v>
      </c>
      <c r="E1792" t="s">
        <v>21</v>
      </c>
      <c r="F1792" t="s">
        <v>22</v>
      </c>
      <c r="G1792" t="s">
        <v>18</v>
      </c>
      <c r="H1792" t="s">
        <v>34</v>
      </c>
      <c r="I1792" s="9">
        <v>1465</v>
      </c>
      <c r="J1792" s="9">
        <v>47.45</v>
      </c>
      <c r="K1792" s="9">
        <v>31.79</v>
      </c>
      <c r="L1792" s="9">
        <f>tbl_salesdata[[#This Row],[Units Sold]]*tbl_salesdata[[#This Row],[Unit Cost]]</f>
        <v>46572.35</v>
      </c>
      <c r="M1792" s="9">
        <f>tbl_salesdata[[#This Row],[Units Sold]]*tbl_salesdata[[#This Row],[Unit Price]]</f>
        <v>69514.25</v>
      </c>
      <c r="N1792" s="9">
        <f>tbl_salesdata[[#This Row],[Total Sales]]-tbl_salesdata[[#This Row],[Total Cost]]</f>
        <v>22941.9</v>
      </c>
      <c r="O1792">
        <f>tbl_salesdata[[#This Row],[Ship Date]]-tbl_salesdata[[#This Row],[Order Date]]</f>
        <v>12</v>
      </c>
      <c r="P1792">
        <f>WEEKDAY(tbl_salesdata[[#This Row],[Order Date]],2)</f>
        <v>4</v>
      </c>
      <c r="Q1792" t="str">
        <f>TEXT(tbl_salesdata[[#This Row],[Order Date]],"dddd")</f>
        <v>Thursday</v>
      </c>
      <c r="R1792" t="str">
        <f>IF(tbl_salesdata[[#This Row],[Weekdaynum]]&gt;5,"Yes","No")</f>
        <v>No</v>
      </c>
    </row>
    <row r="1793" spans="1:18" hidden="1" x14ac:dyDescent="0.35">
      <c r="A1793">
        <v>813441741</v>
      </c>
      <c r="B1793" s="3">
        <v>44267</v>
      </c>
      <c r="C1793" s="3">
        <v>44272</v>
      </c>
      <c r="D1793" t="s">
        <v>210</v>
      </c>
      <c r="E1793" t="s">
        <v>38</v>
      </c>
      <c r="F1793" t="s">
        <v>25</v>
      </c>
      <c r="G1793" t="s">
        <v>18</v>
      </c>
      <c r="H1793" t="s">
        <v>15</v>
      </c>
      <c r="I1793" s="9">
        <v>4342</v>
      </c>
      <c r="J1793" s="9">
        <v>205.7</v>
      </c>
      <c r="K1793" s="9">
        <v>117.11</v>
      </c>
      <c r="L1793" s="9">
        <f>tbl_salesdata[[#This Row],[Units Sold]]*tbl_salesdata[[#This Row],[Unit Cost]]</f>
        <v>508491.62</v>
      </c>
      <c r="M1793" s="9">
        <f>tbl_salesdata[[#This Row],[Units Sold]]*tbl_salesdata[[#This Row],[Unit Price]]</f>
        <v>893149.39999999991</v>
      </c>
      <c r="N1793" s="9">
        <f>tbl_salesdata[[#This Row],[Total Sales]]-tbl_salesdata[[#This Row],[Total Cost]]</f>
        <v>384657.77999999991</v>
      </c>
      <c r="O1793">
        <f>tbl_salesdata[[#This Row],[Ship Date]]-tbl_salesdata[[#This Row],[Order Date]]</f>
        <v>5</v>
      </c>
      <c r="P1793">
        <f>WEEKDAY(tbl_salesdata[[#This Row],[Order Date]],2)</f>
        <v>5</v>
      </c>
      <c r="Q1793" t="str">
        <f>TEXT(tbl_salesdata[[#This Row],[Order Date]],"dddd")</f>
        <v>Friday</v>
      </c>
      <c r="R1793" t="str">
        <f>IF(tbl_salesdata[[#This Row],[Weekdaynum]]&gt;5,"Yes","No")</f>
        <v>No</v>
      </c>
    </row>
    <row r="1794" spans="1:18" hidden="1" x14ac:dyDescent="0.35">
      <c r="A1794">
        <v>894569337</v>
      </c>
      <c r="B1794" s="3">
        <v>44038</v>
      </c>
      <c r="C1794" s="3">
        <v>44043</v>
      </c>
      <c r="D1794" t="s">
        <v>138</v>
      </c>
      <c r="E1794" t="s">
        <v>24</v>
      </c>
      <c r="F1794" t="s">
        <v>25</v>
      </c>
      <c r="G1794" t="s">
        <v>14</v>
      </c>
      <c r="H1794" t="s">
        <v>26</v>
      </c>
      <c r="I1794" s="9">
        <v>1801</v>
      </c>
      <c r="J1794" s="9">
        <v>205.7</v>
      </c>
      <c r="K1794" s="9">
        <v>117.11</v>
      </c>
      <c r="L1794" s="9">
        <f>tbl_salesdata[[#This Row],[Units Sold]]*tbl_salesdata[[#This Row],[Unit Cost]]</f>
        <v>210915.11</v>
      </c>
      <c r="M1794" s="9">
        <f>tbl_salesdata[[#This Row],[Units Sold]]*tbl_salesdata[[#This Row],[Unit Price]]</f>
        <v>370465.69999999995</v>
      </c>
      <c r="N1794" s="9">
        <f>tbl_salesdata[[#This Row],[Total Sales]]-tbl_salesdata[[#This Row],[Total Cost]]</f>
        <v>159550.58999999997</v>
      </c>
      <c r="O1794">
        <f>tbl_salesdata[[#This Row],[Ship Date]]-tbl_salesdata[[#This Row],[Order Date]]</f>
        <v>5</v>
      </c>
      <c r="P1794">
        <f>WEEKDAY(tbl_salesdata[[#This Row],[Order Date]],2)</f>
        <v>7</v>
      </c>
      <c r="Q1794" t="str">
        <f>TEXT(tbl_salesdata[[#This Row],[Order Date]],"dddd")</f>
        <v>Sunday</v>
      </c>
      <c r="R1794" t="str">
        <f>IF(tbl_salesdata[[#This Row],[Weekdaynum]]&gt;5,"Yes","No")</f>
        <v>Yes</v>
      </c>
    </row>
    <row r="1795" spans="1:18" hidden="1" x14ac:dyDescent="0.35">
      <c r="A1795">
        <v>559054172</v>
      </c>
      <c r="B1795" s="3">
        <v>44829</v>
      </c>
      <c r="C1795" s="3">
        <v>44838</v>
      </c>
      <c r="D1795" t="s">
        <v>84</v>
      </c>
      <c r="E1795" t="s">
        <v>24</v>
      </c>
      <c r="F1795" t="s">
        <v>13</v>
      </c>
      <c r="G1795" t="s">
        <v>18</v>
      </c>
      <c r="H1795" t="s">
        <v>15</v>
      </c>
      <c r="I1795" s="9">
        <v>5408</v>
      </c>
      <c r="J1795" s="9">
        <v>255.28</v>
      </c>
      <c r="K1795" s="9">
        <v>159.41999999999999</v>
      </c>
      <c r="L1795" s="9">
        <f>tbl_salesdata[[#This Row],[Units Sold]]*tbl_salesdata[[#This Row],[Unit Cost]]</f>
        <v>862143.36</v>
      </c>
      <c r="M1795" s="9">
        <f>tbl_salesdata[[#This Row],[Units Sold]]*tbl_salesdata[[#This Row],[Unit Price]]</f>
        <v>1380554.24</v>
      </c>
      <c r="N1795" s="9">
        <f>tbl_salesdata[[#This Row],[Total Sales]]-tbl_salesdata[[#This Row],[Total Cost]]</f>
        <v>518410.88</v>
      </c>
      <c r="O1795">
        <f>tbl_salesdata[[#This Row],[Ship Date]]-tbl_salesdata[[#This Row],[Order Date]]</f>
        <v>9</v>
      </c>
      <c r="P1795">
        <f>WEEKDAY(tbl_salesdata[[#This Row],[Order Date]],2)</f>
        <v>7</v>
      </c>
      <c r="Q1795" t="str">
        <f>TEXT(tbl_salesdata[[#This Row],[Order Date]],"dddd")</f>
        <v>Sunday</v>
      </c>
      <c r="R1795" t="str">
        <f>IF(tbl_salesdata[[#This Row],[Weekdaynum]]&gt;5,"Yes","No")</f>
        <v>Yes</v>
      </c>
    </row>
    <row r="1796" spans="1:18" hidden="1" x14ac:dyDescent="0.35">
      <c r="A1796">
        <v>942882573</v>
      </c>
      <c r="B1796" s="3">
        <v>42512</v>
      </c>
      <c r="C1796" s="3">
        <v>42513</v>
      </c>
      <c r="D1796" t="s">
        <v>86</v>
      </c>
      <c r="E1796" t="s">
        <v>29</v>
      </c>
      <c r="F1796" t="s">
        <v>56</v>
      </c>
      <c r="G1796" t="s">
        <v>14</v>
      </c>
      <c r="H1796" t="s">
        <v>26</v>
      </c>
      <c r="I1796" s="9">
        <v>8761</v>
      </c>
      <c r="J1796" s="9">
        <v>9.33</v>
      </c>
      <c r="K1796" s="9">
        <v>6.92</v>
      </c>
      <c r="L1796" s="9">
        <f>tbl_salesdata[[#This Row],[Units Sold]]*tbl_salesdata[[#This Row],[Unit Cost]]</f>
        <v>60626.12</v>
      </c>
      <c r="M1796" s="9">
        <f>tbl_salesdata[[#This Row],[Units Sold]]*tbl_salesdata[[#This Row],[Unit Price]]</f>
        <v>81740.13</v>
      </c>
      <c r="N1796" s="9">
        <f>tbl_salesdata[[#This Row],[Total Sales]]-tbl_salesdata[[#This Row],[Total Cost]]</f>
        <v>21114.010000000002</v>
      </c>
      <c r="O1796">
        <f>tbl_salesdata[[#This Row],[Ship Date]]-tbl_salesdata[[#This Row],[Order Date]]</f>
        <v>1</v>
      </c>
      <c r="P1796">
        <f>WEEKDAY(tbl_salesdata[[#This Row],[Order Date]],2)</f>
        <v>7</v>
      </c>
      <c r="Q1796" t="str">
        <f>TEXT(tbl_salesdata[[#This Row],[Order Date]],"dddd")</f>
        <v>Sunday</v>
      </c>
      <c r="R1796" t="str">
        <f>IF(tbl_salesdata[[#This Row],[Weekdaynum]]&gt;5,"Yes","No")</f>
        <v>Yes</v>
      </c>
    </row>
    <row r="1797" spans="1:18" hidden="1" x14ac:dyDescent="0.35">
      <c r="A1797">
        <v>552353370</v>
      </c>
      <c r="B1797" s="3">
        <v>43388</v>
      </c>
      <c r="C1797" s="3">
        <v>43404</v>
      </c>
      <c r="D1797" t="s">
        <v>167</v>
      </c>
      <c r="E1797" t="s">
        <v>38</v>
      </c>
      <c r="F1797" t="s">
        <v>33</v>
      </c>
      <c r="G1797" t="s">
        <v>14</v>
      </c>
      <c r="H1797" t="s">
        <v>15</v>
      </c>
      <c r="I1797" s="9">
        <v>2491</v>
      </c>
      <c r="J1797" s="9">
        <v>109.28</v>
      </c>
      <c r="K1797" s="9">
        <v>35.840000000000003</v>
      </c>
      <c r="L1797" s="9">
        <f>tbl_salesdata[[#This Row],[Units Sold]]*tbl_salesdata[[#This Row],[Unit Cost]]</f>
        <v>89277.440000000002</v>
      </c>
      <c r="M1797" s="9">
        <f>tbl_salesdata[[#This Row],[Units Sold]]*tbl_salesdata[[#This Row],[Unit Price]]</f>
        <v>272216.48</v>
      </c>
      <c r="N1797" s="9">
        <f>tbl_salesdata[[#This Row],[Total Sales]]-tbl_salesdata[[#This Row],[Total Cost]]</f>
        <v>182939.03999999998</v>
      </c>
      <c r="O1797">
        <f>tbl_salesdata[[#This Row],[Ship Date]]-tbl_salesdata[[#This Row],[Order Date]]</f>
        <v>16</v>
      </c>
      <c r="P1797">
        <f>WEEKDAY(tbl_salesdata[[#This Row],[Order Date]],2)</f>
        <v>1</v>
      </c>
      <c r="Q1797" t="str">
        <f>TEXT(tbl_salesdata[[#This Row],[Order Date]],"dddd")</f>
        <v>Monday</v>
      </c>
      <c r="R1797" t="str">
        <f>IF(tbl_salesdata[[#This Row],[Weekdaynum]]&gt;5,"Yes","No")</f>
        <v>No</v>
      </c>
    </row>
    <row r="1798" spans="1:18" x14ac:dyDescent="0.35">
      <c r="A1798">
        <v>276850593</v>
      </c>
      <c r="B1798" s="3">
        <v>44429</v>
      </c>
      <c r="C1798" s="3">
        <v>44434</v>
      </c>
      <c r="D1798" t="s">
        <v>117</v>
      </c>
      <c r="E1798" t="s">
        <v>21</v>
      </c>
      <c r="F1798" t="s">
        <v>13</v>
      </c>
      <c r="G1798" t="s">
        <v>18</v>
      </c>
      <c r="H1798" t="s">
        <v>26</v>
      </c>
      <c r="I1798" s="9">
        <v>5097</v>
      </c>
      <c r="J1798" s="9">
        <v>255.28</v>
      </c>
      <c r="K1798" s="9">
        <v>159.41999999999999</v>
      </c>
      <c r="L1798" s="9">
        <f>tbl_salesdata[[#This Row],[Units Sold]]*tbl_salesdata[[#This Row],[Unit Cost]]</f>
        <v>812563.74</v>
      </c>
      <c r="M1798" s="9">
        <f>tbl_salesdata[[#This Row],[Units Sold]]*tbl_salesdata[[#This Row],[Unit Price]]</f>
        <v>1301162.1599999999</v>
      </c>
      <c r="N1798" s="9">
        <f>tbl_salesdata[[#This Row],[Total Sales]]-tbl_salesdata[[#This Row],[Total Cost]]</f>
        <v>488598.41999999993</v>
      </c>
      <c r="O1798">
        <f>tbl_salesdata[[#This Row],[Ship Date]]-tbl_salesdata[[#This Row],[Order Date]]</f>
        <v>5</v>
      </c>
      <c r="P1798">
        <f>WEEKDAY(tbl_salesdata[[#This Row],[Order Date]],2)</f>
        <v>6</v>
      </c>
      <c r="Q1798" t="str">
        <f>TEXT(tbl_salesdata[[#This Row],[Order Date]],"dddd")</f>
        <v>Saturday</v>
      </c>
      <c r="R1798" t="str">
        <f>IF(tbl_salesdata[[#This Row],[Weekdaynum]]&gt;5,"Yes","No")</f>
        <v>Yes</v>
      </c>
    </row>
    <row r="1799" spans="1:18" hidden="1" x14ac:dyDescent="0.35">
      <c r="A1799">
        <v>824979960</v>
      </c>
      <c r="B1799" s="3">
        <v>42258</v>
      </c>
      <c r="C1799" s="3">
        <v>42276</v>
      </c>
      <c r="D1799" t="s">
        <v>170</v>
      </c>
      <c r="E1799" t="s">
        <v>12</v>
      </c>
      <c r="F1799" t="s">
        <v>56</v>
      </c>
      <c r="G1799" t="s">
        <v>18</v>
      </c>
      <c r="H1799" t="s">
        <v>34</v>
      </c>
      <c r="I1799" s="9">
        <v>8758</v>
      </c>
      <c r="J1799" s="9">
        <v>9.33</v>
      </c>
      <c r="K1799" s="9">
        <v>6.92</v>
      </c>
      <c r="L1799" s="9">
        <f>tbl_salesdata[[#This Row],[Units Sold]]*tbl_salesdata[[#This Row],[Unit Cost]]</f>
        <v>60605.36</v>
      </c>
      <c r="M1799" s="9">
        <f>tbl_salesdata[[#This Row],[Units Sold]]*tbl_salesdata[[#This Row],[Unit Price]]</f>
        <v>81712.14</v>
      </c>
      <c r="N1799" s="9">
        <f>tbl_salesdata[[#This Row],[Total Sales]]-tbl_salesdata[[#This Row],[Total Cost]]</f>
        <v>21106.78</v>
      </c>
      <c r="O1799">
        <f>tbl_salesdata[[#This Row],[Ship Date]]-tbl_salesdata[[#This Row],[Order Date]]</f>
        <v>18</v>
      </c>
      <c r="P1799">
        <f>WEEKDAY(tbl_salesdata[[#This Row],[Order Date]],2)</f>
        <v>5</v>
      </c>
      <c r="Q1799" t="str">
        <f>TEXT(tbl_salesdata[[#This Row],[Order Date]],"dddd")</f>
        <v>Friday</v>
      </c>
      <c r="R1799" t="str">
        <f>IF(tbl_salesdata[[#This Row],[Weekdaynum]]&gt;5,"Yes","No")</f>
        <v>No</v>
      </c>
    </row>
    <row r="1800" spans="1:18" hidden="1" x14ac:dyDescent="0.35">
      <c r="A1800">
        <v>202295911</v>
      </c>
      <c r="B1800" s="3">
        <v>42646</v>
      </c>
      <c r="C1800" s="3">
        <v>42660</v>
      </c>
      <c r="D1800" t="s">
        <v>28</v>
      </c>
      <c r="E1800" t="s">
        <v>29</v>
      </c>
      <c r="F1800" t="s">
        <v>42</v>
      </c>
      <c r="G1800" t="s">
        <v>14</v>
      </c>
      <c r="H1800" t="s">
        <v>34</v>
      </c>
      <c r="I1800" s="9">
        <v>2710</v>
      </c>
      <c r="J1800" s="9">
        <v>437.2</v>
      </c>
      <c r="K1800" s="9">
        <v>263.33</v>
      </c>
      <c r="L1800" s="9">
        <f>tbl_salesdata[[#This Row],[Units Sold]]*tbl_salesdata[[#This Row],[Unit Cost]]</f>
        <v>713624.29999999993</v>
      </c>
      <c r="M1800" s="9">
        <f>tbl_salesdata[[#This Row],[Units Sold]]*tbl_salesdata[[#This Row],[Unit Price]]</f>
        <v>1184812</v>
      </c>
      <c r="N1800" s="9">
        <f>tbl_salesdata[[#This Row],[Total Sales]]-tbl_salesdata[[#This Row],[Total Cost]]</f>
        <v>471187.70000000007</v>
      </c>
      <c r="O1800">
        <f>tbl_salesdata[[#This Row],[Ship Date]]-tbl_salesdata[[#This Row],[Order Date]]</f>
        <v>14</v>
      </c>
      <c r="P1800">
        <f>WEEKDAY(tbl_salesdata[[#This Row],[Order Date]],2)</f>
        <v>1</v>
      </c>
      <c r="Q1800" t="str">
        <f>TEXT(tbl_salesdata[[#This Row],[Order Date]],"dddd")</f>
        <v>Monday</v>
      </c>
      <c r="R1800" t="str">
        <f>IF(tbl_salesdata[[#This Row],[Weekdaynum]]&gt;5,"Yes","No")</f>
        <v>No</v>
      </c>
    </row>
    <row r="1801" spans="1:18" hidden="1" x14ac:dyDescent="0.35">
      <c r="A1801">
        <v>733574569</v>
      </c>
      <c r="B1801" s="3">
        <v>42096</v>
      </c>
      <c r="C1801" s="3">
        <v>42105</v>
      </c>
      <c r="D1801" t="s">
        <v>166</v>
      </c>
      <c r="E1801" t="s">
        <v>38</v>
      </c>
      <c r="F1801" t="s">
        <v>13</v>
      </c>
      <c r="G1801" t="s">
        <v>18</v>
      </c>
      <c r="H1801" t="s">
        <v>34</v>
      </c>
      <c r="I1801" s="9">
        <v>9871</v>
      </c>
      <c r="J1801" s="9">
        <v>255.28</v>
      </c>
      <c r="K1801" s="9">
        <v>159.41999999999999</v>
      </c>
      <c r="L1801" s="9">
        <f>tbl_salesdata[[#This Row],[Units Sold]]*tbl_salesdata[[#This Row],[Unit Cost]]</f>
        <v>1573634.8199999998</v>
      </c>
      <c r="M1801" s="9">
        <f>tbl_salesdata[[#This Row],[Units Sold]]*tbl_salesdata[[#This Row],[Unit Price]]</f>
        <v>2519868.88</v>
      </c>
      <c r="N1801" s="9">
        <f>tbl_salesdata[[#This Row],[Total Sales]]-tbl_salesdata[[#This Row],[Total Cost]]</f>
        <v>946234.06</v>
      </c>
      <c r="O1801">
        <f>tbl_salesdata[[#This Row],[Ship Date]]-tbl_salesdata[[#This Row],[Order Date]]</f>
        <v>9</v>
      </c>
      <c r="P1801">
        <f>WEEKDAY(tbl_salesdata[[#This Row],[Order Date]],2)</f>
        <v>4</v>
      </c>
      <c r="Q1801" t="str">
        <f>TEXT(tbl_salesdata[[#This Row],[Order Date]],"dddd")</f>
        <v>Thursday</v>
      </c>
      <c r="R1801" t="str">
        <f>IF(tbl_salesdata[[#This Row],[Weekdaynum]]&gt;5,"Yes","No")</f>
        <v>No</v>
      </c>
    </row>
    <row r="1802" spans="1:18" hidden="1" x14ac:dyDescent="0.35">
      <c r="A1802">
        <v>826677262</v>
      </c>
      <c r="B1802" s="3">
        <v>42702</v>
      </c>
      <c r="C1802" s="3">
        <v>42706</v>
      </c>
      <c r="D1802" t="s">
        <v>55</v>
      </c>
      <c r="E1802" t="s">
        <v>21</v>
      </c>
      <c r="F1802" t="s">
        <v>22</v>
      </c>
      <c r="G1802" t="s">
        <v>14</v>
      </c>
      <c r="H1802" t="s">
        <v>15</v>
      </c>
      <c r="I1802" s="9">
        <v>1027</v>
      </c>
      <c r="J1802" s="9">
        <v>47.45</v>
      </c>
      <c r="K1802" s="9">
        <v>31.79</v>
      </c>
      <c r="L1802" s="9">
        <f>tbl_salesdata[[#This Row],[Units Sold]]*tbl_salesdata[[#This Row],[Unit Cost]]</f>
        <v>32648.329999999998</v>
      </c>
      <c r="M1802" s="9">
        <f>tbl_salesdata[[#This Row],[Units Sold]]*tbl_salesdata[[#This Row],[Unit Price]]</f>
        <v>48731.15</v>
      </c>
      <c r="N1802" s="9">
        <f>tbl_salesdata[[#This Row],[Total Sales]]-tbl_salesdata[[#This Row],[Total Cost]]</f>
        <v>16082.820000000003</v>
      </c>
      <c r="O1802">
        <f>tbl_salesdata[[#This Row],[Ship Date]]-tbl_salesdata[[#This Row],[Order Date]]</f>
        <v>4</v>
      </c>
      <c r="P1802">
        <f>WEEKDAY(tbl_salesdata[[#This Row],[Order Date]],2)</f>
        <v>1</v>
      </c>
      <c r="Q1802" t="str">
        <f>TEXT(tbl_salesdata[[#This Row],[Order Date]],"dddd")</f>
        <v>Monday</v>
      </c>
      <c r="R1802" t="str">
        <f>IF(tbl_salesdata[[#This Row],[Weekdaynum]]&gt;5,"Yes","No")</f>
        <v>No</v>
      </c>
    </row>
    <row r="1803" spans="1:18" hidden="1" x14ac:dyDescent="0.35">
      <c r="A1803">
        <v>759777820</v>
      </c>
      <c r="B1803" s="3">
        <v>42794</v>
      </c>
      <c r="C1803" s="3">
        <v>42795</v>
      </c>
      <c r="D1803" t="s">
        <v>209</v>
      </c>
      <c r="E1803" t="s">
        <v>32</v>
      </c>
      <c r="F1803" t="s">
        <v>56</v>
      </c>
      <c r="G1803" t="s">
        <v>14</v>
      </c>
      <c r="H1803" t="s">
        <v>26</v>
      </c>
      <c r="I1803" s="9">
        <v>3996</v>
      </c>
      <c r="J1803" s="9">
        <v>9.33</v>
      </c>
      <c r="K1803" s="9">
        <v>6.92</v>
      </c>
      <c r="L1803" s="9">
        <f>tbl_salesdata[[#This Row],[Units Sold]]*tbl_salesdata[[#This Row],[Unit Cost]]</f>
        <v>27652.32</v>
      </c>
      <c r="M1803" s="9">
        <f>tbl_salesdata[[#This Row],[Units Sold]]*tbl_salesdata[[#This Row],[Unit Price]]</f>
        <v>37282.68</v>
      </c>
      <c r="N1803" s="9">
        <f>tbl_salesdata[[#This Row],[Total Sales]]-tbl_salesdata[[#This Row],[Total Cost]]</f>
        <v>9630.36</v>
      </c>
      <c r="O1803">
        <f>tbl_salesdata[[#This Row],[Ship Date]]-tbl_salesdata[[#This Row],[Order Date]]</f>
        <v>1</v>
      </c>
      <c r="P1803">
        <f>WEEKDAY(tbl_salesdata[[#This Row],[Order Date]],2)</f>
        <v>2</v>
      </c>
      <c r="Q1803" t="str">
        <f>TEXT(tbl_salesdata[[#This Row],[Order Date]],"dddd")</f>
        <v>Tuesday</v>
      </c>
      <c r="R1803" t="str">
        <f>IF(tbl_salesdata[[#This Row],[Weekdaynum]]&gt;5,"Yes","No")</f>
        <v>No</v>
      </c>
    </row>
    <row r="1804" spans="1:18" hidden="1" x14ac:dyDescent="0.35">
      <c r="A1804">
        <v>431362569</v>
      </c>
      <c r="B1804" s="3">
        <v>44017</v>
      </c>
      <c r="C1804" s="3">
        <v>44026</v>
      </c>
      <c r="D1804" t="s">
        <v>141</v>
      </c>
      <c r="E1804" t="s">
        <v>38</v>
      </c>
      <c r="F1804" t="s">
        <v>22</v>
      </c>
      <c r="G1804" t="s">
        <v>14</v>
      </c>
      <c r="H1804" t="s">
        <v>34</v>
      </c>
      <c r="I1804" s="9">
        <v>8625</v>
      </c>
      <c r="J1804" s="9">
        <v>47.45</v>
      </c>
      <c r="K1804" s="9">
        <v>31.79</v>
      </c>
      <c r="L1804" s="9">
        <f>tbl_salesdata[[#This Row],[Units Sold]]*tbl_salesdata[[#This Row],[Unit Cost]]</f>
        <v>274188.75</v>
      </c>
      <c r="M1804" s="9">
        <f>tbl_salesdata[[#This Row],[Units Sold]]*tbl_salesdata[[#This Row],[Unit Price]]</f>
        <v>409256.25</v>
      </c>
      <c r="N1804" s="9">
        <f>tbl_salesdata[[#This Row],[Total Sales]]-tbl_salesdata[[#This Row],[Total Cost]]</f>
        <v>135067.5</v>
      </c>
      <c r="O1804">
        <f>tbl_salesdata[[#This Row],[Ship Date]]-tbl_salesdata[[#This Row],[Order Date]]</f>
        <v>9</v>
      </c>
      <c r="P1804">
        <f>WEEKDAY(tbl_salesdata[[#This Row],[Order Date]],2)</f>
        <v>7</v>
      </c>
      <c r="Q1804" t="str">
        <f>TEXT(tbl_salesdata[[#This Row],[Order Date]],"dddd")</f>
        <v>Sunday</v>
      </c>
      <c r="R1804" t="str">
        <f>IF(tbl_salesdata[[#This Row],[Weekdaynum]]&gt;5,"Yes","No")</f>
        <v>Yes</v>
      </c>
    </row>
    <row r="1805" spans="1:18" hidden="1" x14ac:dyDescent="0.35">
      <c r="A1805">
        <v>710230338</v>
      </c>
      <c r="B1805" s="3">
        <v>44515</v>
      </c>
      <c r="C1805" s="3">
        <v>44528</v>
      </c>
      <c r="D1805" t="s">
        <v>171</v>
      </c>
      <c r="E1805" t="s">
        <v>12</v>
      </c>
      <c r="F1805" t="s">
        <v>13</v>
      </c>
      <c r="G1805" t="s">
        <v>18</v>
      </c>
      <c r="H1805" t="s">
        <v>26</v>
      </c>
      <c r="I1805" s="9">
        <v>1795</v>
      </c>
      <c r="J1805" s="9">
        <v>255.28</v>
      </c>
      <c r="K1805" s="9">
        <v>159.41999999999999</v>
      </c>
      <c r="L1805" s="9">
        <f>tbl_salesdata[[#This Row],[Units Sold]]*tbl_salesdata[[#This Row],[Unit Cost]]</f>
        <v>286158.89999999997</v>
      </c>
      <c r="M1805" s="9">
        <f>tbl_salesdata[[#This Row],[Units Sold]]*tbl_salesdata[[#This Row],[Unit Price]]</f>
        <v>458227.6</v>
      </c>
      <c r="N1805" s="9">
        <f>tbl_salesdata[[#This Row],[Total Sales]]-tbl_salesdata[[#This Row],[Total Cost]]</f>
        <v>172068.7</v>
      </c>
      <c r="O1805">
        <f>tbl_salesdata[[#This Row],[Ship Date]]-tbl_salesdata[[#This Row],[Order Date]]</f>
        <v>13</v>
      </c>
      <c r="P1805">
        <f>WEEKDAY(tbl_salesdata[[#This Row],[Order Date]],2)</f>
        <v>1</v>
      </c>
      <c r="Q1805" t="str">
        <f>TEXT(tbl_salesdata[[#This Row],[Order Date]],"dddd")</f>
        <v>Monday</v>
      </c>
      <c r="R1805" t="str">
        <f>IF(tbl_salesdata[[#This Row],[Weekdaynum]]&gt;5,"Yes","No")</f>
        <v>No</v>
      </c>
    </row>
    <row r="1806" spans="1:18" hidden="1" x14ac:dyDescent="0.35">
      <c r="A1806">
        <v>285492455</v>
      </c>
      <c r="B1806" s="3">
        <v>44594</v>
      </c>
      <c r="C1806" s="3">
        <v>44614</v>
      </c>
      <c r="D1806" t="s">
        <v>155</v>
      </c>
      <c r="E1806" t="s">
        <v>12</v>
      </c>
      <c r="F1806" t="s">
        <v>40</v>
      </c>
      <c r="G1806" t="s">
        <v>18</v>
      </c>
      <c r="H1806" t="s">
        <v>19</v>
      </c>
      <c r="I1806" s="9">
        <v>2417</v>
      </c>
      <c r="J1806" s="9">
        <v>651.21</v>
      </c>
      <c r="K1806" s="9">
        <v>524.96</v>
      </c>
      <c r="L1806" s="9">
        <f>tbl_salesdata[[#This Row],[Units Sold]]*tbl_salesdata[[#This Row],[Unit Cost]]</f>
        <v>1268828.32</v>
      </c>
      <c r="M1806" s="9">
        <f>tbl_salesdata[[#This Row],[Units Sold]]*tbl_salesdata[[#This Row],[Unit Price]]</f>
        <v>1573974.57</v>
      </c>
      <c r="N1806" s="9">
        <f>tbl_salesdata[[#This Row],[Total Sales]]-tbl_salesdata[[#This Row],[Total Cost]]</f>
        <v>305146.25</v>
      </c>
      <c r="O1806">
        <f>tbl_salesdata[[#This Row],[Ship Date]]-tbl_salesdata[[#This Row],[Order Date]]</f>
        <v>20</v>
      </c>
      <c r="P1806">
        <f>WEEKDAY(tbl_salesdata[[#This Row],[Order Date]],2)</f>
        <v>3</v>
      </c>
      <c r="Q1806" t="str">
        <f>TEXT(tbl_salesdata[[#This Row],[Order Date]],"dddd")</f>
        <v>Wednesday</v>
      </c>
      <c r="R1806" t="str">
        <f>IF(tbl_salesdata[[#This Row],[Weekdaynum]]&gt;5,"Yes","No")</f>
        <v>No</v>
      </c>
    </row>
    <row r="1807" spans="1:18" hidden="1" x14ac:dyDescent="0.35">
      <c r="A1807">
        <v>616572749</v>
      </c>
      <c r="B1807" s="3">
        <v>43259</v>
      </c>
      <c r="C1807" s="3">
        <v>43278</v>
      </c>
      <c r="D1807" t="s">
        <v>162</v>
      </c>
      <c r="E1807" t="s">
        <v>38</v>
      </c>
      <c r="F1807" t="s">
        <v>13</v>
      </c>
      <c r="G1807" t="s">
        <v>14</v>
      </c>
      <c r="H1807" t="s">
        <v>34</v>
      </c>
      <c r="I1807" s="9">
        <v>6433</v>
      </c>
      <c r="J1807" s="9">
        <v>255.28</v>
      </c>
      <c r="K1807" s="9">
        <v>159.41999999999999</v>
      </c>
      <c r="L1807" s="9">
        <f>tbl_salesdata[[#This Row],[Units Sold]]*tbl_salesdata[[#This Row],[Unit Cost]]</f>
        <v>1025548.8599999999</v>
      </c>
      <c r="M1807" s="9">
        <f>tbl_salesdata[[#This Row],[Units Sold]]*tbl_salesdata[[#This Row],[Unit Price]]</f>
        <v>1642216.24</v>
      </c>
      <c r="N1807" s="9">
        <f>tbl_salesdata[[#This Row],[Total Sales]]-tbl_salesdata[[#This Row],[Total Cost]]</f>
        <v>616667.38000000012</v>
      </c>
      <c r="O1807">
        <f>tbl_salesdata[[#This Row],[Ship Date]]-tbl_salesdata[[#This Row],[Order Date]]</f>
        <v>19</v>
      </c>
      <c r="P1807">
        <f>WEEKDAY(tbl_salesdata[[#This Row],[Order Date]],2)</f>
        <v>5</v>
      </c>
      <c r="Q1807" t="str">
        <f>TEXT(tbl_salesdata[[#This Row],[Order Date]],"dddd")</f>
        <v>Friday</v>
      </c>
      <c r="R1807" t="str">
        <f>IF(tbl_salesdata[[#This Row],[Weekdaynum]]&gt;5,"Yes","No")</f>
        <v>No</v>
      </c>
    </row>
    <row r="1808" spans="1:18" hidden="1" x14ac:dyDescent="0.35">
      <c r="A1808">
        <v>983207547</v>
      </c>
      <c r="B1808" s="3">
        <v>44748</v>
      </c>
      <c r="C1808" s="3">
        <v>44758</v>
      </c>
      <c r="D1808" t="s">
        <v>16</v>
      </c>
      <c r="E1808" t="s">
        <v>12</v>
      </c>
      <c r="F1808" t="s">
        <v>30</v>
      </c>
      <c r="G1808" t="s">
        <v>18</v>
      </c>
      <c r="H1808" t="s">
        <v>15</v>
      </c>
      <c r="I1808" s="9">
        <v>1817</v>
      </c>
      <c r="J1808" s="9">
        <v>81.73</v>
      </c>
      <c r="K1808" s="9">
        <v>56.67</v>
      </c>
      <c r="L1808" s="9">
        <f>tbl_salesdata[[#This Row],[Units Sold]]*tbl_salesdata[[#This Row],[Unit Cost]]</f>
        <v>102969.39</v>
      </c>
      <c r="M1808" s="9">
        <f>tbl_salesdata[[#This Row],[Units Sold]]*tbl_salesdata[[#This Row],[Unit Price]]</f>
        <v>148503.41</v>
      </c>
      <c r="N1808" s="9">
        <f>tbl_salesdata[[#This Row],[Total Sales]]-tbl_salesdata[[#This Row],[Total Cost]]</f>
        <v>45534.020000000004</v>
      </c>
      <c r="O1808">
        <f>tbl_salesdata[[#This Row],[Ship Date]]-tbl_salesdata[[#This Row],[Order Date]]</f>
        <v>10</v>
      </c>
      <c r="P1808">
        <f>WEEKDAY(tbl_salesdata[[#This Row],[Order Date]],2)</f>
        <v>3</v>
      </c>
      <c r="Q1808" t="str">
        <f>TEXT(tbl_salesdata[[#This Row],[Order Date]],"dddd")</f>
        <v>Wednesday</v>
      </c>
      <c r="R1808" t="str">
        <f>IF(tbl_salesdata[[#This Row],[Weekdaynum]]&gt;5,"Yes","No")</f>
        <v>No</v>
      </c>
    </row>
    <row r="1809" spans="1:18" hidden="1" x14ac:dyDescent="0.35">
      <c r="A1809">
        <v>735445678</v>
      </c>
      <c r="B1809" s="3">
        <v>44382</v>
      </c>
      <c r="C1809" s="3">
        <v>44396</v>
      </c>
      <c r="D1809" t="s">
        <v>109</v>
      </c>
      <c r="E1809" t="s">
        <v>21</v>
      </c>
      <c r="F1809" t="s">
        <v>22</v>
      </c>
      <c r="G1809" t="s">
        <v>18</v>
      </c>
      <c r="H1809" t="s">
        <v>34</v>
      </c>
      <c r="I1809" s="9">
        <v>3574</v>
      </c>
      <c r="J1809" s="9">
        <v>47.45</v>
      </c>
      <c r="K1809" s="9">
        <v>31.79</v>
      </c>
      <c r="L1809" s="9">
        <f>tbl_salesdata[[#This Row],[Units Sold]]*tbl_salesdata[[#This Row],[Unit Cost]]</f>
        <v>113617.45999999999</v>
      </c>
      <c r="M1809" s="9">
        <f>tbl_salesdata[[#This Row],[Units Sold]]*tbl_salesdata[[#This Row],[Unit Price]]</f>
        <v>169586.30000000002</v>
      </c>
      <c r="N1809" s="9">
        <f>tbl_salesdata[[#This Row],[Total Sales]]-tbl_salesdata[[#This Row],[Total Cost]]</f>
        <v>55968.840000000026</v>
      </c>
      <c r="O1809">
        <f>tbl_salesdata[[#This Row],[Ship Date]]-tbl_salesdata[[#This Row],[Order Date]]</f>
        <v>14</v>
      </c>
      <c r="P1809">
        <f>WEEKDAY(tbl_salesdata[[#This Row],[Order Date]],2)</f>
        <v>1</v>
      </c>
      <c r="Q1809" t="str">
        <f>TEXT(tbl_salesdata[[#This Row],[Order Date]],"dddd")</f>
        <v>Monday</v>
      </c>
      <c r="R1809" t="str">
        <f>IF(tbl_salesdata[[#This Row],[Weekdaynum]]&gt;5,"Yes","No")</f>
        <v>No</v>
      </c>
    </row>
    <row r="1810" spans="1:18" hidden="1" x14ac:dyDescent="0.35">
      <c r="A1810">
        <v>643648469</v>
      </c>
      <c r="B1810" s="3">
        <v>42562</v>
      </c>
      <c r="C1810" s="3">
        <v>42577</v>
      </c>
      <c r="D1810" t="s">
        <v>46</v>
      </c>
      <c r="E1810" t="s">
        <v>29</v>
      </c>
      <c r="F1810" t="s">
        <v>40</v>
      </c>
      <c r="G1810" t="s">
        <v>18</v>
      </c>
      <c r="H1810" t="s">
        <v>15</v>
      </c>
      <c r="I1810" s="9">
        <v>8740</v>
      </c>
      <c r="J1810" s="9">
        <v>651.21</v>
      </c>
      <c r="K1810" s="9">
        <v>524.96</v>
      </c>
      <c r="L1810" s="9">
        <f>tbl_salesdata[[#This Row],[Units Sold]]*tbl_salesdata[[#This Row],[Unit Cost]]</f>
        <v>4588150.4000000004</v>
      </c>
      <c r="M1810" s="9">
        <f>tbl_salesdata[[#This Row],[Units Sold]]*tbl_salesdata[[#This Row],[Unit Price]]</f>
        <v>5691575.4000000004</v>
      </c>
      <c r="N1810" s="9">
        <f>tbl_salesdata[[#This Row],[Total Sales]]-tbl_salesdata[[#This Row],[Total Cost]]</f>
        <v>1103425</v>
      </c>
      <c r="O1810">
        <f>tbl_salesdata[[#This Row],[Ship Date]]-tbl_salesdata[[#This Row],[Order Date]]</f>
        <v>15</v>
      </c>
      <c r="P1810">
        <f>WEEKDAY(tbl_salesdata[[#This Row],[Order Date]],2)</f>
        <v>1</v>
      </c>
      <c r="Q1810" t="str">
        <f>TEXT(tbl_salesdata[[#This Row],[Order Date]],"dddd")</f>
        <v>Monday</v>
      </c>
      <c r="R1810" t="str">
        <f>IF(tbl_salesdata[[#This Row],[Weekdaynum]]&gt;5,"Yes","No")</f>
        <v>No</v>
      </c>
    </row>
    <row r="1811" spans="1:18" hidden="1" x14ac:dyDescent="0.35">
      <c r="A1811">
        <v>648489749</v>
      </c>
      <c r="B1811" s="3">
        <v>43235</v>
      </c>
      <c r="C1811" s="3">
        <v>43237</v>
      </c>
      <c r="D1811" t="s">
        <v>187</v>
      </c>
      <c r="E1811" t="s">
        <v>29</v>
      </c>
      <c r="F1811" t="s">
        <v>22</v>
      </c>
      <c r="G1811" t="s">
        <v>14</v>
      </c>
      <c r="H1811" t="s">
        <v>26</v>
      </c>
      <c r="I1811" s="9">
        <v>1382</v>
      </c>
      <c r="J1811" s="9">
        <v>47.45</v>
      </c>
      <c r="K1811" s="9">
        <v>31.79</v>
      </c>
      <c r="L1811" s="9">
        <f>tbl_salesdata[[#This Row],[Units Sold]]*tbl_salesdata[[#This Row],[Unit Cost]]</f>
        <v>43933.78</v>
      </c>
      <c r="M1811" s="9">
        <f>tbl_salesdata[[#This Row],[Units Sold]]*tbl_salesdata[[#This Row],[Unit Price]]</f>
        <v>65575.900000000009</v>
      </c>
      <c r="N1811" s="9">
        <f>tbl_salesdata[[#This Row],[Total Sales]]-tbl_salesdata[[#This Row],[Total Cost]]</f>
        <v>21642.12000000001</v>
      </c>
      <c r="O1811">
        <f>tbl_salesdata[[#This Row],[Ship Date]]-tbl_salesdata[[#This Row],[Order Date]]</f>
        <v>2</v>
      </c>
      <c r="P1811">
        <f>WEEKDAY(tbl_salesdata[[#This Row],[Order Date]],2)</f>
        <v>2</v>
      </c>
      <c r="Q1811" t="str">
        <f>TEXT(tbl_salesdata[[#This Row],[Order Date]],"dddd")</f>
        <v>Tuesday</v>
      </c>
      <c r="R1811" t="str">
        <f>IF(tbl_salesdata[[#This Row],[Weekdaynum]]&gt;5,"Yes","No")</f>
        <v>No</v>
      </c>
    </row>
    <row r="1812" spans="1:18" hidden="1" x14ac:dyDescent="0.35">
      <c r="A1812">
        <v>310955846</v>
      </c>
      <c r="B1812" s="3">
        <v>44582</v>
      </c>
      <c r="C1812" s="3">
        <v>44586</v>
      </c>
      <c r="D1812" t="s">
        <v>90</v>
      </c>
      <c r="E1812" t="s">
        <v>38</v>
      </c>
      <c r="F1812" t="s">
        <v>30</v>
      </c>
      <c r="G1812" t="s">
        <v>14</v>
      </c>
      <c r="H1812" t="s">
        <v>19</v>
      </c>
      <c r="I1812" s="9">
        <v>7600</v>
      </c>
      <c r="J1812" s="9">
        <v>81.73</v>
      </c>
      <c r="K1812" s="9">
        <v>56.67</v>
      </c>
      <c r="L1812" s="9">
        <f>tbl_salesdata[[#This Row],[Units Sold]]*tbl_salesdata[[#This Row],[Unit Cost]]</f>
        <v>430692</v>
      </c>
      <c r="M1812" s="9">
        <f>tbl_salesdata[[#This Row],[Units Sold]]*tbl_salesdata[[#This Row],[Unit Price]]</f>
        <v>621148</v>
      </c>
      <c r="N1812" s="9">
        <f>tbl_salesdata[[#This Row],[Total Sales]]-tbl_salesdata[[#This Row],[Total Cost]]</f>
        <v>190456</v>
      </c>
      <c r="O1812">
        <f>tbl_salesdata[[#This Row],[Ship Date]]-tbl_salesdata[[#This Row],[Order Date]]</f>
        <v>4</v>
      </c>
      <c r="P1812">
        <f>WEEKDAY(tbl_salesdata[[#This Row],[Order Date]],2)</f>
        <v>5</v>
      </c>
      <c r="Q1812" t="str">
        <f>TEXT(tbl_salesdata[[#This Row],[Order Date]],"dddd")</f>
        <v>Friday</v>
      </c>
      <c r="R1812" t="str">
        <f>IF(tbl_salesdata[[#This Row],[Weekdaynum]]&gt;5,"Yes","No")</f>
        <v>No</v>
      </c>
    </row>
    <row r="1813" spans="1:18" hidden="1" x14ac:dyDescent="0.35">
      <c r="A1813">
        <v>162345588</v>
      </c>
      <c r="B1813" s="3">
        <v>43632</v>
      </c>
      <c r="C1813" s="3">
        <v>43638</v>
      </c>
      <c r="D1813" t="s">
        <v>202</v>
      </c>
      <c r="E1813" t="s">
        <v>38</v>
      </c>
      <c r="F1813" t="s">
        <v>13</v>
      </c>
      <c r="G1813" t="s">
        <v>14</v>
      </c>
      <c r="H1813" t="s">
        <v>19</v>
      </c>
      <c r="I1813" s="9">
        <v>522</v>
      </c>
      <c r="J1813" s="9">
        <v>255.28</v>
      </c>
      <c r="K1813" s="9">
        <v>159.41999999999999</v>
      </c>
      <c r="L1813" s="9">
        <f>tbl_salesdata[[#This Row],[Units Sold]]*tbl_salesdata[[#This Row],[Unit Cost]]</f>
        <v>83217.239999999991</v>
      </c>
      <c r="M1813" s="9">
        <f>tbl_salesdata[[#This Row],[Units Sold]]*tbl_salesdata[[#This Row],[Unit Price]]</f>
        <v>133256.16</v>
      </c>
      <c r="N1813" s="9">
        <f>tbl_salesdata[[#This Row],[Total Sales]]-tbl_salesdata[[#This Row],[Total Cost]]</f>
        <v>50038.920000000013</v>
      </c>
      <c r="O1813">
        <f>tbl_salesdata[[#This Row],[Ship Date]]-tbl_salesdata[[#This Row],[Order Date]]</f>
        <v>6</v>
      </c>
      <c r="P1813">
        <f>WEEKDAY(tbl_salesdata[[#This Row],[Order Date]],2)</f>
        <v>7</v>
      </c>
      <c r="Q1813" t="str">
        <f>TEXT(tbl_salesdata[[#This Row],[Order Date]],"dddd")</f>
        <v>Sunday</v>
      </c>
      <c r="R1813" t="str">
        <f>IF(tbl_salesdata[[#This Row],[Weekdaynum]]&gt;5,"Yes","No")</f>
        <v>Yes</v>
      </c>
    </row>
    <row r="1814" spans="1:18" hidden="1" x14ac:dyDescent="0.35">
      <c r="A1814">
        <v>354270303</v>
      </c>
      <c r="B1814" s="3">
        <v>44118</v>
      </c>
      <c r="C1814" s="3">
        <v>44138</v>
      </c>
      <c r="D1814" t="s">
        <v>80</v>
      </c>
      <c r="E1814" t="s">
        <v>21</v>
      </c>
      <c r="F1814" t="s">
        <v>68</v>
      </c>
      <c r="G1814" t="s">
        <v>18</v>
      </c>
      <c r="H1814" t="s">
        <v>26</v>
      </c>
      <c r="I1814" s="9">
        <v>5310</v>
      </c>
      <c r="J1814" s="9">
        <v>154.06</v>
      </c>
      <c r="K1814" s="9">
        <v>90.93</v>
      </c>
      <c r="L1814" s="9">
        <f>tbl_salesdata[[#This Row],[Units Sold]]*tbl_salesdata[[#This Row],[Unit Cost]]</f>
        <v>482838.30000000005</v>
      </c>
      <c r="M1814" s="9">
        <f>tbl_salesdata[[#This Row],[Units Sold]]*tbl_salesdata[[#This Row],[Unit Price]]</f>
        <v>818058.6</v>
      </c>
      <c r="N1814" s="9">
        <f>tbl_salesdata[[#This Row],[Total Sales]]-tbl_salesdata[[#This Row],[Total Cost]]</f>
        <v>335220.29999999993</v>
      </c>
      <c r="O1814">
        <f>tbl_salesdata[[#This Row],[Ship Date]]-tbl_salesdata[[#This Row],[Order Date]]</f>
        <v>20</v>
      </c>
      <c r="P1814">
        <f>WEEKDAY(tbl_salesdata[[#This Row],[Order Date]],2)</f>
        <v>3</v>
      </c>
      <c r="Q1814" t="str">
        <f>TEXT(tbl_salesdata[[#This Row],[Order Date]],"dddd")</f>
        <v>Wednesday</v>
      </c>
      <c r="R1814" t="str">
        <f>IF(tbl_salesdata[[#This Row],[Weekdaynum]]&gt;5,"Yes","No")</f>
        <v>No</v>
      </c>
    </row>
    <row r="1815" spans="1:18" hidden="1" x14ac:dyDescent="0.35">
      <c r="A1815">
        <v>208653819</v>
      </c>
      <c r="B1815" s="3">
        <v>42464</v>
      </c>
      <c r="C1815" s="3">
        <v>42475</v>
      </c>
      <c r="D1815" t="s">
        <v>192</v>
      </c>
      <c r="E1815" t="s">
        <v>32</v>
      </c>
      <c r="F1815" t="s">
        <v>13</v>
      </c>
      <c r="G1815" t="s">
        <v>18</v>
      </c>
      <c r="H1815" t="s">
        <v>19</v>
      </c>
      <c r="I1815" s="9">
        <v>4157</v>
      </c>
      <c r="J1815" s="9">
        <v>255.28</v>
      </c>
      <c r="K1815" s="9">
        <v>159.41999999999999</v>
      </c>
      <c r="L1815" s="9">
        <f>tbl_salesdata[[#This Row],[Units Sold]]*tbl_salesdata[[#This Row],[Unit Cost]]</f>
        <v>662708.93999999994</v>
      </c>
      <c r="M1815" s="9">
        <f>tbl_salesdata[[#This Row],[Units Sold]]*tbl_salesdata[[#This Row],[Unit Price]]</f>
        <v>1061198.96</v>
      </c>
      <c r="N1815" s="9">
        <f>tbl_salesdata[[#This Row],[Total Sales]]-tbl_salesdata[[#This Row],[Total Cost]]</f>
        <v>398490.02</v>
      </c>
      <c r="O1815">
        <f>tbl_salesdata[[#This Row],[Ship Date]]-tbl_salesdata[[#This Row],[Order Date]]</f>
        <v>11</v>
      </c>
      <c r="P1815">
        <f>WEEKDAY(tbl_salesdata[[#This Row],[Order Date]],2)</f>
        <v>1</v>
      </c>
      <c r="Q1815" t="str">
        <f>TEXT(tbl_salesdata[[#This Row],[Order Date]],"dddd")</f>
        <v>Monday</v>
      </c>
      <c r="R1815" t="str">
        <f>IF(tbl_salesdata[[#This Row],[Weekdaynum]]&gt;5,"Yes","No")</f>
        <v>No</v>
      </c>
    </row>
    <row r="1816" spans="1:18" hidden="1" x14ac:dyDescent="0.35">
      <c r="A1816">
        <v>467732465</v>
      </c>
      <c r="B1816" s="3">
        <v>44718</v>
      </c>
      <c r="C1816" s="3">
        <v>44732</v>
      </c>
      <c r="D1816" t="s">
        <v>157</v>
      </c>
      <c r="E1816" t="s">
        <v>24</v>
      </c>
      <c r="F1816" t="s">
        <v>13</v>
      </c>
      <c r="G1816" t="s">
        <v>14</v>
      </c>
      <c r="H1816" t="s">
        <v>19</v>
      </c>
      <c r="I1816" s="9">
        <v>1285</v>
      </c>
      <c r="J1816" s="9">
        <v>255.28</v>
      </c>
      <c r="K1816" s="9">
        <v>159.41999999999999</v>
      </c>
      <c r="L1816" s="9">
        <f>tbl_salesdata[[#This Row],[Units Sold]]*tbl_salesdata[[#This Row],[Unit Cost]]</f>
        <v>204854.69999999998</v>
      </c>
      <c r="M1816" s="9">
        <f>tbl_salesdata[[#This Row],[Units Sold]]*tbl_salesdata[[#This Row],[Unit Price]]</f>
        <v>328034.8</v>
      </c>
      <c r="N1816" s="9">
        <f>tbl_salesdata[[#This Row],[Total Sales]]-tbl_salesdata[[#This Row],[Total Cost]]</f>
        <v>123180.1</v>
      </c>
      <c r="O1816">
        <f>tbl_salesdata[[#This Row],[Ship Date]]-tbl_salesdata[[#This Row],[Order Date]]</f>
        <v>14</v>
      </c>
      <c r="P1816">
        <f>WEEKDAY(tbl_salesdata[[#This Row],[Order Date]],2)</f>
        <v>1</v>
      </c>
      <c r="Q1816" t="str">
        <f>TEXT(tbl_salesdata[[#This Row],[Order Date]],"dddd")</f>
        <v>Monday</v>
      </c>
      <c r="R1816" t="str">
        <f>IF(tbl_salesdata[[#This Row],[Weekdaynum]]&gt;5,"Yes","No")</f>
        <v>No</v>
      </c>
    </row>
    <row r="1817" spans="1:18" hidden="1" x14ac:dyDescent="0.35">
      <c r="A1817">
        <v>144055068</v>
      </c>
      <c r="B1817" s="3">
        <v>42736</v>
      </c>
      <c r="C1817" s="3">
        <v>42750</v>
      </c>
      <c r="D1817" t="s">
        <v>209</v>
      </c>
      <c r="E1817" t="s">
        <v>32</v>
      </c>
      <c r="F1817" t="s">
        <v>47</v>
      </c>
      <c r="G1817" t="s">
        <v>18</v>
      </c>
      <c r="H1817" t="s">
        <v>15</v>
      </c>
      <c r="I1817" s="9">
        <v>7951</v>
      </c>
      <c r="J1817" s="9">
        <v>421.89</v>
      </c>
      <c r="K1817" s="9">
        <v>364.69</v>
      </c>
      <c r="L1817" s="9">
        <f>tbl_salesdata[[#This Row],[Units Sold]]*tbl_salesdata[[#This Row],[Unit Cost]]</f>
        <v>2899650.19</v>
      </c>
      <c r="M1817" s="9">
        <f>tbl_salesdata[[#This Row],[Units Sold]]*tbl_salesdata[[#This Row],[Unit Price]]</f>
        <v>3354447.3899999997</v>
      </c>
      <c r="N1817" s="9">
        <f>tbl_salesdata[[#This Row],[Total Sales]]-tbl_salesdata[[#This Row],[Total Cost]]</f>
        <v>454797.19999999972</v>
      </c>
      <c r="O1817">
        <f>tbl_salesdata[[#This Row],[Ship Date]]-tbl_salesdata[[#This Row],[Order Date]]</f>
        <v>14</v>
      </c>
      <c r="P1817">
        <f>WEEKDAY(tbl_salesdata[[#This Row],[Order Date]],2)</f>
        <v>7</v>
      </c>
      <c r="Q1817" t="str">
        <f>TEXT(tbl_salesdata[[#This Row],[Order Date]],"dddd")</f>
        <v>Sunday</v>
      </c>
      <c r="R1817" t="str">
        <f>IF(tbl_salesdata[[#This Row],[Weekdaynum]]&gt;5,"Yes","No")</f>
        <v>Yes</v>
      </c>
    </row>
    <row r="1818" spans="1:18" hidden="1" x14ac:dyDescent="0.35">
      <c r="A1818">
        <v>570482957</v>
      </c>
      <c r="B1818" s="3">
        <v>43578</v>
      </c>
      <c r="C1818" s="3">
        <v>43595</v>
      </c>
      <c r="D1818" t="s">
        <v>136</v>
      </c>
      <c r="E1818" t="s">
        <v>38</v>
      </c>
      <c r="F1818" t="s">
        <v>68</v>
      </c>
      <c r="G1818" t="s">
        <v>14</v>
      </c>
      <c r="H1818" t="s">
        <v>26</v>
      </c>
      <c r="I1818" s="9">
        <v>7439</v>
      </c>
      <c r="J1818" s="9">
        <v>154.06</v>
      </c>
      <c r="K1818" s="9">
        <v>90.93</v>
      </c>
      <c r="L1818" s="9">
        <f>tbl_salesdata[[#This Row],[Units Sold]]*tbl_salesdata[[#This Row],[Unit Cost]]</f>
        <v>676428.27</v>
      </c>
      <c r="M1818" s="9">
        <f>tbl_salesdata[[#This Row],[Units Sold]]*tbl_salesdata[[#This Row],[Unit Price]]</f>
        <v>1146052.3400000001</v>
      </c>
      <c r="N1818" s="9">
        <f>tbl_salesdata[[#This Row],[Total Sales]]-tbl_salesdata[[#This Row],[Total Cost]]</f>
        <v>469624.07000000007</v>
      </c>
      <c r="O1818">
        <f>tbl_salesdata[[#This Row],[Ship Date]]-tbl_salesdata[[#This Row],[Order Date]]</f>
        <v>17</v>
      </c>
      <c r="P1818">
        <f>WEEKDAY(tbl_salesdata[[#This Row],[Order Date]],2)</f>
        <v>2</v>
      </c>
      <c r="Q1818" t="str">
        <f>TEXT(tbl_salesdata[[#This Row],[Order Date]],"dddd")</f>
        <v>Tuesday</v>
      </c>
      <c r="R1818" t="str">
        <f>IF(tbl_salesdata[[#This Row],[Weekdaynum]]&gt;5,"Yes","No")</f>
        <v>No</v>
      </c>
    </row>
    <row r="1819" spans="1:18" hidden="1" x14ac:dyDescent="0.35">
      <c r="A1819">
        <v>450189960</v>
      </c>
      <c r="B1819" s="3">
        <v>44496</v>
      </c>
      <c r="C1819" s="3">
        <v>44500</v>
      </c>
      <c r="D1819" t="s">
        <v>70</v>
      </c>
      <c r="E1819" t="s">
        <v>29</v>
      </c>
      <c r="F1819" t="s">
        <v>76</v>
      </c>
      <c r="G1819" t="s">
        <v>14</v>
      </c>
      <c r="H1819" t="s">
        <v>15</v>
      </c>
      <c r="I1819" s="9">
        <v>68</v>
      </c>
      <c r="J1819" s="9">
        <v>668.27</v>
      </c>
      <c r="K1819" s="9">
        <v>502.54</v>
      </c>
      <c r="L1819" s="9">
        <f>tbl_salesdata[[#This Row],[Units Sold]]*tbl_salesdata[[#This Row],[Unit Cost]]</f>
        <v>34172.720000000001</v>
      </c>
      <c r="M1819" s="9">
        <f>tbl_salesdata[[#This Row],[Units Sold]]*tbl_salesdata[[#This Row],[Unit Price]]</f>
        <v>45442.36</v>
      </c>
      <c r="N1819" s="9">
        <f>tbl_salesdata[[#This Row],[Total Sales]]-tbl_salesdata[[#This Row],[Total Cost]]</f>
        <v>11269.64</v>
      </c>
      <c r="O1819">
        <f>tbl_salesdata[[#This Row],[Ship Date]]-tbl_salesdata[[#This Row],[Order Date]]</f>
        <v>4</v>
      </c>
      <c r="P1819">
        <f>WEEKDAY(tbl_salesdata[[#This Row],[Order Date]],2)</f>
        <v>3</v>
      </c>
      <c r="Q1819" t="str">
        <f>TEXT(tbl_salesdata[[#This Row],[Order Date]],"dddd")</f>
        <v>Wednesday</v>
      </c>
      <c r="R1819" t="str">
        <f>IF(tbl_salesdata[[#This Row],[Weekdaynum]]&gt;5,"Yes","No")</f>
        <v>No</v>
      </c>
    </row>
    <row r="1820" spans="1:18" hidden="1" x14ac:dyDescent="0.35">
      <c r="A1820">
        <v>806662404</v>
      </c>
      <c r="B1820" s="3">
        <v>44899</v>
      </c>
      <c r="C1820" s="3">
        <v>44920</v>
      </c>
      <c r="D1820" t="s">
        <v>168</v>
      </c>
      <c r="E1820" t="s">
        <v>21</v>
      </c>
      <c r="F1820" t="s">
        <v>25</v>
      </c>
      <c r="G1820" t="s">
        <v>18</v>
      </c>
      <c r="H1820" t="s">
        <v>34</v>
      </c>
      <c r="I1820" s="9">
        <v>8186</v>
      </c>
      <c r="J1820" s="9">
        <v>205.7</v>
      </c>
      <c r="K1820" s="9">
        <v>117.11</v>
      </c>
      <c r="L1820" s="9">
        <f>tbl_salesdata[[#This Row],[Units Sold]]*tbl_salesdata[[#This Row],[Unit Cost]]</f>
        <v>958662.46</v>
      </c>
      <c r="M1820" s="9">
        <f>tbl_salesdata[[#This Row],[Units Sold]]*tbl_salesdata[[#This Row],[Unit Price]]</f>
        <v>1683860.2</v>
      </c>
      <c r="N1820" s="9">
        <f>tbl_salesdata[[#This Row],[Total Sales]]-tbl_salesdata[[#This Row],[Total Cost]]</f>
        <v>725197.74</v>
      </c>
      <c r="O1820">
        <f>tbl_salesdata[[#This Row],[Ship Date]]-tbl_salesdata[[#This Row],[Order Date]]</f>
        <v>21</v>
      </c>
      <c r="P1820">
        <f>WEEKDAY(tbl_salesdata[[#This Row],[Order Date]],2)</f>
        <v>7</v>
      </c>
      <c r="Q1820" t="str">
        <f>TEXT(tbl_salesdata[[#This Row],[Order Date]],"dddd")</f>
        <v>Sunday</v>
      </c>
      <c r="R1820" t="str">
        <f>IF(tbl_salesdata[[#This Row],[Weekdaynum]]&gt;5,"Yes","No")</f>
        <v>Yes</v>
      </c>
    </row>
    <row r="1821" spans="1:18" hidden="1" x14ac:dyDescent="0.35">
      <c r="A1821">
        <v>933699119</v>
      </c>
      <c r="B1821" s="3">
        <v>43782</v>
      </c>
      <c r="C1821" s="3">
        <v>43794</v>
      </c>
      <c r="D1821" t="s">
        <v>91</v>
      </c>
      <c r="E1821" t="s">
        <v>21</v>
      </c>
      <c r="F1821" t="s">
        <v>30</v>
      </c>
      <c r="G1821" t="s">
        <v>18</v>
      </c>
      <c r="H1821" t="s">
        <v>19</v>
      </c>
      <c r="I1821" s="9">
        <v>1173</v>
      </c>
      <c r="J1821" s="9">
        <v>81.73</v>
      </c>
      <c r="K1821" s="9">
        <v>56.67</v>
      </c>
      <c r="L1821" s="9">
        <f>tbl_salesdata[[#This Row],[Units Sold]]*tbl_salesdata[[#This Row],[Unit Cost]]</f>
        <v>66473.91</v>
      </c>
      <c r="M1821" s="9">
        <f>tbl_salesdata[[#This Row],[Units Sold]]*tbl_salesdata[[#This Row],[Unit Price]]</f>
        <v>95869.290000000008</v>
      </c>
      <c r="N1821" s="9">
        <f>tbl_salesdata[[#This Row],[Total Sales]]-tbl_salesdata[[#This Row],[Total Cost]]</f>
        <v>29395.380000000005</v>
      </c>
      <c r="O1821">
        <f>tbl_salesdata[[#This Row],[Ship Date]]-tbl_salesdata[[#This Row],[Order Date]]</f>
        <v>12</v>
      </c>
      <c r="P1821">
        <f>WEEKDAY(tbl_salesdata[[#This Row],[Order Date]],2)</f>
        <v>3</v>
      </c>
      <c r="Q1821" t="str">
        <f>TEXT(tbl_salesdata[[#This Row],[Order Date]],"dddd")</f>
        <v>Wednesday</v>
      </c>
      <c r="R1821" t="str">
        <f>IF(tbl_salesdata[[#This Row],[Weekdaynum]]&gt;5,"Yes","No")</f>
        <v>No</v>
      </c>
    </row>
    <row r="1822" spans="1:18" x14ac:dyDescent="0.35">
      <c r="A1822">
        <v>853883445</v>
      </c>
      <c r="B1822" s="3">
        <v>43806</v>
      </c>
      <c r="C1822" s="3">
        <v>43815</v>
      </c>
      <c r="D1822" t="s">
        <v>78</v>
      </c>
      <c r="E1822" t="s">
        <v>24</v>
      </c>
      <c r="F1822" t="s">
        <v>76</v>
      </c>
      <c r="G1822" t="s">
        <v>14</v>
      </c>
      <c r="H1822" t="s">
        <v>34</v>
      </c>
      <c r="I1822" s="9">
        <v>1941</v>
      </c>
      <c r="J1822" s="9">
        <v>668.27</v>
      </c>
      <c r="K1822" s="9">
        <v>502.54</v>
      </c>
      <c r="L1822" s="9">
        <f>tbl_salesdata[[#This Row],[Units Sold]]*tbl_salesdata[[#This Row],[Unit Cost]]</f>
        <v>975430.14</v>
      </c>
      <c r="M1822" s="9">
        <f>tbl_salesdata[[#This Row],[Units Sold]]*tbl_salesdata[[#This Row],[Unit Price]]</f>
        <v>1297112.07</v>
      </c>
      <c r="N1822" s="9">
        <f>tbl_salesdata[[#This Row],[Total Sales]]-tbl_salesdata[[#This Row],[Total Cost]]</f>
        <v>321681.93000000005</v>
      </c>
      <c r="O1822">
        <f>tbl_salesdata[[#This Row],[Ship Date]]-tbl_salesdata[[#This Row],[Order Date]]</f>
        <v>9</v>
      </c>
      <c r="P1822">
        <f>WEEKDAY(tbl_salesdata[[#This Row],[Order Date]],2)</f>
        <v>6</v>
      </c>
      <c r="Q1822" t="str">
        <f>TEXT(tbl_salesdata[[#This Row],[Order Date]],"dddd")</f>
        <v>Saturday</v>
      </c>
      <c r="R1822" t="str">
        <f>IF(tbl_salesdata[[#This Row],[Weekdaynum]]&gt;5,"Yes","No")</f>
        <v>Yes</v>
      </c>
    </row>
    <row r="1823" spans="1:18" x14ac:dyDescent="0.35">
      <c r="A1823">
        <v>203625857</v>
      </c>
      <c r="B1823" s="3">
        <v>44240</v>
      </c>
      <c r="C1823" s="3">
        <v>44250</v>
      </c>
      <c r="D1823" t="s">
        <v>90</v>
      </c>
      <c r="E1823" t="s">
        <v>38</v>
      </c>
      <c r="F1823" t="s">
        <v>25</v>
      </c>
      <c r="G1823" t="s">
        <v>18</v>
      </c>
      <c r="H1823" t="s">
        <v>19</v>
      </c>
      <c r="I1823" s="9">
        <v>6271</v>
      </c>
      <c r="J1823" s="9">
        <v>205.7</v>
      </c>
      <c r="K1823" s="9">
        <v>117.11</v>
      </c>
      <c r="L1823" s="9">
        <f>tbl_salesdata[[#This Row],[Units Sold]]*tbl_salesdata[[#This Row],[Unit Cost]]</f>
        <v>734396.80999999994</v>
      </c>
      <c r="M1823" s="9">
        <f>tbl_salesdata[[#This Row],[Units Sold]]*tbl_salesdata[[#This Row],[Unit Price]]</f>
        <v>1289944.7</v>
      </c>
      <c r="N1823" s="9">
        <f>tbl_salesdata[[#This Row],[Total Sales]]-tbl_salesdata[[#This Row],[Total Cost]]</f>
        <v>555547.89</v>
      </c>
      <c r="O1823">
        <f>tbl_salesdata[[#This Row],[Ship Date]]-tbl_salesdata[[#This Row],[Order Date]]</f>
        <v>10</v>
      </c>
      <c r="P1823">
        <f>WEEKDAY(tbl_salesdata[[#This Row],[Order Date]],2)</f>
        <v>6</v>
      </c>
      <c r="Q1823" t="str">
        <f>TEXT(tbl_salesdata[[#This Row],[Order Date]],"dddd")</f>
        <v>Saturday</v>
      </c>
      <c r="R1823" t="str">
        <f>IF(tbl_salesdata[[#This Row],[Weekdaynum]]&gt;5,"Yes","No")</f>
        <v>Yes</v>
      </c>
    </row>
    <row r="1824" spans="1:18" hidden="1" x14ac:dyDescent="0.35">
      <c r="A1824">
        <v>680870664</v>
      </c>
      <c r="B1824" s="3">
        <v>44864</v>
      </c>
      <c r="C1824" s="3">
        <v>44881</v>
      </c>
      <c r="D1824" t="s">
        <v>219</v>
      </c>
      <c r="E1824" t="s">
        <v>38</v>
      </c>
      <c r="F1824" t="s">
        <v>25</v>
      </c>
      <c r="G1824" t="s">
        <v>14</v>
      </c>
      <c r="H1824" t="s">
        <v>34</v>
      </c>
      <c r="I1824" s="9">
        <v>3615</v>
      </c>
      <c r="J1824" s="9">
        <v>205.7</v>
      </c>
      <c r="K1824" s="9">
        <v>117.11</v>
      </c>
      <c r="L1824" s="9">
        <f>tbl_salesdata[[#This Row],[Units Sold]]*tbl_salesdata[[#This Row],[Unit Cost]]</f>
        <v>423352.65</v>
      </c>
      <c r="M1824" s="9">
        <f>tbl_salesdata[[#This Row],[Units Sold]]*tbl_salesdata[[#This Row],[Unit Price]]</f>
        <v>743605.5</v>
      </c>
      <c r="N1824" s="9">
        <f>tbl_salesdata[[#This Row],[Total Sales]]-tbl_salesdata[[#This Row],[Total Cost]]</f>
        <v>320252.84999999998</v>
      </c>
      <c r="O1824">
        <f>tbl_salesdata[[#This Row],[Ship Date]]-tbl_salesdata[[#This Row],[Order Date]]</f>
        <v>17</v>
      </c>
      <c r="P1824">
        <f>WEEKDAY(tbl_salesdata[[#This Row],[Order Date]],2)</f>
        <v>7</v>
      </c>
      <c r="Q1824" t="str">
        <f>TEXT(tbl_salesdata[[#This Row],[Order Date]],"dddd")</f>
        <v>Sunday</v>
      </c>
      <c r="R1824" t="str">
        <f>IF(tbl_salesdata[[#This Row],[Weekdaynum]]&gt;5,"Yes","No")</f>
        <v>Yes</v>
      </c>
    </row>
    <row r="1825" spans="1:18" hidden="1" x14ac:dyDescent="0.35">
      <c r="A1825">
        <v>984402740</v>
      </c>
      <c r="B1825" s="3">
        <v>44893</v>
      </c>
      <c r="C1825" s="3">
        <v>44897</v>
      </c>
      <c r="D1825" t="s">
        <v>112</v>
      </c>
      <c r="E1825" t="s">
        <v>12</v>
      </c>
      <c r="F1825" t="s">
        <v>47</v>
      </c>
      <c r="G1825" t="s">
        <v>18</v>
      </c>
      <c r="H1825" t="s">
        <v>26</v>
      </c>
      <c r="I1825" s="9">
        <v>5501</v>
      </c>
      <c r="J1825" s="9">
        <v>421.89</v>
      </c>
      <c r="K1825" s="9">
        <v>364.69</v>
      </c>
      <c r="L1825" s="9">
        <f>tbl_salesdata[[#This Row],[Units Sold]]*tbl_salesdata[[#This Row],[Unit Cost]]</f>
        <v>2006159.69</v>
      </c>
      <c r="M1825" s="9">
        <f>tbl_salesdata[[#This Row],[Units Sold]]*tbl_salesdata[[#This Row],[Unit Price]]</f>
        <v>2320816.89</v>
      </c>
      <c r="N1825" s="9">
        <f>tbl_salesdata[[#This Row],[Total Sales]]-tbl_salesdata[[#This Row],[Total Cost]]</f>
        <v>314657.20000000019</v>
      </c>
      <c r="O1825">
        <f>tbl_salesdata[[#This Row],[Ship Date]]-tbl_salesdata[[#This Row],[Order Date]]</f>
        <v>4</v>
      </c>
      <c r="P1825">
        <f>WEEKDAY(tbl_salesdata[[#This Row],[Order Date]],2)</f>
        <v>1</v>
      </c>
      <c r="Q1825" t="str">
        <f>TEXT(tbl_salesdata[[#This Row],[Order Date]],"dddd")</f>
        <v>Monday</v>
      </c>
      <c r="R1825" t="str">
        <f>IF(tbl_salesdata[[#This Row],[Weekdaynum]]&gt;5,"Yes","No")</f>
        <v>No</v>
      </c>
    </row>
    <row r="1826" spans="1:18" hidden="1" x14ac:dyDescent="0.35">
      <c r="A1826">
        <v>832180726</v>
      </c>
      <c r="B1826" s="3">
        <v>42635</v>
      </c>
      <c r="C1826" s="3">
        <v>42651</v>
      </c>
      <c r="D1826" t="s">
        <v>217</v>
      </c>
      <c r="E1826" t="s">
        <v>12</v>
      </c>
      <c r="F1826" t="s">
        <v>40</v>
      </c>
      <c r="G1826" t="s">
        <v>14</v>
      </c>
      <c r="H1826" t="s">
        <v>19</v>
      </c>
      <c r="I1826" s="9">
        <v>9625</v>
      </c>
      <c r="J1826" s="9">
        <v>651.21</v>
      </c>
      <c r="K1826" s="9">
        <v>524.96</v>
      </c>
      <c r="L1826" s="9">
        <f>tbl_salesdata[[#This Row],[Units Sold]]*tbl_salesdata[[#This Row],[Unit Cost]]</f>
        <v>5052740</v>
      </c>
      <c r="M1826" s="9">
        <f>tbl_salesdata[[#This Row],[Units Sold]]*tbl_salesdata[[#This Row],[Unit Price]]</f>
        <v>6267896.25</v>
      </c>
      <c r="N1826" s="9">
        <f>tbl_salesdata[[#This Row],[Total Sales]]-tbl_salesdata[[#This Row],[Total Cost]]</f>
        <v>1215156.25</v>
      </c>
      <c r="O1826">
        <f>tbl_salesdata[[#This Row],[Ship Date]]-tbl_salesdata[[#This Row],[Order Date]]</f>
        <v>16</v>
      </c>
      <c r="P1826">
        <f>WEEKDAY(tbl_salesdata[[#This Row],[Order Date]],2)</f>
        <v>4</v>
      </c>
      <c r="Q1826" t="str">
        <f>TEXT(tbl_salesdata[[#This Row],[Order Date]],"dddd")</f>
        <v>Thursday</v>
      </c>
      <c r="R1826" t="str">
        <f>IF(tbl_salesdata[[#This Row],[Weekdaynum]]&gt;5,"Yes","No")</f>
        <v>No</v>
      </c>
    </row>
    <row r="1827" spans="1:18" x14ac:dyDescent="0.35">
      <c r="A1827">
        <v>998012912</v>
      </c>
      <c r="B1827" s="3">
        <v>42014</v>
      </c>
      <c r="C1827" s="3">
        <v>42032</v>
      </c>
      <c r="D1827" t="s">
        <v>148</v>
      </c>
      <c r="E1827" t="s">
        <v>24</v>
      </c>
      <c r="F1827" t="s">
        <v>47</v>
      </c>
      <c r="G1827" t="s">
        <v>18</v>
      </c>
      <c r="H1827" t="s">
        <v>19</v>
      </c>
      <c r="I1827" s="9">
        <v>3054</v>
      </c>
      <c r="J1827" s="9">
        <v>421.89</v>
      </c>
      <c r="K1827" s="9">
        <v>364.69</v>
      </c>
      <c r="L1827" s="9">
        <f>tbl_salesdata[[#This Row],[Units Sold]]*tbl_salesdata[[#This Row],[Unit Cost]]</f>
        <v>1113763.26</v>
      </c>
      <c r="M1827" s="9">
        <f>tbl_salesdata[[#This Row],[Units Sold]]*tbl_salesdata[[#This Row],[Unit Price]]</f>
        <v>1288452.06</v>
      </c>
      <c r="N1827" s="9">
        <f>tbl_salesdata[[#This Row],[Total Sales]]-tbl_salesdata[[#This Row],[Total Cost]]</f>
        <v>174688.80000000005</v>
      </c>
      <c r="O1827">
        <f>tbl_salesdata[[#This Row],[Ship Date]]-tbl_salesdata[[#This Row],[Order Date]]</f>
        <v>18</v>
      </c>
      <c r="P1827">
        <f>WEEKDAY(tbl_salesdata[[#This Row],[Order Date]],2)</f>
        <v>6</v>
      </c>
      <c r="Q1827" t="str">
        <f>TEXT(tbl_salesdata[[#This Row],[Order Date]],"dddd")</f>
        <v>Saturday</v>
      </c>
      <c r="R1827" t="str">
        <f>IF(tbl_salesdata[[#This Row],[Weekdaynum]]&gt;5,"Yes","No")</f>
        <v>Yes</v>
      </c>
    </row>
    <row r="1828" spans="1:18" hidden="1" x14ac:dyDescent="0.35">
      <c r="A1828">
        <v>343482244</v>
      </c>
      <c r="B1828" s="3">
        <v>42737</v>
      </c>
      <c r="C1828" s="3">
        <v>42758</v>
      </c>
      <c r="D1828" t="s">
        <v>92</v>
      </c>
      <c r="E1828" t="s">
        <v>32</v>
      </c>
      <c r="F1828" t="s">
        <v>42</v>
      </c>
      <c r="G1828" t="s">
        <v>14</v>
      </c>
      <c r="H1828" t="s">
        <v>15</v>
      </c>
      <c r="I1828" s="9">
        <v>2884</v>
      </c>
      <c r="J1828" s="9">
        <v>437.2</v>
      </c>
      <c r="K1828" s="9">
        <v>263.33</v>
      </c>
      <c r="L1828" s="9">
        <f>tbl_salesdata[[#This Row],[Units Sold]]*tbl_salesdata[[#This Row],[Unit Cost]]</f>
        <v>759443.72</v>
      </c>
      <c r="M1828" s="9">
        <f>tbl_salesdata[[#This Row],[Units Sold]]*tbl_salesdata[[#This Row],[Unit Price]]</f>
        <v>1260884.8</v>
      </c>
      <c r="N1828" s="9">
        <f>tbl_salesdata[[#This Row],[Total Sales]]-tbl_salesdata[[#This Row],[Total Cost]]</f>
        <v>501441.08000000007</v>
      </c>
      <c r="O1828">
        <f>tbl_salesdata[[#This Row],[Ship Date]]-tbl_salesdata[[#This Row],[Order Date]]</f>
        <v>21</v>
      </c>
      <c r="P1828">
        <f>WEEKDAY(tbl_salesdata[[#This Row],[Order Date]],2)</f>
        <v>1</v>
      </c>
      <c r="Q1828" t="str">
        <f>TEXT(tbl_salesdata[[#This Row],[Order Date]],"dddd")</f>
        <v>Monday</v>
      </c>
      <c r="R1828" t="str">
        <f>IF(tbl_salesdata[[#This Row],[Weekdaynum]]&gt;5,"Yes","No")</f>
        <v>No</v>
      </c>
    </row>
    <row r="1829" spans="1:18" x14ac:dyDescent="0.35">
      <c r="A1829">
        <v>633198153</v>
      </c>
      <c r="B1829" s="3">
        <v>43757</v>
      </c>
      <c r="C1829" s="3">
        <v>43777</v>
      </c>
      <c r="D1829" t="s">
        <v>83</v>
      </c>
      <c r="E1829" t="s">
        <v>38</v>
      </c>
      <c r="F1829" t="s">
        <v>25</v>
      </c>
      <c r="G1829" t="s">
        <v>18</v>
      </c>
      <c r="H1829" t="s">
        <v>34</v>
      </c>
      <c r="I1829" s="9">
        <v>6260</v>
      </c>
      <c r="J1829" s="9">
        <v>205.7</v>
      </c>
      <c r="K1829" s="9">
        <v>117.11</v>
      </c>
      <c r="L1829" s="9">
        <f>tbl_salesdata[[#This Row],[Units Sold]]*tbl_salesdata[[#This Row],[Unit Cost]]</f>
        <v>733108.6</v>
      </c>
      <c r="M1829" s="9">
        <f>tbl_salesdata[[#This Row],[Units Sold]]*tbl_salesdata[[#This Row],[Unit Price]]</f>
        <v>1287682</v>
      </c>
      <c r="N1829" s="9">
        <f>tbl_salesdata[[#This Row],[Total Sales]]-tbl_salesdata[[#This Row],[Total Cost]]</f>
        <v>554573.4</v>
      </c>
      <c r="O1829">
        <f>tbl_salesdata[[#This Row],[Ship Date]]-tbl_salesdata[[#This Row],[Order Date]]</f>
        <v>20</v>
      </c>
      <c r="P1829">
        <f>WEEKDAY(tbl_salesdata[[#This Row],[Order Date]],2)</f>
        <v>6</v>
      </c>
      <c r="Q1829" t="str">
        <f>TEXT(tbl_salesdata[[#This Row],[Order Date]],"dddd")</f>
        <v>Saturday</v>
      </c>
      <c r="R1829" t="str">
        <f>IF(tbl_salesdata[[#This Row],[Weekdaynum]]&gt;5,"Yes","No")</f>
        <v>Yes</v>
      </c>
    </row>
    <row r="1830" spans="1:18" hidden="1" x14ac:dyDescent="0.35">
      <c r="A1830">
        <v>483915841</v>
      </c>
      <c r="B1830" s="3">
        <v>44791</v>
      </c>
      <c r="C1830" s="3">
        <v>44812</v>
      </c>
      <c r="D1830" t="s">
        <v>150</v>
      </c>
      <c r="E1830" t="s">
        <v>38</v>
      </c>
      <c r="F1830" t="s">
        <v>22</v>
      </c>
      <c r="G1830" t="s">
        <v>18</v>
      </c>
      <c r="H1830" t="s">
        <v>19</v>
      </c>
      <c r="I1830" s="9">
        <v>306</v>
      </c>
      <c r="J1830" s="9">
        <v>47.45</v>
      </c>
      <c r="K1830" s="9">
        <v>31.79</v>
      </c>
      <c r="L1830" s="9">
        <f>tbl_salesdata[[#This Row],[Units Sold]]*tbl_salesdata[[#This Row],[Unit Cost]]</f>
        <v>9727.74</v>
      </c>
      <c r="M1830" s="9">
        <f>tbl_salesdata[[#This Row],[Units Sold]]*tbl_salesdata[[#This Row],[Unit Price]]</f>
        <v>14519.7</v>
      </c>
      <c r="N1830" s="9">
        <f>tbl_salesdata[[#This Row],[Total Sales]]-tbl_salesdata[[#This Row],[Total Cost]]</f>
        <v>4791.9600000000009</v>
      </c>
      <c r="O1830">
        <f>tbl_salesdata[[#This Row],[Ship Date]]-tbl_salesdata[[#This Row],[Order Date]]</f>
        <v>21</v>
      </c>
      <c r="P1830">
        <f>WEEKDAY(tbl_salesdata[[#This Row],[Order Date]],2)</f>
        <v>4</v>
      </c>
      <c r="Q1830" t="str">
        <f>TEXT(tbl_salesdata[[#This Row],[Order Date]],"dddd")</f>
        <v>Thursday</v>
      </c>
      <c r="R1830" t="str">
        <f>IF(tbl_salesdata[[#This Row],[Weekdaynum]]&gt;5,"Yes","No")</f>
        <v>No</v>
      </c>
    </row>
    <row r="1831" spans="1:18" hidden="1" x14ac:dyDescent="0.35">
      <c r="A1831">
        <v>594280803</v>
      </c>
      <c r="B1831" s="3">
        <v>43105</v>
      </c>
      <c r="C1831" s="3">
        <v>43112</v>
      </c>
      <c r="D1831" t="s">
        <v>45</v>
      </c>
      <c r="E1831" t="s">
        <v>12</v>
      </c>
      <c r="F1831" t="s">
        <v>76</v>
      </c>
      <c r="G1831" t="s">
        <v>18</v>
      </c>
      <c r="H1831" t="s">
        <v>15</v>
      </c>
      <c r="I1831" s="9">
        <v>9751</v>
      </c>
      <c r="J1831" s="9">
        <v>668.27</v>
      </c>
      <c r="K1831" s="9">
        <v>502.54</v>
      </c>
      <c r="L1831" s="9">
        <f>tbl_salesdata[[#This Row],[Units Sold]]*tbl_salesdata[[#This Row],[Unit Cost]]</f>
        <v>4900267.54</v>
      </c>
      <c r="M1831" s="9">
        <f>tbl_salesdata[[#This Row],[Units Sold]]*tbl_salesdata[[#This Row],[Unit Price]]</f>
        <v>6516300.7699999996</v>
      </c>
      <c r="N1831" s="9">
        <f>tbl_salesdata[[#This Row],[Total Sales]]-tbl_salesdata[[#This Row],[Total Cost]]</f>
        <v>1616033.2299999995</v>
      </c>
      <c r="O1831">
        <f>tbl_salesdata[[#This Row],[Ship Date]]-tbl_salesdata[[#This Row],[Order Date]]</f>
        <v>7</v>
      </c>
      <c r="P1831">
        <f>WEEKDAY(tbl_salesdata[[#This Row],[Order Date]],2)</f>
        <v>5</v>
      </c>
      <c r="Q1831" t="str">
        <f>TEXT(tbl_salesdata[[#This Row],[Order Date]],"dddd")</f>
        <v>Friday</v>
      </c>
      <c r="R1831" t="str">
        <f>IF(tbl_salesdata[[#This Row],[Weekdaynum]]&gt;5,"Yes","No")</f>
        <v>No</v>
      </c>
    </row>
    <row r="1832" spans="1:18" hidden="1" x14ac:dyDescent="0.35">
      <c r="A1832">
        <v>947622144</v>
      </c>
      <c r="B1832" s="3">
        <v>43684</v>
      </c>
      <c r="C1832" s="3">
        <v>43702</v>
      </c>
      <c r="D1832" t="s">
        <v>132</v>
      </c>
      <c r="E1832" t="s">
        <v>38</v>
      </c>
      <c r="F1832" t="s">
        <v>30</v>
      </c>
      <c r="G1832" t="s">
        <v>14</v>
      </c>
      <c r="H1832" t="s">
        <v>34</v>
      </c>
      <c r="I1832" s="9">
        <v>1305</v>
      </c>
      <c r="J1832" s="9">
        <v>81.73</v>
      </c>
      <c r="K1832" s="9">
        <v>56.67</v>
      </c>
      <c r="L1832" s="9">
        <f>tbl_salesdata[[#This Row],[Units Sold]]*tbl_salesdata[[#This Row],[Unit Cost]]</f>
        <v>73954.350000000006</v>
      </c>
      <c r="M1832" s="9">
        <f>tbl_salesdata[[#This Row],[Units Sold]]*tbl_salesdata[[#This Row],[Unit Price]]</f>
        <v>106657.65000000001</v>
      </c>
      <c r="N1832" s="9">
        <f>tbl_salesdata[[#This Row],[Total Sales]]-tbl_salesdata[[#This Row],[Total Cost]]</f>
        <v>32703.300000000003</v>
      </c>
      <c r="O1832">
        <f>tbl_salesdata[[#This Row],[Ship Date]]-tbl_salesdata[[#This Row],[Order Date]]</f>
        <v>18</v>
      </c>
      <c r="P1832">
        <f>WEEKDAY(tbl_salesdata[[#This Row],[Order Date]],2)</f>
        <v>3</v>
      </c>
      <c r="Q1832" t="str">
        <f>TEXT(tbl_salesdata[[#This Row],[Order Date]],"dddd")</f>
        <v>Wednesday</v>
      </c>
      <c r="R1832" t="str">
        <f>IF(tbl_salesdata[[#This Row],[Weekdaynum]]&gt;5,"Yes","No")</f>
        <v>No</v>
      </c>
    </row>
    <row r="1833" spans="1:18" hidden="1" x14ac:dyDescent="0.35">
      <c r="A1833">
        <v>781488692</v>
      </c>
      <c r="B1833" s="3">
        <v>44658</v>
      </c>
      <c r="C1833" s="3">
        <v>44665</v>
      </c>
      <c r="D1833" t="s">
        <v>52</v>
      </c>
      <c r="E1833" t="s">
        <v>12</v>
      </c>
      <c r="F1833" t="s">
        <v>76</v>
      </c>
      <c r="G1833" t="s">
        <v>14</v>
      </c>
      <c r="H1833" t="s">
        <v>15</v>
      </c>
      <c r="I1833" s="9">
        <v>8725</v>
      </c>
      <c r="J1833" s="9">
        <v>668.27</v>
      </c>
      <c r="K1833" s="9">
        <v>502.54</v>
      </c>
      <c r="L1833" s="9">
        <f>tbl_salesdata[[#This Row],[Units Sold]]*tbl_salesdata[[#This Row],[Unit Cost]]</f>
        <v>4384661.5</v>
      </c>
      <c r="M1833" s="9">
        <f>tbl_salesdata[[#This Row],[Units Sold]]*tbl_salesdata[[#This Row],[Unit Price]]</f>
        <v>5830655.75</v>
      </c>
      <c r="N1833" s="9">
        <f>tbl_salesdata[[#This Row],[Total Sales]]-tbl_salesdata[[#This Row],[Total Cost]]</f>
        <v>1445994.25</v>
      </c>
      <c r="O1833">
        <f>tbl_salesdata[[#This Row],[Ship Date]]-tbl_salesdata[[#This Row],[Order Date]]</f>
        <v>7</v>
      </c>
      <c r="P1833">
        <f>WEEKDAY(tbl_salesdata[[#This Row],[Order Date]],2)</f>
        <v>4</v>
      </c>
      <c r="Q1833" t="str">
        <f>TEXT(tbl_salesdata[[#This Row],[Order Date]],"dddd")</f>
        <v>Thursday</v>
      </c>
      <c r="R1833" t="str">
        <f>IF(tbl_salesdata[[#This Row],[Weekdaynum]]&gt;5,"Yes","No")</f>
        <v>No</v>
      </c>
    </row>
    <row r="1834" spans="1:18" hidden="1" x14ac:dyDescent="0.35">
      <c r="A1834">
        <v>753741776</v>
      </c>
      <c r="B1834" s="3">
        <v>43657</v>
      </c>
      <c r="C1834" s="3">
        <v>43667</v>
      </c>
      <c r="D1834" t="s">
        <v>170</v>
      </c>
      <c r="E1834" t="s">
        <v>12</v>
      </c>
      <c r="F1834" t="s">
        <v>68</v>
      </c>
      <c r="G1834" t="s">
        <v>18</v>
      </c>
      <c r="H1834" t="s">
        <v>19</v>
      </c>
      <c r="I1834" s="9">
        <v>7796</v>
      </c>
      <c r="J1834" s="9">
        <v>154.06</v>
      </c>
      <c r="K1834" s="9">
        <v>90.93</v>
      </c>
      <c r="L1834" s="9">
        <f>tbl_salesdata[[#This Row],[Units Sold]]*tbl_salesdata[[#This Row],[Unit Cost]]</f>
        <v>708890.28</v>
      </c>
      <c r="M1834" s="9">
        <f>tbl_salesdata[[#This Row],[Units Sold]]*tbl_salesdata[[#This Row],[Unit Price]]</f>
        <v>1201051.76</v>
      </c>
      <c r="N1834" s="9">
        <f>tbl_salesdata[[#This Row],[Total Sales]]-tbl_salesdata[[#This Row],[Total Cost]]</f>
        <v>492161.48</v>
      </c>
      <c r="O1834">
        <f>tbl_salesdata[[#This Row],[Ship Date]]-tbl_salesdata[[#This Row],[Order Date]]</f>
        <v>10</v>
      </c>
      <c r="P1834">
        <f>WEEKDAY(tbl_salesdata[[#This Row],[Order Date]],2)</f>
        <v>4</v>
      </c>
      <c r="Q1834" t="str">
        <f>TEXT(tbl_salesdata[[#This Row],[Order Date]],"dddd")</f>
        <v>Thursday</v>
      </c>
      <c r="R1834" t="str">
        <f>IF(tbl_salesdata[[#This Row],[Weekdaynum]]&gt;5,"Yes","No")</f>
        <v>No</v>
      </c>
    </row>
    <row r="1835" spans="1:18" hidden="1" x14ac:dyDescent="0.35">
      <c r="A1835">
        <v>692555224</v>
      </c>
      <c r="B1835" s="3">
        <v>42013</v>
      </c>
      <c r="C1835" s="3">
        <v>42020</v>
      </c>
      <c r="D1835" t="s">
        <v>20</v>
      </c>
      <c r="E1835" t="s">
        <v>21</v>
      </c>
      <c r="F1835" t="s">
        <v>47</v>
      </c>
      <c r="G1835" t="s">
        <v>14</v>
      </c>
      <c r="H1835" t="s">
        <v>15</v>
      </c>
      <c r="I1835" s="9">
        <v>1336</v>
      </c>
      <c r="J1835" s="9">
        <v>421.89</v>
      </c>
      <c r="K1835" s="9">
        <v>364.69</v>
      </c>
      <c r="L1835" s="9">
        <f>tbl_salesdata[[#This Row],[Units Sold]]*tbl_salesdata[[#This Row],[Unit Cost]]</f>
        <v>487225.84</v>
      </c>
      <c r="M1835" s="9">
        <f>tbl_salesdata[[#This Row],[Units Sold]]*tbl_salesdata[[#This Row],[Unit Price]]</f>
        <v>563645.04</v>
      </c>
      <c r="N1835" s="9">
        <f>tbl_salesdata[[#This Row],[Total Sales]]-tbl_salesdata[[#This Row],[Total Cost]]</f>
        <v>76419.200000000012</v>
      </c>
      <c r="O1835">
        <f>tbl_salesdata[[#This Row],[Ship Date]]-tbl_salesdata[[#This Row],[Order Date]]</f>
        <v>7</v>
      </c>
      <c r="P1835">
        <f>WEEKDAY(tbl_salesdata[[#This Row],[Order Date]],2)</f>
        <v>5</v>
      </c>
      <c r="Q1835" t="str">
        <f>TEXT(tbl_salesdata[[#This Row],[Order Date]],"dddd")</f>
        <v>Friday</v>
      </c>
      <c r="R1835" t="str">
        <f>IF(tbl_salesdata[[#This Row],[Weekdaynum]]&gt;5,"Yes","No")</f>
        <v>No</v>
      </c>
    </row>
    <row r="1836" spans="1:18" hidden="1" x14ac:dyDescent="0.35">
      <c r="A1836">
        <v>946415364</v>
      </c>
      <c r="B1836" s="3">
        <v>42022</v>
      </c>
      <c r="C1836" s="3">
        <v>42035</v>
      </c>
      <c r="D1836" t="s">
        <v>108</v>
      </c>
      <c r="E1836" t="s">
        <v>12</v>
      </c>
      <c r="F1836" t="s">
        <v>30</v>
      </c>
      <c r="G1836" t="s">
        <v>14</v>
      </c>
      <c r="H1836" t="s">
        <v>15</v>
      </c>
      <c r="I1836" s="9">
        <v>4193</v>
      </c>
      <c r="J1836" s="9">
        <v>81.73</v>
      </c>
      <c r="K1836" s="9">
        <v>56.67</v>
      </c>
      <c r="L1836" s="9">
        <f>tbl_salesdata[[#This Row],[Units Sold]]*tbl_salesdata[[#This Row],[Unit Cost]]</f>
        <v>237617.31</v>
      </c>
      <c r="M1836" s="9">
        <f>tbl_salesdata[[#This Row],[Units Sold]]*tbl_salesdata[[#This Row],[Unit Price]]</f>
        <v>342693.89</v>
      </c>
      <c r="N1836" s="9">
        <f>tbl_salesdata[[#This Row],[Total Sales]]-tbl_salesdata[[#This Row],[Total Cost]]</f>
        <v>105076.58000000002</v>
      </c>
      <c r="O1836">
        <f>tbl_salesdata[[#This Row],[Ship Date]]-tbl_salesdata[[#This Row],[Order Date]]</f>
        <v>13</v>
      </c>
      <c r="P1836">
        <f>WEEKDAY(tbl_salesdata[[#This Row],[Order Date]],2)</f>
        <v>7</v>
      </c>
      <c r="Q1836" t="str">
        <f>TEXT(tbl_salesdata[[#This Row],[Order Date]],"dddd")</f>
        <v>Sunday</v>
      </c>
      <c r="R1836" t="str">
        <f>IF(tbl_salesdata[[#This Row],[Weekdaynum]]&gt;5,"Yes","No")</f>
        <v>Yes</v>
      </c>
    </row>
    <row r="1837" spans="1:18" hidden="1" x14ac:dyDescent="0.35">
      <c r="A1837">
        <v>134121024</v>
      </c>
      <c r="B1837" s="3">
        <v>44255</v>
      </c>
      <c r="C1837" s="3">
        <v>44269</v>
      </c>
      <c r="D1837" t="s">
        <v>55</v>
      </c>
      <c r="E1837" t="s">
        <v>21</v>
      </c>
      <c r="F1837" t="s">
        <v>68</v>
      </c>
      <c r="G1837" t="s">
        <v>14</v>
      </c>
      <c r="H1837" t="s">
        <v>26</v>
      </c>
      <c r="I1837" s="9">
        <v>8246</v>
      </c>
      <c r="J1837" s="9">
        <v>154.06</v>
      </c>
      <c r="K1837" s="9">
        <v>90.93</v>
      </c>
      <c r="L1837" s="9">
        <f>tbl_salesdata[[#This Row],[Units Sold]]*tbl_salesdata[[#This Row],[Unit Cost]]</f>
        <v>749808.78</v>
      </c>
      <c r="M1837" s="9">
        <f>tbl_salesdata[[#This Row],[Units Sold]]*tbl_salesdata[[#This Row],[Unit Price]]</f>
        <v>1270378.76</v>
      </c>
      <c r="N1837" s="9">
        <f>tbl_salesdata[[#This Row],[Total Sales]]-tbl_salesdata[[#This Row],[Total Cost]]</f>
        <v>520569.98</v>
      </c>
      <c r="O1837">
        <f>tbl_salesdata[[#This Row],[Ship Date]]-tbl_salesdata[[#This Row],[Order Date]]</f>
        <v>14</v>
      </c>
      <c r="P1837">
        <f>WEEKDAY(tbl_salesdata[[#This Row],[Order Date]],2)</f>
        <v>7</v>
      </c>
      <c r="Q1837" t="str">
        <f>TEXT(tbl_salesdata[[#This Row],[Order Date]],"dddd")</f>
        <v>Sunday</v>
      </c>
      <c r="R1837" t="str">
        <f>IF(tbl_salesdata[[#This Row],[Weekdaynum]]&gt;5,"Yes","No")</f>
        <v>Yes</v>
      </c>
    </row>
    <row r="1838" spans="1:18" x14ac:dyDescent="0.35">
      <c r="A1838">
        <v>557239282</v>
      </c>
      <c r="B1838" s="3">
        <v>44450</v>
      </c>
      <c r="C1838" s="3">
        <v>44464</v>
      </c>
      <c r="D1838" t="s">
        <v>220</v>
      </c>
      <c r="E1838" t="s">
        <v>29</v>
      </c>
      <c r="F1838" t="s">
        <v>68</v>
      </c>
      <c r="G1838" t="s">
        <v>18</v>
      </c>
      <c r="H1838" t="s">
        <v>15</v>
      </c>
      <c r="I1838" s="9">
        <v>8341</v>
      </c>
      <c r="J1838" s="9">
        <v>154.06</v>
      </c>
      <c r="K1838" s="9">
        <v>90.93</v>
      </c>
      <c r="L1838" s="9">
        <f>tbl_salesdata[[#This Row],[Units Sold]]*tbl_salesdata[[#This Row],[Unit Cost]]</f>
        <v>758447.13</v>
      </c>
      <c r="M1838" s="9">
        <f>tbl_salesdata[[#This Row],[Units Sold]]*tbl_salesdata[[#This Row],[Unit Price]]</f>
        <v>1285014.46</v>
      </c>
      <c r="N1838" s="9">
        <f>tbl_salesdata[[#This Row],[Total Sales]]-tbl_salesdata[[#This Row],[Total Cost]]</f>
        <v>526567.32999999996</v>
      </c>
      <c r="O1838">
        <f>tbl_salesdata[[#This Row],[Ship Date]]-tbl_salesdata[[#This Row],[Order Date]]</f>
        <v>14</v>
      </c>
      <c r="P1838">
        <f>WEEKDAY(tbl_salesdata[[#This Row],[Order Date]],2)</f>
        <v>6</v>
      </c>
      <c r="Q1838" t="str">
        <f>TEXT(tbl_salesdata[[#This Row],[Order Date]],"dddd")</f>
        <v>Saturday</v>
      </c>
      <c r="R1838" t="str">
        <f>IF(tbl_salesdata[[#This Row],[Weekdaynum]]&gt;5,"Yes","No")</f>
        <v>Yes</v>
      </c>
    </row>
    <row r="1839" spans="1:18" hidden="1" x14ac:dyDescent="0.35">
      <c r="A1839">
        <v>937826716</v>
      </c>
      <c r="B1839" s="3">
        <v>43731</v>
      </c>
      <c r="C1839" s="3">
        <v>43743</v>
      </c>
      <c r="D1839" t="s">
        <v>171</v>
      </c>
      <c r="E1839" t="s">
        <v>12</v>
      </c>
      <c r="F1839" t="s">
        <v>22</v>
      </c>
      <c r="G1839" t="s">
        <v>14</v>
      </c>
      <c r="H1839" t="s">
        <v>15</v>
      </c>
      <c r="I1839" s="9">
        <v>2621</v>
      </c>
      <c r="J1839" s="9">
        <v>47.45</v>
      </c>
      <c r="K1839" s="9">
        <v>31.79</v>
      </c>
      <c r="L1839" s="9">
        <f>tbl_salesdata[[#This Row],[Units Sold]]*tbl_salesdata[[#This Row],[Unit Cost]]</f>
        <v>83321.59</v>
      </c>
      <c r="M1839" s="9">
        <f>tbl_salesdata[[#This Row],[Units Sold]]*tbl_salesdata[[#This Row],[Unit Price]]</f>
        <v>124366.45000000001</v>
      </c>
      <c r="N1839" s="9">
        <f>tbl_salesdata[[#This Row],[Total Sales]]-tbl_salesdata[[#This Row],[Total Cost]]</f>
        <v>41044.860000000015</v>
      </c>
      <c r="O1839">
        <f>tbl_salesdata[[#This Row],[Ship Date]]-tbl_salesdata[[#This Row],[Order Date]]</f>
        <v>12</v>
      </c>
      <c r="P1839">
        <f>WEEKDAY(tbl_salesdata[[#This Row],[Order Date]],2)</f>
        <v>1</v>
      </c>
      <c r="Q1839" t="str">
        <f>TEXT(tbl_salesdata[[#This Row],[Order Date]],"dddd")</f>
        <v>Monday</v>
      </c>
      <c r="R1839" t="str">
        <f>IF(tbl_salesdata[[#This Row],[Weekdaynum]]&gt;5,"Yes","No")</f>
        <v>No</v>
      </c>
    </row>
    <row r="1840" spans="1:18" hidden="1" x14ac:dyDescent="0.35">
      <c r="A1840">
        <v>592986905</v>
      </c>
      <c r="B1840" s="3">
        <v>43489</v>
      </c>
      <c r="C1840" s="3">
        <v>43494</v>
      </c>
      <c r="D1840" t="s">
        <v>69</v>
      </c>
      <c r="E1840" t="s">
        <v>38</v>
      </c>
      <c r="F1840" t="s">
        <v>40</v>
      </c>
      <c r="G1840" t="s">
        <v>14</v>
      </c>
      <c r="H1840" t="s">
        <v>15</v>
      </c>
      <c r="I1840" s="9">
        <v>6858</v>
      </c>
      <c r="J1840" s="9">
        <v>651.21</v>
      </c>
      <c r="K1840" s="9">
        <v>524.96</v>
      </c>
      <c r="L1840" s="9">
        <f>tbl_salesdata[[#This Row],[Units Sold]]*tbl_salesdata[[#This Row],[Unit Cost]]</f>
        <v>3600175.68</v>
      </c>
      <c r="M1840" s="9">
        <f>tbl_salesdata[[#This Row],[Units Sold]]*tbl_salesdata[[#This Row],[Unit Price]]</f>
        <v>4465998.1800000006</v>
      </c>
      <c r="N1840" s="9">
        <f>tbl_salesdata[[#This Row],[Total Sales]]-tbl_salesdata[[#This Row],[Total Cost]]</f>
        <v>865822.50000000047</v>
      </c>
      <c r="O1840">
        <f>tbl_salesdata[[#This Row],[Ship Date]]-tbl_salesdata[[#This Row],[Order Date]]</f>
        <v>5</v>
      </c>
      <c r="P1840">
        <f>WEEKDAY(tbl_salesdata[[#This Row],[Order Date]],2)</f>
        <v>4</v>
      </c>
      <c r="Q1840" t="str">
        <f>TEXT(tbl_salesdata[[#This Row],[Order Date]],"dddd")</f>
        <v>Thursday</v>
      </c>
      <c r="R1840" t="str">
        <f>IF(tbl_salesdata[[#This Row],[Weekdaynum]]&gt;5,"Yes","No")</f>
        <v>No</v>
      </c>
    </row>
    <row r="1841" spans="1:18" hidden="1" x14ac:dyDescent="0.35">
      <c r="A1841">
        <v>660312926</v>
      </c>
      <c r="B1841" s="3">
        <v>42722</v>
      </c>
      <c r="C1841" s="3">
        <v>42740</v>
      </c>
      <c r="D1841" t="s">
        <v>55</v>
      </c>
      <c r="E1841" t="s">
        <v>21</v>
      </c>
      <c r="F1841" t="s">
        <v>33</v>
      </c>
      <c r="G1841" t="s">
        <v>18</v>
      </c>
      <c r="H1841" t="s">
        <v>19</v>
      </c>
      <c r="I1841" s="9">
        <v>123</v>
      </c>
      <c r="J1841" s="9">
        <v>109.28</v>
      </c>
      <c r="K1841" s="9">
        <v>35.840000000000003</v>
      </c>
      <c r="L1841" s="9">
        <f>tbl_salesdata[[#This Row],[Units Sold]]*tbl_salesdata[[#This Row],[Unit Cost]]</f>
        <v>4408.3200000000006</v>
      </c>
      <c r="M1841" s="9">
        <f>tbl_salesdata[[#This Row],[Units Sold]]*tbl_salesdata[[#This Row],[Unit Price]]</f>
        <v>13441.44</v>
      </c>
      <c r="N1841" s="9">
        <f>tbl_salesdata[[#This Row],[Total Sales]]-tbl_salesdata[[#This Row],[Total Cost]]</f>
        <v>9033.119999999999</v>
      </c>
      <c r="O1841">
        <f>tbl_salesdata[[#This Row],[Ship Date]]-tbl_salesdata[[#This Row],[Order Date]]</f>
        <v>18</v>
      </c>
      <c r="P1841">
        <f>WEEKDAY(tbl_salesdata[[#This Row],[Order Date]],2)</f>
        <v>7</v>
      </c>
      <c r="Q1841" t="str">
        <f>TEXT(tbl_salesdata[[#This Row],[Order Date]],"dddd")</f>
        <v>Sunday</v>
      </c>
      <c r="R1841" t="str">
        <f>IF(tbl_salesdata[[#This Row],[Weekdaynum]]&gt;5,"Yes","No")</f>
        <v>Yes</v>
      </c>
    </row>
    <row r="1842" spans="1:18" hidden="1" x14ac:dyDescent="0.35">
      <c r="A1842">
        <v>560166108</v>
      </c>
      <c r="B1842" s="3">
        <v>43527</v>
      </c>
      <c r="C1842" s="3">
        <v>43539</v>
      </c>
      <c r="D1842" t="s">
        <v>126</v>
      </c>
      <c r="E1842" t="s">
        <v>24</v>
      </c>
      <c r="F1842" t="s">
        <v>22</v>
      </c>
      <c r="G1842" t="s">
        <v>14</v>
      </c>
      <c r="H1842" t="s">
        <v>34</v>
      </c>
      <c r="I1842" s="9">
        <v>4454</v>
      </c>
      <c r="J1842" s="9">
        <v>47.45</v>
      </c>
      <c r="K1842" s="9">
        <v>31.79</v>
      </c>
      <c r="L1842" s="9">
        <f>tbl_salesdata[[#This Row],[Units Sold]]*tbl_salesdata[[#This Row],[Unit Cost]]</f>
        <v>141592.66</v>
      </c>
      <c r="M1842" s="9">
        <f>tbl_salesdata[[#This Row],[Units Sold]]*tbl_salesdata[[#This Row],[Unit Price]]</f>
        <v>211342.30000000002</v>
      </c>
      <c r="N1842" s="9">
        <f>tbl_salesdata[[#This Row],[Total Sales]]-tbl_salesdata[[#This Row],[Total Cost]]</f>
        <v>69749.640000000014</v>
      </c>
      <c r="O1842">
        <f>tbl_salesdata[[#This Row],[Ship Date]]-tbl_salesdata[[#This Row],[Order Date]]</f>
        <v>12</v>
      </c>
      <c r="P1842">
        <f>WEEKDAY(tbl_salesdata[[#This Row],[Order Date]],2)</f>
        <v>7</v>
      </c>
      <c r="Q1842" t="str">
        <f>TEXT(tbl_salesdata[[#This Row],[Order Date]],"dddd")</f>
        <v>Sunday</v>
      </c>
      <c r="R1842" t="str">
        <f>IF(tbl_salesdata[[#This Row],[Weekdaynum]]&gt;5,"Yes","No")</f>
        <v>Yes</v>
      </c>
    </row>
    <row r="1843" spans="1:18" hidden="1" x14ac:dyDescent="0.35">
      <c r="A1843">
        <v>683220279</v>
      </c>
      <c r="B1843" s="3">
        <v>42732</v>
      </c>
      <c r="C1843" s="3">
        <v>42738</v>
      </c>
      <c r="D1843" t="s">
        <v>151</v>
      </c>
      <c r="E1843" t="s">
        <v>32</v>
      </c>
      <c r="F1843" t="s">
        <v>25</v>
      </c>
      <c r="G1843" t="s">
        <v>18</v>
      </c>
      <c r="H1843" t="s">
        <v>26</v>
      </c>
      <c r="I1843" s="9">
        <v>8918</v>
      </c>
      <c r="J1843" s="9">
        <v>205.7</v>
      </c>
      <c r="K1843" s="9">
        <v>117.11</v>
      </c>
      <c r="L1843" s="9">
        <f>tbl_salesdata[[#This Row],[Units Sold]]*tbl_salesdata[[#This Row],[Unit Cost]]</f>
        <v>1044386.98</v>
      </c>
      <c r="M1843" s="9">
        <f>tbl_salesdata[[#This Row],[Units Sold]]*tbl_salesdata[[#This Row],[Unit Price]]</f>
        <v>1834432.5999999999</v>
      </c>
      <c r="N1843" s="9">
        <f>tbl_salesdata[[#This Row],[Total Sales]]-tbl_salesdata[[#This Row],[Total Cost]]</f>
        <v>790045.61999999988</v>
      </c>
      <c r="O1843">
        <f>tbl_salesdata[[#This Row],[Ship Date]]-tbl_salesdata[[#This Row],[Order Date]]</f>
        <v>6</v>
      </c>
      <c r="P1843">
        <f>WEEKDAY(tbl_salesdata[[#This Row],[Order Date]],2)</f>
        <v>3</v>
      </c>
      <c r="Q1843" t="str">
        <f>TEXT(tbl_salesdata[[#This Row],[Order Date]],"dddd")</f>
        <v>Wednesday</v>
      </c>
      <c r="R1843" t="str">
        <f>IF(tbl_salesdata[[#This Row],[Weekdaynum]]&gt;5,"Yes","No")</f>
        <v>No</v>
      </c>
    </row>
    <row r="1844" spans="1:18" hidden="1" x14ac:dyDescent="0.35">
      <c r="A1844">
        <v>140461766</v>
      </c>
      <c r="B1844" s="3">
        <v>43289</v>
      </c>
      <c r="C1844" s="3">
        <v>43305</v>
      </c>
      <c r="D1844" t="s">
        <v>100</v>
      </c>
      <c r="E1844" t="s">
        <v>21</v>
      </c>
      <c r="F1844" t="s">
        <v>42</v>
      </c>
      <c r="G1844" t="s">
        <v>14</v>
      </c>
      <c r="H1844" t="s">
        <v>19</v>
      </c>
      <c r="I1844" s="9">
        <v>4613</v>
      </c>
      <c r="J1844" s="9">
        <v>437.2</v>
      </c>
      <c r="K1844" s="9">
        <v>263.33</v>
      </c>
      <c r="L1844" s="9">
        <f>tbl_salesdata[[#This Row],[Units Sold]]*tbl_salesdata[[#This Row],[Unit Cost]]</f>
        <v>1214741.29</v>
      </c>
      <c r="M1844" s="9">
        <f>tbl_salesdata[[#This Row],[Units Sold]]*tbl_salesdata[[#This Row],[Unit Price]]</f>
        <v>2016803.5999999999</v>
      </c>
      <c r="N1844" s="9">
        <f>tbl_salesdata[[#This Row],[Total Sales]]-tbl_salesdata[[#This Row],[Total Cost]]</f>
        <v>802062.30999999982</v>
      </c>
      <c r="O1844">
        <f>tbl_salesdata[[#This Row],[Ship Date]]-tbl_salesdata[[#This Row],[Order Date]]</f>
        <v>16</v>
      </c>
      <c r="P1844">
        <f>WEEKDAY(tbl_salesdata[[#This Row],[Order Date]],2)</f>
        <v>7</v>
      </c>
      <c r="Q1844" t="str">
        <f>TEXT(tbl_salesdata[[#This Row],[Order Date]],"dddd")</f>
        <v>Sunday</v>
      </c>
      <c r="R1844" t="str">
        <f>IF(tbl_salesdata[[#This Row],[Weekdaynum]]&gt;5,"Yes","No")</f>
        <v>Yes</v>
      </c>
    </row>
    <row r="1845" spans="1:18" x14ac:dyDescent="0.35">
      <c r="A1845">
        <v>763961207</v>
      </c>
      <c r="B1845" s="3">
        <v>43855</v>
      </c>
      <c r="C1845" s="3">
        <v>43869</v>
      </c>
      <c r="D1845" t="s">
        <v>146</v>
      </c>
      <c r="E1845" t="s">
        <v>29</v>
      </c>
      <c r="F1845" t="s">
        <v>40</v>
      </c>
      <c r="G1845" t="s">
        <v>18</v>
      </c>
      <c r="H1845" t="s">
        <v>15</v>
      </c>
      <c r="I1845" s="9">
        <v>1953</v>
      </c>
      <c r="J1845" s="9">
        <v>651.21</v>
      </c>
      <c r="K1845" s="9">
        <v>524.96</v>
      </c>
      <c r="L1845" s="9">
        <f>tbl_salesdata[[#This Row],[Units Sold]]*tbl_salesdata[[#This Row],[Unit Cost]]</f>
        <v>1025246.8800000001</v>
      </c>
      <c r="M1845" s="9">
        <f>tbl_salesdata[[#This Row],[Units Sold]]*tbl_salesdata[[#This Row],[Unit Price]]</f>
        <v>1271813.1300000001</v>
      </c>
      <c r="N1845" s="9">
        <f>tbl_salesdata[[#This Row],[Total Sales]]-tbl_salesdata[[#This Row],[Total Cost]]</f>
        <v>246566.25</v>
      </c>
      <c r="O1845">
        <f>tbl_salesdata[[#This Row],[Ship Date]]-tbl_salesdata[[#This Row],[Order Date]]</f>
        <v>14</v>
      </c>
      <c r="P1845">
        <f>WEEKDAY(tbl_salesdata[[#This Row],[Order Date]],2)</f>
        <v>6</v>
      </c>
      <c r="Q1845" t="str">
        <f>TEXT(tbl_salesdata[[#This Row],[Order Date]],"dddd")</f>
        <v>Saturday</v>
      </c>
      <c r="R1845" t="str">
        <f>IF(tbl_salesdata[[#This Row],[Weekdaynum]]&gt;5,"Yes","No")</f>
        <v>Yes</v>
      </c>
    </row>
    <row r="1846" spans="1:18" hidden="1" x14ac:dyDescent="0.35">
      <c r="A1846">
        <v>603014504</v>
      </c>
      <c r="B1846" s="3">
        <v>42396</v>
      </c>
      <c r="C1846" s="3">
        <v>42417</v>
      </c>
      <c r="D1846" t="s">
        <v>155</v>
      </c>
      <c r="E1846" t="s">
        <v>12</v>
      </c>
      <c r="F1846" t="s">
        <v>47</v>
      </c>
      <c r="G1846" t="s">
        <v>14</v>
      </c>
      <c r="H1846" t="s">
        <v>15</v>
      </c>
      <c r="I1846" s="9">
        <v>4247</v>
      </c>
      <c r="J1846" s="9">
        <v>421.89</v>
      </c>
      <c r="K1846" s="9">
        <v>364.69</v>
      </c>
      <c r="L1846" s="9">
        <f>tbl_salesdata[[#This Row],[Units Sold]]*tbl_salesdata[[#This Row],[Unit Cost]]</f>
        <v>1548838.43</v>
      </c>
      <c r="M1846" s="9">
        <f>tbl_salesdata[[#This Row],[Units Sold]]*tbl_salesdata[[#This Row],[Unit Price]]</f>
        <v>1791766.8299999998</v>
      </c>
      <c r="N1846" s="9">
        <f>tbl_salesdata[[#This Row],[Total Sales]]-tbl_salesdata[[#This Row],[Total Cost]]</f>
        <v>242928.39999999991</v>
      </c>
      <c r="O1846">
        <f>tbl_salesdata[[#This Row],[Ship Date]]-tbl_salesdata[[#This Row],[Order Date]]</f>
        <v>21</v>
      </c>
      <c r="P1846">
        <f>WEEKDAY(tbl_salesdata[[#This Row],[Order Date]],2)</f>
        <v>3</v>
      </c>
      <c r="Q1846" t="str">
        <f>TEXT(tbl_salesdata[[#This Row],[Order Date]],"dddd")</f>
        <v>Wednesday</v>
      </c>
      <c r="R1846" t="str">
        <f>IF(tbl_salesdata[[#This Row],[Weekdaynum]]&gt;5,"Yes","No")</f>
        <v>No</v>
      </c>
    </row>
    <row r="1847" spans="1:18" hidden="1" x14ac:dyDescent="0.35">
      <c r="A1847">
        <v>181860911</v>
      </c>
      <c r="B1847" s="3">
        <v>42563</v>
      </c>
      <c r="C1847" s="3">
        <v>42576</v>
      </c>
      <c r="D1847" t="s">
        <v>74</v>
      </c>
      <c r="E1847" t="s">
        <v>38</v>
      </c>
      <c r="F1847" t="s">
        <v>68</v>
      </c>
      <c r="G1847" t="s">
        <v>14</v>
      </c>
      <c r="H1847" t="s">
        <v>34</v>
      </c>
      <c r="I1847" s="9">
        <v>5540</v>
      </c>
      <c r="J1847" s="9">
        <v>154.06</v>
      </c>
      <c r="K1847" s="9">
        <v>90.93</v>
      </c>
      <c r="L1847" s="9">
        <f>tbl_salesdata[[#This Row],[Units Sold]]*tbl_salesdata[[#This Row],[Unit Cost]]</f>
        <v>503752.2</v>
      </c>
      <c r="M1847" s="9">
        <f>tbl_salesdata[[#This Row],[Units Sold]]*tbl_salesdata[[#This Row],[Unit Price]]</f>
        <v>853492.4</v>
      </c>
      <c r="N1847" s="9">
        <f>tbl_salesdata[[#This Row],[Total Sales]]-tbl_salesdata[[#This Row],[Total Cost]]</f>
        <v>349740.2</v>
      </c>
      <c r="O1847">
        <f>tbl_salesdata[[#This Row],[Ship Date]]-tbl_salesdata[[#This Row],[Order Date]]</f>
        <v>13</v>
      </c>
      <c r="P1847">
        <f>WEEKDAY(tbl_salesdata[[#This Row],[Order Date]],2)</f>
        <v>2</v>
      </c>
      <c r="Q1847" t="str">
        <f>TEXT(tbl_salesdata[[#This Row],[Order Date]],"dddd")</f>
        <v>Tuesday</v>
      </c>
      <c r="R1847" t="str">
        <f>IF(tbl_salesdata[[#This Row],[Weekdaynum]]&gt;5,"Yes","No")</f>
        <v>No</v>
      </c>
    </row>
    <row r="1848" spans="1:18" x14ac:dyDescent="0.35">
      <c r="A1848">
        <v>765991961</v>
      </c>
      <c r="B1848" s="3">
        <v>43421</v>
      </c>
      <c r="C1848" s="3">
        <v>43428</v>
      </c>
      <c r="D1848" t="s">
        <v>208</v>
      </c>
      <c r="E1848" t="s">
        <v>12</v>
      </c>
      <c r="F1848" t="s">
        <v>42</v>
      </c>
      <c r="G1848" t="s">
        <v>18</v>
      </c>
      <c r="H1848" t="s">
        <v>19</v>
      </c>
      <c r="I1848" s="9">
        <v>2898</v>
      </c>
      <c r="J1848" s="9">
        <v>437.2</v>
      </c>
      <c r="K1848" s="9">
        <v>263.33</v>
      </c>
      <c r="L1848" s="9">
        <f>tbl_salesdata[[#This Row],[Units Sold]]*tbl_salesdata[[#This Row],[Unit Cost]]</f>
        <v>763130.34</v>
      </c>
      <c r="M1848" s="9">
        <f>tbl_salesdata[[#This Row],[Units Sold]]*tbl_salesdata[[#This Row],[Unit Price]]</f>
        <v>1267005.5999999999</v>
      </c>
      <c r="N1848" s="9">
        <f>tbl_salesdata[[#This Row],[Total Sales]]-tbl_salesdata[[#This Row],[Total Cost]]</f>
        <v>503875.25999999989</v>
      </c>
      <c r="O1848">
        <f>tbl_salesdata[[#This Row],[Ship Date]]-tbl_salesdata[[#This Row],[Order Date]]</f>
        <v>7</v>
      </c>
      <c r="P1848">
        <f>WEEKDAY(tbl_salesdata[[#This Row],[Order Date]],2)</f>
        <v>6</v>
      </c>
      <c r="Q1848" t="str">
        <f>TEXT(tbl_salesdata[[#This Row],[Order Date]],"dddd")</f>
        <v>Saturday</v>
      </c>
      <c r="R1848" t="str">
        <f>IF(tbl_salesdata[[#This Row],[Weekdaynum]]&gt;5,"Yes","No")</f>
        <v>Yes</v>
      </c>
    </row>
    <row r="1849" spans="1:18" hidden="1" x14ac:dyDescent="0.35">
      <c r="A1849">
        <v>845875442</v>
      </c>
      <c r="B1849" s="3">
        <v>44628</v>
      </c>
      <c r="C1849" s="3">
        <v>44645</v>
      </c>
      <c r="D1849" t="s">
        <v>114</v>
      </c>
      <c r="E1849" t="s">
        <v>38</v>
      </c>
      <c r="F1849" t="s">
        <v>47</v>
      </c>
      <c r="G1849" t="s">
        <v>14</v>
      </c>
      <c r="H1849" t="s">
        <v>34</v>
      </c>
      <c r="I1849" s="9">
        <v>2195</v>
      </c>
      <c r="J1849" s="9">
        <v>421.89</v>
      </c>
      <c r="K1849" s="9">
        <v>364.69</v>
      </c>
      <c r="L1849" s="9">
        <f>tbl_salesdata[[#This Row],[Units Sold]]*tbl_salesdata[[#This Row],[Unit Cost]]</f>
        <v>800494.55</v>
      </c>
      <c r="M1849" s="9">
        <f>tbl_salesdata[[#This Row],[Units Sold]]*tbl_salesdata[[#This Row],[Unit Price]]</f>
        <v>926048.54999999993</v>
      </c>
      <c r="N1849" s="9">
        <f>tbl_salesdata[[#This Row],[Total Sales]]-tbl_salesdata[[#This Row],[Total Cost]]</f>
        <v>125553.99999999988</v>
      </c>
      <c r="O1849">
        <f>tbl_salesdata[[#This Row],[Ship Date]]-tbl_salesdata[[#This Row],[Order Date]]</f>
        <v>17</v>
      </c>
      <c r="P1849">
        <f>WEEKDAY(tbl_salesdata[[#This Row],[Order Date]],2)</f>
        <v>2</v>
      </c>
      <c r="Q1849" t="str">
        <f>TEXT(tbl_salesdata[[#This Row],[Order Date]],"dddd")</f>
        <v>Tuesday</v>
      </c>
      <c r="R1849" t="str">
        <f>IF(tbl_salesdata[[#This Row],[Weekdaynum]]&gt;5,"Yes","No")</f>
        <v>No</v>
      </c>
    </row>
    <row r="1850" spans="1:18" x14ac:dyDescent="0.35">
      <c r="A1850">
        <v>635751616</v>
      </c>
      <c r="B1850" s="3">
        <v>42308</v>
      </c>
      <c r="C1850" s="3">
        <v>42328</v>
      </c>
      <c r="D1850" t="s">
        <v>216</v>
      </c>
      <c r="E1850" t="s">
        <v>51</v>
      </c>
      <c r="F1850" t="s">
        <v>76</v>
      </c>
      <c r="G1850" t="s">
        <v>18</v>
      </c>
      <c r="H1850" t="s">
        <v>34</v>
      </c>
      <c r="I1850" s="9">
        <v>1886</v>
      </c>
      <c r="J1850" s="9">
        <v>668.27</v>
      </c>
      <c r="K1850" s="9">
        <v>502.54</v>
      </c>
      <c r="L1850" s="9">
        <f>tbl_salesdata[[#This Row],[Units Sold]]*tbl_salesdata[[#This Row],[Unit Cost]]</f>
        <v>947790.44000000006</v>
      </c>
      <c r="M1850" s="9">
        <f>tbl_salesdata[[#This Row],[Units Sold]]*tbl_salesdata[[#This Row],[Unit Price]]</f>
        <v>1260357.22</v>
      </c>
      <c r="N1850" s="9">
        <f>tbl_salesdata[[#This Row],[Total Sales]]-tbl_salesdata[[#This Row],[Total Cost]]</f>
        <v>312566.77999999991</v>
      </c>
      <c r="O1850">
        <f>tbl_salesdata[[#This Row],[Ship Date]]-tbl_salesdata[[#This Row],[Order Date]]</f>
        <v>20</v>
      </c>
      <c r="P1850">
        <f>WEEKDAY(tbl_salesdata[[#This Row],[Order Date]],2)</f>
        <v>6</v>
      </c>
      <c r="Q1850" t="str">
        <f>TEXT(tbl_salesdata[[#This Row],[Order Date]],"dddd")</f>
        <v>Saturday</v>
      </c>
      <c r="R1850" t="str">
        <f>IF(tbl_salesdata[[#This Row],[Weekdaynum]]&gt;5,"Yes","No")</f>
        <v>Yes</v>
      </c>
    </row>
    <row r="1851" spans="1:18" hidden="1" x14ac:dyDescent="0.35">
      <c r="A1851">
        <v>586873614</v>
      </c>
      <c r="B1851" s="3">
        <v>44428</v>
      </c>
      <c r="C1851" s="3">
        <v>44439</v>
      </c>
      <c r="D1851" t="s">
        <v>86</v>
      </c>
      <c r="E1851" t="s">
        <v>29</v>
      </c>
      <c r="F1851" t="s">
        <v>17</v>
      </c>
      <c r="G1851" t="s">
        <v>14</v>
      </c>
      <c r="H1851" t="s">
        <v>34</v>
      </c>
      <c r="I1851" s="9">
        <v>7799</v>
      </c>
      <c r="J1851" s="9">
        <v>152.58000000000001</v>
      </c>
      <c r="K1851" s="9">
        <v>97.44</v>
      </c>
      <c r="L1851" s="9">
        <f>tbl_salesdata[[#This Row],[Units Sold]]*tbl_salesdata[[#This Row],[Unit Cost]]</f>
        <v>759934.55999999994</v>
      </c>
      <c r="M1851" s="9">
        <f>tbl_salesdata[[#This Row],[Units Sold]]*tbl_salesdata[[#This Row],[Unit Price]]</f>
        <v>1189971.4200000002</v>
      </c>
      <c r="N1851" s="9">
        <f>tbl_salesdata[[#This Row],[Total Sales]]-tbl_salesdata[[#This Row],[Total Cost]]</f>
        <v>430036.86000000022</v>
      </c>
      <c r="O1851">
        <f>tbl_salesdata[[#This Row],[Ship Date]]-tbl_salesdata[[#This Row],[Order Date]]</f>
        <v>11</v>
      </c>
      <c r="P1851">
        <f>WEEKDAY(tbl_salesdata[[#This Row],[Order Date]],2)</f>
        <v>5</v>
      </c>
      <c r="Q1851" t="str">
        <f>TEXT(tbl_salesdata[[#This Row],[Order Date]],"dddd")</f>
        <v>Friday</v>
      </c>
      <c r="R1851" t="str">
        <f>IF(tbl_salesdata[[#This Row],[Weekdaynum]]&gt;5,"Yes","No")</f>
        <v>No</v>
      </c>
    </row>
    <row r="1852" spans="1:18" hidden="1" x14ac:dyDescent="0.35">
      <c r="A1852">
        <v>850621449</v>
      </c>
      <c r="B1852" s="3">
        <v>42848</v>
      </c>
      <c r="C1852" s="3">
        <v>42855</v>
      </c>
      <c r="D1852" t="s">
        <v>43</v>
      </c>
      <c r="E1852" t="s">
        <v>24</v>
      </c>
      <c r="F1852" t="s">
        <v>47</v>
      </c>
      <c r="G1852" t="s">
        <v>14</v>
      </c>
      <c r="H1852" t="s">
        <v>26</v>
      </c>
      <c r="I1852" s="9">
        <v>6644</v>
      </c>
      <c r="J1852" s="9">
        <v>421.89</v>
      </c>
      <c r="K1852" s="9">
        <v>364.69</v>
      </c>
      <c r="L1852" s="9">
        <f>tbl_salesdata[[#This Row],[Units Sold]]*tbl_salesdata[[#This Row],[Unit Cost]]</f>
        <v>2423000.36</v>
      </c>
      <c r="M1852" s="9">
        <f>tbl_salesdata[[#This Row],[Units Sold]]*tbl_salesdata[[#This Row],[Unit Price]]</f>
        <v>2803037.1599999997</v>
      </c>
      <c r="N1852" s="9">
        <f>tbl_salesdata[[#This Row],[Total Sales]]-tbl_salesdata[[#This Row],[Total Cost]]</f>
        <v>380036.79999999981</v>
      </c>
      <c r="O1852">
        <f>tbl_salesdata[[#This Row],[Ship Date]]-tbl_salesdata[[#This Row],[Order Date]]</f>
        <v>7</v>
      </c>
      <c r="P1852">
        <f>WEEKDAY(tbl_salesdata[[#This Row],[Order Date]],2)</f>
        <v>7</v>
      </c>
      <c r="Q1852" t="str">
        <f>TEXT(tbl_salesdata[[#This Row],[Order Date]],"dddd")</f>
        <v>Sunday</v>
      </c>
      <c r="R1852" t="str">
        <f>IF(tbl_salesdata[[#This Row],[Weekdaynum]]&gt;5,"Yes","No")</f>
        <v>Yes</v>
      </c>
    </row>
    <row r="1853" spans="1:18" hidden="1" x14ac:dyDescent="0.35">
      <c r="A1853">
        <v>111496055</v>
      </c>
      <c r="B1853" s="3">
        <v>44314</v>
      </c>
      <c r="C1853" s="3">
        <v>44332</v>
      </c>
      <c r="D1853" t="s">
        <v>79</v>
      </c>
      <c r="E1853" t="s">
        <v>21</v>
      </c>
      <c r="F1853" t="s">
        <v>56</v>
      </c>
      <c r="G1853" t="s">
        <v>14</v>
      </c>
      <c r="H1853" t="s">
        <v>15</v>
      </c>
      <c r="I1853" s="9">
        <v>3015</v>
      </c>
      <c r="J1853" s="9">
        <v>9.33</v>
      </c>
      <c r="K1853" s="9">
        <v>6.92</v>
      </c>
      <c r="L1853" s="9">
        <f>tbl_salesdata[[#This Row],[Units Sold]]*tbl_salesdata[[#This Row],[Unit Cost]]</f>
        <v>20863.8</v>
      </c>
      <c r="M1853" s="9">
        <f>tbl_salesdata[[#This Row],[Units Sold]]*tbl_salesdata[[#This Row],[Unit Price]]</f>
        <v>28129.95</v>
      </c>
      <c r="N1853" s="9">
        <f>tbl_salesdata[[#This Row],[Total Sales]]-tbl_salesdata[[#This Row],[Total Cost]]</f>
        <v>7266.1500000000015</v>
      </c>
      <c r="O1853">
        <f>tbl_salesdata[[#This Row],[Ship Date]]-tbl_salesdata[[#This Row],[Order Date]]</f>
        <v>18</v>
      </c>
      <c r="P1853">
        <f>WEEKDAY(tbl_salesdata[[#This Row],[Order Date]],2)</f>
        <v>3</v>
      </c>
      <c r="Q1853" t="str">
        <f>TEXT(tbl_salesdata[[#This Row],[Order Date]],"dddd")</f>
        <v>Wednesday</v>
      </c>
      <c r="R1853" t="str">
        <f>IF(tbl_salesdata[[#This Row],[Weekdaynum]]&gt;5,"Yes","No")</f>
        <v>No</v>
      </c>
    </row>
    <row r="1854" spans="1:18" hidden="1" x14ac:dyDescent="0.35">
      <c r="A1854">
        <v>433608758</v>
      </c>
      <c r="B1854" s="3">
        <v>42703</v>
      </c>
      <c r="C1854" s="3">
        <v>42722</v>
      </c>
      <c r="D1854" t="s">
        <v>200</v>
      </c>
      <c r="E1854" t="s">
        <v>24</v>
      </c>
      <c r="F1854" t="s">
        <v>68</v>
      </c>
      <c r="G1854" t="s">
        <v>18</v>
      </c>
      <c r="H1854" t="s">
        <v>26</v>
      </c>
      <c r="I1854" s="9">
        <v>3322</v>
      </c>
      <c r="J1854" s="9">
        <v>154.06</v>
      </c>
      <c r="K1854" s="9">
        <v>90.93</v>
      </c>
      <c r="L1854" s="9">
        <f>tbl_salesdata[[#This Row],[Units Sold]]*tbl_salesdata[[#This Row],[Unit Cost]]</f>
        <v>302069.46000000002</v>
      </c>
      <c r="M1854" s="9">
        <f>tbl_salesdata[[#This Row],[Units Sold]]*tbl_salesdata[[#This Row],[Unit Price]]</f>
        <v>511787.32</v>
      </c>
      <c r="N1854" s="9">
        <f>tbl_salesdata[[#This Row],[Total Sales]]-tbl_salesdata[[#This Row],[Total Cost]]</f>
        <v>209717.86</v>
      </c>
      <c r="O1854">
        <f>tbl_salesdata[[#This Row],[Ship Date]]-tbl_salesdata[[#This Row],[Order Date]]</f>
        <v>19</v>
      </c>
      <c r="P1854">
        <f>WEEKDAY(tbl_salesdata[[#This Row],[Order Date]],2)</f>
        <v>2</v>
      </c>
      <c r="Q1854" t="str">
        <f>TEXT(tbl_salesdata[[#This Row],[Order Date]],"dddd")</f>
        <v>Tuesday</v>
      </c>
      <c r="R1854" t="str">
        <f>IF(tbl_salesdata[[#This Row],[Weekdaynum]]&gt;5,"Yes","No")</f>
        <v>No</v>
      </c>
    </row>
    <row r="1855" spans="1:18" hidden="1" x14ac:dyDescent="0.35">
      <c r="A1855">
        <v>351383388</v>
      </c>
      <c r="B1855" s="3">
        <v>42638</v>
      </c>
      <c r="C1855" s="3">
        <v>42642</v>
      </c>
      <c r="D1855" t="s">
        <v>157</v>
      </c>
      <c r="E1855" t="s">
        <v>24</v>
      </c>
      <c r="F1855" t="s">
        <v>33</v>
      </c>
      <c r="G1855" t="s">
        <v>14</v>
      </c>
      <c r="H1855" t="s">
        <v>34</v>
      </c>
      <c r="I1855" s="9">
        <v>1008</v>
      </c>
      <c r="J1855" s="9">
        <v>109.28</v>
      </c>
      <c r="K1855" s="9">
        <v>35.840000000000003</v>
      </c>
      <c r="L1855" s="9">
        <f>tbl_salesdata[[#This Row],[Units Sold]]*tbl_salesdata[[#This Row],[Unit Cost]]</f>
        <v>36126.720000000001</v>
      </c>
      <c r="M1855" s="9">
        <f>tbl_salesdata[[#This Row],[Units Sold]]*tbl_salesdata[[#This Row],[Unit Price]]</f>
        <v>110154.24000000001</v>
      </c>
      <c r="N1855" s="9">
        <f>tbl_salesdata[[#This Row],[Total Sales]]-tbl_salesdata[[#This Row],[Total Cost]]</f>
        <v>74027.520000000004</v>
      </c>
      <c r="O1855">
        <f>tbl_salesdata[[#This Row],[Ship Date]]-tbl_salesdata[[#This Row],[Order Date]]</f>
        <v>4</v>
      </c>
      <c r="P1855">
        <f>WEEKDAY(tbl_salesdata[[#This Row],[Order Date]],2)</f>
        <v>7</v>
      </c>
      <c r="Q1855" t="str">
        <f>TEXT(tbl_salesdata[[#This Row],[Order Date]],"dddd")</f>
        <v>Sunday</v>
      </c>
      <c r="R1855" t="str">
        <f>IF(tbl_salesdata[[#This Row],[Weekdaynum]]&gt;5,"Yes","No")</f>
        <v>Yes</v>
      </c>
    </row>
    <row r="1856" spans="1:18" hidden="1" x14ac:dyDescent="0.35">
      <c r="A1856">
        <v>719556272</v>
      </c>
      <c r="B1856" s="3">
        <v>42818</v>
      </c>
      <c r="C1856" s="3">
        <v>42839</v>
      </c>
      <c r="D1856" t="s">
        <v>208</v>
      </c>
      <c r="E1856" t="s">
        <v>12</v>
      </c>
      <c r="F1856" t="s">
        <v>47</v>
      </c>
      <c r="G1856" t="s">
        <v>18</v>
      </c>
      <c r="H1856" t="s">
        <v>34</v>
      </c>
      <c r="I1856" s="9">
        <v>1546</v>
      </c>
      <c r="J1856" s="9">
        <v>421.89</v>
      </c>
      <c r="K1856" s="9">
        <v>364.69</v>
      </c>
      <c r="L1856" s="9">
        <f>tbl_salesdata[[#This Row],[Units Sold]]*tbl_salesdata[[#This Row],[Unit Cost]]</f>
        <v>563810.74</v>
      </c>
      <c r="M1856" s="9">
        <f>tbl_salesdata[[#This Row],[Units Sold]]*tbl_salesdata[[#This Row],[Unit Price]]</f>
        <v>652241.93999999994</v>
      </c>
      <c r="N1856" s="9">
        <f>tbl_salesdata[[#This Row],[Total Sales]]-tbl_salesdata[[#This Row],[Total Cost]]</f>
        <v>88431.199999999953</v>
      </c>
      <c r="O1856">
        <f>tbl_salesdata[[#This Row],[Ship Date]]-tbl_salesdata[[#This Row],[Order Date]]</f>
        <v>21</v>
      </c>
      <c r="P1856">
        <f>WEEKDAY(tbl_salesdata[[#This Row],[Order Date]],2)</f>
        <v>5</v>
      </c>
      <c r="Q1856" t="str">
        <f>TEXT(tbl_salesdata[[#This Row],[Order Date]],"dddd")</f>
        <v>Friday</v>
      </c>
      <c r="R1856" t="str">
        <f>IF(tbl_salesdata[[#This Row],[Weekdaynum]]&gt;5,"Yes","No")</f>
        <v>No</v>
      </c>
    </row>
    <row r="1857" spans="1:18" x14ac:dyDescent="0.35">
      <c r="A1857">
        <v>445952498</v>
      </c>
      <c r="B1857" s="3">
        <v>42161</v>
      </c>
      <c r="C1857" s="3">
        <v>42181</v>
      </c>
      <c r="D1857" t="s">
        <v>125</v>
      </c>
      <c r="E1857" t="s">
        <v>21</v>
      </c>
      <c r="F1857" t="s">
        <v>25</v>
      </c>
      <c r="G1857" t="s">
        <v>18</v>
      </c>
      <c r="H1857" t="s">
        <v>19</v>
      </c>
      <c r="I1857" s="9">
        <v>6109</v>
      </c>
      <c r="J1857" s="9">
        <v>205.7</v>
      </c>
      <c r="K1857" s="9">
        <v>117.11</v>
      </c>
      <c r="L1857" s="9">
        <f>tbl_salesdata[[#This Row],[Units Sold]]*tbl_salesdata[[#This Row],[Unit Cost]]</f>
        <v>715424.99</v>
      </c>
      <c r="M1857" s="9">
        <f>tbl_salesdata[[#This Row],[Units Sold]]*tbl_salesdata[[#This Row],[Unit Price]]</f>
        <v>1256621.3</v>
      </c>
      <c r="N1857" s="9">
        <f>tbl_salesdata[[#This Row],[Total Sales]]-tbl_salesdata[[#This Row],[Total Cost]]</f>
        <v>541196.31000000006</v>
      </c>
      <c r="O1857">
        <f>tbl_salesdata[[#This Row],[Ship Date]]-tbl_salesdata[[#This Row],[Order Date]]</f>
        <v>20</v>
      </c>
      <c r="P1857">
        <f>WEEKDAY(tbl_salesdata[[#This Row],[Order Date]],2)</f>
        <v>6</v>
      </c>
      <c r="Q1857" t="str">
        <f>TEXT(tbl_salesdata[[#This Row],[Order Date]],"dddd")</f>
        <v>Saturday</v>
      </c>
      <c r="R1857" t="str">
        <f>IF(tbl_salesdata[[#This Row],[Weekdaynum]]&gt;5,"Yes","No")</f>
        <v>Yes</v>
      </c>
    </row>
    <row r="1858" spans="1:18" hidden="1" x14ac:dyDescent="0.35">
      <c r="A1858">
        <v>727604615</v>
      </c>
      <c r="B1858" s="3">
        <v>43622</v>
      </c>
      <c r="C1858" s="3">
        <v>43642</v>
      </c>
      <c r="D1858" t="s">
        <v>141</v>
      </c>
      <c r="E1858" t="s">
        <v>38</v>
      </c>
      <c r="F1858" t="s">
        <v>13</v>
      </c>
      <c r="G1858" t="s">
        <v>18</v>
      </c>
      <c r="H1858" t="s">
        <v>15</v>
      </c>
      <c r="I1858" s="9">
        <v>3229</v>
      </c>
      <c r="J1858" s="9">
        <v>255.28</v>
      </c>
      <c r="K1858" s="9">
        <v>159.41999999999999</v>
      </c>
      <c r="L1858" s="9">
        <f>tbl_salesdata[[#This Row],[Units Sold]]*tbl_salesdata[[#This Row],[Unit Cost]]</f>
        <v>514767.17999999993</v>
      </c>
      <c r="M1858" s="9">
        <f>tbl_salesdata[[#This Row],[Units Sold]]*tbl_salesdata[[#This Row],[Unit Price]]</f>
        <v>824299.12</v>
      </c>
      <c r="N1858" s="9">
        <f>tbl_salesdata[[#This Row],[Total Sales]]-tbl_salesdata[[#This Row],[Total Cost]]</f>
        <v>309531.94000000006</v>
      </c>
      <c r="O1858">
        <f>tbl_salesdata[[#This Row],[Ship Date]]-tbl_salesdata[[#This Row],[Order Date]]</f>
        <v>20</v>
      </c>
      <c r="P1858">
        <f>WEEKDAY(tbl_salesdata[[#This Row],[Order Date]],2)</f>
        <v>4</v>
      </c>
      <c r="Q1858" t="str">
        <f>TEXT(tbl_salesdata[[#This Row],[Order Date]],"dddd")</f>
        <v>Thursday</v>
      </c>
      <c r="R1858" t="str">
        <f>IF(tbl_salesdata[[#This Row],[Weekdaynum]]&gt;5,"Yes","No")</f>
        <v>No</v>
      </c>
    </row>
    <row r="1859" spans="1:18" hidden="1" x14ac:dyDescent="0.35">
      <c r="A1859">
        <v>628515231</v>
      </c>
      <c r="B1859" s="3">
        <v>42363</v>
      </c>
      <c r="C1859" s="3">
        <v>42384</v>
      </c>
      <c r="D1859" t="s">
        <v>195</v>
      </c>
      <c r="E1859" t="s">
        <v>21</v>
      </c>
      <c r="F1859" t="s">
        <v>68</v>
      </c>
      <c r="G1859" t="s">
        <v>14</v>
      </c>
      <c r="H1859" t="s">
        <v>26</v>
      </c>
      <c r="I1859" s="9">
        <v>479</v>
      </c>
      <c r="J1859" s="9">
        <v>154.06</v>
      </c>
      <c r="K1859" s="9">
        <v>90.93</v>
      </c>
      <c r="L1859" s="9">
        <f>tbl_salesdata[[#This Row],[Units Sold]]*tbl_salesdata[[#This Row],[Unit Cost]]</f>
        <v>43555.47</v>
      </c>
      <c r="M1859" s="9">
        <f>tbl_salesdata[[#This Row],[Units Sold]]*tbl_salesdata[[#This Row],[Unit Price]]</f>
        <v>73794.740000000005</v>
      </c>
      <c r="N1859" s="9">
        <f>tbl_salesdata[[#This Row],[Total Sales]]-tbl_salesdata[[#This Row],[Total Cost]]</f>
        <v>30239.270000000004</v>
      </c>
      <c r="O1859">
        <f>tbl_salesdata[[#This Row],[Ship Date]]-tbl_salesdata[[#This Row],[Order Date]]</f>
        <v>21</v>
      </c>
      <c r="P1859">
        <f>WEEKDAY(tbl_salesdata[[#This Row],[Order Date]],2)</f>
        <v>5</v>
      </c>
      <c r="Q1859" t="str">
        <f>TEXT(tbl_salesdata[[#This Row],[Order Date]],"dddd")</f>
        <v>Friday</v>
      </c>
      <c r="R1859" t="str">
        <f>IF(tbl_salesdata[[#This Row],[Weekdaynum]]&gt;5,"Yes","No")</f>
        <v>No</v>
      </c>
    </row>
    <row r="1860" spans="1:18" hidden="1" x14ac:dyDescent="0.35">
      <c r="A1860">
        <v>601894414</v>
      </c>
      <c r="B1860" s="3">
        <v>44622</v>
      </c>
      <c r="C1860" s="3">
        <v>44639</v>
      </c>
      <c r="D1860" t="s">
        <v>195</v>
      </c>
      <c r="E1860" t="s">
        <v>21</v>
      </c>
      <c r="F1860" t="s">
        <v>40</v>
      </c>
      <c r="G1860" t="s">
        <v>18</v>
      </c>
      <c r="H1860" t="s">
        <v>15</v>
      </c>
      <c r="I1860" s="9">
        <v>2787</v>
      </c>
      <c r="J1860" s="9">
        <v>651.21</v>
      </c>
      <c r="K1860" s="9">
        <v>524.96</v>
      </c>
      <c r="L1860" s="9">
        <f>tbl_salesdata[[#This Row],[Units Sold]]*tbl_salesdata[[#This Row],[Unit Cost]]</f>
        <v>1463063.52</v>
      </c>
      <c r="M1860" s="9">
        <f>tbl_salesdata[[#This Row],[Units Sold]]*tbl_salesdata[[#This Row],[Unit Price]]</f>
        <v>1814922.27</v>
      </c>
      <c r="N1860" s="9">
        <f>tbl_salesdata[[#This Row],[Total Sales]]-tbl_salesdata[[#This Row],[Total Cost]]</f>
        <v>351858.75</v>
      </c>
      <c r="O1860">
        <f>tbl_salesdata[[#This Row],[Ship Date]]-tbl_salesdata[[#This Row],[Order Date]]</f>
        <v>17</v>
      </c>
      <c r="P1860">
        <f>WEEKDAY(tbl_salesdata[[#This Row],[Order Date]],2)</f>
        <v>3</v>
      </c>
      <c r="Q1860" t="str">
        <f>TEXT(tbl_salesdata[[#This Row],[Order Date]],"dddd")</f>
        <v>Wednesday</v>
      </c>
      <c r="R1860" t="str">
        <f>IF(tbl_salesdata[[#This Row],[Weekdaynum]]&gt;5,"Yes","No")</f>
        <v>No</v>
      </c>
    </row>
    <row r="1861" spans="1:18" hidden="1" x14ac:dyDescent="0.35">
      <c r="A1861">
        <v>954040992</v>
      </c>
      <c r="B1861" s="3">
        <v>44391</v>
      </c>
      <c r="C1861" s="3">
        <v>44405</v>
      </c>
      <c r="D1861" t="s">
        <v>35</v>
      </c>
      <c r="E1861" t="s">
        <v>21</v>
      </c>
      <c r="F1861" t="s">
        <v>17</v>
      </c>
      <c r="G1861" t="s">
        <v>18</v>
      </c>
      <c r="H1861" t="s">
        <v>26</v>
      </c>
      <c r="I1861" s="9">
        <v>785</v>
      </c>
      <c r="J1861" s="9">
        <v>152.58000000000001</v>
      </c>
      <c r="K1861" s="9">
        <v>97.44</v>
      </c>
      <c r="L1861" s="9">
        <f>tbl_salesdata[[#This Row],[Units Sold]]*tbl_salesdata[[#This Row],[Unit Cost]]</f>
        <v>76490.399999999994</v>
      </c>
      <c r="M1861" s="9">
        <f>tbl_salesdata[[#This Row],[Units Sold]]*tbl_salesdata[[#This Row],[Unit Price]]</f>
        <v>119775.3</v>
      </c>
      <c r="N1861" s="9">
        <f>tbl_salesdata[[#This Row],[Total Sales]]-tbl_salesdata[[#This Row],[Total Cost]]</f>
        <v>43284.900000000009</v>
      </c>
      <c r="O1861">
        <f>tbl_salesdata[[#This Row],[Ship Date]]-tbl_salesdata[[#This Row],[Order Date]]</f>
        <v>14</v>
      </c>
      <c r="P1861">
        <f>WEEKDAY(tbl_salesdata[[#This Row],[Order Date]],2)</f>
        <v>3</v>
      </c>
      <c r="Q1861" t="str">
        <f>TEXT(tbl_salesdata[[#This Row],[Order Date]],"dddd")</f>
        <v>Wednesday</v>
      </c>
      <c r="R1861" t="str">
        <f>IF(tbl_salesdata[[#This Row],[Weekdaynum]]&gt;5,"Yes","No")</f>
        <v>No</v>
      </c>
    </row>
    <row r="1862" spans="1:18" hidden="1" x14ac:dyDescent="0.35">
      <c r="A1862">
        <v>711566293</v>
      </c>
      <c r="B1862" s="3">
        <v>43821</v>
      </c>
      <c r="C1862" s="3">
        <v>43840</v>
      </c>
      <c r="D1862" t="s">
        <v>58</v>
      </c>
      <c r="E1862" t="s">
        <v>29</v>
      </c>
      <c r="F1862" t="s">
        <v>42</v>
      </c>
      <c r="G1862" t="s">
        <v>18</v>
      </c>
      <c r="H1862" t="s">
        <v>15</v>
      </c>
      <c r="I1862" s="9">
        <v>7133</v>
      </c>
      <c r="J1862" s="9">
        <v>437.2</v>
      </c>
      <c r="K1862" s="9">
        <v>263.33</v>
      </c>
      <c r="L1862" s="9">
        <f>tbl_salesdata[[#This Row],[Units Sold]]*tbl_salesdata[[#This Row],[Unit Cost]]</f>
        <v>1878332.89</v>
      </c>
      <c r="M1862" s="9">
        <f>tbl_salesdata[[#This Row],[Units Sold]]*tbl_salesdata[[#This Row],[Unit Price]]</f>
        <v>3118547.6</v>
      </c>
      <c r="N1862" s="9">
        <f>tbl_salesdata[[#This Row],[Total Sales]]-tbl_salesdata[[#This Row],[Total Cost]]</f>
        <v>1240214.7100000002</v>
      </c>
      <c r="O1862">
        <f>tbl_salesdata[[#This Row],[Ship Date]]-tbl_salesdata[[#This Row],[Order Date]]</f>
        <v>19</v>
      </c>
      <c r="P1862">
        <f>WEEKDAY(tbl_salesdata[[#This Row],[Order Date]],2)</f>
        <v>7</v>
      </c>
      <c r="Q1862" t="str">
        <f>TEXT(tbl_salesdata[[#This Row],[Order Date]],"dddd")</f>
        <v>Sunday</v>
      </c>
      <c r="R1862" t="str">
        <f>IF(tbl_salesdata[[#This Row],[Weekdaynum]]&gt;5,"Yes","No")</f>
        <v>Yes</v>
      </c>
    </row>
    <row r="1863" spans="1:18" hidden="1" x14ac:dyDescent="0.35">
      <c r="A1863">
        <v>771394145</v>
      </c>
      <c r="B1863" s="3">
        <v>42457</v>
      </c>
      <c r="C1863" s="3">
        <v>42465</v>
      </c>
      <c r="D1863" t="s">
        <v>57</v>
      </c>
      <c r="E1863" t="s">
        <v>32</v>
      </c>
      <c r="F1863" t="s">
        <v>22</v>
      </c>
      <c r="G1863" t="s">
        <v>18</v>
      </c>
      <c r="H1863" t="s">
        <v>15</v>
      </c>
      <c r="I1863" s="9">
        <v>1524</v>
      </c>
      <c r="J1863" s="9">
        <v>47.45</v>
      </c>
      <c r="K1863" s="9">
        <v>31.79</v>
      </c>
      <c r="L1863" s="9">
        <f>tbl_salesdata[[#This Row],[Units Sold]]*tbl_salesdata[[#This Row],[Unit Cost]]</f>
        <v>48447.96</v>
      </c>
      <c r="M1863" s="9">
        <f>tbl_salesdata[[#This Row],[Units Sold]]*tbl_salesdata[[#This Row],[Unit Price]]</f>
        <v>72313.8</v>
      </c>
      <c r="N1863" s="9">
        <f>tbl_salesdata[[#This Row],[Total Sales]]-tbl_salesdata[[#This Row],[Total Cost]]</f>
        <v>23865.840000000004</v>
      </c>
      <c r="O1863">
        <f>tbl_salesdata[[#This Row],[Ship Date]]-tbl_salesdata[[#This Row],[Order Date]]</f>
        <v>8</v>
      </c>
      <c r="P1863">
        <f>WEEKDAY(tbl_salesdata[[#This Row],[Order Date]],2)</f>
        <v>1</v>
      </c>
      <c r="Q1863" t="str">
        <f>TEXT(tbl_salesdata[[#This Row],[Order Date]],"dddd")</f>
        <v>Monday</v>
      </c>
      <c r="R1863" t="str">
        <f>IF(tbl_salesdata[[#This Row],[Weekdaynum]]&gt;5,"Yes","No")</f>
        <v>No</v>
      </c>
    </row>
    <row r="1864" spans="1:18" hidden="1" x14ac:dyDescent="0.35">
      <c r="A1864">
        <v>750760877</v>
      </c>
      <c r="B1864" s="3">
        <v>44767</v>
      </c>
      <c r="C1864" s="3">
        <v>44768</v>
      </c>
      <c r="D1864" t="s">
        <v>199</v>
      </c>
      <c r="E1864" t="s">
        <v>29</v>
      </c>
      <c r="F1864" t="s">
        <v>68</v>
      </c>
      <c r="G1864" t="s">
        <v>18</v>
      </c>
      <c r="H1864" t="s">
        <v>15</v>
      </c>
      <c r="I1864" s="9">
        <v>5682</v>
      </c>
      <c r="J1864" s="9">
        <v>154.06</v>
      </c>
      <c r="K1864" s="9">
        <v>90.93</v>
      </c>
      <c r="L1864" s="9">
        <f>tbl_salesdata[[#This Row],[Units Sold]]*tbl_salesdata[[#This Row],[Unit Cost]]</f>
        <v>516664.26000000007</v>
      </c>
      <c r="M1864" s="9">
        <f>tbl_salesdata[[#This Row],[Units Sold]]*tbl_salesdata[[#This Row],[Unit Price]]</f>
        <v>875368.92</v>
      </c>
      <c r="N1864" s="9">
        <f>tbl_salesdata[[#This Row],[Total Sales]]-tbl_salesdata[[#This Row],[Total Cost]]</f>
        <v>358704.66</v>
      </c>
      <c r="O1864">
        <f>tbl_salesdata[[#This Row],[Ship Date]]-tbl_salesdata[[#This Row],[Order Date]]</f>
        <v>1</v>
      </c>
      <c r="P1864">
        <f>WEEKDAY(tbl_salesdata[[#This Row],[Order Date]],2)</f>
        <v>1</v>
      </c>
      <c r="Q1864" t="str">
        <f>TEXT(tbl_salesdata[[#This Row],[Order Date]],"dddd")</f>
        <v>Monday</v>
      </c>
      <c r="R1864" t="str">
        <f>IF(tbl_salesdata[[#This Row],[Weekdaynum]]&gt;5,"Yes","No")</f>
        <v>No</v>
      </c>
    </row>
    <row r="1865" spans="1:18" hidden="1" x14ac:dyDescent="0.35">
      <c r="A1865">
        <v>337215316</v>
      </c>
      <c r="B1865" s="3">
        <v>42646</v>
      </c>
      <c r="C1865" s="3">
        <v>42657</v>
      </c>
      <c r="D1865" t="s">
        <v>124</v>
      </c>
      <c r="E1865" t="s">
        <v>38</v>
      </c>
      <c r="F1865" t="s">
        <v>13</v>
      </c>
      <c r="G1865" t="s">
        <v>18</v>
      </c>
      <c r="H1865" t="s">
        <v>26</v>
      </c>
      <c r="I1865" s="9">
        <v>8360</v>
      </c>
      <c r="J1865" s="9">
        <v>255.28</v>
      </c>
      <c r="K1865" s="9">
        <v>159.41999999999999</v>
      </c>
      <c r="L1865" s="9">
        <f>tbl_salesdata[[#This Row],[Units Sold]]*tbl_salesdata[[#This Row],[Unit Cost]]</f>
        <v>1332751.2</v>
      </c>
      <c r="M1865" s="9">
        <f>tbl_salesdata[[#This Row],[Units Sold]]*tbl_salesdata[[#This Row],[Unit Price]]</f>
        <v>2134140.7999999998</v>
      </c>
      <c r="N1865" s="9">
        <f>tbl_salesdata[[#This Row],[Total Sales]]-tbl_salesdata[[#This Row],[Total Cost]]</f>
        <v>801389.59999999986</v>
      </c>
      <c r="O1865">
        <f>tbl_salesdata[[#This Row],[Ship Date]]-tbl_salesdata[[#This Row],[Order Date]]</f>
        <v>11</v>
      </c>
      <c r="P1865">
        <f>WEEKDAY(tbl_salesdata[[#This Row],[Order Date]],2)</f>
        <v>1</v>
      </c>
      <c r="Q1865" t="str">
        <f>TEXT(tbl_salesdata[[#This Row],[Order Date]],"dddd")</f>
        <v>Monday</v>
      </c>
      <c r="R1865" t="str">
        <f>IF(tbl_salesdata[[#This Row],[Weekdaynum]]&gt;5,"Yes","No")</f>
        <v>No</v>
      </c>
    </row>
    <row r="1866" spans="1:18" hidden="1" x14ac:dyDescent="0.35">
      <c r="A1866">
        <v>638618791</v>
      </c>
      <c r="B1866" s="3">
        <v>44656</v>
      </c>
      <c r="C1866" s="3">
        <v>44658</v>
      </c>
      <c r="D1866" t="s">
        <v>170</v>
      </c>
      <c r="E1866" t="s">
        <v>12</v>
      </c>
      <c r="F1866" t="s">
        <v>13</v>
      </c>
      <c r="G1866" t="s">
        <v>18</v>
      </c>
      <c r="H1866" t="s">
        <v>26</v>
      </c>
      <c r="I1866" s="9">
        <v>347</v>
      </c>
      <c r="J1866" s="9">
        <v>255.28</v>
      </c>
      <c r="K1866" s="9">
        <v>159.41999999999999</v>
      </c>
      <c r="L1866" s="9">
        <f>tbl_salesdata[[#This Row],[Units Sold]]*tbl_salesdata[[#This Row],[Unit Cost]]</f>
        <v>55318.74</v>
      </c>
      <c r="M1866" s="9">
        <f>tbl_salesdata[[#This Row],[Units Sold]]*tbl_salesdata[[#This Row],[Unit Price]]</f>
        <v>88582.16</v>
      </c>
      <c r="N1866" s="9">
        <f>tbl_salesdata[[#This Row],[Total Sales]]-tbl_salesdata[[#This Row],[Total Cost]]</f>
        <v>33263.420000000006</v>
      </c>
      <c r="O1866">
        <f>tbl_salesdata[[#This Row],[Ship Date]]-tbl_salesdata[[#This Row],[Order Date]]</f>
        <v>2</v>
      </c>
      <c r="P1866">
        <f>WEEKDAY(tbl_salesdata[[#This Row],[Order Date]],2)</f>
        <v>2</v>
      </c>
      <c r="Q1866" t="str">
        <f>TEXT(tbl_salesdata[[#This Row],[Order Date]],"dddd")</f>
        <v>Tuesday</v>
      </c>
      <c r="R1866" t="str">
        <f>IF(tbl_salesdata[[#This Row],[Weekdaynum]]&gt;5,"Yes","No")</f>
        <v>No</v>
      </c>
    </row>
    <row r="1867" spans="1:18" x14ac:dyDescent="0.35">
      <c r="A1867">
        <v>926064479</v>
      </c>
      <c r="B1867" s="3">
        <v>42784</v>
      </c>
      <c r="C1867" s="3">
        <v>42805</v>
      </c>
      <c r="D1867" t="s">
        <v>48</v>
      </c>
      <c r="E1867" t="s">
        <v>21</v>
      </c>
      <c r="F1867" t="s">
        <v>40</v>
      </c>
      <c r="G1867" t="s">
        <v>14</v>
      </c>
      <c r="H1867" t="s">
        <v>26</v>
      </c>
      <c r="I1867" s="9">
        <v>1913</v>
      </c>
      <c r="J1867" s="9">
        <v>651.21</v>
      </c>
      <c r="K1867" s="9">
        <v>524.96</v>
      </c>
      <c r="L1867" s="9">
        <f>tbl_salesdata[[#This Row],[Units Sold]]*tbl_salesdata[[#This Row],[Unit Cost]]</f>
        <v>1004248.4800000001</v>
      </c>
      <c r="M1867" s="9">
        <f>tbl_salesdata[[#This Row],[Units Sold]]*tbl_salesdata[[#This Row],[Unit Price]]</f>
        <v>1245764.73</v>
      </c>
      <c r="N1867" s="9">
        <f>tbl_salesdata[[#This Row],[Total Sales]]-tbl_salesdata[[#This Row],[Total Cost]]</f>
        <v>241516.24999999988</v>
      </c>
      <c r="O1867">
        <f>tbl_salesdata[[#This Row],[Ship Date]]-tbl_salesdata[[#This Row],[Order Date]]</f>
        <v>21</v>
      </c>
      <c r="P1867">
        <f>WEEKDAY(tbl_salesdata[[#This Row],[Order Date]],2)</f>
        <v>6</v>
      </c>
      <c r="Q1867" t="str">
        <f>TEXT(tbl_salesdata[[#This Row],[Order Date]],"dddd")</f>
        <v>Saturday</v>
      </c>
      <c r="R1867" t="str">
        <f>IF(tbl_salesdata[[#This Row],[Weekdaynum]]&gt;5,"Yes","No")</f>
        <v>Yes</v>
      </c>
    </row>
    <row r="1868" spans="1:18" hidden="1" x14ac:dyDescent="0.35">
      <c r="A1868">
        <v>519280660</v>
      </c>
      <c r="B1868" s="3">
        <v>44610</v>
      </c>
      <c r="C1868" s="3">
        <v>44615</v>
      </c>
      <c r="D1868" t="s">
        <v>177</v>
      </c>
      <c r="E1868" t="s">
        <v>24</v>
      </c>
      <c r="F1868" t="s">
        <v>76</v>
      </c>
      <c r="G1868" t="s">
        <v>18</v>
      </c>
      <c r="H1868" t="s">
        <v>19</v>
      </c>
      <c r="I1868" s="9">
        <v>5542</v>
      </c>
      <c r="J1868" s="9">
        <v>668.27</v>
      </c>
      <c r="K1868" s="9">
        <v>502.54</v>
      </c>
      <c r="L1868" s="9">
        <f>tbl_salesdata[[#This Row],[Units Sold]]*tbl_salesdata[[#This Row],[Unit Cost]]</f>
        <v>2785076.68</v>
      </c>
      <c r="M1868" s="9">
        <f>tbl_salesdata[[#This Row],[Units Sold]]*tbl_salesdata[[#This Row],[Unit Price]]</f>
        <v>3703552.34</v>
      </c>
      <c r="N1868" s="9">
        <f>tbl_salesdata[[#This Row],[Total Sales]]-tbl_salesdata[[#This Row],[Total Cost]]</f>
        <v>918475.65999999968</v>
      </c>
      <c r="O1868">
        <f>tbl_salesdata[[#This Row],[Ship Date]]-tbl_salesdata[[#This Row],[Order Date]]</f>
        <v>5</v>
      </c>
      <c r="P1868">
        <f>WEEKDAY(tbl_salesdata[[#This Row],[Order Date]],2)</f>
        <v>5</v>
      </c>
      <c r="Q1868" t="str">
        <f>TEXT(tbl_salesdata[[#This Row],[Order Date]],"dddd")</f>
        <v>Friday</v>
      </c>
      <c r="R1868" t="str">
        <f>IF(tbl_salesdata[[#This Row],[Weekdaynum]]&gt;5,"Yes","No")</f>
        <v>No</v>
      </c>
    </row>
    <row r="1869" spans="1:18" hidden="1" x14ac:dyDescent="0.35">
      <c r="A1869">
        <v>865824210</v>
      </c>
      <c r="B1869" s="3">
        <v>43229</v>
      </c>
      <c r="C1869" s="3">
        <v>43237</v>
      </c>
      <c r="D1869" t="s">
        <v>20</v>
      </c>
      <c r="E1869" t="s">
        <v>21</v>
      </c>
      <c r="F1869" t="s">
        <v>40</v>
      </c>
      <c r="G1869" t="s">
        <v>14</v>
      </c>
      <c r="H1869" t="s">
        <v>15</v>
      </c>
      <c r="I1869" s="9">
        <v>5479</v>
      </c>
      <c r="J1869" s="9">
        <v>651.21</v>
      </c>
      <c r="K1869" s="9">
        <v>524.96</v>
      </c>
      <c r="L1869" s="9">
        <f>tbl_salesdata[[#This Row],[Units Sold]]*tbl_salesdata[[#This Row],[Unit Cost]]</f>
        <v>2876255.8400000003</v>
      </c>
      <c r="M1869" s="9">
        <f>tbl_salesdata[[#This Row],[Units Sold]]*tbl_salesdata[[#This Row],[Unit Price]]</f>
        <v>3567979.5900000003</v>
      </c>
      <c r="N1869" s="9">
        <f>tbl_salesdata[[#This Row],[Total Sales]]-tbl_salesdata[[#This Row],[Total Cost]]</f>
        <v>691723.75</v>
      </c>
      <c r="O1869">
        <f>tbl_salesdata[[#This Row],[Ship Date]]-tbl_salesdata[[#This Row],[Order Date]]</f>
        <v>8</v>
      </c>
      <c r="P1869">
        <f>WEEKDAY(tbl_salesdata[[#This Row],[Order Date]],2)</f>
        <v>3</v>
      </c>
      <c r="Q1869" t="str">
        <f>TEXT(tbl_salesdata[[#This Row],[Order Date]],"dddd")</f>
        <v>Wednesday</v>
      </c>
      <c r="R1869" t="str">
        <f>IF(tbl_salesdata[[#This Row],[Weekdaynum]]&gt;5,"Yes","No")</f>
        <v>No</v>
      </c>
    </row>
    <row r="1870" spans="1:18" hidden="1" x14ac:dyDescent="0.35">
      <c r="A1870">
        <v>761887109</v>
      </c>
      <c r="B1870" s="3">
        <v>42633</v>
      </c>
      <c r="C1870" s="3">
        <v>42651</v>
      </c>
      <c r="D1870" t="s">
        <v>79</v>
      </c>
      <c r="E1870" t="s">
        <v>21</v>
      </c>
      <c r="F1870" t="s">
        <v>33</v>
      </c>
      <c r="G1870" t="s">
        <v>18</v>
      </c>
      <c r="H1870" t="s">
        <v>15</v>
      </c>
      <c r="I1870" s="9">
        <v>8181</v>
      </c>
      <c r="J1870" s="9">
        <v>109.28</v>
      </c>
      <c r="K1870" s="9">
        <v>35.840000000000003</v>
      </c>
      <c r="L1870" s="9">
        <f>tbl_salesdata[[#This Row],[Units Sold]]*tbl_salesdata[[#This Row],[Unit Cost]]</f>
        <v>293207.04000000004</v>
      </c>
      <c r="M1870" s="9">
        <f>tbl_salesdata[[#This Row],[Units Sold]]*tbl_salesdata[[#This Row],[Unit Price]]</f>
        <v>894019.68</v>
      </c>
      <c r="N1870" s="9">
        <f>tbl_salesdata[[#This Row],[Total Sales]]-tbl_salesdata[[#This Row],[Total Cost]]</f>
        <v>600812.64</v>
      </c>
      <c r="O1870">
        <f>tbl_salesdata[[#This Row],[Ship Date]]-tbl_salesdata[[#This Row],[Order Date]]</f>
        <v>18</v>
      </c>
      <c r="P1870">
        <f>WEEKDAY(tbl_salesdata[[#This Row],[Order Date]],2)</f>
        <v>2</v>
      </c>
      <c r="Q1870" t="str">
        <f>TEXT(tbl_salesdata[[#This Row],[Order Date]],"dddd")</f>
        <v>Tuesday</v>
      </c>
      <c r="R1870" t="str">
        <f>IF(tbl_salesdata[[#This Row],[Weekdaynum]]&gt;5,"Yes","No")</f>
        <v>No</v>
      </c>
    </row>
    <row r="1871" spans="1:18" hidden="1" x14ac:dyDescent="0.35">
      <c r="A1871">
        <v>766893184</v>
      </c>
      <c r="B1871" s="3">
        <v>42710</v>
      </c>
      <c r="C1871" s="3">
        <v>42731</v>
      </c>
      <c r="D1871" t="s">
        <v>202</v>
      </c>
      <c r="E1871" t="s">
        <v>38</v>
      </c>
      <c r="F1871" t="s">
        <v>47</v>
      </c>
      <c r="G1871" t="s">
        <v>18</v>
      </c>
      <c r="H1871" t="s">
        <v>15</v>
      </c>
      <c r="I1871" s="9">
        <v>9590</v>
      </c>
      <c r="J1871" s="9">
        <v>421.89</v>
      </c>
      <c r="K1871" s="9">
        <v>364.69</v>
      </c>
      <c r="L1871" s="9">
        <f>tbl_salesdata[[#This Row],[Units Sold]]*tbl_salesdata[[#This Row],[Unit Cost]]</f>
        <v>3497377.1</v>
      </c>
      <c r="M1871" s="9">
        <f>tbl_salesdata[[#This Row],[Units Sold]]*tbl_salesdata[[#This Row],[Unit Price]]</f>
        <v>4045925.1</v>
      </c>
      <c r="N1871" s="9">
        <f>tbl_salesdata[[#This Row],[Total Sales]]-tbl_salesdata[[#This Row],[Total Cost]]</f>
        <v>548548</v>
      </c>
      <c r="O1871">
        <f>tbl_salesdata[[#This Row],[Ship Date]]-tbl_salesdata[[#This Row],[Order Date]]</f>
        <v>21</v>
      </c>
      <c r="P1871">
        <f>WEEKDAY(tbl_salesdata[[#This Row],[Order Date]],2)</f>
        <v>2</v>
      </c>
      <c r="Q1871" t="str">
        <f>TEXT(tbl_salesdata[[#This Row],[Order Date]],"dddd")</f>
        <v>Tuesday</v>
      </c>
      <c r="R1871" t="str">
        <f>IF(tbl_salesdata[[#This Row],[Weekdaynum]]&gt;5,"Yes","No")</f>
        <v>No</v>
      </c>
    </row>
    <row r="1872" spans="1:18" hidden="1" x14ac:dyDescent="0.35">
      <c r="A1872">
        <v>160578763</v>
      </c>
      <c r="B1872" s="3">
        <v>42274</v>
      </c>
      <c r="C1872" s="3">
        <v>42292</v>
      </c>
      <c r="D1872" t="s">
        <v>214</v>
      </c>
      <c r="E1872" t="s">
        <v>21</v>
      </c>
      <c r="F1872" t="s">
        <v>40</v>
      </c>
      <c r="G1872" t="s">
        <v>14</v>
      </c>
      <c r="H1872" t="s">
        <v>26</v>
      </c>
      <c r="I1872" s="9">
        <v>7679</v>
      </c>
      <c r="J1872" s="9">
        <v>651.21</v>
      </c>
      <c r="K1872" s="9">
        <v>524.96</v>
      </c>
      <c r="L1872" s="9">
        <f>tbl_salesdata[[#This Row],[Units Sold]]*tbl_salesdata[[#This Row],[Unit Cost]]</f>
        <v>4031167.8400000003</v>
      </c>
      <c r="M1872" s="9">
        <f>tbl_salesdata[[#This Row],[Units Sold]]*tbl_salesdata[[#This Row],[Unit Price]]</f>
        <v>5000641.59</v>
      </c>
      <c r="N1872" s="9">
        <f>tbl_salesdata[[#This Row],[Total Sales]]-tbl_salesdata[[#This Row],[Total Cost]]</f>
        <v>969473.74999999953</v>
      </c>
      <c r="O1872">
        <f>tbl_salesdata[[#This Row],[Ship Date]]-tbl_salesdata[[#This Row],[Order Date]]</f>
        <v>18</v>
      </c>
      <c r="P1872">
        <f>WEEKDAY(tbl_salesdata[[#This Row],[Order Date]],2)</f>
        <v>7</v>
      </c>
      <c r="Q1872" t="str">
        <f>TEXT(tbl_salesdata[[#This Row],[Order Date]],"dddd")</f>
        <v>Sunday</v>
      </c>
      <c r="R1872" t="str">
        <f>IF(tbl_salesdata[[#This Row],[Weekdaynum]]&gt;5,"Yes","No")</f>
        <v>Yes</v>
      </c>
    </row>
    <row r="1873" spans="1:18" hidden="1" x14ac:dyDescent="0.35">
      <c r="A1873">
        <v>992992675</v>
      </c>
      <c r="B1873" s="3">
        <v>44263</v>
      </c>
      <c r="C1873" s="3">
        <v>44267</v>
      </c>
      <c r="D1873" t="s">
        <v>103</v>
      </c>
      <c r="E1873" t="s">
        <v>21</v>
      </c>
      <c r="F1873" t="s">
        <v>68</v>
      </c>
      <c r="G1873" t="s">
        <v>18</v>
      </c>
      <c r="H1873" t="s">
        <v>15</v>
      </c>
      <c r="I1873" s="9">
        <v>7454</v>
      </c>
      <c r="J1873" s="9">
        <v>154.06</v>
      </c>
      <c r="K1873" s="9">
        <v>90.93</v>
      </c>
      <c r="L1873" s="9">
        <f>tbl_salesdata[[#This Row],[Units Sold]]*tbl_salesdata[[#This Row],[Unit Cost]]</f>
        <v>677792.22000000009</v>
      </c>
      <c r="M1873" s="9">
        <f>tbl_salesdata[[#This Row],[Units Sold]]*tbl_salesdata[[#This Row],[Unit Price]]</f>
        <v>1148363.24</v>
      </c>
      <c r="N1873" s="9">
        <f>tbl_salesdata[[#This Row],[Total Sales]]-tbl_salesdata[[#This Row],[Total Cost]]</f>
        <v>470571.0199999999</v>
      </c>
      <c r="O1873">
        <f>tbl_salesdata[[#This Row],[Ship Date]]-tbl_salesdata[[#This Row],[Order Date]]</f>
        <v>4</v>
      </c>
      <c r="P1873">
        <f>WEEKDAY(tbl_salesdata[[#This Row],[Order Date]],2)</f>
        <v>1</v>
      </c>
      <c r="Q1873" t="str">
        <f>TEXT(tbl_salesdata[[#This Row],[Order Date]],"dddd")</f>
        <v>Monday</v>
      </c>
      <c r="R1873" t="str">
        <f>IF(tbl_salesdata[[#This Row],[Weekdaynum]]&gt;5,"Yes","No")</f>
        <v>No</v>
      </c>
    </row>
    <row r="1874" spans="1:18" hidden="1" x14ac:dyDescent="0.35">
      <c r="A1874">
        <v>434496247</v>
      </c>
      <c r="B1874" s="3">
        <v>42920</v>
      </c>
      <c r="C1874" s="3">
        <v>42922</v>
      </c>
      <c r="D1874" t="s">
        <v>98</v>
      </c>
      <c r="E1874" t="s">
        <v>38</v>
      </c>
      <c r="F1874" t="s">
        <v>76</v>
      </c>
      <c r="G1874" t="s">
        <v>14</v>
      </c>
      <c r="H1874" t="s">
        <v>15</v>
      </c>
      <c r="I1874" s="9">
        <v>5950</v>
      </c>
      <c r="J1874" s="9">
        <v>668.27</v>
      </c>
      <c r="K1874" s="9">
        <v>502.54</v>
      </c>
      <c r="L1874" s="9">
        <f>tbl_salesdata[[#This Row],[Units Sold]]*tbl_salesdata[[#This Row],[Unit Cost]]</f>
        <v>2990113</v>
      </c>
      <c r="M1874" s="9">
        <f>tbl_salesdata[[#This Row],[Units Sold]]*tbl_salesdata[[#This Row],[Unit Price]]</f>
        <v>3976206.5</v>
      </c>
      <c r="N1874" s="9">
        <f>tbl_salesdata[[#This Row],[Total Sales]]-tbl_salesdata[[#This Row],[Total Cost]]</f>
        <v>986093.5</v>
      </c>
      <c r="O1874">
        <f>tbl_salesdata[[#This Row],[Ship Date]]-tbl_salesdata[[#This Row],[Order Date]]</f>
        <v>2</v>
      </c>
      <c r="P1874">
        <f>WEEKDAY(tbl_salesdata[[#This Row],[Order Date]],2)</f>
        <v>2</v>
      </c>
      <c r="Q1874" t="str">
        <f>TEXT(tbl_salesdata[[#This Row],[Order Date]],"dddd")</f>
        <v>Tuesday</v>
      </c>
      <c r="R1874" t="str">
        <f>IF(tbl_salesdata[[#This Row],[Weekdaynum]]&gt;5,"Yes","No")</f>
        <v>No</v>
      </c>
    </row>
    <row r="1875" spans="1:18" hidden="1" x14ac:dyDescent="0.35">
      <c r="A1875">
        <v>225763309</v>
      </c>
      <c r="B1875" s="3">
        <v>42351</v>
      </c>
      <c r="C1875" s="3">
        <v>42356</v>
      </c>
      <c r="D1875" t="s">
        <v>210</v>
      </c>
      <c r="E1875" t="s">
        <v>38</v>
      </c>
      <c r="F1875" t="s">
        <v>25</v>
      </c>
      <c r="G1875" t="s">
        <v>14</v>
      </c>
      <c r="H1875" t="s">
        <v>26</v>
      </c>
      <c r="I1875" s="9">
        <v>7235</v>
      </c>
      <c r="J1875" s="9">
        <v>205.7</v>
      </c>
      <c r="K1875" s="9">
        <v>117.11</v>
      </c>
      <c r="L1875" s="9">
        <f>tbl_salesdata[[#This Row],[Units Sold]]*tbl_salesdata[[#This Row],[Unit Cost]]</f>
        <v>847290.85</v>
      </c>
      <c r="M1875" s="9">
        <f>tbl_salesdata[[#This Row],[Units Sold]]*tbl_salesdata[[#This Row],[Unit Price]]</f>
        <v>1488239.5</v>
      </c>
      <c r="N1875" s="9">
        <f>tbl_salesdata[[#This Row],[Total Sales]]-tbl_salesdata[[#This Row],[Total Cost]]</f>
        <v>640948.65</v>
      </c>
      <c r="O1875">
        <f>tbl_salesdata[[#This Row],[Ship Date]]-tbl_salesdata[[#This Row],[Order Date]]</f>
        <v>5</v>
      </c>
      <c r="P1875">
        <f>WEEKDAY(tbl_salesdata[[#This Row],[Order Date]],2)</f>
        <v>7</v>
      </c>
      <c r="Q1875" t="str">
        <f>TEXT(tbl_salesdata[[#This Row],[Order Date]],"dddd")</f>
        <v>Sunday</v>
      </c>
      <c r="R1875" t="str">
        <f>IF(tbl_salesdata[[#This Row],[Weekdaynum]]&gt;5,"Yes","No")</f>
        <v>Yes</v>
      </c>
    </row>
    <row r="1876" spans="1:18" hidden="1" x14ac:dyDescent="0.35">
      <c r="A1876">
        <v>827780187</v>
      </c>
      <c r="B1876" s="3">
        <v>44388</v>
      </c>
      <c r="C1876" s="3">
        <v>44390</v>
      </c>
      <c r="D1876" t="s">
        <v>114</v>
      </c>
      <c r="E1876" t="s">
        <v>38</v>
      </c>
      <c r="F1876" t="s">
        <v>13</v>
      </c>
      <c r="G1876" t="s">
        <v>18</v>
      </c>
      <c r="H1876" t="s">
        <v>19</v>
      </c>
      <c r="I1876" s="9">
        <v>7407</v>
      </c>
      <c r="J1876" s="9">
        <v>255.28</v>
      </c>
      <c r="K1876" s="9">
        <v>159.41999999999999</v>
      </c>
      <c r="L1876" s="9">
        <f>tbl_salesdata[[#This Row],[Units Sold]]*tbl_salesdata[[#This Row],[Unit Cost]]</f>
        <v>1180823.94</v>
      </c>
      <c r="M1876" s="9">
        <f>tbl_salesdata[[#This Row],[Units Sold]]*tbl_salesdata[[#This Row],[Unit Price]]</f>
        <v>1890858.96</v>
      </c>
      <c r="N1876" s="9">
        <f>tbl_salesdata[[#This Row],[Total Sales]]-tbl_salesdata[[#This Row],[Total Cost]]</f>
        <v>710035.02</v>
      </c>
      <c r="O1876">
        <f>tbl_salesdata[[#This Row],[Ship Date]]-tbl_salesdata[[#This Row],[Order Date]]</f>
        <v>2</v>
      </c>
      <c r="P1876">
        <f>WEEKDAY(tbl_salesdata[[#This Row],[Order Date]],2)</f>
        <v>7</v>
      </c>
      <c r="Q1876" t="str">
        <f>TEXT(tbl_salesdata[[#This Row],[Order Date]],"dddd")</f>
        <v>Sunday</v>
      </c>
      <c r="R1876" t="str">
        <f>IF(tbl_salesdata[[#This Row],[Weekdaynum]]&gt;5,"Yes","No")</f>
        <v>Yes</v>
      </c>
    </row>
    <row r="1877" spans="1:18" hidden="1" x14ac:dyDescent="0.35">
      <c r="A1877">
        <v>971845710</v>
      </c>
      <c r="B1877" s="3">
        <v>43139</v>
      </c>
      <c r="C1877" s="3">
        <v>43140</v>
      </c>
      <c r="D1877" t="s">
        <v>112</v>
      </c>
      <c r="E1877" t="s">
        <v>12</v>
      </c>
      <c r="F1877" t="s">
        <v>17</v>
      </c>
      <c r="G1877" t="s">
        <v>14</v>
      </c>
      <c r="H1877" t="s">
        <v>19</v>
      </c>
      <c r="I1877" s="9">
        <v>9597</v>
      </c>
      <c r="J1877" s="9">
        <v>152.58000000000001</v>
      </c>
      <c r="K1877" s="9">
        <v>97.44</v>
      </c>
      <c r="L1877" s="9">
        <f>tbl_salesdata[[#This Row],[Units Sold]]*tbl_salesdata[[#This Row],[Unit Cost]]</f>
        <v>935131.67999999993</v>
      </c>
      <c r="M1877" s="9">
        <f>tbl_salesdata[[#This Row],[Units Sold]]*tbl_salesdata[[#This Row],[Unit Price]]</f>
        <v>1464310.26</v>
      </c>
      <c r="N1877" s="9">
        <f>tbl_salesdata[[#This Row],[Total Sales]]-tbl_salesdata[[#This Row],[Total Cost]]</f>
        <v>529178.58000000007</v>
      </c>
      <c r="O1877">
        <f>tbl_salesdata[[#This Row],[Ship Date]]-tbl_salesdata[[#This Row],[Order Date]]</f>
        <v>1</v>
      </c>
      <c r="P1877">
        <f>WEEKDAY(tbl_salesdata[[#This Row],[Order Date]],2)</f>
        <v>4</v>
      </c>
      <c r="Q1877" t="str">
        <f>TEXT(tbl_salesdata[[#This Row],[Order Date]],"dddd")</f>
        <v>Thursday</v>
      </c>
      <c r="R1877" t="str">
        <f>IF(tbl_salesdata[[#This Row],[Weekdaynum]]&gt;5,"Yes","No")</f>
        <v>No</v>
      </c>
    </row>
    <row r="1878" spans="1:18" x14ac:dyDescent="0.35">
      <c r="A1878">
        <v>433793723</v>
      </c>
      <c r="B1878" s="3">
        <v>42189</v>
      </c>
      <c r="C1878" s="3">
        <v>42198</v>
      </c>
      <c r="D1878" t="s">
        <v>158</v>
      </c>
      <c r="E1878" t="s">
        <v>12</v>
      </c>
      <c r="F1878" t="s">
        <v>68</v>
      </c>
      <c r="G1878" t="s">
        <v>14</v>
      </c>
      <c r="H1878" t="s">
        <v>19</v>
      </c>
      <c r="I1878" s="9">
        <v>8057</v>
      </c>
      <c r="J1878" s="9">
        <v>154.06</v>
      </c>
      <c r="K1878" s="9">
        <v>90.93</v>
      </c>
      <c r="L1878" s="9">
        <f>tbl_salesdata[[#This Row],[Units Sold]]*tbl_salesdata[[#This Row],[Unit Cost]]</f>
        <v>732623.01</v>
      </c>
      <c r="M1878" s="9">
        <f>tbl_salesdata[[#This Row],[Units Sold]]*tbl_salesdata[[#This Row],[Unit Price]]</f>
        <v>1241261.42</v>
      </c>
      <c r="N1878" s="9">
        <f>tbl_salesdata[[#This Row],[Total Sales]]-tbl_salesdata[[#This Row],[Total Cost]]</f>
        <v>508638.40999999992</v>
      </c>
      <c r="O1878">
        <f>tbl_salesdata[[#This Row],[Ship Date]]-tbl_salesdata[[#This Row],[Order Date]]</f>
        <v>9</v>
      </c>
      <c r="P1878">
        <f>WEEKDAY(tbl_salesdata[[#This Row],[Order Date]],2)</f>
        <v>6</v>
      </c>
      <c r="Q1878" t="str">
        <f>TEXT(tbl_salesdata[[#This Row],[Order Date]],"dddd")</f>
        <v>Saturday</v>
      </c>
      <c r="R1878" t="str">
        <f>IF(tbl_salesdata[[#This Row],[Weekdaynum]]&gt;5,"Yes","No")</f>
        <v>Yes</v>
      </c>
    </row>
    <row r="1879" spans="1:18" hidden="1" x14ac:dyDescent="0.35">
      <c r="A1879">
        <v>562880504</v>
      </c>
      <c r="B1879" s="3">
        <v>43514</v>
      </c>
      <c r="C1879" s="3">
        <v>43530</v>
      </c>
      <c r="D1879" t="s">
        <v>154</v>
      </c>
      <c r="E1879" t="s">
        <v>12</v>
      </c>
      <c r="F1879" t="s">
        <v>40</v>
      </c>
      <c r="G1879" t="s">
        <v>14</v>
      </c>
      <c r="H1879" t="s">
        <v>34</v>
      </c>
      <c r="I1879" s="9">
        <v>7704</v>
      </c>
      <c r="J1879" s="9">
        <v>651.21</v>
      </c>
      <c r="K1879" s="9">
        <v>524.96</v>
      </c>
      <c r="L1879" s="9">
        <f>tbl_salesdata[[#This Row],[Units Sold]]*tbl_salesdata[[#This Row],[Unit Cost]]</f>
        <v>4044291.8400000003</v>
      </c>
      <c r="M1879" s="9">
        <f>tbl_salesdata[[#This Row],[Units Sold]]*tbl_salesdata[[#This Row],[Unit Price]]</f>
        <v>5016921.84</v>
      </c>
      <c r="N1879" s="9">
        <f>tbl_salesdata[[#This Row],[Total Sales]]-tbl_salesdata[[#This Row],[Total Cost]]</f>
        <v>972629.99999999953</v>
      </c>
      <c r="O1879">
        <f>tbl_salesdata[[#This Row],[Ship Date]]-tbl_salesdata[[#This Row],[Order Date]]</f>
        <v>16</v>
      </c>
      <c r="P1879">
        <f>WEEKDAY(tbl_salesdata[[#This Row],[Order Date]],2)</f>
        <v>1</v>
      </c>
      <c r="Q1879" t="str">
        <f>TEXT(tbl_salesdata[[#This Row],[Order Date]],"dddd")</f>
        <v>Monday</v>
      </c>
      <c r="R1879" t="str">
        <f>IF(tbl_salesdata[[#This Row],[Weekdaynum]]&gt;5,"Yes","No")</f>
        <v>No</v>
      </c>
    </row>
    <row r="1880" spans="1:18" hidden="1" x14ac:dyDescent="0.35">
      <c r="A1880">
        <v>974009931</v>
      </c>
      <c r="B1880" s="3">
        <v>44536</v>
      </c>
      <c r="C1880" s="3">
        <v>44553</v>
      </c>
      <c r="D1880" t="s">
        <v>123</v>
      </c>
      <c r="E1880" t="s">
        <v>38</v>
      </c>
      <c r="F1880" t="s">
        <v>47</v>
      </c>
      <c r="G1880" t="s">
        <v>18</v>
      </c>
      <c r="H1880" t="s">
        <v>34</v>
      </c>
      <c r="I1880" s="9">
        <v>38</v>
      </c>
      <c r="J1880" s="9">
        <v>421.89</v>
      </c>
      <c r="K1880" s="9">
        <v>364.69</v>
      </c>
      <c r="L1880" s="9">
        <f>tbl_salesdata[[#This Row],[Units Sold]]*tbl_salesdata[[#This Row],[Unit Cost]]</f>
        <v>13858.22</v>
      </c>
      <c r="M1880" s="9">
        <f>tbl_salesdata[[#This Row],[Units Sold]]*tbl_salesdata[[#This Row],[Unit Price]]</f>
        <v>16031.82</v>
      </c>
      <c r="N1880" s="9">
        <f>tbl_salesdata[[#This Row],[Total Sales]]-tbl_salesdata[[#This Row],[Total Cost]]</f>
        <v>2173.6000000000004</v>
      </c>
      <c r="O1880">
        <f>tbl_salesdata[[#This Row],[Ship Date]]-tbl_salesdata[[#This Row],[Order Date]]</f>
        <v>17</v>
      </c>
      <c r="P1880">
        <f>WEEKDAY(tbl_salesdata[[#This Row],[Order Date]],2)</f>
        <v>1</v>
      </c>
      <c r="Q1880" t="str">
        <f>TEXT(tbl_salesdata[[#This Row],[Order Date]],"dddd")</f>
        <v>Monday</v>
      </c>
      <c r="R1880" t="str">
        <f>IF(tbl_salesdata[[#This Row],[Weekdaynum]]&gt;5,"Yes","No")</f>
        <v>No</v>
      </c>
    </row>
    <row r="1881" spans="1:18" hidden="1" x14ac:dyDescent="0.35">
      <c r="A1881">
        <v>155508315</v>
      </c>
      <c r="B1881" s="3">
        <v>43408</v>
      </c>
      <c r="C1881" s="3">
        <v>43422</v>
      </c>
      <c r="D1881" t="s">
        <v>180</v>
      </c>
      <c r="E1881" t="s">
        <v>24</v>
      </c>
      <c r="F1881" t="s">
        <v>56</v>
      </c>
      <c r="G1881" t="s">
        <v>18</v>
      </c>
      <c r="H1881" t="s">
        <v>19</v>
      </c>
      <c r="I1881" s="9">
        <v>7221</v>
      </c>
      <c r="J1881" s="9">
        <v>9.33</v>
      </c>
      <c r="K1881" s="9">
        <v>6.92</v>
      </c>
      <c r="L1881" s="9">
        <f>tbl_salesdata[[#This Row],[Units Sold]]*tbl_salesdata[[#This Row],[Unit Cost]]</f>
        <v>49969.32</v>
      </c>
      <c r="M1881" s="9">
        <f>tbl_salesdata[[#This Row],[Units Sold]]*tbl_salesdata[[#This Row],[Unit Price]]</f>
        <v>67371.930000000008</v>
      </c>
      <c r="N1881" s="9">
        <f>tbl_salesdata[[#This Row],[Total Sales]]-tbl_salesdata[[#This Row],[Total Cost]]</f>
        <v>17402.610000000008</v>
      </c>
      <c r="O1881">
        <f>tbl_salesdata[[#This Row],[Ship Date]]-tbl_salesdata[[#This Row],[Order Date]]</f>
        <v>14</v>
      </c>
      <c r="P1881">
        <f>WEEKDAY(tbl_salesdata[[#This Row],[Order Date]],2)</f>
        <v>7</v>
      </c>
      <c r="Q1881" t="str">
        <f>TEXT(tbl_salesdata[[#This Row],[Order Date]],"dddd")</f>
        <v>Sunday</v>
      </c>
      <c r="R1881" t="str">
        <f>IF(tbl_salesdata[[#This Row],[Weekdaynum]]&gt;5,"Yes","No")</f>
        <v>Yes</v>
      </c>
    </row>
    <row r="1882" spans="1:18" hidden="1" x14ac:dyDescent="0.35">
      <c r="A1882">
        <v>340236985</v>
      </c>
      <c r="B1882" s="3">
        <v>43228</v>
      </c>
      <c r="C1882" s="3">
        <v>43232</v>
      </c>
      <c r="D1882" t="s">
        <v>136</v>
      </c>
      <c r="E1882" t="s">
        <v>38</v>
      </c>
      <c r="F1882" t="s">
        <v>76</v>
      </c>
      <c r="G1882" t="s">
        <v>14</v>
      </c>
      <c r="H1882" t="s">
        <v>15</v>
      </c>
      <c r="I1882" s="9">
        <v>2540</v>
      </c>
      <c r="J1882" s="9">
        <v>668.27</v>
      </c>
      <c r="K1882" s="9">
        <v>502.54</v>
      </c>
      <c r="L1882" s="9">
        <f>tbl_salesdata[[#This Row],[Units Sold]]*tbl_salesdata[[#This Row],[Unit Cost]]</f>
        <v>1276451.6000000001</v>
      </c>
      <c r="M1882" s="9">
        <f>tbl_salesdata[[#This Row],[Units Sold]]*tbl_salesdata[[#This Row],[Unit Price]]</f>
        <v>1697405.8</v>
      </c>
      <c r="N1882" s="9">
        <f>tbl_salesdata[[#This Row],[Total Sales]]-tbl_salesdata[[#This Row],[Total Cost]]</f>
        <v>420954.19999999995</v>
      </c>
      <c r="O1882">
        <f>tbl_salesdata[[#This Row],[Ship Date]]-tbl_salesdata[[#This Row],[Order Date]]</f>
        <v>4</v>
      </c>
      <c r="P1882">
        <f>WEEKDAY(tbl_salesdata[[#This Row],[Order Date]],2)</f>
        <v>2</v>
      </c>
      <c r="Q1882" t="str">
        <f>TEXT(tbl_salesdata[[#This Row],[Order Date]],"dddd")</f>
        <v>Tuesday</v>
      </c>
      <c r="R1882" t="str">
        <f>IF(tbl_salesdata[[#This Row],[Weekdaynum]]&gt;5,"Yes","No")</f>
        <v>No</v>
      </c>
    </row>
    <row r="1883" spans="1:18" x14ac:dyDescent="0.35">
      <c r="A1883">
        <v>275062739</v>
      </c>
      <c r="B1883" s="3">
        <v>43589</v>
      </c>
      <c r="C1883" s="3">
        <v>43606</v>
      </c>
      <c r="D1883" t="s">
        <v>137</v>
      </c>
      <c r="E1883" t="s">
        <v>38</v>
      </c>
      <c r="F1883" t="s">
        <v>25</v>
      </c>
      <c r="G1883" t="s">
        <v>18</v>
      </c>
      <c r="H1883" t="s">
        <v>34</v>
      </c>
      <c r="I1883" s="9">
        <v>6032</v>
      </c>
      <c r="J1883" s="9">
        <v>205.7</v>
      </c>
      <c r="K1883" s="9">
        <v>117.11</v>
      </c>
      <c r="L1883" s="9">
        <f>tbl_salesdata[[#This Row],[Units Sold]]*tbl_salesdata[[#This Row],[Unit Cost]]</f>
        <v>706407.52</v>
      </c>
      <c r="M1883" s="9">
        <f>tbl_salesdata[[#This Row],[Units Sold]]*tbl_salesdata[[#This Row],[Unit Price]]</f>
        <v>1240782.3999999999</v>
      </c>
      <c r="N1883" s="9">
        <f>tbl_salesdata[[#This Row],[Total Sales]]-tbl_salesdata[[#This Row],[Total Cost]]</f>
        <v>534374.87999999989</v>
      </c>
      <c r="O1883">
        <f>tbl_salesdata[[#This Row],[Ship Date]]-tbl_salesdata[[#This Row],[Order Date]]</f>
        <v>17</v>
      </c>
      <c r="P1883">
        <f>WEEKDAY(tbl_salesdata[[#This Row],[Order Date]],2)</f>
        <v>6</v>
      </c>
      <c r="Q1883" t="str">
        <f>TEXT(tbl_salesdata[[#This Row],[Order Date]],"dddd")</f>
        <v>Saturday</v>
      </c>
      <c r="R1883" t="str">
        <f>IF(tbl_salesdata[[#This Row],[Weekdaynum]]&gt;5,"Yes","No")</f>
        <v>Yes</v>
      </c>
    </row>
    <row r="1884" spans="1:18" hidden="1" x14ac:dyDescent="0.35">
      <c r="A1884">
        <v>852392995</v>
      </c>
      <c r="B1884" s="3">
        <v>42457</v>
      </c>
      <c r="C1884" s="3">
        <v>42465</v>
      </c>
      <c r="D1884" t="s">
        <v>152</v>
      </c>
      <c r="E1884" t="s">
        <v>21</v>
      </c>
      <c r="F1884" t="s">
        <v>42</v>
      </c>
      <c r="G1884" t="s">
        <v>14</v>
      </c>
      <c r="H1884" t="s">
        <v>15</v>
      </c>
      <c r="I1884" s="9">
        <v>884</v>
      </c>
      <c r="J1884" s="9">
        <v>437.2</v>
      </c>
      <c r="K1884" s="9">
        <v>263.33</v>
      </c>
      <c r="L1884" s="9">
        <f>tbl_salesdata[[#This Row],[Units Sold]]*tbl_salesdata[[#This Row],[Unit Cost]]</f>
        <v>232783.71999999997</v>
      </c>
      <c r="M1884" s="9">
        <f>tbl_salesdata[[#This Row],[Units Sold]]*tbl_salesdata[[#This Row],[Unit Price]]</f>
        <v>386484.8</v>
      </c>
      <c r="N1884" s="9">
        <f>tbl_salesdata[[#This Row],[Total Sales]]-tbl_salesdata[[#This Row],[Total Cost]]</f>
        <v>153701.08000000002</v>
      </c>
      <c r="O1884">
        <f>tbl_salesdata[[#This Row],[Ship Date]]-tbl_salesdata[[#This Row],[Order Date]]</f>
        <v>8</v>
      </c>
      <c r="P1884">
        <f>WEEKDAY(tbl_salesdata[[#This Row],[Order Date]],2)</f>
        <v>1</v>
      </c>
      <c r="Q1884" t="str">
        <f>TEXT(tbl_salesdata[[#This Row],[Order Date]],"dddd")</f>
        <v>Monday</v>
      </c>
      <c r="R1884" t="str">
        <f>IF(tbl_salesdata[[#This Row],[Weekdaynum]]&gt;5,"Yes","No")</f>
        <v>No</v>
      </c>
    </row>
    <row r="1885" spans="1:18" hidden="1" x14ac:dyDescent="0.35">
      <c r="A1885">
        <v>597105491</v>
      </c>
      <c r="B1885" s="3">
        <v>44080</v>
      </c>
      <c r="C1885" s="3">
        <v>44101</v>
      </c>
      <c r="D1885" t="s">
        <v>175</v>
      </c>
      <c r="E1885" t="s">
        <v>21</v>
      </c>
      <c r="F1885" t="s">
        <v>17</v>
      </c>
      <c r="G1885" t="s">
        <v>18</v>
      </c>
      <c r="H1885" t="s">
        <v>15</v>
      </c>
      <c r="I1885" s="9">
        <v>5639</v>
      </c>
      <c r="J1885" s="9">
        <v>152.58000000000001</v>
      </c>
      <c r="K1885" s="9">
        <v>97.44</v>
      </c>
      <c r="L1885" s="9">
        <f>tbl_salesdata[[#This Row],[Units Sold]]*tbl_salesdata[[#This Row],[Unit Cost]]</f>
        <v>549464.16</v>
      </c>
      <c r="M1885" s="9">
        <f>tbl_salesdata[[#This Row],[Units Sold]]*tbl_salesdata[[#This Row],[Unit Price]]</f>
        <v>860398.62000000011</v>
      </c>
      <c r="N1885" s="9">
        <f>tbl_salesdata[[#This Row],[Total Sales]]-tbl_salesdata[[#This Row],[Total Cost]]</f>
        <v>310934.46000000008</v>
      </c>
      <c r="O1885">
        <f>tbl_salesdata[[#This Row],[Ship Date]]-tbl_salesdata[[#This Row],[Order Date]]</f>
        <v>21</v>
      </c>
      <c r="P1885">
        <f>WEEKDAY(tbl_salesdata[[#This Row],[Order Date]],2)</f>
        <v>7</v>
      </c>
      <c r="Q1885" t="str">
        <f>TEXT(tbl_salesdata[[#This Row],[Order Date]],"dddd")</f>
        <v>Sunday</v>
      </c>
      <c r="R1885" t="str">
        <f>IF(tbl_salesdata[[#This Row],[Weekdaynum]]&gt;5,"Yes","No")</f>
        <v>Yes</v>
      </c>
    </row>
    <row r="1886" spans="1:18" x14ac:dyDescent="0.35">
      <c r="A1886">
        <v>891808593</v>
      </c>
      <c r="B1886" s="3">
        <v>43981</v>
      </c>
      <c r="C1886" s="3">
        <v>43997</v>
      </c>
      <c r="D1886" t="s">
        <v>195</v>
      </c>
      <c r="E1886" t="s">
        <v>21</v>
      </c>
      <c r="F1886" t="s">
        <v>13</v>
      </c>
      <c r="G1886" t="s">
        <v>18</v>
      </c>
      <c r="H1886" t="s">
        <v>34</v>
      </c>
      <c r="I1886" s="9">
        <v>4835</v>
      </c>
      <c r="J1886" s="9">
        <v>255.28</v>
      </c>
      <c r="K1886" s="9">
        <v>159.41999999999999</v>
      </c>
      <c r="L1886" s="9">
        <f>tbl_salesdata[[#This Row],[Units Sold]]*tbl_salesdata[[#This Row],[Unit Cost]]</f>
        <v>770795.7</v>
      </c>
      <c r="M1886" s="9">
        <f>tbl_salesdata[[#This Row],[Units Sold]]*tbl_salesdata[[#This Row],[Unit Price]]</f>
        <v>1234278.8</v>
      </c>
      <c r="N1886" s="9">
        <f>tbl_salesdata[[#This Row],[Total Sales]]-tbl_salesdata[[#This Row],[Total Cost]]</f>
        <v>463483.10000000009</v>
      </c>
      <c r="O1886">
        <f>tbl_salesdata[[#This Row],[Ship Date]]-tbl_salesdata[[#This Row],[Order Date]]</f>
        <v>16</v>
      </c>
      <c r="P1886">
        <f>WEEKDAY(tbl_salesdata[[#This Row],[Order Date]],2)</f>
        <v>6</v>
      </c>
      <c r="Q1886" t="str">
        <f>TEXT(tbl_salesdata[[#This Row],[Order Date]],"dddd")</f>
        <v>Saturday</v>
      </c>
      <c r="R1886" t="str">
        <f>IF(tbl_salesdata[[#This Row],[Weekdaynum]]&gt;5,"Yes","No")</f>
        <v>Yes</v>
      </c>
    </row>
    <row r="1887" spans="1:18" hidden="1" x14ac:dyDescent="0.35">
      <c r="A1887">
        <v>384356105</v>
      </c>
      <c r="B1887" s="3">
        <v>43216</v>
      </c>
      <c r="C1887" s="3">
        <v>43235</v>
      </c>
      <c r="D1887" t="s">
        <v>106</v>
      </c>
      <c r="E1887" t="s">
        <v>38</v>
      </c>
      <c r="F1887" t="s">
        <v>56</v>
      </c>
      <c r="G1887" t="s">
        <v>18</v>
      </c>
      <c r="H1887" t="s">
        <v>34</v>
      </c>
      <c r="I1887" s="9">
        <v>8368</v>
      </c>
      <c r="J1887" s="9">
        <v>9.33</v>
      </c>
      <c r="K1887" s="9">
        <v>6.92</v>
      </c>
      <c r="L1887" s="9">
        <f>tbl_salesdata[[#This Row],[Units Sold]]*tbl_salesdata[[#This Row],[Unit Cost]]</f>
        <v>57906.559999999998</v>
      </c>
      <c r="M1887" s="9">
        <f>tbl_salesdata[[#This Row],[Units Sold]]*tbl_salesdata[[#This Row],[Unit Price]]</f>
        <v>78073.440000000002</v>
      </c>
      <c r="N1887" s="9">
        <f>tbl_salesdata[[#This Row],[Total Sales]]-tbl_salesdata[[#This Row],[Total Cost]]</f>
        <v>20166.880000000005</v>
      </c>
      <c r="O1887">
        <f>tbl_salesdata[[#This Row],[Ship Date]]-tbl_salesdata[[#This Row],[Order Date]]</f>
        <v>19</v>
      </c>
      <c r="P1887">
        <f>WEEKDAY(tbl_salesdata[[#This Row],[Order Date]],2)</f>
        <v>4</v>
      </c>
      <c r="Q1887" t="str">
        <f>TEXT(tbl_salesdata[[#This Row],[Order Date]],"dddd")</f>
        <v>Thursday</v>
      </c>
      <c r="R1887" t="str">
        <f>IF(tbl_salesdata[[#This Row],[Weekdaynum]]&gt;5,"Yes","No")</f>
        <v>No</v>
      </c>
    </row>
    <row r="1888" spans="1:18" hidden="1" x14ac:dyDescent="0.35">
      <c r="A1888">
        <v>716054379</v>
      </c>
      <c r="B1888" s="3">
        <v>42433</v>
      </c>
      <c r="C1888" s="3">
        <v>42448</v>
      </c>
      <c r="D1888" t="s">
        <v>188</v>
      </c>
      <c r="E1888" t="s">
        <v>21</v>
      </c>
      <c r="F1888" t="s">
        <v>56</v>
      </c>
      <c r="G1888" t="s">
        <v>18</v>
      </c>
      <c r="H1888" t="s">
        <v>26</v>
      </c>
      <c r="I1888" s="9">
        <v>5258</v>
      </c>
      <c r="J1888" s="9">
        <v>9.33</v>
      </c>
      <c r="K1888" s="9">
        <v>6.92</v>
      </c>
      <c r="L1888" s="9">
        <f>tbl_salesdata[[#This Row],[Units Sold]]*tbl_salesdata[[#This Row],[Unit Cost]]</f>
        <v>36385.360000000001</v>
      </c>
      <c r="M1888" s="9">
        <f>tbl_salesdata[[#This Row],[Units Sold]]*tbl_salesdata[[#This Row],[Unit Price]]</f>
        <v>49057.14</v>
      </c>
      <c r="N1888" s="9">
        <f>tbl_salesdata[[#This Row],[Total Sales]]-tbl_salesdata[[#This Row],[Total Cost]]</f>
        <v>12671.779999999999</v>
      </c>
      <c r="O1888">
        <f>tbl_salesdata[[#This Row],[Ship Date]]-tbl_salesdata[[#This Row],[Order Date]]</f>
        <v>15</v>
      </c>
      <c r="P1888">
        <f>WEEKDAY(tbl_salesdata[[#This Row],[Order Date]],2)</f>
        <v>5</v>
      </c>
      <c r="Q1888" t="str">
        <f>TEXT(tbl_salesdata[[#This Row],[Order Date]],"dddd")</f>
        <v>Friday</v>
      </c>
      <c r="R1888" t="str">
        <f>IF(tbl_salesdata[[#This Row],[Weekdaynum]]&gt;5,"Yes","No")</f>
        <v>No</v>
      </c>
    </row>
    <row r="1889" spans="1:18" hidden="1" x14ac:dyDescent="0.35">
      <c r="A1889">
        <v>749762237</v>
      </c>
      <c r="B1889" s="3">
        <v>43278</v>
      </c>
      <c r="C1889" s="3">
        <v>43283</v>
      </c>
      <c r="D1889" t="s">
        <v>127</v>
      </c>
      <c r="E1889" t="s">
        <v>38</v>
      </c>
      <c r="F1889" t="s">
        <v>76</v>
      </c>
      <c r="G1889" t="s">
        <v>14</v>
      </c>
      <c r="H1889" t="s">
        <v>26</v>
      </c>
      <c r="I1889" s="9">
        <v>162</v>
      </c>
      <c r="J1889" s="9">
        <v>668.27</v>
      </c>
      <c r="K1889" s="9">
        <v>502.54</v>
      </c>
      <c r="L1889" s="9">
        <f>tbl_salesdata[[#This Row],[Units Sold]]*tbl_salesdata[[#This Row],[Unit Cost]]</f>
        <v>81411.48000000001</v>
      </c>
      <c r="M1889" s="9">
        <f>tbl_salesdata[[#This Row],[Units Sold]]*tbl_salesdata[[#This Row],[Unit Price]]</f>
        <v>108259.73999999999</v>
      </c>
      <c r="N1889" s="9">
        <f>tbl_salesdata[[#This Row],[Total Sales]]-tbl_salesdata[[#This Row],[Total Cost]]</f>
        <v>26848.25999999998</v>
      </c>
      <c r="O1889">
        <f>tbl_salesdata[[#This Row],[Ship Date]]-tbl_salesdata[[#This Row],[Order Date]]</f>
        <v>5</v>
      </c>
      <c r="P1889">
        <f>WEEKDAY(tbl_salesdata[[#This Row],[Order Date]],2)</f>
        <v>3</v>
      </c>
      <c r="Q1889" t="str">
        <f>TEXT(tbl_salesdata[[#This Row],[Order Date]],"dddd")</f>
        <v>Wednesday</v>
      </c>
      <c r="R1889" t="str">
        <f>IF(tbl_salesdata[[#This Row],[Weekdaynum]]&gt;5,"Yes","No")</f>
        <v>No</v>
      </c>
    </row>
    <row r="1890" spans="1:18" hidden="1" x14ac:dyDescent="0.35">
      <c r="A1890">
        <v>580841004</v>
      </c>
      <c r="B1890" s="3">
        <v>44654</v>
      </c>
      <c r="C1890" s="3">
        <v>44672</v>
      </c>
      <c r="D1890" t="s">
        <v>192</v>
      </c>
      <c r="E1890" t="s">
        <v>32</v>
      </c>
      <c r="F1890" t="s">
        <v>22</v>
      </c>
      <c r="G1890" t="s">
        <v>18</v>
      </c>
      <c r="H1890" t="s">
        <v>34</v>
      </c>
      <c r="I1890" s="9">
        <v>2616</v>
      </c>
      <c r="J1890" s="9">
        <v>47.45</v>
      </c>
      <c r="K1890" s="9">
        <v>31.79</v>
      </c>
      <c r="L1890" s="9">
        <f>tbl_salesdata[[#This Row],[Units Sold]]*tbl_salesdata[[#This Row],[Unit Cost]]</f>
        <v>83162.64</v>
      </c>
      <c r="M1890" s="9">
        <f>tbl_salesdata[[#This Row],[Units Sold]]*tbl_salesdata[[#This Row],[Unit Price]]</f>
        <v>124129.20000000001</v>
      </c>
      <c r="N1890" s="9">
        <f>tbl_salesdata[[#This Row],[Total Sales]]-tbl_salesdata[[#This Row],[Total Cost]]</f>
        <v>40966.560000000012</v>
      </c>
      <c r="O1890">
        <f>tbl_salesdata[[#This Row],[Ship Date]]-tbl_salesdata[[#This Row],[Order Date]]</f>
        <v>18</v>
      </c>
      <c r="P1890">
        <f>WEEKDAY(tbl_salesdata[[#This Row],[Order Date]],2)</f>
        <v>7</v>
      </c>
      <c r="Q1890" t="str">
        <f>TEXT(tbl_salesdata[[#This Row],[Order Date]],"dddd")</f>
        <v>Sunday</v>
      </c>
      <c r="R1890" t="str">
        <f>IF(tbl_salesdata[[#This Row],[Weekdaynum]]&gt;5,"Yes","No")</f>
        <v>Yes</v>
      </c>
    </row>
    <row r="1891" spans="1:18" hidden="1" x14ac:dyDescent="0.35">
      <c r="A1891">
        <v>374964511</v>
      </c>
      <c r="B1891" s="3">
        <v>42695</v>
      </c>
      <c r="C1891" s="3">
        <v>42712</v>
      </c>
      <c r="D1891" t="s">
        <v>73</v>
      </c>
      <c r="E1891" t="s">
        <v>24</v>
      </c>
      <c r="F1891" t="s">
        <v>56</v>
      </c>
      <c r="G1891" t="s">
        <v>14</v>
      </c>
      <c r="H1891" t="s">
        <v>15</v>
      </c>
      <c r="I1891" s="9">
        <v>9186</v>
      </c>
      <c r="J1891" s="9">
        <v>9.33</v>
      </c>
      <c r="K1891" s="9">
        <v>6.92</v>
      </c>
      <c r="L1891" s="9">
        <f>tbl_salesdata[[#This Row],[Units Sold]]*tbl_salesdata[[#This Row],[Unit Cost]]</f>
        <v>63567.12</v>
      </c>
      <c r="M1891" s="9">
        <f>tbl_salesdata[[#This Row],[Units Sold]]*tbl_salesdata[[#This Row],[Unit Price]]</f>
        <v>85705.38</v>
      </c>
      <c r="N1891" s="9">
        <f>tbl_salesdata[[#This Row],[Total Sales]]-tbl_salesdata[[#This Row],[Total Cost]]</f>
        <v>22138.260000000002</v>
      </c>
      <c r="O1891">
        <f>tbl_salesdata[[#This Row],[Ship Date]]-tbl_salesdata[[#This Row],[Order Date]]</f>
        <v>17</v>
      </c>
      <c r="P1891">
        <f>WEEKDAY(tbl_salesdata[[#This Row],[Order Date]],2)</f>
        <v>1</v>
      </c>
      <c r="Q1891" t="str">
        <f>TEXT(tbl_salesdata[[#This Row],[Order Date]],"dddd")</f>
        <v>Monday</v>
      </c>
      <c r="R1891" t="str">
        <f>IF(tbl_salesdata[[#This Row],[Weekdaynum]]&gt;5,"Yes","No")</f>
        <v>No</v>
      </c>
    </row>
    <row r="1892" spans="1:18" hidden="1" x14ac:dyDescent="0.35">
      <c r="A1892">
        <v>818119084</v>
      </c>
      <c r="B1892" s="3">
        <v>44204</v>
      </c>
      <c r="C1892" s="3">
        <v>44206</v>
      </c>
      <c r="D1892" t="s">
        <v>62</v>
      </c>
      <c r="E1892" t="s">
        <v>38</v>
      </c>
      <c r="F1892" t="s">
        <v>22</v>
      </c>
      <c r="G1892" t="s">
        <v>14</v>
      </c>
      <c r="H1892" t="s">
        <v>26</v>
      </c>
      <c r="I1892" s="9">
        <v>8472</v>
      </c>
      <c r="J1892" s="9">
        <v>47.45</v>
      </c>
      <c r="K1892" s="9">
        <v>31.79</v>
      </c>
      <c r="L1892" s="9">
        <f>tbl_salesdata[[#This Row],[Units Sold]]*tbl_salesdata[[#This Row],[Unit Cost]]</f>
        <v>269324.88</v>
      </c>
      <c r="M1892" s="9">
        <f>tbl_salesdata[[#This Row],[Units Sold]]*tbl_salesdata[[#This Row],[Unit Price]]</f>
        <v>401996.4</v>
      </c>
      <c r="N1892" s="9">
        <f>tbl_salesdata[[#This Row],[Total Sales]]-tbl_salesdata[[#This Row],[Total Cost]]</f>
        <v>132671.52000000002</v>
      </c>
      <c r="O1892">
        <f>tbl_salesdata[[#This Row],[Ship Date]]-tbl_salesdata[[#This Row],[Order Date]]</f>
        <v>2</v>
      </c>
      <c r="P1892">
        <f>WEEKDAY(tbl_salesdata[[#This Row],[Order Date]],2)</f>
        <v>5</v>
      </c>
      <c r="Q1892" t="str">
        <f>TEXT(tbl_salesdata[[#This Row],[Order Date]],"dddd")</f>
        <v>Friday</v>
      </c>
      <c r="R1892" t="str">
        <f>IF(tbl_salesdata[[#This Row],[Weekdaynum]]&gt;5,"Yes","No")</f>
        <v>No</v>
      </c>
    </row>
    <row r="1893" spans="1:18" hidden="1" x14ac:dyDescent="0.35">
      <c r="A1893">
        <v>866603553</v>
      </c>
      <c r="B1893" s="3">
        <v>44552</v>
      </c>
      <c r="C1893" s="3">
        <v>44554</v>
      </c>
      <c r="D1893" t="s">
        <v>131</v>
      </c>
      <c r="E1893" t="s">
        <v>32</v>
      </c>
      <c r="F1893" t="s">
        <v>25</v>
      </c>
      <c r="G1893" t="s">
        <v>18</v>
      </c>
      <c r="H1893" t="s">
        <v>15</v>
      </c>
      <c r="I1893" s="9">
        <v>6104</v>
      </c>
      <c r="J1893" s="9">
        <v>205.7</v>
      </c>
      <c r="K1893" s="9">
        <v>117.11</v>
      </c>
      <c r="L1893" s="9">
        <f>tbl_salesdata[[#This Row],[Units Sold]]*tbl_salesdata[[#This Row],[Unit Cost]]</f>
        <v>714839.44</v>
      </c>
      <c r="M1893" s="9">
        <f>tbl_salesdata[[#This Row],[Units Sold]]*tbl_salesdata[[#This Row],[Unit Price]]</f>
        <v>1255592.8</v>
      </c>
      <c r="N1893" s="9">
        <f>tbl_salesdata[[#This Row],[Total Sales]]-tbl_salesdata[[#This Row],[Total Cost]]</f>
        <v>540753.3600000001</v>
      </c>
      <c r="O1893">
        <f>tbl_salesdata[[#This Row],[Ship Date]]-tbl_salesdata[[#This Row],[Order Date]]</f>
        <v>2</v>
      </c>
      <c r="P1893">
        <f>WEEKDAY(tbl_salesdata[[#This Row],[Order Date]],2)</f>
        <v>3</v>
      </c>
      <c r="Q1893" t="str">
        <f>TEXT(tbl_salesdata[[#This Row],[Order Date]],"dddd")</f>
        <v>Wednesday</v>
      </c>
      <c r="R1893" t="str">
        <f>IF(tbl_salesdata[[#This Row],[Weekdaynum]]&gt;5,"Yes","No")</f>
        <v>No</v>
      </c>
    </row>
    <row r="1894" spans="1:18" hidden="1" x14ac:dyDescent="0.35">
      <c r="A1894">
        <v>897029244</v>
      </c>
      <c r="B1894" s="3">
        <v>42895</v>
      </c>
      <c r="C1894" s="3">
        <v>42898</v>
      </c>
      <c r="D1894" t="s">
        <v>216</v>
      </c>
      <c r="E1894" t="s">
        <v>51</v>
      </c>
      <c r="F1894" t="s">
        <v>76</v>
      </c>
      <c r="G1894" t="s">
        <v>14</v>
      </c>
      <c r="H1894" t="s">
        <v>15</v>
      </c>
      <c r="I1894" s="9">
        <v>9742</v>
      </c>
      <c r="J1894" s="9">
        <v>668.27</v>
      </c>
      <c r="K1894" s="9">
        <v>502.54</v>
      </c>
      <c r="L1894" s="9">
        <f>tbl_salesdata[[#This Row],[Units Sold]]*tbl_salesdata[[#This Row],[Unit Cost]]</f>
        <v>4895744.6800000006</v>
      </c>
      <c r="M1894" s="9">
        <f>tbl_salesdata[[#This Row],[Units Sold]]*tbl_salesdata[[#This Row],[Unit Price]]</f>
        <v>6510286.3399999999</v>
      </c>
      <c r="N1894" s="9">
        <f>tbl_salesdata[[#This Row],[Total Sales]]-tbl_salesdata[[#This Row],[Total Cost]]</f>
        <v>1614541.6599999992</v>
      </c>
      <c r="O1894">
        <f>tbl_salesdata[[#This Row],[Ship Date]]-tbl_salesdata[[#This Row],[Order Date]]</f>
        <v>3</v>
      </c>
      <c r="P1894">
        <f>WEEKDAY(tbl_salesdata[[#This Row],[Order Date]],2)</f>
        <v>5</v>
      </c>
      <c r="Q1894" t="str">
        <f>TEXT(tbl_salesdata[[#This Row],[Order Date]],"dddd")</f>
        <v>Friday</v>
      </c>
      <c r="R1894" t="str">
        <f>IF(tbl_salesdata[[#This Row],[Weekdaynum]]&gt;5,"Yes","No")</f>
        <v>No</v>
      </c>
    </row>
    <row r="1895" spans="1:18" hidden="1" x14ac:dyDescent="0.35">
      <c r="A1895">
        <v>456319987</v>
      </c>
      <c r="B1895" s="3">
        <v>43390</v>
      </c>
      <c r="C1895" s="3">
        <v>43392</v>
      </c>
      <c r="D1895" t="s">
        <v>105</v>
      </c>
      <c r="E1895" t="s">
        <v>12</v>
      </c>
      <c r="F1895" t="s">
        <v>22</v>
      </c>
      <c r="G1895" t="s">
        <v>14</v>
      </c>
      <c r="H1895" t="s">
        <v>15</v>
      </c>
      <c r="I1895" s="9">
        <v>4080</v>
      </c>
      <c r="J1895" s="9">
        <v>47.45</v>
      </c>
      <c r="K1895" s="9">
        <v>31.79</v>
      </c>
      <c r="L1895" s="9">
        <f>tbl_salesdata[[#This Row],[Units Sold]]*tbl_salesdata[[#This Row],[Unit Cost]]</f>
        <v>129703.2</v>
      </c>
      <c r="M1895" s="9">
        <f>tbl_salesdata[[#This Row],[Units Sold]]*tbl_salesdata[[#This Row],[Unit Price]]</f>
        <v>193596</v>
      </c>
      <c r="N1895" s="9">
        <f>tbl_salesdata[[#This Row],[Total Sales]]-tbl_salesdata[[#This Row],[Total Cost]]</f>
        <v>63892.800000000003</v>
      </c>
      <c r="O1895">
        <f>tbl_salesdata[[#This Row],[Ship Date]]-tbl_salesdata[[#This Row],[Order Date]]</f>
        <v>2</v>
      </c>
      <c r="P1895">
        <f>WEEKDAY(tbl_salesdata[[#This Row],[Order Date]],2)</f>
        <v>3</v>
      </c>
      <c r="Q1895" t="str">
        <f>TEXT(tbl_salesdata[[#This Row],[Order Date]],"dddd")</f>
        <v>Wednesday</v>
      </c>
      <c r="R1895" t="str">
        <f>IF(tbl_salesdata[[#This Row],[Weekdaynum]]&gt;5,"Yes","No")</f>
        <v>No</v>
      </c>
    </row>
    <row r="1896" spans="1:18" x14ac:dyDescent="0.35">
      <c r="A1896">
        <v>935664641</v>
      </c>
      <c r="B1896" s="3">
        <v>44429</v>
      </c>
      <c r="C1896" s="3">
        <v>44439</v>
      </c>
      <c r="D1896" t="s">
        <v>69</v>
      </c>
      <c r="E1896" t="s">
        <v>38</v>
      </c>
      <c r="F1896" t="s">
        <v>42</v>
      </c>
      <c r="G1896" t="s">
        <v>14</v>
      </c>
      <c r="H1896" t="s">
        <v>15</v>
      </c>
      <c r="I1896" s="9">
        <v>2815</v>
      </c>
      <c r="J1896" s="9">
        <v>437.2</v>
      </c>
      <c r="K1896" s="9">
        <v>263.33</v>
      </c>
      <c r="L1896" s="9">
        <f>tbl_salesdata[[#This Row],[Units Sold]]*tbl_salesdata[[#This Row],[Unit Cost]]</f>
        <v>741273.95</v>
      </c>
      <c r="M1896" s="9">
        <f>tbl_salesdata[[#This Row],[Units Sold]]*tbl_salesdata[[#This Row],[Unit Price]]</f>
        <v>1230718</v>
      </c>
      <c r="N1896" s="9">
        <f>tbl_salesdata[[#This Row],[Total Sales]]-tbl_salesdata[[#This Row],[Total Cost]]</f>
        <v>489444.05000000005</v>
      </c>
      <c r="O1896">
        <f>tbl_salesdata[[#This Row],[Ship Date]]-tbl_salesdata[[#This Row],[Order Date]]</f>
        <v>10</v>
      </c>
      <c r="P1896">
        <f>WEEKDAY(tbl_salesdata[[#This Row],[Order Date]],2)</f>
        <v>6</v>
      </c>
      <c r="Q1896" t="str">
        <f>TEXT(tbl_salesdata[[#This Row],[Order Date]],"dddd")</f>
        <v>Saturday</v>
      </c>
      <c r="R1896" t="str">
        <f>IF(tbl_salesdata[[#This Row],[Weekdaynum]]&gt;5,"Yes","No")</f>
        <v>Yes</v>
      </c>
    </row>
    <row r="1897" spans="1:18" x14ac:dyDescent="0.35">
      <c r="A1897">
        <v>168131864</v>
      </c>
      <c r="B1897" s="3">
        <v>42238</v>
      </c>
      <c r="C1897" s="3">
        <v>42239</v>
      </c>
      <c r="D1897" t="s">
        <v>130</v>
      </c>
      <c r="E1897" t="s">
        <v>29</v>
      </c>
      <c r="F1897" t="s">
        <v>42</v>
      </c>
      <c r="G1897" t="s">
        <v>14</v>
      </c>
      <c r="H1897" t="s">
        <v>26</v>
      </c>
      <c r="I1897" s="9">
        <v>2810</v>
      </c>
      <c r="J1897" s="9">
        <v>437.2</v>
      </c>
      <c r="K1897" s="9">
        <v>263.33</v>
      </c>
      <c r="L1897" s="9">
        <f>tbl_salesdata[[#This Row],[Units Sold]]*tbl_salesdata[[#This Row],[Unit Cost]]</f>
        <v>739957.29999999993</v>
      </c>
      <c r="M1897" s="9">
        <f>tbl_salesdata[[#This Row],[Units Sold]]*tbl_salesdata[[#This Row],[Unit Price]]</f>
        <v>1228532</v>
      </c>
      <c r="N1897" s="9">
        <f>tbl_salesdata[[#This Row],[Total Sales]]-tbl_salesdata[[#This Row],[Total Cost]]</f>
        <v>488574.70000000007</v>
      </c>
      <c r="O1897">
        <f>tbl_salesdata[[#This Row],[Ship Date]]-tbl_salesdata[[#This Row],[Order Date]]</f>
        <v>1</v>
      </c>
      <c r="P1897">
        <f>WEEKDAY(tbl_salesdata[[#This Row],[Order Date]],2)</f>
        <v>6</v>
      </c>
      <c r="Q1897" t="str">
        <f>TEXT(tbl_salesdata[[#This Row],[Order Date]],"dddd")</f>
        <v>Saturday</v>
      </c>
      <c r="R1897" t="str">
        <f>IF(tbl_salesdata[[#This Row],[Weekdaynum]]&gt;5,"Yes","No")</f>
        <v>Yes</v>
      </c>
    </row>
    <row r="1898" spans="1:18" hidden="1" x14ac:dyDescent="0.35">
      <c r="A1898">
        <v>481308305</v>
      </c>
      <c r="B1898" s="3">
        <v>43350</v>
      </c>
      <c r="C1898" s="3">
        <v>43361</v>
      </c>
      <c r="D1898" t="s">
        <v>77</v>
      </c>
      <c r="E1898" t="s">
        <v>21</v>
      </c>
      <c r="F1898" t="s">
        <v>13</v>
      </c>
      <c r="G1898" t="s">
        <v>18</v>
      </c>
      <c r="H1898" t="s">
        <v>19</v>
      </c>
      <c r="I1898" s="9">
        <v>8678</v>
      </c>
      <c r="J1898" s="9">
        <v>255.28</v>
      </c>
      <c r="K1898" s="9">
        <v>159.41999999999999</v>
      </c>
      <c r="L1898" s="9">
        <f>tbl_salesdata[[#This Row],[Units Sold]]*tbl_salesdata[[#This Row],[Unit Cost]]</f>
        <v>1383446.7599999998</v>
      </c>
      <c r="M1898" s="9">
        <f>tbl_salesdata[[#This Row],[Units Sold]]*tbl_salesdata[[#This Row],[Unit Price]]</f>
        <v>2215319.84</v>
      </c>
      <c r="N1898" s="9">
        <f>tbl_salesdata[[#This Row],[Total Sales]]-tbl_salesdata[[#This Row],[Total Cost]]</f>
        <v>831873.08000000007</v>
      </c>
      <c r="O1898">
        <f>tbl_salesdata[[#This Row],[Ship Date]]-tbl_salesdata[[#This Row],[Order Date]]</f>
        <v>11</v>
      </c>
      <c r="P1898">
        <f>WEEKDAY(tbl_salesdata[[#This Row],[Order Date]],2)</f>
        <v>5</v>
      </c>
      <c r="Q1898" t="str">
        <f>TEXT(tbl_salesdata[[#This Row],[Order Date]],"dddd")</f>
        <v>Friday</v>
      </c>
      <c r="R1898" t="str">
        <f>IF(tbl_salesdata[[#This Row],[Weekdaynum]]&gt;5,"Yes","No")</f>
        <v>No</v>
      </c>
    </row>
    <row r="1899" spans="1:18" hidden="1" x14ac:dyDescent="0.35">
      <c r="A1899">
        <v>881547534</v>
      </c>
      <c r="B1899" s="3">
        <v>43425</v>
      </c>
      <c r="C1899" s="3">
        <v>43433</v>
      </c>
      <c r="D1899" t="s">
        <v>166</v>
      </c>
      <c r="E1899" t="s">
        <v>38</v>
      </c>
      <c r="F1899" t="s">
        <v>40</v>
      </c>
      <c r="G1899" t="s">
        <v>14</v>
      </c>
      <c r="H1899" t="s">
        <v>34</v>
      </c>
      <c r="I1899" s="9">
        <v>8360</v>
      </c>
      <c r="J1899" s="9">
        <v>651.21</v>
      </c>
      <c r="K1899" s="9">
        <v>524.96</v>
      </c>
      <c r="L1899" s="9">
        <f>tbl_salesdata[[#This Row],[Units Sold]]*tbl_salesdata[[#This Row],[Unit Cost]]</f>
        <v>4388665.6000000006</v>
      </c>
      <c r="M1899" s="9">
        <f>tbl_salesdata[[#This Row],[Units Sold]]*tbl_salesdata[[#This Row],[Unit Price]]</f>
        <v>5444115.6000000006</v>
      </c>
      <c r="N1899" s="9">
        <f>tbl_salesdata[[#This Row],[Total Sales]]-tbl_salesdata[[#This Row],[Total Cost]]</f>
        <v>1055450</v>
      </c>
      <c r="O1899">
        <f>tbl_salesdata[[#This Row],[Ship Date]]-tbl_salesdata[[#This Row],[Order Date]]</f>
        <v>8</v>
      </c>
      <c r="P1899">
        <f>WEEKDAY(tbl_salesdata[[#This Row],[Order Date]],2)</f>
        <v>3</v>
      </c>
      <c r="Q1899" t="str">
        <f>TEXT(tbl_salesdata[[#This Row],[Order Date]],"dddd")</f>
        <v>Wednesday</v>
      </c>
      <c r="R1899" t="str">
        <f>IF(tbl_salesdata[[#This Row],[Weekdaynum]]&gt;5,"Yes","No")</f>
        <v>No</v>
      </c>
    </row>
    <row r="1900" spans="1:18" hidden="1" x14ac:dyDescent="0.35">
      <c r="A1900">
        <v>949958455</v>
      </c>
      <c r="B1900" s="3">
        <v>44162</v>
      </c>
      <c r="C1900" s="3">
        <v>44179</v>
      </c>
      <c r="D1900" t="s">
        <v>70</v>
      </c>
      <c r="E1900" t="s">
        <v>29</v>
      </c>
      <c r="F1900" t="s">
        <v>13</v>
      </c>
      <c r="G1900" t="s">
        <v>18</v>
      </c>
      <c r="H1900" t="s">
        <v>19</v>
      </c>
      <c r="I1900" s="9">
        <v>2672</v>
      </c>
      <c r="J1900" s="9">
        <v>255.28</v>
      </c>
      <c r="K1900" s="9">
        <v>159.41999999999999</v>
      </c>
      <c r="L1900" s="9">
        <f>tbl_salesdata[[#This Row],[Units Sold]]*tbl_salesdata[[#This Row],[Unit Cost]]</f>
        <v>425970.24</v>
      </c>
      <c r="M1900" s="9">
        <f>tbl_salesdata[[#This Row],[Units Sold]]*tbl_salesdata[[#This Row],[Unit Price]]</f>
        <v>682108.16</v>
      </c>
      <c r="N1900" s="9">
        <f>tbl_salesdata[[#This Row],[Total Sales]]-tbl_salesdata[[#This Row],[Total Cost]]</f>
        <v>256137.92000000004</v>
      </c>
      <c r="O1900">
        <f>tbl_salesdata[[#This Row],[Ship Date]]-tbl_salesdata[[#This Row],[Order Date]]</f>
        <v>17</v>
      </c>
      <c r="P1900">
        <f>WEEKDAY(tbl_salesdata[[#This Row],[Order Date]],2)</f>
        <v>5</v>
      </c>
      <c r="Q1900" t="str">
        <f>TEXT(tbl_salesdata[[#This Row],[Order Date]],"dddd")</f>
        <v>Friday</v>
      </c>
      <c r="R1900" t="str">
        <f>IF(tbl_salesdata[[#This Row],[Weekdaynum]]&gt;5,"Yes","No")</f>
        <v>No</v>
      </c>
    </row>
    <row r="1901" spans="1:18" hidden="1" x14ac:dyDescent="0.35">
      <c r="A1901">
        <v>205339896</v>
      </c>
      <c r="B1901" s="3">
        <v>43786</v>
      </c>
      <c r="C1901" s="3">
        <v>43801</v>
      </c>
      <c r="D1901" t="s">
        <v>170</v>
      </c>
      <c r="E1901" t="s">
        <v>12</v>
      </c>
      <c r="F1901" t="s">
        <v>40</v>
      </c>
      <c r="G1901" t="s">
        <v>14</v>
      </c>
      <c r="H1901" t="s">
        <v>19</v>
      </c>
      <c r="I1901" s="9">
        <v>3493</v>
      </c>
      <c r="J1901" s="9">
        <v>651.21</v>
      </c>
      <c r="K1901" s="9">
        <v>524.96</v>
      </c>
      <c r="L1901" s="9">
        <f>tbl_salesdata[[#This Row],[Units Sold]]*tbl_salesdata[[#This Row],[Unit Cost]]</f>
        <v>1833685.28</v>
      </c>
      <c r="M1901" s="9">
        <f>tbl_salesdata[[#This Row],[Units Sold]]*tbl_salesdata[[#This Row],[Unit Price]]</f>
        <v>2274676.5300000003</v>
      </c>
      <c r="N1901" s="9">
        <f>tbl_salesdata[[#This Row],[Total Sales]]-tbl_salesdata[[#This Row],[Total Cost]]</f>
        <v>440991.25000000023</v>
      </c>
      <c r="O1901">
        <f>tbl_salesdata[[#This Row],[Ship Date]]-tbl_salesdata[[#This Row],[Order Date]]</f>
        <v>15</v>
      </c>
      <c r="P1901">
        <f>WEEKDAY(tbl_salesdata[[#This Row],[Order Date]],2)</f>
        <v>7</v>
      </c>
      <c r="Q1901" t="str">
        <f>TEXT(tbl_salesdata[[#This Row],[Order Date]],"dddd")</f>
        <v>Sunday</v>
      </c>
      <c r="R1901" t="str">
        <f>IF(tbl_salesdata[[#This Row],[Weekdaynum]]&gt;5,"Yes","No")</f>
        <v>Yes</v>
      </c>
    </row>
    <row r="1902" spans="1:18" hidden="1" x14ac:dyDescent="0.35">
      <c r="A1902">
        <v>486803185</v>
      </c>
      <c r="B1902" s="3">
        <v>42526</v>
      </c>
      <c r="C1902" s="3">
        <v>42541</v>
      </c>
      <c r="D1902" t="s">
        <v>211</v>
      </c>
      <c r="E1902" t="s">
        <v>38</v>
      </c>
      <c r="F1902" t="s">
        <v>22</v>
      </c>
      <c r="G1902" t="s">
        <v>14</v>
      </c>
      <c r="H1902" t="s">
        <v>34</v>
      </c>
      <c r="I1902" s="9">
        <v>4735</v>
      </c>
      <c r="J1902" s="9">
        <v>47.45</v>
      </c>
      <c r="K1902" s="9">
        <v>31.79</v>
      </c>
      <c r="L1902" s="9">
        <f>tbl_salesdata[[#This Row],[Units Sold]]*tbl_salesdata[[#This Row],[Unit Cost]]</f>
        <v>150525.65</v>
      </c>
      <c r="M1902" s="9">
        <f>tbl_salesdata[[#This Row],[Units Sold]]*tbl_salesdata[[#This Row],[Unit Price]]</f>
        <v>224675.75</v>
      </c>
      <c r="N1902" s="9">
        <f>tbl_salesdata[[#This Row],[Total Sales]]-tbl_salesdata[[#This Row],[Total Cost]]</f>
        <v>74150.100000000006</v>
      </c>
      <c r="O1902">
        <f>tbl_salesdata[[#This Row],[Ship Date]]-tbl_salesdata[[#This Row],[Order Date]]</f>
        <v>15</v>
      </c>
      <c r="P1902">
        <f>WEEKDAY(tbl_salesdata[[#This Row],[Order Date]],2)</f>
        <v>7</v>
      </c>
      <c r="Q1902" t="str">
        <f>TEXT(tbl_salesdata[[#This Row],[Order Date]],"dddd")</f>
        <v>Sunday</v>
      </c>
      <c r="R1902" t="str">
        <f>IF(tbl_salesdata[[#This Row],[Weekdaynum]]&gt;5,"Yes","No")</f>
        <v>Yes</v>
      </c>
    </row>
    <row r="1903" spans="1:18" x14ac:dyDescent="0.35">
      <c r="A1903">
        <v>550293433</v>
      </c>
      <c r="B1903" s="3">
        <v>42189</v>
      </c>
      <c r="C1903" s="3">
        <v>42192</v>
      </c>
      <c r="D1903" t="s">
        <v>133</v>
      </c>
      <c r="E1903" t="s">
        <v>38</v>
      </c>
      <c r="F1903" t="s">
        <v>47</v>
      </c>
      <c r="G1903" t="s">
        <v>14</v>
      </c>
      <c r="H1903" t="s">
        <v>19</v>
      </c>
      <c r="I1903" s="9">
        <v>2910</v>
      </c>
      <c r="J1903" s="9">
        <v>421.89</v>
      </c>
      <c r="K1903" s="9">
        <v>364.69</v>
      </c>
      <c r="L1903" s="9">
        <f>tbl_salesdata[[#This Row],[Units Sold]]*tbl_salesdata[[#This Row],[Unit Cost]]</f>
        <v>1061247.8999999999</v>
      </c>
      <c r="M1903" s="9">
        <f>tbl_salesdata[[#This Row],[Units Sold]]*tbl_salesdata[[#This Row],[Unit Price]]</f>
        <v>1227699.8999999999</v>
      </c>
      <c r="N1903" s="9">
        <f>tbl_salesdata[[#This Row],[Total Sales]]-tbl_salesdata[[#This Row],[Total Cost]]</f>
        <v>166452</v>
      </c>
      <c r="O1903">
        <f>tbl_salesdata[[#This Row],[Ship Date]]-tbl_salesdata[[#This Row],[Order Date]]</f>
        <v>3</v>
      </c>
      <c r="P1903">
        <f>WEEKDAY(tbl_salesdata[[#This Row],[Order Date]],2)</f>
        <v>6</v>
      </c>
      <c r="Q1903" t="str">
        <f>TEXT(tbl_salesdata[[#This Row],[Order Date]],"dddd")</f>
        <v>Saturday</v>
      </c>
      <c r="R1903" t="str">
        <f>IF(tbl_salesdata[[#This Row],[Weekdaynum]]&gt;5,"Yes","No")</f>
        <v>Yes</v>
      </c>
    </row>
    <row r="1904" spans="1:18" hidden="1" x14ac:dyDescent="0.35">
      <c r="A1904">
        <v>585983121</v>
      </c>
      <c r="B1904" s="3">
        <v>44910</v>
      </c>
      <c r="C1904" s="3">
        <v>44925</v>
      </c>
      <c r="D1904" t="s">
        <v>161</v>
      </c>
      <c r="E1904" t="s">
        <v>24</v>
      </c>
      <c r="F1904" t="s">
        <v>17</v>
      </c>
      <c r="G1904" t="s">
        <v>14</v>
      </c>
      <c r="H1904" t="s">
        <v>34</v>
      </c>
      <c r="I1904" s="9">
        <v>4282</v>
      </c>
      <c r="J1904" s="9">
        <v>152.58000000000001</v>
      </c>
      <c r="K1904" s="9">
        <v>97.44</v>
      </c>
      <c r="L1904" s="9">
        <f>tbl_salesdata[[#This Row],[Units Sold]]*tbl_salesdata[[#This Row],[Unit Cost]]</f>
        <v>417238.08</v>
      </c>
      <c r="M1904" s="9">
        <f>tbl_salesdata[[#This Row],[Units Sold]]*tbl_salesdata[[#This Row],[Unit Price]]</f>
        <v>653347.56000000006</v>
      </c>
      <c r="N1904" s="9">
        <f>tbl_salesdata[[#This Row],[Total Sales]]-tbl_salesdata[[#This Row],[Total Cost]]</f>
        <v>236109.48000000004</v>
      </c>
      <c r="O1904">
        <f>tbl_salesdata[[#This Row],[Ship Date]]-tbl_salesdata[[#This Row],[Order Date]]</f>
        <v>15</v>
      </c>
      <c r="P1904">
        <f>WEEKDAY(tbl_salesdata[[#This Row],[Order Date]],2)</f>
        <v>4</v>
      </c>
      <c r="Q1904" t="str">
        <f>TEXT(tbl_salesdata[[#This Row],[Order Date]],"dddd")</f>
        <v>Thursday</v>
      </c>
      <c r="R1904" t="str">
        <f>IF(tbl_salesdata[[#This Row],[Weekdaynum]]&gt;5,"Yes","No")</f>
        <v>No</v>
      </c>
    </row>
    <row r="1905" spans="1:18" hidden="1" x14ac:dyDescent="0.35">
      <c r="A1905">
        <v>833484923</v>
      </c>
      <c r="B1905" s="3">
        <v>42689</v>
      </c>
      <c r="C1905" s="3">
        <v>42698</v>
      </c>
      <c r="D1905" t="s">
        <v>134</v>
      </c>
      <c r="E1905" t="s">
        <v>38</v>
      </c>
      <c r="F1905" t="s">
        <v>33</v>
      </c>
      <c r="G1905" t="s">
        <v>18</v>
      </c>
      <c r="H1905" t="s">
        <v>26</v>
      </c>
      <c r="I1905" s="9">
        <v>5566</v>
      </c>
      <c r="J1905" s="9">
        <v>109.28</v>
      </c>
      <c r="K1905" s="9">
        <v>35.840000000000003</v>
      </c>
      <c r="L1905" s="9">
        <f>tbl_salesdata[[#This Row],[Units Sold]]*tbl_salesdata[[#This Row],[Unit Cost]]</f>
        <v>199485.44000000003</v>
      </c>
      <c r="M1905" s="9">
        <f>tbl_salesdata[[#This Row],[Units Sold]]*tbl_salesdata[[#This Row],[Unit Price]]</f>
        <v>608252.48</v>
      </c>
      <c r="N1905" s="9">
        <f>tbl_salesdata[[#This Row],[Total Sales]]-tbl_salesdata[[#This Row],[Total Cost]]</f>
        <v>408767.03999999992</v>
      </c>
      <c r="O1905">
        <f>tbl_salesdata[[#This Row],[Ship Date]]-tbl_salesdata[[#This Row],[Order Date]]</f>
        <v>9</v>
      </c>
      <c r="P1905">
        <f>WEEKDAY(tbl_salesdata[[#This Row],[Order Date]],2)</f>
        <v>2</v>
      </c>
      <c r="Q1905" t="str">
        <f>TEXT(tbl_salesdata[[#This Row],[Order Date]],"dddd")</f>
        <v>Tuesday</v>
      </c>
      <c r="R1905" t="str">
        <f>IF(tbl_salesdata[[#This Row],[Weekdaynum]]&gt;5,"Yes","No")</f>
        <v>No</v>
      </c>
    </row>
    <row r="1906" spans="1:18" hidden="1" x14ac:dyDescent="0.35">
      <c r="A1906">
        <v>266638886</v>
      </c>
      <c r="B1906" s="3">
        <v>43242</v>
      </c>
      <c r="C1906" s="3">
        <v>43256</v>
      </c>
      <c r="D1906" t="s">
        <v>188</v>
      </c>
      <c r="E1906" t="s">
        <v>21</v>
      </c>
      <c r="F1906" t="s">
        <v>76</v>
      </c>
      <c r="G1906" t="s">
        <v>14</v>
      </c>
      <c r="H1906" t="s">
        <v>19</v>
      </c>
      <c r="I1906" s="9">
        <v>3227</v>
      </c>
      <c r="J1906" s="9">
        <v>668.27</v>
      </c>
      <c r="K1906" s="9">
        <v>502.54</v>
      </c>
      <c r="L1906" s="9">
        <f>tbl_salesdata[[#This Row],[Units Sold]]*tbl_salesdata[[#This Row],[Unit Cost]]</f>
        <v>1621696.58</v>
      </c>
      <c r="M1906" s="9">
        <f>tbl_salesdata[[#This Row],[Units Sold]]*tbl_salesdata[[#This Row],[Unit Price]]</f>
        <v>2156507.29</v>
      </c>
      <c r="N1906" s="9">
        <f>tbl_salesdata[[#This Row],[Total Sales]]-tbl_salesdata[[#This Row],[Total Cost]]</f>
        <v>534810.71</v>
      </c>
      <c r="O1906">
        <f>tbl_salesdata[[#This Row],[Ship Date]]-tbl_salesdata[[#This Row],[Order Date]]</f>
        <v>14</v>
      </c>
      <c r="P1906">
        <f>WEEKDAY(tbl_salesdata[[#This Row],[Order Date]],2)</f>
        <v>2</v>
      </c>
      <c r="Q1906" t="str">
        <f>TEXT(tbl_salesdata[[#This Row],[Order Date]],"dddd")</f>
        <v>Tuesday</v>
      </c>
      <c r="R1906" t="str">
        <f>IF(tbl_salesdata[[#This Row],[Weekdaynum]]&gt;5,"Yes","No")</f>
        <v>No</v>
      </c>
    </row>
    <row r="1907" spans="1:18" hidden="1" x14ac:dyDescent="0.35">
      <c r="A1907">
        <v>176118838</v>
      </c>
      <c r="B1907" s="3">
        <v>44283</v>
      </c>
      <c r="C1907" s="3">
        <v>44287</v>
      </c>
      <c r="D1907" t="s">
        <v>201</v>
      </c>
      <c r="E1907" t="s">
        <v>24</v>
      </c>
      <c r="F1907" t="s">
        <v>22</v>
      </c>
      <c r="G1907" t="s">
        <v>18</v>
      </c>
      <c r="H1907" t="s">
        <v>15</v>
      </c>
      <c r="I1907" s="9">
        <v>6333</v>
      </c>
      <c r="J1907" s="9">
        <v>47.45</v>
      </c>
      <c r="K1907" s="9">
        <v>31.79</v>
      </c>
      <c r="L1907" s="9">
        <f>tbl_salesdata[[#This Row],[Units Sold]]*tbl_salesdata[[#This Row],[Unit Cost]]</f>
        <v>201326.07</v>
      </c>
      <c r="M1907" s="9">
        <f>tbl_salesdata[[#This Row],[Units Sold]]*tbl_salesdata[[#This Row],[Unit Price]]</f>
        <v>300500.85000000003</v>
      </c>
      <c r="N1907" s="9">
        <f>tbl_salesdata[[#This Row],[Total Sales]]-tbl_salesdata[[#This Row],[Total Cost]]</f>
        <v>99174.780000000028</v>
      </c>
      <c r="O1907">
        <f>tbl_salesdata[[#This Row],[Ship Date]]-tbl_salesdata[[#This Row],[Order Date]]</f>
        <v>4</v>
      </c>
      <c r="P1907">
        <f>WEEKDAY(tbl_salesdata[[#This Row],[Order Date]],2)</f>
        <v>7</v>
      </c>
      <c r="Q1907" t="str">
        <f>TEXT(tbl_salesdata[[#This Row],[Order Date]],"dddd")</f>
        <v>Sunday</v>
      </c>
      <c r="R1907" t="str">
        <f>IF(tbl_salesdata[[#This Row],[Weekdaynum]]&gt;5,"Yes","No")</f>
        <v>Yes</v>
      </c>
    </row>
    <row r="1908" spans="1:18" hidden="1" x14ac:dyDescent="0.35">
      <c r="A1908">
        <v>572911107</v>
      </c>
      <c r="B1908" s="3">
        <v>42451</v>
      </c>
      <c r="C1908" s="3">
        <v>42469</v>
      </c>
      <c r="D1908" t="s">
        <v>43</v>
      </c>
      <c r="E1908" t="s">
        <v>24</v>
      </c>
      <c r="F1908" t="s">
        <v>42</v>
      </c>
      <c r="G1908" t="s">
        <v>14</v>
      </c>
      <c r="H1908" t="s">
        <v>15</v>
      </c>
      <c r="I1908" s="9">
        <v>5983</v>
      </c>
      <c r="J1908" s="9">
        <v>437.2</v>
      </c>
      <c r="K1908" s="9">
        <v>263.33</v>
      </c>
      <c r="L1908" s="9">
        <f>tbl_salesdata[[#This Row],[Units Sold]]*tbl_salesdata[[#This Row],[Unit Cost]]</f>
        <v>1575503.39</v>
      </c>
      <c r="M1908" s="9">
        <f>tbl_salesdata[[#This Row],[Units Sold]]*tbl_salesdata[[#This Row],[Unit Price]]</f>
        <v>2615767.6</v>
      </c>
      <c r="N1908" s="9">
        <f>tbl_salesdata[[#This Row],[Total Sales]]-tbl_salesdata[[#This Row],[Total Cost]]</f>
        <v>1040264.2100000002</v>
      </c>
      <c r="O1908">
        <f>tbl_salesdata[[#This Row],[Ship Date]]-tbl_salesdata[[#This Row],[Order Date]]</f>
        <v>18</v>
      </c>
      <c r="P1908">
        <f>WEEKDAY(tbl_salesdata[[#This Row],[Order Date]],2)</f>
        <v>2</v>
      </c>
      <c r="Q1908" t="str">
        <f>TEXT(tbl_salesdata[[#This Row],[Order Date]],"dddd")</f>
        <v>Tuesday</v>
      </c>
      <c r="R1908" t="str">
        <f>IF(tbl_salesdata[[#This Row],[Weekdaynum]]&gt;5,"Yes","No")</f>
        <v>No</v>
      </c>
    </row>
    <row r="1909" spans="1:18" hidden="1" x14ac:dyDescent="0.35">
      <c r="A1909">
        <v>638314521</v>
      </c>
      <c r="B1909" s="3">
        <v>44091</v>
      </c>
      <c r="C1909" s="3">
        <v>44097</v>
      </c>
      <c r="D1909" t="s">
        <v>159</v>
      </c>
      <c r="E1909" t="s">
        <v>21</v>
      </c>
      <c r="F1909" t="s">
        <v>47</v>
      </c>
      <c r="G1909" t="s">
        <v>14</v>
      </c>
      <c r="H1909" t="s">
        <v>34</v>
      </c>
      <c r="I1909" s="9">
        <v>306</v>
      </c>
      <c r="J1909" s="9">
        <v>421.89</v>
      </c>
      <c r="K1909" s="9">
        <v>364.69</v>
      </c>
      <c r="L1909" s="9">
        <f>tbl_salesdata[[#This Row],[Units Sold]]*tbl_salesdata[[#This Row],[Unit Cost]]</f>
        <v>111595.14</v>
      </c>
      <c r="M1909" s="9">
        <f>tbl_salesdata[[#This Row],[Units Sold]]*tbl_salesdata[[#This Row],[Unit Price]]</f>
        <v>129098.34</v>
      </c>
      <c r="N1909" s="9">
        <f>tbl_salesdata[[#This Row],[Total Sales]]-tbl_salesdata[[#This Row],[Total Cost]]</f>
        <v>17503.199999999997</v>
      </c>
      <c r="O1909">
        <f>tbl_salesdata[[#This Row],[Ship Date]]-tbl_salesdata[[#This Row],[Order Date]]</f>
        <v>6</v>
      </c>
      <c r="P1909">
        <f>WEEKDAY(tbl_salesdata[[#This Row],[Order Date]],2)</f>
        <v>4</v>
      </c>
      <c r="Q1909" t="str">
        <f>TEXT(tbl_salesdata[[#This Row],[Order Date]],"dddd")</f>
        <v>Thursday</v>
      </c>
      <c r="R1909" t="str">
        <f>IF(tbl_salesdata[[#This Row],[Weekdaynum]]&gt;5,"Yes","No")</f>
        <v>No</v>
      </c>
    </row>
    <row r="1910" spans="1:18" hidden="1" x14ac:dyDescent="0.35">
      <c r="A1910">
        <v>973940408</v>
      </c>
      <c r="B1910" s="3">
        <v>42160</v>
      </c>
      <c r="C1910" s="3">
        <v>42179</v>
      </c>
      <c r="D1910" t="s">
        <v>28</v>
      </c>
      <c r="E1910" t="s">
        <v>29</v>
      </c>
      <c r="F1910" t="s">
        <v>30</v>
      </c>
      <c r="G1910" t="s">
        <v>14</v>
      </c>
      <c r="H1910" t="s">
        <v>34</v>
      </c>
      <c r="I1910" s="9">
        <v>9465</v>
      </c>
      <c r="J1910" s="9">
        <v>81.73</v>
      </c>
      <c r="K1910" s="9">
        <v>56.67</v>
      </c>
      <c r="L1910" s="9">
        <f>tbl_salesdata[[#This Row],[Units Sold]]*tbl_salesdata[[#This Row],[Unit Cost]]</f>
        <v>536381.55000000005</v>
      </c>
      <c r="M1910" s="9">
        <f>tbl_salesdata[[#This Row],[Units Sold]]*tbl_salesdata[[#This Row],[Unit Price]]</f>
        <v>773574.45000000007</v>
      </c>
      <c r="N1910" s="9">
        <f>tbl_salesdata[[#This Row],[Total Sales]]-tbl_salesdata[[#This Row],[Total Cost]]</f>
        <v>237192.90000000002</v>
      </c>
      <c r="O1910">
        <f>tbl_salesdata[[#This Row],[Ship Date]]-tbl_salesdata[[#This Row],[Order Date]]</f>
        <v>19</v>
      </c>
      <c r="P1910">
        <f>WEEKDAY(tbl_salesdata[[#This Row],[Order Date]],2)</f>
        <v>5</v>
      </c>
      <c r="Q1910" t="str">
        <f>TEXT(tbl_salesdata[[#This Row],[Order Date]],"dddd")</f>
        <v>Friday</v>
      </c>
      <c r="R1910" t="str">
        <f>IF(tbl_salesdata[[#This Row],[Weekdaynum]]&gt;5,"Yes","No")</f>
        <v>No</v>
      </c>
    </row>
    <row r="1911" spans="1:18" hidden="1" x14ac:dyDescent="0.35">
      <c r="A1911">
        <v>451712596</v>
      </c>
      <c r="B1911" s="3">
        <v>43700</v>
      </c>
      <c r="C1911" s="3">
        <v>43714</v>
      </c>
      <c r="D1911" t="s">
        <v>141</v>
      </c>
      <c r="E1911" t="s">
        <v>38</v>
      </c>
      <c r="F1911" t="s">
        <v>68</v>
      </c>
      <c r="G1911" t="s">
        <v>14</v>
      </c>
      <c r="H1911" t="s">
        <v>34</v>
      </c>
      <c r="I1911" s="9">
        <v>650</v>
      </c>
      <c r="J1911" s="9">
        <v>154.06</v>
      </c>
      <c r="K1911" s="9">
        <v>90.93</v>
      </c>
      <c r="L1911" s="9">
        <f>tbl_salesdata[[#This Row],[Units Sold]]*tbl_salesdata[[#This Row],[Unit Cost]]</f>
        <v>59104.500000000007</v>
      </c>
      <c r="M1911" s="9">
        <f>tbl_salesdata[[#This Row],[Units Sold]]*tbl_salesdata[[#This Row],[Unit Price]]</f>
        <v>100139</v>
      </c>
      <c r="N1911" s="9">
        <f>tbl_salesdata[[#This Row],[Total Sales]]-tbl_salesdata[[#This Row],[Total Cost]]</f>
        <v>41034.499999999993</v>
      </c>
      <c r="O1911">
        <f>tbl_salesdata[[#This Row],[Ship Date]]-tbl_salesdata[[#This Row],[Order Date]]</f>
        <v>14</v>
      </c>
      <c r="P1911">
        <f>WEEKDAY(tbl_salesdata[[#This Row],[Order Date]],2)</f>
        <v>5</v>
      </c>
      <c r="Q1911" t="str">
        <f>TEXT(tbl_salesdata[[#This Row],[Order Date]],"dddd")</f>
        <v>Friday</v>
      </c>
      <c r="R1911" t="str">
        <f>IF(tbl_salesdata[[#This Row],[Weekdaynum]]&gt;5,"Yes","No")</f>
        <v>No</v>
      </c>
    </row>
    <row r="1912" spans="1:18" hidden="1" x14ac:dyDescent="0.35">
      <c r="A1912">
        <v>263867413</v>
      </c>
      <c r="B1912" s="3">
        <v>44143</v>
      </c>
      <c r="C1912" s="3">
        <v>44152</v>
      </c>
      <c r="D1912" t="s">
        <v>128</v>
      </c>
      <c r="E1912" t="s">
        <v>38</v>
      </c>
      <c r="F1912" t="s">
        <v>42</v>
      </c>
      <c r="G1912" t="s">
        <v>14</v>
      </c>
      <c r="H1912" t="s">
        <v>19</v>
      </c>
      <c r="I1912" s="9">
        <v>3086</v>
      </c>
      <c r="J1912" s="9">
        <v>437.2</v>
      </c>
      <c r="K1912" s="9">
        <v>263.33</v>
      </c>
      <c r="L1912" s="9">
        <f>tbl_salesdata[[#This Row],[Units Sold]]*tbl_salesdata[[#This Row],[Unit Cost]]</f>
        <v>812636.38</v>
      </c>
      <c r="M1912" s="9">
        <f>tbl_salesdata[[#This Row],[Units Sold]]*tbl_salesdata[[#This Row],[Unit Price]]</f>
        <v>1349199.2</v>
      </c>
      <c r="N1912" s="9">
        <f>tbl_salesdata[[#This Row],[Total Sales]]-tbl_salesdata[[#This Row],[Total Cost]]</f>
        <v>536562.81999999995</v>
      </c>
      <c r="O1912">
        <f>tbl_salesdata[[#This Row],[Ship Date]]-tbl_salesdata[[#This Row],[Order Date]]</f>
        <v>9</v>
      </c>
      <c r="P1912">
        <f>WEEKDAY(tbl_salesdata[[#This Row],[Order Date]],2)</f>
        <v>7</v>
      </c>
      <c r="Q1912" t="str">
        <f>TEXT(tbl_salesdata[[#This Row],[Order Date]],"dddd")</f>
        <v>Sunday</v>
      </c>
      <c r="R1912" t="str">
        <f>IF(tbl_salesdata[[#This Row],[Weekdaynum]]&gt;5,"Yes","No")</f>
        <v>Yes</v>
      </c>
    </row>
    <row r="1913" spans="1:18" x14ac:dyDescent="0.35">
      <c r="A1913">
        <v>866542184</v>
      </c>
      <c r="B1913" s="3">
        <v>44331</v>
      </c>
      <c r="C1913" s="3">
        <v>44338</v>
      </c>
      <c r="D1913" t="s">
        <v>182</v>
      </c>
      <c r="E1913" t="s">
        <v>12</v>
      </c>
      <c r="F1913" t="s">
        <v>68</v>
      </c>
      <c r="G1913" t="s">
        <v>14</v>
      </c>
      <c r="H1913" t="s">
        <v>19</v>
      </c>
      <c r="I1913" s="9">
        <v>7944</v>
      </c>
      <c r="J1913" s="9">
        <v>154.06</v>
      </c>
      <c r="K1913" s="9">
        <v>90.93</v>
      </c>
      <c r="L1913" s="9">
        <f>tbl_salesdata[[#This Row],[Units Sold]]*tbl_salesdata[[#This Row],[Unit Cost]]</f>
        <v>722347.92</v>
      </c>
      <c r="M1913" s="9">
        <f>tbl_salesdata[[#This Row],[Units Sold]]*tbl_salesdata[[#This Row],[Unit Price]]</f>
        <v>1223852.6400000001</v>
      </c>
      <c r="N1913" s="9">
        <f>tbl_salesdata[[#This Row],[Total Sales]]-tbl_salesdata[[#This Row],[Total Cost]]</f>
        <v>501504.72000000009</v>
      </c>
      <c r="O1913">
        <f>tbl_salesdata[[#This Row],[Ship Date]]-tbl_salesdata[[#This Row],[Order Date]]</f>
        <v>7</v>
      </c>
      <c r="P1913">
        <f>WEEKDAY(tbl_salesdata[[#This Row],[Order Date]],2)</f>
        <v>6</v>
      </c>
      <c r="Q1913" t="str">
        <f>TEXT(tbl_salesdata[[#This Row],[Order Date]],"dddd")</f>
        <v>Saturday</v>
      </c>
      <c r="R1913" t="str">
        <f>IF(tbl_salesdata[[#This Row],[Weekdaynum]]&gt;5,"Yes","No")</f>
        <v>Yes</v>
      </c>
    </row>
    <row r="1914" spans="1:18" hidden="1" x14ac:dyDescent="0.35">
      <c r="A1914">
        <v>161832749</v>
      </c>
      <c r="B1914" s="3">
        <v>44292</v>
      </c>
      <c r="C1914" s="3">
        <v>44296</v>
      </c>
      <c r="D1914" t="s">
        <v>118</v>
      </c>
      <c r="E1914" t="s">
        <v>24</v>
      </c>
      <c r="F1914" t="s">
        <v>17</v>
      </c>
      <c r="G1914" t="s">
        <v>18</v>
      </c>
      <c r="H1914" t="s">
        <v>15</v>
      </c>
      <c r="I1914" s="9">
        <v>8762</v>
      </c>
      <c r="J1914" s="9">
        <v>152.58000000000001</v>
      </c>
      <c r="K1914" s="9">
        <v>97.44</v>
      </c>
      <c r="L1914" s="9">
        <f>tbl_salesdata[[#This Row],[Units Sold]]*tbl_salesdata[[#This Row],[Unit Cost]]</f>
        <v>853769.28</v>
      </c>
      <c r="M1914" s="9">
        <f>tbl_salesdata[[#This Row],[Units Sold]]*tbl_salesdata[[#This Row],[Unit Price]]</f>
        <v>1336905.9600000002</v>
      </c>
      <c r="N1914" s="9">
        <f>tbl_salesdata[[#This Row],[Total Sales]]-tbl_salesdata[[#This Row],[Total Cost]]</f>
        <v>483136.68000000017</v>
      </c>
      <c r="O1914">
        <f>tbl_salesdata[[#This Row],[Ship Date]]-tbl_salesdata[[#This Row],[Order Date]]</f>
        <v>4</v>
      </c>
      <c r="P1914">
        <f>WEEKDAY(tbl_salesdata[[#This Row],[Order Date]],2)</f>
        <v>2</v>
      </c>
      <c r="Q1914" t="str">
        <f>TEXT(tbl_salesdata[[#This Row],[Order Date]],"dddd")</f>
        <v>Tuesday</v>
      </c>
      <c r="R1914" t="str">
        <f>IF(tbl_salesdata[[#This Row],[Weekdaynum]]&gt;5,"Yes","No")</f>
        <v>No</v>
      </c>
    </row>
    <row r="1915" spans="1:18" hidden="1" x14ac:dyDescent="0.35">
      <c r="A1915">
        <v>283678424</v>
      </c>
      <c r="B1915" s="3">
        <v>42151</v>
      </c>
      <c r="C1915" s="3">
        <v>42154</v>
      </c>
      <c r="D1915" t="s">
        <v>191</v>
      </c>
      <c r="E1915" t="s">
        <v>24</v>
      </c>
      <c r="F1915" t="s">
        <v>47</v>
      </c>
      <c r="G1915" t="s">
        <v>14</v>
      </c>
      <c r="H1915" t="s">
        <v>26</v>
      </c>
      <c r="I1915" s="9">
        <v>5604</v>
      </c>
      <c r="J1915" s="9">
        <v>421.89</v>
      </c>
      <c r="K1915" s="9">
        <v>364.69</v>
      </c>
      <c r="L1915" s="9">
        <f>tbl_salesdata[[#This Row],[Units Sold]]*tbl_salesdata[[#This Row],[Unit Cost]]</f>
        <v>2043722.76</v>
      </c>
      <c r="M1915" s="9">
        <f>tbl_salesdata[[#This Row],[Units Sold]]*tbl_salesdata[[#This Row],[Unit Price]]</f>
        <v>2364271.56</v>
      </c>
      <c r="N1915" s="9">
        <f>tbl_salesdata[[#This Row],[Total Sales]]-tbl_salesdata[[#This Row],[Total Cost]]</f>
        <v>320548.80000000005</v>
      </c>
      <c r="O1915">
        <f>tbl_salesdata[[#This Row],[Ship Date]]-tbl_salesdata[[#This Row],[Order Date]]</f>
        <v>3</v>
      </c>
      <c r="P1915">
        <f>WEEKDAY(tbl_salesdata[[#This Row],[Order Date]],2)</f>
        <v>3</v>
      </c>
      <c r="Q1915" t="str">
        <f>TEXT(tbl_salesdata[[#This Row],[Order Date]],"dddd")</f>
        <v>Wednesday</v>
      </c>
      <c r="R1915" t="str">
        <f>IF(tbl_salesdata[[#This Row],[Weekdaynum]]&gt;5,"Yes","No")</f>
        <v>No</v>
      </c>
    </row>
    <row r="1916" spans="1:18" hidden="1" x14ac:dyDescent="0.35">
      <c r="A1916">
        <v>811977040</v>
      </c>
      <c r="B1916" s="3">
        <v>42109</v>
      </c>
      <c r="C1916" s="3">
        <v>42130</v>
      </c>
      <c r="D1916" t="s">
        <v>71</v>
      </c>
      <c r="E1916" t="s">
        <v>21</v>
      </c>
      <c r="F1916" t="s">
        <v>42</v>
      </c>
      <c r="G1916" t="s">
        <v>14</v>
      </c>
      <c r="H1916" t="s">
        <v>15</v>
      </c>
      <c r="I1916" s="9">
        <v>905</v>
      </c>
      <c r="J1916" s="9">
        <v>437.2</v>
      </c>
      <c r="K1916" s="9">
        <v>263.33</v>
      </c>
      <c r="L1916" s="9">
        <f>tbl_salesdata[[#This Row],[Units Sold]]*tbl_salesdata[[#This Row],[Unit Cost]]</f>
        <v>238313.65</v>
      </c>
      <c r="M1916" s="9">
        <f>tbl_salesdata[[#This Row],[Units Sold]]*tbl_salesdata[[#This Row],[Unit Price]]</f>
        <v>395666</v>
      </c>
      <c r="N1916" s="9">
        <f>tbl_salesdata[[#This Row],[Total Sales]]-tbl_salesdata[[#This Row],[Total Cost]]</f>
        <v>157352.35</v>
      </c>
      <c r="O1916">
        <f>tbl_salesdata[[#This Row],[Ship Date]]-tbl_salesdata[[#This Row],[Order Date]]</f>
        <v>21</v>
      </c>
      <c r="P1916">
        <f>WEEKDAY(tbl_salesdata[[#This Row],[Order Date]],2)</f>
        <v>3</v>
      </c>
      <c r="Q1916" t="str">
        <f>TEXT(tbl_salesdata[[#This Row],[Order Date]],"dddd")</f>
        <v>Wednesday</v>
      </c>
      <c r="R1916" t="str">
        <f>IF(tbl_salesdata[[#This Row],[Weekdaynum]]&gt;5,"Yes","No")</f>
        <v>No</v>
      </c>
    </row>
    <row r="1917" spans="1:18" hidden="1" x14ac:dyDescent="0.35">
      <c r="A1917">
        <v>590527427</v>
      </c>
      <c r="B1917" s="3">
        <v>44697</v>
      </c>
      <c r="C1917" s="3">
        <v>44707</v>
      </c>
      <c r="D1917" t="s">
        <v>66</v>
      </c>
      <c r="E1917" t="s">
        <v>38</v>
      </c>
      <c r="F1917" t="s">
        <v>42</v>
      </c>
      <c r="G1917" t="s">
        <v>18</v>
      </c>
      <c r="H1917" t="s">
        <v>15</v>
      </c>
      <c r="I1917" s="9">
        <v>9043</v>
      </c>
      <c r="J1917" s="9">
        <v>437.2</v>
      </c>
      <c r="K1917" s="9">
        <v>263.33</v>
      </c>
      <c r="L1917" s="9">
        <f>tbl_salesdata[[#This Row],[Units Sold]]*tbl_salesdata[[#This Row],[Unit Cost]]</f>
        <v>2381293.19</v>
      </c>
      <c r="M1917" s="9">
        <f>tbl_salesdata[[#This Row],[Units Sold]]*tbl_salesdata[[#This Row],[Unit Price]]</f>
        <v>3953599.6</v>
      </c>
      <c r="N1917" s="9">
        <f>tbl_salesdata[[#This Row],[Total Sales]]-tbl_salesdata[[#This Row],[Total Cost]]</f>
        <v>1572306.4100000001</v>
      </c>
      <c r="O1917">
        <f>tbl_salesdata[[#This Row],[Ship Date]]-tbl_salesdata[[#This Row],[Order Date]]</f>
        <v>10</v>
      </c>
      <c r="P1917">
        <f>WEEKDAY(tbl_salesdata[[#This Row],[Order Date]],2)</f>
        <v>1</v>
      </c>
      <c r="Q1917" t="str">
        <f>TEXT(tbl_salesdata[[#This Row],[Order Date]],"dddd")</f>
        <v>Monday</v>
      </c>
      <c r="R1917" t="str">
        <f>IF(tbl_salesdata[[#This Row],[Weekdaynum]]&gt;5,"Yes","No")</f>
        <v>No</v>
      </c>
    </row>
    <row r="1918" spans="1:18" hidden="1" x14ac:dyDescent="0.35">
      <c r="A1918">
        <v>783440911</v>
      </c>
      <c r="B1918" s="3">
        <v>42489</v>
      </c>
      <c r="C1918" s="3">
        <v>42507</v>
      </c>
      <c r="D1918" t="s">
        <v>72</v>
      </c>
      <c r="E1918" t="s">
        <v>24</v>
      </c>
      <c r="F1918" t="s">
        <v>30</v>
      </c>
      <c r="G1918" t="s">
        <v>18</v>
      </c>
      <c r="H1918" t="s">
        <v>19</v>
      </c>
      <c r="I1918" s="9">
        <v>6430</v>
      </c>
      <c r="J1918" s="9">
        <v>81.73</v>
      </c>
      <c r="K1918" s="9">
        <v>56.67</v>
      </c>
      <c r="L1918" s="9">
        <f>tbl_salesdata[[#This Row],[Units Sold]]*tbl_salesdata[[#This Row],[Unit Cost]]</f>
        <v>364388.10000000003</v>
      </c>
      <c r="M1918" s="9">
        <f>tbl_salesdata[[#This Row],[Units Sold]]*tbl_salesdata[[#This Row],[Unit Price]]</f>
        <v>525523.9</v>
      </c>
      <c r="N1918" s="9">
        <f>tbl_salesdata[[#This Row],[Total Sales]]-tbl_salesdata[[#This Row],[Total Cost]]</f>
        <v>161135.79999999999</v>
      </c>
      <c r="O1918">
        <f>tbl_salesdata[[#This Row],[Ship Date]]-tbl_salesdata[[#This Row],[Order Date]]</f>
        <v>18</v>
      </c>
      <c r="P1918">
        <f>WEEKDAY(tbl_salesdata[[#This Row],[Order Date]],2)</f>
        <v>5</v>
      </c>
      <c r="Q1918" t="str">
        <f>TEXT(tbl_salesdata[[#This Row],[Order Date]],"dddd")</f>
        <v>Friday</v>
      </c>
      <c r="R1918" t="str">
        <f>IF(tbl_salesdata[[#This Row],[Weekdaynum]]&gt;5,"Yes","No")</f>
        <v>No</v>
      </c>
    </row>
    <row r="1919" spans="1:18" hidden="1" x14ac:dyDescent="0.35">
      <c r="A1919">
        <v>825141322</v>
      </c>
      <c r="B1919" s="3">
        <v>42297</v>
      </c>
      <c r="C1919" s="3">
        <v>42301</v>
      </c>
      <c r="D1919" t="s">
        <v>134</v>
      </c>
      <c r="E1919" t="s">
        <v>38</v>
      </c>
      <c r="F1919" t="s">
        <v>30</v>
      </c>
      <c r="G1919" t="s">
        <v>14</v>
      </c>
      <c r="H1919" t="s">
        <v>19</v>
      </c>
      <c r="I1919" s="9">
        <v>6509</v>
      </c>
      <c r="J1919" s="9">
        <v>81.73</v>
      </c>
      <c r="K1919" s="9">
        <v>56.67</v>
      </c>
      <c r="L1919" s="9">
        <f>tbl_salesdata[[#This Row],[Units Sold]]*tbl_salesdata[[#This Row],[Unit Cost]]</f>
        <v>368865.03</v>
      </c>
      <c r="M1919" s="9">
        <f>tbl_salesdata[[#This Row],[Units Sold]]*tbl_salesdata[[#This Row],[Unit Price]]</f>
        <v>531980.57000000007</v>
      </c>
      <c r="N1919" s="9">
        <f>tbl_salesdata[[#This Row],[Total Sales]]-tbl_salesdata[[#This Row],[Total Cost]]</f>
        <v>163115.54000000004</v>
      </c>
      <c r="O1919">
        <f>tbl_salesdata[[#This Row],[Ship Date]]-tbl_salesdata[[#This Row],[Order Date]]</f>
        <v>4</v>
      </c>
      <c r="P1919">
        <f>WEEKDAY(tbl_salesdata[[#This Row],[Order Date]],2)</f>
        <v>2</v>
      </c>
      <c r="Q1919" t="str">
        <f>TEXT(tbl_salesdata[[#This Row],[Order Date]],"dddd")</f>
        <v>Tuesday</v>
      </c>
      <c r="R1919" t="str">
        <f>IF(tbl_salesdata[[#This Row],[Weekdaynum]]&gt;5,"Yes","No")</f>
        <v>No</v>
      </c>
    </row>
    <row r="1920" spans="1:18" hidden="1" x14ac:dyDescent="0.35">
      <c r="A1920">
        <v>670364987</v>
      </c>
      <c r="B1920" s="3">
        <v>42090</v>
      </c>
      <c r="C1920" s="3">
        <v>42096</v>
      </c>
      <c r="D1920" t="s">
        <v>167</v>
      </c>
      <c r="E1920" t="s">
        <v>38</v>
      </c>
      <c r="F1920" t="s">
        <v>56</v>
      </c>
      <c r="G1920" t="s">
        <v>18</v>
      </c>
      <c r="H1920" t="s">
        <v>15</v>
      </c>
      <c r="I1920" s="9">
        <v>4752</v>
      </c>
      <c r="J1920" s="9">
        <v>9.33</v>
      </c>
      <c r="K1920" s="9">
        <v>6.92</v>
      </c>
      <c r="L1920" s="9">
        <f>tbl_salesdata[[#This Row],[Units Sold]]*tbl_salesdata[[#This Row],[Unit Cost]]</f>
        <v>32883.839999999997</v>
      </c>
      <c r="M1920" s="9">
        <f>tbl_salesdata[[#This Row],[Units Sold]]*tbl_salesdata[[#This Row],[Unit Price]]</f>
        <v>44336.160000000003</v>
      </c>
      <c r="N1920" s="9">
        <f>tbl_salesdata[[#This Row],[Total Sales]]-tbl_salesdata[[#This Row],[Total Cost]]</f>
        <v>11452.320000000007</v>
      </c>
      <c r="O1920">
        <f>tbl_salesdata[[#This Row],[Ship Date]]-tbl_salesdata[[#This Row],[Order Date]]</f>
        <v>6</v>
      </c>
      <c r="P1920">
        <f>WEEKDAY(tbl_salesdata[[#This Row],[Order Date]],2)</f>
        <v>5</v>
      </c>
      <c r="Q1920" t="str">
        <f>TEXT(tbl_salesdata[[#This Row],[Order Date]],"dddd")</f>
        <v>Friday</v>
      </c>
      <c r="R1920" t="str">
        <f>IF(tbl_salesdata[[#This Row],[Weekdaynum]]&gt;5,"Yes","No")</f>
        <v>No</v>
      </c>
    </row>
    <row r="1921" spans="1:18" hidden="1" x14ac:dyDescent="0.35">
      <c r="A1921">
        <v>344160735</v>
      </c>
      <c r="B1921" s="3">
        <v>44843</v>
      </c>
      <c r="C1921" s="3">
        <v>44850</v>
      </c>
      <c r="D1921" t="s">
        <v>91</v>
      </c>
      <c r="E1921" t="s">
        <v>21</v>
      </c>
      <c r="F1921" t="s">
        <v>47</v>
      </c>
      <c r="G1921" t="s">
        <v>14</v>
      </c>
      <c r="H1921" t="s">
        <v>15</v>
      </c>
      <c r="I1921" s="9">
        <v>3664</v>
      </c>
      <c r="J1921" s="9">
        <v>421.89</v>
      </c>
      <c r="K1921" s="9">
        <v>364.69</v>
      </c>
      <c r="L1921" s="9">
        <f>tbl_salesdata[[#This Row],[Units Sold]]*tbl_salesdata[[#This Row],[Unit Cost]]</f>
        <v>1336224.1599999999</v>
      </c>
      <c r="M1921" s="9">
        <f>tbl_salesdata[[#This Row],[Units Sold]]*tbl_salesdata[[#This Row],[Unit Price]]</f>
        <v>1545804.96</v>
      </c>
      <c r="N1921" s="9">
        <f>tbl_salesdata[[#This Row],[Total Sales]]-tbl_salesdata[[#This Row],[Total Cost]]</f>
        <v>209580.80000000005</v>
      </c>
      <c r="O1921">
        <f>tbl_salesdata[[#This Row],[Ship Date]]-tbl_salesdata[[#This Row],[Order Date]]</f>
        <v>7</v>
      </c>
      <c r="P1921">
        <f>WEEKDAY(tbl_salesdata[[#This Row],[Order Date]],2)</f>
        <v>7</v>
      </c>
      <c r="Q1921" t="str">
        <f>TEXT(tbl_salesdata[[#This Row],[Order Date]],"dddd")</f>
        <v>Sunday</v>
      </c>
      <c r="R1921" t="str">
        <f>IF(tbl_salesdata[[#This Row],[Weekdaynum]]&gt;5,"Yes","No")</f>
        <v>Yes</v>
      </c>
    </row>
    <row r="1922" spans="1:18" hidden="1" x14ac:dyDescent="0.35">
      <c r="A1922">
        <v>391889894</v>
      </c>
      <c r="B1922" s="3">
        <v>43380</v>
      </c>
      <c r="C1922" s="3">
        <v>43394</v>
      </c>
      <c r="D1922" t="s">
        <v>153</v>
      </c>
      <c r="E1922" t="s">
        <v>38</v>
      </c>
      <c r="F1922" t="s">
        <v>25</v>
      </c>
      <c r="G1922" t="s">
        <v>14</v>
      </c>
      <c r="H1922" t="s">
        <v>15</v>
      </c>
      <c r="I1922" s="9">
        <v>7783</v>
      </c>
      <c r="J1922" s="9">
        <v>205.7</v>
      </c>
      <c r="K1922" s="9">
        <v>117.11</v>
      </c>
      <c r="L1922" s="9">
        <f>tbl_salesdata[[#This Row],[Units Sold]]*tbl_salesdata[[#This Row],[Unit Cost]]</f>
        <v>911467.13</v>
      </c>
      <c r="M1922" s="9">
        <f>tbl_salesdata[[#This Row],[Units Sold]]*tbl_salesdata[[#This Row],[Unit Price]]</f>
        <v>1600963.0999999999</v>
      </c>
      <c r="N1922" s="9">
        <f>tbl_salesdata[[#This Row],[Total Sales]]-tbl_salesdata[[#This Row],[Total Cost]]</f>
        <v>689495.96999999986</v>
      </c>
      <c r="O1922">
        <f>tbl_salesdata[[#This Row],[Ship Date]]-tbl_salesdata[[#This Row],[Order Date]]</f>
        <v>14</v>
      </c>
      <c r="P1922">
        <f>WEEKDAY(tbl_salesdata[[#This Row],[Order Date]],2)</f>
        <v>7</v>
      </c>
      <c r="Q1922" t="str">
        <f>TEXT(tbl_salesdata[[#This Row],[Order Date]],"dddd")</f>
        <v>Sunday</v>
      </c>
      <c r="R1922" t="str">
        <f>IF(tbl_salesdata[[#This Row],[Weekdaynum]]&gt;5,"Yes","No")</f>
        <v>Yes</v>
      </c>
    </row>
    <row r="1923" spans="1:18" x14ac:dyDescent="0.35">
      <c r="A1923">
        <v>908140885</v>
      </c>
      <c r="B1923" s="3">
        <v>44639</v>
      </c>
      <c r="C1923" s="3">
        <v>44640</v>
      </c>
      <c r="D1923" t="s">
        <v>81</v>
      </c>
      <c r="E1923" t="s">
        <v>32</v>
      </c>
      <c r="F1923" t="s">
        <v>68</v>
      </c>
      <c r="G1923" t="s">
        <v>14</v>
      </c>
      <c r="H1923" t="s">
        <v>34</v>
      </c>
      <c r="I1923" s="9">
        <v>7924</v>
      </c>
      <c r="J1923" s="9">
        <v>154.06</v>
      </c>
      <c r="K1923" s="9">
        <v>90.93</v>
      </c>
      <c r="L1923" s="9">
        <f>tbl_salesdata[[#This Row],[Units Sold]]*tbl_salesdata[[#This Row],[Unit Cost]]</f>
        <v>720529.32000000007</v>
      </c>
      <c r="M1923" s="9">
        <f>tbl_salesdata[[#This Row],[Units Sold]]*tbl_salesdata[[#This Row],[Unit Price]]</f>
        <v>1220771.44</v>
      </c>
      <c r="N1923" s="9">
        <f>tbl_salesdata[[#This Row],[Total Sales]]-tbl_salesdata[[#This Row],[Total Cost]]</f>
        <v>500242.11999999988</v>
      </c>
      <c r="O1923">
        <f>tbl_salesdata[[#This Row],[Ship Date]]-tbl_salesdata[[#This Row],[Order Date]]</f>
        <v>1</v>
      </c>
      <c r="P1923">
        <f>WEEKDAY(tbl_salesdata[[#This Row],[Order Date]],2)</f>
        <v>6</v>
      </c>
      <c r="Q1923" t="str">
        <f>TEXT(tbl_salesdata[[#This Row],[Order Date]],"dddd")</f>
        <v>Saturday</v>
      </c>
      <c r="R1923" t="str">
        <f>IF(tbl_salesdata[[#This Row],[Weekdaynum]]&gt;5,"Yes","No")</f>
        <v>Yes</v>
      </c>
    </row>
    <row r="1924" spans="1:18" hidden="1" x14ac:dyDescent="0.35">
      <c r="A1924">
        <v>992156255</v>
      </c>
      <c r="B1924" s="3">
        <v>44558</v>
      </c>
      <c r="C1924" s="3">
        <v>44567</v>
      </c>
      <c r="D1924" t="s">
        <v>75</v>
      </c>
      <c r="E1924" t="s">
        <v>38</v>
      </c>
      <c r="F1924" t="s">
        <v>76</v>
      </c>
      <c r="G1924" t="s">
        <v>18</v>
      </c>
      <c r="H1924" t="s">
        <v>15</v>
      </c>
      <c r="I1924" s="9">
        <v>9939</v>
      </c>
      <c r="J1924" s="9">
        <v>668.27</v>
      </c>
      <c r="K1924" s="9">
        <v>502.54</v>
      </c>
      <c r="L1924" s="9">
        <f>tbl_salesdata[[#This Row],[Units Sold]]*tbl_salesdata[[#This Row],[Unit Cost]]</f>
        <v>4994745.0600000005</v>
      </c>
      <c r="M1924" s="9">
        <f>tbl_salesdata[[#This Row],[Units Sold]]*tbl_salesdata[[#This Row],[Unit Price]]</f>
        <v>6641935.5300000003</v>
      </c>
      <c r="N1924" s="9">
        <f>tbl_salesdata[[#This Row],[Total Sales]]-tbl_salesdata[[#This Row],[Total Cost]]</f>
        <v>1647190.4699999997</v>
      </c>
      <c r="O1924">
        <f>tbl_salesdata[[#This Row],[Ship Date]]-tbl_salesdata[[#This Row],[Order Date]]</f>
        <v>9</v>
      </c>
      <c r="P1924">
        <f>WEEKDAY(tbl_salesdata[[#This Row],[Order Date]],2)</f>
        <v>2</v>
      </c>
      <c r="Q1924" t="str">
        <f>TEXT(tbl_salesdata[[#This Row],[Order Date]],"dddd")</f>
        <v>Tuesday</v>
      </c>
      <c r="R1924" t="str">
        <f>IF(tbl_salesdata[[#This Row],[Weekdaynum]]&gt;5,"Yes","No")</f>
        <v>No</v>
      </c>
    </row>
    <row r="1925" spans="1:18" hidden="1" x14ac:dyDescent="0.35">
      <c r="A1925">
        <v>286978614</v>
      </c>
      <c r="B1925" s="3">
        <v>42487</v>
      </c>
      <c r="C1925" s="3">
        <v>42503</v>
      </c>
      <c r="D1925" t="s">
        <v>81</v>
      </c>
      <c r="E1925" t="s">
        <v>32</v>
      </c>
      <c r="F1925" t="s">
        <v>25</v>
      </c>
      <c r="G1925" t="s">
        <v>14</v>
      </c>
      <c r="H1925" t="s">
        <v>34</v>
      </c>
      <c r="I1925" s="9">
        <v>2204</v>
      </c>
      <c r="J1925" s="9">
        <v>205.7</v>
      </c>
      <c r="K1925" s="9">
        <v>117.11</v>
      </c>
      <c r="L1925" s="9">
        <f>tbl_salesdata[[#This Row],[Units Sold]]*tbl_salesdata[[#This Row],[Unit Cost]]</f>
        <v>258110.44</v>
      </c>
      <c r="M1925" s="9">
        <f>tbl_salesdata[[#This Row],[Units Sold]]*tbl_salesdata[[#This Row],[Unit Price]]</f>
        <v>453362.8</v>
      </c>
      <c r="N1925" s="9">
        <f>tbl_salesdata[[#This Row],[Total Sales]]-tbl_salesdata[[#This Row],[Total Cost]]</f>
        <v>195252.36</v>
      </c>
      <c r="O1925">
        <f>tbl_salesdata[[#This Row],[Ship Date]]-tbl_salesdata[[#This Row],[Order Date]]</f>
        <v>16</v>
      </c>
      <c r="P1925">
        <f>WEEKDAY(tbl_salesdata[[#This Row],[Order Date]],2)</f>
        <v>3</v>
      </c>
      <c r="Q1925" t="str">
        <f>TEXT(tbl_salesdata[[#This Row],[Order Date]],"dddd")</f>
        <v>Wednesday</v>
      </c>
      <c r="R1925" t="str">
        <f>IF(tbl_salesdata[[#This Row],[Weekdaynum]]&gt;5,"Yes","No")</f>
        <v>No</v>
      </c>
    </row>
    <row r="1926" spans="1:18" hidden="1" x14ac:dyDescent="0.35">
      <c r="A1926">
        <v>140304696</v>
      </c>
      <c r="B1926" s="3">
        <v>43628</v>
      </c>
      <c r="C1926" s="3">
        <v>43635</v>
      </c>
      <c r="D1926" t="s">
        <v>182</v>
      </c>
      <c r="E1926" t="s">
        <v>12</v>
      </c>
      <c r="F1926" t="s">
        <v>30</v>
      </c>
      <c r="G1926" t="s">
        <v>18</v>
      </c>
      <c r="H1926" t="s">
        <v>26</v>
      </c>
      <c r="I1926" s="9">
        <v>8132</v>
      </c>
      <c r="J1926" s="9">
        <v>81.73</v>
      </c>
      <c r="K1926" s="9">
        <v>56.67</v>
      </c>
      <c r="L1926" s="9">
        <f>tbl_salesdata[[#This Row],[Units Sold]]*tbl_salesdata[[#This Row],[Unit Cost]]</f>
        <v>460840.44</v>
      </c>
      <c r="M1926" s="9">
        <f>tbl_salesdata[[#This Row],[Units Sold]]*tbl_salesdata[[#This Row],[Unit Price]]</f>
        <v>664628.36</v>
      </c>
      <c r="N1926" s="9">
        <f>tbl_salesdata[[#This Row],[Total Sales]]-tbl_salesdata[[#This Row],[Total Cost]]</f>
        <v>203787.91999999998</v>
      </c>
      <c r="O1926">
        <f>tbl_salesdata[[#This Row],[Ship Date]]-tbl_salesdata[[#This Row],[Order Date]]</f>
        <v>7</v>
      </c>
      <c r="P1926">
        <f>WEEKDAY(tbl_salesdata[[#This Row],[Order Date]],2)</f>
        <v>3</v>
      </c>
      <c r="Q1926" t="str">
        <f>TEXT(tbl_salesdata[[#This Row],[Order Date]],"dddd")</f>
        <v>Wednesday</v>
      </c>
      <c r="R1926" t="str">
        <f>IF(tbl_salesdata[[#This Row],[Weekdaynum]]&gt;5,"Yes","No")</f>
        <v>No</v>
      </c>
    </row>
    <row r="1927" spans="1:18" hidden="1" x14ac:dyDescent="0.35">
      <c r="A1927">
        <v>549058330</v>
      </c>
      <c r="B1927" s="3">
        <v>42828</v>
      </c>
      <c r="C1927" s="3">
        <v>42830</v>
      </c>
      <c r="D1927" t="s">
        <v>95</v>
      </c>
      <c r="E1927" t="s">
        <v>21</v>
      </c>
      <c r="F1927" t="s">
        <v>76</v>
      </c>
      <c r="G1927" t="s">
        <v>14</v>
      </c>
      <c r="H1927" t="s">
        <v>34</v>
      </c>
      <c r="I1927" s="9">
        <v>7416</v>
      </c>
      <c r="J1927" s="9">
        <v>668.27</v>
      </c>
      <c r="K1927" s="9">
        <v>502.54</v>
      </c>
      <c r="L1927" s="9">
        <f>tbl_salesdata[[#This Row],[Units Sold]]*tbl_salesdata[[#This Row],[Unit Cost]]</f>
        <v>3726836.64</v>
      </c>
      <c r="M1927" s="9">
        <f>tbl_salesdata[[#This Row],[Units Sold]]*tbl_salesdata[[#This Row],[Unit Price]]</f>
        <v>4955890.32</v>
      </c>
      <c r="N1927" s="9">
        <f>tbl_salesdata[[#This Row],[Total Sales]]-tbl_salesdata[[#This Row],[Total Cost]]</f>
        <v>1229053.6800000002</v>
      </c>
      <c r="O1927">
        <f>tbl_salesdata[[#This Row],[Ship Date]]-tbl_salesdata[[#This Row],[Order Date]]</f>
        <v>2</v>
      </c>
      <c r="P1927">
        <f>WEEKDAY(tbl_salesdata[[#This Row],[Order Date]],2)</f>
        <v>1</v>
      </c>
      <c r="Q1927" t="str">
        <f>TEXT(tbl_salesdata[[#This Row],[Order Date]],"dddd")</f>
        <v>Monday</v>
      </c>
      <c r="R1927" t="str">
        <f>IF(tbl_salesdata[[#This Row],[Weekdaynum]]&gt;5,"Yes","No")</f>
        <v>No</v>
      </c>
    </row>
    <row r="1928" spans="1:18" hidden="1" x14ac:dyDescent="0.35">
      <c r="A1928">
        <v>230475842</v>
      </c>
      <c r="B1928" s="3">
        <v>43983</v>
      </c>
      <c r="C1928" s="3">
        <v>43984</v>
      </c>
      <c r="D1928" t="s">
        <v>93</v>
      </c>
      <c r="E1928" t="s">
        <v>29</v>
      </c>
      <c r="F1928" t="s">
        <v>33</v>
      </c>
      <c r="G1928" t="s">
        <v>18</v>
      </c>
      <c r="H1928" t="s">
        <v>26</v>
      </c>
      <c r="I1928" s="9">
        <v>1778</v>
      </c>
      <c r="J1928" s="9">
        <v>109.28</v>
      </c>
      <c r="K1928" s="9">
        <v>35.840000000000003</v>
      </c>
      <c r="L1928" s="9">
        <f>tbl_salesdata[[#This Row],[Units Sold]]*tbl_salesdata[[#This Row],[Unit Cost]]</f>
        <v>63723.520000000004</v>
      </c>
      <c r="M1928" s="9">
        <f>tbl_salesdata[[#This Row],[Units Sold]]*tbl_salesdata[[#This Row],[Unit Price]]</f>
        <v>194299.84</v>
      </c>
      <c r="N1928" s="9">
        <f>tbl_salesdata[[#This Row],[Total Sales]]-tbl_salesdata[[#This Row],[Total Cost]]</f>
        <v>130576.31999999999</v>
      </c>
      <c r="O1928">
        <f>tbl_salesdata[[#This Row],[Ship Date]]-tbl_salesdata[[#This Row],[Order Date]]</f>
        <v>1</v>
      </c>
      <c r="P1928">
        <f>WEEKDAY(tbl_salesdata[[#This Row],[Order Date]],2)</f>
        <v>1</v>
      </c>
      <c r="Q1928" t="str">
        <f>TEXT(tbl_salesdata[[#This Row],[Order Date]],"dddd")</f>
        <v>Monday</v>
      </c>
      <c r="R1928" t="str">
        <f>IF(tbl_salesdata[[#This Row],[Weekdaynum]]&gt;5,"Yes","No")</f>
        <v>No</v>
      </c>
    </row>
    <row r="1929" spans="1:18" hidden="1" x14ac:dyDescent="0.35">
      <c r="A1929">
        <v>672106063</v>
      </c>
      <c r="B1929" s="3">
        <v>44256</v>
      </c>
      <c r="C1929" s="3">
        <v>44272</v>
      </c>
      <c r="D1929" t="s">
        <v>111</v>
      </c>
      <c r="E1929" t="s">
        <v>38</v>
      </c>
      <c r="F1929" t="s">
        <v>56</v>
      </c>
      <c r="G1929" t="s">
        <v>18</v>
      </c>
      <c r="H1929" t="s">
        <v>26</v>
      </c>
      <c r="I1929" s="9">
        <v>9975</v>
      </c>
      <c r="J1929" s="9">
        <v>9.33</v>
      </c>
      <c r="K1929" s="9">
        <v>6.92</v>
      </c>
      <c r="L1929" s="9">
        <f>tbl_salesdata[[#This Row],[Units Sold]]*tbl_salesdata[[#This Row],[Unit Cost]]</f>
        <v>69027</v>
      </c>
      <c r="M1929" s="9">
        <f>tbl_salesdata[[#This Row],[Units Sold]]*tbl_salesdata[[#This Row],[Unit Price]]</f>
        <v>93066.75</v>
      </c>
      <c r="N1929" s="9">
        <f>tbl_salesdata[[#This Row],[Total Sales]]-tbl_salesdata[[#This Row],[Total Cost]]</f>
        <v>24039.75</v>
      </c>
      <c r="O1929">
        <f>tbl_salesdata[[#This Row],[Ship Date]]-tbl_salesdata[[#This Row],[Order Date]]</f>
        <v>16</v>
      </c>
      <c r="P1929">
        <f>WEEKDAY(tbl_salesdata[[#This Row],[Order Date]],2)</f>
        <v>1</v>
      </c>
      <c r="Q1929" t="str">
        <f>TEXT(tbl_salesdata[[#This Row],[Order Date]],"dddd")</f>
        <v>Monday</v>
      </c>
      <c r="R1929" t="str">
        <f>IF(tbl_salesdata[[#This Row],[Weekdaynum]]&gt;5,"Yes","No")</f>
        <v>No</v>
      </c>
    </row>
    <row r="1930" spans="1:18" hidden="1" x14ac:dyDescent="0.35">
      <c r="A1930">
        <v>281810319</v>
      </c>
      <c r="B1930" s="3">
        <v>44435</v>
      </c>
      <c r="C1930" s="3">
        <v>44456</v>
      </c>
      <c r="D1930" t="s">
        <v>89</v>
      </c>
      <c r="E1930" t="s">
        <v>38</v>
      </c>
      <c r="F1930" t="s">
        <v>56</v>
      </c>
      <c r="G1930" t="s">
        <v>14</v>
      </c>
      <c r="H1930" t="s">
        <v>15</v>
      </c>
      <c r="I1930" s="9">
        <v>2791</v>
      </c>
      <c r="J1930" s="9">
        <v>9.33</v>
      </c>
      <c r="K1930" s="9">
        <v>6.92</v>
      </c>
      <c r="L1930" s="9">
        <f>tbl_salesdata[[#This Row],[Units Sold]]*tbl_salesdata[[#This Row],[Unit Cost]]</f>
        <v>19313.72</v>
      </c>
      <c r="M1930" s="9">
        <f>tbl_salesdata[[#This Row],[Units Sold]]*tbl_salesdata[[#This Row],[Unit Price]]</f>
        <v>26040.03</v>
      </c>
      <c r="N1930" s="9">
        <f>tbl_salesdata[[#This Row],[Total Sales]]-tbl_salesdata[[#This Row],[Total Cost]]</f>
        <v>6726.3099999999977</v>
      </c>
      <c r="O1930">
        <f>tbl_salesdata[[#This Row],[Ship Date]]-tbl_salesdata[[#This Row],[Order Date]]</f>
        <v>21</v>
      </c>
      <c r="P1930">
        <f>WEEKDAY(tbl_salesdata[[#This Row],[Order Date]],2)</f>
        <v>5</v>
      </c>
      <c r="Q1930" t="str">
        <f>TEXT(tbl_salesdata[[#This Row],[Order Date]],"dddd")</f>
        <v>Friday</v>
      </c>
      <c r="R1930" t="str">
        <f>IF(tbl_salesdata[[#This Row],[Weekdaynum]]&gt;5,"Yes","No")</f>
        <v>No</v>
      </c>
    </row>
    <row r="1931" spans="1:18" hidden="1" x14ac:dyDescent="0.35">
      <c r="A1931">
        <v>237762439</v>
      </c>
      <c r="B1931" s="3">
        <v>42695</v>
      </c>
      <c r="C1931" s="3">
        <v>42703</v>
      </c>
      <c r="D1931" t="s">
        <v>206</v>
      </c>
      <c r="E1931" t="s">
        <v>24</v>
      </c>
      <c r="F1931" t="s">
        <v>13</v>
      </c>
      <c r="G1931" t="s">
        <v>18</v>
      </c>
      <c r="H1931" t="s">
        <v>34</v>
      </c>
      <c r="I1931" s="9">
        <v>8044</v>
      </c>
      <c r="J1931" s="9">
        <v>255.28</v>
      </c>
      <c r="K1931" s="9">
        <v>159.41999999999999</v>
      </c>
      <c r="L1931" s="9">
        <f>tbl_salesdata[[#This Row],[Units Sold]]*tbl_salesdata[[#This Row],[Unit Cost]]</f>
        <v>1282374.48</v>
      </c>
      <c r="M1931" s="9">
        <f>tbl_salesdata[[#This Row],[Units Sold]]*tbl_salesdata[[#This Row],[Unit Price]]</f>
        <v>2053472.32</v>
      </c>
      <c r="N1931" s="9">
        <f>tbl_salesdata[[#This Row],[Total Sales]]-tbl_salesdata[[#This Row],[Total Cost]]</f>
        <v>771097.84000000008</v>
      </c>
      <c r="O1931">
        <f>tbl_salesdata[[#This Row],[Ship Date]]-tbl_salesdata[[#This Row],[Order Date]]</f>
        <v>8</v>
      </c>
      <c r="P1931">
        <f>WEEKDAY(tbl_salesdata[[#This Row],[Order Date]],2)</f>
        <v>1</v>
      </c>
      <c r="Q1931" t="str">
        <f>TEXT(tbl_salesdata[[#This Row],[Order Date]],"dddd")</f>
        <v>Monday</v>
      </c>
      <c r="R1931" t="str">
        <f>IF(tbl_salesdata[[#This Row],[Weekdaynum]]&gt;5,"Yes","No")</f>
        <v>No</v>
      </c>
    </row>
    <row r="1932" spans="1:18" hidden="1" x14ac:dyDescent="0.35">
      <c r="A1932">
        <v>438448750</v>
      </c>
      <c r="B1932" s="3">
        <v>42297</v>
      </c>
      <c r="C1932" s="3">
        <v>42311</v>
      </c>
      <c r="D1932" t="s">
        <v>146</v>
      </c>
      <c r="E1932" t="s">
        <v>29</v>
      </c>
      <c r="F1932" t="s">
        <v>30</v>
      </c>
      <c r="G1932" t="s">
        <v>18</v>
      </c>
      <c r="H1932" t="s">
        <v>34</v>
      </c>
      <c r="I1932" s="9">
        <v>5583</v>
      </c>
      <c r="J1932" s="9">
        <v>81.73</v>
      </c>
      <c r="K1932" s="9">
        <v>56.67</v>
      </c>
      <c r="L1932" s="9">
        <f>tbl_salesdata[[#This Row],[Units Sold]]*tbl_salesdata[[#This Row],[Unit Cost]]</f>
        <v>316388.61</v>
      </c>
      <c r="M1932" s="9">
        <f>tbl_salesdata[[#This Row],[Units Sold]]*tbl_salesdata[[#This Row],[Unit Price]]</f>
        <v>456298.59</v>
      </c>
      <c r="N1932" s="9">
        <f>tbl_salesdata[[#This Row],[Total Sales]]-tbl_salesdata[[#This Row],[Total Cost]]</f>
        <v>139909.98000000004</v>
      </c>
      <c r="O1932">
        <f>tbl_salesdata[[#This Row],[Ship Date]]-tbl_salesdata[[#This Row],[Order Date]]</f>
        <v>14</v>
      </c>
      <c r="P1932">
        <f>WEEKDAY(tbl_salesdata[[#This Row],[Order Date]],2)</f>
        <v>2</v>
      </c>
      <c r="Q1932" t="str">
        <f>TEXT(tbl_salesdata[[#This Row],[Order Date]],"dddd")</f>
        <v>Tuesday</v>
      </c>
      <c r="R1932" t="str">
        <f>IF(tbl_salesdata[[#This Row],[Weekdaynum]]&gt;5,"Yes","No")</f>
        <v>No</v>
      </c>
    </row>
    <row r="1933" spans="1:18" hidden="1" x14ac:dyDescent="0.35">
      <c r="A1933">
        <v>852668082</v>
      </c>
      <c r="B1933" s="3">
        <v>42848</v>
      </c>
      <c r="C1933" s="3">
        <v>42853</v>
      </c>
      <c r="D1933" t="s">
        <v>200</v>
      </c>
      <c r="E1933" t="s">
        <v>24</v>
      </c>
      <c r="F1933" t="s">
        <v>25</v>
      </c>
      <c r="G1933" t="s">
        <v>14</v>
      </c>
      <c r="H1933" t="s">
        <v>15</v>
      </c>
      <c r="I1933" s="9">
        <v>2289</v>
      </c>
      <c r="J1933" s="9">
        <v>205.7</v>
      </c>
      <c r="K1933" s="9">
        <v>117.11</v>
      </c>
      <c r="L1933" s="9">
        <f>tbl_salesdata[[#This Row],[Units Sold]]*tbl_salesdata[[#This Row],[Unit Cost]]</f>
        <v>268064.78999999998</v>
      </c>
      <c r="M1933" s="9">
        <f>tbl_salesdata[[#This Row],[Units Sold]]*tbl_salesdata[[#This Row],[Unit Price]]</f>
        <v>470847.3</v>
      </c>
      <c r="N1933" s="9">
        <f>tbl_salesdata[[#This Row],[Total Sales]]-tbl_salesdata[[#This Row],[Total Cost]]</f>
        <v>202782.51</v>
      </c>
      <c r="O1933">
        <f>tbl_salesdata[[#This Row],[Ship Date]]-tbl_salesdata[[#This Row],[Order Date]]</f>
        <v>5</v>
      </c>
      <c r="P1933">
        <f>WEEKDAY(tbl_salesdata[[#This Row],[Order Date]],2)</f>
        <v>7</v>
      </c>
      <c r="Q1933" t="str">
        <f>TEXT(tbl_salesdata[[#This Row],[Order Date]],"dddd")</f>
        <v>Sunday</v>
      </c>
      <c r="R1933" t="str">
        <f>IF(tbl_salesdata[[#This Row],[Weekdaynum]]&gt;5,"Yes","No")</f>
        <v>Yes</v>
      </c>
    </row>
    <row r="1934" spans="1:18" x14ac:dyDescent="0.35">
      <c r="A1934">
        <v>258774220</v>
      </c>
      <c r="B1934" s="3">
        <v>44653</v>
      </c>
      <c r="C1934" s="3">
        <v>44662</v>
      </c>
      <c r="D1934" t="s">
        <v>50</v>
      </c>
      <c r="E1934" t="s">
        <v>51</v>
      </c>
      <c r="F1934" t="s">
        <v>25</v>
      </c>
      <c r="G1934" t="s">
        <v>18</v>
      </c>
      <c r="H1934" t="s">
        <v>15</v>
      </c>
      <c r="I1934" s="9">
        <v>5897</v>
      </c>
      <c r="J1934" s="9">
        <v>205.7</v>
      </c>
      <c r="K1934" s="9">
        <v>117.11</v>
      </c>
      <c r="L1934" s="9">
        <f>tbl_salesdata[[#This Row],[Units Sold]]*tbl_salesdata[[#This Row],[Unit Cost]]</f>
        <v>690597.67</v>
      </c>
      <c r="M1934" s="9">
        <f>tbl_salesdata[[#This Row],[Units Sold]]*tbl_salesdata[[#This Row],[Unit Price]]</f>
        <v>1213012.8999999999</v>
      </c>
      <c r="N1934" s="9">
        <f>tbl_salesdata[[#This Row],[Total Sales]]-tbl_salesdata[[#This Row],[Total Cost]]</f>
        <v>522415.22999999986</v>
      </c>
      <c r="O1934">
        <f>tbl_salesdata[[#This Row],[Ship Date]]-tbl_salesdata[[#This Row],[Order Date]]</f>
        <v>9</v>
      </c>
      <c r="P1934">
        <f>WEEKDAY(tbl_salesdata[[#This Row],[Order Date]],2)</f>
        <v>6</v>
      </c>
      <c r="Q1934" t="str">
        <f>TEXT(tbl_salesdata[[#This Row],[Order Date]],"dddd")</f>
        <v>Saturday</v>
      </c>
      <c r="R1934" t="str">
        <f>IF(tbl_salesdata[[#This Row],[Weekdaynum]]&gt;5,"Yes","No")</f>
        <v>Yes</v>
      </c>
    </row>
    <row r="1935" spans="1:18" hidden="1" x14ac:dyDescent="0.35">
      <c r="A1935">
        <v>748463618</v>
      </c>
      <c r="B1935" s="3">
        <v>43951</v>
      </c>
      <c r="C1935" s="3">
        <v>43966</v>
      </c>
      <c r="D1935" t="s">
        <v>134</v>
      </c>
      <c r="E1935" t="s">
        <v>38</v>
      </c>
      <c r="F1935" t="s">
        <v>56</v>
      </c>
      <c r="G1935" t="s">
        <v>18</v>
      </c>
      <c r="H1935" t="s">
        <v>34</v>
      </c>
      <c r="I1935" s="9">
        <v>5872</v>
      </c>
      <c r="J1935" s="9">
        <v>9.33</v>
      </c>
      <c r="K1935" s="9">
        <v>6.92</v>
      </c>
      <c r="L1935" s="9">
        <f>tbl_salesdata[[#This Row],[Units Sold]]*tbl_salesdata[[#This Row],[Unit Cost]]</f>
        <v>40634.239999999998</v>
      </c>
      <c r="M1935" s="9">
        <f>tbl_salesdata[[#This Row],[Units Sold]]*tbl_salesdata[[#This Row],[Unit Price]]</f>
        <v>54785.760000000002</v>
      </c>
      <c r="N1935" s="9">
        <f>tbl_salesdata[[#This Row],[Total Sales]]-tbl_salesdata[[#This Row],[Total Cost]]</f>
        <v>14151.520000000004</v>
      </c>
      <c r="O1935">
        <f>tbl_salesdata[[#This Row],[Ship Date]]-tbl_salesdata[[#This Row],[Order Date]]</f>
        <v>15</v>
      </c>
      <c r="P1935">
        <f>WEEKDAY(tbl_salesdata[[#This Row],[Order Date]],2)</f>
        <v>4</v>
      </c>
      <c r="Q1935" t="str">
        <f>TEXT(tbl_salesdata[[#This Row],[Order Date]],"dddd")</f>
        <v>Thursday</v>
      </c>
      <c r="R1935" t="str">
        <f>IF(tbl_salesdata[[#This Row],[Weekdaynum]]&gt;5,"Yes","No")</f>
        <v>No</v>
      </c>
    </row>
    <row r="1936" spans="1:18" hidden="1" x14ac:dyDescent="0.35">
      <c r="A1936">
        <v>969199979</v>
      </c>
      <c r="B1936" s="3">
        <v>43781</v>
      </c>
      <c r="C1936" s="3">
        <v>43784</v>
      </c>
      <c r="D1936" t="s">
        <v>176</v>
      </c>
      <c r="E1936" t="s">
        <v>21</v>
      </c>
      <c r="F1936" t="s">
        <v>47</v>
      </c>
      <c r="G1936" t="s">
        <v>14</v>
      </c>
      <c r="H1936" t="s">
        <v>34</v>
      </c>
      <c r="I1936" s="9">
        <v>6666</v>
      </c>
      <c r="J1936" s="9">
        <v>421.89</v>
      </c>
      <c r="K1936" s="9">
        <v>364.69</v>
      </c>
      <c r="L1936" s="9">
        <f>tbl_salesdata[[#This Row],[Units Sold]]*tbl_salesdata[[#This Row],[Unit Cost]]</f>
        <v>2431023.54</v>
      </c>
      <c r="M1936" s="9">
        <f>tbl_salesdata[[#This Row],[Units Sold]]*tbl_salesdata[[#This Row],[Unit Price]]</f>
        <v>2812318.7399999998</v>
      </c>
      <c r="N1936" s="9">
        <f>tbl_salesdata[[#This Row],[Total Sales]]-tbl_salesdata[[#This Row],[Total Cost]]</f>
        <v>381295.19999999972</v>
      </c>
      <c r="O1936">
        <f>tbl_salesdata[[#This Row],[Ship Date]]-tbl_salesdata[[#This Row],[Order Date]]</f>
        <v>3</v>
      </c>
      <c r="P1936">
        <f>WEEKDAY(tbl_salesdata[[#This Row],[Order Date]],2)</f>
        <v>2</v>
      </c>
      <c r="Q1936" t="str">
        <f>TEXT(tbl_salesdata[[#This Row],[Order Date]],"dddd")</f>
        <v>Tuesday</v>
      </c>
      <c r="R1936" t="str">
        <f>IF(tbl_salesdata[[#This Row],[Weekdaynum]]&gt;5,"Yes","No")</f>
        <v>No</v>
      </c>
    </row>
    <row r="1937" spans="1:18" hidden="1" x14ac:dyDescent="0.35">
      <c r="A1937">
        <v>181789672</v>
      </c>
      <c r="B1937" s="3">
        <v>44316</v>
      </c>
      <c r="C1937" s="3">
        <v>44320</v>
      </c>
      <c r="D1937" t="s">
        <v>108</v>
      </c>
      <c r="E1937" t="s">
        <v>12</v>
      </c>
      <c r="F1937" t="s">
        <v>22</v>
      </c>
      <c r="G1937" t="s">
        <v>18</v>
      </c>
      <c r="H1937" t="s">
        <v>19</v>
      </c>
      <c r="I1937" s="9">
        <v>4459</v>
      </c>
      <c r="J1937" s="9">
        <v>47.45</v>
      </c>
      <c r="K1937" s="9">
        <v>31.79</v>
      </c>
      <c r="L1937" s="9">
        <f>tbl_salesdata[[#This Row],[Units Sold]]*tbl_salesdata[[#This Row],[Unit Cost]]</f>
        <v>141751.60999999999</v>
      </c>
      <c r="M1937" s="9">
        <f>tbl_salesdata[[#This Row],[Units Sold]]*tbl_salesdata[[#This Row],[Unit Price]]</f>
        <v>211579.55000000002</v>
      </c>
      <c r="N1937" s="9">
        <f>tbl_salesdata[[#This Row],[Total Sales]]-tbl_salesdata[[#This Row],[Total Cost]]</f>
        <v>69827.940000000031</v>
      </c>
      <c r="O1937">
        <f>tbl_salesdata[[#This Row],[Ship Date]]-tbl_salesdata[[#This Row],[Order Date]]</f>
        <v>4</v>
      </c>
      <c r="P1937">
        <f>WEEKDAY(tbl_salesdata[[#This Row],[Order Date]],2)</f>
        <v>5</v>
      </c>
      <c r="Q1937" t="str">
        <f>TEXT(tbl_salesdata[[#This Row],[Order Date]],"dddd")</f>
        <v>Friday</v>
      </c>
      <c r="R1937" t="str">
        <f>IF(tbl_salesdata[[#This Row],[Weekdaynum]]&gt;5,"Yes","No")</f>
        <v>No</v>
      </c>
    </row>
    <row r="1938" spans="1:18" x14ac:dyDescent="0.35">
      <c r="A1938">
        <v>176630818</v>
      </c>
      <c r="B1938" s="3">
        <v>42609</v>
      </c>
      <c r="C1938" s="3">
        <v>42618</v>
      </c>
      <c r="D1938" t="s">
        <v>158</v>
      </c>
      <c r="E1938" t="s">
        <v>12</v>
      </c>
      <c r="F1938" t="s">
        <v>68</v>
      </c>
      <c r="G1938" t="s">
        <v>18</v>
      </c>
      <c r="H1938" t="s">
        <v>34</v>
      </c>
      <c r="I1938" s="9">
        <v>7839</v>
      </c>
      <c r="J1938" s="9">
        <v>154.06</v>
      </c>
      <c r="K1938" s="9">
        <v>90.93</v>
      </c>
      <c r="L1938" s="9">
        <f>tbl_salesdata[[#This Row],[Units Sold]]*tbl_salesdata[[#This Row],[Unit Cost]]</f>
        <v>712800.27</v>
      </c>
      <c r="M1938" s="9">
        <f>tbl_salesdata[[#This Row],[Units Sold]]*tbl_salesdata[[#This Row],[Unit Price]]</f>
        <v>1207676.3400000001</v>
      </c>
      <c r="N1938" s="9">
        <f>tbl_salesdata[[#This Row],[Total Sales]]-tbl_salesdata[[#This Row],[Total Cost]]</f>
        <v>494876.07000000007</v>
      </c>
      <c r="O1938">
        <f>tbl_salesdata[[#This Row],[Ship Date]]-tbl_salesdata[[#This Row],[Order Date]]</f>
        <v>9</v>
      </c>
      <c r="P1938">
        <f>WEEKDAY(tbl_salesdata[[#This Row],[Order Date]],2)</f>
        <v>6</v>
      </c>
      <c r="Q1938" t="str">
        <f>TEXT(tbl_salesdata[[#This Row],[Order Date]],"dddd")</f>
        <v>Saturday</v>
      </c>
      <c r="R1938" t="str">
        <f>IF(tbl_salesdata[[#This Row],[Weekdaynum]]&gt;5,"Yes","No")</f>
        <v>Yes</v>
      </c>
    </row>
    <row r="1939" spans="1:18" hidden="1" x14ac:dyDescent="0.35">
      <c r="A1939">
        <v>534286868</v>
      </c>
      <c r="B1939" s="3">
        <v>44718</v>
      </c>
      <c r="C1939" s="3">
        <v>44733</v>
      </c>
      <c r="D1939" t="s">
        <v>139</v>
      </c>
      <c r="E1939" t="s">
        <v>51</v>
      </c>
      <c r="F1939" t="s">
        <v>47</v>
      </c>
      <c r="G1939" t="s">
        <v>14</v>
      </c>
      <c r="H1939" t="s">
        <v>19</v>
      </c>
      <c r="I1939" s="9">
        <v>6212</v>
      </c>
      <c r="J1939" s="9">
        <v>421.89</v>
      </c>
      <c r="K1939" s="9">
        <v>364.69</v>
      </c>
      <c r="L1939" s="9">
        <f>tbl_salesdata[[#This Row],[Units Sold]]*tbl_salesdata[[#This Row],[Unit Cost]]</f>
        <v>2265454.2799999998</v>
      </c>
      <c r="M1939" s="9">
        <f>tbl_salesdata[[#This Row],[Units Sold]]*tbl_salesdata[[#This Row],[Unit Price]]</f>
        <v>2620780.6799999997</v>
      </c>
      <c r="N1939" s="9">
        <f>tbl_salesdata[[#This Row],[Total Sales]]-tbl_salesdata[[#This Row],[Total Cost]]</f>
        <v>355326.39999999991</v>
      </c>
      <c r="O1939">
        <f>tbl_salesdata[[#This Row],[Ship Date]]-tbl_salesdata[[#This Row],[Order Date]]</f>
        <v>15</v>
      </c>
      <c r="P1939">
        <f>WEEKDAY(tbl_salesdata[[#This Row],[Order Date]],2)</f>
        <v>1</v>
      </c>
      <c r="Q1939" t="str">
        <f>TEXT(tbl_salesdata[[#This Row],[Order Date]],"dddd")</f>
        <v>Monday</v>
      </c>
      <c r="R1939" t="str">
        <f>IF(tbl_salesdata[[#This Row],[Weekdaynum]]&gt;5,"Yes","No")</f>
        <v>No</v>
      </c>
    </row>
    <row r="1940" spans="1:18" hidden="1" x14ac:dyDescent="0.35">
      <c r="A1940">
        <v>275854527</v>
      </c>
      <c r="B1940" s="3">
        <v>43636</v>
      </c>
      <c r="C1940" s="3">
        <v>43652</v>
      </c>
      <c r="D1940" t="s">
        <v>63</v>
      </c>
      <c r="E1940" t="s">
        <v>32</v>
      </c>
      <c r="F1940" t="s">
        <v>30</v>
      </c>
      <c r="G1940" t="s">
        <v>14</v>
      </c>
      <c r="H1940" t="s">
        <v>15</v>
      </c>
      <c r="I1940" s="9">
        <v>340</v>
      </c>
      <c r="J1940" s="9">
        <v>81.73</v>
      </c>
      <c r="K1940" s="9">
        <v>56.67</v>
      </c>
      <c r="L1940" s="9">
        <f>tbl_salesdata[[#This Row],[Units Sold]]*tbl_salesdata[[#This Row],[Unit Cost]]</f>
        <v>19267.8</v>
      </c>
      <c r="M1940" s="9">
        <f>tbl_salesdata[[#This Row],[Units Sold]]*tbl_salesdata[[#This Row],[Unit Price]]</f>
        <v>27788.2</v>
      </c>
      <c r="N1940" s="9">
        <f>tbl_salesdata[[#This Row],[Total Sales]]-tbl_salesdata[[#This Row],[Total Cost]]</f>
        <v>8520.4000000000015</v>
      </c>
      <c r="O1940">
        <f>tbl_salesdata[[#This Row],[Ship Date]]-tbl_salesdata[[#This Row],[Order Date]]</f>
        <v>16</v>
      </c>
      <c r="P1940">
        <f>WEEKDAY(tbl_salesdata[[#This Row],[Order Date]],2)</f>
        <v>4</v>
      </c>
      <c r="Q1940" t="str">
        <f>TEXT(tbl_salesdata[[#This Row],[Order Date]],"dddd")</f>
        <v>Thursday</v>
      </c>
      <c r="R1940" t="str">
        <f>IF(tbl_salesdata[[#This Row],[Weekdaynum]]&gt;5,"Yes","No")</f>
        <v>No</v>
      </c>
    </row>
    <row r="1941" spans="1:18" hidden="1" x14ac:dyDescent="0.35">
      <c r="A1941">
        <v>712595832</v>
      </c>
      <c r="B1941" s="3">
        <v>42087</v>
      </c>
      <c r="C1941" s="3">
        <v>42088</v>
      </c>
      <c r="D1941" t="s">
        <v>100</v>
      </c>
      <c r="E1941" t="s">
        <v>21</v>
      </c>
      <c r="F1941" t="s">
        <v>22</v>
      </c>
      <c r="G1941" t="s">
        <v>14</v>
      </c>
      <c r="H1941" t="s">
        <v>34</v>
      </c>
      <c r="I1941" s="9">
        <v>1797</v>
      </c>
      <c r="J1941" s="9">
        <v>47.45</v>
      </c>
      <c r="K1941" s="9">
        <v>31.79</v>
      </c>
      <c r="L1941" s="9">
        <f>tbl_salesdata[[#This Row],[Units Sold]]*tbl_salesdata[[#This Row],[Unit Cost]]</f>
        <v>57126.63</v>
      </c>
      <c r="M1941" s="9">
        <f>tbl_salesdata[[#This Row],[Units Sold]]*tbl_salesdata[[#This Row],[Unit Price]]</f>
        <v>85267.650000000009</v>
      </c>
      <c r="N1941" s="9">
        <f>tbl_salesdata[[#This Row],[Total Sales]]-tbl_salesdata[[#This Row],[Total Cost]]</f>
        <v>28141.020000000011</v>
      </c>
      <c r="O1941">
        <f>tbl_salesdata[[#This Row],[Ship Date]]-tbl_salesdata[[#This Row],[Order Date]]</f>
        <v>1</v>
      </c>
      <c r="P1941">
        <f>WEEKDAY(tbl_salesdata[[#This Row],[Order Date]],2)</f>
        <v>2</v>
      </c>
      <c r="Q1941" t="str">
        <f>TEXT(tbl_salesdata[[#This Row],[Order Date]],"dddd")</f>
        <v>Tuesday</v>
      </c>
      <c r="R1941" t="str">
        <f>IF(tbl_salesdata[[#This Row],[Weekdaynum]]&gt;5,"Yes","No")</f>
        <v>No</v>
      </c>
    </row>
    <row r="1942" spans="1:18" hidden="1" x14ac:dyDescent="0.35">
      <c r="A1942">
        <v>196122109</v>
      </c>
      <c r="B1942" s="3">
        <v>44377</v>
      </c>
      <c r="C1942" s="3">
        <v>44398</v>
      </c>
      <c r="D1942" t="s">
        <v>52</v>
      </c>
      <c r="E1942" t="s">
        <v>12</v>
      </c>
      <c r="F1942" t="s">
        <v>30</v>
      </c>
      <c r="G1942" t="s">
        <v>14</v>
      </c>
      <c r="H1942" t="s">
        <v>34</v>
      </c>
      <c r="I1942" s="9">
        <v>5745</v>
      </c>
      <c r="J1942" s="9">
        <v>81.73</v>
      </c>
      <c r="K1942" s="9">
        <v>56.67</v>
      </c>
      <c r="L1942" s="9">
        <f>tbl_salesdata[[#This Row],[Units Sold]]*tbl_salesdata[[#This Row],[Unit Cost]]</f>
        <v>325569.15000000002</v>
      </c>
      <c r="M1942" s="9">
        <f>tbl_salesdata[[#This Row],[Units Sold]]*tbl_salesdata[[#This Row],[Unit Price]]</f>
        <v>469538.85000000003</v>
      </c>
      <c r="N1942" s="9">
        <f>tbl_salesdata[[#This Row],[Total Sales]]-tbl_salesdata[[#This Row],[Total Cost]]</f>
        <v>143969.70000000001</v>
      </c>
      <c r="O1942">
        <f>tbl_salesdata[[#This Row],[Ship Date]]-tbl_salesdata[[#This Row],[Order Date]]</f>
        <v>21</v>
      </c>
      <c r="P1942">
        <f>WEEKDAY(tbl_salesdata[[#This Row],[Order Date]],2)</f>
        <v>3</v>
      </c>
      <c r="Q1942" t="str">
        <f>TEXT(tbl_salesdata[[#This Row],[Order Date]],"dddd")</f>
        <v>Wednesday</v>
      </c>
      <c r="R1942" t="str">
        <f>IF(tbl_salesdata[[#This Row],[Weekdaynum]]&gt;5,"Yes","No")</f>
        <v>No</v>
      </c>
    </row>
    <row r="1943" spans="1:18" hidden="1" x14ac:dyDescent="0.35">
      <c r="A1943">
        <v>748357188</v>
      </c>
      <c r="B1943" s="3">
        <v>44738</v>
      </c>
      <c r="C1943" s="3">
        <v>44755</v>
      </c>
      <c r="D1943" t="s">
        <v>178</v>
      </c>
      <c r="E1943" t="s">
        <v>21</v>
      </c>
      <c r="F1943" t="s">
        <v>13</v>
      </c>
      <c r="G1943" t="s">
        <v>18</v>
      </c>
      <c r="H1943" t="s">
        <v>19</v>
      </c>
      <c r="I1943" s="9">
        <v>4377</v>
      </c>
      <c r="J1943" s="9">
        <v>255.28</v>
      </c>
      <c r="K1943" s="9">
        <v>159.41999999999999</v>
      </c>
      <c r="L1943" s="9">
        <f>tbl_salesdata[[#This Row],[Units Sold]]*tbl_salesdata[[#This Row],[Unit Cost]]</f>
        <v>697781.34</v>
      </c>
      <c r="M1943" s="9">
        <f>tbl_salesdata[[#This Row],[Units Sold]]*tbl_salesdata[[#This Row],[Unit Price]]</f>
        <v>1117360.56</v>
      </c>
      <c r="N1943" s="9">
        <f>tbl_salesdata[[#This Row],[Total Sales]]-tbl_salesdata[[#This Row],[Total Cost]]</f>
        <v>419579.22000000009</v>
      </c>
      <c r="O1943">
        <f>tbl_salesdata[[#This Row],[Ship Date]]-tbl_salesdata[[#This Row],[Order Date]]</f>
        <v>17</v>
      </c>
      <c r="P1943">
        <f>WEEKDAY(tbl_salesdata[[#This Row],[Order Date]],2)</f>
        <v>7</v>
      </c>
      <c r="Q1943" t="str">
        <f>TEXT(tbl_salesdata[[#This Row],[Order Date]],"dddd")</f>
        <v>Sunday</v>
      </c>
      <c r="R1943" t="str">
        <f>IF(tbl_salesdata[[#This Row],[Weekdaynum]]&gt;5,"Yes","No")</f>
        <v>Yes</v>
      </c>
    </row>
    <row r="1944" spans="1:18" hidden="1" x14ac:dyDescent="0.35">
      <c r="A1944">
        <v>411537396</v>
      </c>
      <c r="B1944" s="3">
        <v>43794</v>
      </c>
      <c r="C1944" s="3">
        <v>43806</v>
      </c>
      <c r="D1944" t="s">
        <v>216</v>
      </c>
      <c r="E1944" t="s">
        <v>51</v>
      </c>
      <c r="F1944" t="s">
        <v>42</v>
      </c>
      <c r="G1944" t="s">
        <v>14</v>
      </c>
      <c r="H1944" t="s">
        <v>19</v>
      </c>
      <c r="I1944" s="9">
        <v>1916</v>
      </c>
      <c r="J1944" s="9">
        <v>437.2</v>
      </c>
      <c r="K1944" s="9">
        <v>263.33</v>
      </c>
      <c r="L1944" s="9">
        <f>tbl_salesdata[[#This Row],[Units Sold]]*tbl_salesdata[[#This Row],[Unit Cost]]</f>
        <v>504540.27999999997</v>
      </c>
      <c r="M1944" s="9">
        <f>tbl_salesdata[[#This Row],[Units Sold]]*tbl_salesdata[[#This Row],[Unit Price]]</f>
        <v>837675.2</v>
      </c>
      <c r="N1944" s="9">
        <f>tbl_salesdata[[#This Row],[Total Sales]]-tbl_salesdata[[#This Row],[Total Cost]]</f>
        <v>333134.92</v>
      </c>
      <c r="O1944">
        <f>tbl_salesdata[[#This Row],[Ship Date]]-tbl_salesdata[[#This Row],[Order Date]]</f>
        <v>12</v>
      </c>
      <c r="P1944">
        <f>WEEKDAY(tbl_salesdata[[#This Row],[Order Date]],2)</f>
        <v>1</v>
      </c>
      <c r="Q1944" t="str">
        <f>TEXT(tbl_salesdata[[#This Row],[Order Date]],"dddd")</f>
        <v>Monday</v>
      </c>
      <c r="R1944" t="str">
        <f>IF(tbl_salesdata[[#This Row],[Weekdaynum]]&gt;5,"Yes","No")</f>
        <v>No</v>
      </c>
    </row>
    <row r="1945" spans="1:18" hidden="1" x14ac:dyDescent="0.35">
      <c r="A1945">
        <v>898211562</v>
      </c>
      <c r="B1945" s="3">
        <v>43521</v>
      </c>
      <c r="C1945" s="3">
        <v>43542</v>
      </c>
      <c r="D1945" t="s">
        <v>55</v>
      </c>
      <c r="E1945" t="s">
        <v>21</v>
      </c>
      <c r="F1945" t="s">
        <v>56</v>
      </c>
      <c r="G1945" t="s">
        <v>18</v>
      </c>
      <c r="H1945" t="s">
        <v>26</v>
      </c>
      <c r="I1945" s="9">
        <v>9616</v>
      </c>
      <c r="J1945" s="9">
        <v>9.33</v>
      </c>
      <c r="K1945" s="9">
        <v>6.92</v>
      </c>
      <c r="L1945" s="9">
        <f>tbl_salesdata[[#This Row],[Units Sold]]*tbl_salesdata[[#This Row],[Unit Cost]]</f>
        <v>66542.720000000001</v>
      </c>
      <c r="M1945" s="9">
        <f>tbl_salesdata[[#This Row],[Units Sold]]*tbl_salesdata[[#This Row],[Unit Price]]</f>
        <v>89717.28</v>
      </c>
      <c r="N1945" s="9">
        <f>tbl_salesdata[[#This Row],[Total Sales]]-tbl_salesdata[[#This Row],[Total Cost]]</f>
        <v>23174.559999999998</v>
      </c>
      <c r="O1945">
        <f>tbl_salesdata[[#This Row],[Ship Date]]-tbl_salesdata[[#This Row],[Order Date]]</f>
        <v>21</v>
      </c>
      <c r="P1945">
        <f>WEEKDAY(tbl_salesdata[[#This Row],[Order Date]],2)</f>
        <v>1</v>
      </c>
      <c r="Q1945" t="str">
        <f>TEXT(tbl_salesdata[[#This Row],[Order Date]],"dddd")</f>
        <v>Monday</v>
      </c>
      <c r="R1945" t="str">
        <f>IF(tbl_salesdata[[#This Row],[Weekdaynum]]&gt;5,"Yes","No")</f>
        <v>No</v>
      </c>
    </row>
    <row r="1946" spans="1:18" hidden="1" x14ac:dyDescent="0.35">
      <c r="A1946">
        <v>841241014</v>
      </c>
      <c r="B1946" s="3">
        <v>42320</v>
      </c>
      <c r="C1946" s="3">
        <v>42321</v>
      </c>
      <c r="D1946" t="s">
        <v>151</v>
      </c>
      <c r="E1946" t="s">
        <v>32</v>
      </c>
      <c r="F1946" t="s">
        <v>56</v>
      </c>
      <c r="G1946" t="s">
        <v>18</v>
      </c>
      <c r="H1946" t="s">
        <v>15</v>
      </c>
      <c r="I1946" s="9">
        <v>765</v>
      </c>
      <c r="J1946" s="9">
        <v>9.33</v>
      </c>
      <c r="K1946" s="9">
        <v>6.92</v>
      </c>
      <c r="L1946" s="9">
        <f>tbl_salesdata[[#This Row],[Units Sold]]*tbl_salesdata[[#This Row],[Unit Cost]]</f>
        <v>5293.8</v>
      </c>
      <c r="M1946" s="9">
        <f>tbl_salesdata[[#This Row],[Units Sold]]*tbl_salesdata[[#This Row],[Unit Price]]</f>
        <v>7137.45</v>
      </c>
      <c r="N1946" s="9">
        <f>tbl_salesdata[[#This Row],[Total Sales]]-tbl_salesdata[[#This Row],[Total Cost]]</f>
        <v>1843.6499999999996</v>
      </c>
      <c r="O1946">
        <f>tbl_salesdata[[#This Row],[Ship Date]]-tbl_salesdata[[#This Row],[Order Date]]</f>
        <v>1</v>
      </c>
      <c r="P1946">
        <f>WEEKDAY(tbl_salesdata[[#This Row],[Order Date]],2)</f>
        <v>4</v>
      </c>
      <c r="Q1946" t="str">
        <f>TEXT(tbl_salesdata[[#This Row],[Order Date]],"dddd")</f>
        <v>Thursday</v>
      </c>
      <c r="R1946" t="str">
        <f>IF(tbl_salesdata[[#This Row],[Weekdaynum]]&gt;5,"Yes","No")</f>
        <v>No</v>
      </c>
    </row>
    <row r="1947" spans="1:18" hidden="1" x14ac:dyDescent="0.35">
      <c r="A1947">
        <v>743799579</v>
      </c>
      <c r="B1947" s="3">
        <v>44483</v>
      </c>
      <c r="C1947" s="3">
        <v>44500</v>
      </c>
      <c r="D1947" t="s">
        <v>66</v>
      </c>
      <c r="E1947" t="s">
        <v>38</v>
      </c>
      <c r="F1947" t="s">
        <v>13</v>
      </c>
      <c r="G1947" t="s">
        <v>14</v>
      </c>
      <c r="H1947" t="s">
        <v>26</v>
      </c>
      <c r="I1947" s="9">
        <v>5679</v>
      </c>
      <c r="J1947" s="9">
        <v>255.28</v>
      </c>
      <c r="K1947" s="9">
        <v>159.41999999999999</v>
      </c>
      <c r="L1947" s="9">
        <f>tbl_salesdata[[#This Row],[Units Sold]]*tbl_salesdata[[#This Row],[Unit Cost]]</f>
        <v>905346.17999999993</v>
      </c>
      <c r="M1947" s="9">
        <f>tbl_salesdata[[#This Row],[Units Sold]]*tbl_salesdata[[#This Row],[Unit Price]]</f>
        <v>1449735.12</v>
      </c>
      <c r="N1947" s="9">
        <f>tbl_salesdata[[#This Row],[Total Sales]]-tbl_salesdata[[#This Row],[Total Cost]]</f>
        <v>544388.94000000018</v>
      </c>
      <c r="O1947">
        <f>tbl_salesdata[[#This Row],[Ship Date]]-tbl_salesdata[[#This Row],[Order Date]]</f>
        <v>17</v>
      </c>
      <c r="P1947">
        <f>WEEKDAY(tbl_salesdata[[#This Row],[Order Date]],2)</f>
        <v>4</v>
      </c>
      <c r="Q1947" t="str">
        <f>TEXT(tbl_salesdata[[#This Row],[Order Date]],"dddd")</f>
        <v>Thursday</v>
      </c>
      <c r="R1947" t="str">
        <f>IF(tbl_salesdata[[#This Row],[Weekdaynum]]&gt;5,"Yes","No")</f>
        <v>No</v>
      </c>
    </row>
    <row r="1948" spans="1:18" hidden="1" x14ac:dyDescent="0.35">
      <c r="A1948">
        <v>729373586</v>
      </c>
      <c r="B1948" s="3">
        <v>43266</v>
      </c>
      <c r="C1948" s="3">
        <v>43278</v>
      </c>
      <c r="D1948" t="s">
        <v>205</v>
      </c>
      <c r="E1948" t="s">
        <v>21</v>
      </c>
      <c r="F1948" t="s">
        <v>40</v>
      </c>
      <c r="G1948" t="s">
        <v>18</v>
      </c>
      <c r="H1948" t="s">
        <v>19</v>
      </c>
      <c r="I1948" s="9">
        <v>6707</v>
      </c>
      <c r="J1948" s="9">
        <v>651.21</v>
      </c>
      <c r="K1948" s="9">
        <v>524.96</v>
      </c>
      <c r="L1948" s="9">
        <f>tbl_salesdata[[#This Row],[Units Sold]]*tbl_salesdata[[#This Row],[Unit Cost]]</f>
        <v>3520906.72</v>
      </c>
      <c r="M1948" s="9">
        <f>tbl_salesdata[[#This Row],[Units Sold]]*tbl_salesdata[[#This Row],[Unit Price]]</f>
        <v>4367665.4700000007</v>
      </c>
      <c r="N1948" s="9">
        <f>tbl_salesdata[[#This Row],[Total Sales]]-tbl_salesdata[[#This Row],[Total Cost]]</f>
        <v>846758.75000000047</v>
      </c>
      <c r="O1948">
        <f>tbl_salesdata[[#This Row],[Ship Date]]-tbl_salesdata[[#This Row],[Order Date]]</f>
        <v>12</v>
      </c>
      <c r="P1948">
        <f>WEEKDAY(tbl_salesdata[[#This Row],[Order Date]],2)</f>
        <v>5</v>
      </c>
      <c r="Q1948" t="str">
        <f>TEXT(tbl_salesdata[[#This Row],[Order Date]],"dddd")</f>
        <v>Friday</v>
      </c>
      <c r="R1948" t="str">
        <f>IF(tbl_salesdata[[#This Row],[Weekdaynum]]&gt;5,"Yes","No")</f>
        <v>No</v>
      </c>
    </row>
    <row r="1949" spans="1:18" hidden="1" x14ac:dyDescent="0.35">
      <c r="A1949">
        <v>991761863</v>
      </c>
      <c r="B1949" s="3">
        <v>44550</v>
      </c>
      <c r="C1949" s="3">
        <v>44551</v>
      </c>
      <c r="D1949" t="s">
        <v>125</v>
      </c>
      <c r="E1949" t="s">
        <v>21</v>
      </c>
      <c r="F1949" t="s">
        <v>56</v>
      </c>
      <c r="G1949" t="s">
        <v>18</v>
      </c>
      <c r="H1949" t="s">
        <v>15</v>
      </c>
      <c r="I1949" s="9">
        <v>3229</v>
      </c>
      <c r="J1949" s="9">
        <v>9.33</v>
      </c>
      <c r="K1949" s="9">
        <v>6.92</v>
      </c>
      <c r="L1949" s="9">
        <f>tbl_salesdata[[#This Row],[Units Sold]]*tbl_salesdata[[#This Row],[Unit Cost]]</f>
        <v>22344.68</v>
      </c>
      <c r="M1949" s="9">
        <f>tbl_salesdata[[#This Row],[Units Sold]]*tbl_salesdata[[#This Row],[Unit Price]]</f>
        <v>30126.57</v>
      </c>
      <c r="N1949" s="9">
        <f>tbl_salesdata[[#This Row],[Total Sales]]-tbl_salesdata[[#This Row],[Total Cost]]</f>
        <v>7781.8899999999994</v>
      </c>
      <c r="O1949">
        <f>tbl_salesdata[[#This Row],[Ship Date]]-tbl_salesdata[[#This Row],[Order Date]]</f>
        <v>1</v>
      </c>
      <c r="P1949">
        <f>WEEKDAY(tbl_salesdata[[#This Row],[Order Date]],2)</f>
        <v>1</v>
      </c>
      <c r="Q1949" t="str">
        <f>TEXT(tbl_salesdata[[#This Row],[Order Date]],"dddd")</f>
        <v>Monday</v>
      </c>
      <c r="R1949" t="str">
        <f>IF(tbl_salesdata[[#This Row],[Weekdaynum]]&gt;5,"Yes","No")</f>
        <v>No</v>
      </c>
    </row>
    <row r="1950" spans="1:18" hidden="1" x14ac:dyDescent="0.35">
      <c r="A1950">
        <v>445075738</v>
      </c>
      <c r="B1950" s="3">
        <v>42446</v>
      </c>
      <c r="C1950" s="3">
        <v>42455</v>
      </c>
      <c r="D1950" t="s">
        <v>83</v>
      </c>
      <c r="E1950" t="s">
        <v>38</v>
      </c>
      <c r="F1950" t="s">
        <v>42</v>
      </c>
      <c r="G1950" t="s">
        <v>14</v>
      </c>
      <c r="H1950" t="s">
        <v>26</v>
      </c>
      <c r="I1950" s="9">
        <v>6656</v>
      </c>
      <c r="J1950" s="9">
        <v>437.2</v>
      </c>
      <c r="K1950" s="9">
        <v>263.33</v>
      </c>
      <c r="L1950" s="9">
        <f>tbl_salesdata[[#This Row],[Units Sold]]*tbl_salesdata[[#This Row],[Unit Cost]]</f>
        <v>1752724.48</v>
      </c>
      <c r="M1950" s="9">
        <f>tbl_salesdata[[#This Row],[Units Sold]]*tbl_salesdata[[#This Row],[Unit Price]]</f>
        <v>2910003.1999999997</v>
      </c>
      <c r="N1950" s="9">
        <f>tbl_salesdata[[#This Row],[Total Sales]]-tbl_salesdata[[#This Row],[Total Cost]]</f>
        <v>1157278.7199999997</v>
      </c>
      <c r="O1950">
        <f>tbl_salesdata[[#This Row],[Ship Date]]-tbl_salesdata[[#This Row],[Order Date]]</f>
        <v>9</v>
      </c>
      <c r="P1950">
        <f>WEEKDAY(tbl_salesdata[[#This Row],[Order Date]],2)</f>
        <v>4</v>
      </c>
      <c r="Q1950" t="str">
        <f>TEXT(tbl_salesdata[[#This Row],[Order Date]],"dddd")</f>
        <v>Thursday</v>
      </c>
      <c r="R1950" t="str">
        <f>IF(tbl_salesdata[[#This Row],[Weekdaynum]]&gt;5,"Yes","No")</f>
        <v>No</v>
      </c>
    </row>
    <row r="1951" spans="1:18" hidden="1" x14ac:dyDescent="0.35">
      <c r="A1951">
        <v>773739039</v>
      </c>
      <c r="B1951" s="3">
        <v>43691</v>
      </c>
      <c r="C1951" s="3">
        <v>43702</v>
      </c>
      <c r="D1951" t="s">
        <v>53</v>
      </c>
      <c r="E1951" t="s">
        <v>29</v>
      </c>
      <c r="F1951" t="s">
        <v>33</v>
      </c>
      <c r="G1951" t="s">
        <v>14</v>
      </c>
      <c r="H1951" t="s">
        <v>26</v>
      </c>
      <c r="I1951" s="9">
        <v>5431</v>
      </c>
      <c r="J1951" s="9">
        <v>109.28</v>
      </c>
      <c r="K1951" s="9">
        <v>35.840000000000003</v>
      </c>
      <c r="L1951" s="9">
        <f>tbl_salesdata[[#This Row],[Units Sold]]*tbl_salesdata[[#This Row],[Unit Cost]]</f>
        <v>194647.04000000001</v>
      </c>
      <c r="M1951" s="9">
        <f>tbl_salesdata[[#This Row],[Units Sold]]*tbl_salesdata[[#This Row],[Unit Price]]</f>
        <v>593499.68000000005</v>
      </c>
      <c r="N1951" s="9">
        <f>tbl_salesdata[[#This Row],[Total Sales]]-tbl_salesdata[[#This Row],[Total Cost]]</f>
        <v>398852.64</v>
      </c>
      <c r="O1951">
        <f>tbl_salesdata[[#This Row],[Ship Date]]-tbl_salesdata[[#This Row],[Order Date]]</f>
        <v>11</v>
      </c>
      <c r="P1951">
        <f>WEEKDAY(tbl_salesdata[[#This Row],[Order Date]],2)</f>
        <v>3</v>
      </c>
      <c r="Q1951" t="str">
        <f>TEXT(tbl_salesdata[[#This Row],[Order Date]],"dddd")</f>
        <v>Wednesday</v>
      </c>
      <c r="R1951" t="str">
        <f>IF(tbl_salesdata[[#This Row],[Weekdaynum]]&gt;5,"Yes","No")</f>
        <v>No</v>
      </c>
    </row>
    <row r="1952" spans="1:18" x14ac:dyDescent="0.35">
      <c r="A1952">
        <v>344468438</v>
      </c>
      <c r="B1952" s="3">
        <v>44772</v>
      </c>
      <c r="C1952" s="3">
        <v>44782</v>
      </c>
      <c r="D1952" t="s">
        <v>150</v>
      </c>
      <c r="E1952" t="s">
        <v>38</v>
      </c>
      <c r="F1952" t="s">
        <v>13</v>
      </c>
      <c r="G1952" t="s">
        <v>14</v>
      </c>
      <c r="H1952" t="s">
        <v>19</v>
      </c>
      <c r="I1952" s="9">
        <v>4721</v>
      </c>
      <c r="J1952" s="9">
        <v>255.28</v>
      </c>
      <c r="K1952" s="9">
        <v>159.41999999999999</v>
      </c>
      <c r="L1952" s="9">
        <f>tbl_salesdata[[#This Row],[Units Sold]]*tbl_salesdata[[#This Row],[Unit Cost]]</f>
        <v>752621.82</v>
      </c>
      <c r="M1952" s="9">
        <f>tbl_salesdata[[#This Row],[Units Sold]]*tbl_salesdata[[#This Row],[Unit Price]]</f>
        <v>1205176.8800000001</v>
      </c>
      <c r="N1952" s="9">
        <f>tbl_salesdata[[#This Row],[Total Sales]]-tbl_salesdata[[#This Row],[Total Cost]]</f>
        <v>452555.06000000017</v>
      </c>
      <c r="O1952">
        <f>tbl_salesdata[[#This Row],[Ship Date]]-tbl_salesdata[[#This Row],[Order Date]]</f>
        <v>10</v>
      </c>
      <c r="P1952">
        <f>WEEKDAY(tbl_salesdata[[#This Row],[Order Date]],2)</f>
        <v>6</v>
      </c>
      <c r="Q1952" t="str">
        <f>TEXT(tbl_salesdata[[#This Row],[Order Date]],"dddd")</f>
        <v>Saturday</v>
      </c>
      <c r="R1952" t="str">
        <f>IF(tbl_salesdata[[#This Row],[Weekdaynum]]&gt;5,"Yes","No")</f>
        <v>Yes</v>
      </c>
    </row>
    <row r="1953" spans="1:18" hidden="1" x14ac:dyDescent="0.35">
      <c r="A1953">
        <v>346371734</v>
      </c>
      <c r="B1953" s="3">
        <v>44913</v>
      </c>
      <c r="C1953" s="3">
        <v>44920</v>
      </c>
      <c r="D1953" t="s">
        <v>39</v>
      </c>
      <c r="E1953" t="s">
        <v>29</v>
      </c>
      <c r="F1953" t="s">
        <v>25</v>
      </c>
      <c r="G1953" t="s">
        <v>14</v>
      </c>
      <c r="H1953" t="s">
        <v>19</v>
      </c>
      <c r="I1953" s="9">
        <v>7948</v>
      </c>
      <c r="J1953" s="9">
        <v>205.7</v>
      </c>
      <c r="K1953" s="9">
        <v>117.11</v>
      </c>
      <c r="L1953" s="9">
        <f>tbl_salesdata[[#This Row],[Units Sold]]*tbl_salesdata[[#This Row],[Unit Cost]]</f>
        <v>930790.28</v>
      </c>
      <c r="M1953" s="9">
        <f>tbl_salesdata[[#This Row],[Units Sold]]*tbl_salesdata[[#This Row],[Unit Price]]</f>
        <v>1634903.5999999999</v>
      </c>
      <c r="N1953" s="9">
        <f>tbl_salesdata[[#This Row],[Total Sales]]-tbl_salesdata[[#This Row],[Total Cost]]</f>
        <v>704113.31999999983</v>
      </c>
      <c r="O1953">
        <f>tbl_salesdata[[#This Row],[Ship Date]]-tbl_salesdata[[#This Row],[Order Date]]</f>
        <v>7</v>
      </c>
      <c r="P1953">
        <f>WEEKDAY(tbl_salesdata[[#This Row],[Order Date]],2)</f>
        <v>7</v>
      </c>
      <c r="Q1953" t="str">
        <f>TEXT(tbl_salesdata[[#This Row],[Order Date]],"dddd")</f>
        <v>Sunday</v>
      </c>
      <c r="R1953" t="str">
        <f>IF(tbl_salesdata[[#This Row],[Weekdaynum]]&gt;5,"Yes","No")</f>
        <v>Yes</v>
      </c>
    </row>
    <row r="1954" spans="1:18" hidden="1" x14ac:dyDescent="0.35">
      <c r="A1954">
        <v>160751283</v>
      </c>
      <c r="B1954" s="3">
        <v>44498</v>
      </c>
      <c r="C1954" s="3">
        <v>44509</v>
      </c>
      <c r="D1954" t="s">
        <v>102</v>
      </c>
      <c r="E1954" t="s">
        <v>21</v>
      </c>
      <c r="F1954" t="s">
        <v>30</v>
      </c>
      <c r="G1954" t="s">
        <v>18</v>
      </c>
      <c r="H1954" t="s">
        <v>19</v>
      </c>
      <c r="I1954" s="9">
        <v>8732</v>
      </c>
      <c r="J1954" s="9">
        <v>81.73</v>
      </c>
      <c r="K1954" s="9">
        <v>56.67</v>
      </c>
      <c r="L1954" s="9">
        <f>tbl_salesdata[[#This Row],[Units Sold]]*tbl_salesdata[[#This Row],[Unit Cost]]</f>
        <v>494842.44</v>
      </c>
      <c r="M1954" s="9">
        <f>tbl_salesdata[[#This Row],[Units Sold]]*tbl_salesdata[[#This Row],[Unit Price]]</f>
        <v>713666.36</v>
      </c>
      <c r="N1954" s="9">
        <f>tbl_salesdata[[#This Row],[Total Sales]]-tbl_salesdata[[#This Row],[Total Cost]]</f>
        <v>218823.91999999998</v>
      </c>
      <c r="O1954">
        <f>tbl_salesdata[[#This Row],[Ship Date]]-tbl_salesdata[[#This Row],[Order Date]]</f>
        <v>11</v>
      </c>
      <c r="P1954">
        <f>WEEKDAY(tbl_salesdata[[#This Row],[Order Date]],2)</f>
        <v>5</v>
      </c>
      <c r="Q1954" t="str">
        <f>TEXT(tbl_salesdata[[#This Row],[Order Date]],"dddd")</f>
        <v>Friday</v>
      </c>
      <c r="R1954" t="str">
        <f>IF(tbl_salesdata[[#This Row],[Weekdaynum]]&gt;5,"Yes","No")</f>
        <v>No</v>
      </c>
    </row>
    <row r="1955" spans="1:18" x14ac:dyDescent="0.35">
      <c r="A1955">
        <v>941933286</v>
      </c>
      <c r="B1955" s="3">
        <v>43470</v>
      </c>
      <c r="C1955" s="3">
        <v>43473</v>
      </c>
      <c r="D1955" t="s">
        <v>95</v>
      </c>
      <c r="E1955" t="s">
        <v>21</v>
      </c>
      <c r="F1955" t="s">
        <v>17</v>
      </c>
      <c r="G1955" t="s">
        <v>14</v>
      </c>
      <c r="H1955" t="s">
        <v>15</v>
      </c>
      <c r="I1955" s="9">
        <v>7846</v>
      </c>
      <c r="J1955" s="9">
        <v>152.58000000000001</v>
      </c>
      <c r="K1955" s="9">
        <v>97.44</v>
      </c>
      <c r="L1955" s="9">
        <f>tbl_salesdata[[#This Row],[Units Sold]]*tbl_salesdata[[#This Row],[Unit Cost]]</f>
        <v>764514.24</v>
      </c>
      <c r="M1955" s="9">
        <f>tbl_salesdata[[#This Row],[Units Sold]]*tbl_salesdata[[#This Row],[Unit Price]]</f>
        <v>1197142.6800000002</v>
      </c>
      <c r="N1955" s="9">
        <f>tbl_salesdata[[#This Row],[Total Sales]]-tbl_salesdata[[#This Row],[Total Cost]]</f>
        <v>432628.44000000018</v>
      </c>
      <c r="O1955">
        <f>tbl_salesdata[[#This Row],[Ship Date]]-tbl_salesdata[[#This Row],[Order Date]]</f>
        <v>3</v>
      </c>
      <c r="P1955">
        <f>WEEKDAY(tbl_salesdata[[#This Row],[Order Date]],2)</f>
        <v>6</v>
      </c>
      <c r="Q1955" t="str">
        <f>TEXT(tbl_salesdata[[#This Row],[Order Date]],"dddd")</f>
        <v>Saturday</v>
      </c>
      <c r="R1955" t="str">
        <f>IF(tbl_salesdata[[#This Row],[Weekdaynum]]&gt;5,"Yes","No")</f>
        <v>Yes</v>
      </c>
    </row>
    <row r="1956" spans="1:18" hidden="1" x14ac:dyDescent="0.35">
      <c r="A1956">
        <v>224005925</v>
      </c>
      <c r="B1956" s="3">
        <v>43494</v>
      </c>
      <c r="C1956" s="3">
        <v>43515</v>
      </c>
      <c r="D1956" t="s">
        <v>155</v>
      </c>
      <c r="E1956" t="s">
        <v>12</v>
      </c>
      <c r="F1956" t="s">
        <v>17</v>
      </c>
      <c r="G1956" t="s">
        <v>14</v>
      </c>
      <c r="H1956" t="s">
        <v>15</v>
      </c>
      <c r="I1956" s="9">
        <v>7186</v>
      </c>
      <c r="J1956" s="9">
        <v>152.58000000000001</v>
      </c>
      <c r="K1956" s="9">
        <v>97.44</v>
      </c>
      <c r="L1956" s="9">
        <f>tbl_salesdata[[#This Row],[Units Sold]]*tbl_salesdata[[#This Row],[Unit Cost]]</f>
        <v>700203.84</v>
      </c>
      <c r="M1956" s="9">
        <f>tbl_salesdata[[#This Row],[Units Sold]]*tbl_salesdata[[#This Row],[Unit Price]]</f>
        <v>1096439.8800000001</v>
      </c>
      <c r="N1956" s="9">
        <f>tbl_salesdata[[#This Row],[Total Sales]]-tbl_salesdata[[#This Row],[Total Cost]]</f>
        <v>396236.04000000015</v>
      </c>
      <c r="O1956">
        <f>tbl_salesdata[[#This Row],[Ship Date]]-tbl_salesdata[[#This Row],[Order Date]]</f>
        <v>21</v>
      </c>
      <c r="P1956">
        <f>WEEKDAY(tbl_salesdata[[#This Row],[Order Date]],2)</f>
        <v>2</v>
      </c>
      <c r="Q1956" t="str">
        <f>TEXT(tbl_salesdata[[#This Row],[Order Date]],"dddd")</f>
        <v>Tuesday</v>
      </c>
      <c r="R1956" t="str">
        <f>IF(tbl_salesdata[[#This Row],[Weekdaynum]]&gt;5,"Yes","No")</f>
        <v>No</v>
      </c>
    </row>
    <row r="1957" spans="1:18" x14ac:dyDescent="0.35">
      <c r="A1957">
        <v>670026814</v>
      </c>
      <c r="B1957" s="3">
        <v>43988</v>
      </c>
      <c r="C1957" s="3">
        <v>44008</v>
      </c>
      <c r="D1957" t="s">
        <v>101</v>
      </c>
      <c r="E1957" t="s">
        <v>24</v>
      </c>
      <c r="F1957" t="s">
        <v>13</v>
      </c>
      <c r="G1957" t="s">
        <v>14</v>
      </c>
      <c r="H1957" t="s">
        <v>15</v>
      </c>
      <c r="I1957" s="9">
        <v>4679</v>
      </c>
      <c r="J1957" s="9">
        <v>255.28</v>
      </c>
      <c r="K1957" s="9">
        <v>159.41999999999999</v>
      </c>
      <c r="L1957" s="9">
        <f>tbl_salesdata[[#This Row],[Units Sold]]*tbl_salesdata[[#This Row],[Unit Cost]]</f>
        <v>745926.17999999993</v>
      </c>
      <c r="M1957" s="9">
        <f>tbl_salesdata[[#This Row],[Units Sold]]*tbl_salesdata[[#This Row],[Unit Price]]</f>
        <v>1194455.1200000001</v>
      </c>
      <c r="N1957" s="9">
        <f>tbl_salesdata[[#This Row],[Total Sales]]-tbl_salesdata[[#This Row],[Total Cost]]</f>
        <v>448528.94000000018</v>
      </c>
      <c r="O1957">
        <f>tbl_salesdata[[#This Row],[Ship Date]]-tbl_salesdata[[#This Row],[Order Date]]</f>
        <v>20</v>
      </c>
      <c r="P1957">
        <f>WEEKDAY(tbl_salesdata[[#This Row],[Order Date]],2)</f>
        <v>6</v>
      </c>
      <c r="Q1957" t="str">
        <f>TEXT(tbl_salesdata[[#This Row],[Order Date]],"dddd")</f>
        <v>Saturday</v>
      </c>
      <c r="R1957" t="str">
        <f>IF(tbl_salesdata[[#This Row],[Weekdaynum]]&gt;5,"Yes","No")</f>
        <v>Yes</v>
      </c>
    </row>
    <row r="1958" spans="1:18" hidden="1" x14ac:dyDescent="0.35">
      <c r="A1958">
        <v>241392648</v>
      </c>
      <c r="B1958" s="3">
        <v>42788</v>
      </c>
      <c r="C1958" s="3">
        <v>42797</v>
      </c>
      <c r="D1958" t="s">
        <v>175</v>
      </c>
      <c r="E1958" t="s">
        <v>21</v>
      </c>
      <c r="F1958" t="s">
        <v>76</v>
      </c>
      <c r="G1958" t="s">
        <v>14</v>
      </c>
      <c r="H1958" t="s">
        <v>34</v>
      </c>
      <c r="I1958" s="9">
        <v>2304</v>
      </c>
      <c r="J1958" s="9">
        <v>668.27</v>
      </c>
      <c r="K1958" s="9">
        <v>502.54</v>
      </c>
      <c r="L1958" s="9">
        <f>tbl_salesdata[[#This Row],[Units Sold]]*tbl_salesdata[[#This Row],[Unit Cost]]</f>
        <v>1157852.1600000001</v>
      </c>
      <c r="M1958" s="9">
        <f>tbl_salesdata[[#This Row],[Units Sold]]*tbl_salesdata[[#This Row],[Unit Price]]</f>
        <v>1539694.08</v>
      </c>
      <c r="N1958" s="9">
        <f>tbl_salesdata[[#This Row],[Total Sales]]-tbl_salesdata[[#This Row],[Total Cost]]</f>
        <v>381841.91999999993</v>
      </c>
      <c r="O1958">
        <f>tbl_salesdata[[#This Row],[Ship Date]]-tbl_salesdata[[#This Row],[Order Date]]</f>
        <v>9</v>
      </c>
      <c r="P1958">
        <f>WEEKDAY(tbl_salesdata[[#This Row],[Order Date]],2)</f>
        <v>3</v>
      </c>
      <c r="Q1958" t="str">
        <f>TEXT(tbl_salesdata[[#This Row],[Order Date]],"dddd")</f>
        <v>Wednesday</v>
      </c>
      <c r="R1958" t="str">
        <f>IF(tbl_salesdata[[#This Row],[Weekdaynum]]&gt;5,"Yes","No")</f>
        <v>No</v>
      </c>
    </row>
    <row r="1959" spans="1:18" hidden="1" x14ac:dyDescent="0.35">
      <c r="A1959">
        <v>149609172</v>
      </c>
      <c r="B1959" s="3">
        <v>42388</v>
      </c>
      <c r="C1959" s="3">
        <v>42406</v>
      </c>
      <c r="D1959" t="s">
        <v>112</v>
      </c>
      <c r="E1959" t="s">
        <v>12</v>
      </c>
      <c r="F1959" t="s">
        <v>56</v>
      </c>
      <c r="G1959" t="s">
        <v>14</v>
      </c>
      <c r="H1959" t="s">
        <v>19</v>
      </c>
      <c r="I1959" s="9">
        <v>1533</v>
      </c>
      <c r="J1959" s="9">
        <v>9.33</v>
      </c>
      <c r="K1959" s="9">
        <v>6.92</v>
      </c>
      <c r="L1959" s="9">
        <f>tbl_salesdata[[#This Row],[Units Sold]]*tbl_salesdata[[#This Row],[Unit Cost]]</f>
        <v>10608.36</v>
      </c>
      <c r="M1959" s="9">
        <f>tbl_salesdata[[#This Row],[Units Sold]]*tbl_salesdata[[#This Row],[Unit Price]]</f>
        <v>14302.89</v>
      </c>
      <c r="N1959" s="9">
        <f>tbl_salesdata[[#This Row],[Total Sales]]-tbl_salesdata[[#This Row],[Total Cost]]</f>
        <v>3694.5299999999988</v>
      </c>
      <c r="O1959">
        <f>tbl_salesdata[[#This Row],[Ship Date]]-tbl_salesdata[[#This Row],[Order Date]]</f>
        <v>18</v>
      </c>
      <c r="P1959">
        <f>WEEKDAY(tbl_salesdata[[#This Row],[Order Date]],2)</f>
        <v>2</v>
      </c>
      <c r="Q1959" t="str">
        <f>TEXT(tbl_salesdata[[#This Row],[Order Date]],"dddd")</f>
        <v>Tuesday</v>
      </c>
      <c r="R1959" t="str">
        <f>IF(tbl_salesdata[[#This Row],[Weekdaynum]]&gt;5,"Yes","No")</f>
        <v>No</v>
      </c>
    </row>
    <row r="1960" spans="1:18" x14ac:dyDescent="0.35">
      <c r="A1960">
        <v>685750567</v>
      </c>
      <c r="B1960" s="3">
        <v>42056</v>
      </c>
      <c r="C1960" s="3">
        <v>42065</v>
      </c>
      <c r="D1960" t="s">
        <v>187</v>
      </c>
      <c r="E1960" t="s">
        <v>29</v>
      </c>
      <c r="F1960" t="s">
        <v>68</v>
      </c>
      <c r="G1960" t="s">
        <v>14</v>
      </c>
      <c r="H1960" t="s">
        <v>34</v>
      </c>
      <c r="I1960" s="9">
        <v>7687</v>
      </c>
      <c r="J1960" s="9">
        <v>154.06</v>
      </c>
      <c r="K1960" s="9">
        <v>90.93</v>
      </c>
      <c r="L1960" s="9">
        <f>tbl_salesdata[[#This Row],[Units Sold]]*tbl_salesdata[[#This Row],[Unit Cost]]</f>
        <v>698978.91</v>
      </c>
      <c r="M1960" s="9">
        <f>tbl_salesdata[[#This Row],[Units Sold]]*tbl_salesdata[[#This Row],[Unit Price]]</f>
        <v>1184259.22</v>
      </c>
      <c r="N1960" s="9">
        <f>tbl_salesdata[[#This Row],[Total Sales]]-tbl_salesdata[[#This Row],[Total Cost]]</f>
        <v>485280.30999999994</v>
      </c>
      <c r="O1960">
        <f>tbl_salesdata[[#This Row],[Ship Date]]-tbl_salesdata[[#This Row],[Order Date]]</f>
        <v>9</v>
      </c>
      <c r="P1960">
        <f>WEEKDAY(tbl_salesdata[[#This Row],[Order Date]],2)</f>
        <v>6</v>
      </c>
      <c r="Q1960" t="str">
        <f>TEXT(tbl_salesdata[[#This Row],[Order Date]],"dddd")</f>
        <v>Saturday</v>
      </c>
      <c r="R1960" t="str">
        <f>IF(tbl_salesdata[[#This Row],[Weekdaynum]]&gt;5,"Yes","No")</f>
        <v>Yes</v>
      </c>
    </row>
    <row r="1961" spans="1:18" hidden="1" x14ac:dyDescent="0.35">
      <c r="A1961">
        <v>551270186</v>
      </c>
      <c r="B1961" s="3">
        <v>43182</v>
      </c>
      <c r="C1961" s="3">
        <v>43194</v>
      </c>
      <c r="D1961" t="s">
        <v>158</v>
      </c>
      <c r="E1961" t="s">
        <v>12</v>
      </c>
      <c r="F1961" t="s">
        <v>13</v>
      </c>
      <c r="G1961" t="s">
        <v>14</v>
      </c>
      <c r="H1961" t="s">
        <v>15</v>
      </c>
      <c r="I1961" s="9">
        <v>1953</v>
      </c>
      <c r="J1961" s="9">
        <v>255.28</v>
      </c>
      <c r="K1961" s="9">
        <v>159.41999999999999</v>
      </c>
      <c r="L1961" s="9">
        <f>tbl_salesdata[[#This Row],[Units Sold]]*tbl_salesdata[[#This Row],[Unit Cost]]</f>
        <v>311347.25999999995</v>
      </c>
      <c r="M1961" s="9">
        <f>tbl_salesdata[[#This Row],[Units Sold]]*tbl_salesdata[[#This Row],[Unit Price]]</f>
        <v>498561.84</v>
      </c>
      <c r="N1961" s="9">
        <f>tbl_salesdata[[#This Row],[Total Sales]]-tbl_salesdata[[#This Row],[Total Cost]]</f>
        <v>187214.58000000007</v>
      </c>
      <c r="O1961">
        <f>tbl_salesdata[[#This Row],[Ship Date]]-tbl_salesdata[[#This Row],[Order Date]]</f>
        <v>12</v>
      </c>
      <c r="P1961">
        <f>WEEKDAY(tbl_salesdata[[#This Row],[Order Date]],2)</f>
        <v>5</v>
      </c>
      <c r="Q1961" t="str">
        <f>TEXT(tbl_salesdata[[#This Row],[Order Date]],"dddd")</f>
        <v>Friday</v>
      </c>
      <c r="R1961" t="str">
        <f>IF(tbl_salesdata[[#This Row],[Weekdaynum]]&gt;5,"Yes","No")</f>
        <v>No</v>
      </c>
    </row>
    <row r="1962" spans="1:18" hidden="1" x14ac:dyDescent="0.35">
      <c r="A1962">
        <v>940124833</v>
      </c>
      <c r="B1962" s="3">
        <v>42485</v>
      </c>
      <c r="C1962" s="3">
        <v>42500</v>
      </c>
      <c r="D1962" t="s">
        <v>160</v>
      </c>
      <c r="E1962" t="s">
        <v>29</v>
      </c>
      <c r="F1962" t="s">
        <v>33</v>
      </c>
      <c r="G1962" t="s">
        <v>14</v>
      </c>
      <c r="H1962" t="s">
        <v>15</v>
      </c>
      <c r="I1962" s="9">
        <v>2685</v>
      </c>
      <c r="J1962" s="9">
        <v>109.28</v>
      </c>
      <c r="K1962" s="9">
        <v>35.840000000000003</v>
      </c>
      <c r="L1962" s="9">
        <f>tbl_salesdata[[#This Row],[Units Sold]]*tbl_salesdata[[#This Row],[Unit Cost]]</f>
        <v>96230.400000000009</v>
      </c>
      <c r="M1962" s="9">
        <f>tbl_salesdata[[#This Row],[Units Sold]]*tbl_salesdata[[#This Row],[Unit Price]]</f>
        <v>293416.8</v>
      </c>
      <c r="N1962" s="9">
        <f>tbl_salesdata[[#This Row],[Total Sales]]-tbl_salesdata[[#This Row],[Total Cost]]</f>
        <v>197186.39999999997</v>
      </c>
      <c r="O1962">
        <f>tbl_salesdata[[#This Row],[Ship Date]]-tbl_salesdata[[#This Row],[Order Date]]</f>
        <v>15</v>
      </c>
      <c r="P1962">
        <f>WEEKDAY(tbl_salesdata[[#This Row],[Order Date]],2)</f>
        <v>1</v>
      </c>
      <c r="Q1962" t="str">
        <f>TEXT(tbl_salesdata[[#This Row],[Order Date]],"dddd")</f>
        <v>Monday</v>
      </c>
      <c r="R1962" t="str">
        <f>IF(tbl_salesdata[[#This Row],[Weekdaynum]]&gt;5,"Yes","No")</f>
        <v>No</v>
      </c>
    </row>
    <row r="1963" spans="1:18" hidden="1" x14ac:dyDescent="0.35">
      <c r="A1963">
        <v>901789844</v>
      </c>
      <c r="B1963" s="3">
        <v>42087</v>
      </c>
      <c r="C1963" s="3">
        <v>42105</v>
      </c>
      <c r="D1963" t="s">
        <v>117</v>
      </c>
      <c r="E1963" t="s">
        <v>21</v>
      </c>
      <c r="F1963" t="s">
        <v>47</v>
      </c>
      <c r="G1963" t="s">
        <v>14</v>
      </c>
      <c r="H1963" t="s">
        <v>34</v>
      </c>
      <c r="I1963" s="9">
        <v>8509</v>
      </c>
      <c r="J1963" s="9">
        <v>421.89</v>
      </c>
      <c r="K1963" s="9">
        <v>364.69</v>
      </c>
      <c r="L1963" s="9">
        <f>tbl_salesdata[[#This Row],[Units Sold]]*tbl_salesdata[[#This Row],[Unit Cost]]</f>
        <v>3103147.21</v>
      </c>
      <c r="M1963" s="9">
        <f>tbl_salesdata[[#This Row],[Units Sold]]*tbl_salesdata[[#This Row],[Unit Price]]</f>
        <v>3589862.01</v>
      </c>
      <c r="N1963" s="9">
        <f>tbl_salesdata[[#This Row],[Total Sales]]-tbl_salesdata[[#This Row],[Total Cost]]</f>
        <v>486714.79999999981</v>
      </c>
      <c r="O1963">
        <f>tbl_salesdata[[#This Row],[Ship Date]]-tbl_salesdata[[#This Row],[Order Date]]</f>
        <v>18</v>
      </c>
      <c r="P1963">
        <f>WEEKDAY(tbl_salesdata[[#This Row],[Order Date]],2)</f>
        <v>2</v>
      </c>
      <c r="Q1963" t="str">
        <f>TEXT(tbl_salesdata[[#This Row],[Order Date]],"dddd")</f>
        <v>Tuesday</v>
      </c>
      <c r="R1963" t="str">
        <f>IF(tbl_salesdata[[#This Row],[Weekdaynum]]&gt;5,"Yes","No")</f>
        <v>No</v>
      </c>
    </row>
    <row r="1964" spans="1:18" hidden="1" x14ac:dyDescent="0.35">
      <c r="A1964">
        <v>784751546</v>
      </c>
      <c r="B1964" s="3">
        <v>44285</v>
      </c>
      <c r="C1964" s="3">
        <v>44296</v>
      </c>
      <c r="D1964" t="s">
        <v>82</v>
      </c>
      <c r="E1964" t="s">
        <v>32</v>
      </c>
      <c r="F1964" t="s">
        <v>47</v>
      </c>
      <c r="G1964" t="s">
        <v>14</v>
      </c>
      <c r="H1964" t="s">
        <v>26</v>
      </c>
      <c r="I1964" s="9">
        <v>4276</v>
      </c>
      <c r="J1964" s="9">
        <v>421.89</v>
      </c>
      <c r="K1964" s="9">
        <v>364.69</v>
      </c>
      <c r="L1964" s="9">
        <f>tbl_salesdata[[#This Row],[Units Sold]]*tbl_salesdata[[#This Row],[Unit Cost]]</f>
        <v>1559414.44</v>
      </c>
      <c r="M1964" s="9">
        <f>tbl_salesdata[[#This Row],[Units Sold]]*tbl_salesdata[[#This Row],[Unit Price]]</f>
        <v>1804001.64</v>
      </c>
      <c r="N1964" s="9">
        <f>tbl_salesdata[[#This Row],[Total Sales]]-tbl_salesdata[[#This Row],[Total Cost]]</f>
        <v>244587.19999999995</v>
      </c>
      <c r="O1964">
        <f>tbl_salesdata[[#This Row],[Ship Date]]-tbl_salesdata[[#This Row],[Order Date]]</f>
        <v>11</v>
      </c>
      <c r="P1964">
        <f>WEEKDAY(tbl_salesdata[[#This Row],[Order Date]],2)</f>
        <v>2</v>
      </c>
      <c r="Q1964" t="str">
        <f>TEXT(tbl_salesdata[[#This Row],[Order Date]],"dddd")</f>
        <v>Tuesday</v>
      </c>
      <c r="R1964" t="str">
        <f>IF(tbl_salesdata[[#This Row],[Weekdaynum]]&gt;5,"Yes","No")</f>
        <v>No</v>
      </c>
    </row>
    <row r="1965" spans="1:18" hidden="1" x14ac:dyDescent="0.35">
      <c r="A1965">
        <v>107808768</v>
      </c>
      <c r="B1965" s="3">
        <v>42761</v>
      </c>
      <c r="C1965" s="3">
        <v>42782</v>
      </c>
      <c r="D1965" t="s">
        <v>141</v>
      </c>
      <c r="E1965" t="s">
        <v>38</v>
      </c>
      <c r="F1965" t="s">
        <v>30</v>
      </c>
      <c r="G1965" t="s">
        <v>14</v>
      </c>
      <c r="H1965" t="s">
        <v>15</v>
      </c>
      <c r="I1965" s="9">
        <v>1865</v>
      </c>
      <c r="J1965" s="9">
        <v>81.73</v>
      </c>
      <c r="K1965" s="9">
        <v>56.67</v>
      </c>
      <c r="L1965" s="9">
        <f>tbl_salesdata[[#This Row],[Units Sold]]*tbl_salesdata[[#This Row],[Unit Cost]]</f>
        <v>105689.55</v>
      </c>
      <c r="M1965" s="9">
        <f>tbl_salesdata[[#This Row],[Units Sold]]*tbl_salesdata[[#This Row],[Unit Price]]</f>
        <v>152426.45000000001</v>
      </c>
      <c r="N1965" s="9">
        <f>tbl_salesdata[[#This Row],[Total Sales]]-tbl_salesdata[[#This Row],[Total Cost]]</f>
        <v>46736.900000000009</v>
      </c>
      <c r="O1965">
        <f>tbl_salesdata[[#This Row],[Ship Date]]-tbl_salesdata[[#This Row],[Order Date]]</f>
        <v>21</v>
      </c>
      <c r="P1965">
        <f>WEEKDAY(tbl_salesdata[[#This Row],[Order Date]],2)</f>
        <v>4</v>
      </c>
      <c r="Q1965" t="str">
        <f>TEXT(tbl_salesdata[[#This Row],[Order Date]],"dddd")</f>
        <v>Thursday</v>
      </c>
      <c r="R1965" t="str">
        <f>IF(tbl_salesdata[[#This Row],[Weekdaynum]]&gt;5,"Yes","No")</f>
        <v>No</v>
      </c>
    </row>
    <row r="1966" spans="1:18" x14ac:dyDescent="0.35">
      <c r="A1966">
        <v>905132520</v>
      </c>
      <c r="B1966" s="3">
        <v>44527</v>
      </c>
      <c r="C1966" s="3">
        <v>44530</v>
      </c>
      <c r="D1966" t="s">
        <v>155</v>
      </c>
      <c r="E1966" t="s">
        <v>12</v>
      </c>
      <c r="F1966" t="s">
        <v>68</v>
      </c>
      <c r="G1966" t="s">
        <v>14</v>
      </c>
      <c r="H1966" t="s">
        <v>34</v>
      </c>
      <c r="I1966" s="9">
        <v>7681</v>
      </c>
      <c r="J1966" s="9">
        <v>154.06</v>
      </c>
      <c r="K1966" s="9">
        <v>90.93</v>
      </c>
      <c r="L1966" s="9">
        <f>tbl_salesdata[[#This Row],[Units Sold]]*tbl_salesdata[[#This Row],[Unit Cost]]</f>
        <v>698433.33000000007</v>
      </c>
      <c r="M1966" s="9">
        <f>tbl_salesdata[[#This Row],[Units Sold]]*tbl_salesdata[[#This Row],[Unit Price]]</f>
        <v>1183334.8600000001</v>
      </c>
      <c r="N1966" s="9">
        <f>tbl_salesdata[[#This Row],[Total Sales]]-tbl_salesdata[[#This Row],[Total Cost]]</f>
        <v>484901.53</v>
      </c>
      <c r="O1966">
        <f>tbl_salesdata[[#This Row],[Ship Date]]-tbl_salesdata[[#This Row],[Order Date]]</f>
        <v>3</v>
      </c>
      <c r="P1966">
        <f>WEEKDAY(tbl_salesdata[[#This Row],[Order Date]],2)</f>
        <v>6</v>
      </c>
      <c r="Q1966" t="str">
        <f>TEXT(tbl_salesdata[[#This Row],[Order Date]],"dddd")</f>
        <v>Saturday</v>
      </c>
      <c r="R1966" t="str">
        <f>IF(tbl_salesdata[[#This Row],[Weekdaynum]]&gt;5,"Yes","No")</f>
        <v>Yes</v>
      </c>
    </row>
    <row r="1967" spans="1:18" hidden="1" x14ac:dyDescent="0.35">
      <c r="A1967">
        <v>900967586</v>
      </c>
      <c r="B1967" s="3">
        <v>43866</v>
      </c>
      <c r="C1967" s="3">
        <v>43872</v>
      </c>
      <c r="D1967" t="s">
        <v>166</v>
      </c>
      <c r="E1967" t="s">
        <v>38</v>
      </c>
      <c r="F1967" t="s">
        <v>56</v>
      </c>
      <c r="G1967" t="s">
        <v>14</v>
      </c>
      <c r="H1967" t="s">
        <v>26</v>
      </c>
      <c r="I1967" s="9">
        <v>5185</v>
      </c>
      <c r="J1967" s="9">
        <v>9.33</v>
      </c>
      <c r="K1967" s="9">
        <v>6.92</v>
      </c>
      <c r="L1967" s="9">
        <f>tbl_salesdata[[#This Row],[Units Sold]]*tbl_salesdata[[#This Row],[Unit Cost]]</f>
        <v>35880.199999999997</v>
      </c>
      <c r="M1967" s="9">
        <f>tbl_salesdata[[#This Row],[Units Sold]]*tbl_salesdata[[#This Row],[Unit Price]]</f>
        <v>48376.05</v>
      </c>
      <c r="N1967" s="9">
        <f>tbl_salesdata[[#This Row],[Total Sales]]-tbl_salesdata[[#This Row],[Total Cost]]</f>
        <v>12495.850000000006</v>
      </c>
      <c r="O1967">
        <f>tbl_salesdata[[#This Row],[Ship Date]]-tbl_salesdata[[#This Row],[Order Date]]</f>
        <v>6</v>
      </c>
      <c r="P1967">
        <f>WEEKDAY(tbl_salesdata[[#This Row],[Order Date]],2)</f>
        <v>3</v>
      </c>
      <c r="Q1967" t="str">
        <f>TEXT(tbl_salesdata[[#This Row],[Order Date]],"dddd")</f>
        <v>Wednesday</v>
      </c>
      <c r="R1967" t="str">
        <f>IF(tbl_salesdata[[#This Row],[Weekdaynum]]&gt;5,"Yes","No")</f>
        <v>No</v>
      </c>
    </row>
    <row r="1968" spans="1:18" hidden="1" x14ac:dyDescent="0.35">
      <c r="A1968">
        <v>410229337</v>
      </c>
      <c r="B1968" s="3">
        <v>42695</v>
      </c>
      <c r="C1968" s="3">
        <v>42715</v>
      </c>
      <c r="D1968" t="s">
        <v>107</v>
      </c>
      <c r="E1968" t="s">
        <v>21</v>
      </c>
      <c r="F1968" t="s">
        <v>40</v>
      </c>
      <c r="G1968" t="s">
        <v>14</v>
      </c>
      <c r="H1968" t="s">
        <v>15</v>
      </c>
      <c r="I1968" s="9">
        <v>4832</v>
      </c>
      <c r="J1968" s="9">
        <v>651.21</v>
      </c>
      <c r="K1968" s="9">
        <v>524.96</v>
      </c>
      <c r="L1968" s="9">
        <f>tbl_salesdata[[#This Row],[Units Sold]]*tbl_salesdata[[#This Row],[Unit Cost]]</f>
        <v>2536606.7200000002</v>
      </c>
      <c r="M1968" s="9">
        <f>tbl_salesdata[[#This Row],[Units Sold]]*tbl_salesdata[[#This Row],[Unit Price]]</f>
        <v>3146646.72</v>
      </c>
      <c r="N1968" s="9">
        <f>tbl_salesdata[[#This Row],[Total Sales]]-tbl_salesdata[[#This Row],[Total Cost]]</f>
        <v>610040</v>
      </c>
      <c r="O1968">
        <f>tbl_salesdata[[#This Row],[Ship Date]]-tbl_salesdata[[#This Row],[Order Date]]</f>
        <v>20</v>
      </c>
      <c r="P1968">
        <f>WEEKDAY(tbl_salesdata[[#This Row],[Order Date]],2)</f>
        <v>1</v>
      </c>
      <c r="Q1968" t="str">
        <f>TEXT(tbl_salesdata[[#This Row],[Order Date]],"dddd")</f>
        <v>Monday</v>
      </c>
      <c r="R1968" t="str">
        <f>IF(tbl_salesdata[[#This Row],[Weekdaynum]]&gt;5,"Yes","No")</f>
        <v>No</v>
      </c>
    </row>
    <row r="1969" spans="1:18" hidden="1" x14ac:dyDescent="0.35">
      <c r="A1969">
        <v>837906920</v>
      </c>
      <c r="B1969" s="3">
        <v>42829</v>
      </c>
      <c r="C1969" s="3">
        <v>42835</v>
      </c>
      <c r="D1969" t="s">
        <v>71</v>
      </c>
      <c r="E1969" t="s">
        <v>21</v>
      </c>
      <c r="F1969" t="s">
        <v>22</v>
      </c>
      <c r="G1969" t="s">
        <v>14</v>
      </c>
      <c r="H1969" t="s">
        <v>26</v>
      </c>
      <c r="I1969" s="9">
        <v>4133</v>
      </c>
      <c r="J1969" s="9">
        <v>47.45</v>
      </c>
      <c r="K1969" s="9">
        <v>31.79</v>
      </c>
      <c r="L1969" s="9">
        <f>tbl_salesdata[[#This Row],[Units Sold]]*tbl_salesdata[[#This Row],[Unit Cost]]</f>
        <v>131388.07</v>
      </c>
      <c r="M1969" s="9">
        <f>tbl_salesdata[[#This Row],[Units Sold]]*tbl_salesdata[[#This Row],[Unit Price]]</f>
        <v>196110.85</v>
      </c>
      <c r="N1969" s="9">
        <f>tbl_salesdata[[#This Row],[Total Sales]]-tbl_salesdata[[#This Row],[Total Cost]]</f>
        <v>64722.78</v>
      </c>
      <c r="O1969">
        <f>tbl_salesdata[[#This Row],[Ship Date]]-tbl_salesdata[[#This Row],[Order Date]]</f>
        <v>6</v>
      </c>
      <c r="P1969">
        <f>WEEKDAY(tbl_salesdata[[#This Row],[Order Date]],2)</f>
        <v>2</v>
      </c>
      <c r="Q1969" t="str">
        <f>TEXT(tbl_salesdata[[#This Row],[Order Date]],"dddd")</f>
        <v>Tuesday</v>
      </c>
      <c r="R1969" t="str">
        <f>IF(tbl_salesdata[[#This Row],[Weekdaynum]]&gt;5,"Yes","No")</f>
        <v>No</v>
      </c>
    </row>
    <row r="1970" spans="1:18" x14ac:dyDescent="0.35">
      <c r="A1970">
        <v>410803115</v>
      </c>
      <c r="B1970" s="3">
        <v>42924</v>
      </c>
      <c r="C1970" s="3">
        <v>42945</v>
      </c>
      <c r="D1970" t="s">
        <v>92</v>
      </c>
      <c r="E1970" t="s">
        <v>32</v>
      </c>
      <c r="F1970" t="s">
        <v>13</v>
      </c>
      <c r="G1970" t="s">
        <v>18</v>
      </c>
      <c r="H1970" t="s">
        <v>26</v>
      </c>
      <c r="I1970" s="9">
        <v>4626</v>
      </c>
      <c r="J1970" s="9">
        <v>255.28</v>
      </c>
      <c r="K1970" s="9">
        <v>159.41999999999999</v>
      </c>
      <c r="L1970" s="9">
        <f>tbl_salesdata[[#This Row],[Units Sold]]*tbl_salesdata[[#This Row],[Unit Cost]]</f>
        <v>737476.91999999993</v>
      </c>
      <c r="M1970" s="9">
        <f>tbl_salesdata[[#This Row],[Units Sold]]*tbl_salesdata[[#This Row],[Unit Price]]</f>
        <v>1180925.28</v>
      </c>
      <c r="N1970" s="9">
        <f>tbl_salesdata[[#This Row],[Total Sales]]-tbl_salesdata[[#This Row],[Total Cost]]</f>
        <v>443448.3600000001</v>
      </c>
      <c r="O1970">
        <f>tbl_salesdata[[#This Row],[Ship Date]]-tbl_salesdata[[#This Row],[Order Date]]</f>
        <v>21</v>
      </c>
      <c r="P1970">
        <f>WEEKDAY(tbl_salesdata[[#This Row],[Order Date]],2)</f>
        <v>6</v>
      </c>
      <c r="Q1970" t="str">
        <f>TEXT(tbl_salesdata[[#This Row],[Order Date]],"dddd")</f>
        <v>Saturday</v>
      </c>
      <c r="R1970" t="str">
        <f>IF(tbl_salesdata[[#This Row],[Weekdaynum]]&gt;5,"Yes","No")</f>
        <v>Yes</v>
      </c>
    </row>
    <row r="1971" spans="1:18" hidden="1" x14ac:dyDescent="0.35">
      <c r="A1971">
        <v>400267398</v>
      </c>
      <c r="B1971" s="3">
        <v>43657</v>
      </c>
      <c r="C1971" s="3">
        <v>43670</v>
      </c>
      <c r="D1971" t="s">
        <v>48</v>
      </c>
      <c r="E1971" t="s">
        <v>21</v>
      </c>
      <c r="F1971" t="s">
        <v>17</v>
      </c>
      <c r="G1971" t="s">
        <v>18</v>
      </c>
      <c r="H1971" t="s">
        <v>15</v>
      </c>
      <c r="I1971" s="9">
        <v>6873</v>
      </c>
      <c r="J1971" s="9">
        <v>152.58000000000001</v>
      </c>
      <c r="K1971" s="9">
        <v>97.44</v>
      </c>
      <c r="L1971" s="9">
        <f>tbl_salesdata[[#This Row],[Units Sold]]*tbl_salesdata[[#This Row],[Unit Cost]]</f>
        <v>669705.12</v>
      </c>
      <c r="M1971" s="9">
        <f>tbl_salesdata[[#This Row],[Units Sold]]*tbl_salesdata[[#This Row],[Unit Price]]</f>
        <v>1048682.3400000001</v>
      </c>
      <c r="N1971" s="9">
        <f>tbl_salesdata[[#This Row],[Total Sales]]-tbl_salesdata[[#This Row],[Total Cost]]</f>
        <v>378977.22000000009</v>
      </c>
      <c r="O1971">
        <f>tbl_salesdata[[#This Row],[Ship Date]]-tbl_salesdata[[#This Row],[Order Date]]</f>
        <v>13</v>
      </c>
      <c r="P1971">
        <f>WEEKDAY(tbl_salesdata[[#This Row],[Order Date]],2)</f>
        <v>4</v>
      </c>
      <c r="Q1971" t="str">
        <f>TEXT(tbl_salesdata[[#This Row],[Order Date]],"dddd")</f>
        <v>Thursday</v>
      </c>
      <c r="R1971" t="str">
        <f>IF(tbl_salesdata[[#This Row],[Weekdaynum]]&gt;5,"Yes","No")</f>
        <v>No</v>
      </c>
    </row>
    <row r="1972" spans="1:18" hidden="1" x14ac:dyDescent="0.35">
      <c r="A1972">
        <v>836610448</v>
      </c>
      <c r="B1972" s="3">
        <v>44864</v>
      </c>
      <c r="C1972" s="3">
        <v>44869</v>
      </c>
      <c r="D1972" t="s">
        <v>120</v>
      </c>
      <c r="E1972" t="s">
        <v>38</v>
      </c>
      <c r="F1972" t="s">
        <v>68</v>
      </c>
      <c r="G1972" t="s">
        <v>18</v>
      </c>
      <c r="H1972" t="s">
        <v>15</v>
      </c>
      <c r="I1972" s="9">
        <v>478</v>
      </c>
      <c r="J1972" s="9">
        <v>154.06</v>
      </c>
      <c r="K1972" s="9">
        <v>90.93</v>
      </c>
      <c r="L1972" s="9">
        <f>tbl_salesdata[[#This Row],[Units Sold]]*tbl_salesdata[[#This Row],[Unit Cost]]</f>
        <v>43464.54</v>
      </c>
      <c r="M1972" s="9">
        <f>tbl_salesdata[[#This Row],[Units Sold]]*tbl_salesdata[[#This Row],[Unit Price]]</f>
        <v>73640.680000000008</v>
      </c>
      <c r="N1972" s="9">
        <f>tbl_salesdata[[#This Row],[Total Sales]]-tbl_salesdata[[#This Row],[Total Cost]]</f>
        <v>30176.140000000007</v>
      </c>
      <c r="O1972">
        <f>tbl_salesdata[[#This Row],[Ship Date]]-tbl_salesdata[[#This Row],[Order Date]]</f>
        <v>5</v>
      </c>
      <c r="P1972">
        <f>WEEKDAY(tbl_salesdata[[#This Row],[Order Date]],2)</f>
        <v>7</v>
      </c>
      <c r="Q1972" t="str">
        <f>TEXT(tbl_salesdata[[#This Row],[Order Date]],"dddd")</f>
        <v>Sunday</v>
      </c>
      <c r="R1972" t="str">
        <f>IF(tbl_salesdata[[#This Row],[Weekdaynum]]&gt;5,"Yes","No")</f>
        <v>Yes</v>
      </c>
    </row>
    <row r="1973" spans="1:18" hidden="1" x14ac:dyDescent="0.35">
      <c r="A1973">
        <v>294689643</v>
      </c>
      <c r="B1973" s="3">
        <v>43126</v>
      </c>
      <c r="C1973" s="3">
        <v>43138</v>
      </c>
      <c r="D1973" t="s">
        <v>136</v>
      </c>
      <c r="E1973" t="s">
        <v>38</v>
      </c>
      <c r="F1973" t="s">
        <v>25</v>
      </c>
      <c r="G1973" t="s">
        <v>14</v>
      </c>
      <c r="H1973" t="s">
        <v>34</v>
      </c>
      <c r="I1973" s="9">
        <v>4069</v>
      </c>
      <c r="J1973" s="9">
        <v>205.7</v>
      </c>
      <c r="K1973" s="9">
        <v>117.11</v>
      </c>
      <c r="L1973" s="9">
        <f>tbl_salesdata[[#This Row],[Units Sold]]*tbl_salesdata[[#This Row],[Unit Cost]]</f>
        <v>476520.59</v>
      </c>
      <c r="M1973" s="9">
        <f>tbl_salesdata[[#This Row],[Units Sold]]*tbl_salesdata[[#This Row],[Unit Price]]</f>
        <v>836993.29999999993</v>
      </c>
      <c r="N1973" s="9">
        <f>tbl_salesdata[[#This Row],[Total Sales]]-tbl_salesdata[[#This Row],[Total Cost]]</f>
        <v>360472.7099999999</v>
      </c>
      <c r="O1973">
        <f>tbl_salesdata[[#This Row],[Ship Date]]-tbl_salesdata[[#This Row],[Order Date]]</f>
        <v>12</v>
      </c>
      <c r="P1973">
        <f>WEEKDAY(tbl_salesdata[[#This Row],[Order Date]],2)</f>
        <v>5</v>
      </c>
      <c r="Q1973" t="str">
        <f>TEXT(tbl_salesdata[[#This Row],[Order Date]],"dddd")</f>
        <v>Friday</v>
      </c>
      <c r="R1973" t="str">
        <f>IF(tbl_salesdata[[#This Row],[Weekdaynum]]&gt;5,"Yes","No")</f>
        <v>No</v>
      </c>
    </row>
    <row r="1974" spans="1:18" hidden="1" x14ac:dyDescent="0.35">
      <c r="A1974">
        <v>276116311</v>
      </c>
      <c r="B1974" s="3">
        <v>42097</v>
      </c>
      <c r="C1974" s="3">
        <v>42100</v>
      </c>
      <c r="D1974" t="s">
        <v>210</v>
      </c>
      <c r="E1974" t="s">
        <v>38</v>
      </c>
      <c r="F1974" t="s">
        <v>22</v>
      </c>
      <c r="G1974" t="s">
        <v>14</v>
      </c>
      <c r="H1974" t="s">
        <v>15</v>
      </c>
      <c r="I1974" s="9">
        <v>7807</v>
      </c>
      <c r="J1974" s="9">
        <v>47.45</v>
      </c>
      <c r="K1974" s="9">
        <v>31.79</v>
      </c>
      <c r="L1974" s="9">
        <f>tbl_salesdata[[#This Row],[Units Sold]]*tbl_salesdata[[#This Row],[Unit Cost]]</f>
        <v>248184.53</v>
      </c>
      <c r="M1974" s="9">
        <f>tbl_salesdata[[#This Row],[Units Sold]]*tbl_salesdata[[#This Row],[Unit Price]]</f>
        <v>370442.15</v>
      </c>
      <c r="N1974" s="9">
        <f>tbl_salesdata[[#This Row],[Total Sales]]-tbl_salesdata[[#This Row],[Total Cost]]</f>
        <v>122257.62000000002</v>
      </c>
      <c r="O1974">
        <f>tbl_salesdata[[#This Row],[Ship Date]]-tbl_salesdata[[#This Row],[Order Date]]</f>
        <v>3</v>
      </c>
      <c r="P1974">
        <f>WEEKDAY(tbl_salesdata[[#This Row],[Order Date]],2)</f>
        <v>5</v>
      </c>
      <c r="Q1974" t="str">
        <f>TEXT(tbl_salesdata[[#This Row],[Order Date]],"dddd")</f>
        <v>Friday</v>
      </c>
      <c r="R1974" t="str">
        <f>IF(tbl_salesdata[[#This Row],[Weekdaynum]]&gt;5,"Yes","No")</f>
        <v>No</v>
      </c>
    </row>
    <row r="1975" spans="1:18" hidden="1" x14ac:dyDescent="0.35">
      <c r="A1975">
        <v>552814280</v>
      </c>
      <c r="B1975" s="3">
        <v>44281</v>
      </c>
      <c r="C1975" s="3">
        <v>44283</v>
      </c>
      <c r="D1975" t="s">
        <v>96</v>
      </c>
      <c r="E1975" t="s">
        <v>29</v>
      </c>
      <c r="F1975" t="s">
        <v>47</v>
      </c>
      <c r="G1975" t="s">
        <v>18</v>
      </c>
      <c r="H1975" t="s">
        <v>15</v>
      </c>
      <c r="I1975" s="9">
        <v>8885</v>
      </c>
      <c r="J1975" s="9">
        <v>421.89</v>
      </c>
      <c r="K1975" s="9">
        <v>364.69</v>
      </c>
      <c r="L1975" s="9">
        <f>tbl_salesdata[[#This Row],[Units Sold]]*tbl_salesdata[[#This Row],[Unit Cost]]</f>
        <v>3240270.65</v>
      </c>
      <c r="M1975" s="9">
        <f>tbl_salesdata[[#This Row],[Units Sold]]*tbl_salesdata[[#This Row],[Unit Price]]</f>
        <v>3748492.65</v>
      </c>
      <c r="N1975" s="9">
        <f>tbl_salesdata[[#This Row],[Total Sales]]-tbl_salesdata[[#This Row],[Total Cost]]</f>
        <v>508222</v>
      </c>
      <c r="O1975">
        <f>tbl_salesdata[[#This Row],[Ship Date]]-tbl_salesdata[[#This Row],[Order Date]]</f>
        <v>2</v>
      </c>
      <c r="P1975">
        <f>WEEKDAY(tbl_salesdata[[#This Row],[Order Date]],2)</f>
        <v>5</v>
      </c>
      <c r="Q1975" t="str">
        <f>TEXT(tbl_salesdata[[#This Row],[Order Date]],"dddd")</f>
        <v>Friday</v>
      </c>
      <c r="R1975" t="str">
        <f>IF(tbl_salesdata[[#This Row],[Weekdaynum]]&gt;5,"Yes","No")</f>
        <v>No</v>
      </c>
    </row>
    <row r="1976" spans="1:18" x14ac:dyDescent="0.35">
      <c r="A1976">
        <v>172676599</v>
      </c>
      <c r="B1976" s="3">
        <v>42819</v>
      </c>
      <c r="C1976" s="3">
        <v>42835</v>
      </c>
      <c r="D1976" t="s">
        <v>208</v>
      </c>
      <c r="E1976" t="s">
        <v>12</v>
      </c>
      <c r="F1976" t="s">
        <v>17</v>
      </c>
      <c r="G1976" t="s">
        <v>18</v>
      </c>
      <c r="H1976" t="s">
        <v>19</v>
      </c>
      <c r="I1976" s="9">
        <v>7698</v>
      </c>
      <c r="J1976" s="9">
        <v>152.58000000000001</v>
      </c>
      <c r="K1976" s="9">
        <v>97.44</v>
      </c>
      <c r="L1976" s="9">
        <f>tbl_salesdata[[#This Row],[Units Sold]]*tbl_salesdata[[#This Row],[Unit Cost]]</f>
        <v>750093.12</v>
      </c>
      <c r="M1976" s="9">
        <f>tbl_salesdata[[#This Row],[Units Sold]]*tbl_salesdata[[#This Row],[Unit Price]]</f>
        <v>1174560.8400000001</v>
      </c>
      <c r="N1976" s="9">
        <f>tbl_salesdata[[#This Row],[Total Sales]]-tbl_salesdata[[#This Row],[Total Cost]]</f>
        <v>424467.72000000009</v>
      </c>
      <c r="O1976">
        <f>tbl_salesdata[[#This Row],[Ship Date]]-tbl_salesdata[[#This Row],[Order Date]]</f>
        <v>16</v>
      </c>
      <c r="P1976">
        <f>WEEKDAY(tbl_salesdata[[#This Row],[Order Date]],2)</f>
        <v>6</v>
      </c>
      <c r="Q1976" t="str">
        <f>TEXT(tbl_salesdata[[#This Row],[Order Date]],"dddd")</f>
        <v>Saturday</v>
      </c>
      <c r="R1976" t="str">
        <f>IF(tbl_salesdata[[#This Row],[Weekdaynum]]&gt;5,"Yes","No")</f>
        <v>Yes</v>
      </c>
    </row>
    <row r="1977" spans="1:18" x14ac:dyDescent="0.35">
      <c r="A1977">
        <v>151751935</v>
      </c>
      <c r="B1977" s="3">
        <v>44240</v>
      </c>
      <c r="C1977" s="3">
        <v>44252</v>
      </c>
      <c r="D1977" t="s">
        <v>137</v>
      </c>
      <c r="E1977" t="s">
        <v>38</v>
      </c>
      <c r="F1977" t="s">
        <v>25</v>
      </c>
      <c r="G1977" t="s">
        <v>14</v>
      </c>
      <c r="H1977" t="s">
        <v>19</v>
      </c>
      <c r="I1977" s="9">
        <v>5625</v>
      </c>
      <c r="J1977" s="9">
        <v>205.7</v>
      </c>
      <c r="K1977" s="9">
        <v>117.11</v>
      </c>
      <c r="L1977" s="9">
        <f>tbl_salesdata[[#This Row],[Units Sold]]*tbl_salesdata[[#This Row],[Unit Cost]]</f>
        <v>658743.75</v>
      </c>
      <c r="M1977" s="9">
        <f>tbl_salesdata[[#This Row],[Units Sold]]*tbl_salesdata[[#This Row],[Unit Price]]</f>
        <v>1157062.5</v>
      </c>
      <c r="N1977" s="9">
        <f>tbl_salesdata[[#This Row],[Total Sales]]-tbl_salesdata[[#This Row],[Total Cost]]</f>
        <v>498318.75</v>
      </c>
      <c r="O1977">
        <f>tbl_salesdata[[#This Row],[Ship Date]]-tbl_salesdata[[#This Row],[Order Date]]</f>
        <v>12</v>
      </c>
      <c r="P1977">
        <f>WEEKDAY(tbl_salesdata[[#This Row],[Order Date]],2)</f>
        <v>6</v>
      </c>
      <c r="Q1977" t="str">
        <f>TEXT(tbl_salesdata[[#This Row],[Order Date]],"dddd")</f>
        <v>Saturday</v>
      </c>
      <c r="R1977" t="str">
        <f>IF(tbl_salesdata[[#This Row],[Weekdaynum]]&gt;5,"Yes","No")</f>
        <v>Yes</v>
      </c>
    </row>
    <row r="1978" spans="1:18" hidden="1" x14ac:dyDescent="0.35">
      <c r="A1978">
        <v>578461778</v>
      </c>
      <c r="B1978" s="3">
        <v>43469</v>
      </c>
      <c r="C1978" s="3">
        <v>43482</v>
      </c>
      <c r="D1978" t="s">
        <v>105</v>
      </c>
      <c r="E1978" t="s">
        <v>12</v>
      </c>
      <c r="F1978" t="s">
        <v>22</v>
      </c>
      <c r="G1978" t="s">
        <v>14</v>
      </c>
      <c r="H1978" t="s">
        <v>19</v>
      </c>
      <c r="I1978" s="9">
        <v>8550</v>
      </c>
      <c r="J1978" s="9">
        <v>47.45</v>
      </c>
      <c r="K1978" s="9">
        <v>31.79</v>
      </c>
      <c r="L1978" s="9">
        <f>tbl_salesdata[[#This Row],[Units Sold]]*tbl_salesdata[[#This Row],[Unit Cost]]</f>
        <v>271804.5</v>
      </c>
      <c r="M1978" s="9">
        <f>tbl_salesdata[[#This Row],[Units Sold]]*tbl_salesdata[[#This Row],[Unit Price]]</f>
        <v>405697.5</v>
      </c>
      <c r="N1978" s="9">
        <f>tbl_salesdata[[#This Row],[Total Sales]]-tbl_salesdata[[#This Row],[Total Cost]]</f>
        <v>133893</v>
      </c>
      <c r="O1978">
        <f>tbl_salesdata[[#This Row],[Ship Date]]-tbl_salesdata[[#This Row],[Order Date]]</f>
        <v>13</v>
      </c>
      <c r="P1978">
        <f>WEEKDAY(tbl_salesdata[[#This Row],[Order Date]],2)</f>
        <v>5</v>
      </c>
      <c r="Q1978" t="str">
        <f>TEXT(tbl_salesdata[[#This Row],[Order Date]],"dddd")</f>
        <v>Friday</v>
      </c>
      <c r="R1978" t="str">
        <f>IF(tbl_salesdata[[#This Row],[Weekdaynum]]&gt;5,"Yes","No")</f>
        <v>No</v>
      </c>
    </row>
    <row r="1979" spans="1:18" hidden="1" x14ac:dyDescent="0.35">
      <c r="A1979">
        <v>711733233</v>
      </c>
      <c r="B1979" s="3">
        <v>43857</v>
      </c>
      <c r="C1979" s="3">
        <v>43870</v>
      </c>
      <c r="D1979" t="s">
        <v>110</v>
      </c>
      <c r="E1979" t="s">
        <v>38</v>
      </c>
      <c r="F1979" t="s">
        <v>68</v>
      </c>
      <c r="G1979" t="s">
        <v>18</v>
      </c>
      <c r="H1979" t="s">
        <v>26</v>
      </c>
      <c r="I1979" s="9">
        <v>6535</v>
      </c>
      <c r="J1979" s="9">
        <v>154.06</v>
      </c>
      <c r="K1979" s="9">
        <v>90.93</v>
      </c>
      <c r="L1979" s="9">
        <f>tbl_salesdata[[#This Row],[Units Sold]]*tbl_salesdata[[#This Row],[Unit Cost]]</f>
        <v>594227.55000000005</v>
      </c>
      <c r="M1979" s="9">
        <f>tbl_salesdata[[#This Row],[Units Sold]]*tbl_salesdata[[#This Row],[Unit Price]]</f>
        <v>1006782.1</v>
      </c>
      <c r="N1979" s="9">
        <f>tbl_salesdata[[#This Row],[Total Sales]]-tbl_salesdata[[#This Row],[Total Cost]]</f>
        <v>412554.54999999993</v>
      </c>
      <c r="O1979">
        <f>tbl_salesdata[[#This Row],[Ship Date]]-tbl_salesdata[[#This Row],[Order Date]]</f>
        <v>13</v>
      </c>
      <c r="P1979">
        <f>WEEKDAY(tbl_salesdata[[#This Row],[Order Date]],2)</f>
        <v>1</v>
      </c>
      <c r="Q1979" t="str">
        <f>TEXT(tbl_salesdata[[#This Row],[Order Date]],"dddd")</f>
        <v>Monday</v>
      </c>
      <c r="R1979" t="str">
        <f>IF(tbl_salesdata[[#This Row],[Weekdaynum]]&gt;5,"Yes","No")</f>
        <v>No</v>
      </c>
    </row>
    <row r="1980" spans="1:18" hidden="1" x14ac:dyDescent="0.35">
      <c r="A1980">
        <v>604582631</v>
      </c>
      <c r="B1980" s="3">
        <v>43735</v>
      </c>
      <c r="C1980" s="3">
        <v>43743</v>
      </c>
      <c r="D1980" t="s">
        <v>191</v>
      </c>
      <c r="E1980" t="s">
        <v>24</v>
      </c>
      <c r="F1980" t="s">
        <v>13</v>
      </c>
      <c r="G1980" t="s">
        <v>18</v>
      </c>
      <c r="H1980" t="s">
        <v>26</v>
      </c>
      <c r="I1980" s="9">
        <v>8291</v>
      </c>
      <c r="J1980" s="9">
        <v>255.28</v>
      </c>
      <c r="K1980" s="9">
        <v>159.41999999999999</v>
      </c>
      <c r="L1980" s="9">
        <f>tbl_salesdata[[#This Row],[Units Sold]]*tbl_salesdata[[#This Row],[Unit Cost]]</f>
        <v>1321751.22</v>
      </c>
      <c r="M1980" s="9">
        <f>tbl_salesdata[[#This Row],[Units Sold]]*tbl_salesdata[[#This Row],[Unit Price]]</f>
        <v>2116526.48</v>
      </c>
      <c r="N1980" s="9">
        <f>tbl_salesdata[[#This Row],[Total Sales]]-tbl_salesdata[[#This Row],[Total Cost]]</f>
        <v>794775.26</v>
      </c>
      <c r="O1980">
        <f>tbl_salesdata[[#This Row],[Ship Date]]-tbl_salesdata[[#This Row],[Order Date]]</f>
        <v>8</v>
      </c>
      <c r="P1980">
        <f>WEEKDAY(tbl_salesdata[[#This Row],[Order Date]],2)</f>
        <v>5</v>
      </c>
      <c r="Q1980" t="str">
        <f>TEXT(tbl_salesdata[[#This Row],[Order Date]],"dddd")</f>
        <v>Friday</v>
      </c>
      <c r="R1980" t="str">
        <f>IF(tbl_salesdata[[#This Row],[Weekdaynum]]&gt;5,"Yes","No")</f>
        <v>No</v>
      </c>
    </row>
    <row r="1981" spans="1:18" hidden="1" x14ac:dyDescent="0.35">
      <c r="A1981">
        <v>900808799</v>
      </c>
      <c r="B1981" s="3">
        <v>42906</v>
      </c>
      <c r="C1981" s="3">
        <v>42919</v>
      </c>
      <c r="D1981" t="s">
        <v>176</v>
      </c>
      <c r="E1981" t="s">
        <v>21</v>
      </c>
      <c r="F1981" t="s">
        <v>42</v>
      </c>
      <c r="G1981" t="s">
        <v>14</v>
      </c>
      <c r="H1981" t="s">
        <v>19</v>
      </c>
      <c r="I1981" s="9">
        <v>8196</v>
      </c>
      <c r="J1981" s="9">
        <v>437.2</v>
      </c>
      <c r="K1981" s="9">
        <v>263.33</v>
      </c>
      <c r="L1981" s="9">
        <f>tbl_salesdata[[#This Row],[Units Sold]]*tbl_salesdata[[#This Row],[Unit Cost]]</f>
        <v>2158252.6799999997</v>
      </c>
      <c r="M1981" s="9">
        <f>tbl_salesdata[[#This Row],[Units Sold]]*tbl_salesdata[[#This Row],[Unit Price]]</f>
        <v>3583291.1999999997</v>
      </c>
      <c r="N1981" s="9">
        <f>tbl_salesdata[[#This Row],[Total Sales]]-tbl_salesdata[[#This Row],[Total Cost]]</f>
        <v>1425038.52</v>
      </c>
      <c r="O1981">
        <f>tbl_salesdata[[#This Row],[Ship Date]]-tbl_salesdata[[#This Row],[Order Date]]</f>
        <v>13</v>
      </c>
      <c r="P1981">
        <f>WEEKDAY(tbl_salesdata[[#This Row],[Order Date]],2)</f>
        <v>2</v>
      </c>
      <c r="Q1981" t="str">
        <f>TEXT(tbl_salesdata[[#This Row],[Order Date]],"dddd")</f>
        <v>Tuesday</v>
      </c>
      <c r="R1981" t="str">
        <f>IF(tbl_salesdata[[#This Row],[Weekdaynum]]&gt;5,"Yes","No")</f>
        <v>No</v>
      </c>
    </row>
    <row r="1982" spans="1:18" hidden="1" x14ac:dyDescent="0.35">
      <c r="A1982">
        <v>964523065</v>
      </c>
      <c r="B1982" s="3">
        <v>42447</v>
      </c>
      <c r="C1982" s="3">
        <v>42465</v>
      </c>
      <c r="D1982" t="s">
        <v>119</v>
      </c>
      <c r="E1982" t="s">
        <v>24</v>
      </c>
      <c r="F1982" t="s">
        <v>13</v>
      </c>
      <c r="G1982" t="s">
        <v>14</v>
      </c>
      <c r="H1982" t="s">
        <v>26</v>
      </c>
      <c r="I1982" s="9">
        <v>2664</v>
      </c>
      <c r="J1982" s="9">
        <v>255.28</v>
      </c>
      <c r="K1982" s="9">
        <v>159.41999999999999</v>
      </c>
      <c r="L1982" s="9">
        <f>tbl_salesdata[[#This Row],[Units Sold]]*tbl_salesdata[[#This Row],[Unit Cost]]</f>
        <v>424694.87999999995</v>
      </c>
      <c r="M1982" s="9">
        <f>tbl_salesdata[[#This Row],[Units Sold]]*tbl_salesdata[[#This Row],[Unit Price]]</f>
        <v>680065.92</v>
      </c>
      <c r="N1982" s="9">
        <f>tbl_salesdata[[#This Row],[Total Sales]]-tbl_salesdata[[#This Row],[Total Cost]]</f>
        <v>255371.0400000001</v>
      </c>
      <c r="O1982">
        <f>tbl_salesdata[[#This Row],[Ship Date]]-tbl_salesdata[[#This Row],[Order Date]]</f>
        <v>18</v>
      </c>
      <c r="P1982">
        <f>WEEKDAY(tbl_salesdata[[#This Row],[Order Date]],2)</f>
        <v>5</v>
      </c>
      <c r="Q1982" t="str">
        <f>TEXT(tbl_salesdata[[#This Row],[Order Date]],"dddd")</f>
        <v>Friday</v>
      </c>
      <c r="R1982" t="str">
        <f>IF(tbl_salesdata[[#This Row],[Weekdaynum]]&gt;5,"Yes","No")</f>
        <v>No</v>
      </c>
    </row>
    <row r="1983" spans="1:18" hidden="1" x14ac:dyDescent="0.35">
      <c r="A1983">
        <v>230149257</v>
      </c>
      <c r="B1983" s="3">
        <v>42129</v>
      </c>
      <c r="C1983" s="3">
        <v>42135</v>
      </c>
      <c r="D1983" t="s">
        <v>137</v>
      </c>
      <c r="E1983" t="s">
        <v>38</v>
      </c>
      <c r="F1983" t="s">
        <v>76</v>
      </c>
      <c r="G1983" t="s">
        <v>14</v>
      </c>
      <c r="H1983" t="s">
        <v>34</v>
      </c>
      <c r="I1983" s="9">
        <v>5134</v>
      </c>
      <c r="J1983" s="9">
        <v>668.27</v>
      </c>
      <c r="K1983" s="9">
        <v>502.54</v>
      </c>
      <c r="L1983" s="9">
        <f>tbl_salesdata[[#This Row],[Units Sold]]*tbl_salesdata[[#This Row],[Unit Cost]]</f>
        <v>2580040.3600000003</v>
      </c>
      <c r="M1983" s="9">
        <f>tbl_salesdata[[#This Row],[Units Sold]]*tbl_salesdata[[#This Row],[Unit Price]]</f>
        <v>3430898.1799999997</v>
      </c>
      <c r="N1983" s="9">
        <f>tbl_salesdata[[#This Row],[Total Sales]]-tbl_salesdata[[#This Row],[Total Cost]]</f>
        <v>850857.81999999937</v>
      </c>
      <c r="O1983">
        <f>tbl_salesdata[[#This Row],[Ship Date]]-tbl_salesdata[[#This Row],[Order Date]]</f>
        <v>6</v>
      </c>
      <c r="P1983">
        <f>WEEKDAY(tbl_salesdata[[#This Row],[Order Date]],2)</f>
        <v>2</v>
      </c>
      <c r="Q1983" t="str">
        <f>TEXT(tbl_salesdata[[#This Row],[Order Date]],"dddd")</f>
        <v>Tuesday</v>
      </c>
      <c r="R1983" t="str">
        <f>IF(tbl_salesdata[[#This Row],[Weekdaynum]]&gt;5,"Yes","No")</f>
        <v>No</v>
      </c>
    </row>
    <row r="1984" spans="1:18" hidden="1" x14ac:dyDescent="0.35">
      <c r="A1984">
        <v>452423703</v>
      </c>
      <c r="B1984" s="3">
        <v>43727</v>
      </c>
      <c r="C1984" s="3">
        <v>43731</v>
      </c>
      <c r="D1984" t="s">
        <v>65</v>
      </c>
      <c r="E1984" t="s">
        <v>32</v>
      </c>
      <c r="F1984" t="s">
        <v>42</v>
      </c>
      <c r="G1984" t="s">
        <v>18</v>
      </c>
      <c r="H1984" t="s">
        <v>19</v>
      </c>
      <c r="I1984" s="9">
        <v>1082</v>
      </c>
      <c r="J1984" s="9">
        <v>437.2</v>
      </c>
      <c r="K1984" s="9">
        <v>263.33</v>
      </c>
      <c r="L1984" s="9">
        <f>tbl_salesdata[[#This Row],[Units Sold]]*tbl_salesdata[[#This Row],[Unit Cost]]</f>
        <v>284923.06</v>
      </c>
      <c r="M1984" s="9">
        <f>tbl_salesdata[[#This Row],[Units Sold]]*tbl_salesdata[[#This Row],[Unit Price]]</f>
        <v>473050.39999999997</v>
      </c>
      <c r="N1984" s="9">
        <f>tbl_salesdata[[#This Row],[Total Sales]]-tbl_salesdata[[#This Row],[Total Cost]]</f>
        <v>188127.33999999997</v>
      </c>
      <c r="O1984">
        <f>tbl_salesdata[[#This Row],[Ship Date]]-tbl_salesdata[[#This Row],[Order Date]]</f>
        <v>4</v>
      </c>
      <c r="P1984">
        <f>WEEKDAY(tbl_salesdata[[#This Row],[Order Date]],2)</f>
        <v>4</v>
      </c>
      <c r="Q1984" t="str">
        <f>TEXT(tbl_salesdata[[#This Row],[Order Date]],"dddd")</f>
        <v>Thursday</v>
      </c>
      <c r="R1984" t="str">
        <f>IF(tbl_salesdata[[#This Row],[Weekdaynum]]&gt;5,"Yes","No")</f>
        <v>No</v>
      </c>
    </row>
    <row r="1985" spans="1:18" hidden="1" x14ac:dyDescent="0.35">
      <c r="A1985">
        <v>756395232</v>
      </c>
      <c r="B1985" s="3">
        <v>42026</v>
      </c>
      <c r="C1985" s="3">
        <v>42029</v>
      </c>
      <c r="D1985" t="s">
        <v>20</v>
      </c>
      <c r="E1985" t="s">
        <v>21</v>
      </c>
      <c r="F1985" t="s">
        <v>47</v>
      </c>
      <c r="G1985" t="s">
        <v>14</v>
      </c>
      <c r="H1985" t="s">
        <v>34</v>
      </c>
      <c r="I1985" s="9">
        <v>3013</v>
      </c>
      <c r="J1985" s="9">
        <v>421.89</v>
      </c>
      <c r="K1985" s="9">
        <v>364.69</v>
      </c>
      <c r="L1985" s="9">
        <f>tbl_salesdata[[#This Row],[Units Sold]]*tbl_salesdata[[#This Row],[Unit Cost]]</f>
        <v>1098810.97</v>
      </c>
      <c r="M1985" s="9">
        <f>tbl_salesdata[[#This Row],[Units Sold]]*tbl_salesdata[[#This Row],[Unit Price]]</f>
        <v>1271154.57</v>
      </c>
      <c r="N1985" s="9">
        <f>tbl_salesdata[[#This Row],[Total Sales]]-tbl_salesdata[[#This Row],[Total Cost]]</f>
        <v>172343.60000000009</v>
      </c>
      <c r="O1985">
        <f>tbl_salesdata[[#This Row],[Ship Date]]-tbl_salesdata[[#This Row],[Order Date]]</f>
        <v>3</v>
      </c>
      <c r="P1985">
        <f>WEEKDAY(tbl_salesdata[[#This Row],[Order Date]],2)</f>
        <v>4</v>
      </c>
      <c r="Q1985" t="str">
        <f>TEXT(tbl_salesdata[[#This Row],[Order Date]],"dddd")</f>
        <v>Thursday</v>
      </c>
      <c r="R1985" t="str">
        <f>IF(tbl_salesdata[[#This Row],[Weekdaynum]]&gt;5,"Yes","No")</f>
        <v>No</v>
      </c>
    </row>
    <row r="1986" spans="1:18" hidden="1" x14ac:dyDescent="0.35">
      <c r="A1986">
        <v>787425172</v>
      </c>
      <c r="B1986" s="3">
        <v>42580</v>
      </c>
      <c r="C1986" s="3">
        <v>42583</v>
      </c>
      <c r="D1986" t="s">
        <v>62</v>
      </c>
      <c r="E1986" t="s">
        <v>38</v>
      </c>
      <c r="F1986" t="s">
        <v>68</v>
      </c>
      <c r="G1986" t="s">
        <v>14</v>
      </c>
      <c r="H1986" t="s">
        <v>26</v>
      </c>
      <c r="I1986" s="9">
        <v>5462</v>
      </c>
      <c r="J1986" s="9">
        <v>154.06</v>
      </c>
      <c r="K1986" s="9">
        <v>90.93</v>
      </c>
      <c r="L1986" s="9">
        <f>tbl_salesdata[[#This Row],[Units Sold]]*tbl_salesdata[[#This Row],[Unit Cost]]</f>
        <v>496659.66000000003</v>
      </c>
      <c r="M1986" s="9">
        <f>tbl_salesdata[[#This Row],[Units Sold]]*tbl_salesdata[[#This Row],[Unit Price]]</f>
        <v>841475.72</v>
      </c>
      <c r="N1986" s="9">
        <f>tbl_salesdata[[#This Row],[Total Sales]]-tbl_salesdata[[#This Row],[Total Cost]]</f>
        <v>344816.05999999994</v>
      </c>
      <c r="O1986">
        <f>tbl_salesdata[[#This Row],[Ship Date]]-tbl_salesdata[[#This Row],[Order Date]]</f>
        <v>3</v>
      </c>
      <c r="P1986">
        <f>WEEKDAY(tbl_salesdata[[#This Row],[Order Date]],2)</f>
        <v>5</v>
      </c>
      <c r="Q1986" t="str">
        <f>TEXT(tbl_salesdata[[#This Row],[Order Date]],"dddd")</f>
        <v>Friday</v>
      </c>
      <c r="R1986" t="str">
        <f>IF(tbl_salesdata[[#This Row],[Weekdaynum]]&gt;5,"Yes","No")</f>
        <v>No</v>
      </c>
    </row>
    <row r="1987" spans="1:18" hidden="1" x14ac:dyDescent="0.35">
      <c r="A1987">
        <v>261187350</v>
      </c>
      <c r="B1987" s="3">
        <v>44106</v>
      </c>
      <c r="C1987" s="3">
        <v>44111</v>
      </c>
      <c r="D1987" t="s">
        <v>205</v>
      </c>
      <c r="E1987" t="s">
        <v>21</v>
      </c>
      <c r="F1987" t="s">
        <v>33</v>
      </c>
      <c r="G1987" t="s">
        <v>14</v>
      </c>
      <c r="H1987" t="s">
        <v>19</v>
      </c>
      <c r="I1987" s="9">
        <v>9996</v>
      </c>
      <c r="J1987" s="9">
        <v>109.28</v>
      </c>
      <c r="K1987" s="9">
        <v>35.840000000000003</v>
      </c>
      <c r="L1987" s="9">
        <f>tbl_salesdata[[#This Row],[Units Sold]]*tbl_salesdata[[#This Row],[Unit Cost]]</f>
        <v>358256.64000000001</v>
      </c>
      <c r="M1987" s="9">
        <f>tbl_salesdata[[#This Row],[Units Sold]]*tbl_salesdata[[#This Row],[Unit Price]]</f>
        <v>1092362.8800000001</v>
      </c>
      <c r="N1987" s="9">
        <f>tbl_salesdata[[#This Row],[Total Sales]]-tbl_salesdata[[#This Row],[Total Cost]]</f>
        <v>734106.24000000011</v>
      </c>
      <c r="O1987">
        <f>tbl_salesdata[[#This Row],[Ship Date]]-tbl_salesdata[[#This Row],[Order Date]]</f>
        <v>5</v>
      </c>
      <c r="P1987">
        <f>WEEKDAY(tbl_salesdata[[#This Row],[Order Date]],2)</f>
        <v>5</v>
      </c>
      <c r="Q1987" t="str">
        <f>TEXT(tbl_salesdata[[#This Row],[Order Date]],"dddd")</f>
        <v>Friday</v>
      </c>
      <c r="R1987" t="str">
        <f>IF(tbl_salesdata[[#This Row],[Weekdaynum]]&gt;5,"Yes","No")</f>
        <v>No</v>
      </c>
    </row>
    <row r="1988" spans="1:18" hidden="1" x14ac:dyDescent="0.35">
      <c r="A1988">
        <v>313668096</v>
      </c>
      <c r="B1988" s="3">
        <v>43206</v>
      </c>
      <c r="C1988" s="3">
        <v>43208</v>
      </c>
      <c r="D1988" t="s">
        <v>142</v>
      </c>
      <c r="E1988" t="s">
        <v>29</v>
      </c>
      <c r="F1988" t="s">
        <v>42</v>
      </c>
      <c r="G1988" t="s">
        <v>14</v>
      </c>
      <c r="H1988" t="s">
        <v>26</v>
      </c>
      <c r="I1988" s="9">
        <v>215</v>
      </c>
      <c r="J1988" s="9">
        <v>437.2</v>
      </c>
      <c r="K1988" s="9">
        <v>263.33</v>
      </c>
      <c r="L1988" s="9">
        <f>tbl_salesdata[[#This Row],[Units Sold]]*tbl_salesdata[[#This Row],[Unit Cost]]</f>
        <v>56615.95</v>
      </c>
      <c r="M1988" s="9">
        <f>tbl_salesdata[[#This Row],[Units Sold]]*tbl_salesdata[[#This Row],[Unit Price]]</f>
        <v>93998</v>
      </c>
      <c r="N1988" s="9">
        <f>tbl_salesdata[[#This Row],[Total Sales]]-tbl_salesdata[[#This Row],[Total Cost]]</f>
        <v>37382.050000000003</v>
      </c>
      <c r="O1988">
        <f>tbl_salesdata[[#This Row],[Ship Date]]-tbl_salesdata[[#This Row],[Order Date]]</f>
        <v>2</v>
      </c>
      <c r="P1988">
        <f>WEEKDAY(tbl_salesdata[[#This Row],[Order Date]],2)</f>
        <v>1</v>
      </c>
      <c r="Q1988" t="str">
        <f>TEXT(tbl_salesdata[[#This Row],[Order Date]],"dddd")</f>
        <v>Monday</v>
      </c>
      <c r="R1988" t="str">
        <f>IF(tbl_salesdata[[#This Row],[Weekdaynum]]&gt;5,"Yes","No")</f>
        <v>No</v>
      </c>
    </row>
    <row r="1989" spans="1:18" hidden="1" x14ac:dyDescent="0.35">
      <c r="A1989">
        <v>351166236</v>
      </c>
      <c r="B1989" s="3">
        <v>43105</v>
      </c>
      <c r="C1989" s="3">
        <v>43116</v>
      </c>
      <c r="D1989" t="s">
        <v>16</v>
      </c>
      <c r="E1989" t="s">
        <v>12</v>
      </c>
      <c r="F1989" t="s">
        <v>47</v>
      </c>
      <c r="G1989" t="s">
        <v>18</v>
      </c>
      <c r="H1989" t="s">
        <v>19</v>
      </c>
      <c r="I1989" s="9">
        <v>6748</v>
      </c>
      <c r="J1989" s="9">
        <v>421.89</v>
      </c>
      <c r="K1989" s="9">
        <v>364.69</v>
      </c>
      <c r="L1989" s="9">
        <f>tbl_salesdata[[#This Row],[Units Sold]]*tbl_salesdata[[#This Row],[Unit Cost]]</f>
        <v>2460928.12</v>
      </c>
      <c r="M1989" s="9">
        <f>tbl_salesdata[[#This Row],[Units Sold]]*tbl_salesdata[[#This Row],[Unit Price]]</f>
        <v>2846913.7199999997</v>
      </c>
      <c r="N1989" s="9">
        <f>tbl_salesdata[[#This Row],[Total Sales]]-tbl_salesdata[[#This Row],[Total Cost]]</f>
        <v>385985.59999999963</v>
      </c>
      <c r="O1989">
        <f>tbl_salesdata[[#This Row],[Ship Date]]-tbl_salesdata[[#This Row],[Order Date]]</f>
        <v>11</v>
      </c>
      <c r="P1989">
        <f>WEEKDAY(tbl_salesdata[[#This Row],[Order Date]],2)</f>
        <v>5</v>
      </c>
      <c r="Q1989" t="str">
        <f>TEXT(tbl_salesdata[[#This Row],[Order Date]],"dddd")</f>
        <v>Friday</v>
      </c>
      <c r="R1989" t="str">
        <f>IF(tbl_salesdata[[#This Row],[Weekdaynum]]&gt;5,"Yes","No")</f>
        <v>No</v>
      </c>
    </row>
    <row r="1990" spans="1:18" hidden="1" x14ac:dyDescent="0.35">
      <c r="A1990">
        <v>300293099</v>
      </c>
      <c r="B1990" s="3">
        <v>43608</v>
      </c>
      <c r="C1990" s="3">
        <v>43611</v>
      </c>
      <c r="D1990" t="s">
        <v>118</v>
      </c>
      <c r="E1990" t="s">
        <v>24</v>
      </c>
      <c r="F1990" t="s">
        <v>42</v>
      </c>
      <c r="G1990" t="s">
        <v>18</v>
      </c>
      <c r="H1990" t="s">
        <v>19</v>
      </c>
      <c r="I1990" s="9">
        <v>2256</v>
      </c>
      <c r="J1990" s="9">
        <v>437.2</v>
      </c>
      <c r="K1990" s="9">
        <v>263.33</v>
      </c>
      <c r="L1990" s="9">
        <f>tbl_salesdata[[#This Row],[Units Sold]]*tbl_salesdata[[#This Row],[Unit Cost]]</f>
        <v>594072.48</v>
      </c>
      <c r="M1990" s="9">
        <f>tbl_salesdata[[#This Row],[Units Sold]]*tbl_salesdata[[#This Row],[Unit Price]]</f>
        <v>986323.2</v>
      </c>
      <c r="N1990" s="9">
        <f>tbl_salesdata[[#This Row],[Total Sales]]-tbl_salesdata[[#This Row],[Total Cost]]</f>
        <v>392250.72</v>
      </c>
      <c r="O1990">
        <f>tbl_salesdata[[#This Row],[Ship Date]]-tbl_salesdata[[#This Row],[Order Date]]</f>
        <v>3</v>
      </c>
      <c r="P1990">
        <f>WEEKDAY(tbl_salesdata[[#This Row],[Order Date]],2)</f>
        <v>4</v>
      </c>
      <c r="Q1990" t="str">
        <f>TEXT(tbl_salesdata[[#This Row],[Order Date]],"dddd")</f>
        <v>Thursday</v>
      </c>
      <c r="R1990" t="str">
        <f>IF(tbl_salesdata[[#This Row],[Weekdaynum]]&gt;5,"Yes","No")</f>
        <v>No</v>
      </c>
    </row>
    <row r="1991" spans="1:18" hidden="1" x14ac:dyDescent="0.35">
      <c r="A1991">
        <v>157972514</v>
      </c>
      <c r="B1991" s="3">
        <v>44260</v>
      </c>
      <c r="C1991" s="3">
        <v>44273</v>
      </c>
      <c r="D1991" t="s">
        <v>177</v>
      </c>
      <c r="E1991" t="s">
        <v>24</v>
      </c>
      <c r="F1991" t="s">
        <v>76</v>
      </c>
      <c r="G1991" t="s">
        <v>14</v>
      </c>
      <c r="H1991" t="s">
        <v>34</v>
      </c>
      <c r="I1991" s="9">
        <v>6432</v>
      </c>
      <c r="J1991" s="9">
        <v>668.27</v>
      </c>
      <c r="K1991" s="9">
        <v>502.54</v>
      </c>
      <c r="L1991" s="9">
        <f>tbl_salesdata[[#This Row],[Units Sold]]*tbl_salesdata[[#This Row],[Unit Cost]]</f>
        <v>3232337.2800000003</v>
      </c>
      <c r="M1991" s="9">
        <f>tbl_salesdata[[#This Row],[Units Sold]]*tbl_salesdata[[#This Row],[Unit Price]]</f>
        <v>4298312.6399999997</v>
      </c>
      <c r="N1991" s="9">
        <f>tbl_salesdata[[#This Row],[Total Sales]]-tbl_salesdata[[#This Row],[Total Cost]]</f>
        <v>1065975.3599999994</v>
      </c>
      <c r="O1991">
        <f>tbl_salesdata[[#This Row],[Ship Date]]-tbl_salesdata[[#This Row],[Order Date]]</f>
        <v>13</v>
      </c>
      <c r="P1991">
        <f>WEEKDAY(tbl_salesdata[[#This Row],[Order Date]],2)</f>
        <v>5</v>
      </c>
      <c r="Q1991" t="str">
        <f>TEXT(tbl_salesdata[[#This Row],[Order Date]],"dddd")</f>
        <v>Friday</v>
      </c>
      <c r="R1991" t="str">
        <f>IF(tbl_salesdata[[#This Row],[Weekdaynum]]&gt;5,"Yes","No")</f>
        <v>No</v>
      </c>
    </row>
    <row r="1992" spans="1:18" x14ac:dyDescent="0.35">
      <c r="A1992">
        <v>930730235</v>
      </c>
      <c r="B1992" s="3">
        <v>44282</v>
      </c>
      <c r="C1992" s="3">
        <v>44288</v>
      </c>
      <c r="D1992" t="s">
        <v>212</v>
      </c>
      <c r="E1992" t="s">
        <v>32</v>
      </c>
      <c r="F1992" t="s">
        <v>42</v>
      </c>
      <c r="G1992" t="s">
        <v>18</v>
      </c>
      <c r="H1992" t="s">
        <v>26</v>
      </c>
      <c r="I1992" s="9">
        <v>2614</v>
      </c>
      <c r="J1992" s="9">
        <v>437.2</v>
      </c>
      <c r="K1992" s="9">
        <v>263.33</v>
      </c>
      <c r="L1992" s="9">
        <f>tbl_salesdata[[#This Row],[Units Sold]]*tbl_salesdata[[#This Row],[Unit Cost]]</f>
        <v>688344.62</v>
      </c>
      <c r="M1992" s="9">
        <f>tbl_salesdata[[#This Row],[Units Sold]]*tbl_salesdata[[#This Row],[Unit Price]]</f>
        <v>1142840.8</v>
      </c>
      <c r="N1992" s="9">
        <f>tbl_salesdata[[#This Row],[Total Sales]]-tbl_salesdata[[#This Row],[Total Cost]]</f>
        <v>454496.18000000005</v>
      </c>
      <c r="O1992">
        <f>tbl_salesdata[[#This Row],[Ship Date]]-tbl_salesdata[[#This Row],[Order Date]]</f>
        <v>6</v>
      </c>
      <c r="P1992">
        <f>WEEKDAY(tbl_salesdata[[#This Row],[Order Date]],2)</f>
        <v>6</v>
      </c>
      <c r="Q1992" t="str">
        <f>TEXT(tbl_salesdata[[#This Row],[Order Date]],"dddd")</f>
        <v>Saturday</v>
      </c>
      <c r="R1992" t="str">
        <f>IF(tbl_salesdata[[#This Row],[Weekdaynum]]&gt;5,"Yes","No")</f>
        <v>Yes</v>
      </c>
    </row>
    <row r="1993" spans="1:18" hidden="1" x14ac:dyDescent="0.35">
      <c r="A1993">
        <v>838246810</v>
      </c>
      <c r="B1993" s="3">
        <v>43690</v>
      </c>
      <c r="C1993" s="3">
        <v>43707</v>
      </c>
      <c r="D1993" t="s">
        <v>83</v>
      </c>
      <c r="E1993" t="s">
        <v>38</v>
      </c>
      <c r="F1993" t="s">
        <v>30</v>
      </c>
      <c r="G1993" t="s">
        <v>18</v>
      </c>
      <c r="H1993" t="s">
        <v>34</v>
      </c>
      <c r="I1993" s="9">
        <v>4714</v>
      </c>
      <c r="J1993" s="9">
        <v>81.73</v>
      </c>
      <c r="K1993" s="9">
        <v>56.67</v>
      </c>
      <c r="L1993" s="9">
        <f>tbl_salesdata[[#This Row],[Units Sold]]*tbl_salesdata[[#This Row],[Unit Cost]]</f>
        <v>267142.38</v>
      </c>
      <c r="M1993" s="9">
        <f>tbl_salesdata[[#This Row],[Units Sold]]*tbl_salesdata[[#This Row],[Unit Price]]</f>
        <v>385275.22000000003</v>
      </c>
      <c r="N1993" s="9">
        <f>tbl_salesdata[[#This Row],[Total Sales]]-tbl_salesdata[[#This Row],[Total Cost]]</f>
        <v>118132.84000000003</v>
      </c>
      <c r="O1993">
        <f>tbl_salesdata[[#This Row],[Ship Date]]-tbl_salesdata[[#This Row],[Order Date]]</f>
        <v>17</v>
      </c>
      <c r="P1993">
        <f>WEEKDAY(tbl_salesdata[[#This Row],[Order Date]],2)</f>
        <v>2</v>
      </c>
      <c r="Q1993" t="str">
        <f>TEXT(tbl_salesdata[[#This Row],[Order Date]],"dddd")</f>
        <v>Tuesday</v>
      </c>
      <c r="R1993" t="str">
        <f>IF(tbl_salesdata[[#This Row],[Weekdaynum]]&gt;5,"Yes","No")</f>
        <v>No</v>
      </c>
    </row>
    <row r="1994" spans="1:18" hidden="1" x14ac:dyDescent="0.35">
      <c r="A1994">
        <v>656251847</v>
      </c>
      <c r="B1994" s="3">
        <v>43656</v>
      </c>
      <c r="C1994" s="3">
        <v>43657</v>
      </c>
      <c r="D1994" t="s">
        <v>86</v>
      </c>
      <c r="E1994" t="s">
        <v>29</v>
      </c>
      <c r="F1994" t="s">
        <v>76</v>
      </c>
      <c r="G1994" t="s">
        <v>18</v>
      </c>
      <c r="H1994" t="s">
        <v>15</v>
      </c>
      <c r="I1994" s="9">
        <v>8360</v>
      </c>
      <c r="J1994" s="9">
        <v>668.27</v>
      </c>
      <c r="K1994" s="9">
        <v>502.54</v>
      </c>
      <c r="L1994" s="9">
        <f>tbl_salesdata[[#This Row],[Units Sold]]*tbl_salesdata[[#This Row],[Unit Cost]]</f>
        <v>4201234.4000000004</v>
      </c>
      <c r="M1994" s="9">
        <f>tbl_salesdata[[#This Row],[Units Sold]]*tbl_salesdata[[#This Row],[Unit Price]]</f>
        <v>5586737.2000000002</v>
      </c>
      <c r="N1994" s="9">
        <f>tbl_salesdata[[#This Row],[Total Sales]]-tbl_salesdata[[#This Row],[Total Cost]]</f>
        <v>1385502.7999999998</v>
      </c>
      <c r="O1994">
        <f>tbl_salesdata[[#This Row],[Ship Date]]-tbl_salesdata[[#This Row],[Order Date]]</f>
        <v>1</v>
      </c>
      <c r="P1994">
        <f>WEEKDAY(tbl_salesdata[[#This Row],[Order Date]],2)</f>
        <v>3</v>
      </c>
      <c r="Q1994" t="str">
        <f>TEXT(tbl_salesdata[[#This Row],[Order Date]],"dddd")</f>
        <v>Wednesday</v>
      </c>
      <c r="R1994" t="str">
        <f>IF(tbl_salesdata[[#This Row],[Weekdaynum]]&gt;5,"Yes","No")</f>
        <v>No</v>
      </c>
    </row>
    <row r="1995" spans="1:18" hidden="1" x14ac:dyDescent="0.35">
      <c r="A1995">
        <v>173629748</v>
      </c>
      <c r="B1995" s="3">
        <v>42905</v>
      </c>
      <c r="C1995" s="3">
        <v>42922</v>
      </c>
      <c r="D1995" t="s">
        <v>27</v>
      </c>
      <c r="E1995" t="s">
        <v>24</v>
      </c>
      <c r="F1995" t="s">
        <v>76</v>
      </c>
      <c r="G1995" t="s">
        <v>18</v>
      </c>
      <c r="H1995" t="s">
        <v>19</v>
      </c>
      <c r="I1995" s="9">
        <v>9756</v>
      </c>
      <c r="J1995" s="9">
        <v>668.27</v>
      </c>
      <c r="K1995" s="9">
        <v>502.54</v>
      </c>
      <c r="L1995" s="9">
        <f>tbl_salesdata[[#This Row],[Units Sold]]*tbl_salesdata[[#This Row],[Unit Cost]]</f>
        <v>4902780.24</v>
      </c>
      <c r="M1995" s="9">
        <f>tbl_salesdata[[#This Row],[Units Sold]]*tbl_salesdata[[#This Row],[Unit Price]]</f>
        <v>6519642.1200000001</v>
      </c>
      <c r="N1995" s="9">
        <f>tbl_salesdata[[#This Row],[Total Sales]]-tbl_salesdata[[#This Row],[Total Cost]]</f>
        <v>1616861.88</v>
      </c>
      <c r="O1995">
        <f>tbl_salesdata[[#This Row],[Ship Date]]-tbl_salesdata[[#This Row],[Order Date]]</f>
        <v>17</v>
      </c>
      <c r="P1995">
        <f>WEEKDAY(tbl_salesdata[[#This Row],[Order Date]],2)</f>
        <v>1</v>
      </c>
      <c r="Q1995" t="str">
        <f>TEXT(tbl_salesdata[[#This Row],[Order Date]],"dddd")</f>
        <v>Monday</v>
      </c>
      <c r="R1995" t="str">
        <f>IF(tbl_salesdata[[#This Row],[Weekdaynum]]&gt;5,"Yes","No")</f>
        <v>No</v>
      </c>
    </row>
    <row r="1996" spans="1:18" hidden="1" x14ac:dyDescent="0.35">
      <c r="A1996">
        <v>188866841</v>
      </c>
      <c r="B1996" s="3">
        <v>43236</v>
      </c>
      <c r="C1996" s="3">
        <v>43257</v>
      </c>
      <c r="D1996" t="s">
        <v>116</v>
      </c>
      <c r="E1996" t="s">
        <v>21</v>
      </c>
      <c r="F1996" t="s">
        <v>33</v>
      </c>
      <c r="G1996" t="s">
        <v>18</v>
      </c>
      <c r="H1996" t="s">
        <v>26</v>
      </c>
      <c r="I1996" s="9">
        <v>8750</v>
      </c>
      <c r="J1996" s="9">
        <v>109.28</v>
      </c>
      <c r="K1996" s="9">
        <v>35.840000000000003</v>
      </c>
      <c r="L1996" s="9">
        <f>tbl_salesdata[[#This Row],[Units Sold]]*tbl_salesdata[[#This Row],[Unit Cost]]</f>
        <v>313600.00000000006</v>
      </c>
      <c r="M1996" s="9">
        <f>tbl_salesdata[[#This Row],[Units Sold]]*tbl_salesdata[[#This Row],[Unit Price]]</f>
        <v>956200</v>
      </c>
      <c r="N1996" s="9">
        <f>tbl_salesdata[[#This Row],[Total Sales]]-tbl_salesdata[[#This Row],[Total Cost]]</f>
        <v>642600</v>
      </c>
      <c r="O1996">
        <f>tbl_salesdata[[#This Row],[Ship Date]]-tbl_salesdata[[#This Row],[Order Date]]</f>
        <v>21</v>
      </c>
      <c r="P1996">
        <f>WEEKDAY(tbl_salesdata[[#This Row],[Order Date]],2)</f>
        <v>3</v>
      </c>
      <c r="Q1996" t="str">
        <f>TEXT(tbl_salesdata[[#This Row],[Order Date]],"dddd")</f>
        <v>Wednesday</v>
      </c>
      <c r="R1996" t="str">
        <f>IF(tbl_salesdata[[#This Row],[Weekdaynum]]&gt;5,"Yes","No")</f>
        <v>No</v>
      </c>
    </row>
    <row r="1997" spans="1:18" hidden="1" x14ac:dyDescent="0.35">
      <c r="A1997">
        <v>670761954</v>
      </c>
      <c r="B1997" s="3">
        <v>43525</v>
      </c>
      <c r="C1997" s="3">
        <v>43543</v>
      </c>
      <c r="D1997" t="s">
        <v>151</v>
      </c>
      <c r="E1997" t="s">
        <v>32</v>
      </c>
      <c r="F1997" t="s">
        <v>22</v>
      </c>
      <c r="G1997" t="s">
        <v>18</v>
      </c>
      <c r="H1997" t="s">
        <v>26</v>
      </c>
      <c r="I1997" s="9">
        <v>2223</v>
      </c>
      <c r="J1997" s="9">
        <v>47.45</v>
      </c>
      <c r="K1997" s="9">
        <v>31.79</v>
      </c>
      <c r="L1997" s="9">
        <f>tbl_salesdata[[#This Row],[Units Sold]]*tbl_salesdata[[#This Row],[Unit Cost]]</f>
        <v>70669.17</v>
      </c>
      <c r="M1997" s="9">
        <f>tbl_salesdata[[#This Row],[Units Sold]]*tbl_salesdata[[#This Row],[Unit Price]]</f>
        <v>105481.35</v>
      </c>
      <c r="N1997" s="9">
        <f>tbl_salesdata[[#This Row],[Total Sales]]-tbl_salesdata[[#This Row],[Total Cost]]</f>
        <v>34812.180000000008</v>
      </c>
      <c r="O1997">
        <f>tbl_salesdata[[#This Row],[Ship Date]]-tbl_salesdata[[#This Row],[Order Date]]</f>
        <v>18</v>
      </c>
      <c r="P1997">
        <f>WEEKDAY(tbl_salesdata[[#This Row],[Order Date]],2)</f>
        <v>5</v>
      </c>
      <c r="Q1997" t="str">
        <f>TEXT(tbl_salesdata[[#This Row],[Order Date]],"dddd")</f>
        <v>Friday</v>
      </c>
      <c r="R1997" t="str">
        <f>IF(tbl_salesdata[[#This Row],[Weekdaynum]]&gt;5,"Yes","No")</f>
        <v>No</v>
      </c>
    </row>
    <row r="1998" spans="1:18" hidden="1" x14ac:dyDescent="0.35">
      <c r="A1998">
        <v>308426415</v>
      </c>
      <c r="B1998" s="3">
        <v>42464</v>
      </c>
      <c r="C1998" s="3">
        <v>42479</v>
      </c>
      <c r="D1998" t="s">
        <v>88</v>
      </c>
      <c r="E1998" t="s">
        <v>38</v>
      </c>
      <c r="F1998" t="s">
        <v>25</v>
      </c>
      <c r="G1998" t="s">
        <v>18</v>
      </c>
      <c r="H1998" t="s">
        <v>15</v>
      </c>
      <c r="I1998" s="9">
        <v>9085</v>
      </c>
      <c r="J1998" s="9">
        <v>205.7</v>
      </c>
      <c r="K1998" s="9">
        <v>117.11</v>
      </c>
      <c r="L1998" s="9">
        <f>tbl_salesdata[[#This Row],[Units Sold]]*tbl_salesdata[[#This Row],[Unit Cost]]</f>
        <v>1063944.3500000001</v>
      </c>
      <c r="M1998" s="9">
        <f>tbl_salesdata[[#This Row],[Units Sold]]*tbl_salesdata[[#This Row],[Unit Price]]</f>
        <v>1868784.5</v>
      </c>
      <c r="N1998" s="9">
        <f>tbl_salesdata[[#This Row],[Total Sales]]-tbl_salesdata[[#This Row],[Total Cost]]</f>
        <v>804840.14999999991</v>
      </c>
      <c r="O1998">
        <f>tbl_salesdata[[#This Row],[Ship Date]]-tbl_salesdata[[#This Row],[Order Date]]</f>
        <v>15</v>
      </c>
      <c r="P1998">
        <f>WEEKDAY(tbl_salesdata[[#This Row],[Order Date]],2)</f>
        <v>1</v>
      </c>
      <c r="Q1998" t="str">
        <f>TEXT(tbl_salesdata[[#This Row],[Order Date]],"dddd")</f>
        <v>Monday</v>
      </c>
      <c r="R1998" t="str">
        <f>IF(tbl_salesdata[[#This Row],[Weekdaynum]]&gt;5,"Yes","No")</f>
        <v>No</v>
      </c>
    </row>
    <row r="1999" spans="1:18" hidden="1" x14ac:dyDescent="0.35">
      <c r="A1999">
        <v>561284053</v>
      </c>
      <c r="B1999" s="3">
        <v>42286</v>
      </c>
      <c r="C1999" s="3">
        <v>42302</v>
      </c>
      <c r="D1999" t="s">
        <v>72</v>
      </c>
      <c r="E1999" t="s">
        <v>24</v>
      </c>
      <c r="F1999" t="s">
        <v>25</v>
      </c>
      <c r="G1999" t="s">
        <v>14</v>
      </c>
      <c r="H1999" t="s">
        <v>19</v>
      </c>
      <c r="I1999" s="9">
        <v>5279</v>
      </c>
      <c r="J1999" s="9">
        <v>205.7</v>
      </c>
      <c r="K1999" s="9">
        <v>117.11</v>
      </c>
      <c r="L1999" s="9">
        <f>tbl_salesdata[[#This Row],[Units Sold]]*tbl_salesdata[[#This Row],[Unit Cost]]</f>
        <v>618223.68999999994</v>
      </c>
      <c r="M1999" s="9">
        <f>tbl_salesdata[[#This Row],[Units Sold]]*tbl_salesdata[[#This Row],[Unit Price]]</f>
        <v>1085890.3</v>
      </c>
      <c r="N1999" s="9">
        <f>tbl_salesdata[[#This Row],[Total Sales]]-tbl_salesdata[[#This Row],[Total Cost]]</f>
        <v>467666.6100000001</v>
      </c>
      <c r="O1999">
        <f>tbl_salesdata[[#This Row],[Ship Date]]-tbl_salesdata[[#This Row],[Order Date]]</f>
        <v>16</v>
      </c>
      <c r="P1999">
        <f>WEEKDAY(tbl_salesdata[[#This Row],[Order Date]],2)</f>
        <v>5</v>
      </c>
      <c r="Q1999" t="str">
        <f>TEXT(tbl_salesdata[[#This Row],[Order Date]],"dddd")</f>
        <v>Friday</v>
      </c>
      <c r="R1999" t="str">
        <f>IF(tbl_salesdata[[#This Row],[Weekdaynum]]&gt;5,"Yes","No")</f>
        <v>No</v>
      </c>
    </row>
    <row r="2000" spans="1:18" hidden="1" x14ac:dyDescent="0.35">
      <c r="A2000">
        <v>709071195</v>
      </c>
      <c r="B2000" s="3">
        <v>44000</v>
      </c>
      <c r="C2000" s="3">
        <v>44007</v>
      </c>
      <c r="D2000" t="s">
        <v>121</v>
      </c>
      <c r="E2000" t="s">
        <v>21</v>
      </c>
      <c r="F2000" t="s">
        <v>76</v>
      </c>
      <c r="G2000" t="s">
        <v>14</v>
      </c>
      <c r="H2000" t="s">
        <v>19</v>
      </c>
      <c r="I2000" s="9">
        <v>8778</v>
      </c>
      <c r="J2000" s="9">
        <v>668.27</v>
      </c>
      <c r="K2000" s="9">
        <v>502.54</v>
      </c>
      <c r="L2000" s="9">
        <f>tbl_salesdata[[#This Row],[Units Sold]]*tbl_salesdata[[#This Row],[Unit Cost]]</f>
        <v>4411296.12</v>
      </c>
      <c r="M2000" s="9">
        <f>tbl_salesdata[[#This Row],[Units Sold]]*tbl_salesdata[[#This Row],[Unit Price]]</f>
        <v>5866074.0599999996</v>
      </c>
      <c r="N2000" s="9">
        <f>tbl_salesdata[[#This Row],[Total Sales]]-tbl_salesdata[[#This Row],[Total Cost]]</f>
        <v>1454777.9399999995</v>
      </c>
      <c r="O2000">
        <f>tbl_salesdata[[#This Row],[Ship Date]]-tbl_salesdata[[#This Row],[Order Date]]</f>
        <v>7</v>
      </c>
      <c r="P2000">
        <f>WEEKDAY(tbl_salesdata[[#This Row],[Order Date]],2)</f>
        <v>4</v>
      </c>
      <c r="Q2000" t="str">
        <f>TEXT(tbl_salesdata[[#This Row],[Order Date]],"dddd")</f>
        <v>Thursday</v>
      </c>
      <c r="R2000" t="str">
        <f>IF(tbl_salesdata[[#This Row],[Weekdaynum]]&gt;5,"Yes","No")</f>
        <v>No</v>
      </c>
    </row>
    <row r="2001" spans="1:18" hidden="1" x14ac:dyDescent="0.35">
      <c r="A2001">
        <v>101836669</v>
      </c>
      <c r="B2001" s="3">
        <v>44542</v>
      </c>
      <c r="C2001" s="3">
        <v>44546</v>
      </c>
      <c r="D2001" t="s">
        <v>163</v>
      </c>
      <c r="E2001" t="s">
        <v>38</v>
      </c>
      <c r="F2001" t="s">
        <v>76</v>
      </c>
      <c r="G2001" t="s">
        <v>14</v>
      </c>
      <c r="H2001" t="s">
        <v>15</v>
      </c>
      <c r="I2001" s="9">
        <v>4588</v>
      </c>
      <c r="J2001" s="9">
        <v>668.27</v>
      </c>
      <c r="K2001" s="9">
        <v>502.54</v>
      </c>
      <c r="L2001" s="9">
        <f>tbl_salesdata[[#This Row],[Units Sold]]*tbl_salesdata[[#This Row],[Unit Cost]]</f>
        <v>2305653.52</v>
      </c>
      <c r="M2001" s="9">
        <f>tbl_salesdata[[#This Row],[Units Sold]]*tbl_salesdata[[#This Row],[Unit Price]]</f>
        <v>3066022.76</v>
      </c>
      <c r="N2001" s="9">
        <f>tbl_salesdata[[#This Row],[Total Sales]]-tbl_salesdata[[#This Row],[Total Cost]]</f>
        <v>760369.23999999976</v>
      </c>
      <c r="O2001">
        <f>tbl_salesdata[[#This Row],[Ship Date]]-tbl_salesdata[[#This Row],[Order Date]]</f>
        <v>4</v>
      </c>
      <c r="P2001">
        <f>WEEKDAY(tbl_salesdata[[#This Row],[Order Date]],2)</f>
        <v>7</v>
      </c>
      <c r="Q2001" t="str">
        <f>TEXT(tbl_salesdata[[#This Row],[Order Date]],"dddd")</f>
        <v>Sunday</v>
      </c>
      <c r="R2001" t="str">
        <f>IF(tbl_salesdata[[#This Row],[Weekdaynum]]&gt;5,"Yes","No")</f>
        <v>Yes</v>
      </c>
    </row>
    <row r="2002" spans="1:18" hidden="1" x14ac:dyDescent="0.35">
      <c r="A2002">
        <v>409941804</v>
      </c>
      <c r="B2002" s="3">
        <v>43580</v>
      </c>
      <c r="C2002" s="3">
        <v>43594</v>
      </c>
      <c r="D2002" t="s">
        <v>70</v>
      </c>
      <c r="E2002" t="s">
        <v>29</v>
      </c>
      <c r="F2002" t="s">
        <v>30</v>
      </c>
      <c r="G2002" t="s">
        <v>14</v>
      </c>
      <c r="H2002" t="s">
        <v>15</v>
      </c>
      <c r="I2002" s="9">
        <v>9744</v>
      </c>
      <c r="J2002" s="9">
        <v>81.73</v>
      </c>
      <c r="K2002" s="9">
        <v>56.67</v>
      </c>
      <c r="L2002" s="9">
        <f>tbl_salesdata[[#This Row],[Units Sold]]*tbl_salesdata[[#This Row],[Unit Cost]]</f>
        <v>552192.48</v>
      </c>
      <c r="M2002" s="9">
        <f>tbl_salesdata[[#This Row],[Units Sold]]*tbl_salesdata[[#This Row],[Unit Price]]</f>
        <v>796377.12</v>
      </c>
      <c r="N2002" s="9">
        <f>tbl_salesdata[[#This Row],[Total Sales]]-tbl_salesdata[[#This Row],[Total Cost]]</f>
        <v>244184.64</v>
      </c>
      <c r="O2002">
        <f>tbl_salesdata[[#This Row],[Ship Date]]-tbl_salesdata[[#This Row],[Order Date]]</f>
        <v>14</v>
      </c>
      <c r="P2002">
        <f>WEEKDAY(tbl_salesdata[[#This Row],[Order Date]],2)</f>
        <v>4</v>
      </c>
      <c r="Q2002" t="str">
        <f>TEXT(tbl_salesdata[[#This Row],[Order Date]],"dddd")</f>
        <v>Thursday</v>
      </c>
      <c r="R2002" t="str">
        <f>IF(tbl_salesdata[[#This Row],[Weekdaynum]]&gt;5,"Yes","No")</f>
        <v>No</v>
      </c>
    </row>
    <row r="2003" spans="1:18" hidden="1" x14ac:dyDescent="0.35">
      <c r="A2003">
        <v>674060428</v>
      </c>
      <c r="B2003" s="3">
        <v>44180</v>
      </c>
      <c r="C2003" s="3">
        <v>44196</v>
      </c>
      <c r="D2003" t="s">
        <v>204</v>
      </c>
      <c r="E2003" t="s">
        <v>21</v>
      </c>
      <c r="F2003" t="s">
        <v>25</v>
      </c>
      <c r="G2003" t="s">
        <v>14</v>
      </c>
      <c r="H2003" t="s">
        <v>26</v>
      </c>
      <c r="I2003" s="9">
        <v>8315</v>
      </c>
      <c r="J2003" s="9">
        <v>205.7</v>
      </c>
      <c r="K2003" s="9">
        <v>117.11</v>
      </c>
      <c r="L2003" s="9">
        <f>tbl_salesdata[[#This Row],[Units Sold]]*tbl_salesdata[[#This Row],[Unit Cost]]</f>
        <v>973769.65</v>
      </c>
      <c r="M2003" s="9">
        <f>tbl_salesdata[[#This Row],[Units Sold]]*tbl_salesdata[[#This Row],[Unit Price]]</f>
        <v>1710395.5</v>
      </c>
      <c r="N2003" s="9">
        <f>tbl_salesdata[[#This Row],[Total Sales]]-tbl_salesdata[[#This Row],[Total Cost]]</f>
        <v>736625.85</v>
      </c>
      <c r="O2003">
        <f>tbl_salesdata[[#This Row],[Ship Date]]-tbl_salesdata[[#This Row],[Order Date]]</f>
        <v>16</v>
      </c>
      <c r="P2003">
        <f>WEEKDAY(tbl_salesdata[[#This Row],[Order Date]],2)</f>
        <v>2</v>
      </c>
      <c r="Q2003" t="str">
        <f>TEXT(tbl_salesdata[[#This Row],[Order Date]],"dddd")</f>
        <v>Tuesday</v>
      </c>
      <c r="R2003" t="str">
        <f>IF(tbl_salesdata[[#This Row],[Weekdaynum]]&gt;5,"Yes","No")</f>
        <v>No</v>
      </c>
    </row>
    <row r="2004" spans="1:18" hidden="1" x14ac:dyDescent="0.35">
      <c r="A2004">
        <v>455178868</v>
      </c>
      <c r="B2004" s="3">
        <v>42327</v>
      </c>
      <c r="C2004" s="3">
        <v>42335</v>
      </c>
      <c r="D2004" t="s">
        <v>36</v>
      </c>
      <c r="E2004" t="s">
        <v>29</v>
      </c>
      <c r="F2004" t="s">
        <v>40</v>
      </c>
      <c r="G2004" t="s">
        <v>18</v>
      </c>
      <c r="H2004" t="s">
        <v>19</v>
      </c>
      <c r="I2004" s="9">
        <v>6397</v>
      </c>
      <c r="J2004" s="9">
        <v>651.21</v>
      </c>
      <c r="K2004" s="9">
        <v>524.96</v>
      </c>
      <c r="L2004" s="9">
        <f>tbl_salesdata[[#This Row],[Units Sold]]*tbl_salesdata[[#This Row],[Unit Cost]]</f>
        <v>3358169.12</v>
      </c>
      <c r="M2004" s="9">
        <f>tbl_salesdata[[#This Row],[Units Sold]]*tbl_salesdata[[#This Row],[Unit Price]]</f>
        <v>4165790.37</v>
      </c>
      <c r="N2004" s="9">
        <f>tbl_salesdata[[#This Row],[Total Sales]]-tbl_salesdata[[#This Row],[Total Cost]]</f>
        <v>807621.25</v>
      </c>
      <c r="O2004">
        <f>tbl_salesdata[[#This Row],[Ship Date]]-tbl_salesdata[[#This Row],[Order Date]]</f>
        <v>8</v>
      </c>
      <c r="P2004">
        <f>WEEKDAY(tbl_salesdata[[#This Row],[Order Date]],2)</f>
        <v>4</v>
      </c>
      <c r="Q2004" t="str">
        <f>TEXT(tbl_salesdata[[#This Row],[Order Date]],"dddd")</f>
        <v>Thursday</v>
      </c>
      <c r="R2004" t="str">
        <f>IF(tbl_salesdata[[#This Row],[Weekdaynum]]&gt;5,"Yes","No")</f>
        <v>No</v>
      </c>
    </row>
    <row r="2005" spans="1:18" hidden="1" x14ac:dyDescent="0.35">
      <c r="A2005">
        <v>284595954</v>
      </c>
      <c r="B2005" s="3">
        <v>42670</v>
      </c>
      <c r="C2005" s="3">
        <v>42673</v>
      </c>
      <c r="D2005" t="s">
        <v>80</v>
      </c>
      <c r="E2005" t="s">
        <v>21</v>
      </c>
      <c r="F2005" t="s">
        <v>42</v>
      </c>
      <c r="G2005" t="s">
        <v>18</v>
      </c>
      <c r="H2005" t="s">
        <v>19</v>
      </c>
      <c r="I2005" s="9">
        <v>7122</v>
      </c>
      <c r="J2005" s="9">
        <v>437.2</v>
      </c>
      <c r="K2005" s="9">
        <v>263.33</v>
      </c>
      <c r="L2005" s="9">
        <f>tbl_salesdata[[#This Row],[Units Sold]]*tbl_salesdata[[#This Row],[Unit Cost]]</f>
        <v>1875436.2599999998</v>
      </c>
      <c r="M2005" s="9">
        <f>tbl_salesdata[[#This Row],[Units Sold]]*tbl_salesdata[[#This Row],[Unit Price]]</f>
        <v>3113738.4</v>
      </c>
      <c r="N2005" s="9">
        <f>tbl_salesdata[[#This Row],[Total Sales]]-tbl_salesdata[[#This Row],[Total Cost]]</f>
        <v>1238302.1400000001</v>
      </c>
      <c r="O2005">
        <f>tbl_salesdata[[#This Row],[Ship Date]]-tbl_salesdata[[#This Row],[Order Date]]</f>
        <v>3</v>
      </c>
      <c r="P2005">
        <f>WEEKDAY(tbl_salesdata[[#This Row],[Order Date]],2)</f>
        <v>4</v>
      </c>
      <c r="Q2005" t="str">
        <f>TEXT(tbl_salesdata[[#This Row],[Order Date]],"dddd")</f>
        <v>Thursday</v>
      </c>
      <c r="R2005" t="str">
        <f>IF(tbl_salesdata[[#This Row],[Weekdaynum]]&gt;5,"Yes","No")</f>
        <v>No</v>
      </c>
    </row>
    <row r="2006" spans="1:18" x14ac:dyDescent="0.35">
      <c r="A2006">
        <v>363699233</v>
      </c>
      <c r="B2006" s="3">
        <v>44618</v>
      </c>
      <c r="C2006" s="3">
        <v>44633</v>
      </c>
      <c r="D2006" t="s">
        <v>190</v>
      </c>
      <c r="E2006" t="s">
        <v>38</v>
      </c>
      <c r="F2006" t="s">
        <v>25</v>
      </c>
      <c r="G2006" t="s">
        <v>14</v>
      </c>
      <c r="H2006" t="s">
        <v>15</v>
      </c>
      <c r="I2006" s="9">
        <v>5540</v>
      </c>
      <c r="J2006" s="9">
        <v>205.7</v>
      </c>
      <c r="K2006" s="9">
        <v>117.11</v>
      </c>
      <c r="L2006" s="9">
        <f>tbl_salesdata[[#This Row],[Units Sold]]*tbl_salesdata[[#This Row],[Unit Cost]]</f>
        <v>648789.4</v>
      </c>
      <c r="M2006" s="9">
        <f>tbl_salesdata[[#This Row],[Units Sold]]*tbl_salesdata[[#This Row],[Unit Price]]</f>
        <v>1139578</v>
      </c>
      <c r="N2006" s="9">
        <f>tbl_salesdata[[#This Row],[Total Sales]]-tbl_salesdata[[#This Row],[Total Cost]]</f>
        <v>490788.6</v>
      </c>
      <c r="O2006">
        <f>tbl_salesdata[[#This Row],[Ship Date]]-tbl_salesdata[[#This Row],[Order Date]]</f>
        <v>15</v>
      </c>
      <c r="P2006">
        <f>WEEKDAY(tbl_salesdata[[#This Row],[Order Date]],2)</f>
        <v>6</v>
      </c>
      <c r="Q2006" t="str">
        <f>TEXT(tbl_salesdata[[#This Row],[Order Date]],"dddd")</f>
        <v>Saturday</v>
      </c>
      <c r="R2006" t="str">
        <f>IF(tbl_salesdata[[#This Row],[Weekdaynum]]&gt;5,"Yes","No")</f>
        <v>Yes</v>
      </c>
    </row>
    <row r="2007" spans="1:18" hidden="1" x14ac:dyDescent="0.35">
      <c r="A2007">
        <v>765083873</v>
      </c>
      <c r="B2007" s="3">
        <v>42326</v>
      </c>
      <c r="C2007" s="3">
        <v>42335</v>
      </c>
      <c r="D2007" t="s">
        <v>142</v>
      </c>
      <c r="E2007" t="s">
        <v>29</v>
      </c>
      <c r="F2007" t="s">
        <v>33</v>
      </c>
      <c r="G2007" t="s">
        <v>14</v>
      </c>
      <c r="H2007" t="s">
        <v>26</v>
      </c>
      <c r="I2007" s="9">
        <v>4175</v>
      </c>
      <c r="J2007" s="9">
        <v>109.28</v>
      </c>
      <c r="K2007" s="9">
        <v>35.840000000000003</v>
      </c>
      <c r="L2007" s="9">
        <f>tbl_salesdata[[#This Row],[Units Sold]]*tbl_salesdata[[#This Row],[Unit Cost]]</f>
        <v>149632</v>
      </c>
      <c r="M2007" s="9">
        <f>tbl_salesdata[[#This Row],[Units Sold]]*tbl_salesdata[[#This Row],[Unit Price]]</f>
        <v>456244</v>
      </c>
      <c r="N2007" s="9">
        <f>tbl_salesdata[[#This Row],[Total Sales]]-tbl_salesdata[[#This Row],[Total Cost]]</f>
        <v>306612</v>
      </c>
      <c r="O2007">
        <f>tbl_salesdata[[#This Row],[Ship Date]]-tbl_salesdata[[#This Row],[Order Date]]</f>
        <v>9</v>
      </c>
      <c r="P2007">
        <f>WEEKDAY(tbl_salesdata[[#This Row],[Order Date]],2)</f>
        <v>3</v>
      </c>
      <c r="Q2007" t="str">
        <f>TEXT(tbl_salesdata[[#This Row],[Order Date]],"dddd")</f>
        <v>Wednesday</v>
      </c>
      <c r="R2007" t="str">
        <f>IF(tbl_salesdata[[#This Row],[Weekdaynum]]&gt;5,"Yes","No")</f>
        <v>No</v>
      </c>
    </row>
    <row r="2008" spans="1:18" hidden="1" x14ac:dyDescent="0.35">
      <c r="A2008">
        <v>580314862</v>
      </c>
      <c r="B2008" s="3">
        <v>42496</v>
      </c>
      <c r="C2008" s="3">
        <v>42502</v>
      </c>
      <c r="D2008" t="s">
        <v>189</v>
      </c>
      <c r="E2008" t="s">
        <v>21</v>
      </c>
      <c r="F2008" t="s">
        <v>13</v>
      </c>
      <c r="G2008" t="s">
        <v>18</v>
      </c>
      <c r="H2008" t="s">
        <v>19</v>
      </c>
      <c r="I2008" s="9">
        <v>6918</v>
      </c>
      <c r="J2008" s="9">
        <v>255.28</v>
      </c>
      <c r="K2008" s="9">
        <v>159.41999999999999</v>
      </c>
      <c r="L2008" s="9">
        <f>tbl_salesdata[[#This Row],[Units Sold]]*tbl_salesdata[[#This Row],[Unit Cost]]</f>
        <v>1102867.5599999998</v>
      </c>
      <c r="M2008" s="9">
        <f>tbl_salesdata[[#This Row],[Units Sold]]*tbl_salesdata[[#This Row],[Unit Price]]</f>
        <v>1766027.04</v>
      </c>
      <c r="N2008" s="9">
        <f>tbl_salesdata[[#This Row],[Total Sales]]-tbl_salesdata[[#This Row],[Total Cost]]</f>
        <v>663159.48000000021</v>
      </c>
      <c r="O2008">
        <f>tbl_salesdata[[#This Row],[Ship Date]]-tbl_salesdata[[#This Row],[Order Date]]</f>
        <v>6</v>
      </c>
      <c r="P2008">
        <f>WEEKDAY(tbl_salesdata[[#This Row],[Order Date]],2)</f>
        <v>5</v>
      </c>
      <c r="Q2008" t="str">
        <f>TEXT(tbl_salesdata[[#This Row],[Order Date]],"dddd")</f>
        <v>Friday</v>
      </c>
      <c r="R2008" t="str">
        <f>IF(tbl_salesdata[[#This Row],[Weekdaynum]]&gt;5,"Yes","No")</f>
        <v>No</v>
      </c>
    </row>
    <row r="2009" spans="1:18" hidden="1" x14ac:dyDescent="0.35">
      <c r="A2009">
        <v>572164809</v>
      </c>
      <c r="B2009" s="3">
        <v>44539</v>
      </c>
      <c r="C2009" s="3">
        <v>44549</v>
      </c>
      <c r="D2009" t="s">
        <v>171</v>
      </c>
      <c r="E2009" t="s">
        <v>12</v>
      </c>
      <c r="F2009" t="s">
        <v>47</v>
      </c>
      <c r="G2009" t="s">
        <v>18</v>
      </c>
      <c r="H2009" t="s">
        <v>19</v>
      </c>
      <c r="I2009" s="9">
        <v>5137</v>
      </c>
      <c r="J2009" s="9">
        <v>421.89</v>
      </c>
      <c r="K2009" s="9">
        <v>364.69</v>
      </c>
      <c r="L2009" s="9">
        <f>tbl_salesdata[[#This Row],[Units Sold]]*tbl_salesdata[[#This Row],[Unit Cost]]</f>
        <v>1873412.53</v>
      </c>
      <c r="M2009" s="9">
        <f>tbl_salesdata[[#This Row],[Units Sold]]*tbl_salesdata[[#This Row],[Unit Price]]</f>
        <v>2167248.9299999997</v>
      </c>
      <c r="N2009" s="9">
        <f>tbl_salesdata[[#This Row],[Total Sales]]-tbl_salesdata[[#This Row],[Total Cost]]</f>
        <v>293836.39999999967</v>
      </c>
      <c r="O2009">
        <f>tbl_salesdata[[#This Row],[Ship Date]]-tbl_salesdata[[#This Row],[Order Date]]</f>
        <v>10</v>
      </c>
      <c r="P2009">
        <f>WEEKDAY(tbl_salesdata[[#This Row],[Order Date]],2)</f>
        <v>4</v>
      </c>
      <c r="Q2009" t="str">
        <f>TEXT(tbl_salesdata[[#This Row],[Order Date]],"dddd")</f>
        <v>Thursday</v>
      </c>
      <c r="R2009" t="str">
        <f>IF(tbl_salesdata[[#This Row],[Weekdaynum]]&gt;5,"Yes","No")</f>
        <v>No</v>
      </c>
    </row>
    <row r="2010" spans="1:18" hidden="1" x14ac:dyDescent="0.35">
      <c r="A2010">
        <v>273495042</v>
      </c>
      <c r="B2010" s="3">
        <v>44662</v>
      </c>
      <c r="C2010" s="3">
        <v>44666</v>
      </c>
      <c r="D2010" t="s">
        <v>23</v>
      </c>
      <c r="E2010" t="s">
        <v>24</v>
      </c>
      <c r="F2010" t="s">
        <v>22</v>
      </c>
      <c r="G2010" t="s">
        <v>14</v>
      </c>
      <c r="H2010" t="s">
        <v>19</v>
      </c>
      <c r="I2010" s="9">
        <v>2115</v>
      </c>
      <c r="J2010" s="9">
        <v>47.45</v>
      </c>
      <c r="K2010" s="9">
        <v>31.79</v>
      </c>
      <c r="L2010" s="9">
        <f>tbl_salesdata[[#This Row],[Units Sold]]*tbl_salesdata[[#This Row],[Unit Cost]]</f>
        <v>67235.849999999991</v>
      </c>
      <c r="M2010" s="9">
        <f>tbl_salesdata[[#This Row],[Units Sold]]*tbl_salesdata[[#This Row],[Unit Price]]</f>
        <v>100356.75</v>
      </c>
      <c r="N2010" s="9">
        <f>tbl_salesdata[[#This Row],[Total Sales]]-tbl_salesdata[[#This Row],[Total Cost]]</f>
        <v>33120.900000000009</v>
      </c>
      <c r="O2010">
        <f>tbl_salesdata[[#This Row],[Ship Date]]-tbl_salesdata[[#This Row],[Order Date]]</f>
        <v>4</v>
      </c>
      <c r="P2010">
        <f>WEEKDAY(tbl_salesdata[[#This Row],[Order Date]],2)</f>
        <v>1</v>
      </c>
      <c r="Q2010" t="str">
        <f>TEXT(tbl_salesdata[[#This Row],[Order Date]],"dddd")</f>
        <v>Monday</v>
      </c>
      <c r="R2010" t="str">
        <f>IF(tbl_salesdata[[#This Row],[Weekdaynum]]&gt;5,"Yes","No")</f>
        <v>No</v>
      </c>
    </row>
    <row r="2011" spans="1:18" hidden="1" x14ac:dyDescent="0.35">
      <c r="A2011">
        <v>187479388</v>
      </c>
      <c r="B2011" s="3">
        <v>42466</v>
      </c>
      <c r="C2011" s="3">
        <v>42471</v>
      </c>
      <c r="D2011" t="s">
        <v>97</v>
      </c>
      <c r="E2011" t="s">
        <v>29</v>
      </c>
      <c r="F2011" t="s">
        <v>47</v>
      </c>
      <c r="G2011" t="s">
        <v>18</v>
      </c>
      <c r="H2011" t="s">
        <v>34</v>
      </c>
      <c r="I2011" s="9">
        <v>8172</v>
      </c>
      <c r="J2011" s="9">
        <v>421.89</v>
      </c>
      <c r="K2011" s="9">
        <v>364.69</v>
      </c>
      <c r="L2011" s="9">
        <f>tbl_salesdata[[#This Row],[Units Sold]]*tbl_salesdata[[#This Row],[Unit Cost]]</f>
        <v>2980246.68</v>
      </c>
      <c r="M2011" s="9">
        <f>tbl_salesdata[[#This Row],[Units Sold]]*tbl_salesdata[[#This Row],[Unit Price]]</f>
        <v>3447685.08</v>
      </c>
      <c r="N2011" s="9">
        <f>tbl_salesdata[[#This Row],[Total Sales]]-tbl_salesdata[[#This Row],[Total Cost]]</f>
        <v>467438.39999999991</v>
      </c>
      <c r="O2011">
        <f>tbl_salesdata[[#This Row],[Ship Date]]-tbl_salesdata[[#This Row],[Order Date]]</f>
        <v>5</v>
      </c>
      <c r="P2011">
        <f>WEEKDAY(tbl_salesdata[[#This Row],[Order Date]],2)</f>
        <v>3</v>
      </c>
      <c r="Q2011" t="str">
        <f>TEXT(tbl_salesdata[[#This Row],[Order Date]],"dddd")</f>
        <v>Wednesday</v>
      </c>
      <c r="R2011" t="str">
        <f>IF(tbl_salesdata[[#This Row],[Weekdaynum]]&gt;5,"Yes","No")</f>
        <v>No</v>
      </c>
    </row>
    <row r="2012" spans="1:18" hidden="1" x14ac:dyDescent="0.35">
      <c r="A2012">
        <v>437604176</v>
      </c>
      <c r="B2012" s="3">
        <v>43517</v>
      </c>
      <c r="C2012" s="3">
        <v>43533</v>
      </c>
      <c r="D2012" t="s">
        <v>67</v>
      </c>
      <c r="E2012" t="s">
        <v>21</v>
      </c>
      <c r="F2012" t="s">
        <v>17</v>
      </c>
      <c r="G2012" t="s">
        <v>14</v>
      </c>
      <c r="H2012" t="s">
        <v>26</v>
      </c>
      <c r="I2012" s="9">
        <v>5655</v>
      </c>
      <c r="J2012" s="9">
        <v>152.58000000000001</v>
      </c>
      <c r="K2012" s="9">
        <v>97.44</v>
      </c>
      <c r="L2012" s="9">
        <f>tbl_salesdata[[#This Row],[Units Sold]]*tbl_salesdata[[#This Row],[Unit Cost]]</f>
        <v>551023.19999999995</v>
      </c>
      <c r="M2012" s="9">
        <f>tbl_salesdata[[#This Row],[Units Sold]]*tbl_salesdata[[#This Row],[Unit Price]]</f>
        <v>862839.9</v>
      </c>
      <c r="N2012" s="9">
        <f>tbl_salesdata[[#This Row],[Total Sales]]-tbl_salesdata[[#This Row],[Total Cost]]</f>
        <v>311816.70000000007</v>
      </c>
      <c r="O2012">
        <f>tbl_salesdata[[#This Row],[Ship Date]]-tbl_salesdata[[#This Row],[Order Date]]</f>
        <v>16</v>
      </c>
      <c r="P2012">
        <f>WEEKDAY(tbl_salesdata[[#This Row],[Order Date]],2)</f>
        <v>4</v>
      </c>
      <c r="Q2012" t="str">
        <f>TEXT(tbl_salesdata[[#This Row],[Order Date]],"dddd")</f>
        <v>Thursday</v>
      </c>
      <c r="R2012" t="str">
        <f>IF(tbl_salesdata[[#This Row],[Weekdaynum]]&gt;5,"Yes","No")</f>
        <v>No</v>
      </c>
    </row>
    <row r="2013" spans="1:18" hidden="1" x14ac:dyDescent="0.35">
      <c r="A2013">
        <v>317668235</v>
      </c>
      <c r="B2013" s="3">
        <v>44463</v>
      </c>
      <c r="C2013" s="3">
        <v>44481</v>
      </c>
      <c r="D2013" t="s">
        <v>139</v>
      </c>
      <c r="E2013" t="s">
        <v>51</v>
      </c>
      <c r="F2013" t="s">
        <v>22</v>
      </c>
      <c r="G2013" t="s">
        <v>18</v>
      </c>
      <c r="H2013" t="s">
        <v>15</v>
      </c>
      <c r="I2013" s="9">
        <v>3945</v>
      </c>
      <c r="J2013" s="9">
        <v>47.45</v>
      </c>
      <c r="K2013" s="9">
        <v>31.79</v>
      </c>
      <c r="L2013" s="9">
        <f>tbl_salesdata[[#This Row],[Units Sold]]*tbl_salesdata[[#This Row],[Unit Cost]]</f>
        <v>125411.55</v>
      </c>
      <c r="M2013" s="9">
        <f>tbl_salesdata[[#This Row],[Units Sold]]*tbl_salesdata[[#This Row],[Unit Price]]</f>
        <v>187190.25</v>
      </c>
      <c r="N2013" s="9">
        <f>tbl_salesdata[[#This Row],[Total Sales]]-tbl_salesdata[[#This Row],[Total Cost]]</f>
        <v>61778.7</v>
      </c>
      <c r="O2013">
        <f>tbl_salesdata[[#This Row],[Ship Date]]-tbl_salesdata[[#This Row],[Order Date]]</f>
        <v>18</v>
      </c>
      <c r="P2013">
        <f>WEEKDAY(tbl_salesdata[[#This Row],[Order Date]],2)</f>
        <v>5</v>
      </c>
      <c r="Q2013" t="str">
        <f>TEXT(tbl_salesdata[[#This Row],[Order Date]],"dddd")</f>
        <v>Friday</v>
      </c>
      <c r="R2013" t="str">
        <f>IF(tbl_salesdata[[#This Row],[Weekdaynum]]&gt;5,"Yes","No")</f>
        <v>No</v>
      </c>
    </row>
    <row r="2014" spans="1:18" hidden="1" x14ac:dyDescent="0.35">
      <c r="A2014">
        <v>541782891</v>
      </c>
      <c r="B2014" s="3">
        <v>42491</v>
      </c>
      <c r="C2014" s="3">
        <v>42494</v>
      </c>
      <c r="D2014" t="s">
        <v>174</v>
      </c>
      <c r="E2014" t="s">
        <v>29</v>
      </c>
      <c r="F2014" t="s">
        <v>42</v>
      </c>
      <c r="G2014" t="s">
        <v>18</v>
      </c>
      <c r="H2014" t="s">
        <v>34</v>
      </c>
      <c r="I2014" s="9">
        <v>4452</v>
      </c>
      <c r="J2014" s="9">
        <v>437.2</v>
      </c>
      <c r="K2014" s="9">
        <v>263.33</v>
      </c>
      <c r="L2014" s="9">
        <f>tbl_salesdata[[#This Row],[Units Sold]]*tbl_salesdata[[#This Row],[Unit Cost]]</f>
        <v>1172345.1599999999</v>
      </c>
      <c r="M2014" s="9">
        <f>tbl_salesdata[[#This Row],[Units Sold]]*tbl_salesdata[[#This Row],[Unit Price]]</f>
        <v>1946414.4</v>
      </c>
      <c r="N2014" s="9">
        <f>tbl_salesdata[[#This Row],[Total Sales]]-tbl_salesdata[[#This Row],[Total Cost]]</f>
        <v>774069.24</v>
      </c>
      <c r="O2014">
        <f>tbl_salesdata[[#This Row],[Ship Date]]-tbl_salesdata[[#This Row],[Order Date]]</f>
        <v>3</v>
      </c>
      <c r="P2014">
        <f>WEEKDAY(tbl_salesdata[[#This Row],[Order Date]],2)</f>
        <v>7</v>
      </c>
      <c r="Q2014" t="str">
        <f>TEXT(tbl_salesdata[[#This Row],[Order Date]],"dddd")</f>
        <v>Sunday</v>
      </c>
      <c r="R2014" t="str">
        <f>IF(tbl_salesdata[[#This Row],[Weekdaynum]]&gt;5,"Yes","No")</f>
        <v>Yes</v>
      </c>
    </row>
    <row r="2015" spans="1:18" hidden="1" x14ac:dyDescent="0.35">
      <c r="A2015">
        <v>994371974</v>
      </c>
      <c r="B2015" s="3">
        <v>43609</v>
      </c>
      <c r="C2015" s="3">
        <v>43630</v>
      </c>
      <c r="D2015" t="s">
        <v>45</v>
      </c>
      <c r="E2015" t="s">
        <v>12</v>
      </c>
      <c r="F2015" t="s">
        <v>40</v>
      </c>
      <c r="G2015" t="s">
        <v>14</v>
      </c>
      <c r="H2015" t="s">
        <v>15</v>
      </c>
      <c r="I2015" s="9">
        <v>5619</v>
      </c>
      <c r="J2015" s="9">
        <v>651.21</v>
      </c>
      <c r="K2015" s="9">
        <v>524.96</v>
      </c>
      <c r="L2015" s="9">
        <f>tbl_salesdata[[#This Row],[Units Sold]]*tbl_salesdata[[#This Row],[Unit Cost]]</f>
        <v>2949750.24</v>
      </c>
      <c r="M2015" s="9">
        <f>tbl_salesdata[[#This Row],[Units Sold]]*tbl_salesdata[[#This Row],[Unit Price]]</f>
        <v>3659148.99</v>
      </c>
      <c r="N2015" s="9">
        <f>tbl_salesdata[[#This Row],[Total Sales]]-tbl_salesdata[[#This Row],[Total Cost]]</f>
        <v>709398.75</v>
      </c>
      <c r="O2015">
        <f>tbl_salesdata[[#This Row],[Ship Date]]-tbl_salesdata[[#This Row],[Order Date]]</f>
        <v>21</v>
      </c>
      <c r="P2015">
        <f>WEEKDAY(tbl_salesdata[[#This Row],[Order Date]],2)</f>
        <v>5</v>
      </c>
      <c r="Q2015" t="str">
        <f>TEXT(tbl_salesdata[[#This Row],[Order Date]],"dddd")</f>
        <v>Friday</v>
      </c>
      <c r="R2015" t="str">
        <f>IF(tbl_salesdata[[#This Row],[Weekdaynum]]&gt;5,"Yes","No")</f>
        <v>No</v>
      </c>
    </row>
    <row r="2016" spans="1:18" hidden="1" x14ac:dyDescent="0.35">
      <c r="A2016">
        <v>280171811</v>
      </c>
      <c r="B2016" s="3">
        <v>43514</v>
      </c>
      <c r="C2016" s="3">
        <v>43528</v>
      </c>
      <c r="D2016" t="s">
        <v>69</v>
      </c>
      <c r="E2016" t="s">
        <v>38</v>
      </c>
      <c r="F2016" t="s">
        <v>25</v>
      </c>
      <c r="G2016" t="s">
        <v>14</v>
      </c>
      <c r="H2016" t="s">
        <v>26</v>
      </c>
      <c r="I2016" s="9">
        <v>7920</v>
      </c>
      <c r="J2016" s="9">
        <v>205.7</v>
      </c>
      <c r="K2016" s="9">
        <v>117.11</v>
      </c>
      <c r="L2016" s="9">
        <f>tbl_salesdata[[#This Row],[Units Sold]]*tbl_salesdata[[#This Row],[Unit Cost]]</f>
        <v>927511.2</v>
      </c>
      <c r="M2016" s="9">
        <f>tbl_salesdata[[#This Row],[Units Sold]]*tbl_salesdata[[#This Row],[Unit Price]]</f>
        <v>1629144</v>
      </c>
      <c r="N2016" s="9">
        <f>tbl_salesdata[[#This Row],[Total Sales]]-tbl_salesdata[[#This Row],[Total Cost]]</f>
        <v>701632.8</v>
      </c>
      <c r="O2016">
        <f>tbl_salesdata[[#This Row],[Ship Date]]-tbl_salesdata[[#This Row],[Order Date]]</f>
        <v>14</v>
      </c>
      <c r="P2016">
        <f>WEEKDAY(tbl_salesdata[[#This Row],[Order Date]],2)</f>
        <v>1</v>
      </c>
      <c r="Q2016" t="str">
        <f>TEXT(tbl_salesdata[[#This Row],[Order Date]],"dddd")</f>
        <v>Monday</v>
      </c>
      <c r="R2016" t="str">
        <f>IF(tbl_salesdata[[#This Row],[Weekdaynum]]&gt;5,"Yes","No")</f>
        <v>No</v>
      </c>
    </row>
    <row r="2017" spans="1:18" x14ac:dyDescent="0.35">
      <c r="A2017">
        <v>567904603</v>
      </c>
      <c r="B2017" s="3">
        <v>43771</v>
      </c>
      <c r="C2017" s="3">
        <v>43787</v>
      </c>
      <c r="D2017" t="s">
        <v>179</v>
      </c>
      <c r="E2017" t="s">
        <v>32</v>
      </c>
      <c r="F2017" t="s">
        <v>13</v>
      </c>
      <c r="G2017" t="s">
        <v>14</v>
      </c>
      <c r="H2017" t="s">
        <v>26</v>
      </c>
      <c r="I2017" s="9">
        <v>4447</v>
      </c>
      <c r="J2017" s="9">
        <v>255.28</v>
      </c>
      <c r="K2017" s="9">
        <v>159.41999999999999</v>
      </c>
      <c r="L2017" s="9">
        <f>tbl_salesdata[[#This Row],[Units Sold]]*tbl_salesdata[[#This Row],[Unit Cost]]</f>
        <v>708940.74</v>
      </c>
      <c r="M2017" s="9">
        <f>tbl_salesdata[[#This Row],[Units Sold]]*tbl_salesdata[[#This Row],[Unit Price]]</f>
        <v>1135230.1599999999</v>
      </c>
      <c r="N2017" s="9">
        <f>tbl_salesdata[[#This Row],[Total Sales]]-tbl_salesdata[[#This Row],[Total Cost]]</f>
        <v>426289.41999999993</v>
      </c>
      <c r="O2017">
        <f>tbl_salesdata[[#This Row],[Ship Date]]-tbl_salesdata[[#This Row],[Order Date]]</f>
        <v>16</v>
      </c>
      <c r="P2017">
        <f>WEEKDAY(tbl_salesdata[[#This Row],[Order Date]],2)</f>
        <v>6</v>
      </c>
      <c r="Q2017" t="str">
        <f>TEXT(tbl_salesdata[[#This Row],[Order Date]],"dddd")</f>
        <v>Saturday</v>
      </c>
      <c r="R2017" t="str">
        <f>IF(tbl_salesdata[[#This Row],[Weekdaynum]]&gt;5,"Yes","No")</f>
        <v>Yes</v>
      </c>
    </row>
    <row r="2018" spans="1:18" hidden="1" x14ac:dyDescent="0.35">
      <c r="A2018">
        <v>471911561</v>
      </c>
      <c r="B2018" s="3">
        <v>43783</v>
      </c>
      <c r="C2018" s="3">
        <v>43791</v>
      </c>
      <c r="D2018" t="s">
        <v>127</v>
      </c>
      <c r="E2018" t="s">
        <v>38</v>
      </c>
      <c r="F2018" t="s">
        <v>40</v>
      </c>
      <c r="G2018" t="s">
        <v>14</v>
      </c>
      <c r="H2018" t="s">
        <v>19</v>
      </c>
      <c r="I2018" s="9">
        <v>7973</v>
      </c>
      <c r="J2018" s="9">
        <v>651.21</v>
      </c>
      <c r="K2018" s="9">
        <v>524.96</v>
      </c>
      <c r="L2018" s="9">
        <f>tbl_salesdata[[#This Row],[Units Sold]]*tbl_salesdata[[#This Row],[Unit Cost]]</f>
        <v>4185506.08</v>
      </c>
      <c r="M2018" s="9">
        <f>tbl_salesdata[[#This Row],[Units Sold]]*tbl_salesdata[[#This Row],[Unit Price]]</f>
        <v>5192097.33</v>
      </c>
      <c r="N2018" s="9">
        <f>tbl_salesdata[[#This Row],[Total Sales]]-tbl_salesdata[[#This Row],[Total Cost]]</f>
        <v>1006591.25</v>
      </c>
      <c r="O2018">
        <f>tbl_salesdata[[#This Row],[Ship Date]]-tbl_salesdata[[#This Row],[Order Date]]</f>
        <v>8</v>
      </c>
      <c r="P2018">
        <f>WEEKDAY(tbl_salesdata[[#This Row],[Order Date]],2)</f>
        <v>4</v>
      </c>
      <c r="Q2018" t="str">
        <f>TEXT(tbl_salesdata[[#This Row],[Order Date]],"dddd")</f>
        <v>Thursday</v>
      </c>
      <c r="R2018" t="str">
        <f>IF(tbl_salesdata[[#This Row],[Weekdaynum]]&gt;5,"Yes","No")</f>
        <v>No</v>
      </c>
    </row>
    <row r="2019" spans="1:18" hidden="1" x14ac:dyDescent="0.35">
      <c r="A2019">
        <v>738886630</v>
      </c>
      <c r="B2019" s="3">
        <v>43149</v>
      </c>
      <c r="C2019" s="3">
        <v>43155</v>
      </c>
      <c r="D2019" t="s">
        <v>177</v>
      </c>
      <c r="E2019" t="s">
        <v>24</v>
      </c>
      <c r="F2019" t="s">
        <v>17</v>
      </c>
      <c r="G2019" t="s">
        <v>14</v>
      </c>
      <c r="H2019" t="s">
        <v>34</v>
      </c>
      <c r="I2019" s="9">
        <v>1828</v>
      </c>
      <c r="J2019" s="9">
        <v>152.58000000000001</v>
      </c>
      <c r="K2019" s="9">
        <v>97.44</v>
      </c>
      <c r="L2019" s="9">
        <f>tbl_salesdata[[#This Row],[Units Sold]]*tbl_salesdata[[#This Row],[Unit Cost]]</f>
        <v>178120.32000000001</v>
      </c>
      <c r="M2019" s="9">
        <f>tbl_salesdata[[#This Row],[Units Sold]]*tbl_salesdata[[#This Row],[Unit Price]]</f>
        <v>278916.24000000005</v>
      </c>
      <c r="N2019" s="9">
        <f>tbl_salesdata[[#This Row],[Total Sales]]-tbl_salesdata[[#This Row],[Total Cost]]</f>
        <v>100795.92000000004</v>
      </c>
      <c r="O2019">
        <f>tbl_salesdata[[#This Row],[Ship Date]]-tbl_salesdata[[#This Row],[Order Date]]</f>
        <v>6</v>
      </c>
      <c r="P2019">
        <f>WEEKDAY(tbl_salesdata[[#This Row],[Order Date]],2)</f>
        <v>7</v>
      </c>
      <c r="Q2019" t="str">
        <f>TEXT(tbl_salesdata[[#This Row],[Order Date]],"dddd")</f>
        <v>Sunday</v>
      </c>
      <c r="R2019" t="str">
        <f>IF(tbl_salesdata[[#This Row],[Weekdaynum]]&gt;5,"Yes","No")</f>
        <v>Yes</v>
      </c>
    </row>
    <row r="2020" spans="1:18" hidden="1" x14ac:dyDescent="0.35">
      <c r="A2020">
        <v>361142766</v>
      </c>
      <c r="B2020" s="3">
        <v>42229</v>
      </c>
      <c r="C2020" s="3">
        <v>42240</v>
      </c>
      <c r="D2020" t="s">
        <v>207</v>
      </c>
      <c r="E2020" t="s">
        <v>51</v>
      </c>
      <c r="F2020" t="s">
        <v>22</v>
      </c>
      <c r="G2020" t="s">
        <v>14</v>
      </c>
      <c r="H2020" t="s">
        <v>15</v>
      </c>
      <c r="I2020" s="9">
        <v>9025</v>
      </c>
      <c r="J2020" s="9">
        <v>47.45</v>
      </c>
      <c r="K2020" s="9">
        <v>31.79</v>
      </c>
      <c r="L2020" s="9">
        <f>tbl_salesdata[[#This Row],[Units Sold]]*tbl_salesdata[[#This Row],[Unit Cost]]</f>
        <v>286904.75</v>
      </c>
      <c r="M2020" s="9">
        <f>tbl_salesdata[[#This Row],[Units Sold]]*tbl_salesdata[[#This Row],[Unit Price]]</f>
        <v>428236.25</v>
      </c>
      <c r="N2020" s="9">
        <f>tbl_salesdata[[#This Row],[Total Sales]]-tbl_salesdata[[#This Row],[Total Cost]]</f>
        <v>141331.5</v>
      </c>
      <c r="O2020">
        <f>tbl_salesdata[[#This Row],[Ship Date]]-tbl_salesdata[[#This Row],[Order Date]]</f>
        <v>11</v>
      </c>
      <c r="P2020">
        <f>WEEKDAY(tbl_salesdata[[#This Row],[Order Date]],2)</f>
        <v>4</v>
      </c>
      <c r="Q2020" t="str">
        <f>TEXT(tbl_salesdata[[#This Row],[Order Date]],"dddd")</f>
        <v>Thursday</v>
      </c>
      <c r="R2020" t="str">
        <f>IF(tbl_salesdata[[#This Row],[Weekdaynum]]&gt;5,"Yes","No")</f>
        <v>No</v>
      </c>
    </row>
    <row r="2021" spans="1:18" hidden="1" x14ac:dyDescent="0.35">
      <c r="A2021">
        <v>994978797</v>
      </c>
      <c r="B2021" s="3">
        <v>43439</v>
      </c>
      <c r="C2021" s="3">
        <v>43458</v>
      </c>
      <c r="D2021" t="s">
        <v>178</v>
      </c>
      <c r="E2021" t="s">
        <v>21</v>
      </c>
      <c r="F2021" t="s">
        <v>22</v>
      </c>
      <c r="G2021" t="s">
        <v>18</v>
      </c>
      <c r="H2021" t="s">
        <v>34</v>
      </c>
      <c r="I2021" s="9">
        <v>5192</v>
      </c>
      <c r="J2021" s="9">
        <v>47.45</v>
      </c>
      <c r="K2021" s="9">
        <v>31.79</v>
      </c>
      <c r="L2021" s="9">
        <f>tbl_salesdata[[#This Row],[Units Sold]]*tbl_salesdata[[#This Row],[Unit Cost]]</f>
        <v>165053.68</v>
      </c>
      <c r="M2021" s="9">
        <f>tbl_salesdata[[#This Row],[Units Sold]]*tbl_salesdata[[#This Row],[Unit Price]]</f>
        <v>246360.40000000002</v>
      </c>
      <c r="N2021" s="9">
        <f>tbl_salesdata[[#This Row],[Total Sales]]-tbl_salesdata[[#This Row],[Total Cost]]</f>
        <v>81306.72000000003</v>
      </c>
      <c r="O2021">
        <f>tbl_salesdata[[#This Row],[Ship Date]]-tbl_salesdata[[#This Row],[Order Date]]</f>
        <v>19</v>
      </c>
      <c r="P2021">
        <f>WEEKDAY(tbl_salesdata[[#This Row],[Order Date]],2)</f>
        <v>3</v>
      </c>
      <c r="Q2021" t="str">
        <f>TEXT(tbl_salesdata[[#This Row],[Order Date]],"dddd")</f>
        <v>Wednesday</v>
      </c>
      <c r="R2021" t="str">
        <f>IF(tbl_salesdata[[#This Row],[Weekdaynum]]&gt;5,"Yes","No")</f>
        <v>No</v>
      </c>
    </row>
    <row r="2022" spans="1:18" hidden="1" x14ac:dyDescent="0.35">
      <c r="A2022">
        <v>317006051</v>
      </c>
      <c r="B2022" s="3">
        <v>42855</v>
      </c>
      <c r="C2022" s="3">
        <v>42864</v>
      </c>
      <c r="D2022" t="s">
        <v>176</v>
      </c>
      <c r="E2022" t="s">
        <v>21</v>
      </c>
      <c r="F2022" t="s">
        <v>22</v>
      </c>
      <c r="G2022" t="s">
        <v>18</v>
      </c>
      <c r="H2022" t="s">
        <v>34</v>
      </c>
      <c r="I2022" s="9">
        <v>7990</v>
      </c>
      <c r="J2022" s="9">
        <v>47.45</v>
      </c>
      <c r="K2022" s="9">
        <v>31.79</v>
      </c>
      <c r="L2022" s="9">
        <f>tbl_salesdata[[#This Row],[Units Sold]]*tbl_salesdata[[#This Row],[Unit Cost]]</f>
        <v>254002.1</v>
      </c>
      <c r="M2022" s="9">
        <f>tbl_salesdata[[#This Row],[Units Sold]]*tbl_salesdata[[#This Row],[Unit Price]]</f>
        <v>379125.5</v>
      </c>
      <c r="N2022" s="9">
        <f>tbl_salesdata[[#This Row],[Total Sales]]-tbl_salesdata[[#This Row],[Total Cost]]</f>
        <v>125123.4</v>
      </c>
      <c r="O2022">
        <f>tbl_salesdata[[#This Row],[Ship Date]]-tbl_salesdata[[#This Row],[Order Date]]</f>
        <v>9</v>
      </c>
      <c r="P2022">
        <f>WEEKDAY(tbl_salesdata[[#This Row],[Order Date]],2)</f>
        <v>7</v>
      </c>
      <c r="Q2022" t="str">
        <f>TEXT(tbl_salesdata[[#This Row],[Order Date]],"dddd")</f>
        <v>Sunday</v>
      </c>
      <c r="R2022" t="str">
        <f>IF(tbl_salesdata[[#This Row],[Weekdaynum]]&gt;5,"Yes","No")</f>
        <v>Yes</v>
      </c>
    </row>
    <row r="2023" spans="1:18" hidden="1" x14ac:dyDescent="0.35">
      <c r="A2023">
        <v>574148356</v>
      </c>
      <c r="B2023" s="3">
        <v>44636</v>
      </c>
      <c r="C2023" s="3">
        <v>44640</v>
      </c>
      <c r="D2023" t="s">
        <v>120</v>
      </c>
      <c r="E2023" t="s">
        <v>38</v>
      </c>
      <c r="F2023" t="s">
        <v>17</v>
      </c>
      <c r="G2023" t="s">
        <v>14</v>
      </c>
      <c r="H2023" t="s">
        <v>15</v>
      </c>
      <c r="I2023" s="9">
        <v>2112</v>
      </c>
      <c r="J2023" s="9">
        <v>152.58000000000001</v>
      </c>
      <c r="K2023" s="9">
        <v>97.44</v>
      </c>
      <c r="L2023" s="9">
        <f>tbl_salesdata[[#This Row],[Units Sold]]*tbl_salesdata[[#This Row],[Unit Cost]]</f>
        <v>205793.28</v>
      </c>
      <c r="M2023" s="9">
        <f>tbl_salesdata[[#This Row],[Units Sold]]*tbl_salesdata[[#This Row],[Unit Price]]</f>
        <v>322248.96000000002</v>
      </c>
      <c r="N2023" s="9">
        <f>tbl_salesdata[[#This Row],[Total Sales]]-tbl_salesdata[[#This Row],[Total Cost]]</f>
        <v>116455.68000000002</v>
      </c>
      <c r="O2023">
        <f>tbl_salesdata[[#This Row],[Ship Date]]-tbl_salesdata[[#This Row],[Order Date]]</f>
        <v>4</v>
      </c>
      <c r="P2023">
        <f>WEEKDAY(tbl_salesdata[[#This Row],[Order Date]],2)</f>
        <v>3</v>
      </c>
      <c r="Q2023" t="str">
        <f>TEXT(tbl_salesdata[[#This Row],[Order Date]],"dddd")</f>
        <v>Wednesday</v>
      </c>
      <c r="R2023" t="str">
        <f>IF(tbl_salesdata[[#This Row],[Weekdaynum]]&gt;5,"Yes","No")</f>
        <v>No</v>
      </c>
    </row>
    <row r="2024" spans="1:18" hidden="1" x14ac:dyDescent="0.35">
      <c r="A2024">
        <v>933642041</v>
      </c>
      <c r="B2024" s="3">
        <v>43940</v>
      </c>
      <c r="C2024" s="3">
        <v>43941</v>
      </c>
      <c r="D2024" t="s">
        <v>60</v>
      </c>
      <c r="E2024" t="s">
        <v>21</v>
      </c>
      <c r="F2024" t="s">
        <v>30</v>
      </c>
      <c r="G2024" t="s">
        <v>14</v>
      </c>
      <c r="H2024" t="s">
        <v>34</v>
      </c>
      <c r="I2024" s="9">
        <v>4282</v>
      </c>
      <c r="J2024" s="9">
        <v>81.73</v>
      </c>
      <c r="K2024" s="9">
        <v>56.67</v>
      </c>
      <c r="L2024" s="9">
        <f>tbl_salesdata[[#This Row],[Units Sold]]*tbl_salesdata[[#This Row],[Unit Cost]]</f>
        <v>242660.94</v>
      </c>
      <c r="M2024" s="9">
        <f>tbl_salesdata[[#This Row],[Units Sold]]*tbl_salesdata[[#This Row],[Unit Price]]</f>
        <v>349967.86000000004</v>
      </c>
      <c r="N2024" s="9">
        <f>tbl_salesdata[[#This Row],[Total Sales]]-tbl_salesdata[[#This Row],[Total Cost]]</f>
        <v>107306.92000000004</v>
      </c>
      <c r="O2024">
        <f>tbl_salesdata[[#This Row],[Ship Date]]-tbl_salesdata[[#This Row],[Order Date]]</f>
        <v>1</v>
      </c>
      <c r="P2024">
        <f>WEEKDAY(tbl_salesdata[[#This Row],[Order Date]],2)</f>
        <v>7</v>
      </c>
      <c r="Q2024" t="str">
        <f>TEXT(tbl_salesdata[[#This Row],[Order Date]],"dddd")</f>
        <v>Sunday</v>
      </c>
      <c r="R2024" t="str">
        <f>IF(tbl_salesdata[[#This Row],[Weekdaynum]]&gt;5,"Yes","No")</f>
        <v>Yes</v>
      </c>
    </row>
    <row r="2025" spans="1:18" hidden="1" x14ac:dyDescent="0.35">
      <c r="A2025">
        <v>633035933</v>
      </c>
      <c r="B2025" s="3">
        <v>42704</v>
      </c>
      <c r="C2025" s="3">
        <v>42708</v>
      </c>
      <c r="D2025" t="s">
        <v>119</v>
      </c>
      <c r="E2025" t="s">
        <v>24</v>
      </c>
      <c r="F2025" t="s">
        <v>13</v>
      </c>
      <c r="G2025" t="s">
        <v>14</v>
      </c>
      <c r="H2025" t="s">
        <v>15</v>
      </c>
      <c r="I2025" s="9">
        <v>8255</v>
      </c>
      <c r="J2025" s="9">
        <v>255.28</v>
      </c>
      <c r="K2025" s="9">
        <v>159.41999999999999</v>
      </c>
      <c r="L2025" s="9">
        <f>tbl_salesdata[[#This Row],[Units Sold]]*tbl_salesdata[[#This Row],[Unit Cost]]</f>
        <v>1316012.0999999999</v>
      </c>
      <c r="M2025" s="9">
        <f>tbl_salesdata[[#This Row],[Units Sold]]*tbl_salesdata[[#This Row],[Unit Price]]</f>
        <v>2107336.4</v>
      </c>
      <c r="N2025" s="9">
        <f>tbl_salesdata[[#This Row],[Total Sales]]-tbl_salesdata[[#This Row],[Total Cost]]</f>
        <v>791324.3</v>
      </c>
      <c r="O2025">
        <f>tbl_salesdata[[#This Row],[Ship Date]]-tbl_salesdata[[#This Row],[Order Date]]</f>
        <v>4</v>
      </c>
      <c r="P2025">
        <f>WEEKDAY(tbl_salesdata[[#This Row],[Order Date]],2)</f>
        <v>3</v>
      </c>
      <c r="Q2025" t="str">
        <f>TEXT(tbl_salesdata[[#This Row],[Order Date]],"dddd")</f>
        <v>Wednesday</v>
      </c>
      <c r="R2025" t="str">
        <f>IF(tbl_salesdata[[#This Row],[Weekdaynum]]&gt;5,"Yes","No")</f>
        <v>No</v>
      </c>
    </row>
    <row r="2026" spans="1:18" hidden="1" x14ac:dyDescent="0.35">
      <c r="A2026">
        <v>330191361</v>
      </c>
      <c r="B2026" s="3">
        <v>44871</v>
      </c>
      <c r="C2026" s="3">
        <v>44891</v>
      </c>
      <c r="D2026" t="s">
        <v>73</v>
      </c>
      <c r="E2026" t="s">
        <v>24</v>
      </c>
      <c r="F2026" t="s">
        <v>17</v>
      </c>
      <c r="G2026" t="s">
        <v>14</v>
      </c>
      <c r="H2026" t="s">
        <v>19</v>
      </c>
      <c r="I2026" s="9">
        <v>9816</v>
      </c>
      <c r="J2026" s="9">
        <v>152.58000000000001</v>
      </c>
      <c r="K2026" s="9">
        <v>97.44</v>
      </c>
      <c r="L2026" s="9">
        <f>tbl_salesdata[[#This Row],[Units Sold]]*tbl_salesdata[[#This Row],[Unit Cost]]</f>
        <v>956471.03999999992</v>
      </c>
      <c r="M2026" s="9">
        <f>tbl_salesdata[[#This Row],[Units Sold]]*tbl_salesdata[[#This Row],[Unit Price]]</f>
        <v>1497725.28</v>
      </c>
      <c r="N2026" s="9">
        <f>tbl_salesdata[[#This Row],[Total Sales]]-tbl_salesdata[[#This Row],[Total Cost]]</f>
        <v>541254.24000000011</v>
      </c>
      <c r="O2026">
        <f>tbl_salesdata[[#This Row],[Ship Date]]-tbl_salesdata[[#This Row],[Order Date]]</f>
        <v>20</v>
      </c>
      <c r="P2026">
        <f>WEEKDAY(tbl_salesdata[[#This Row],[Order Date]],2)</f>
        <v>7</v>
      </c>
      <c r="Q2026" t="str">
        <f>TEXT(tbl_salesdata[[#This Row],[Order Date]],"dddd")</f>
        <v>Sunday</v>
      </c>
      <c r="R2026" t="str">
        <f>IF(tbl_salesdata[[#This Row],[Weekdaynum]]&gt;5,"Yes","No")</f>
        <v>Yes</v>
      </c>
    </row>
    <row r="2027" spans="1:18" hidden="1" x14ac:dyDescent="0.35">
      <c r="A2027">
        <v>753282153</v>
      </c>
      <c r="B2027" s="3">
        <v>42383</v>
      </c>
      <c r="C2027" s="3">
        <v>42392</v>
      </c>
      <c r="D2027" t="s">
        <v>73</v>
      </c>
      <c r="E2027" t="s">
        <v>24</v>
      </c>
      <c r="F2027" t="s">
        <v>33</v>
      </c>
      <c r="G2027" t="s">
        <v>14</v>
      </c>
      <c r="H2027" t="s">
        <v>15</v>
      </c>
      <c r="I2027" s="9">
        <v>1784</v>
      </c>
      <c r="J2027" s="9">
        <v>109.28</v>
      </c>
      <c r="K2027" s="9">
        <v>35.840000000000003</v>
      </c>
      <c r="L2027" s="9">
        <f>tbl_salesdata[[#This Row],[Units Sold]]*tbl_salesdata[[#This Row],[Unit Cost]]</f>
        <v>63938.560000000005</v>
      </c>
      <c r="M2027" s="9">
        <f>tbl_salesdata[[#This Row],[Units Sold]]*tbl_salesdata[[#This Row],[Unit Price]]</f>
        <v>194955.51999999999</v>
      </c>
      <c r="N2027" s="9">
        <f>tbl_salesdata[[#This Row],[Total Sales]]-tbl_salesdata[[#This Row],[Total Cost]]</f>
        <v>131016.95999999999</v>
      </c>
      <c r="O2027">
        <f>tbl_salesdata[[#This Row],[Ship Date]]-tbl_salesdata[[#This Row],[Order Date]]</f>
        <v>9</v>
      </c>
      <c r="P2027">
        <f>WEEKDAY(tbl_salesdata[[#This Row],[Order Date]],2)</f>
        <v>4</v>
      </c>
      <c r="Q2027" t="str">
        <f>TEXT(tbl_salesdata[[#This Row],[Order Date]],"dddd")</f>
        <v>Thursday</v>
      </c>
      <c r="R2027" t="str">
        <f>IF(tbl_salesdata[[#This Row],[Weekdaynum]]&gt;5,"Yes","No")</f>
        <v>No</v>
      </c>
    </row>
    <row r="2028" spans="1:18" hidden="1" x14ac:dyDescent="0.35">
      <c r="A2028">
        <v>450794637</v>
      </c>
      <c r="B2028" s="3">
        <v>44579</v>
      </c>
      <c r="C2028" s="3">
        <v>44580</v>
      </c>
      <c r="D2028" t="s">
        <v>202</v>
      </c>
      <c r="E2028" t="s">
        <v>38</v>
      </c>
      <c r="F2028" t="s">
        <v>56</v>
      </c>
      <c r="G2028" t="s">
        <v>18</v>
      </c>
      <c r="H2028" t="s">
        <v>19</v>
      </c>
      <c r="I2028" s="9">
        <v>9006</v>
      </c>
      <c r="J2028" s="9">
        <v>9.33</v>
      </c>
      <c r="K2028" s="9">
        <v>6.92</v>
      </c>
      <c r="L2028" s="9">
        <f>tbl_salesdata[[#This Row],[Units Sold]]*tbl_salesdata[[#This Row],[Unit Cost]]</f>
        <v>62321.52</v>
      </c>
      <c r="M2028" s="9">
        <f>tbl_salesdata[[#This Row],[Units Sold]]*tbl_salesdata[[#This Row],[Unit Price]]</f>
        <v>84025.98</v>
      </c>
      <c r="N2028" s="9">
        <f>tbl_salesdata[[#This Row],[Total Sales]]-tbl_salesdata[[#This Row],[Total Cost]]</f>
        <v>21704.46</v>
      </c>
      <c r="O2028">
        <f>tbl_salesdata[[#This Row],[Ship Date]]-tbl_salesdata[[#This Row],[Order Date]]</f>
        <v>1</v>
      </c>
      <c r="P2028">
        <f>WEEKDAY(tbl_salesdata[[#This Row],[Order Date]],2)</f>
        <v>2</v>
      </c>
      <c r="Q2028" t="str">
        <f>TEXT(tbl_salesdata[[#This Row],[Order Date]],"dddd")</f>
        <v>Tuesday</v>
      </c>
      <c r="R2028" t="str">
        <f>IF(tbl_salesdata[[#This Row],[Weekdaynum]]&gt;5,"Yes","No")</f>
        <v>No</v>
      </c>
    </row>
    <row r="2029" spans="1:18" hidden="1" x14ac:dyDescent="0.35">
      <c r="A2029">
        <v>741527640</v>
      </c>
      <c r="B2029" s="3">
        <v>43525</v>
      </c>
      <c r="C2029" s="3">
        <v>43536</v>
      </c>
      <c r="D2029" t="s">
        <v>70</v>
      </c>
      <c r="E2029" t="s">
        <v>29</v>
      </c>
      <c r="F2029" t="s">
        <v>25</v>
      </c>
      <c r="G2029" t="s">
        <v>18</v>
      </c>
      <c r="H2029" t="s">
        <v>15</v>
      </c>
      <c r="I2029" s="9">
        <v>3362</v>
      </c>
      <c r="J2029" s="9">
        <v>205.7</v>
      </c>
      <c r="K2029" s="9">
        <v>117.11</v>
      </c>
      <c r="L2029" s="9">
        <f>tbl_salesdata[[#This Row],[Units Sold]]*tbl_salesdata[[#This Row],[Unit Cost]]</f>
        <v>393723.82</v>
      </c>
      <c r="M2029" s="9">
        <f>tbl_salesdata[[#This Row],[Units Sold]]*tbl_salesdata[[#This Row],[Unit Price]]</f>
        <v>691563.39999999991</v>
      </c>
      <c r="N2029" s="9">
        <f>tbl_salesdata[[#This Row],[Total Sales]]-tbl_salesdata[[#This Row],[Total Cost]]</f>
        <v>297839.5799999999</v>
      </c>
      <c r="O2029">
        <f>tbl_salesdata[[#This Row],[Ship Date]]-tbl_salesdata[[#This Row],[Order Date]]</f>
        <v>11</v>
      </c>
      <c r="P2029">
        <f>WEEKDAY(tbl_salesdata[[#This Row],[Order Date]],2)</f>
        <v>5</v>
      </c>
      <c r="Q2029" t="str">
        <f>TEXT(tbl_salesdata[[#This Row],[Order Date]],"dddd")</f>
        <v>Friday</v>
      </c>
      <c r="R2029" t="str">
        <f>IF(tbl_salesdata[[#This Row],[Weekdaynum]]&gt;5,"Yes","No")</f>
        <v>No</v>
      </c>
    </row>
    <row r="2030" spans="1:18" hidden="1" x14ac:dyDescent="0.35">
      <c r="A2030">
        <v>764592492</v>
      </c>
      <c r="B2030" s="3">
        <v>42530</v>
      </c>
      <c r="C2030" s="3">
        <v>42546</v>
      </c>
      <c r="D2030" t="s">
        <v>178</v>
      </c>
      <c r="E2030" t="s">
        <v>21</v>
      </c>
      <c r="F2030" t="s">
        <v>40</v>
      </c>
      <c r="G2030" t="s">
        <v>18</v>
      </c>
      <c r="H2030" t="s">
        <v>15</v>
      </c>
      <c r="I2030" s="9">
        <v>8764</v>
      </c>
      <c r="J2030" s="9">
        <v>651.21</v>
      </c>
      <c r="K2030" s="9">
        <v>524.96</v>
      </c>
      <c r="L2030" s="9">
        <f>tbl_salesdata[[#This Row],[Units Sold]]*tbl_salesdata[[#This Row],[Unit Cost]]</f>
        <v>4600749.4400000004</v>
      </c>
      <c r="M2030" s="9">
        <f>tbl_salesdata[[#This Row],[Units Sold]]*tbl_salesdata[[#This Row],[Unit Price]]</f>
        <v>5707204.4400000004</v>
      </c>
      <c r="N2030" s="9">
        <f>tbl_salesdata[[#This Row],[Total Sales]]-tbl_salesdata[[#This Row],[Total Cost]]</f>
        <v>1106455</v>
      </c>
      <c r="O2030">
        <f>tbl_salesdata[[#This Row],[Ship Date]]-tbl_salesdata[[#This Row],[Order Date]]</f>
        <v>16</v>
      </c>
      <c r="P2030">
        <f>WEEKDAY(tbl_salesdata[[#This Row],[Order Date]],2)</f>
        <v>4</v>
      </c>
      <c r="Q2030" t="str">
        <f>TEXT(tbl_salesdata[[#This Row],[Order Date]],"dddd")</f>
        <v>Thursday</v>
      </c>
      <c r="R2030" t="str">
        <f>IF(tbl_salesdata[[#This Row],[Weekdaynum]]&gt;5,"Yes","No")</f>
        <v>No</v>
      </c>
    </row>
    <row r="2031" spans="1:18" hidden="1" x14ac:dyDescent="0.35">
      <c r="A2031">
        <v>629413020</v>
      </c>
      <c r="B2031" s="3">
        <v>42289</v>
      </c>
      <c r="C2031" s="3">
        <v>42292</v>
      </c>
      <c r="D2031" t="s">
        <v>11</v>
      </c>
      <c r="E2031" t="s">
        <v>12</v>
      </c>
      <c r="F2031" t="s">
        <v>33</v>
      </c>
      <c r="G2031" t="s">
        <v>18</v>
      </c>
      <c r="H2031" t="s">
        <v>34</v>
      </c>
      <c r="I2031" s="9">
        <v>6154</v>
      </c>
      <c r="J2031" s="9">
        <v>109.28</v>
      </c>
      <c r="K2031" s="9">
        <v>35.840000000000003</v>
      </c>
      <c r="L2031" s="9">
        <f>tbl_salesdata[[#This Row],[Units Sold]]*tbl_salesdata[[#This Row],[Unit Cost]]</f>
        <v>220559.36000000002</v>
      </c>
      <c r="M2031" s="9">
        <f>tbl_salesdata[[#This Row],[Units Sold]]*tbl_salesdata[[#This Row],[Unit Price]]</f>
        <v>672509.12</v>
      </c>
      <c r="N2031" s="9">
        <f>tbl_salesdata[[#This Row],[Total Sales]]-tbl_salesdata[[#This Row],[Total Cost]]</f>
        <v>451949.76</v>
      </c>
      <c r="O2031">
        <f>tbl_salesdata[[#This Row],[Ship Date]]-tbl_salesdata[[#This Row],[Order Date]]</f>
        <v>3</v>
      </c>
      <c r="P2031">
        <f>WEEKDAY(tbl_salesdata[[#This Row],[Order Date]],2)</f>
        <v>1</v>
      </c>
      <c r="Q2031" t="str">
        <f>TEXT(tbl_salesdata[[#This Row],[Order Date]],"dddd")</f>
        <v>Monday</v>
      </c>
      <c r="R2031" t="str">
        <f>IF(tbl_salesdata[[#This Row],[Weekdaynum]]&gt;5,"Yes","No")</f>
        <v>No</v>
      </c>
    </row>
    <row r="2032" spans="1:18" hidden="1" x14ac:dyDescent="0.35">
      <c r="A2032">
        <v>965725553</v>
      </c>
      <c r="B2032" s="3">
        <v>42270</v>
      </c>
      <c r="C2032" s="3">
        <v>42287</v>
      </c>
      <c r="D2032" t="s">
        <v>31</v>
      </c>
      <c r="E2032" t="s">
        <v>32</v>
      </c>
      <c r="F2032" t="s">
        <v>56</v>
      </c>
      <c r="G2032" t="s">
        <v>18</v>
      </c>
      <c r="H2032" t="s">
        <v>19</v>
      </c>
      <c r="I2032" s="9">
        <v>8506</v>
      </c>
      <c r="J2032" s="9">
        <v>9.33</v>
      </c>
      <c r="K2032" s="9">
        <v>6.92</v>
      </c>
      <c r="L2032" s="9">
        <f>tbl_salesdata[[#This Row],[Units Sold]]*tbl_salesdata[[#This Row],[Unit Cost]]</f>
        <v>58861.52</v>
      </c>
      <c r="M2032" s="9">
        <f>tbl_salesdata[[#This Row],[Units Sold]]*tbl_salesdata[[#This Row],[Unit Price]]</f>
        <v>79360.98</v>
      </c>
      <c r="N2032" s="9">
        <f>tbl_salesdata[[#This Row],[Total Sales]]-tbl_salesdata[[#This Row],[Total Cost]]</f>
        <v>20499.46</v>
      </c>
      <c r="O2032">
        <f>tbl_salesdata[[#This Row],[Ship Date]]-tbl_salesdata[[#This Row],[Order Date]]</f>
        <v>17</v>
      </c>
      <c r="P2032">
        <f>WEEKDAY(tbl_salesdata[[#This Row],[Order Date]],2)</f>
        <v>3</v>
      </c>
      <c r="Q2032" t="str">
        <f>TEXT(tbl_salesdata[[#This Row],[Order Date]],"dddd")</f>
        <v>Wednesday</v>
      </c>
      <c r="R2032" t="str">
        <f>IF(tbl_salesdata[[#This Row],[Weekdaynum]]&gt;5,"Yes","No")</f>
        <v>No</v>
      </c>
    </row>
    <row r="2033" spans="1:18" x14ac:dyDescent="0.35">
      <c r="A2033">
        <v>726223170</v>
      </c>
      <c r="B2033" s="3">
        <v>42182</v>
      </c>
      <c r="C2033" s="3">
        <v>42199</v>
      </c>
      <c r="D2033" t="s">
        <v>71</v>
      </c>
      <c r="E2033" t="s">
        <v>21</v>
      </c>
      <c r="F2033" t="s">
        <v>13</v>
      </c>
      <c r="G2033" t="s">
        <v>18</v>
      </c>
      <c r="H2033" t="s">
        <v>19</v>
      </c>
      <c r="I2033" s="9">
        <v>4429</v>
      </c>
      <c r="J2033" s="9">
        <v>255.28</v>
      </c>
      <c r="K2033" s="9">
        <v>159.41999999999999</v>
      </c>
      <c r="L2033" s="9">
        <f>tbl_salesdata[[#This Row],[Units Sold]]*tbl_salesdata[[#This Row],[Unit Cost]]</f>
        <v>706071.17999999993</v>
      </c>
      <c r="M2033" s="9">
        <f>tbl_salesdata[[#This Row],[Units Sold]]*tbl_salesdata[[#This Row],[Unit Price]]</f>
        <v>1130635.1200000001</v>
      </c>
      <c r="N2033" s="9">
        <f>tbl_salesdata[[#This Row],[Total Sales]]-tbl_salesdata[[#This Row],[Total Cost]]</f>
        <v>424563.94000000018</v>
      </c>
      <c r="O2033">
        <f>tbl_salesdata[[#This Row],[Ship Date]]-tbl_salesdata[[#This Row],[Order Date]]</f>
        <v>17</v>
      </c>
      <c r="P2033">
        <f>WEEKDAY(tbl_salesdata[[#This Row],[Order Date]],2)</f>
        <v>6</v>
      </c>
      <c r="Q2033" t="str">
        <f>TEXT(tbl_salesdata[[#This Row],[Order Date]],"dddd")</f>
        <v>Saturday</v>
      </c>
      <c r="R2033" t="str">
        <f>IF(tbl_salesdata[[#This Row],[Weekdaynum]]&gt;5,"Yes","No")</f>
        <v>Yes</v>
      </c>
    </row>
    <row r="2034" spans="1:18" hidden="1" x14ac:dyDescent="0.35">
      <c r="A2034">
        <v>973334443</v>
      </c>
      <c r="B2034" s="3">
        <v>44806</v>
      </c>
      <c r="C2034" s="3">
        <v>44807</v>
      </c>
      <c r="D2034" t="s">
        <v>128</v>
      </c>
      <c r="E2034" t="s">
        <v>38</v>
      </c>
      <c r="F2034" t="s">
        <v>17</v>
      </c>
      <c r="G2034" t="s">
        <v>18</v>
      </c>
      <c r="H2034" t="s">
        <v>34</v>
      </c>
      <c r="I2034" s="9">
        <v>146</v>
      </c>
      <c r="J2034" s="9">
        <v>152.58000000000001</v>
      </c>
      <c r="K2034" s="9">
        <v>97.44</v>
      </c>
      <c r="L2034" s="9">
        <f>tbl_salesdata[[#This Row],[Units Sold]]*tbl_salesdata[[#This Row],[Unit Cost]]</f>
        <v>14226.24</v>
      </c>
      <c r="M2034" s="9">
        <f>tbl_salesdata[[#This Row],[Units Sold]]*tbl_salesdata[[#This Row],[Unit Price]]</f>
        <v>22276.68</v>
      </c>
      <c r="N2034" s="9">
        <f>tbl_salesdata[[#This Row],[Total Sales]]-tbl_salesdata[[#This Row],[Total Cost]]</f>
        <v>8050.4400000000005</v>
      </c>
      <c r="O2034">
        <f>tbl_salesdata[[#This Row],[Ship Date]]-tbl_salesdata[[#This Row],[Order Date]]</f>
        <v>1</v>
      </c>
      <c r="P2034">
        <f>WEEKDAY(tbl_salesdata[[#This Row],[Order Date]],2)</f>
        <v>5</v>
      </c>
      <c r="Q2034" t="str">
        <f>TEXT(tbl_salesdata[[#This Row],[Order Date]],"dddd")</f>
        <v>Friday</v>
      </c>
      <c r="R2034" t="str">
        <f>IF(tbl_salesdata[[#This Row],[Weekdaynum]]&gt;5,"Yes","No")</f>
        <v>No</v>
      </c>
    </row>
    <row r="2035" spans="1:18" x14ac:dyDescent="0.35">
      <c r="A2035">
        <v>551653850</v>
      </c>
      <c r="B2035" s="3">
        <v>44149</v>
      </c>
      <c r="C2035" s="3">
        <v>44152</v>
      </c>
      <c r="D2035" t="s">
        <v>194</v>
      </c>
      <c r="E2035" t="s">
        <v>32</v>
      </c>
      <c r="F2035" t="s">
        <v>25</v>
      </c>
      <c r="G2035" t="s">
        <v>14</v>
      </c>
      <c r="H2035" t="s">
        <v>19</v>
      </c>
      <c r="I2035" s="9">
        <v>5488</v>
      </c>
      <c r="J2035" s="9">
        <v>205.7</v>
      </c>
      <c r="K2035" s="9">
        <v>117.11</v>
      </c>
      <c r="L2035" s="9">
        <f>tbl_salesdata[[#This Row],[Units Sold]]*tbl_salesdata[[#This Row],[Unit Cost]]</f>
        <v>642699.68000000005</v>
      </c>
      <c r="M2035" s="9">
        <f>tbl_salesdata[[#This Row],[Units Sold]]*tbl_salesdata[[#This Row],[Unit Price]]</f>
        <v>1128881.5999999999</v>
      </c>
      <c r="N2035" s="9">
        <f>tbl_salesdata[[#This Row],[Total Sales]]-tbl_salesdata[[#This Row],[Total Cost]]</f>
        <v>486181.91999999981</v>
      </c>
      <c r="O2035">
        <f>tbl_salesdata[[#This Row],[Ship Date]]-tbl_salesdata[[#This Row],[Order Date]]</f>
        <v>3</v>
      </c>
      <c r="P2035">
        <f>WEEKDAY(tbl_salesdata[[#This Row],[Order Date]],2)</f>
        <v>6</v>
      </c>
      <c r="Q2035" t="str">
        <f>TEXT(tbl_salesdata[[#This Row],[Order Date]],"dddd")</f>
        <v>Saturday</v>
      </c>
      <c r="R2035" t="str">
        <f>IF(tbl_salesdata[[#This Row],[Weekdaynum]]&gt;5,"Yes","No")</f>
        <v>Yes</v>
      </c>
    </row>
    <row r="2036" spans="1:18" hidden="1" x14ac:dyDescent="0.35">
      <c r="A2036">
        <v>931559789</v>
      </c>
      <c r="B2036" s="3">
        <v>43641</v>
      </c>
      <c r="C2036" s="3">
        <v>43646</v>
      </c>
      <c r="D2036" t="s">
        <v>145</v>
      </c>
      <c r="E2036" t="s">
        <v>21</v>
      </c>
      <c r="F2036" t="s">
        <v>33</v>
      </c>
      <c r="G2036" t="s">
        <v>18</v>
      </c>
      <c r="H2036" t="s">
        <v>19</v>
      </c>
      <c r="I2036" s="9">
        <v>8098</v>
      </c>
      <c r="J2036" s="9">
        <v>109.28</v>
      </c>
      <c r="K2036" s="9">
        <v>35.840000000000003</v>
      </c>
      <c r="L2036" s="9">
        <f>tbl_salesdata[[#This Row],[Units Sold]]*tbl_salesdata[[#This Row],[Unit Cost]]</f>
        <v>290232.32000000001</v>
      </c>
      <c r="M2036" s="9">
        <f>tbl_salesdata[[#This Row],[Units Sold]]*tbl_salesdata[[#This Row],[Unit Price]]</f>
        <v>884949.44000000006</v>
      </c>
      <c r="N2036" s="9">
        <f>tbl_salesdata[[#This Row],[Total Sales]]-tbl_salesdata[[#This Row],[Total Cost]]</f>
        <v>594717.12000000011</v>
      </c>
      <c r="O2036">
        <f>tbl_salesdata[[#This Row],[Ship Date]]-tbl_salesdata[[#This Row],[Order Date]]</f>
        <v>5</v>
      </c>
      <c r="P2036">
        <f>WEEKDAY(tbl_salesdata[[#This Row],[Order Date]],2)</f>
        <v>2</v>
      </c>
      <c r="Q2036" t="str">
        <f>TEXT(tbl_salesdata[[#This Row],[Order Date]],"dddd")</f>
        <v>Tuesday</v>
      </c>
      <c r="R2036" t="str">
        <f>IF(tbl_salesdata[[#This Row],[Weekdaynum]]&gt;5,"Yes","No")</f>
        <v>No</v>
      </c>
    </row>
    <row r="2037" spans="1:18" hidden="1" x14ac:dyDescent="0.35">
      <c r="A2037">
        <v>682314765</v>
      </c>
      <c r="B2037" s="3">
        <v>42334</v>
      </c>
      <c r="C2037" s="3">
        <v>42339</v>
      </c>
      <c r="D2037" t="s">
        <v>184</v>
      </c>
      <c r="E2037" t="s">
        <v>21</v>
      </c>
      <c r="F2037" t="s">
        <v>22</v>
      </c>
      <c r="G2037" t="s">
        <v>18</v>
      </c>
      <c r="H2037" t="s">
        <v>26</v>
      </c>
      <c r="I2037" s="9">
        <v>956</v>
      </c>
      <c r="J2037" s="9">
        <v>47.45</v>
      </c>
      <c r="K2037" s="9">
        <v>31.79</v>
      </c>
      <c r="L2037" s="9">
        <f>tbl_salesdata[[#This Row],[Units Sold]]*tbl_salesdata[[#This Row],[Unit Cost]]</f>
        <v>30391.239999999998</v>
      </c>
      <c r="M2037" s="9">
        <f>tbl_salesdata[[#This Row],[Units Sold]]*tbl_salesdata[[#This Row],[Unit Price]]</f>
        <v>45362.200000000004</v>
      </c>
      <c r="N2037" s="9">
        <f>tbl_salesdata[[#This Row],[Total Sales]]-tbl_salesdata[[#This Row],[Total Cost]]</f>
        <v>14970.960000000006</v>
      </c>
      <c r="O2037">
        <f>tbl_salesdata[[#This Row],[Ship Date]]-tbl_salesdata[[#This Row],[Order Date]]</f>
        <v>5</v>
      </c>
      <c r="P2037">
        <f>WEEKDAY(tbl_salesdata[[#This Row],[Order Date]],2)</f>
        <v>4</v>
      </c>
      <c r="Q2037" t="str">
        <f>TEXT(tbl_salesdata[[#This Row],[Order Date]],"dddd")</f>
        <v>Thursday</v>
      </c>
      <c r="R2037" t="str">
        <f>IF(tbl_salesdata[[#This Row],[Weekdaynum]]&gt;5,"Yes","No")</f>
        <v>No</v>
      </c>
    </row>
    <row r="2038" spans="1:18" hidden="1" x14ac:dyDescent="0.35">
      <c r="A2038">
        <v>309542214</v>
      </c>
      <c r="B2038" s="3">
        <v>42207</v>
      </c>
      <c r="C2038" s="3">
        <v>42211</v>
      </c>
      <c r="D2038" t="s">
        <v>59</v>
      </c>
      <c r="E2038" t="s">
        <v>12</v>
      </c>
      <c r="F2038" t="s">
        <v>40</v>
      </c>
      <c r="G2038" t="s">
        <v>18</v>
      </c>
      <c r="H2038" t="s">
        <v>19</v>
      </c>
      <c r="I2038" s="9">
        <v>9275</v>
      </c>
      <c r="J2038" s="9">
        <v>651.21</v>
      </c>
      <c r="K2038" s="9">
        <v>524.96</v>
      </c>
      <c r="L2038" s="9">
        <f>tbl_salesdata[[#This Row],[Units Sold]]*tbl_salesdata[[#This Row],[Unit Cost]]</f>
        <v>4869004</v>
      </c>
      <c r="M2038" s="9">
        <f>tbl_salesdata[[#This Row],[Units Sold]]*tbl_salesdata[[#This Row],[Unit Price]]</f>
        <v>6039972.75</v>
      </c>
      <c r="N2038" s="9">
        <f>tbl_salesdata[[#This Row],[Total Sales]]-tbl_salesdata[[#This Row],[Total Cost]]</f>
        <v>1170968.75</v>
      </c>
      <c r="O2038">
        <f>tbl_salesdata[[#This Row],[Ship Date]]-tbl_salesdata[[#This Row],[Order Date]]</f>
        <v>4</v>
      </c>
      <c r="P2038">
        <f>WEEKDAY(tbl_salesdata[[#This Row],[Order Date]],2)</f>
        <v>3</v>
      </c>
      <c r="Q2038" t="str">
        <f>TEXT(tbl_salesdata[[#This Row],[Order Date]],"dddd")</f>
        <v>Wednesday</v>
      </c>
      <c r="R2038" t="str">
        <f>IF(tbl_salesdata[[#This Row],[Weekdaynum]]&gt;5,"Yes","No")</f>
        <v>No</v>
      </c>
    </row>
    <row r="2039" spans="1:18" hidden="1" x14ac:dyDescent="0.35">
      <c r="A2039">
        <v>485165965</v>
      </c>
      <c r="B2039" s="3">
        <v>42685</v>
      </c>
      <c r="C2039" s="3">
        <v>42696</v>
      </c>
      <c r="D2039" t="s">
        <v>168</v>
      </c>
      <c r="E2039" t="s">
        <v>21</v>
      </c>
      <c r="F2039" t="s">
        <v>17</v>
      </c>
      <c r="G2039" t="s">
        <v>14</v>
      </c>
      <c r="H2039" t="s">
        <v>19</v>
      </c>
      <c r="I2039" s="9">
        <v>245</v>
      </c>
      <c r="J2039" s="9">
        <v>152.58000000000001</v>
      </c>
      <c r="K2039" s="9">
        <v>97.44</v>
      </c>
      <c r="L2039" s="9">
        <f>tbl_salesdata[[#This Row],[Units Sold]]*tbl_salesdata[[#This Row],[Unit Cost]]</f>
        <v>23872.799999999999</v>
      </c>
      <c r="M2039" s="9">
        <f>tbl_salesdata[[#This Row],[Units Sold]]*tbl_salesdata[[#This Row],[Unit Price]]</f>
        <v>37382.100000000006</v>
      </c>
      <c r="N2039" s="9">
        <f>tbl_salesdata[[#This Row],[Total Sales]]-tbl_salesdata[[#This Row],[Total Cost]]</f>
        <v>13509.300000000007</v>
      </c>
      <c r="O2039">
        <f>tbl_salesdata[[#This Row],[Ship Date]]-tbl_salesdata[[#This Row],[Order Date]]</f>
        <v>11</v>
      </c>
      <c r="P2039">
        <f>WEEKDAY(tbl_salesdata[[#This Row],[Order Date]],2)</f>
        <v>5</v>
      </c>
      <c r="Q2039" t="str">
        <f>TEXT(tbl_salesdata[[#This Row],[Order Date]],"dddd")</f>
        <v>Friday</v>
      </c>
      <c r="R2039" t="str">
        <f>IF(tbl_salesdata[[#This Row],[Weekdaynum]]&gt;5,"Yes","No")</f>
        <v>No</v>
      </c>
    </row>
    <row r="2040" spans="1:18" hidden="1" x14ac:dyDescent="0.35">
      <c r="A2040">
        <v>601422345</v>
      </c>
      <c r="B2040" s="3">
        <v>44624</v>
      </c>
      <c r="C2040" s="3">
        <v>44644</v>
      </c>
      <c r="D2040" t="s">
        <v>91</v>
      </c>
      <c r="E2040" t="s">
        <v>21</v>
      </c>
      <c r="F2040" t="s">
        <v>22</v>
      </c>
      <c r="G2040" t="s">
        <v>14</v>
      </c>
      <c r="H2040" t="s">
        <v>19</v>
      </c>
      <c r="I2040" s="9">
        <v>3092</v>
      </c>
      <c r="J2040" s="9">
        <v>47.45</v>
      </c>
      <c r="K2040" s="9">
        <v>31.79</v>
      </c>
      <c r="L2040" s="9">
        <f>tbl_salesdata[[#This Row],[Units Sold]]*tbl_salesdata[[#This Row],[Unit Cost]]</f>
        <v>98294.68</v>
      </c>
      <c r="M2040" s="9">
        <f>tbl_salesdata[[#This Row],[Units Sold]]*tbl_salesdata[[#This Row],[Unit Price]]</f>
        <v>146715.40000000002</v>
      </c>
      <c r="N2040" s="9">
        <f>tbl_salesdata[[#This Row],[Total Sales]]-tbl_salesdata[[#This Row],[Total Cost]]</f>
        <v>48420.72000000003</v>
      </c>
      <c r="O2040">
        <f>tbl_salesdata[[#This Row],[Ship Date]]-tbl_salesdata[[#This Row],[Order Date]]</f>
        <v>20</v>
      </c>
      <c r="P2040">
        <f>WEEKDAY(tbl_salesdata[[#This Row],[Order Date]],2)</f>
        <v>5</v>
      </c>
      <c r="Q2040" t="str">
        <f>TEXT(tbl_salesdata[[#This Row],[Order Date]],"dddd")</f>
        <v>Friday</v>
      </c>
      <c r="R2040" t="str">
        <f>IF(tbl_salesdata[[#This Row],[Weekdaynum]]&gt;5,"Yes","No")</f>
        <v>No</v>
      </c>
    </row>
    <row r="2041" spans="1:18" hidden="1" x14ac:dyDescent="0.35">
      <c r="A2041">
        <v>120860183</v>
      </c>
      <c r="B2041" s="3">
        <v>43611</v>
      </c>
      <c r="C2041" s="3">
        <v>43619</v>
      </c>
      <c r="D2041" t="s">
        <v>96</v>
      </c>
      <c r="E2041" t="s">
        <v>29</v>
      </c>
      <c r="F2041" t="s">
        <v>56</v>
      </c>
      <c r="G2041" t="s">
        <v>14</v>
      </c>
      <c r="H2041" t="s">
        <v>26</v>
      </c>
      <c r="I2041" s="9">
        <v>4069</v>
      </c>
      <c r="J2041" s="9">
        <v>9.33</v>
      </c>
      <c r="K2041" s="9">
        <v>6.92</v>
      </c>
      <c r="L2041" s="9">
        <f>tbl_salesdata[[#This Row],[Units Sold]]*tbl_salesdata[[#This Row],[Unit Cost]]</f>
        <v>28157.48</v>
      </c>
      <c r="M2041" s="9">
        <f>tbl_salesdata[[#This Row],[Units Sold]]*tbl_salesdata[[#This Row],[Unit Price]]</f>
        <v>37963.769999999997</v>
      </c>
      <c r="N2041" s="9">
        <f>tbl_salesdata[[#This Row],[Total Sales]]-tbl_salesdata[[#This Row],[Total Cost]]</f>
        <v>9806.2899999999972</v>
      </c>
      <c r="O2041">
        <f>tbl_salesdata[[#This Row],[Ship Date]]-tbl_salesdata[[#This Row],[Order Date]]</f>
        <v>8</v>
      </c>
      <c r="P2041">
        <f>WEEKDAY(tbl_salesdata[[#This Row],[Order Date]],2)</f>
        <v>7</v>
      </c>
      <c r="Q2041" t="str">
        <f>TEXT(tbl_salesdata[[#This Row],[Order Date]],"dddd")</f>
        <v>Sunday</v>
      </c>
      <c r="R2041" t="str">
        <f>IF(tbl_salesdata[[#This Row],[Weekdaynum]]&gt;5,"Yes","No")</f>
        <v>Yes</v>
      </c>
    </row>
    <row r="2042" spans="1:18" hidden="1" x14ac:dyDescent="0.35">
      <c r="A2042">
        <v>826340806</v>
      </c>
      <c r="B2042" s="3">
        <v>42090</v>
      </c>
      <c r="C2042" s="3">
        <v>42107</v>
      </c>
      <c r="D2042" t="s">
        <v>64</v>
      </c>
      <c r="E2042" t="s">
        <v>29</v>
      </c>
      <c r="F2042" t="s">
        <v>56</v>
      </c>
      <c r="G2042" t="s">
        <v>18</v>
      </c>
      <c r="H2042" t="s">
        <v>19</v>
      </c>
      <c r="I2042" s="9">
        <v>1462</v>
      </c>
      <c r="J2042" s="9">
        <v>9.33</v>
      </c>
      <c r="K2042" s="9">
        <v>6.92</v>
      </c>
      <c r="L2042" s="9">
        <f>tbl_salesdata[[#This Row],[Units Sold]]*tbl_salesdata[[#This Row],[Unit Cost]]</f>
        <v>10117.039999999999</v>
      </c>
      <c r="M2042" s="9">
        <f>tbl_salesdata[[#This Row],[Units Sold]]*tbl_salesdata[[#This Row],[Unit Price]]</f>
        <v>13640.460000000001</v>
      </c>
      <c r="N2042" s="9">
        <f>tbl_salesdata[[#This Row],[Total Sales]]-tbl_salesdata[[#This Row],[Total Cost]]</f>
        <v>3523.4200000000019</v>
      </c>
      <c r="O2042">
        <f>tbl_salesdata[[#This Row],[Ship Date]]-tbl_salesdata[[#This Row],[Order Date]]</f>
        <v>17</v>
      </c>
      <c r="P2042">
        <f>WEEKDAY(tbl_salesdata[[#This Row],[Order Date]],2)</f>
        <v>5</v>
      </c>
      <c r="Q2042" t="str">
        <f>TEXT(tbl_salesdata[[#This Row],[Order Date]],"dddd")</f>
        <v>Friday</v>
      </c>
      <c r="R2042" t="str">
        <f>IF(tbl_salesdata[[#This Row],[Weekdaynum]]&gt;5,"Yes","No")</f>
        <v>No</v>
      </c>
    </row>
    <row r="2043" spans="1:18" hidden="1" x14ac:dyDescent="0.35">
      <c r="A2043">
        <v>971038043</v>
      </c>
      <c r="B2043" s="3">
        <v>42657</v>
      </c>
      <c r="C2043" s="3">
        <v>42659</v>
      </c>
      <c r="D2043" t="s">
        <v>197</v>
      </c>
      <c r="E2043" t="s">
        <v>38</v>
      </c>
      <c r="F2043" t="s">
        <v>40</v>
      </c>
      <c r="G2043" t="s">
        <v>14</v>
      </c>
      <c r="H2043" t="s">
        <v>26</v>
      </c>
      <c r="I2043" s="9">
        <v>590</v>
      </c>
      <c r="J2043" s="9">
        <v>651.21</v>
      </c>
      <c r="K2043" s="9">
        <v>524.96</v>
      </c>
      <c r="L2043" s="9">
        <f>tbl_salesdata[[#This Row],[Units Sold]]*tbl_salesdata[[#This Row],[Unit Cost]]</f>
        <v>309726.40000000002</v>
      </c>
      <c r="M2043" s="9">
        <f>tbl_salesdata[[#This Row],[Units Sold]]*tbl_salesdata[[#This Row],[Unit Price]]</f>
        <v>384213.9</v>
      </c>
      <c r="N2043" s="9">
        <f>tbl_salesdata[[#This Row],[Total Sales]]-tbl_salesdata[[#This Row],[Total Cost]]</f>
        <v>74487.5</v>
      </c>
      <c r="O2043">
        <f>tbl_salesdata[[#This Row],[Ship Date]]-tbl_salesdata[[#This Row],[Order Date]]</f>
        <v>2</v>
      </c>
      <c r="P2043">
        <f>WEEKDAY(tbl_salesdata[[#This Row],[Order Date]],2)</f>
        <v>5</v>
      </c>
      <c r="Q2043" t="str">
        <f>TEXT(tbl_salesdata[[#This Row],[Order Date]],"dddd")</f>
        <v>Friday</v>
      </c>
      <c r="R2043" t="str">
        <f>IF(tbl_salesdata[[#This Row],[Weekdaynum]]&gt;5,"Yes","No")</f>
        <v>No</v>
      </c>
    </row>
    <row r="2044" spans="1:18" hidden="1" x14ac:dyDescent="0.35">
      <c r="A2044">
        <v>228438222</v>
      </c>
      <c r="B2044" s="3">
        <v>44073</v>
      </c>
      <c r="C2044" s="3">
        <v>44089</v>
      </c>
      <c r="D2044" t="s">
        <v>59</v>
      </c>
      <c r="E2044" t="s">
        <v>12</v>
      </c>
      <c r="F2044" t="s">
        <v>13</v>
      </c>
      <c r="G2044" t="s">
        <v>18</v>
      </c>
      <c r="H2044" t="s">
        <v>34</v>
      </c>
      <c r="I2044" s="9">
        <v>8801</v>
      </c>
      <c r="J2044" s="9">
        <v>255.28</v>
      </c>
      <c r="K2044" s="9">
        <v>159.41999999999999</v>
      </c>
      <c r="L2044" s="9">
        <f>tbl_salesdata[[#This Row],[Units Sold]]*tbl_salesdata[[#This Row],[Unit Cost]]</f>
        <v>1403055.42</v>
      </c>
      <c r="M2044" s="9">
        <f>tbl_salesdata[[#This Row],[Units Sold]]*tbl_salesdata[[#This Row],[Unit Price]]</f>
        <v>2246719.2799999998</v>
      </c>
      <c r="N2044" s="9">
        <f>tbl_salesdata[[#This Row],[Total Sales]]-tbl_salesdata[[#This Row],[Total Cost]]</f>
        <v>843663.85999999987</v>
      </c>
      <c r="O2044">
        <f>tbl_salesdata[[#This Row],[Ship Date]]-tbl_salesdata[[#This Row],[Order Date]]</f>
        <v>16</v>
      </c>
      <c r="P2044">
        <f>WEEKDAY(tbl_salesdata[[#This Row],[Order Date]],2)</f>
        <v>7</v>
      </c>
      <c r="Q2044" t="str">
        <f>TEXT(tbl_salesdata[[#This Row],[Order Date]],"dddd")</f>
        <v>Sunday</v>
      </c>
      <c r="R2044" t="str">
        <f>IF(tbl_salesdata[[#This Row],[Weekdaynum]]&gt;5,"Yes","No")</f>
        <v>Yes</v>
      </c>
    </row>
    <row r="2045" spans="1:18" hidden="1" x14ac:dyDescent="0.35">
      <c r="A2045">
        <v>142340171</v>
      </c>
      <c r="B2045" s="3">
        <v>42906</v>
      </c>
      <c r="C2045" s="3">
        <v>42922</v>
      </c>
      <c r="D2045" t="s">
        <v>63</v>
      </c>
      <c r="E2045" t="s">
        <v>32</v>
      </c>
      <c r="F2045" t="s">
        <v>40</v>
      </c>
      <c r="G2045" t="s">
        <v>18</v>
      </c>
      <c r="H2045" t="s">
        <v>26</v>
      </c>
      <c r="I2045" s="9">
        <v>475</v>
      </c>
      <c r="J2045" s="9">
        <v>651.21</v>
      </c>
      <c r="K2045" s="9">
        <v>524.96</v>
      </c>
      <c r="L2045" s="9">
        <f>tbl_salesdata[[#This Row],[Units Sold]]*tbl_salesdata[[#This Row],[Unit Cost]]</f>
        <v>249356.00000000003</v>
      </c>
      <c r="M2045" s="9">
        <f>tbl_salesdata[[#This Row],[Units Sold]]*tbl_salesdata[[#This Row],[Unit Price]]</f>
        <v>309324.75</v>
      </c>
      <c r="N2045" s="9">
        <f>tbl_salesdata[[#This Row],[Total Sales]]-tbl_salesdata[[#This Row],[Total Cost]]</f>
        <v>59968.749999999971</v>
      </c>
      <c r="O2045">
        <f>tbl_salesdata[[#This Row],[Ship Date]]-tbl_salesdata[[#This Row],[Order Date]]</f>
        <v>16</v>
      </c>
      <c r="P2045">
        <f>WEEKDAY(tbl_salesdata[[#This Row],[Order Date]],2)</f>
        <v>2</v>
      </c>
      <c r="Q2045" t="str">
        <f>TEXT(tbl_salesdata[[#This Row],[Order Date]],"dddd")</f>
        <v>Tuesday</v>
      </c>
      <c r="R2045" t="str">
        <f>IF(tbl_salesdata[[#This Row],[Weekdaynum]]&gt;5,"Yes","No")</f>
        <v>No</v>
      </c>
    </row>
    <row r="2046" spans="1:18" hidden="1" x14ac:dyDescent="0.35">
      <c r="A2046">
        <v>976855218</v>
      </c>
      <c r="B2046" s="3">
        <v>42579</v>
      </c>
      <c r="C2046" s="3">
        <v>42595</v>
      </c>
      <c r="D2046" t="s">
        <v>46</v>
      </c>
      <c r="E2046" t="s">
        <v>29</v>
      </c>
      <c r="F2046" t="s">
        <v>76</v>
      </c>
      <c r="G2046" t="s">
        <v>18</v>
      </c>
      <c r="H2046" t="s">
        <v>19</v>
      </c>
      <c r="I2046" s="9">
        <v>2022</v>
      </c>
      <c r="J2046" s="9">
        <v>668.27</v>
      </c>
      <c r="K2046" s="9">
        <v>502.54</v>
      </c>
      <c r="L2046" s="9">
        <f>tbl_salesdata[[#This Row],[Units Sold]]*tbl_salesdata[[#This Row],[Unit Cost]]</f>
        <v>1016135.88</v>
      </c>
      <c r="M2046" s="9">
        <f>tbl_salesdata[[#This Row],[Units Sold]]*tbl_salesdata[[#This Row],[Unit Price]]</f>
        <v>1351241.94</v>
      </c>
      <c r="N2046" s="9">
        <f>tbl_salesdata[[#This Row],[Total Sales]]-tbl_salesdata[[#This Row],[Total Cost]]</f>
        <v>335106.05999999994</v>
      </c>
      <c r="O2046">
        <f>tbl_salesdata[[#This Row],[Ship Date]]-tbl_salesdata[[#This Row],[Order Date]]</f>
        <v>16</v>
      </c>
      <c r="P2046">
        <f>WEEKDAY(tbl_salesdata[[#This Row],[Order Date]],2)</f>
        <v>4</v>
      </c>
      <c r="Q2046" t="str">
        <f>TEXT(tbl_salesdata[[#This Row],[Order Date]],"dddd")</f>
        <v>Thursday</v>
      </c>
      <c r="R2046" t="str">
        <f>IF(tbl_salesdata[[#This Row],[Weekdaynum]]&gt;5,"Yes","No")</f>
        <v>No</v>
      </c>
    </row>
    <row r="2047" spans="1:18" x14ac:dyDescent="0.35">
      <c r="A2047">
        <v>274756753</v>
      </c>
      <c r="B2047" s="3">
        <v>43344</v>
      </c>
      <c r="C2047" s="3">
        <v>43355</v>
      </c>
      <c r="D2047" t="s">
        <v>140</v>
      </c>
      <c r="E2047" t="s">
        <v>24</v>
      </c>
      <c r="F2047" t="s">
        <v>25</v>
      </c>
      <c r="G2047" t="s">
        <v>14</v>
      </c>
      <c r="H2047" t="s">
        <v>34</v>
      </c>
      <c r="I2047" s="9">
        <v>5484</v>
      </c>
      <c r="J2047" s="9">
        <v>205.7</v>
      </c>
      <c r="K2047" s="9">
        <v>117.11</v>
      </c>
      <c r="L2047" s="9">
        <f>tbl_salesdata[[#This Row],[Units Sold]]*tbl_salesdata[[#This Row],[Unit Cost]]</f>
        <v>642231.24</v>
      </c>
      <c r="M2047" s="9">
        <f>tbl_salesdata[[#This Row],[Units Sold]]*tbl_salesdata[[#This Row],[Unit Price]]</f>
        <v>1128058.8</v>
      </c>
      <c r="N2047" s="9">
        <f>tbl_salesdata[[#This Row],[Total Sales]]-tbl_salesdata[[#This Row],[Total Cost]]</f>
        <v>485827.56000000006</v>
      </c>
      <c r="O2047">
        <f>tbl_salesdata[[#This Row],[Ship Date]]-tbl_salesdata[[#This Row],[Order Date]]</f>
        <v>11</v>
      </c>
      <c r="P2047">
        <f>WEEKDAY(tbl_salesdata[[#This Row],[Order Date]],2)</f>
        <v>6</v>
      </c>
      <c r="Q2047" t="str">
        <f>TEXT(tbl_salesdata[[#This Row],[Order Date]],"dddd")</f>
        <v>Saturday</v>
      </c>
      <c r="R2047" t="str">
        <f>IF(tbl_salesdata[[#This Row],[Weekdaynum]]&gt;5,"Yes","No")</f>
        <v>Yes</v>
      </c>
    </row>
    <row r="2048" spans="1:18" hidden="1" x14ac:dyDescent="0.35">
      <c r="A2048">
        <v>965732419</v>
      </c>
      <c r="B2048" s="3">
        <v>44076</v>
      </c>
      <c r="C2048" s="3">
        <v>44079</v>
      </c>
      <c r="D2048" t="s">
        <v>93</v>
      </c>
      <c r="E2048" t="s">
        <v>29</v>
      </c>
      <c r="F2048" t="s">
        <v>56</v>
      </c>
      <c r="G2048" t="s">
        <v>18</v>
      </c>
      <c r="H2048" t="s">
        <v>26</v>
      </c>
      <c r="I2048" s="9">
        <v>538</v>
      </c>
      <c r="J2048" s="9">
        <v>9.33</v>
      </c>
      <c r="K2048" s="9">
        <v>6.92</v>
      </c>
      <c r="L2048" s="9">
        <f>tbl_salesdata[[#This Row],[Units Sold]]*tbl_salesdata[[#This Row],[Unit Cost]]</f>
        <v>3722.96</v>
      </c>
      <c r="M2048" s="9">
        <f>tbl_salesdata[[#This Row],[Units Sold]]*tbl_salesdata[[#This Row],[Unit Price]]</f>
        <v>5019.54</v>
      </c>
      <c r="N2048" s="9">
        <f>tbl_salesdata[[#This Row],[Total Sales]]-tbl_salesdata[[#This Row],[Total Cost]]</f>
        <v>1296.58</v>
      </c>
      <c r="O2048">
        <f>tbl_salesdata[[#This Row],[Ship Date]]-tbl_salesdata[[#This Row],[Order Date]]</f>
        <v>3</v>
      </c>
      <c r="P2048">
        <f>WEEKDAY(tbl_salesdata[[#This Row],[Order Date]],2)</f>
        <v>3</v>
      </c>
      <c r="Q2048" t="str">
        <f>TEXT(tbl_salesdata[[#This Row],[Order Date]],"dddd")</f>
        <v>Wednesday</v>
      </c>
      <c r="R2048" t="str">
        <f>IF(tbl_salesdata[[#This Row],[Weekdaynum]]&gt;5,"Yes","No")</f>
        <v>No</v>
      </c>
    </row>
    <row r="2049" spans="1:18" hidden="1" x14ac:dyDescent="0.35">
      <c r="A2049">
        <v>999879729</v>
      </c>
      <c r="B2049" s="3">
        <v>43921</v>
      </c>
      <c r="C2049" s="3">
        <v>43939</v>
      </c>
      <c r="D2049" t="s">
        <v>156</v>
      </c>
      <c r="E2049" t="s">
        <v>21</v>
      </c>
      <c r="F2049" t="s">
        <v>76</v>
      </c>
      <c r="G2049" t="s">
        <v>18</v>
      </c>
      <c r="H2049" t="s">
        <v>15</v>
      </c>
      <c r="I2049" s="9">
        <v>5486</v>
      </c>
      <c r="J2049" s="9">
        <v>668.27</v>
      </c>
      <c r="K2049" s="9">
        <v>502.54</v>
      </c>
      <c r="L2049" s="9">
        <f>tbl_salesdata[[#This Row],[Units Sold]]*tbl_salesdata[[#This Row],[Unit Cost]]</f>
        <v>2756934.44</v>
      </c>
      <c r="M2049" s="9">
        <f>tbl_salesdata[[#This Row],[Units Sold]]*tbl_salesdata[[#This Row],[Unit Price]]</f>
        <v>3666129.2199999997</v>
      </c>
      <c r="N2049" s="9">
        <f>tbl_salesdata[[#This Row],[Total Sales]]-tbl_salesdata[[#This Row],[Total Cost]]</f>
        <v>909194.7799999998</v>
      </c>
      <c r="O2049">
        <f>tbl_salesdata[[#This Row],[Ship Date]]-tbl_salesdata[[#This Row],[Order Date]]</f>
        <v>18</v>
      </c>
      <c r="P2049">
        <f>WEEKDAY(tbl_salesdata[[#This Row],[Order Date]],2)</f>
        <v>2</v>
      </c>
      <c r="Q2049" t="str">
        <f>TEXT(tbl_salesdata[[#This Row],[Order Date]],"dddd")</f>
        <v>Tuesday</v>
      </c>
      <c r="R2049" t="str">
        <f>IF(tbl_salesdata[[#This Row],[Weekdaynum]]&gt;5,"Yes","No")</f>
        <v>No</v>
      </c>
    </row>
    <row r="2050" spans="1:18" hidden="1" x14ac:dyDescent="0.35">
      <c r="A2050">
        <v>114210450</v>
      </c>
      <c r="B2050" s="3">
        <v>44301</v>
      </c>
      <c r="C2050" s="3">
        <v>44312</v>
      </c>
      <c r="D2050" t="s">
        <v>132</v>
      </c>
      <c r="E2050" t="s">
        <v>38</v>
      </c>
      <c r="F2050" t="s">
        <v>17</v>
      </c>
      <c r="G2050" t="s">
        <v>14</v>
      </c>
      <c r="H2050" t="s">
        <v>15</v>
      </c>
      <c r="I2050" s="9">
        <v>6265</v>
      </c>
      <c r="J2050" s="9">
        <v>152.58000000000001</v>
      </c>
      <c r="K2050" s="9">
        <v>97.44</v>
      </c>
      <c r="L2050" s="9">
        <f>tbl_salesdata[[#This Row],[Units Sold]]*tbl_salesdata[[#This Row],[Unit Cost]]</f>
        <v>610461.6</v>
      </c>
      <c r="M2050" s="9">
        <f>tbl_salesdata[[#This Row],[Units Sold]]*tbl_salesdata[[#This Row],[Unit Price]]</f>
        <v>955913.70000000007</v>
      </c>
      <c r="N2050" s="9">
        <f>tbl_salesdata[[#This Row],[Total Sales]]-tbl_salesdata[[#This Row],[Total Cost]]</f>
        <v>345452.10000000009</v>
      </c>
      <c r="O2050">
        <f>tbl_salesdata[[#This Row],[Ship Date]]-tbl_salesdata[[#This Row],[Order Date]]</f>
        <v>11</v>
      </c>
      <c r="P2050">
        <f>WEEKDAY(tbl_salesdata[[#This Row],[Order Date]],2)</f>
        <v>4</v>
      </c>
      <c r="Q2050" t="str">
        <f>TEXT(tbl_salesdata[[#This Row],[Order Date]],"dddd")</f>
        <v>Thursday</v>
      </c>
      <c r="R2050" t="str">
        <f>IF(tbl_salesdata[[#This Row],[Weekdaynum]]&gt;5,"Yes","No")</f>
        <v>No</v>
      </c>
    </row>
    <row r="2051" spans="1:18" x14ac:dyDescent="0.35">
      <c r="A2051">
        <v>768676316</v>
      </c>
      <c r="B2051" s="3">
        <v>43106</v>
      </c>
      <c r="C2051" s="3">
        <v>43116</v>
      </c>
      <c r="D2051" t="s">
        <v>145</v>
      </c>
      <c r="E2051" t="s">
        <v>21</v>
      </c>
      <c r="F2051" t="s">
        <v>68</v>
      </c>
      <c r="G2051" t="s">
        <v>18</v>
      </c>
      <c r="H2051" t="s">
        <v>26</v>
      </c>
      <c r="I2051" s="9">
        <v>7259</v>
      </c>
      <c r="J2051" s="9">
        <v>154.06</v>
      </c>
      <c r="K2051" s="9">
        <v>90.93</v>
      </c>
      <c r="L2051" s="9">
        <f>tbl_salesdata[[#This Row],[Units Sold]]*tbl_salesdata[[#This Row],[Unit Cost]]</f>
        <v>660060.87</v>
      </c>
      <c r="M2051" s="9">
        <f>tbl_salesdata[[#This Row],[Units Sold]]*tbl_salesdata[[#This Row],[Unit Price]]</f>
        <v>1118321.54</v>
      </c>
      <c r="N2051" s="9">
        <f>tbl_salesdata[[#This Row],[Total Sales]]-tbl_salesdata[[#This Row],[Total Cost]]</f>
        <v>458260.67000000004</v>
      </c>
      <c r="O2051">
        <f>tbl_salesdata[[#This Row],[Ship Date]]-tbl_salesdata[[#This Row],[Order Date]]</f>
        <v>10</v>
      </c>
      <c r="P2051">
        <f>WEEKDAY(tbl_salesdata[[#This Row],[Order Date]],2)</f>
        <v>6</v>
      </c>
      <c r="Q2051" t="str">
        <f>TEXT(tbl_salesdata[[#This Row],[Order Date]],"dddd")</f>
        <v>Saturday</v>
      </c>
      <c r="R2051" t="str">
        <f>IF(tbl_salesdata[[#This Row],[Weekdaynum]]&gt;5,"Yes","No")</f>
        <v>Yes</v>
      </c>
    </row>
    <row r="2052" spans="1:18" hidden="1" x14ac:dyDescent="0.35">
      <c r="A2052">
        <v>366429936</v>
      </c>
      <c r="B2052" s="3">
        <v>42757</v>
      </c>
      <c r="C2052" s="3">
        <v>42762</v>
      </c>
      <c r="D2052" t="s">
        <v>44</v>
      </c>
      <c r="E2052" t="s">
        <v>12</v>
      </c>
      <c r="F2052" t="s">
        <v>22</v>
      </c>
      <c r="G2052" t="s">
        <v>14</v>
      </c>
      <c r="H2052" t="s">
        <v>15</v>
      </c>
      <c r="I2052" s="9">
        <v>3616</v>
      </c>
      <c r="J2052" s="9">
        <v>47.45</v>
      </c>
      <c r="K2052" s="9">
        <v>31.79</v>
      </c>
      <c r="L2052" s="9">
        <f>tbl_salesdata[[#This Row],[Units Sold]]*tbl_salesdata[[#This Row],[Unit Cost]]</f>
        <v>114952.64</v>
      </c>
      <c r="M2052" s="9">
        <f>tbl_salesdata[[#This Row],[Units Sold]]*tbl_salesdata[[#This Row],[Unit Price]]</f>
        <v>171579.2</v>
      </c>
      <c r="N2052" s="9">
        <f>tbl_salesdata[[#This Row],[Total Sales]]-tbl_salesdata[[#This Row],[Total Cost]]</f>
        <v>56626.560000000012</v>
      </c>
      <c r="O2052">
        <f>tbl_salesdata[[#This Row],[Ship Date]]-tbl_salesdata[[#This Row],[Order Date]]</f>
        <v>5</v>
      </c>
      <c r="P2052">
        <f>WEEKDAY(tbl_salesdata[[#This Row],[Order Date]],2)</f>
        <v>7</v>
      </c>
      <c r="Q2052" t="str">
        <f>TEXT(tbl_salesdata[[#This Row],[Order Date]],"dddd")</f>
        <v>Sunday</v>
      </c>
      <c r="R2052" t="str">
        <f>IF(tbl_salesdata[[#This Row],[Weekdaynum]]&gt;5,"Yes","No")</f>
        <v>Yes</v>
      </c>
    </row>
    <row r="2053" spans="1:18" hidden="1" x14ac:dyDescent="0.35">
      <c r="A2053">
        <v>246603858</v>
      </c>
      <c r="B2053" s="3">
        <v>43895</v>
      </c>
      <c r="C2053" s="3">
        <v>43896</v>
      </c>
      <c r="D2053" t="s">
        <v>102</v>
      </c>
      <c r="E2053" t="s">
        <v>21</v>
      </c>
      <c r="F2053" t="s">
        <v>42</v>
      </c>
      <c r="G2053" t="s">
        <v>18</v>
      </c>
      <c r="H2053" t="s">
        <v>34</v>
      </c>
      <c r="I2053" s="9">
        <v>4417</v>
      </c>
      <c r="J2053" s="9">
        <v>437.2</v>
      </c>
      <c r="K2053" s="9">
        <v>263.33</v>
      </c>
      <c r="L2053" s="9">
        <f>tbl_salesdata[[#This Row],[Units Sold]]*tbl_salesdata[[#This Row],[Unit Cost]]</f>
        <v>1163128.6099999999</v>
      </c>
      <c r="M2053" s="9">
        <f>tbl_salesdata[[#This Row],[Units Sold]]*tbl_salesdata[[#This Row],[Unit Price]]</f>
        <v>1931112.4</v>
      </c>
      <c r="N2053" s="9">
        <f>tbl_salesdata[[#This Row],[Total Sales]]-tbl_salesdata[[#This Row],[Total Cost]]</f>
        <v>767983.79</v>
      </c>
      <c r="O2053">
        <f>tbl_salesdata[[#This Row],[Ship Date]]-tbl_salesdata[[#This Row],[Order Date]]</f>
        <v>1</v>
      </c>
      <c r="P2053">
        <f>WEEKDAY(tbl_salesdata[[#This Row],[Order Date]],2)</f>
        <v>4</v>
      </c>
      <c r="Q2053" t="str">
        <f>TEXT(tbl_salesdata[[#This Row],[Order Date]],"dddd")</f>
        <v>Thursday</v>
      </c>
      <c r="R2053" t="str">
        <f>IF(tbl_salesdata[[#This Row],[Weekdaynum]]&gt;5,"Yes","No")</f>
        <v>No</v>
      </c>
    </row>
    <row r="2054" spans="1:18" hidden="1" x14ac:dyDescent="0.35">
      <c r="A2054">
        <v>291531503</v>
      </c>
      <c r="B2054" s="3">
        <v>43761</v>
      </c>
      <c r="C2054" s="3">
        <v>43769</v>
      </c>
      <c r="D2054" t="s">
        <v>195</v>
      </c>
      <c r="E2054" t="s">
        <v>21</v>
      </c>
      <c r="F2054" t="s">
        <v>22</v>
      </c>
      <c r="G2054" t="s">
        <v>14</v>
      </c>
      <c r="H2054" t="s">
        <v>26</v>
      </c>
      <c r="I2054" s="9">
        <v>9505</v>
      </c>
      <c r="J2054" s="9">
        <v>47.45</v>
      </c>
      <c r="K2054" s="9">
        <v>31.79</v>
      </c>
      <c r="L2054" s="9">
        <f>tbl_salesdata[[#This Row],[Units Sold]]*tbl_salesdata[[#This Row],[Unit Cost]]</f>
        <v>302163.95</v>
      </c>
      <c r="M2054" s="9">
        <f>tbl_salesdata[[#This Row],[Units Sold]]*tbl_salesdata[[#This Row],[Unit Price]]</f>
        <v>451012.25</v>
      </c>
      <c r="N2054" s="9">
        <f>tbl_salesdata[[#This Row],[Total Sales]]-tbl_salesdata[[#This Row],[Total Cost]]</f>
        <v>148848.29999999999</v>
      </c>
      <c r="O2054">
        <f>tbl_salesdata[[#This Row],[Ship Date]]-tbl_salesdata[[#This Row],[Order Date]]</f>
        <v>8</v>
      </c>
      <c r="P2054">
        <f>WEEKDAY(tbl_salesdata[[#This Row],[Order Date]],2)</f>
        <v>3</v>
      </c>
      <c r="Q2054" t="str">
        <f>TEXT(tbl_salesdata[[#This Row],[Order Date]],"dddd")</f>
        <v>Wednesday</v>
      </c>
      <c r="R2054" t="str">
        <f>IF(tbl_salesdata[[#This Row],[Weekdaynum]]&gt;5,"Yes","No")</f>
        <v>No</v>
      </c>
    </row>
    <row r="2055" spans="1:18" hidden="1" x14ac:dyDescent="0.35">
      <c r="A2055">
        <v>498136699</v>
      </c>
      <c r="B2055" s="3">
        <v>43516</v>
      </c>
      <c r="C2055" s="3">
        <v>43527</v>
      </c>
      <c r="D2055" t="s">
        <v>155</v>
      </c>
      <c r="E2055" t="s">
        <v>12</v>
      </c>
      <c r="F2055" t="s">
        <v>17</v>
      </c>
      <c r="G2055" t="s">
        <v>18</v>
      </c>
      <c r="H2055" t="s">
        <v>26</v>
      </c>
      <c r="I2055" s="9">
        <v>8574</v>
      </c>
      <c r="J2055" s="9">
        <v>152.58000000000001</v>
      </c>
      <c r="K2055" s="9">
        <v>97.44</v>
      </c>
      <c r="L2055" s="9">
        <f>tbl_salesdata[[#This Row],[Units Sold]]*tbl_salesdata[[#This Row],[Unit Cost]]</f>
        <v>835450.55999999994</v>
      </c>
      <c r="M2055" s="9">
        <f>tbl_salesdata[[#This Row],[Units Sold]]*tbl_salesdata[[#This Row],[Unit Price]]</f>
        <v>1308220.9200000002</v>
      </c>
      <c r="N2055" s="9">
        <f>tbl_salesdata[[#This Row],[Total Sales]]-tbl_salesdata[[#This Row],[Total Cost]]</f>
        <v>472770.36000000022</v>
      </c>
      <c r="O2055">
        <f>tbl_salesdata[[#This Row],[Ship Date]]-tbl_salesdata[[#This Row],[Order Date]]</f>
        <v>11</v>
      </c>
      <c r="P2055">
        <f>WEEKDAY(tbl_salesdata[[#This Row],[Order Date]],2)</f>
        <v>3</v>
      </c>
      <c r="Q2055" t="str">
        <f>TEXT(tbl_salesdata[[#This Row],[Order Date]],"dddd")</f>
        <v>Wednesday</v>
      </c>
      <c r="R2055" t="str">
        <f>IF(tbl_salesdata[[#This Row],[Weekdaynum]]&gt;5,"Yes","No")</f>
        <v>No</v>
      </c>
    </row>
    <row r="2056" spans="1:18" hidden="1" x14ac:dyDescent="0.35">
      <c r="A2056">
        <v>483655774</v>
      </c>
      <c r="B2056" s="3">
        <v>42934</v>
      </c>
      <c r="C2056" s="3">
        <v>42950</v>
      </c>
      <c r="D2056" t="s">
        <v>144</v>
      </c>
      <c r="E2056" t="s">
        <v>21</v>
      </c>
      <c r="F2056" t="s">
        <v>25</v>
      </c>
      <c r="G2056" t="s">
        <v>18</v>
      </c>
      <c r="H2056" t="s">
        <v>34</v>
      </c>
      <c r="I2056" s="9">
        <v>3346</v>
      </c>
      <c r="J2056" s="9">
        <v>205.7</v>
      </c>
      <c r="K2056" s="9">
        <v>117.11</v>
      </c>
      <c r="L2056" s="9">
        <f>tbl_salesdata[[#This Row],[Units Sold]]*tbl_salesdata[[#This Row],[Unit Cost]]</f>
        <v>391850.06</v>
      </c>
      <c r="M2056" s="9">
        <f>tbl_salesdata[[#This Row],[Units Sold]]*tbl_salesdata[[#This Row],[Unit Price]]</f>
        <v>688272.2</v>
      </c>
      <c r="N2056" s="9">
        <f>tbl_salesdata[[#This Row],[Total Sales]]-tbl_salesdata[[#This Row],[Total Cost]]</f>
        <v>296422.13999999996</v>
      </c>
      <c r="O2056">
        <f>tbl_salesdata[[#This Row],[Ship Date]]-tbl_salesdata[[#This Row],[Order Date]]</f>
        <v>16</v>
      </c>
      <c r="P2056">
        <f>WEEKDAY(tbl_salesdata[[#This Row],[Order Date]],2)</f>
        <v>2</v>
      </c>
      <c r="Q2056" t="str">
        <f>TEXT(tbl_salesdata[[#This Row],[Order Date]],"dddd")</f>
        <v>Tuesday</v>
      </c>
      <c r="R2056" t="str">
        <f>IF(tbl_salesdata[[#This Row],[Weekdaynum]]&gt;5,"Yes","No")</f>
        <v>No</v>
      </c>
    </row>
    <row r="2057" spans="1:18" hidden="1" x14ac:dyDescent="0.35">
      <c r="A2057">
        <v>835637557</v>
      </c>
      <c r="B2057" s="3">
        <v>42568</v>
      </c>
      <c r="C2057" s="3">
        <v>42571</v>
      </c>
      <c r="D2057" t="s">
        <v>202</v>
      </c>
      <c r="E2057" t="s">
        <v>38</v>
      </c>
      <c r="F2057" t="s">
        <v>42</v>
      </c>
      <c r="G2057" t="s">
        <v>18</v>
      </c>
      <c r="H2057" t="s">
        <v>26</v>
      </c>
      <c r="I2057" s="9">
        <v>2578</v>
      </c>
      <c r="J2057" s="9">
        <v>437.2</v>
      </c>
      <c r="K2057" s="9">
        <v>263.33</v>
      </c>
      <c r="L2057" s="9">
        <f>tbl_salesdata[[#This Row],[Units Sold]]*tbl_salesdata[[#This Row],[Unit Cost]]</f>
        <v>678864.74</v>
      </c>
      <c r="M2057" s="9">
        <f>tbl_salesdata[[#This Row],[Units Sold]]*tbl_salesdata[[#This Row],[Unit Price]]</f>
        <v>1127101.5999999999</v>
      </c>
      <c r="N2057" s="9">
        <f>tbl_salesdata[[#This Row],[Total Sales]]-tbl_salesdata[[#This Row],[Total Cost]]</f>
        <v>448236.85999999987</v>
      </c>
      <c r="O2057">
        <f>tbl_salesdata[[#This Row],[Ship Date]]-tbl_salesdata[[#This Row],[Order Date]]</f>
        <v>3</v>
      </c>
      <c r="P2057">
        <f>WEEKDAY(tbl_salesdata[[#This Row],[Order Date]],2)</f>
        <v>7</v>
      </c>
      <c r="Q2057" t="str">
        <f>TEXT(tbl_salesdata[[#This Row],[Order Date]],"dddd")</f>
        <v>Sunday</v>
      </c>
      <c r="R2057" t="str">
        <f>IF(tbl_salesdata[[#This Row],[Weekdaynum]]&gt;5,"Yes","No")</f>
        <v>Yes</v>
      </c>
    </row>
    <row r="2058" spans="1:18" hidden="1" x14ac:dyDescent="0.35">
      <c r="A2058">
        <v>861943376</v>
      </c>
      <c r="B2058" s="3">
        <v>42320</v>
      </c>
      <c r="C2058" s="3">
        <v>42328</v>
      </c>
      <c r="D2058" t="s">
        <v>45</v>
      </c>
      <c r="E2058" t="s">
        <v>12</v>
      </c>
      <c r="F2058" t="s">
        <v>56</v>
      </c>
      <c r="G2058" t="s">
        <v>18</v>
      </c>
      <c r="H2058" t="s">
        <v>19</v>
      </c>
      <c r="I2058" s="9">
        <v>7054</v>
      </c>
      <c r="J2058" s="9">
        <v>9.33</v>
      </c>
      <c r="K2058" s="9">
        <v>6.92</v>
      </c>
      <c r="L2058" s="9">
        <f>tbl_salesdata[[#This Row],[Units Sold]]*tbl_salesdata[[#This Row],[Unit Cost]]</f>
        <v>48813.68</v>
      </c>
      <c r="M2058" s="9">
        <f>tbl_salesdata[[#This Row],[Units Sold]]*tbl_salesdata[[#This Row],[Unit Price]]</f>
        <v>65813.820000000007</v>
      </c>
      <c r="N2058" s="9">
        <f>tbl_salesdata[[#This Row],[Total Sales]]-tbl_salesdata[[#This Row],[Total Cost]]</f>
        <v>17000.140000000007</v>
      </c>
      <c r="O2058">
        <f>tbl_salesdata[[#This Row],[Ship Date]]-tbl_salesdata[[#This Row],[Order Date]]</f>
        <v>8</v>
      </c>
      <c r="P2058">
        <f>WEEKDAY(tbl_salesdata[[#This Row],[Order Date]],2)</f>
        <v>4</v>
      </c>
      <c r="Q2058" t="str">
        <f>TEXT(tbl_salesdata[[#This Row],[Order Date]],"dddd")</f>
        <v>Thursday</v>
      </c>
      <c r="R2058" t="str">
        <f>IF(tbl_salesdata[[#This Row],[Weekdaynum]]&gt;5,"Yes","No")</f>
        <v>No</v>
      </c>
    </row>
    <row r="2059" spans="1:18" x14ac:dyDescent="0.35">
      <c r="A2059">
        <v>144282948</v>
      </c>
      <c r="B2059" s="3">
        <v>43659</v>
      </c>
      <c r="C2059" s="3">
        <v>43673</v>
      </c>
      <c r="D2059" t="s">
        <v>77</v>
      </c>
      <c r="E2059" t="s">
        <v>21</v>
      </c>
      <c r="F2059" t="s">
        <v>25</v>
      </c>
      <c r="G2059" t="s">
        <v>14</v>
      </c>
      <c r="H2059" t="s">
        <v>34</v>
      </c>
      <c r="I2059" s="9">
        <v>5386</v>
      </c>
      <c r="J2059" s="9">
        <v>205.7</v>
      </c>
      <c r="K2059" s="9">
        <v>117.11</v>
      </c>
      <c r="L2059" s="9">
        <f>tbl_salesdata[[#This Row],[Units Sold]]*tbl_salesdata[[#This Row],[Unit Cost]]</f>
        <v>630754.46</v>
      </c>
      <c r="M2059" s="9">
        <f>tbl_salesdata[[#This Row],[Units Sold]]*tbl_salesdata[[#This Row],[Unit Price]]</f>
        <v>1107900.2</v>
      </c>
      <c r="N2059" s="9">
        <f>tbl_salesdata[[#This Row],[Total Sales]]-tbl_salesdata[[#This Row],[Total Cost]]</f>
        <v>477145.74</v>
      </c>
      <c r="O2059">
        <f>tbl_salesdata[[#This Row],[Ship Date]]-tbl_salesdata[[#This Row],[Order Date]]</f>
        <v>14</v>
      </c>
      <c r="P2059">
        <f>WEEKDAY(tbl_salesdata[[#This Row],[Order Date]],2)</f>
        <v>6</v>
      </c>
      <c r="Q2059" t="str">
        <f>TEXT(tbl_salesdata[[#This Row],[Order Date]],"dddd")</f>
        <v>Saturday</v>
      </c>
      <c r="R2059" t="str">
        <f>IF(tbl_salesdata[[#This Row],[Weekdaynum]]&gt;5,"Yes","No")</f>
        <v>Yes</v>
      </c>
    </row>
    <row r="2060" spans="1:18" x14ac:dyDescent="0.35">
      <c r="A2060">
        <v>169531762</v>
      </c>
      <c r="B2060" s="3">
        <v>42462</v>
      </c>
      <c r="C2060" s="3">
        <v>42478</v>
      </c>
      <c r="D2060" t="s">
        <v>157</v>
      </c>
      <c r="E2060" t="s">
        <v>24</v>
      </c>
      <c r="F2060" t="s">
        <v>68</v>
      </c>
      <c r="G2060" t="s">
        <v>14</v>
      </c>
      <c r="H2060" t="s">
        <v>34</v>
      </c>
      <c r="I2060" s="9">
        <v>7071</v>
      </c>
      <c r="J2060" s="9">
        <v>154.06</v>
      </c>
      <c r="K2060" s="9">
        <v>90.93</v>
      </c>
      <c r="L2060" s="9">
        <f>tbl_salesdata[[#This Row],[Units Sold]]*tbl_salesdata[[#This Row],[Unit Cost]]</f>
        <v>642966.03</v>
      </c>
      <c r="M2060" s="9">
        <f>tbl_salesdata[[#This Row],[Units Sold]]*tbl_salesdata[[#This Row],[Unit Price]]</f>
        <v>1089358.26</v>
      </c>
      <c r="N2060" s="9">
        <f>tbl_salesdata[[#This Row],[Total Sales]]-tbl_salesdata[[#This Row],[Total Cost]]</f>
        <v>446392.23</v>
      </c>
      <c r="O2060">
        <f>tbl_salesdata[[#This Row],[Ship Date]]-tbl_salesdata[[#This Row],[Order Date]]</f>
        <v>16</v>
      </c>
      <c r="P2060">
        <f>WEEKDAY(tbl_salesdata[[#This Row],[Order Date]],2)</f>
        <v>6</v>
      </c>
      <c r="Q2060" t="str">
        <f>TEXT(tbl_salesdata[[#This Row],[Order Date]],"dddd")</f>
        <v>Saturday</v>
      </c>
      <c r="R2060" t="str">
        <f>IF(tbl_salesdata[[#This Row],[Weekdaynum]]&gt;5,"Yes","No")</f>
        <v>Yes</v>
      </c>
    </row>
    <row r="2061" spans="1:18" hidden="1" x14ac:dyDescent="0.35">
      <c r="A2061">
        <v>320105826</v>
      </c>
      <c r="B2061" s="3">
        <v>42759</v>
      </c>
      <c r="C2061" s="3">
        <v>42775</v>
      </c>
      <c r="D2061" t="s">
        <v>98</v>
      </c>
      <c r="E2061" t="s">
        <v>38</v>
      </c>
      <c r="F2061" t="s">
        <v>13</v>
      </c>
      <c r="G2061" t="s">
        <v>18</v>
      </c>
      <c r="H2061" t="s">
        <v>34</v>
      </c>
      <c r="I2061" s="9">
        <v>5282</v>
      </c>
      <c r="J2061" s="9">
        <v>255.28</v>
      </c>
      <c r="K2061" s="9">
        <v>159.41999999999999</v>
      </c>
      <c r="L2061" s="9">
        <f>tbl_salesdata[[#This Row],[Units Sold]]*tbl_salesdata[[#This Row],[Unit Cost]]</f>
        <v>842056.44</v>
      </c>
      <c r="M2061" s="9">
        <f>tbl_salesdata[[#This Row],[Units Sold]]*tbl_salesdata[[#This Row],[Unit Price]]</f>
        <v>1348388.96</v>
      </c>
      <c r="N2061" s="9">
        <f>tbl_salesdata[[#This Row],[Total Sales]]-tbl_salesdata[[#This Row],[Total Cost]]</f>
        <v>506332.52</v>
      </c>
      <c r="O2061">
        <f>tbl_salesdata[[#This Row],[Ship Date]]-tbl_salesdata[[#This Row],[Order Date]]</f>
        <v>16</v>
      </c>
      <c r="P2061">
        <f>WEEKDAY(tbl_salesdata[[#This Row],[Order Date]],2)</f>
        <v>2</v>
      </c>
      <c r="Q2061" t="str">
        <f>TEXT(tbl_salesdata[[#This Row],[Order Date]],"dddd")</f>
        <v>Tuesday</v>
      </c>
      <c r="R2061" t="str">
        <f>IF(tbl_salesdata[[#This Row],[Weekdaynum]]&gt;5,"Yes","No")</f>
        <v>No</v>
      </c>
    </row>
    <row r="2062" spans="1:18" hidden="1" x14ac:dyDescent="0.35">
      <c r="A2062">
        <v>278571069</v>
      </c>
      <c r="B2062" s="3">
        <v>42639</v>
      </c>
      <c r="C2062" s="3">
        <v>42660</v>
      </c>
      <c r="D2062" t="s">
        <v>150</v>
      </c>
      <c r="E2062" t="s">
        <v>38</v>
      </c>
      <c r="F2062" t="s">
        <v>13</v>
      </c>
      <c r="G2062" t="s">
        <v>14</v>
      </c>
      <c r="H2062" t="s">
        <v>26</v>
      </c>
      <c r="I2062" s="9">
        <v>4225</v>
      </c>
      <c r="J2062" s="9">
        <v>255.28</v>
      </c>
      <c r="K2062" s="9">
        <v>159.41999999999999</v>
      </c>
      <c r="L2062" s="9">
        <f>tbl_salesdata[[#This Row],[Units Sold]]*tbl_salesdata[[#This Row],[Unit Cost]]</f>
        <v>673549.5</v>
      </c>
      <c r="M2062" s="9">
        <f>tbl_salesdata[[#This Row],[Units Sold]]*tbl_salesdata[[#This Row],[Unit Price]]</f>
        <v>1078558</v>
      </c>
      <c r="N2062" s="9">
        <f>tbl_salesdata[[#This Row],[Total Sales]]-tbl_salesdata[[#This Row],[Total Cost]]</f>
        <v>405008.5</v>
      </c>
      <c r="O2062">
        <f>tbl_salesdata[[#This Row],[Ship Date]]-tbl_salesdata[[#This Row],[Order Date]]</f>
        <v>21</v>
      </c>
      <c r="P2062">
        <f>WEEKDAY(tbl_salesdata[[#This Row],[Order Date]],2)</f>
        <v>1</v>
      </c>
      <c r="Q2062" t="str">
        <f>TEXT(tbl_salesdata[[#This Row],[Order Date]],"dddd")</f>
        <v>Monday</v>
      </c>
      <c r="R2062" t="str">
        <f>IF(tbl_salesdata[[#This Row],[Weekdaynum]]&gt;5,"Yes","No")</f>
        <v>No</v>
      </c>
    </row>
    <row r="2063" spans="1:18" hidden="1" x14ac:dyDescent="0.35">
      <c r="A2063">
        <v>205354487</v>
      </c>
      <c r="B2063" s="3">
        <v>43873</v>
      </c>
      <c r="C2063" s="3">
        <v>43893</v>
      </c>
      <c r="D2063" t="s">
        <v>35</v>
      </c>
      <c r="E2063" t="s">
        <v>21</v>
      </c>
      <c r="F2063" t="s">
        <v>42</v>
      </c>
      <c r="G2063" t="s">
        <v>18</v>
      </c>
      <c r="H2063" t="s">
        <v>34</v>
      </c>
      <c r="I2063" s="9">
        <v>7811</v>
      </c>
      <c r="J2063" s="9">
        <v>437.2</v>
      </c>
      <c r="K2063" s="9">
        <v>263.33</v>
      </c>
      <c r="L2063" s="9">
        <f>tbl_salesdata[[#This Row],[Units Sold]]*tbl_salesdata[[#This Row],[Unit Cost]]</f>
        <v>2056870.63</v>
      </c>
      <c r="M2063" s="9">
        <f>tbl_salesdata[[#This Row],[Units Sold]]*tbl_salesdata[[#This Row],[Unit Price]]</f>
        <v>3414969.1999999997</v>
      </c>
      <c r="N2063" s="9">
        <f>tbl_salesdata[[#This Row],[Total Sales]]-tbl_salesdata[[#This Row],[Total Cost]]</f>
        <v>1358098.5699999998</v>
      </c>
      <c r="O2063">
        <f>tbl_salesdata[[#This Row],[Ship Date]]-tbl_salesdata[[#This Row],[Order Date]]</f>
        <v>20</v>
      </c>
      <c r="P2063">
        <f>WEEKDAY(tbl_salesdata[[#This Row],[Order Date]],2)</f>
        <v>3</v>
      </c>
      <c r="Q2063" t="str">
        <f>TEXT(tbl_salesdata[[#This Row],[Order Date]],"dddd")</f>
        <v>Wednesday</v>
      </c>
      <c r="R2063" t="str">
        <f>IF(tbl_salesdata[[#This Row],[Weekdaynum]]&gt;5,"Yes","No")</f>
        <v>No</v>
      </c>
    </row>
    <row r="2064" spans="1:18" hidden="1" x14ac:dyDescent="0.35">
      <c r="A2064">
        <v>280192410</v>
      </c>
      <c r="B2064" s="3">
        <v>44393</v>
      </c>
      <c r="C2064" s="3">
        <v>44408</v>
      </c>
      <c r="D2064" t="s">
        <v>77</v>
      </c>
      <c r="E2064" t="s">
        <v>21</v>
      </c>
      <c r="F2064" t="s">
        <v>25</v>
      </c>
      <c r="G2064" t="s">
        <v>14</v>
      </c>
      <c r="H2064" t="s">
        <v>34</v>
      </c>
      <c r="I2064" s="9">
        <v>4016</v>
      </c>
      <c r="J2064" s="9">
        <v>205.7</v>
      </c>
      <c r="K2064" s="9">
        <v>117.11</v>
      </c>
      <c r="L2064" s="9">
        <f>tbl_salesdata[[#This Row],[Units Sold]]*tbl_salesdata[[#This Row],[Unit Cost]]</f>
        <v>470313.76</v>
      </c>
      <c r="M2064" s="9">
        <f>tbl_salesdata[[#This Row],[Units Sold]]*tbl_salesdata[[#This Row],[Unit Price]]</f>
        <v>826091.2</v>
      </c>
      <c r="N2064" s="9">
        <f>tbl_salesdata[[#This Row],[Total Sales]]-tbl_salesdata[[#This Row],[Total Cost]]</f>
        <v>355777.43999999994</v>
      </c>
      <c r="O2064">
        <f>tbl_salesdata[[#This Row],[Ship Date]]-tbl_salesdata[[#This Row],[Order Date]]</f>
        <v>15</v>
      </c>
      <c r="P2064">
        <f>WEEKDAY(tbl_salesdata[[#This Row],[Order Date]],2)</f>
        <v>5</v>
      </c>
      <c r="Q2064" t="str">
        <f>TEXT(tbl_salesdata[[#This Row],[Order Date]],"dddd")</f>
        <v>Friday</v>
      </c>
      <c r="R2064" t="str">
        <f>IF(tbl_salesdata[[#This Row],[Weekdaynum]]&gt;5,"Yes","No")</f>
        <v>No</v>
      </c>
    </row>
    <row r="2065" spans="1:18" hidden="1" x14ac:dyDescent="0.35">
      <c r="A2065">
        <v>753133666</v>
      </c>
      <c r="B2065" s="3">
        <v>43479</v>
      </c>
      <c r="C2065" s="3">
        <v>43495</v>
      </c>
      <c r="D2065" t="s">
        <v>151</v>
      </c>
      <c r="E2065" t="s">
        <v>32</v>
      </c>
      <c r="F2065" t="s">
        <v>76</v>
      </c>
      <c r="G2065" t="s">
        <v>14</v>
      </c>
      <c r="H2065" t="s">
        <v>26</v>
      </c>
      <c r="I2065" s="9">
        <v>7843</v>
      </c>
      <c r="J2065" s="9">
        <v>668.27</v>
      </c>
      <c r="K2065" s="9">
        <v>502.54</v>
      </c>
      <c r="L2065" s="9">
        <f>tbl_salesdata[[#This Row],[Units Sold]]*tbl_salesdata[[#This Row],[Unit Cost]]</f>
        <v>3941421.22</v>
      </c>
      <c r="M2065" s="9">
        <f>tbl_salesdata[[#This Row],[Units Sold]]*tbl_salesdata[[#This Row],[Unit Price]]</f>
        <v>5241241.6099999994</v>
      </c>
      <c r="N2065" s="9">
        <f>tbl_salesdata[[#This Row],[Total Sales]]-tbl_salesdata[[#This Row],[Total Cost]]</f>
        <v>1299820.3899999992</v>
      </c>
      <c r="O2065">
        <f>tbl_salesdata[[#This Row],[Ship Date]]-tbl_salesdata[[#This Row],[Order Date]]</f>
        <v>16</v>
      </c>
      <c r="P2065">
        <f>WEEKDAY(tbl_salesdata[[#This Row],[Order Date]],2)</f>
        <v>1</v>
      </c>
      <c r="Q2065" t="str">
        <f>TEXT(tbl_salesdata[[#This Row],[Order Date]],"dddd")</f>
        <v>Monday</v>
      </c>
      <c r="R2065" t="str">
        <f>IF(tbl_salesdata[[#This Row],[Weekdaynum]]&gt;5,"Yes","No")</f>
        <v>No</v>
      </c>
    </row>
    <row r="2066" spans="1:18" x14ac:dyDescent="0.35">
      <c r="A2066">
        <v>358442533</v>
      </c>
      <c r="B2066" s="3">
        <v>44457</v>
      </c>
      <c r="C2066" s="3">
        <v>44474</v>
      </c>
      <c r="D2066" t="s">
        <v>180</v>
      </c>
      <c r="E2066" t="s">
        <v>24</v>
      </c>
      <c r="F2066" t="s">
        <v>33</v>
      </c>
      <c r="G2066" t="s">
        <v>14</v>
      </c>
      <c r="H2066" t="s">
        <v>19</v>
      </c>
      <c r="I2066" s="9">
        <v>9966</v>
      </c>
      <c r="J2066" s="9">
        <v>109.28</v>
      </c>
      <c r="K2066" s="9">
        <v>35.840000000000003</v>
      </c>
      <c r="L2066" s="9">
        <f>tbl_salesdata[[#This Row],[Units Sold]]*tbl_salesdata[[#This Row],[Unit Cost]]</f>
        <v>357181.44000000006</v>
      </c>
      <c r="M2066" s="9">
        <f>tbl_salesdata[[#This Row],[Units Sold]]*tbl_salesdata[[#This Row],[Unit Price]]</f>
        <v>1089084.48</v>
      </c>
      <c r="N2066" s="9">
        <f>tbl_salesdata[[#This Row],[Total Sales]]-tbl_salesdata[[#This Row],[Total Cost]]</f>
        <v>731903.03999999992</v>
      </c>
      <c r="O2066">
        <f>tbl_salesdata[[#This Row],[Ship Date]]-tbl_salesdata[[#This Row],[Order Date]]</f>
        <v>17</v>
      </c>
      <c r="P2066">
        <f>WEEKDAY(tbl_salesdata[[#This Row],[Order Date]],2)</f>
        <v>6</v>
      </c>
      <c r="Q2066" t="str">
        <f>TEXT(tbl_salesdata[[#This Row],[Order Date]],"dddd")</f>
        <v>Saturday</v>
      </c>
      <c r="R2066" t="str">
        <f>IF(tbl_salesdata[[#This Row],[Weekdaynum]]&gt;5,"Yes","No")</f>
        <v>Yes</v>
      </c>
    </row>
    <row r="2067" spans="1:18" hidden="1" x14ac:dyDescent="0.35">
      <c r="A2067">
        <v>645083987</v>
      </c>
      <c r="B2067" s="3">
        <v>42354</v>
      </c>
      <c r="C2067" s="3">
        <v>42357</v>
      </c>
      <c r="D2067" t="s">
        <v>140</v>
      </c>
      <c r="E2067" t="s">
        <v>24</v>
      </c>
      <c r="F2067" t="s">
        <v>17</v>
      </c>
      <c r="G2067" t="s">
        <v>14</v>
      </c>
      <c r="H2067" t="s">
        <v>26</v>
      </c>
      <c r="I2067" s="9">
        <v>3542</v>
      </c>
      <c r="J2067" s="9">
        <v>152.58000000000001</v>
      </c>
      <c r="K2067" s="9">
        <v>97.44</v>
      </c>
      <c r="L2067" s="9">
        <f>tbl_salesdata[[#This Row],[Units Sold]]*tbl_salesdata[[#This Row],[Unit Cost]]</f>
        <v>345132.48</v>
      </c>
      <c r="M2067" s="9">
        <f>tbl_salesdata[[#This Row],[Units Sold]]*tbl_salesdata[[#This Row],[Unit Price]]</f>
        <v>540438.3600000001</v>
      </c>
      <c r="N2067" s="9">
        <f>tbl_salesdata[[#This Row],[Total Sales]]-tbl_salesdata[[#This Row],[Total Cost]]</f>
        <v>195305.88000000012</v>
      </c>
      <c r="O2067">
        <f>tbl_salesdata[[#This Row],[Ship Date]]-tbl_salesdata[[#This Row],[Order Date]]</f>
        <v>3</v>
      </c>
      <c r="P2067">
        <f>WEEKDAY(tbl_salesdata[[#This Row],[Order Date]],2)</f>
        <v>3</v>
      </c>
      <c r="Q2067" t="str">
        <f>TEXT(tbl_salesdata[[#This Row],[Order Date]],"dddd")</f>
        <v>Wednesday</v>
      </c>
      <c r="R2067" t="str">
        <f>IF(tbl_salesdata[[#This Row],[Weekdaynum]]&gt;5,"Yes","No")</f>
        <v>No</v>
      </c>
    </row>
    <row r="2068" spans="1:18" hidden="1" x14ac:dyDescent="0.35">
      <c r="A2068">
        <v>465753209</v>
      </c>
      <c r="B2068" s="3">
        <v>44269</v>
      </c>
      <c r="C2068" s="3">
        <v>44289</v>
      </c>
      <c r="D2068" t="s">
        <v>184</v>
      </c>
      <c r="E2068" t="s">
        <v>21</v>
      </c>
      <c r="F2068" t="s">
        <v>68</v>
      </c>
      <c r="G2068" t="s">
        <v>18</v>
      </c>
      <c r="H2068" t="s">
        <v>19</v>
      </c>
      <c r="I2068" s="9">
        <v>5579</v>
      </c>
      <c r="J2068" s="9">
        <v>154.06</v>
      </c>
      <c r="K2068" s="9">
        <v>90.93</v>
      </c>
      <c r="L2068" s="9">
        <f>tbl_salesdata[[#This Row],[Units Sold]]*tbl_salesdata[[#This Row],[Unit Cost]]</f>
        <v>507298.47000000003</v>
      </c>
      <c r="M2068" s="9">
        <f>tbl_salesdata[[#This Row],[Units Sold]]*tbl_salesdata[[#This Row],[Unit Price]]</f>
        <v>859500.74</v>
      </c>
      <c r="N2068" s="9">
        <f>tbl_salesdata[[#This Row],[Total Sales]]-tbl_salesdata[[#This Row],[Total Cost]]</f>
        <v>352202.26999999996</v>
      </c>
      <c r="O2068">
        <f>tbl_salesdata[[#This Row],[Ship Date]]-tbl_salesdata[[#This Row],[Order Date]]</f>
        <v>20</v>
      </c>
      <c r="P2068">
        <f>WEEKDAY(tbl_salesdata[[#This Row],[Order Date]],2)</f>
        <v>7</v>
      </c>
      <c r="Q2068" t="str">
        <f>TEXT(tbl_salesdata[[#This Row],[Order Date]],"dddd")</f>
        <v>Sunday</v>
      </c>
      <c r="R2068" t="str">
        <f>IF(tbl_salesdata[[#This Row],[Weekdaynum]]&gt;5,"Yes","No")</f>
        <v>Yes</v>
      </c>
    </row>
    <row r="2069" spans="1:18" hidden="1" x14ac:dyDescent="0.35">
      <c r="A2069">
        <v>587846076</v>
      </c>
      <c r="B2069" s="3">
        <v>44312</v>
      </c>
      <c r="C2069" s="3">
        <v>44331</v>
      </c>
      <c r="D2069" t="s">
        <v>172</v>
      </c>
      <c r="E2069" t="s">
        <v>21</v>
      </c>
      <c r="F2069" t="s">
        <v>30</v>
      </c>
      <c r="G2069" t="s">
        <v>14</v>
      </c>
      <c r="H2069" t="s">
        <v>19</v>
      </c>
      <c r="I2069" s="9">
        <v>5572</v>
      </c>
      <c r="J2069" s="9">
        <v>81.73</v>
      </c>
      <c r="K2069" s="9">
        <v>56.67</v>
      </c>
      <c r="L2069" s="9">
        <f>tbl_salesdata[[#This Row],[Units Sold]]*tbl_salesdata[[#This Row],[Unit Cost]]</f>
        <v>315765.24</v>
      </c>
      <c r="M2069" s="9">
        <f>tbl_salesdata[[#This Row],[Units Sold]]*tbl_salesdata[[#This Row],[Unit Price]]</f>
        <v>455399.56</v>
      </c>
      <c r="N2069" s="9">
        <f>tbl_salesdata[[#This Row],[Total Sales]]-tbl_salesdata[[#This Row],[Total Cost]]</f>
        <v>139634.32</v>
      </c>
      <c r="O2069">
        <f>tbl_salesdata[[#This Row],[Ship Date]]-tbl_salesdata[[#This Row],[Order Date]]</f>
        <v>19</v>
      </c>
      <c r="P2069">
        <f>WEEKDAY(tbl_salesdata[[#This Row],[Order Date]],2)</f>
        <v>1</v>
      </c>
      <c r="Q2069" t="str">
        <f>TEXT(tbl_salesdata[[#This Row],[Order Date]],"dddd")</f>
        <v>Monday</v>
      </c>
      <c r="R2069" t="str">
        <f>IF(tbl_salesdata[[#This Row],[Weekdaynum]]&gt;5,"Yes","No")</f>
        <v>No</v>
      </c>
    </row>
    <row r="2070" spans="1:18" hidden="1" x14ac:dyDescent="0.35">
      <c r="A2070">
        <v>262973916</v>
      </c>
      <c r="B2070" s="3">
        <v>43866</v>
      </c>
      <c r="C2070" s="3">
        <v>43872</v>
      </c>
      <c r="D2070" t="s">
        <v>101</v>
      </c>
      <c r="E2070" t="s">
        <v>24</v>
      </c>
      <c r="F2070" t="s">
        <v>30</v>
      </c>
      <c r="G2070" t="s">
        <v>14</v>
      </c>
      <c r="H2070" t="s">
        <v>19</v>
      </c>
      <c r="I2070" s="9">
        <v>8680</v>
      </c>
      <c r="J2070" s="9">
        <v>81.73</v>
      </c>
      <c r="K2070" s="9">
        <v>56.67</v>
      </c>
      <c r="L2070" s="9">
        <f>tbl_salesdata[[#This Row],[Units Sold]]*tbl_salesdata[[#This Row],[Unit Cost]]</f>
        <v>491895.60000000003</v>
      </c>
      <c r="M2070" s="9">
        <f>tbl_salesdata[[#This Row],[Units Sold]]*tbl_salesdata[[#This Row],[Unit Price]]</f>
        <v>709416.4</v>
      </c>
      <c r="N2070" s="9">
        <f>tbl_salesdata[[#This Row],[Total Sales]]-tbl_salesdata[[#This Row],[Total Cost]]</f>
        <v>217520.8</v>
      </c>
      <c r="O2070">
        <f>tbl_salesdata[[#This Row],[Ship Date]]-tbl_salesdata[[#This Row],[Order Date]]</f>
        <v>6</v>
      </c>
      <c r="P2070">
        <f>WEEKDAY(tbl_salesdata[[#This Row],[Order Date]],2)</f>
        <v>3</v>
      </c>
      <c r="Q2070" t="str">
        <f>TEXT(tbl_salesdata[[#This Row],[Order Date]],"dddd")</f>
        <v>Wednesday</v>
      </c>
      <c r="R2070" t="str">
        <f>IF(tbl_salesdata[[#This Row],[Weekdaynum]]&gt;5,"Yes","No")</f>
        <v>No</v>
      </c>
    </row>
    <row r="2071" spans="1:18" hidden="1" x14ac:dyDescent="0.35">
      <c r="A2071">
        <v>613060557</v>
      </c>
      <c r="B2071" s="3">
        <v>43165</v>
      </c>
      <c r="C2071" s="3">
        <v>43177</v>
      </c>
      <c r="D2071" t="s">
        <v>72</v>
      </c>
      <c r="E2071" t="s">
        <v>24</v>
      </c>
      <c r="F2071" t="s">
        <v>33</v>
      </c>
      <c r="G2071" t="s">
        <v>14</v>
      </c>
      <c r="H2071" t="s">
        <v>19</v>
      </c>
      <c r="I2071" s="9">
        <v>7097</v>
      </c>
      <c r="J2071" s="9">
        <v>109.28</v>
      </c>
      <c r="K2071" s="9">
        <v>35.840000000000003</v>
      </c>
      <c r="L2071" s="9">
        <f>tbl_salesdata[[#This Row],[Units Sold]]*tbl_salesdata[[#This Row],[Unit Cost]]</f>
        <v>254356.48000000001</v>
      </c>
      <c r="M2071" s="9">
        <f>tbl_salesdata[[#This Row],[Units Sold]]*tbl_salesdata[[#This Row],[Unit Price]]</f>
        <v>775560.16</v>
      </c>
      <c r="N2071" s="9">
        <f>tbl_salesdata[[#This Row],[Total Sales]]-tbl_salesdata[[#This Row],[Total Cost]]</f>
        <v>521203.68000000005</v>
      </c>
      <c r="O2071">
        <f>tbl_salesdata[[#This Row],[Ship Date]]-tbl_salesdata[[#This Row],[Order Date]]</f>
        <v>12</v>
      </c>
      <c r="P2071">
        <f>WEEKDAY(tbl_salesdata[[#This Row],[Order Date]],2)</f>
        <v>2</v>
      </c>
      <c r="Q2071" t="str">
        <f>TEXT(tbl_salesdata[[#This Row],[Order Date]],"dddd")</f>
        <v>Tuesday</v>
      </c>
      <c r="R2071" t="str">
        <f>IF(tbl_salesdata[[#This Row],[Weekdaynum]]&gt;5,"Yes","No")</f>
        <v>No</v>
      </c>
    </row>
    <row r="2072" spans="1:18" hidden="1" x14ac:dyDescent="0.35">
      <c r="A2072">
        <v>580342328</v>
      </c>
      <c r="B2072" s="3">
        <v>44449</v>
      </c>
      <c r="C2072" s="3">
        <v>44453</v>
      </c>
      <c r="D2072" t="s">
        <v>129</v>
      </c>
      <c r="E2072" t="s">
        <v>21</v>
      </c>
      <c r="F2072" t="s">
        <v>25</v>
      </c>
      <c r="G2072" t="s">
        <v>18</v>
      </c>
      <c r="H2072" t="s">
        <v>34</v>
      </c>
      <c r="I2072" s="9">
        <v>5046</v>
      </c>
      <c r="J2072" s="9">
        <v>205.7</v>
      </c>
      <c r="K2072" s="9">
        <v>117.11</v>
      </c>
      <c r="L2072" s="9">
        <f>tbl_salesdata[[#This Row],[Units Sold]]*tbl_salesdata[[#This Row],[Unit Cost]]</f>
        <v>590937.05999999994</v>
      </c>
      <c r="M2072" s="9">
        <f>tbl_salesdata[[#This Row],[Units Sold]]*tbl_salesdata[[#This Row],[Unit Price]]</f>
        <v>1037962.2</v>
      </c>
      <c r="N2072" s="9">
        <f>tbl_salesdata[[#This Row],[Total Sales]]-tbl_salesdata[[#This Row],[Total Cost]]</f>
        <v>447025.14</v>
      </c>
      <c r="O2072">
        <f>tbl_salesdata[[#This Row],[Ship Date]]-tbl_salesdata[[#This Row],[Order Date]]</f>
        <v>4</v>
      </c>
      <c r="P2072">
        <f>WEEKDAY(tbl_salesdata[[#This Row],[Order Date]],2)</f>
        <v>5</v>
      </c>
      <c r="Q2072" t="str">
        <f>TEXT(tbl_salesdata[[#This Row],[Order Date]],"dddd")</f>
        <v>Friday</v>
      </c>
      <c r="R2072" t="str">
        <f>IF(tbl_salesdata[[#This Row],[Weekdaynum]]&gt;5,"Yes","No")</f>
        <v>No</v>
      </c>
    </row>
    <row r="2073" spans="1:18" x14ac:dyDescent="0.35">
      <c r="A2073">
        <v>217188823</v>
      </c>
      <c r="B2073" s="3">
        <v>44814</v>
      </c>
      <c r="C2073" s="3">
        <v>44821</v>
      </c>
      <c r="D2073" t="s">
        <v>191</v>
      </c>
      <c r="E2073" t="s">
        <v>24</v>
      </c>
      <c r="F2073" t="s">
        <v>33</v>
      </c>
      <c r="G2073" t="s">
        <v>18</v>
      </c>
      <c r="H2073" t="s">
        <v>34</v>
      </c>
      <c r="I2073" s="9">
        <v>9854</v>
      </c>
      <c r="J2073" s="9">
        <v>109.28</v>
      </c>
      <c r="K2073" s="9">
        <v>35.840000000000003</v>
      </c>
      <c r="L2073" s="9">
        <f>tbl_salesdata[[#This Row],[Units Sold]]*tbl_salesdata[[#This Row],[Unit Cost]]</f>
        <v>353167.36000000004</v>
      </c>
      <c r="M2073" s="9">
        <f>tbl_salesdata[[#This Row],[Units Sold]]*tbl_salesdata[[#This Row],[Unit Price]]</f>
        <v>1076845.1200000001</v>
      </c>
      <c r="N2073" s="9">
        <f>tbl_salesdata[[#This Row],[Total Sales]]-tbl_salesdata[[#This Row],[Total Cost]]</f>
        <v>723677.76</v>
      </c>
      <c r="O2073">
        <f>tbl_salesdata[[#This Row],[Ship Date]]-tbl_salesdata[[#This Row],[Order Date]]</f>
        <v>7</v>
      </c>
      <c r="P2073">
        <f>WEEKDAY(tbl_salesdata[[#This Row],[Order Date]],2)</f>
        <v>6</v>
      </c>
      <c r="Q2073" t="str">
        <f>TEXT(tbl_salesdata[[#This Row],[Order Date]],"dddd")</f>
        <v>Saturday</v>
      </c>
      <c r="R2073" t="str">
        <f>IF(tbl_salesdata[[#This Row],[Weekdaynum]]&gt;5,"Yes","No")</f>
        <v>Yes</v>
      </c>
    </row>
    <row r="2074" spans="1:18" x14ac:dyDescent="0.35">
      <c r="A2074">
        <v>876922976</v>
      </c>
      <c r="B2074" s="3">
        <v>44569</v>
      </c>
      <c r="C2074" s="3">
        <v>44572</v>
      </c>
      <c r="D2074" t="s">
        <v>158</v>
      </c>
      <c r="E2074" t="s">
        <v>12</v>
      </c>
      <c r="F2074" t="s">
        <v>33</v>
      </c>
      <c r="G2074" t="s">
        <v>14</v>
      </c>
      <c r="H2074" t="s">
        <v>34</v>
      </c>
      <c r="I2074" s="9">
        <v>9851</v>
      </c>
      <c r="J2074" s="9">
        <v>109.28</v>
      </c>
      <c r="K2074" s="9">
        <v>35.840000000000003</v>
      </c>
      <c r="L2074" s="9">
        <f>tbl_salesdata[[#This Row],[Units Sold]]*tbl_salesdata[[#This Row],[Unit Cost]]</f>
        <v>353059.84000000003</v>
      </c>
      <c r="M2074" s="9">
        <f>tbl_salesdata[[#This Row],[Units Sold]]*tbl_salesdata[[#This Row],[Unit Price]]</f>
        <v>1076517.28</v>
      </c>
      <c r="N2074" s="9">
        <f>tbl_salesdata[[#This Row],[Total Sales]]-tbl_salesdata[[#This Row],[Total Cost]]</f>
        <v>723457.44</v>
      </c>
      <c r="O2074">
        <f>tbl_salesdata[[#This Row],[Ship Date]]-tbl_salesdata[[#This Row],[Order Date]]</f>
        <v>3</v>
      </c>
      <c r="P2074">
        <f>WEEKDAY(tbl_salesdata[[#This Row],[Order Date]],2)</f>
        <v>6</v>
      </c>
      <c r="Q2074" t="str">
        <f>TEXT(tbl_salesdata[[#This Row],[Order Date]],"dddd")</f>
        <v>Saturday</v>
      </c>
      <c r="R2074" t="str">
        <f>IF(tbl_salesdata[[#This Row],[Weekdaynum]]&gt;5,"Yes","No")</f>
        <v>Yes</v>
      </c>
    </row>
    <row r="2075" spans="1:18" hidden="1" x14ac:dyDescent="0.35">
      <c r="A2075">
        <v>362409198</v>
      </c>
      <c r="B2075" s="3">
        <v>43700</v>
      </c>
      <c r="C2075" s="3">
        <v>43701</v>
      </c>
      <c r="D2075" t="s">
        <v>171</v>
      </c>
      <c r="E2075" t="s">
        <v>12</v>
      </c>
      <c r="F2075" t="s">
        <v>42</v>
      </c>
      <c r="G2075" t="s">
        <v>18</v>
      </c>
      <c r="H2075" t="s">
        <v>34</v>
      </c>
      <c r="I2075" s="9">
        <v>3790</v>
      </c>
      <c r="J2075" s="9">
        <v>437.2</v>
      </c>
      <c r="K2075" s="9">
        <v>263.33</v>
      </c>
      <c r="L2075" s="9">
        <f>tbl_salesdata[[#This Row],[Units Sold]]*tbl_salesdata[[#This Row],[Unit Cost]]</f>
        <v>998020.7</v>
      </c>
      <c r="M2075" s="9">
        <f>tbl_salesdata[[#This Row],[Units Sold]]*tbl_salesdata[[#This Row],[Unit Price]]</f>
        <v>1656988</v>
      </c>
      <c r="N2075" s="9">
        <f>tbl_salesdata[[#This Row],[Total Sales]]-tbl_salesdata[[#This Row],[Total Cost]]</f>
        <v>658967.30000000005</v>
      </c>
      <c r="O2075">
        <f>tbl_salesdata[[#This Row],[Ship Date]]-tbl_salesdata[[#This Row],[Order Date]]</f>
        <v>1</v>
      </c>
      <c r="P2075">
        <f>WEEKDAY(tbl_salesdata[[#This Row],[Order Date]],2)</f>
        <v>5</v>
      </c>
      <c r="Q2075" t="str">
        <f>TEXT(tbl_salesdata[[#This Row],[Order Date]],"dddd")</f>
        <v>Friday</v>
      </c>
      <c r="R2075" t="str">
        <f>IF(tbl_salesdata[[#This Row],[Weekdaynum]]&gt;5,"Yes","No")</f>
        <v>No</v>
      </c>
    </row>
    <row r="2076" spans="1:18" hidden="1" x14ac:dyDescent="0.35">
      <c r="A2076">
        <v>877084767</v>
      </c>
      <c r="B2076" s="3">
        <v>43942</v>
      </c>
      <c r="C2076" s="3">
        <v>43944</v>
      </c>
      <c r="D2076" t="s">
        <v>71</v>
      </c>
      <c r="E2076" t="s">
        <v>21</v>
      </c>
      <c r="F2076" t="s">
        <v>47</v>
      </c>
      <c r="G2076" t="s">
        <v>14</v>
      </c>
      <c r="H2076" t="s">
        <v>19</v>
      </c>
      <c r="I2076" s="9">
        <v>7728</v>
      </c>
      <c r="J2076" s="9">
        <v>421.89</v>
      </c>
      <c r="K2076" s="9">
        <v>364.69</v>
      </c>
      <c r="L2076" s="9">
        <f>tbl_salesdata[[#This Row],[Units Sold]]*tbl_salesdata[[#This Row],[Unit Cost]]</f>
        <v>2818324.32</v>
      </c>
      <c r="M2076" s="9">
        <f>tbl_salesdata[[#This Row],[Units Sold]]*tbl_salesdata[[#This Row],[Unit Price]]</f>
        <v>3260365.92</v>
      </c>
      <c r="N2076" s="9">
        <f>tbl_salesdata[[#This Row],[Total Sales]]-tbl_salesdata[[#This Row],[Total Cost]]</f>
        <v>442041.60000000009</v>
      </c>
      <c r="O2076">
        <f>tbl_salesdata[[#This Row],[Ship Date]]-tbl_salesdata[[#This Row],[Order Date]]</f>
        <v>2</v>
      </c>
      <c r="P2076">
        <f>WEEKDAY(tbl_salesdata[[#This Row],[Order Date]],2)</f>
        <v>2</v>
      </c>
      <c r="Q2076" t="str">
        <f>TEXT(tbl_salesdata[[#This Row],[Order Date]],"dddd")</f>
        <v>Tuesday</v>
      </c>
      <c r="R2076" t="str">
        <f>IF(tbl_salesdata[[#This Row],[Weekdaynum]]&gt;5,"Yes","No")</f>
        <v>No</v>
      </c>
    </row>
    <row r="2077" spans="1:18" x14ac:dyDescent="0.35">
      <c r="A2077">
        <v>722161662</v>
      </c>
      <c r="B2077" s="3">
        <v>42896</v>
      </c>
      <c r="C2077" s="3">
        <v>42914</v>
      </c>
      <c r="D2077" t="s">
        <v>197</v>
      </c>
      <c r="E2077" t="s">
        <v>38</v>
      </c>
      <c r="F2077" t="s">
        <v>47</v>
      </c>
      <c r="G2077" t="s">
        <v>18</v>
      </c>
      <c r="H2077" t="s">
        <v>26</v>
      </c>
      <c r="I2077" s="9">
        <v>2539</v>
      </c>
      <c r="J2077" s="9">
        <v>421.89</v>
      </c>
      <c r="K2077" s="9">
        <v>364.69</v>
      </c>
      <c r="L2077" s="9">
        <f>tbl_salesdata[[#This Row],[Units Sold]]*tbl_salesdata[[#This Row],[Unit Cost]]</f>
        <v>925947.91</v>
      </c>
      <c r="M2077" s="9">
        <f>tbl_salesdata[[#This Row],[Units Sold]]*tbl_salesdata[[#This Row],[Unit Price]]</f>
        <v>1071178.71</v>
      </c>
      <c r="N2077" s="9">
        <f>tbl_salesdata[[#This Row],[Total Sales]]-tbl_salesdata[[#This Row],[Total Cost]]</f>
        <v>145230.79999999993</v>
      </c>
      <c r="O2077">
        <f>tbl_salesdata[[#This Row],[Ship Date]]-tbl_salesdata[[#This Row],[Order Date]]</f>
        <v>18</v>
      </c>
      <c r="P2077">
        <f>WEEKDAY(tbl_salesdata[[#This Row],[Order Date]],2)</f>
        <v>6</v>
      </c>
      <c r="Q2077" t="str">
        <f>TEXT(tbl_salesdata[[#This Row],[Order Date]],"dddd")</f>
        <v>Saturday</v>
      </c>
      <c r="R2077" t="str">
        <f>IF(tbl_salesdata[[#This Row],[Weekdaynum]]&gt;5,"Yes","No")</f>
        <v>Yes</v>
      </c>
    </row>
    <row r="2078" spans="1:18" hidden="1" x14ac:dyDescent="0.35">
      <c r="A2078">
        <v>469740045</v>
      </c>
      <c r="B2078" s="3">
        <v>42709</v>
      </c>
      <c r="C2078" s="3">
        <v>42720</v>
      </c>
      <c r="D2078" t="s">
        <v>185</v>
      </c>
      <c r="E2078" t="s">
        <v>38</v>
      </c>
      <c r="F2078" t="s">
        <v>40</v>
      </c>
      <c r="G2078" t="s">
        <v>14</v>
      </c>
      <c r="H2078" t="s">
        <v>19</v>
      </c>
      <c r="I2078" s="9">
        <v>5373</v>
      </c>
      <c r="J2078" s="9">
        <v>651.21</v>
      </c>
      <c r="K2078" s="9">
        <v>524.96</v>
      </c>
      <c r="L2078" s="9">
        <f>tbl_salesdata[[#This Row],[Units Sold]]*tbl_salesdata[[#This Row],[Unit Cost]]</f>
        <v>2820610.08</v>
      </c>
      <c r="M2078" s="9">
        <f>tbl_salesdata[[#This Row],[Units Sold]]*tbl_salesdata[[#This Row],[Unit Price]]</f>
        <v>3498951.33</v>
      </c>
      <c r="N2078" s="9">
        <f>tbl_salesdata[[#This Row],[Total Sales]]-tbl_salesdata[[#This Row],[Total Cost]]</f>
        <v>678341.25</v>
      </c>
      <c r="O2078">
        <f>tbl_salesdata[[#This Row],[Ship Date]]-tbl_salesdata[[#This Row],[Order Date]]</f>
        <v>11</v>
      </c>
      <c r="P2078">
        <f>WEEKDAY(tbl_salesdata[[#This Row],[Order Date]],2)</f>
        <v>1</v>
      </c>
      <c r="Q2078" t="str">
        <f>TEXT(tbl_salesdata[[#This Row],[Order Date]],"dddd")</f>
        <v>Monday</v>
      </c>
      <c r="R2078" t="str">
        <f>IF(tbl_salesdata[[#This Row],[Weekdaynum]]&gt;5,"Yes","No")</f>
        <v>No</v>
      </c>
    </row>
    <row r="2079" spans="1:18" hidden="1" x14ac:dyDescent="0.35">
      <c r="A2079">
        <v>146254909</v>
      </c>
      <c r="B2079" s="3">
        <v>43700</v>
      </c>
      <c r="C2079" s="3">
        <v>43707</v>
      </c>
      <c r="D2079" t="s">
        <v>96</v>
      </c>
      <c r="E2079" t="s">
        <v>29</v>
      </c>
      <c r="F2079" t="s">
        <v>68</v>
      </c>
      <c r="G2079" t="s">
        <v>18</v>
      </c>
      <c r="H2079" t="s">
        <v>15</v>
      </c>
      <c r="I2079" s="9">
        <v>8932</v>
      </c>
      <c r="J2079" s="9">
        <v>154.06</v>
      </c>
      <c r="K2079" s="9">
        <v>90.93</v>
      </c>
      <c r="L2079" s="9">
        <f>tbl_salesdata[[#This Row],[Units Sold]]*tbl_salesdata[[#This Row],[Unit Cost]]</f>
        <v>812186.76</v>
      </c>
      <c r="M2079" s="9">
        <f>tbl_salesdata[[#This Row],[Units Sold]]*tbl_salesdata[[#This Row],[Unit Price]]</f>
        <v>1376063.92</v>
      </c>
      <c r="N2079" s="9">
        <f>tbl_salesdata[[#This Row],[Total Sales]]-tbl_salesdata[[#This Row],[Total Cost]]</f>
        <v>563877.15999999992</v>
      </c>
      <c r="O2079">
        <f>tbl_salesdata[[#This Row],[Ship Date]]-tbl_salesdata[[#This Row],[Order Date]]</f>
        <v>7</v>
      </c>
      <c r="P2079">
        <f>WEEKDAY(tbl_salesdata[[#This Row],[Order Date]],2)</f>
        <v>5</v>
      </c>
      <c r="Q2079" t="str">
        <f>TEXT(tbl_salesdata[[#This Row],[Order Date]],"dddd")</f>
        <v>Friday</v>
      </c>
      <c r="R2079" t="str">
        <f>IF(tbl_salesdata[[#This Row],[Weekdaynum]]&gt;5,"Yes","No")</f>
        <v>No</v>
      </c>
    </row>
    <row r="2080" spans="1:18" hidden="1" x14ac:dyDescent="0.35">
      <c r="A2080">
        <v>709105527</v>
      </c>
      <c r="B2080" s="3">
        <v>43950</v>
      </c>
      <c r="C2080" s="3">
        <v>43957</v>
      </c>
      <c r="D2080" t="s">
        <v>125</v>
      </c>
      <c r="E2080" t="s">
        <v>21</v>
      </c>
      <c r="F2080" t="s">
        <v>33</v>
      </c>
      <c r="G2080" t="s">
        <v>14</v>
      </c>
      <c r="H2080" t="s">
        <v>19</v>
      </c>
      <c r="I2080" s="9">
        <v>8938</v>
      </c>
      <c r="J2080" s="9">
        <v>109.28</v>
      </c>
      <c r="K2080" s="9">
        <v>35.840000000000003</v>
      </c>
      <c r="L2080" s="9">
        <f>tbl_salesdata[[#This Row],[Units Sold]]*tbl_salesdata[[#This Row],[Unit Cost]]</f>
        <v>320337.92000000004</v>
      </c>
      <c r="M2080" s="9">
        <f>tbl_salesdata[[#This Row],[Units Sold]]*tbl_salesdata[[#This Row],[Unit Price]]</f>
        <v>976744.64</v>
      </c>
      <c r="N2080" s="9">
        <f>tbl_salesdata[[#This Row],[Total Sales]]-tbl_salesdata[[#This Row],[Total Cost]]</f>
        <v>656406.72</v>
      </c>
      <c r="O2080">
        <f>tbl_salesdata[[#This Row],[Ship Date]]-tbl_salesdata[[#This Row],[Order Date]]</f>
        <v>7</v>
      </c>
      <c r="P2080">
        <f>WEEKDAY(tbl_salesdata[[#This Row],[Order Date]],2)</f>
        <v>3</v>
      </c>
      <c r="Q2080" t="str">
        <f>TEXT(tbl_salesdata[[#This Row],[Order Date]],"dddd")</f>
        <v>Wednesday</v>
      </c>
      <c r="R2080" t="str">
        <f>IF(tbl_salesdata[[#This Row],[Weekdaynum]]&gt;5,"Yes","No")</f>
        <v>No</v>
      </c>
    </row>
    <row r="2081" spans="1:18" x14ac:dyDescent="0.35">
      <c r="A2081">
        <v>655328738</v>
      </c>
      <c r="B2081" s="3">
        <v>43141</v>
      </c>
      <c r="C2081" s="3">
        <v>43152</v>
      </c>
      <c r="D2081" t="s">
        <v>109</v>
      </c>
      <c r="E2081" t="s">
        <v>21</v>
      </c>
      <c r="F2081" t="s">
        <v>25</v>
      </c>
      <c r="G2081" t="s">
        <v>18</v>
      </c>
      <c r="H2081" t="s">
        <v>19</v>
      </c>
      <c r="I2081" s="9">
        <v>5191</v>
      </c>
      <c r="J2081" s="9">
        <v>205.7</v>
      </c>
      <c r="K2081" s="9">
        <v>117.11</v>
      </c>
      <c r="L2081" s="9">
        <f>tbl_salesdata[[#This Row],[Units Sold]]*tbl_salesdata[[#This Row],[Unit Cost]]</f>
        <v>607918.01</v>
      </c>
      <c r="M2081" s="9">
        <f>tbl_salesdata[[#This Row],[Units Sold]]*tbl_salesdata[[#This Row],[Unit Price]]</f>
        <v>1067788.7</v>
      </c>
      <c r="N2081" s="9">
        <f>tbl_salesdata[[#This Row],[Total Sales]]-tbl_salesdata[[#This Row],[Total Cost]]</f>
        <v>459870.68999999994</v>
      </c>
      <c r="O2081">
        <f>tbl_salesdata[[#This Row],[Ship Date]]-tbl_salesdata[[#This Row],[Order Date]]</f>
        <v>11</v>
      </c>
      <c r="P2081">
        <f>WEEKDAY(tbl_salesdata[[#This Row],[Order Date]],2)</f>
        <v>6</v>
      </c>
      <c r="Q2081" t="str">
        <f>TEXT(tbl_salesdata[[#This Row],[Order Date]],"dddd")</f>
        <v>Saturday</v>
      </c>
      <c r="R2081" t="str">
        <f>IF(tbl_salesdata[[#This Row],[Weekdaynum]]&gt;5,"Yes","No")</f>
        <v>Yes</v>
      </c>
    </row>
    <row r="2082" spans="1:18" hidden="1" x14ac:dyDescent="0.35">
      <c r="A2082">
        <v>614321839</v>
      </c>
      <c r="B2082" s="3">
        <v>42513</v>
      </c>
      <c r="C2082" s="3">
        <v>42528</v>
      </c>
      <c r="D2082" t="s">
        <v>80</v>
      </c>
      <c r="E2082" t="s">
        <v>21</v>
      </c>
      <c r="F2082" t="s">
        <v>47</v>
      </c>
      <c r="G2082" t="s">
        <v>14</v>
      </c>
      <c r="H2082" t="s">
        <v>34</v>
      </c>
      <c r="I2082" s="9">
        <v>339</v>
      </c>
      <c r="J2082" s="9">
        <v>421.89</v>
      </c>
      <c r="K2082" s="9">
        <v>364.69</v>
      </c>
      <c r="L2082" s="9">
        <f>tbl_salesdata[[#This Row],[Units Sold]]*tbl_salesdata[[#This Row],[Unit Cost]]</f>
        <v>123629.91</v>
      </c>
      <c r="M2082" s="9">
        <f>tbl_salesdata[[#This Row],[Units Sold]]*tbl_salesdata[[#This Row],[Unit Price]]</f>
        <v>143020.71</v>
      </c>
      <c r="N2082" s="9">
        <f>tbl_salesdata[[#This Row],[Total Sales]]-tbl_salesdata[[#This Row],[Total Cost]]</f>
        <v>19390.799999999988</v>
      </c>
      <c r="O2082">
        <f>tbl_salesdata[[#This Row],[Ship Date]]-tbl_salesdata[[#This Row],[Order Date]]</f>
        <v>15</v>
      </c>
      <c r="P2082">
        <f>WEEKDAY(tbl_salesdata[[#This Row],[Order Date]],2)</f>
        <v>1</v>
      </c>
      <c r="Q2082" t="str">
        <f>TEXT(tbl_salesdata[[#This Row],[Order Date]],"dddd")</f>
        <v>Monday</v>
      </c>
      <c r="R2082" t="str">
        <f>IF(tbl_salesdata[[#This Row],[Weekdaynum]]&gt;5,"Yes","No")</f>
        <v>No</v>
      </c>
    </row>
    <row r="2083" spans="1:18" hidden="1" x14ac:dyDescent="0.35">
      <c r="A2083">
        <v>217722690</v>
      </c>
      <c r="B2083" s="3">
        <v>43635</v>
      </c>
      <c r="C2083" s="3">
        <v>43640</v>
      </c>
      <c r="D2083" t="s">
        <v>101</v>
      </c>
      <c r="E2083" t="s">
        <v>24</v>
      </c>
      <c r="F2083" t="s">
        <v>68</v>
      </c>
      <c r="G2083" t="s">
        <v>18</v>
      </c>
      <c r="H2083" t="s">
        <v>19</v>
      </c>
      <c r="I2083" s="9">
        <v>7837</v>
      </c>
      <c r="J2083" s="9">
        <v>154.06</v>
      </c>
      <c r="K2083" s="9">
        <v>90.93</v>
      </c>
      <c r="L2083" s="9">
        <f>tbl_salesdata[[#This Row],[Units Sold]]*tbl_salesdata[[#This Row],[Unit Cost]]</f>
        <v>712618.41</v>
      </c>
      <c r="M2083" s="9">
        <f>tbl_salesdata[[#This Row],[Units Sold]]*tbl_salesdata[[#This Row],[Unit Price]]</f>
        <v>1207368.22</v>
      </c>
      <c r="N2083" s="9">
        <f>tbl_salesdata[[#This Row],[Total Sales]]-tbl_salesdata[[#This Row],[Total Cost]]</f>
        <v>494749.80999999994</v>
      </c>
      <c r="O2083">
        <f>tbl_salesdata[[#This Row],[Ship Date]]-tbl_salesdata[[#This Row],[Order Date]]</f>
        <v>5</v>
      </c>
      <c r="P2083">
        <f>WEEKDAY(tbl_salesdata[[#This Row],[Order Date]],2)</f>
        <v>3</v>
      </c>
      <c r="Q2083" t="str">
        <f>TEXT(tbl_salesdata[[#This Row],[Order Date]],"dddd")</f>
        <v>Wednesday</v>
      </c>
      <c r="R2083" t="str">
        <f>IF(tbl_salesdata[[#This Row],[Weekdaynum]]&gt;5,"Yes","No")</f>
        <v>No</v>
      </c>
    </row>
    <row r="2084" spans="1:18" hidden="1" x14ac:dyDescent="0.35">
      <c r="A2084">
        <v>329529607</v>
      </c>
      <c r="B2084" s="3">
        <v>44214</v>
      </c>
      <c r="C2084" s="3">
        <v>44226</v>
      </c>
      <c r="D2084" t="s">
        <v>100</v>
      </c>
      <c r="E2084" t="s">
        <v>21</v>
      </c>
      <c r="F2084" t="s">
        <v>42</v>
      </c>
      <c r="G2084" t="s">
        <v>14</v>
      </c>
      <c r="H2084" t="s">
        <v>26</v>
      </c>
      <c r="I2084" s="9">
        <v>3988</v>
      </c>
      <c r="J2084" s="9">
        <v>437.2</v>
      </c>
      <c r="K2084" s="9">
        <v>263.33</v>
      </c>
      <c r="L2084" s="9">
        <f>tbl_salesdata[[#This Row],[Units Sold]]*tbl_salesdata[[#This Row],[Unit Cost]]</f>
        <v>1050160.04</v>
      </c>
      <c r="M2084" s="9">
        <f>tbl_salesdata[[#This Row],[Units Sold]]*tbl_salesdata[[#This Row],[Unit Price]]</f>
        <v>1743553.5999999999</v>
      </c>
      <c r="N2084" s="9">
        <f>tbl_salesdata[[#This Row],[Total Sales]]-tbl_salesdata[[#This Row],[Total Cost]]</f>
        <v>693393.55999999982</v>
      </c>
      <c r="O2084">
        <f>tbl_salesdata[[#This Row],[Ship Date]]-tbl_salesdata[[#This Row],[Order Date]]</f>
        <v>12</v>
      </c>
      <c r="P2084">
        <f>WEEKDAY(tbl_salesdata[[#This Row],[Order Date]],2)</f>
        <v>1</v>
      </c>
      <c r="Q2084" t="str">
        <f>TEXT(tbl_salesdata[[#This Row],[Order Date]],"dddd")</f>
        <v>Monday</v>
      </c>
      <c r="R2084" t="str">
        <f>IF(tbl_salesdata[[#This Row],[Weekdaynum]]&gt;5,"Yes","No")</f>
        <v>No</v>
      </c>
    </row>
    <row r="2085" spans="1:18" hidden="1" x14ac:dyDescent="0.35">
      <c r="A2085">
        <v>806041419</v>
      </c>
      <c r="B2085" s="3">
        <v>43585</v>
      </c>
      <c r="C2085" s="3">
        <v>43590</v>
      </c>
      <c r="D2085" t="s">
        <v>219</v>
      </c>
      <c r="E2085" t="s">
        <v>38</v>
      </c>
      <c r="F2085" t="s">
        <v>42</v>
      </c>
      <c r="G2085" t="s">
        <v>14</v>
      </c>
      <c r="H2085" t="s">
        <v>19</v>
      </c>
      <c r="I2085" s="9">
        <v>4423</v>
      </c>
      <c r="J2085" s="9">
        <v>437.2</v>
      </c>
      <c r="K2085" s="9">
        <v>263.33</v>
      </c>
      <c r="L2085" s="9">
        <f>tbl_salesdata[[#This Row],[Units Sold]]*tbl_salesdata[[#This Row],[Unit Cost]]</f>
        <v>1164708.5899999999</v>
      </c>
      <c r="M2085" s="9">
        <f>tbl_salesdata[[#This Row],[Units Sold]]*tbl_salesdata[[#This Row],[Unit Price]]</f>
        <v>1933735.5999999999</v>
      </c>
      <c r="N2085" s="9">
        <f>tbl_salesdata[[#This Row],[Total Sales]]-tbl_salesdata[[#This Row],[Total Cost]]</f>
        <v>769027.01</v>
      </c>
      <c r="O2085">
        <f>tbl_salesdata[[#This Row],[Ship Date]]-tbl_salesdata[[#This Row],[Order Date]]</f>
        <v>5</v>
      </c>
      <c r="P2085">
        <f>WEEKDAY(tbl_salesdata[[#This Row],[Order Date]],2)</f>
        <v>2</v>
      </c>
      <c r="Q2085" t="str">
        <f>TEXT(tbl_salesdata[[#This Row],[Order Date]],"dddd")</f>
        <v>Tuesday</v>
      </c>
      <c r="R2085" t="str">
        <f>IF(tbl_salesdata[[#This Row],[Weekdaynum]]&gt;5,"Yes","No")</f>
        <v>No</v>
      </c>
    </row>
    <row r="2086" spans="1:18" hidden="1" x14ac:dyDescent="0.35">
      <c r="A2086">
        <v>223869454</v>
      </c>
      <c r="B2086" s="3">
        <v>44711</v>
      </c>
      <c r="C2086" s="3">
        <v>44727</v>
      </c>
      <c r="D2086" t="s">
        <v>205</v>
      </c>
      <c r="E2086" t="s">
        <v>21</v>
      </c>
      <c r="F2086" t="s">
        <v>56</v>
      </c>
      <c r="G2086" t="s">
        <v>14</v>
      </c>
      <c r="H2086" t="s">
        <v>26</v>
      </c>
      <c r="I2086" s="9">
        <v>6801</v>
      </c>
      <c r="J2086" s="9">
        <v>9.33</v>
      </c>
      <c r="K2086" s="9">
        <v>6.92</v>
      </c>
      <c r="L2086" s="9">
        <f>tbl_salesdata[[#This Row],[Units Sold]]*tbl_salesdata[[#This Row],[Unit Cost]]</f>
        <v>47062.92</v>
      </c>
      <c r="M2086" s="9">
        <f>tbl_salesdata[[#This Row],[Units Sold]]*tbl_salesdata[[#This Row],[Unit Price]]</f>
        <v>63453.33</v>
      </c>
      <c r="N2086" s="9">
        <f>tbl_salesdata[[#This Row],[Total Sales]]-tbl_salesdata[[#This Row],[Total Cost]]</f>
        <v>16390.410000000003</v>
      </c>
      <c r="O2086">
        <f>tbl_salesdata[[#This Row],[Ship Date]]-tbl_salesdata[[#This Row],[Order Date]]</f>
        <v>16</v>
      </c>
      <c r="P2086">
        <f>WEEKDAY(tbl_salesdata[[#This Row],[Order Date]],2)</f>
        <v>1</v>
      </c>
      <c r="Q2086" t="str">
        <f>TEXT(tbl_salesdata[[#This Row],[Order Date]],"dddd")</f>
        <v>Monday</v>
      </c>
      <c r="R2086" t="str">
        <f>IF(tbl_salesdata[[#This Row],[Weekdaynum]]&gt;5,"Yes","No")</f>
        <v>No</v>
      </c>
    </row>
    <row r="2087" spans="1:18" hidden="1" x14ac:dyDescent="0.35">
      <c r="A2087">
        <v>829937541</v>
      </c>
      <c r="B2087" s="3">
        <v>43979</v>
      </c>
      <c r="C2087" s="3">
        <v>43991</v>
      </c>
      <c r="D2087" t="s">
        <v>147</v>
      </c>
      <c r="E2087" t="s">
        <v>38</v>
      </c>
      <c r="F2087" t="s">
        <v>30</v>
      </c>
      <c r="G2087" t="s">
        <v>18</v>
      </c>
      <c r="H2087" t="s">
        <v>15</v>
      </c>
      <c r="I2087" s="9">
        <v>5816</v>
      </c>
      <c r="J2087" s="9">
        <v>81.73</v>
      </c>
      <c r="K2087" s="9">
        <v>56.67</v>
      </c>
      <c r="L2087" s="9">
        <f>tbl_salesdata[[#This Row],[Units Sold]]*tbl_salesdata[[#This Row],[Unit Cost]]</f>
        <v>329592.72000000003</v>
      </c>
      <c r="M2087" s="9">
        <f>tbl_salesdata[[#This Row],[Units Sold]]*tbl_salesdata[[#This Row],[Unit Price]]</f>
        <v>475341.68000000005</v>
      </c>
      <c r="N2087" s="9">
        <f>tbl_salesdata[[#This Row],[Total Sales]]-tbl_salesdata[[#This Row],[Total Cost]]</f>
        <v>145748.96000000002</v>
      </c>
      <c r="O2087">
        <f>tbl_salesdata[[#This Row],[Ship Date]]-tbl_salesdata[[#This Row],[Order Date]]</f>
        <v>12</v>
      </c>
      <c r="P2087">
        <f>WEEKDAY(tbl_salesdata[[#This Row],[Order Date]],2)</f>
        <v>4</v>
      </c>
      <c r="Q2087" t="str">
        <f>TEXT(tbl_salesdata[[#This Row],[Order Date]],"dddd")</f>
        <v>Thursday</v>
      </c>
      <c r="R2087" t="str">
        <f>IF(tbl_salesdata[[#This Row],[Weekdaynum]]&gt;5,"Yes","No")</f>
        <v>No</v>
      </c>
    </row>
    <row r="2088" spans="1:18" hidden="1" x14ac:dyDescent="0.35">
      <c r="A2088">
        <v>891482007</v>
      </c>
      <c r="B2088" s="3">
        <v>42127</v>
      </c>
      <c r="C2088" s="3">
        <v>42133</v>
      </c>
      <c r="D2088" t="s">
        <v>27</v>
      </c>
      <c r="E2088" t="s">
        <v>24</v>
      </c>
      <c r="F2088" t="s">
        <v>22</v>
      </c>
      <c r="G2088" t="s">
        <v>14</v>
      </c>
      <c r="H2088" t="s">
        <v>26</v>
      </c>
      <c r="I2088" s="9">
        <v>8191</v>
      </c>
      <c r="J2088" s="9">
        <v>47.45</v>
      </c>
      <c r="K2088" s="9">
        <v>31.79</v>
      </c>
      <c r="L2088" s="9">
        <f>tbl_salesdata[[#This Row],[Units Sold]]*tbl_salesdata[[#This Row],[Unit Cost]]</f>
        <v>260391.88999999998</v>
      </c>
      <c r="M2088" s="9">
        <f>tbl_salesdata[[#This Row],[Units Sold]]*tbl_salesdata[[#This Row],[Unit Price]]</f>
        <v>388662.95</v>
      </c>
      <c r="N2088" s="9">
        <f>tbl_salesdata[[#This Row],[Total Sales]]-tbl_salesdata[[#This Row],[Total Cost]]</f>
        <v>128271.06000000003</v>
      </c>
      <c r="O2088">
        <f>tbl_salesdata[[#This Row],[Ship Date]]-tbl_salesdata[[#This Row],[Order Date]]</f>
        <v>6</v>
      </c>
      <c r="P2088">
        <f>WEEKDAY(tbl_salesdata[[#This Row],[Order Date]],2)</f>
        <v>7</v>
      </c>
      <c r="Q2088" t="str">
        <f>TEXT(tbl_salesdata[[#This Row],[Order Date]],"dddd")</f>
        <v>Sunday</v>
      </c>
      <c r="R2088" t="str">
        <f>IF(tbl_salesdata[[#This Row],[Weekdaynum]]&gt;5,"Yes","No")</f>
        <v>Yes</v>
      </c>
    </row>
    <row r="2089" spans="1:18" hidden="1" x14ac:dyDescent="0.35">
      <c r="A2089">
        <v>546051681</v>
      </c>
      <c r="B2089" s="3">
        <v>44015</v>
      </c>
      <c r="C2089" s="3">
        <v>44031</v>
      </c>
      <c r="D2089" t="s">
        <v>163</v>
      </c>
      <c r="E2089" t="s">
        <v>38</v>
      </c>
      <c r="F2089" t="s">
        <v>42</v>
      </c>
      <c r="G2089" t="s">
        <v>14</v>
      </c>
      <c r="H2089" t="s">
        <v>26</v>
      </c>
      <c r="I2089" s="9">
        <v>7682</v>
      </c>
      <c r="J2089" s="9">
        <v>437.2</v>
      </c>
      <c r="K2089" s="9">
        <v>263.33</v>
      </c>
      <c r="L2089" s="9">
        <f>tbl_salesdata[[#This Row],[Units Sold]]*tbl_salesdata[[#This Row],[Unit Cost]]</f>
        <v>2022901.0599999998</v>
      </c>
      <c r="M2089" s="9">
        <f>tbl_salesdata[[#This Row],[Units Sold]]*tbl_salesdata[[#This Row],[Unit Price]]</f>
        <v>3358570.4</v>
      </c>
      <c r="N2089" s="9">
        <f>tbl_salesdata[[#This Row],[Total Sales]]-tbl_salesdata[[#This Row],[Total Cost]]</f>
        <v>1335669.3400000001</v>
      </c>
      <c r="O2089">
        <f>tbl_salesdata[[#This Row],[Ship Date]]-tbl_salesdata[[#This Row],[Order Date]]</f>
        <v>16</v>
      </c>
      <c r="P2089">
        <f>WEEKDAY(tbl_salesdata[[#This Row],[Order Date]],2)</f>
        <v>5</v>
      </c>
      <c r="Q2089" t="str">
        <f>TEXT(tbl_salesdata[[#This Row],[Order Date]],"dddd")</f>
        <v>Friday</v>
      </c>
      <c r="R2089" t="str">
        <f>IF(tbl_salesdata[[#This Row],[Weekdaynum]]&gt;5,"Yes","No")</f>
        <v>No</v>
      </c>
    </row>
    <row r="2090" spans="1:18" hidden="1" x14ac:dyDescent="0.35">
      <c r="A2090">
        <v>451507890</v>
      </c>
      <c r="B2090" s="3">
        <v>43621</v>
      </c>
      <c r="C2090" s="3">
        <v>43632</v>
      </c>
      <c r="D2090" t="s">
        <v>191</v>
      </c>
      <c r="E2090" t="s">
        <v>24</v>
      </c>
      <c r="F2090" t="s">
        <v>13</v>
      </c>
      <c r="G2090" t="s">
        <v>18</v>
      </c>
      <c r="H2090" t="s">
        <v>19</v>
      </c>
      <c r="I2090" s="9">
        <v>73</v>
      </c>
      <c r="J2090" s="9">
        <v>255.28</v>
      </c>
      <c r="K2090" s="9">
        <v>159.41999999999999</v>
      </c>
      <c r="L2090" s="9">
        <f>tbl_salesdata[[#This Row],[Units Sold]]*tbl_salesdata[[#This Row],[Unit Cost]]</f>
        <v>11637.66</v>
      </c>
      <c r="M2090" s="9">
        <f>tbl_salesdata[[#This Row],[Units Sold]]*tbl_salesdata[[#This Row],[Unit Price]]</f>
        <v>18635.439999999999</v>
      </c>
      <c r="N2090" s="9">
        <f>tbl_salesdata[[#This Row],[Total Sales]]-tbl_salesdata[[#This Row],[Total Cost]]</f>
        <v>6997.7799999999988</v>
      </c>
      <c r="O2090">
        <f>tbl_salesdata[[#This Row],[Ship Date]]-tbl_salesdata[[#This Row],[Order Date]]</f>
        <v>11</v>
      </c>
      <c r="P2090">
        <f>WEEKDAY(tbl_salesdata[[#This Row],[Order Date]],2)</f>
        <v>3</v>
      </c>
      <c r="Q2090" t="str">
        <f>TEXT(tbl_salesdata[[#This Row],[Order Date]],"dddd")</f>
        <v>Wednesday</v>
      </c>
      <c r="R2090" t="str">
        <f>IF(tbl_salesdata[[#This Row],[Weekdaynum]]&gt;5,"Yes","No")</f>
        <v>No</v>
      </c>
    </row>
    <row r="2091" spans="1:18" hidden="1" x14ac:dyDescent="0.35">
      <c r="A2091">
        <v>436024463</v>
      </c>
      <c r="B2091" s="3">
        <v>42852</v>
      </c>
      <c r="C2091" s="3">
        <v>42861</v>
      </c>
      <c r="D2091" t="s">
        <v>62</v>
      </c>
      <c r="E2091" t="s">
        <v>38</v>
      </c>
      <c r="F2091" t="s">
        <v>42</v>
      </c>
      <c r="G2091" t="s">
        <v>18</v>
      </c>
      <c r="H2091" t="s">
        <v>34</v>
      </c>
      <c r="I2091" s="9">
        <v>8183</v>
      </c>
      <c r="J2091" s="9">
        <v>437.2</v>
      </c>
      <c r="K2091" s="9">
        <v>263.33</v>
      </c>
      <c r="L2091" s="9">
        <f>tbl_salesdata[[#This Row],[Units Sold]]*tbl_salesdata[[#This Row],[Unit Cost]]</f>
        <v>2154829.3899999997</v>
      </c>
      <c r="M2091" s="9">
        <f>tbl_salesdata[[#This Row],[Units Sold]]*tbl_salesdata[[#This Row],[Unit Price]]</f>
        <v>3577607.6</v>
      </c>
      <c r="N2091" s="9">
        <f>tbl_salesdata[[#This Row],[Total Sales]]-tbl_salesdata[[#This Row],[Total Cost]]</f>
        <v>1422778.2100000004</v>
      </c>
      <c r="O2091">
        <f>tbl_salesdata[[#This Row],[Ship Date]]-tbl_salesdata[[#This Row],[Order Date]]</f>
        <v>9</v>
      </c>
      <c r="P2091">
        <f>WEEKDAY(tbl_salesdata[[#This Row],[Order Date]],2)</f>
        <v>4</v>
      </c>
      <c r="Q2091" t="str">
        <f>TEXT(tbl_salesdata[[#This Row],[Order Date]],"dddd")</f>
        <v>Thursday</v>
      </c>
      <c r="R2091" t="str">
        <f>IF(tbl_salesdata[[#This Row],[Weekdaynum]]&gt;5,"Yes","No")</f>
        <v>No</v>
      </c>
    </row>
    <row r="2092" spans="1:18" hidden="1" x14ac:dyDescent="0.35">
      <c r="A2092">
        <v>848087728</v>
      </c>
      <c r="B2092" s="3">
        <v>42699</v>
      </c>
      <c r="C2092" s="3">
        <v>42709</v>
      </c>
      <c r="D2092" t="s">
        <v>16</v>
      </c>
      <c r="E2092" t="s">
        <v>12</v>
      </c>
      <c r="F2092" t="s">
        <v>42</v>
      </c>
      <c r="G2092" t="s">
        <v>14</v>
      </c>
      <c r="H2092" t="s">
        <v>15</v>
      </c>
      <c r="I2092" s="9">
        <v>6860</v>
      </c>
      <c r="J2092" s="9">
        <v>437.2</v>
      </c>
      <c r="K2092" s="9">
        <v>263.33</v>
      </c>
      <c r="L2092" s="9">
        <f>tbl_salesdata[[#This Row],[Units Sold]]*tbl_salesdata[[#This Row],[Unit Cost]]</f>
        <v>1806443.7999999998</v>
      </c>
      <c r="M2092" s="9">
        <f>tbl_salesdata[[#This Row],[Units Sold]]*tbl_salesdata[[#This Row],[Unit Price]]</f>
        <v>2999192</v>
      </c>
      <c r="N2092" s="9">
        <f>tbl_salesdata[[#This Row],[Total Sales]]-tbl_salesdata[[#This Row],[Total Cost]]</f>
        <v>1192748.2000000002</v>
      </c>
      <c r="O2092">
        <f>tbl_salesdata[[#This Row],[Ship Date]]-tbl_salesdata[[#This Row],[Order Date]]</f>
        <v>10</v>
      </c>
      <c r="P2092">
        <f>WEEKDAY(tbl_salesdata[[#This Row],[Order Date]],2)</f>
        <v>5</v>
      </c>
      <c r="Q2092" t="str">
        <f>TEXT(tbl_salesdata[[#This Row],[Order Date]],"dddd")</f>
        <v>Friday</v>
      </c>
      <c r="R2092" t="str">
        <f>IF(tbl_salesdata[[#This Row],[Weekdaynum]]&gt;5,"Yes","No")</f>
        <v>No</v>
      </c>
    </row>
    <row r="2093" spans="1:18" hidden="1" x14ac:dyDescent="0.35">
      <c r="A2093">
        <v>306496512</v>
      </c>
      <c r="B2093" s="3">
        <v>42845</v>
      </c>
      <c r="C2093" s="3">
        <v>42850</v>
      </c>
      <c r="D2093" t="s">
        <v>74</v>
      </c>
      <c r="E2093" t="s">
        <v>38</v>
      </c>
      <c r="F2093" t="s">
        <v>76</v>
      </c>
      <c r="G2093" t="s">
        <v>14</v>
      </c>
      <c r="H2093" t="s">
        <v>26</v>
      </c>
      <c r="I2093" s="9">
        <v>7984</v>
      </c>
      <c r="J2093" s="9">
        <v>668.27</v>
      </c>
      <c r="K2093" s="9">
        <v>502.54</v>
      </c>
      <c r="L2093" s="9">
        <f>tbl_salesdata[[#This Row],[Units Sold]]*tbl_salesdata[[#This Row],[Unit Cost]]</f>
        <v>4012279.3600000003</v>
      </c>
      <c r="M2093" s="9">
        <f>tbl_salesdata[[#This Row],[Units Sold]]*tbl_salesdata[[#This Row],[Unit Price]]</f>
        <v>5335467.68</v>
      </c>
      <c r="N2093" s="9">
        <f>tbl_salesdata[[#This Row],[Total Sales]]-tbl_salesdata[[#This Row],[Total Cost]]</f>
        <v>1323188.3199999994</v>
      </c>
      <c r="O2093">
        <f>tbl_salesdata[[#This Row],[Ship Date]]-tbl_salesdata[[#This Row],[Order Date]]</f>
        <v>5</v>
      </c>
      <c r="P2093">
        <f>WEEKDAY(tbl_salesdata[[#This Row],[Order Date]],2)</f>
        <v>4</v>
      </c>
      <c r="Q2093" t="str">
        <f>TEXT(tbl_salesdata[[#This Row],[Order Date]],"dddd")</f>
        <v>Thursday</v>
      </c>
      <c r="R2093" t="str">
        <f>IF(tbl_salesdata[[#This Row],[Weekdaynum]]&gt;5,"Yes","No")</f>
        <v>No</v>
      </c>
    </row>
    <row r="2094" spans="1:18" x14ac:dyDescent="0.35">
      <c r="A2094">
        <v>810593879</v>
      </c>
      <c r="B2094" s="3">
        <v>42448</v>
      </c>
      <c r="C2094" s="3">
        <v>42457</v>
      </c>
      <c r="D2094" t="s">
        <v>182</v>
      </c>
      <c r="E2094" t="s">
        <v>12</v>
      </c>
      <c r="F2094" t="s">
        <v>76</v>
      </c>
      <c r="G2094" t="s">
        <v>18</v>
      </c>
      <c r="H2094" t="s">
        <v>26</v>
      </c>
      <c r="I2094" s="9">
        <v>1597</v>
      </c>
      <c r="J2094" s="9">
        <v>668.27</v>
      </c>
      <c r="K2094" s="9">
        <v>502.54</v>
      </c>
      <c r="L2094" s="9">
        <f>tbl_salesdata[[#This Row],[Units Sold]]*tbl_salesdata[[#This Row],[Unit Cost]]</f>
        <v>802556.38</v>
      </c>
      <c r="M2094" s="9">
        <f>tbl_salesdata[[#This Row],[Units Sold]]*tbl_salesdata[[#This Row],[Unit Price]]</f>
        <v>1067227.19</v>
      </c>
      <c r="N2094" s="9">
        <f>tbl_salesdata[[#This Row],[Total Sales]]-tbl_salesdata[[#This Row],[Total Cost]]</f>
        <v>264670.80999999994</v>
      </c>
      <c r="O2094">
        <f>tbl_salesdata[[#This Row],[Ship Date]]-tbl_salesdata[[#This Row],[Order Date]]</f>
        <v>9</v>
      </c>
      <c r="P2094">
        <f>WEEKDAY(tbl_salesdata[[#This Row],[Order Date]],2)</f>
        <v>6</v>
      </c>
      <c r="Q2094" t="str">
        <f>TEXT(tbl_salesdata[[#This Row],[Order Date]],"dddd")</f>
        <v>Saturday</v>
      </c>
      <c r="R2094" t="str">
        <f>IF(tbl_salesdata[[#This Row],[Weekdaynum]]&gt;5,"Yes","No")</f>
        <v>Yes</v>
      </c>
    </row>
    <row r="2095" spans="1:18" hidden="1" x14ac:dyDescent="0.35">
      <c r="A2095">
        <v>189108455</v>
      </c>
      <c r="B2095" s="3">
        <v>43962</v>
      </c>
      <c r="C2095" s="3">
        <v>43967</v>
      </c>
      <c r="D2095" t="s">
        <v>20</v>
      </c>
      <c r="E2095" t="s">
        <v>21</v>
      </c>
      <c r="F2095" t="s">
        <v>40</v>
      </c>
      <c r="G2095" t="s">
        <v>18</v>
      </c>
      <c r="H2095" t="s">
        <v>34</v>
      </c>
      <c r="I2095" s="9">
        <v>249</v>
      </c>
      <c r="J2095" s="9">
        <v>651.21</v>
      </c>
      <c r="K2095" s="9">
        <v>524.96</v>
      </c>
      <c r="L2095" s="9">
        <f>tbl_salesdata[[#This Row],[Units Sold]]*tbl_salesdata[[#This Row],[Unit Cost]]</f>
        <v>130715.04000000001</v>
      </c>
      <c r="M2095" s="9">
        <f>tbl_salesdata[[#This Row],[Units Sold]]*tbl_salesdata[[#This Row],[Unit Price]]</f>
        <v>162151.29</v>
      </c>
      <c r="N2095" s="9">
        <f>tbl_salesdata[[#This Row],[Total Sales]]-tbl_salesdata[[#This Row],[Total Cost]]</f>
        <v>31436.25</v>
      </c>
      <c r="O2095">
        <f>tbl_salesdata[[#This Row],[Ship Date]]-tbl_salesdata[[#This Row],[Order Date]]</f>
        <v>5</v>
      </c>
      <c r="P2095">
        <f>WEEKDAY(tbl_salesdata[[#This Row],[Order Date]],2)</f>
        <v>1</v>
      </c>
      <c r="Q2095" t="str">
        <f>TEXT(tbl_salesdata[[#This Row],[Order Date]],"dddd")</f>
        <v>Monday</v>
      </c>
      <c r="R2095" t="str">
        <f>IF(tbl_salesdata[[#This Row],[Weekdaynum]]&gt;5,"Yes","No")</f>
        <v>No</v>
      </c>
    </row>
    <row r="2096" spans="1:18" hidden="1" x14ac:dyDescent="0.35">
      <c r="A2096">
        <v>452471768</v>
      </c>
      <c r="B2096" s="3">
        <v>42018</v>
      </c>
      <c r="C2096" s="3">
        <v>42034</v>
      </c>
      <c r="D2096" t="s">
        <v>172</v>
      </c>
      <c r="E2096" t="s">
        <v>21</v>
      </c>
      <c r="F2096" t="s">
        <v>56</v>
      </c>
      <c r="G2096" t="s">
        <v>18</v>
      </c>
      <c r="H2096" t="s">
        <v>26</v>
      </c>
      <c r="I2096" s="9">
        <v>5306</v>
      </c>
      <c r="J2096" s="9">
        <v>9.33</v>
      </c>
      <c r="K2096" s="9">
        <v>6.92</v>
      </c>
      <c r="L2096" s="9">
        <f>tbl_salesdata[[#This Row],[Units Sold]]*tbl_salesdata[[#This Row],[Unit Cost]]</f>
        <v>36717.519999999997</v>
      </c>
      <c r="M2096" s="9">
        <f>tbl_salesdata[[#This Row],[Units Sold]]*tbl_salesdata[[#This Row],[Unit Price]]</f>
        <v>49504.98</v>
      </c>
      <c r="N2096" s="9">
        <f>tbl_salesdata[[#This Row],[Total Sales]]-tbl_salesdata[[#This Row],[Total Cost]]</f>
        <v>12787.460000000006</v>
      </c>
      <c r="O2096">
        <f>tbl_salesdata[[#This Row],[Ship Date]]-tbl_salesdata[[#This Row],[Order Date]]</f>
        <v>16</v>
      </c>
      <c r="P2096">
        <f>WEEKDAY(tbl_salesdata[[#This Row],[Order Date]],2)</f>
        <v>3</v>
      </c>
      <c r="Q2096" t="str">
        <f>TEXT(tbl_salesdata[[#This Row],[Order Date]],"dddd")</f>
        <v>Wednesday</v>
      </c>
      <c r="R2096" t="str">
        <f>IF(tbl_salesdata[[#This Row],[Weekdaynum]]&gt;5,"Yes","No")</f>
        <v>No</v>
      </c>
    </row>
    <row r="2097" spans="1:18" x14ac:dyDescent="0.35">
      <c r="A2097">
        <v>541100537</v>
      </c>
      <c r="B2097" s="3">
        <v>44765</v>
      </c>
      <c r="C2097" s="3">
        <v>44771</v>
      </c>
      <c r="D2097" t="s">
        <v>23</v>
      </c>
      <c r="E2097" t="s">
        <v>24</v>
      </c>
      <c r="F2097" t="s">
        <v>47</v>
      </c>
      <c r="G2097" t="s">
        <v>18</v>
      </c>
      <c r="H2097" t="s">
        <v>15</v>
      </c>
      <c r="I2097" s="9">
        <v>2528</v>
      </c>
      <c r="J2097" s="9">
        <v>421.89</v>
      </c>
      <c r="K2097" s="9">
        <v>364.69</v>
      </c>
      <c r="L2097" s="9">
        <f>tbl_salesdata[[#This Row],[Units Sold]]*tbl_salesdata[[#This Row],[Unit Cost]]</f>
        <v>921936.32</v>
      </c>
      <c r="M2097" s="9">
        <f>tbl_salesdata[[#This Row],[Units Sold]]*tbl_salesdata[[#This Row],[Unit Price]]</f>
        <v>1066537.92</v>
      </c>
      <c r="N2097" s="9">
        <f>tbl_salesdata[[#This Row],[Total Sales]]-tbl_salesdata[[#This Row],[Total Cost]]</f>
        <v>144601.59999999998</v>
      </c>
      <c r="O2097">
        <f>tbl_salesdata[[#This Row],[Ship Date]]-tbl_salesdata[[#This Row],[Order Date]]</f>
        <v>6</v>
      </c>
      <c r="P2097">
        <f>WEEKDAY(tbl_salesdata[[#This Row],[Order Date]],2)</f>
        <v>6</v>
      </c>
      <c r="Q2097" t="str">
        <f>TEXT(tbl_salesdata[[#This Row],[Order Date]],"dddd")</f>
        <v>Saturday</v>
      </c>
      <c r="R2097" t="str">
        <f>IF(tbl_salesdata[[#This Row],[Weekdaynum]]&gt;5,"Yes","No")</f>
        <v>Yes</v>
      </c>
    </row>
    <row r="2098" spans="1:18" hidden="1" x14ac:dyDescent="0.35">
      <c r="A2098">
        <v>173557221</v>
      </c>
      <c r="B2098" s="3">
        <v>43578</v>
      </c>
      <c r="C2098" s="3">
        <v>43597</v>
      </c>
      <c r="D2098" t="s">
        <v>140</v>
      </c>
      <c r="E2098" t="s">
        <v>24</v>
      </c>
      <c r="F2098" t="s">
        <v>42</v>
      </c>
      <c r="G2098" t="s">
        <v>14</v>
      </c>
      <c r="H2098" t="s">
        <v>19</v>
      </c>
      <c r="I2098" s="9">
        <v>8293</v>
      </c>
      <c r="J2098" s="9">
        <v>437.2</v>
      </c>
      <c r="K2098" s="9">
        <v>263.33</v>
      </c>
      <c r="L2098" s="9">
        <f>tbl_salesdata[[#This Row],[Units Sold]]*tbl_salesdata[[#This Row],[Unit Cost]]</f>
        <v>2183795.69</v>
      </c>
      <c r="M2098" s="9">
        <f>tbl_salesdata[[#This Row],[Units Sold]]*tbl_salesdata[[#This Row],[Unit Price]]</f>
        <v>3625699.6</v>
      </c>
      <c r="N2098" s="9">
        <f>tbl_salesdata[[#This Row],[Total Sales]]-tbl_salesdata[[#This Row],[Total Cost]]</f>
        <v>1441903.9100000001</v>
      </c>
      <c r="O2098">
        <f>tbl_salesdata[[#This Row],[Ship Date]]-tbl_salesdata[[#This Row],[Order Date]]</f>
        <v>19</v>
      </c>
      <c r="P2098">
        <f>WEEKDAY(tbl_salesdata[[#This Row],[Order Date]],2)</f>
        <v>2</v>
      </c>
      <c r="Q2098" t="str">
        <f>TEXT(tbl_salesdata[[#This Row],[Order Date]],"dddd")</f>
        <v>Tuesday</v>
      </c>
      <c r="R2098" t="str">
        <f>IF(tbl_salesdata[[#This Row],[Weekdaynum]]&gt;5,"Yes","No")</f>
        <v>No</v>
      </c>
    </row>
    <row r="2099" spans="1:18" hidden="1" x14ac:dyDescent="0.35">
      <c r="A2099">
        <v>342314517</v>
      </c>
      <c r="B2099" s="3">
        <v>44545</v>
      </c>
      <c r="C2099" s="3">
        <v>44558</v>
      </c>
      <c r="D2099" t="s">
        <v>185</v>
      </c>
      <c r="E2099" t="s">
        <v>38</v>
      </c>
      <c r="F2099" t="s">
        <v>40</v>
      </c>
      <c r="G2099" t="s">
        <v>18</v>
      </c>
      <c r="H2099" t="s">
        <v>34</v>
      </c>
      <c r="I2099" s="9">
        <v>7327</v>
      </c>
      <c r="J2099" s="9">
        <v>651.21</v>
      </c>
      <c r="K2099" s="9">
        <v>524.96</v>
      </c>
      <c r="L2099" s="9">
        <f>tbl_salesdata[[#This Row],[Units Sold]]*tbl_salesdata[[#This Row],[Unit Cost]]</f>
        <v>3846381.9200000004</v>
      </c>
      <c r="M2099" s="9">
        <f>tbl_salesdata[[#This Row],[Units Sold]]*tbl_salesdata[[#This Row],[Unit Price]]</f>
        <v>4771415.67</v>
      </c>
      <c r="N2099" s="9">
        <f>tbl_salesdata[[#This Row],[Total Sales]]-tbl_salesdata[[#This Row],[Total Cost]]</f>
        <v>925033.74999999953</v>
      </c>
      <c r="O2099">
        <f>tbl_salesdata[[#This Row],[Ship Date]]-tbl_salesdata[[#This Row],[Order Date]]</f>
        <v>13</v>
      </c>
      <c r="P2099">
        <f>WEEKDAY(tbl_salesdata[[#This Row],[Order Date]],2)</f>
        <v>3</v>
      </c>
      <c r="Q2099" t="str">
        <f>TEXT(tbl_salesdata[[#This Row],[Order Date]],"dddd")</f>
        <v>Wednesday</v>
      </c>
      <c r="R2099" t="str">
        <f>IF(tbl_salesdata[[#This Row],[Weekdaynum]]&gt;5,"Yes","No")</f>
        <v>No</v>
      </c>
    </row>
    <row r="2100" spans="1:18" hidden="1" x14ac:dyDescent="0.35">
      <c r="A2100">
        <v>857759130</v>
      </c>
      <c r="B2100" s="3">
        <v>42592</v>
      </c>
      <c r="C2100" s="3">
        <v>42595</v>
      </c>
      <c r="D2100" t="s">
        <v>78</v>
      </c>
      <c r="E2100" t="s">
        <v>24</v>
      </c>
      <c r="F2100" t="s">
        <v>68</v>
      </c>
      <c r="G2100" t="s">
        <v>18</v>
      </c>
      <c r="H2100" t="s">
        <v>15</v>
      </c>
      <c r="I2100" s="9">
        <v>8843</v>
      </c>
      <c r="J2100" s="9">
        <v>154.06</v>
      </c>
      <c r="K2100" s="9">
        <v>90.93</v>
      </c>
      <c r="L2100" s="9">
        <f>tbl_salesdata[[#This Row],[Units Sold]]*tbl_salesdata[[#This Row],[Unit Cost]]</f>
        <v>804093.99000000011</v>
      </c>
      <c r="M2100" s="9">
        <f>tbl_salesdata[[#This Row],[Units Sold]]*tbl_salesdata[[#This Row],[Unit Price]]</f>
        <v>1362352.58</v>
      </c>
      <c r="N2100" s="9">
        <f>tbl_salesdata[[#This Row],[Total Sales]]-tbl_salesdata[[#This Row],[Total Cost]]</f>
        <v>558258.59</v>
      </c>
      <c r="O2100">
        <f>tbl_salesdata[[#This Row],[Ship Date]]-tbl_salesdata[[#This Row],[Order Date]]</f>
        <v>3</v>
      </c>
      <c r="P2100">
        <f>WEEKDAY(tbl_salesdata[[#This Row],[Order Date]],2)</f>
        <v>3</v>
      </c>
      <c r="Q2100" t="str">
        <f>TEXT(tbl_salesdata[[#This Row],[Order Date]],"dddd")</f>
        <v>Wednesday</v>
      </c>
      <c r="R2100" t="str">
        <f>IF(tbl_salesdata[[#This Row],[Weekdaynum]]&gt;5,"Yes","No")</f>
        <v>No</v>
      </c>
    </row>
    <row r="2101" spans="1:18" x14ac:dyDescent="0.35">
      <c r="A2101">
        <v>986966502</v>
      </c>
      <c r="B2101" s="3">
        <v>43883</v>
      </c>
      <c r="C2101" s="3">
        <v>43899</v>
      </c>
      <c r="D2101" t="s">
        <v>153</v>
      </c>
      <c r="E2101" t="s">
        <v>38</v>
      </c>
      <c r="F2101" t="s">
        <v>13</v>
      </c>
      <c r="G2101" t="s">
        <v>18</v>
      </c>
      <c r="H2101" t="s">
        <v>15</v>
      </c>
      <c r="I2101" s="9">
        <v>4175</v>
      </c>
      <c r="J2101" s="9">
        <v>255.28</v>
      </c>
      <c r="K2101" s="9">
        <v>159.41999999999999</v>
      </c>
      <c r="L2101" s="9">
        <f>tbl_salesdata[[#This Row],[Units Sold]]*tbl_salesdata[[#This Row],[Unit Cost]]</f>
        <v>665578.5</v>
      </c>
      <c r="M2101" s="9">
        <f>tbl_salesdata[[#This Row],[Units Sold]]*tbl_salesdata[[#This Row],[Unit Price]]</f>
        <v>1065794</v>
      </c>
      <c r="N2101" s="9">
        <f>tbl_salesdata[[#This Row],[Total Sales]]-tbl_salesdata[[#This Row],[Total Cost]]</f>
        <v>400215.5</v>
      </c>
      <c r="O2101">
        <f>tbl_salesdata[[#This Row],[Ship Date]]-tbl_salesdata[[#This Row],[Order Date]]</f>
        <v>16</v>
      </c>
      <c r="P2101">
        <f>WEEKDAY(tbl_salesdata[[#This Row],[Order Date]],2)</f>
        <v>6</v>
      </c>
      <c r="Q2101" t="str">
        <f>TEXT(tbl_salesdata[[#This Row],[Order Date]],"dddd")</f>
        <v>Saturday</v>
      </c>
      <c r="R2101" t="str">
        <f>IF(tbl_salesdata[[#This Row],[Weekdaynum]]&gt;5,"Yes","No")</f>
        <v>Yes</v>
      </c>
    </row>
    <row r="2102" spans="1:18" x14ac:dyDescent="0.35">
      <c r="A2102">
        <v>129317939</v>
      </c>
      <c r="B2102" s="3">
        <v>44576</v>
      </c>
      <c r="C2102" s="3">
        <v>44589</v>
      </c>
      <c r="D2102" t="s">
        <v>160</v>
      </c>
      <c r="E2102" t="s">
        <v>29</v>
      </c>
      <c r="F2102" t="s">
        <v>68</v>
      </c>
      <c r="G2102" t="s">
        <v>18</v>
      </c>
      <c r="H2102" t="s">
        <v>34</v>
      </c>
      <c r="I2102" s="9">
        <v>6907</v>
      </c>
      <c r="J2102" s="9">
        <v>154.06</v>
      </c>
      <c r="K2102" s="9">
        <v>90.93</v>
      </c>
      <c r="L2102" s="9">
        <f>tbl_salesdata[[#This Row],[Units Sold]]*tbl_salesdata[[#This Row],[Unit Cost]]</f>
        <v>628053.51</v>
      </c>
      <c r="M2102" s="9">
        <f>tbl_salesdata[[#This Row],[Units Sold]]*tbl_salesdata[[#This Row],[Unit Price]]</f>
        <v>1064092.42</v>
      </c>
      <c r="N2102" s="9">
        <f>tbl_salesdata[[#This Row],[Total Sales]]-tbl_salesdata[[#This Row],[Total Cost]]</f>
        <v>436038.90999999992</v>
      </c>
      <c r="O2102">
        <f>tbl_salesdata[[#This Row],[Ship Date]]-tbl_salesdata[[#This Row],[Order Date]]</f>
        <v>13</v>
      </c>
      <c r="P2102">
        <f>WEEKDAY(tbl_salesdata[[#This Row],[Order Date]],2)</f>
        <v>6</v>
      </c>
      <c r="Q2102" t="str">
        <f>TEXT(tbl_salesdata[[#This Row],[Order Date]],"dddd")</f>
        <v>Saturday</v>
      </c>
      <c r="R2102" t="str">
        <f>IF(tbl_salesdata[[#This Row],[Weekdaynum]]&gt;5,"Yes","No")</f>
        <v>Yes</v>
      </c>
    </row>
    <row r="2103" spans="1:18" hidden="1" x14ac:dyDescent="0.35">
      <c r="A2103">
        <v>248767650</v>
      </c>
      <c r="B2103" s="3">
        <v>42149</v>
      </c>
      <c r="C2103" s="3">
        <v>42170</v>
      </c>
      <c r="D2103" t="s">
        <v>185</v>
      </c>
      <c r="E2103" t="s">
        <v>38</v>
      </c>
      <c r="F2103" t="s">
        <v>40</v>
      </c>
      <c r="G2103" t="s">
        <v>18</v>
      </c>
      <c r="H2103" t="s">
        <v>26</v>
      </c>
      <c r="I2103" s="9">
        <v>4731</v>
      </c>
      <c r="J2103" s="9">
        <v>651.21</v>
      </c>
      <c r="K2103" s="9">
        <v>524.96</v>
      </c>
      <c r="L2103" s="9">
        <f>tbl_salesdata[[#This Row],[Units Sold]]*tbl_salesdata[[#This Row],[Unit Cost]]</f>
        <v>2483585.7600000002</v>
      </c>
      <c r="M2103" s="9">
        <f>tbl_salesdata[[#This Row],[Units Sold]]*tbl_salesdata[[#This Row],[Unit Price]]</f>
        <v>3080874.5100000002</v>
      </c>
      <c r="N2103" s="9">
        <f>tbl_salesdata[[#This Row],[Total Sales]]-tbl_salesdata[[#This Row],[Total Cost]]</f>
        <v>597288.75</v>
      </c>
      <c r="O2103">
        <f>tbl_salesdata[[#This Row],[Ship Date]]-tbl_salesdata[[#This Row],[Order Date]]</f>
        <v>21</v>
      </c>
      <c r="P2103">
        <f>WEEKDAY(tbl_salesdata[[#This Row],[Order Date]],2)</f>
        <v>1</v>
      </c>
      <c r="Q2103" t="str">
        <f>TEXT(tbl_salesdata[[#This Row],[Order Date]],"dddd")</f>
        <v>Monday</v>
      </c>
      <c r="R2103" t="str">
        <f>IF(tbl_salesdata[[#This Row],[Weekdaynum]]&gt;5,"Yes","No")</f>
        <v>No</v>
      </c>
    </row>
    <row r="2104" spans="1:18" hidden="1" x14ac:dyDescent="0.35">
      <c r="A2104">
        <v>517074811</v>
      </c>
      <c r="B2104" s="3">
        <v>43585</v>
      </c>
      <c r="C2104" s="3">
        <v>43596</v>
      </c>
      <c r="D2104" t="s">
        <v>90</v>
      </c>
      <c r="E2104" t="s">
        <v>38</v>
      </c>
      <c r="F2104" t="s">
        <v>30</v>
      </c>
      <c r="G2104" t="s">
        <v>14</v>
      </c>
      <c r="H2104" t="s">
        <v>19</v>
      </c>
      <c r="I2104" s="9">
        <v>2782</v>
      </c>
      <c r="J2104" s="9">
        <v>81.73</v>
      </c>
      <c r="K2104" s="9">
        <v>56.67</v>
      </c>
      <c r="L2104" s="9">
        <f>tbl_salesdata[[#This Row],[Units Sold]]*tbl_salesdata[[#This Row],[Unit Cost]]</f>
        <v>157655.94</v>
      </c>
      <c r="M2104" s="9">
        <f>tbl_salesdata[[#This Row],[Units Sold]]*tbl_salesdata[[#This Row],[Unit Price]]</f>
        <v>227372.86000000002</v>
      </c>
      <c r="N2104" s="9">
        <f>tbl_salesdata[[#This Row],[Total Sales]]-tbl_salesdata[[#This Row],[Total Cost]]</f>
        <v>69716.920000000013</v>
      </c>
      <c r="O2104">
        <f>tbl_salesdata[[#This Row],[Ship Date]]-tbl_salesdata[[#This Row],[Order Date]]</f>
        <v>11</v>
      </c>
      <c r="P2104">
        <f>WEEKDAY(tbl_salesdata[[#This Row],[Order Date]],2)</f>
        <v>2</v>
      </c>
      <c r="Q2104" t="str">
        <f>TEXT(tbl_salesdata[[#This Row],[Order Date]],"dddd")</f>
        <v>Tuesday</v>
      </c>
      <c r="R2104" t="str">
        <f>IF(tbl_salesdata[[#This Row],[Weekdaynum]]&gt;5,"Yes","No")</f>
        <v>No</v>
      </c>
    </row>
    <row r="2105" spans="1:18" hidden="1" x14ac:dyDescent="0.35">
      <c r="A2105">
        <v>441688430</v>
      </c>
      <c r="B2105" s="3">
        <v>44158</v>
      </c>
      <c r="C2105" s="3">
        <v>44162</v>
      </c>
      <c r="D2105" t="s">
        <v>173</v>
      </c>
      <c r="E2105" t="s">
        <v>24</v>
      </c>
      <c r="F2105" t="s">
        <v>56</v>
      </c>
      <c r="G2105" t="s">
        <v>14</v>
      </c>
      <c r="H2105" t="s">
        <v>19</v>
      </c>
      <c r="I2105" s="9">
        <v>4277</v>
      </c>
      <c r="J2105" s="9">
        <v>9.33</v>
      </c>
      <c r="K2105" s="9">
        <v>6.92</v>
      </c>
      <c r="L2105" s="9">
        <f>tbl_salesdata[[#This Row],[Units Sold]]*tbl_salesdata[[#This Row],[Unit Cost]]</f>
        <v>29596.84</v>
      </c>
      <c r="M2105" s="9">
        <f>tbl_salesdata[[#This Row],[Units Sold]]*tbl_salesdata[[#This Row],[Unit Price]]</f>
        <v>39904.410000000003</v>
      </c>
      <c r="N2105" s="9">
        <f>tbl_salesdata[[#This Row],[Total Sales]]-tbl_salesdata[[#This Row],[Total Cost]]</f>
        <v>10307.570000000003</v>
      </c>
      <c r="O2105">
        <f>tbl_salesdata[[#This Row],[Ship Date]]-tbl_salesdata[[#This Row],[Order Date]]</f>
        <v>4</v>
      </c>
      <c r="P2105">
        <f>WEEKDAY(tbl_salesdata[[#This Row],[Order Date]],2)</f>
        <v>1</v>
      </c>
      <c r="Q2105" t="str">
        <f>TEXT(tbl_salesdata[[#This Row],[Order Date]],"dddd")</f>
        <v>Monday</v>
      </c>
      <c r="R2105" t="str">
        <f>IF(tbl_salesdata[[#This Row],[Weekdaynum]]&gt;5,"Yes","No")</f>
        <v>No</v>
      </c>
    </row>
    <row r="2106" spans="1:18" hidden="1" x14ac:dyDescent="0.35">
      <c r="A2106">
        <v>905469834</v>
      </c>
      <c r="B2106" s="3">
        <v>44692</v>
      </c>
      <c r="C2106" s="3">
        <v>44702</v>
      </c>
      <c r="D2106" t="s">
        <v>92</v>
      </c>
      <c r="E2106" t="s">
        <v>32</v>
      </c>
      <c r="F2106" t="s">
        <v>33</v>
      </c>
      <c r="G2106" t="s">
        <v>18</v>
      </c>
      <c r="H2106" t="s">
        <v>15</v>
      </c>
      <c r="I2106" s="9">
        <v>7500</v>
      </c>
      <c r="J2106" s="9">
        <v>109.28</v>
      </c>
      <c r="K2106" s="9">
        <v>35.840000000000003</v>
      </c>
      <c r="L2106" s="9">
        <f>tbl_salesdata[[#This Row],[Units Sold]]*tbl_salesdata[[#This Row],[Unit Cost]]</f>
        <v>268800</v>
      </c>
      <c r="M2106" s="9">
        <f>tbl_salesdata[[#This Row],[Units Sold]]*tbl_salesdata[[#This Row],[Unit Price]]</f>
        <v>819600</v>
      </c>
      <c r="N2106" s="9">
        <f>tbl_salesdata[[#This Row],[Total Sales]]-tbl_salesdata[[#This Row],[Total Cost]]</f>
        <v>550800</v>
      </c>
      <c r="O2106">
        <f>tbl_salesdata[[#This Row],[Ship Date]]-tbl_salesdata[[#This Row],[Order Date]]</f>
        <v>10</v>
      </c>
      <c r="P2106">
        <f>WEEKDAY(tbl_salesdata[[#This Row],[Order Date]],2)</f>
        <v>3</v>
      </c>
      <c r="Q2106" t="str">
        <f>TEXT(tbl_salesdata[[#This Row],[Order Date]],"dddd")</f>
        <v>Wednesday</v>
      </c>
      <c r="R2106" t="str">
        <f>IF(tbl_salesdata[[#This Row],[Weekdaynum]]&gt;5,"Yes","No")</f>
        <v>No</v>
      </c>
    </row>
    <row r="2107" spans="1:18" hidden="1" x14ac:dyDescent="0.35">
      <c r="A2107">
        <v>161592853</v>
      </c>
      <c r="B2107" s="3">
        <v>43247</v>
      </c>
      <c r="C2107" s="3">
        <v>43264</v>
      </c>
      <c r="D2107" t="s">
        <v>94</v>
      </c>
      <c r="E2107" t="s">
        <v>38</v>
      </c>
      <c r="F2107" t="s">
        <v>76</v>
      </c>
      <c r="G2107" t="s">
        <v>18</v>
      </c>
      <c r="H2107" t="s">
        <v>15</v>
      </c>
      <c r="I2107" s="9">
        <v>7771</v>
      </c>
      <c r="J2107" s="9">
        <v>668.27</v>
      </c>
      <c r="K2107" s="9">
        <v>502.54</v>
      </c>
      <c r="L2107" s="9">
        <f>tbl_salesdata[[#This Row],[Units Sold]]*tbl_salesdata[[#This Row],[Unit Cost]]</f>
        <v>3905238.3400000003</v>
      </c>
      <c r="M2107" s="9">
        <f>tbl_salesdata[[#This Row],[Units Sold]]*tbl_salesdata[[#This Row],[Unit Price]]</f>
        <v>5193126.17</v>
      </c>
      <c r="N2107" s="9">
        <f>tbl_salesdata[[#This Row],[Total Sales]]-tbl_salesdata[[#This Row],[Total Cost]]</f>
        <v>1287887.8299999996</v>
      </c>
      <c r="O2107">
        <f>tbl_salesdata[[#This Row],[Ship Date]]-tbl_salesdata[[#This Row],[Order Date]]</f>
        <v>17</v>
      </c>
      <c r="P2107">
        <f>WEEKDAY(tbl_salesdata[[#This Row],[Order Date]],2)</f>
        <v>7</v>
      </c>
      <c r="Q2107" t="str">
        <f>TEXT(tbl_salesdata[[#This Row],[Order Date]],"dddd")</f>
        <v>Sunday</v>
      </c>
      <c r="R2107" t="str">
        <f>IF(tbl_salesdata[[#This Row],[Weekdaynum]]&gt;5,"Yes","No")</f>
        <v>Yes</v>
      </c>
    </row>
    <row r="2108" spans="1:18" hidden="1" x14ac:dyDescent="0.35">
      <c r="A2108">
        <v>583543813</v>
      </c>
      <c r="B2108" s="3">
        <v>43853</v>
      </c>
      <c r="C2108" s="3">
        <v>43872</v>
      </c>
      <c r="D2108" t="s">
        <v>53</v>
      </c>
      <c r="E2108" t="s">
        <v>29</v>
      </c>
      <c r="F2108" t="s">
        <v>56</v>
      </c>
      <c r="G2108" t="s">
        <v>14</v>
      </c>
      <c r="H2108" t="s">
        <v>19</v>
      </c>
      <c r="I2108" s="9">
        <v>2437</v>
      </c>
      <c r="J2108" s="9">
        <v>9.33</v>
      </c>
      <c r="K2108" s="9">
        <v>6.92</v>
      </c>
      <c r="L2108" s="9">
        <f>tbl_salesdata[[#This Row],[Units Sold]]*tbl_salesdata[[#This Row],[Unit Cost]]</f>
        <v>16864.04</v>
      </c>
      <c r="M2108" s="9">
        <f>tbl_salesdata[[#This Row],[Units Sold]]*tbl_salesdata[[#This Row],[Unit Price]]</f>
        <v>22737.21</v>
      </c>
      <c r="N2108" s="9">
        <f>tbl_salesdata[[#This Row],[Total Sales]]-tbl_salesdata[[#This Row],[Total Cost]]</f>
        <v>5873.1699999999983</v>
      </c>
      <c r="O2108">
        <f>tbl_salesdata[[#This Row],[Ship Date]]-tbl_salesdata[[#This Row],[Order Date]]</f>
        <v>19</v>
      </c>
      <c r="P2108">
        <f>WEEKDAY(tbl_salesdata[[#This Row],[Order Date]],2)</f>
        <v>4</v>
      </c>
      <c r="Q2108" t="str">
        <f>TEXT(tbl_salesdata[[#This Row],[Order Date]],"dddd")</f>
        <v>Thursday</v>
      </c>
      <c r="R2108" t="str">
        <f>IF(tbl_salesdata[[#This Row],[Weekdaynum]]&gt;5,"Yes","No")</f>
        <v>No</v>
      </c>
    </row>
    <row r="2109" spans="1:18" hidden="1" x14ac:dyDescent="0.35">
      <c r="A2109">
        <v>115121543</v>
      </c>
      <c r="B2109" s="3">
        <v>44694</v>
      </c>
      <c r="C2109" s="3">
        <v>44699</v>
      </c>
      <c r="D2109" t="s">
        <v>111</v>
      </c>
      <c r="E2109" t="s">
        <v>38</v>
      </c>
      <c r="F2109" t="s">
        <v>17</v>
      </c>
      <c r="G2109" t="s">
        <v>14</v>
      </c>
      <c r="H2109" t="s">
        <v>26</v>
      </c>
      <c r="I2109" s="9">
        <v>5878</v>
      </c>
      <c r="J2109" s="9">
        <v>152.58000000000001</v>
      </c>
      <c r="K2109" s="9">
        <v>97.44</v>
      </c>
      <c r="L2109" s="9">
        <f>tbl_salesdata[[#This Row],[Units Sold]]*tbl_salesdata[[#This Row],[Unit Cost]]</f>
        <v>572752.31999999995</v>
      </c>
      <c r="M2109" s="9">
        <f>tbl_salesdata[[#This Row],[Units Sold]]*tbl_salesdata[[#This Row],[Unit Price]]</f>
        <v>896865.24000000011</v>
      </c>
      <c r="N2109" s="9">
        <f>tbl_salesdata[[#This Row],[Total Sales]]-tbl_salesdata[[#This Row],[Total Cost]]</f>
        <v>324112.92000000016</v>
      </c>
      <c r="O2109">
        <f>tbl_salesdata[[#This Row],[Ship Date]]-tbl_salesdata[[#This Row],[Order Date]]</f>
        <v>5</v>
      </c>
      <c r="P2109">
        <f>WEEKDAY(tbl_salesdata[[#This Row],[Order Date]],2)</f>
        <v>5</v>
      </c>
      <c r="Q2109" t="str">
        <f>TEXT(tbl_salesdata[[#This Row],[Order Date]],"dddd")</f>
        <v>Friday</v>
      </c>
      <c r="R2109" t="str">
        <f>IF(tbl_salesdata[[#This Row],[Weekdaynum]]&gt;5,"Yes","No")</f>
        <v>No</v>
      </c>
    </row>
    <row r="2110" spans="1:18" hidden="1" x14ac:dyDescent="0.35">
      <c r="A2110">
        <v>820437371</v>
      </c>
      <c r="B2110" s="3">
        <v>42883</v>
      </c>
      <c r="C2110" s="3">
        <v>42886</v>
      </c>
      <c r="D2110" t="s">
        <v>184</v>
      </c>
      <c r="E2110" t="s">
        <v>21</v>
      </c>
      <c r="F2110" t="s">
        <v>47</v>
      </c>
      <c r="G2110" t="s">
        <v>14</v>
      </c>
      <c r="H2110" t="s">
        <v>34</v>
      </c>
      <c r="I2110" s="9">
        <v>4505</v>
      </c>
      <c r="J2110" s="9">
        <v>421.89</v>
      </c>
      <c r="K2110" s="9">
        <v>364.69</v>
      </c>
      <c r="L2110" s="9">
        <f>tbl_salesdata[[#This Row],[Units Sold]]*tbl_salesdata[[#This Row],[Unit Cost]]</f>
        <v>1642928.45</v>
      </c>
      <c r="M2110" s="9">
        <f>tbl_salesdata[[#This Row],[Units Sold]]*tbl_salesdata[[#This Row],[Unit Price]]</f>
        <v>1900614.45</v>
      </c>
      <c r="N2110" s="9">
        <f>tbl_salesdata[[#This Row],[Total Sales]]-tbl_salesdata[[#This Row],[Total Cost]]</f>
        <v>257686</v>
      </c>
      <c r="O2110">
        <f>tbl_salesdata[[#This Row],[Ship Date]]-tbl_salesdata[[#This Row],[Order Date]]</f>
        <v>3</v>
      </c>
      <c r="P2110">
        <f>WEEKDAY(tbl_salesdata[[#This Row],[Order Date]],2)</f>
        <v>7</v>
      </c>
      <c r="Q2110" t="str">
        <f>TEXT(tbl_salesdata[[#This Row],[Order Date]],"dddd")</f>
        <v>Sunday</v>
      </c>
      <c r="R2110" t="str">
        <f>IF(tbl_salesdata[[#This Row],[Weekdaynum]]&gt;5,"Yes","No")</f>
        <v>Yes</v>
      </c>
    </row>
    <row r="2111" spans="1:18" hidden="1" x14ac:dyDescent="0.35">
      <c r="A2111">
        <v>333915126</v>
      </c>
      <c r="B2111" s="3">
        <v>42310</v>
      </c>
      <c r="C2111" s="3">
        <v>42314</v>
      </c>
      <c r="D2111" t="s">
        <v>132</v>
      </c>
      <c r="E2111" t="s">
        <v>38</v>
      </c>
      <c r="F2111" t="s">
        <v>40</v>
      </c>
      <c r="G2111" t="s">
        <v>18</v>
      </c>
      <c r="H2111" t="s">
        <v>34</v>
      </c>
      <c r="I2111" s="9">
        <v>1761</v>
      </c>
      <c r="J2111" s="9">
        <v>651.21</v>
      </c>
      <c r="K2111" s="9">
        <v>524.96</v>
      </c>
      <c r="L2111" s="9">
        <f>tbl_salesdata[[#This Row],[Units Sold]]*tbl_salesdata[[#This Row],[Unit Cost]]</f>
        <v>924454.56</v>
      </c>
      <c r="M2111" s="9">
        <f>tbl_salesdata[[#This Row],[Units Sold]]*tbl_salesdata[[#This Row],[Unit Price]]</f>
        <v>1146780.81</v>
      </c>
      <c r="N2111" s="9">
        <f>tbl_salesdata[[#This Row],[Total Sales]]-tbl_salesdata[[#This Row],[Total Cost]]</f>
        <v>222326.25</v>
      </c>
      <c r="O2111">
        <f>tbl_salesdata[[#This Row],[Ship Date]]-tbl_salesdata[[#This Row],[Order Date]]</f>
        <v>4</v>
      </c>
      <c r="P2111">
        <f>WEEKDAY(tbl_salesdata[[#This Row],[Order Date]],2)</f>
        <v>1</v>
      </c>
      <c r="Q2111" t="str">
        <f>TEXT(tbl_salesdata[[#This Row],[Order Date]],"dddd")</f>
        <v>Monday</v>
      </c>
      <c r="R2111" t="str">
        <f>IF(tbl_salesdata[[#This Row],[Weekdaynum]]&gt;5,"Yes","No")</f>
        <v>No</v>
      </c>
    </row>
    <row r="2112" spans="1:18" hidden="1" x14ac:dyDescent="0.35">
      <c r="A2112">
        <v>410291135</v>
      </c>
      <c r="B2112" s="3">
        <v>43867</v>
      </c>
      <c r="C2112" s="3">
        <v>43877</v>
      </c>
      <c r="D2112" t="s">
        <v>116</v>
      </c>
      <c r="E2112" t="s">
        <v>21</v>
      </c>
      <c r="F2112" t="s">
        <v>30</v>
      </c>
      <c r="G2112" t="s">
        <v>18</v>
      </c>
      <c r="H2112" t="s">
        <v>26</v>
      </c>
      <c r="I2112" s="9">
        <v>3119</v>
      </c>
      <c r="J2112" s="9">
        <v>81.73</v>
      </c>
      <c r="K2112" s="9">
        <v>56.67</v>
      </c>
      <c r="L2112" s="9">
        <f>tbl_salesdata[[#This Row],[Units Sold]]*tbl_salesdata[[#This Row],[Unit Cost]]</f>
        <v>176753.73</v>
      </c>
      <c r="M2112" s="9">
        <f>tbl_salesdata[[#This Row],[Units Sold]]*tbl_salesdata[[#This Row],[Unit Price]]</f>
        <v>254915.87000000002</v>
      </c>
      <c r="N2112" s="9">
        <f>tbl_salesdata[[#This Row],[Total Sales]]-tbl_salesdata[[#This Row],[Total Cost]]</f>
        <v>78162.140000000014</v>
      </c>
      <c r="O2112">
        <f>tbl_salesdata[[#This Row],[Ship Date]]-tbl_salesdata[[#This Row],[Order Date]]</f>
        <v>10</v>
      </c>
      <c r="P2112">
        <f>WEEKDAY(tbl_salesdata[[#This Row],[Order Date]],2)</f>
        <v>4</v>
      </c>
      <c r="Q2112" t="str">
        <f>TEXT(tbl_salesdata[[#This Row],[Order Date]],"dddd")</f>
        <v>Thursday</v>
      </c>
      <c r="R2112" t="str">
        <f>IF(tbl_salesdata[[#This Row],[Weekdaynum]]&gt;5,"Yes","No")</f>
        <v>No</v>
      </c>
    </row>
    <row r="2113" spans="1:18" x14ac:dyDescent="0.35">
      <c r="A2113">
        <v>450652587</v>
      </c>
      <c r="B2113" s="3">
        <v>42721</v>
      </c>
      <c r="C2113" s="3">
        <v>42736</v>
      </c>
      <c r="D2113" t="s">
        <v>146</v>
      </c>
      <c r="E2113" t="s">
        <v>29</v>
      </c>
      <c r="F2113" t="s">
        <v>17</v>
      </c>
      <c r="G2113" t="s">
        <v>14</v>
      </c>
      <c r="H2113" t="s">
        <v>19</v>
      </c>
      <c r="I2113" s="9">
        <v>6970</v>
      </c>
      <c r="J2113" s="9">
        <v>152.58000000000001</v>
      </c>
      <c r="K2113" s="9">
        <v>97.44</v>
      </c>
      <c r="L2113" s="9">
        <f>tbl_salesdata[[#This Row],[Units Sold]]*tbl_salesdata[[#This Row],[Unit Cost]]</f>
        <v>679156.79999999993</v>
      </c>
      <c r="M2113" s="9">
        <f>tbl_salesdata[[#This Row],[Units Sold]]*tbl_salesdata[[#This Row],[Unit Price]]</f>
        <v>1063482.6000000001</v>
      </c>
      <c r="N2113" s="9">
        <f>tbl_salesdata[[#This Row],[Total Sales]]-tbl_salesdata[[#This Row],[Total Cost]]</f>
        <v>384325.80000000016</v>
      </c>
      <c r="O2113">
        <f>tbl_salesdata[[#This Row],[Ship Date]]-tbl_salesdata[[#This Row],[Order Date]]</f>
        <v>15</v>
      </c>
      <c r="P2113">
        <f>WEEKDAY(tbl_salesdata[[#This Row],[Order Date]],2)</f>
        <v>6</v>
      </c>
      <c r="Q2113" t="str">
        <f>TEXT(tbl_salesdata[[#This Row],[Order Date]],"dddd")</f>
        <v>Saturday</v>
      </c>
      <c r="R2113" t="str">
        <f>IF(tbl_salesdata[[#This Row],[Weekdaynum]]&gt;5,"Yes","No")</f>
        <v>Yes</v>
      </c>
    </row>
    <row r="2114" spans="1:18" hidden="1" x14ac:dyDescent="0.35">
      <c r="A2114">
        <v>172245728</v>
      </c>
      <c r="B2114" s="3">
        <v>43115</v>
      </c>
      <c r="C2114" s="3">
        <v>43117</v>
      </c>
      <c r="D2114" t="s">
        <v>114</v>
      </c>
      <c r="E2114" t="s">
        <v>38</v>
      </c>
      <c r="F2114" t="s">
        <v>40</v>
      </c>
      <c r="G2114" t="s">
        <v>14</v>
      </c>
      <c r="H2114" t="s">
        <v>15</v>
      </c>
      <c r="I2114" s="9">
        <v>194</v>
      </c>
      <c r="J2114" s="9">
        <v>651.21</v>
      </c>
      <c r="K2114" s="9">
        <v>524.96</v>
      </c>
      <c r="L2114" s="9">
        <f>tbl_salesdata[[#This Row],[Units Sold]]*tbl_salesdata[[#This Row],[Unit Cost]]</f>
        <v>101842.24000000001</v>
      </c>
      <c r="M2114" s="9">
        <f>tbl_salesdata[[#This Row],[Units Sold]]*tbl_salesdata[[#This Row],[Unit Price]]</f>
        <v>126334.74</v>
      </c>
      <c r="N2114" s="9">
        <f>tbl_salesdata[[#This Row],[Total Sales]]-tbl_salesdata[[#This Row],[Total Cost]]</f>
        <v>24492.5</v>
      </c>
      <c r="O2114">
        <f>tbl_salesdata[[#This Row],[Ship Date]]-tbl_salesdata[[#This Row],[Order Date]]</f>
        <v>2</v>
      </c>
      <c r="P2114">
        <f>WEEKDAY(tbl_salesdata[[#This Row],[Order Date]],2)</f>
        <v>1</v>
      </c>
      <c r="Q2114" t="str">
        <f>TEXT(tbl_salesdata[[#This Row],[Order Date]],"dddd")</f>
        <v>Monday</v>
      </c>
      <c r="R2114" t="str">
        <f>IF(tbl_salesdata[[#This Row],[Weekdaynum]]&gt;5,"Yes","No")</f>
        <v>No</v>
      </c>
    </row>
    <row r="2115" spans="1:18" hidden="1" x14ac:dyDescent="0.35">
      <c r="A2115">
        <v>118859469</v>
      </c>
      <c r="B2115" s="3">
        <v>44349</v>
      </c>
      <c r="C2115" s="3">
        <v>44362</v>
      </c>
      <c r="D2115" t="s">
        <v>203</v>
      </c>
      <c r="E2115" t="s">
        <v>21</v>
      </c>
      <c r="F2115" t="s">
        <v>17</v>
      </c>
      <c r="G2115" t="s">
        <v>18</v>
      </c>
      <c r="H2115" t="s">
        <v>26</v>
      </c>
      <c r="I2115" s="9">
        <v>2013</v>
      </c>
      <c r="J2115" s="9">
        <v>152.58000000000001</v>
      </c>
      <c r="K2115" s="9">
        <v>97.44</v>
      </c>
      <c r="L2115" s="9">
        <f>tbl_salesdata[[#This Row],[Units Sold]]*tbl_salesdata[[#This Row],[Unit Cost]]</f>
        <v>196146.72</v>
      </c>
      <c r="M2115" s="9">
        <f>tbl_salesdata[[#This Row],[Units Sold]]*tbl_salesdata[[#This Row],[Unit Price]]</f>
        <v>307143.54000000004</v>
      </c>
      <c r="N2115" s="9">
        <f>tbl_salesdata[[#This Row],[Total Sales]]-tbl_salesdata[[#This Row],[Total Cost]]</f>
        <v>110996.82000000004</v>
      </c>
      <c r="O2115">
        <f>tbl_salesdata[[#This Row],[Ship Date]]-tbl_salesdata[[#This Row],[Order Date]]</f>
        <v>13</v>
      </c>
      <c r="P2115">
        <f>WEEKDAY(tbl_salesdata[[#This Row],[Order Date]],2)</f>
        <v>3</v>
      </c>
      <c r="Q2115" t="str">
        <f>TEXT(tbl_salesdata[[#This Row],[Order Date]],"dddd")</f>
        <v>Wednesday</v>
      </c>
      <c r="R2115" t="str">
        <f>IF(tbl_salesdata[[#This Row],[Weekdaynum]]&gt;5,"Yes","No")</f>
        <v>No</v>
      </c>
    </row>
    <row r="2116" spans="1:18" hidden="1" x14ac:dyDescent="0.35">
      <c r="A2116">
        <v>250441777</v>
      </c>
      <c r="B2116" s="3">
        <v>44097</v>
      </c>
      <c r="C2116" s="3">
        <v>44117</v>
      </c>
      <c r="D2116" t="s">
        <v>54</v>
      </c>
      <c r="E2116" t="s">
        <v>29</v>
      </c>
      <c r="F2116" t="s">
        <v>33</v>
      </c>
      <c r="G2116" t="s">
        <v>14</v>
      </c>
      <c r="H2116" t="s">
        <v>34</v>
      </c>
      <c r="I2116" s="9">
        <v>142</v>
      </c>
      <c r="J2116" s="9">
        <v>109.28</v>
      </c>
      <c r="K2116" s="9">
        <v>35.840000000000003</v>
      </c>
      <c r="L2116" s="9">
        <f>tbl_salesdata[[#This Row],[Units Sold]]*tbl_salesdata[[#This Row],[Unit Cost]]</f>
        <v>5089.2800000000007</v>
      </c>
      <c r="M2116" s="9">
        <f>tbl_salesdata[[#This Row],[Units Sold]]*tbl_salesdata[[#This Row],[Unit Price]]</f>
        <v>15517.76</v>
      </c>
      <c r="N2116" s="9">
        <f>tbl_salesdata[[#This Row],[Total Sales]]-tbl_salesdata[[#This Row],[Total Cost]]</f>
        <v>10428.48</v>
      </c>
      <c r="O2116">
        <f>tbl_salesdata[[#This Row],[Ship Date]]-tbl_salesdata[[#This Row],[Order Date]]</f>
        <v>20</v>
      </c>
      <c r="P2116">
        <f>WEEKDAY(tbl_salesdata[[#This Row],[Order Date]],2)</f>
        <v>3</v>
      </c>
      <c r="Q2116" t="str">
        <f>TEXT(tbl_salesdata[[#This Row],[Order Date]],"dddd")</f>
        <v>Wednesday</v>
      </c>
      <c r="R2116" t="str">
        <f>IF(tbl_salesdata[[#This Row],[Weekdaynum]]&gt;5,"Yes","No")</f>
        <v>No</v>
      </c>
    </row>
    <row r="2117" spans="1:18" hidden="1" x14ac:dyDescent="0.35">
      <c r="A2117">
        <v>873291480</v>
      </c>
      <c r="B2117" s="3">
        <v>44858</v>
      </c>
      <c r="C2117" s="3">
        <v>44868</v>
      </c>
      <c r="D2117" t="s">
        <v>146</v>
      </c>
      <c r="E2117" t="s">
        <v>29</v>
      </c>
      <c r="F2117" t="s">
        <v>13</v>
      </c>
      <c r="G2117" t="s">
        <v>14</v>
      </c>
      <c r="H2117" t="s">
        <v>26</v>
      </c>
      <c r="I2117" s="9">
        <v>5210</v>
      </c>
      <c r="J2117" s="9">
        <v>255.28</v>
      </c>
      <c r="K2117" s="9">
        <v>159.41999999999999</v>
      </c>
      <c r="L2117" s="9">
        <f>tbl_salesdata[[#This Row],[Units Sold]]*tbl_salesdata[[#This Row],[Unit Cost]]</f>
        <v>830578.2</v>
      </c>
      <c r="M2117" s="9">
        <f>tbl_salesdata[[#This Row],[Units Sold]]*tbl_salesdata[[#This Row],[Unit Price]]</f>
        <v>1330008.8</v>
      </c>
      <c r="N2117" s="9">
        <f>tbl_salesdata[[#This Row],[Total Sales]]-tbl_salesdata[[#This Row],[Total Cost]]</f>
        <v>499430.60000000009</v>
      </c>
      <c r="O2117">
        <f>tbl_salesdata[[#This Row],[Ship Date]]-tbl_salesdata[[#This Row],[Order Date]]</f>
        <v>10</v>
      </c>
      <c r="P2117">
        <f>WEEKDAY(tbl_salesdata[[#This Row],[Order Date]],2)</f>
        <v>1</v>
      </c>
      <c r="Q2117" t="str">
        <f>TEXT(tbl_salesdata[[#This Row],[Order Date]],"dddd")</f>
        <v>Monday</v>
      </c>
      <c r="R2117" t="str">
        <f>IF(tbl_salesdata[[#This Row],[Weekdaynum]]&gt;5,"Yes","No")</f>
        <v>No</v>
      </c>
    </row>
    <row r="2118" spans="1:18" hidden="1" x14ac:dyDescent="0.35">
      <c r="A2118">
        <v>114019906</v>
      </c>
      <c r="B2118" s="3">
        <v>43357</v>
      </c>
      <c r="C2118" s="3">
        <v>43358</v>
      </c>
      <c r="D2118" t="s">
        <v>173</v>
      </c>
      <c r="E2118" t="s">
        <v>24</v>
      </c>
      <c r="F2118" t="s">
        <v>22</v>
      </c>
      <c r="G2118" t="s">
        <v>14</v>
      </c>
      <c r="H2118" t="s">
        <v>26</v>
      </c>
      <c r="I2118" s="9">
        <v>9879</v>
      </c>
      <c r="J2118" s="9">
        <v>47.45</v>
      </c>
      <c r="K2118" s="9">
        <v>31.79</v>
      </c>
      <c r="L2118" s="9">
        <f>tbl_salesdata[[#This Row],[Units Sold]]*tbl_salesdata[[#This Row],[Unit Cost]]</f>
        <v>314053.40999999997</v>
      </c>
      <c r="M2118" s="9">
        <f>tbl_salesdata[[#This Row],[Units Sold]]*tbl_salesdata[[#This Row],[Unit Price]]</f>
        <v>468758.55000000005</v>
      </c>
      <c r="N2118" s="9">
        <f>tbl_salesdata[[#This Row],[Total Sales]]-tbl_salesdata[[#This Row],[Total Cost]]</f>
        <v>154705.14000000007</v>
      </c>
      <c r="O2118">
        <f>tbl_salesdata[[#This Row],[Ship Date]]-tbl_salesdata[[#This Row],[Order Date]]</f>
        <v>1</v>
      </c>
      <c r="P2118">
        <f>WEEKDAY(tbl_salesdata[[#This Row],[Order Date]],2)</f>
        <v>5</v>
      </c>
      <c r="Q2118" t="str">
        <f>TEXT(tbl_salesdata[[#This Row],[Order Date]],"dddd")</f>
        <v>Friday</v>
      </c>
      <c r="R2118" t="str">
        <f>IF(tbl_salesdata[[#This Row],[Weekdaynum]]&gt;5,"Yes","No")</f>
        <v>No</v>
      </c>
    </row>
    <row r="2119" spans="1:18" hidden="1" x14ac:dyDescent="0.35">
      <c r="A2119">
        <v>669550883</v>
      </c>
      <c r="B2119" s="3">
        <v>42215</v>
      </c>
      <c r="C2119" s="3">
        <v>42218</v>
      </c>
      <c r="D2119" t="s">
        <v>204</v>
      </c>
      <c r="E2119" t="s">
        <v>21</v>
      </c>
      <c r="F2119" t="s">
        <v>42</v>
      </c>
      <c r="G2119" t="s">
        <v>18</v>
      </c>
      <c r="H2119" t="s">
        <v>34</v>
      </c>
      <c r="I2119" s="9">
        <v>3840</v>
      </c>
      <c r="J2119" s="9">
        <v>437.2</v>
      </c>
      <c r="K2119" s="9">
        <v>263.33</v>
      </c>
      <c r="L2119" s="9">
        <f>tbl_salesdata[[#This Row],[Units Sold]]*tbl_salesdata[[#This Row],[Unit Cost]]</f>
        <v>1011187.2</v>
      </c>
      <c r="M2119" s="9">
        <f>tbl_salesdata[[#This Row],[Units Sold]]*tbl_salesdata[[#This Row],[Unit Price]]</f>
        <v>1678848</v>
      </c>
      <c r="N2119" s="9">
        <f>tbl_salesdata[[#This Row],[Total Sales]]-tbl_salesdata[[#This Row],[Total Cost]]</f>
        <v>667660.80000000005</v>
      </c>
      <c r="O2119">
        <f>tbl_salesdata[[#This Row],[Ship Date]]-tbl_salesdata[[#This Row],[Order Date]]</f>
        <v>3</v>
      </c>
      <c r="P2119">
        <f>WEEKDAY(tbl_salesdata[[#This Row],[Order Date]],2)</f>
        <v>4</v>
      </c>
      <c r="Q2119" t="str">
        <f>TEXT(tbl_salesdata[[#This Row],[Order Date]],"dddd")</f>
        <v>Thursday</v>
      </c>
      <c r="R2119" t="str">
        <f>IF(tbl_salesdata[[#This Row],[Weekdaynum]]&gt;5,"Yes","No")</f>
        <v>No</v>
      </c>
    </row>
    <row r="2120" spans="1:18" x14ac:dyDescent="0.35">
      <c r="A2120">
        <v>282171666</v>
      </c>
      <c r="B2120" s="3">
        <v>44842</v>
      </c>
      <c r="C2120" s="3">
        <v>44845</v>
      </c>
      <c r="D2120" t="s">
        <v>177</v>
      </c>
      <c r="E2120" t="s">
        <v>24</v>
      </c>
      <c r="F2120" t="s">
        <v>33</v>
      </c>
      <c r="G2120" t="s">
        <v>14</v>
      </c>
      <c r="H2120" t="s">
        <v>19</v>
      </c>
      <c r="I2120" s="9">
        <v>9721</v>
      </c>
      <c r="J2120" s="9">
        <v>109.28</v>
      </c>
      <c r="K2120" s="9">
        <v>35.840000000000003</v>
      </c>
      <c r="L2120" s="9">
        <f>tbl_salesdata[[#This Row],[Units Sold]]*tbl_salesdata[[#This Row],[Unit Cost]]</f>
        <v>348400.64000000001</v>
      </c>
      <c r="M2120" s="9">
        <f>tbl_salesdata[[#This Row],[Units Sold]]*tbl_salesdata[[#This Row],[Unit Price]]</f>
        <v>1062310.8800000001</v>
      </c>
      <c r="N2120" s="9">
        <f>tbl_salesdata[[#This Row],[Total Sales]]-tbl_salesdata[[#This Row],[Total Cost]]</f>
        <v>713910.24000000011</v>
      </c>
      <c r="O2120">
        <f>tbl_salesdata[[#This Row],[Ship Date]]-tbl_salesdata[[#This Row],[Order Date]]</f>
        <v>3</v>
      </c>
      <c r="P2120">
        <f>WEEKDAY(tbl_salesdata[[#This Row],[Order Date]],2)</f>
        <v>6</v>
      </c>
      <c r="Q2120" t="str">
        <f>TEXT(tbl_salesdata[[#This Row],[Order Date]],"dddd")</f>
        <v>Saturday</v>
      </c>
      <c r="R2120" t="str">
        <f>IF(tbl_salesdata[[#This Row],[Weekdaynum]]&gt;5,"Yes","No")</f>
        <v>Yes</v>
      </c>
    </row>
    <row r="2121" spans="1:18" hidden="1" x14ac:dyDescent="0.35">
      <c r="A2121">
        <v>664278304</v>
      </c>
      <c r="B2121" s="3">
        <v>43966</v>
      </c>
      <c r="C2121" s="3">
        <v>43971</v>
      </c>
      <c r="D2121" t="s">
        <v>213</v>
      </c>
      <c r="E2121" t="s">
        <v>38</v>
      </c>
      <c r="F2121" t="s">
        <v>22</v>
      </c>
      <c r="G2121" t="s">
        <v>18</v>
      </c>
      <c r="H2121" t="s">
        <v>26</v>
      </c>
      <c r="I2121" s="9">
        <v>3567</v>
      </c>
      <c r="J2121" s="9">
        <v>47.45</v>
      </c>
      <c r="K2121" s="9">
        <v>31.79</v>
      </c>
      <c r="L2121" s="9">
        <f>tbl_salesdata[[#This Row],[Units Sold]]*tbl_salesdata[[#This Row],[Unit Cost]]</f>
        <v>113394.93</v>
      </c>
      <c r="M2121" s="9">
        <f>tbl_salesdata[[#This Row],[Units Sold]]*tbl_salesdata[[#This Row],[Unit Price]]</f>
        <v>169254.15000000002</v>
      </c>
      <c r="N2121" s="9">
        <f>tbl_salesdata[[#This Row],[Total Sales]]-tbl_salesdata[[#This Row],[Total Cost]]</f>
        <v>55859.22000000003</v>
      </c>
      <c r="O2121">
        <f>tbl_salesdata[[#This Row],[Ship Date]]-tbl_salesdata[[#This Row],[Order Date]]</f>
        <v>5</v>
      </c>
      <c r="P2121">
        <f>WEEKDAY(tbl_salesdata[[#This Row],[Order Date]],2)</f>
        <v>5</v>
      </c>
      <c r="Q2121" t="str">
        <f>TEXT(tbl_salesdata[[#This Row],[Order Date]],"dddd")</f>
        <v>Friday</v>
      </c>
      <c r="R2121" t="str">
        <f>IF(tbl_salesdata[[#This Row],[Weekdaynum]]&gt;5,"Yes","No")</f>
        <v>No</v>
      </c>
    </row>
    <row r="2122" spans="1:18" hidden="1" x14ac:dyDescent="0.35">
      <c r="A2122">
        <v>898884904</v>
      </c>
      <c r="B2122" s="3">
        <v>44235</v>
      </c>
      <c r="C2122" s="3">
        <v>44246</v>
      </c>
      <c r="D2122" t="s">
        <v>84</v>
      </c>
      <c r="E2122" t="s">
        <v>24</v>
      </c>
      <c r="F2122" t="s">
        <v>25</v>
      </c>
      <c r="G2122" t="s">
        <v>18</v>
      </c>
      <c r="H2122" t="s">
        <v>15</v>
      </c>
      <c r="I2122" s="9">
        <v>8873</v>
      </c>
      <c r="J2122" s="9">
        <v>205.7</v>
      </c>
      <c r="K2122" s="9">
        <v>117.11</v>
      </c>
      <c r="L2122" s="9">
        <f>tbl_salesdata[[#This Row],[Units Sold]]*tbl_salesdata[[#This Row],[Unit Cost]]</f>
        <v>1039117.03</v>
      </c>
      <c r="M2122" s="9">
        <f>tbl_salesdata[[#This Row],[Units Sold]]*tbl_salesdata[[#This Row],[Unit Price]]</f>
        <v>1825176.0999999999</v>
      </c>
      <c r="N2122" s="9">
        <f>tbl_salesdata[[#This Row],[Total Sales]]-tbl_salesdata[[#This Row],[Total Cost]]</f>
        <v>786059.06999999983</v>
      </c>
      <c r="O2122">
        <f>tbl_salesdata[[#This Row],[Ship Date]]-tbl_salesdata[[#This Row],[Order Date]]</f>
        <v>11</v>
      </c>
      <c r="P2122">
        <f>WEEKDAY(tbl_salesdata[[#This Row],[Order Date]],2)</f>
        <v>1</v>
      </c>
      <c r="Q2122" t="str">
        <f>TEXT(tbl_salesdata[[#This Row],[Order Date]],"dddd")</f>
        <v>Monday</v>
      </c>
      <c r="R2122" t="str">
        <f>IF(tbl_salesdata[[#This Row],[Weekdaynum]]&gt;5,"Yes","No")</f>
        <v>No</v>
      </c>
    </row>
    <row r="2123" spans="1:18" hidden="1" x14ac:dyDescent="0.35">
      <c r="A2123">
        <v>439114367</v>
      </c>
      <c r="B2123" s="3">
        <v>43999</v>
      </c>
      <c r="C2123" s="3">
        <v>44016</v>
      </c>
      <c r="D2123" t="s">
        <v>115</v>
      </c>
      <c r="E2123" t="s">
        <v>21</v>
      </c>
      <c r="F2123" t="s">
        <v>30</v>
      </c>
      <c r="G2123" t="s">
        <v>14</v>
      </c>
      <c r="H2123" t="s">
        <v>15</v>
      </c>
      <c r="I2123" s="9">
        <v>2554</v>
      </c>
      <c r="J2123" s="9">
        <v>81.73</v>
      </c>
      <c r="K2123" s="9">
        <v>56.67</v>
      </c>
      <c r="L2123" s="9">
        <f>tbl_salesdata[[#This Row],[Units Sold]]*tbl_salesdata[[#This Row],[Unit Cost]]</f>
        <v>144735.18</v>
      </c>
      <c r="M2123" s="9">
        <f>tbl_salesdata[[#This Row],[Units Sold]]*tbl_salesdata[[#This Row],[Unit Price]]</f>
        <v>208738.42</v>
      </c>
      <c r="N2123" s="9">
        <f>tbl_salesdata[[#This Row],[Total Sales]]-tbl_salesdata[[#This Row],[Total Cost]]</f>
        <v>64003.24000000002</v>
      </c>
      <c r="O2123">
        <f>tbl_salesdata[[#This Row],[Ship Date]]-tbl_salesdata[[#This Row],[Order Date]]</f>
        <v>17</v>
      </c>
      <c r="P2123">
        <f>WEEKDAY(tbl_salesdata[[#This Row],[Order Date]],2)</f>
        <v>3</v>
      </c>
      <c r="Q2123" t="str">
        <f>TEXT(tbl_salesdata[[#This Row],[Order Date]],"dddd")</f>
        <v>Wednesday</v>
      </c>
      <c r="R2123" t="str">
        <f>IF(tbl_salesdata[[#This Row],[Weekdaynum]]&gt;5,"Yes","No")</f>
        <v>No</v>
      </c>
    </row>
    <row r="2124" spans="1:18" hidden="1" x14ac:dyDescent="0.35">
      <c r="A2124">
        <v>983453023</v>
      </c>
      <c r="B2124" s="3">
        <v>44171</v>
      </c>
      <c r="C2124" s="3">
        <v>44172</v>
      </c>
      <c r="D2124" t="s">
        <v>41</v>
      </c>
      <c r="E2124" t="s">
        <v>29</v>
      </c>
      <c r="F2124" t="s">
        <v>30</v>
      </c>
      <c r="G2124" t="s">
        <v>18</v>
      </c>
      <c r="H2124" t="s">
        <v>26</v>
      </c>
      <c r="I2124" s="9">
        <v>4459</v>
      </c>
      <c r="J2124" s="9">
        <v>81.73</v>
      </c>
      <c r="K2124" s="9">
        <v>56.67</v>
      </c>
      <c r="L2124" s="9">
        <f>tbl_salesdata[[#This Row],[Units Sold]]*tbl_salesdata[[#This Row],[Unit Cost]]</f>
        <v>252691.53</v>
      </c>
      <c r="M2124" s="9">
        <f>tbl_salesdata[[#This Row],[Units Sold]]*tbl_salesdata[[#This Row],[Unit Price]]</f>
        <v>364434.07</v>
      </c>
      <c r="N2124" s="9">
        <f>tbl_salesdata[[#This Row],[Total Sales]]-tbl_salesdata[[#This Row],[Total Cost]]</f>
        <v>111742.54000000001</v>
      </c>
      <c r="O2124">
        <f>tbl_salesdata[[#This Row],[Ship Date]]-tbl_salesdata[[#This Row],[Order Date]]</f>
        <v>1</v>
      </c>
      <c r="P2124">
        <f>WEEKDAY(tbl_salesdata[[#This Row],[Order Date]],2)</f>
        <v>7</v>
      </c>
      <c r="Q2124" t="str">
        <f>TEXT(tbl_salesdata[[#This Row],[Order Date]],"dddd")</f>
        <v>Sunday</v>
      </c>
      <c r="R2124" t="str">
        <f>IF(tbl_salesdata[[#This Row],[Weekdaynum]]&gt;5,"Yes","No")</f>
        <v>Yes</v>
      </c>
    </row>
    <row r="2125" spans="1:18" hidden="1" x14ac:dyDescent="0.35">
      <c r="A2125">
        <v>700699698</v>
      </c>
      <c r="B2125" s="3">
        <v>43783</v>
      </c>
      <c r="C2125" s="3">
        <v>43797</v>
      </c>
      <c r="D2125" t="s">
        <v>202</v>
      </c>
      <c r="E2125" t="s">
        <v>38</v>
      </c>
      <c r="F2125" t="s">
        <v>42</v>
      </c>
      <c r="G2125" t="s">
        <v>14</v>
      </c>
      <c r="H2125" t="s">
        <v>34</v>
      </c>
      <c r="I2125" s="9">
        <v>1467</v>
      </c>
      <c r="J2125" s="9">
        <v>437.2</v>
      </c>
      <c r="K2125" s="9">
        <v>263.33</v>
      </c>
      <c r="L2125" s="9">
        <f>tbl_salesdata[[#This Row],[Units Sold]]*tbl_salesdata[[#This Row],[Unit Cost]]</f>
        <v>386305.11</v>
      </c>
      <c r="M2125" s="9">
        <f>tbl_salesdata[[#This Row],[Units Sold]]*tbl_salesdata[[#This Row],[Unit Price]]</f>
        <v>641372.4</v>
      </c>
      <c r="N2125" s="9">
        <f>tbl_salesdata[[#This Row],[Total Sales]]-tbl_salesdata[[#This Row],[Total Cost]]</f>
        <v>255067.29000000004</v>
      </c>
      <c r="O2125">
        <f>tbl_salesdata[[#This Row],[Ship Date]]-tbl_salesdata[[#This Row],[Order Date]]</f>
        <v>14</v>
      </c>
      <c r="P2125">
        <f>WEEKDAY(tbl_salesdata[[#This Row],[Order Date]],2)</f>
        <v>4</v>
      </c>
      <c r="Q2125" t="str">
        <f>TEXT(tbl_salesdata[[#This Row],[Order Date]],"dddd")</f>
        <v>Thursday</v>
      </c>
      <c r="R2125" t="str">
        <f>IF(tbl_salesdata[[#This Row],[Weekdaynum]]&gt;5,"Yes","No")</f>
        <v>No</v>
      </c>
    </row>
    <row r="2126" spans="1:18" hidden="1" x14ac:dyDescent="0.35">
      <c r="A2126">
        <v>979965722</v>
      </c>
      <c r="B2126" s="3">
        <v>44603</v>
      </c>
      <c r="C2126" s="3">
        <v>44624</v>
      </c>
      <c r="D2126" t="s">
        <v>149</v>
      </c>
      <c r="E2126" t="s">
        <v>12</v>
      </c>
      <c r="F2126" t="s">
        <v>25</v>
      </c>
      <c r="G2126" t="s">
        <v>18</v>
      </c>
      <c r="H2126" t="s">
        <v>15</v>
      </c>
      <c r="I2126" s="9">
        <v>2489</v>
      </c>
      <c r="J2126" s="9">
        <v>205.7</v>
      </c>
      <c r="K2126" s="9">
        <v>117.11</v>
      </c>
      <c r="L2126" s="9">
        <f>tbl_salesdata[[#This Row],[Units Sold]]*tbl_salesdata[[#This Row],[Unit Cost]]</f>
        <v>291486.78999999998</v>
      </c>
      <c r="M2126" s="9">
        <f>tbl_salesdata[[#This Row],[Units Sold]]*tbl_salesdata[[#This Row],[Unit Price]]</f>
        <v>511987.3</v>
      </c>
      <c r="N2126" s="9">
        <f>tbl_salesdata[[#This Row],[Total Sales]]-tbl_salesdata[[#This Row],[Total Cost]]</f>
        <v>220500.51</v>
      </c>
      <c r="O2126">
        <f>tbl_salesdata[[#This Row],[Ship Date]]-tbl_salesdata[[#This Row],[Order Date]]</f>
        <v>21</v>
      </c>
      <c r="P2126">
        <f>WEEKDAY(tbl_salesdata[[#This Row],[Order Date]],2)</f>
        <v>5</v>
      </c>
      <c r="Q2126" t="str">
        <f>TEXT(tbl_salesdata[[#This Row],[Order Date]],"dddd")</f>
        <v>Friday</v>
      </c>
      <c r="R2126" t="str">
        <f>IF(tbl_salesdata[[#This Row],[Weekdaynum]]&gt;5,"Yes","No")</f>
        <v>No</v>
      </c>
    </row>
    <row r="2127" spans="1:18" hidden="1" x14ac:dyDescent="0.35">
      <c r="A2127">
        <v>580674922</v>
      </c>
      <c r="B2127" s="3">
        <v>42555</v>
      </c>
      <c r="C2127" s="3">
        <v>42573</v>
      </c>
      <c r="D2127" t="s">
        <v>61</v>
      </c>
      <c r="E2127" t="s">
        <v>12</v>
      </c>
      <c r="F2127" t="s">
        <v>40</v>
      </c>
      <c r="G2127" t="s">
        <v>14</v>
      </c>
      <c r="H2127" t="s">
        <v>19</v>
      </c>
      <c r="I2127" s="9">
        <v>3468</v>
      </c>
      <c r="J2127" s="9">
        <v>651.21</v>
      </c>
      <c r="K2127" s="9">
        <v>524.96</v>
      </c>
      <c r="L2127" s="9">
        <f>tbl_salesdata[[#This Row],[Units Sold]]*tbl_salesdata[[#This Row],[Unit Cost]]</f>
        <v>1820561.28</v>
      </c>
      <c r="M2127" s="9">
        <f>tbl_salesdata[[#This Row],[Units Sold]]*tbl_salesdata[[#This Row],[Unit Price]]</f>
        <v>2258396.2800000003</v>
      </c>
      <c r="N2127" s="9">
        <f>tbl_salesdata[[#This Row],[Total Sales]]-tbl_salesdata[[#This Row],[Total Cost]]</f>
        <v>437835.00000000023</v>
      </c>
      <c r="O2127">
        <f>tbl_salesdata[[#This Row],[Ship Date]]-tbl_salesdata[[#This Row],[Order Date]]</f>
        <v>18</v>
      </c>
      <c r="P2127">
        <f>WEEKDAY(tbl_salesdata[[#This Row],[Order Date]],2)</f>
        <v>1</v>
      </c>
      <c r="Q2127" t="str">
        <f>TEXT(tbl_salesdata[[#This Row],[Order Date]],"dddd")</f>
        <v>Monday</v>
      </c>
      <c r="R2127" t="str">
        <f>IF(tbl_salesdata[[#This Row],[Weekdaynum]]&gt;5,"Yes","No")</f>
        <v>No</v>
      </c>
    </row>
    <row r="2128" spans="1:18" hidden="1" x14ac:dyDescent="0.35">
      <c r="A2128">
        <v>582563626</v>
      </c>
      <c r="B2128" s="3">
        <v>44227</v>
      </c>
      <c r="C2128" s="3">
        <v>44236</v>
      </c>
      <c r="D2128" t="s">
        <v>159</v>
      </c>
      <c r="E2128" t="s">
        <v>21</v>
      </c>
      <c r="F2128" t="s">
        <v>76</v>
      </c>
      <c r="G2128" t="s">
        <v>14</v>
      </c>
      <c r="H2128" t="s">
        <v>15</v>
      </c>
      <c r="I2128" s="9">
        <v>2378</v>
      </c>
      <c r="J2128" s="9">
        <v>668.27</v>
      </c>
      <c r="K2128" s="9">
        <v>502.54</v>
      </c>
      <c r="L2128" s="9">
        <f>tbl_salesdata[[#This Row],[Units Sold]]*tbl_salesdata[[#This Row],[Unit Cost]]</f>
        <v>1195040.1200000001</v>
      </c>
      <c r="M2128" s="9">
        <f>tbl_salesdata[[#This Row],[Units Sold]]*tbl_salesdata[[#This Row],[Unit Price]]</f>
        <v>1589146.06</v>
      </c>
      <c r="N2128" s="9">
        <f>tbl_salesdata[[#This Row],[Total Sales]]-tbl_salesdata[[#This Row],[Total Cost]]</f>
        <v>394105.93999999994</v>
      </c>
      <c r="O2128">
        <f>tbl_salesdata[[#This Row],[Ship Date]]-tbl_salesdata[[#This Row],[Order Date]]</f>
        <v>9</v>
      </c>
      <c r="P2128">
        <f>WEEKDAY(tbl_salesdata[[#This Row],[Order Date]],2)</f>
        <v>7</v>
      </c>
      <c r="Q2128" t="str">
        <f>TEXT(tbl_salesdata[[#This Row],[Order Date]],"dddd")</f>
        <v>Sunday</v>
      </c>
      <c r="R2128" t="str">
        <f>IF(tbl_salesdata[[#This Row],[Weekdaynum]]&gt;5,"Yes","No")</f>
        <v>Yes</v>
      </c>
    </row>
    <row r="2129" spans="1:18" hidden="1" x14ac:dyDescent="0.35">
      <c r="A2129">
        <v>335680663</v>
      </c>
      <c r="B2129" s="3">
        <v>43320</v>
      </c>
      <c r="C2129" s="3">
        <v>43323</v>
      </c>
      <c r="D2129" t="s">
        <v>142</v>
      </c>
      <c r="E2129" t="s">
        <v>29</v>
      </c>
      <c r="F2129" t="s">
        <v>17</v>
      </c>
      <c r="G2129" t="s">
        <v>18</v>
      </c>
      <c r="H2129" t="s">
        <v>19</v>
      </c>
      <c r="I2129" s="9">
        <v>4223</v>
      </c>
      <c r="J2129" s="9">
        <v>152.58000000000001</v>
      </c>
      <c r="K2129" s="9">
        <v>97.44</v>
      </c>
      <c r="L2129" s="9">
        <f>tbl_salesdata[[#This Row],[Units Sold]]*tbl_salesdata[[#This Row],[Unit Cost]]</f>
        <v>411489.12</v>
      </c>
      <c r="M2129" s="9">
        <f>tbl_salesdata[[#This Row],[Units Sold]]*tbl_salesdata[[#This Row],[Unit Price]]</f>
        <v>644345.34000000008</v>
      </c>
      <c r="N2129" s="9">
        <f>tbl_salesdata[[#This Row],[Total Sales]]-tbl_salesdata[[#This Row],[Total Cost]]</f>
        <v>232856.22000000009</v>
      </c>
      <c r="O2129">
        <f>tbl_salesdata[[#This Row],[Ship Date]]-tbl_salesdata[[#This Row],[Order Date]]</f>
        <v>3</v>
      </c>
      <c r="P2129">
        <f>WEEKDAY(tbl_salesdata[[#This Row],[Order Date]],2)</f>
        <v>3</v>
      </c>
      <c r="Q2129" t="str">
        <f>TEXT(tbl_salesdata[[#This Row],[Order Date]],"dddd")</f>
        <v>Wednesday</v>
      </c>
      <c r="R2129" t="str">
        <f>IF(tbl_salesdata[[#This Row],[Weekdaynum]]&gt;5,"Yes","No")</f>
        <v>No</v>
      </c>
    </row>
    <row r="2130" spans="1:18" hidden="1" x14ac:dyDescent="0.35">
      <c r="A2130">
        <v>610387361</v>
      </c>
      <c r="B2130" s="3">
        <v>44203</v>
      </c>
      <c r="C2130" s="3">
        <v>44221</v>
      </c>
      <c r="D2130" t="s">
        <v>213</v>
      </c>
      <c r="E2130" t="s">
        <v>38</v>
      </c>
      <c r="F2130" t="s">
        <v>68</v>
      </c>
      <c r="G2130" t="s">
        <v>14</v>
      </c>
      <c r="H2130" t="s">
        <v>26</v>
      </c>
      <c r="I2130" s="9">
        <v>6039</v>
      </c>
      <c r="J2130" s="9">
        <v>154.06</v>
      </c>
      <c r="K2130" s="9">
        <v>90.93</v>
      </c>
      <c r="L2130" s="9">
        <f>tbl_salesdata[[#This Row],[Units Sold]]*tbl_salesdata[[#This Row],[Unit Cost]]</f>
        <v>549126.27</v>
      </c>
      <c r="M2130" s="9">
        <f>tbl_salesdata[[#This Row],[Units Sold]]*tbl_salesdata[[#This Row],[Unit Price]]</f>
        <v>930368.34</v>
      </c>
      <c r="N2130" s="9">
        <f>tbl_salesdata[[#This Row],[Total Sales]]-tbl_salesdata[[#This Row],[Total Cost]]</f>
        <v>381242.06999999995</v>
      </c>
      <c r="O2130">
        <f>tbl_salesdata[[#This Row],[Ship Date]]-tbl_salesdata[[#This Row],[Order Date]]</f>
        <v>18</v>
      </c>
      <c r="P2130">
        <f>WEEKDAY(tbl_salesdata[[#This Row],[Order Date]],2)</f>
        <v>4</v>
      </c>
      <c r="Q2130" t="str">
        <f>TEXT(tbl_salesdata[[#This Row],[Order Date]],"dddd")</f>
        <v>Thursday</v>
      </c>
      <c r="R2130" t="str">
        <f>IF(tbl_salesdata[[#This Row],[Weekdaynum]]&gt;5,"Yes","No")</f>
        <v>No</v>
      </c>
    </row>
    <row r="2131" spans="1:18" hidden="1" x14ac:dyDescent="0.35">
      <c r="A2131">
        <v>447357547</v>
      </c>
      <c r="B2131" s="3">
        <v>44509</v>
      </c>
      <c r="C2131" s="3">
        <v>44527</v>
      </c>
      <c r="D2131" t="s">
        <v>209</v>
      </c>
      <c r="E2131" t="s">
        <v>32</v>
      </c>
      <c r="F2131" t="s">
        <v>33</v>
      </c>
      <c r="G2131" t="s">
        <v>14</v>
      </c>
      <c r="H2131" t="s">
        <v>19</v>
      </c>
      <c r="I2131" s="9">
        <v>1894</v>
      </c>
      <c r="J2131" s="9">
        <v>109.28</v>
      </c>
      <c r="K2131" s="9">
        <v>35.840000000000003</v>
      </c>
      <c r="L2131" s="9">
        <f>tbl_salesdata[[#This Row],[Units Sold]]*tbl_salesdata[[#This Row],[Unit Cost]]</f>
        <v>67880.960000000006</v>
      </c>
      <c r="M2131" s="9">
        <f>tbl_salesdata[[#This Row],[Units Sold]]*tbl_salesdata[[#This Row],[Unit Price]]</f>
        <v>206976.32</v>
      </c>
      <c r="N2131" s="9">
        <f>tbl_salesdata[[#This Row],[Total Sales]]-tbl_salesdata[[#This Row],[Total Cost]]</f>
        <v>139095.35999999999</v>
      </c>
      <c r="O2131">
        <f>tbl_salesdata[[#This Row],[Ship Date]]-tbl_salesdata[[#This Row],[Order Date]]</f>
        <v>18</v>
      </c>
      <c r="P2131">
        <f>WEEKDAY(tbl_salesdata[[#This Row],[Order Date]],2)</f>
        <v>2</v>
      </c>
      <c r="Q2131" t="str">
        <f>TEXT(tbl_salesdata[[#This Row],[Order Date]],"dddd")</f>
        <v>Tuesday</v>
      </c>
      <c r="R2131" t="str">
        <f>IF(tbl_salesdata[[#This Row],[Weekdaynum]]&gt;5,"Yes","No")</f>
        <v>No</v>
      </c>
    </row>
    <row r="2132" spans="1:18" hidden="1" x14ac:dyDescent="0.35">
      <c r="A2132">
        <v>307577550</v>
      </c>
      <c r="B2132" s="3">
        <v>43305</v>
      </c>
      <c r="C2132" s="3">
        <v>43326</v>
      </c>
      <c r="D2132" t="s">
        <v>16</v>
      </c>
      <c r="E2132" t="s">
        <v>12</v>
      </c>
      <c r="F2132" t="s">
        <v>30</v>
      </c>
      <c r="G2132" t="s">
        <v>14</v>
      </c>
      <c r="H2132" t="s">
        <v>34</v>
      </c>
      <c r="I2132" s="9">
        <v>7887</v>
      </c>
      <c r="J2132" s="9">
        <v>81.73</v>
      </c>
      <c r="K2132" s="9">
        <v>56.67</v>
      </c>
      <c r="L2132" s="9">
        <f>tbl_salesdata[[#This Row],[Units Sold]]*tbl_salesdata[[#This Row],[Unit Cost]]</f>
        <v>446956.29000000004</v>
      </c>
      <c r="M2132" s="9">
        <f>tbl_salesdata[[#This Row],[Units Sold]]*tbl_salesdata[[#This Row],[Unit Price]]</f>
        <v>644604.51</v>
      </c>
      <c r="N2132" s="9">
        <f>tbl_salesdata[[#This Row],[Total Sales]]-tbl_salesdata[[#This Row],[Total Cost]]</f>
        <v>197648.21999999997</v>
      </c>
      <c r="O2132">
        <f>tbl_salesdata[[#This Row],[Ship Date]]-tbl_salesdata[[#This Row],[Order Date]]</f>
        <v>21</v>
      </c>
      <c r="P2132">
        <f>WEEKDAY(tbl_salesdata[[#This Row],[Order Date]],2)</f>
        <v>2</v>
      </c>
      <c r="Q2132" t="str">
        <f>TEXT(tbl_salesdata[[#This Row],[Order Date]],"dddd")</f>
        <v>Tuesday</v>
      </c>
      <c r="R2132" t="str">
        <f>IF(tbl_salesdata[[#This Row],[Weekdaynum]]&gt;5,"Yes","No")</f>
        <v>No</v>
      </c>
    </row>
    <row r="2133" spans="1:18" x14ac:dyDescent="0.35">
      <c r="A2133">
        <v>626011979</v>
      </c>
      <c r="B2133" s="3">
        <v>44198</v>
      </c>
      <c r="C2133" s="3">
        <v>44218</v>
      </c>
      <c r="D2133" t="s">
        <v>122</v>
      </c>
      <c r="E2133" t="s">
        <v>21</v>
      </c>
      <c r="F2133" t="s">
        <v>33</v>
      </c>
      <c r="G2133" t="s">
        <v>18</v>
      </c>
      <c r="H2133" t="s">
        <v>26</v>
      </c>
      <c r="I2133" s="9">
        <v>9711</v>
      </c>
      <c r="J2133" s="9">
        <v>109.28</v>
      </c>
      <c r="K2133" s="9">
        <v>35.840000000000003</v>
      </c>
      <c r="L2133" s="9">
        <f>tbl_salesdata[[#This Row],[Units Sold]]*tbl_salesdata[[#This Row],[Unit Cost]]</f>
        <v>348042.24000000005</v>
      </c>
      <c r="M2133" s="9">
        <f>tbl_salesdata[[#This Row],[Units Sold]]*tbl_salesdata[[#This Row],[Unit Price]]</f>
        <v>1061218.08</v>
      </c>
      <c r="N2133" s="9">
        <f>tbl_salesdata[[#This Row],[Total Sales]]-tbl_salesdata[[#This Row],[Total Cost]]</f>
        <v>713175.84000000008</v>
      </c>
      <c r="O2133">
        <f>tbl_salesdata[[#This Row],[Ship Date]]-tbl_salesdata[[#This Row],[Order Date]]</f>
        <v>20</v>
      </c>
      <c r="P2133">
        <f>WEEKDAY(tbl_salesdata[[#This Row],[Order Date]],2)</f>
        <v>6</v>
      </c>
      <c r="Q2133" t="str">
        <f>TEXT(tbl_salesdata[[#This Row],[Order Date]],"dddd")</f>
        <v>Saturday</v>
      </c>
      <c r="R2133" t="str">
        <f>IF(tbl_salesdata[[#This Row],[Weekdaynum]]&gt;5,"Yes","No")</f>
        <v>Yes</v>
      </c>
    </row>
    <row r="2134" spans="1:18" hidden="1" x14ac:dyDescent="0.35">
      <c r="A2134">
        <v>943274819</v>
      </c>
      <c r="B2134" s="3">
        <v>43504</v>
      </c>
      <c r="C2134" s="3">
        <v>43513</v>
      </c>
      <c r="D2134" t="s">
        <v>102</v>
      </c>
      <c r="E2134" t="s">
        <v>21</v>
      </c>
      <c r="F2134" t="s">
        <v>17</v>
      </c>
      <c r="G2134" t="s">
        <v>14</v>
      </c>
      <c r="H2134" t="s">
        <v>15</v>
      </c>
      <c r="I2134" s="9">
        <v>4836</v>
      </c>
      <c r="J2134" s="9">
        <v>152.58000000000001</v>
      </c>
      <c r="K2134" s="9">
        <v>97.44</v>
      </c>
      <c r="L2134" s="9">
        <f>tbl_salesdata[[#This Row],[Units Sold]]*tbl_salesdata[[#This Row],[Unit Cost]]</f>
        <v>471219.83999999997</v>
      </c>
      <c r="M2134" s="9">
        <f>tbl_salesdata[[#This Row],[Units Sold]]*tbl_salesdata[[#This Row],[Unit Price]]</f>
        <v>737876.88</v>
      </c>
      <c r="N2134" s="9">
        <f>tbl_salesdata[[#This Row],[Total Sales]]-tbl_salesdata[[#This Row],[Total Cost]]</f>
        <v>266657.04000000004</v>
      </c>
      <c r="O2134">
        <f>tbl_salesdata[[#This Row],[Ship Date]]-tbl_salesdata[[#This Row],[Order Date]]</f>
        <v>9</v>
      </c>
      <c r="P2134">
        <f>WEEKDAY(tbl_salesdata[[#This Row],[Order Date]],2)</f>
        <v>5</v>
      </c>
      <c r="Q2134" t="str">
        <f>TEXT(tbl_salesdata[[#This Row],[Order Date]],"dddd")</f>
        <v>Friday</v>
      </c>
      <c r="R2134" t="str">
        <f>IF(tbl_salesdata[[#This Row],[Weekdaynum]]&gt;5,"Yes","No")</f>
        <v>No</v>
      </c>
    </row>
    <row r="2135" spans="1:18" x14ac:dyDescent="0.35">
      <c r="A2135">
        <v>824331510</v>
      </c>
      <c r="B2135" s="3">
        <v>42070</v>
      </c>
      <c r="C2135" s="3">
        <v>42077</v>
      </c>
      <c r="D2135" t="s">
        <v>166</v>
      </c>
      <c r="E2135" t="s">
        <v>38</v>
      </c>
      <c r="F2135" t="s">
        <v>68</v>
      </c>
      <c r="G2135" t="s">
        <v>14</v>
      </c>
      <c r="H2135" t="s">
        <v>26</v>
      </c>
      <c r="I2135" s="9">
        <v>6867</v>
      </c>
      <c r="J2135" s="9">
        <v>154.06</v>
      </c>
      <c r="K2135" s="9">
        <v>90.93</v>
      </c>
      <c r="L2135" s="9">
        <f>tbl_salesdata[[#This Row],[Units Sold]]*tbl_salesdata[[#This Row],[Unit Cost]]</f>
        <v>624416.31000000006</v>
      </c>
      <c r="M2135" s="9">
        <f>tbl_salesdata[[#This Row],[Units Sold]]*tbl_salesdata[[#This Row],[Unit Price]]</f>
        <v>1057930.02</v>
      </c>
      <c r="N2135" s="9">
        <f>tbl_salesdata[[#This Row],[Total Sales]]-tbl_salesdata[[#This Row],[Total Cost]]</f>
        <v>433513.70999999996</v>
      </c>
      <c r="O2135">
        <f>tbl_salesdata[[#This Row],[Ship Date]]-tbl_salesdata[[#This Row],[Order Date]]</f>
        <v>7</v>
      </c>
      <c r="P2135">
        <f>WEEKDAY(tbl_salesdata[[#This Row],[Order Date]],2)</f>
        <v>6</v>
      </c>
      <c r="Q2135" t="str">
        <f>TEXT(tbl_salesdata[[#This Row],[Order Date]],"dddd")</f>
        <v>Saturday</v>
      </c>
      <c r="R2135" t="str">
        <f>IF(tbl_salesdata[[#This Row],[Weekdaynum]]&gt;5,"Yes","No")</f>
        <v>Yes</v>
      </c>
    </row>
    <row r="2136" spans="1:18" x14ac:dyDescent="0.35">
      <c r="A2136">
        <v>804683148</v>
      </c>
      <c r="B2136" s="3">
        <v>44450</v>
      </c>
      <c r="C2136" s="3">
        <v>44462</v>
      </c>
      <c r="D2136" t="s">
        <v>147</v>
      </c>
      <c r="E2136" t="s">
        <v>38</v>
      </c>
      <c r="F2136" t="s">
        <v>47</v>
      </c>
      <c r="G2136" t="s">
        <v>14</v>
      </c>
      <c r="H2136" t="s">
        <v>15</v>
      </c>
      <c r="I2136" s="9">
        <v>2480</v>
      </c>
      <c r="J2136" s="9">
        <v>421.89</v>
      </c>
      <c r="K2136" s="9">
        <v>364.69</v>
      </c>
      <c r="L2136" s="9">
        <f>tbl_salesdata[[#This Row],[Units Sold]]*tbl_salesdata[[#This Row],[Unit Cost]]</f>
        <v>904431.2</v>
      </c>
      <c r="M2136" s="9">
        <f>tbl_salesdata[[#This Row],[Units Sold]]*tbl_salesdata[[#This Row],[Unit Price]]</f>
        <v>1046287.2</v>
      </c>
      <c r="N2136" s="9">
        <f>tbl_salesdata[[#This Row],[Total Sales]]-tbl_salesdata[[#This Row],[Total Cost]]</f>
        <v>141856</v>
      </c>
      <c r="O2136">
        <f>tbl_salesdata[[#This Row],[Ship Date]]-tbl_salesdata[[#This Row],[Order Date]]</f>
        <v>12</v>
      </c>
      <c r="P2136">
        <f>WEEKDAY(tbl_salesdata[[#This Row],[Order Date]],2)</f>
        <v>6</v>
      </c>
      <c r="Q2136" t="str">
        <f>TEXT(tbl_salesdata[[#This Row],[Order Date]],"dddd")</f>
        <v>Saturday</v>
      </c>
      <c r="R2136" t="str">
        <f>IF(tbl_salesdata[[#This Row],[Weekdaynum]]&gt;5,"Yes","No")</f>
        <v>Yes</v>
      </c>
    </row>
    <row r="2137" spans="1:18" hidden="1" x14ac:dyDescent="0.35">
      <c r="A2137">
        <v>313821303</v>
      </c>
      <c r="B2137" s="3">
        <v>44900</v>
      </c>
      <c r="C2137" s="3">
        <v>44906</v>
      </c>
      <c r="D2137" t="s">
        <v>145</v>
      </c>
      <c r="E2137" t="s">
        <v>21</v>
      </c>
      <c r="F2137" t="s">
        <v>40</v>
      </c>
      <c r="G2137" t="s">
        <v>14</v>
      </c>
      <c r="H2137" t="s">
        <v>34</v>
      </c>
      <c r="I2137" s="9">
        <v>5552</v>
      </c>
      <c r="J2137" s="9">
        <v>651.21</v>
      </c>
      <c r="K2137" s="9">
        <v>524.96</v>
      </c>
      <c r="L2137" s="9">
        <f>tbl_salesdata[[#This Row],[Units Sold]]*tbl_salesdata[[#This Row],[Unit Cost]]</f>
        <v>2914577.9200000004</v>
      </c>
      <c r="M2137" s="9">
        <f>tbl_salesdata[[#This Row],[Units Sold]]*tbl_salesdata[[#This Row],[Unit Price]]</f>
        <v>3615517.9200000004</v>
      </c>
      <c r="N2137" s="9">
        <f>tbl_salesdata[[#This Row],[Total Sales]]-tbl_salesdata[[#This Row],[Total Cost]]</f>
        <v>700940</v>
      </c>
      <c r="O2137">
        <f>tbl_salesdata[[#This Row],[Ship Date]]-tbl_salesdata[[#This Row],[Order Date]]</f>
        <v>6</v>
      </c>
      <c r="P2137">
        <f>WEEKDAY(tbl_salesdata[[#This Row],[Order Date]],2)</f>
        <v>1</v>
      </c>
      <c r="Q2137" t="str">
        <f>TEXT(tbl_salesdata[[#This Row],[Order Date]],"dddd")</f>
        <v>Monday</v>
      </c>
      <c r="R2137" t="str">
        <f>IF(tbl_salesdata[[#This Row],[Weekdaynum]]&gt;5,"Yes","No")</f>
        <v>No</v>
      </c>
    </row>
    <row r="2138" spans="1:18" hidden="1" x14ac:dyDescent="0.35">
      <c r="A2138">
        <v>431753098</v>
      </c>
      <c r="B2138" s="3">
        <v>42249</v>
      </c>
      <c r="C2138" s="3">
        <v>42257</v>
      </c>
      <c r="D2138" t="s">
        <v>195</v>
      </c>
      <c r="E2138" t="s">
        <v>21</v>
      </c>
      <c r="F2138" t="s">
        <v>22</v>
      </c>
      <c r="G2138" t="s">
        <v>14</v>
      </c>
      <c r="H2138" t="s">
        <v>15</v>
      </c>
      <c r="I2138" s="9">
        <v>4191</v>
      </c>
      <c r="J2138" s="9">
        <v>47.45</v>
      </c>
      <c r="K2138" s="9">
        <v>31.79</v>
      </c>
      <c r="L2138" s="9">
        <f>tbl_salesdata[[#This Row],[Units Sold]]*tbl_salesdata[[#This Row],[Unit Cost]]</f>
        <v>133231.88999999998</v>
      </c>
      <c r="M2138" s="9">
        <f>tbl_salesdata[[#This Row],[Units Sold]]*tbl_salesdata[[#This Row],[Unit Price]]</f>
        <v>198862.95</v>
      </c>
      <c r="N2138" s="9">
        <f>tbl_salesdata[[#This Row],[Total Sales]]-tbl_salesdata[[#This Row],[Total Cost]]</f>
        <v>65631.060000000027</v>
      </c>
      <c r="O2138">
        <f>tbl_salesdata[[#This Row],[Ship Date]]-tbl_salesdata[[#This Row],[Order Date]]</f>
        <v>8</v>
      </c>
      <c r="P2138">
        <f>WEEKDAY(tbl_salesdata[[#This Row],[Order Date]],2)</f>
        <v>3</v>
      </c>
      <c r="Q2138" t="str">
        <f>TEXT(tbl_salesdata[[#This Row],[Order Date]],"dddd")</f>
        <v>Wednesday</v>
      </c>
      <c r="R2138" t="str">
        <f>IF(tbl_salesdata[[#This Row],[Weekdaynum]]&gt;5,"Yes","No")</f>
        <v>No</v>
      </c>
    </row>
    <row r="2139" spans="1:18" hidden="1" x14ac:dyDescent="0.35">
      <c r="A2139">
        <v>368589007</v>
      </c>
      <c r="B2139" s="3">
        <v>44377</v>
      </c>
      <c r="C2139" s="3">
        <v>44398</v>
      </c>
      <c r="D2139" t="s">
        <v>180</v>
      </c>
      <c r="E2139" t="s">
        <v>24</v>
      </c>
      <c r="F2139" t="s">
        <v>13</v>
      </c>
      <c r="G2139" t="s">
        <v>14</v>
      </c>
      <c r="H2139" t="s">
        <v>15</v>
      </c>
      <c r="I2139" s="9">
        <v>2533</v>
      </c>
      <c r="J2139" s="9">
        <v>255.28</v>
      </c>
      <c r="K2139" s="9">
        <v>159.41999999999999</v>
      </c>
      <c r="L2139" s="9">
        <f>tbl_salesdata[[#This Row],[Units Sold]]*tbl_salesdata[[#This Row],[Unit Cost]]</f>
        <v>403810.86</v>
      </c>
      <c r="M2139" s="9">
        <f>tbl_salesdata[[#This Row],[Units Sold]]*tbl_salesdata[[#This Row],[Unit Price]]</f>
        <v>646624.24</v>
      </c>
      <c r="N2139" s="9">
        <f>tbl_salesdata[[#This Row],[Total Sales]]-tbl_salesdata[[#This Row],[Total Cost]]</f>
        <v>242813.38</v>
      </c>
      <c r="O2139">
        <f>tbl_salesdata[[#This Row],[Ship Date]]-tbl_salesdata[[#This Row],[Order Date]]</f>
        <v>21</v>
      </c>
      <c r="P2139">
        <f>WEEKDAY(tbl_salesdata[[#This Row],[Order Date]],2)</f>
        <v>3</v>
      </c>
      <c r="Q2139" t="str">
        <f>TEXT(tbl_salesdata[[#This Row],[Order Date]],"dddd")</f>
        <v>Wednesday</v>
      </c>
      <c r="R2139" t="str">
        <f>IF(tbl_salesdata[[#This Row],[Weekdaynum]]&gt;5,"Yes","No")</f>
        <v>No</v>
      </c>
    </row>
    <row r="2140" spans="1:18" hidden="1" x14ac:dyDescent="0.35">
      <c r="A2140">
        <v>247815358</v>
      </c>
      <c r="B2140" s="3">
        <v>44539</v>
      </c>
      <c r="C2140" s="3">
        <v>44543</v>
      </c>
      <c r="D2140" t="s">
        <v>69</v>
      </c>
      <c r="E2140" t="s">
        <v>38</v>
      </c>
      <c r="F2140" t="s">
        <v>68</v>
      </c>
      <c r="G2140" t="s">
        <v>18</v>
      </c>
      <c r="H2140" t="s">
        <v>15</v>
      </c>
      <c r="I2140" s="9">
        <v>2926</v>
      </c>
      <c r="J2140" s="9">
        <v>154.06</v>
      </c>
      <c r="K2140" s="9">
        <v>90.93</v>
      </c>
      <c r="L2140" s="9">
        <f>tbl_salesdata[[#This Row],[Units Sold]]*tbl_salesdata[[#This Row],[Unit Cost]]</f>
        <v>266061.18</v>
      </c>
      <c r="M2140" s="9">
        <f>tbl_salesdata[[#This Row],[Units Sold]]*tbl_salesdata[[#This Row],[Unit Price]]</f>
        <v>450779.56</v>
      </c>
      <c r="N2140" s="9">
        <f>tbl_salesdata[[#This Row],[Total Sales]]-tbl_salesdata[[#This Row],[Total Cost]]</f>
        <v>184718.38</v>
      </c>
      <c r="O2140">
        <f>tbl_salesdata[[#This Row],[Ship Date]]-tbl_salesdata[[#This Row],[Order Date]]</f>
        <v>4</v>
      </c>
      <c r="P2140">
        <f>WEEKDAY(tbl_salesdata[[#This Row],[Order Date]],2)</f>
        <v>4</v>
      </c>
      <c r="Q2140" t="str">
        <f>TEXT(tbl_salesdata[[#This Row],[Order Date]],"dddd")</f>
        <v>Thursday</v>
      </c>
      <c r="R2140" t="str">
        <f>IF(tbl_salesdata[[#This Row],[Weekdaynum]]&gt;5,"Yes","No")</f>
        <v>No</v>
      </c>
    </row>
    <row r="2141" spans="1:18" hidden="1" x14ac:dyDescent="0.35">
      <c r="A2141">
        <v>263230979</v>
      </c>
      <c r="B2141" s="3">
        <v>44076</v>
      </c>
      <c r="C2141" s="3">
        <v>44091</v>
      </c>
      <c r="D2141" t="s">
        <v>151</v>
      </c>
      <c r="E2141" t="s">
        <v>32</v>
      </c>
      <c r="F2141" t="s">
        <v>33</v>
      </c>
      <c r="G2141" t="s">
        <v>14</v>
      </c>
      <c r="H2141" t="s">
        <v>26</v>
      </c>
      <c r="I2141" s="9">
        <v>4751</v>
      </c>
      <c r="J2141" s="9">
        <v>109.28</v>
      </c>
      <c r="K2141" s="9">
        <v>35.840000000000003</v>
      </c>
      <c r="L2141" s="9">
        <f>tbl_salesdata[[#This Row],[Units Sold]]*tbl_salesdata[[#This Row],[Unit Cost]]</f>
        <v>170275.84000000003</v>
      </c>
      <c r="M2141" s="9">
        <f>tbl_salesdata[[#This Row],[Units Sold]]*tbl_salesdata[[#This Row],[Unit Price]]</f>
        <v>519189.28</v>
      </c>
      <c r="N2141" s="9">
        <f>tbl_salesdata[[#This Row],[Total Sales]]-tbl_salesdata[[#This Row],[Total Cost]]</f>
        <v>348913.44</v>
      </c>
      <c r="O2141">
        <f>tbl_salesdata[[#This Row],[Ship Date]]-tbl_salesdata[[#This Row],[Order Date]]</f>
        <v>15</v>
      </c>
      <c r="P2141">
        <f>WEEKDAY(tbl_salesdata[[#This Row],[Order Date]],2)</f>
        <v>3</v>
      </c>
      <c r="Q2141" t="str">
        <f>TEXT(tbl_salesdata[[#This Row],[Order Date]],"dddd")</f>
        <v>Wednesday</v>
      </c>
      <c r="R2141" t="str">
        <f>IF(tbl_salesdata[[#This Row],[Weekdaynum]]&gt;5,"Yes","No")</f>
        <v>No</v>
      </c>
    </row>
    <row r="2142" spans="1:18" hidden="1" x14ac:dyDescent="0.35">
      <c r="A2142">
        <v>228947198</v>
      </c>
      <c r="B2142" s="3">
        <v>44717</v>
      </c>
      <c r="C2142" s="3">
        <v>44728</v>
      </c>
      <c r="D2142" t="s">
        <v>182</v>
      </c>
      <c r="E2142" t="s">
        <v>12</v>
      </c>
      <c r="F2142" t="s">
        <v>17</v>
      </c>
      <c r="G2142" t="s">
        <v>18</v>
      </c>
      <c r="H2142" t="s">
        <v>19</v>
      </c>
      <c r="I2142" s="9">
        <v>9418</v>
      </c>
      <c r="J2142" s="9">
        <v>152.58000000000001</v>
      </c>
      <c r="K2142" s="9">
        <v>97.44</v>
      </c>
      <c r="L2142" s="9">
        <f>tbl_salesdata[[#This Row],[Units Sold]]*tbl_salesdata[[#This Row],[Unit Cost]]</f>
        <v>917689.91999999993</v>
      </c>
      <c r="M2142" s="9">
        <f>tbl_salesdata[[#This Row],[Units Sold]]*tbl_salesdata[[#This Row],[Unit Price]]</f>
        <v>1436998.4400000002</v>
      </c>
      <c r="N2142" s="9">
        <f>tbl_salesdata[[#This Row],[Total Sales]]-tbl_salesdata[[#This Row],[Total Cost]]</f>
        <v>519308.52000000025</v>
      </c>
      <c r="O2142">
        <f>tbl_salesdata[[#This Row],[Ship Date]]-tbl_salesdata[[#This Row],[Order Date]]</f>
        <v>11</v>
      </c>
      <c r="P2142">
        <f>WEEKDAY(tbl_salesdata[[#This Row],[Order Date]],2)</f>
        <v>7</v>
      </c>
      <c r="Q2142" t="str">
        <f>TEXT(tbl_salesdata[[#This Row],[Order Date]],"dddd")</f>
        <v>Sunday</v>
      </c>
      <c r="R2142" t="str">
        <f>IF(tbl_salesdata[[#This Row],[Weekdaynum]]&gt;5,"Yes","No")</f>
        <v>Yes</v>
      </c>
    </row>
    <row r="2143" spans="1:18" hidden="1" x14ac:dyDescent="0.35">
      <c r="A2143">
        <v>929387843</v>
      </c>
      <c r="B2143" s="3">
        <v>43233</v>
      </c>
      <c r="C2143" s="3">
        <v>43244</v>
      </c>
      <c r="D2143" t="s">
        <v>167</v>
      </c>
      <c r="E2143" t="s">
        <v>38</v>
      </c>
      <c r="F2143" t="s">
        <v>68</v>
      </c>
      <c r="G2143" t="s">
        <v>18</v>
      </c>
      <c r="H2143" t="s">
        <v>19</v>
      </c>
      <c r="I2143" s="9">
        <v>5371</v>
      </c>
      <c r="J2143" s="9">
        <v>154.06</v>
      </c>
      <c r="K2143" s="9">
        <v>90.93</v>
      </c>
      <c r="L2143" s="9">
        <f>tbl_salesdata[[#This Row],[Units Sold]]*tbl_salesdata[[#This Row],[Unit Cost]]</f>
        <v>488385.03</v>
      </c>
      <c r="M2143" s="9">
        <f>tbl_salesdata[[#This Row],[Units Sold]]*tbl_salesdata[[#This Row],[Unit Price]]</f>
        <v>827456.26</v>
      </c>
      <c r="N2143" s="9">
        <f>tbl_salesdata[[#This Row],[Total Sales]]-tbl_salesdata[[#This Row],[Total Cost]]</f>
        <v>339071.23</v>
      </c>
      <c r="O2143">
        <f>tbl_salesdata[[#This Row],[Ship Date]]-tbl_salesdata[[#This Row],[Order Date]]</f>
        <v>11</v>
      </c>
      <c r="P2143">
        <f>WEEKDAY(tbl_salesdata[[#This Row],[Order Date]],2)</f>
        <v>7</v>
      </c>
      <c r="Q2143" t="str">
        <f>TEXT(tbl_salesdata[[#This Row],[Order Date]],"dddd")</f>
        <v>Sunday</v>
      </c>
      <c r="R2143" t="str">
        <f>IF(tbl_salesdata[[#This Row],[Weekdaynum]]&gt;5,"Yes","No")</f>
        <v>Yes</v>
      </c>
    </row>
    <row r="2144" spans="1:18" hidden="1" x14ac:dyDescent="0.35">
      <c r="A2144">
        <v>969289243</v>
      </c>
      <c r="B2144" s="3">
        <v>44558</v>
      </c>
      <c r="C2144" s="3">
        <v>44566</v>
      </c>
      <c r="D2144" t="s">
        <v>35</v>
      </c>
      <c r="E2144" t="s">
        <v>21</v>
      </c>
      <c r="F2144" t="s">
        <v>76</v>
      </c>
      <c r="G2144" t="s">
        <v>14</v>
      </c>
      <c r="H2144" t="s">
        <v>19</v>
      </c>
      <c r="I2144" s="9">
        <v>3082</v>
      </c>
      <c r="J2144" s="9">
        <v>668.27</v>
      </c>
      <c r="K2144" s="9">
        <v>502.54</v>
      </c>
      <c r="L2144" s="9">
        <f>tbl_salesdata[[#This Row],[Units Sold]]*tbl_salesdata[[#This Row],[Unit Cost]]</f>
        <v>1548828.28</v>
      </c>
      <c r="M2144" s="9">
        <f>tbl_salesdata[[#This Row],[Units Sold]]*tbl_salesdata[[#This Row],[Unit Price]]</f>
        <v>2059608.14</v>
      </c>
      <c r="N2144" s="9">
        <f>tbl_salesdata[[#This Row],[Total Sales]]-tbl_salesdata[[#This Row],[Total Cost]]</f>
        <v>510779.85999999987</v>
      </c>
      <c r="O2144">
        <f>tbl_salesdata[[#This Row],[Ship Date]]-tbl_salesdata[[#This Row],[Order Date]]</f>
        <v>8</v>
      </c>
      <c r="P2144">
        <f>WEEKDAY(tbl_salesdata[[#This Row],[Order Date]],2)</f>
        <v>2</v>
      </c>
      <c r="Q2144" t="str">
        <f>TEXT(tbl_salesdata[[#This Row],[Order Date]],"dddd")</f>
        <v>Tuesday</v>
      </c>
      <c r="R2144" t="str">
        <f>IF(tbl_salesdata[[#This Row],[Weekdaynum]]&gt;5,"Yes","No")</f>
        <v>No</v>
      </c>
    </row>
    <row r="2145" spans="1:18" x14ac:dyDescent="0.35">
      <c r="A2145">
        <v>930145299</v>
      </c>
      <c r="B2145" s="3">
        <v>43330</v>
      </c>
      <c r="C2145" s="3">
        <v>43346</v>
      </c>
      <c r="D2145" t="s">
        <v>153</v>
      </c>
      <c r="E2145" t="s">
        <v>38</v>
      </c>
      <c r="F2145" t="s">
        <v>33</v>
      </c>
      <c r="G2145" t="s">
        <v>14</v>
      </c>
      <c r="H2145" t="s">
        <v>19</v>
      </c>
      <c r="I2145" s="9">
        <v>9519</v>
      </c>
      <c r="J2145" s="9">
        <v>109.28</v>
      </c>
      <c r="K2145" s="9">
        <v>35.840000000000003</v>
      </c>
      <c r="L2145" s="9">
        <f>tbl_salesdata[[#This Row],[Units Sold]]*tbl_salesdata[[#This Row],[Unit Cost]]</f>
        <v>341160.96000000002</v>
      </c>
      <c r="M2145" s="9">
        <f>tbl_salesdata[[#This Row],[Units Sold]]*tbl_salesdata[[#This Row],[Unit Price]]</f>
        <v>1040236.3200000001</v>
      </c>
      <c r="N2145" s="9">
        <f>tbl_salesdata[[#This Row],[Total Sales]]-tbl_salesdata[[#This Row],[Total Cost]]</f>
        <v>699075.3600000001</v>
      </c>
      <c r="O2145">
        <f>tbl_salesdata[[#This Row],[Ship Date]]-tbl_salesdata[[#This Row],[Order Date]]</f>
        <v>16</v>
      </c>
      <c r="P2145">
        <f>WEEKDAY(tbl_salesdata[[#This Row],[Order Date]],2)</f>
        <v>6</v>
      </c>
      <c r="Q2145" t="str">
        <f>TEXT(tbl_salesdata[[#This Row],[Order Date]],"dddd")</f>
        <v>Saturday</v>
      </c>
      <c r="R2145" t="str">
        <f>IF(tbl_salesdata[[#This Row],[Weekdaynum]]&gt;5,"Yes","No")</f>
        <v>Yes</v>
      </c>
    </row>
    <row r="2146" spans="1:18" hidden="1" x14ac:dyDescent="0.35">
      <c r="A2146">
        <v>587982118</v>
      </c>
      <c r="B2146" s="3">
        <v>44493</v>
      </c>
      <c r="C2146" s="3">
        <v>44512</v>
      </c>
      <c r="D2146" t="s">
        <v>27</v>
      </c>
      <c r="E2146" t="s">
        <v>24</v>
      </c>
      <c r="F2146" t="s">
        <v>33</v>
      </c>
      <c r="G2146" t="s">
        <v>14</v>
      </c>
      <c r="H2146" t="s">
        <v>19</v>
      </c>
      <c r="I2146" s="9">
        <v>5830</v>
      </c>
      <c r="J2146" s="9">
        <v>109.28</v>
      </c>
      <c r="K2146" s="9">
        <v>35.840000000000003</v>
      </c>
      <c r="L2146" s="9">
        <f>tbl_salesdata[[#This Row],[Units Sold]]*tbl_salesdata[[#This Row],[Unit Cost]]</f>
        <v>208947.20000000001</v>
      </c>
      <c r="M2146" s="9">
        <f>tbl_salesdata[[#This Row],[Units Sold]]*tbl_salesdata[[#This Row],[Unit Price]]</f>
        <v>637102.4</v>
      </c>
      <c r="N2146" s="9">
        <f>tbl_salesdata[[#This Row],[Total Sales]]-tbl_salesdata[[#This Row],[Total Cost]]</f>
        <v>428155.2</v>
      </c>
      <c r="O2146">
        <f>tbl_salesdata[[#This Row],[Ship Date]]-tbl_salesdata[[#This Row],[Order Date]]</f>
        <v>19</v>
      </c>
      <c r="P2146">
        <f>WEEKDAY(tbl_salesdata[[#This Row],[Order Date]],2)</f>
        <v>7</v>
      </c>
      <c r="Q2146" t="str">
        <f>TEXT(tbl_salesdata[[#This Row],[Order Date]],"dddd")</f>
        <v>Sunday</v>
      </c>
      <c r="R2146" t="str">
        <f>IF(tbl_salesdata[[#This Row],[Weekdaynum]]&gt;5,"Yes","No")</f>
        <v>Yes</v>
      </c>
    </row>
    <row r="2147" spans="1:18" hidden="1" x14ac:dyDescent="0.35">
      <c r="A2147">
        <v>427808749</v>
      </c>
      <c r="B2147" s="3">
        <v>43564</v>
      </c>
      <c r="C2147" s="3">
        <v>43575</v>
      </c>
      <c r="D2147" t="s">
        <v>146</v>
      </c>
      <c r="E2147" t="s">
        <v>29</v>
      </c>
      <c r="F2147" t="s">
        <v>25</v>
      </c>
      <c r="G2147" t="s">
        <v>14</v>
      </c>
      <c r="H2147" t="s">
        <v>19</v>
      </c>
      <c r="I2147" s="9">
        <v>6971</v>
      </c>
      <c r="J2147" s="9">
        <v>205.7</v>
      </c>
      <c r="K2147" s="9">
        <v>117.11</v>
      </c>
      <c r="L2147" s="9">
        <f>tbl_salesdata[[#This Row],[Units Sold]]*tbl_salesdata[[#This Row],[Unit Cost]]</f>
        <v>816373.80999999994</v>
      </c>
      <c r="M2147" s="9">
        <f>tbl_salesdata[[#This Row],[Units Sold]]*tbl_salesdata[[#This Row],[Unit Price]]</f>
        <v>1433934.7</v>
      </c>
      <c r="N2147" s="9">
        <f>tbl_salesdata[[#This Row],[Total Sales]]-tbl_salesdata[[#This Row],[Total Cost]]</f>
        <v>617560.89</v>
      </c>
      <c r="O2147">
        <f>tbl_salesdata[[#This Row],[Ship Date]]-tbl_salesdata[[#This Row],[Order Date]]</f>
        <v>11</v>
      </c>
      <c r="P2147">
        <f>WEEKDAY(tbl_salesdata[[#This Row],[Order Date]],2)</f>
        <v>2</v>
      </c>
      <c r="Q2147" t="str">
        <f>TEXT(tbl_salesdata[[#This Row],[Order Date]],"dddd")</f>
        <v>Tuesday</v>
      </c>
      <c r="R2147" t="str">
        <f>IF(tbl_salesdata[[#This Row],[Weekdaynum]]&gt;5,"Yes","No")</f>
        <v>No</v>
      </c>
    </row>
    <row r="2148" spans="1:18" hidden="1" x14ac:dyDescent="0.35">
      <c r="A2148">
        <v>129166448</v>
      </c>
      <c r="B2148" s="3">
        <v>43294</v>
      </c>
      <c r="C2148" s="3">
        <v>43310</v>
      </c>
      <c r="D2148" t="s">
        <v>158</v>
      </c>
      <c r="E2148" t="s">
        <v>12</v>
      </c>
      <c r="F2148" t="s">
        <v>76</v>
      </c>
      <c r="G2148" t="s">
        <v>18</v>
      </c>
      <c r="H2148" t="s">
        <v>34</v>
      </c>
      <c r="I2148" s="9">
        <v>2077</v>
      </c>
      <c r="J2148" s="9">
        <v>668.27</v>
      </c>
      <c r="K2148" s="9">
        <v>502.54</v>
      </c>
      <c r="L2148" s="9">
        <f>tbl_salesdata[[#This Row],[Units Sold]]*tbl_salesdata[[#This Row],[Unit Cost]]</f>
        <v>1043775.5800000001</v>
      </c>
      <c r="M2148" s="9">
        <f>tbl_salesdata[[#This Row],[Units Sold]]*tbl_salesdata[[#This Row],[Unit Price]]</f>
        <v>1387996.79</v>
      </c>
      <c r="N2148" s="9">
        <f>tbl_salesdata[[#This Row],[Total Sales]]-tbl_salesdata[[#This Row],[Total Cost]]</f>
        <v>344221.20999999996</v>
      </c>
      <c r="O2148">
        <f>tbl_salesdata[[#This Row],[Ship Date]]-tbl_salesdata[[#This Row],[Order Date]]</f>
        <v>16</v>
      </c>
      <c r="P2148">
        <f>WEEKDAY(tbl_salesdata[[#This Row],[Order Date]],2)</f>
        <v>5</v>
      </c>
      <c r="Q2148" t="str">
        <f>TEXT(tbl_salesdata[[#This Row],[Order Date]],"dddd")</f>
        <v>Friday</v>
      </c>
      <c r="R2148" t="str">
        <f>IF(tbl_salesdata[[#This Row],[Weekdaynum]]&gt;5,"Yes","No")</f>
        <v>No</v>
      </c>
    </row>
    <row r="2149" spans="1:18" x14ac:dyDescent="0.35">
      <c r="A2149">
        <v>202546107</v>
      </c>
      <c r="B2149" s="3">
        <v>44128</v>
      </c>
      <c r="C2149" s="3">
        <v>44129</v>
      </c>
      <c r="D2149" t="s">
        <v>147</v>
      </c>
      <c r="E2149" t="s">
        <v>38</v>
      </c>
      <c r="F2149" t="s">
        <v>68</v>
      </c>
      <c r="G2149" t="s">
        <v>18</v>
      </c>
      <c r="H2149" t="s">
        <v>19</v>
      </c>
      <c r="I2149" s="9">
        <v>6749</v>
      </c>
      <c r="J2149" s="9">
        <v>154.06</v>
      </c>
      <c r="K2149" s="9">
        <v>90.93</v>
      </c>
      <c r="L2149" s="9">
        <f>tbl_salesdata[[#This Row],[Units Sold]]*tbl_salesdata[[#This Row],[Unit Cost]]</f>
        <v>613686.57000000007</v>
      </c>
      <c r="M2149" s="9">
        <f>tbl_salesdata[[#This Row],[Units Sold]]*tbl_salesdata[[#This Row],[Unit Price]]</f>
        <v>1039750.9400000001</v>
      </c>
      <c r="N2149" s="9">
        <f>tbl_salesdata[[#This Row],[Total Sales]]-tbl_salesdata[[#This Row],[Total Cost]]</f>
        <v>426064.37</v>
      </c>
      <c r="O2149">
        <f>tbl_salesdata[[#This Row],[Ship Date]]-tbl_salesdata[[#This Row],[Order Date]]</f>
        <v>1</v>
      </c>
      <c r="P2149">
        <f>WEEKDAY(tbl_salesdata[[#This Row],[Order Date]],2)</f>
        <v>6</v>
      </c>
      <c r="Q2149" t="str">
        <f>TEXT(tbl_salesdata[[#This Row],[Order Date]],"dddd")</f>
        <v>Saturday</v>
      </c>
      <c r="R2149" t="str">
        <f>IF(tbl_salesdata[[#This Row],[Weekdaynum]]&gt;5,"Yes","No")</f>
        <v>Yes</v>
      </c>
    </row>
    <row r="2150" spans="1:18" x14ac:dyDescent="0.35">
      <c r="A2150">
        <v>670534932</v>
      </c>
      <c r="B2150" s="3">
        <v>43617</v>
      </c>
      <c r="C2150" s="3">
        <v>43635</v>
      </c>
      <c r="D2150" t="s">
        <v>147</v>
      </c>
      <c r="E2150" t="s">
        <v>38</v>
      </c>
      <c r="F2150" t="s">
        <v>25</v>
      </c>
      <c r="G2150" t="s">
        <v>14</v>
      </c>
      <c r="H2150" t="s">
        <v>15</v>
      </c>
      <c r="I2150" s="9">
        <v>5042</v>
      </c>
      <c r="J2150" s="9">
        <v>205.7</v>
      </c>
      <c r="K2150" s="9">
        <v>117.11</v>
      </c>
      <c r="L2150" s="9">
        <f>tbl_salesdata[[#This Row],[Units Sold]]*tbl_salesdata[[#This Row],[Unit Cost]]</f>
        <v>590468.62</v>
      </c>
      <c r="M2150" s="9">
        <f>tbl_salesdata[[#This Row],[Units Sold]]*tbl_salesdata[[#This Row],[Unit Price]]</f>
        <v>1037139.3999999999</v>
      </c>
      <c r="N2150" s="9">
        <f>tbl_salesdata[[#This Row],[Total Sales]]-tbl_salesdata[[#This Row],[Total Cost]]</f>
        <v>446670.77999999991</v>
      </c>
      <c r="O2150">
        <f>tbl_salesdata[[#This Row],[Ship Date]]-tbl_salesdata[[#This Row],[Order Date]]</f>
        <v>18</v>
      </c>
      <c r="P2150">
        <f>WEEKDAY(tbl_salesdata[[#This Row],[Order Date]],2)</f>
        <v>6</v>
      </c>
      <c r="Q2150" t="str">
        <f>TEXT(tbl_salesdata[[#This Row],[Order Date]],"dddd")</f>
        <v>Saturday</v>
      </c>
      <c r="R2150" t="str">
        <f>IF(tbl_salesdata[[#This Row],[Weekdaynum]]&gt;5,"Yes","No")</f>
        <v>Yes</v>
      </c>
    </row>
    <row r="2151" spans="1:18" hidden="1" x14ac:dyDescent="0.35">
      <c r="A2151">
        <v>916976726</v>
      </c>
      <c r="B2151" s="3">
        <v>42034</v>
      </c>
      <c r="C2151" s="3">
        <v>42043</v>
      </c>
      <c r="D2151" t="s">
        <v>138</v>
      </c>
      <c r="E2151" t="s">
        <v>24</v>
      </c>
      <c r="F2151" t="s">
        <v>47</v>
      </c>
      <c r="G2151" t="s">
        <v>14</v>
      </c>
      <c r="H2151" t="s">
        <v>19</v>
      </c>
      <c r="I2151" s="9">
        <v>2645</v>
      </c>
      <c r="J2151" s="9">
        <v>421.89</v>
      </c>
      <c r="K2151" s="9">
        <v>364.69</v>
      </c>
      <c r="L2151" s="9">
        <f>tbl_salesdata[[#This Row],[Units Sold]]*tbl_salesdata[[#This Row],[Unit Cost]]</f>
        <v>964605.05</v>
      </c>
      <c r="M2151" s="9">
        <f>tbl_salesdata[[#This Row],[Units Sold]]*tbl_salesdata[[#This Row],[Unit Price]]</f>
        <v>1115899.05</v>
      </c>
      <c r="N2151" s="9">
        <f>tbl_salesdata[[#This Row],[Total Sales]]-tbl_salesdata[[#This Row],[Total Cost]]</f>
        <v>151294</v>
      </c>
      <c r="O2151">
        <f>tbl_salesdata[[#This Row],[Ship Date]]-tbl_salesdata[[#This Row],[Order Date]]</f>
        <v>9</v>
      </c>
      <c r="P2151">
        <f>WEEKDAY(tbl_salesdata[[#This Row],[Order Date]],2)</f>
        <v>5</v>
      </c>
      <c r="Q2151" t="str">
        <f>TEXT(tbl_salesdata[[#This Row],[Order Date]],"dddd")</f>
        <v>Friday</v>
      </c>
      <c r="R2151" t="str">
        <f>IF(tbl_salesdata[[#This Row],[Weekdaynum]]&gt;5,"Yes","No")</f>
        <v>No</v>
      </c>
    </row>
    <row r="2152" spans="1:18" x14ac:dyDescent="0.35">
      <c r="A2152">
        <v>355534589</v>
      </c>
      <c r="B2152" s="3">
        <v>42035</v>
      </c>
      <c r="C2152" s="3">
        <v>42039</v>
      </c>
      <c r="D2152" t="s">
        <v>176</v>
      </c>
      <c r="E2152" t="s">
        <v>21</v>
      </c>
      <c r="F2152" t="s">
        <v>33</v>
      </c>
      <c r="G2152" t="s">
        <v>14</v>
      </c>
      <c r="H2152" t="s">
        <v>34</v>
      </c>
      <c r="I2152" s="9">
        <v>9440</v>
      </c>
      <c r="J2152" s="9">
        <v>109.28</v>
      </c>
      <c r="K2152" s="9">
        <v>35.840000000000003</v>
      </c>
      <c r="L2152" s="9">
        <f>tbl_salesdata[[#This Row],[Units Sold]]*tbl_salesdata[[#This Row],[Unit Cost]]</f>
        <v>338329.60000000003</v>
      </c>
      <c r="M2152" s="9">
        <f>tbl_salesdata[[#This Row],[Units Sold]]*tbl_salesdata[[#This Row],[Unit Price]]</f>
        <v>1031603.2</v>
      </c>
      <c r="N2152" s="9">
        <f>tbl_salesdata[[#This Row],[Total Sales]]-tbl_salesdata[[#This Row],[Total Cost]]</f>
        <v>693273.59999999986</v>
      </c>
      <c r="O2152">
        <f>tbl_salesdata[[#This Row],[Ship Date]]-tbl_salesdata[[#This Row],[Order Date]]</f>
        <v>4</v>
      </c>
      <c r="P2152">
        <f>WEEKDAY(tbl_salesdata[[#This Row],[Order Date]],2)</f>
        <v>6</v>
      </c>
      <c r="Q2152" t="str">
        <f>TEXT(tbl_salesdata[[#This Row],[Order Date]],"dddd")</f>
        <v>Saturday</v>
      </c>
      <c r="R2152" t="str">
        <f>IF(tbl_salesdata[[#This Row],[Weekdaynum]]&gt;5,"Yes","No")</f>
        <v>Yes</v>
      </c>
    </row>
    <row r="2153" spans="1:18" hidden="1" x14ac:dyDescent="0.35">
      <c r="A2153">
        <v>290317428</v>
      </c>
      <c r="B2153" s="3">
        <v>42421</v>
      </c>
      <c r="C2153" s="3">
        <v>42436</v>
      </c>
      <c r="D2153" t="s">
        <v>178</v>
      </c>
      <c r="E2153" t="s">
        <v>21</v>
      </c>
      <c r="F2153" t="s">
        <v>47</v>
      </c>
      <c r="G2153" t="s">
        <v>14</v>
      </c>
      <c r="H2153" t="s">
        <v>15</v>
      </c>
      <c r="I2153" s="9">
        <v>233</v>
      </c>
      <c r="J2153" s="9">
        <v>421.89</v>
      </c>
      <c r="K2153" s="9">
        <v>364.69</v>
      </c>
      <c r="L2153" s="9">
        <f>tbl_salesdata[[#This Row],[Units Sold]]*tbl_salesdata[[#This Row],[Unit Cost]]</f>
        <v>84972.77</v>
      </c>
      <c r="M2153" s="9">
        <f>tbl_salesdata[[#This Row],[Units Sold]]*tbl_salesdata[[#This Row],[Unit Price]]</f>
        <v>98300.37</v>
      </c>
      <c r="N2153" s="9">
        <f>tbl_salesdata[[#This Row],[Total Sales]]-tbl_salesdata[[#This Row],[Total Cost]]</f>
        <v>13327.599999999991</v>
      </c>
      <c r="O2153">
        <f>tbl_salesdata[[#This Row],[Ship Date]]-tbl_salesdata[[#This Row],[Order Date]]</f>
        <v>15</v>
      </c>
      <c r="P2153">
        <f>WEEKDAY(tbl_salesdata[[#This Row],[Order Date]],2)</f>
        <v>7</v>
      </c>
      <c r="Q2153" t="str">
        <f>TEXT(tbl_salesdata[[#This Row],[Order Date]],"dddd")</f>
        <v>Sunday</v>
      </c>
      <c r="R2153" t="str">
        <f>IF(tbl_salesdata[[#This Row],[Weekdaynum]]&gt;5,"Yes","No")</f>
        <v>Yes</v>
      </c>
    </row>
    <row r="2154" spans="1:18" hidden="1" x14ac:dyDescent="0.35">
      <c r="A2154">
        <v>404074418</v>
      </c>
      <c r="B2154" s="3">
        <v>42544</v>
      </c>
      <c r="C2154" s="3">
        <v>42549</v>
      </c>
      <c r="D2154" t="s">
        <v>161</v>
      </c>
      <c r="E2154" t="s">
        <v>24</v>
      </c>
      <c r="F2154" t="s">
        <v>40</v>
      </c>
      <c r="G2154" t="s">
        <v>14</v>
      </c>
      <c r="H2154" t="s">
        <v>34</v>
      </c>
      <c r="I2154" s="9">
        <v>3455</v>
      </c>
      <c r="J2154" s="9">
        <v>651.21</v>
      </c>
      <c r="K2154" s="9">
        <v>524.96</v>
      </c>
      <c r="L2154" s="9">
        <f>tbl_salesdata[[#This Row],[Units Sold]]*tbl_salesdata[[#This Row],[Unit Cost]]</f>
        <v>1813736.8</v>
      </c>
      <c r="M2154" s="9">
        <f>tbl_salesdata[[#This Row],[Units Sold]]*tbl_salesdata[[#This Row],[Unit Price]]</f>
        <v>2249930.5500000003</v>
      </c>
      <c r="N2154" s="9">
        <f>tbl_salesdata[[#This Row],[Total Sales]]-tbl_salesdata[[#This Row],[Total Cost]]</f>
        <v>436193.75000000023</v>
      </c>
      <c r="O2154">
        <f>tbl_salesdata[[#This Row],[Ship Date]]-tbl_salesdata[[#This Row],[Order Date]]</f>
        <v>5</v>
      </c>
      <c r="P2154">
        <f>WEEKDAY(tbl_salesdata[[#This Row],[Order Date]],2)</f>
        <v>4</v>
      </c>
      <c r="Q2154" t="str">
        <f>TEXT(tbl_salesdata[[#This Row],[Order Date]],"dddd")</f>
        <v>Thursday</v>
      </c>
      <c r="R2154" t="str">
        <f>IF(tbl_salesdata[[#This Row],[Weekdaynum]]&gt;5,"Yes","No")</f>
        <v>No</v>
      </c>
    </row>
    <row r="2155" spans="1:18" hidden="1" x14ac:dyDescent="0.35">
      <c r="A2155">
        <v>850016772</v>
      </c>
      <c r="B2155" s="3">
        <v>44381</v>
      </c>
      <c r="C2155" s="3">
        <v>44386</v>
      </c>
      <c r="D2155" t="s">
        <v>207</v>
      </c>
      <c r="E2155" t="s">
        <v>51</v>
      </c>
      <c r="F2155" t="s">
        <v>17</v>
      </c>
      <c r="G2155" t="s">
        <v>18</v>
      </c>
      <c r="H2155" t="s">
        <v>34</v>
      </c>
      <c r="I2155" s="9">
        <v>7707</v>
      </c>
      <c r="J2155" s="9">
        <v>152.58000000000001</v>
      </c>
      <c r="K2155" s="9">
        <v>97.44</v>
      </c>
      <c r="L2155" s="9">
        <f>tbl_salesdata[[#This Row],[Units Sold]]*tbl_salesdata[[#This Row],[Unit Cost]]</f>
        <v>750970.08</v>
      </c>
      <c r="M2155" s="9">
        <f>tbl_salesdata[[#This Row],[Units Sold]]*tbl_salesdata[[#This Row],[Unit Price]]</f>
        <v>1175934.06</v>
      </c>
      <c r="N2155" s="9">
        <f>tbl_salesdata[[#This Row],[Total Sales]]-tbl_salesdata[[#This Row],[Total Cost]]</f>
        <v>424963.9800000001</v>
      </c>
      <c r="O2155">
        <f>tbl_salesdata[[#This Row],[Ship Date]]-tbl_salesdata[[#This Row],[Order Date]]</f>
        <v>5</v>
      </c>
      <c r="P2155">
        <f>WEEKDAY(tbl_salesdata[[#This Row],[Order Date]],2)</f>
        <v>7</v>
      </c>
      <c r="Q2155" t="str">
        <f>TEXT(tbl_salesdata[[#This Row],[Order Date]],"dddd")</f>
        <v>Sunday</v>
      </c>
      <c r="R2155" t="str">
        <f>IF(tbl_salesdata[[#This Row],[Weekdaynum]]&gt;5,"Yes","No")</f>
        <v>Yes</v>
      </c>
    </row>
    <row r="2156" spans="1:18" x14ac:dyDescent="0.35">
      <c r="A2156">
        <v>135526072</v>
      </c>
      <c r="B2156" s="3">
        <v>42063</v>
      </c>
      <c r="C2156" s="3">
        <v>42076</v>
      </c>
      <c r="D2156" t="s">
        <v>110</v>
      </c>
      <c r="E2156" t="s">
        <v>38</v>
      </c>
      <c r="F2156" t="s">
        <v>13</v>
      </c>
      <c r="G2156" t="s">
        <v>18</v>
      </c>
      <c r="H2156" t="s">
        <v>15</v>
      </c>
      <c r="I2156" s="9">
        <v>4031</v>
      </c>
      <c r="J2156" s="9">
        <v>255.28</v>
      </c>
      <c r="K2156" s="9">
        <v>159.41999999999999</v>
      </c>
      <c r="L2156" s="9">
        <f>tbl_salesdata[[#This Row],[Units Sold]]*tbl_salesdata[[#This Row],[Unit Cost]]</f>
        <v>642622.0199999999</v>
      </c>
      <c r="M2156" s="9">
        <f>tbl_salesdata[[#This Row],[Units Sold]]*tbl_salesdata[[#This Row],[Unit Price]]</f>
        <v>1029033.68</v>
      </c>
      <c r="N2156" s="9">
        <f>tbl_salesdata[[#This Row],[Total Sales]]-tbl_salesdata[[#This Row],[Total Cost]]</f>
        <v>386411.66000000015</v>
      </c>
      <c r="O2156">
        <f>tbl_salesdata[[#This Row],[Ship Date]]-tbl_salesdata[[#This Row],[Order Date]]</f>
        <v>13</v>
      </c>
      <c r="P2156">
        <f>WEEKDAY(tbl_salesdata[[#This Row],[Order Date]],2)</f>
        <v>6</v>
      </c>
      <c r="Q2156" t="str">
        <f>TEXT(tbl_salesdata[[#This Row],[Order Date]],"dddd")</f>
        <v>Saturday</v>
      </c>
      <c r="R2156" t="str">
        <f>IF(tbl_salesdata[[#This Row],[Weekdaynum]]&gt;5,"Yes","No")</f>
        <v>Yes</v>
      </c>
    </row>
    <row r="2157" spans="1:18" x14ac:dyDescent="0.35">
      <c r="A2157">
        <v>653939139</v>
      </c>
      <c r="B2157" s="3">
        <v>44086</v>
      </c>
      <c r="C2157" s="3">
        <v>44104</v>
      </c>
      <c r="D2157" t="s">
        <v>31</v>
      </c>
      <c r="E2157" t="s">
        <v>32</v>
      </c>
      <c r="F2157" t="s">
        <v>13</v>
      </c>
      <c r="G2157" t="s">
        <v>18</v>
      </c>
      <c r="H2157" t="s">
        <v>34</v>
      </c>
      <c r="I2157" s="9">
        <v>3978</v>
      </c>
      <c r="J2157" s="9">
        <v>255.28</v>
      </c>
      <c r="K2157" s="9">
        <v>159.41999999999999</v>
      </c>
      <c r="L2157" s="9">
        <f>tbl_salesdata[[#This Row],[Units Sold]]*tbl_salesdata[[#This Row],[Unit Cost]]</f>
        <v>634172.75999999989</v>
      </c>
      <c r="M2157" s="9">
        <f>tbl_salesdata[[#This Row],[Units Sold]]*tbl_salesdata[[#This Row],[Unit Price]]</f>
        <v>1015503.84</v>
      </c>
      <c r="N2157" s="9">
        <f>tbl_salesdata[[#This Row],[Total Sales]]-tbl_salesdata[[#This Row],[Total Cost]]</f>
        <v>381331.08000000007</v>
      </c>
      <c r="O2157">
        <f>tbl_salesdata[[#This Row],[Ship Date]]-tbl_salesdata[[#This Row],[Order Date]]</f>
        <v>18</v>
      </c>
      <c r="P2157">
        <f>WEEKDAY(tbl_salesdata[[#This Row],[Order Date]],2)</f>
        <v>6</v>
      </c>
      <c r="Q2157" t="str">
        <f>TEXT(tbl_salesdata[[#This Row],[Order Date]],"dddd")</f>
        <v>Saturday</v>
      </c>
      <c r="R2157" t="str">
        <f>IF(tbl_salesdata[[#This Row],[Weekdaynum]]&gt;5,"Yes","No")</f>
        <v>Yes</v>
      </c>
    </row>
    <row r="2158" spans="1:18" x14ac:dyDescent="0.35">
      <c r="A2158">
        <v>436999070</v>
      </c>
      <c r="B2158" s="3">
        <v>44100</v>
      </c>
      <c r="C2158" s="3">
        <v>44104</v>
      </c>
      <c r="D2158" t="s">
        <v>58</v>
      </c>
      <c r="E2158" t="s">
        <v>29</v>
      </c>
      <c r="F2158" t="s">
        <v>17</v>
      </c>
      <c r="G2158" t="s">
        <v>18</v>
      </c>
      <c r="H2158" t="s">
        <v>15</v>
      </c>
      <c r="I2158" s="9">
        <v>6591</v>
      </c>
      <c r="J2158" s="9">
        <v>152.58000000000001</v>
      </c>
      <c r="K2158" s="9">
        <v>97.44</v>
      </c>
      <c r="L2158" s="9">
        <f>tbl_salesdata[[#This Row],[Units Sold]]*tbl_salesdata[[#This Row],[Unit Cost]]</f>
        <v>642227.04</v>
      </c>
      <c r="M2158" s="9">
        <f>tbl_salesdata[[#This Row],[Units Sold]]*tbl_salesdata[[#This Row],[Unit Price]]</f>
        <v>1005654.78</v>
      </c>
      <c r="N2158" s="9">
        <f>tbl_salesdata[[#This Row],[Total Sales]]-tbl_salesdata[[#This Row],[Total Cost]]</f>
        <v>363427.74</v>
      </c>
      <c r="O2158">
        <f>tbl_salesdata[[#This Row],[Ship Date]]-tbl_salesdata[[#This Row],[Order Date]]</f>
        <v>4</v>
      </c>
      <c r="P2158">
        <f>WEEKDAY(tbl_salesdata[[#This Row],[Order Date]],2)</f>
        <v>6</v>
      </c>
      <c r="Q2158" t="str">
        <f>TEXT(tbl_salesdata[[#This Row],[Order Date]],"dddd")</f>
        <v>Saturday</v>
      </c>
      <c r="R2158" t="str">
        <f>IF(tbl_salesdata[[#This Row],[Weekdaynum]]&gt;5,"Yes","No")</f>
        <v>Yes</v>
      </c>
    </row>
    <row r="2159" spans="1:18" hidden="1" x14ac:dyDescent="0.35">
      <c r="A2159">
        <v>480053889</v>
      </c>
      <c r="B2159" s="3">
        <v>42730</v>
      </c>
      <c r="C2159" s="3">
        <v>42748</v>
      </c>
      <c r="D2159" t="s">
        <v>96</v>
      </c>
      <c r="E2159" t="s">
        <v>29</v>
      </c>
      <c r="F2159" t="s">
        <v>56</v>
      </c>
      <c r="G2159" t="s">
        <v>14</v>
      </c>
      <c r="H2159" t="s">
        <v>15</v>
      </c>
      <c r="I2159" s="9">
        <v>7469</v>
      </c>
      <c r="J2159" s="9">
        <v>9.33</v>
      </c>
      <c r="K2159" s="9">
        <v>6.92</v>
      </c>
      <c r="L2159" s="9">
        <f>tbl_salesdata[[#This Row],[Units Sold]]*tbl_salesdata[[#This Row],[Unit Cost]]</f>
        <v>51685.479999999996</v>
      </c>
      <c r="M2159" s="9">
        <f>tbl_salesdata[[#This Row],[Units Sold]]*tbl_salesdata[[#This Row],[Unit Price]]</f>
        <v>69685.77</v>
      </c>
      <c r="N2159" s="9">
        <f>tbl_salesdata[[#This Row],[Total Sales]]-tbl_salesdata[[#This Row],[Total Cost]]</f>
        <v>18000.290000000008</v>
      </c>
      <c r="O2159">
        <f>tbl_salesdata[[#This Row],[Ship Date]]-tbl_salesdata[[#This Row],[Order Date]]</f>
        <v>18</v>
      </c>
      <c r="P2159">
        <f>WEEKDAY(tbl_salesdata[[#This Row],[Order Date]],2)</f>
        <v>1</v>
      </c>
      <c r="Q2159" t="str">
        <f>TEXT(tbl_salesdata[[#This Row],[Order Date]],"dddd")</f>
        <v>Monday</v>
      </c>
      <c r="R2159" t="str">
        <f>IF(tbl_salesdata[[#This Row],[Weekdaynum]]&gt;5,"Yes","No")</f>
        <v>No</v>
      </c>
    </row>
    <row r="2160" spans="1:18" x14ac:dyDescent="0.35">
      <c r="A2160">
        <v>131876122</v>
      </c>
      <c r="B2160" s="3">
        <v>43568</v>
      </c>
      <c r="C2160" s="3">
        <v>43574</v>
      </c>
      <c r="D2160" t="s">
        <v>157</v>
      </c>
      <c r="E2160" t="s">
        <v>24</v>
      </c>
      <c r="F2160" t="s">
        <v>13</v>
      </c>
      <c r="G2160" t="s">
        <v>18</v>
      </c>
      <c r="H2160" t="s">
        <v>19</v>
      </c>
      <c r="I2160" s="9">
        <v>3930</v>
      </c>
      <c r="J2160" s="9">
        <v>255.28</v>
      </c>
      <c r="K2160" s="9">
        <v>159.41999999999999</v>
      </c>
      <c r="L2160" s="9">
        <f>tbl_salesdata[[#This Row],[Units Sold]]*tbl_salesdata[[#This Row],[Unit Cost]]</f>
        <v>626520.6</v>
      </c>
      <c r="M2160" s="9">
        <f>tbl_salesdata[[#This Row],[Units Sold]]*tbl_salesdata[[#This Row],[Unit Price]]</f>
        <v>1003250.4</v>
      </c>
      <c r="N2160" s="9">
        <f>tbl_salesdata[[#This Row],[Total Sales]]-tbl_salesdata[[#This Row],[Total Cost]]</f>
        <v>376729.80000000005</v>
      </c>
      <c r="O2160">
        <f>tbl_salesdata[[#This Row],[Ship Date]]-tbl_salesdata[[#This Row],[Order Date]]</f>
        <v>6</v>
      </c>
      <c r="P2160">
        <f>WEEKDAY(tbl_salesdata[[#This Row],[Order Date]],2)</f>
        <v>6</v>
      </c>
      <c r="Q2160" t="str">
        <f>TEXT(tbl_salesdata[[#This Row],[Order Date]],"dddd")</f>
        <v>Saturday</v>
      </c>
      <c r="R2160" t="str">
        <f>IF(tbl_salesdata[[#This Row],[Weekdaynum]]&gt;5,"Yes","No")</f>
        <v>Yes</v>
      </c>
    </row>
    <row r="2161" spans="1:18" hidden="1" x14ac:dyDescent="0.35">
      <c r="A2161">
        <v>738672912</v>
      </c>
      <c r="B2161" s="3">
        <v>43710</v>
      </c>
      <c r="C2161" s="3">
        <v>43724</v>
      </c>
      <c r="D2161" t="s">
        <v>124</v>
      </c>
      <c r="E2161" t="s">
        <v>38</v>
      </c>
      <c r="F2161" t="s">
        <v>30</v>
      </c>
      <c r="G2161" t="s">
        <v>14</v>
      </c>
      <c r="H2161" t="s">
        <v>19</v>
      </c>
      <c r="I2161" s="9">
        <v>8584</v>
      </c>
      <c r="J2161" s="9">
        <v>81.73</v>
      </c>
      <c r="K2161" s="9">
        <v>56.67</v>
      </c>
      <c r="L2161" s="9">
        <f>tbl_salesdata[[#This Row],[Units Sold]]*tbl_salesdata[[#This Row],[Unit Cost]]</f>
        <v>486455.28</v>
      </c>
      <c r="M2161" s="9">
        <f>tbl_salesdata[[#This Row],[Units Sold]]*tbl_salesdata[[#This Row],[Unit Price]]</f>
        <v>701570.32000000007</v>
      </c>
      <c r="N2161" s="9">
        <f>tbl_salesdata[[#This Row],[Total Sales]]-tbl_salesdata[[#This Row],[Total Cost]]</f>
        <v>215115.04000000004</v>
      </c>
      <c r="O2161">
        <f>tbl_salesdata[[#This Row],[Ship Date]]-tbl_salesdata[[#This Row],[Order Date]]</f>
        <v>14</v>
      </c>
      <c r="P2161">
        <f>WEEKDAY(tbl_salesdata[[#This Row],[Order Date]],2)</f>
        <v>1</v>
      </c>
      <c r="Q2161" t="str">
        <f>TEXT(tbl_salesdata[[#This Row],[Order Date]],"dddd")</f>
        <v>Monday</v>
      </c>
      <c r="R2161" t="str">
        <f>IF(tbl_salesdata[[#This Row],[Weekdaynum]]&gt;5,"Yes","No")</f>
        <v>No</v>
      </c>
    </row>
    <row r="2162" spans="1:18" hidden="1" x14ac:dyDescent="0.35">
      <c r="A2162">
        <v>105030000</v>
      </c>
      <c r="B2162" s="3">
        <v>42523</v>
      </c>
      <c r="C2162" s="3">
        <v>42542</v>
      </c>
      <c r="D2162" t="s">
        <v>116</v>
      </c>
      <c r="E2162" t="s">
        <v>21</v>
      </c>
      <c r="F2162" t="s">
        <v>33</v>
      </c>
      <c r="G2162" t="s">
        <v>18</v>
      </c>
      <c r="H2162" t="s">
        <v>19</v>
      </c>
      <c r="I2162" s="9">
        <v>9566</v>
      </c>
      <c r="J2162" s="9">
        <v>109.28</v>
      </c>
      <c r="K2162" s="9">
        <v>35.840000000000003</v>
      </c>
      <c r="L2162" s="9">
        <f>tbl_salesdata[[#This Row],[Units Sold]]*tbl_salesdata[[#This Row],[Unit Cost]]</f>
        <v>342845.44000000006</v>
      </c>
      <c r="M2162" s="9">
        <f>tbl_salesdata[[#This Row],[Units Sold]]*tbl_salesdata[[#This Row],[Unit Price]]</f>
        <v>1045372.48</v>
      </c>
      <c r="N2162" s="9">
        <f>tbl_salesdata[[#This Row],[Total Sales]]-tbl_salesdata[[#This Row],[Total Cost]]</f>
        <v>702527.03999999992</v>
      </c>
      <c r="O2162">
        <f>tbl_salesdata[[#This Row],[Ship Date]]-tbl_salesdata[[#This Row],[Order Date]]</f>
        <v>19</v>
      </c>
      <c r="P2162">
        <f>WEEKDAY(tbl_salesdata[[#This Row],[Order Date]],2)</f>
        <v>4</v>
      </c>
      <c r="Q2162" t="str">
        <f>TEXT(tbl_salesdata[[#This Row],[Order Date]],"dddd")</f>
        <v>Thursday</v>
      </c>
      <c r="R2162" t="str">
        <f>IF(tbl_salesdata[[#This Row],[Weekdaynum]]&gt;5,"Yes","No")</f>
        <v>No</v>
      </c>
    </row>
    <row r="2163" spans="1:18" hidden="1" x14ac:dyDescent="0.35">
      <c r="A2163">
        <v>960213077</v>
      </c>
      <c r="B2163" s="3">
        <v>42247</v>
      </c>
      <c r="C2163" s="3">
        <v>42266</v>
      </c>
      <c r="D2163" t="s">
        <v>79</v>
      </c>
      <c r="E2163" t="s">
        <v>21</v>
      </c>
      <c r="F2163" t="s">
        <v>22</v>
      </c>
      <c r="G2163" t="s">
        <v>14</v>
      </c>
      <c r="H2163" t="s">
        <v>34</v>
      </c>
      <c r="I2163" s="9">
        <v>7242</v>
      </c>
      <c r="J2163" s="9">
        <v>47.45</v>
      </c>
      <c r="K2163" s="9">
        <v>31.79</v>
      </c>
      <c r="L2163" s="9">
        <f>tbl_salesdata[[#This Row],[Units Sold]]*tbl_salesdata[[#This Row],[Unit Cost]]</f>
        <v>230223.18</v>
      </c>
      <c r="M2163" s="9">
        <f>tbl_salesdata[[#This Row],[Units Sold]]*tbl_salesdata[[#This Row],[Unit Price]]</f>
        <v>343632.9</v>
      </c>
      <c r="N2163" s="9">
        <f>tbl_salesdata[[#This Row],[Total Sales]]-tbl_salesdata[[#This Row],[Total Cost]]</f>
        <v>113409.72000000003</v>
      </c>
      <c r="O2163">
        <f>tbl_salesdata[[#This Row],[Ship Date]]-tbl_salesdata[[#This Row],[Order Date]]</f>
        <v>19</v>
      </c>
      <c r="P2163">
        <f>WEEKDAY(tbl_salesdata[[#This Row],[Order Date]],2)</f>
        <v>1</v>
      </c>
      <c r="Q2163" t="str">
        <f>TEXT(tbl_salesdata[[#This Row],[Order Date]],"dddd")</f>
        <v>Monday</v>
      </c>
      <c r="R2163" t="str">
        <f>IF(tbl_salesdata[[#This Row],[Weekdaynum]]&gt;5,"Yes","No")</f>
        <v>No</v>
      </c>
    </row>
    <row r="2164" spans="1:18" hidden="1" x14ac:dyDescent="0.35">
      <c r="A2164">
        <v>615208470</v>
      </c>
      <c r="B2164" s="3">
        <v>44062</v>
      </c>
      <c r="C2164" s="3">
        <v>44079</v>
      </c>
      <c r="D2164" t="s">
        <v>65</v>
      </c>
      <c r="E2164" t="s">
        <v>32</v>
      </c>
      <c r="F2164" t="s">
        <v>25</v>
      </c>
      <c r="G2164" t="s">
        <v>14</v>
      </c>
      <c r="H2164" t="s">
        <v>15</v>
      </c>
      <c r="I2164" s="9">
        <v>2713</v>
      </c>
      <c r="J2164" s="9">
        <v>205.7</v>
      </c>
      <c r="K2164" s="9">
        <v>117.11</v>
      </c>
      <c r="L2164" s="9">
        <f>tbl_salesdata[[#This Row],[Units Sold]]*tbl_salesdata[[#This Row],[Unit Cost]]</f>
        <v>317719.43</v>
      </c>
      <c r="M2164" s="9">
        <f>tbl_salesdata[[#This Row],[Units Sold]]*tbl_salesdata[[#This Row],[Unit Price]]</f>
        <v>558064.1</v>
      </c>
      <c r="N2164" s="9">
        <f>tbl_salesdata[[#This Row],[Total Sales]]-tbl_salesdata[[#This Row],[Total Cost]]</f>
        <v>240344.66999999998</v>
      </c>
      <c r="O2164">
        <f>tbl_salesdata[[#This Row],[Ship Date]]-tbl_salesdata[[#This Row],[Order Date]]</f>
        <v>17</v>
      </c>
      <c r="P2164">
        <f>WEEKDAY(tbl_salesdata[[#This Row],[Order Date]],2)</f>
        <v>3</v>
      </c>
      <c r="Q2164" t="str">
        <f>TEXT(tbl_salesdata[[#This Row],[Order Date]],"dddd")</f>
        <v>Wednesday</v>
      </c>
      <c r="R2164" t="str">
        <f>IF(tbl_salesdata[[#This Row],[Weekdaynum]]&gt;5,"Yes","No")</f>
        <v>No</v>
      </c>
    </row>
    <row r="2165" spans="1:18" hidden="1" x14ac:dyDescent="0.35">
      <c r="A2165">
        <v>951315009</v>
      </c>
      <c r="B2165" s="3">
        <v>43616</v>
      </c>
      <c r="C2165" s="3">
        <v>43627</v>
      </c>
      <c r="D2165" t="s">
        <v>207</v>
      </c>
      <c r="E2165" t="s">
        <v>51</v>
      </c>
      <c r="F2165" t="s">
        <v>42</v>
      </c>
      <c r="G2165" t="s">
        <v>18</v>
      </c>
      <c r="H2165" t="s">
        <v>34</v>
      </c>
      <c r="I2165" s="9">
        <v>4106</v>
      </c>
      <c r="J2165" s="9">
        <v>437.2</v>
      </c>
      <c r="K2165" s="9">
        <v>263.33</v>
      </c>
      <c r="L2165" s="9">
        <f>tbl_salesdata[[#This Row],[Units Sold]]*tbl_salesdata[[#This Row],[Unit Cost]]</f>
        <v>1081232.98</v>
      </c>
      <c r="M2165" s="9">
        <f>tbl_salesdata[[#This Row],[Units Sold]]*tbl_salesdata[[#This Row],[Unit Price]]</f>
        <v>1795143.2</v>
      </c>
      <c r="N2165" s="9">
        <f>tbl_salesdata[[#This Row],[Total Sales]]-tbl_salesdata[[#This Row],[Total Cost]]</f>
        <v>713910.22</v>
      </c>
      <c r="O2165">
        <f>tbl_salesdata[[#This Row],[Ship Date]]-tbl_salesdata[[#This Row],[Order Date]]</f>
        <v>11</v>
      </c>
      <c r="P2165">
        <f>WEEKDAY(tbl_salesdata[[#This Row],[Order Date]],2)</f>
        <v>5</v>
      </c>
      <c r="Q2165" t="str">
        <f>TEXT(tbl_salesdata[[#This Row],[Order Date]],"dddd")</f>
        <v>Friday</v>
      </c>
      <c r="R2165" t="str">
        <f>IF(tbl_salesdata[[#This Row],[Weekdaynum]]&gt;5,"Yes","No")</f>
        <v>No</v>
      </c>
    </row>
    <row r="2166" spans="1:18" x14ac:dyDescent="0.35">
      <c r="A2166">
        <v>138820683</v>
      </c>
      <c r="B2166" s="3">
        <v>44751</v>
      </c>
      <c r="C2166" s="3">
        <v>44752</v>
      </c>
      <c r="D2166" t="s">
        <v>95</v>
      </c>
      <c r="E2166" t="s">
        <v>21</v>
      </c>
      <c r="F2166" t="s">
        <v>33</v>
      </c>
      <c r="G2166" t="s">
        <v>18</v>
      </c>
      <c r="H2166" t="s">
        <v>26</v>
      </c>
      <c r="I2166" s="9">
        <v>8980</v>
      </c>
      <c r="J2166" s="9">
        <v>109.28</v>
      </c>
      <c r="K2166" s="9">
        <v>35.840000000000003</v>
      </c>
      <c r="L2166" s="9">
        <f>tbl_salesdata[[#This Row],[Units Sold]]*tbl_salesdata[[#This Row],[Unit Cost]]</f>
        <v>321843.20000000001</v>
      </c>
      <c r="M2166" s="9">
        <f>tbl_salesdata[[#This Row],[Units Sold]]*tbl_salesdata[[#This Row],[Unit Price]]</f>
        <v>981334.4</v>
      </c>
      <c r="N2166" s="9">
        <f>tbl_salesdata[[#This Row],[Total Sales]]-tbl_salesdata[[#This Row],[Total Cost]]</f>
        <v>659491.19999999995</v>
      </c>
      <c r="O2166">
        <f>tbl_salesdata[[#This Row],[Ship Date]]-tbl_salesdata[[#This Row],[Order Date]]</f>
        <v>1</v>
      </c>
      <c r="P2166">
        <f>WEEKDAY(tbl_salesdata[[#This Row],[Order Date]],2)</f>
        <v>6</v>
      </c>
      <c r="Q2166" t="str">
        <f>TEXT(tbl_salesdata[[#This Row],[Order Date]],"dddd")</f>
        <v>Saturday</v>
      </c>
      <c r="R2166" t="str">
        <f>IF(tbl_salesdata[[#This Row],[Weekdaynum]]&gt;5,"Yes","No")</f>
        <v>Yes</v>
      </c>
    </row>
    <row r="2167" spans="1:18" hidden="1" x14ac:dyDescent="0.35">
      <c r="A2167">
        <v>743619334</v>
      </c>
      <c r="B2167" s="3">
        <v>43247</v>
      </c>
      <c r="C2167" s="3">
        <v>43260</v>
      </c>
      <c r="D2167" t="s">
        <v>145</v>
      </c>
      <c r="E2167" t="s">
        <v>21</v>
      </c>
      <c r="F2167" t="s">
        <v>42</v>
      </c>
      <c r="G2167" t="s">
        <v>18</v>
      </c>
      <c r="H2167" t="s">
        <v>26</v>
      </c>
      <c r="I2167" s="9">
        <v>2341</v>
      </c>
      <c r="J2167" s="9">
        <v>437.2</v>
      </c>
      <c r="K2167" s="9">
        <v>263.33</v>
      </c>
      <c r="L2167" s="9">
        <f>tbl_salesdata[[#This Row],[Units Sold]]*tbl_salesdata[[#This Row],[Unit Cost]]</f>
        <v>616455.52999999991</v>
      </c>
      <c r="M2167" s="9">
        <f>tbl_salesdata[[#This Row],[Units Sold]]*tbl_salesdata[[#This Row],[Unit Price]]</f>
        <v>1023485.2</v>
      </c>
      <c r="N2167" s="9">
        <f>tbl_salesdata[[#This Row],[Total Sales]]-tbl_salesdata[[#This Row],[Total Cost]]</f>
        <v>407029.67000000004</v>
      </c>
      <c r="O2167">
        <f>tbl_salesdata[[#This Row],[Ship Date]]-tbl_salesdata[[#This Row],[Order Date]]</f>
        <v>13</v>
      </c>
      <c r="P2167">
        <f>WEEKDAY(tbl_salesdata[[#This Row],[Order Date]],2)</f>
        <v>7</v>
      </c>
      <c r="Q2167" t="str">
        <f>TEXT(tbl_salesdata[[#This Row],[Order Date]],"dddd")</f>
        <v>Sunday</v>
      </c>
      <c r="R2167" t="str">
        <f>IF(tbl_salesdata[[#This Row],[Weekdaynum]]&gt;5,"Yes","No")</f>
        <v>Yes</v>
      </c>
    </row>
    <row r="2168" spans="1:18" hidden="1" x14ac:dyDescent="0.35">
      <c r="A2168">
        <v>263977277</v>
      </c>
      <c r="B2168" s="3">
        <v>42719</v>
      </c>
      <c r="C2168" s="3">
        <v>42727</v>
      </c>
      <c r="D2168" t="s">
        <v>205</v>
      </c>
      <c r="E2168" t="s">
        <v>21</v>
      </c>
      <c r="F2168" t="s">
        <v>40</v>
      </c>
      <c r="G2168" t="s">
        <v>18</v>
      </c>
      <c r="H2168" t="s">
        <v>34</v>
      </c>
      <c r="I2168" s="9">
        <v>5597</v>
      </c>
      <c r="J2168" s="9">
        <v>651.21</v>
      </c>
      <c r="K2168" s="9">
        <v>524.96</v>
      </c>
      <c r="L2168" s="9">
        <f>tbl_salesdata[[#This Row],[Units Sold]]*tbl_salesdata[[#This Row],[Unit Cost]]</f>
        <v>2938201.12</v>
      </c>
      <c r="M2168" s="9">
        <f>tbl_salesdata[[#This Row],[Units Sold]]*tbl_salesdata[[#This Row],[Unit Price]]</f>
        <v>3644822.37</v>
      </c>
      <c r="N2168" s="9">
        <f>tbl_salesdata[[#This Row],[Total Sales]]-tbl_salesdata[[#This Row],[Total Cost]]</f>
        <v>706621.25</v>
      </c>
      <c r="O2168">
        <f>tbl_salesdata[[#This Row],[Ship Date]]-tbl_salesdata[[#This Row],[Order Date]]</f>
        <v>8</v>
      </c>
      <c r="P2168">
        <f>WEEKDAY(tbl_salesdata[[#This Row],[Order Date]],2)</f>
        <v>4</v>
      </c>
      <c r="Q2168" t="str">
        <f>TEXT(tbl_salesdata[[#This Row],[Order Date]],"dddd")</f>
        <v>Thursday</v>
      </c>
      <c r="R2168" t="str">
        <f>IF(tbl_salesdata[[#This Row],[Weekdaynum]]&gt;5,"Yes","No")</f>
        <v>No</v>
      </c>
    </row>
    <row r="2169" spans="1:18" hidden="1" x14ac:dyDescent="0.35">
      <c r="A2169">
        <v>593766677</v>
      </c>
      <c r="B2169" s="3">
        <v>44146</v>
      </c>
      <c r="C2169" s="3">
        <v>44156</v>
      </c>
      <c r="D2169" t="s">
        <v>196</v>
      </c>
      <c r="E2169" t="s">
        <v>32</v>
      </c>
      <c r="F2169" t="s">
        <v>68</v>
      </c>
      <c r="G2169" t="s">
        <v>18</v>
      </c>
      <c r="H2169" t="s">
        <v>34</v>
      </c>
      <c r="I2169" s="9">
        <v>7609</v>
      </c>
      <c r="J2169" s="9">
        <v>154.06</v>
      </c>
      <c r="K2169" s="9">
        <v>90.93</v>
      </c>
      <c r="L2169" s="9">
        <f>tbl_salesdata[[#This Row],[Units Sold]]*tbl_salesdata[[#This Row],[Unit Cost]]</f>
        <v>691886.37</v>
      </c>
      <c r="M2169" s="9">
        <f>tbl_salesdata[[#This Row],[Units Sold]]*tbl_salesdata[[#This Row],[Unit Price]]</f>
        <v>1172242.54</v>
      </c>
      <c r="N2169" s="9">
        <f>tbl_salesdata[[#This Row],[Total Sales]]-tbl_salesdata[[#This Row],[Total Cost]]</f>
        <v>480356.17000000004</v>
      </c>
      <c r="O2169">
        <f>tbl_salesdata[[#This Row],[Ship Date]]-tbl_salesdata[[#This Row],[Order Date]]</f>
        <v>10</v>
      </c>
      <c r="P2169">
        <f>WEEKDAY(tbl_salesdata[[#This Row],[Order Date]],2)</f>
        <v>3</v>
      </c>
      <c r="Q2169" t="str">
        <f>TEXT(tbl_salesdata[[#This Row],[Order Date]],"dddd")</f>
        <v>Wednesday</v>
      </c>
      <c r="R2169" t="str">
        <f>IF(tbl_salesdata[[#This Row],[Weekdaynum]]&gt;5,"Yes","No")</f>
        <v>No</v>
      </c>
    </row>
    <row r="2170" spans="1:18" hidden="1" x14ac:dyDescent="0.35">
      <c r="A2170">
        <v>815848863</v>
      </c>
      <c r="B2170" s="3">
        <v>43658</v>
      </c>
      <c r="C2170" s="3">
        <v>43665</v>
      </c>
      <c r="D2170" t="s">
        <v>128</v>
      </c>
      <c r="E2170" t="s">
        <v>38</v>
      </c>
      <c r="F2170" t="s">
        <v>40</v>
      </c>
      <c r="G2170" t="s">
        <v>18</v>
      </c>
      <c r="H2170" t="s">
        <v>19</v>
      </c>
      <c r="I2170" s="9">
        <v>6663</v>
      </c>
      <c r="J2170" s="9">
        <v>651.21</v>
      </c>
      <c r="K2170" s="9">
        <v>524.96</v>
      </c>
      <c r="L2170" s="9">
        <f>tbl_salesdata[[#This Row],[Units Sold]]*tbl_salesdata[[#This Row],[Unit Cost]]</f>
        <v>3497808.4800000004</v>
      </c>
      <c r="M2170" s="9">
        <f>tbl_salesdata[[#This Row],[Units Sold]]*tbl_salesdata[[#This Row],[Unit Price]]</f>
        <v>4339012.2300000004</v>
      </c>
      <c r="N2170" s="9">
        <f>tbl_salesdata[[#This Row],[Total Sales]]-tbl_salesdata[[#This Row],[Total Cost]]</f>
        <v>841203.75</v>
      </c>
      <c r="O2170">
        <f>tbl_salesdata[[#This Row],[Ship Date]]-tbl_salesdata[[#This Row],[Order Date]]</f>
        <v>7</v>
      </c>
      <c r="P2170">
        <f>WEEKDAY(tbl_salesdata[[#This Row],[Order Date]],2)</f>
        <v>5</v>
      </c>
      <c r="Q2170" t="str">
        <f>TEXT(tbl_salesdata[[#This Row],[Order Date]],"dddd")</f>
        <v>Friday</v>
      </c>
      <c r="R2170" t="str">
        <f>IF(tbl_salesdata[[#This Row],[Weekdaynum]]&gt;5,"Yes","No")</f>
        <v>No</v>
      </c>
    </row>
    <row r="2171" spans="1:18" hidden="1" x14ac:dyDescent="0.35">
      <c r="A2171">
        <v>983397662</v>
      </c>
      <c r="B2171" s="3">
        <v>44011</v>
      </c>
      <c r="C2171" s="3">
        <v>44019</v>
      </c>
      <c r="D2171" t="s">
        <v>62</v>
      </c>
      <c r="E2171" t="s">
        <v>38</v>
      </c>
      <c r="F2171" t="s">
        <v>25</v>
      </c>
      <c r="G2171" t="s">
        <v>14</v>
      </c>
      <c r="H2171" t="s">
        <v>34</v>
      </c>
      <c r="I2171" s="9">
        <v>8076</v>
      </c>
      <c r="J2171" s="9">
        <v>205.7</v>
      </c>
      <c r="K2171" s="9">
        <v>117.11</v>
      </c>
      <c r="L2171" s="9">
        <f>tbl_salesdata[[#This Row],[Units Sold]]*tbl_salesdata[[#This Row],[Unit Cost]]</f>
        <v>945780.36</v>
      </c>
      <c r="M2171" s="9">
        <f>tbl_salesdata[[#This Row],[Units Sold]]*tbl_salesdata[[#This Row],[Unit Price]]</f>
        <v>1661233.2</v>
      </c>
      <c r="N2171" s="9">
        <f>tbl_salesdata[[#This Row],[Total Sales]]-tbl_salesdata[[#This Row],[Total Cost]]</f>
        <v>715452.84</v>
      </c>
      <c r="O2171">
        <f>tbl_salesdata[[#This Row],[Ship Date]]-tbl_salesdata[[#This Row],[Order Date]]</f>
        <v>8</v>
      </c>
      <c r="P2171">
        <f>WEEKDAY(tbl_salesdata[[#This Row],[Order Date]],2)</f>
        <v>1</v>
      </c>
      <c r="Q2171" t="str">
        <f>TEXT(tbl_salesdata[[#This Row],[Order Date]],"dddd")</f>
        <v>Monday</v>
      </c>
      <c r="R2171" t="str">
        <f>IF(tbl_salesdata[[#This Row],[Weekdaynum]]&gt;5,"Yes","No")</f>
        <v>No</v>
      </c>
    </row>
    <row r="2172" spans="1:18" hidden="1" x14ac:dyDescent="0.35">
      <c r="A2172">
        <v>769899404</v>
      </c>
      <c r="B2172" s="3">
        <v>44538</v>
      </c>
      <c r="C2172" s="3">
        <v>44557</v>
      </c>
      <c r="D2172" t="s">
        <v>133</v>
      </c>
      <c r="E2172" t="s">
        <v>38</v>
      </c>
      <c r="F2172" t="s">
        <v>76</v>
      </c>
      <c r="G2172" t="s">
        <v>18</v>
      </c>
      <c r="H2172" t="s">
        <v>34</v>
      </c>
      <c r="I2172" s="9">
        <v>9197</v>
      </c>
      <c r="J2172" s="9">
        <v>668.27</v>
      </c>
      <c r="K2172" s="9">
        <v>502.54</v>
      </c>
      <c r="L2172" s="9">
        <f>tbl_salesdata[[#This Row],[Units Sold]]*tbl_salesdata[[#This Row],[Unit Cost]]</f>
        <v>4621860.38</v>
      </c>
      <c r="M2172" s="9">
        <f>tbl_salesdata[[#This Row],[Units Sold]]*tbl_salesdata[[#This Row],[Unit Price]]</f>
        <v>6146079.1899999995</v>
      </c>
      <c r="N2172" s="9">
        <f>tbl_salesdata[[#This Row],[Total Sales]]-tbl_salesdata[[#This Row],[Total Cost]]</f>
        <v>1524218.8099999996</v>
      </c>
      <c r="O2172">
        <f>tbl_salesdata[[#This Row],[Ship Date]]-tbl_salesdata[[#This Row],[Order Date]]</f>
        <v>19</v>
      </c>
      <c r="P2172">
        <f>WEEKDAY(tbl_salesdata[[#This Row],[Order Date]],2)</f>
        <v>3</v>
      </c>
      <c r="Q2172" t="str">
        <f>TEXT(tbl_salesdata[[#This Row],[Order Date]],"dddd")</f>
        <v>Wednesday</v>
      </c>
      <c r="R2172" t="str">
        <f>IF(tbl_salesdata[[#This Row],[Weekdaynum]]&gt;5,"Yes","No")</f>
        <v>No</v>
      </c>
    </row>
    <row r="2173" spans="1:18" hidden="1" x14ac:dyDescent="0.35">
      <c r="A2173">
        <v>819152915</v>
      </c>
      <c r="B2173" s="3">
        <v>44309</v>
      </c>
      <c r="C2173" s="3">
        <v>44321</v>
      </c>
      <c r="D2173" t="s">
        <v>60</v>
      </c>
      <c r="E2173" t="s">
        <v>21</v>
      </c>
      <c r="F2173" t="s">
        <v>40</v>
      </c>
      <c r="G2173" t="s">
        <v>18</v>
      </c>
      <c r="H2173" t="s">
        <v>34</v>
      </c>
      <c r="I2173" s="9">
        <v>4406</v>
      </c>
      <c r="J2173" s="9">
        <v>651.21</v>
      </c>
      <c r="K2173" s="9">
        <v>524.96</v>
      </c>
      <c r="L2173" s="9">
        <f>tbl_salesdata[[#This Row],[Units Sold]]*tbl_salesdata[[#This Row],[Unit Cost]]</f>
        <v>2312973.7600000002</v>
      </c>
      <c r="M2173" s="9">
        <f>tbl_salesdata[[#This Row],[Units Sold]]*tbl_salesdata[[#This Row],[Unit Price]]</f>
        <v>2869231.2600000002</v>
      </c>
      <c r="N2173" s="9">
        <f>tbl_salesdata[[#This Row],[Total Sales]]-tbl_salesdata[[#This Row],[Total Cost]]</f>
        <v>556257.5</v>
      </c>
      <c r="O2173">
        <f>tbl_salesdata[[#This Row],[Ship Date]]-tbl_salesdata[[#This Row],[Order Date]]</f>
        <v>12</v>
      </c>
      <c r="P2173">
        <f>WEEKDAY(tbl_salesdata[[#This Row],[Order Date]],2)</f>
        <v>5</v>
      </c>
      <c r="Q2173" t="str">
        <f>TEXT(tbl_salesdata[[#This Row],[Order Date]],"dddd")</f>
        <v>Friday</v>
      </c>
      <c r="R2173" t="str">
        <f>IF(tbl_salesdata[[#This Row],[Weekdaynum]]&gt;5,"Yes","No")</f>
        <v>No</v>
      </c>
    </row>
    <row r="2174" spans="1:18" x14ac:dyDescent="0.35">
      <c r="A2174">
        <v>803102576</v>
      </c>
      <c r="B2174" s="3">
        <v>44387</v>
      </c>
      <c r="C2174" s="3">
        <v>44399</v>
      </c>
      <c r="D2174" t="s">
        <v>185</v>
      </c>
      <c r="E2174" t="s">
        <v>38</v>
      </c>
      <c r="F2174" t="s">
        <v>25</v>
      </c>
      <c r="G2174" t="s">
        <v>18</v>
      </c>
      <c r="H2174" t="s">
        <v>19</v>
      </c>
      <c r="I2174" s="9">
        <v>4754</v>
      </c>
      <c r="J2174" s="9">
        <v>205.7</v>
      </c>
      <c r="K2174" s="9">
        <v>117.11</v>
      </c>
      <c r="L2174" s="9">
        <f>tbl_salesdata[[#This Row],[Units Sold]]*tbl_salesdata[[#This Row],[Unit Cost]]</f>
        <v>556740.93999999994</v>
      </c>
      <c r="M2174" s="9">
        <f>tbl_salesdata[[#This Row],[Units Sold]]*tbl_salesdata[[#This Row],[Unit Price]]</f>
        <v>977897.79999999993</v>
      </c>
      <c r="N2174" s="9">
        <f>tbl_salesdata[[#This Row],[Total Sales]]-tbl_salesdata[[#This Row],[Total Cost]]</f>
        <v>421156.86</v>
      </c>
      <c r="O2174">
        <f>tbl_salesdata[[#This Row],[Ship Date]]-tbl_salesdata[[#This Row],[Order Date]]</f>
        <v>12</v>
      </c>
      <c r="P2174">
        <f>WEEKDAY(tbl_salesdata[[#This Row],[Order Date]],2)</f>
        <v>6</v>
      </c>
      <c r="Q2174" t="str">
        <f>TEXT(tbl_salesdata[[#This Row],[Order Date]],"dddd")</f>
        <v>Saturday</v>
      </c>
      <c r="R2174" t="str">
        <f>IF(tbl_salesdata[[#This Row],[Weekdaynum]]&gt;5,"Yes","No")</f>
        <v>Yes</v>
      </c>
    </row>
    <row r="2175" spans="1:18" hidden="1" x14ac:dyDescent="0.35">
      <c r="A2175">
        <v>132673060</v>
      </c>
      <c r="B2175" s="3">
        <v>42661</v>
      </c>
      <c r="C2175" s="3">
        <v>42666</v>
      </c>
      <c r="D2175" t="s">
        <v>127</v>
      </c>
      <c r="E2175" t="s">
        <v>38</v>
      </c>
      <c r="F2175" t="s">
        <v>25</v>
      </c>
      <c r="G2175" t="s">
        <v>18</v>
      </c>
      <c r="H2175" t="s">
        <v>15</v>
      </c>
      <c r="I2175" s="9">
        <v>9762</v>
      </c>
      <c r="J2175" s="9">
        <v>205.7</v>
      </c>
      <c r="K2175" s="9">
        <v>117.11</v>
      </c>
      <c r="L2175" s="9">
        <f>tbl_salesdata[[#This Row],[Units Sold]]*tbl_salesdata[[#This Row],[Unit Cost]]</f>
        <v>1143227.82</v>
      </c>
      <c r="M2175" s="9">
        <f>tbl_salesdata[[#This Row],[Units Sold]]*tbl_salesdata[[#This Row],[Unit Price]]</f>
        <v>2008043.4</v>
      </c>
      <c r="N2175" s="9">
        <f>tbl_salesdata[[#This Row],[Total Sales]]-tbl_salesdata[[#This Row],[Total Cost]]</f>
        <v>864815.57999999984</v>
      </c>
      <c r="O2175">
        <f>tbl_salesdata[[#This Row],[Ship Date]]-tbl_salesdata[[#This Row],[Order Date]]</f>
        <v>5</v>
      </c>
      <c r="P2175">
        <f>WEEKDAY(tbl_salesdata[[#This Row],[Order Date]],2)</f>
        <v>2</v>
      </c>
      <c r="Q2175" t="str">
        <f>TEXT(tbl_salesdata[[#This Row],[Order Date]],"dddd")</f>
        <v>Tuesday</v>
      </c>
      <c r="R2175" t="str">
        <f>IF(tbl_salesdata[[#This Row],[Weekdaynum]]&gt;5,"Yes","No")</f>
        <v>No</v>
      </c>
    </row>
    <row r="2176" spans="1:18" hidden="1" x14ac:dyDescent="0.35">
      <c r="A2176">
        <v>586099851</v>
      </c>
      <c r="B2176" s="3">
        <v>43831</v>
      </c>
      <c r="C2176" s="3">
        <v>43848</v>
      </c>
      <c r="D2176" t="s">
        <v>141</v>
      </c>
      <c r="E2176" t="s">
        <v>38</v>
      </c>
      <c r="F2176" t="s">
        <v>25</v>
      </c>
      <c r="G2176" t="s">
        <v>14</v>
      </c>
      <c r="H2176" t="s">
        <v>34</v>
      </c>
      <c r="I2176" s="9">
        <v>8825</v>
      </c>
      <c r="J2176" s="9">
        <v>205.7</v>
      </c>
      <c r="K2176" s="9">
        <v>117.11</v>
      </c>
      <c r="L2176" s="9">
        <f>tbl_salesdata[[#This Row],[Units Sold]]*tbl_salesdata[[#This Row],[Unit Cost]]</f>
        <v>1033495.75</v>
      </c>
      <c r="M2176" s="9">
        <f>tbl_salesdata[[#This Row],[Units Sold]]*tbl_salesdata[[#This Row],[Unit Price]]</f>
        <v>1815302.5</v>
      </c>
      <c r="N2176" s="9">
        <f>tbl_salesdata[[#This Row],[Total Sales]]-tbl_salesdata[[#This Row],[Total Cost]]</f>
        <v>781806.75</v>
      </c>
      <c r="O2176">
        <f>tbl_salesdata[[#This Row],[Ship Date]]-tbl_salesdata[[#This Row],[Order Date]]</f>
        <v>17</v>
      </c>
      <c r="P2176">
        <f>WEEKDAY(tbl_salesdata[[#This Row],[Order Date]],2)</f>
        <v>3</v>
      </c>
      <c r="Q2176" t="str">
        <f>TEXT(tbl_salesdata[[#This Row],[Order Date]],"dddd")</f>
        <v>Wednesday</v>
      </c>
      <c r="R2176" t="str">
        <f>IF(tbl_salesdata[[#This Row],[Weekdaynum]]&gt;5,"Yes","No")</f>
        <v>No</v>
      </c>
    </row>
    <row r="2177" spans="1:18" hidden="1" x14ac:dyDescent="0.35">
      <c r="A2177">
        <v>980598723</v>
      </c>
      <c r="B2177" s="3">
        <v>42229</v>
      </c>
      <c r="C2177" s="3">
        <v>42249</v>
      </c>
      <c r="D2177" t="s">
        <v>165</v>
      </c>
      <c r="E2177" t="s">
        <v>21</v>
      </c>
      <c r="F2177" t="s">
        <v>30</v>
      </c>
      <c r="G2177" t="s">
        <v>18</v>
      </c>
      <c r="H2177" t="s">
        <v>19</v>
      </c>
      <c r="I2177" s="9">
        <v>9808</v>
      </c>
      <c r="J2177" s="9">
        <v>81.73</v>
      </c>
      <c r="K2177" s="9">
        <v>56.67</v>
      </c>
      <c r="L2177" s="9">
        <f>tbl_salesdata[[#This Row],[Units Sold]]*tbl_salesdata[[#This Row],[Unit Cost]]</f>
        <v>555819.36</v>
      </c>
      <c r="M2177" s="9">
        <f>tbl_salesdata[[#This Row],[Units Sold]]*tbl_salesdata[[#This Row],[Unit Price]]</f>
        <v>801607.84000000008</v>
      </c>
      <c r="N2177" s="9">
        <f>tbl_salesdata[[#This Row],[Total Sales]]-tbl_salesdata[[#This Row],[Total Cost]]</f>
        <v>245788.4800000001</v>
      </c>
      <c r="O2177">
        <f>tbl_salesdata[[#This Row],[Ship Date]]-tbl_salesdata[[#This Row],[Order Date]]</f>
        <v>20</v>
      </c>
      <c r="P2177">
        <f>WEEKDAY(tbl_salesdata[[#This Row],[Order Date]],2)</f>
        <v>4</v>
      </c>
      <c r="Q2177" t="str">
        <f>TEXT(tbl_salesdata[[#This Row],[Order Date]],"dddd")</f>
        <v>Thursday</v>
      </c>
      <c r="R2177" t="str">
        <f>IF(tbl_salesdata[[#This Row],[Weekdaynum]]&gt;5,"Yes","No")</f>
        <v>No</v>
      </c>
    </row>
    <row r="2178" spans="1:18" hidden="1" x14ac:dyDescent="0.35">
      <c r="A2178">
        <v>961531007</v>
      </c>
      <c r="B2178" s="3">
        <v>42834</v>
      </c>
      <c r="C2178" s="3">
        <v>42843</v>
      </c>
      <c r="D2178" t="s">
        <v>43</v>
      </c>
      <c r="E2178" t="s">
        <v>24</v>
      </c>
      <c r="F2178" t="s">
        <v>56</v>
      </c>
      <c r="G2178" t="s">
        <v>18</v>
      </c>
      <c r="H2178" t="s">
        <v>26</v>
      </c>
      <c r="I2178" s="9">
        <v>7247</v>
      </c>
      <c r="J2178" s="9">
        <v>9.33</v>
      </c>
      <c r="K2178" s="9">
        <v>6.92</v>
      </c>
      <c r="L2178" s="9">
        <f>tbl_salesdata[[#This Row],[Units Sold]]*tbl_salesdata[[#This Row],[Unit Cost]]</f>
        <v>50149.24</v>
      </c>
      <c r="M2178" s="9">
        <f>tbl_salesdata[[#This Row],[Units Sold]]*tbl_salesdata[[#This Row],[Unit Price]]</f>
        <v>67614.509999999995</v>
      </c>
      <c r="N2178" s="9">
        <f>tbl_salesdata[[#This Row],[Total Sales]]-tbl_salesdata[[#This Row],[Total Cost]]</f>
        <v>17465.269999999997</v>
      </c>
      <c r="O2178">
        <f>tbl_salesdata[[#This Row],[Ship Date]]-tbl_salesdata[[#This Row],[Order Date]]</f>
        <v>9</v>
      </c>
      <c r="P2178">
        <f>WEEKDAY(tbl_salesdata[[#This Row],[Order Date]],2)</f>
        <v>7</v>
      </c>
      <c r="Q2178" t="str">
        <f>TEXT(tbl_salesdata[[#This Row],[Order Date]],"dddd")</f>
        <v>Sunday</v>
      </c>
      <c r="R2178" t="str">
        <f>IF(tbl_salesdata[[#This Row],[Weekdaynum]]&gt;5,"Yes","No")</f>
        <v>Yes</v>
      </c>
    </row>
    <row r="2179" spans="1:18" hidden="1" x14ac:dyDescent="0.35">
      <c r="A2179">
        <v>244570529</v>
      </c>
      <c r="B2179" s="3">
        <v>44364</v>
      </c>
      <c r="C2179" s="3">
        <v>44378</v>
      </c>
      <c r="D2179" t="s">
        <v>130</v>
      </c>
      <c r="E2179" t="s">
        <v>29</v>
      </c>
      <c r="F2179" t="s">
        <v>42</v>
      </c>
      <c r="G2179" t="s">
        <v>18</v>
      </c>
      <c r="H2179" t="s">
        <v>15</v>
      </c>
      <c r="I2179" s="9">
        <v>2709</v>
      </c>
      <c r="J2179" s="9">
        <v>437.2</v>
      </c>
      <c r="K2179" s="9">
        <v>263.33</v>
      </c>
      <c r="L2179" s="9">
        <f>tbl_salesdata[[#This Row],[Units Sold]]*tbl_salesdata[[#This Row],[Unit Cost]]</f>
        <v>713360.97</v>
      </c>
      <c r="M2179" s="9">
        <f>tbl_salesdata[[#This Row],[Units Sold]]*tbl_salesdata[[#This Row],[Unit Price]]</f>
        <v>1184374.8</v>
      </c>
      <c r="N2179" s="9">
        <f>tbl_salesdata[[#This Row],[Total Sales]]-tbl_salesdata[[#This Row],[Total Cost]]</f>
        <v>471013.83000000007</v>
      </c>
      <c r="O2179">
        <f>tbl_salesdata[[#This Row],[Ship Date]]-tbl_salesdata[[#This Row],[Order Date]]</f>
        <v>14</v>
      </c>
      <c r="P2179">
        <f>WEEKDAY(tbl_salesdata[[#This Row],[Order Date]],2)</f>
        <v>4</v>
      </c>
      <c r="Q2179" t="str">
        <f>TEXT(tbl_salesdata[[#This Row],[Order Date]],"dddd")</f>
        <v>Thursday</v>
      </c>
      <c r="R2179" t="str">
        <f>IF(tbl_salesdata[[#This Row],[Weekdaynum]]&gt;5,"Yes","No")</f>
        <v>No</v>
      </c>
    </row>
    <row r="2180" spans="1:18" hidden="1" x14ac:dyDescent="0.35">
      <c r="A2180">
        <v>865703618</v>
      </c>
      <c r="B2180" s="3">
        <v>42533</v>
      </c>
      <c r="C2180" s="3">
        <v>42545</v>
      </c>
      <c r="D2180" t="s">
        <v>167</v>
      </c>
      <c r="E2180" t="s">
        <v>38</v>
      </c>
      <c r="F2180" t="s">
        <v>17</v>
      </c>
      <c r="G2180" t="s">
        <v>14</v>
      </c>
      <c r="H2180" t="s">
        <v>15</v>
      </c>
      <c r="I2180" s="9">
        <v>9793</v>
      </c>
      <c r="J2180" s="9">
        <v>152.58000000000001</v>
      </c>
      <c r="K2180" s="9">
        <v>97.44</v>
      </c>
      <c r="L2180" s="9">
        <f>tbl_salesdata[[#This Row],[Units Sold]]*tbl_salesdata[[#This Row],[Unit Cost]]</f>
        <v>954229.91999999993</v>
      </c>
      <c r="M2180" s="9">
        <f>tbl_salesdata[[#This Row],[Units Sold]]*tbl_salesdata[[#This Row],[Unit Price]]</f>
        <v>1494215.9400000002</v>
      </c>
      <c r="N2180" s="9">
        <f>tbl_salesdata[[#This Row],[Total Sales]]-tbl_salesdata[[#This Row],[Total Cost]]</f>
        <v>539986.02000000025</v>
      </c>
      <c r="O2180">
        <f>tbl_salesdata[[#This Row],[Ship Date]]-tbl_salesdata[[#This Row],[Order Date]]</f>
        <v>12</v>
      </c>
      <c r="P2180">
        <f>WEEKDAY(tbl_salesdata[[#This Row],[Order Date]],2)</f>
        <v>7</v>
      </c>
      <c r="Q2180" t="str">
        <f>TEXT(tbl_salesdata[[#This Row],[Order Date]],"dddd")</f>
        <v>Sunday</v>
      </c>
      <c r="R2180" t="str">
        <f>IF(tbl_salesdata[[#This Row],[Weekdaynum]]&gt;5,"Yes","No")</f>
        <v>Yes</v>
      </c>
    </row>
    <row r="2181" spans="1:18" hidden="1" x14ac:dyDescent="0.35">
      <c r="A2181">
        <v>431229102</v>
      </c>
      <c r="B2181" s="3">
        <v>42916</v>
      </c>
      <c r="C2181" s="3">
        <v>42922</v>
      </c>
      <c r="D2181" t="s">
        <v>119</v>
      </c>
      <c r="E2181" t="s">
        <v>24</v>
      </c>
      <c r="F2181" t="s">
        <v>13</v>
      </c>
      <c r="G2181" t="s">
        <v>14</v>
      </c>
      <c r="H2181" t="s">
        <v>15</v>
      </c>
      <c r="I2181" s="9">
        <v>9129</v>
      </c>
      <c r="J2181" s="9">
        <v>255.28</v>
      </c>
      <c r="K2181" s="9">
        <v>159.41999999999999</v>
      </c>
      <c r="L2181" s="9">
        <f>tbl_salesdata[[#This Row],[Units Sold]]*tbl_salesdata[[#This Row],[Unit Cost]]</f>
        <v>1455345.18</v>
      </c>
      <c r="M2181" s="9">
        <f>tbl_salesdata[[#This Row],[Units Sold]]*tbl_salesdata[[#This Row],[Unit Price]]</f>
        <v>2330451.12</v>
      </c>
      <c r="N2181" s="9">
        <f>tbl_salesdata[[#This Row],[Total Sales]]-tbl_salesdata[[#This Row],[Total Cost]]</f>
        <v>875105.94000000018</v>
      </c>
      <c r="O2181">
        <f>tbl_salesdata[[#This Row],[Ship Date]]-tbl_salesdata[[#This Row],[Order Date]]</f>
        <v>6</v>
      </c>
      <c r="P2181">
        <f>WEEKDAY(tbl_salesdata[[#This Row],[Order Date]],2)</f>
        <v>5</v>
      </c>
      <c r="Q2181" t="str">
        <f>TEXT(tbl_salesdata[[#This Row],[Order Date]],"dddd")</f>
        <v>Friday</v>
      </c>
      <c r="R2181" t="str">
        <f>IF(tbl_salesdata[[#This Row],[Weekdaynum]]&gt;5,"Yes","No")</f>
        <v>No</v>
      </c>
    </row>
    <row r="2182" spans="1:18" hidden="1" x14ac:dyDescent="0.35">
      <c r="A2182">
        <v>667758309</v>
      </c>
      <c r="B2182" s="3">
        <v>42395</v>
      </c>
      <c r="C2182" s="3">
        <v>42405</v>
      </c>
      <c r="D2182" t="s">
        <v>154</v>
      </c>
      <c r="E2182" t="s">
        <v>12</v>
      </c>
      <c r="F2182" t="s">
        <v>25</v>
      </c>
      <c r="G2182" t="s">
        <v>18</v>
      </c>
      <c r="H2182" t="s">
        <v>34</v>
      </c>
      <c r="I2182" s="9">
        <v>3378</v>
      </c>
      <c r="J2182" s="9">
        <v>205.7</v>
      </c>
      <c r="K2182" s="9">
        <v>117.11</v>
      </c>
      <c r="L2182" s="9">
        <f>tbl_salesdata[[#This Row],[Units Sold]]*tbl_salesdata[[#This Row],[Unit Cost]]</f>
        <v>395597.58</v>
      </c>
      <c r="M2182" s="9">
        <f>tbl_salesdata[[#This Row],[Units Sold]]*tbl_salesdata[[#This Row],[Unit Price]]</f>
        <v>694854.6</v>
      </c>
      <c r="N2182" s="9">
        <f>tbl_salesdata[[#This Row],[Total Sales]]-tbl_salesdata[[#This Row],[Total Cost]]</f>
        <v>299257.01999999996</v>
      </c>
      <c r="O2182">
        <f>tbl_salesdata[[#This Row],[Ship Date]]-tbl_salesdata[[#This Row],[Order Date]]</f>
        <v>10</v>
      </c>
      <c r="P2182">
        <f>WEEKDAY(tbl_salesdata[[#This Row],[Order Date]],2)</f>
        <v>2</v>
      </c>
      <c r="Q2182" t="str">
        <f>TEXT(tbl_salesdata[[#This Row],[Order Date]],"dddd")</f>
        <v>Tuesday</v>
      </c>
      <c r="R2182" t="str">
        <f>IF(tbl_salesdata[[#This Row],[Weekdaynum]]&gt;5,"Yes","No")</f>
        <v>No</v>
      </c>
    </row>
    <row r="2183" spans="1:18" hidden="1" x14ac:dyDescent="0.35">
      <c r="A2183">
        <v>672215068</v>
      </c>
      <c r="B2183" s="3">
        <v>44895</v>
      </c>
      <c r="C2183" s="3">
        <v>44915</v>
      </c>
      <c r="D2183" t="s">
        <v>138</v>
      </c>
      <c r="E2183" t="s">
        <v>24</v>
      </c>
      <c r="F2183" t="s">
        <v>76</v>
      </c>
      <c r="G2183" t="s">
        <v>14</v>
      </c>
      <c r="H2183" t="s">
        <v>34</v>
      </c>
      <c r="I2183" s="9">
        <v>2232</v>
      </c>
      <c r="J2183" s="9">
        <v>668.27</v>
      </c>
      <c r="K2183" s="9">
        <v>502.54</v>
      </c>
      <c r="L2183" s="9">
        <f>tbl_salesdata[[#This Row],[Units Sold]]*tbl_salesdata[[#This Row],[Unit Cost]]</f>
        <v>1121669.28</v>
      </c>
      <c r="M2183" s="9">
        <f>tbl_salesdata[[#This Row],[Units Sold]]*tbl_salesdata[[#This Row],[Unit Price]]</f>
        <v>1491578.64</v>
      </c>
      <c r="N2183" s="9">
        <f>tbl_salesdata[[#This Row],[Total Sales]]-tbl_salesdata[[#This Row],[Total Cost]]</f>
        <v>369909.35999999987</v>
      </c>
      <c r="O2183">
        <f>tbl_salesdata[[#This Row],[Ship Date]]-tbl_salesdata[[#This Row],[Order Date]]</f>
        <v>20</v>
      </c>
      <c r="P2183">
        <f>WEEKDAY(tbl_salesdata[[#This Row],[Order Date]],2)</f>
        <v>3</v>
      </c>
      <c r="Q2183" t="str">
        <f>TEXT(tbl_salesdata[[#This Row],[Order Date]],"dddd")</f>
        <v>Wednesday</v>
      </c>
      <c r="R2183" t="str">
        <f>IF(tbl_salesdata[[#This Row],[Weekdaynum]]&gt;5,"Yes","No")</f>
        <v>No</v>
      </c>
    </row>
    <row r="2184" spans="1:18" hidden="1" x14ac:dyDescent="0.35">
      <c r="A2184">
        <v>961835706</v>
      </c>
      <c r="B2184" s="3">
        <v>42732</v>
      </c>
      <c r="C2184" s="3">
        <v>42733</v>
      </c>
      <c r="D2184" t="s">
        <v>110</v>
      </c>
      <c r="E2184" t="s">
        <v>38</v>
      </c>
      <c r="F2184" t="s">
        <v>42</v>
      </c>
      <c r="G2184" t="s">
        <v>14</v>
      </c>
      <c r="H2184" t="s">
        <v>34</v>
      </c>
      <c r="I2184" s="9">
        <v>7414</v>
      </c>
      <c r="J2184" s="9">
        <v>437.2</v>
      </c>
      <c r="K2184" s="9">
        <v>263.33</v>
      </c>
      <c r="L2184" s="9">
        <f>tbl_salesdata[[#This Row],[Units Sold]]*tbl_salesdata[[#This Row],[Unit Cost]]</f>
        <v>1952328.6199999999</v>
      </c>
      <c r="M2184" s="9">
        <f>tbl_salesdata[[#This Row],[Units Sold]]*tbl_salesdata[[#This Row],[Unit Price]]</f>
        <v>3241400.8</v>
      </c>
      <c r="N2184" s="9">
        <f>tbl_salesdata[[#This Row],[Total Sales]]-tbl_salesdata[[#This Row],[Total Cost]]</f>
        <v>1289072.18</v>
      </c>
      <c r="O2184">
        <f>tbl_salesdata[[#This Row],[Ship Date]]-tbl_salesdata[[#This Row],[Order Date]]</f>
        <v>1</v>
      </c>
      <c r="P2184">
        <f>WEEKDAY(tbl_salesdata[[#This Row],[Order Date]],2)</f>
        <v>3</v>
      </c>
      <c r="Q2184" t="str">
        <f>TEXT(tbl_salesdata[[#This Row],[Order Date]],"dddd")</f>
        <v>Wednesday</v>
      </c>
      <c r="R2184" t="str">
        <f>IF(tbl_salesdata[[#This Row],[Weekdaynum]]&gt;5,"Yes","No")</f>
        <v>No</v>
      </c>
    </row>
    <row r="2185" spans="1:18" hidden="1" x14ac:dyDescent="0.35">
      <c r="A2185">
        <v>324169051</v>
      </c>
      <c r="B2185" s="3">
        <v>42458</v>
      </c>
      <c r="C2185" s="3">
        <v>42460</v>
      </c>
      <c r="D2185" t="s">
        <v>180</v>
      </c>
      <c r="E2185" t="s">
        <v>24</v>
      </c>
      <c r="F2185" t="s">
        <v>22</v>
      </c>
      <c r="G2185" t="s">
        <v>18</v>
      </c>
      <c r="H2185" t="s">
        <v>19</v>
      </c>
      <c r="I2185" s="9">
        <v>7681</v>
      </c>
      <c r="J2185" s="9">
        <v>47.45</v>
      </c>
      <c r="K2185" s="9">
        <v>31.79</v>
      </c>
      <c r="L2185" s="9">
        <f>tbl_salesdata[[#This Row],[Units Sold]]*tbl_salesdata[[#This Row],[Unit Cost]]</f>
        <v>244178.99</v>
      </c>
      <c r="M2185" s="9">
        <f>tbl_salesdata[[#This Row],[Units Sold]]*tbl_salesdata[[#This Row],[Unit Price]]</f>
        <v>364463.45</v>
      </c>
      <c r="N2185" s="9">
        <f>tbl_salesdata[[#This Row],[Total Sales]]-tbl_salesdata[[#This Row],[Total Cost]]</f>
        <v>120284.46000000002</v>
      </c>
      <c r="O2185">
        <f>tbl_salesdata[[#This Row],[Ship Date]]-tbl_salesdata[[#This Row],[Order Date]]</f>
        <v>2</v>
      </c>
      <c r="P2185">
        <f>WEEKDAY(tbl_salesdata[[#This Row],[Order Date]],2)</f>
        <v>2</v>
      </c>
      <c r="Q2185" t="str">
        <f>TEXT(tbl_salesdata[[#This Row],[Order Date]],"dddd")</f>
        <v>Tuesday</v>
      </c>
      <c r="R2185" t="str">
        <f>IF(tbl_salesdata[[#This Row],[Weekdaynum]]&gt;5,"Yes","No")</f>
        <v>No</v>
      </c>
    </row>
    <row r="2186" spans="1:18" hidden="1" x14ac:dyDescent="0.35">
      <c r="A2186">
        <v>767076432</v>
      </c>
      <c r="B2186" s="3">
        <v>43244</v>
      </c>
      <c r="C2186" s="3">
        <v>43251</v>
      </c>
      <c r="D2186" t="s">
        <v>111</v>
      </c>
      <c r="E2186" t="s">
        <v>38</v>
      </c>
      <c r="F2186" t="s">
        <v>13</v>
      </c>
      <c r="G2186" t="s">
        <v>18</v>
      </c>
      <c r="H2186" t="s">
        <v>15</v>
      </c>
      <c r="I2186" s="9">
        <v>3817</v>
      </c>
      <c r="J2186" s="9">
        <v>255.28</v>
      </c>
      <c r="K2186" s="9">
        <v>159.41999999999999</v>
      </c>
      <c r="L2186" s="9">
        <f>tbl_salesdata[[#This Row],[Units Sold]]*tbl_salesdata[[#This Row],[Unit Cost]]</f>
        <v>608506.1399999999</v>
      </c>
      <c r="M2186" s="9">
        <f>tbl_salesdata[[#This Row],[Units Sold]]*tbl_salesdata[[#This Row],[Unit Price]]</f>
        <v>974403.76</v>
      </c>
      <c r="N2186" s="9">
        <f>tbl_salesdata[[#This Row],[Total Sales]]-tbl_salesdata[[#This Row],[Total Cost]]</f>
        <v>365897.62000000011</v>
      </c>
      <c r="O2186">
        <f>tbl_salesdata[[#This Row],[Ship Date]]-tbl_salesdata[[#This Row],[Order Date]]</f>
        <v>7</v>
      </c>
      <c r="P2186">
        <f>WEEKDAY(tbl_salesdata[[#This Row],[Order Date]],2)</f>
        <v>4</v>
      </c>
      <c r="Q2186" t="str">
        <f>TEXT(tbl_salesdata[[#This Row],[Order Date]],"dddd")</f>
        <v>Thursday</v>
      </c>
      <c r="R2186" t="str">
        <f>IF(tbl_salesdata[[#This Row],[Weekdaynum]]&gt;5,"Yes","No")</f>
        <v>No</v>
      </c>
    </row>
    <row r="2187" spans="1:18" x14ac:dyDescent="0.35">
      <c r="A2187">
        <v>251823222</v>
      </c>
      <c r="B2187" s="3">
        <v>44807</v>
      </c>
      <c r="C2187" s="3">
        <v>44818</v>
      </c>
      <c r="D2187" t="s">
        <v>115</v>
      </c>
      <c r="E2187" t="s">
        <v>21</v>
      </c>
      <c r="F2187" t="s">
        <v>33</v>
      </c>
      <c r="G2187" t="s">
        <v>14</v>
      </c>
      <c r="H2187" t="s">
        <v>26</v>
      </c>
      <c r="I2187" s="9">
        <v>8942</v>
      </c>
      <c r="J2187" s="9">
        <v>109.28</v>
      </c>
      <c r="K2187" s="9">
        <v>35.840000000000003</v>
      </c>
      <c r="L2187" s="9">
        <f>tbl_salesdata[[#This Row],[Units Sold]]*tbl_salesdata[[#This Row],[Unit Cost]]</f>
        <v>320481.28000000003</v>
      </c>
      <c r="M2187" s="9">
        <f>tbl_salesdata[[#This Row],[Units Sold]]*tbl_salesdata[[#This Row],[Unit Price]]</f>
        <v>977181.76</v>
      </c>
      <c r="N2187" s="9">
        <f>tbl_salesdata[[#This Row],[Total Sales]]-tbl_salesdata[[#This Row],[Total Cost]]</f>
        <v>656700.48</v>
      </c>
      <c r="O2187">
        <f>tbl_salesdata[[#This Row],[Ship Date]]-tbl_salesdata[[#This Row],[Order Date]]</f>
        <v>11</v>
      </c>
      <c r="P2187">
        <f>WEEKDAY(tbl_salesdata[[#This Row],[Order Date]],2)</f>
        <v>6</v>
      </c>
      <c r="Q2187" t="str">
        <f>TEXT(tbl_salesdata[[#This Row],[Order Date]],"dddd")</f>
        <v>Saturday</v>
      </c>
      <c r="R2187" t="str">
        <f>IF(tbl_salesdata[[#This Row],[Weekdaynum]]&gt;5,"Yes","No")</f>
        <v>Yes</v>
      </c>
    </row>
    <row r="2188" spans="1:18" hidden="1" x14ac:dyDescent="0.35">
      <c r="A2188">
        <v>227621114</v>
      </c>
      <c r="B2188" s="3">
        <v>44168</v>
      </c>
      <c r="C2188" s="3">
        <v>44177</v>
      </c>
      <c r="D2188" t="s">
        <v>181</v>
      </c>
      <c r="E2188" t="s">
        <v>38</v>
      </c>
      <c r="F2188" t="s">
        <v>68</v>
      </c>
      <c r="G2188" t="s">
        <v>18</v>
      </c>
      <c r="H2188" t="s">
        <v>19</v>
      </c>
      <c r="I2188" s="9">
        <v>7001</v>
      </c>
      <c r="J2188" s="9">
        <v>154.06</v>
      </c>
      <c r="K2188" s="9">
        <v>90.93</v>
      </c>
      <c r="L2188" s="9">
        <f>tbl_salesdata[[#This Row],[Units Sold]]*tbl_salesdata[[#This Row],[Unit Cost]]</f>
        <v>636600.93000000005</v>
      </c>
      <c r="M2188" s="9">
        <f>tbl_salesdata[[#This Row],[Units Sold]]*tbl_salesdata[[#This Row],[Unit Price]]</f>
        <v>1078574.06</v>
      </c>
      <c r="N2188" s="9">
        <f>tbl_salesdata[[#This Row],[Total Sales]]-tbl_salesdata[[#This Row],[Total Cost]]</f>
        <v>441973.13</v>
      </c>
      <c r="O2188">
        <f>tbl_salesdata[[#This Row],[Ship Date]]-tbl_salesdata[[#This Row],[Order Date]]</f>
        <v>9</v>
      </c>
      <c r="P2188">
        <f>WEEKDAY(tbl_salesdata[[#This Row],[Order Date]],2)</f>
        <v>4</v>
      </c>
      <c r="Q2188" t="str">
        <f>TEXT(tbl_salesdata[[#This Row],[Order Date]],"dddd")</f>
        <v>Thursday</v>
      </c>
      <c r="R2188" t="str">
        <f>IF(tbl_salesdata[[#This Row],[Weekdaynum]]&gt;5,"Yes","No")</f>
        <v>No</v>
      </c>
    </row>
    <row r="2189" spans="1:18" hidden="1" x14ac:dyDescent="0.35">
      <c r="A2189">
        <v>912543570</v>
      </c>
      <c r="B2189" s="3">
        <v>44250</v>
      </c>
      <c r="C2189" s="3">
        <v>44261</v>
      </c>
      <c r="D2189" t="s">
        <v>153</v>
      </c>
      <c r="E2189" t="s">
        <v>38</v>
      </c>
      <c r="F2189" t="s">
        <v>30</v>
      </c>
      <c r="G2189" t="s">
        <v>18</v>
      </c>
      <c r="H2189" t="s">
        <v>34</v>
      </c>
      <c r="I2189" s="9">
        <v>776</v>
      </c>
      <c r="J2189" s="9">
        <v>81.73</v>
      </c>
      <c r="K2189" s="9">
        <v>56.67</v>
      </c>
      <c r="L2189" s="9">
        <f>tbl_salesdata[[#This Row],[Units Sold]]*tbl_salesdata[[#This Row],[Unit Cost]]</f>
        <v>43975.92</v>
      </c>
      <c r="M2189" s="9">
        <f>tbl_salesdata[[#This Row],[Units Sold]]*tbl_salesdata[[#This Row],[Unit Price]]</f>
        <v>63422.48</v>
      </c>
      <c r="N2189" s="9">
        <f>tbl_salesdata[[#This Row],[Total Sales]]-tbl_salesdata[[#This Row],[Total Cost]]</f>
        <v>19446.560000000005</v>
      </c>
      <c r="O2189">
        <f>tbl_salesdata[[#This Row],[Ship Date]]-tbl_salesdata[[#This Row],[Order Date]]</f>
        <v>11</v>
      </c>
      <c r="P2189">
        <f>WEEKDAY(tbl_salesdata[[#This Row],[Order Date]],2)</f>
        <v>2</v>
      </c>
      <c r="Q2189" t="str">
        <f>TEXT(tbl_salesdata[[#This Row],[Order Date]],"dddd")</f>
        <v>Tuesday</v>
      </c>
      <c r="R2189" t="str">
        <f>IF(tbl_salesdata[[#This Row],[Weekdaynum]]&gt;5,"Yes","No")</f>
        <v>No</v>
      </c>
    </row>
    <row r="2190" spans="1:18" x14ac:dyDescent="0.35">
      <c r="A2190">
        <v>594539582</v>
      </c>
      <c r="B2190" s="3">
        <v>42266</v>
      </c>
      <c r="C2190" s="3">
        <v>42273</v>
      </c>
      <c r="D2190" t="s">
        <v>148</v>
      </c>
      <c r="E2190" t="s">
        <v>24</v>
      </c>
      <c r="F2190" t="s">
        <v>68</v>
      </c>
      <c r="G2190" t="s">
        <v>18</v>
      </c>
      <c r="H2190" t="s">
        <v>15</v>
      </c>
      <c r="I2190" s="9">
        <v>6329</v>
      </c>
      <c r="J2190" s="9">
        <v>154.06</v>
      </c>
      <c r="K2190" s="9">
        <v>90.93</v>
      </c>
      <c r="L2190" s="9">
        <f>tbl_salesdata[[#This Row],[Units Sold]]*tbl_salesdata[[#This Row],[Unit Cost]]</f>
        <v>575495.97000000009</v>
      </c>
      <c r="M2190" s="9">
        <f>tbl_salesdata[[#This Row],[Units Sold]]*tbl_salesdata[[#This Row],[Unit Price]]</f>
        <v>975045.74</v>
      </c>
      <c r="N2190" s="9">
        <f>tbl_salesdata[[#This Row],[Total Sales]]-tbl_salesdata[[#This Row],[Total Cost]]</f>
        <v>399549.7699999999</v>
      </c>
      <c r="O2190">
        <f>tbl_salesdata[[#This Row],[Ship Date]]-tbl_salesdata[[#This Row],[Order Date]]</f>
        <v>7</v>
      </c>
      <c r="P2190">
        <f>WEEKDAY(tbl_salesdata[[#This Row],[Order Date]],2)</f>
        <v>6</v>
      </c>
      <c r="Q2190" t="str">
        <f>TEXT(tbl_salesdata[[#This Row],[Order Date]],"dddd")</f>
        <v>Saturday</v>
      </c>
      <c r="R2190" t="str">
        <f>IF(tbl_salesdata[[#This Row],[Weekdaynum]]&gt;5,"Yes","No")</f>
        <v>Yes</v>
      </c>
    </row>
    <row r="2191" spans="1:18" hidden="1" x14ac:dyDescent="0.35">
      <c r="A2191">
        <v>787245357</v>
      </c>
      <c r="B2191" s="3">
        <v>43756</v>
      </c>
      <c r="C2191" s="3">
        <v>43777</v>
      </c>
      <c r="D2191" t="s">
        <v>196</v>
      </c>
      <c r="E2191" t="s">
        <v>32</v>
      </c>
      <c r="F2191" t="s">
        <v>17</v>
      </c>
      <c r="G2191" t="s">
        <v>18</v>
      </c>
      <c r="H2191" t="s">
        <v>26</v>
      </c>
      <c r="I2191" s="9">
        <v>2250</v>
      </c>
      <c r="J2191" s="9">
        <v>152.58000000000001</v>
      </c>
      <c r="K2191" s="9">
        <v>97.44</v>
      </c>
      <c r="L2191" s="9">
        <f>tbl_salesdata[[#This Row],[Units Sold]]*tbl_salesdata[[#This Row],[Unit Cost]]</f>
        <v>219240</v>
      </c>
      <c r="M2191" s="9">
        <f>tbl_salesdata[[#This Row],[Units Sold]]*tbl_salesdata[[#This Row],[Unit Price]]</f>
        <v>343305</v>
      </c>
      <c r="N2191" s="9">
        <f>tbl_salesdata[[#This Row],[Total Sales]]-tbl_salesdata[[#This Row],[Total Cost]]</f>
        <v>124065</v>
      </c>
      <c r="O2191">
        <f>tbl_salesdata[[#This Row],[Ship Date]]-tbl_salesdata[[#This Row],[Order Date]]</f>
        <v>21</v>
      </c>
      <c r="P2191">
        <f>WEEKDAY(tbl_salesdata[[#This Row],[Order Date]],2)</f>
        <v>5</v>
      </c>
      <c r="Q2191" t="str">
        <f>TEXT(tbl_salesdata[[#This Row],[Order Date]],"dddd")</f>
        <v>Friday</v>
      </c>
      <c r="R2191" t="str">
        <f>IF(tbl_salesdata[[#This Row],[Weekdaynum]]&gt;5,"Yes","No")</f>
        <v>No</v>
      </c>
    </row>
    <row r="2192" spans="1:18" hidden="1" x14ac:dyDescent="0.35">
      <c r="A2192">
        <v>716184842</v>
      </c>
      <c r="B2192" s="3">
        <v>44234</v>
      </c>
      <c r="C2192" s="3">
        <v>44242</v>
      </c>
      <c r="D2192" t="s">
        <v>170</v>
      </c>
      <c r="E2192" t="s">
        <v>12</v>
      </c>
      <c r="F2192" t="s">
        <v>47</v>
      </c>
      <c r="G2192" t="s">
        <v>18</v>
      </c>
      <c r="H2192" t="s">
        <v>34</v>
      </c>
      <c r="I2192" s="9">
        <v>3865</v>
      </c>
      <c r="J2192" s="9">
        <v>421.89</v>
      </c>
      <c r="K2192" s="9">
        <v>364.69</v>
      </c>
      <c r="L2192" s="9">
        <f>tbl_salesdata[[#This Row],[Units Sold]]*tbl_salesdata[[#This Row],[Unit Cost]]</f>
        <v>1409526.85</v>
      </c>
      <c r="M2192" s="9">
        <f>tbl_salesdata[[#This Row],[Units Sold]]*tbl_salesdata[[#This Row],[Unit Price]]</f>
        <v>1630604.8499999999</v>
      </c>
      <c r="N2192" s="9">
        <f>tbl_salesdata[[#This Row],[Total Sales]]-tbl_salesdata[[#This Row],[Total Cost]]</f>
        <v>221077.99999999977</v>
      </c>
      <c r="O2192">
        <f>tbl_salesdata[[#This Row],[Ship Date]]-tbl_salesdata[[#This Row],[Order Date]]</f>
        <v>8</v>
      </c>
      <c r="P2192">
        <f>WEEKDAY(tbl_salesdata[[#This Row],[Order Date]],2)</f>
        <v>7</v>
      </c>
      <c r="Q2192" t="str">
        <f>TEXT(tbl_salesdata[[#This Row],[Order Date]],"dddd")</f>
        <v>Sunday</v>
      </c>
      <c r="R2192" t="str">
        <f>IF(tbl_salesdata[[#This Row],[Weekdaynum]]&gt;5,"Yes","No")</f>
        <v>Yes</v>
      </c>
    </row>
    <row r="2193" spans="1:18" hidden="1" x14ac:dyDescent="0.35">
      <c r="A2193">
        <v>649477660</v>
      </c>
      <c r="B2193" s="3">
        <v>42604</v>
      </c>
      <c r="C2193" s="3">
        <v>42605</v>
      </c>
      <c r="D2193" t="s">
        <v>216</v>
      </c>
      <c r="E2193" t="s">
        <v>51</v>
      </c>
      <c r="F2193" t="s">
        <v>42</v>
      </c>
      <c r="G2193" t="s">
        <v>18</v>
      </c>
      <c r="H2193" t="s">
        <v>26</v>
      </c>
      <c r="I2193" s="9">
        <v>3727</v>
      </c>
      <c r="J2193" s="9">
        <v>437.2</v>
      </c>
      <c r="K2193" s="9">
        <v>263.33</v>
      </c>
      <c r="L2193" s="9">
        <f>tbl_salesdata[[#This Row],[Units Sold]]*tbl_salesdata[[#This Row],[Unit Cost]]</f>
        <v>981430.90999999992</v>
      </c>
      <c r="M2193" s="9">
        <f>tbl_salesdata[[#This Row],[Units Sold]]*tbl_salesdata[[#This Row],[Unit Price]]</f>
        <v>1629444.4</v>
      </c>
      <c r="N2193" s="9">
        <f>tbl_salesdata[[#This Row],[Total Sales]]-tbl_salesdata[[#This Row],[Total Cost]]</f>
        <v>648013.49</v>
      </c>
      <c r="O2193">
        <f>tbl_salesdata[[#This Row],[Ship Date]]-tbl_salesdata[[#This Row],[Order Date]]</f>
        <v>1</v>
      </c>
      <c r="P2193">
        <f>WEEKDAY(tbl_salesdata[[#This Row],[Order Date]],2)</f>
        <v>1</v>
      </c>
      <c r="Q2193" t="str">
        <f>TEXT(tbl_salesdata[[#This Row],[Order Date]],"dddd")</f>
        <v>Monday</v>
      </c>
      <c r="R2193" t="str">
        <f>IF(tbl_salesdata[[#This Row],[Weekdaynum]]&gt;5,"Yes","No")</f>
        <v>No</v>
      </c>
    </row>
    <row r="2194" spans="1:18" hidden="1" x14ac:dyDescent="0.35">
      <c r="A2194">
        <v>457485139</v>
      </c>
      <c r="B2194" s="3">
        <v>43234</v>
      </c>
      <c r="C2194" s="3">
        <v>43237</v>
      </c>
      <c r="D2194" t="s">
        <v>166</v>
      </c>
      <c r="E2194" t="s">
        <v>38</v>
      </c>
      <c r="F2194" t="s">
        <v>40</v>
      </c>
      <c r="G2194" t="s">
        <v>18</v>
      </c>
      <c r="H2194" t="s">
        <v>15</v>
      </c>
      <c r="I2194" s="9">
        <v>8874</v>
      </c>
      <c r="J2194" s="9">
        <v>651.21</v>
      </c>
      <c r="K2194" s="9">
        <v>524.96</v>
      </c>
      <c r="L2194" s="9">
        <f>tbl_salesdata[[#This Row],[Units Sold]]*tbl_salesdata[[#This Row],[Unit Cost]]</f>
        <v>4658495.04</v>
      </c>
      <c r="M2194" s="9">
        <f>tbl_salesdata[[#This Row],[Units Sold]]*tbl_salesdata[[#This Row],[Unit Price]]</f>
        <v>5778837.54</v>
      </c>
      <c r="N2194" s="9">
        <f>tbl_salesdata[[#This Row],[Total Sales]]-tbl_salesdata[[#This Row],[Total Cost]]</f>
        <v>1120342.5</v>
      </c>
      <c r="O2194">
        <f>tbl_salesdata[[#This Row],[Ship Date]]-tbl_salesdata[[#This Row],[Order Date]]</f>
        <v>3</v>
      </c>
      <c r="P2194">
        <f>WEEKDAY(tbl_salesdata[[#This Row],[Order Date]],2)</f>
        <v>1</v>
      </c>
      <c r="Q2194" t="str">
        <f>TEXT(tbl_salesdata[[#This Row],[Order Date]],"dddd")</f>
        <v>Monday</v>
      </c>
      <c r="R2194" t="str">
        <f>IF(tbl_salesdata[[#This Row],[Weekdaynum]]&gt;5,"Yes","No")</f>
        <v>No</v>
      </c>
    </row>
    <row r="2195" spans="1:18" hidden="1" x14ac:dyDescent="0.35">
      <c r="A2195">
        <v>980881106</v>
      </c>
      <c r="B2195" s="3">
        <v>42298</v>
      </c>
      <c r="C2195" s="3">
        <v>42312</v>
      </c>
      <c r="D2195" t="s">
        <v>185</v>
      </c>
      <c r="E2195" t="s">
        <v>38</v>
      </c>
      <c r="F2195" t="s">
        <v>22</v>
      </c>
      <c r="G2195" t="s">
        <v>18</v>
      </c>
      <c r="H2195" t="s">
        <v>15</v>
      </c>
      <c r="I2195" s="9">
        <v>3372</v>
      </c>
      <c r="J2195" s="9">
        <v>47.45</v>
      </c>
      <c r="K2195" s="9">
        <v>31.79</v>
      </c>
      <c r="L2195" s="9">
        <f>tbl_salesdata[[#This Row],[Units Sold]]*tbl_salesdata[[#This Row],[Unit Cost]]</f>
        <v>107195.87999999999</v>
      </c>
      <c r="M2195" s="9">
        <f>tbl_salesdata[[#This Row],[Units Sold]]*tbl_salesdata[[#This Row],[Unit Price]]</f>
        <v>160001.40000000002</v>
      </c>
      <c r="N2195" s="9">
        <f>tbl_salesdata[[#This Row],[Total Sales]]-tbl_salesdata[[#This Row],[Total Cost]]</f>
        <v>52805.520000000033</v>
      </c>
      <c r="O2195">
        <f>tbl_salesdata[[#This Row],[Ship Date]]-tbl_salesdata[[#This Row],[Order Date]]</f>
        <v>14</v>
      </c>
      <c r="P2195">
        <f>WEEKDAY(tbl_salesdata[[#This Row],[Order Date]],2)</f>
        <v>3</v>
      </c>
      <c r="Q2195" t="str">
        <f>TEXT(tbl_salesdata[[#This Row],[Order Date]],"dddd")</f>
        <v>Wednesday</v>
      </c>
      <c r="R2195" t="str">
        <f>IF(tbl_salesdata[[#This Row],[Weekdaynum]]&gt;5,"Yes","No")</f>
        <v>No</v>
      </c>
    </row>
    <row r="2196" spans="1:18" hidden="1" x14ac:dyDescent="0.35">
      <c r="A2196">
        <v>880651891</v>
      </c>
      <c r="B2196" s="3">
        <v>44862</v>
      </c>
      <c r="C2196" s="3">
        <v>44867</v>
      </c>
      <c r="D2196" t="s">
        <v>82</v>
      </c>
      <c r="E2196" t="s">
        <v>32</v>
      </c>
      <c r="F2196" t="s">
        <v>22</v>
      </c>
      <c r="G2196" t="s">
        <v>18</v>
      </c>
      <c r="H2196" t="s">
        <v>19</v>
      </c>
      <c r="I2196" s="9">
        <v>3319</v>
      </c>
      <c r="J2196" s="9">
        <v>47.45</v>
      </c>
      <c r="K2196" s="9">
        <v>31.79</v>
      </c>
      <c r="L2196" s="9">
        <f>tbl_salesdata[[#This Row],[Units Sold]]*tbl_salesdata[[#This Row],[Unit Cost]]</f>
        <v>105511.01</v>
      </c>
      <c r="M2196" s="9">
        <f>tbl_salesdata[[#This Row],[Units Sold]]*tbl_salesdata[[#This Row],[Unit Price]]</f>
        <v>157486.55000000002</v>
      </c>
      <c r="N2196" s="9">
        <f>tbl_salesdata[[#This Row],[Total Sales]]-tbl_salesdata[[#This Row],[Total Cost]]</f>
        <v>51975.540000000023</v>
      </c>
      <c r="O2196">
        <f>tbl_salesdata[[#This Row],[Ship Date]]-tbl_salesdata[[#This Row],[Order Date]]</f>
        <v>5</v>
      </c>
      <c r="P2196">
        <f>WEEKDAY(tbl_salesdata[[#This Row],[Order Date]],2)</f>
        <v>5</v>
      </c>
      <c r="Q2196" t="str">
        <f>TEXT(tbl_salesdata[[#This Row],[Order Date]],"dddd")</f>
        <v>Friday</v>
      </c>
      <c r="R2196" t="str">
        <f>IF(tbl_salesdata[[#This Row],[Weekdaynum]]&gt;5,"Yes","No")</f>
        <v>No</v>
      </c>
    </row>
    <row r="2197" spans="1:18" hidden="1" x14ac:dyDescent="0.35">
      <c r="A2197">
        <v>688096320</v>
      </c>
      <c r="B2197" s="3">
        <v>42689</v>
      </c>
      <c r="C2197" s="3">
        <v>42696</v>
      </c>
      <c r="D2197" t="s">
        <v>99</v>
      </c>
      <c r="E2197" t="s">
        <v>38</v>
      </c>
      <c r="F2197" t="s">
        <v>13</v>
      </c>
      <c r="G2197" t="s">
        <v>18</v>
      </c>
      <c r="H2197" t="s">
        <v>19</v>
      </c>
      <c r="I2197" s="9">
        <v>1847</v>
      </c>
      <c r="J2197" s="9">
        <v>255.28</v>
      </c>
      <c r="K2197" s="9">
        <v>159.41999999999999</v>
      </c>
      <c r="L2197" s="9">
        <f>tbl_salesdata[[#This Row],[Units Sold]]*tbl_salesdata[[#This Row],[Unit Cost]]</f>
        <v>294448.74</v>
      </c>
      <c r="M2197" s="9">
        <f>tbl_salesdata[[#This Row],[Units Sold]]*tbl_salesdata[[#This Row],[Unit Price]]</f>
        <v>471502.16</v>
      </c>
      <c r="N2197" s="9">
        <f>tbl_salesdata[[#This Row],[Total Sales]]-tbl_salesdata[[#This Row],[Total Cost]]</f>
        <v>177053.41999999998</v>
      </c>
      <c r="O2197">
        <f>tbl_salesdata[[#This Row],[Ship Date]]-tbl_salesdata[[#This Row],[Order Date]]</f>
        <v>7</v>
      </c>
      <c r="P2197">
        <f>WEEKDAY(tbl_salesdata[[#This Row],[Order Date]],2)</f>
        <v>2</v>
      </c>
      <c r="Q2197" t="str">
        <f>TEXT(tbl_salesdata[[#This Row],[Order Date]],"dddd")</f>
        <v>Tuesday</v>
      </c>
      <c r="R2197" t="str">
        <f>IF(tbl_salesdata[[#This Row],[Weekdaynum]]&gt;5,"Yes","No")</f>
        <v>No</v>
      </c>
    </row>
    <row r="2198" spans="1:18" x14ac:dyDescent="0.35">
      <c r="A2198">
        <v>984202754</v>
      </c>
      <c r="B2198" s="3">
        <v>44527</v>
      </c>
      <c r="C2198" s="3">
        <v>44544</v>
      </c>
      <c r="D2198" t="s">
        <v>186</v>
      </c>
      <c r="E2198" t="s">
        <v>38</v>
      </c>
      <c r="F2198" t="s">
        <v>68</v>
      </c>
      <c r="G2198" t="s">
        <v>14</v>
      </c>
      <c r="H2198" t="s">
        <v>34</v>
      </c>
      <c r="I2198" s="9">
        <v>6321</v>
      </c>
      <c r="J2198" s="9">
        <v>154.06</v>
      </c>
      <c r="K2198" s="9">
        <v>90.93</v>
      </c>
      <c r="L2198" s="9">
        <f>tbl_salesdata[[#This Row],[Units Sold]]*tbl_salesdata[[#This Row],[Unit Cost]]</f>
        <v>574768.53</v>
      </c>
      <c r="M2198" s="9">
        <f>tbl_salesdata[[#This Row],[Units Sold]]*tbl_salesdata[[#This Row],[Unit Price]]</f>
        <v>973813.26</v>
      </c>
      <c r="N2198" s="9">
        <f>tbl_salesdata[[#This Row],[Total Sales]]-tbl_salesdata[[#This Row],[Total Cost]]</f>
        <v>399044.73</v>
      </c>
      <c r="O2198">
        <f>tbl_salesdata[[#This Row],[Ship Date]]-tbl_salesdata[[#This Row],[Order Date]]</f>
        <v>17</v>
      </c>
      <c r="P2198">
        <f>WEEKDAY(tbl_salesdata[[#This Row],[Order Date]],2)</f>
        <v>6</v>
      </c>
      <c r="Q2198" t="str">
        <f>TEXT(tbl_salesdata[[#This Row],[Order Date]],"dddd")</f>
        <v>Saturday</v>
      </c>
      <c r="R2198" t="str">
        <f>IF(tbl_salesdata[[#This Row],[Weekdaynum]]&gt;5,"Yes","No")</f>
        <v>Yes</v>
      </c>
    </row>
    <row r="2199" spans="1:18" hidden="1" x14ac:dyDescent="0.35">
      <c r="A2199">
        <v>702763926</v>
      </c>
      <c r="B2199" s="3">
        <v>43900</v>
      </c>
      <c r="C2199" s="3">
        <v>43913</v>
      </c>
      <c r="D2199" t="s">
        <v>63</v>
      </c>
      <c r="E2199" t="s">
        <v>32</v>
      </c>
      <c r="F2199" t="s">
        <v>56</v>
      </c>
      <c r="G2199" t="s">
        <v>18</v>
      </c>
      <c r="H2199" t="s">
        <v>34</v>
      </c>
      <c r="I2199" s="9">
        <v>2318</v>
      </c>
      <c r="J2199" s="9">
        <v>9.33</v>
      </c>
      <c r="K2199" s="9">
        <v>6.92</v>
      </c>
      <c r="L2199" s="9">
        <f>tbl_salesdata[[#This Row],[Units Sold]]*tbl_salesdata[[#This Row],[Unit Cost]]</f>
        <v>16040.56</v>
      </c>
      <c r="M2199" s="9">
        <f>tbl_salesdata[[#This Row],[Units Sold]]*tbl_salesdata[[#This Row],[Unit Price]]</f>
        <v>21626.94</v>
      </c>
      <c r="N2199" s="9">
        <f>tbl_salesdata[[#This Row],[Total Sales]]-tbl_salesdata[[#This Row],[Total Cost]]</f>
        <v>5586.3799999999992</v>
      </c>
      <c r="O2199">
        <f>tbl_salesdata[[#This Row],[Ship Date]]-tbl_salesdata[[#This Row],[Order Date]]</f>
        <v>13</v>
      </c>
      <c r="P2199">
        <f>WEEKDAY(tbl_salesdata[[#This Row],[Order Date]],2)</f>
        <v>2</v>
      </c>
      <c r="Q2199" t="str">
        <f>TEXT(tbl_salesdata[[#This Row],[Order Date]],"dddd")</f>
        <v>Tuesday</v>
      </c>
      <c r="R2199" t="str">
        <f>IF(tbl_salesdata[[#This Row],[Weekdaynum]]&gt;5,"Yes","No")</f>
        <v>No</v>
      </c>
    </row>
    <row r="2200" spans="1:18" hidden="1" x14ac:dyDescent="0.35">
      <c r="A2200">
        <v>974147260</v>
      </c>
      <c r="B2200" s="3">
        <v>44334</v>
      </c>
      <c r="C2200" s="3">
        <v>44344</v>
      </c>
      <c r="D2200" t="s">
        <v>188</v>
      </c>
      <c r="E2200" t="s">
        <v>21</v>
      </c>
      <c r="F2200" t="s">
        <v>33</v>
      </c>
      <c r="G2200" t="s">
        <v>18</v>
      </c>
      <c r="H2200" t="s">
        <v>26</v>
      </c>
      <c r="I2200" s="9">
        <v>677</v>
      </c>
      <c r="J2200" s="9">
        <v>109.28</v>
      </c>
      <c r="K2200" s="9">
        <v>35.840000000000003</v>
      </c>
      <c r="L2200" s="9">
        <f>tbl_salesdata[[#This Row],[Units Sold]]*tbl_salesdata[[#This Row],[Unit Cost]]</f>
        <v>24263.680000000004</v>
      </c>
      <c r="M2200" s="9">
        <f>tbl_salesdata[[#This Row],[Units Sold]]*tbl_salesdata[[#This Row],[Unit Price]]</f>
        <v>73982.559999999998</v>
      </c>
      <c r="N2200" s="9">
        <f>tbl_salesdata[[#This Row],[Total Sales]]-tbl_salesdata[[#This Row],[Total Cost]]</f>
        <v>49718.87999999999</v>
      </c>
      <c r="O2200">
        <f>tbl_salesdata[[#This Row],[Ship Date]]-tbl_salesdata[[#This Row],[Order Date]]</f>
        <v>10</v>
      </c>
      <c r="P2200">
        <f>WEEKDAY(tbl_salesdata[[#This Row],[Order Date]],2)</f>
        <v>2</v>
      </c>
      <c r="Q2200" t="str">
        <f>TEXT(tbl_salesdata[[#This Row],[Order Date]],"dddd")</f>
        <v>Tuesday</v>
      </c>
      <c r="R2200" t="str">
        <f>IF(tbl_salesdata[[#This Row],[Weekdaynum]]&gt;5,"Yes","No")</f>
        <v>No</v>
      </c>
    </row>
    <row r="2201" spans="1:18" hidden="1" x14ac:dyDescent="0.35">
      <c r="A2201">
        <v>381524550</v>
      </c>
      <c r="B2201" s="3">
        <v>44244</v>
      </c>
      <c r="C2201" s="3">
        <v>44261</v>
      </c>
      <c r="D2201" t="s">
        <v>198</v>
      </c>
      <c r="E2201" t="s">
        <v>38</v>
      </c>
      <c r="F2201" t="s">
        <v>42</v>
      </c>
      <c r="G2201" t="s">
        <v>18</v>
      </c>
      <c r="H2201" t="s">
        <v>34</v>
      </c>
      <c r="I2201" s="9">
        <v>448</v>
      </c>
      <c r="J2201" s="9">
        <v>437.2</v>
      </c>
      <c r="K2201" s="9">
        <v>263.33</v>
      </c>
      <c r="L2201" s="9">
        <f>tbl_salesdata[[#This Row],[Units Sold]]*tbl_salesdata[[#This Row],[Unit Cost]]</f>
        <v>117971.84</v>
      </c>
      <c r="M2201" s="9">
        <f>tbl_salesdata[[#This Row],[Units Sold]]*tbl_salesdata[[#This Row],[Unit Price]]</f>
        <v>195865.60000000001</v>
      </c>
      <c r="N2201" s="9">
        <f>tbl_salesdata[[#This Row],[Total Sales]]-tbl_salesdata[[#This Row],[Total Cost]]</f>
        <v>77893.760000000009</v>
      </c>
      <c r="O2201">
        <f>tbl_salesdata[[#This Row],[Ship Date]]-tbl_salesdata[[#This Row],[Order Date]]</f>
        <v>17</v>
      </c>
      <c r="P2201">
        <f>WEEKDAY(tbl_salesdata[[#This Row],[Order Date]],2)</f>
        <v>3</v>
      </c>
      <c r="Q2201" t="str">
        <f>TEXT(tbl_salesdata[[#This Row],[Order Date]],"dddd")</f>
        <v>Wednesday</v>
      </c>
      <c r="R2201" t="str">
        <f>IF(tbl_salesdata[[#This Row],[Weekdaynum]]&gt;5,"Yes","No")</f>
        <v>No</v>
      </c>
    </row>
    <row r="2202" spans="1:18" hidden="1" x14ac:dyDescent="0.35">
      <c r="A2202">
        <v>257757127</v>
      </c>
      <c r="B2202" s="3">
        <v>44381</v>
      </c>
      <c r="C2202" s="3">
        <v>44389</v>
      </c>
      <c r="D2202" t="s">
        <v>66</v>
      </c>
      <c r="E2202" t="s">
        <v>38</v>
      </c>
      <c r="F2202" t="s">
        <v>56</v>
      </c>
      <c r="G2202" t="s">
        <v>14</v>
      </c>
      <c r="H2202" t="s">
        <v>26</v>
      </c>
      <c r="I2202" s="9">
        <v>4917</v>
      </c>
      <c r="J2202" s="9">
        <v>9.33</v>
      </c>
      <c r="K2202" s="9">
        <v>6.92</v>
      </c>
      <c r="L2202" s="9">
        <f>tbl_salesdata[[#This Row],[Units Sold]]*tbl_salesdata[[#This Row],[Unit Cost]]</f>
        <v>34025.64</v>
      </c>
      <c r="M2202" s="9">
        <f>tbl_salesdata[[#This Row],[Units Sold]]*tbl_salesdata[[#This Row],[Unit Price]]</f>
        <v>45875.61</v>
      </c>
      <c r="N2202" s="9">
        <f>tbl_salesdata[[#This Row],[Total Sales]]-tbl_salesdata[[#This Row],[Total Cost]]</f>
        <v>11849.970000000001</v>
      </c>
      <c r="O2202">
        <f>tbl_salesdata[[#This Row],[Ship Date]]-tbl_salesdata[[#This Row],[Order Date]]</f>
        <v>8</v>
      </c>
      <c r="P2202">
        <f>WEEKDAY(tbl_salesdata[[#This Row],[Order Date]],2)</f>
        <v>7</v>
      </c>
      <c r="Q2202" t="str">
        <f>TEXT(tbl_salesdata[[#This Row],[Order Date]],"dddd")</f>
        <v>Sunday</v>
      </c>
      <c r="R2202" t="str">
        <f>IF(tbl_salesdata[[#This Row],[Weekdaynum]]&gt;5,"Yes","No")</f>
        <v>Yes</v>
      </c>
    </row>
    <row r="2203" spans="1:18" hidden="1" x14ac:dyDescent="0.35">
      <c r="A2203">
        <v>206018817</v>
      </c>
      <c r="B2203" s="3">
        <v>42879</v>
      </c>
      <c r="C2203" s="3">
        <v>42899</v>
      </c>
      <c r="D2203" t="s">
        <v>111</v>
      </c>
      <c r="E2203" t="s">
        <v>38</v>
      </c>
      <c r="F2203" t="s">
        <v>13</v>
      </c>
      <c r="G2203" t="s">
        <v>14</v>
      </c>
      <c r="H2203" t="s">
        <v>19</v>
      </c>
      <c r="I2203" s="9">
        <v>4401</v>
      </c>
      <c r="J2203" s="9">
        <v>255.28</v>
      </c>
      <c r="K2203" s="9">
        <v>159.41999999999999</v>
      </c>
      <c r="L2203" s="9">
        <f>tbl_salesdata[[#This Row],[Units Sold]]*tbl_salesdata[[#This Row],[Unit Cost]]</f>
        <v>701607.41999999993</v>
      </c>
      <c r="M2203" s="9">
        <f>tbl_salesdata[[#This Row],[Units Sold]]*tbl_salesdata[[#This Row],[Unit Price]]</f>
        <v>1123487.28</v>
      </c>
      <c r="N2203" s="9">
        <f>tbl_salesdata[[#This Row],[Total Sales]]-tbl_salesdata[[#This Row],[Total Cost]]</f>
        <v>421879.8600000001</v>
      </c>
      <c r="O2203">
        <f>tbl_salesdata[[#This Row],[Ship Date]]-tbl_salesdata[[#This Row],[Order Date]]</f>
        <v>20</v>
      </c>
      <c r="P2203">
        <f>WEEKDAY(tbl_salesdata[[#This Row],[Order Date]],2)</f>
        <v>3</v>
      </c>
      <c r="Q2203" t="str">
        <f>TEXT(tbl_salesdata[[#This Row],[Order Date]],"dddd")</f>
        <v>Wednesday</v>
      </c>
      <c r="R2203" t="str">
        <f>IF(tbl_salesdata[[#This Row],[Weekdaynum]]&gt;5,"Yes","No")</f>
        <v>No</v>
      </c>
    </row>
    <row r="2204" spans="1:18" x14ac:dyDescent="0.35">
      <c r="A2204">
        <v>865948665</v>
      </c>
      <c r="B2204" s="3">
        <v>42623</v>
      </c>
      <c r="C2204" s="3">
        <v>42641</v>
      </c>
      <c r="D2204" t="s">
        <v>181</v>
      </c>
      <c r="E2204" t="s">
        <v>38</v>
      </c>
      <c r="F2204" t="s">
        <v>47</v>
      </c>
      <c r="G2204" t="s">
        <v>14</v>
      </c>
      <c r="H2204" t="s">
        <v>19</v>
      </c>
      <c r="I2204" s="9">
        <v>2308</v>
      </c>
      <c r="J2204" s="9">
        <v>421.89</v>
      </c>
      <c r="K2204" s="9">
        <v>364.69</v>
      </c>
      <c r="L2204" s="9">
        <f>tbl_salesdata[[#This Row],[Units Sold]]*tbl_salesdata[[#This Row],[Unit Cost]]</f>
        <v>841704.52</v>
      </c>
      <c r="M2204" s="9">
        <f>tbl_salesdata[[#This Row],[Units Sold]]*tbl_salesdata[[#This Row],[Unit Price]]</f>
        <v>973722.12</v>
      </c>
      <c r="N2204" s="9">
        <f>tbl_salesdata[[#This Row],[Total Sales]]-tbl_salesdata[[#This Row],[Total Cost]]</f>
        <v>132017.59999999998</v>
      </c>
      <c r="O2204">
        <f>tbl_salesdata[[#This Row],[Ship Date]]-tbl_salesdata[[#This Row],[Order Date]]</f>
        <v>18</v>
      </c>
      <c r="P2204">
        <f>WEEKDAY(tbl_salesdata[[#This Row],[Order Date]],2)</f>
        <v>6</v>
      </c>
      <c r="Q2204" t="str">
        <f>TEXT(tbl_salesdata[[#This Row],[Order Date]],"dddd")</f>
        <v>Saturday</v>
      </c>
      <c r="R2204" t="str">
        <f>IF(tbl_salesdata[[#This Row],[Weekdaynum]]&gt;5,"Yes","No")</f>
        <v>Yes</v>
      </c>
    </row>
    <row r="2205" spans="1:18" hidden="1" x14ac:dyDescent="0.35">
      <c r="A2205">
        <v>882887351</v>
      </c>
      <c r="B2205" s="3">
        <v>43776</v>
      </c>
      <c r="C2205" s="3">
        <v>43791</v>
      </c>
      <c r="D2205" t="s">
        <v>28</v>
      </c>
      <c r="E2205" t="s">
        <v>29</v>
      </c>
      <c r="F2205" t="s">
        <v>22</v>
      </c>
      <c r="G2205" t="s">
        <v>18</v>
      </c>
      <c r="H2205" t="s">
        <v>26</v>
      </c>
      <c r="I2205" s="9">
        <v>4842</v>
      </c>
      <c r="J2205" s="9">
        <v>47.45</v>
      </c>
      <c r="K2205" s="9">
        <v>31.79</v>
      </c>
      <c r="L2205" s="9">
        <f>tbl_salesdata[[#This Row],[Units Sold]]*tbl_salesdata[[#This Row],[Unit Cost]]</f>
        <v>153927.18</v>
      </c>
      <c r="M2205" s="9">
        <f>tbl_salesdata[[#This Row],[Units Sold]]*tbl_salesdata[[#This Row],[Unit Price]]</f>
        <v>229752.90000000002</v>
      </c>
      <c r="N2205" s="9">
        <f>tbl_salesdata[[#This Row],[Total Sales]]-tbl_salesdata[[#This Row],[Total Cost]]</f>
        <v>75825.72000000003</v>
      </c>
      <c r="O2205">
        <f>tbl_salesdata[[#This Row],[Ship Date]]-tbl_salesdata[[#This Row],[Order Date]]</f>
        <v>15</v>
      </c>
      <c r="P2205">
        <f>WEEKDAY(tbl_salesdata[[#This Row],[Order Date]],2)</f>
        <v>4</v>
      </c>
      <c r="Q2205" t="str">
        <f>TEXT(tbl_salesdata[[#This Row],[Order Date]],"dddd")</f>
        <v>Thursday</v>
      </c>
      <c r="R2205" t="str">
        <f>IF(tbl_salesdata[[#This Row],[Weekdaynum]]&gt;5,"Yes","No")</f>
        <v>No</v>
      </c>
    </row>
    <row r="2206" spans="1:18" hidden="1" x14ac:dyDescent="0.35">
      <c r="A2206">
        <v>719404351</v>
      </c>
      <c r="B2206" s="3">
        <v>44551</v>
      </c>
      <c r="C2206" s="3">
        <v>44563</v>
      </c>
      <c r="D2206" t="s">
        <v>77</v>
      </c>
      <c r="E2206" t="s">
        <v>21</v>
      </c>
      <c r="F2206" t="s">
        <v>40</v>
      </c>
      <c r="G2206" t="s">
        <v>14</v>
      </c>
      <c r="H2206" t="s">
        <v>34</v>
      </c>
      <c r="I2206" s="9">
        <v>6589</v>
      </c>
      <c r="J2206" s="9">
        <v>651.21</v>
      </c>
      <c r="K2206" s="9">
        <v>524.96</v>
      </c>
      <c r="L2206" s="9">
        <f>tbl_salesdata[[#This Row],[Units Sold]]*tbl_salesdata[[#This Row],[Unit Cost]]</f>
        <v>3458961.4400000004</v>
      </c>
      <c r="M2206" s="9">
        <f>tbl_salesdata[[#This Row],[Units Sold]]*tbl_salesdata[[#This Row],[Unit Price]]</f>
        <v>4290822.6900000004</v>
      </c>
      <c r="N2206" s="9">
        <f>tbl_salesdata[[#This Row],[Total Sales]]-tbl_salesdata[[#This Row],[Total Cost]]</f>
        <v>831861.25</v>
      </c>
      <c r="O2206">
        <f>tbl_salesdata[[#This Row],[Ship Date]]-tbl_salesdata[[#This Row],[Order Date]]</f>
        <v>12</v>
      </c>
      <c r="P2206">
        <f>WEEKDAY(tbl_salesdata[[#This Row],[Order Date]],2)</f>
        <v>2</v>
      </c>
      <c r="Q2206" t="str">
        <f>TEXT(tbl_salesdata[[#This Row],[Order Date]],"dddd")</f>
        <v>Tuesday</v>
      </c>
      <c r="R2206" t="str">
        <f>IF(tbl_salesdata[[#This Row],[Weekdaynum]]&gt;5,"Yes","No")</f>
        <v>No</v>
      </c>
    </row>
    <row r="2207" spans="1:18" hidden="1" x14ac:dyDescent="0.35">
      <c r="A2207">
        <v>643770778</v>
      </c>
      <c r="B2207" s="3">
        <v>42209</v>
      </c>
      <c r="C2207" s="3">
        <v>42220</v>
      </c>
      <c r="D2207" t="s">
        <v>215</v>
      </c>
      <c r="E2207" t="s">
        <v>21</v>
      </c>
      <c r="F2207" t="s">
        <v>30</v>
      </c>
      <c r="G2207" t="s">
        <v>18</v>
      </c>
      <c r="H2207" t="s">
        <v>26</v>
      </c>
      <c r="I2207" s="9">
        <v>4934</v>
      </c>
      <c r="J2207" s="9">
        <v>81.73</v>
      </c>
      <c r="K2207" s="9">
        <v>56.67</v>
      </c>
      <c r="L2207" s="9">
        <f>tbl_salesdata[[#This Row],[Units Sold]]*tbl_salesdata[[#This Row],[Unit Cost]]</f>
        <v>279609.78000000003</v>
      </c>
      <c r="M2207" s="9">
        <f>tbl_salesdata[[#This Row],[Units Sold]]*tbl_salesdata[[#This Row],[Unit Price]]</f>
        <v>403255.82</v>
      </c>
      <c r="N2207" s="9">
        <f>tbl_salesdata[[#This Row],[Total Sales]]-tbl_salesdata[[#This Row],[Total Cost]]</f>
        <v>123646.03999999998</v>
      </c>
      <c r="O2207">
        <f>tbl_salesdata[[#This Row],[Ship Date]]-tbl_salesdata[[#This Row],[Order Date]]</f>
        <v>11</v>
      </c>
      <c r="P2207">
        <f>WEEKDAY(tbl_salesdata[[#This Row],[Order Date]],2)</f>
        <v>5</v>
      </c>
      <c r="Q2207" t="str">
        <f>TEXT(tbl_salesdata[[#This Row],[Order Date]],"dddd")</f>
        <v>Friday</v>
      </c>
      <c r="R2207" t="str">
        <f>IF(tbl_salesdata[[#This Row],[Weekdaynum]]&gt;5,"Yes","No")</f>
        <v>No</v>
      </c>
    </row>
    <row r="2208" spans="1:18" hidden="1" x14ac:dyDescent="0.35">
      <c r="A2208">
        <v>160722959</v>
      </c>
      <c r="B2208" s="3">
        <v>43878</v>
      </c>
      <c r="C2208" s="3">
        <v>43890</v>
      </c>
      <c r="D2208" t="s">
        <v>28</v>
      </c>
      <c r="E2208" t="s">
        <v>29</v>
      </c>
      <c r="F2208" t="s">
        <v>33</v>
      </c>
      <c r="G2208" t="s">
        <v>14</v>
      </c>
      <c r="H2208" t="s">
        <v>19</v>
      </c>
      <c r="I2208" s="9">
        <v>350</v>
      </c>
      <c r="J2208" s="9">
        <v>109.28</v>
      </c>
      <c r="K2208" s="9">
        <v>35.840000000000003</v>
      </c>
      <c r="L2208" s="9">
        <f>tbl_salesdata[[#This Row],[Units Sold]]*tbl_salesdata[[#This Row],[Unit Cost]]</f>
        <v>12544.000000000002</v>
      </c>
      <c r="M2208" s="9">
        <f>tbl_salesdata[[#This Row],[Units Sold]]*tbl_salesdata[[#This Row],[Unit Price]]</f>
        <v>38248</v>
      </c>
      <c r="N2208" s="9">
        <f>tbl_salesdata[[#This Row],[Total Sales]]-tbl_salesdata[[#This Row],[Total Cost]]</f>
        <v>25704</v>
      </c>
      <c r="O2208">
        <f>tbl_salesdata[[#This Row],[Ship Date]]-tbl_salesdata[[#This Row],[Order Date]]</f>
        <v>12</v>
      </c>
      <c r="P2208">
        <f>WEEKDAY(tbl_salesdata[[#This Row],[Order Date]],2)</f>
        <v>1</v>
      </c>
      <c r="Q2208" t="str">
        <f>TEXT(tbl_salesdata[[#This Row],[Order Date]],"dddd")</f>
        <v>Monday</v>
      </c>
      <c r="R2208" t="str">
        <f>IF(tbl_salesdata[[#This Row],[Weekdaynum]]&gt;5,"Yes","No")</f>
        <v>No</v>
      </c>
    </row>
    <row r="2209" spans="1:18" x14ac:dyDescent="0.35">
      <c r="A2209">
        <v>571082055</v>
      </c>
      <c r="B2209" s="3">
        <v>43666</v>
      </c>
      <c r="C2209" s="3">
        <v>43667</v>
      </c>
      <c r="D2209" t="s">
        <v>101</v>
      </c>
      <c r="E2209" t="s">
        <v>24</v>
      </c>
      <c r="F2209" t="s">
        <v>25</v>
      </c>
      <c r="G2209" t="s">
        <v>18</v>
      </c>
      <c r="H2209" t="s">
        <v>19</v>
      </c>
      <c r="I2209" s="9">
        <v>4726</v>
      </c>
      <c r="J2209" s="9">
        <v>205.7</v>
      </c>
      <c r="K2209" s="9">
        <v>117.11</v>
      </c>
      <c r="L2209" s="9">
        <f>tbl_salesdata[[#This Row],[Units Sold]]*tbl_salesdata[[#This Row],[Unit Cost]]</f>
        <v>553461.86</v>
      </c>
      <c r="M2209" s="9">
        <f>tbl_salesdata[[#This Row],[Units Sold]]*tbl_salesdata[[#This Row],[Unit Price]]</f>
        <v>972138.2</v>
      </c>
      <c r="N2209" s="9">
        <f>tbl_salesdata[[#This Row],[Total Sales]]-tbl_salesdata[[#This Row],[Total Cost]]</f>
        <v>418676.33999999997</v>
      </c>
      <c r="O2209">
        <f>tbl_salesdata[[#This Row],[Ship Date]]-tbl_salesdata[[#This Row],[Order Date]]</f>
        <v>1</v>
      </c>
      <c r="P2209">
        <f>WEEKDAY(tbl_salesdata[[#This Row],[Order Date]],2)</f>
        <v>6</v>
      </c>
      <c r="Q2209" t="str">
        <f>TEXT(tbl_salesdata[[#This Row],[Order Date]],"dddd")</f>
        <v>Saturday</v>
      </c>
      <c r="R2209" t="str">
        <f>IF(tbl_salesdata[[#This Row],[Weekdaynum]]&gt;5,"Yes","No")</f>
        <v>Yes</v>
      </c>
    </row>
    <row r="2210" spans="1:18" x14ac:dyDescent="0.35">
      <c r="A2210">
        <v>411619794</v>
      </c>
      <c r="B2210" s="3">
        <v>42035</v>
      </c>
      <c r="C2210" s="3">
        <v>42050</v>
      </c>
      <c r="D2210" t="s">
        <v>220</v>
      </c>
      <c r="E2210" t="s">
        <v>29</v>
      </c>
      <c r="F2210" t="s">
        <v>68</v>
      </c>
      <c r="G2210" t="s">
        <v>18</v>
      </c>
      <c r="H2210" t="s">
        <v>19</v>
      </c>
      <c r="I2210" s="9">
        <v>6299</v>
      </c>
      <c r="J2210" s="9">
        <v>154.06</v>
      </c>
      <c r="K2210" s="9">
        <v>90.93</v>
      </c>
      <c r="L2210" s="9">
        <f>tbl_salesdata[[#This Row],[Units Sold]]*tbl_salesdata[[#This Row],[Unit Cost]]</f>
        <v>572768.07000000007</v>
      </c>
      <c r="M2210" s="9">
        <f>tbl_salesdata[[#This Row],[Units Sold]]*tbl_salesdata[[#This Row],[Unit Price]]</f>
        <v>970423.94000000006</v>
      </c>
      <c r="N2210" s="9">
        <f>tbl_salesdata[[#This Row],[Total Sales]]-tbl_salesdata[[#This Row],[Total Cost]]</f>
        <v>397655.87</v>
      </c>
      <c r="O2210">
        <f>tbl_salesdata[[#This Row],[Ship Date]]-tbl_salesdata[[#This Row],[Order Date]]</f>
        <v>15</v>
      </c>
      <c r="P2210">
        <f>WEEKDAY(tbl_salesdata[[#This Row],[Order Date]],2)</f>
        <v>6</v>
      </c>
      <c r="Q2210" t="str">
        <f>TEXT(tbl_salesdata[[#This Row],[Order Date]],"dddd")</f>
        <v>Saturday</v>
      </c>
      <c r="R2210" t="str">
        <f>IF(tbl_salesdata[[#This Row],[Weekdaynum]]&gt;5,"Yes","No")</f>
        <v>Yes</v>
      </c>
    </row>
    <row r="2211" spans="1:18" x14ac:dyDescent="0.35">
      <c r="A2211">
        <v>574247491</v>
      </c>
      <c r="B2211" s="3">
        <v>44170</v>
      </c>
      <c r="C2211" s="3">
        <v>44176</v>
      </c>
      <c r="D2211" t="s">
        <v>20</v>
      </c>
      <c r="E2211" t="s">
        <v>21</v>
      </c>
      <c r="F2211" t="s">
        <v>76</v>
      </c>
      <c r="G2211" t="s">
        <v>18</v>
      </c>
      <c r="H2211" t="s">
        <v>34</v>
      </c>
      <c r="I2211" s="9">
        <v>1448</v>
      </c>
      <c r="J2211" s="9">
        <v>668.27</v>
      </c>
      <c r="K2211" s="9">
        <v>502.54</v>
      </c>
      <c r="L2211" s="9">
        <f>tbl_salesdata[[#This Row],[Units Sold]]*tbl_salesdata[[#This Row],[Unit Cost]]</f>
        <v>727677.92</v>
      </c>
      <c r="M2211" s="9">
        <f>tbl_salesdata[[#This Row],[Units Sold]]*tbl_salesdata[[#This Row],[Unit Price]]</f>
        <v>967654.96</v>
      </c>
      <c r="N2211" s="9">
        <f>tbl_salesdata[[#This Row],[Total Sales]]-tbl_salesdata[[#This Row],[Total Cost]]</f>
        <v>239977.03999999992</v>
      </c>
      <c r="O2211">
        <f>tbl_salesdata[[#This Row],[Ship Date]]-tbl_salesdata[[#This Row],[Order Date]]</f>
        <v>6</v>
      </c>
      <c r="P2211">
        <f>WEEKDAY(tbl_salesdata[[#This Row],[Order Date]],2)</f>
        <v>6</v>
      </c>
      <c r="Q2211" t="str">
        <f>TEXT(tbl_salesdata[[#This Row],[Order Date]],"dddd")</f>
        <v>Saturday</v>
      </c>
      <c r="R2211" t="str">
        <f>IF(tbl_salesdata[[#This Row],[Weekdaynum]]&gt;5,"Yes","No")</f>
        <v>Yes</v>
      </c>
    </row>
    <row r="2212" spans="1:18" hidden="1" x14ac:dyDescent="0.35">
      <c r="A2212">
        <v>660053288</v>
      </c>
      <c r="B2212" s="3">
        <v>44894</v>
      </c>
      <c r="C2212" s="3">
        <v>44908</v>
      </c>
      <c r="D2212" t="s">
        <v>74</v>
      </c>
      <c r="E2212" t="s">
        <v>38</v>
      </c>
      <c r="F2212" t="s">
        <v>68</v>
      </c>
      <c r="G2212" t="s">
        <v>18</v>
      </c>
      <c r="H2212" t="s">
        <v>34</v>
      </c>
      <c r="I2212" s="9">
        <v>3291</v>
      </c>
      <c r="J2212" s="9">
        <v>154.06</v>
      </c>
      <c r="K2212" s="9">
        <v>90.93</v>
      </c>
      <c r="L2212" s="9">
        <f>tbl_salesdata[[#This Row],[Units Sold]]*tbl_salesdata[[#This Row],[Unit Cost]]</f>
        <v>299250.63</v>
      </c>
      <c r="M2212" s="9">
        <f>tbl_salesdata[[#This Row],[Units Sold]]*tbl_salesdata[[#This Row],[Unit Price]]</f>
        <v>507011.46</v>
      </c>
      <c r="N2212" s="9">
        <f>tbl_salesdata[[#This Row],[Total Sales]]-tbl_salesdata[[#This Row],[Total Cost]]</f>
        <v>207760.83000000002</v>
      </c>
      <c r="O2212">
        <f>tbl_salesdata[[#This Row],[Ship Date]]-tbl_salesdata[[#This Row],[Order Date]]</f>
        <v>14</v>
      </c>
      <c r="P2212">
        <f>WEEKDAY(tbl_salesdata[[#This Row],[Order Date]],2)</f>
        <v>2</v>
      </c>
      <c r="Q2212" t="str">
        <f>TEXT(tbl_salesdata[[#This Row],[Order Date]],"dddd")</f>
        <v>Tuesday</v>
      </c>
      <c r="R2212" t="str">
        <f>IF(tbl_salesdata[[#This Row],[Weekdaynum]]&gt;5,"Yes","No")</f>
        <v>No</v>
      </c>
    </row>
    <row r="2213" spans="1:18" hidden="1" x14ac:dyDescent="0.35">
      <c r="A2213">
        <v>821916663</v>
      </c>
      <c r="B2213" s="3">
        <v>44397</v>
      </c>
      <c r="C2213" s="3">
        <v>44401</v>
      </c>
      <c r="D2213" t="s">
        <v>125</v>
      </c>
      <c r="E2213" t="s">
        <v>21</v>
      </c>
      <c r="F2213" t="s">
        <v>42</v>
      </c>
      <c r="G2213" t="s">
        <v>14</v>
      </c>
      <c r="H2213" t="s">
        <v>26</v>
      </c>
      <c r="I2213" s="9">
        <v>2260</v>
      </c>
      <c r="J2213" s="9">
        <v>437.2</v>
      </c>
      <c r="K2213" s="9">
        <v>263.33</v>
      </c>
      <c r="L2213" s="9">
        <f>tbl_salesdata[[#This Row],[Units Sold]]*tbl_salesdata[[#This Row],[Unit Cost]]</f>
        <v>595125.79999999993</v>
      </c>
      <c r="M2213" s="9">
        <f>tbl_salesdata[[#This Row],[Units Sold]]*tbl_salesdata[[#This Row],[Unit Price]]</f>
        <v>988072</v>
      </c>
      <c r="N2213" s="9">
        <f>tbl_salesdata[[#This Row],[Total Sales]]-tbl_salesdata[[#This Row],[Total Cost]]</f>
        <v>392946.20000000007</v>
      </c>
      <c r="O2213">
        <f>tbl_salesdata[[#This Row],[Ship Date]]-tbl_salesdata[[#This Row],[Order Date]]</f>
        <v>4</v>
      </c>
      <c r="P2213">
        <f>WEEKDAY(tbl_salesdata[[#This Row],[Order Date]],2)</f>
        <v>2</v>
      </c>
      <c r="Q2213" t="str">
        <f>TEXT(tbl_salesdata[[#This Row],[Order Date]],"dddd")</f>
        <v>Tuesday</v>
      </c>
      <c r="R2213" t="str">
        <f>IF(tbl_salesdata[[#This Row],[Weekdaynum]]&gt;5,"Yes","No")</f>
        <v>No</v>
      </c>
    </row>
    <row r="2214" spans="1:18" hidden="1" x14ac:dyDescent="0.35">
      <c r="A2214">
        <v>431346261</v>
      </c>
      <c r="B2214" s="3">
        <v>43517</v>
      </c>
      <c r="C2214" s="3">
        <v>43536</v>
      </c>
      <c r="D2214" t="s">
        <v>182</v>
      </c>
      <c r="E2214" t="s">
        <v>12</v>
      </c>
      <c r="F2214" t="s">
        <v>30</v>
      </c>
      <c r="G2214" t="s">
        <v>14</v>
      </c>
      <c r="H2214" t="s">
        <v>15</v>
      </c>
      <c r="I2214" s="9">
        <v>3799</v>
      </c>
      <c r="J2214" s="9">
        <v>81.73</v>
      </c>
      <c r="K2214" s="9">
        <v>56.67</v>
      </c>
      <c r="L2214" s="9">
        <f>tbl_salesdata[[#This Row],[Units Sold]]*tbl_salesdata[[#This Row],[Unit Cost]]</f>
        <v>215289.33000000002</v>
      </c>
      <c r="M2214" s="9">
        <f>tbl_salesdata[[#This Row],[Units Sold]]*tbl_salesdata[[#This Row],[Unit Price]]</f>
        <v>310492.27</v>
      </c>
      <c r="N2214" s="9">
        <f>tbl_salesdata[[#This Row],[Total Sales]]-tbl_salesdata[[#This Row],[Total Cost]]</f>
        <v>95202.94</v>
      </c>
      <c r="O2214">
        <f>tbl_salesdata[[#This Row],[Ship Date]]-tbl_salesdata[[#This Row],[Order Date]]</f>
        <v>19</v>
      </c>
      <c r="P2214">
        <f>WEEKDAY(tbl_salesdata[[#This Row],[Order Date]],2)</f>
        <v>4</v>
      </c>
      <c r="Q2214" t="str">
        <f>TEXT(tbl_salesdata[[#This Row],[Order Date]],"dddd")</f>
        <v>Thursday</v>
      </c>
      <c r="R2214" t="str">
        <f>IF(tbl_salesdata[[#This Row],[Weekdaynum]]&gt;5,"Yes","No")</f>
        <v>No</v>
      </c>
    </row>
    <row r="2215" spans="1:18" x14ac:dyDescent="0.35">
      <c r="A2215">
        <v>111797749</v>
      </c>
      <c r="B2215" s="3">
        <v>44912</v>
      </c>
      <c r="C2215" s="3">
        <v>44930</v>
      </c>
      <c r="D2215" t="s">
        <v>61</v>
      </c>
      <c r="E2215" t="s">
        <v>12</v>
      </c>
      <c r="F2215" t="s">
        <v>47</v>
      </c>
      <c r="G2215" t="s">
        <v>18</v>
      </c>
      <c r="H2215" t="s">
        <v>26</v>
      </c>
      <c r="I2215" s="9">
        <v>2293</v>
      </c>
      <c r="J2215" s="9">
        <v>421.89</v>
      </c>
      <c r="K2215" s="9">
        <v>364.69</v>
      </c>
      <c r="L2215" s="9">
        <f>tbl_salesdata[[#This Row],[Units Sold]]*tbl_salesdata[[#This Row],[Unit Cost]]</f>
        <v>836234.17</v>
      </c>
      <c r="M2215" s="9">
        <f>tbl_salesdata[[#This Row],[Units Sold]]*tbl_salesdata[[#This Row],[Unit Price]]</f>
        <v>967393.77</v>
      </c>
      <c r="N2215" s="9">
        <f>tbl_salesdata[[#This Row],[Total Sales]]-tbl_salesdata[[#This Row],[Total Cost]]</f>
        <v>131159.59999999998</v>
      </c>
      <c r="O2215">
        <f>tbl_salesdata[[#This Row],[Ship Date]]-tbl_salesdata[[#This Row],[Order Date]]</f>
        <v>18</v>
      </c>
      <c r="P2215">
        <f>WEEKDAY(tbl_salesdata[[#This Row],[Order Date]],2)</f>
        <v>6</v>
      </c>
      <c r="Q2215" t="str">
        <f>TEXT(tbl_salesdata[[#This Row],[Order Date]],"dddd")</f>
        <v>Saturday</v>
      </c>
      <c r="R2215" t="str">
        <f>IF(tbl_salesdata[[#This Row],[Weekdaynum]]&gt;5,"Yes","No")</f>
        <v>Yes</v>
      </c>
    </row>
    <row r="2216" spans="1:18" x14ac:dyDescent="0.35">
      <c r="A2216">
        <v>723061597</v>
      </c>
      <c r="B2216" s="3">
        <v>44184</v>
      </c>
      <c r="C2216" s="3">
        <v>44185</v>
      </c>
      <c r="D2216" t="s">
        <v>138</v>
      </c>
      <c r="E2216" t="s">
        <v>24</v>
      </c>
      <c r="F2216" t="s">
        <v>33</v>
      </c>
      <c r="G2216" t="s">
        <v>14</v>
      </c>
      <c r="H2216" t="s">
        <v>26</v>
      </c>
      <c r="I2216" s="9">
        <v>8849</v>
      </c>
      <c r="J2216" s="9">
        <v>109.28</v>
      </c>
      <c r="K2216" s="9">
        <v>35.840000000000003</v>
      </c>
      <c r="L2216" s="9">
        <f>tbl_salesdata[[#This Row],[Units Sold]]*tbl_salesdata[[#This Row],[Unit Cost]]</f>
        <v>317148.16000000003</v>
      </c>
      <c r="M2216" s="9">
        <f>tbl_salesdata[[#This Row],[Units Sold]]*tbl_salesdata[[#This Row],[Unit Price]]</f>
        <v>967018.72</v>
      </c>
      <c r="N2216" s="9">
        <f>tbl_salesdata[[#This Row],[Total Sales]]-tbl_salesdata[[#This Row],[Total Cost]]</f>
        <v>649870.55999999994</v>
      </c>
      <c r="O2216">
        <f>tbl_salesdata[[#This Row],[Ship Date]]-tbl_salesdata[[#This Row],[Order Date]]</f>
        <v>1</v>
      </c>
      <c r="P2216">
        <f>WEEKDAY(tbl_salesdata[[#This Row],[Order Date]],2)</f>
        <v>6</v>
      </c>
      <c r="Q2216" t="str">
        <f>TEXT(tbl_salesdata[[#This Row],[Order Date]],"dddd")</f>
        <v>Saturday</v>
      </c>
      <c r="R2216" t="str">
        <f>IF(tbl_salesdata[[#This Row],[Weekdaynum]]&gt;5,"Yes","No")</f>
        <v>Yes</v>
      </c>
    </row>
    <row r="2217" spans="1:18" hidden="1" x14ac:dyDescent="0.35">
      <c r="A2217">
        <v>765833175</v>
      </c>
      <c r="B2217" s="3">
        <v>44078</v>
      </c>
      <c r="C2217" s="3">
        <v>44086</v>
      </c>
      <c r="D2217" t="s">
        <v>180</v>
      </c>
      <c r="E2217" t="s">
        <v>24</v>
      </c>
      <c r="F2217" t="s">
        <v>25</v>
      </c>
      <c r="G2217" t="s">
        <v>18</v>
      </c>
      <c r="H2217" t="s">
        <v>34</v>
      </c>
      <c r="I2217" s="9">
        <v>5910</v>
      </c>
      <c r="J2217" s="9">
        <v>205.7</v>
      </c>
      <c r="K2217" s="9">
        <v>117.11</v>
      </c>
      <c r="L2217" s="9">
        <f>tbl_salesdata[[#This Row],[Units Sold]]*tbl_salesdata[[#This Row],[Unit Cost]]</f>
        <v>692120.1</v>
      </c>
      <c r="M2217" s="9">
        <f>tbl_salesdata[[#This Row],[Units Sold]]*tbl_salesdata[[#This Row],[Unit Price]]</f>
        <v>1215687</v>
      </c>
      <c r="N2217" s="9">
        <f>tbl_salesdata[[#This Row],[Total Sales]]-tbl_salesdata[[#This Row],[Total Cost]]</f>
        <v>523566.9</v>
      </c>
      <c r="O2217">
        <f>tbl_salesdata[[#This Row],[Ship Date]]-tbl_salesdata[[#This Row],[Order Date]]</f>
        <v>8</v>
      </c>
      <c r="P2217">
        <f>WEEKDAY(tbl_salesdata[[#This Row],[Order Date]],2)</f>
        <v>5</v>
      </c>
      <c r="Q2217" t="str">
        <f>TEXT(tbl_salesdata[[#This Row],[Order Date]],"dddd")</f>
        <v>Friday</v>
      </c>
      <c r="R2217" t="str">
        <f>IF(tbl_salesdata[[#This Row],[Weekdaynum]]&gt;5,"Yes","No")</f>
        <v>No</v>
      </c>
    </row>
    <row r="2218" spans="1:18" x14ac:dyDescent="0.35">
      <c r="A2218">
        <v>579814469</v>
      </c>
      <c r="B2218" s="3">
        <v>42609</v>
      </c>
      <c r="C2218" s="3">
        <v>42618</v>
      </c>
      <c r="D2218" t="s">
        <v>36</v>
      </c>
      <c r="E2218" t="s">
        <v>29</v>
      </c>
      <c r="F2218" t="s">
        <v>33</v>
      </c>
      <c r="G2218" t="s">
        <v>18</v>
      </c>
      <c r="H2218" t="s">
        <v>15</v>
      </c>
      <c r="I2218" s="9">
        <v>8841</v>
      </c>
      <c r="J2218" s="9">
        <v>109.28</v>
      </c>
      <c r="K2218" s="9">
        <v>35.840000000000003</v>
      </c>
      <c r="L2218" s="9">
        <f>tbl_salesdata[[#This Row],[Units Sold]]*tbl_salesdata[[#This Row],[Unit Cost]]</f>
        <v>316861.44</v>
      </c>
      <c r="M2218" s="9">
        <f>tbl_salesdata[[#This Row],[Units Sold]]*tbl_salesdata[[#This Row],[Unit Price]]</f>
        <v>966144.48</v>
      </c>
      <c r="N2218" s="9">
        <f>tbl_salesdata[[#This Row],[Total Sales]]-tbl_salesdata[[#This Row],[Total Cost]]</f>
        <v>649283.04</v>
      </c>
      <c r="O2218">
        <f>tbl_salesdata[[#This Row],[Ship Date]]-tbl_salesdata[[#This Row],[Order Date]]</f>
        <v>9</v>
      </c>
      <c r="P2218">
        <f>WEEKDAY(tbl_salesdata[[#This Row],[Order Date]],2)</f>
        <v>6</v>
      </c>
      <c r="Q2218" t="str">
        <f>TEXT(tbl_salesdata[[#This Row],[Order Date]],"dddd")</f>
        <v>Saturday</v>
      </c>
      <c r="R2218" t="str">
        <f>IF(tbl_salesdata[[#This Row],[Weekdaynum]]&gt;5,"Yes","No")</f>
        <v>Yes</v>
      </c>
    </row>
    <row r="2219" spans="1:18" hidden="1" x14ac:dyDescent="0.35">
      <c r="A2219">
        <v>195259082</v>
      </c>
      <c r="B2219" s="3">
        <v>43734</v>
      </c>
      <c r="C2219" s="3">
        <v>43744</v>
      </c>
      <c r="D2219" t="s">
        <v>176</v>
      </c>
      <c r="E2219" t="s">
        <v>21</v>
      </c>
      <c r="F2219" t="s">
        <v>76</v>
      </c>
      <c r="G2219" t="s">
        <v>14</v>
      </c>
      <c r="H2219" t="s">
        <v>26</v>
      </c>
      <c r="I2219" s="9">
        <v>356</v>
      </c>
      <c r="J2219" s="9">
        <v>668.27</v>
      </c>
      <c r="K2219" s="9">
        <v>502.54</v>
      </c>
      <c r="L2219" s="9">
        <f>tbl_salesdata[[#This Row],[Units Sold]]*tbl_salesdata[[#This Row],[Unit Cost]]</f>
        <v>178904.24000000002</v>
      </c>
      <c r="M2219" s="9">
        <f>tbl_salesdata[[#This Row],[Units Sold]]*tbl_salesdata[[#This Row],[Unit Price]]</f>
        <v>237904.12</v>
      </c>
      <c r="N2219" s="9">
        <f>tbl_salesdata[[#This Row],[Total Sales]]-tbl_salesdata[[#This Row],[Total Cost]]</f>
        <v>58999.879999999976</v>
      </c>
      <c r="O2219">
        <f>tbl_salesdata[[#This Row],[Ship Date]]-tbl_salesdata[[#This Row],[Order Date]]</f>
        <v>10</v>
      </c>
      <c r="P2219">
        <f>WEEKDAY(tbl_salesdata[[#This Row],[Order Date]],2)</f>
        <v>4</v>
      </c>
      <c r="Q2219" t="str">
        <f>TEXT(tbl_salesdata[[#This Row],[Order Date]],"dddd")</f>
        <v>Thursday</v>
      </c>
      <c r="R2219" t="str">
        <f>IF(tbl_salesdata[[#This Row],[Weekdaynum]]&gt;5,"Yes","No")</f>
        <v>No</v>
      </c>
    </row>
    <row r="2220" spans="1:18" hidden="1" x14ac:dyDescent="0.35">
      <c r="A2220">
        <v>236423909</v>
      </c>
      <c r="B2220" s="3">
        <v>42692</v>
      </c>
      <c r="C2220" s="3">
        <v>42695</v>
      </c>
      <c r="D2220" t="s">
        <v>139</v>
      </c>
      <c r="E2220" t="s">
        <v>51</v>
      </c>
      <c r="F2220" t="s">
        <v>30</v>
      </c>
      <c r="G2220" t="s">
        <v>18</v>
      </c>
      <c r="H2220" t="s">
        <v>34</v>
      </c>
      <c r="I2220" s="9">
        <v>1943</v>
      </c>
      <c r="J2220" s="9">
        <v>81.73</v>
      </c>
      <c r="K2220" s="9">
        <v>56.67</v>
      </c>
      <c r="L2220" s="9">
        <f>tbl_salesdata[[#This Row],[Units Sold]]*tbl_salesdata[[#This Row],[Unit Cost]]</f>
        <v>110109.81</v>
      </c>
      <c r="M2220" s="9">
        <f>tbl_salesdata[[#This Row],[Units Sold]]*tbl_salesdata[[#This Row],[Unit Price]]</f>
        <v>158801.39000000001</v>
      </c>
      <c r="N2220" s="9">
        <f>tbl_salesdata[[#This Row],[Total Sales]]-tbl_salesdata[[#This Row],[Total Cost]]</f>
        <v>48691.580000000016</v>
      </c>
      <c r="O2220">
        <f>tbl_salesdata[[#This Row],[Ship Date]]-tbl_salesdata[[#This Row],[Order Date]]</f>
        <v>3</v>
      </c>
      <c r="P2220">
        <f>WEEKDAY(tbl_salesdata[[#This Row],[Order Date]],2)</f>
        <v>5</v>
      </c>
      <c r="Q2220" t="str">
        <f>TEXT(tbl_salesdata[[#This Row],[Order Date]],"dddd")</f>
        <v>Friday</v>
      </c>
      <c r="R2220" t="str">
        <f>IF(tbl_salesdata[[#This Row],[Weekdaynum]]&gt;5,"Yes","No")</f>
        <v>No</v>
      </c>
    </row>
    <row r="2221" spans="1:18" hidden="1" x14ac:dyDescent="0.35">
      <c r="A2221">
        <v>730184257</v>
      </c>
      <c r="B2221" s="3">
        <v>44509</v>
      </c>
      <c r="C2221" s="3">
        <v>44512</v>
      </c>
      <c r="D2221" t="s">
        <v>83</v>
      </c>
      <c r="E2221" t="s">
        <v>38</v>
      </c>
      <c r="F2221" t="s">
        <v>47</v>
      </c>
      <c r="G2221" t="s">
        <v>18</v>
      </c>
      <c r="H2221" t="s">
        <v>34</v>
      </c>
      <c r="I2221" s="9">
        <v>6603</v>
      </c>
      <c r="J2221" s="9">
        <v>421.89</v>
      </c>
      <c r="K2221" s="9">
        <v>364.69</v>
      </c>
      <c r="L2221" s="9">
        <f>tbl_salesdata[[#This Row],[Units Sold]]*tbl_salesdata[[#This Row],[Unit Cost]]</f>
        <v>2408048.0699999998</v>
      </c>
      <c r="M2221" s="9">
        <f>tbl_salesdata[[#This Row],[Units Sold]]*tbl_salesdata[[#This Row],[Unit Price]]</f>
        <v>2785739.67</v>
      </c>
      <c r="N2221" s="9">
        <f>tbl_salesdata[[#This Row],[Total Sales]]-tbl_salesdata[[#This Row],[Total Cost]]</f>
        <v>377691.60000000009</v>
      </c>
      <c r="O2221">
        <f>tbl_salesdata[[#This Row],[Ship Date]]-tbl_salesdata[[#This Row],[Order Date]]</f>
        <v>3</v>
      </c>
      <c r="P2221">
        <f>WEEKDAY(tbl_salesdata[[#This Row],[Order Date]],2)</f>
        <v>2</v>
      </c>
      <c r="Q2221" t="str">
        <f>TEXT(tbl_salesdata[[#This Row],[Order Date]],"dddd")</f>
        <v>Tuesday</v>
      </c>
      <c r="R2221" t="str">
        <f>IF(tbl_salesdata[[#This Row],[Weekdaynum]]&gt;5,"Yes","No")</f>
        <v>No</v>
      </c>
    </row>
    <row r="2222" spans="1:18" x14ac:dyDescent="0.35">
      <c r="A2222">
        <v>387998759</v>
      </c>
      <c r="B2222" s="3">
        <v>42763</v>
      </c>
      <c r="C2222" s="3">
        <v>42774</v>
      </c>
      <c r="D2222" t="s">
        <v>186</v>
      </c>
      <c r="E2222" t="s">
        <v>38</v>
      </c>
      <c r="F2222" t="s">
        <v>17</v>
      </c>
      <c r="G2222" t="s">
        <v>14</v>
      </c>
      <c r="H2222" t="s">
        <v>34</v>
      </c>
      <c r="I2222" s="9">
        <v>6310</v>
      </c>
      <c r="J2222" s="9">
        <v>152.58000000000001</v>
      </c>
      <c r="K2222" s="9">
        <v>97.44</v>
      </c>
      <c r="L2222" s="9">
        <f>tbl_salesdata[[#This Row],[Units Sold]]*tbl_salesdata[[#This Row],[Unit Cost]]</f>
        <v>614846.4</v>
      </c>
      <c r="M2222" s="9">
        <f>tbl_salesdata[[#This Row],[Units Sold]]*tbl_salesdata[[#This Row],[Unit Price]]</f>
        <v>962779.8</v>
      </c>
      <c r="N2222" s="9">
        <f>tbl_salesdata[[#This Row],[Total Sales]]-tbl_salesdata[[#This Row],[Total Cost]]</f>
        <v>347933.4</v>
      </c>
      <c r="O2222">
        <f>tbl_salesdata[[#This Row],[Ship Date]]-tbl_salesdata[[#This Row],[Order Date]]</f>
        <v>11</v>
      </c>
      <c r="P2222">
        <f>WEEKDAY(tbl_salesdata[[#This Row],[Order Date]],2)</f>
        <v>6</v>
      </c>
      <c r="Q2222" t="str">
        <f>TEXT(tbl_salesdata[[#This Row],[Order Date]],"dddd")</f>
        <v>Saturday</v>
      </c>
      <c r="R2222" t="str">
        <f>IF(tbl_salesdata[[#This Row],[Weekdaynum]]&gt;5,"Yes","No")</f>
        <v>Yes</v>
      </c>
    </row>
    <row r="2223" spans="1:18" x14ac:dyDescent="0.35">
      <c r="A2223">
        <v>885739076</v>
      </c>
      <c r="B2223" s="3">
        <v>43561</v>
      </c>
      <c r="C2223" s="3">
        <v>43572</v>
      </c>
      <c r="D2223" t="s">
        <v>220</v>
      </c>
      <c r="E2223" t="s">
        <v>29</v>
      </c>
      <c r="F2223" t="s">
        <v>33</v>
      </c>
      <c r="G2223" t="s">
        <v>14</v>
      </c>
      <c r="H2223" t="s">
        <v>34</v>
      </c>
      <c r="I2223" s="9">
        <v>8730</v>
      </c>
      <c r="J2223" s="9">
        <v>109.28</v>
      </c>
      <c r="K2223" s="9">
        <v>35.840000000000003</v>
      </c>
      <c r="L2223" s="9">
        <f>tbl_salesdata[[#This Row],[Units Sold]]*tbl_salesdata[[#This Row],[Unit Cost]]</f>
        <v>312883.20000000001</v>
      </c>
      <c r="M2223" s="9">
        <f>tbl_salesdata[[#This Row],[Units Sold]]*tbl_salesdata[[#This Row],[Unit Price]]</f>
        <v>954014.4</v>
      </c>
      <c r="N2223" s="9">
        <f>tbl_salesdata[[#This Row],[Total Sales]]-tbl_salesdata[[#This Row],[Total Cost]]</f>
        <v>641131.19999999995</v>
      </c>
      <c r="O2223">
        <f>tbl_salesdata[[#This Row],[Ship Date]]-tbl_salesdata[[#This Row],[Order Date]]</f>
        <v>11</v>
      </c>
      <c r="P2223">
        <f>WEEKDAY(tbl_salesdata[[#This Row],[Order Date]],2)</f>
        <v>6</v>
      </c>
      <c r="Q2223" t="str">
        <f>TEXT(tbl_salesdata[[#This Row],[Order Date]],"dddd")</f>
        <v>Saturday</v>
      </c>
      <c r="R2223" t="str">
        <f>IF(tbl_salesdata[[#This Row],[Weekdaynum]]&gt;5,"Yes","No")</f>
        <v>Yes</v>
      </c>
    </row>
    <row r="2224" spans="1:18" hidden="1" x14ac:dyDescent="0.35">
      <c r="A2224">
        <v>719714200</v>
      </c>
      <c r="B2224" s="3">
        <v>42033</v>
      </c>
      <c r="C2224" s="3">
        <v>42053</v>
      </c>
      <c r="D2224" t="s">
        <v>137</v>
      </c>
      <c r="E2224" t="s">
        <v>38</v>
      </c>
      <c r="F2224" t="s">
        <v>17</v>
      </c>
      <c r="G2224" t="s">
        <v>18</v>
      </c>
      <c r="H2224" t="s">
        <v>34</v>
      </c>
      <c r="I2224" s="9">
        <v>8280</v>
      </c>
      <c r="J2224" s="9">
        <v>152.58000000000001</v>
      </c>
      <c r="K2224" s="9">
        <v>97.44</v>
      </c>
      <c r="L2224" s="9">
        <f>tbl_salesdata[[#This Row],[Units Sold]]*tbl_salesdata[[#This Row],[Unit Cost]]</f>
        <v>806803.2</v>
      </c>
      <c r="M2224" s="9">
        <f>tbl_salesdata[[#This Row],[Units Sold]]*tbl_salesdata[[#This Row],[Unit Price]]</f>
        <v>1263362.4000000001</v>
      </c>
      <c r="N2224" s="9">
        <f>tbl_salesdata[[#This Row],[Total Sales]]-tbl_salesdata[[#This Row],[Total Cost]]</f>
        <v>456559.20000000019</v>
      </c>
      <c r="O2224">
        <f>tbl_salesdata[[#This Row],[Ship Date]]-tbl_salesdata[[#This Row],[Order Date]]</f>
        <v>20</v>
      </c>
      <c r="P2224">
        <f>WEEKDAY(tbl_salesdata[[#This Row],[Order Date]],2)</f>
        <v>4</v>
      </c>
      <c r="Q2224" t="str">
        <f>TEXT(tbl_salesdata[[#This Row],[Order Date]],"dddd")</f>
        <v>Thursday</v>
      </c>
      <c r="R2224" t="str">
        <f>IF(tbl_salesdata[[#This Row],[Weekdaynum]]&gt;5,"Yes","No")</f>
        <v>No</v>
      </c>
    </row>
    <row r="2225" spans="1:18" x14ac:dyDescent="0.35">
      <c r="A2225">
        <v>315014779</v>
      </c>
      <c r="B2225" s="3">
        <v>44632</v>
      </c>
      <c r="C2225" s="3">
        <v>44639</v>
      </c>
      <c r="D2225" t="s">
        <v>137</v>
      </c>
      <c r="E2225" t="s">
        <v>38</v>
      </c>
      <c r="F2225" t="s">
        <v>33</v>
      </c>
      <c r="G2225" t="s">
        <v>14</v>
      </c>
      <c r="H2225" t="s">
        <v>34</v>
      </c>
      <c r="I2225" s="9">
        <v>8728</v>
      </c>
      <c r="J2225" s="9">
        <v>109.28</v>
      </c>
      <c r="K2225" s="9">
        <v>35.840000000000003</v>
      </c>
      <c r="L2225" s="9">
        <f>tbl_salesdata[[#This Row],[Units Sold]]*tbl_salesdata[[#This Row],[Unit Cost]]</f>
        <v>312811.52000000002</v>
      </c>
      <c r="M2225" s="9">
        <f>tbl_salesdata[[#This Row],[Units Sold]]*tbl_salesdata[[#This Row],[Unit Price]]</f>
        <v>953795.84</v>
      </c>
      <c r="N2225" s="9">
        <f>tbl_salesdata[[#This Row],[Total Sales]]-tbl_salesdata[[#This Row],[Total Cost]]</f>
        <v>640984.31999999995</v>
      </c>
      <c r="O2225">
        <f>tbl_salesdata[[#This Row],[Ship Date]]-tbl_salesdata[[#This Row],[Order Date]]</f>
        <v>7</v>
      </c>
      <c r="P2225">
        <f>WEEKDAY(tbl_salesdata[[#This Row],[Order Date]],2)</f>
        <v>6</v>
      </c>
      <c r="Q2225" t="str">
        <f>TEXT(tbl_salesdata[[#This Row],[Order Date]],"dddd")</f>
        <v>Saturday</v>
      </c>
      <c r="R2225" t="str">
        <f>IF(tbl_salesdata[[#This Row],[Weekdaynum]]&gt;5,"Yes","No")</f>
        <v>Yes</v>
      </c>
    </row>
    <row r="2226" spans="1:18" x14ac:dyDescent="0.35">
      <c r="A2226">
        <v>398333632</v>
      </c>
      <c r="B2226" s="3">
        <v>44611</v>
      </c>
      <c r="C2226" s="3">
        <v>44623</v>
      </c>
      <c r="D2226" t="s">
        <v>184</v>
      </c>
      <c r="E2226" t="s">
        <v>21</v>
      </c>
      <c r="F2226" t="s">
        <v>25</v>
      </c>
      <c r="G2226" t="s">
        <v>18</v>
      </c>
      <c r="H2226" t="s">
        <v>19</v>
      </c>
      <c r="I2226" s="9">
        <v>4629</v>
      </c>
      <c r="J2226" s="9">
        <v>205.7</v>
      </c>
      <c r="K2226" s="9">
        <v>117.11</v>
      </c>
      <c r="L2226" s="9">
        <f>tbl_salesdata[[#This Row],[Units Sold]]*tbl_salesdata[[#This Row],[Unit Cost]]</f>
        <v>542102.18999999994</v>
      </c>
      <c r="M2226" s="9">
        <f>tbl_salesdata[[#This Row],[Units Sold]]*tbl_salesdata[[#This Row],[Unit Price]]</f>
        <v>952185.29999999993</v>
      </c>
      <c r="N2226" s="9">
        <f>tbl_salesdata[[#This Row],[Total Sales]]-tbl_salesdata[[#This Row],[Total Cost]]</f>
        <v>410083.11</v>
      </c>
      <c r="O2226">
        <f>tbl_salesdata[[#This Row],[Ship Date]]-tbl_salesdata[[#This Row],[Order Date]]</f>
        <v>12</v>
      </c>
      <c r="P2226">
        <f>WEEKDAY(tbl_salesdata[[#This Row],[Order Date]],2)</f>
        <v>6</v>
      </c>
      <c r="Q2226" t="str">
        <f>TEXT(tbl_salesdata[[#This Row],[Order Date]],"dddd")</f>
        <v>Saturday</v>
      </c>
      <c r="R2226" t="str">
        <f>IF(tbl_salesdata[[#This Row],[Weekdaynum]]&gt;5,"Yes","No")</f>
        <v>Yes</v>
      </c>
    </row>
    <row r="2227" spans="1:18" hidden="1" x14ac:dyDescent="0.35">
      <c r="A2227">
        <v>509361636</v>
      </c>
      <c r="B2227" s="3">
        <v>43931</v>
      </c>
      <c r="C2227" s="3">
        <v>43944</v>
      </c>
      <c r="D2227" t="s">
        <v>128</v>
      </c>
      <c r="E2227" t="s">
        <v>38</v>
      </c>
      <c r="F2227" t="s">
        <v>76</v>
      </c>
      <c r="G2227" t="s">
        <v>14</v>
      </c>
      <c r="H2227" t="s">
        <v>15</v>
      </c>
      <c r="I2227" s="9">
        <v>282</v>
      </c>
      <c r="J2227" s="9">
        <v>668.27</v>
      </c>
      <c r="K2227" s="9">
        <v>502.54</v>
      </c>
      <c r="L2227" s="9">
        <f>tbl_salesdata[[#This Row],[Units Sold]]*tbl_salesdata[[#This Row],[Unit Cost]]</f>
        <v>141716.28</v>
      </c>
      <c r="M2227" s="9">
        <f>tbl_salesdata[[#This Row],[Units Sold]]*tbl_salesdata[[#This Row],[Unit Price]]</f>
        <v>188452.13999999998</v>
      </c>
      <c r="N2227" s="9">
        <f>tbl_salesdata[[#This Row],[Total Sales]]-tbl_salesdata[[#This Row],[Total Cost]]</f>
        <v>46735.859999999986</v>
      </c>
      <c r="O2227">
        <f>tbl_salesdata[[#This Row],[Ship Date]]-tbl_salesdata[[#This Row],[Order Date]]</f>
        <v>13</v>
      </c>
      <c r="P2227">
        <f>WEEKDAY(tbl_salesdata[[#This Row],[Order Date]],2)</f>
        <v>5</v>
      </c>
      <c r="Q2227" t="str">
        <f>TEXT(tbl_salesdata[[#This Row],[Order Date]],"dddd")</f>
        <v>Friday</v>
      </c>
      <c r="R2227" t="str">
        <f>IF(tbl_salesdata[[#This Row],[Weekdaynum]]&gt;5,"Yes","No")</f>
        <v>No</v>
      </c>
    </row>
    <row r="2228" spans="1:18" hidden="1" x14ac:dyDescent="0.35">
      <c r="A2228">
        <v>203907811</v>
      </c>
      <c r="B2228" s="3">
        <v>42628</v>
      </c>
      <c r="C2228" s="3">
        <v>42637</v>
      </c>
      <c r="D2228" t="s">
        <v>153</v>
      </c>
      <c r="E2228" t="s">
        <v>38</v>
      </c>
      <c r="F2228" t="s">
        <v>13</v>
      </c>
      <c r="G2228" t="s">
        <v>18</v>
      </c>
      <c r="H2228" t="s">
        <v>26</v>
      </c>
      <c r="I2228" s="9">
        <v>9707</v>
      </c>
      <c r="J2228" s="9">
        <v>255.28</v>
      </c>
      <c r="K2228" s="9">
        <v>159.41999999999999</v>
      </c>
      <c r="L2228" s="9">
        <f>tbl_salesdata[[#This Row],[Units Sold]]*tbl_salesdata[[#This Row],[Unit Cost]]</f>
        <v>1547489.94</v>
      </c>
      <c r="M2228" s="9">
        <f>tbl_salesdata[[#This Row],[Units Sold]]*tbl_salesdata[[#This Row],[Unit Price]]</f>
        <v>2478002.96</v>
      </c>
      <c r="N2228" s="9">
        <f>tbl_salesdata[[#This Row],[Total Sales]]-tbl_salesdata[[#This Row],[Total Cost]]</f>
        <v>930513.02</v>
      </c>
      <c r="O2228">
        <f>tbl_salesdata[[#This Row],[Ship Date]]-tbl_salesdata[[#This Row],[Order Date]]</f>
        <v>9</v>
      </c>
      <c r="P2228">
        <f>WEEKDAY(tbl_salesdata[[#This Row],[Order Date]],2)</f>
        <v>4</v>
      </c>
      <c r="Q2228" t="str">
        <f>TEXT(tbl_salesdata[[#This Row],[Order Date]],"dddd")</f>
        <v>Thursday</v>
      </c>
      <c r="R2228" t="str">
        <f>IF(tbl_salesdata[[#This Row],[Weekdaynum]]&gt;5,"Yes","No")</f>
        <v>No</v>
      </c>
    </row>
    <row r="2229" spans="1:18" hidden="1" x14ac:dyDescent="0.35">
      <c r="A2229">
        <v>832690131</v>
      </c>
      <c r="B2229" s="3">
        <v>42613</v>
      </c>
      <c r="C2229" s="3">
        <v>42634</v>
      </c>
      <c r="D2229" t="s">
        <v>41</v>
      </c>
      <c r="E2229" t="s">
        <v>29</v>
      </c>
      <c r="F2229" t="s">
        <v>30</v>
      </c>
      <c r="G2229" t="s">
        <v>18</v>
      </c>
      <c r="H2229" t="s">
        <v>15</v>
      </c>
      <c r="I2229" s="9">
        <v>369</v>
      </c>
      <c r="J2229" s="9">
        <v>81.73</v>
      </c>
      <c r="K2229" s="9">
        <v>56.67</v>
      </c>
      <c r="L2229" s="9">
        <f>tbl_salesdata[[#This Row],[Units Sold]]*tbl_salesdata[[#This Row],[Unit Cost]]</f>
        <v>20911.23</v>
      </c>
      <c r="M2229" s="9">
        <f>tbl_salesdata[[#This Row],[Units Sold]]*tbl_salesdata[[#This Row],[Unit Price]]</f>
        <v>30158.370000000003</v>
      </c>
      <c r="N2229" s="9">
        <f>tbl_salesdata[[#This Row],[Total Sales]]-tbl_salesdata[[#This Row],[Total Cost]]</f>
        <v>9247.1400000000031</v>
      </c>
      <c r="O2229">
        <f>tbl_salesdata[[#This Row],[Ship Date]]-tbl_salesdata[[#This Row],[Order Date]]</f>
        <v>21</v>
      </c>
      <c r="P2229">
        <f>WEEKDAY(tbl_salesdata[[#This Row],[Order Date]],2)</f>
        <v>3</v>
      </c>
      <c r="Q2229" t="str">
        <f>TEXT(tbl_salesdata[[#This Row],[Order Date]],"dddd")</f>
        <v>Wednesday</v>
      </c>
      <c r="R2229" t="str">
        <f>IF(tbl_salesdata[[#This Row],[Weekdaynum]]&gt;5,"Yes","No")</f>
        <v>No</v>
      </c>
    </row>
    <row r="2230" spans="1:18" hidden="1" x14ac:dyDescent="0.35">
      <c r="A2230">
        <v>297319924</v>
      </c>
      <c r="B2230" s="3">
        <v>44461</v>
      </c>
      <c r="C2230" s="3">
        <v>44480</v>
      </c>
      <c r="D2230" t="s">
        <v>119</v>
      </c>
      <c r="E2230" t="s">
        <v>24</v>
      </c>
      <c r="F2230" t="s">
        <v>13</v>
      </c>
      <c r="G2230" t="s">
        <v>18</v>
      </c>
      <c r="H2230" t="s">
        <v>19</v>
      </c>
      <c r="I2230" s="9">
        <v>2428</v>
      </c>
      <c r="J2230" s="9">
        <v>255.28</v>
      </c>
      <c r="K2230" s="9">
        <v>159.41999999999999</v>
      </c>
      <c r="L2230" s="9">
        <f>tbl_salesdata[[#This Row],[Units Sold]]*tbl_salesdata[[#This Row],[Unit Cost]]</f>
        <v>387071.75999999995</v>
      </c>
      <c r="M2230" s="9">
        <f>tbl_salesdata[[#This Row],[Units Sold]]*tbl_salesdata[[#This Row],[Unit Price]]</f>
        <v>619819.84</v>
      </c>
      <c r="N2230" s="9">
        <f>tbl_salesdata[[#This Row],[Total Sales]]-tbl_salesdata[[#This Row],[Total Cost]]</f>
        <v>232748.08000000002</v>
      </c>
      <c r="O2230">
        <f>tbl_salesdata[[#This Row],[Ship Date]]-tbl_salesdata[[#This Row],[Order Date]]</f>
        <v>19</v>
      </c>
      <c r="P2230">
        <f>WEEKDAY(tbl_salesdata[[#This Row],[Order Date]],2)</f>
        <v>3</v>
      </c>
      <c r="Q2230" t="str">
        <f>TEXT(tbl_salesdata[[#This Row],[Order Date]],"dddd")</f>
        <v>Wednesday</v>
      </c>
      <c r="R2230" t="str">
        <f>IF(tbl_salesdata[[#This Row],[Weekdaynum]]&gt;5,"Yes","No")</f>
        <v>No</v>
      </c>
    </row>
    <row r="2231" spans="1:18" hidden="1" x14ac:dyDescent="0.35">
      <c r="A2231">
        <v>169721019</v>
      </c>
      <c r="B2231" s="3">
        <v>43787</v>
      </c>
      <c r="C2231" s="3">
        <v>43800</v>
      </c>
      <c r="D2231" t="s">
        <v>133</v>
      </c>
      <c r="E2231" t="s">
        <v>38</v>
      </c>
      <c r="F2231" t="s">
        <v>25</v>
      </c>
      <c r="G2231" t="s">
        <v>18</v>
      </c>
      <c r="H2231" t="s">
        <v>34</v>
      </c>
      <c r="I2231" s="9">
        <v>3076</v>
      </c>
      <c r="J2231" s="9">
        <v>205.7</v>
      </c>
      <c r="K2231" s="9">
        <v>117.11</v>
      </c>
      <c r="L2231" s="9">
        <f>tbl_salesdata[[#This Row],[Units Sold]]*tbl_salesdata[[#This Row],[Unit Cost]]</f>
        <v>360230.36</v>
      </c>
      <c r="M2231" s="9">
        <f>tbl_salesdata[[#This Row],[Units Sold]]*tbl_salesdata[[#This Row],[Unit Price]]</f>
        <v>632733.19999999995</v>
      </c>
      <c r="N2231" s="9">
        <f>tbl_salesdata[[#This Row],[Total Sales]]-tbl_salesdata[[#This Row],[Total Cost]]</f>
        <v>272502.83999999997</v>
      </c>
      <c r="O2231">
        <f>tbl_salesdata[[#This Row],[Ship Date]]-tbl_salesdata[[#This Row],[Order Date]]</f>
        <v>13</v>
      </c>
      <c r="P2231">
        <f>WEEKDAY(tbl_salesdata[[#This Row],[Order Date]],2)</f>
        <v>1</v>
      </c>
      <c r="Q2231" t="str">
        <f>TEXT(tbl_salesdata[[#This Row],[Order Date]],"dddd")</f>
        <v>Monday</v>
      </c>
      <c r="R2231" t="str">
        <f>IF(tbl_salesdata[[#This Row],[Weekdaynum]]&gt;5,"Yes","No")</f>
        <v>No</v>
      </c>
    </row>
    <row r="2232" spans="1:18" hidden="1" x14ac:dyDescent="0.35">
      <c r="A2232">
        <v>742129743</v>
      </c>
      <c r="B2232" s="3">
        <v>43642</v>
      </c>
      <c r="C2232" s="3">
        <v>43644</v>
      </c>
      <c r="D2232" t="s">
        <v>194</v>
      </c>
      <c r="E2232" t="s">
        <v>32</v>
      </c>
      <c r="F2232" t="s">
        <v>40</v>
      </c>
      <c r="G2232" t="s">
        <v>18</v>
      </c>
      <c r="H2232" t="s">
        <v>26</v>
      </c>
      <c r="I2232" s="9">
        <v>1537</v>
      </c>
      <c r="J2232" s="9">
        <v>651.21</v>
      </c>
      <c r="K2232" s="9">
        <v>524.96</v>
      </c>
      <c r="L2232" s="9">
        <f>tbl_salesdata[[#This Row],[Units Sold]]*tbl_salesdata[[#This Row],[Unit Cost]]</f>
        <v>806863.52</v>
      </c>
      <c r="M2232" s="9">
        <f>tbl_salesdata[[#This Row],[Units Sold]]*tbl_salesdata[[#This Row],[Unit Price]]</f>
        <v>1000909.77</v>
      </c>
      <c r="N2232" s="9">
        <f>tbl_salesdata[[#This Row],[Total Sales]]-tbl_salesdata[[#This Row],[Total Cost]]</f>
        <v>194046.25</v>
      </c>
      <c r="O2232">
        <f>tbl_salesdata[[#This Row],[Ship Date]]-tbl_salesdata[[#This Row],[Order Date]]</f>
        <v>2</v>
      </c>
      <c r="P2232">
        <f>WEEKDAY(tbl_salesdata[[#This Row],[Order Date]],2)</f>
        <v>3</v>
      </c>
      <c r="Q2232" t="str">
        <f>TEXT(tbl_salesdata[[#This Row],[Order Date]],"dddd")</f>
        <v>Wednesday</v>
      </c>
      <c r="R2232" t="str">
        <f>IF(tbl_salesdata[[#This Row],[Weekdaynum]]&gt;5,"Yes","No")</f>
        <v>No</v>
      </c>
    </row>
    <row r="2233" spans="1:18" hidden="1" x14ac:dyDescent="0.35">
      <c r="A2233">
        <v>577094924</v>
      </c>
      <c r="B2233" s="3">
        <v>43576</v>
      </c>
      <c r="C2233" s="3">
        <v>43584</v>
      </c>
      <c r="D2233" t="s">
        <v>196</v>
      </c>
      <c r="E2233" t="s">
        <v>32</v>
      </c>
      <c r="F2233" t="s">
        <v>33</v>
      </c>
      <c r="G2233" t="s">
        <v>18</v>
      </c>
      <c r="H2233" t="s">
        <v>19</v>
      </c>
      <c r="I2233" s="9">
        <v>4067</v>
      </c>
      <c r="J2233" s="9">
        <v>109.28</v>
      </c>
      <c r="K2233" s="9">
        <v>35.840000000000003</v>
      </c>
      <c r="L2233" s="9">
        <f>tbl_salesdata[[#This Row],[Units Sold]]*tbl_salesdata[[#This Row],[Unit Cost]]</f>
        <v>145761.28000000003</v>
      </c>
      <c r="M2233" s="9">
        <f>tbl_salesdata[[#This Row],[Units Sold]]*tbl_salesdata[[#This Row],[Unit Price]]</f>
        <v>444441.76</v>
      </c>
      <c r="N2233" s="9">
        <f>tbl_salesdata[[#This Row],[Total Sales]]-tbl_salesdata[[#This Row],[Total Cost]]</f>
        <v>298680.48</v>
      </c>
      <c r="O2233">
        <f>tbl_salesdata[[#This Row],[Ship Date]]-tbl_salesdata[[#This Row],[Order Date]]</f>
        <v>8</v>
      </c>
      <c r="P2233">
        <f>WEEKDAY(tbl_salesdata[[#This Row],[Order Date]],2)</f>
        <v>7</v>
      </c>
      <c r="Q2233" t="str">
        <f>TEXT(tbl_salesdata[[#This Row],[Order Date]],"dddd")</f>
        <v>Sunday</v>
      </c>
      <c r="R2233" t="str">
        <f>IF(tbl_salesdata[[#This Row],[Weekdaynum]]&gt;5,"Yes","No")</f>
        <v>Yes</v>
      </c>
    </row>
    <row r="2234" spans="1:18" x14ac:dyDescent="0.35">
      <c r="A2234">
        <v>492100226</v>
      </c>
      <c r="B2234" s="3">
        <v>43428</v>
      </c>
      <c r="C2234" s="3">
        <v>43438</v>
      </c>
      <c r="D2234" t="s">
        <v>182</v>
      </c>
      <c r="E2234" t="s">
        <v>12</v>
      </c>
      <c r="F2234" t="s">
        <v>47</v>
      </c>
      <c r="G2234" t="s">
        <v>14</v>
      </c>
      <c r="H2234" t="s">
        <v>19</v>
      </c>
      <c r="I2234" s="9">
        <v>2247</v>
      </c>
      <c r="J2234" s="9">
        <v>421.89</v>
      </c>
      <c r="K2234" s="9">
        <v>364.69</v>
      </c>
      <c r="L2234" s="9">
        <f>tbl_salesdata[[#This Row],[Units Sold]]*tbl_salesdata[[#This Row],[Unit Cost]]</f>
        <v>819458.43</v>
      </c>
      <c r="M2234" s="9">
        <f>tbl_salesdata[[#This Row],[Units Sold]]*tbl_salesdata[[#This Row],[Unit Price]]</f>
        <v>947986.83</v>
      </c>
      <c r="N2234" s="9">
        <f>tbl_salesdata[[#This Row],[Total Sales]]-tbl_salesdata[[#This Row],[Total Cost]]</f>
        <v>128528.39999999991</v>
      </c>
      <c r="O2234">
        <f>tbl_salesdata[[#This Row],[Ship Date]]-tbl_salesdata[[#This Row],[Order Date]]</f>
        <v>10</v>
      </c>
      <c r="P2234">
        <f>WEEKDAY(tbl_salesdata[[#This Row],[Order Date]],2)</f>
        <v>6</v>
      </c>
      <c r="Q2234" t="str">
        <f>TEXT(tbl_salesdata[[#This Row],[Order Date]],"dddd")</f>
        <v>Saturday</v>
      </c>
      <c r="R2234" t="str">
        <f>IF(tbl_salesdata[[#This Row],[Weekdaynum]]&gt;5,"Yes","No")</f>
        <v>Yes</v>
      </c>
    </row>
    <row r="2235" spans="1:18" hidden="1" x14ac:dyDescent="0.35">
      <c r="A2235">
        <v>736452472</v>
      </c>
      <c r="B2235" s="3">
        <v>44217</v>
      </c>
      <c r="C2235" s="3">
        <v>44227</v>
      </c>
      <c r="D2235" t="s">
        <v>136</v>
      </c>
      <c r="E2235" t="s">
        <v>38</v>
      </c>
      <c r="F2235" t="s">
        <v>33</v>
      </c>
      <c r="G2235" t="s">
        <v>14</v>
      </c>
      <c r="H2235" t="s">
        <v>15</v>
      </c>
      <c r="I2235" s="9">
        <v>1507</v>
      </c>
      <c r="J2235" s="9">
        <v>109.28</v>
      </c>
      <c r="K2235" s="9">
        <v>35.840000000000003</v>
      </c>
      <c r="L2235" s="9">
        <f>tbl_salesdata[[#This Row],[Units Sold]]*tbl_salesdata[[#This Row],[Unit Cost]]</f>
        <v>54010.880000000005</v>
      </c>
      <c r="M2235" s="9">
        <f>tbl_salesdata[[#This Row],[Units Sold]]*tbl_salesdata[[#This Row],[Unit Price]]</f>
        <v>164684.96</v>
      </c>
      <c r="N2235" s="9">
        <f>tbl_salesdata[[#This Row],[Total Sales]]-tbl_salesdata[[#This Row],[Total Cost]]</f>
        <v>110674.07999999999</v>
      </c>
      <c r="O2235">
        <f>tbl_salesdata[[#This Row],[Ship Date]]-tbl_salesdata[[#This Row],[Order Date]]</f>
        <v>10</v>
      </c>
      <c r="P2235">
        <f>WEEKDAY(tbl_salesdata[[#This Row],[Order Date]],2)</f>
        <v>4</v>
      </c>
      <c r="Q2235" t="str">
        <f>TEXT(tbl_salesdata[[#This Row],[Order Date]],"dddd")</f>
        <v>Thursday</v>
      </c>
      <c r="R2235" t="str">
        <f>IF(tbl_salesdata[[#This Row],[Weekdaynum]]&gt;5,"Yes","No")</f>
        <v>No</v>
      </c>
    </row>
    <row r="2236" spans="1:18" hidden="1" x14ac:dyDescent="0.35">
      <c r="A2236">
        <v>787504994</v>
      </c>
      <c r="B2236" s="3">
        <v>43933</v>
      </c>
      <c r="C2236" s="3">
        <v>43948</v>
      </c>
      <c r="D2236" t="s">
        <v>44</v>
      </c>
      <c r="E2236" t="s">
        <v>12</v>
      </c>
      <c r="F2236" t="s">
        <v>56</v>
      </c>
      <c r="G2236" t="s">
        <v>18</v>
      </c>
      <c r="H2236" t="s">
        <v>15</v>
      </c>
      <c r="I2236" s="9">
        <v>9083</v>
      </c>
      <c r="J2236" s="9">
        <v>9.33</v>
      </c>
      <c r="K2236" s="9">
        <v>6.92</v>
      </c>
      <c r="L2236" s="9">
        <f>tbl_salesdata[[#This Row],[Units Sold]]*tbl_salesdata[[#This Row],[Unit Cost]]</f>
        <v>62854.36</v>
      </c>
      <c r="M2236" s="9">
        <f>tbl_salesdata[[#This Row],[Units Sold]]*tbl_salesdata[[#This Row],[Unit Price]]</f>
        <v>84744.39</v>
      </c>
      <c r="N2236" s="9">
        <f>tbl_salesdata[[#This Row],[Total Sales]]-tbl_salesdata[[#This Row],[Total Cost]]</f>
        <v>21890.03</v>
      </c>
      <c r="O2236">
        <f>tbl_salesdata[[#This Row],[Ship Date]]-tbl_salesdata[[#This Row],[Order Date]]</f>
        <v>15</v>
      </c>
      <c r="P2236">
        <f>WEEKDAY(tbl_salesdata[[#This Row],[Order Date]],2)</f>
        <v>7</v>
      </c>
      <c r="Q2236" t="str">
        <f>TEXT(tbl_salesdata[[#This Row],[Order Date]],"dddd")</f>
        <v>Sunday</v>
      </c>
      <c r="R2236" t="str">
        <f>IF(tbl_salesdata[[#This Row],[Weekdaynum]]&gt;5,"Yes","No")</f>
        <v>Yes</v>
      </c>
    </row>
    <row r="2237" spans="1:18" hidden="1" x14ac:dyDescent="0.35">
      <c r="A2237">
        <v>454434287</v>
      </c>
      <c r="B2237" s="3">
        <v>44096</v>
      </c>
      <c r="C2237" s="3">
        <v>44113</v>
      </c>
      <c r="D2237" t="s">
        <v>39</v>
      </c>
      <c r="E2237" t="s">
        <v>29</v>
      </c>
      <c r="F2237" t="s">
        <v>56</v>
      </c>
      <c r="G2237" t="s">
        <v>14</v>
      </c>
      <c r="H2237" t="s">
        <v>19</v>
      </c>
      <c r="I2237" s="9">
        <v>6059</v>
      </c>
      <c r="J2237" s="9">
        <v>9.33</v>
      </c>
      <c r="K2237" s="9">
        <v>6.92</v>
      </c>
      <c r="L2237" s="9">
        <f>tbl_salesdata[[#This Row],[Units Sold]]*tbl_salesdata[[#This Row],[Unit Cost]]</f>
        <v>41928.28</v>
      </c>
      <c r="M2237" s="9">
        <f>tbl_salesdata[[#This Row],[Units Sold]]*tbl_salesdata[[#This Row],[Unit Price]]</f>
        <v>56530.47</v>
      </c>
      <c r="N2237" s="9">
        <f>tbl_salesdata[[#This Row],[Total Sales]]-tbl_salesdata[[#This Row],[Total Cost]]</f>
        <v>14602.190000000002</v>
      </c>
      <c r="O2237">
        <f>tbl_salesdata[[#This Row],[Ship Date]]-tbl_salesdata[[#This Row],[Order Date]]</f>
        <v>17</v>
      </c>
      <c r="P2237">
        <f>WEEKDAY(tbl_salesdata[[#This Row],[Order Date]],2)</f>
        <v>2</v>
      </c>
      <c r="Q2237" t="str">
        <f>TEXT(tbl_salesdata[[#This Row],[Order Date]],"dddd")</f>
        <v>Tuesday</v>
      </c>
      <c r="R2237" t="str">
        <f>IF(tbl_salesdata[[#This Row],[Weekdaynum]]&gt;5,"Yes","No")</f>
        <v>No</v>
      </c>
    </row>
    <row r="2238" spans="1:18" hidden="1" x14ac:dyDescent="0.35">
      <c r="A2238">
        <v>901351678</v>
      </c>
      <c r="B2238" s="3">
        <v>44166</v>
      </c>
      <c r="C2238" s="3">
        <v>44184</v>
      </c>
      <c r="D2238" t="s">
        <v>210</v>
      </c>
      <c r="E2238" t="s">
        <v>38</v>
      </c>
      <c r="F2238" t="s">
        <v>76</v>
      </c>
      <c r="G2238" t="s">
        <v>14</v>
      </c>
      <c r="H2238" t="s">
        <v>19</v>
      </c>
      <c r="I2238" s="9">
        <v>8846</v>
      </c>
      <c r="J2238" s="9">
        <v>668.27</v>
      </c>
      <c r="K2238" s="9">
        <v>502.54</v>
      </c>
      <c r="L2238" s="9">
        <f>tbl_salesdata[[#This Row],[Units Sold]]*tbl_salesdata[[#This Row],[Unit Cost]]</f>
        <v>4445468.84</v>
      </c>
      <c r="M2238" s="9">
        <f>tbl_salesdata[[#This Row],[Units Sold]]*tbl_salesdata[[#This Row],[Unit Price]]</f>
        <v>5911516.4199999999</v>
      </c>
      <c r="N2238" s="9">
        <f>tbl_salesdata[[#This Row],[Total Sales]]-tbl_salesdata[[#This Row],[Total Cost]]</f>
        <v>1466047.58</v>
      </c>
      <c r="O2238">
        <f>tbl_salesdata[[#This Row],[Ship Date]]-tbl_salesdata[[#This Row],[Order Date]]</f>
        <v>18</v>
      </c>
      <c r="P2238">
        <f>WEEKDAY(tbl_salesdata[[#This Row],[Order Date]],2)</f>
        <v>2</v>
      </c>
      <c r="Q2238" t="str">
        <f>TEXT(tbl_salesdata[[#This Row],[Order Date]],"dddd")</f>
        <v>Tuesday</v>
      </c>
      <c r="R2238" t="str">
        <f>IF(tbl_salesdata[[#This Row],[Weekdaynum]]&gt;5,"Yes","No")</f>
        <v>No</v>
      </c>
    </row>
    <row r="2239" spans="1:18" hidden="1" x14ac:dyDescent="0.35">
      <c r="A2239">
        <v>662680995</v>
      </c>
      <c r="B2239" s="3">
        <v>44801</v>
      </c>
      <c r="C2239" s="3">
        <v>44814</v>
      </c>
      <c r="D2239" t="s">
        <v>72</v>
      </c>
      <c r="E2239" t="s">
        <v>24</v>
      </c>
      <c r="F2239" t="s">
        <v>22</v>
      </c>
      <c r="G2239" t="s">
        <v>14</v>
      </c>
      <c r="H2239" t="s">
        <v>26</v>
      </c>
      <c r="I2239" s="9">
        <v>888</v>
      </c>
      <c r="J2239" s="9">
        <v>47.45</v>
      </c>
      <c r="K2239" s="9">
        <v>31.79</v>
      </c>
      <c r="L2239" s="9">
        <f>tbl_salesdata[[#This Row],[Units Sold]]*tbl_salesdata[[#This Row],[Unit Cost]]</f>
        <v>28229.52</v>
      </c>
      <c r="M2239" s="9">
        <f>tbl_salesdata[[#This Row],[Units Sold]]*tbl_salesdata[[#This Row],[Unit Price]]</f>
        <v>42135.600000000006</v>
      </c>
      <c r="N2239" s="9">
        <f>tbl_salesdata[[#This Row],[Total Sales]]-tbl_salesdata[[#This Row],[Total Cost]]</f>
        <v>13906.080000000005</v>
      </c>
      <c r="O2239">
        <f>tbl_salesdata[[#This Row],[Ship Date]]-tbl_salesdata[[#This Row],[Order Date]]</f>
        <v>13</v>
      </c>
      <c r="P2239">
        <f>WEEKDAY(tbl_salesdata[[#This Row],[Order Date]],2)</f>
        <v>7</v>
      </c>
      <c r="Q2239" t="str">
        <f>TEXT(tbl_salesdata[[#This Row],[Order Date]],"dddd")</f>
        <v>Sunday</v>
      </c>
      <c r="R2239" t="str">
        <f>IF(tbl_salesdata[[#This Row],[Weekdaynum]]&gt;5,"Yes","No")</f>
        <v>Yes</v>
      </c>
    </row>
    <row r="2240" spans="1:18" hidden="1" x14ac:dyDescent="0.35">
      <c r="A2240">
        <v>593158566</v>
      </c>
      <c r="B2240" s="3">
        <v>43968</v>
      </c>
      <c r="C2240" s="3">
        <v>43982</v>
      </c>
      <c r="D2240" t="s">
        <v>121</v>
      </c>
      <c r="E2240" t="s">
        <v>21</v>
      </c>
      <c r="F2240" t="s">
        <v>33</v>
      </c>
      <c r="G2240" t="s">
        <v>14</v>
      </c>
      <c r="H2240" t="s">
        <v>19</v>
      </c>
      <c r="I2240" s="9">
        <v>7656</v>
      </c>
      <c r="J2240" s="9">
        <v>109.28</v>
      </c>
      <c r="K2240" s="9">
        <v>35.840000000000003</v>
      </c>
      <c r="L2240" s="9">
        <f>tbl_salesdata[[#This Row],[Units Sold]]*tbl_salesdata[[#This Row],[Unit Cost]]</f>
        <v>274391.04000000004</v>
      </c>
      <c r="M2240" s="9">
        <f>tbl_salesdata[[#This Row],[Units Sold]]*tbl_salesdata[[#This Row],[Unit Price]]</f>
        <v>836647.68</v>
      </c>
      <c r="N2240" s="9">
        <f>tbl_salesdata[[#This Row],[Total Sales]]-tbl_salesdata[[#This Row],[Total Cost]]</f>
        <v>562256.64000000001</v>
      </c>
      <c r="O2240">
        <f>tbl_salesdata[[#This Row],[Ship Date]]-tbl_salesdata[[#This Row],[Order Date]]</f>
        <v>14</v>
      </c>
      <c r="P2240">
        <f>WEEKDAY(tbl_salesdata[[#This Row],[Order Date]],2)</f>
        <v>7</v>
      </c>
      <c r="Q2240" t="str">
        <f>TEXT(tbl_salesdata[[#This Row],[Order Date]],"dddd")</f>
        <v>Sunday</v>
      </c>
      <c r="R2240" t="str">
        <f>IF(tbl_salesdata[[#This Row],[Weekdaynum]]&gt;5,"Yes","No")</f>
        <v>Yes</v>
      </c>
    </row>
    <row r="2241" spans="1:18" hidden="1" x14ac:dyDescent="0.35">
      <c r="A2241">
        <v>717833220</v>
      </c>
      <c r="B2241" s="3">
        <v>43181</v>
      </c>
      <c r="C2241" s="3">
        <v>43195</v>
      </c>
      <c r="D2241" t="s">
        <v>103</v>
      </c>
      <c r="E2241" t="s">
        <v>21</v>
      </c>
      <c r="F2241" t="s">
        <v>68</v>
      </c>
      <c r="G2241" t="s">
        <v>18</v>
      </c>
      <c r="H2241" t="s">
        <v>19</v>
      </c>
      <c r="I2241" s="9">
        <v>1657</v>
      </c>
      <c r="J2241" s="9">
        <v>154.06</v>
      </c>
      <c r="K2241" s="9">
        <v>90.93</v>
      </c>
      <c r="L2241" s="9">
        <f>tbl_salesdata[[#This Row],[Units Sold]]*tbl_salesdata[[#This Row],[Unit Cost]]</f>
        <v>150671.01</v>
      </c>
      <c r="M2241" s="9">
        <f>tbl_salesdata[[#This Row],[Units Sold]]*tbl_salesdata[[#This Row],[Unit Price]]</f>
        <v>255277.42</v>
      </c>
      <c r="N2241" s="9">
        <f>tbl_salesdata[[#This Row],[Total Sales]]-tbl_salesdata[[#This Row],[Total Cost]]</f>
        <v>104606.41</v>
      </c>
      <c r="O2241">
        <f>tbl_salesdata[[#This Row],[Ship Date]]-tbl_salesdata[[#This Row],[Order Date]]</f>
        <v>14</v>
      </c>
      <c r="P2241">
        <f>WEEKDAY(tbl_salesdata[[#This Row],[Order Date]],2)</f>
        <v>4</v>
      </c>
      <c r="Q2241" t="str">
        <f>TEXT(tbl_salesdata[[#This Row],[Order Date]],"dddd")</f>
        <v>Thursday</v>
      </c>
      <c r="R2241" t="str">
        <f>IF(tbl_salesdata[[#This Row],[Weekdaynum]]&gt;5,"Yes","No")</f>
        <v>No</v>
      </c>
    </row>
    <row r="2242" spans="1:18" hidden="1" x14ac:dyDescent="0.35">
      <c r="A2242">
        <v>682066285</v>
      </c>
      <c r="B2242" s="3">
        <v>43611</v>
      </c>
      <c r="C2242" s="3">
        <v>43630</v>
      </c>
      <c r="D2242" t="s">
        <v>79</v>
      </c>
      <c r="E2242" t="s">
        <v>21</v>
      </c>
      <c r="F2242" t="s">
        <v>68</v>
      </c>
      <c r="G2242" t="s">
        <v>14</v>
      </c>
      <c r="H2242" t="s">
        <v>34</v>
      </c>
      <c r="I2242" s="9">
        <v>7426</v>
      </c>
      <c r="J2242" s="9">
        <v>154.06</v>
      </c>
      <c r="K2242" s="9">
        <v>90.93</v>
      </c>
      <c r="L2242" s="9">
        <f>tbl_salesdata[[#This Row],[Units Sold]]*tbl_salesdata[[#This Row],[Unit Cost]]</f>
        <v>675246.18</v>
      </c>
      <c r="M2242" s="9">
        <f>tbl_salesdata[[#This Row],[Units Sold]]*tbl_salesdata[[#This Row],[Unit Price]]</f>
        <v>1144049.56</v>
      </c>
      <c r="N2242" s="9">
        <f>tbl_salesdata[[#This Row],[Total Sales]]-tbl_salesdata[[#This Row],[Total Cost]]</f>
        <v>468803.38</v>
      </c>
      <c r="O2242">
        <f>tbl_salesdata[[#This Row],[Ship Date]]-tbl_salesdata[[#This Row],[Order Date]]</f>
        <v>19</v>
      </c>
      <c r="P2242">
        <f>WEEKDAY(tbl_salesdata[[#This Row],[Order Date]],2)</f>
        <v>7</v>
      </c>
      <c r="Q2242" t="str">
        <f>TEXT(tbl_salesdata[[#This Row],[Order Date]],"dddd")</f>
        <v>Sunday</v>
      </c>
      <c r="R2242" t="str">
        <f>IF(tbl_salesdata[[#This Row],[Weekdaynum]]&gt;5,"Yes","No")</f>
        <v>Yes</v>
      </c>
    </row>
    <row r="2243" spans="1:18" hidden="1" x14ac:dyDescent="0.35">
      <c r="A2243">
        <v>201531589</v>
      </c>
      <c r="B2243" s="3">
        <v>44552</v>
      </c>
      <c r="C2243" s="3">
        <v>44559</v>
      </c>
      <c r="D2243" t="s">
        <v>213</v>
      </c>
      <c r="E2243" t="s">
        <v>38</v>
      </c>
      <c r="F2243" t="s">
        <v>33</v>
      </c>
      <c r="G2243" t="s">
        <v>14</v>
      </c>
      <c r="H2243" t="s">
        <v>15</v>
      </c>
      <c r="I2243" s="9">
        <v>6530</v>
      </c>
      <c r="J2243" s="9">
        <v>109.28</v>
      </c>
      <c r="K2243" s="9">
        <v>35.840000000000003</v>
      </c>
      <c r="L2243" s="9">
        <f>tbl_salesdata[[#This Row],[Units Sold]]*tbl_salesdata[[#This Row],[Unit Cost]]</f>
        <v>234035.20000000001</v>
      </c>
      <c r="M2243" s="9">
        <f>tbl_salesdata[[#This Row],[Units Sold]]*tbl_salesdata[[#This Row],[Unit Price]]</f>
        <v>713598.4</v>
      </c>
      <c r="N2243" s="9">
        <f>tbl_salesdata[[#This Row],[Total Sales]]-tbl_salesdata[[#This Row],[Total Cost]]</f>
        <v>479563.2</v>
      </c>
      <c r="O2243">
        <f>tbl_salesdata[[#This Row],[Ship Date]]-tbl_salesdata[[#This Row],[Order Date]]</f>
        <v>7</v>
      </c>
      <c r="P2243">
        <f>WEEKDAY(tbl_salesdata[[#This Row],[Order Date]],2)</f>
        <v>3</v>
      </c>
      <c r="Q2243" t="str">
        <f>TEXT(tbl_salesdata[[#This Row],[Order Date]],"dddd")</f>
        <v>Wednesday</v>
      </c>
      <c r="R2243" t="str">
        <f>IF(tbl_salesdata[[#This Row],[Weekdaynum]]&gt;5,"Yes","No")</f>
        <v>No</v>
      </c>
    </row>
    <row r="2244" spans="1:18" hidden="1" x14ac:dyDescent="0.35">
      <c r="A2244">
        <v>412215459</v>
      </c>
      <c r="B2244" s="3">
        <v>43489</v>
      </c>
      <c r="C2244" s="3">
        <v>43507</v>
      </c>
      <c r="D2244" t="s">
        <v>176</v>
      </c>
      <c r="E2244" t="s">
        <v>21</v>
      </c>
      <c r="F2244" t="s">
        <v>25</v>
      </c>
      <c r="G2244" t="s">
        <v>14</v>
      </c>
      <c r="H2244" t="s">
        <v>34</v>
      </c>
      <c r="I2244" s="9">
        <v>2569</v>
      </c>
      <c r="J2244" s="9">
        <v>205.7</v>
      </c>
      <c r="K2244" s="9">
        <v>117.11</v>
      </c>
      <c r="L2244" s="9">
        <f>tbl_salesdata[[#This Row],[Units Sold]]*tbl_salesdata[[#This Row],[Unit Cost]]</f>
        <v>300855.59000000003</v>
      </c>
      <c r="M2244" s="9">
        <f>tbl_salesdata[[#This Row],[Units Sold]]*tbl_salesdata[[#This Row],[Unit Price]]</f>
        <v>528443.29999999993</v>
      </c>
      <c r="N2244" s="9">
        <f>tbl_salesdata[[#This Row],[Total Sales]]-tbl_salesdata[[#This Row],[Total Cost]]</f>
        <v>227587.7099999999</v>
      </c>
      <c r="O2244">
        <f>tbl_salesdata[[#This Row],[Ship Date]]-tbl_salesdata[[#This Row],[Order Date]]</f>
        <v>18</v>
      </c>
      <c r="P2244">
        <f>WEEKDAY(tbl_salesdata[[#This Row],[Order Date]],2)</f>
        <v>4</v>
      </c>
      <c r="Q2244" t="str">
        <f>TEXT(tbl_salesdata[[#This Row],[Order Date]],"dddd")</f>
        <v>Thursday</v>
      </c>
      <c r="R2244" t="str">
        <f>IF(tbl_salesdata[[#This Row],[Weekdaynum]]&gt;5,"Yes","No")</f>
        <v>No</v>
      </c>
    </row>
    <row r="2245" spans="1:18" hidden="1" x14ac:dyDescent="0.35">
      <c r="A2245">
        <v>720416724</v>
      </c>
      <c r="B2245" s="3">
        <v>42764</v>
      </c>
      <c r="C2245" s="3">
        <v>42770</v>
      </c>
      <c r="D2245" t="s">
        <v>87</v>
      </c>
      <c r="E2245" t="s">
        <v>24</v>
      </c>
      <c r="F2245" t="s">
        <v>42</v>
      </c>
      <c r="G2245" t="s">
        <v>18</v>
      </c>
      <c r="H2245" t="s">
        <v>26</v>
      </c>
      <c r="I2245" s="9">
        <v>6173</v>
      </c>
      <c r="J2245" s="9">
        <v>437.2</v>
      </c>
      <c r="K2245" s="9">
        <v>263.33</v>
      </c>
      <c r="L2245" s="9">
        <f>tbl_salesdata[[#This Row],[Units Sold]]*tbl_salesdata[[#This Row],[Unit Cost]]</f>
        <v>1625536.0899999999</v>
      </c>
      <c r="M2245" s="9">
        <f>tbl_salesdata[[#This Row],[Units Sold]]*tbl_salesdata[[#This Row],[Unit Price]]</f>
        <v>2698835.6</v>
      </c>
      <c r="N2245" s="9">
        <f>tbl_salesdata[[#This Row],[Total Sales]]-tbl_salesdata[[#This Row],[Total Cost]]</f>
        <v>1073299.5100000002</v>
      </c>
      <c r="O2245">
        <f>tbl_salesdata[[#This Row],[Ship Date]]-tbl_salesdata[[#This Row],[Order Date]]</f>
        <v>6</v>
      </c>
      <c r="P2245">
        <f>WEEKDAY(tbl_salesdata[[#This Row],[Order Date]],2)</f>
        <v>7</v>
      </c>
      <c r="Q2245" t="str">
        <f>TEXT(tbl_salesdata[[#This Row],[Order Date]],"dddd")</f>
        <v>Sunday</v>
      </c>
      <c r="R2245" t="str">
        <f>IF(tbl_salesdata[[#This Row],[Weekdaynum]]&gt;5,"Yes","No")</f>
        <v>Yes</v>
      </c>
    </row>
    <row r="2246" spans="1:18" hidden="1" x14ac:dyDescent="0.35">
      <c r="A2246">
        <v>152746713</v>
      </c>
      <c r="B2246" s="3">
        <v>44683</v>
      </c>
      <c r="C2246" s="3">
        <v>44690</v>
      </c>
      <c r="D2246" t="s">
        <v>35</v>
      </c>
      <c r="E2246" t="s">
        <v>21</v>
      </c>
      <c r="F2246" t="s">
        <v>40</v>
      </c>
      <c r="G2246" t="s">
        <v>18</v>
      </c>
      <c r="H2246" t="s">
        <v>19</v>
      </c>
      <c r="I2246" s="9">
        <v>2</v>
      </c>
      <c r="J2246" s="9">
        <v>651.21</v>
      </c>
      <c r="K2246" s="9">
        <v>524.96</v>
      </c>
      <c r="L2246" s="9">
        <f>tbl_salesdata[[#This Row],[Units Sold]]*tbl_salesdata[[#This Row],[Unit Cost]]</f>
        <v>1049.92</v>
      </c>
      <c r="M2246" s="9">
        <f>tbl_salesdata[[#This Row],[Units Sold]]*tbl_salesdata[[#This Row],[Unit Price]]</f>
        <v>1302.42</v>
      </c>
      <c r="N2246" s="9">
        <f>tbl_salesdata[[#This Row],[Total Sales]]-tbl_salesdata[[#This Row],[Total Cost]]</f>
        <v>252.5</v>
      </c>
      <c r="O2246">
        <f>tbl_salesdata[[#This Row],[Ship Date]]-tbl_salesdata[[#This Row],[Order Date]]</f>
        <v>7</v>
      </c>
      <c r="P2246">
        <f>WEEKDAY(tbl_salesdata[[#This Row],[Order Date]],2)</f>
        <v>1</v>
      </c>
      <c r="Q2246" t="str">
        <f>TEXT(tbl_salesdata[[#This Row],[Order Date]],"dddd")</f>
        <v>Monday</v>
      </c>
      <c r="R2246" t="str">
        <f>IF(tbl_salesdata[[#This Row],[Weekdaynum]]&gt;5,"Yes","No")</f>
        <v>No</v>
      </c>
    </row>
    <row r="2247" spans="1:18" hidden="1" x14ac:dyDescent="0.35">
      <c r="A2247">
        <v>506129252</v>
      </c>
      <c r="B2247" s="3">
        <v>43210</v>
      </c>
      <c r="C2247" s="3">
        <v>43221</v>
      </c>
      <c r="D2247" t="s">
        <v>98</v>
      </c>
      <c r="E2247" t="s">
        <v>38</v>
      </c>
      <c r="F2247" t="s">
        <v>40</v>
      </c>
      <c r="G2247" t="s">
        <v>18</v>
      </c>
      <c r="H2247" t="s">
        <v>15</v>
      </c>
      <c r="I2247" s="9">
        <v>3748</v>
      </c>
      <c r="J2247" s="9">
        <v>651.21</v>
      </c>
      <c r="K2247" s="9">
        <v>524.96</v>
      </c>
      <c r="L2247" s="9">
        <f>tbl_salesdata[[#This Row],[Units Sold]]*tbl_salesdata[[#This Row],[Unit Cost]]</f>
        <v>1967550.08</v>
      </c>
      <c r="M2247" s="9">
        <f>tbl_salesdata[[#This Row],[Units Sold]]*tbl_salesdata[[#This Row],[Unit Price]]</f>
        <v>2440735.08</v>
      </c>
      <c r="N2247" s="9">
        <f>tbl_salesdata[[#This Row],[Total Sales]]-tbl_salesdata[[#This Row],[Total Cost]]</f>
        <v>473185</v>
      </c>
      <c r="O2247">
        <f>tbl_salesdata[[#This Row],[Ship Date]]-tbl_salesdata[[#This Row],[Order Date]]</f>
        <v>11</v>
      </c>
      <c r="P2247">
        <f>WEEKDAY(tbl_salesdata[[#This Row],[Order Date]],2)</f>
        <v>5</v>
      </c>
      <c r="Q2247" t="str">
        <f>TEXT(tbl_salesdata[[#This Row],[Order Date]],"dddd")</f>
        <v>Friday</v>
      </c>
      <c r="R2247" t="str">
        <f>IF(tbl_salesdata[[#This Row],[Weekdaynum]]&gt;5,"Yes","No")</f>
        <v>No</v>
      </c>
    </row>
    <row r="2248" spans="1:18" hidden="1" x14ac:dyDescent="0.35">
      <c r="A2248">
        <v>497800672</v>
      </c>
      <c r="B2248" s="3">
        <v>43698</v>
      </c>
      <c r="C2248" s="3">
        <v>43702</v>
      </c>
      <c r="D2248" t="s">
        <v>169</v>
      </c>
      <c r="E2248" t="s">
        <v>29</v>
      </c>
      <c r="F2248" t="s">
        <v>47</v>
      </c>
      <c r="G2248" t="s">
        <v>14</v>
      </c>
      <c r="H2248" t="s">
        <v>34</v>
      </c>
      <c r="I2248" s="9">
        <v>9136</v>
      </c>
      <c r="J2248" s="9">
        <v>421.89</v>
      </c>
      <c r="K2248" s="9">
        <v>364.69</v>
      </c>
      <c r="L2248" s="9">
        <f>tbl_salesdata[[#This Row],[Units Sold]]*tbl_salesdata[[#This Row],[Unit Cost]]</f>
        <v>3331807.84</v>
      </c>
      <c r="M2248" s="9">
        <f>tbl_salesdata[[#This Row],[Units Sold]]*tbl_salesdata[[#This Row],[Unit Price]]</f>
        <v>3854387.04</v>
      </c>
      <c r="N2248" s="9">
        <f>tbl_salesdata[[#This Row],[Total Sales]]-tbl_salesdata[[#This Row],[Total Cost]]</f>
        <v>522579.20000000019</v>
      </c>
      <c r="O2248">
        <f>tbl_salesdata[[#This Row],[Ship Date]]-tbl_salesdata[[#This Row],[Order Date]]</f>
        <v>4</v>
      </c>
      <c r="P2248">
        <f>WEEKDAY(tbl_salesdata[[#This Row],[Order Date]],2)</f>
        <v>3</v>
      </c>
      <c r="Q2248" t="str">
        <f>TEXT(tbl_salesdata[[#This Row],[Order Date]],"dddd")</f>
        <v>Wednesday</v>
      </c>
      <c r="R2248" t="str">
        <f>IF(tbl_salesdata[[#This Row],[Weekdaynum]]&gt;5,"Yes","No")</f>
        <v>No</v>
      </c>
    </row>
    <row r="2249" spans="1:18" hidden="1" x14ac:dyDescent="0.35">
      <c r="A2249">
        <v>715309798</v>
      </c>
      <c r="B2249" s="3">
        <v>43471</v>
      </c>
      <c r="C2249" s="3">
        <v>43473</v>
      </c>
      <c r="D2249" t="s">
        <v>178</v>
      </c>
      <c r="E2249" t="s">
        <v>21</v>
      </c>
      <c r="F2249" t="s">
        <v>25</v>
      </c>
      <c r="G2249" t="s">
        <v>14</v>
      </c>
      <c r="H2249" t="s">
        <v>15</v>
      </c>
      <c r="I2249" s="9">
        <v>4920</v>
      </c>
      <c r="J2249" s="9">
        <v>205.7</v>
      </c>
      <c r="K2249" s="9">
        <v>117.11</v>
      </c>
      <c r="L2249" s="9">
        <f>tbl_salesdata[[#This Row],[Units Sold]]*tbl_salesdata[[#This Row],[Unit Cost]]</f>
        <v>576181.19999999995</v>
      </c>
      <c r="M2249" s="9">
        <f>tbl_salesdata[[#This Row],[Units Sold]]*tbl_salesdata[[#This Row],[Unit Price]]</f>
        <v>1012044</v>
      </c>
      <c r="N2249" s="9">
        <f>tbl_salesdata[[#This Row],[Total Sales]]-tbl_salesdata[[#This Row],[Total Cost]]</f>
        <v>435862.80000000005</v>
      </c>
      <c r="O2249">
        <f>tbl_salesdata[[#This Row],[Ship Date]]-tbl_salesdata[[#This Row],[Order Date]]</f>
        <v>2</v>
      </c>
      <c r="P2249">
        <f>WEEKDAY(tbl_salesdata[[#This Row],[Order Date]],2)</f>
        <v>7</v>
      </c>
      <c r="Q2249" t="str">
        <f>TEXT(tbl_salesdata[[#This Row],[Order Date]],"dddd")</f>
        <v>Sunday</v>
      </c>
      <c r="R2249" t="str">
        <f>IF(tbl_salesdata[[#This Row],[Weekdaynum]]&gt;5,"Yes","No")</f>
        <v>Yes</v>
      </c>
    </row>
    <row r="2250" spans="1:18" hidden="1" x14ac:dyDescent="0.35">
      <c r="A2250">
        <v>466517961</v>
      </c>
      <c r="B2250" s="3">
        <v>44774</v>
      </c>
      <c r="C2250" s="3">
        <v>44779</v>
      </c>
      <c r="D2250" t="s">
        <v>204</v>
      </c>
      <c r="E2250" t="s">
        <v>21</v>
      </c>
      <c r="F2250" t="s">
        <v>56</v>
      </c>
      <c r="G2250" t="s">
        <v>14</v>
      </c>
      <c r="H2250" t="s">
        <v>26</v>
      </c>
      <c r="I2250" s="9">
        <v>1886</v>
      </c>
      <c r="J2250" s="9">
        <v>9.33</v>
      </c>
      <c r="K2250" s="9">
        <v>6.92</v>
      </c>
      <c r="L2250" s="9">
        <f>tbl_salesdata[[#This Row],[Units Sold]]*tbl_salesdata[[#This Row],[Unit Cost]]</f>
        <v>13051.119999999999</v>
      </c>
      <c r="M2250" s="9">
        <f>tbl_salesdata[[#This Row],[Units Sold]]*tbl_salesdata[[#This Row],[Unit Price]]</f>
        <v>17596.38</v>
      </c>
      <c r="N2250" s="9">
        <f>tbl_salesdata[[#This Row],[Total Sales]]-tbl_salesdata[[#This Row],[Total Cost]]</f>
        <v>4545.260000000002</v>
      </c>
      <c r="O2250">
        <f>tbl_salesdata[[#This Row],[Ship Date]]-tbl_salesdata[[#This Row],[Order Date]]</f>
        <v>5</v>
      </c>
      <c r="P2250">
        <f>WEEKDAY(tbl_salesdata[[#This Row],[Order Date]],2)</f>
        <v>1</v>
      </c>
      <c r="Q2250" t="str">
        <f>TEXT(tbl_salesdata[[#This Row],[Order Date]],"dddd")</f>
        <v>Monday</v>
      </c>
      <c r="R2250" t="str">
        <f>IF(tbl_salesdata[[#This Row],[Weekdaynum]]&gt;5,"Yes","No")</f>
        <v>No</v>
      </c>
    </row>
    <row r="2251" spans="1:18" x14ac:dyDescent="0.35">
      <c r="A2251">
        <v>509356057</v>
      </c>
      <c r="B2251" s="3">
        <v>43204</v>
      </c>
      <c r="C2251" s="3">
        <v>43206</v>
      </c>
      <c r="D2251" t="s">
        <v>125</v>
      </c>
      <c r="E2251" t="s">
        <v>21</v>
      </c>
      <c r="F2251" t="s">
        <v>33</v>
      </c>
      <c r="G2251" t="s">
        <v>14</v>
      </c>
      <c r="H2251" t="s">
        <v>34</v>
      </c>
      <c r="I2251" s="9">
        <v>8631</v>
      </c>
      <c r="J2251" s="9">
        <v>109.28</v>
      </c>
      <c r="K2251" s="9">
        <v>35.840000000000003</v>
      </c>
      <c r="L2251" s="9">
        <f>tbl_salesdata[[#This Row],[Units Sold]]*tbl_salesdata[[#This Row],[Unit Cost]]</f>
        <v>309335.04000000004</v>
      </c>
      <c r="M2251" s="9">
        <f>tbl_salesdata[[#This Row],[Units Sold]]*tbl_salesdata[[#This Row],[Unit Price]]</f>
        <v>943195.68</v>
      </c>
      <c r="N2251" s="9">
        <f>tbl_salesdata[[#This Row],[Total Sales]]-tbl_salesdata[[#This Row],[Total Cost]]</f>
        <v>633860.64</v>
      </c>
      <c r="O2251">
        <f>tbl_salesdata[[#This Row],[Ship Date]]-tbl_salesdata[[#This Row],[Order Date]]</f>
        <v>2</v>
      </c>
      <c r="P2251">
        <f>WEEKDAY(tbl_salesdata[[#This Row],[Order Date]],2)</f>
        <v>6</v>
      </c>
      <c r="Q2251" t="str">
        <f>TEXT(tbl_salesdata[[#This Row],[Order Date]],"dddd")</f>
        <v>Saturday</v>
      </c>
      <c r="R2251" t="str">
        <f>IF(tbl_salesdata[[#This Row],[Weekdaynum]]&gt;5,"Yes","No")</f>
        <v>Yes</v>
      </c>
    </row>
    <row r="2252" spans="1:18" hidden="1" x14ac:dyDescent="0.35">
      <c r="A2252">
        <v>203039205</v>
      </c>
      <c r="B2252" s="3">
        <v>43606</v>
      </c>
      <c r="C2252" s="3">
        <v>43622</v>
      </c>
      <c r="D2252" t="s">
        <v>130</v>
      </c>
      <c r="E2252" t="s">
        <v>29</v>
      </c>
      <c r="F2252" t="s">
        <v>56</v>
      </c>
      <c r="G2252" t="s">
        <v>14</v>
      </c>
      <c r="H2252" t="s">
        <v>26</v>
      </c>
      <c r="I2252" s="9">
        <v>2667</v>
      </c>
      <c r="J2252" s="9">
        <v>9.33</v>
      </c>
      <c r="K2252" s="9">
        <v>6.92</v>
      </c>
      <c r="L2252" s="9">
        <f>tbl_salesdata[[#This Row],[Units Sold]]*tbl_salesdata[[#This Row],[Unit Cost]]</f>
        <v>18455.64</v>
      </c>
      <c r="M2252" s="9">
        <f>tbl_salesdata[[#This Row],[Units Sold]]*tbl_salesdata[[#This Row],[Unit Price]]</f>
        <v>24883.11</v>
      </c>
      <c r="N2252" s="9">
        <f>tbl_salesdata[[#This Row],[Total Sales]]-tbl_salesdata[[#This Row],[Total Cost]]</f>
        <v>6427.4700000000012</v>
      </c>
      <c r="O2252">
        <f>tbl_salesdata[[#This Row],[Ship Date]]-tbl_salesdata[[#This Row],[Order Date]]</f>
        <v>16</v>
      </c>
      <c r="P2252">
        <f>WEEKDAY(tbl_salesdata[[#This Row],[Order Date]],2)</f>
        <v>2</v>
      </c>
      <c r="Q2252" t="str">
        <f>TEXT(tbl_salesdata[[#This Row],[Order Date]],"dddd")</f>
        <v>Tuesday</v>
      </c>
      <c r="R2252" t="str">
        <f>IF(tbl_salesdata[[#This Row],[Weekdaynum]]&gt;5,"Yes","No")</f>
        <v>No</v>
      </c>
    </row>
    <row r="2253" spans="1:18" hidden="1" x14ac:dyDescent="0.35">
      <c r="A2253">
        <v>955637443</v>
      </c>
      <c r="B2253" s="3">
        <v>42541</v>
      </c>
      <c r="C2253" s="3">
        <v>42543</v>
      </c>
      <c r="D2253" t="s">
        <v>89</v>
      </c>
      <c r="E2253" t="s">
        <v>38</v>
      </c>
      <c r="F2253" t="s">
        <v>42</v>
      </c>
      <c r="G2253" t="s">
        <v>14</v>
      </c>
      <c r="H2253" t="s">
        <v>19</v>
      </c>
      <c r="I2253" s="9">
        <v>3210</v>
      </c>
      <c r="J2253" s="9">
        <v>437.2</v>
      </c>
      <c r="K2253" s="9">
        <v>263.33</v>
      </c>
      <c r="L2253" s="9">
        <f>tbl_salesdata[[#This Row],[Units Sold]]*tbl_salesdata[[#This Row],[Unit Cost]]</f>
        <v>845289.29999999993</v>
      </c>
      <c r="M2253" s="9">
        <f>tbl_salesdata[[#This Row],[Units Sold]]*tbl_salesdata[[#This Row],[Unit Price]]</f>
        <v>1403412</v>
      </c>
      <c r="N2253" s="9">
        <f>tbl_salesdata[[#This Row],[Total Sales]]-tbl_salesdata[[#This Row],[Total Cost]]</f>
        <v>558122.70000000007</v>
      </c>
      <c r="O2253">
        <f>tbl_salesdata[[#This Row],[Ship Date]]-tbl_salesdata[[#This Row],[Order Date]]</f>
        <v>2</v>
      </c>
      <c r="P2253">
        <f>WEEKDAY(tbl_salesdata[[#This Row],[Order Date]],2)</f>
        <v>1</v>
      </c>
      <c r="Q2253" t="str">
        <f>TEXT(tbl_salesdata[[#This Row],[Order Date]],"dddd")</f>
        <v>Monday</v>
      </c>
      <c r="R2253" t="str">
        <f>IF(tbl_salesdata[[#This Row],[Weekdaynum]]&gt;5,"Yes","No")</f>
        <v>No</v>
      </c>
    </row>
    <row r="2254" spans="1:18" hidden="1" x14ac:dyDescent="0.35">
      <c r="A2254">
        <v>976505029</v>
      </c>
      <c r="B2254" s="3">
        <v>43625</v>
      </c>
      <c r="C2254" s="3">
        <v>43637</v>
      </c>
      <c r="D2254" t="s">
        <v>69</v>
      </c>
      <c r="E2254" t="s">
        <v>38</v>
      </c>
      <c r="F2254" t="s">
        <v>22</v>
      </c>
      <c r="G2254" t="s">
        <v>14</v>
      </c>
      <c r="H2254" t="s">
        <v>26</v>
      </c>
      <c r="I2254" s="9">
        <v>8393</v>
      </c>
      <c r="J2254" s="9">
        <v>47.45</v>
      </c>
      <c r="K2254" s="9">
        <v>31.79</v>
      </c>
      <c r="L2254" s="9">
        <f>tbl_salesdata[[#This Row],[Units Sold]]*tbl_salesdata[[#This Row],[Unit Cost]]</f>
        <v>266813.46999999997</v>
      </c>
      <c r="M2254" s="9">
        <f>tbl_salesdata[[#This Row],[Units Sold]]*tbl_salesdata[[#This Row],[Unit Price]]</f>
        <v>398247.85000000003</v>
      </c>
      <c r="N2254" s="9">
        <f>tbl_salesdata[[#This Row],[Total Sales]]-tbl_salesdata[[#This Row],[Total Cost]]</f>
        <v>131434.38000000006</v>
      </c>
      <c r="O2254">
        <f>tbl_salesdata[[#This Row],[Ship Date]]-tbl_salesdata[[#This Row],[Order Date]]</f>
        <v>12</v>
      </c>
      <c r="P2254">
        <f>WEEKDAY(tbl_salesdata[[#This Row],[Order Date]],2)</f>
        <v>7</v>
      </c>
      <c r="Q2254" t="str">
        <f>TEXT(tbl_salesdata[[#This Row],[Order Date]],"dddd")</f>
        <v>Sunday</v>
      </c>
      <c r="R2254" t="str">
        <f>IF(tbl_salesdata[[#This Row],[Weekdaynum]]&gt;5,"Yes","No")</f>
        <v>Yes</v>
      </c>
    </row>
    <row r="2255" spans="1:18" x14ac:dyDescent="0.35">
      <c r="A2255">
        <v>357930982</v>
      </c>
      <c r="B2255" s="3">
        <v>42385</v>
      </c>
      <c r="C2255" s="3">
        <v>42398</v>
      </c>
      <c r="D2255" t="s">
        <v>156</v>
      </c>
      <c r="E2255" t="s">
        <v>21</v>
      </c>
      <c r="F2255" t="s">
        <v>33</v>
      </c>
      <c r="G2255" t="s">
        <v>18</v>
      </c>
      <c r="H2255" t="s">
        <v>19</v>
      </c>
      <c r="I2255" s="9">
        <v>8586</v>
      </c>
      <c r="J2255" s="9">
        <v>109.28</v>
      </c>
      <c r="K2255" s="9">
        <v>35.840000000000003</v>
      </c>
      <c r="L2255" s="9">
        <f>tbl_salesdata[[#This Row],[Units Sold]]*tbl_salesdata[[#This Row],[Unit Cost]]</f>
        <v>307722.24000000005</v>
      </c>
      <c r="M2255" s="9">
        <f>tbl_salesdata[[#This Row],[Units Sold]]*tbl_salesdata[[#This Row],[Unit Price]]</f>
        <v>938278.08</v>
      </c>
      <c r="N2255" s="9">
        <f>tbl_salesdata[[#This Row],[Total Sales]]-tbl_salesdata[[#This Row],[Total Cost]]</f>
        <v>630555.83999999985</v>
      </c>
      <c r="O2255">
        <f>tbl_salesdata[[#This Row],[Ship Date]]-tbl_salesdata[[#This Row],[Order Date]]</f>
        <v>13</v>
      </c>
      <c r="P2255">
        <f>WEEKDAY(tbl_salesdata[[#This Row],[Order Date]],2)</f>
        <v>6</v>
      </c>
      <c r="Q2255" t="str">
        <f>TEXT(tbl_salesdata[[#This Row],[Order Date]],"dddd")</f>
        <v>Saturday</v>
      </c>
      <c r="R2255" t="str">
        <f>IF(tbl_salesdata[[#This Row],[Weekdaynum]]&gt;5,"Yes","No")</f>
        <v>Yes</v>
      </c>
    </row>
    <row r="2256" spans="1:18" hidden="1" x14ac:dyDescent="0.35">
      <c r="A2256">
        <v>681056058</v>
      </c>
      <c r="B2256" s="3">
        <v>44414</v>
      </c>
      <c r="C2256" s="3">
        <v>44432</v>
      </c>
      <c r="D2256" t="s">
        <v>211</v>
      </c>
      <c r="E2256" t="s">
        <v>38</v>
      </c>
      <c r="F2256" t="s">
        <v>47</v>
      </c>
      <c r="G2256" t="s">
        <v>18</v>
      </c>
      <c r="H2256" t="s">
        <v>15</v>
      </c>
      <c r="I2256" s="9">
        <v>8477</v>
      </c>
      <c r="J2256" s="9">
        <v>421.89</v>
      </c>
      <c r="K2256" s="9">
        <v>364.69</v>
      </c>
      <c r="L2256" s="9">
        <f>tbl_salesdata[[#This Row],[Units Sold]]*tbl_salesdata[[#This Row],[Unit Cost]]</f>
        <v>3091477.13</v>
      </c>
      <c r="M2256" s="9">
        <f>tbl_salesdata[[#This Row],[Units Sold]]*tbl_salesdata[[#This Row],[Unit Price]]</f>
        <v>3576361.53</v>
      </c>
      <c r="N2256" s="9">
        <f>tbl_salesdata[[#This Row],[Total Sales]]-tbl_salesdata[[#This Row],[Total Cost]]</f>
        <v>484884.39999999991</v>
      </c>
      <c r="O2256">
        <f>tbl_salesdata[[#This Row],[Ship Date]]-tbl_salesdata[[#This Row],[Order Date]]</f>
        <v>18</v>
      </c>
      <c r="P2256">
        <f>WEEKDAY(tbl_salesdata[[#This Row],[Order Date]],2)</f>
        <v>5</v>
      </c>
      <c r="Q2256" t="str">
        <f>TEXT(tbl_salesdata[[#This Row],[Order Date]],"dddd")</f>
        <v>Friday</v>
      </c>
      <c r="R2256" t="str">
        <f>IF(tbl_salesdata[[#This Row],[Weekdaynum]]&gt;5,"Yes","No")</f>
        <v>No</v>
      </c>
    </row>
    <row r="2257" spans="1:18" x14ac:dyDescent="0.35">
      <c r="A2257">
        <v>565984141</v>
      </c>
      <c r="B2257" s="3">
        <v>42847</v>
      </c>
      <c r="C2257" s="3">
        <v>42858</v>
      </c>
      <c r="D2257" t="s">
        <v>88</v>
      </c>
      <c r="E2257" t="s">
        <v>38</v>
      </c>
      <c r="F2257" t="s">
        <v>17</v>
      </c>
      <c r="G2257" t="s">
        <v>14</v>
      </c>
      <c r="H2257" t="s">
        <v>19</v>
      </c>
      <c r="I2257" s="9">
        <v>6140</v>
      </c>
      <c r="J2257" s="9">
        <v>152.58000000000001</v>
      </c>
      <c r="K2257" s="9">
        <v>97.44</v>
      </c>
      <c r="L2257" s="9">
        <f>tbl_salesdata[[#This Row],[Units Sold]]*tbl_salesdata[[#This Row],[Unit Cost]]</f>
        <v>598281.6</v>
      </c>
      <c r="M2257" s="9">
        <f>tbl_salesdata[[#This Row],[Units Sold]]*tbl_salesdata[[#This Row],[Unit Price]]</f>
        <v>936841.20000000007</v>
      </c>
      <c r="N2257" s="9">
        <f>tbl_salesdata[[#This Row],[Total Sales]]-tbl_salesdata[[#This Row],[Total Cost]]</f>
        <v>338559.60000000009</v>
      </c>
      <c r="O2257">
        <f>tbl_salesdata[[#This Row],[Ship Date]]-tbl_salesdata[[#This Row],[Order Date]]</f>
        <v>11</v>
      </c>
      <c r="P2257">
        <f>WEEKDAY(tbl_salesdata[[#This Row],[Order Date]],2)</f>
        <v>6</v>
      </c>
      <c r="Q2257" t="str">
        <f>TEXT(tbl_salesdata[[#This Row],[Order Date]],"dddd")</f>
        <v>Saturday</v>
      </c>
      <c r="R2257" t="str">
        <f>IF(tbl_salesdata[[#This Row],[Weekdaynum]]&gt;5,"Yes","No")</f>
        <v>Yes</v>
      </c>
    </row>
    <row r="2258" spans="1:18" hidden="1" x14ac:dyDescent="0.35">
      <c r="A2258">
        <v>135832917</v>
      </c>
      <c r="B2258" s="3">
        <v>44785</v>
      </c>
      <c r="C2258" s="3">
        <v>44798</v>
      </c>
      <c r="D2258" t="s">
        <v>198</v>
      </c>
      <c r="E2258" t="s">
        <v>38</v>
      </c>
      <c r="F2258" t="s">
        <v>33</v>
      </c>
      <c r="G2258" t="s">
        <v>18</v>
      </c>
      <c r="H2258" t="s">
        <v>34</v>
      </c>
      <c r="I2258" s="9">
        <v>4834</v>
      </c>
      <c r="J2258" s="9">
        <v>109.28</v>
      </c>
      <c r="K2258" s="9">
        <v>35.840000000000003</v>
      </c>
      <c r="L2258" s="9">
        <f>tbl_salesdata[[#This Row],[Units Sold]]*tbl_salesdata[[#This Row],[Unit Cost]]</f>
        <v>173250.56000000003</v>
      </c>
      <c r="M2258" s="9">
        <f>tbl_salesdata[[#This Row],[Units Sold]]*tbl_salesdata[[#This Row],[Unit Price]]</f>
        <v>528259.52</v>
      </c>
      <c r="N2258" s="9">
        <f>tbl_salesdata[[#This Row],[Total Sales]]-tbl_salesdata[[#This Row],[Total Cost]]</f>
        <v>355008.95999999996</v>
      </c>
      <c r="O2258">
        <f>tbl_salesdata[[#This Row],[Ship Date]]-tbl_salesdata[[#This Row],[Order Date]]</f>
        <v>13</v>
      </c>
      <c r="P2258">
        <f>WEEKDAY(tbl_salesdata[[#This Row],[Order Date]],2)</f>
        <v>5</v>
      </c>
      <c r="Q2258" t="str">
        <f>TEXT(tbl_salesdata[[#This Row],[Order Date]],"dddd")</f>
        <v>Friday</v>
      </c>
      <c r="R2258" t="str">
        <f>IF(tbl_salesdata[[#This Row],[Weekdaynum]]&gt;5,"Yes","No")</f>
        <v>No</v>
      </c>
    </row>
    <row r="2259" spans="1:18" hidden="1" x14ac:dyDescent="0.35">
      <c r="A2259">
        <v>445654666</v>
      </c>
      <c r="B2259" s="3">
        <v>44068</v>
      </c>
      <c r="C2259" s="3">
        <v>44077</v>
      </c>
      <c r="D2259" t="s">
        <v>134</v>
      </c>
      <c r="E2259" t="s">
        <v>38</v>
      </c>
      <c r="F2259" t="s">
        <v>56</v>
      </c>
      <c r="G2259" t="s">
        <v>18</v>
      </c>
      <c r="H2259" t="s">
        <v>15</v>
      </c>
      <c r="I2259" s="9">
        <v>7974</v>
      </c>
      <c r="J2259" s="9">
        <v>9.33</v>
      </c>
      <c r="K2259" s="9">
        <v>6.92</v>
      </c>
      <c r="L2259" s="9">
        <f>tbl_salesdata[[#This Row],[Units Sold]]*tbl_salesdata[[#This Row],[Unit Cost]]</f>
        <v>55180.08</v>
      </c>
      <c r="M2259" s="9">
        <f>tbl_salesdata[[#This Row],[Units Sold]]*tbl_salesdata[[#This Row],[Unit Price]]</f>
        <v>74397.42</v>
      </c>
      <c r="N2259" s="9">
        <f>tbl_salesdata[[#This Row],[Total Sales]]-tbl_salesdata[[#This Row],[Total Cost]]</f>
        <v>19217.339999999997</v>
      </c>
      <c r="O2259">
        <f>tbl_salesdata[[#This Row],[Ship Date]]-tbl_salesdata[[#This Row],[Order Date]]</f>
        <v>9</v>
      </c>
      <c r="P2259">
        <f>WEEKDAY(tbl_salesdata[[#This Row],[Order Date]],2)</f>
        <v>2</v>
      </c>
      <c r="Q2259" t="str">
        <f>TEXT(tbl_salesdata[[#This Row],[Order Date]],"dddd")</f>
        <v>Tuesday</v>
      </c>
      <c r="R2259" t="str">
        <f>IF(tbl_salesdata[[#This Row],[Weekdaynum]]&gt;5,"Yes","No")</f>
        <v>No</v>
      </c>
    </row>
    <row r="2260" spans="1:18" hidden="1" x14ac:dyDescent="0.35">
      <c r="A2260">
        <v>384976232</v>
      </c>
      <c r="B2260" s="3">
        <v>42053</v>
      </c>
      <c r="C2260" s="3">
        <v>42064</v>
      </c>
      <c r="D2260" t="s">
        <v>189</v>
      </c>
      <c r="E2260" t="s">
        <v>21</v>
      </c>
      <c r="F2260" t="s">
        <v>40</v>
      </c>
      <c r="G2260" t="s">
        <v>14</v>
      </c>
      <c r="H2260" t="s">
        <v>26</v>
      </c>
      <c r="I2260" s="9">
        <v>1877</v>
      </c>
      <c r="J2260" s="9">
        <v>651.21</v>
      </c>
      <c r="K2260" s="9">
        <v>524.96</v>
      </c>
      <c r="L2260" s="9">
        <f>tbl_salesdata[[#This Row],[Units Sold]]*tbl_salesdata[[#This Row],[Unit Cost]]</f>
        <v>985349.92</v>
      </c>
      <c r="M2260" s="9">
        <f>tbl_salesdata[[#This Row],[Units Sold]]*tbl_salesdata[[#This Row],[Unit Price]]</f>
        <v>1222321.1700000002</v>
      </c>
      <c r="N2260" s="9">
        <f>tbl_salesdata[[#This Row],[Total Sales]]-tbl_salesdata[[#This Row],[Total Cost]]</f>
        <v>236971.25000000012</v>
      </c>
      <c r="O2260">
        <f>tbl_salesdata[[#This Row],[Ship Date]]-tbl_salesdata[[#This Row],[Order Date]]</f>
        <v>11</v>
      </c>
      <c r="P2260">
        <f>WEEKDAY(tbl_salesdata[[#This Row],[Order Date]],2)</f>
        <v>3</v>
      </c>
      <c r="Q2260" t="str">
        <f>TEXT(tbl_salesdata[[#This Row],[Order Date]],"dddd")</f>
        <v>Wednesday</v>
      </c>
      <c r="R2260" t="str">
        <f>IF(tbl_salesdata[[#This Row],[Weekdaynum]]&gt;5,"Yes","No")</f>
        <v>No</v>
      </c>
    </row>
    <row r="2261" spans="1:18" hidden="1" x14ac:dyDescent="0.35">
      <c r="A2261">
        <v>485096442</v>
      </c>
      <c r="B2261" s="3">
        <v>44119</v>
      </c>
      <c r="C2261" s="3">
        <v>44135</v>
      </c>
      <c r="D2261" t="s">
        <v>179</v>
      </c>
      <c r="E2261" t="s">
        <v>32</v>
      </c>
      <c r="F2261" t="s">
        <v>13</v>
      </c>
      <c r="G2261" t="s">
        <v>18</v>
      </c>
      <c r="H2261" t="s">
        <v>19</v>
      </c>
      <c r="I2261" s="9">
        <v>9672</v>
      </c>
      <c r="J2261" s="9">
        <v>255.28</v>
      </c>
      <c r="K2261" s="9">
        <v>159.41999999999999</v>
      </c>
      <c r="L2261" s="9">
        <f>tbl_salesdata[[#This Row],[Units Sold]]*tbl_salesdata[[#This Row],[Unit Cost]]</f>
        <v>1541910.24</v>
      </c>
      <c r="M2261" s="9">
        <f>tbl_salesdata[[#This Row],[Units Sold]]*tbl_salesdata[[#This Row],[Unit Price]]</f>
        <v>2469068.16</v>
      </c>
      <c r="N2261" s="9">
        <f>tbl_salesdata[[#This Row],[Total Sales]]-tbl_salesdata[[#This Row],[Total Cost]]</f>
        <v>927157.92000000016</v>
      </c>
      <c r="O2261">
        <f>tbl_salesdata[[#This Row],[Ship Date]]-tbl_salesdata[[#This Row],[Order Date]]</f>
        <v>16</v>
      </c>
      <c r="P2261">
        <f>WEEKDAY(tbl_salesdata[[#This Row],[Order Date]],2)</f>
        <v>4</v>
      </c>
      <c r="Q2261" t="str">
        <f>TEXT(tbl_salesdata[[#This Row],[Order Date]],"dddd")</f>
        <v>Thursday</v>
      </c>
      <c r="R2261" t="str">
        <f>IF(tbl_salesdata[[#This Row],[Weekdaynum]]&gt;5,"Yes","No")</f>
        <v>No</v>
      </c>
    </row>
    <row r="2262" spans="1:18" hidden="1" x14ac:dyDescent="0.35">
      <c r="A2262">
        <v>897626626</v>
      </c>
      <c r="B2262" s="3">
        <v>42570</v>
      </c>
      <c r="C2262" s="3">
        <v>42576</v>
      </c>
      <c r="D2262" t="s">
        <v>46</v>
      </c>
      <c r="E2262" t="s">
        <v>29</v>
      </c>
      <c r="F2262" t="s">
        <v>22</v>
      </c>
      <c r="G2262" t="s">
        <v>18</v>
      </c>
      <c r="H2262" t="s">
        <v>34</v>
      </c>
      <c r="I2262" s="9">
        <v>6521</v>
      </c>
      <c r="J2262" s="9">
        <v>47.45</v>
      </c>
      <c r="K2262" s="9">
        <v>31.79</v>
      </c>
      <c r="L2262" s="9">
        <f>tbl_salesdata[[#This Row],[Units Sold]]*tbl_salesdata[[#This Row],[Unit Cost]]</f>
        <v>207302.59</v>
      </c>
      <c r="M2262" s="9">
        <f>tbl_salesdata[[#This Row],[Units Sold]]*tbl_salesdata[[#This Row],[Unit Price]]</f>
        <v>309421.45</v>
      </c>
      <c r="N2262" s="9">
        <f>tbl_salesdata[[#This Row],[Total Sales]]-tbl_salesdata[[#This Row],[Total Cost]]</f>
        <v>102118.86000000002</v>
      </c>
      <c r="O2262">
        <f>tbl_salesdata[[#This Row],[Ship Date]]-tbl_salesdata[[#This Row],[Order Date]]</f>
        <v>6</v>
      </c>
      <c r="P2262">
        <f>WEEKDAY(tbl_salesdata[[#This Row],[Order Date]],2)</f>
        <v>2</v>
      </c>
      <c r="Q2262" t="str">
        <f>TEXT(tbl_salesdata[[#This Row],[Order Date]],"dddd")</f>
        <v>Tuesday</v>
      </c>
      <c r="R2262" t="str">
        <f>IF(tbl_salesdata[[#This Row],[Weekdaynum]]&gt;5,"Yes","No")</f>
        <v>No</v>
      </c>
    </row>
    <row r="2263" spans="1:18" hidden="1" x14ac:dyDescent="0.35">
      <c r="A2263">
        <v>944490611</v>
      </c>
      <c r="B2263" s="3">
        <v>44528</v>
      </c>
      <c r="C2263" s="3">
        <v>44546</v>
      </c>
      <c r="D2263" t="s">
        <v>87</v>
      </c>
      <c r="E2263" t="s">
        <v>24</v>
      </c>
      <c r="F2263" t="s">
        <v>33</v>
      </c>
      <c r="G2263" t="s">
        <v>14</v>
      </c>
      <c r="H2263" t="s">
        <v>34</v>
      </c>
      <c r="I2263" s="9">
        <v>4615</v>
      </c>
      <c r="J2263" s="9">
        <v>109.28</v>
      </c>
      <c r="K2263" s="9">
        <v>35.840000000000003</v>
      </c>
      <c r="L2263" s="9">
        <f>tbl_salesdata[[#This Row],[Units Sold]]*tbl_salesdata[[#This Row],[Unit Cost]]</f>
        <v>165401.60000000001</v>
      </c>
      <c r="M2263" s="9">
        <f>tbl_salesdata[[#This Row],[Units Sold]]*tbl_salesdata[[#This Row],[Unit Price]]</f>
        <v>504327.2</v>
      </c>
      <c r="N2263" s="9">
        <f>tbl_salesdata[[#This Row],[Total Sales]]-tbl_salesdata[[#This Row],[Total Cost]]</f>
        <v>338925.6</v>
      </c>
      <c r="O2263">
        <f>tbl_salesdata[[#This Row],[Ship Date]]-tbl_salesdata[[#This Row],[Order Date]]</f>
        <v>18</v>
      </c>
      <c r="P2263">
        <f>WEEKDAY(tbl_salesdata[[#This Row],[Order Date]],2)</f>
        <v>7</v>
      </c>
      <c r="Q2263" t="str">
        <f>TEXT(tbl_salesdata[[#This Row],[Order Date]],"dddd")</f>
        <v>Sunday</v>
      </c>
      <c r="R2263" t="str">
        <f>IF(tbl_salesdata[[#This Row],[Weekdaynum]]&gt;5,"Yes","No")</f>
        <v>Yes</v>
      </c>
    </row>
    <row r="2264" spans="1:18" hidden="1" x14ac:dyDescent="0.35">
      <c r="A2264">
        <v>467924726</v>
      </c>
      <c r="B2264" s="3">
        <v>42265</v>
      </c>
      <c r="C2264" s="3">
        <v>42271</v>
      </c>
      <c r="D2264" t="s">
        <v>145</v>
      </c>
      <c r="E2264" t="s">
        <v>21</v>
      </c>
      <c r="F2264" t="s">
        <v>40</v>
      </c>
      <c r="G2264" t="s">
        <v>18</v>
      </c>
      <c r="H2264" t="s">
        <v>19</v>
      </c>
      <c r="I2264" s="9">
        <v>8179</v>
      </c>
      <c r="J2264" s="9">
        <v>651.21</v>
      </c>
      <c r="K2264" s="9">
        <v>524.96</v>
      </c>
      <c r="L2264" s="9">
        <f>tbl_salesdata[[#This Row],[Units Sold]]*tbl_salesdata[[#This Row],[Unit Cost]]</f>
        <v>4293647.84</v>
      </c>
      <c r="M2264" s="9">
        <f>tbl_salesdata[[#This Row],[Units Sold]]*tbl_salesdata[[#This Row],[Unit Price]]</f>
        <v>5326246.59</v>
      </c>
      <c r="N2264" s="9">
        <f>tbl_salesdata[[#This Row],[Total Sales]]-tbl_salesdata[[#This Row],[Total Cost]]</f>
        <v>1032598.75</v>
      </c>
      <c r="O2264">
        <f>tbl_salesdata[[#This Row],[Ship Date]]-tbl_salesdata[[#This Row],[Order Date]]</f>
        <v>6</v>
      </c>
      <c r="P2264">
        <f>WEEKDAY(tbl_salesdata[[#This Row],[Order Date]],2)</f>
        <v>5</v>
      </c>
      <c r="Q2264" t="str">
        <f>TEXT(tbl_salesdata[[#This Row],[Order Date]],"dddd")</f>
        <v>Friday</v>
      </c>
      <c r="R2264" t="str">
        <f>IF(tbl_salesdata[[#This Row],[Weekdaynum]]&gt;5,"Yes","No")</f>
        <v>No</v>
      </c>
    </row>
    <row r="2265" spans="1:18" x14ac:dyDescent="0.35">
      <c r="A2265">
        <v>772330129</v>
      </c>
      <c r="B2265" s="3">
        <v>44107</v>
      </c>
      <c r="C2265" s="3">
        <v>44116</v>
      </c>
      <c r="D2265" t="s">
        <v>81</v>
      </c>
      <c r="E2265" t="s">
        <v>32</v>
      </c>
      <c r="F2265" t="s">
        <v>33</v>
      </c>
      <c r="G2265" t="s">
        <v>18</v>
      </c>
      <c r="H2265" t="s">
        <v>19</v>
      </c>
      <c r="I2265" s="9">
        <v>8503</v>
      </c>
      <c r="J2265" s="9">
        <v>109.28</v>
      </c>
      <c r="K2265" s="9">
        <v>35.840000000000003</v>
      </c>
      <c r="L2265" s="9">
        <f>tbl_salesdata[[#This Row],[Units Sold]]*tbl_salesdata[[#This Row],[Unit Cost]]</f>
        <v>304747.52000000002</v>
      </c>
      <c r="M2265" s="9">
        <f>tbl_salesdata[[#This Row],[Units Sold]]*tbl_salesdata[[#This Row],[Unit Price]]</f>
        <v>929207.84</v>
      </c>
      <c r="N2265" s="9">
        <f>tbl_salesdata[[#This Row],[Total Sales]]-tbl_salesdata[[#This Row],[Total Cost]]</f>
        <v>624460.31999999995</v>
      </c>
      <c r="O2265">
        <f>tbl_salesdata[[#This Row],[Ship Date]]-tbl_salesdata[[#This Row],[Order Date]]</f>
        <v>9</v>
      </c>
      <c r="P2265">
        <f>WEEKDAY(tbl_salesdata[[#This Row],[Order Date]],2)</f>
        <v>6</v>
      </c>
      <c r="Q2265" t="str">
        <f>TEXT(tbl_salesdata[[#This Row],[Order Date]],"dddd")</f>
        <v>Saturday</v>
      </c>
      <c r="R2265" t="str">
        <f>IF(tbl_salesdata[[#This Row],[Weekdaynum]]&gt;5,"Yes","No")</f>
        <v>Yes</v>
      </c>
    </row>
    <row r="2266" spans="1:18" hidden="1" x14ac:dyDescent="0.35">
      <c r="A2266">
        <v>815011155</v>
      </c>
      <c r="B2266" s="3">
        <v>42145</v>
      </c>
      <c r="C2266" s="3">
        <v>42157</v>
      </c>
      <c r="D2266" t="s">
        <v>93</v>
      </c>
      <c r="E2266" t="s">
        <v>29</v>
      </c>
      <c r="F2266" t="s">
        <v>76</v>
      </c>
      <c r="G2266" t="s">
        <v>14</v>
      </c>
      <c r="H2266" t="s">
        <v>15</v>
      </c>
      <c r="I2266" s="9">
        <v>8767</v>
      </c>
      <c r="J2266" s="9">
        <v>668.27</v>
      </c>
      <c r="K2266" s="9">
        <v>502.54</v>
      </c>
      <c r="L2266" s="9">
        <f>tbl_salesdata[[#This Row],[Units Sold]]*tbl_salesdata[[#This Row],[Unit Cost]]</f>
        <v>4405768.1800000006</v>
      </c>
      <c r="M2266" s="9">
        <f>tbl_salesdata[[#This Row],[Units Sold]]*tbl_salesdata[[#This Row],[Unit Price]]</f>
        <v>5858723.0899999999</v>
      </c>
      <c r="N2266" s="9">
        <f>tbl_salesdata[[#This Row],[Total Sales]]-tbl_salesdata[[#This Row],[Total Cost]]</f>
        <v>1452954.9099999992</v>
      </c>
      <c r="O2266">
        <f>tbl_salesdata[[#This Row],[Ship Date]]-tbl_salesdata[[#This Row],[Order Date]]</f>
        <v>12</v>
      </c>
      <c r="P2266">
        <f>WEEKDAY(tbl_salesdata[[#This Row],[Order Date]],2)</f>
        <v>4</v>
      </c>
      <c r="Q2266" t="str">
        <f>TEXT(tbl_salesdata[[#This Row],[Order Date]],"dddd")</f>
        <v>Thursday</v>
      </c>
      <c r="R2266" t="str">
        <f>IF(tbl_salesdata[[#This Row],[Weekdaynum]]&gt;5,"Yes","No")</f>
        <v>No</v>
      </c>
    </row>
    <row r="2267" spans="1:18" x14ac:dyDescent="0.35">
      <c r="A2267">
        <v>977806651</v>
      </c>
      <c r="B2267" s="3">
        <v>42252</v>
      </c>
      <c r="C2267" s="3">
        <v>42253</v>
      </c>
      <c r="D2267" t="s">
        <v>54</v>
      </c>
      <c r="E2267" t="s">
        <v>29</v>
      </c>
      <c r="F2267" t="s">
        <v>13</v>
      </c>
      <c r="G2267" t="s">
        <v>18</v>
      </c>
      <c r="H2267" t="s">
        <v>15</v>
      </c>
      <c r="I2267" s="9">
        <v>3572</v>
      </c>
      <c r="J2267" s="9">
        <v>255.28</v>
      </c>
      <c r="K2267" s="9">
        <v>159.41999999999999</v>
      </c>
      <c r="L2267" s="9">
        <f>tbl_salesdata[[#This Row],[Units Sold]]*tbl_salesdata[[#This Row],[Unit Cost]]</f>
        <v>569448.24</v>
      </c>
      <c r="M2267" s="9">
        <f>tbl_salesdata[[#This Row],[Units Sold]]*tbl_salesdata[[#This Row],[Unit Price]]</f>
        <v>911860.16</v>
      </c>
      <c r="N2267" s="9">
        <f>tbl_salesdata[[#This Row],[Total Sales]]-tbl_salesdata[[#This Row],[Total Cost]]</f>
        <v>342411.92000000004</v>
      </c>
      <c r="O2267">
        <f>tbl_salesdata[[#This Row],[Ship Date]]-tbl_salesdata[[#This Row],[Order Date]]</f>
        <v>1</v>
      </c>
      <c r="P2267">
        <f>WEEKDAY(tbl_salesdata[[#This Row],[Order Date]],2)</f>
        <v>6</v>
      </c>
      <c r="Q2267" t="str">
        <f>TEXT(tbl_salesdata[[#This Row],[Order Date]],"dddd")</f>
        <v>Saturday</v>
      </c>
      <c r="R2267" t="str">
        <f>IF(tbl_salesdata[[#This Row],[Weekdaynum]]&gt;5,"Yes","No")</f>
        <v>Yes</v>
      </c>
    </row>
    <row r="2268" spans="1:18" hidden="1" x14ac:dyDescent="0.35">
      <c r="A2268">
        <v>283026540</v>
      </c>
      <c r="B2268" s="3">
        <v>44060</v>
      </c>
      <c r="C2268" s="3">
        <v>44073</v>
      </c>
      <c r="D2268" t="s">
        <v>160</v>
      </c>
      <c r="E2268" t="s">
        <v>29</v>
      </c>
      <c r="F2268" t="s">
        <v>47</v>
      </c>
      <c r="G2268" t="s">
        <v>14</v>
      </c>
      <c r="H2268" t="s">
        <v>34</v>
      </c>
      <c r="I2268" s="9">
        <v>2697</v>
      </c>
      <c r="J2268" s="9">
        <v>421.89</v>
      </c>
      <c r="K2268" s="9">
        <v>364.69</v>
      </c>
      <c r="L2268" s="9">
        <f>tbl_salesdata[[#This Row],[Units Sold]]*tbl_salesdata[[#This Row],[Unit Cost]]</f>
        <v>983568.93</v>
      </c>
      <c r="M2268" s="9">
        <f>tbl_salesdata[[#This Row],[Units Sold]]*tbl_salesdata[[#This Row],[Unit Price]]</f>
        <v>1137837.33</v>
      </c>
      <c r="N2268" s="9">
        <f>tbl_salesdata[[#This Row],[Total Sales]]-tbl_salesdata[[#This Row],[Total Cost]]</f>
        <v>154268.40000000002</v>
      </c>
      <c r="O2268">
        <f>tbl_salesdata[[#This Row],[Ship Date]]-tbl_salesdata[[#This Row],[Order Date]]</f>
        <v>13</v>
      </c>
      <c r="P2268">
        <f>WEEKDAY(tbl_salesdata[[#This Row],[Order Date]],2)</f>
        <v>1</v>
      </c>
      <c r="Q2268" t="str">
        <f>TEXT(tbl_salesdata[[#This Row],[Order Date]],"dddd")</f>
        <v>Monday</v>
      </c>
      <c r="R2268" t="str">
        <f>IF(tbl_salesdata[[#This Row],[Weekdaynum]]&gt;5,"Yes","No")</f>
        <v>No</v>
      </c>
    </row>
    <row r="2269" spans="1:18" x14ac:dyDescent="0.35">
      <c r="A2269">
        <v>247960412</v>
      </c>
      <c r="B2269" s="3">
        <v>44079</v>
      </c>
      <c r="C2269" s="3">
        <v>44091</v>
      </c>
      <c r="D2269" t="s">
        <v>218</v>
      </c>
      <c r="E2269" t="s">
        <v>38</v>
      </c>
      <c r="F2269" t="s">
        <v>68</v>
      </c>
      <c r="G2269" t="s">
        <v>18</v>
      </c>
      <c r="H2269" t="s">
        <v>15</v>
      </c>
      <c r="I2269" s="9">
        <v>5851</v>
      </c>
      <c r="J2269" s="9">
        <v>154.06</v>
      </c>
      <c r="K2269" s="9">
        <v>90.93</v>
      </c>
      <c r="L2269" s="9">
        <f>tbl_salesdata[[#This Row],[Units Sold]]*tbl_salesdata[[#This Row],[Unit Cost]]</f>
        <v>532031.43000000005</v>
      </c>
      <c r="M2269" s="9">
        <f>tbl_salesdata[[#This Row],[Units Sold]]*tbl_salesdata[[#This Row],[Unit Price]]</f>
        <v>901405.06</v>
      </c>
      <c r="N2269" s="9">
        <f>tbl_salesdata[[#This Row],[Total Sales]]-tbl_salesdata[[#This Row],[Total Cost]]</f>
        <v>369373.63</v>
      </c>
      <c r="O2269">
        <f>tbl_salesdata[[#This Row],[Ship Date]]-tbl_salesdata[[#This Row],[Order Date]]</f>
        <v>12</v>
      </c>
      <c r="P2269">
        <f>WEEKDAY(tbl_salesdata[[#This Row],[Order Date]],2)</f>
        <v>6</v>
      </c>
      <c r="Q2269" t="str">
        <f>TEXT(tbl_salesdata[[#This Row],[Order Date]],"dddd")</f>
        <v>Saturday</v>
      </c>
      <c r="R2269" t="str">
        <f>IF(tbl_salesdata[[#This Row],[Weekdaynum]]&gt;5,"Yes","No")</f>
        <v>Yes</v>
      </c>
    </row>
    <row r="2270" spans="1:18" hidden="1" x14ac:dyDescent="0.35">
      <c r="A2270">
        <v>141111505</v>
      </c>
      <c r="B2270" s="3">
        <v>43825</v>
      </c>
      <c r="C2270" s="3">
        <v>43834</v>
      </c>
      <c r="D2270" t="s">
        <v>96</v>
      </c>
      <c r="E2270" t="s">
        <v>29</v>
      </c>
      <c r="F2270" t="s">
        <v>56</v>
      </c>
      <c r="G2270" t="s">
        <v>18</v>
      </c>
      <c r="H2270" t="s">
        <v>19</v>
      </c>
      <c r="I2270" s="9">
        <v>6885</v>
      </c>
      <c r="J2270" s="9">
        <v>9.33</v>
      </c>
      <c r="K2270" s="9">
        <v>6.92</v>
      </c>
      <c r="L2270" s="9">
        <f>tbl_salesdata[[#This Row],[Units Sold]]*tbl_salesdata[[#This Row],[Unit Cost]]</f>
        <v>47644.2</v>
      </c>
      <c r="M2270" s="9">
        <f>tbl_salesdata[[#This Row],[Units Sold]]*tbl_salesdata[[#This Row],[Unit Price]]</f>
        <v>64237.05</v>
      </c>
      <c r="N2270" s="9">
        <f>tbl_salesdata[[#This Row],[Total Sales]]-tbl_salesdata[[#This Row],[Total Cost]]</f>
        <v>16592.850000000006</v>
      </c>
      <c r="O2270">
        <f>tbl_salesdata[[#This Row],[Ship Date]]-tbl_salesdata[[#This Row],[Order Date]]</f>
        <v>9</v>
      </c>
      <c r="P2270">
        <f>WEEKDAY(tbl_salesdata[[#This Row],[Order Date]],2)</f>
        <v>4</v>
      </c>
      <c r="Q2270" t="str">
        <f>TEXT(tbl_salesdata[[#This Row],[Order Date]],"dddd")</f>
        <v>Thursday</v>
      </c>
      <c r="R2270" t="str">
        <f>IF(tbl_salesdata[[#This Row],[Weekdaynum]]&gt;5,"Yes","No")</f>
        <v>No</v>
      </c>
    </row>
    <row r="2271" spans="1:18" x14ac:dyDescent="0.35">
      <c r="A2271">
        <v>937744319</v>
      </c>
      <c r="B2271" s="3">
        <v>44030</v>
      </c>
      <c r="C2271" s="3">
        <v>44032</v>
      </c>
      <c r="D2271" t="s">
        <v>127</v>
      </c>
      <c r="E2271" t="s">
        <v>38</v>
      </c>
      <c r="F2271" t="s">
        <v>33</v>
      </c>
      <c r="G2271" t="s">
        <v>18</v>
      </c>
      <c r="H2271" t="s">
        <v>15</v>
      </c>
      <c r="I2271" s="9">
        <v>8238</v>
      </c>
      <c r="J2271" s="9">
        <v>109.28</v>
      </c>
      <c r="K2271" s="9">
        <v>35.840000000000003</v>
      </c>
      <c r="L2271" s="9">
        <f>tbl_salesdata[[#This Row],[Units Sold]]*tbl_salesdata[[#This Row],[Unit Cost]]</f>
        <v>295249.92000000004</v>
      </c>
      <c r="M2271" s="9">
        <f>tbl_salesdata[[#This Row],[Units Sold]]*tbl_salesdata[[#This Row],[Unit Price]]</f>
        <v>900248.64</v>
      </c>
      <c r="N2271" s="9">
        <f>tbl_salesdata[[#This Row],[Total Sales]]-tbl_salesdata[[#This Row],[Total Cost]]</f>
        <v>604998.72</v>
      </c>
      <c r="O2271">
        <f>tbl_salesdata[[#This Row],[Ship Date]]-tbl_salesdata[[#This Row],[Order Date]]</f>
        <v>2</v>
      </c>
      <c r="P2271">
        <f>WEEKDAY(tbl_salesdata[[#This Row],[Order Date]],2)</f>
        <v>6</v>
      </c>
      <c r="Q2271" t="str">
        <f>TEXT(tbl_salesdata[[#This Row],[Order Date]],"dddd")</f>
        <v>Saturday</v>
      </c>
      <c r="R2271" t="str">
        <f>IF(tbl_salesdata[[#This Row],[Weekdaynum]]&gt;5,"Yes","No")</f>
        <v>Yes</v>
      </c>
    </row>
    <row r="2272" spans="1:18" hidden="1" x14ac:dyDescent="0.35">
      <c r="A2272">
        <v>983406674</v>
      </c>
      <c r="B2272" s="3">
        <v>44101</v>
      </c>
      <c r="C2272" s="3">
        <v>44116</v>
      </c>
      <c r="D2272" t="s">
        <v>130</v>
      </c>
      <c r="E2272" t="s">
        <v>29</v>
      </c>
      <c r="F2272" t="s">
        <v>13</v>
      </c>
      <c r="G2272" t="s">
        <v>14</v>
      </c>
      <c r="H2272" t="s">
        <v>15</v>
      </c>
      <c r="I2272" s="9">
        <v>743</v>
      </c>
      <c r="J2272" s="9">
        <v>255.28</v>
      </c>
      <c r="K2272" s="9">
        <v>159.41999999999999</v>
      </c>
      <c r="L2272" s="9">
        <f>tbl_salesdata[[#This Row],[Units Sold]]*tbl_salesdata[[#This Row],[Unit Cost]]</f>
        <v>118449.06</v>
      </c>
      <c r="M2272" s="9">
        <f>tbl_salesdata[[#This Row],[Units Sold]]*tbl_salesdata[[#This Row],[Unit Price]]</f>
        <v>189673.04</v>
      </c>
      <c r="N2272" s="9">
        <f>tbl_salesdata[[#This Row],[Total Sales]]-tbl_salesdata[[#This Row],[Total Cost]]</f>
        <v>71223.98000000001</v>
      </c>
      <c r="O2272">
        <f>tbl_salesdata[[#This Row],[Ship Date]]-tbl_salesdata[[#This Row],[Order Date]]</f>
        <v>15</v>
      </c>
      <c r="P2272">
        <f>WEEKDAY(tbl_salesdata[[#This Row],[Order Date]],2)</f>
        <v>7</v>
      </c>
      <c r="Q2272" t="str">
        <f>TEXT(tbl_salesdata[[#This Row],[Order Date]],"dddd")</f>
        <v>Sunday</v>
      </c>
      <c r="R2272" t="str">
        <f>IF(tbl_salesdata[[#This Row],[Weekdaynum]]&gt;5,"Yes","No")</f>
        <v>Yes</v>
      </c>
    </row>
    <row r="2273" spans="1:18" hidden="1" x14ac:dyDescent="0.35">
      <c r="A2273">
        <v>298169219</v>
      </c>
      <c r="B2273" s="3">
        <v>42222</v>
      </c>
      <c r="C2273" s="3">
        <v>42233</v>
      </c>
      <c r="D2273" t="s">
        <v>194</v>
      </c>
      <c r="E2273" t="s">
        <v>32</v>
      </c>
      <c r="F2273" t="s">
        <v>17</v>
      </c>
      <c r="G2273" t="s">
        <v>14</v>
      </c>
      <c r="H2273" t="s">
        <v>19</v>
      </c>
      <c r="I2273" s="9">
        <v>3753</v>
      </c>
      <c r="J2273" s="9">
        <v>152.58000000000001</v>
      </c>
      <c r="K2273" s="9">
        <v>97.44</v>
      </c>
      <c r="L2273" s="9">
        <f>tbl_salesdata[[#This Row],[Units Sold]]*tbl_salesdata[[#This Row],[Unit Cost]]</f>
        <v>365692.32</v>
      </c>
      <c r="M2273" s="9">
        <f>tbl_salesdata[[#This Row],[Units Sold]]*tbl_salesdata[[#This Row],[Unit Price]]</f>
        <v>572632.74</v>
      </c>
      <c r="N2273" s="9">
        <f>tbl_salesdata[[#This Row],[Total Sales]]-tbl_salesdata[[#This Row],[Total Cost]]</f>
        <v>206940.41999999998</v>
      </c>
      <c r="O2273">
        <f>tbl_salesdata[[#This Row],[Ship Date]]-tbl_salesdata[[#This Row],[Order Date]]</f>
        <v>11</v>
      </c>
      <c r="P2273">
        <f>WEEKDAY(tbl_salesdata[[#This Row],[Order Date]],2)</f>
        <v>4</v>
      </c>
      <c r="Q2273" t="str">
        <f>TEXT(tbl_salesdata[[#This Row],[Order Date]],"dddd")</f>
        <v>Thursday</v>
      </c>
      <c r="R2273" t="str">
        <f>IF(tbl_salesdata[[#This Row],[Weekdaynum]]&gt;5,"Yes","No")</f>
        <v>No</v>
      </c>
    </row>
    <row r="2274" spans="1:18" hidden="1" x14ac:dyDescent="0.35">
      <c r="A2274">
        <v>929052674</v>
      </c>
      <c r="B2274" s="3">
        <v>44431</v>
      </c>
      <c r="C2274" s="3">
        <v>44451</v>
      </c>
      <c r="D2274" t="s">
        <v>108</v>
      </c>
      <c r="E2274" t="s">
        <v>12</v>
      </c>
      <c r="F2274" t="s">
        <v>33</v>
      </c>
      <c r="G2274" t="s">
        <v>14</v>
      </c>
      <c r="H2274" t="s">
        <v>34</v>
      </c>
      <c r="I2274" s="9">
        <v>6187</v>
      </c>
      <c r="J2274" s="9">
        <v>109.28</v>
      </c>
      <c r="K2274" s="9">
        <v>35.840000000000003</v>
      </c>
      <c r="L2274" s="9">
        <f>tbl_salesdata[[#This Row],[Units Sold]]*tbl_salesdata[[#This Row],[Unit Cost]]</f>
        <v>221742.08000000002</v>
      </c>
      <c r="M2274" s="9">
        <f>tbl_salesdata[[#This Row],[Units Sold]]*tbl_salesdata[[#This Row],[Unit Price]]</f>
        <v>676115.36</v>
      </c>
      <c r="N2274" s="9">
        <f>tbl_salesdata[[#This Row],[Total Sales]]-tbl_salesdata[[#This Row],[Total Cost]]</f>
        <v>454373.27999999997</v>
      </c>
      <c r="O2274">
        <f>tbl_salesdata[[#This Row],[Ship Date]]-tbl_salesdata[[#This Row],[Order Date]]</f>
        <v>20</v>
      </c>
      <c r="P2274">
        <f>WEEKDAY(tbl_salesdata[[#This Row],[Order Date]],2)</f>
        <v>1</v>
      </c>
      <c r="Q2274" t="str">
        <f>TEXT(tbl_salesdata[[#This Row],[Order Date]],"dddd")</f>
        <v>Monday</v>
      </c>
      <c r="R2274" t="str">
        <f>IF(tbl_salesdata[[#This Row],[Weekdaynum]]&gt;5,"Yes","No")</f>
        <v>No</v>
      </c>
    </row>
    <row r="2275" spans="1:18" x14ac:dyDescent="0.35">
      <c r="A2275">
        <v>742380797</v>
      </c>
      <c r="B2275" s="3">
        <v>43792</v>
      </c>
      <c r="C2275" s="3">
        <v>43808</v>
      </c>
      <c r="D2275" t="s">
        <v>198</v>
      </c>
      <c r="E2275" t="s">
        <v>38</v>
      </c>
      <c r="F2275" t="s">
        <v>68</v>
      </c>
      <c r="G2275" t="s">
        <v>18</v>
      </c>
      <c r="H2275" t="s">
        <v>34</v>
      </c>
      <c r="I2275" s="9">
        <v>5830</v>
      </c>
      <c r="J2275" s="9">
        <v>154.06</v>
      </c>
      <c r="K2275" s="9">
        <v>90.93</v>
      </c>
      <c r="L2275" s="9">
        <f>tbl_salesdata[[#This Row],[Units Sold]]*tbl_salesdata[[#This Row],[Unit Cost]]</f>
        <v>530121.9</v>
      </c>
      <c r="M2275" s="9">
        <f>tbl_salesdata[[#This Row],[Units Sold]]*tbl_salesdata[[#This Row],[Unit Price]]</f>
        <v>898169.8</v>
      </c>
      <c r="N2275" s="9">
        <f>tbl_salesdata[[#This Row],[Total Sales]]-tbl_salesdata[[#This Row],[Total Cost]]</f>
        <v>368047.9</v>
      </c>
      <c r="O2275">
        <f>tbl_salesdata[[#This Row],[Ship Date]]-tbl_salesdata[[#This Row],[Order Date]]</f>
        <v>16</v>
      </c>
      <c r="P2275">
        <f>WEEKDAY(tbl_salesdata[[#This Row],[Order Date]],2)</f>
        <v>6</v>
      </c>
      <c r="Q2275" t="str">
        <f>TEXT(tbl_salesdata[[#This Row],[Order Date]],"dddd")</f>
        <v>Saturday</v>
      </c>
      <c r="R2275" t="str">
        <f>IF(tbl_salesdata[[#This Row],[Weekdaynum]]&gt;5,"Yes","No")</f>
        <v>Yes</v>
      </c>
    </row>
    <row r="2276" spans="1:18" hidden="1" x14ac:dyDescent="0.35">
      <c r="A2276">
        <v>122190129</v>
      </c>
      <c r="B2276" s="3">
        <v>42128</v>
      </c>
      <c r="C2276" s="3">
        <v>42131</v>
      </c>
      <c r="D2276" t="s">
        <v>106</v>
      </c>
      <c r="E2276" t="s">
        <v>38</v>
      </c>
      <c r="F2276" t="s">
        <v>42</v>
      </c>
      <c r="G2276" t="s">
        <v>14</v>
      </c>
      <c r="H2276" t="s">
        <v>15</v>
      </c>
      <c r="I2276" s="9">
        <v>7629</v>
      </c>
      <c r="J2276" s="9">
        <v>437.2</v>
      </c>
      <c r="K2276" s="9">
        <v>263.33</v>
      </c>
      <c r="L2276" s="9">
        <f>tbl_salesdata[[#This Row],[Units Sold]]*tbl_salesdata[[#This Row],[Unit Cost]]</f>
        <v>2008944.5699999998</v>
      </c>
      <c r="M2276" s="9">
        <f>tbl_salesdata[[#This Row],[Units Sold]]*tbl_salesdata[[#This Row],[Unit Price]]</f>
        <v>3335398.8</v>
      </c>
      <c r="N2276" s="9">
        <f>tbl_salesdata[[#This Row],[Total Sales]]-tbl_salesdata[[#This Row],[Total Cost]]</f>
        <v>1326454.23</v>
      </c>
      <c r="O2276">
        <f>tbl_salesdata[[#This Row],[Ship Date]]-tbl_salesdata[[#This Row],[Order Date]]</f>
        <v>3</v>
      </c>
      <c r="P2276">
        <f>WEEKDAY(tbl_salesdata[[#This Row],[Order Date]],2)</f>
        <v>1</v>
      </c>
      <c r="Q2276" t="str">
        <f>TEXT(tbl_salesdata[[#This Row],[Order Date]],"dddd")</f>
        <v>Monday</v>
      </c>
      <c r="R2276" t="str">
        <f>IF(tbl_salesdata[[#This Row],[Weekdaynum]]&gt;5,"Yes","No")</f>
        <v>No</v>
      </c>
    </row>
    <row r="2277" spans="1:18" x14ac:dyDescent="0.35">
      <c r="A2277">
        <v>673578917</v>
      </c>
      <c r="B2277" s="3">
        <v>44758</v>
      </c>
      <c r="C2277" s="3">
        <v>44760</v>
      </c>
      <c r="D2277" t="s">
        <v>169</v>
      </c>
      <c r="E2277" t="s">
        <v>29</v>
      </c>
      <c r="F2277" t="s">
        <v>68</v>
      </c>
      <c r="G2277" t="s">
        <v>14</v>
      </c>
      <c r="H2277" t="s">
        <v>34</v>
      </c>
      <c r="I2277" s="9">
        <v>5825</v>
      </c>
      <c r="J2277" s="9">
        <v>154.06</v>
      </c>
      <c r="K2277" s="9">
        <v>90.93</v>
      </c>
      <c r="L2277" s="9">
        <f>tbl_salesdata[[#This Row],[Units Sold]]*tbl_salesdata[[#This Row],[Unit Cost]]</f>
        <v>529667.25</v>
      </c>
      <c r="M2277" s="9">
        <f>tbl_salesdata[[#This Row],[Units Sold]]*tbl_salesdata[[#This Row],[Unit Price]]</f>
        <v>897399.5</v>
      </c>
      <c r="N2277" s="9">
        <f>tbl_salesdata[[#This Row],[Total Sales]]-tbl_salesdata[[#This Row],[Total Cost]]</f>
        <v>367732.25</v>
      </c>
      <c r="O2277">
        <f>tbl_salesdata[[#This Row],[Ship Date]]-tbl_salesdata[[#This Row],[Order Date]]</f>
        <v>2</v>
      </c>
      <c r="P2277">
        <f>WEEKDAY(tbl_salesdata[[#This Row],[Order Date]],2)</f>
        <v>6</v>
      </c>
      <c r="Q2277" t="str">
        <f>TEXT(tbl_salesdata[[#This Row],[Order Date]],"dddd")</f>
        <v>Saturday</v>
      </c>
      <c r="R2277" t="str">
        <f>IF(tbl_salesdata[[#This Row],[Weekdaynum]]&gt;5,"Yes","No")</f>
        <v>Yes</v>
      </c>
    </row>
    <row r="2278" spans="1:18" x14ac:dyDescent="0.35">
      <c r="A2278">
        <v>446019017</v>
      </c>
      <c r="B2278" s="3">
        <v>44506</v>
      </c>
      <c r="C2278" s="3">
        <v>44507</v>
      </c>
      <c r="D2278" t="s">
        <v>100</v>
      </c>
      <c r="E2278" t="s">
        <v>21</v>
      </c>
      <c r="F2278" t="s">
        <v>68</v>
      </c>
      <c r="G2278" t="s">
        <v>14</v>
      </c>
      <c r="H2278" t="s">
        <v>19</v>
      </c>
      <c r="I2278" s="9">
        <v>5794</v>
      </c>
      <c r="J2278" s="9">
        <v>154.06</v>
      </c>
      <c r="K2278" s="9">
        <v>90.93</v>
      </c>
      <c r="L2278" s="9">
        <f>tbl_salesdata[[#This Row],[Units Sold]]*tbl_salesdata[[#This Row],[Unit Cost]]</f>
        <v>526848.42000000004</v>
      </c>
      <c r="M2278" s="9">
        <f>tbl_salesdata[[#This Row],[Units Sold]]*tbl_salesdata[[#This Row],[Unit Price]]</f>
        <v>892623.64</v>
      </c>
      <c r="N2278" s="9">
        <f>tbl_salesdata[[#This Row],[Total Sales]]-tbl_salesdata[[#This Row],[Total Cost]]</f>
        <v>365775.22</v>
      </c>
      <c r="O2278">
        <f>tbl_salesdata[[#This Row],[Ship Date]]-tbl_salesdata[[#This Row],[Order Date]]</f>
        <v>1</v>
      </c>
      <c r="P2278">
        <f>WEEKDAY(tbl_salesdata[[#This Row],[Order Date]],2)</f>
        <v>6</v>
      </c>
      <c r="Q2278" t="str">
        <f>TEXT(tbl_salesdata[[#This Row],[Order Date]],"dddd")</f>
        <v>Saturday</v>
      </c>
      <c r="R2278" t="str">
        <f>IF(tbl_salesdata[[#This Row],[Weekdaynum]]&gt;5,"Yes","No")</f>
        <v>Yes</v>
      </c>
    </row>
    <row r="2279" spans="1:18" hidden="1" x14ac:dyDescent="0.35">
      <c r="A2279">
        <v>584805095</v>
      </c>
      <c r="B2279" s="3">
        <v>43201</v>
      </c>
      <c r="C2279" s="3">
        <v>43209</v>
      </c>
      <c r="D2279" t="s">
        <v>112</v>
      </c>
      <c r="E2279" t="s">
        <v>12</v>
      </c>
      <c r="F2279" t="s">
        <v>13</v>
      </c>
      <c r="G2279" t="s">
        <v>18</v>
      </c>
      <c r="H2279" t="s">
        <v>15</v>
      </c>
      <c r="I2279" s="9">
        <v>5678</v>
      </c>
      <c r="J2279" s="9">
        <v>255.28</v>
      </c>
      <c r="K2279" s="9">
        <v>159.41999999999999</v>
      </c>
      <c r="L2279" s="9">
        <f>tbl_salesdata[[#This Row],[Units Sold]]*tbl_salesdata[[#This Row],[Unit Cost]]</f>
        <v>905186.75999999989</v>
      </c>
      <c r="M2279" s="9">
        <f>tbl_salesdata[[#This Row],[Units Sold]]*tbl_salesdata[[#This Row],[Unit Price]]</f>
        <v>1449479.84</v>
      </c>
      <c r="N2279" s="9">
        <f>tbl_salesdata[[#This Row],[Total Sales]]-tbl_salesdata[[#This Row],[Total Cost]]</f>
        <v>544293.08000000019</v>
      </c>
      <c r="O2279">
        <f>tbl_salesdata[[#This Row],[Ship Date]]-tbl_salesdata[[#This Row],[Order Date]]</f>
        <v>8</v>
      </c>
      <c r="P2279">
        <f>WEEKDAY(tbl_salesdata[[#This Row],[Order Date]],2)</f>
        <v>3</v>
      </c>
      <c r="Q2279" t="str">
        <f>TEXT(tbl_salesdata[[#This Row],[Order Date]],"dddd")</f>
        <v>Wednesday</v>
      </c>
      <c r="R2279" t="str">
        <f>IF(tbl_salesdata[[#This Row],[Weekdaynum]]&gt;5,"Yes","No")</f>
        <v>No</v>
      </c>
    </row>
    <row r="2280" spans="1:18" hidden="1" x14ac:dyDescent="0.35">
      <c r="A2280">
        <v>652501904</v>
      </c>
      <c r="B2280" s="3">
        <v>43882</v>
      </c>
      <c r="C2280" s="3">
        <v>43886</v>
      </c>
      <c r="D2280" t="s">
        <v>116</v>
      </c>
      <c r="E2280" t="s">
        <v>21</v>
      </c>
      <c r="F2280" t="s">
        <v>25</v>
      </c>
      <c r="G2280" t="s">
        <v>14</v>
      </c>
      <c r="H2280" t="s">
        <v>15</v>
      </c>
      <c r="I2280" s="9">
        <v>8668</v>
      </c>
      <c r="J2280" s="9">
        <v>205.7</v>
      </c>
      <c r="K2280" s="9">
        <v>117.11</v>
      </c>
      <c r="L2280" s="9">
        <f>tbl_salesdata[[#This Row],[Units Sold]]*tbl_salesdata[[#This Row],[Unit Cost]]</f>
        <v>1015109.48</v>
      </c>
      <c r="M2280" s="9">
        <f>tbl_salesdata[[#This Row],[Units Sold]]*tbl_salesdata[[#This Row],[Unit Price]]</f>
        <v>1783007.5999999999</v>
      </c>
      <c r="N2280" s="9">
        <f>tbl_salesdata[[#This Row],[Total Sales]]-tbl_salesdata[[#This Row],[Total Cost]]</f>
        <v>767898.11999999988</v>
      </c>
      <c r="O2280">
        <f>tbl_salesdata[[#This Row],[Ship Date]]-tbl_salesdata[[#This Row],[Order Date]]</f>
        <v>4</v>
      </c>
      <c r="P2280">
        <f>WEEKDAY(tbl_salesdata[[#This Row],[Order Date]],2)</f>
        <v>5</v>
      </c>
      <c r="Q2280" t="str">
        <f>TEXT(tbl_salesdata[[#This Row],[Order Date]],"dddd")</f>
        <v>Friday</v>
      </c>
      <c r="R2280" t="str">
        <f>IF(tbl_salesdata[[#This Row],[Weekdaynum]]&gt;5,"Yes","No")</f>
        <v>No</v>
      </c>
    </row>
    <row r="2281" spans="1:18" hidden="1" x14ac:dyDescent="0.35">
      <c r="A2281">
        <v>172598922</v>
      </c>
      <c r="B2281" s="3">
        <v>42830</v>
      </c>
      <c r="C2281" s="3">
        <v>42850</v>
      </c>
      <c r="D2281" t="s">
        <v>213</v>
      </c>
      <c r="E2281" t="s">
        <v>38</v>
      </c>
      <c r="F2281" t="s">
        <v>17</v>
      </c>
      <c r="G2281" t="s">
        <v>14</v>
      </c>
      <c r="H2281" t="s">
        <v>15</v>
      </c>
      <c r="I2281" s="9">
        <v>4711</v>
      </c>
      <c r="J2281" s="9">
        <v>152.58000000000001</v>
      </c>
      <c r="K2281" s="9">
        <v>97.44</v>
      </c>
      <c r="L2281" s="9">
        <f>tbl_salesdata[[#This Row],[Units Sold]]*tbl_salesdata[[#This Row],[Unit Cost]]</f>
        <v>459039.83999999997</v>
      </c>
      <c r="M2281" s="9">
        <f>tbl_salesdata[[#This Row],[Units Sold]]*tbl_salesdata[[#This Row],[Unit Price]]</f>
        <v>718804.38</v>
      </c>
      <c r="N2281" s="9">
        <f>tbl_salesdata[[#This Row],[Total Sales]]-tbl_salesdata[[#This Row],[Total Cost]]</f>
        <v>259764.54000000004</v>
      </c>
      <c r="O2281">
        <f>tbl_salesdata[[#This Row],[Ship Date]]-tbl_salesdata[[#This Row],[Order Date]]</f>
        <v>20</v>
      </c>
      <c r="P2281">
        <f>WEEKDAY(tbl_salesdata[[#This Row],[Order Date]],2)</f>
        <v>3</v>
      </c>
      <c r="Q2281" t="str">
        <f>TEXT(tbl_salesdata[[#This Row],[Order Date]],"dddd")</f>
        <v>Wednesday</v>
      </c>
      <c r="R2281" t="str">
        <f>IF(tbl_salesdata[[#This Row],[Weekdaynum]]&gt;5,"Yes","No")</f>
        <v>No</v>
      </c>
    </row>
    <row r="2282" spans="1:18" hidden="1" x14ac:dyDescent="0.35">
      <c r="A2282">
        <v>702957475</v>
      </c>
      <c r="B2282" s="3">
        <v>42526</v>
      </c>
      <c r="C2282" s="3">
        <v>42540</v>
      </c>
      <c r="D2282" t="s">
        <v>220</v>
      </c>
      <c r="E2282" t="s">
        <v>29</v>
      </c>
      <c r="F2282" t="s">
        <v>33</v>
      </c>
      <c r="G2282" t="s">
        <v>14</v>
      </c>
      <c r="H2282" t="s">
        <v>26</v>
      </c>
      <c r="I2282" s="9">
        <v>9593</v>
      </c>
      <c r="J2282" s="9">
        <v>109.28</v>
      </c>
      <c r="K2282" s="9">
        <v>35.840000000000003</v>
      </c>
      <c r="L2282" s="9">
        <f>tbl_salesdata[[#This Row],[Units Sold]]*tbl_salesdata[[#This Row],[Unit Cost]]</f>
        <v>343813.12000000005</v>
      </c>
      <c r="M2282" s="9">
        <f>tbl_salesdata[[#This Row],[Units Sold]]*tbl_salesdata[[#This Row],[Unit Price]]</f>
        <v>1048323.04</v>
      </c>
      <c r="N2282" s="9">
        <f>tbl_salesdata[[#This Row],[Total Sales]]-tbl_salesdata[[#This Row],[Total Cost]]</f>
        <v>704509.91999999993</v>
      </c>
      <c r="O2282">
        <f>tbl_salesdata[[#This Row],[Ship Date]]-tbl_salesdata[[#This Row],[Order Date]]</f>
        <v>14</v>
      </c>
      <c r="P2282">
        <f>WEEKDAY(tbl_salesdata[[#This Row],[Order Date]],2)</f>
        <v>7</v>
      </c>
      <c r="Q2282" t="str">
        <f>TEXT(tbl_salesdata[[#This Row],[Order Date]],"dddd")</f>
        <v>Sunday</v>
      </c>
      <c r="R2282" t="str">
        <f>IF(tbl_salesdata[[#This Row],[Weekdaynum]]&gt;5,"Yes","No")</f>
        <v>Yes</v>
      </c>
    </row>
    <row r="2283" spans="1:18" hidden="1" x14ac:dyDescent="0.35">
      <c r="A2283">
        <v>271751391</v>
      </c>
      <c r="B2283" s="3">
        <v>42531</v>
      </c>
      <c r="C2283" s="3">
        <v>42551</v>
      </c>
      <c r="D2283" t="s">
        <v>39</v>
      </c>
      <c r="E2283" t="s">
        <v>29</v>
      </c>
      <c r="F2283" t="s">
        <v>76</v>
      </c>
      <c r="G2283" t="s">
        <v>14</v>
      </c>
      <c r="H2283" t="s">
        <v>34</v>
      </c>
      <c r="I2283" s="9">
        <v>6130</v>
      </c>
      <c r="J2283" s="9">
        <v>668.27</v>
      </c>
      <c r="K2283" s="9">
        <v>502.54</v>
      </c>
      <c r="L2283" s="9">
        <f>tbl_salesdata[[#This Row],[Units Sold]]*tbl_salesdata[[#This Row],[Unit Cost]]</f>
        <v>3080570.2</v>
      </c>
      <c r="M2283" s="9">
        <f>tbl_salesdata[[#This Row],[Units Sold]]*tbl_salesdata[[#This Row],[Unit Price]]</f>
        <v>4096495.1</v>
      </c>
      <c r="N2283" s="9">
        <f>tbl_salesdata[[#This Row],[Total Sales]]-tbl_salesdata[[#This Row],[Total Cost]]</f>
        <v>1015924.8999999999</v>
      </c>
      <c r="O2283">
        <f>tbl_salesdata[[#This Row],[Ship Date]]-tbl_salesdata[[#This Row],[Order Date]]</f>
        <v>20</v>
      </c>
      <c r="P2283">
        <f>WEEKDAY(tbl_salesdata[[#This Row],[Order Date]],2)</f>
        <v>5</v>
      </c>
      <c r="Q2283" t="str">
        <f>TEXT(tbl_salesdata[[#This Row],[Order Date]],"dddd")</f>
        <v>Friday</v>
      </c>
      <c r="R2283" t="str">
        <f>IF(tbl_salesdata[[#This Row],[Weekdaynum]]&gt;5,"Yes","No")</f>
        <v>No</v>
      </c>
    </row>
    <row r="2284" spans="1:18" hidden="1" x14ac:dyDescent="0.35">
      <c r="A2284">
        <v>127467000</v>
      </c>
      <c r="B2284" s="3">
        <v>44564</v>
      </c>
      <c r="C2284" s="3">
        <v>44571</v>
      </c>
      <c r="D2284" t="s">
        <v>208</v>
      </c>
      <c r="E2284" t="s">
        <v>12</v>
      </c>
      <c r="F2284" t="s">
        <v>25</v>
      </c>
      <c r="G2284" t="s">
        <v>14</v>
      </c>
      <c r="H2284" t="s">
        <v>26</v>
      </c>
      <c r="I2284" s="9">
        <v>9173</v>
      </c>
      <c r="J2284" s="9">
        <v>205.7</v>
      </c>
      <c r="K2284" s="9">
        <v>117.11</v>
      </c>
      <c r="L2284" s="9">
        <f>tbl_salesdata[[#This Row],[Units Sold]]*tbl_salesdata[[#This Row],[Unit Cost]]</f>
        <v>1074250.03</v>
      </c>
      <c r="M2284" s="9">
        <f>tbl_salesdata[[#This Row],[Units Sold]]*tbl_salesdata[[#This Row],[Unit Price]]</f>
        <v>1886886.0999999999</v>
      </c>
      <c r="N2284" s="9">
        <f>tbl_salesdata[[#This Row],[Total Sales]]-tbl_salesdata[[#This Row],[Total Cost]]</f>
        <v>812636.06999999983</v>
      </c>
      <c r="O2284">
        <f>tbl_salesdata[[#This Row],[Ship Date]]-tbl_salesdata[[#This Row],[Order Date]]</f>
        <v>7</v>
      </c>
      <c r="P2284">
        <f>WEEKDAY(tbl_salesdata[[#This Row],[Order Date]],2)</f>
        <v>1</v>
      </c>
      <c r="Q2284" t="str">
        <f>TEXT(tbl_salesdata[[#This Row],[Order Date]],"dddd")</f>
        <v>Monday</v>
      </c>
      <c r="R2284" t="str">
        <f>IF(tbl_salesdata[[#This Row],[Weekdaynum]]&gt;5,"Yes","No")</f>
        <v>No</v>
      </c>
    </row>
    <row r="2285" spans="1:18" hidden="1" x14ac:dyDescent="0.35">
      <c r="A2285">
        <v>688903129</v>
      </c>
      <c r="B2285" s="3">
        <v>42886</v>
      </c>
      <c r="C2285" s="3">
        <v>42903</v>
      </c>
      <c r="D2285" t="s">
        <v>49</v>
      </c>
      <c r="E2285" t="s">
        <v>21</v>
      </c>
      <c r="F2285" t="s">
        <v>76</v>
      </c>
      <c r="G2285" t="s">
        <v>14</v>
      </c>
      <c r="H2285" t="s">
        <v>15</v>
      </c>
      <c r="I2285" s="9">
        <v>600</v>
      </c>
      <c r="J2285" s="9">
        <v>668.27</v>
      </c>
      <c r="K2285" s="9">
        <v>502.54</v>
      </c>
      <c r="L2285" s="9">
        <f>tbl_salesdata[[#This Row],[Units Sold]]*tbl_salesdata[[#This Row],[Unit Cost]]</f>
        <v>301524</v>
      </c>
      <c r="M2285" s="9">
        <f>tbl_salesdata[[#This Row],[Units Sold]]*tbl_salesdata[[#This Row],[Unit Price]]</f>
        <v>400962</v>
      </c>
      <c r="N2285" s="9">
        <f>tbl_salesdata[[#This Row],[Total Sales]]-tbl_salesdata[[#This Row],[Total Cost]]</f>
        <v>99438</v>
      </c>
      <c r="O2285">
        <f>tbl_salesdata[[#This Row],[Ship Date]]-tbl_salesdata[[#This Row],[Order Date]]</f>
        <v>17</v>
      </c>
      <c r="P2285">
        <f>WEEKDAY(tbl_salesdata[[#This Row],[Order Date]],2)</f>
        <v>3</v>
      </c>
      <c r="Q2285" t="str">
        <f>TEXT(tbl_salesdata[[#This Row],[Order Date]],"dddd")</f>
        <v>Wednesday</v>
      </c>
      <c r="R2285" t="str">
        <f>IF(tbl_salesdata[[#This Row],[Weekdaynum]]&gt;5,"Yes","No")</f>
        <v>No</v>
      </c>
    </row>
    <row r="2286" spans="1:18" hidden="1" x14ac:dyDescent="0.35">
      <c r="A2286">
        <v>195171105</v>
      </c>
      <c r="B2286" s="3">
        <v>43306</v>
      </c>
      <c r="C2286" s="3">
        <v>43324</v>
      </c>
      <c r="D2286" t="s">
        <v>77</v>
      </c>
      <c r="E2286" t="s">
        <v>21</v>
      </c>
      <c r="F2286" t="s">
        <v>30</v>
      </c>
      <c r="G2286" t="s">
        <v>14</v>
      </c>
      <c r="H2286" t="s">
        <v>15</v>
      </c>
      <c r="I2286" s="9">
        <v>4322</v>
      </c>
      <c r="J2286" s="9">
        <v>81.73</v>
      </c>
      <c r="K2286" s="9">
        <v>56.67</v>
      </c>
      <c r="L2286" s="9">
        <f>tbl_salesdata[[#This Row],[Units Sold]]*tbl_salesdata[[#This Row],[Unit Cost]]</f>
        <v>244927.74000000002</v>
      </c>
      <c r="M2286" s="9">
        <f>tbl_salesdata[[#This Row],[Units Sold]]*tbl_salesdata[[#This Row],[Unit Price]]</f>
        <v>353237.06</v>
      </c>
      <c r="N2286" s="9">
        <f>tbl_salesdata[[#This Row],[Total Sales]]-tbl_salesdata[[#This Row],[Total Cost]]</f>
        <v>108309.31999999998</v>
      </c>
      <c r="O2286">
        <f>tbl_salesdata[[#This Row],[Ship Date]]-tbl_salesdata[[#This Row],[Order Date]]</f>
        <v>18</v>
      </c>
      <c r="P2286">
        <f>WEEKDAY(tbl_salesdata[[#This Row],[Order Date]],2)</f>
        <v>3</v>
      </c>
      <c r="Q2286" t="str">
        <f>TEXT(tbl_salesdata[[#This Row],[Order Date]],"dddd")</f>
        <v>Wednesday</v>
      </c>
      <c r="R2286" t="str">
        <f>IF(tbl_salesdata[[#This Row],[Weekdaynum]]&gt;5,"Yes","No")</f>
        <v>No</v>
      </c>
    </row>
    <row r="2287" spans="1:18" hidden="1" x14ac:dyDescent="0.35">
      <c r="A2287">
        <v>555694758</v>
      </c>
      <c r="B2287" s="3">
        <v>44018</v>
      </c>
      <c r="C2287" s="3">
        <v>44038</v>
      </c>
      <c r="D2287" t="s">
        <v>191</v>
      </c>
      <c r="E2287" t="s">
        <v>24</v>
      </c>
      <c r="F2287" t="s">
        <v>47</v>
      </c>
      <c r="G2287" t="s">
        <v>14</v>
      </c>
      <c r="H2287" t="s">
        <v>26</v>
      </c>
      <c r="I2287" s="9">
        <v>1283</v>
      </c>
      <c r="J2287" s="9">
        <v>421.89</v>
      </c>
      <c r="K2287" s="9">
        <v>364.69</v>
      </c>
      <c r="L2287" s="9">
        <f>tbl_salesdata[[#This Row],[Units Sold]]*tbl_salesdata[[#This Row],[Unit Cost]]</f>
        <v>467897.27</v>
      </c>
      <c r="M2287" s="9">
        <f>tbl_salesdata[[#This Row],[Units Sold]]*tbl_salesdata[[#This Row],[Unit Price]]</f>
        <v>541284.87</v>
      </c>
      <c r="N2287" s="9">
        <f>tbl_salesdata[[#This Row],[Total Sales]]-tbl_salesdata[[#This Row],[Total Cost]]</f>
        <v>73387.599999999977</v>
      </c>
      <c r="O2287">
        <f>tbl_salesdata[[#This Row],[Ship Date]]-tbl_salesdata[[#This Row],[Order Date]]</f>
        <v>20</v>
      </c>
      <c r="P2287">
        <f>WEEKDAY(tbl_salesdata[[#This Row],[Order Date]],2)</f>
        <v>1</v>
      </c>
      <c r="Q2287" t="str">
        <f>TEXT(tbl_salesdata[[#This Row],[Order Date]],"dddd")</f>
        <v>Monday</v>
      </c>
      <c r="R2287" t="str">
        <f>IF(tbl_salesdata[[#This Row],[Weekdaynum]]&gt;5,"Yes","No")</f>
        <v>No</v>
      </c>
    </row>
    <row r="2288" spans="1:18" hidden="1" x14ac:dyDescent="0.35">
      <c r="A2288">
        <v>600210416</v>
      </c>
      <c r="B2288" s="3">
        <v>42299</v>
      </c>
      <c r="C2288" s="3">
        <v>42302</v>
      </c>
      <c r="D2288" t="s">
        <v>207</v>
      </c>
      <c r="E2288" t="s">
        <v>51</v>
      </c>
      <c r="F2288" t="s">
        <v>40</v>
      </c>
      <c r="G2288" t="s">
        <v>14</v>
      </c>
      <c r="H2288" t="s">
        <v>19</v>
      </c>
      <c r="I2288" s="9">
        <v>4455</v>
      </c>
      <c r="J2288" s="9">
        <v>651.21</v>
      </c>
      <c r="K2288" s="9">
        <v>524.96</v>
      </c>
      <c r="L2288" s="9">
        <f>tbl_salesdata[[#This Row],[Units Sold]]*tbl_salesdata[[#This Row],[Unit Cost]]</f>
        <v>2338696.8000000003</v>
      </c>
      <c r="M2288" s="9">
        <f>tbl_salesdata[[#This Row],[Units Sold]]*tbl_salesdata[[#This Row],[Unit Price]]</f>
        <v>2901140.5500000003</v>
      </c>
      <c r="N2288" s="9">
        <f>tbl_salesdata[[#This Row],[Total Sales]]-tbl_salesdata[[#This Row],[Total Cost]]</f>
        <v>562443.75</v>
      </c>
      <c r="O2288">
        <f>tbl_salesdata[[#This Row],[Ship Date]]-tbl_salesdata[[#This Row],[Order Date]]</f>
        <v>3</v>
      </c>
      <c r="P2288">
        <f>WEEKDAY(tbl_salesdata[[#This Row],[Order Date]],2)</f>
        <v>4</v>
      </c>
      <c r="Q2288" t="str">
        <f>TEXT(tbl_salesdata[[#This Row],[Order Date]],"dddd")</f>
        <v>Thursday</v>
      </c>
      <c r="R2288" t="str">
        <f>IF(tbl_salesdata[[#This Row],[Weekdaynum]]&gt;5,"Yes","No")</f>
        <v>No</v>
      </c>
    </row>
    <row r="2289" spans="1:18" x14ac:dyDescent="0.35">
      <c r="A2289">
        <v>587212646</v>
      </c>
      <c r="B2289" s="3">
        <v>44275</v>
      </c>
      <c r="C2289" s="3">
        <v>44283</v>
      </c>
      <c r="D2289" t="s">
        <v>183</v>
      </c>
      <c r="E2289" t="s">
        <v>24</v>
      </c>
      <c r="F2289" t="s">
        <v>33</v>
      </c>
      <c r="G2289" t="s">
        <v>18</v>
      </c>
      <c r="H2289" t="s">
        <v>26</v>
      </c>
      <c r="I2289" s="9">
        <v>8126</v>
      </c>
      <c r="J2289" s="9">
        <v>109.28</v>
      </c>
      <c r="K2289" s="9">
        <v>35.840000000000003</v>
      </c>
      <c r="L2289" s="9">
        <f>tbl_salesdata[[#This Row],[Units Sold]]*tbl_salesdata[[#This Row],[Unit Cost]]</f>
        <v>291235.84000000003</v>
      </c>
      <c r="M2289" s="9">
        <f>tbl_salesdata[[#This Row],[Units Sold]]*tbl_salesdata[[#This Row],[Unit Price]]</f>
        <v>888009.28</v>
      </c>
      <c r="N2289" s="9">
        <f>tbl_salesdata[[#This Row],[Total Sales]]-tbl_salesdata[[#This Row],[Total Cost]]</f>
        <v>596773.43999999994</v>
      </c>
      <c r="O2289">
        <f>tbl_salesdata[[#This Row],[Ship Date]]-tbl_salesdata[[#This Row],[Order Date]]</f>
        <v>8</v>
      </c>
      <c r="P2289">
        <f>WEEKDAY(tbl_salesdata[[#This Row],[Order Date]],2)</f>
        <v>6</v>
      </c>
      <c r="Q2289" t="str">
        <f>TEXT(tbl_salesdata[[#This Row],[Order Date]],"dddd")</f>
        <v>Saturday</v>
      </c>
      <c r="R2289" t="str">
        <f>IF(tbl_salesdata[[#This Row],[Weekdaynum]]&gt;5,"Yes","No")</f>
        <v>Yes</v>
      </c>
    </row>
    <row r="2290" spans="1:18" hidden="1" x14ac:dyDescent="0.35">
      <c r="A2290">
        <v>361725556</v>
      </c>
      <c r="B2290" s="3">
        <v>42548</v>
      </c>
      <c r="C2290" s="3">
        <v>42560</v>
      </c>
      <c r="D2290" t="s">
        <v>80</v>
      </c>
      <c r="E2290" t="s">
        <v>21</v>
      </c>
      <c r="F2290" t="s">
        <v>68</v>
      </c>
      <c r="G2290" t="s">
        <v>18</v>
      </c>
      <c r="H2290" t="s">
        <v>26</v>
      </c>
      <c r="I2290" s="9">
        <v>1485</v>
      </c>
      <c r="J2290" s="9">
        <v>154.06</v>
      </c>
      <c r="K2290" s="9">
        <v>90.93</v>
      </c>
      <c r="L2290" s="9">
        <f>tbl_salesdata[[#This Row],[Units Sold]]*tbl_salesdata[[#This Row],[Unit Cost]]</f>
        <v>135031.05000000002</v>
      </c>
      <c r="M2290" s="9">
        <f>tbl_salesdata[[#This Row],[Units Sold]]*tbl_salesdata[[#This Row],[Unit Price]]</f>
        <v>228779.1</v>
      </c>
      <c r="N2290" s="9">
        <f>tbl_salesdata[[#This Row],[Total Sales]]-tbl_salesdata[[#This Row],[Total Cost]]</f>
        <v>93748.049999999988</v>
      </c>
      <c r="O2290">
        <f>tbl_salesdata[[#This Row],[Ship Date]]-tbl_salesdata[[#This Row],[Order Date]]</f>
        <v>12</v>
      </c>
      <c r="P2290">
        <f>WEEKDAY(tbl_salesdata[[#This Row],[Order Date]],2)</f>
        <v>1</v>
      </c>
      <c r="Q2290" t="str">
        <f>TEXT(tbl_salesdata[[#This Row],[Order Date]],"dddd")</f>
        <v>Monday</v>
      </c>
      <c r="R2290" t="str">
        <f>IF(tbl_salesdata[[#This Row],[Weekdaynum]]&gt;5,"Yes","No")</f>
        <v>No</v>
      </c>
    </row>
    <row r="2291" spans="1:18" hidden="1" x14ac:dyDescent="0.35">
      <c r="A2291">
        <v>789760196</v>
      </c>
      <c r="B2291" s="3">
        <v>42710</v>
      </c>
      <c r="C2291" s="3">
        <v>42730</v>
      </c>
      <c r="D2291" t="s">
        <v>129</v>
      </c>
      <c r="E2291" t="s">
        <v>21</v>
      </c>
      <c r="F2291" t="s">
        <v>30</v>
      </c>
      <c r="G2291" t="s">
        <v>14</v>
      </c>
      <c r="H2291" t="s">
        <v>19</v>
      </c>
      <c r="I2291" s="9">
        <v>6447</v>
      </c>
      <c r="J2291" s="9">
        <v>81.73</v>
      </c>
      <c r="K2291" s="9">
        <v>56.67</v>
      </c>
      <c r="L2291" s="9">
        <f>tbl_salesdata[[#This Row],[Units Sold]]*tbl_salesdata[[#This Row],[Unit Cost]]</f>
        <v>365351.49</v>
      </c>
      <c r="M2291" s="9">
        <f>tbl_salesdata[[#This Row],[Units Sold]]*tbl_salesdata[[#This Row],[Unit Price]]</f>
        <v>526913.31000000006</v>
      </c>
      <c r="N2291" s="9">
        <f>tbl_salesdata[[#This Row],[Total Sales]]-tbl_salesdata[[#This Row],[Total Cost]]</f>
        <v>161561.82000000007</v>
      </c>
      <c r="O2291">
        <f>tbl_salesdata[[#This Row],[Ship Date]]-tbl_salesdata[[#This Row],[Order Date]]</f>
        <v>20</v>
      </c>
      <c r="P2291">
        <f>WEEKDAY(tbl_salesdata[[#This Row],[Order Date]],2)</f>
        <v>2</v>
      </c>
      <c r="Q2291" t="str">
        <f>TEXT(tbl_salesdata[[#This Row],[Order Date]],"dddd")</f>
        <v>Tuesday</v>
      </c>
      <c r="R2291" t="str">
        <f>IF(tbl_salesdata[[#This Row],[Weekdaynum]]&gt;5,"Yes","No")</f>
        <v>No</v>
      </c>
    </row>
    <row r="2292" spans="1:18" hidden="1" x14ac:dyDescent="0.35">
      <c r="A2292">
        <v>523857152</v>
      </c>
      <c r="B2292" s="3">
        <v>43713</v>
      </c>
      <c r="C2292" s="3">
        <v>43715</v>
      </c>
      <c r="D2292" t="s">
        <v>162</v>
      </c>
      <c r="E2292" t="s">
        <v>38</v>
      </c>
      <c r="F2292" t="s">
        <v>42</v>
      </c>
      <c r="G2292" t="s">
        <v>14</v>
      </c>
      <c r="H2292" t="s">
        <v>34</v>
      </c>
      <c r="I2292" s="9">
        <v>9827</v>
      </c>
      <c r="J2292" s="9">
        <v>437.2</v>
      </c>
      <c r="K2292" s="9">
        <v>263.33</v>
      </c>
      <c r="L2292" s="9">
        <f>tbl_salesdata[[#This Row],[Units Sold]]*tbl_salesdata[[#This Row],[Unit Cost]]</f>
        <v>2587743.9099999997</v>
      </c>
      <c r="M2292" s="9">
        <f>tbl_salesdata[[#This Row],[Units Sold]]*tbl_salesdata[[#This Row],[Unit Price]]</f>
        <v>4296364.3999999994</v>
      </c>
      <c r="N2292" s="9">
        <f>tbl_salesdata[[#This Row],[Total Sales]]-tbl_salesdata[[#This Row],[Total Cost]]</f>
        <v>1708620.4899999998</v>
      </c>
      <c r="O2292">
        <f>tbl_salesdata[[#This Row],[Ship Date]]-tbl_salesdata[[#This Row],[Order Date]]</f>
        <v>2</v>
      </c>
      <c r="P2292">
        <f>WEEKDAY(tbl_salesdata[[#This Row],[Order Date]],2)</f>
        <v>4</v>
      </c>
      <c r="Q2292" t="str">
        <f>TEXT(tbl_salesdata[[#This Row],[Order Date]],"dddd")</f>
        <v>Thursday</v>
      </c>
      <c r="R2292" t="str">
        <f>IF(tbl_salesdata[[#This Row],[Weekdaynum]]&gt;5,"Yes","No")</f>
        <v>No</v>
      </c>
    </row>
    <row r="2293" spans="1:18" hidden="1" x14ac:dyDescent="0.35">
      <c r="A2293">
        <v>545315253</v>
      </c>
      <c r="B2293" s="3">
        <v>44129</v>
      </c>
      <c r="C2293" s="3">
        <v>44145</v>
      </c>
      <c r="D2293" t="s">
        <v>209</v>
      </c>
      <c r="E2293" t="s">
        <v>32</v>
      </c>
      <c r="F2293" t="s">
        <v>42</v>
      </c>
      <c r="G2293" t="s">
        <v>18</v>
      </c>
      <c r="H2293" t="s">
        <v>34</v>
      </c>
      <c r="I2293" s="9">
        <v>9756</v>
      </c>
      <c r="J2293" s="9">
        <v>437.2</v>
      </c>
      <c r="K2293" s="9">
        <v>263.33</v>
      </c>
      <c r="L2293" s="9">
        <f>tbl_salesdata[[#This Row],[Units Sold]]*tbl_salesdata[[#This Row],[Unit Cost]]</f>
        <v>2569047.48</v>
      </c>
      <c r="M2293" s="9">
        <f>tbl_salesdata[[#This Row],[Units Sold]]*tbl_salesdata[[#This Row],[Unit Price]]</f>
        <v>4265323.2</v>
      </c>
      <c r="N2293" s="9">
        <f>tbl_salesdata[[#This Row],[Total Sales]]-tbl_salesdata[[#This Row],[Total Cost]]</f>
        <v>1696275.7200000002</v>
      </c>
      <c r="O2293">
        <f>tbl_salesdata[[#This Row],[Ship Date]]-tbl_salesdata[[#This Row],[Order Date]]</f>
        <v>16</v>
      </c>
      <c r="P2293">
        <f>WEEKDAY(tbl_salesdata[[#This Row],[Order Date]],2)</f>
        <v>7</v>
      </c>
      <c r="Q2293" t="str">
        <f>TEXT(tbl_salesdata[[#This Row],[Order Date]],"dddd")</f>
        <v>Sunday</v>
      </c>
      <c r="R2293" t="str">
        <f>IF(tbl_salesdata[[#This Row],[Weekdaynum]]&gt;5,"Yes","No")</f>
        <v>Yes</v>
      </c>
    </row>
    <row r="2294" spans="1:18" hidden="1" x14ac:dyDescent="0.35">
      <c r="A2294">
        <v>555745828</v>
      </c>
      <c r="B2294" s="3">
        <v>43800</v>
      </c>
      <c r="C2294" s="3">
        <v>43807</v>
      </c>
      <c r="D2294" t="s">
        <v>72</v>
      </c>
      <c r="E2294" t="s">
        <v>24</v>
      </c>
      <c r="F2294" t="s">
        <v>42</v>
      </c>
      <c r="G2294" t="s">
        <v>18</v>
      </c>
      <c r="H2294" t="s">
        <v>26</v>
      </c>
      <c r="I2294" s="9">
        <v>6395</v>
      </c>
      <c r="J2294" s="9">
        <v>437.2</v>
      </c>
      <c r="K2294" s="9">
        <v>263.33</v>
      </c>
      <c r="L2294" s="9">
        <f>tbl_salesdata[[#This Row],[Units Sold]]*tbl_salesdata[[#This Row],[Unit Cost]]</f>
        <v>1683995.3499999999</v>
      </c>
      <c r="M2294" s="9">
        <f>tbl_salesdata[[#This Row],[Units Sold]]*tbl_salesdata[[#This Row],[Unit Price]]</f>
        <v>2795894</v>
      </c>
      <c r="N2294" s="9">
        <f>tbl_salesdata[[#This Row],[Total Sales]]-tbl_salesdata[[#This Row],[Total Cost]]</f>
        <v>1111898.6500000001</v>
      </c>
      <c r="O2294">
        <f>tbl_salesdata[[#This Row],[Ship Date]]-tbl_salesdata[[#This Row],[Order Date]]</f>
        <v>7</v>
      </c>
      <c r="P2294">
        <f>WEEKDAY(tbl_salesdata[[#This Row],[Order Date]],2)</f>
        <v>7</v>
      </c>
      <c r="Q2294" t="str">
        <f>TEXT(tbl_salesdata[[#This Row],[Order Date]],"dddd")</f>
        <v>Sunday</v>
      </c>
      <c r="R2294" t="str">
        <f>IF(tbl_salesdata[[#This Row],[Weekdaynum]]&gt;5,"Yes","No")</f>
        <v>Yes</v>
      </c>
    </row>
    <row r="2295" spans="1:18" hidden="1" x14ac:dyDescent="0.35">
      <c r="A2295">
        <v>327072703</v>
      </c>
      <c r="B2295" s="3">
        <v>43770</v>
      </c>
      <c r="C2295" s="3">
        <v>43789</v>
      </c>
      <c r="D2295" t="s">
        <v>195</v>
      </c>
      <c r="E2295" t="s">
        <v>21</v>
      </c>
      <c r="F2295" t="s">
        <v>42</v>
      </c>
      <c r="G2295" t="s">
        <v>14</v>
      </c>
      <c r="H2295" t="s">
        <v>19</v>
      </c>
      <c r="I2295" s="9">
        <v>6936</v>
      </c>
      <c r="J2295" s="9">
        <v>437.2</v>
      </c>
      <c r="K2295" s="9">
        <v>263.33</v>
      </c>
      <c r="L2295" s="9">
        <f>tbl_salesdata[[#This Row],[Units Sold]]*tbl_salesdata[[#This Row],[Unit Cost]]</f>
        <v>1826456.88</v>
      </c>
      <c r="M2295" s="9">
        <f>tbl_salesdata[[#This Row],[Units Sold]]*tbl_salesdata[[#This Row],[Unit Price]]</f>
        <v>3032419.1999999997</v>
      </c>
      <c r="N2295" s="9">
        <f>tbl_salesdata[[#This Row],[Total Sales]]-tbl_salesdata[[#This Row],[Total Cost]]</f>
        <v>1205962.3199999998</v>
      </c>
      <c r="O2295">
        <f>tbl_salesdata[[#This Row],[Ship Date]]-tbl_salesdata[[#This Row],[Order Date]]</f>
        <v>19</v>
      </c>
      <c r="P2295">
        <f>WEEKDAY(tbl_salesdata[[#This Row],[Order Date]],2)</f>
        <v>5</v>
      </c>
      <c r="Q2295" t="str">
        <f>TEXT(tbl_salesdata[[#This Row],[Order Date]],"dddd")</f>
        <v>Friday</v>
      </c>
      <c r="R2295" t="str">
        <f>IF(tbl_salesdata[[#This Row],[Weekdaynum]]&gt;5,"Yes","No")</f>
        <v>No</v>
      </c>
    </row>
    <row r="2296" spans="1:18" hidden="1" x14ac:dyDescent="0.35">
      <c r="A2296">
        <v>151532208</v>
      </c>
      <c r="B2296" s="3">
        <v>44740</v>
      </c>
      <c r="C2296" s="3">
        <v>44756</v>
      </c>
      <c r="D2296" t="s">
        <v>108</v>
      </c>
      <c r="E2296" t="s">
        <v>12</v>
      </c>
      <c r="F2296" t="s">
        <v>76</v>
      </c>
      <c r="G2296" t="s">
        <v>18</v>
      </c>
      <c r="H2296" t="s">
        <v>26</v>
      </c>
      <c r="I2296" s="9">
        <v>603</v>
      </c>
      <c r="J2296" s="9">
        <v>668.27</v>
      </c>
      <c r="K2296" s="9">
        <v>502.54</v>
      </c>
      <c r="L2296" s="9">
        <f>tbl_salesdata[[#This Row],[Units Sold]]*tbl_salesdata[[#This Row],[Unit Cost]]</f>
        <v>303031.62</v>
      </c>
      <c r="M2296" s="9">
        <f>tbl_salesdata[[#This Row],[Units Sold]]*tbl_salesdata[[#This Row],[Unit Price]]</f>
        <v>402966.81</v>
      </c>
      <c r="N2296" s="9">
        <f>tbl_salesdata[[#This Row],[Total Sales]]-tbl_salesdata[[#This Row],[Total Cost]]</f>
        <v>99935.19</v>
      </c>
      <c r="O2296">
        <f>tbl_salesdata[[#This Row],[Ship Date]]-tbl_salesdata[[#This Row],[Order Date]]</f>
        <v>16</v>
      </c>
      <c r="P2296">
        <f>WEEKDAY(tbl_salesdata[[#This Row],[Order Date]],2)</f>
        <v>2</v>
      </c>
      <c r="Q2296" t="str">
        <f>TEXT(tbl_salesdata[[#This Row],[Order Date]],"dddd")</f>
        <v>Tuesday</v>
      </c>
      <c r="R2296" t="str">
        <f>IF(tbl_salesdata[[#This Row],[Weekdaynum]]&gt;5,"Yes","No")</f>
        <v>No</v>
      </c>
    </row>
    <row r="2297" spans="1:18" hidden="1" x14ac:dyDescent="0.35">
      <c r="A2297">
        <v>391673171</v>
      </c>
      <c r="B2297" s="3">
        <v>43180</v>
      </c>
      <c r="C2297" s="3">
        <v>43198</v>
      </c>
      <c r="D2297" t="s">
        <v>161</v>
      </c>
      <c r="E2297" t="s">
        <v>24</v>
      </c>
      <c r="F2297" t="s">
        <v>56</v>
      </c>
      <c r="G2297" t="s">
        <v>18</v>
      </c>
      <c r="H2297" t="s">
        <v>34</v>
      </c>
      <c r="I2297" s="9">
        <v>3650</v>
      </c>
      <c r="J2297" s="9">
        <v>9.33</v>
      </c>
      <c r="K2297" s="9">
        <v>6.92</v>
      </c>
      <c r="L2297" s="9">
        <f>tbl_salesdata[[#This Row],[Units Sold]]*tbl_salesdata[[#This Row],[Unit Cost]]</f>
        <v>25258</v>
      </c>
      <c r="M2297" s="9">
        <f>tbl_salesdata[[#This Row],[Units Sold]]*tbl_salesdata[[#This Row],[Unit Price]]</f>
        <v>34054.5</v>
      </c>
      <c r="N2297" s="9">
        <f>tbl_salesdata[[#This Row],[Total Sales]]-tbl_salesdata[[#This Row],[Total Cost]]</f>
        <v>8796.5</v>
      </c>
      <c r="O2297">
        <f>tbl_salesdata[[#This Row],[Ship Date]]-tbl_salesdata[[#This Row],[Order Date]]</f>
        <v>18</v>
      </c>
      <c r="P2297">
        <f>WEEKDAY(tbl_salesdata[[#This Row],[Order Date]],2)</f>
        <v>3</v>
      </c>
      <c r="Q2297" t="str">
        <f>TEXT(tbl_salesdata[[#This Row],[Order Date]],"dddd")</f>
        <v>Wednesday</v>
      </c>
      <c r="R2297" t="str">
        <f>IF(tbl_salesdata[[#This Row],[Weekdaynum]]&gt;5,"Yes","No")</f>
        <v>No</v>
      </c>
    </row>
    <row r="2298" spans="1:18" hidden="1" x14ac:dyDescent="0.35">
      <c r="A2298">
        <v>130356919</v>
      </c>
      <c r="B2298" s="3">
        <v>43726</v>
      </c>
      <c r="C2298" s="3">
        <v>43733</v>
      </c>
      <c r="D2298" t="s">
        <v>71</v>
      </c>
      <c r="E2298" t="s">
        <v>21</v>
      </c>
      <c r="F2298" t="s">
        <v>68</v>
      </c>
      <c r="G2298" t="s">
        <v>14</v>
      </c>
      <c r="H2298" t="s">
        <v>34</v>
      </c>
      <c r="I2298" s="9">
        <v>4364</v>
      </c>
      <c r="J2298" s="9">
        <v>154.06</v>
      </c>
      <c r="K2298" s="9">
        <v>90.93</v>
      </c>
      <c r="L2298" s="9">
        <f>tbl_salesdata[[#This Row],[Units Sold]]*tbl_salesdata[[#This Row],[Unit Cost]]</f>
        <v>396818.52</v>
      </c>
      <c r="M2298" s="9">
        <f>tbl_salesdata[[#This Row],[Units Sold]]*tbl_salesdata[[#This Row],[Unit Price]]</f>
        <v>672317.84</v>
      </c>
      <c r="N2298" s="9">
        <f>tbl_salesdata[[#This Row],[Total Sales]]-tbl_salesdata[[#This Row],[Total Cost]]</f>
        <v>275499.31999999995</v>
      </c>
      <c r="O2298">
        <f>tbl_salesdata[[#This Row],[Ship Date]]-tbl_salesdata[[#This Row],[Order Date]]</f>
        <v>7</v>
      </c>
      <c r="P2298">
        <f>WEEKDAY(tbl_salesdata[[#This Row],[Order Date]],2)</f>
        <v>3</v>
      </c>
      <c r="Q2298" t="str">
        <f>TEXT(tbl_salesdata[[#This Row],[Order Date]],"dddd")</f>
        <v>Wednesday</v>
      </c>
      <c r="R2298" t="str">
        <f>IF(tbl_salesdata[[#This Row],[Weekdaynum]]&gt;5,"Yes","No")</f>
        <v>No</v>
      </c>
    </row>
    <row r="2299" spans="1:18" hidden="1" x14ac:dyDescent="0.35">
      <c r="A2299">
        <v>320757281</v>
      </c>
      <c r="B2299" s="3">
        <v>44595</v>
      </c>
      <c r="C2299" s="3">
        <v>44614</v>
      </c>
      <c r="D2299" t="s">
        <v>177</v>
      </c>
      <c r="E2299" t="s">
        <v>24</v>
      </c>
      <c r="F2299" t="s">
        <v>30</v>
      </c>
      <c r="G2299" t="s">
        <v>18</v>
      </c>
      <c r="H2299" t="s">
        <v>26</v>
      </c>
      <c r="I2299" s="9">
        <v>8062</v>
      </c>
      <c r="J2299" s="9">
        <v>81.73</v>
      </c>
      <c r="K2299" s="9">
        <v>56.67</v>
      </c>
      <c r="L2299" s="9">
        <f>tbl_salesdata[[#This Row],[Units Sold]]*tbl_salesdata[[#This Row],[Unit Cost]]</f>
        <v>456873.54000000004</v>
      </c>
      <c r="M2299" s="9">
        <f>tbl_salesdata[[#This Row],[Units Sold]]*tbl_salesdata[[#This Row],[Unit Price]]</f>
        <v>658907.26</v>
      </c>
      <c r="N2299" s="9">
        <f>tbl_salesdata[[#This Row],[Total Sales]]-tbl_salesdata[[#This Row],[Total Cost]]</f>
        <v>202033.71999999997</v>
      </c>
      <c r="O2299">
        <f>tbl_salesdata[[#This Row],[Ship Date]]-tbl_salesdata[[#This Row],[Order Date]]</f>
        <v>19</v>
      </c>
      <c r="P2299">
        <f>WEEKDAY(tbl_salesdata[[#This Row],[Order Date]],2)</f>
        <v>4</v>
      </c>
      <c r="Q2299" t="str">
        <f>TEXT(tbl_salesdata[[#This Row],[Order Date]],"dddd")</f>
        <v>Thursday</v>
      </c>
      <c r="R2299" t="str">
        <f>IF(tbl_salesdata[[#This Row],[Weekdaynum]]&gt;5,"Yes","No")</f>
        <v>No</v>
      </c>
    </row>
    <row r="2300" spans="1:18" hidden="1" x14ac:dyDescent="0.35">
      <c r="A2300">
        <v>636360585</v>
      </c>
      <c r="B2300" s="3">
        <v>43501</v>
      </c>
      <c r="C2300" s="3">
        <v>43503</v>
      </c>
      <c r="D2300" t="s">
        <v>107</v>
      </c>
      <c r="E2300" t="s">
        <v>21</v>
      </c>
      <c r="F2300" t="s">
        <v>25</v>
      </c>
      <c r="G2300" t="s">
        <v>18</v>
      </c>
      <c r="H2300" t="s">
        <v>34</v>
      </c>
      <c r="I2300" s="9">
        <v>2093</v>
      </c>
      <c r="J2300" s="9">
        <v>205.7</v>
      </c>
      <c r="K2300" s="9">
        <v>117.11</v>
      </c>
      <c r="L2300" s="9">
        <f>tbl_salesdata[[#This Row],[Units Sold]]*tbl_salesdata[[#This Row],[Unit Cost]]</f>
        <v>245111.23</v>
      </c>
      <c r="M2300" s="9">
        <f>tbl_salesdata[[#This Row],[Units Sold]]*tbl_salesdata[[#This Row],[Unit Price]]</f>
        <v>430530.1</v>
      </c>
      <c r="N2300" s="9">
        <f>tbl_salesdata[[#This Row],[Total Sales]]-tbl_salesdata[[#This Row],[Total Cost]]</f>
        <v>185418.86999999997</v>
      </c>
      <c r="O2300">
        <f>tbl_salesdata[[#This Row],[Ship Date]]-tbl_salesdata[[#This Row],[Order Date]]</f>
        <v>2</v>
      </c>
      <c r="P2300">
        <f>WEEKDAY(tbl_salesdata[[#This Row],[Order Date]],2)</f>
        <v>2</v>
      </c>
      <c r="Q2300" t="str">
        <f>TEXT(tbl_salesdata[[#This Row],[Order Date]],"dddd")</f>
        <v>Tuesday</v>
      </c>
      <c r="R2300" t="str">
        <f>IF(tbl_salesdata[[#This Row],[Weekdaynum]]&gt;5,"Yes","No")</f>
        <v>No</v>
      </c>
    </row>
    <row r="2301" spans="1:18" hidden="1" x14ac:dyDescent="0.35">
      <c r="A2301">
        <v>820965659</v>
      </c>
      <c r="B2301" s="3">
        <v>43326</v>
      </c>
      <c r="C2301" s="3">
        <v>43331</v>
      </c>
      <c r="D2301" t="s">
        <v>143</v>
      </c>
      <c r="E2301" t="s">
        <v>24</v>
      </c>
      <c r="F2301" t="s">
        <v>42</v>
      </c>
      <c r="G2301" t="s">
        <v>14</v>
      </c>
      <c r="H2301" t="s">
        <v>19</v>
      </c>
      <c r="I2301" s="9">
        <v>837</v>
      </c>
      <c r="J2301" s="9">
        <v>437.2</v>
      </c>
      <c r="K2301" s="9">
        <v>263.33</v>
      </c>
      <c r="L2301" s="9">
        <f>tbl_salesdata[[#This Row],[Units Sold]]*tbl_salesdata[[#This Row],[Unit Cost]]</f>
        <v>220407.21</v>
      </c>
      <c r="M2301" s="9">
        <f>tbl_salesdata[[#This Row],[Units Sold]]*tbl_salesdata[[#This Row],[Unit Price]]</f>
        <v>365936.39999999997</v>
      </c>
      <c r="N2301" s="9">
        <f>tbl_salesdata[[#This Row],[Total Sales]]-tbl_salesdata[[#This Row],[Total Cost]]</f>
        <v>145529.18999999997</v>
      </c>
      <c r="O2301">
        <f>tbl_salesdata[[#This Row],[Ship Date]]-tbl_salesdata[[#This Row],[Order Date]]</f>
        <v>5</v>
      </c>
      <c r="P2301">
        <f>WEEKDAY(tbl_salesdata[[#This Row],[Order Date]],2)</f>
        <v>2</v>
      </c>
      <c r="Q2301" t="str">
        <f>TEXT(tbl_salesdata[[#This Row],[Order Date]],"dddd")</f>
        <v>Tuesday</v>
      </c>
      <c r="R2301" t="str">
        <f>IF(tbl_salesdata[[#This Row],[Weekdaynum]]&gt;5,"Yes","No")</f>
        <v>No</v>
      </c>
    </row>
    <row r="2302" spans="1:18" hidden="1" x14ac:dyDescent="0.35">
      <c r="A2302">
        <v>238683831</v>
      </c>
      <c r="B2302" s="3">
        <v>42067</v>
      </c>
      <c r="C2302" s="3">
        <v>42071</v>
      </c>
      <c r="D2302" t="s">
        <v>41</v>
      </c>
      <c r="E2302" t="s">
        <v>29</v>
      </c>
      <c r="F2302" t="s">
        <v>25</v>
      </c>
      <c r="G2302" t="s">
        <v>14</v>
      </c>
      <c r="H2302" t="s">
        <v>34</v>
      </c>
      <c r="I2302" s="9">
        <v>705</v>
      </c>
      <c r="J2302" s="9">
        <v>205.7</v>
      </c>
      <c r="K2302" s="9">
        <v>117.11</v>
      </c>
      <c r="L2302" s="9">
        <f>tbl_salesdata[[#This Row],[Units Sold]]*tbl_salesdata[[#This Row],[Unit Cost]]</f>
        <v>82562.55</v>
      </c>
      <c r="M2302" s="9">
        <f>tbl_salesdata[[#This Row],[Units Sold]]*tbl_salesdata[[#This Row],[Unit Price]]</f>
        <v>145018.5</v>
      </c>
      <c r="N2302" s="9">
        <f>tbl_salesdata[[#This Row],[Total Sales]]-tbl_salesdata[[#This Row],[Total Cost]]</f>
        <v>62455.95</v>
      </c>
      <c r="O2302">
        <f>tbl_salesdata[[#This Row],[Ship Date]]-tbl_salesdata[[#This Row],[Order Date]]</f>
        <v>4</v>
      </c>
      <c r="P2302">
        <f>WEEKDAY(tbl_salesdata[[#This Row],[Order Date]],2)</f>
        <v>3</v>
      </c>
      <c r="Q2302" t="str">
        <f>TEXT(tbl_salesdata[[#This Row],[Order Date]],"dddd")</f>
        <v>Wednesday</v>
      </c>
      <c r="R2302" t="str">
        <f>IF(tbl_salesdata[[#This Row],[Weekdaynum]]&gt;5,"Yes","No")</f>
        <v>No</v>
      </c>
    </row>
    <row r="2303" spans="1:18" hidden="1" x14ac:dyDescent="0.35">
      <c r="A2303">
        <v>123938930</v>
      </c>
      <c r="B2303" s="3">
        <v>44036</v>
      </c>
      <c r="C2303" s="3">
        <v>44042</v>
      </c>
      <c r="D2303" t="s">
        <v>204</v>
      </c>
      <c r="E2303" t="s">
        <v>21</v>
      </c>
      <c r="F2303" t="s">
        <v>22</v>
      </c>
      <c r="G2303" t="s">
        <v>14</v>
      </c>
      <c r="H2303" t="s">
        <v>15</v>
      </c>
      <c r="I2303" s="9">
        <v>5138</v>
      </c>
      <c r="J2303" s="9">
        <v>47.45</v>
      </c>
      <c r="K2303" s="9">
        <v>31.79</v>
      </c>
      <c r="L2303" s="9">
        <f>tbl_salesdata[[#This Row],[Units Sold]]*tbl_salesdata[[#This Row],[Unit Cost]]</f>
        <v>163337.01999999999</v>
      </c>
      <c r="M2303" s="9">
        <f>tbl_salesdata[[#This Row],[Units Sold]]*tbl_salesdata[[#This Row],[Unit Price]]</f>
        <v>243798.1</v>
      </c>
      <c r="N2303" s="9">
        <f>tbl_salesdata[[#This Row],[Total Sales]]-tbl_salesdata[[#This Row],[Total Cost]]</f>
        <v>80461.080000000016</v>
      </c>
      <c r="O2303">
        <f>tbl_salesdata[[#This Row],[Ship Date]]-tbl_salesdata[[#This Row],[Order Date]]</f>
        <v>6</v>
      </c>
      <c r="P2303">
        <f>WEEKDAY(tbl_salesdata[[#This Row],[Order Date]],2)</f>
        <v>5</v>
      </c>
      <c r="Q2303" t="str">
        <f>TEXT(tbl_salesdata[[#This Row],[Order Date]],"dddd")</f>
        <v>Friday</v>
      </c>
      <c r="R2303" t="str">
        <f>IF(tbl_salesdata[[#This Row],[Weekdaynum]]&gt;5,"Yes","No")</f>
        <v>No</v>
      </c>
    </row>
    <row r="2304" spans="1:18" x14ac:dyDescent="0.35">
      <c r="A2304">
        <v>128071677</v>
      </c>
      <c r="B2304" s="3">
        <v>42301</v>
      </c>
      <c r="C2304" s="3">
        <v>42322</v>
      </c>
      <c r="D2304" t="s">
        <v>143</v>
      </c>
      <c r="E2304" t="s">
        <v>24</v>
      </c>
      <c r="F2304" t="s">
        <v>33</v>
      </c>
      <c r="G2304" t="s">
        <v>18</v>
      </c>
      <c r="H2304" t="s">
        <v>34</v>
      </c>
      <c r="I2304" s="9">
        <v>8110</v>
      </c>
      <c r="J2304" s="9">
        <v>109.28</v>
      </c>
      <c r="K2304" s="9">
        <v>35.840000000000003</v>
      </c>
      <c r="L2304" s="9">
        <f>tbl_salesdata[[#This Row],[Units Sold]]*tbl_salesdata[[#This Row],[Unit Cost]]</f>
        <v>290662.40000000002</v>
      </c>
      <c r="M2304" s="9">
        <f>tbl_salesdata[[#This Row],[Units Sold]]*tbl_salesdata[[#This Row],[Unit Price]]</f>
        <v>886260.8</v>
      </c>
      <c r="N2304" s="9">
        <f>tbl_salesdata[[#This Row],[Total Sales]]-tbl_salesdata[[#This Row],[Total Cost]]</f>
        <v>595598.4</v>
      </c>
      <c r="O2304">
        <f>tbl_salesdata[[#This Row],[Ship Date]]-tbl_salesdata[[#This Row],[Order Date]]</f>
        <v>21</v>
      </c>
      <c r="P2304">
        <f>WEEKDAY(tbl_salesdata[[#This Row],[Order Date]],2)</f>
        <v>6</v>
      </c>
      <c r="Q2304" t="str">
        <f>TEXT(tbl_salesdata[[#This Row],[Order Date]],"dddd")</f>
        <v>Saturday</v>
      </c>
      <c r="R2304" t="str">
        <f>IF(tbl_salesdata[[#This Row],[Weekdaynum]]&gt;5,"Yes","No")</f>
        <v>Yes</v>
      </c>
    </row>
    <row r="2305" spans="1:18" x14ac:dyDescent="0.35">
      <c r="A2305">
        <v>465031802</v>
      </c>
      <c r="B2305" s="3">
        <v>44534</v>
      </c>
      <c r="C2305" s="3">
        <v>44539</v>
      </c>
      <c r="D2305" t="s">
        <v>92</v>
      </c>
      <c r="E2305" t="s">
        <v>32</v>
      </c>
      <c r="F2305" t="s">
        <v>47</v>
      </c>
      <c r="G2305" t="s">
        <v>18</v>
      </c>
      <c r="H2305" t="s">
        <v>15</v>
      </c>
      <c r="I2305" s="9">
        <v>2099</v>
      </c>
      <c r="J2305" s="9">
        <v>421.89</v>
      </c>
      <c r="K2305" s="9">
        <v>364.69</v>
      </c>
      <c r="L2305" s="9">
        <f>tbl_salesdata[[#This Row],[Units Sold]]*tbl_salesdata[[#This Row],[Unit Cost]]</f>
        <v>765484.30999999994</v>
      </c>
      <c r="M2305" s="9">
        <f>tbl_salesdata[[#This Row],[Units Sold]]*tbl_salesdata[[#This Row],[Unit Price]]</f>
        <v>885547.11</v>
      </c>
      <c r="N2305" s="9">
        <f>tbl_salesdata[[#This Row],[Total Sales]]-tbl_salesdata[[#This Row],[Total Cost]]</f>
        <v>120062.80000000005</v>
      </c>
      <c r="O2305">
        <f>tbl_salesdata[[#This Row],[Ship Date]]-tbl_salesdata[[#This Row],[Order Date]]</f>
        <v>5</v>
      </c>
      <c r="P2305">
        <f>WEEKDAY(tbl_salesdata[[#This Row],[Order Date]],2)</f>
        <v>6</v>
      </c>
      <c r="Q2305" t="str">
        <f>TEXT(tbl_salesdata[[#This Row],[Order Date]],"dddd")</f>
        <v>Saturday</v>
      </c>
      <c r="R2305" t="str">
        <f>IF(tbl_salesdata[[#This Row],[Weekdaynum]]&gt;5,"Yes","No")</f>
        <v>Yes</v>
      </c>
    </row>
    <row r="2306" spans="1:18" hidden="1" x14ac:dyDescent="0.35">
      <c r="A2306">
        <v>233851563</v>
      </c>
      <c r="B2306" s="3">
        <v>44563</v>
      </c>
      <c r="C2306" s="3">
        <v>44569</v>
      </c>
      <c r="D2306" t="s">
        <v>182</v>
      </c>
      <c r="E2306" t="s">
        <v>12</v>
      </c>
      <c r="F2306" t="s">
        <v>47</v>
      </c>
      <c r="G2306" t="s">
        <v>18</v>
      </c>
      <c r="H2306" t="s">
        <v>34</v>
      </c>
      <c r="I2306" s="9">
        <v>729</v>
      </c>
      <c r="J2306" s="9">
        <v>421.89</v>
      </c>
      <c r="K2306" s="9">
        <v>364.69</v>
      </c>
      <c r="L2306" s="9">
        <f>tbl_salesdata[[#This Row],[Units Sold]]*tbl_salesdata[[#This Row],[Unit Cost]]</f>
        <v>265859.01</v>
      </c>
      <c r="M2306" s="9">
        <f>tbl_salesdata[[#This Row],[Units Sold]]*tbl_salesdata[[#This Row],[Unit Price]]</f>
        <v>307557.81</v>
      </c>
      <c r="N2306" s="9">
        <f>tbl_salesdata[[#This Row],[Total Sales]]-tbl_salesdata[[#This Row],[Total Cost]]</f>
        <v>41698.799999999988</v>
      </c>
      <c r="O2306">
        <f>tbl_salesdata[[#This Row],[Ship Date]]-tbl_salesdata[[#This Row],[Order Date]]</f>
        <v>6</v>
      </c>
      <c r="P2306">
        <f>WEEKDAY(tbl_salesdata[[#This Row],[Order Date]],2)</f>
        <v>7</v>
      </c>
      <c r="Q2306" t="str">
        <f>TEXT(tbl_salesdata[[#This Row],[Order Date]],"dddd")</f>
        <v>Sunday</v>
      </c>
      <c r="R2306" t="str">
        <f>IF(tbl_salesdata[[#This Row],[Weekdaynum]]&gt;5,"Yes","No")</f>
        <v>Yes</v>
      </c>
    </row>
    <row r="2307" spans="1:18" hidden="1" x14ac:dyDescent="0.35">
      <c r="A2307">
        <v>889742648</v>
      </c>
      <c r="B2307" s="3">
        <v>44182</v>
      </c>
      <c r="C2307" s="3">
        <v>44187</v>
      </c>
      <c r="D2307" t="s">
        <v>164</v>
      </c>
      <c r="E2307" t="s">
        <v>38</v>
      </c>
      <c r="F2307" t="s">
        <v>40</v>
      </c>
      <c r="G2307" t="s">
        <v>18</v>
      </c>
      <c r="H2307" t="s">
        <v>26</v>
      </c>
      <c r="I2307" s="9">
        <v>3476</v>
      </c>
      <c r="J2307" s="9">
        <v>651.21</v>
      </c>
      <c r="K2307" s="9">
        <v>524.96</v>
      </c>
      <c r="L2307" s="9">
        <f>tbl_salesdata[[#This Row],[Units Sold]]*tbl_salesdata[[#This Row],[Unit Cost]]</f>
        <v>1824760.9600000002</v>
      </c>
      <c r="M2307" s="9">
        <f>tbl_salesdata[[#This Row],[Units Sold]]*tbl_salesdata[[#This Row],[Unit Price]]</f>
        <v>2263605.96</v>
      </c>
      <c r="N2307" s="9">
        <f>tbl_salesdata[[#This Row],[Total Sales]]-tbl_salesdata[[#This Row],[Total Cost]]</f>
        <v>438844.99999999977</v>
      </c>
      <c r="O2307">
        <f>tbl_salesdata[[#This Row],[Ship Date]]-tbl_salesdata[[#This Row],[Order Date]]</f>
        <v>5</v>
      </c>
      <c r="P2307">
        <f>WEEKDAY(tbl_salesdata[[#This Row],[Order Date]],2)</f>
        <v>4</v>
      </c>
      <c r="Q2307" t="str">
        <f>TEXT(tbl_salesdata[[#This Row],[Order Date]],"dddd")</f>
        <v>Thursday</v>
      </c>
      <c r="R2307" t="str">
        <f>IF(tbl_salesdata[[#This Row],[Weekdaynum]]&gt;5,"Yes","No")</f>
        <v>No</v>
      </c>
    </row>
    <row r="2308" spans="1:18" x14ac:dyDescent="0.35">
      <c r="A2308">
        <v>161607444</v>
      </c>
      <c r="B2308" s="3">
        <v>44065</v>
      </c>
      <c r="C2308" s="3">
        <v>44085</v>
      </c>
      <c r="D2308" t="s">
        <v>214</v>
      </c>
      <c r="E2308" t="s">
        <v>21</v>
      </c>
      <c r="F2308" t="s">
        <v>47</v>
      </c>
      <c r="G2308" t="s">
        <v>18</v>
      </c>
      <c r="H2308" t="s">
        <v>26</v>
      </c>
      <c r="I2308" s="9">
        <v>2089</v>
      </c>
      <c r="J2308" s="9">
        <v>421.89</v>
      </c>
      <c r="K2308" s="9">
        <v>364.69</v>
      </c>
      <c r="L2308" s="9">
        <f>tbl_salesdata[[#This Row],[Units Sold]]*tbl_salesdata[[#This Row],[Unit Cost]]</f>
        <v>761837.41</v>
      </c>
      <c r="M2308" s="9">
        <f>tbl_salesdata[[#This Row],[Units Sold]]*tbl_salesdata[[#This Row],[Unit Price]]</f>
        <v>881328.21</v>
      </c>
      <c r="N2308" s="9">
        <f>tbl_salesdata[[#This Row],[Total Sales]]-tbl_salesdata[[#This Row],[Total Cost]]</f>
        <v>119490.79999999993</v>
      </c>
      <c r="O2308">
        <f>tbl_salesdata[[#This Row],[Ship Date]]-tbl_salesdata[[#This Row],[Order Date]]</f>
        <v>20</v>
      </c>
      <c r="P2308">
        <f>WEEKDAY(tbl_salesdata[[#This Row],[Order Date]],2)</f>
        <v>6</v>
      </c>
      <c r="Q2308" t="str">
        <f>TEXT(tbl_salesdata[[#This Row],[Order Date]],"dddd")</f>
        <v>Saturday</v>
      </c>
      <c r="R2308" t="str">
        <f>IF(tbl_salesdata[[#This Row],[Weekdaynum]]&gt;5,"Yes","No")</f>
        <v>Yes</v>
      </c>
    </row>
    <row r="2309" spans="1:18" x14ac:dyDescent="0.35">
      <c r="A2309">
        <v>207307565</v>
      </c>
      <c r="B2309" s="3">
        <v>43449</v>
      </c>
      <c r="C2309" s="3">
        <v>43467</v>
      </c>
      <c r="D2309" t="s">
        <v>63</v>
      </c>
      <c r="E2309" t="s">
        <v>32</v>
      </c>
      <c r="F2309" t="s">
        <v>17</v>
      </c>
      <c r="G2309" t="s">
        <v>18</v>
      </c>
      <c r="H2309" t="s">
        <v>15</v>
      </c>
      <c r="I2309" s="9">
        <v>5770</v>
      </c>
      <c r="J2309" s="9">
        <v>152.58000000000001</v>
      </c>
      <c r="K2309" s="9">
        <v>97.44</v>
      </c>
      <c r="L2309" s="9">
        <f>tbl_salesdata[[#This Row],[Units Sold]]*tbl_salesdata[[#This Row],[Unit Cost]]</f>
        <v>562228.79999999993</v>
      </c>
      <c r="M2309" s="9">
        <f>tbl_salesdata[[#This Row],[Units Sold]]*tbl_salesdata[[#This Row],[Unit Price]]</f>
        <v>880386.60000000009</v>
      </c>
      <c r="N2309" s="9">
        <f>tbl_salesdata[[#This Row],[Total Sales]]-tbl_salesdata[[#This Row],[Total Cost]]</f>
        <v>318157.80000000016</v>
      </c>
      <c r="O2309">
        <f>tbl_salesdata[[#This Row],[Ship Date]]-tbl_salesdata[[#This Row],[Order Date]]</f>
        <v>18</v>
      </c>
      <c r="P2309">
        <f>WEEKDAY(tbl_salesdata[[#This Row],[Order Date]],2)</f>
        <v>6</v>
      </c>
      <c r="Q2309" t="str">
        <f>TEXT(tbl_salesdata[[#This Row],[Order Date]],"dddd")</f>
        <v>Saturday</v>
      </c>
      <c r="R2309" t="str">
        <f>IF(tbl_salesdata[[#This Row],[Weekdaynum]]&gt;5,"Yes","No")</f>
        <v>Yes</v>
      </c>
    </row>
    <row r="2310" spans="1:18" hidden="1" x14ac:dyDescent="0.35">
      <c r="A2310">
        <v>368985116</v>
      </c>
      <c r="B2310" s="3">
        <v>44067</v>
      </c>
      <c r="C2310" s="3">
        <v>44081</v>
      </c>
      <c r="D2310" t="s">
        <v>157</v>
      </c>
      <c r="E2310" t="s">
        <v>24</v>
      </c>
      <c r="F2310" t="s">
        <v>22</v>
      </c>
      <c r="G2310" t="s">
        <v>14</v>
      </c>
      <c r="H2310" t="s">
        <v>19</v>
      </c>
      <c r="I2310" s="9">
        <v>9750</v>
      </c>
      <c r="J2310" s="9">
        <v>47.45</v>
      </c>
      <c r="K2310" s="9">
        <v>31.79</v>
      </c>
      <c r="L2310" s="9">
        <f>tbl_salesdata[[#This Row],[Units Sold]]*tbl_salesdata[[#This Row],[Unit Cost]]</f>
        <v>309952.5</v>
      </c>
      <c r="M2310" s="9">
        <f>tbl_salesdata[[#This Row],[Units Sold]]*tbl_salesdata[[#This Row],[Unit Price]]</f>
        <v>462637.5</v>
      </c>
      <c r="N2310" s="9">
        <f>tbl_salesdata[[#This Row],[Total Sales]]-tbl_salesdata[[#This Row],[Total Cost]]</f>
        <v>152685</v>
      </c>
      <c r="O2310">
        <f>tbl_salesdata[[#This Row],[Ship Date]]-tbl_salesdata[[#This Row],[Order Date]]</f>
        <v>14</v>
      </c>
      <c r="P2310">
        <f>WEEKDAY(tbl_salesdata[[#This Row],[Order Date]],2)</f>
        <v>1</v>
      </c>
      <c r="Q2310" t="str">
        <f>TEXT(tbl_salesdata[[#This Row],[Order Date]],"dddd")</f>
        <v>Monday</v>
      </c>
      <c r="R2310" t="str">
        <f>IF(tbl_salesdata[[#This Row],[Weekdaynum]]&gt;5,"Yes","No")</f>
        <v>No</v>
      </c>
    </row>
    <row r="2311" spans="1:18" hidden="1" x14ac:dyDescent="0.35">
      <c r="A2311">
        <v>171293437</v>
      </c>
      <c r="B2311" s="3">
        <v>44775</v>
      </c>
      <c r="C2311" s="3">
        <v>44788</v>
      </c>
      <c r="D2311" t="s">
        <v>219</v>
      </c>
      <c r="E2311" t="s">
        <v>38</v>
      </c>
      <c r="F2311" t="s">
        <v>68</v>
      </c>
      <c r="G2311" t="s">
        <v>14</v>
      </c>
      <c r="H2311" t="s">
        <v>34</v>
      </c>
      <c r="I2311" s="9">
        <v>8389</v>
      </c>
      <c r="J2311" s="9">
        <v>154.06</v>
      </c>
      <c r="K2311" s="9">
        <v>90.93</v>
      </c>
      <c r="L2311" s="9">
        <f>tbl_salesdata[[#This Row],[Units Sold]]*tbl_salesdata[[#This Row],[Unit Cost]]</f>
        <v>762811.77</v>
      </c>
      <c r="M2311" s="9">
        <f>tbl_salesdata[[#This Row],[Units Sold]]*tbl_salesdata[[#This Row],[Unit Price]]</f>
        <v>1292409.3400000001</v>
      </c>
      <c r="N2311" s="9">
        <f>tbl_salesdata[[#This Row],[Total Sales]]-tbl_salesdata[[#This Row],[Total Cost]]</f>
        <v>529597.57000000007</v>
      </c>
      <c r="O2311">
        <f>tbl_salesdata[[#This Row],[Ship Date]]-tbl_salesdata[[#This Row],[Order Date]]</f>
        <v>13</v>
      </c>
      <c r="P2311">
        <f>WEEKDAY(tbl_salesdata[[#This Row],[Order Date]],2)</f>
        <v>2</v>
      </c>
      <c r="Q2311" t="str">
        <f>TEXT(tbl_salesdata[[#This Row],[Order Date]],"dddd")</f>
        <v>Tuesday</v>
      </c>
      <c r="R2311" t="str">
        <f>IF(tbl_salesdata[[#This Row],[Weekdaynum]]&gt;5,"Yes","No")</f>
        <v>No</v>
      </c>
    </row>
    <row r="2312" spans="1:18" hidden="1" x14ac:dyDescent="0.35">
      <c r="A2312">
        <v>765015637</v>
      </c>
      <c r="B2312" s="3">
        <v>44839</v>
      </c>
      <c r="C2312" s="3">
        <v>44858</v>
      </c>
      <c r="D2312" t="s">
        <v>170</v>
      </c>
      <c r="E2312" t="s">
        <v>12</v>
      </c>
      <c r="F2312" t="s">
        <v>13</v>
      </c>
      <c r="G2312" t="s">
        <v>18</v>
      </c>
      <c r="H2312" t="s">
        <v>34</v>
      </c>
      <c r="I2312" s="9">
        <v>3982</v>
      </c>
      <c r="J2312" s="9">
        <v>255.28</v>
      </c>
      <c r="K2312" s="9">
        <v>159.41999999999999</v>
      </c>
      <c r="L2312" s="9">
        <f>tbl_salesdata[[#This Row],[Units Sold]]*tbl_salesdata[[#This Row],[Unit Cost]]</f>
        <v>634810.43999999994</v>
      </c>
      <c r="M2312" s="9">
        <f>tbl_salesdata[[#This Row],[Units Sold]]*tbl_salesdata[[#This Row],[Unit Price]]</f>
        <v>1016524.96</v>
      </c>
      <c r="N2312" s="9">
        <f>tbl_salesdata[[#This Row],[Total Sales]]-tbl_salesdata[[#This Row],[Total Cost]]</f>
        <v>381714.52</v>
      </c>
      <c r="O2312">
        <f>tbl_salesdata[[#This Row],[Ship Date]]-tbl_salesdata[[#This Row],[Order Date]]</f>
        <v>19</v>
      </c>
      <c r="P2312">
        <f>WEEKDAY(tbl_salesdata[[#This Row],[Order Date]],2)</f>
        <v>3</v>
      </c>
      <c r="Q2312" t="str">
        <f>TEXT(tbl_salesdata[[#This Row],[Order Date]],"dddd")</f>
        <v>Wednesday</v>
      </c>
      <c r="R2312" t="str">
        <f>IF(tbl_salesdata[[#This Row],[Weekdaynum]]&gt;5,"Yes","No")</f>
        <v>No</v>
      </c>
    </row>
    <row r="2313" spans="1:18" hidden="1" x14ac:dyDescent="0.35">
      <c r="A2313">
        <v>937700545</v>
      </c>
      <c r="B2313" s="3">
        <v>44657</v>
      </c>
      <c r="C2313" s="3">
        <v>44661</v>
      </c>
      <c r="D2313" t="s">
        <v>164</v>
      </c>
      <c r="E2313" t="s">
        <v>38</v>
      </c>
      <c r="F2313" t="s">
        <v>68</v>
      </c>
      <c r="G2313" t="s">
        <v>14</v>
      </c>
      <c r="H2313" t="s">
        <v>15</v>
      </c>
      <c r="I2313" s="9">
        <v>5284</v>
      </c>
      <c r="J2313" s="9">
        <v>154.06</v>
      </c>
      <c r="K2313" s="9">
        <v>90.93</v>
      </c>
      <c r="L2313" s="9">
        <f>tbl_salesdata[[#This Row],[Units Sold]]*tbl_salesdata[[#This Row],[Unit Cost]]</f>
        <v>480474.12000000005</v>
      </c>
      <c r="M2313" s="9">
        <f>tbl_salesdata[[#This Row],[Units Sold]]*tbl_salesdata[[#This Row],[Unit Price]]</f>
        <v>814053.04</v>
      </c>
      <c r="N2313" s="9">
        <f>tbl_salesdata[[#This Row],[Total Sales]]-tbl_salesdata[[#This Row],[Total Cost]]</f>
        <v>333578.92</v>
      </c>
      <c r="O2313">
        <f>tbl_salesdata[[#This Row],[Ship Date]]-tbl_salesdata[[#This Row],[Order Date]]</f>
        <v>4</v>
      </c>
      <c r="P2313">
        <f>WEEKDAY(tbl_salesdata[[#This Row],[Order Date]],2)</f>
        <v>3</v>
      </c>
      <c r="Q2313" t="str">
        <f>TEXT(tbl_salesdata[[#This Row],[Order Date]],"dddd")</f>
        <v>Wednesday</v>
      </c>
      <c r="R2313" t="str">
        <f>IF(tbl_salesdata[[#This Row],[Weekdaynum]]&gt;5,"Yes","No")</f>
        <v>No</v>
      </c>
    </row>
    <row r="2314" spans="1:18" hidden="1" x14ac:dyDescent="0.35">
      <c r="A2314">
        <v>897209489</v>
      </c>
      <c r="B2314" s="3">
        <v>43399</v>
      </c>
      <c r="C2314" s="3">
        <v>43419</v>
      </c>
      <c r="D2314" t="s">
        <v>209</v>
      </c>
      <c r="E2314" t="s">
        <v>32</v>
      </c>
      <c r="F2314" t="s">
        <v>30</v>
      </c>
      <c r="G2314" t="s">
        <v>18</v>
      </c>
      <c r="H2314" t="s">
        <v>34</v>
      </c>
      <c r="I2314" s="9">
        <v>3081</v>
      </c>
      <c r="J2314" s="9">
        <v>81.73</v>
      </c>
      <c r="K2314" s="9">
        <v>56.67</v>
      </c>
      <c r="L2314" s="9">
        <f>tbl_salesdata[[#This Row],[Units Sold]]*tbl_salesdata[[#This Row],[Unit Cost]]</f>
        <v>174600.27000000002</v>
      </c>
      <c r="M2314" s="9">
        <f>tbl_salesdata[[#This Row],[Units Sold]]*tbl_salesdata[[#This Row],[Unit Price]]</f>
        <v>251810.13</v>
      </c>
      <c r="N2314" s="9">
        <f>tbl_salesdata[[#This Row],[Total Sales]]-tbl_salesdata[[#This Row],[Total Cost]]</f>
        <v>77209.859999999986</v>
      </c>
      <c r="O2314">
        <f>tbl_salesdata[[#This Row],[Ship Date]]-tbl_salesdata[[#This Row],[Order Date]]</f>
        <v>20</v>
      </c>
      <c r="P2314">
        <f>WEEKDAY(tbl_salesdata[[#This Row],[Order Date]],2)</f>
        <v>5</v>
      </c>
      <c r="Q2314" t="str">
        <f>TEXT(tbl_salesdata[[#This Row],[Order Date]],"dddd")</f>
        <v>Friday</v>
      </c>
      <c r="R2314" t="str">
        <f>IF(tbl_salesdata[[#This Row],[Weekdaynum]]&gt;5,"Yes","No")</f>
        <v>No</v>
      </c>
    </row>
    <row r="2315" spans="1:18" hidden="1" x14ac:dyDescent="0.35">
      <c r="A2315">
        <v>921716296</v>
      </c>
      <c r="B2315" s="3">
        <v>43937</v>
      </c>
      <c r="C2315" s="3">
        <v>43955</v>
      </c>
      <c r="D2315" t="s">
        <v>105</v>
      </c>
      <c r="E2315" t="s">
        <v>12</v>
      </c>
      <c r="F2315" t="s">
        <v>22</v>
      </c>
      <c r="G2315" t="s">
        <v>14</v>
      </c>
      <c r="H2315" t="s">
        <v>34</v>
      </c>
      <c r="I2315" s="9">
        <v>5189</v>
      </c>
      <c r="J2315" s="9">
        <v>47.45</v>
      </c>
      <c r="K2315" s="9">
        <v>31.79</v>
      </c>
      <c r="L2315" s="9">
        <f>tbl_salesdata[[#This Row],[Units Sold]]*tbl_salesdata[[#This Row],[Unit Cost]]</f>
        <v>164958.31</v>
      </c>
      <c r="M2315" s="9">
        <f>tbl_salesdata[[#This Row],[Units Sold]]*tbl_salesdata[[#This Row],[Unit Price]]</f>
        <v>246218.05000000002</v>
      </c>
      <c r="N2315" s="9">
        <f>tbl_salesdata[[#This Row],[Total Sales]]-tbl_salesdata[[#This Row],[Total Cost]]</f>
        <v>81259.74000000002</v>
      </c>
      <c r="O2315">
        <f>tbl_salesdata[[#This Row],[Ship Date]]-tbl_salesdata[[#This Row],[Order Date]]</f>
        <v>18</v>
      </c>
      <c r="P2315">
        <f>WEEKDAY(tbl_salesdata[[#This Row],[Order Date]],2)</f>
        <v>4</v>
      </c>
      <c r="Q2315" t="str">
        <f>TEXT(tbl_salesdata[[#This Row],[Order Date]],"dddd")</f>
        <v>Thursday</v>
      </c>
      <c r="R2315" t="str">
        <f>IF(tbl_salesdata[[#This Row],[Weekdaynum]]&gt;5,"Yes","No")</f>
        <v>No</v>
      </c>
    </row>
    <row r="2316" spans="1:18" x14ac:dyDescent="0.35">
      <c r="A2316">
        <v>728255212</v>
      </c>
      <c r="B2316" s="3">
        <v>42826</v>
      </c>
      <c r="C2316" s="3">
        <v>42846</v>
      </c>
      <c r="D2316" t="s">
        <v>66</v>
      </c>
      <c r="E2316" t="s">
        <v>38</v>
      </c>
      <c r="F2316" t="s">
        <v>17</v>
      </c>
      <c r="G2316" t="s">
        <v>18</v>
      </c>
      <c r="H2316" t="s">
        <v>34</v>
      </c>
      <c r="I2316" s="9">
        <v>5755</v>
      </c>
      <c r="J2316" s="9">
        <v>152.58000000000001</v>
      </c>
      <c r="K2316" s="9">
        <v>97.44</v>
      </c>
      <c r="L2316" s="9">
        <f>tbl_salesdata[[#This Row],[Units Sold]]*tbl_salesdata[[#This Row],[Unit Cost]]</f>
        <v>560767.19999999995</v>
      </c>
      <c r="M2316" s="9">
        <f>tbl_salesdata[[#This Row],[Units Sold]]*tbl_salesdata[[#This Row],[Unit Price]]</f>
        <v>878097.9</v>
      </c>
      <c r="N2316" s="9">
        <f>tbl_salesdata[[#This Row],[Total Sales]]-tbl_salesdata[[#This Row],[Total Cost]]</f>
        <v>317330.70000000007</v>
      </c>
      <c r="O2316">
        <f>tbl_salesdata[[#This Row],[Ship Date]]-tbl_salesdata[[#This Row],[Order Date]]</f>
        <v>20</v>
      </c>
      <c r="P2316">
        <f>WEEKDAY(tbl_salesdata[[#This Row],[Order Date]],2)</f>
        <v>6</v>
      </c>
      <c r="Q2316" t="str">
        <f>TEXT(tbl_salesdata[[#This Row],[Order Date]],"dddd")</f>
        <v>Saturday</v>
      </c>
      <c r="R2316" t="str">
        <f>IF(tbl_salesdata[[#This Row],[Weekdaynum]]&gt;5,"Yes","No")</f>
        <v>Yes</v>
      </c>
    </row>
    <row r="2317" spans="1:18" hidden="1" x14ac:dyDescent="0.35">
      <c r="A2317">
        <v>829981315</v>
      </c>
      <c r="B2317" s="3">
        <v>43352</v>
      </c>
      <c r="C2317" s="3">
        <v>43372</v>
      </c>
      <c r="D2317" t="s">
        <v>177</v>
      </c>
      <c r="E2317" t="s">
        <v>24</v>
      </c>
      <c r="F2317" t="s">
        <v>22</v>
      </c>
      <c r="G2317" t="s">
        <v>18</v>
      </c>
      <c r="H2317" t="s">
        <v>26</v>
      </c>
      <c r="I2317" s="9">
        <v>8770</v>
      </c>
      <c r="J2317" s="9">
        <v>47.45</v>
      </c>
      <c r="K2317" s="9">
        <v>31.79</v>
      </c>
      <c r="L2317" s="9">
        <f>tbl_salesdata[[#This Row],[Units Sold]]*tbl_salesdata[[#This Row],[Unit Cost]]</f>
        <v>278798.3</v>
      </c>
      <c r="M2317" s="9">
        <f>tbl_salesdata[[#This Row],[Units Sold]]*tbl_salesdata[[#This Row],[Unit Price]]</f>
        <v>416136.5</v>
      </c>
      <c r="N2317" s="9">
        <f>tbl_salesdata[[#This Row],[Total Sales]]-tbl_salesdata[[#This Row],[Total Cost]]</f>
        <v>137338.20000000001</v>
      </c>
      <c r="O2317">
        <f>tbl_salesdata[[#This Row],[Ship Date]]-tbl_salesdata[[#This Row],[Order Date]]</f>
        <v>20</v>
      </c>
      <c r="P2317">
        <f>WEEKDAY(tbl_salesdata[[#This Row],[Order Date]],2)</f>
        <v>7</v>
      </c>
      <c r="Q2317" t="str">
        <f>TEXT(tbl_salesdata[[#This Row],[Order Date]],"dddd")</f>
        <v>Sunday</v>
      </c>
      <c r="R2317" t="str">
        <f>IF(tbl_salesdata[[#This Row],[Weekdaynum]]&gt;5,"Yes","No")</f>
        <v>Yes</v>
      </c>
    </row>
    <row r="2318" spans="1:18" hidden="1" x14ac:dyDescent="0.35">
      <c r="A2318">
        <v>271649682</v>
      </c>
      <c r="B2318" s="3">
        <v>42300</v>
      </c>
      <c r="C2318" s="3">
        <v>42308</v>
      </c>
      <c r="D2318" t="s">
        <v>186</v>
      </c>
      <c r="E2318" t="s">
        <v>38</v>
      </c>
      <c r="F2318" t="s">
        <v>30</v>
      </c>
      <c r="G2318" t="s">
        <v>14</v>
      </c>
      <c r="H2318" t="s">
        <v>15</v>
      </c>
      <c r="I2318" s="9">
        <v>6032</v>
      </c>
      <c r="J2318" s="9">
        <v>81.73</v>
      </c>
      <c r="K2318" s="9">
        <v>56.67</v>
      </c>
      <c r="L2318" s="9">
        <f>tbl_salesdata[[#This Row],[Units Sold]]*tbl_salesdata[[#This Row],[Unit Cost]]</f>
        <v>341833.44</v>
      </c>
      <c r="M2318" s="9">
        <f>tbl_salesdata[[#This Row],[Units Sold]]*tbl_salesdata[[#This Row],[Unit Price]]</f>
        <v>492995.36000000004</v>
      </c>
      <c r="N2318" s="9">
        <f>tbl_salesdata[[#This Row],[Total Sales]]-tbl_salesdata[[#This Row],[Total Cost]]</f>
        <v>151161.92000000004</v>
      </c>
      <c r="O2318">
        <f>tbl_salesdata[[#This Row],[Ship Date]]-tbl_salesdata[[#This Row],[Order Date]]</f>
        <v>8</v>
      </c>
      <c r="P2318">
        <f>WEEKDAY(tbl_salesdata[[#This Row],[Order Date]],2)</f>
        <v>5</v>
      </c>
      <c r="Q2318" t="str">
        <f>TEXT(tbl_salesdata[[#This Row],[Order Date]],"dddd")</f>
        <v>Friday</v>
      </c>
      <c r="R2318" t="str">
        <f>IF(tbl_salesdata[[#This Row],[Weekdaynum]]&gt;5,"Yes","No")</f>
        <v>No</v>
      </c>
    </row>
    <row r="2319" spans="1:18" hidden="1" x14ac:dyDescent="0.35">
      <c r="A2319">
        <v>694136226</v>
      </c>
      <c r="B2319" s="3">
        <v>42871</v>
      </c>
      <c r="C2319" s="3">
        <v>42875</v>
      </c>
      <c r="D2319" t="s">
        <v>134</v>
      </c>
      <c r="E2319" t="s">
        <v>38</v>
      </c>
      <c r="F2319" t="s">
        <v>56</v>
      </c>
      <c r="G2319" t="s">
        <v>14</v>
      </c>
      <c r="H2319" t="s">
        <v>15</v>
      </c>
      <c r="I2319" s="9">
        <v>9189</v>
      </c>
      <c r="J2319" s="9">
        <v>9.33</v>
      </c>
      <c r="K2319" s="9">
        <v>6.92</v>
      </c>
      <c r="L2319" s="9">
        <f>tbl_salesdata[[#This Row],[Units Sold]]*tbl_salesdata[[#This Row],[Unit Cost]]</f>
        <v>63587.88</v>
      </c>
      <c r="M2319" s="9">
        <f>tbl_salesdata[[#This Row],[Units Sold]]*tbl_salesdata[[#This Row],[Unit Price]]</f>
        <v>85733.37</v>
      </c>
      <c r="N2319" s="9">
        <f>tbl_salesdata[[#This Row],[Total Sales]]-tbl_salesdata[[#This Row],[Total Cost]]</f>
        <v>22145.489999999998</v>
      </c>
      <c r="O2319">
        <f>tbl_salesdata[[#This Row],[Ship Date]]-tbl_salesdata[[#This Row],[Order Date]]</f>
        <v>4</v>
      </c>
      <c r="P2319">
        <f>WEEKDAY(tbl_salesdata[[#This Row],[Order Date]],2)</f>
        <v>2</v>
      </c>
      <c r="Q2319" t="str">
        <f>TEXT(tbl_salesdata[[#This Row],[Order Date]],"dddd")</f>
        <v>Tuesday</v>
      </c>
      <c r="R2319" t="str">
        <f>IF(tbl_salesdata[[#This Row],[Weekdaynum]]&gt;5,"Yes","No")</f>
        <v>No</v>
      </c>
    </row>
    <row r="2320" spans="1:18" hidden="1" x14ac:dyDescent="0.35">
      <c r="A2320">
        <v>477177274</v>
      </c>
      <c r="B2320" s="3">
        <v>44036</v>
      </c>
      <c r="C2320" s="3">
        <v>44049</v>
      </c>
      <c r="D2320" t="s">
        <v>87</v>
      </c>
      <c r="E2320" t="s">
        <v>24</v>
      </c>
      <c r="F2320" t="s">
        <v>30</v>
      </c>
      <c r="G2320" t="s">
        <v>14</v>
      </c>
      <c r="H2320" t="s">
        <v>26</v>
      </c>
      <c r="I2320" s="9">
        <v>6214</v>
      </c>
      <c r="J2320" s="9">
        <v>81.73</v>
      </c>
      <c r="K2320" s="9">
        <v>56.67</v>
      </c>
      <c r="L2320" s="9">
        <f>tbl_salesdata[[#This Row],[Units Sold]]*tbl_salesdata[[#This Row],[Unit Cost]]</f>
        <v>352147.38</v>
      </c>
      <c r="M2320" s="9">
        <f>tbl_salesdata[[#This Row],[Units Sold]]*tbl_salesdata[[#This Row],[Unit Price]]</f>
        <v>507870.22000000003</v>
      </c>
      <c r="N2320" s="9">
        <f>tbl_salesdata[[#This Row],[Total Sales]]-tbl_salesdata[[#This Row],[Total Cost]]</f>
        <v>155722.84000000003</v>
      </c>
      <c r="O2320">
        <f>tbl_salesdata[[#This Row],[Ship Date]]-tbl_salesdata[[#This Row],[Order Date]]</f>
        <v>13</v>
      </c>
      <c r="P2320">
        <f>WEEKDAY(tbl_salesdata[[#This Row],[Order Date]],2)</f>
        <v>5</v>
      </c>
      <c r="Q2320" t="str">
        <f>TEXT(tbl_salesdata[[#This Row],[Order Date]],"dddd")</f>
        <v>Friday</v>
      </c>
      <c r="R2320" t="str">
        <f>IF(tbl_salesdata[[#This Row],[Weekdaynum]]&gt;5,"Yes","No")</f>
        <v>No</v>
      </c>
    </row>
    <row r="2321" spans="1:18" hidden="1" x14ac:dyDescent="0.35">
      <c r="A2321">
        <v>770821654</v>
      </c>
      <c r="B2321" s="3">
        <v>43307</v>
      </c>
      <c r="C2321" s="3">
        <v>43317</v>
      </c>
      <c r="D2321" t="s">
        <v>144</v>
      </c>
      <c r="E2321" t="s">
        <v>21</v>
      </c>
      <c r="F2321" t="s">
        <v>40</v>
      </c>
      <c r="G2321" t="s">
        <v>18</v>
      </c>
      <c r="H2321" t="s">
        <v>19</v>
      </c>
      <c r="I2321" s="9">
        <v>2112</v>
      </c>
      <c r="J2321" s="9">
        <v>651.21</v>
      </c>
      <c r="K2321" s="9">
        <v>524.96</v>
      </c>
      <c r="L2321" s="9">
        <f>tbl_salesdata[[#This Row],[Units Sold]]*tbl_salesdata[[#This Row],[Unit Cost]]</f>
        <v>1108715.52</v>
      </c>
      <c r="M2321" s="9">
        <f>tbl_salesdata[[#This Row],[Units Sold]]*tbl_salesdata[[#This Row],[Unit Price]]</f>
        <v>1375355.52</v>
      </c>
      <c r="N2321" s="9">
        <f>tbl_salesdata[[#This Row],[Total Sales]]-tbl_salesdata[[#This Row],[Total Cost]]</f>
        <v>266640</v>
      </c>
      <c r="O2321">
        <f>tbl_salesdata[[#This Row],[Ship Date]]-tbl_salesdata[[#This Row],[Order Date]]</f>
        <v>10</v>
      </c>
      <c r="P2321">
        <f>WEEKDAY(tbl_salesdata[[#This Row],[Order Date]],2)</f>
        <v>4</v>
      </c>
      <c r="Q2321" t="str">
        <f>TEXT(tbl_salesdata[[#This Row],[Order Date]],"dddd")</f>
        <v>Thursday</v>
      </c>
      <c r="R2321" t="str">
        <f>IF(tbl_salesdata[[#This Row],[Weekdaynum]]&gt;5,"Yes","No")</f>
        <v>No</v>
      </c>
    </row>
    <row r="2322" spans="1:18" hidden="1" x14ac:dyDescent="0.35">
      <c r="A2322">
        <v>545430696</v>
      </c>
      <c r="B2322" s="3">
        <v>43432</v>
      </c>
      <c r="C2322" s="3">
        <v>43437</v>
      </c>
      <c r="D2322" t="s">
        <v>134</v>
      </c>
      <c r="E2322" t="s">
        <v>38</v>
      </c>
      <c r="F2322" t="s">
        <v>56</v>
      </c>
      <c r="G2322" t="s">
        <v>14</v>
      </c>
      <c r="H2322" t="s">
        <v>15</v>
      </c>
      <c r="I2322" s="9">
        <v>3918</v>
      </c>
      <c r="J2322" s="9">
        <v>9.33</v>
      </c>
      <c r="K2322" s="9">
        <v>6.92</v>
      </c>
      <c r="L2322" s="9">
        <f>tbl_salesdata[[#This Row],[Units Sold]]*tbl_salesdata[[#This Row],[Unit Cost]]</f>
        <v>27112.560000000001</v>
      </c>
      <c r="M2322" s="9">
        <f>tbl_salesdata[[#This Row],[Units Sold]]*tbl_salesdata[[#This Row],[Unit Price]]</f>
        <v>36554.94</v>
      </c>
      <c r="N2322" s="9">
        <f>tbl_salesdata[[#This Row],[Total Sales]]-tbl_salesdata[[#This Row],[Total Cost]]</f>
        <v>9442.380000000001</v>
      </c>
      <c r="O2322">
        <f>tbl_salesdata[[#This Row],[Ship Date]]-tbl_salesdata[[#This Row],[Order Date]]</f>
        <v>5</v>
      </c>
      <c r="P2322">
        <f>WEEKDAY(tbl_salesdata[[#This Row],[Order Date]],2)</f>
        <v>3</v>
      </c>
      <c r="Q2322" t="str">
        <f>TEXT(tbl_salesdata[[#This Row],[Order Date]],"dddd")</f>
        <v>Wednesday</v>
      </c>
      <c r="R2322" t="str">
        <f>IF(tbl_salesdata[[#This Row],[Weekdaynum]]&gt;5,"Yes","No")</f>
        <v>No</v>
      </c>
    </row>
    <row r="2323" spans="1:18" hidden="1" x14ac:dyDescent="0.35">
      <c r="A2323">
        <v>641678225</v>
      </c>
      <c r="B2323" s="3">
        <v>42933</v>
      </c>
      <c r="C2323" s="3">
        <v>42948</v>
      </c>
      <c r="D2323" t="s">
        <v>31</v>
      </c>
      <c r="E2323" t="s">
        <v>32</v>
      </c>
      <c r="F2323" t="s">
        <v>33</v>
      </c>
      <c r="G2323" t="s">
        <v>14</v>
      </c>
      <c r="H2323" t="s">
        <v>15</v>
      </c>
      <c r="I2323" s="9">
        <v>5701</v>
      </c>
      <c r="J2323" s="9">
        <v>109.28</v>
      </c>
      <c r="K2323" s="9">
        <v>35.840000000000003</v>
      </c>
      <c r="L2323" s="9">
        <f>tbl_salesdata[[#This Row],[Units Sold]]*tbl_salesdata[[#This Row],[Unit Cost]]</f>
        <v>204323.84000000003</v>
      </c>
      <c r="M2323" s="9">
        <f>tbl_salesdata[[#This Row],[Units Sold]]*tbl_salesdata[[#This Row],[Unit Price]]</f>
        <v>623005.28</v>
      </c>
      <c r="N2323" s="9">
        <f>tbl_salesdata[[#This Row],[Total Sales]]-tbl_salesdata[[#This Row],[Total Cost]]</f>
        <v>418681.44</v>
      </c>
      <c r="O2323">
        <f>tbl_salesdata[[#This Row],[Ship Date]]-tbl_salesdata[[#This Row],[Order Date]]</f>
        <v>15</v>
      </c>
      <c r="P2323">
        <f>WEEKDAY(tbl_salesdata[[#This Row],[Order Date]],2)</f>
        <v>1</v>
      </c>
      <c r="Q2323" t="str">
        <f>TEXT(tbl_salesdata[[#This Row],[Order Date]],"dddd")</f>
        <v>Monday</v>
      </c>
      <c r="R2323" t="str">
        <f>IF(tbl_salesdata[[#This Row],[Weekdaynum]]&gt;5,"Yes","No")</f>
        <v>No</v>
      </c>
    </row>
    <row r="2324" spans="1:18" hidden="1" x14ac:dyDescent="0.35">
      <c r="A2324">
        <v>620550572</v>
      </c>
      <c r="B2324" s="3">
        <v>43956</v>
      </c>
      <c r="C2324" s="3">
        <v>43974</v>
      </c>
      <c r="D2324" t="s">
        <v>88</v>
      </c>
      <c r="E2324" t="s">
        <v>38</v>
      </c>
      <c r="F2324" t="s">
        <v>42</v>
      </c>
      <c r="G2324" t="s">
        <v>14</v>
      </c>
      <c r="H2324" t="s">
        <v>19</v>
      </c>
      <c r="I2324" s="9">
        <v>3559</v>
      </c>
      <c r="J2324" s="9">
        <v>437.2</v>
      </c>
      <c r="K2324" s="9">
        <v>263.33</v>
      </c>
      <c r="L2324" s="9">
        <f>tbl_salesdata[[#This Row],[Units Sold]]*tbl_salesdata[[#This Row],[Unit Cost]]</f>
        <v>937191.47</v>
      </c>
      <c r="M2324" s="9">
        <f>tbl_salesdata[[#This Row],[Units Sold]]*tbl_salesdata[[#This Row],[Unit Price]]</f>
        <v>1555994.8</v>
      </c>
      <c r="N2324" s="9">
        <f>tbl_salesdata[[#This Row],[Total Sales]]-tbl_salesdata[[#This Row],[Total Cost]]</f>
        <v>618803.33000000007</v>
      </c>
      <c r="O2324">
        <f>tbl_salesdata[[#This Row],[Ship Date]]-tbl_salesdata[[#This Row],[Order Date]]</f>
        <v>18</v>
      </c>
      <c r="P2324">
        <f>WEEKDAY(tbl_salesdata[[#This Row],[Order Date]],2)</f>
        <v>2</v>
      </c>
      <c r="Q2324" t="str">
        <f>TEXT(tbl_salesdata[[#This Row],[Order Date]],"dddd")</f>
        <v>Tuesday</v>
      </c>
      <c r="R2324" t="str">
        <f>IF(tbl_salesdata[[#This Row],[Weekdaynum]]&gt;5,"Yes","No")</f>
        <v>No</v>
      </c>
    </row>
    <row r="2325" spans="1:18" x14ac:dyDescent="0.35">
      <c r="A2325">
        <v>938648116</v>
      </c>
      <c r="B2325" s="3">
        <v>44016</v>
      </c>
      <c r="C2325" s="3">
        <v>44025</v>
      </c>
      <c r="D2325" t="s">
        <v>213</v>
      </c>
      <c r="E2325" t="s">
        <v>38</v>
      </c>
      <c r="F2325" t="s">
        <v>68</v>
      </c>
      <c r="G2325" t="s">
        <v>14</v>
      </c>
      <c r="H2325" t="s">
        <v>34</v>
      </c>
      <c r="I2325" s="9">
        <v>5691</v>
      </c>
      <c r="J2325" s="9">
        <v>154.06</v>
      </c>
      <c r="K2325" s="9">
        <v>90.93</v>
      </c>
      <c r="L2325" s="9">
        <f>tbl_salesdata[[#This Row],[Units Sold]]*tbl_salesdata[[#This Row],[Unit Cost]]</f>
        <v>517482.63000000006</v>
      </c>
      <c r="M2325" s="9">
        <f>tbl_salesdata[[#This Row],[Units Sold]]*tbl_salesdata[[#This Row],[Unit Price]]</f>
        <v>876755.46</v>
      </c>
      <c r="N2325" s="9">
        <f>tbl_salesdata[[#This Row],[Total Sales]]-tbl_salesdata[[#This Row],[Total Cost]]</f>
        <v>359272.8299999999</v>
      </c>
      <c r="O2325">
        <f>tbl_salesdata[[#This Row],[Ship Date]]-tbl_salesdata[[#This Row],[Order Date]]</f>
        <v>9</v>
      </c>
      <c r="P2325">
        <f>WEEKDAY(tbl_salesdata[[#This Row],[Order Date]],2)</f>
        <v>6</v>
      </c>
      <c r="Q2325" t="str">
        <f>TEXT(tbl_salesdata[[#This Row],[Order Date]],"dddd")</f>
        <v>Saturday</v>
      </c>
      <c r="R2325" t="str">
        <f>IF(tbl_salesdata[[#This Row],[Weekdaynum]]&gt;5,"Yes","No")</f>
        <v>Yes</v>
      </c>
    </row>
    <row r="2326" spans="1:18" x14ac:dyDescent="0.35">
      <c r="A2326">
        <v>562419593</v>
      </c>
      <c r="B2326" s="3">
        <v>42623</v>
      </c>
      <c r="C2326" s="3">
        <v>42634</v>
      </c>
      <c r="D2326" t="s">
        <v>53</v>
      </c>
      <c r="E2326" t="s">
        <v>29</v>
      </c>
      <c r="F2326" t="s">
        <v>76</v>
      </c>
      <c r="G2326" t="s">
        <v>18</v>
      </c>
      <c r="H2326" t="s">
        <v>34</v>
      </c>
      <c r="I2326" s="9">
        <v>1311</v>
      </c>
      <c r="J2326" s="9">
        <v>668.27</v>
      </c>
      <c r="K2326" s="9">
        <v>502.54</v>
      </c>
      <c r="L2326" s="9">
        <f>tbl_salesdata[[#This Row],[Units Sold]]*tbl_salesdata[[#This Row],[Unit Cost]]</f>
        <v>658829.94000000006</v>
      </c>
      <c r="M2326" s="9">
        <f>tbl_salesdata[[#This Row],[Units Sold]]*tbl_salesdata[[#This Row],[Unit Price]]</f>
        <v>876101.97</v>
      </c>
      <c r="N2326" s="9">
        <f>tbl_salesdata[[#This Row],[Total Sales]]-tbl_salesdata[[#This Row],[Total Cost]]</f>
        <v>217272.02999999991</v>
      </c>
      <c r="O2326">
        <f>tbl_salesdata[[#This Row],[Ship Date]]-tbl_salesdata[[#This Row],[Order Date]]</f>
        <v>11</v>
      </c>
      <c r="P2326">
        <f>WEEKDAY(tbl_salesdata[[#This Row],[Order Date]],2)</f>
        <v>6</v>
      </c>
      <c r="Q2326" t="str">
        <f>TEXT(tbl_salesdata[[#This Row],[Order Date]],"dddd")</f>
        <v>Saturday</v>
      </c>
      <c r="R2326" t="str">
        <f>IF(tbl_salesdata[[#This Row],[Weekdaynum]]&gt;5,"Yes","No")</f>
        <v>Yes</v>
      </c>
    </row>
    <row r="2327" spans="1:18" hidden="1" x14ac:dyDescent="0.35">
      <c r="A2327">
        <v>117467296</v>
      </c>
      <c r="B2327" s="3">
        <v>43866</v>
      </c>
      <c r="C2327" s="3">
        <v>43882</v>
      </c>
      <c r="D2327" t="s">
        <v>97</v>
      </c>
      <c r="E2327" t="s">
        <v>29</v>
      </c>
      <c r="F2327" t="s">
        <v>40</v>
      </c>
      <c r="G2327" t="s">
        <v>14</v>
      </c>
      <c r="H2327" t="s">
        <v>26</v>
      </c>
      <c r="I2327" s="9">
        <v>38</v>
      </c>
      <c r="J2327" s="9">
        <v>651.21</v>
      </c>
      <c r="K2327" s="9">
        <v>524.96</v>
      </c>
      <c r="L2327" s="9">
        <f>tbl_salesdata[[#This Row],[Units Sold]]*tbl_salesdata[[#This Row],[Unit Cost]]</f>
        <v>19948.480000000003</v>
      </c>
      <c r="M2327" s="9">
        <f>tbl_salesdata[[#This Row],[Units Sold]]*tbl_salesdata[[#This Row],[Unit Price]]</f>
        <v>24745.980000000003</v>
      </c>
      <c r="N2327" s="9">
        <f>tbl_salesdata[[#This Row],[Total Sales]]-tbl_salesdata[[#This Row],[Total Cost]]</f>
        <v>4797.5</v>
      </c>
      <c r="O2327">
        <f>tbl_salesdata[[#This Row],[Ship Date]]-tbl_salesdata[[#This Row],[Order Date]]</f>
        <v>16</v>
      </c>
      <c r="P2327">
        <f>WEEKDAY(tbl_salesdata[[#This Row],[Order Date]],2)</f>
        <v>3</v>
      </c>
      <c r="Q2327" t="str">
        <f>TEXT(tbl_salesdata[[#This Row],[Order Date]],"dddd")</f>
        <v>Wednesday</v>
      </c>
      <c r="R2327" t="str">
        <f>IF(tbl_salesdata[[#This Row],[Weekdaynum]]&gt;5,"Yes","No")</f>
        <v>No</v>
      </c>
    </row>
    <row r="2328" spans="1:18" hidden="1" x14ac:dyDescent="0.35">
      <c r="A2328">
        <v>692952191</v>
      </c>
      <c r="B2328" s="3">
        <v>44179</v>
      </c>
      <c r="C2328" s="3">
        <v>44198</v>
      </c>
      <c r="D2328" t="s">
        <v>115</v>
      </c>
      <c r="E2328" t="s">
        <v>21</v>
      </c>
      <c r="F2328" t="s">
        <v>42</v>
      </c>
      <c r="G2328" t="s">
        <v>14</v>
      </c>
      <c r="H2328" t="s">
        <v>15</v>
      </c>
      <c r="I2328" s="9">
        <v>8807</v>
      </c>
      <c r="J2328" s="9">
        <v>437.2</v>
      </c>
      <c r="K2328" s="9">
        <v>263.33</v>
      </c>
      <c r="L2328" s="9">
        <f>tbl_salesdata[[#This Row],[Units Sold]]*tbl_salesdata[[#This Row],[Unit Cost]]</f>
        <v>2319147.31</v>
      </c>
      <c r="M2328" s="9">
        <f>tbl_salesdata[[#This Row],[Units Sold]]*tbl_salesdata[[#This Row],[Unit Price]]</f>
        <v>3850420.4</v>
      </c>
      <c r="N2328" s="9">
        <f>tbl_salesdata[[#This Row],[Total Sales]]-tbl_salesdata[[#This Row],[Total Cost]]</f>
        <v>1531273.0899999999</v>
      </c>
      <c r="O2328">
        <f>tbl_salesdata[[#This Row],[Ship Date]]-tbl_salesdata[[#This Row],[Order Date]]</f>
        <v>19</v>
      </c>
      <c r="P2328">
        <f>WEEKDAY(tbl_salesdata[[#This Row],[Order Date]],2)</f>
        <v>1</v>
      </c>
      <c r="Q2328" t="str">
        <f>TEXT(tbl_salesdata[[#This Row],[Order Date]],"dddd")</f>
        <v>Monday</v>
      </c>
      <c r="R2328" t="str">
        <f>IF(tbl_salesdata[[#This Row],[Weekdaynum]]&gt;5,"Yes","No")</f>
        <v>No</v>
      </c>
    </row>
    <row r="2329" spans="1:18" hidden="1" x14ac:dyDescent="0.35">
      <c r="A2329">
        <v>910681045</v>
      </c>
      <c r="B2329" s="3">
        <v>44181</v>
      </c>
      <c r="C2329" s="3">
        <v>44185</v>
      </c>
      <c r="D2329" t="s">
        <v>179</v>
      </c>
      <c r="E2329" t="s">
        <v>32</v>
      </c>
      <c r="F2329" t="s">
        <v>42</v>
      </c>
      <c r="G2329" t="s">
        <v>18</v>
      </c>
      <c r="H2329" t="s">
        <v>15</v>
      </c>
      <c r="I2329" s="9">
        <v>9613</v>
      </c>
      <c r="J2329" s="9">
        <v>437.2</v>
      </c>
      <c r="K2329" s="9">
        <v>263.33</v>
      </c>
      <c r="L2329" s="9">
        <f>tbl_salesdata[[#This Row],[Units Sold]]*tbl_salesdata[[#This Row],[Unit Cost]]</f>
        <v>2531391.29</v>
      </c>
      <c r="M2329" s="9">
        <f>tbl_salesdata[[#This Row],[Units Sold]]*tbl_salesdata[[#This Row],[Unit Price]]</f>
        <v>4202803.5999999996</v>
      </c>
      <c r="N2329" s="9">
        <f>tbl_salesdata[[#This Row],[Total Sales]]-tbl_salesdata[[#This Row],[Total Cost]]</f>
        <v>1671412.3099999996</v>
      </c>
      <c r="O2329">
        <f>tbl_salesdata[[#This Row],[Ship Date]]-tbl_salesdata[[#This Row],[Order Date]]</f>
        <v>4</v>
      </c>
      <c r="P2329">
        <f>WEEKDAY(tbl_salesdata[[#This Row],[Order Date]],2)</f>
        <v>3</v>
      </c>
      <c r="Q2329" t="str">
        <f>TEXT(tbl_salesdata[[#This Row],[Order Date]],"dddd")</f>
        <v>Wednesday</v>
      </c>
      <c r="R2329" t="str">
        <f>IF(tbl_salesdata[[#This Row],[Weekdaynum]]&gt;5,"Yes","No")</f>
        <v>No</v>
      </c>
    </row>
    <row r="2330" spans="1:18" hidden="1" x14ac:dyDescent="0.35">
      <c r="A2330">
        <v>303515183</v>
      </c>
      <c r="B2330" s="3">
        <v>43891</v>
      </c>
      <c r="C2330" s="3">
        <v>43909</v>
      </c>
      <c r="D2330" t="s">
        <v>112</v>
      </c>
      <c r="E2330" t="s">
        <v>12</v>
      </c>
      <c r="F2330" t="s">
        <v>68</v>
      </c>
      <c r="G2330" t="s">
        <v>14</v>
      </c>
      <c r="H2330" t="s">
        <v>34</v>
      </c>
      <c r="I2330" s="9">
        <v>5742</v>
      </c>
      <c r="J2330" s="9">
        <v>154.06</v>
      </c>
      <c r="K2330" s="9">
        <v>90.93</v>
      </c>
      <c r="L2330" s="9">
        <f>tbl_salesdata[[#This Row],[Units Sold]]*tbl_salesdata[[#This Row],[Unit Cost]]</f>
        <v>522120.06000000006</v>
      </c>
      <c r="M2330" s="9">
        <f>tbl_salesdata[[#This Row],[Units Sold]]*tbl_salesdata[[#This Row],[Unit Price]]</f>
        <v>884612.52</v>
      </c>
      <c r="N2330" s="9">
        <f>tbl_salesdata[[#This Row],[Total Sales]]-tbl_salesdata[[#This Row],[Total Cost]]</f>
        <v>362492.45999999996</v>
      </c>
      <c r="O2330">
        <f>tbl_salesdata[[#This Row],[Ship Date]]-tbl_salesdata[[#This Row],[Order Date]]</f>
        <v>18</v>
      </c>
      <c r="P2330">
        <f>WEEKDAY(tbl_salesdata[[#This Row],[Order Date]],2)</f>
        <v>7</v>
      </c>
      <c r="Q2330" t="str">
        <f>TEXT(tbl_salesdata[[#This Row],[Order Date]],"dddd")</f>
        <v>Sunday</v>
      </c>
      <c r="R2330" t="str">
        <f>IF(tbl_salesdata[[#This Row],[Weekdaynum]]&gt;5,"Yes","No")</f>
        <v>Yes</v>
      </c>
    </row>
    <row r="2331" spans="1:18" x14ac:dyDescent="0.35">
      <c r="A2331">
        <v>611298453</v>
      </c>
      <c r="B2331" s="3">
        <v>44597</v>
      </c>
      <c r="C2331" s="3">
        <v>44600</v>
      </c>
      <c r="D2331" t="s">
        <v>153</v>
      </c>
      <c r="E2331" t="s">
        <v>38</v>
      </c>
      <c r="F2331" t="s">
        <v>68</v>
      </c>
      <c r="G2331" t="s">
        <v>14</v>
      </c>
      <c r="H2331" t="s">
        <v>34</v>
      </c>
      <c r="I2331" s="9">
        <v>5652</v>
      </c>
      <c r="J2331" s="9">
        <v>154.06</v>
      </c>
      <c r="K2331" s="9">
        <v>90.93</v>
      </c>
      <c r="L2331" s="9">
        <f>tbl_salesdata[[#This Row],[Units Sold]]*tbl_salesdata[[#This Row],[Unit Cost]]</f>
        <v>513936.36000000004</v>
      </c>
      <c r="M2331" s="9">
        <f>tbl_salesdata[[#This Row],[Units Sold]]*tbl_salesdata[[#This Row],[Unit Price]]</f>
        <v>870747.12</v>
      </c>
      <c r="N2331" s="9">
        <f>tbl_salesdata[[#This Row],[Total Sales]]-tbl_salesdata[[#This Row],[Total Cost]]</f>
        <v>356810.75999999995</v>
      </c>
      <c r="O2331">
        <f>tbl_salesdata[[#This Row],[Ship Date]]-tbl_salesdata[[#This Row],[Order Date]]</f>
        <v>3</v>
      </c>
      <c r="P2331">
        <f>WEEKDAY(tbl_salesdata[[#This Row],[Order Date]],2)</f>
        <v>6</v>
      </c>
      <c r="Q2331" t="str">
        <f>TEXT(tbl_salesdata[[#This Row],[Order Date]],"dddd")</f>
        <v>Saturday</v>
      </c>
      <c r="R2331" t="str">
        <f>IF(tbl_salesdata[[#This Row],[Weekdaynum]]&gt;5,"Yes","No")</f>
        <v>Yes</v>
      </c>
    </row>
    <row r="2332" spans="1:18" x14ac:dyDescent="0.35">
      <c r="A2332">
        <v>820441234</v>
      </c>
      <c r="B2332" s="3">
        <v>43197</v>
      </c>
      <c r="C2332" s="3">
        <v>43205</v>
      </c>
      <c r="D2332" t="s">
        <v>27</v>
      </c>
      <c r="E2332" t="s">
        <v>24</v>
      </c>
      <c r="F2332" t="s">
        <v>17</v>
      </c>
      <c r="G2332" t="s">
        <v>14</v>
      </c>
      <c r="H2332" t="s">
        <v>19</v>
      </c>
      <c r="I2332" s="9">
        <v>5648</v>
      </c>
      <c r="J2332" s="9">
        <v>152.58000000000001</v>
      </c>
      <c r="K2332" s="9">
        <v>97.44</v>
      </c>
      <c r="L2332" s="9">
        <f>tbl_salesdata[[#This Row],[Units Sold]]*tbl_salesdata[[#This Row],[Unit Cost]]</f>
        <v>550341.12</v>
      </c>
      <c r="M2332" s="9">
        <f>tbl_salesdata[[#This Row],[Units Sold]]*tbl_salesdata[[#This Row],[Unit Price]]</f>
        <v>861771.84000000008</v>
      </c>
      <c r="N2332" s="9">
        <f>tbl_salesdata[[#This Row],[Total Sales]]-tbl_salesdata[[#This Row],[Total Cost]]</f>
        <v>311430.72000000009</v>
      </c>
      <c r="O2332">
        <f>tbl_salesdata[[#This Row],[Ship Date]]-tbl_salesdata[[#This Row],[Order Date]]</f>
        <v>8</v>
      </c>
      <c r="P2332">
        <f>WEEKDAY(tbl_salesdata[[#This Row],[Order Date]],2)</f>
        <v>6</v>
      </c>
      <c r="Q2332" t="str">
        <f>TEXT(tbl_salesdata[[#This Row],[Order Date]],"dddd")</f>
        <v>Saturday</v>
      </c>
      <c r="R2332" t="str">
        <f>IF(tbl_salesdata[[#This Row],[Weekdaynum]]&gt;5,"Yes","No")</f>
        <v>Yes</v>
      </c>
    </row>
    <row r="2333" spans="1:18" x14ac:dyDescent="0.35">
      <c r="A2333">
        <v>403337991</v>
      </c>
      <c r="B2333" s="3">
        <v>42658</v>
      </c>
      <c r="C2333" s="3">
        <v>42677</v>
      </c>
      <c r="D2333" t="s">
        <v>188</v>
      </c>
      <c r="E2333" t="s">
        <v>21</v>
      </c>
      <c r="F2333" t="s">
        <v>68</v>
      </c>
      <c r="G2333" t="s">
        <v>18</v>
      </c>
      <c r="H2333" t="s">
        <v>26</v>
      </c>
      <c r="I2333" s="9">
        <v>5529</v>
      </c>
      <c r="J2333" s="9">
        <v>154.06</v>
      </c>
      <c r="K2333" s="9">
        <v>90.93</v>
      </c>
      <c r="L2333" s="9">
        <f>tbl_salesdata[[#This Row],[Units Sold]]*tbl_salesdata[[#This Row],[Unit Cost]]</f>
        <v>502751.97000000003</v>
      </c>
      <c r="M2333" s="9">
        <f>tbl_salesdata[[#This Row],[Units Sold]]*tbl_salesdata[[#This Row],[Unit Price]]</f>
        <v>851797.74</v>
      </c>
      <c r="N2333" s="9">
        <f>tbl_salesdata[[#This Row],[Total Sales]]-tbl_salesdata[[#This Row],[Total Cost]]</f>
        <v>349045.76999999996</v>
      </c>
      <c r="O2333">
        <f>tbl_salesdata[[#This Row],[Ship Date]]-tbl_salesdata[[#This Row],[Order Date]]</f>
        <v>19</v>
      </c>
      <c r="P2333">
        <f>WEEKDAY(tbl_salesdata[[#This Row],[Order Date]],2)</f>
        <v>6</v>
      </c>
      <c r="Q2333" t="str">
        <f>TEXT(tbl_salesdata[[#This Row],[Order Date]],"dddd")</f>
        <v>Saturday</v>
      </c>
      <c r="R2333" t="str">
        <f>IF(tbl_salesdata[[#This Row],[Weekdaynum]]&gt;5,"Yes","No")</f>
        <v>Yes</v>
      </c>
    </row>
    <row r="2334" spans="1:18" hidden="1" x14ac:dyDescent="0.35">
      <c r="A2334">
        <v>294068658</v>
      </c>
      <c r="B2334" s="3">
        <v>42543</v>
      </c>
      <c r="C2334" s="3">
        <v>42554</v>
      </c>
      <c r="D2334" t="s">
        <v>157</v>
      </c>
      <c r="E2334" t="s">
        <v>24</v>
      </c>
      <c r="F2334" t="s">
        <v>56</v>
      </c>
      <c r="G2334" t="s">
        <v>18</v>
      </c>
      <c r="H2334" t="s">
        <v>19</v>
      </c>
      <c r="I2334" s="9">
        <v>306</v>
      </c>
      <c r="J2334" s="9">
        <v>9.33</v>
      </c>
      <c r="K2334" s="9">
        <v>6.92</v>
      </c>
      <c r="L2334" s="9">
        <f>tbl_salesdata[[#This Row],[Units Sold]]*tbl_salesdata[[#This Row],[Unit Cost]]</f>
        <v>2117.52</v>
      </c>
      <c r="M2334" s="9">
        <f>tbl_salesdata[[#This Row],[Units Sold]]*tbl_salesdata[[#This Row],[Unit Price]]</f>
        <v>2854.98</v>
      </c>
      <c r="N2334" s="9">
        <f>tbl_salesdata[[#This Row],[Total Sales]]-tbl_salesdata[[#This Row],[Total Cost]]</f>
        <v>737.46</v>
      </c>
      <c r="O2334">
        <f>tbl_salesdata[[#This Row],[Ship Date]]-tbl_salesdata[[#This Row],[Order Date]]</f>
        <v>11</v>
      </c>
      <c r="P2334">
        <f>WEEKDAY(tbl_salesdata[[#This Row],[Order Date]],2)</f>
        <v>3</v>
      </c>
      <c r="Q2334" t="str">
        <f>TEXT(tbl_salesdata[[#This Row],[Order Date]],"dddd")</f>
        <v>Wednesday</v>
      </c>
      <c r="R2334" t="str">
        <f>IF(tbl_salesdata[[#This Row],[Weekdaynum]]&gt;5,"Yes","No")</f>
        <v>No</v>
      </c>
    </row>
    <row r="2335" spans="1:18" hidden="1" x14ac:dyDescent="0.35">
      <c r="A2335">
        <v>466286647</v>
      </c>
      <c r="B2335" s="3">
        <v>44488</v>
      </c>
      <c r="C2335" s="3">
        <v>44495</v>
      </c>
      <c r="D2335" t="s">
        <v>66</v>
      </c>
      <c r="E2335" t="s">
        <v>38</v>
      </c>
      <c r="F2335" t="s">
        <v>30</v>
      </c>
      <c r="G2335" t="s">
        <v>18</v>
      </c>
      <c r="H2335" t="s">
        <v>19</v>
      </c>
      <c r="I2335" s="9">
        <v>3436</v>
      </c>
      <c r="J2335" s="9">
        <v>81.73</v>
      </c>
      <c r="K2335" s="9">
        <v>56.67</v>
      </c>
      <c r="L2335" s="9">
        <f>tbl_salesdata[[#This Row],[Units Sold]]*tbl_salesdata[[#This Row],[Unit Cost]]</f>
        <v>194718.12</v>
      </c>
      <c r="M2335" s="9">
        <f>tbl_salesdata[[#This Row],[Units Sold]]*tbl_salesdata[[#This Row],[Unit Price]]</f>
        <v>280824.28000000003</v>
      </c>
      <c r="N2335" s="9">
        <f>tbl_salesdata[[#This Row],[Total Sales]]-tbl_salesdata[[#This Row],[Total Cost]]</f>
        <v>86106.160000000033</v>
      </c>
      <c r="O2335">
        <f>tbl_salesdata[[#This Row],[Ship Date]]-tbl_salesdata[[#This Row],[Order Date]]</f>
        <v>7</v>
      </c>
      <c r="P2335">
        <f>WEEKDAY(tbl_salesdata[[#This Row],[Order Date]],2)</f>
        <v>2</v>
      </c>
      <c r="Q2335" t="str">
        <f>TEXT(tbl_salesdata[[#This Row],[Order Date]],"dddd")</f>
        <v>Tuesday</v>
      </c>
      <c r="R2335" t="str">
        <f>IF(tbl_salesdata[[#This Row],[Weekdaynum]]&gt;5,"Yes","No")</f>
        <v>No</v>
      </c>
    </row>
    <row r="2336" spans="1:18" hidden="1" x14ac:dyDescent="0.35">
      <c r="A2336">
        <v>737340390</v>
      </c>
      <c r="B2336" s="3">
        <v>43766</v>
      </c>
      <c r="C2336" s="3">
        <v>43784</v>
      </c>
      <c r="D2336" t="s">
        <v>86</v>
      </c>
      <c r="E2336" t="s">
        <v>29</v>
      </c>
      <c r="F2336" t="s">
        <v>47</v>
      </c>
      <c r="G2336" t="s">
        <v>18</v>
      </c>
      <c r="H2336" t="s">
        <v>19</v>
      </c>
      <c r="I2336" s="9">
        <v>4262</v>
      </c>
      <c r="J2336" s="9">
        <v>421.89</v>
      </c>
      <c r="K2336" s="9">
        <v>364.69</v>
      </c>
      <c r="L2336" s="9">
        <f>tbl_salesdata[[#This Row],[Units Sold]]*tbl_salesdata[[#This Row],[Unit Cost]]</f>
        <v>1554308.78</v>
      </c>
      <c r="M2336" s="9">
        <f>tbl_salesdata[[#This Row],[Units Sold]]*tbl_salesdata[[#This Row],[Unit Price]]</f>
        <v>1798095.18</v>
      </c>
      <c r="N2336" s="9">
        <f>tbl_salesdata[[#This Row],[Total Sales]]-tbl_salesdata[[#This Row],[Total Cost]]</f>
        <v>243786.39999999991</v>
      </c>
      <c r="O2336">
        <f>tbl_salesdata[[#This Row],[Ship Date]]-tbl_salesdata[[#This Row],[Order Date]]</f>
        <v>18</v>
      </c>
      <c r="P2336">
        <f>WEEKDAY(tbl_salesdata[[#This Row],[Order Date]],2)</f>
        <v>1</v>
      </c>
      <c r="Q2336" t="str">
        <f>TEXT(tbl_salesdata[[#This Row],[Order Date]],"dddd")</f>
        <v>Monday</v>
      </c>
      <c r="R2336" t="str">
        <f>IF(tbl_salesdata[[#This Row],[Weekdaynum]]&gt;5,"Yes","No")</f>
        <v>No</v>
      </c>
    </row>
    <row r="2337" spans="1:18" hidden="1" x14ac:dyDescent="0.35">
      <c r="A2337">
        <v>682278716</v>
      </c>
      <c r="B2337" s="3">
        <v>43433</v>
      </c>
      <c r="C2337" s="3">
        <v>43446</v>
      </c>
      <c r="D2337" t="s">
        <v>181</v>
      </c>
      <c r="E2337" t="s">
        <v>38</v>
      </c>
      <c r="F2337" t="s">
        <v>40</v>
      </c>
      <c r="G2337" t="s">
        <v>18</v>
      </c>
      <c r="H2337" t="s">
        <v>19</v>
      </c>
      <c r="I2337" s="9">
        <v>289</v>
      </c>
      <c r="J2337" s="9">
        <v>651.21</v>
      </c>
      <c r="K2337" s="9">
        <v>524.96</v>
      </c>
      <c r="L2337" s="9">
        <f>tbl_salesdata[[#This Row],[Units Sold]]*tbl_salesdata[[#This Row],[Unit Cost]]</f>
        <v>151713.44</v>
      </c>
      <c r="M2337" s="9">
        <f>tbl_salesdata[[#This Row],[Units Sold]]*tbl_salesdata[[#This Row],[Unit Price]]</f>
        <v>188199.69</v>
      </c>
      <c r="N2337" s="9">
        <f>tbl_salesdata[[#This Row],[Total Sales]]-tbl_salesdata[[#This Row],[Total Cost]]</f>
        <v>36486.25</v>
      </c>
      <c r="O2337">
        <f>tbl_salesdata[[#This Row],[Ship Date]]-tbl_salesdata[[#This Row],[Order Date]]</f>
        <v>13</v>
      </c>
      <c r="P2337">
        <f>WEEKDAY(tbl_salesdata[[#This Row],[Order Date]],2)</f>
        <v>4</v>
      </c>
      <c r="Q2337" t="str">
        <f>TEXT(tbl_salesdata[[#This Row],[Order Date]],"dddd")</f>
        <v>Thursday</v>
      </c>
      <c r="R2337" t="str">
        <f>IF(tbl_salesdata[[#This Row],[Weekdaynum]]&gt;5,"Yes","No")</f>
        <v>No</v>
      </c>
    </row>
    <row r="2338" spans="1:18" hidden="1" x14ac:dyDescent="0.35">
      <c r="A2338">
        <v>396462953</v>
      </c>
      <c r="B2338" s="3">
        <v>42390</v>
      </c>
      <c r="C2338" s="3">
        <v>42395</v>
      </c>
      <c r="D2338" t="s">
        <v>205</v>
      </c>
      <c r="E2338" t="s">
        <v>21</v>
      </c>
      <c r="F2338" t="s">
        <v>30</v>
      </c>
      <c r="G2338" t="s">
        <v>18</v>
      </c>
      <c r="H2338" t="s">
        <v>26</v>
      </c>
      <c r="I2338" s="9">
        <v>1053</v>
      </c>
      <c r="J2338" s="9">
        <v>81.73</v>
      </c>
      <c r="K2338" s="9">
        <v>56.67</v>
      </c>
      <c r="L2338" s="9">
        <f>tbl_salesdata[[#This Row],[Units Sold]]*tbl_salesdata[[#This Row],[Unit Cost]]</f>
        <v>59673.51</v>
      </c>
      <c r="M2338" s="9">
        <f>tbl_salesdata[[#This Row],[Units Sold]]*tbl_salesdata[[#This Row],[Unit Price]]</f>
        <v>86061.69</v>
      </c>
      <c r="N2338" s="9">
        <f>tbl_salesdata[[#This Row],[Total Sales]]-tbl_salesdata[[#This Row],[Total Cost]]</f>
        <v>26388.18</v>
      </c>
      <c r="O2338">
        <f>tbl_salesdata[[#This Row],[Ship Date]]-tbl_salesdata[[#This Row],[Order Date]]</f>
        <v>5</v>
      </c>
      <c r="P2338">
        <f>WEEKDAY(tbl_salesdata[[#This Row],[Order Date]],2)</f>
        <v>4</v>
      </c>
      <c r="Q2338" t="str">
        <f>TEXT(tbl_salesdata[[#This Row],[Order Date]],"dddd")</f>
        <v>Thursday</v>
      </c>
      <c r="R2338" t="str">
        <f>IF(tbl_salesdata[[#This Row],[Weekdaynum]]&gt;5,"Yes","No")</f>
        <v>No</v>
      </c>
    </row>
    <row r="2339" spans="1:18" hidden="1" x14ac:dyDescent="0.35">
      <c r="A2339">
        <v>945566928</v>
      </c>
      <c r="B2339" s="3">
        <v>42197</v>
      </c>
      <c r="C2339" s="3">
        <v>42198</v>
      </c>
      <c r="D2339" t="s">
        <v>206</v>
      </c>
      <c r="E2339" t="s">
        <v>24</v>
      </c>
      <c r="F2339" t="s">
        <v>47</v>
      </c>
      <c r="G2339" t="s">
        <v>14</v>
      </c>
      <c r="H2339" t="s">
        <v>34</v>
      </c>
      <c r="I2339" s="9">
        <v>3121</v>
      </c>
      <c r="J2339" s="9">
        <v>421.89</v>
      </c>
      <c r="K2339" s="9">
        <v>364.69</v>
      </c>
      <c r="L2339" s="9">
        <f>tbl_salesdata[[#This Row],[Units Sold]]*tbl_salesdata[[#This Row],[Unit Cost]]</f>
        <v>1138197.49</v>
      </c>
      <c r="M2339" s="9">
        <f>tbl_salesdata[[#This Row],[Units Sold]]*tbl_salesdata[[#This Row],[Unit Price]]</f>
        <v>1316718.69</v>
      </c>
      <c r="N2339" s="9">
        <f>tbl_salesdata[[#This Row],[Total Sales]]-tbl_salesdata[[#This Row],[Total Cost]]</f>
        <v>178521.19999999995</v>
      </c>
      <c r="O2339">
        <f>tbl_salesdata[[#This Row],[Ship Date]]-tbl_salesdata[[#This Row],[Order Date]]</f>
        <v>1</v>
      </c>
      <c r="P2339">
        <f>WEEKDAY(tbl_salesdata[[#This Row],[Order Date]],2)</f>
        <v>7</v>
      </c>
      <c r="Q2339" t="str">
        <f>TEXT(tbl_salesdata[[#This Row],[Order Date]],"dddd")</f>
        <v>Sunday</v>
      </c>
      <c r="R2339" t="str">
        <f>IF(tbl_salesdata[[#This Row],[Weekdaynum]]&gt;5,"Yes","No")</f>
        <v>Yes</v>
      </c>
    </row>
    <row r="2340" spans="1:18" hidden="1" x14ac:dyDescent="0.35">
      <c r="A2340">
        <v>315576970</v>
      </c>
      <c r="B2340" s="3">
        <v>44074</v>
      </c>
      <c r="C2340" s="3">
        <v>44085</v>
      </c>
      <c r="D2340" t="s">
        <v>87</v>
      </c>
      <c r="E2340" t="s">
        <v>24</v>
      </c>
      <c r="F2340" t="s">
        <v>42</v>
      </c>
      <c r="G2340" t="s">
        <v>14</v>
      </c>
      <c r="H2340" t="s">
        <v>19</v>
      </c>
      <c r="I2340" s="9">
        <v>5093</v>
      </c>
      <c r="J2340" s="9">
        <v>437.2</v>
      </c>
      <c r="K2340" s="9">
        <v>263.33</v>
      </c>
      <c r="L2340" s="9">
        <f>tbl_salesdata[[#This Row],[Units Sold]]*tbl_salesdata[[#This Row],[Unit Cost]]</f>
        <v>1341139.69</v>
      </c>
      <c r="M2340" s="9">
        <f>tbl_salesdata[[#This Row],[Units Sold]]*tbl_salesdata[[#This Row],[Unit Price]]</f>
        <v>2226659.6</v>
      </c>
      <c r="N2340" s="9">
        <f>tbl_salesdata[[#This Row],[Total Sales]]-tbl_salesdata[[#This Row],[Total Cost]]</f>
        <v>885519.91000000015</v>
      </c>
      <c r="O2340">
        <f>tbl_salesdata[[#This Row],[Ship Date]]-tbl_salesdata[[#This Row],[Order Date]]</f>
        <v>11</v>
      </c>
      <c r="P2340">
        <f>WEEKDAY(tbl_salesdata[[#This Row],[Order Date]],2)</f>
        <v>1</v>
      </c>
      <c r="Q2340" t="str">
        <f>TEXT(tbl_salesdata[[#This Row],[Order Date]],"dddd")</f>
        <v>Monday</v>
      </c>
      <c r="R2340" t="str">
        <f>IF(tbl_salesdata[[#This Row],[Weekdaynum]]&gt;5,"Yes","No")</f>
        <v>No</v>
      </c>
    </row>
    <row r="2341" spans="1:18" hidden="1" x14ac:dyDescent="0.35">
      <c r="A2341">
        <v>162791907</v>
      </c>
      <c r="B2341" s="3">
        <v>44438</v>
      </c>
      <c r="C2341" s="3">
        <v>44455</v>
      </c>
      <c r="D2341" t="s">
        <v>95</v>
      </c>
      <c r="E2341" t="s">
        <v>21</v>
      </c>
      <c r="F2341" t="s">
        <v>22</v>
      </c>
      <c r="G2341" t="s">
        <v>18</v>
      </c>
      <c r="H2341" t="s">
        <v>15</v>
      </c>
      <c r="I2341" s="9">
        <v>2598</v>
      </c>
      <c r="J2341" s="9">
        <v>47.45</v>
      </c>
      <c r="K2341" s="9">
        <v>31.79</v>
      </c>
      <c r="L2341" s="9">
        <f>tbl_salesdata[[#This Row],[Units Sold]]*tbl_salesdata[[#This Row],[Unit Cost]]</f>
        <v>82590.42</v>
      </c>
      <c r="M2341" s="9">
        <f>tbl_salesdata[[#This Row],[Units Sold]]*tbl_salesdata[[#This Row],[Unit Price]]</f>
        <v>123275.1</v>
      </c>
      <c r="N2341" s="9">
        <f>tbl_salesdata[[#This Row],[Total Sales]]-tbl_salesdata[[#This Row],[Total Cost]]</f>
        <v>40684.680000000008</v>
      </c>
      <c r="O2341">
        <f>tbl_salesdata[[#This Row],[Ship Date]]-tbl_salesdata[[#This Row],[Order Date]]</f>
        <v>17</v>
      </c>
      <c r="P2341">
        <f>WEEKDAY(tbl_salesdata[[#This Row],[Order Date]],2)</f>
        <v>1</v>
      </c>
      <c r="Q2341" t="str">
        <f>TEXT(tbl_salesdata[[#This Row],[Order Date]],"dddd")</f>
        <v>Monday</v>
      </c>
      <c r="R2341" t="str">
        <f>IF(tbl_salesdata[[#This Row],[Weekdaynum]]&gt;5,"Yes","No")</f>
        <v>No</v>
      </c>
    </row>
    <row r="2342" spans="1:18" x14ac:dyDescent="0.35">
      <c r="A2342">
        <v>743900430</v>
      </c>
      <c r="B2342" s="3">
        <v>42238</v>
      </c>
      <c r="C2342" s="3">
        <v>42239</v>
      </c>
      <c r="D2342" t="s">
        <v>63</v>
      </c>
      <c r="E2342" t="s">
        <v>32</v>
      </c>
      <c r="F2342" t="s">
        <v>68</v>
      </c>
      <c r="G2342" t="s">
        <v>14</v>
      </c>
      <c r="H2342" t="s">
        <v>26</v>
      </c>
      <c r="I2342" s="9">
        <v>5523</v>
      </c>
      <c r="J2342" s="9">
        <v>154.06</v>
      </c>
      <c r="K2342" s="9">
        <v>90.93</v>
      </c>
      <c r="L2342" s="9">
        <f>tbl_salesdata[[#This Row],[Units Sold]]*tbl_salesdata[[#This Row],[Unit Cost]]</f>
        <v>502206.39</v>
      </c>
      <c r="M2342" s="9">
        <f>tbl_salesdata[[#This Row],[Units Sold]]*tbl_salesdata[[#This Row],[Unit Price]]</f>
        <v>850873.38</v>
      </c>
      <c r="N2342" s="9">
        <f>tbl_salesdata[[#This Row],[Total Sales]]-tbl_salesdata[[#This Row],[Total Cost]]</f>
        <v>348666.99</v>
      </c>
      <c r="O2342">
        <f>tbl_salesdata[[#This Row],[Ship Date]]-tbl_salesdata[[#This Row],[Order Date]]</f>
        <v>1</v>
      </c>
      <c r="P2342">
        <f>WEEKDAY(tbl_salesdata[[#This Row],[Order Date]],2)</f>
        <v>6</v>
      </c>
      <c r="Q2342" t="str">
        <f>TEXT(tbl_salesdata[[#This Row],[Order Date]],"dddd")</f>
        <v>Saturday</v>
      </c>
      <c r="R2342" t="str">
        <f>IF(tbl_salesdata[[#This Row],[Weekdaynum]]&gt;5,"Yes","No")</f>
        <v>Yes</v>
      </c>
    </row>
    <row r="2343" spans="1:18" hidden="1" x14ac:dyDescent="0.35">
      <c r="A2343">
        <v>165594279</v>
      </c>
      <c r="B2343" s="3">
        <v>44853</v>
      </c>
      <c r="C2343" s="3">
        <v>44871</v>
      </c>
      <c r="D2343" t="s">
        <v>206</v>
      </c>
      <c r="E2343" t="s">
        <v>24</v>
      </c>
      <c r="F2343" t="s">
        <v>47</v>
      </c>
      <c r="G2343" t="s">
        <v>14</v>
      </c>
      <c r="H2343" t="s">
        <v>26</v>
      </c>
      <c r="I2343" s="9">
        <v>1882</v>
      </c>
      <c r="J2343" s="9">
        <v>421.89</v>
      </c>
      <c r="K2343" s="9">
        <v>364.69</v>
      </c>
      <c r="L2343" s="9">
        <f>tbl_salesdata[[#This Row],[Units Sold]]*tbl_salesdata[[#This Row],[Unit Cost]]</f>
        <v>686346.58</v>
      </c>
      <c r="M2343" s="9">
        <f>tbl_salesdata[[#This Row],[Units Sold]]*tbl_salesdata[[#This Row],[Unit Price]]</f>
        <v>793996.98</v>
      </c>
      <c r="N2343" s="9">
        <f>tbl_salesdata[[#This Row],[Total Sales]]-tbl_salesdata[[#This Row],[Total Cost]]</f>
        <v>107650.40000000002</v>
      </c>
      <c r="O2343">
        <f>tbl_salesdata[[#This Row],[Ship Date]]-tbl_salesdata[[#This Row],[Order Date]]</f>
        <v>18</v>
      </c>
      <c r="P2343">
        <f>WEEKDAY(tbl_salesdata[[#This Row],[Order Date]],2)</f>
        <v>3</v>
      </c>
      <c r="Q2343" t="str">
        <f>TEXT(tbl_salesdata[[#This Row],[Order Date]],"dddd")</f>
        <v>Wednesday</v>
      </c>
      <c r="R2343" t="str">
        <f>IF(tbl_salesdata[[#This Row],[Weekdaynum]]&gt;5,"Yes","No")</f>
        <v>No</v>
      </c>
    </row>
    <row r="2344" spans="1:18" hidden="1" x14ac:dyDescent="0.35">
      <c r="A2344">
        <v>835341870</v>
      </c>
      <c r="B2344" s="3">
        <v>42761</v>
      </c>
      <c r="C2344" s="3">
        <v>42774</v>
      </c>
      <c r="D2344" t="s">
        <v>67</v>
      </c>
      <c r="E2344" t="s">
        <v>21</v>
      </c>
      <c r="F2344" t="s">
        <v>42</v>
      </c>
      <c r="G2344" t="s">
        <v>14</v>
      </c>
      <c r="H2344" t="s">
        <v>15</v>
      </c>
      <c r="I2344" s="9">
        <v>5077</v>
      </c>
      <c r="J2344" s="9">
        <v>437.2</v>
      </c>
      <c r="K2344" s="9">
        <v>263.33</v>
      </c>
      <c r="L2344" s="9">
        <f>tbl_salesdata[[#This Row],[Units Sold]]*tbl_salesdata[[#This Row],[Unit Cost]]</f>
        <v>1336926.4099999999</v>
      </c>
      <c r="M2344" s="9">
        <f>tbl_salesdata[[#This Row],[Units Sold]]*tbl_salesdata[[#This Row],[Unit Price]]</f>
        <v>2219664.4</v>
      </c>
      <c r="N2344" s="9">
        <f>tbl_salesdata[[#This Row],[Total Sales]]-tbl_salesdata[[#This Row],[Total Cost]]</f>
        <v>882737.99</v>
      </c>
      <c r="O2344">
        <f>tbl_salesdata[[#This Row],[Ship Date]]-tbl_salesdata[[#This Row],[Order Date]]</f>
        <v>13</v>
      </c>
      <c r="P2344">
        <f>WEEKDAY(tbl_salesdata[[#This Row],[Order Date]],2)</f>
        <v>4</v>
      </c>
      <c r="Q2344" t="str">
        <f>TEXT(tbl_salesdata[[#This Row],[Order Date]],"dddd")</f>
        <v>Thursday</v>
      </c>
      <c r="R2344" t="str">
        <f>IF(tbl_salesdata[[#This Row],[Weekdaynum]]&gt;5,"Yes","No")</f>
        <v>No</v>
      </c>
    </row>
    <row r="2345" spans="1:18" hidden="1" x14ac:dyDescent="0.35">
      <c r="A2345">
        <v>310614669</v>
      </c>
      <c r="B2345" s="3">
        <v>43371</v>
      </c>
      <c r="C2345" s="3">
        <v>43391</v>
      </c>
      <c r="D2345" t="s">
        <v>202</v>
      </c>
      <c r="E2345" t="s">
        <v>38</v>
      </c>
      <c r="F2345" t="s">
        <v>33</v>
      </c>
      <c r="G2345" t="s">
        <v>18</v>
      </c>
      <c r="H2345" t="s">
        <v>19</v>
      </c>
      <c r="I2345" s="9">
        <v>6638</v>
      </c>
      <c r="J2345" s="9">
        <v>109.28</v>
      </c>
      <c r="K2345" s="9">
        <v>35.840000000000003</v>
      </c>
      <c r="L2345" s="9">
        <f>tbl_salesdata[[#This Row],[Units Sold]]*tbl_salesdata[[#This Row],[Unit Cost]]</f>
        <v>237905.92000000001</v>
      </c>
      <c r="M2345" s="9">
        <f>tbl_salesdata[[#This Row],[Units Sold]]*tbl_salesdata[[#This Row],[Unit Price]]</f>
        <v>725400.64</v>
      </c>
      <c r="N2345" s="9">
        <f>tbl_salesdata[[#This Row],[Total Sales]]-tbl_salesdata[[#This Row],[Total Cost]]</f>
        <v>487494.72</v>
      </c>
      <c r="O2345">
        <f>tbl_salesdata[[#This Row],[Ship Date]]-tbl_salesdata[[#This Row],[Order Date]]</f>
        <v>20</v>
      </c>
      <c r="P2345">
        <f>WEEKDAY(tbl_salesdata[[#This Row],[Order Date]],2)</f>
        <v>5</v>
      </c>
      <c r="Q2345" t="str">
        <f>TEXT(tbl_salesdata[[#This Row],[Order Date]],"dddd")</f>
        <v>Friday</v>
      </c>
      <c r="R2345" t="str">
        <f>IF(tbl_salesdata[[#This Row],[Weekdaynum]]&gt;5,"Yes","No")</f>
        <v>No</v>
      </c>
    </row>
    <row r="2346" spans="1:18" hidden="1" x14ac:dyDescent="0.35">
      <c r="A2346">
        <v>149274003</v>
      </c>
      <c r="B2346" s="3">
        <v>43584</v>
      </c>
      <c r="C2346" s="3">
        <v>43588</v>
      </c>
      <c r="D2346" t="s">
        <v>125</v>
      </c>
      <c r="E2346" t="s">
        <v>21</v>
      </c>
      <c r="F2346" t="s">
        <v>76</v>
      </c>
      <c r="G2346" t="s">
        <v>18</v>
      </c>
      <c r="H2346" t="s">
        <v>19</v>
      </c>
      <c r="I2346" s="9">
        <v>2350</v>
      </c>
      <c r="J2346" s="9">
        <v>668.27</v>
      </c>
      <c r="K2346" s="9">
        <v>502.54</v>
      </c>
      <c r="L2346" s="9">
        <f>tbl_salesdata[[#This Row],[Units Sold]]*tbl_salesdata[[#This Row],[Unit Cost]]</f>
        <v>1180969</v>
      </c>
      <c r="M2346" s="9">
        <f>tbl_salesdata[[#This Row],[Units Sold]]*tbl_salesdata[[#This Row],[Unit Price]]</f>
        <v>1570434.5</v>
      </c>
      <c r="N2346" s="9">
        <f>tbl_salesdata[[#This Row],[Total Sales]]-tbl_salesdata[[#This Row],[Total Cost]]</f>
        <v>389465.5</v>
      </c>
      <c r="O2346">
        <f>tbl_salesdata[[#This Row],[Ship Date]]-tbl_salesdata[[#This Row],[Order Date]]</f>
        <v>4</v>
      </c>
      <c r="P2346">
        <f>WEEKDAY(tbl_salesdata[[#This Row],[Order Date]],2)</f>
        <v>1</v>
      </c>
      <c r="Q2346" t="str">
        <f>TEXT(tbl_salesdata[[#This Row],[Order Date]],"dddd")</f>
        <v>Monday</v>
      </c>
      <c r="R2346" t="str">
        <f>IF(tbl_salesdata[[#This Row],[Weekdaynum]]&gt;5,"Yes","No")</f>
        <v>No</v>
      </c>
    </row>
    <row r="2347" spans="1:18" hidden="1" x14ac:dyDescent="0.35">
      <c r="A2347">
        <v>179493701</v>
      </c>
      <c r="B2347" s="3">
        <v>43847</v>
      </c>
      <c r="C2347" s="3">
        <v>43865</v>
      </c>
      <c r="D2347" t="s">
        <v>53</v>
      </c>
      <c r="E2347" t="s">
        <v>29</v>
      </c>
      <c r="F2347" t="s">
        <v>22</v>
      </c>
      <c r="G2347" t="s">
        <v>18</v>
      </c>
      <c r="H2347" t="s">
        <v>34</v>
      </c>
      <c r="I2347" s="9">
        <v>5030</v>
      </c>
      <c r="J2347" s="9">
        <v>47.45</v>
      </c>
      <c r="K2347" s="9">
        <v>31.79</v>
      </c>
      <c r="L2347" s="9">
        <f>tbl_salesdata[[#This Row],[Units Sold]]*tbl_salesdata[[#This Row],[Unit Cost]]</f>
        <v>159903.69999999998</v>
      </c>
      <c r="M2347" s="9">
        <f>tbl_salesdata[[#This Row],[Units Sold]]*tbl_salesdata[[#This Row],[Unit Price]]</f>
        <v>238673.5</v>
      </c>
      <c r="N2347" s="9">
        <f>tbl_salesdata[[#This Row],[Total Sales]]-tbl_salesdata[[#This Row],[Total Cost]]</f>
        <v>78769.800000000017</v>
      </c>
      <c r="O2347">
        <f>tbl_salesdata[[#This Row],[Ship Date]]-tbl_salesdata[[#This Row],[Order Date]]</f>
        <v>18</v>
      </c>
      <c r="P2347">
        <f>WEEKDAY(tbl_salesdata[[#This Row],[Order Date]],2)</f>
        <v>5</v>
      </c>
      <c r="Q2347" t="str">
        <f>TEXT(tbl_salesdata[[#This Row],[Order Date]],"dddd")</f>
        <v>Friday</v>
      </c>
      <c r="R2347" t="str">
        <f>IF(tbl_salesdata[[#This Row],[Weekdaynum]]&gt;5,"Yes","No")</f>
        <v>No</v>
      </c>
    </row>
    <row r="2348" spans="1:18" hidden="1" x14ac:dyDescent="0.35">
      <c r="A2348">
        <v>749760091</v>
      </c>
      <c r="B2348" s="3">
        <v>44263</v>
      </c>
      <c r="C2348" s="3">
        <v>44282</v>
      </c>
      <c r="D2348" t="s">
        <v>150</v>
      </c>
      <c r="E2348" t="s">
        <v>38</v>
      </c>
      <c r="F2348" t="s">
        <v>33</v>
      </c>
      <c r="G2348" t="s">
        <v>14</v>
      </c>
      <c r="H2348" t="s">
        <v>15</v>
      </c>
      <c r="I2348" s="9">
        <v>9527</v>
      </c>
      <c r="J2348" s="9">
        <v>109.28</v>
      </c>
      <c r="K2348" s="9">
        <v>35.840000000000003</v>
      </c>
      <c r="L2348" s="9">
        <f>tbl_salesdata[[#This Row],[Units Sold]]*tbl_salesdata[[#This Row],[Unit Cost]]</f>
        <v>341447.68000000005</v>
      </c>
      <c r="M2348" s="9">
        <f>tbl_salesdata[[#This Row],[Units Sold]]*tbl_salesdata[[#This Row],[Unit Price]]</f>
        <v>1041110.56</v>
      </c>
      <c r="N2348" s="9">
        <f>tbl_salesdata[[#This Row],[Total Sales]]-tbl_salesdata[[#This Row],[Total Cost]]</f>
        <v>699662.88</v>
      </c>
      <c r="O2348">
        <f>tbl_salesdata[[#This Row],[Ship Date]]-tbl_salesdata[[#This Row],[Order Date]]</f>
        <v>19</v>
      </c>
      <c r="P2348">
        <f>WEEKDAY(tbl_salesdata[[#This Row],[Order Date]],2)</f>
        <v>1</v>
      </c>
      <c r="Q2348" t="str">
        <f>TEXT(tbl_salesdata[[#This Row],[Order Date]],"dddd")</f>
        <v>Monday</v>
      </c>
      <c r="R2348" t="str">
        <f>IF(tbl_salesdata[[#This Row],[Weekdaynum]]&gt;5,"Yes","No")</f>
        <v>No</v>
      </c>
    </row>
    <row r="2349" spans="1:18" hidden="1" x14ac:dyDescent="0.35">
      <c r="A2349">
        <v>478872001</v>
      </c>
      <c r="B2349" s="3">
        <v>42323</v>
      </c>
      <c r="C2349" s="3">
        <v>42334</v>
      </c>
      <c r="D2349" t="s">
        <v>131</v>
      </c>
      <c r="E2349" t="s">
        <v>32</v>
      </c>
      <c r="F2349" t="s">
        <v>13</v>
      </c>
      <c r="G2349" t="s">
        <v>18</v>
      </c>
      <c r="H2349" t="s">
        <v>19</v>
      </c>
      <c r="I2349" s="9">
        <v>7721</v>
      </c>
      <c r="J2349" s="9">
        <v>255.28</v>
      </c>
      <c r="K2349" s="9">
        <v>159.41999999999999</v>
      </c>
      <c r="L2349" s="9">
        <f>tbl_salesdata[[#This Row],[Units Sold]]*tbl_salesdata[[#This Row],[Unit Cost]]</f>
        <v>1230881.8199999998</v>
      </c>
      <c r="M2349" s="9">
        <f>tbl_salesdata[[#This Row],[Units Sold]]*tbl_salesdata[[#This Row],[Unit Price]]</f>
        <v>1971016.8800000001</v>
      </c>
      <c r="N2349" s="9">
        <f>tbl_salesdata[[#This Row],[Total Sales]]-tbl_salesdata[[#This Row],[Total Cost]]</f>
        <v>740135.06000000029</v>
      </c>
      <c r="O2349">
        <f>tbl_salesdata[[#This Row],[Ship Date]]-tbl_salesdata[[#This Row],[Order Date]]</f>
        <v>11</v>
      </c>
      <c r="P2349">
        <f>WEEKDAY(tbl_salesdata[[#This Row],[Order Date]],2)</f>
        <v>7</v>
      </c>
      <c r="Q2349" t="str">
        <f>TEXT(tbl_salesdata[[#This Row],[Order Date]],"dddd")</f>
        <v>Sunday</v>
      </c>
      <c r="R2349" t="str">
        <f>IF(tbl_salesdata[[#This Row],[Weekdaynum]]&gt;5,"Yes","No")</f>
        <v>Yes</v>
      </c>
    </row>
    <row r="2350" spans="1:18" x14ac:dyDescent="0.35">
      <c r="A2350">
        <v>183910119</v>
      </c>
      <c r="B2350" s="3">
        <v>43260</v>
      </c>
      <c r="C2350" s="3">
        <v>43267</v>
      </c>
      <c r="D2350" t="s">
        <v>100</v>
      </c>
      <c r="E2350" t="s">
        <v>21</v>
      </c>
      <c r="F2350" t="s">
        <v>42</v>
      </c>
      <c r="G2350" t="s">
        <v>14</v>
      </c>
      <c r="H2350" t="s">
        <v>19</v>
      </c>
      <c r="I2350" s="9">
        <v>1946</v>
      </c>
      <c r="J2350" s="9">
        <v>437.2</v>
      </c>
      <c r="K2350" s="9">
        <v>263.33</v>
      </c>
      <c r="L2350" s="9">
        <f>tbl_salesdata[[#This Row],[Units Sold]]*tbl_salesdata[[#This Row],[Unit Cost]]</f>
        <v>512440.18</v>
      </c>
      <c r="M2350" s="9">
        <f>tbl_salesdata[[#This Row],[Units Sold]]*tbl_salesdata[[#This Row],[Unit Price]]</f>
        <v>850791.2</v>
      </c>
      <c r="N2350" s="9">
        <f>tbl_salesdata[[#This Row],[Total Sales]]-tbl_salesdata[[#This Row],[Total Cost]]</f>
        <v>338351.01999999996</v>
      </c>
      <c r="O2350">
        <f>tbl_salesdata[[#This Row],[Ship Date]]-tbl_salesdata[[#This Row],[Order Date]]</f>
        <v>7</v>
      </c>
      <c r="P2350">
        <f>WEEKDAY(tbl_salesdata[[#This Row],[Order Date]],2)</f>
        <v>6</v>
      </c>
      <c r="Q2350" t="str">
        <f>TEXT(tbl_salesdata[[#This Row],[Order Date]],"dddd")</f>
        <v>Saturday</v>
      </c>
      <c r="R2350" t="str">
        <f>IF(tbl_salesdata[[#This Row],[Weekdaynum]]&gt;5,"Yes","No")</f>
        <v>Yes</v>
      </c>
    </row>
    <row r="2351" spans="1:18" hidden="1" x14ac:dyDescent="0.35">
      <c r="A2351">
        <v>340390193</v>
      </c>
      <c r="B2351" s="3">
        <v>44922</v>
      </c>
      <c r="C2351" s="3">
        <v>44940</v>
      </c>
      <c r="D2351" t="s">
        <v>161</v>
      </c>
      <c r="E2351" t="s">
        <v>24</v>
      </c>
      <c r="F2351" t="s">
        <v>22</v>
      </c>
      <c r="G2351" t="s">
        <v>14</v>
      </c>
      <c r="H2351" t="s">
        <v>19</v>
      </c>
      <c r="I2351" s="9">
        <v>7877</v>
      </c>
      <c r="J2351" s="9">
        <v>47.45</v>
      </c>
      <c r="K2351" s="9">
        <v>31.79</v>
      </c>
      <c r="L2351" s="9">
        <f>tbl_salesdata[[#This Row],[Units Sold]]*tbl_salesdata[[#This Row],[Unit Cost]]</f>
        <v>250409.83</v>
      </c>
      <c r="M2351" s="9">
        <f>tbl_salesdata[[#This Row],[Units Sold]]*tbl_salesdata[[#This Row],[Unit Price]]</f>
        <v>373763.65</v>
      </c>
      <c r="N2351" s="9">
        <f>tbl_salesdata[[#This Row],[Total Sales]]-tbl_salesdata[[#This Row],[Total Cost]]</f>
        <v>123353.82000000004</v>
      </c>
      <c r="O2351">
        <f>tbl_salesdata[[#This Row],[Ship Date]]-tbl_salesdata[[#This Row],[Order Date]]</f>
        <v>18</v>
      </c>
      <c r="P2351">
        <f>WEEKDAY(tbl_salesdata[[#This Row],[Order Date]],2)</f>
        <v>2</v>
      </c>
      <c r="Q2351" t="str">
        <f>TEXT(tbl_salesdata[[#This Row],[Order Date]],"dddd")</f>
        <v>Tuesday</v>
      </c>
      <c r="R2351" t="str">
        <f>IF(tbl_salesdata[[#This Row],[Weekdaynum]]&gt;5,"Yes","No")</f>
        <v>No</v>
      </c>
    </row>
    <row r="2352" spans="1:18" hidden="1" x14ac:dyDescent="0.35">
      <c r="A2352">
        <v>311956632</v>
      </c>
      <c r="B2352" s="3">
        <v>42739</v>
      </c>
      <c r="C2352" s="3">
        <v>42750</v>
      </c>
      <c r="D2352" t="s">
        <v>55</v>
      </c>
      <c r="E2352" t="s">
        <v>21</v>
      </c>
      <c r="F2352" t="s">
        <v>42</v>
      </c>
      <c r="G2352" t="s">
        <v>18</v>
      </c>
      <c r="H2352" t="s">
        <v>19</v>
      </c>
      <c r="I2352" s="9">
        <v>3755</v>
      </c>
      <c r="J2352" s="9">
        <v>437.2</v>
      </c>
      <c r="K2352" s="9">
        <v>263.33</v>
      </c>
      <c r="L2352" s="9">
        <f>tbl_salesdata[[#This Row],[Units Sold]]*tbl_salesdata[[#This Row],[Unit Cost]]</f>
        <v>988804.14999999991</v>
      </c>
      <c r="M2352" s="9">
        <f>tbl_salesdata[[#This Row],[Units Sold]]*tbl_salesdata[[#This Row],[Unit Price]]</f>
        <v>1641686</v>
      </c>
      <c r="N2352" s="9">
        <f>tbl_salesdata[[#This Row],[Total Sales]]-tbl_salesdata[[#This Row],[Total Cost]]</f>
        <v>652881.85000000009</v>
      </c>
      <c r="O2352">
        <f>tbl_salesdata[[#This Row],[Ship Date]]-tbl_salesdata[[#This Row],[Order Date]]</f>
        <v>11</v>
      </c>
      <c r="P2352">
        <f>WEEKDAY(tbl_salesdata[[#This Row],[Order Date]],2)</f>
        <v>3</v>
      </c>
      <c r="Q2352" t="str">
        <f>TEXT(tbl_salesdata[[#This Row],[Order Date]],"dddd")</f>
        <v>Wednesday</v>
      </c>
      <c r="R2352" t="str">
        <f>IF(tbl_salesdata[[#This Row],[Weekdaynum]]&gt;5,"Yes","No")</f>
        <v>No</v>
      </c>
    </row>
    <row r="2353" spans="1:18" x14ac:dyDescent="0.35">
      <c r="A2353">
        <v>374824607</v>
      </c>
      <c r="B2353" s="3">
        <v>44548</v>
      </c>
      <c r="C2353" s="3">
        <v>44554</v>
      </c>
      <c r="D2353" t="s">
        <v>150</v>
      </c>
      <c r="E2353" t="s">
        <v>38</v>
      </c>
      <c r="F2353" t="s">
        <v>33</v>
      </c>
      <c r="G2353" t="s">
        <v>14</v>
      </c>
      <c r="H2353" t="s">
        <v>19</v>
      </c>
      <c r="I2353" s="9">
        <v>7785</v>
      </c>
      <c r="J2353" s="9">
        <v>109.28</v>
      </c>
      <c r="K2353" s="9">
        <v>35.840000000000003</v>
      </c>
      <c r="L2353" s="9">
        <f>tbl_salesdata[[#This Row],[Units Sold]]*tbl_salesdata[[#This Row],[Unit Cost]]</f>
        <v>279014.40000000002</v>
      </c>
      <c r="M2353" s="9">
        <f>tbl_salesdata[[#This Row],[Units Sold]]*tbl_salesdata[[#This Row],[Unit Price]]</f>
        <v>850744.8</v>
      </c>
      <c r="N2353" s="9">
        <f>tbl_salesdata[[#This Row],[Total Sales]]-tbl_salesdata[[#This Row],[Total Cost]]</f>
        <v>571730.4</v>
      </c>
      <c r="O2353">
        <f>tbl_salesdata[[#This Row],[Ship Date]]-tbl_salesdata[[#This Row],[Order Date]]</f>
        <v>6</v>
      </c>
      <c r="P2353">
        <f>WEEKDAY(tbl_salesdata[[#This Row],[Order Date]],2)</f>
        <v>6</v>
      </c>
      <c r="Q2353" t="str">
        <f>TEXT(tbl_salesdata[[#This Row],[Order Date]],"dddd")</f>
        <v>Saturday</v>
      </c>
      <c r="R2353" t="str">
        <f>IF(tbl_salesdata[[#This Row],[Weekdaynum]]&gt;5,"Yes","No")</f>
        <v>Yes</v>
      </c>
    </row>
    <row r="2354" spans="1:18" hidden="1" x14ac:dyDescent="0.35">
      <c r="A2354">
        <v>686948335</v>
      </c>
      <c r="B2354" s="3">
        <v>43628</v>
      </c>
      <c r="C2354" s="3">
        <v>43633</v>
      </c>
      <c r="D2354" t="s">
        <v>72</v>
      </c>
      <c r="E2354" t="s">
        <v>24</v>
      </c>
      <c r="F2354" t="s">
        <v>47</v>
      </c>
      <c r="G2354" t="s">
        <v>14</v>
      </c>
      <c r="H2354" t="s">
        <v>26</v>
      </c>
      <c r="I2354" s="9">
        <v>2133</v>
      </c>
      <c r="J2354" s="9">
        <v>421.89</v>
      </c>
      <c r="K2354" s="9">
        <v>364.69</v>
      </c>
      <c r="L2354" s="9">
        <f>tbl_salesdata[[#This Row],[Units Sold]]*tbl_salesdata[[#This Row],[Unit Cost]]</f>
        <v>777883.77</v>
      </c>
      <c r="M2354" s="9">
        <f>tbl_salesdata[[#This Row],[Units Sold]]*tbl_salesdata[[#This Row],[Unit Price]]</f>
        <v>899891.37</v>
      </c>
      <c r="N2354" s="9">
        <f>tbl_salesdata[[#This Row],[Total Sales]]-tbl_salesdata[[#This Row],[Total Cost]]</f>
        <v>122007.59999999998</v>
      </c>
      <c r="O2354">
        <f>tbl_salesdata[[#This Row],[Ship Date]]-tbl_salesdata[[#This Row],[Order Date]]</f>
        <v>5</v>
      </c>
      <c r="P2354">
        <f>WEEKDAY(tbl_salesdata[[#This Row],[Order Date]],2)</f>
        <v>3</v>
      </c>
      <c r="Q2354" t="str">
        <f>TEXT(tbl_salesdata[[#This Row],[Order Date]],"dddd")</f>
        <v>Wednesday</v>
      </c>
      <c r="R2354" t="str">
        <f>IF(tbl_salesdata[[#This Row],[Weekdaynum]]&gt;5,"Yes","No")</f>
        <v>No</v>
      </c>
    </row>
    <row r="2355" spans="1:18" hidden="1" x14ac:dyDescent="0.35">
      <c r="A2355">
        <v>901408755</v>
      </c>
      <c r="B2355" s="3">
        <v>43278</v>
      </c>
      <c r="C2355" s="3">
        <v>43296</v>
      </c>
      <c r="D2355" t="s">
        <v>89</v>
      </c>
      <c r="E2355" t="s">
        <v>38</v>
      </c>
      <c r="F2355" t="s">
        <v>76</v>
      </c>
      <c r="G2355" t="s">
        <v>18</v>
      </c>
      <c r="H2355" t="s">
        <v>19</v>
      </c>
      <c r="I2355" s="9">
        <v>5737</v>
      </c>
      <c r="J2355" s="9">
        <v>668.27</v>
      </c>
      <c r="K2355" s="9">
        <v>502.54</v>
      </c>
      <c r="L2355" s="9">
        <f>tbl_salesdata[[#This Row],[Units Sold]]*tbl_salesdata[[#This Row],[Unit Cost]]</f>
        <v>2883071.98</v>
      </c>
      <c r="M2355" s="9">
        <f>tbl_salesdata[[#This Row],[Units Sold]]*tbl_salesdata[[#This Row],[Unit Price]]</f>
        <v>3833864.9899999998</v>
      </c>
      <c r="N2355" s="9">
        <f>tbl_salesdata[[#This Row],[Total Sales]]-tbl_salesdata[[#This Row],[Total Cost]]</f>
        <v>950793.00999999978</v>
      </c>
      <c r="O2355">
        <f>tbl_salesdata[[#This Row],[Ship Date]]-tbl_salesdata[[#This Row],[Order Date]]</f>
        <v>18</v>
      </c>
      <c r="P2355">
        <f>WEEKDAY(tbl_salesdata[[#This Row],[Order Date]],2)</f>
        <v>3</v>
      </c>
      <c r="Q2355" t="str">
        <f>TEXT(tbl_salesdata[[#This Row],[Order Date]],"dddd")</f>
        <v>Wednesday</v>
      </c>
      <c r="R2355" t="str">
        <f>IF(tbl_salesdata[[#This Row],[Weekdaynum]]&gt;5,"Yes","No")</f>
        <v>No</v>
      </c>
    </row>
    <row r="2356" spans="1:18" hidden="1" x14ac:dyDescent="0.35">
      <c r="A2356">
        <v>675056493</v>
      </c>
      <c r="B2356" s="3">
        <v>44242</v>
      </c>
      <c r="C2356" s="3">
        <v>44248</v>
      </c>
      <c r="D2356" t="s">
        <v>163</v>
      </c>
      <c r="E2356" t="s">
        <v>38</v>
      </c>
      <c r="F2356" t="s">
        <v>47</v>
      </c>
      <c r="G2356" t="s">
        <v>14</v>
      </c>
      <c r="H2356" t="s">
        <v>19</v>
      </c>
      <c r="I2356" s="9">
        <v>3072</v>
      </c>
      <c r="J2356" s="9">
        <v>421.89</v>
      </c>
      <c r="K2356" s="9">
        <v>364.69</v>
      </c>
      <c r="L2356" s="9">
        <f>tbl_salesdata[[#This Row],[Units Sold]]*tbl_salesdata[[#This Row],[Unit Cost]]</f>
        <v>1120327.6799999999</v>
      </c>
      <c r="M2356" s="9">
        <f>tbl_salesdata[[#This Row],[Units Sold]]*tbl_salesdata[[#This Row],[Unit Price]]</f>
        <v>1296046.0800000001</v>
      </c>
      <c r="N2356" s="9">
        <f>tbl_salesdata[[#This Row],[Total Sales]]-tbl_salesdata[[#This Row],[Total Cost]]</f>
        <v>175718.40000000014</v>
      </c>
      <c r="O2356">
        <f>tbl_salesdata[[#This Row],[Ship Date]]-tbl_salesdata[[#This Row],[Order Date]]</f>
        <v>6</v>
      </c>
      <c r="P2356">
        <f>WEEKDAY(tbl_salesdata[[#This Row],[Order Date]],2)</f>
        <v>1</v>
      </c>
      <c r="Q2356" t="str">
        <f>TEXT(tbl_salesdata[[#This Row],[Order Date]],"dddd")</f>
        <v>Monday</v>
      </c>
      <c r="R2356" t="str">
        <f>IF(tbl_salesdata[[#This Row],[Weekdaynum]]&gt;5,"Yes","No")</f>
        <v>No</v>
      </c>
    </row>
    <row r="2357" spans="1:18" hidden="1" x14ac:dyDescent="0.35">
      <c r="A2357">
        <v>989190375</v>
      </c>
      <c r="B2357" s="3">
        <v>42740</v>
      </c>
      <c r="C2357" s="3">
        <v>42747</v>
      </c>
      <c r="D2357" t="s">
        <v>62</v>
      </c>
      <c r="E2357" t="s">
        <v>38</v>
      </c>
      <c r="F2357" t="s">
        <v>22</v>
      </c>
      <c r="G2357" t="s">
        <v>18</v>
      </c>
      <c r="H2357" t="s">
        <v>19</v>
      </c>
      <c r="I2357" s="9">
        <v>2269</v>
      </c>
      <c r="J2357" s="9">
        <v>47.45</v>
      </c>
      <c r="K2357" s="9">
        <v>31.79</v>
      </c>
      <c r="L2357" s="9">
        <f>tbl_salesdata[[#This Row],[Units Sold]]*tbl_salesdata[[#This Row],[Unit Cost]]</f>
        <v>72131.509999999995</v>
      </c>
      <c r="M2357" s="9">
        <f>tbl_salesdata[[#This Row],[Units Sold]]*tbl_salesdata[[#This Row],[Unit Price]]</f>
        <v>107664.05</v>
      </c>
      <c r="N2357" s="9">
        <f>tbl_salesdata[[#This Row],[Total Sales]]-tbl_salesdata[[#This Row],[Total Cost]]</f>
        <v>35532.540000000008</v>
      </c>
      <c r="O2357">
        <f>tbl_salesdata[[#This Row],[Ship Date]]-tbl_salesdata[[#This Row],[Order Date]]</f>
        <v>7</v>
      </c>
      <c r="P2357">
        <f>WEEKDAY(tbl_salesdata[[#This Row],[Order Date]],2)</f>
        <v>4</v>
      </c>
      <c r="Q2357" t="str">
        <f>TEXT(tbl_salesdata[[#This Row],[Order Date]],"dddd")</f>
        <v>Thursday</v>
      </c>
      <c r="R2357" t="str">
        <f>IF(tbl_salesdata[[#This Row],[Weekdaynum]]&gt;5,"Yes","No")</f>
        <v>No</v>
      </c>
    </row>
    <row r="2358" spans="1:18" hidden="1" x14ac:dyDescent="0.35">
      <c r="A2358">
        <v>645421731</v>
      </c>
      <c r="B2358" s="3">
        <v>42583</v>
      </c>
      <c r="C2358" s="3">
        <v>42590</v>
      </c>
      <c r="D2358" t="s">
        <v>200</v>
      </c>
      <c r="E2358" t="s">
        <v>24</v>
      </c>
      <c r="F2358" t="s">
        <v>76</v>
      </c>
      <c r="G2358" t="s">
        <v>18</v>
      </c>
      <c r="H2358" t="s">
        <v>26</v>
      </c>
      <c r="I2358" s="9">
        <v>3488</v>
      </c>
      <c r="J2358" s="9">
        <v>668.27</v>
      </c>
      <c r="K2358" s="9">
        <v>502.54</v>
      </c>
      <c r="L2358" s="9">
        <f>tbl_salesdata[[#This Row],[Units Sold]]*tbl_salesdata[[#This Row],[Unit Cost]]</f>
        <v>1752859.52</v>
      </c>
      <c r="M2358" s="9">
        <f>tbl_salesdata[[#This Row],[Units Sold]]*tbl_salesdata[[#This Row],[Unit Price]]</f>
        <v>2330925.7599999998</v>
      </c>
      <c r="N2358" s="9">
        <f>tbl_salesdata[[#This Row],[Total Sales]]-tbl_salesdata[[#This Row],[Total Cost]]</f>
        <v>578066.23999999976</v>
      </c>
      <c r="O2358">
        <f>tbl_salesdata[[#This Row],[Ship Date]]-tbl_salesdata[[#This Row],[Order Date]]</f>
        <v>7</v>
      </c>
      <c r="P2358">
        <f>WEEKDAY(tbl_salesdata[[#This Row],[Order Date]],2)</f>
        <v>1</v>
      </c>
      <c r="Q2358" t="str">
        <f>TEXT(tbl_salesdata[[#This Row],[Order Date]],"dddd")</f>
        <v>Monday</v>
      </c>
      <c r="R2358" t="str">
        <f>IF(tbl_salesdata[[#This Row],[Weekdaynum]]&gt;5,"Yes","No")</f>
        <v>No</v>
      </c>
    </row>
    <row r="2359" spans="1:18" hidden="1" x14ac:dyDescent="0.35">
      <c r="A2359">
        <v>315674388</v>
      </c>
      <c r="B2359" s="3">
        <v>43196</v>
      </c>
      <c r="C2359" s="3">
        <v>43197</v>
      </c>
      <c r="D2359" t="s">
        <v>183</v>
      </c>
      <c r="E2359" t="s">
        <v>24</v>
      </c>
      <c r="F2359" t="s">
        <v>47</v>
      </c>
      <c r="G2359" t="s">
        <v>14</v>
      </c>
      <c r="H2359" t="s">
        <v>34</v>
      </c>
      <c r="I2359" s="9">
        <v>3921</v>
      </c>
      <c r="J2359" s="9">
        <v>421.89</v>
      </c>
      <c r="K2359" s="9">
        <v>364.69</v>
      </c>
      <c r="L2359" s="9">
        <f>tbl_salesdata[[#This Row],[Units Sold]]*tbl_salesdata[[#This Row],[Unit Cost]]</f>
        <v>1429949.49</v>
      </c>
      <c r="M2359" s="9">
        <f>tbl_salesdata[[#This Row],[Units Sold]]*tbl_salesdata[[#This Row],[Unit Price]]</f>
        <v>1654230.69</v>
      </c>
      <c r="N2359" s="9">
        <f>tbl_salesdata[[#This Row],[Total Sales]]-tbl_salesdata[[#This Row],[Total Cost]]</f>
        <v>224281.19999999995</v>
      </c>
      <c r="O2359">
        <f>tbl_salesdata[[#This Row],[Ship Date]]-tbl_salesdata[[#This Row],[Order Date]]</f>
        <v>1</v>
      </c>
      <c r="P2359">
        <f>WEEKDAY(tbl_salesdata[[#This Row],[Order Date]],2)</f>
        <v>5</v>
      </c>
      <c r="Q2359" t="str">
        <f>TEXT(tbl_salesdata[[#This Row],[Order Date]],"dddd")</f>
        <v>Friday</v>
      </c>
      <c r="R2359" t="str">
        <f>IF(tbl_salesdata[[#This Row],[Weekdaynum]]&gt;5,"Yes","No")</f>
        <v>No</v>
      </c>
    </row>
    <row r="2360" spans="1:18" hidden="1" x14ac:dyDescent="0.35">
      <c r="A2360">
        <v>292184674</v>
      </c>
      <c r="B2360" s="3">
        <v>42201</v>
      </c>
      <c r="C2360" s="3">
        <v>42204</v>
      </c>
      <c r="D2360" t="s">
        <v>187</v>
      </c>
      <c r="E2360" t="s">
        <v>29</v>
      </c>
      <c r="F2360" t="s">
        <v>25</v>
      </c>
      <c r="G2360" t="s">
        <v>18</v>
      </c>
      <c r="H2360" t="s">
        <v>19</v>
      </c>
      <c r="I2360" s="9">
        <v>2793</v>
      </c>
      <c r="J2360" s="9">
        <v>205.7</v>
      </c>
      <c r="K2360" s="9">
        <v>117.11</v>
      </c>
      <c r="L2360" s="9">
        <f>tbl_salesdata[[#This Row],[Units Sold]]*tbl_salesdata[[#This Row],[Unit Cost]]</f>
        <v>327088.23</v>
      </c>
      <c r="M2360" s="9">
        <f>tbl_salesdata[[#This Row],[Units Sold]]*tbl_salesdata[[#This Row],[Unit Price]]</f>
        <v>574520.1</v>
      </c>
      <c r="N2360" s="9">
        <f>tbl_salesdata[[#This Row],[Total Sales]]-tbl_salesdata[[#This Row],[Total Cost]]</f>
        <v>247431.87</v>
      </c>
      <c r="O2360">
        <f>tbl_salesdata[[#This Row],[Ship Date]]-tbl_salesdata[[#This Row],[Order Date]]</f>
        <v>3</v>
      </c>
      <c r="P2360">
        <f>WEEKDAY(tbl_salesdata[[#This Row],[Order Date]],2)</f>
        <v>4</v>
      </c>
      <c r="Q2360" t="str">
        <f>TEXT(tbl_salesdata[[#This Row],[Order Date]],"dddd")</f>
        <v>Thursday</v>
      </c>
      <c r="R2360" t="str">
        <f>IF(tbl_salesdata[[#This Row],[Weekdaynum]]&gt;5,"Yes","No")</f>
        <v>No</v>
      </c>
    </row>
    <row r="2361" spans="1:18" hidden="1" x14ac:dyDescent="0.35">
      <c r="A2361">
        <v>937501418</v>
      </c>
      <c r="B2361" s="3">
        <v>42226</v>
      </c>
      <c r="C2361" s="3">
        <v>42236</v>
      </c>
      <c r="D2361" t="s">
        <v>54</v>
      </c>
      <c r="E2361" t="s">
        <v>29</v>
      </c>
      <c r="F2361" t="s">
        <v>13</v>
      </c>
      <c r="G2361" t="s">
        <v>18</v>
      </c>
      <c r="H2361" t="s">
        <v>15</v>
      </c>
      <c r="I2361" s="9">
        <v>6358</v>
      </c>
      <c r="J2361" s="9">
        <v>255.28</v>
      </c>
      <c r="K2361" s="9">
        <v>159.41999999999999</v>
      </c>
      <c r="L2361" s="9">
        <f>tbl_salesdata[[#This Row],[Units Sold]]*tbl_salesdata[[#This Row],[Unit Cost]]</f>
        <v>1013592.3599999999</v>
      </c>
      <c r="M2361" s="9">
        <f>tbl_salesdata[[#This Row],[Units Sold]]*tbl_salesdata[[#This Row],[Unit Price]]</f>
        <v>1623070.24</v>
      </c>
      <c r="N2361" s="9">
        <f>tbl_salesdata[[#This Row],[Total Sales]]-tbl_salesdata[[#This Row],[Total Cost]]</f>
        <v>609477.88000000012</v>
      </c>
      <c r="O2361">
        <f>tbl_salesdata[[#This Row],[Ship Date]]-tbl_salesdata[[#This Row],[Order Date]]</f>
        <v>10</v>
      </c>
      <c r="P2361">
        <f>WEEKDAY(tbl_salesdata[[#This Row],[Order Date]],2)</f>
        <v>1</v>
      </c>
      <c r="Q2361" t="str">
        <f>TEXT(tbl_salesdata[[#This Row],[Order Date]],"dddd")</f>
        <v>Monday</v>
      </c>
      <c r="R2361" t="str">
        <f>IF(tbl_salesdata[[#This Row],[Weekdaynum]]&gt;5,"Yes","No")</f>
        <v>No</v>
      </c>
    </row>
    <row r="2362" spans="1:18" hidden="1" x14ac:dyDescent="0.35">
      <c r="A2362">
        <v>434485948</v>
      </c>
      <c r="B2362" s="3">
        <v>44829</v>
      </c>
      <c r="C2362" s="3">
        <v>44845</v>
      </c>
      <c r="D2362" t="s">
        <v>80</v>
      </c>
      <c r="E2362" t="s">
        <v>21</v>
      </c>
      <c r="F2362" t="s">
        <v>30</v>
      </c>
      <c r="G2362" t="s">
        <v>14</v>
      </c>
      <c r="H2362" t="s">
        <v>26</v>
      </c>
      <c r="I2362" s="9">
        <v>2902</v>
      </c>
      <c r="J2362" s="9">
        <v>81.73</v>
      </c>
      <c r="K2362" s="9">
        <v>56.67</v>
      </c>
      <c r="L2362" s="9">
        <f>tbl_salesdata[[#This Row],[Units Sold]]*tbl_salesdata[[#This Row],[Unit Cost]]</f>
        <v>164456.34</v>
      </c>
      <c r="M2362" s="9">
        <f>tbl_salesdata[[#This Row],[Units Sold]]*tbl_salesdata[[#This Row],[Unit Price]]</f>
        <v>237180.46000000002</v>
      </c>
      <c r="N2362" s="9">
        <f>tbl_salesdata[[#This Row],[Total Sales]]-tbl_salesdata[[#This Row],[Total Cost]]</f>
        <v>72724.120000000024</v>
      </c>
      <c r="O2362">
        <f>tbl_salesdata[[#This Row],[Ship Date]]-tbl_salesdata[[#This Row],[Order Date]]</f>
        <v>16</v>
      </c>
      <c r="P2362">
        <f>WEEKDAY(tbl_salesdata[[#This Row],[Order Date]],2)</f>
        <v>7</v>
      </c>
      <c r="Q2362" t="str">
        <f>TEXT(tbl_salesdata[[#This Row],[Order Date]],"dddd")</f>
        <v>Sunday</v>
      </c>
      <c r="R2362" t="str">
        <f>IF(tbl_salesdata[[#This Row],[Weekdaynum]]&gt;5,"Yes","No")</f>
        <v>Yes</v>
      </c>
    </row>
    <row r="2363" spans="1:18" x14ac:dyDescent="0.35">
      <c r="A2363">
        <v>455040681</v>
      </c>
      <c r="B2363" s="3">
        <v>43862</v>
      </c>
      <c r="C2363" s="3">
        <v>43873</v>
      </c>
      <c r="D2363" t="s">
        <v>165</v>
      </c>
      <c r="E2363" t="s">
        <v>21</v>
      </c>
      <c r="F2363" t="s">
        <v>68</v>
      </c>
      <c r="G2363" t="s">
        <v>18</v>
      </c>
      <c r="H2363" t="s">
        <v>26</v>
      </c>
      <c r="I2363" s="9">
        <v>5504</v>
      </c>
      <c r="J2363" s="9">
        <v>154.06</v>
      </c>
      <c r="K2363" s="9">
        <v>90.93</v>
      </c>
      <c r="L2363" s="9">
        <f>tbl_salesdata[[#This Row],[Units Sold]]*tbl_salesdata[[#This Row],[Unit Cost]]</f>
        <v>500478.72000000003</v>
      </c>
      <c r="M2363" s="9">
        <f>tbl_salesdata[[#This Row],[Units Sold]]*tbl_salesdata[[#This Row],[Unit Price]]</f>
        <v>847946.23999999999</v>
      </c>
      <c r="N2363" s="9">
        <f>tbl_salesdata[[#This Row],[Total Sales]]-tbl_salesdata[[#This Row],[Total Cost]]</f>
        <v>347467.51999999996</v>
      </c>
      <c r="O2363">
        <f>tbl_salesdata[[#This Row],[Ship Date]]-tbl_salesdata[[#This Row],[Order Date]]</f>
        <v>11</v>
      </c>
      <c r="P2363">
        <f>WEEKDAY(tbl_salesdata[[#This Row],[Order Date]],2)</f>
        <v>6</v>
      </c>
      <c r="Q2363" t="str">
        <f>TEXT(tbl_salesdata[[#This Row],[Order Date]],"dddd")</f>
        <v>Saturday</v>
      </c>
      <c r="R2363" t="str">
        <f>IF(tbl_salesdata[[#This Row],[Weekdaynum]]&gt;5,"Yes","No")</f>
        <v>Yes</v>
      </c>
    </row>
    <row r="2364" spans="1:18" hidden="1" x14ac:dyDescent="0.35">
      <c r="A2364">
        <v>316466176</v>
      </c>
      <c r="B2364" s="3">
        <v>43242</v>
      </c>
      <c r="C2364" s="3">
        <v>43251</v>
      </c>
      <c r="D2364" t="s">
        <v>55</v>
      </c>
      <c r="E2364" t="s">
        <v>21</v>
      </c>
      <c r="F2364" t="s">
        <v>13</v>
      </c>
      <c r="G2364" t="s">
        <v>18</v>
      </c>
      <c r="H2364" t="s">
        <v>34</v>
      </c>
      <c r="I2364" s="9">
        <v>8229</v>
      </c>
      <c r="J2364" s="9">
        <v>255.28</v>
      </c>
      <c r="K2364" s="9">
        <v>159.41999999999999</v>
      </c>
      <c r="L2364" s="9">
        <f>tbl_salesdata[[#This Row],[Units Sold]]*tbl_salesdata[[#This Row],[Unit Cost]]</f>
        <v>1311867.18</v>
      </c>
      <c r="M2364" s="9">
        <f>tbl_salesdata[[#This Row],[Units Sold]]*tbl_salesdata[[#This Row],[Unit Price]]</f>
        <v>2100699.12</v>
      </c>
      <c r="N2364" s="9">
        <f>tbl_salesdata[[#This Row],[Total Sales]]-tbl_salesdata[[#This Row],[Total Cost]]</f>
        <v>788831.94000000018</v>
      </c>
      <c r="O2364">
        <f>tbl_salesdata[[#This Row],[Ship Date]]-tbl_salesdata[[#This Row],[Order Date]]</f>
        <v>9</v>
      </c>
      <c r="P2364">
        <f>WEEKDAY(tbl_salesdata[[#This Row],[Order Date]],2)</f>
        <v>2</v>
      </c>
      <c r="Q2364" t="str">
        <f>TEXT(tbl_salesdata[[#This Row],[Order Date]],"dddd")</f>
        <v>Tuesday</v>
      </c>
      <c r="R2364" t="str">
        <f>IF(tbl_salesdata[[#This Row],[Weekdaynum]]&gt;5,"Yes","No")</f>
        <v>No</v>
      </c>
    </row>
    <row r="2365" spans="1:18" x14ac:dyDescent="0.35">
      <c r="A2365">
        <v>615522181</v>
      </c>
      <c r="B2365" s="3">
        <v>44051</v>
      </c>
      <c r="C2365" s="3">
        <v>44063</v>
      </c>
      <c r="D2365" t="s">
        <v>126</v>
      </c>
      <c r="E2365" t="s">
        <v>24</v>
      </c>
      <c r="F2365" t="s">
        <v>17</v>
      </c>
      <c r="G2365" t="s">
        <v>14</v>
      </c>
      <c r="H2365" t="s">
        <v>19</v>
      </c>
      <c r="I2365" s="9">
        <v>5547</v>
      </c>
      <c r="J2365" s="9">
        <v>152.58000000000001</v>
      </c>
      <c r="K2365" s="9">
        <v>97.44</v>
      </c>
      <c r="L2365" s="9">
        <f>tbl_salesdata[[#This Row],[Units Sold]]*tbl_salesdata[[#This Row],[Unit Cost]]</f>
        <v>540499.67999999993</v>
      </c>
      <c r="M2365" s="9">
        <f>tbl_salesdata[[#This Row],[Units Sold]]*tbl_salesdata[[#This Row],[Unit Price]]</f>
        <v>846361.26000000013</v>
      </c>
      <c r="N2365" s="9">
        <f>tbl_salesdata[[#This Row],[Total Sales]]-tbl_salesdata[[#This Row],[Total Cost]]</f>
        <v>305861.58000000019</v>
      </c>
      <c r="O2365">
        <f>tbl_salesdata[[#This Row],[Ship Date]]-tbl_salesdata[[#This Row],[Order Date]]</f>
        <v>12</v>
      </c>
      <c r="P2365">
        <f>WEEKDAY(tbl_salesdata[[#This Row],[Order Date]],2)</f>
        <v>6</v>
      </c>
      <c r="Q2365" t="str">
        <f>TEXT(tbl_salesdata[[#This Row],[Order Date]],"dddd")</f>
        <v>Saturday</v>
      </c>
      <c r="R2365" t="str">
        <f>IF(tbl_salesdata[[#This Row],[Weekdaynum]]&gt;5,"Yes","No")</f>
        <v>Yes</v>
      </c>
    </row>
    <row r="2366" spans="1:18" hidden="1" x14ac:dyDescent="0.35">
      <c r="A2366">
        <v>307265985</v>
      </c>
      <c r="B2366" s="3">
        <v>44680</v>
      </c>
      <c r="C2366" s="3">
        <v>44690</v>
      </c>
      <c r="D2366" t="s">
        <v>149</v>
      </c>
      <c r="E2366" t="s">
        <v>12</v>
      </c>
      <c r="F2366" t="s">
        <v>76</v>
      </c>
      <c r="G2366" t="s">
        <v>14</v>
      </c>
      <c r="H2366" t="s">
        <v>19</v>
      </c>
      <c r="I2366" s="9">
        <v>5688</v>
      </c>
      <c r="J2366" s="9">
        <v>668.27</v>
      </c>
      <c r="K2366" s="9">
        <v>502.54</v>
      </c>
      <c r="L2366" s="9">
        <f>tbl_salesdata[[#This Row],[Units Sold]]*tbl_salesdata[[#This Row],[Unit Cost]]</f>
        <v>2858447.52</v>
      </c>
      <c r="M2366" s="9">
        <f>tbl_salesdata[[#This Row],[Units Sold]]*tbl_salesdata[[#This Row],[Unit Price]]</f>
        <v>3801119.76</v>
      </c>
      <c r="N2366" s="9">
        <f>tbl_salesdata[[#This Row],[Total Sales]]-tbl_salesdata[[#This Row],[Total Cost]]</f>
        <v>942672.23999999976</v>
      </c>
      <c r="O2366">
        <f>tbl_salesdata[[#This Row],[Ship Date]]-tbl_salesdata[[#This Row],[Order Date]]</f>
        <v>10</v>
      </c>
      <c r="P2366">
        <f>WEEKDAY(tbl_salesdata[[#This Row],[Order Date]],2)</f>
        <v>5</v>
      </c>
      <c r="Q2366" t="str">
        <f>TEXT(tbl_salesdata[[#This Row],[Order Date]],"dddd")</f>
        <v>Friday</v>
      </c>
      <c r="R2366" t="str">
        <f>IF(tbl_salesdata[[#This Row],[Weekdaynum]]&gt;5,"Yes","No")</f>
        <v>No</v>
      </c>
    </row>
    <row r="2367" spans="1:18" hidden="1" x14ac:dyDescent="0.35">
      <c r="A2367">
        <v>316446864</v>
      </c>
      <c r="B2367" s="3">
        <v>43444</v>
      </c>
      <c r="C2367" s="3">
        <v>43462</v>
      </c>
      <c r="D2367" t="s">
        <v>59</v>
      </c>
      <c r="E2367" t="s">
        <v>12</v>
      </c>
      <c r="F2367" t="s">
        <v>25</v>
      </c>
      <c r="G2367" t="s">
        <v>18</v>
      </c>
      <c r="H2367" t="s">
        <v>15</v>
      </c>
      <c r="I2367" s="9">
        <v>2514</v>
      </c>
      <c r="J2367" s="9">
        <v>205.7</v>
      </c>
      <c r="K2367" s="9">
        <v>117.11</v>
      </c>
      <c r="L2367" s="9">
        <f>tbl_salesdata[[#This Row],[Units Sold]]*tbl_salesdata[[#This Row],[Unit Cost]]</f>
        <v>294414.53999999998</v>
      </c>
      <c r="M2367" s="9">
        <f>tbl_salesdata[[#This Row],[Units Sold]]*tbl_salesdata[[#This Row],[Unit Price]]</f>
        <v>517129.8</v>
      </c>
      <c r="N2367" s="9">
        <f>tbl_salesdata[[#This Row],[Total Sales]]-tbl_salesdata[[#This Row],[Total Cost]]</f>
        <v>222715.26</v>
      </c>
      <c r="O2367">
        <f>tbl_salesdata[[#This Row],[Ship Date]]-tbl_salesdata[[#This Row],[Order Date]]</f>
        <v>18</v>
      </c>
      <c r="P2367">
        <f>WEEKDAY(tbl_salesdata[[#This Row],[Order Date]],2)</f>
        <v>1</v>
      </c>
      <c r="Q2367" t="str">
        <f>TEXT(tbl_salesdata[[#This Row],[Order Date]],"dddd")</f>
        <v>Monday</v>
      </c>
      <c r="R2367" t="str">
        <f>IF(tbl_salesdata[[#This Row],[Weekdaynum]]&gt;5,"Yes","No")</f>
        <v>No</v>
      </c>
    </row>
    <row r="2368" spans="1:18" hidden="1" x14ac:dyDescent="0.35">
      <c r="A2368">
        <v>101025998</v>
      </c>
      <c r="B2368" s="3">
        <v>43299</v>
      </c>
      <c r="C2368" s="3">
        <v>43311</v>
      </c>
      <c r="D2368" t="s">
        <v>144</v>
      </c>
      <c r="E2368" t="s">
        <v>21</v>
      </c>
      <c r="F2368" t="s">
        <v>76</v>
      </c>
      <c r="G2368" t="s">
        <v>14</v>
      </c>
      <c r="H2368" t="s">
        <v>15</v>
      </c>
      <c r="I2368" s="9">
        <v>4693</v>
      </c>
      <c r="J2368" s="9">
        <v>668.27</v>
      </c>
      <c r="K2368" s="9">
        <v>502.54</v>
      </c>
      <c r="L2368" s="9">
        <f>tbl_salesdata[[#This Row],[Units Sold]]*tbl_salesdata[[#This Row],[Unit Cost]]</f>
        <v>2358420.2200000002</v>
      </c>
      <c r="M2368" s="9">
        <f>tbl_salesdata[[#This Row],[Units Sold]]*tbl_salesdata[[#This Row],[Unit Price]]</f>
        <v>3136191.11</v>
      </c>
      <c r="N2368" s="9">
        <f>tbl_salesdata[[#This Row],[Total Sales]]-tbl_salesdata[[#This Row],[Total Cost]]</f>
        <v>777770.88999999966</v>
      </c>
      <c r="O2368">
        <f>tbl_salesdata[[#This Row],[Ship Date]]-tbl_salesdata[[#This Row],[Order Date]]</f>
        <v>12</v>
      </c>
      <c r="P2368">
        <f>WEEKDAY(tbl_salesdata[[#This Row],[Order Date]],2)</f>
        <v>3</v>
      </c>
      <c r="Q2368" t="str">
        <f>TEXT(tbl_salesdata[[#This Row],[Order Date]],"dddd")</f>
        <v>Wednesday</v>
      </c>
      <c r="R2368" t="str">
        <f>IF(tbl_salesdata[[#This Row],[Weekdaynum]]&gt;5,"Yes","No")</f>
        <v>No</v>
      </c>
    </row>
    <row r="2369" spans="1:18" hidden="1" x14ac:dyDescent="0.35">
      <c r="A2369">
        <v>586052215</v>
      </c>
      <c r="B2369" s="3">
        <v>44143</v>
      </c>
      <c r="C2369" s="3">
        <v>44144</v>
      </c>
      <c r="D2369" t="s">
        <v>212</v>
      </c>
      <c r="E2369" t="s">
        <v>32</v>
      </c>
      <c r="F2369" t="s">
        <v>68</v>
      </c>
      <c r="G2369" t="s">
        <v>18</v>
      </c>
      <c r="H2369" t="s">
        <v>34</v>
      </c>
      <c r="I2369" s="9">
        <v>4729</v>
      </c>
      <c r="J2369" s="9">
        <v>154.06</v>
      </c>
      <c r="K2369" s="9">
        <v>90.93</v>
      </c>
      <c r="L2369" s="9">
        <f>tbl_salesdata[[#This Row],[Units Sold]]*tbl_salesdata[[#This Row],[Unit Cost]]</f>
        <v>430007.97000000003</v>
      </c>
      <c r="M2369" s="9">
        <f>tbl_salesdata[[#This Row],[Units Sold]]*tbl_salesdata[[#This Row],[Unit Price]]</f>
        <v>728549.74</v>
      </c>
      <c r="N2369" s="9">
        <f>tbl_salesdata[[#This Row],[Total Sales]]-tbl_salesdata[[#This Row],[Total Cost]]</f>
        <v>298541.76999999996</v>
      </c>
      <c r="O2369">
        <f>tbl_salesdata[[#This Row],[Ship Date]]-tbl_salesdata[[#This Row],[Order Date]]</f>
        <v>1</v>
      </c>
      <c r="P2369">
        <f>WEEKDAY(tbl_salesdata[[#This Row],[Order Date]],2)</f>
        <v>7</v>
      </c>
      <c r="Q2369" t="str">
        <f>TEXT(tbl_salesdata[[#This Row],[Order Date]],"dddd")</f>
        <v>Sunday</v>
      </c>
      <c r="R2369" t="str">
        <f>IF(tbl_salesdata[[#This Row],[Weekdaynum]]&gt;5,"Yes","No")</f>
        <v>Yes</v>
      </c>
    </row>
    <row r="2370" spans="1:18" hidden="1" x14ac:dyDescent="0.35">
      <c r="A2370">
        <v>516886842</v>
      </c>
      <c r="B2370" s="3">
        <v>43339</v>
      </c>
      <c r="C2370" s="3">
        <v>43357</v>
      </c>
      <c r="D2370" t="s">
        <v>194</v>
      </c>
      <c r="E2370" t="s">
        <v>32</v>
      </c>
      <c r="F2370" t="s">
        <v>22</v>
      </c>
      <c r="G2370" t="s">
        <v>18</v>
      </c>
      <c r="H2370" t="s">
        <v>15</v>
      </c>
      <c r="I2370" s="9">
        <v>7158</v>
      </c>
      <c r="J2370" s="9">
        <v>47.45</v>
      </c>
      <c r="K2370" s="9">
        <v>31.79</v>
      </c>
      <c r="L2370" s="9">
        <f>tbl_salesdata[[#This Row],[Units Sold]]*tbl_salesdata[[#This Row],[Unit Cost]]</f>
        <v>227552.82</v>
      </c>
      <c r="M2370" s="9">
        <f>tbl_salesdata[[#This Row],[Units Sold]]*tbl_salesdata[[#This Row],[Unit Price]]</f>
        <v>339647.10000000003</v>
      </c>
      <c r="N2370" s="9">
        <f>tbl_salesdata[[#This Row],[Total Sales]]-tbl_salesdata[[#This Row],[Total Cost]]</f>
        <v>112094.28000000003</v>
      </c>
      <c r="O2370">
        <f>tbl_salesdata[[#This Row],[Ship Date]]-tbl_salesdata[[#This Row],[Order Date]]</f>
        <v>18</v>
      </c>
      <c r="P2370">
        <f>WEEKDAY(tbl_salesdata[[#This Row],[Order Date]],2)</f>
        <v>1</v>
      </c>
      <c r="Q2370" t="str">
        <f>TEXT(tbl_salesdata[[#This Row],[Order Date]],"dddd")</f>
        <v>Monday</v>
      </c>
      <c r="R2370" t="str">
        <f>IF(tbl_salesdata[[#This Row],[Weekdaynum]]&gt;5,"Yes","No")</f>
        <v>No</v>
      </c>
    </row>
    <row r="2371" spans="1:18" hidden="1" x14ac:dyDescent="0.35">
      <c r="A2371">
        <v>509203708</v>
      </c>
      <c r="B2371" s="3">
        <v>43255</v>
      </c>
      <c r="C2371" s="3">
        <v>43272</v>
      </c>
      <c r="D2371" t="s">
        <v>158</v>
      </c>
      <c r="E2371" t="s">
        <v>12</v>
      </c>
      <c r="F2371" t="s">
        <v>68</v>
      </c>
      <c r="G2371" t="s">
        <v>14</v>
      </c>
      <c r="H2371" t="s">
        <v>15</v>
      </c>
      <c r="I2371" s="9">
        <v>3548</v>
      </c>
      <c r="J2371" s="9">
        <v>154.06</v>
      </c>
      <c r="K2371" s="9">
        <v>90.93</v>
      </c>
      <c r="L2371" s="9">
        <f>tbl_salesdata[[#This Row],[Units Sold]]*tbl_salesdata[[#This Row],[Unit Cost]]</f>
        <v>322619.64</v>
      </c>
      <c r="M2371" s="9">
        <f>tbl_salesdata[[#This Row],[Units Sold]]*tbl_salesdata[[#This Row],[Unit Price]]</f>
        <v>546604.88</v>
      </c>
      <c r="N2371" s="9">
        <f>tbl_salesdata[[#This Row],[Total Sales]]-tbl_salesdata[[#This Row],[Total Cost]]</f>
        <v>223985.24</v>
      </c>
      <c r="O2371">
        <f>tbl_salesdata[[#This Row],[Ship Date]]-tbl_salesdata[[#This Row],[Order Date]]</f>
        <v>17</v>
      </c>
      <c r="P2371">
        <f>WEEKDAY(tbl_salesdata[[#This Row],[Order Date]],2)</f>
        <v>1</v>
      </c>
      <c r="Q2371" t="str">
        <f>TEXT(tbl_salesdata[[#This Row],[Order Date]],"dddd")</f>
        <v>Monday</v>
      </c>
      <c r="R2371" t="str">
        <f>IF(tbl_salesdata[[#This Row],[Weekdaynum]]&gt;5,"Yes","No")</f>
        <v>No</v>
      </c>
    </row>
    <row r="2372" spans="1:18" x14ac:dyDescent="0.35">
      <c r="A2372">
        <v>791446769</v>
      </c>
      <c r="B2372" s="3">
        <v>42651</v>
      </c>
      <c r="C2372" s="3">
        <v>42657</v>
      </c>
      <c r="D2372" t="s">
        <v>43</v>
      </c>
      <c r="E2372" t="s">
        <v>24</v>
      </c>
      <c r="F2372" t="s">
        <v>17</v>
      </c>
      <c r="G2372" t="s">
        <v>18</v>
      </c>
      <c r="H2372" t="s">
        <v>26</v>
      </c>
      <c r="I2372" s="9">
        <v>5541</v>
      </c>
      <c r="J2372" s="9">
        <v>152.58000000000001</v>
      </c>
      <c r="K2372" s="9">
        <v>97.44</v>
      </c>
      <c r="L2372" s="9">
        <f>tbl_salesdata[[#This Row],[Units Sold]]*tbl_salesdata[[#This Row],[Unit Cost]]</f>
        <v>539915.04</v>
      </c>
      <c r="M2372" s="9">
        <f>tbl_salesdata[[#This Row],[Units Sold]]*tbl_salesdata[[#This Row],[Unit Price]]</f>
        <v>845445.78</v>
      </c>
      <c r="N2372" s="9">
        <f>tbl_salesdata[[#This Row],[Total Sales]]-tbl_salesdata[[#This Row],[Total Cost]]</f>
        <v>305530.74</v>
      </c>
      <c r="O2372">
        <f>tbl_salesdata[[#This Row],[Ship Date]]-tbl_salesdata[[#This Row],[Order Date]]</f>
        <v>6</v>
      </c>
      <c r="P2372">
        <f>WEEKDAY(tbl_salesdata[[#This Row],[Order Date]],2)</f>
        <v>6</v>
      </c>
      <c r="Q2372" t="str">
        <f>TEXT(tbl_salesdata[[#This Row],[Order Date]],"dddd")</f>
        <v>Saturday</v>
      </c>
      <c r="R2372" t="str">
        <f>IF(tbl_salesdata[[#This Row],[Weekdaynum]]&gt;5,"Yes","No")</f>
        <v>Yes</v>
      </c>
    </row>
    <row r="2373" spans="1:18" hidden="1" x14ac:dyDescent="0.35">
      <c r="A2373">
        <v>792541968</v>
      </c>
      <c r="B2373" s="3">
        <v>44595</v>
      </c>
      <c r="C2373" s="3">
        <v>44614</v>
      </c>
      <c r="D2373" t="s">
        <v>84</v>
      </c>
      <c r="E2373" t="s">
        <v>24</v>
      </c>
      <c r="F2373" t="s">
        <v>25</v>
      </c>
      <c r="G2373" t="s">
        <v>18</v>
      </c>
      <c r="H2373" t="s">
        <v>26</v>
      </c>
      <c r="I2373" s="9">
        <v>9635</v>
      </c>
      <c r="J2373" s="9">
        <v>205.7</v>
      </c>
      <c r="K2373" s="9">
        <v>117.11</v>
      </c>
      <c r="L2373" s="9">
        <f>tbl_salesdata[[#This Row],[Units Sold]]*tbl_salesdata[[#This Row],[Unit Cost]]</f>
        <v>1128354.8500000001</v>
      </c>
      <c r="M2373" s="9">
        <f>tbl_salesdata[[#This Row],[Units Sold]]*tbl_salesdata[[#This Row],[Unit Price]]</f>
        <v>1981919.5</v>
      </c>
      <c r="N2373" s="9">
        <f>tbl_salesdata[[#This Row],[Total Sales]]-tbl_salesdata[[#This Row],[Total Cost]]</f>
        <v>853564.64999999991</v>
      </c>
      <c r="O2373">
        <f>tbl_salesdata[[#This Row],[Ship Date]]-tbl_salesdata[[#This Row],[Order Date]]</f>
        <v>19</v>
      </c>
      <c r="P2373">
        <f>WEEKDAY(tbl_salesdata[[#This Row],[Order Date]],2)</f>
        <v>4</v>
      </c>
      <c r="Q2373" t="str">
        <f>TEXT(tbl_salesdata[[#This Row],[Order Date]],"dddd")</f>
        <v>Thursday</v>
      </c>
      <c r="R2373" t="str">
        <f>IF(tbl_salesdata[[#This Row],[Weekdaynum]]&gt;5,"Yes","No")</f>
        <v>No</v>
      </c>
    </row>
    <row r="2374" spans="1:18" hidden="1" x14ac:dyDescent="0.35">
      <c r="A2374">
        <v>416473519</v>
      </c>
      <c r="B2374" s="3">
        <v>42162</v>
      </c>
      <c r="C2374" s="3">
        <v>42181</v>
      </c>
      <c r="D2374" t="s">
        <v>106</v>
      </c>
      <c r="E2374" t="s">
        <v>38</v>
      </c>
      <c r="F2374" t="s">
        <v>76</v>
      </c>
      <c r="G2374" t="s">
        <v>14</v>
      </c>
      <c r="H2374" t="s">
        <v>34</v>
      </c>
      <c r="I2374" s="9">
        <v>2624</v>
      </c>
      <c r="J2374" s="9">
        <v>668.27</v>
      </c>
      <c r="K2374" s="9">
        <v>502.54</v>
      </c>
      <c r="L2374" s="9">
        <f>tbl_salesdata[[#This Row],[Units Sold]]*tbl_salesdata[[#This Row],[Unit Cost]]</f>
        <v>1318664.96</v>
      </c>
      <c r="M2374" s="9">
        <f>tbl_salesdata[[#This Row],[Units Sold]]*tbl_salesdata[[#This Row],[Unit Price]]</f>
        <v>1753540.48</v>
      </c>
      <c r="N2374" s="9">
        <f>tbl_salesdata[[#This Row],[Total Sales]]-tbl_salesdata[[#This Row],[Total Cost]]</f>
        <v>434875.52</v>
      </c>
      <c r="O2374">
        <f>tbl_salesdata[[#This Row],[Ship Date]]-tbl_salesdata[[#This Row],[Order Date]]</f>
        <v>19</v>
      </c>
      <c r="P2374">
        <f>WEEKDAY(tbl_salesdata[[#This Row],[Order Date]],2)</f>
        <v>7</v>
      </c>
      <c r="Q2374" t="str">
        <f>TEXT(tbl_salesdata[[#This Row],[Order Date]],"dddd")</f>
        <v>Sunday</v>
      </c>
      <c r="R2374" t="str">
        <f>IF(tbl_salesdata[[#This Row],[Weekdaynum]]&gt;5,"Yes","No")</f>
        <v>Yes</v>
      </c>
    </row>
    <row r="2375" spans="1:18" x14ac:dyDescent="0.35">
      <c r="A2375">
        <v>246573817</v>
      </c>
      <c r="B2375" s="3">
        <v>44324</v>
      </c>
      <c r="C2375" s="3">
        <v>44338</v>
      </c>
      <c r="D2375" t="s">
        <v>52</v>
      </c>
      <c r="E2375" t="s">
        <v>12</v>
      </c>
      <c r="F2375" t="s">
        <v>17</v>
      </c>
      <c r="G2375" t="s">
        <v>18</v>
      </c>
      <c r="H2375" t="s">
        <v>26</v>
      </c>
      <c r="I2375" s="9">
        <v>5527</v>
      </c>
      <c r="J2375" s="9">
        <v>152.58000000000001</v>
      </c>
      <c r="K2375" s="9">
        <v>97.44</v>
      </c>
      <c r="L2375" s="9">
        <f>tbl_salesdata[[#This Row],[Units Sold]]*tbl_salesdata[[#This Row],[Unit Cost]]</f>
        <v>538550.88</v>
      </c>
      <c r="M2375" s="9">
        <f>tbl_salesdata[[#This Row],[Units Sold]]*tbl_salesdata[[#This Row],[Unit Price]]</f>
        <v>843309.66</v>
      </c>
      <c r="N2375" s="9">
        <f>tbl_salesdata[[#This Row],[Total Sales]]-tbl_salesdata[[#This Row],[Total Cost]]</f>
        <v>304758.78000000003</v>
      </c>
      <c r="O2375">
        <f>tbl_salesdata[[#This Row],[Ship Date]]-tbl_salesdata[[#This Row],[Order Date]]</f>
        <v>14</v>
      </c>
      <c r="P2375">
        <f>WEEKDAY(tbl_salesdata[[#This Row],[Order Date]],2)</f>
        <v>6</v>
      </c>
      <c r="Q2375" t="str">
        <f>TEXT(tbl_salesdata[[#This Row],[Order Date]],"dddd")</f>
        <v>Saturday</v>
      </c>
      <c r="R2375" t="str">
        <f>IF(tbl_salesdata[[#This Row],[Weekdaynum]]&gt;5,"Yes","No")</f>
        <v>Yes</v>
      </c>
    </row>
    <row r="2376" spans="1:18" x14ac:dyDescent="0.35">
      <c r="A2376">
        <v>490935933</v>
      </c>
      <c r="B2376" s="3">
        <v>43869</v>
      </c>
      <c r="C2376" s="3">
        <v>43890</v>
      </c>
      <c r="D2376" t="s">
        <v>149</v>
      </c>
      <c r="E2376" t="s">
        <v>12</v>
      </c>
      <c r="F2376" t="s">
        <v>33</v>
      </c>
      <c r="G2376" t="s">
        <v>18</v>
      </c>
      <c r="H2376" t="s">
        <v>19</v>
      </c>
      <c r="I2376" s="9">
        <v>7707</v>
      </c>
      <c r="J2376" s="9">
        <v>109.28</v>
      </c>
      <c r="K2376" s="9">
        <v>35.840000000000003</v>
      </c>
      <c r="L2376" s="9">
        <f>tbl_salesdata[[#This Row],[Units Sold]]*tbl_salesdata[[#This Row],[Unit Cost]]</f>
        <v>276218.88</v>
      </c>
      <c r="M2376" s="9">
        <f>tbl_salesdata[[#This Row],[Units Sold]]*tbl_salesdata[[#This Row],[Unit Price]]</f>
        <v>842220.96</v>
      </c>
      <c r="N2376" s="9">
        <f>tbl_salesdata[[#This Row],[Total Sales]]-tbl_salesdata[[#This Row],[Total Cost]]</f>
        <v>566002.07999999996</v>
      </c>
      <c r="O2376">
        <f>tbl_salesdata[[#This Row],[Ship Date]]-tbl_salesdata[[#This Row],[Order Date]]</f>
        <v>21</v>
      </c>
      <c r="P2376">
        <f>WEEKDAY(tbl_salesdata[[#This Row],[Order Date]],2)</f>
        <v>6</v>
      </c>
      <c r="Q2376" t="str">
        <f>TEXT(tbl_salesdata[[#This Row],[Order Date]],"dddd")</f>
        <v>Saturday</v>
      </c>
      <c r="R2376" t="str">
        <f>IF(tbl_salesdata[[#This Row],[Weekdaynum]]&gt;5,"Yes","No")</f>
        <v>Yes</v>
      </c>
    </row>
    <row r="2377" spans="1:18" hidden="1" x14ac:dyDescent="0.35">
      <c r="A2377">
        <v>991341292</v>
      </c>
      <c r="B2377" s="3">
        <v>42207</v>
      </c>
      <c r="C2377" s="3">
        <v>42212</v>
      </c>
      <c r="D2377" t="s">
        <v>140</v>
      </c>
      <c r="E2377" t="s">
        <v>24</v>
      </c>
      <c r="F2377" t="s">
        <v>22</v>
      </c>
      <c r="G2377" t="s">
        <v>18</v>
      </c>
      <c r="H2377" t="s">
        <v>26</v>
      </c>
      <c r="I2377" s="9">
        <v>8773</v>
      </c>
      <c r="J2377" s="9">
        <v>47.45</v>
      </c>
      <c r="K2377" s="9">
        <v>31.79</v>
      </c>
      <c r="L2377" s="9">
        <f>tbl_salesdata[[#This Row],[Units Sold]]*tbl_salesdata[[#This Row],[Unit Cost]]</f>
        <v>278893.67</v>
      </c>
      <c r="M2377" s="9">
        <f>tbl_salesdata[[#This Row],[Units Sold]]*tbl_salesdata[[#This Row],[Unit Price]]</f>
        <v>416278.85000000003</v>
      </c>
      <c r="N2377" s="9">
        <f>tbl_salesdata[[#This Row],[Total Sales]]-tbl_salesdata[[#This Row],[Total Cost]]</f>
        <v>137385.18000000005</v>
      </c>
      <c r="O2377">
        <f>tbl_salesdata[[#This Row],[Ship Date]]-tbl_salesdata[[#This Row],[Order Date]]</f>
        <v>5</v>
      </c>
      <c r="P2377">
        <f>WEEKDAY(tbl_salesdata[[#This Row],[Order Date]],2)</f>
        <v>3</v>
      </c>
      <c r="Q2377" t="str">
        <f>TEXT(tbl_salesdata[[#This Row],[Order Date]],"dddd")</f>
        <v>Wednesday</v>
      </c>
      <c r="R2377" t="str">
        <f>IF(tbl_salesdata[[#This Row],[Weekdaynum]]&gt;5,"Yes","No")</f>
        <v>No</v>
      </c>
    </row>
    <row r="2378" spans="1:18" hidden="1" x14ac:dyDescent="0.35">
      <c r="A2378">
        <v>259151017</v>
      </c>
      <c r="B2378" s="3">
        <v>44545</v>
      </c>
      <c r="C2378" s="3">
        <v>44561</v>
      </c>
      <c r="D2378" t="s">
        <v>83</v>
      </c>
      <c r="E2378" t="s">
        <v>38</v>
      </c>
      <c r="F2378" t="s">
        <v>25</v>
      </c>
      <c r="G2378" t="s">
        <v>14</v>
      </c>
      <c r="H2378" t="s">
        <v>34</v>
      </c>
      <c r="I2378" s="9">
        <v>7400</v>
      </c>
      <c r="J2378" s="9">
        <v>205.7</v>
      </c>
      <c r="K2378" s="9">
        <v>117.11</v>
      </c>
      <c r="L2378" s="9">
        <f>tbl_salesdata[[#This Row],[Units Sold]]*tbl_salesdata[[#This Row],[Unit Cost]]</f>
        <v>866614</v>
      </c>
      <c r="M2378" s="9">
        <f>tbl_salesdata[[#This Row],[Units Sold]]*tbl_salesdata[[#This Row],[Unit Price]]</f>
        <v>1522180</v>
      </c>
      <c r="N2378" s="9">
        <f>tbl_salesdata[[#This Row],[Total Sales]]-tbl_salesdata[[#This Row],[Total Cost]]</f>
        <v>655566</v>
      </c>
      <c r="O2378">
        <f>tbl_salesdata[[#This Row],[Ship Date]]-tbl_salesdata[[#This Row],[Order Date]]</f>
        <v>16</v>
      </c>
      <c r="P2378">
        <f>WEEKDAY(tbl_salesdata[[#This Row],[Order Date]],2)</f>
        <v>3</v>
      </c>
      <c r="Q2378" t="str">
        <f>TEXT(tbl_salesdata[[#This Row],[Order Date]],"dddd")</f>
        <v>Wednesday</v>
      </c>
      <c r="R2378" t="str">
        <f>IF(tbl_salesdata[[#This Row],[Weekdaynum]]&gt;5,"Yes","No")</f>
        <v>No</v>
      </c>
    </row>
    <row r="2379" spans="1:18" hidden="1" x14ac:dyDescent="0.35">
      <c r="A2379">
        <v>745083606</v>
      </c>
      <c r="B2379" s="3">
        <v>42262</v>
      </c>
      <c r="C2379" s="3">
        <v>42276</v>
      </c>
      <c r="D2379" t="s">
        <v>104</v>
      </c>
      <c r="E2379" t="s">
        <v>24</v>
      </c>
      <c r="F2379" t="s">
        <v>76</v>
      </c>
      <c r="G2379" t="s">
        <v>18</v>
      </c>
      <c r="H2379" t="s">
        <v>19</v>
      </c>
      <c r="I2379" s="9">
        <v>5651</v>
      </c>
      <c r="J2379" s="9">
        <v>668.27</v>
      </c>
      <c r="K2379" s="9">
        <v>502.54</v>
      </c>
      <c r="L2379" s="9">
        <f>tbl_salesdata[[#This Row],[Units Sold]]*tbl_salesdata[[#This Row],[Unit Cost]]</f>
        <v>2839853.54</v>
      </c>
      <c r="M2379" s="9">
        <f>tbl_salesdata[[#This Row],[Units Sold]]*tbl_salesdata[[#This Row],[Unit Price]]</f>
        <v>3776393.77</v>
      </c>
      <c r="N2379" s="9">
        <f>tbl_salesdata[[#This Row],[Total Sales]]-tbl_salesdata[[#This Row],[Total Cost]]</f>
        <v>936540.23</v>
      </c>
      <c r="O2379">
        <f>tbl_salesdata[[#This Row],[Ship Date]]-tbl_salesdata[[#This Row],[Order Date]]</f>
        <v>14</v>
      </c>
      <c r="P2379">
        <f>WEEKDAY(tbl_salesdata[[#This Row],[Order Date]],2)</f>
        <v>2</v>
      </c>
      <c r="Q2379" t="str">
        <f>TEXT(tbl_salesdata[[#This Row],[Order Date]],"dddd")</f>
        <v>Tuesday</v>
      </c>
      <c r="R2379" t="str">
        <f>IF(tbl_salesdata[[#This Row],[Weekdaynum]]&gt;5,"Yes","No")</f>
        <v>No</v>
      </c>
    </row>
    <row r="2380" spans="1:18" hidden="1" x14ac:dyDescent="0.35">
      <c r="A2380">
        <v>547625386</v>
      </c>
      <c r="B2380" s="3">
        <v>42272</v>
      </c>
      <c r="C2380" s="3">
        <v>42290</v>
      </c>
      <c r="D2380" t="s">
        <v>67</v>
      </c>
      <c r="E2380" t="s">
        <v>21</v>
      </c>
      <c r="F2380" t="s">
        <v>30</v>
      </c>
      <c r="G2380" t="s">
        <v>18</v>
      </c>
      <c r="H2380" t="s">
        <v>34</v>
      </c>
      <c r="I2380" s="9">
        <v>3376</v>
      </c>
      <c r="J2380" s="9">
        <v>81.73</v>
      </c>
      <c r="K2380" s="9">
        <v>56.67</v>
      </c>
      <c r="L2380" s="9">
        <f>tbl_salesdata[[#This Row],[Units Sold]]*tbl_salesdata[[#This Row],[Unit Cost]]</f>
        <v>191317.92</v>
      </c>
      <c r="M2380" s="9">
        <f>tbl_salesdata[[#This Row],[Units Sold]]*tbl_salesdata[[#This Row],[Unit Price]]</f>
        <v>275920.48000000004</v>
      </c>
      <c r="N2380" s="9">
        <f>tbl_salesdata[[#This Row],[Total Sales]]-tbl_salesdata[[#This Row],[Total Cost]]</f>
        <v>84602.560000000027</v>
      </c>
      <c r="O2380">
        <f>tbl_salesdata[[#This Row],[Ship Date]]-tbl_salesdata[[#This Row],[Order Date]]</f>
        <v>18</v>
      </c>
      <c r="P2380">
        <f>WEEKDAY(tbl_salesdata[[#This Row],[Order Date]],2)</f>
        <v>5</v>
      </c>
      <c r="Q2380" t="str">
        <f>TEXT(tbl_salesdata[[#This Row],[Order Date]],"dddd")</f>
        <v>Friday</v>
      </c>
      <c r="R2380" t="str">
        <f>IF(tbl_salesdata[[#This Row],[Weekdaynum]]&gt;5,"Yes","No")</f>
        <v>No</v>
      </c>
    </row>
    <row r="2381" spans="1:18" hidden="1" x14ac:dyDescent="0.35">
      <c r="A2381">
        <v>535575187</v>
      </c>
      <c r="B2381" s="3">
        <v>43606</v>
      </c>
      <c r="C2381" s="3">
        <v>43625</v>
      </c>
      <c r="D2381" t="s">
        <v>146</v>
      </c>
      <c r="E2381" t="s">
        <v>29</v>
      </c>
      <c r="F2381" t="s">
        <v>22</v>
      </c>
      <c r="G2381" t="s">
        <v>18</v>
      </c>
      <c r="H2381" t="s">
        <v>19</v>
      </c>
      <c r="I2381" s="9">
        <v>7454</v>
      </c>
      <c r="J2381" s="9">
        <v>47.45</v>
      </c>
      <c r="K2381" s="9">
        <v>31.79</v>
      </c>
      <c r="L2381" s="9">
        <f>tbl_salesdata[[#This Row],[Units Sold]]*tbl_salesdata[[#This Row],[Unit Cost]]</f>
        <v>236962.66</v>
      </c>
      <c r="M2381" s="9">
        <f>tbl_salesdata[[#This Row],[Units Sold]]*tbl_salesdata[[#This Row],[Unit Price]]</f>
        <v>353692.30000000005</v>
      </c>
      <c r="N2381" s="9">
        <f>tbl_salesdata[[#This Row],[Total Sales]]-tbl_salesdata[[#This Row],[Total Cost]]</f>
        <v>116729.64000000004</v>
      </c>
      <c r="O2381">
        <f>tbl_salesdata[[#This Row],[Ship Date]]-tbl_salesdata[[#This Row],[Order Date]]</f>
        <v>19</v>
      </c>
      <c r="P2381">
        <f>WEEKDAY(tbl_salesdata[[#This Row],[Order Date]],2)</f>
        <v>2</v>
      </c>
      <c r="Q2381" t="str">
        <f>TEXT(tbl_salesdata[[#This Row],[Order Date]],"dddd")</f>
        <v>Tuesday</v>
      </c>
      <c r="R2381" t="str">
        <f>IF(tbl_salesdata[[#This Row],[Weekdaynum]]&gt;5,"Yes","No")</f>
        <v>No</v>
      </c>
    </row>
    <row r="2382" spans="1:18" x14ac:dyDescent="0.35">
      <c r="A2382">
        <v>127691018</v>
      </c>
      <c r="B2382" s="3">
        <v>42826</v>
      </c>
      <c r="C2382" s="3">
        <v>42839</v>
      </c>
      <c r="D2382" t="s">
        <v>146</v>
      </c>
      <c r="E2382" t="s">
        <v>29</v>
      </c>
      <c r="F2382" t="s">
        <v>68</v>
      </c>
      <c r="G2382" t="s">
        <v>18</v>
      </c>
      <c r="H2382" t="s">
        <v>26</v>
      </c>
      <c r="I2382" s="9">
        <v>5465</v>
      </c>
      <c r="J2382" s="9">
        <v>154.06</v>
      </c>
      <c r="K2382" s="9">
        <v>90.93</v>
      </c>
      <c r="L2382" s="9">
        <f>tbl_salesdata[[#This Row],[Units Sold]]*tbl_salesdata[[#This Row],[Unit Cost]]</f>
        <v>496932.45</v>
      </c>
      <c r="M2382" s="9">
        <f>tbl_salesdata[[#This Row],[Units Sold]]*tbl_salesdata[[#This Row],[Unit Price]]</f>
        <v>841937.9</v>
      </c>
      <c r="N2382" s="9">
        <f>tbl_salesdata[[#This Row],[Total Sales]]-tbl_salesdata[[#This Row],[Total Cost]]</f>
        <v>345005.45</v>
      </c>
      <c r="O2382">
        <f>tbl_salesdata[[#This Row],[Ship Date]]-tbl_salesdata[[#This Row],[Order Date]]</f>
        <v>13</v>
      </c>
      <c r="P2382">
        <f>WEEKDAY(tbl_salesdata[[#This Row],[Order Date]],2)</f>
        <v>6</v>
      </c>
      <c r="Q2382" t="str">
        <f>TEXT(tbl_salesdata[[#This Row],[Order Date]],"dddd")</f>
        <v>Saturday</v>
      </c>
      <c r="R2382" t="str">
        <f>IF(tbl_salesdata[[#This Row],[Weekdaynum]]&gt;5,"Yes","No")</f>
        <v>Yes</v>
      </c>
    </row>
    <row r="2383" spans="1:18" hidden="1" x14ac:dyDescent="0.35">
      <c r="A2383">
        <v>394456660</v>
      </c>
      <c r="B2383" s="3">
        <v>42400</v>
      </c>
      <c r="C2383" s="3">
        <v>42413</v>
      </c>
      <c r="D2383" t="s">
        <v>60</v>
      </c>
      <c r="E2383" t="s">
        <v>21</v>
      </c>
      <c r="F2383" t="s">
        <v>56</v>
      </c>
      <c r="G2383" t="s">
        <v>14</v>
      </c>
      <c r="H2383" t="s">
        <v>34</v>
      </c>
      <c r="I2383" s="9">
        <v>7346</v>
      </c>
      <c r="J2383" s="9">
        <v>9.33</v>
      </c>
      <c r="K2383" s="9">
        <v>6.92</v>
      </c>
      <c r="L2383" s="9">
        <f>tbl_salesdata[[#This Row],[Units Sold]]*tbl_salesdata[[#This Row],[Unit Cost]]</f>
        <v>50834.32</v>
      </c>
      <c r="M2383" s="9">
        <f>tbl_salesdata[[#This Row],[Units Sold]]*tbl_salesdata[[#This Row],[Unit Price]]</f>
        <v>68538.180000000008</v>
      </c>
      <c r="N2383" s="9">
        <f>tbl_salesdata[[#This Row],[Total Sales]]-tbl_salesdata[[#This Row],[Total Cost]]</f>
        <v>17703.860000000008</v>
      </c>
      <c r="O2383">
        <f>tbl_salesdata[[#This Row],[Ship Date]]-tbl_salesdata[[#This Row],[Order Date]]</f>
        <v>13</v>
      </c>
      <c r="P2383">
        <f>WEEKDAY(tbl_salesdata[[#This Row],[Order Date]],2)</f>
        <v>7</v>
      </c>
      <c r="Q2383" t="str">
        <f>TEXT(tbl_salesdata[[#This Row],[Order Date]],"dddd")</f>
        <v>Sunday</v>
      </c>
      <c r="R2383" t="str">
        <f>IF(tbl_salesdata[[#This Row],[Weekdaynum]]&gt;5,"Yes","No")</f>
        <v>Yes</v>
      </c>
    </row>
    <row r="2384" spans="1:18" hidden="1" x14ac:dyDescent="0.35">
      <c r="A2384">
        <v>104548490</v>
      </c>
      <c r="B2384" s="3">
        <v>43101</v>
      </c>
      <c r="C2384" s="3">
        <v>43113</v>
      </c>
      <c r="D2384" t="s">
        <v>144</v>
      </c>
      <c r="E2384" t="s">
        <v>21</v>
      </c>
      <c r="F2384" t="s">
        <v>13</v>
      </c>
      <c r="G2384" t="s">
        <v>14</v>
      </c>
      <c r="H2384" t="s">
        <v>15</v>
      </c>
      <c r="I2384" s="9">
        <v>7076</v>
      </c>
      <c r="J2384" s="9">
        <v>255.28</v>
      </c>
      <c r="K2384" s="9">
        <v>159.41999999999999</v>
      </c>
      <c r="L2384" s="9">
        <f>tbl_salesdata[[#This Row],[Units Sold]]*tbl_salesdata[[#This Row],[Unit Cost]]</f>
        <v>1128055.92</v>
      </c>
      <c r="M2384" s="9">
        <f>tbl_salesdata[[#This Row],[Units Sold]]*tbl_salesdata[[#This Row],[Unit Price]]</f>
        <v>1806361.28</v>
      </c>
      <c r="N2384" s="9">
        <f>tbl_salesdata[[#This Row],[Total Sales]]-tbl_salesdata[[#This Row],[Total Cost]]</f>
        <v>678305.3600000001</v>
      </c>
      <c r="O2384">
        <f>tbl_salesdata[[#This Row],[Ship Date]]-tbl_salesdata[[#This Row],[Order Date]]</f>
        <v>12</v>
      </c>
      <c r="P2384">
        <f>WEEKDAY(tbl_salesdata[[#This Row],[Order Date]],2)</f>
        <v>1</v>
      </c>
      <c r="Q2384" t="str">
        <f>TEXT(tbl_salesdata[[#This Row],[Order Date]],"dddd")</f>
        <v>Monday</v>
      </c>
      <c r="R2384" t="str">
        <f>IF(tbl_salesdata[[#This Row],[Weekdaynum]]&gt;5,"Yes","No")</f>
        <v>No</v>
      </c>
    </row>
    <row r="2385" spans="1:18" hidden="1" x14ac:dyDescent="0.35">
      <c r="A2385">
        <v>578368651</v>
      </c>
      <c r="B2385" s="3">
        <v>44726</v>
      </c>
      <c r="C2385" s="3">
        <v>44742</v>
      </c>
      <c r="D2385" t="s">
        <v>114</v>
      </c>
      <c r="E2385" t="s">
        <v>38</v>
      </c>
      <c r="F2385" t="s">
        <v>68</v>
      </c>
      <c r="G2385" t="s">
        <v>14</v>
      </c>
      <c r="H2385" t="s">
        <v>15</v>
      </c>
      <c r="I2385" s="9">
        <v>991</v>
      </c>
      <c r="J2385" s="9">
        <v>154.06</v>
      </c>
      <c r="K2385" s="9">
        <v>90.93</v>
      </c>
      <c r="L2385" s="9">
        <f>tbl_salesdata[[#This Row],[Units Sold]]*tbl_salesdata[[#This Row],[Unit Cost]]</f>
        <v>90111.63</v>
      </c>
      <c r="M2385" s="9">
        <f>tbl_salesdata[[#This Row],[Units Sold]]*tbl_salesdata[[#This Row],[Unit Price]]</f>
        <v>152673.46</v>
      </c>
      <c r="N2385" s="9">
        <f>tbl_salesdata[[#This Row],[Total Sales]]-tbl_salesdata[[#This Row],[Total Cost]]</f>
        <v>62561.829999999987</v>
      </c>
      <c r="O2385">
        <f>tbl_salesdata[[#This Row],[Ship Date]]-tbl_salesdata[[#This Row],[Order Date]]</f>
        <v>16</v>
      </c>
      <c r="P2385">
        <f>WEEKDAY(tbl_salesdata[[#This Row],[Order Date]],2)</f>
        <v>2</v>
      </c>
      <c r="Q2385" t="str">
        <f>TEXT(tbl_salesdata[[#This Row],[Order Date]],"dddd")</f>
        <v>Tuesday</v>
      </c>
      <c r="R2385" t="str">
        <f>IF(tbl_salesdata[[#This Row],[Weekdaynum]]&gt;5,"Yes","No")</f>
        <v>No</v>
      </c>
    </row>
    <row r="2386" spans="1:18" hidden="1" x14ac:dyDescent="0.35">
      <c r="A2386">
        <v>786278474</v>
      </c>
      <c r="B2386" s="3">
        <v>43868</v>
      </c>
      <c r="C2386" s="3">
        <v>43880</v>
      </c>
      <c r="D2386" t="s">
        <v>118</v>
      </c>
      <c r="E2386" t="s">
        <v>24</v>
      </c>
      <c r="F2386" t="s">
        <v>22</v>
      </c>
      <c r="G2386" t="s">
        <v>18</v>
      </c>
      <c r="H2386" t="s">
        <v>34</v>
      </c>
      <c r="I2386" s="9">
        <v>6128</v>
      </c>
      <c r="J2386" s="9">
        <v>47.45</v>
      </c>
      <c r="K2386" s="9">
        <v>31.79</v>
      </c>
      <c r="L2386" s="9">
        <f>tbl_salesdata[[#This Row],[Units Sold]]*tbl_salesdata[[#This Row],[Unit Cost]]</f>
        <v>194809.12</v>
      </c>
      <c r="M2386" s="9">
        <f>tbl_salesdata[[#This Row],[Units Sold]]*tbl_salesdata[[#This Row],[Unit Price]]</f>
        <v>290773.60000000003</v>
      </c>
      <c r="N2386" s="9">
        <f>tbl_salesdata[[#This Row],[Total Sales]]-tbl_salesdata[[#This Row],[Total Cost]]</f>
        <v>95964.48000000004</v>
      </c>
      <c r="O2386">
        <f>tbl_salesdata[[#This Row],[Ship Date]]-tbl_salesdata[[#This Row],[Order Date]]</f>
        <v>12</v>
      </c>
      <c r="P2386">
        <f>WEEKDAY(tbl_salesdata[[#This Row],[Order Date]],2)</f>
        <v>5</v>
      </c>
      <c r="Q2386" t="str">
        <f>TEXT(tbl_salesdata[[#This Row],[Order Date]],"dddd")</f>
        <v>Friday</v>
      </c>
      <c r="R2386" t="str">
        <f>IF(tbl_salesdata[[#This Row],[Weekdaynum]]&gt;5,"Yes","No")</f>
        <v>No</v>
      </c>
    </row>
    <row r="2387" spans="1:18" hidden="1" x14ac:dyDescent="0.35">
      <c r="A2387">
        <v>668951785</v>
      </c>
      <c r="B2387" s="3">
        <v>42127</v>
      </c>
      <c r="C2387" s="3">
        <v>42145</v>
      </c>
      <c r="D2387" t="s">
        <v>72</v>
      </c>
      <c r="E2387" t="s">
        <v>24</v>
      </c>
      <c r="F2387" t="s">
        <v>40</v>
      </c>
      <c r="G2387" t="s">
        <v>14</v>
      </c>
      <c r="H2387" t="s">
        <v>34</v>
      </c>
      <c r="I2387" s="9">
        <v>6554</v>
      </c>
      <c r="J2387" s="9">
        <v>651.21</v>
      </c>
      <c r="K2387" s="9">
        <v>524.96</v>
      </c>
      <c r="L2387" s="9">
        <f>tbl_salesdata[[#This Row],[Units Sold]]*tbl_salesdata[[#This Row],[Unit Cost]]</f>
        <v>3440587.8400000003</v>
      </c>
      <c r="M2387" s="9">
        <f>tbl_salesdata[[#This Row],[Units Sold]]*tbl_salesdata[[#This Row],[Unit Price]]</f>
        <v>4268030.34</v>
      </c>
      <c r="N2387" s="9">
        <f>tbl_salesdata[[#This Row],[Total Sales]]-tbl_salesdata[[#This Row],[Total Cost]]</f>
        <v>827442.49999999953</v>
      </c>
      <c r="O2387">
        <f>tbl_salesdata[[#This Row],[Ship Date]]-tbl_salesdata[[#This Row],[Order Date]]</f>
        <v>18</v>
      </c>
      <c r="P2387">
        <f>WEEKDAY(tbl_salesdata[[#This Row],[Order Date]],2)</f>
        <v>7</v>
      </c>
      <c r="Q2387" t="str">
        <f>TEXT(tbl_salesdata[[#This Row],[Order Date]],"dddd")</f>
        <v>Sunday</v>
      </c>
      <c r="R2387" t="str">
        <f>IF(tbl_salesdata[[#This Row],[Weekdaynum]]&gt;5,"Yes","No")</f>
        <v>Yes</v>
      </c>
    </row>
    <row r="2388" spans="1:18" hidden="1" x14ac:dyDescent="0.35">
      <c r="A2388">
        <v>687374913</v>
      </c>
      <c r="B2388" s="3">
        <v>44571</v>
      </c>
      <c r="C2388" s="3">
        <v>44575</v>
      </c>
      <c r="D2388" t="s">
        <v>176</v>
      </c>
      <c r="E2388" t="s">
        <v>21</v>
      </c>
      <c r="F2388" t="s">
        <v>25</v>
      </c>
      <c r="G2388" t="s">
        <v>14</v>
      </c>
      <c r="H2388" t="s">
        <v>15</v>
      </c>
      <c r="I2388" s="9">
        <v>8367</v>
      </c>
      <c r="J2388" s="9">
        <v>205.7</v>
      </c>
      <c r="K2388" s="9">
        <v>117.11</v>
      </c>
      <c r="L2388" s="9">
        <f>tbl_salesdata[[#This Row],[Units Sold]]*tbl_salesdata[[#This Row],[Unit Cost]]</f>
        <v>979859.37</v>
      </c>
      <c r="M2388" s="9">
        <f>tbl_salesdata[[#This Row],[Units Sold]]*tbl_salesdata[[#This Row],[Unit Price]]</f>
        <v>1721091.9</v>
      </c>
      <c r="N2388" s="9">
        <f>tbl_salesdata[[#This Row],[Total Sales]]-tbl_salesdata[[#This Row],[Total Cost]]</f>
        <v>741232.52999999991</v>
      </c>
      <c r="O2388">
        <f>tbl_salesdata[[#This Row],[Ship Date]]-tbl_salesdata[[#This Row],[Order Date]]</f>
        <v>4</v>
      </c>
      <c r="P2388">
        <f>WEEKDAY(tbl_salesdata[[#This Row],[Order Date]],2)</f>
        <v>1</v>
      </c>
      <c r="Q2388" t="str">
        <f>TEXT(tbl_salesdata[[#This Row],[Order Date]],"dddd")</f>
        <v>Monday</v>
      </c>
      <c r="R2388" t="str">
        <f>IF(tbl_salesdata[[#This Row],[Weekdaynum]]&gt;5,"Yes","No")</f>
        <v>No</v>
      </c>
    </row>
    <row r="2389" spans="1:18" hidden="1" x14ac:dyDescent="0.35">
      <c r="A2389">
        <v>472846686</v>
      </c>
      <c r="B2389" s="3">
        <v>43688</v>
      </c>
      <c r="C2389" s="3">
        <v>43697</v>
      </c>
      <c r="D2389" t="s">
        <v>170</v>
      </c>
      <c r="E2389" t="s">
        <v>12</v>
      </c>
      <c r="F2389" t="s">
        <v>47</v>
      </c>
      <c r="G2389" t="s">
        <v>14</v>
      </c>
      <c r="H2389" t="s">
        <v>26</v>
      </c>
      <c r="I2389" s="9">
        <v>4697</v>
      </c>
      <c r="J2389" s="9">
        <v>421.89</v>
      </c>
      <c r="K2389" s="9">
        <v>364.69</v>
      </c>
      <c r="L2389" s="9">
        <f>tbl_salesdata[[#This Row],[Units Sold]]*tbl_salesdata[[#This Row],[Unit Cost]]</f>
        <v>1712948.93</v>
      </c>
      <c r="M2389" s="9">
        <f>tbl_salesdata[[#This Row],[Units Sold]]*tbl_salesdata[[#This Row],[Unit Price]]</f>
        <v>1981617.3299999998</v>
      </c>
      <c r="N2389" s="9">
        <f>tbl_salesdata[[#This Row],[Total Sales]]-tbl_salesdata[[#This Row],[Total Cost]]</f>
        <v>268668.39999999991</v>
      </c>
      <c r="O2389">
        <f>tbl_salesdata[[#This Row],[Ship Date]]-tbl_salesdata[[#This Row],[Order Date]]</f>
        <v>9</v>
      </c>
      <c r="P2389">
        <f>WEEKDAY(tbl_salesdata[[#This Row],[Order Date]],2)</f>
        <v>7</v>
      </c>
      <c r="Q2389" t="str">
        <f>TEXT(tbl_salesdata[[#This Row],[Order Date]],"dddd")</f>
        <v>Sunday</v>
      </c>
      <c r="R2389" t="str">
        <f>IF(tbl_salesdata[[#This Row],[Weekdaynum]]&gt;5,"Yes","No")</f>
        <v>Yes</v>
      </c>
    </row>
    <row r="2390" spans="1:18" hidden="1" x14ac:dyDescent="0.35">
      <c r="A2390">
        <v>176978433</v>
      </c>
      <c r="B2390" s="3">
        <v>43213</v>
      </c>
      <c r="C2390" s="3">
        <v>43223</v>
      </c>
      <c r="D2390" t="s">
        <v>39</v>
      </c>
      <c r="E2390" t="s">
        <v>29</v>
      </c>
      <c r="F2390" t="s">
        <v>33</v>
      </c>
      <c r="G2390" t="s">
        <v>14</v>
      </c>
      <c r="H2390" t="s">
        <v>19</v>
      </c>
      <c r="I2390" s="9">
        <v>706</v>
      </c>
      <c r="J2390" s="9">
        <v>109.28</v>
      </c>
      <c r="K2390" s="9">
        <v>35.840000000000003</v>
      </c>
      <c r="L2390" s="9">
        <f>tbl_salesdata[[#This Row],[Units Sold]]*tbl_salesdata[[#This Row],[Unit Cost]]</f>
        <v>25303.040000000001</v>
      </c>
      <c r="M2390" s="9">
        <f>tbl_salesdata[[#This Row],[Units Sold]]*tbl_salesdata[[#This Row],[Unit Price]]</f>
        <v>77151.680000000008</v>
      </c>
      <c r="N2390" s="9">
        <f>tbl_salesdata[[#This Row],[Total Sales]]-tbl_salesdata[[#This Row],[Total Cost]]</f>
        <v>51848.640000000007</v>
      </c>
      <c r="O2390">
        <f>tbl_salesdata[[#This Row],[Ship Date]]-tbl_salesdata[[#This Row],[Order Date]]</f>
        <v>10</v>
      </c>
      <c r="P2390">
        <f>WEEKDAY(tbl_salesdata[[#This Row],[Order Date]],2)</f>
        <v>1</v>
      </c>
      <c r="Q2390" t="str">
        <f>TEXT(tbl_salesdata[[#This Row],[Order Date]],"dddd")</f>
        <v>Monday</v>
      </c>
      <c r="R2390" t="str">
        <f>IF(tbl_salesdata[[#This Row],[Weekdaynum]]&gt;5,"Yes","No")</f>
        <v>No</v>
      </c>
    </row>
    <row r="2391" spans="1:18" hidden="1" x14ac:dyDescent="0.35">
      <c r="A2391">
        <v>921693980</v>
      </c>
      <c r="B2391" s="3">
        <v>44108</v>
      </c>
      <c r="C2391" s="3">
        <v>44129</v>
      </c>
      <c r="D2391" t="s">
        <v>176</v>
      </c>
      <c r="E2391" t="s">
        <v>21</v>
      </c>
      <c r="F2391" t="s">
        <v>68</v>
      </c>
      <c r="G2391" t="s">
        <v>14</v>
      </c>
      <c r="H2391" t="s">
        <v>15</v>
      </c>
      <c r="I2391" s="9">
        <v>8586</v>
      </c>
      <c r="J2391" s="9">
        <v>154.06</v>
      </c>
      <c r="K2391" s="9">
        <v>90.93</v>
      </c>
      <c r="L2391" s="9">
        <f>tbl_salesdata[[#This Row],[Units Sold]]*tbl_salesdata[[#This Row],[Unit Cost]]</f>
        <v>780724.9800000001</v>
      </c>
      <c r="M2391" s="9">
        <f>tbl_salesdata[[#This Row],[Units Sold]]*tbl_salesdata[[#This Row],[Unit Price]]</f>
        <v>1322759.1599999999</v>
      </c>
      <c r="N2391" s="9">
        <f>tbl_salesdata[[#This Row],[Total Sales]]-tbl_salesdata[[#This Row],[Total Cost]]</f>
        <v>542034.17999999982</v>
      </c>
      <c r="O2391">
        <f>tbl_salesdata[[#This Row],[Ship Date]]-tbl_salesdata[[#This Row],[Order Date]]</f>
        <v>21</v>
      </c>
      <c r="P2391">
        <f>WEEKDAY(tbl_salesdata[[#This Row],[Order Date]],2)</f>
        <v>7</v>
      </c>
      <c r="Q2391" t="str">
        <f>TEXT(tbl_salesdata[[#This Row],[Order Date]],"dddd")</f>
        <v>Sunday</v>
      </c>
      <c r="R2391" t="str">
        <f>IF(tbl_salesdata[[#This Row],[Weekdaynum]]&gt;5,"Yes","No")</f>
        <v>Yes</v>
      </c>
    </row>
    <row r="2392" spans="1:18" hidden="1" x14ac:dyDescent="0.35">
      <c r="A2392">
        <v>749229657</v>
      </c>
      <c r="B2392" s="3">
        <v>44804</v>
      </c>
      <c r="C2392" s="3">
        <v>44824</v>
      </c>
      <c r="D2392" t="s">
        <v>99</v>
      </c>
      <c r="E2392" t="s">
        <v>38</v>
      </c>
      <c r="F2392" t="s">
        <v>42</v>
      </c>
      <c r="G2392" t="s">
        <v>14</v>
      </c>
      <c r="H2392" t="s">
        <v>15</v>
      </c>
      <c r="I2392" s="9">
        <v>2560</v>
      </c>
      <c r="J2392" s="9">
        <v>437.2</v>
      </c>
      <c r="K2392" s="9">
        <v>263.33</v>
      </c>
      <c r="L2392" s="9">
        <f>tbl_salesdata[[#This Row],[Units Sold]]*tbl_salesdata[[#This Row],[Unit Cost]]</f>
        <v>674124.79999999993</v>
      </c>
      <c r="M2392" s="9">
        <f>tbl_salesdata[[#This Row],[Units Sold]]*tbl_salesdata[[#This Row],[Unit Price]]</f>
        <v>1119232</v>
      </c>
      <c r="N2392" s="9">
        <f>tbl_salesdata[[#This Row],[Total Sales]]-tbl_salesdata[[#This Row],[Total Cost]]</f>
        <v>445107.20000000007</v>
      </c>
      <c r="O2392">
        <f>tbl_salesdata[[#This Row],[Ship Date]]-tbl_salesdata[[#This Row],[Order Date]]</f>
        <v>20</v>
      </c>
      <c r="P2392">
        <f>WEEKDAY(tbl_salesdata[[#This Row],[Order Date]],2)</f>
        <v>3</v>
      </c>
      <c r="Q2392" t="str">
        <f>TEXT(tbl_salesdata[[#This Row],[Order Date]],"dddd")</f>
        <v>Wednesday</v>
      </c>
      <c r="R2392" t="str">
        <f>IF(tbl_salesdata[[#This Row],[Weekdaynum]]&gt;5,"Yes","No")</f>
        <v>No</v>
      </c>
    </row>
    <row r="2393" spans="1:18" hidden="1" x14ac:dyDescent="0.35">
      <c r="A2393">
        <v>472134292</v>
      </c>
      <c r="B2393" s="3">
        <v>43314</v>
      </c>
      <c r="C2393" s="3">
        <v>43326</v>
      </c>
      <c r="D2393" t="s">
        <v>112</v>
      </c>
      <c r="E2393" t="s">
        <v>12</v>
      </c>
      <c r="F2393" t="s">
        <v>47</v>
      </c>
      <c r="G2393" t="s">
        <v>18</v>
      </c>
      <c r="H2393" t="s">
        <v>15</v>
      </c>
      <c r="I2393" s="9">
        <v>3884</v>
      </c>
      <c r="J2393" s="9">
        <v>421.89</v>
      </c>
      <c r="K2393" s="9">
        <v>364.69</v>
      </c>
      <c r="L2393" s="9">
        <f>tbl_salesdata[[#This Row],[Units Sold]]*tbl_salesdata[[#This Row],[Unit Cost]]</f>
        <v>1416455.96</v>
      </c>
      <c r="M2393" s="9">
        <f>tbl_salesdata[[#This Row],[Units Sold]]*tbl_salesdata[[#This Row],[Unit Price]]</f>
        <v>1638620.76</v>
      </c>
      <c r="N2393" s="9">
        <f>tbl_salesdata[[#This Row],[Total Sales]]-tbl_salesdata[[#This Row],[Total Cost]]</f>
        <v>222164.80000000005</v>
      </c>
      <c r="O2393">
        <f>tbl_salesdata[[#This Row],[Ship Date]]-tbl_salesdata[[#This Row],[Order Date]]</f>
        <v>12</v>
      </c>
      <c r="P2393">
        <f>WEEKDAY(tbl_salesdata[[#This Row],[Order Date]],2)</f>
        <v>4</v>
      </c>
      <c r="Q2393" t="str">
        <f>TEXT(tbl_salesdata[[#This Row],[Order Date]],"dddd")</f>
        <v>Thursday</v>
      </c>
      <c r="R2393" t="str">
        <f>IF(tbl_salesdata[[#This Row],[Weekdaynum]]&gt;5,"Yes","No")</f>
        <v>No</v>
      </c>
    </row>
    <row r="2394" spans="1:18" hidden="1" x14ac:dyDescent="0.35">
      <c r="A2394">
        <v>523269212</v>
      </c>
      <c r="B2394" s="3">
        <v>42732</v>
      </c>
      <c r="C2394" s="3">
        <v>42739</v>
      </c>
      <c r="D2394" t="s">
        <v>27</v>
      </c>
      <c r="E2394" t="s">
        <v>24</v>
      </c>
      <c r="F2394" t="s">
        <v>42</v>
      </c>
      <c r="G2394" t="s">
        <v>14</v>
      </c>
      <c r="H2394" t="s">
        <v>15</v>
      </c>
      <c r="I2394" s="9">
        <v>5843</v>
      </c>
      <c r="J2394" s="9">
        <v>437.2</v>
      </c>
      <c r="K2394" s="9">
        <v>263.33</v>
      </c>
      <c r="L2394" s="9">
        <f>tbl_salesdata[[#This Row],[Units Sold]]*tbl_salesdata[[#This Row],[Unit Cost]]</f>
        <v>1538637.19</v>
      </c>
      <c r="M2394" s="9">
        <f>tbl_salesdata[[#This Row],[Units Sold]]*tbl_salesdata[[#This Row],[Unit Price]]</f>
        <v>2554559.6</v>
      </c>
      <c r="N2394" s="9">
        <f>tbl_salesdata[[#This Row],[Total Sales]]-tbl_salesdata[[#This Row],[Total Cost]]</f>
        <v>1015922.4100000001</v>
      </c>
      <c r="O2394">
        <f>tbl_salesdata[[#This Row],[Ship Date]]-tbl_salesdata[[#This Row],[Order Date]]</f>
        <v>7</v>
      </c>
      <c r="P2394">
        <f>WEEKDAY(tbl_salesdata[[#This Row],[Order Date]],2)</f>
        <v>3</v>
      </c>
      <c r="Q2394" t="str">
        <f>TEXT(tbl_salesdata[[#This Row],[Order Date]],"dddd")</f>
        <v>Wednesday</v>
      </c>
      <c r="R2394" t="str">
        <f>IF(tbl_salesdata[[#This Row],[Weekdaynum]]&gt;5,"Yes","No")</f>
        <v>No</v>
      </c>
    </row>
    <row r="2395" spans="1:18" hidden="1" x14ac:dyDescent="0.35">
      <c r="A2395">
        <v>505808246</v>
      </c>
      <c r="B2395" s="3">
        <v>42082</v>
      </c>
      <c r="C2395" s="3">
        <v>42095</v>
      </c>
      <c r="D2395" t="s">
        <v>37</v>
      </c>
      <c r="E2395" t="s">
        <v>38</v>
      </c>
      <c r="F2395" t="s">
        <v>56</v>
      </c>
      <c r="G2395" t="s">
        <v>14</v>
      </c>
      <c r="H2395" t="s">
        <v>34</v>
      </c>
      <c r="I2395" s="9">
        <v>8755</v>
      </c>
      <c r="J2395" s="9">
        <v>9.33</v>
      </c>
      <c r="K2395" s="9">
        <v>6.92</v>
      </c>
      <c r="L2395" s="9">
        <f>tbl_salesdata[[#This Row],[Units Sold]]*tbl_salesdata[[#This Row],[Unit Cost]]</f>
        <v>60584.6</v>
      </c>
      <c r="M2395" s="9">
        <f>tbl_salesdata[[#This Row],[Units Sold]]*tbl_salesdata[[#This Row],[Unit Price]]</f>
        <v>81684.149999999994</v>
      </c>
      <c r="N2395" s="9">
        <f>tbl_salesdata[[#This Row],[Total Sales]]-tbl_salesdata[[#This Row],[Total Cost]]</f>
        <v>21099.549999999996</v>
      </c>
      <c r="O2395">
        <f>tbl_salesdata[[#This Row],[Ship Date]]-tbl_salesdata[[#This Row],[Order Date]]</f>
        <v>13</v>
      </c>
      <c r="P2395">
        <f>WEEKDAY(tbl_salesdata[[#This Row],[Order Date]],2)</f>
        <v>4</v>
      </c>
      <c r="Q2395" t="str">
        <f>TEXT(tbl_salesdata[[#This Row],[Order Date]],"dddd")</f>
        <v>Thursday</v>
      </c>
      <c r="R2395" t="str">
        <f>IF(tbl_salesdata[[#This Row],[Weekdaynum]]&gt;5,"Yes","No")</f>
        <v>No</v>
      </c>
    </row>
    <row r="2396" spans="1:18" hidden="1" x14ac:dyDescent="0.35">
      <c r="A2396">
        <v>543237721</v>
      </c>
      <c r="B2396" s="3">
        <v>42082</v>
      </c>
      <c r="C2396" s="3">
        <v>42093</v>
      </c>
      <c r="D2396" t="s">
        <v>151</v>
      </c>
      <c r="E2396" t="s">
        <v>32</v>
      </c>
      <c r="F2396" t="s">
        <v>40</v>
      </c>
      <c r="G2396" t="s">
        <v>14</v>
      </c>
      <c r="H2396" t="s">
        <v>34</v>
      </c>
      <c r="I2396" s="9">
        <v>4969</v>
      </c>
      <c r="J2396" s="9">
        <v>651.21</v>
      </c>
      <c r="K2396" s="9">
        <v>524.96</v>
      </c>
      <c r="L2396" s="9">
        <f>tbl_salesdata[[#This Row],[Units Sold]]*tbl_salesdata[[#This Row],[Unit Cost]]</f>
        <v>2608526.2400000002</v>
      </c>
      <c r="M2396" s="9">
        <f>tbl_salesdata[[#This Row],[Units Sold]]*tbl_salesdata[[#This Row],[Unit Price]]</f>
        <v>3235862.49</v>
      </c>
      <c r="N2396" s="9">
        <f>tbl_salesdata[[#This Row],[Total Sales]]-tbl_salesdata[[#This Row],[Total Cost]]</f>
        <v>627336.25</v>
      </c>
      <c r="O2396">
        <f>tbl_salesdata[[#This Row],[Ship Date]]-tbl_salesdata[[#This Row],[Order Date]]</f>
        <v>11</v>
      </c>
      <c r="P2396">
        <f>WEEKDAY(tbl_salesdata[[#This Row],[Order Date]],2)</f>
        <v>4</v>
      </c>
      <c r="Q2396" t="str">
        <f>TEXT(tbl_salesdata[[#This Row],[Order Date]],"dddd")</f>
        <v>Thursday</v>
      </c>
      <c r="R2396" t="str">
        <f>IF(tbl_salesdata[[#This Row],[Weekdaynum]]&gt;5,"Yes","No")</f>
        <v>No</v>
      </c>
    </row>
    <row r="2397" spans="1:18" x14ac:dyDescent="0.35">
      <c r="A2397">
        <v>608451879</v>
      </c>
      <c r="B2397" s="3">
        <v>43127</v>
      </c>
      <c r="C2397" s="3">
        <v>43133</v>
      </c>
      <c r="D2397" t="s">
        <v>159</v>
      </c>
      <c r="E2397" t="s">
        <v>21</v>
      </c>
      <c r="F2397" t="s">
        <v>13</v>
      </c>
      <c r="G2397" t="s">
        <v>14</v>
      </c>
      <c r="H2397" t="s">
        <v>19</v>
      </c>
      <c r="I2397" s="9">
        <v>3287</v>
      </c>
      <c r="J2397" s="9">
        <v>255.28</v>
      </c>
      <c r="K2397" s="9">
        <v>159.41999999999999</v>
      </c>
      <c r="L2397" s="9">
        <f>tbl_salesdata[[#This Row],[Units Sold]]*tbl_salesdata[[#This Row],[Unit Cost]]</f>
        <v>524013.54</v>
      </c>
      <c r="M2397" s="9">
        <f>tbl_salesdata[[#This Row],[Units Sold]]*tbl_salesdata[[#This Row],[Unit Price]]</f>
        <v>839105.36</v>
      </c>
      <c r="N2397" s="9">
        <f>tbl_salesdata[[#This Row],[Total Sales]]-tbl_salesdata[[#This Row],[Total Cost]]</f>
        <v>315091.82</v>
      </c>
      <c r="O2397">
        <f>tbl_salesdata[[#This Row],[Ship Date]]-tbl_salesdata[[#This Row],[Order Date]]</f>
        <v>6</v>
      </c>
      <c r="P2397">
        <f>WEEKDAY(tbl_salesdata[[#This Row],[Order Date]],2)</f>
        <v>6</v>
      </c>
      <c r="Q2397" t="str">
        <f>TEXT(tbl_salesdata[[#This Row],[Order Date]],"dddd")</f>
        <v>Saturday</v>
      </c>
      <c r="R2397" t="str">
        <f>IF(tbl_salesdata[[#This Row],[Weekdaynum]]&gt;5,"Yes","No")</f>
        <v>Yes</v>
      </c>
    </row>
    <row r="2398" spans="1:18" x14ac:dyDescent="0.35">
      <c r="A2398">
        <v>731959664</v>
      </c>
      <c r="B2398" s="3">
        <v>42084</v>
      </c>
      <c r="C2398" s="3">
        <v>42090</v>
      </c>
      <c r="D2398" t="s">
        <v>153</v>
      </c>
      <c r="E2398" t="s">
        <v>38</v>
      </c>
      <c r="F2398" t="s">
        <v>47</v>
      </c>
      <c r="G2398" t="s">
        <v>18</v>
      </c>
      <c r="H2398" t="s">
        <v>26</v>
      </c>
      <c r="I2398" s="9">
        <v>1985</v>
      </c>
      <c r="J2398" s="9">
        <v>421.89</v>
      </c>
      <c r="K2398" s="9">
        <v>364.69</v>
      </c>
      <c r="L2398" s="9">
        <f>tbl_salesdata[[#This Row],[Units Sold]]*tbl_salesdata[[#This Row],[Unit Cost]]</f>
        <v>723909.65</v>
      </c>
      <c r="M2398" s="9">
        <f>tbl_salesdata[[#This Row],[Units Sold]]*tbl_salesdata[[#This Row],[Unit Price]]</f>
        <v>837451.65</v>
      </c>
      <c r="N2398" s="9">
        <f>tbl_salesdata[[#This Row],[Total Sales]]-tbl_salesdata[[#This Row],[Total Cost]]</f>
        <v>113542</v>
      </c>
      <c r="O2398">
        <f>tbl_salesdata[[#This Row],[Ship Date]]-tbl_salesdata[[#This Row],[Order Date]]</f>
        <v>6</v>
      </c>
      <c r="P2398">
        <f>WEEKDAY(tbl_salesdata[[#This Row],[Order Date]],2)</f>
        <v>6</v>
      </c>
      <c r="Q2398" t="str">
        <f>TEXT(tbl_salesdata[[#This Row],[Order Date]],"dddd")</f>
        <v>Saturday</v>
      </c>
      <c r="R2398" t="str">
        <f>IF(tbl_salesdata[[#This Row],[Weekdaynum]]&gt;5,"Yes","No")</f>
        <v>Yes</v>
      </c>
    </row>
    <row r="2399" spans="1:18" hidden="1" x14ac:dyDescent="0.35">
      <c r="A2399">
        <v>574419581</v>
      </c>
      <c r="B2399" s="3">
        <v>43251</v>
      </c>
      <c r="C2399" s="3">
        <v>43256</v>
      </c>
      <c r="D2399" t="s">
        <v>171</v>
      </c>
      <c r="E2399" t="s">
        <v>12</v>
      </c>
      <c r="F2399" t="s">
        <v>40</v>
      </c>
      <c r="G2399" t="s">
        <v>14</v>
      </c>
      <c r="H2399" t="s">
        <v>26</v>
      </c>
      <c r="I2399" s="9">
        <v>2374</v>
      </c>
      <c r="J2399" s="9">
        <v>651.21</v>
      </c>
      <c r="K2399" s="9">
        <v>524.96</v>
      </c>
      <c r="L2399" s="9">
        <f>tbl_salesdata[[#This Row],[Units Sold]]*tbl_salesdata[[#This Row],[Unit Cost]]</f>
        <v>1246255.04</v>
      </c>
      <c r="M2399" s="9">
        <f>tbl_salesdata[[#This Row],[Units Sold]]*tbl_salesdata[[#This Row],[Unit Price]]</f>
        <v>1545972.54</v>
      </c>
      <c r="N2399" s="9">
        <f>tbl_salesdata[[#This Row],[Total Sales]]-tbl_salesdata[[#This Row],[Total Cost]]</f>
        <v>299717.5</v>
      </c>
      <c r="O2399">
        <f>tbl_salesdata[[#This Row],[Ship Date]]-tbl_salesdata[[#This Row],[Order Date]]</f>
        <v>5</v>
      </c>
      <c r="P2399">
        <f>WEEKDAY(tbl_salesdata[[#This Row],[Order Date]],2)</f>
        <v>4</v>
      </c>
      <c r="Q2399" t="str">
        <f>TEXT(tbl_salesdata[[#This Row],[Order Date]],"dddd")</f>
        <v>Thursday</v>
      </c>
      <c r="R2399" t="str">
        <f>IF(tbl_salesdata[[#This Row],[Weekdaynum]]&gt;5,"Yes","No")</f>
        <v>No</v>
      </c>
    </row>
    <row r="2400" spans="1:18" hidden="1" x14ac:dyDescent="0.35">
      <c r="A2400">
        <v>322524106</v>
      </c>
      <c r="B2400" s="3">
        <v>42144</v>
      </c>
      <c r="C2400" s="3">
        <v>42146</v>
      </c>
      <c r="D2400" t="s">
        <v>20</v>
      </c>
      <c r="E2400" t="s">
        <v>21</v>
      </c>
      <c r="F2400" t="s">
        <v>25</v>
      </c>
      <c r="G2400" t="s">
        <v>18</v>
      </c>
      <c r="H2400" t="s">
        <v>19</v>
      </c>
      <c r="I2400" s="9">
        <v>905</v>
      </c>
      <c r="J2400" s="9">
        <v>205.7</v>
      </c>
      <c r="K2400" s="9">
        <v>117.11</v>
      </c>
      <c r="L2400" s="9">
        <f>tbl_salesdata[[#This Row],[Units Sold]]*tbl_salesdata[[#This Row],[Unit Cost]]</f>
        <v>105984.55</v>
      </c>
      <c r="M2400" s="9">
        <f>tbl_salesdata[[#This Row],[Units Sold]]*tbl_salesdata[[#This Row],[Unit Price]]</f>
        <v>186158.5</v>
      </c>
      <c r="N2400" s="9">
        <f>tbl_salesdata[[#This Row],[Total Sales]]-tbl_salesdata[[#This Row],[Total Cost]]</f>
        <v>80173.95</v>
      </c>
      <c r="O2400">
        <f>tbl_salesdata[[#This Row],[Ship Date]]-tbl_salesdata[[#This Row],[Order Date]]</f>
        <v>2</v>
      </c>
      <c r="P2400">
        <f>WEEKDAY(tbl_salesdata[[#This Row],[Order Date]],2)</f>
        <v>3</v>
      </c>
      <c r="Q2400" t="str">
        <f>TEXT(tbl_salesdata[[#This Row],[Order Date]],"dddd")</f>
        <v>Wednesday</v>
      </c>
      <c r="R2400" t="str">
        <f>IF(tbl_salesdata[[#This Row],[Weekdaynum]]&gt;5,"Yes","No")</f>
        <v>No</v>
      </c>
    </row>
    <row r="2401" spans="1:18" hidden="1" x14ac:dyDescent="0.35">
      <c r="A2401">
        <v>897638213</v>
      </c>
      <c r="B2401" s="3">
        <v>43357</v>
      </c>
      <c r="C2401" s="3">
        <v>43363</v>
      </c>
      <c r="D2401" t="s">
        <v>107</v>
      </c>
      <c r="E2401" t="s">
        <v>21</v>
      </c>
      <c r="F2401" t="s">
        <v>25</v>
      </c>
      <c r="G2401" t="s">
        <v>18</v>
      </c>
      <c r="H2401" t="s">
        <v>15</v>
      </c>
      <c r="I2401" s="9">
        <v>9950</v>
      </c>
      <c r="J2401" s="9">
        <v>205.7</v>
      </c>
      <c r="K2401" s="9">
        <v>117.11</v>
      </c>
      <c r="L2401" s="9">
        <f>tbl_salesdata[[#This Row],[Units Sold]]*tbl_salesdata[[#This Row],[Unit Cost]]</f>
        <v>1165244.5</v>
      </c>
      <c r="M2401" s="9">
        <f>tbl_salesdata[[#This Row],[Units Sold]]*tbl_salesdata[[#This Row],[Unit Price]]</f>
        <v>2046715</v>
      </c>
      <c r="N2401" s="9">
        <f>tbl_salesdata[[#This Row],[Total Sales]]-tbl_salesdata[[#This Row],[Total Cost]]</f>
        <v>881470.5</v>
      </c>
      <c r="O2401">
        <f>tbl_salesdata[[#This Row],[Ship Date]]-tbl_salesdata[[#This Row],[Order Date]]</f>
        <v>6</v>
      </c>
      <c r="P2401">
        <f>WEEKDAY(tbl_salesdata[[#This Row],[Order Date]],2)</f>
        <v>5</v>
      </c>
      <c r="Q2401" t="str">
        <f>TEXT(tbl_salesdata[[#This Row],[Order Date]],"dddd")</f>
        <v>Friday</v>
      </c>
      <c r="R2401" t="str">
        <f>IF(tbl_salesdata[[#This Row],[Weekdaynum]]&gt;5,"Yes","No")</f>
        <v>No</v>
      </c>
    </row>
    <row r="2402" spans="1:18" hidden="1" x14ac:dyDescent="0.35">
      <c r="A2402">
        <v>595123231</v>
      </c>
      <c r="B2402" s="3">
        <v>43600</v>
      </c>
      <c r="C2402" s="3">
        <v>43617</v>
      </c>
      <c r="D2402" t="s">
        <v>174</v>
      </c>
      <c r="E2402" t="s">
        <v>29</v>
      </c>
      <c r="F2402" t="s">
        <v>30</v>
      </c>
      <c r="G2402" t="s">
        <v>18</v>
      </c>
      <c r="H2402" t="s">
        <v>15</v>
      </c>
      <c r="I2402" s="9">
        <v>9044</v>
      </c>
      <c r="J2402" s="9">
        <v>81.73</v>
      </c>
      <c r="K2402" s="9">
        <v>56.67</v>
      </c>
      <c r="L2402" s="9">
        <f>tbl_salesdata[[#This Row],[Units Sold]]*tbl_salesdata[[#This Row],[Unit Cost]]</f>
        <v>512523.48000000004</v>
      </c>
      <c r="M2402" s="9">
        <f>tbl_salesdata[[#This Row],[Units Sold]]*tbl_salesdata[[#This Row],[Unit Price]]</f>
        <v>739166.12</v>
      </c>
      <c r="N2402" s="9">
        <f>tbl_salesdata[[#This Row],[Total Sales]]-tbl_salesdata[[#This Row],[Total Cost]]</f>
        <v>226642.63999999996</v>
      </c>
      <c r="O2402">
        <f>tbl_salesdata[[#This Row],[Ship Date]]-tbl_salesdata[[#This Row],[Order Date]]</f>
        <v>17</v>
      </c>
      <c r="P2402">
        <f>WEEKDAY(tbl_salesdata[[#This Row],[Order Date]],2)</f>
        <v>3</v>
      </c>
      <c r="Q2402" t="str">
        <f>TEXT(tbl_salesdata[[#This Row],[Order Date]],"dddd")</f>
        <v>Wednesday</v>
      </c>
      <c r="R2402" t="str">
        <f>IF(tbl_salesdata[[#This Row],[Weekdaynum]]&gt;5,"Yes","No")</f>
        <v>No</v>
      </c>
    </row>
    <row r="2403" spans="1:18" hidden="1" x14ac:dyDescent="0.35">
      <c r="A2403">
        <v>480652987</v>
      </c>
      <c r="B2403" s="3">
        <v>42817</v>
      </c>
      <c r="C2403" s="3">
        <v>42835</v>
      </c>
      <c r="D2403" t="s">
        <v>178</v>
      </c>
      <c r="E2403" t="s">
        <v>21</v>
      </c>
      <c r="F2403" t="s">
        <v>13</v>
      </c>
      <c r="G2403" t="s">
        <v>18</v>
      </c>
      <c r="H2403" t="s">
        <v>26</v>
      </c>
      <c r="I2403" s="9">
        <v>4755</v>
      </c>
      <c r="J2403" s="9">
        <v>255.28</v>
      </c>
      <c r="K2403" s="9">
        <v>159.41999999999999</v>
      </c>
      <c r="L2403" s="9">
        <f>tbl_salesdata[[#This Row],[Units Sold]]*tbl_salesdata[[#This Row],[Unit Cost]]</f>
        <v>758042.1</v>
      </c>
      <c r="M2403" s="9">
        <f>tbl_salesdata[[#This Row],[Units Sold]]*tbl_salesdata[[#This Row],[Unit Price]]</f>
        <v>1213856.3999999999</v>
      </c>
      <c r="N2403" s="9">
        <f>tbl_salesdata[[#This Row],[Total Sales]]-tbl_salesdata[[#This Row],[Total Cost]]</f>
        <v>455814.29999999993</v>
      </c>
      <c r="O2403">
        <f>tbl_salesdata[[#This Row],[Ship Date]]-tbl_salesdata[[#This Row],[Order Date]]</f>
        <v>18</v>
      </c>
      <c r="P2403">
        <f>WEEKDAY(tbl_salesdata[[#This Row],[Order Date]],2)</f>
        <v>4</v>
      </c>
      <c r="Q2403" t="str">
        <f>TEXT(tbl_salesdata[[#This Row],[Order Date]],"dddd")</f>
        <v>Thursday</v>
      </c>
      <c r="R2403" t="str">
        <f>IF(tbl_salesdata[[#This Row],[Weekdaynum]]&gt;5,"Yes","No")</f>
        <v>No</v>
      </c>
    </row>
    <row r="2404" spans="1:18" hidden="1" x14ac:dyDescent="0.35">
      <c r="A2404">
        <v>340213811</v>
      </c>
      <c r="B2404" s="3">
        <v>44732</v>
      </c>
      <c r="C2404" s="3">
        <v>44749</v>
      </c>
      <c r="D2404" t="s">
        <v>165</v>
      </c>
      <c r="E2404" t="s">
        <v>21</v>
      </c>
      <c r="F2404" t="s">
        <v>40</v>
      </c>
      <c r="G2404" t="s">
        <v>14</v>
      </c>
      <c r="H2404" t="s">
        <v>19</v>
      </c>
      <c r="I2404" s="9">
        <v>5682</v>
      </c>
      <c r="J2404" s="9">
        <v>651.21</v>
      </c>
      <c r="K2404" s="9">
        <v>524.96</v>
      </c>
      <c r="L2404" s="9">
        <f>tbl_salesdata[[#This Row],[Units Sold]]*tbl_salesdata[[#This Row],[Unit Cost]]</f>
        <v>2982822.72</v>
      </c>
      <c r="M2404" s="9">
        <f>tbl_salesdata[[#This Row],[Units Sold]]*tbl_salesdata[[#This Row],[Unit Price]]</f>
        <v>3700175.22</v>
      </c>
      <c r="N2404" s="9">
        <f>tbl_salesdata[[#This Row],[Total Sales]]-tbl_salesdata[[#This Row],[Total Cost]]</f>
        <v>717352.5</v>
      </c>
      <c r="O2404">
        <f>tbl_salesdata[[#This Row],[Ship Date]]-tbl_salesdata[[#This Row],[Order Date]]</f>
        <v>17</v>
      </c>
      <c r="P2404">
        <f>WEEKDAY(tbl_salesdata[[#This Row],[Order Date]],2)</f>
        <v>1</v>
      </c>
      <c r="Q2404" t="str">
        <f>TEXT(tbl_salesdata[[#This Row],[Order Date]],"dddd")</f>
        <v>Monday</v>
      </c>
      <c r="R2404" t="str">
        <f>IF(tbl_salesdata[[#This Row],[Weekdaynum]]&gt;5,"Yes","No")</f>
        <v>No</v>
      </c>
    </row>
    <row r="2405" spans="1:18" hidden="1" x14ac:dyDescent="0.35">
      <c r="A2405">
        <v>930104529</v>
      </c>
      <c r="B2405" s="3">
        <v>43987</v>
      </c>
      <c r="C2405" s="3">
        <v>43994</v>
      </c>
      <c r="D2405" t="s">
        <v>43</v>
      </c>
      <c r="E2405" t="s">
        <v>24</v>
      </c>
      <c r="F2405" t="s">
        <v>25</v>
      </c>
      <c r="G2405" t="s">
        <v>14</v>
      </c>
      <c r="H2405" t="s">
        <v>19</v>
      </c>
      <c r="I2405" s="9">
        <v>7454</v>
      </c>
      <c r="J2405" s="9">
        <v>205.7</v>
      </c>
      <c r="K2405" s="9">
        <v>117.11</v>
      </c>
      <c r="L2405" s="9">
        <f>tbl_salesdata[[#This Row],[Units Sold]]*tbl_salesdata[[#This Row],[Unit Cost]]</f>
        <v>872937.94</v>
      </c>
      <c r="M2405" s="9">
        <f>tbl_salesdata[[#This Row],[Units Sold]]*tbl_salesdata[[#This Row],[Unit Price]]</f>
        <v>1533287.7999999998</v>
      </c>
      <c r="N2405" s="9">
        <f>tbl_salesdata[[#This Row],[Total Sales]]-tbl_salesdata[[#This Row],[Total Cost]]</f>
        <v>660349.85999999987</v>
      </c>
      <c r="O2405">
        <f>tbl_salesdata[[#This Row],[Ship Date]]-tbl_salesdata[[#This Row],[Order Date]]</f>
        <v>7</v>
      </c>
      <c r="P2405">
        <f>WEEKDAY(tbl_salesdata[[#This Row],[Order Date]],2)</f>
        <v>5</v>
      </c>
      <c r="Q2405" t="str">
        <f>TEXT(tbl_salesdata[[#This Row],[Order Date]],"dddd")</f>
        <v>Friday</v>
      </c>
      <c r="R2405" t="str">
        <f>IF(tbl_salesdata[[#This Row],[Weekdaynum]]&gt;5,"Yes","No")</f>
        <v>No</v>
      </c>
    </row>
    <row r="2406" spans="1:18" hidden="1" x14ac:dyDescent="0.35">
      <c r="A2406">
        <v>826936471</v>
      </c>
      <c r="B2406" s="3">
        <v>43544</v>
      </c>
      <c r="C2406" s="3">
        <v>43545</v>
      </c>
      <c r="D2406" t="s">
        <v>189</v>
      </c>
      <c r="E2406" t="s">
        <v>21</v>
      </c>
      <c r="F2406" t="s">
        <v>13</v>
      </c>
      <c r="G2406" t="s">
        <v>14</v>
      </c>
      <c r="H2406" t="s">
        <v>34</v>
      </c>
      <c r="I2406" s="9">
        <v>7733</v>
      </c>
      <c r="J2406" s="9">
        <v>255.28</v>
      </c>
      <c r="K2406" s="9">
        <v>159.41999999999999</v>
      </c>
      <c r="L2406" s="9">
        <f>tbl_salesdata[[#This Row],[Units Sold]]*tbl_salesdata[[#This Row],[Unit Cost]]</f>
        <v>1232794.8599999999</v>
      </c>
      <c r="M2406" s="9">
        <f>tbl_salesdata[[#This Row],[Units Sold]]*tbl_salesdata[[#This Row],[Unit Price]]</f>
        <v>1974080.24</v>
      </c>
      <c r="N2406" s="9">
        <f>tbl_salesdata[[#This Row],[Total Sales]]-tbl_salesdata[[#This Row],[Total Cost]]</f>
        <v>741285.38000000012</v>
      </c>
      <c r="O2406">
        <f>tbl_salesdata[[#This Row],[Ship Date]]-tbl_salesdata[[#This Row],[Order Date]]</f>
        <v>1</v>
      </c>
      <c r="P2406">
        <f>WEEKDAY(tbl_salesdata[[#This Row],[Order Date]],2)</f>
        <v>3</v>
      </c>
      <c r="Q2406" t="str">
        <f>TEXT(tbl_salesdata[[#This Row],[Order Date]],"dddd")</f>
        <v>Wednesday</v>
      </c>
      <c r="R2406" t="str">
        <f>IF(tbl_salesdata[[#This Row],[Weekdaynum]]&gt;5,"Yes","No")</f>
        <v>No</v>
      </c>
    </row>
    <row r="2407" spans="1:18" hidden="1" x14ac:dyDescent="0.35">
      <c r="A2407">
        <v>477633464</v>
      </c>
      <c r="B2407" s="3">
        <v>42138</v>
      </c>
      <c r="C2407" s="3">
        <v>42139</v>
      </c>
      <c r="D2407" t="s">
        <v>125</v>
      </c>
      <c r="E2407" t="s">
        <v>21</v>
      </c>
      <c r="F2407" t="s">
        <v>42</v>
      </c>
      <c r="G2407" t="s">
        <v>14</v>
      </c>
      <c r="H2407" t="s">
        <v>34</v>
      </c>
      <c r="I2407" s="9">
        <v>1211</v>
      </c>
      <c r="J2407" s="9">
        <v>437.2</v>
      </c>
      <c r="K2407" s="9">
        <v>263.33</v>
      </c>
      <c r="L2407" s="9">
        <f>tbl_salesdata[[#This Row],[Units Sold]]*tbl_salesdata[[#This Row],[Unit Cost]]</f>
        <v>318892.63</v>
      </c>
      <c r="M2407" s="9">
        <f>tbl_salesdata[[#This Row],[Units Sold]]*tbl_salesdata[[#This Row],[Unit Price]]</f>
        <v>529449.19999999995</v>
      </c>
      <c r="N2407" s="9">
        <f>tbl_salesdata[[#This Row],[Total Sales]]-tbl_salesdata[[#This Row],[Total Cost]]</f>
        <v>210556.56999999995</v>
      </c>
      <c r="O2407">
        <f>tbl_salesdata[[#This Row],[Ship Date]]-tbl_salesdata[[#This Row],[Order Date]]</f>
        <v>1</v>
      </c>
      <c r="P2407">
        <f>WEEKDAY(tbl_salesdata[[#This Row],[Order Date]],2)</f>
        <v>4</v>
      </c>
      <c r="Q2407" t="str">
        <f>TEXT(tbl_salesdata[[#This Row],[Order Date]],"dddd")</f>
        <v>Thursday</v>
      </c>
      <c r="R2407" t="str">
        <f>IF(tbl_salesdata[[#This Row],[Weekdaynum]]&gt;5,"Yes","No")</f>
        <v>No</v>
      </c>
    </row>
    <row r="2408" spans="1:18" hidden="1" x14ac:dyDescent="0.35">
      <c r="A2408">
        <v>849431836</v>
      </c>
      <c r="B2408" s="3">
        <v>43429</v>
      </c>
      <c r="C2408" s="3">
        <v>43435</v>
      </c>
      <c r="D2408" t="s">
        <v>102</v>
      </c>
      <c r="E2408" t="s">
        <v>21</v>
      </c>
      <c r="F2408" t="s">
        <v>47</v>
      </c>
      <c r="G2408" t="s">
        <v>14</v>
      </c>
      <c r="H2408" t="s">
        <v>26</v>
      </c>
      <c r="I2408" s="9">
        <v>4611</v>
      </c>
      <c r="J2408" s="9">
        <v>421.89</v>
      </c>
      <c r="K2408" s="9">
        <v>364.69</v>
      </c>
      <c r="L2408" s="9">
        <f>tbl_salesdata[[#This Row],[Units Sold]]*tbl_salesdata[[#This Row],[Unit Cost]]</f>
        <v>1681585.59</v>
      </c>
      <c r="M2408" s="9">
        <f>tbl_salesdata[[#This Row],[Units Sold]]*tbl_salesdata[[#This Row],[Unit Price]]</f>
        <v>1945334.79</v>
      </c>
      <c r="N2408" s="9">
        <f>tbl_salesdata[[#This Row],[Total Sales]]-tbl_salesdata[[#This Row],[Total Cost]]</f>
        <v>263749.19999999995</v>
      </c>
      <c r="O2408">
        <f>tbl_salesdata[[#This Row],[Ship Date]]-tbl_salesdata[[#This Row],[Order Date]]</f>
        <v>6</v>
      </c>
      <c r="P2408">
        <f>WEEKDAY(tbl_salesdata[[#This Row],[Order Date]],2)</f>
        <v>7</v>
      </c>
      <c r="Q2408" t="str">
        <f>TEXT(tbl_salesdata[[#This Row],[Order Date]],"dddd")</f>
        <v>Sunday</v>
      </c>
      <c r="R2408" t="str">
        <f>IF(tbl_salesdata[[#This Row],[Weekdaynum]]&gt;5,"Yes","No")</f>
        <v>Yes</v>
      </c>
    </row>
    <row r="2409" spans="1:18" x14ac:dyDescent="0.35">
      <c r="A2409">
        <v>971899354</v>
      </c>
      <c r="B2409" s="3">
        <v>43617</v>
      </c>
      <c r="C2409" s="3">
        <v>43638</v>
      </c>
      <c r="D2409" t="s">
        <v>172</v>
      </c>
      <c r="E2409" t="s">
        <v>21</v>
      </c>
      <c r="F2409" t="s">
        <v>17</v>
      </c>
      <c r="G2409" t="s">
        <v>14</v>
      </c>
      <c r="H2409" t="s">
        <v>19</v>
      </c>
      <c r="I2409" s="9">
        <v>5471</v>
      </c>
      <c r="J2409" s="9">
        <v>152.58000000000001</v>
      </c>
      <c r="K2409" s="9">
        <v>97.44</v>
      </c>
      <c r="L2409" s="9">
        <f>tbl_salesdata[[#This Row],[Units Sold]]*tbl_salesdata[[#This Row],[Unit Cost]]</f>
        <v>533094.24</v>
      </c>
      <c r="M2409" s="9">
        <f>tbl_salesdata[[#This Row],[Units Sold]]*tbl_salesdata[[#This Row],[Unit Price]]</f>
        <v>834765.18</v>
      </c>
      <c r="N2409" s="9">
        <f>tbl_salesdata[[#This Row],[Total Sales]]-tbl_salesdata[[#This Row],[Total Cost]]</f>
        <v>301670.94000000006</v>
      </c>
      <c r="O2409">
        <f>tbl_salesdata[[#This Row],[Ship Date]]-tbl_salesdata[[#This Row],[Order Date]]</f>
        <v>21</v>
      </c>
      <c r="P2409">
        <f>WEEKDAY(tbl_salesdata[[#This Row],[Order Date]],2)</f>
        <v>6</v>
      </c>
      <c r="Q2409" t="str">
        <f>TEXT(tbl_salesdata[[#This Row],[Order Date]],"dddd")</f>
        <v>Saturday</v>
      </c>
      <c r="R2409" t="str">
        <f>IF(tbl_salesdata[[#This Row],[Weekdaynum]]&gt;5,"Yes","No")</f>
        <v>Yes</v>
      </c>
    </row>
    <row r="2410" spans="1:18" hidden="1" x14ac:dyDescent="0.35">
      <c r="A2410">
        <v>326840531</v>
      </c>
      <c r="B2410" s="3">
        <v>44817</v>
      </c>
      <c r="C2410" s="3">
        <v>44825</v>
      </c>
      <c r="D2410" t="s">
        <v>163</v>
      </c>
      <c r="E2410" t="s">
        <v>38</v>
      </c>
      <c r="F2410" t="s">
        <v>17</v>
      </c>
      <c r="G2410" t="s">
        <v>14</v>
      </c>
      <c r="H2410" t="s">
        <v>26</v>
      </c>
      <c r="I2410" s="9">
        <v>8231</v>
      </c>
      <c r="J2410" s="9">
        <v>152.58000000000001</v>
      </c>
      <c r="K2410" s="9">
        <v>97.44</v>
      </c>
      <c r="L2410" s="9">
        <f>tbl_salesdata[[#This Row],[Units Sold]]*tbl_salesdata[[#This Row],[Unit Cost]]</f>
        <v>802028.64</v>
      </c>
      <c r="M2410" s="9">
        <f>tbl_salesdata[[#This Row],[Units Sold]]*tbl_salesdata[[#This Row],[Unit Price]]</f>
        <v>1255885.9800000002</v>
      </c>
      <c r="N2410" s="9">
        <f>tbl_salesdata[[#This Row],[Total Sales]]-tbl_salesdata[[#This Row],[Total Cost]]</f>
        <v>453857.3400000002</v>
      </c>
      <c r="O2410">
        <f>tbl_salesdata[[#This Row],[Ship Date]]-tbl_salesdata[[#This Row],[Order Date]]</f>
        <v>8</v>
      </c>
      <c r="P2410">
        <f>WEEKDAY(tbl_salesdata[[#This Row],[Order Date]],2)</f>
        <v>2</v>
      </c>
      <c r="Q2410" t="str">
        <f>TEXT(tbl_salesdata[[#This Row],[Order Date]],"dddd")</f>
        <v>Tuesday</v>
      </c>
      <c r="R2410" t="str">
        <f>IF(tbl_salesdata[[#This Row],[Weekdaynum]]&gt;5,"Yes","No")</f>
        <v>No</v>
      </c>
    </row>
    <row r="2411" spans="1:18" x14ac:dyDescent="0.35">
      <c r="A2411">
        <v>569313085</v>
      </c>
      <c r="B2411" s="3">
        <v>44023</v>
      </c>
      <c r="C2411" s="3">
        <v>44029</v>
      </c>
      <c r="D2411" t="s">
        <v>85</v>
      </c>
      <c r="E2411" t="s">
        <v>12</v>
      </c>
      <c r="F2411" t="s">
        <v>76</v>
      </c>
      <c r="G2411" t="s">
        <v>18</v>
      </c>
      <c r="H2411" t="s">
        <v>15</v>
      </c>
      <c r="I2411" s="9">
        <v>1248</v>
      </c>
      <c r="J2411" s="9">
        <v>668.27</v>
      </c>
      <c r="K2411" s="9">
        <v>502.54</v>
      </c>
      <c r="L2411" s="9">
        <f>tbl_salesdata[[#This Row],[Units Sold]]*tbl_salesdata[[#This Row],[Unit Cost]]</f>
        <v>627169.92000000004</v>
      </c>
      <c r="M2411" s="9">
        <f>tbl_salesdata[[#This Row],[Units Sold]]*tbl_salesdata[[#This Row],[Unit Price]]</f>
        <v>834000.96</v>
      </c>
      <c r="N2411" s="9">
        <f>tbl_salesdata[[#This Row],[Total Sales]]-tbl_salesdata[[#This Row],[Total Cost]]</f>
        <v>206831.03999999992</v>
      </c>
      <c r="O2411">
        <f>tbl_salesdata[[#This Row],[Ship Date]]-tbl_salesdata[[#This Row],[Order Date]]</f>
        <v>6</v>
      </c>
      <c r="P2411">
        <f>WEEKDAY(tbl_salesdata[[#This Row],[Order Date]],2)</f>
        <v>6</v>
      </c>
      <c r="Q2411" t="str">
        <f>TEXT(tbl_salesdata[[#This Row],[Order Date]],"dddd")</f>
        <v>Saturday</v>
      </c>
      <c r="R2411" t="str">
        <f>IF(tbl_salesdata[[#This Row],[Weekdaynum]]&gt;5,"Yes","No")</f>
        <v>Yes</v>
      </c>
    </row>
    <row r="2412" spans="1:18" hidden="1" x14ac:dyDescent="0.35">
      <c r="A2412">
        <v>303303182</v>
      </c>
      <c r="B2412" s="3">
        <v>44133</v>
      </c>
      <c r="C2412" s="3">
        <v>44142</v>
      </c>
      <c r="D2412" t="s">
        <v>90</v>
      </c>
      <c r="E2412" t="s">
        <v>38</v>
      </c>
      <c r="F2412" t="s">
        <v>76</v>
      </c>
      <c r="G2412" t="s">
        <v>18</v>
      </c>
      <c r="H2412" t="s">
        <v>15</v>
      </c>
      <c r="I2412" s="9">
        <v>3006</v>
      </c>
      <c r="J2412" s="9">
        <v>668.27</v>
      </c>
      <c r="K2412" s="9">
        <v>502.54</v>
      </c>
      <c r="L2412" s="9">
        <f>tbl_salesdata[[#This Row],[Units Sold]]*tbl_salesdata[[#This Row],[Unit Cost]]</f>
        <v>1510635.24</v>
      </c>
      <c r="M2412" s="9">
        <f>tbl_salesdata[[#This Row],[Units Sold]]*tbl_salesdata[[#This Row],[Unit Price]]</f>
        <v>2008819.6199999999</v>
      </c>
      <c r="N2412" s="9">
        <f>tbl_salesdata[[#This Row],[Total Sales]]-tbl_salesdata[[#This Row],[Total Cost]]</f>
        <v>498184.37999999989</v>
      </c>
      <c r="O2412">
        <f>tbl_salesdata[[#This Row],[Ship Date]]-tbl_salesdata[[#This Row],[Order Date]]</f>
        <v>9</v>
      </c>
      <c r="P2412">
        <f>WEEKDAY(tbl_salesdata[[#This Row],[Order Date]],2)</f>
        <v>4</v>
      </c>
      <c r="Q2412" t="str">
        <f>TEXT(tbl_salesdata[[#This Row],[Order Date]],"dddd")</f>
        <v>Thursday</v>
      </c>
      <c r="R2412" t="str">
        <f>IF(tbl_salesdata[[#This Row],[Weekdaynum]]&gt;5,"Yes","No")</f>
        <v>No</v>
      </c>
    </row>
    <row r="2413" spans="1:18" hidden="1" x14ac:dyDescent="0.35">
      <c r="A2413">
        <v>100090873</v>
      </c>
      <c r="B2413" s="3">
        <v>43394</v>
      </c>
      <c r="C2413" s="3">
        <v>43402</v>
      </c>
      <c r="D2413" t="s">
        <v>167</v>
      </c>
      <c r="E2413" t="s">
        <v>38</v>
      </c>
      <c r="F2413" t="s">
        <v>30</v>
      </c>
      <c r="G2413" t="s">
        <v>14</v>
      </c>
      <c r="H2413" t="s">
        <v>26</v>
      </c>
      <c r="I2413" s="9">
        <v>7968</v>
      </c>
      <c r="J2413" s="9">
        <v>81.73</v>
      </c>
      <c r="K2413" s="9">
        <v>56.67</v>
      </c>
      <c r="L2413" s="9">
        <f>tbl_salesdata[[#This Row],[Units Sold]]*tbl_salesdata[[#This Row],[Unit Cost]]</f>
        <v>451546.56</v>
      </c>
      <c r="M2413" s="9">
        <f>tbl_salesdata[[#This Row],[Units Sold]]*tbl_salesdata[[#This Row],[Unit Price]]</f>
        <v>651224.64</v>
      </c>
      <c r="N2413" s="9">
        <f>tbl_salesdata[[#This Row],[Total Sales]]-tbl_salesdata[[#This Row],[Total Cost]]</f>
        <v>199678.08000000002</v>
      </c>
      <c r="O2413">
        <f>tbl_salesdata[[#This Row],[Ship Date]]-tbl_salesdata[[#This Row],[Order Date]]</f>
        <v>8</v>
      </c>
      <c r="P2413">
        <f>WEEKDAY(tbl_salesdata[[#This Row],[Order Date]],2)</f>
        <v>7</v>
      </c>
      <c r="Q2413" t="str">
        <f>TEXT(tbl_salesdata[[#This Row],[Order Date]],"dddd")</f>
        <v>Sunday</v>
      </c>
      <c r="R2413" t="str">
        <f>IF(tbl_salesdata[[#This Row],[Weekdaynum]]&gt;5,"Yes","No")</f>
        <v>Yes</v>
      </c>
    </row>
    <row r="2414" spans="1:18" x14ac:dyDescent="0.35">
      <c r="A2414">
        <v>869198644</v>
      </c>
      <c r="B2414" s="3">
        <v>44191</v>
      </c>
      <c r="C2414" s="3">
        <v>44207</v>
      </c>
      <c r="D2414" t="s">
        <v>98</v>
      </c>
      <c r="E2414" t="s">
        <v>38</v>
      </c>
      <c r="F2414" t="s">
        <v>25</v>
      </c>
      <c r="G2414" t="s">
        <v>14</v>
      </c>
      <c r="H2414" t="s">
        <v>34</v>
      </c>
      <c r="I2414" s="9">
        <v>4049</v>
      </c>
      <c r="J2414" s="9">
        <v>205.7</v>
      </c>
      <c r="K2414" s="9">
        <v>117.11</v>
      </c>
      <c r="L2414" s="9">
        <f>tbl_salesdata[[#This Row],[Units Sold]]*tbl_salesdata[[#This Row],[Unit Cost]]</f>
        <v>474178.39</v>
      </c>
      <c r="M2414" s="9">
        <f>tbl_salesdata[[#This Row],[Units Sold]]*tbl_salesdata[[#This Row],[Unit Price]]</f>
        <v>832879.29999999993</v>
      </c>
      <c r="N2414" s="9">
        <f>tbl_salesdata[[#This Row],[Total Sales]]-tbl_salesdata[[#This Row],[Total Cost]]</f>
        <v>358700.90999999992</v>
      </c>
      <c r="O2414">
        <f>tbl_salesdata[[#This Row],[Ship Date]]-tbl_salesdata[[#This Row],[Order Date]]</f>
        <v>16</v>
      </c>
      <c r="P2414">
        <f>WEEKDAY(tbl_salesdata[[#This Row],[Order Date]],2)</f>
        <v>6</v>
      </c>
      <c r="Q2414" t="str">
        <f>TEXT(tbl_salesdata[[#This Row],[Order Date]],"dddd")</f>
        <v>Saturday</v>
      </c>
      <c r="R2414" t="str">
        <f>IF(tbl_salesdata[[#This Row],[Weekdaynum]]&gt;5,"Yes","No")</f>
        <v>Yes</v>
      </c>
    </row>
    <row r="2415" spans="1:18" hidden="1" x14ac:dyDescent="0.35">
      <c r="A2415">
        <v>856335628</v>
      </c>
      <c r="B2415" s="3">
        <v>42921</v>
      </c>
      <c r="C2415" s="3">
        <v>42924</v>
      </c>
      <c r="D2415" t="s">
        <v>78</v>
      </c>
      <c r="E2415" t="s">
        <v>24</v>
      </c>
      <c r="F2415" t="s">
        <v>47</v>
      </c>
      <c r="G2415" t="s">
        <v>14</v>
      </c>
      <c r="H2415" t="s">
        <v>15</v>
      </c>
      <c r="I2415" s="9">
        <v>7597</v>
      </c>
      <c r="J2415" s="9">
        <v>421.89</v>
      </c>
      <c r="K2415" s="9">
        <v>364.69</v>
      </c>
      <c r="L2415" s="9">
        <f>tbl_salesdata[[#This Row],[Units Sold]]*tbl_salesdata[[#This Row],[Unit Cost]]</f>
        <v>2770549.93</v>
      </c>
      <c r="M2415" s="9">
        <f>tbl_salesdata[[#This Row],[Units Sold]]*tbl_salesdata[[#This Row],[Unit Price]]</f>
        <v>3205098.33</v>
      </c>
      <c r="N2415" s="9">
        <f>tbl_salesdata[[#This Row],[Total Sales]]-tbl_salesdata[[#This Row],[Total Cost]]</f>
        <v>434548.39999999991</v>
      </c>
      <c r="O2415">
        <f>tbl_salesdata[[#This Row],[Ship Date]]-tbl_salesdata[[#This Row],[Order Date]]</f>
        <v>3</v>
      </c>
      <c r="P2415">
        <f>WEEKDAY(tbl_salesdata[[#This Row],[Order Date]],2)</f>
        <v>3</v>
      </c>
      <c r="Q2415" t="str">
        <f>TEXT(tbl_salesdata[[#This Row],[Order Date]],"dddd")</f>
        <v>Wednesday</v>
      </c>
      <c r="R2415" t="str">
        <f>IF(tbl_salesdata[[#This Row],[Weekdaynum]]&gt;5,"Yes","No")</f>
        <v>No</v>
      </c>
    </row>
    <row r="2416" spans="1:18" hidden="1" x14ac:dyDescent="0.35">
      <c r="A2416">
        <v>754952847</v>
      </c>
      <c r="B2416" s="3">
        <v>44238</v>
      </c>
      <c r="C2416" s="3">
        <v>44250</v>
      </c>
      <c r="D2416" t="s">
        <v>53</v>
      </c>
      <c r="E2416" t="s">
        <v>29</v>
      </c>
      <c r="F2416" t="s">
        <v>25</v>
      </c>
      <c r="G2416" t="s">
        <v>18</v>
      </c>
      <c r="H2416" t="s">
        <v>34</v>
      </c>
      <c r="I2416" s="9">
        <v>6179</v>
      </c>
      <c r="J2416" s="9">
        <v>205.7</v>
      </c>
      <c r="K2416" s="9">
        <v>117.11</v>
      </c>
      <c r="L2416" s="9">
        <f>tbl_salesdata[[#This Row],[Units Sold]]*tbl_salesdata[[#This Row],[Unit Cost]]</f>
        <v>723622.69</v>
      </c>
      <c r="M2416" s="9">
        <f>tbl_salesdata[[#This Row],[Units Sold]]*tbl_salesdata[[#This Row],[Unit Price]]</f>
        <v>1271020.2999999998</v>
      </c>
      <c r="N2416" s="9">
        <f>tbl_salesdata[[#This Row],[Total Sales]]-tbl_salesdata[[#This Row],[Total Cost]]</f>
        <v>547397.60999999987</v>
      </c>
      <c r="O2416">
        <f>tbl_salesdata[[#This Row],[Ship Date]]-tbl_salesdata[[#This Row],[Order Date]]</f>
        <v>12</v>
      </c>
      <c r="P2416">
        <f>WEEKDAY(tbl_salesdata[[#This Row],[Order Date]],2)</f>
        <v>4</v>
      </c>
      <c r="Q2416" t="str">
        <f>TEXT(tbl_salesdata[[#This Row],[Order Date]],"dddd")</f>
        <v>Thursday</v>
      </c>
      <c r="R2416" t="str">
        <f>IF(tbl_salesdata[[#This Row],[Weekdaynum]]&gt;5,"Yes","No")</f>
        <v>No</v>
      </c>
    </row>
    <row r="2417" spans="1:18" hidden="1" x14ac:dyDescent="0.35">
      <c r="A2417">
        <v>643860900</v>
      </c>
      <c r="B2417" s="3">
        <v>44731</v>
      </c>
      <c r="C2417" s="3">
        <v>44747</v>
      </c>
      <c r="D2417" t="s">
        <v>217</v>
      </c>
      <c r="E2417" t="s">
        <v>12</v>
      </c>
      <c r="F2417" t="s">
        <v>47</v>
      </c>
      <c r="G2417" t="s">
        <v>14</v>
      </c>
      <c r="H2417" t="s">
        <v>19</v>
      </c>
      <c r="I2417" s="9">
        <v>1603</v>
      </c>
      <c r="J2417" s="9">
        <v>421.89</v>
      </c>
      <c r="K2417" s="9">
        <v>364.69</v>
      </c>
      <c r="L2417" s="9">
        <f>tbl_salesdata[[#This Row],[Units Sold]]*tbl_salesdata[[#This Row],[Unit Cost]]</f>
        <v>584598.06999999995</v>
      </c>
      <c r="M2417" s="9">
        <f>tbl_salesdata[[#This Row],[Units Sold]]*tbl_salesdata[[#This Row],[Unit Price]]</f>
        <v>676289.66999999993</v>
      </c>
      <c r="N2417" s="9">
        <f>tbl_salesdata[[#This Row],[Total Sales]]-tbl_salesdata[[#This Row],[Total Cost]]</f>
        <v>91691.599999999977</v>
      </c>
      <c r="O2417">
        <f>tbl_salesdata[[#This Row],[Ship Date]]-tbl_salesdata[[#This Row],[Order Date]]</f>
        <v>16</v>
      </c>
      <c r="P2417">
        <f>WEEKDAY(tbl_salesdata[[#This Row],[Order Date]],2)</f>
        <v>7</v>
      </c>
      <c r="Q2417" t="str">
        <f>TEXT(tbl_salesdata[[#This Row],[Order Date]],"dddd")</f>
        <v>Sunday</v>
      </c>
      <c r="R2417" t="str">
        <f>IF(tbl_salesdata[[#This Row],[Weekdaynum]]&gt;5,"Yes","No")</f>
        <v>Yes</v>
      </c>
    </row>
    <row r="2418" spans="1:18" hidden="1" x14ac:dyDescent="0.35">
      <c r="A2418">
        <v>843421113</v>
      </c>
      <c r="B2418" s="3">
        <v>44882</v>
      </c>
      <c r="C2418" s="3">
        <v>44901</v>
      </c>
      <c r="D2418" t="s">
        <v>163</v>
      </c>
      <c r="E2418" t="s">
        <v>38</v>
      </c>
      <c r="F2418" t="s">
        <v>33</v>
      </c>
      <c r="G2418" t="s">
        <v>18</v>
      </c>
      <c r="H2418" t="s">
        <v>19</v>
      </c>
      <c r="I2418" s="9">
        <v>5905</v>
      </c>
      <c r="J2418" s="9">
        <v>109.28</v>
      </c>
      <c r="K2418" s="9">
        <v>35.840000000000003</v>
      </c>
      <c r="L2418" s="9">
        <f>tbl_salesdata[[#This Row],[Units Sold]]*tbl_salesdata[[#This Row],[Unit Cost]]</f>
        <v>211635.20000000001</v>
      </c>
      <c r="M2418" s="9">
        <f>tbl_salesdata[[#This Row],[Units Sold]]*tbl_salesdata[[#This Row],[Unit Price]]</f>
        <v>645298.4</v>
      </c>
      <c r="N2418" s="9">
        <f>tbl_salesdata[[#This Row],[Total Sales]]-tbl_salesdata[[#This Row],[Total Cost]]</f>
        <v>433663.2</v>
      </c>
      <c r="O2418">
        <f>tbl_salesdata[[#This Row],[Ship Date]]-tbl_salesdata[[#This Row],[Order Date]]</f>
        <v>19</v>
      </c>
      <c r="P2418">
        <f>WEEKDAY(tbl_salesdata[[#This Row],[Order Date]],2)</f>
        <v>4</v>
      </c>
      <c r="Q2418" t="str">
        <f>TEXT(tbl_salesdata[[#This Row],[Order Date]],"dddd")</f>
        <v>Thursday</v>
      </c>
      <c r="R2418" t="str">
        <f>IF(tbl_salesdata[[#This Row],[Weekdaynum]]&gt;5,"Yes","No")</f>
        <v>No</v>
      </c>
    </row>
    <row r="2419" spans="1:18" hidden="1" x14ac:dyDescent="0.35">
      <c r="A2419">
        <v>844307315</v>
      </c>
      <c r="B2419" s="3">
        <v>44020</v>
      </c>
      <c r="C2419" s="3">
        <v>44038</v>
      </c>
      <c r="D2419" t="s">
        <v>115</v>
      </c>
      <c r="E2419" t="s">
        <v>21</v>
      </c>
      <c r="F2419" t="s">
        <v>13</v>
      </c>
      <c r="G2419" t="s">
        <v>14</v>
      </c>
      <c r="H2419" t="s">
        <v>34</v>
      </c>
      <c r="I2419" s="9">
        <v>8152</v>
      </c>
      <c r="J2419" s="9">
        <v>255.28</v>
      </c>
      <c r="K2419" s="9">
        <v>159.41999999999999</v>
      </c>
      <c r="L2419" s="9">
        <f>tbl_salesdata[[#This Row],[Units Sold]]*tbl_salesdata[[#This Row],[Unit Cost]]</f>
        <v>1299591.8399999999</v>
      </c>
      <c r="M2419" s="9">
        <f>tbl_salesdata[[#This Row],[Units Sold]]*tbl_salesdata[[#This Row],[Unit Price]]</f>
        <v>2081042.56</v>
      </c>
      <c r="N2419" s="9">
        <f>tbl_salesdata[[#This Row],[Total Sales]]-tbl_salesdata[[#This Row],[Total Cost]]</f>
        <v>781450.7200000002</v>
      </c>
      <c r="O2419">
        <f>tbl_salesdata[[#This Row],[Ship Date]]-tbl_salesdata[[#This Row],[Order Date]]</f>
        <v>18</v>
      </c>
      <c r="P2419">
        <f>WEEKDAY(tbl_salesdata[[#This Row],[Order Date]],2)</f>
        <v>3</v>
      </c>
      <c r="Q2419" t="str">
        <f>TEXT(tbl_salesdata[[#This Row],[Order Date]],"dddd")</f>
        <v>Wednesday</v>
      </c>
      <c r="R2419" t="str">
        <f>IF(tbl_salesdata[[#This Row],[Weekdaynum]]&gt;5,"Yes","No")</f>
        <v>No</v>
      </c>
    </row>
    <row r="2420" spans="1:18" x14ac:dyDescent="0.35">
      <c r="A2420">
        <v>468320834</v>
      </c>
      <c r="B2420" s="3">
        <v>42686</v>
      </c>
      <c r="C2420" s="3">
        <v>42691</v>
      </c>
      <c r="D2420" t="s">
        <v>48</v>
      </c>
      <c r="E2420" t="s">
        <v>21</v>
      </c>
      <c r="F2420" t="s">
        <v>68</v>
      </c>
      <c r="G2420" t="s">
        <v>18</v>
      </c>
      <c r="H2420" t="s">
        <v>15</v>
      </c>
      <c r="I2420" s="9">
        <v>5397</v>
      </c>
      <c r="J2420" s="9">
        <v>154.06</v>
      </c>
      <c r="K2420" s="9">
        <v>90.93</v>
      </c>
      <c r="L2420" s="9">
        <f>tbl_salesdata[[#This Row],[Units Sold]]*tbl_salesdata[[#This Row],[Unit Cost]]</f>
        <v>490749.21</v>
      </c>
      <c r="M2420" s="9">
        <f>tbl_salesdata[[#This Row],[Units Sold]]*tbl_salesdata[[#This Row],[Unit Price]]</f>
        <v>831461.82000000007</v>
      </c>
      <c r="N2420" s="9">
        <f>tbl_salesdata[[#This Row],[Total Sales]]-tbl_salesdata[[#This Row],[Total Cost]]</f>
        <v>340712.61000000004</v>
      </c>
      <c r="O2420">
        <f>tbl_salesdata[[#This Row],[Ship Date]]-tbl_salesdata[[#This Row],[Order Date]]</f>
        <v>5</v>
      </c>
      <c r="P2420">
        <f>WEEKDAY(tbl_salesdata[[#This Row],[Order Date]],2)</f>
        <v>6</v>
      </c>
      <c r="Q2420" t="str">
        <f>TEXT(tbl_salesdata[[#This Row],[Order Date]],"dddd")</f>
        <v>Saturday</v>
      </c>
      <c r="R2420" t="str">
        <f>IF(tbl_salesdata[[#This Row],[Weekdaynum]]&gt;5,"Yes","No")</f>
        <v>Yes</v>
      </c>
    </row>
    <row r="2421" spans="1:18" hidden="1" x14ac:dyDescent="0.35">
      <c r="A2421">
        <v>364315497</v>
      </c>
      <c r="B2421" s="3">
        <v>43142</v>
      </c>
      <c r="C2421" s="3">
        <v>43143</v>
      </c>
      <c r="D2421" t="s">
        <v>154</v>
      </c>
      <c r="E2421" t="s">
        <v>12</v>
      </c>
      <c r="F2421" t="s">
        <v>17</v>
      </c>
      <c r="G2421" t="s">
        <v>18</v>
      </c>
      <c r="H2421" t="s">
        <v>34</v>
      </c>
      <c r="I2421" s="9">
        <v>7906</v>
      </c>
      <c r="J2421" s="9">
        <v>152.58000000000001</v>
      </c>
      <c r="K2421" s="9">
        <v>97.44</v>
      </c>
      <c r="L2421" s="9">
        <f>tbl_salesdata[[#This Row],[Units Sold]]*tbl_salesdata[[#This Row],[Unit Cost]]</f>
        <v>770360.64</v>
      </c>
      <c r="M2421" s="9">
        <f>tbl_salesdata[[#This Row],[Units Sold]]*tbl_salesdata[[#This Row],[Unit Price]]</f>
        <v>1206297.4800000002</v>
      </c>
      <c r="N2421" s="9">
        <f>tbl_salesdata[[#This Row],[Total Sales]]-tbl_salesdata[[#This Row],[Total Cost]]</f>
        <v>435936.8400000002</v>
      </c>
      <c r="O2421">
        <f>tbl_salesdata[[#This Row],[Ship Date]]-tbl_salesdata[[#This Row],[Order Date]]</f>
        <v>1</v>
      </c>
      <c r="P2421">
        <f>WEEKDAY(tbl_salesdata[[#This Row],[Order Date]],2)</f>
        <v>7</v>
      </c>
      <c r="Q2421" t="str">
        <f>TEXT(tbl_salesdata[[#This Row],[Order Date]],"dddd")</f>
        <v>Sunday</v>
      </c>
      <c r="R2421" t="str">
        <f>IF(tbl_salesdata[[#This Row],[Weekdaynum]]&gt;5,"Yes","No")</f>
        <v>Yes</v>
      </c>
    </row>
    <row r="2422" spans="1:18" hidden="1" x14ac:dyDescent="0.35">
      <c r="A2422">
        <v>566347634</v>
      </c>
      <c r="B2422" s="3">
        <v>43886</v>
      </c>
      <c r="C2422" s="3">
        <v>43892</v>
      </c>
      <c r="D2422" t="s">
        <v>169</v>
      </c>
      <c r="E2422" t="s">
        <v>29</v>
      </c>
      <c r="F2422" t="s">
        <v>56</v>
      </c>
      <c r="G2422" t="s">
        <v>18</v>
      </c>
      <c r="H2422" t="s">
        <v>19</v>
      </c>
      <c r="I2422" s="9">
        <v>3705</v>
      </c>
      <c r="J2422" s="9">
        <v>9.33</v>
      </c>
      <c r="K2422" s="9">
        <v>6.92</v>
      </c>
      <c r="L2422" s="9">
        <f>tbl_salesdata[[#This Row],[Units Sold]]*tbl_salesdata[[#This Row],[Unit Cost]]</f>
        <v>25638.6</v>
      </c>
      <c r="M2422" s="9">
        <f>tbl_salesdata[[#This Row],[Units Sold]]*tbl_salesdata[[#This Row],[Unit Price]]</f>
        <v>34567.65</v>
      </c>
      <c r="N2422" s="9">
        <f>tbl_salesdata[[#This Row],[Total Sales]]-tbl_salesdata[[#This Row],[Total Cost]]</f>
        <v>8929.0500000000029</v>
      </c>
      <c r="O2422">
        <f>tbl_salesdata[[#This Row],[Ship Date]]-tbl_salesdata[[#This Row],[Order Date]]</f>
        <v>6</v>
      </c>
      <c r="P2422">
        <f>WEEKDAY(tbl_salesdata[[#This Row],[Order Date]],2)</f>
        <v>2</v>
      </c>
      <c r="Q2422" t="str">
        <f>TEXT(tbl_salesdata[[#This Row],[Order Date]],"dddd")</f>
        <v>Tuesday</v>
      </c>
      <c r="R2422" t="str">
        <f>IF(tbl_salesdata[[#This Row],[Weekdaynum]]&gt;5,"Yes","No")</f>
        <v>No</v>
      </c>
    </row>
    <row r="2423" spans="1:18" x14ac:dyDescent="0.35">
      <c r="A2423">
        <v>849994885</v>
      </c>
      <c r="B2423" s="3">
        <v>43155</v>
      </c>
      <c r="C2423" s="3">
        <v>43163</v>
      </c>
      <c r="D2423" t="s">
        <v>81</v>
      </c>
      <c r="E2423" t="s">
        <v>32</v>
      </c>
      <c r="F2423" t="s">
        <v>76</v>
      </c>
      <c r="G2423" t="s">
        <v>14</v>
      </c>
      <c r="H2423" t="s">
        <v>34</v>
      </c>
      <c r="I2423" s="9">
        <v>1230</v>
      </c>
      <c r="J2423" s="9">
        <v>668.27</v>
      </c>
      <c r="K2423" s="9">
        <v>502.54</v>
      </c>
      <c r="L2423" s="9">
        <f>tbl_salesdata[[#This Row],[Units Sold]]*tbl_salesdata[[#This Row],[Unit Cost]]</f>
        <v>618124.20000000007</v>
      </c>
      <c r="M2423" s="9">
        <f>tbl_salesdata[[#This Row],[Units Sold]]*tbl_salesdata[[#This Row],[Unit Price]]</f>
        <v>821972.1</v>
      </c>
      <c r="N2423" s="9">
        <f>tbl_salesdata[[#This Row],[Total Sales]]-tbl_salesdata[[#This Row],[Total Cost]]</f>
        <v>203847.89999999991</v>
      </c>
      <c r="O2423">
        <f>tbl_salesdata[[#This Row],[Ship Date]]-tbl_salesdata[[#This Row],[Order Date]]</f>
        <v>8</v>
      </c>
      <c r="P2423">
        <f>WEEKDAY(tbl_salesdata[[#This Row],[Order Date]],2)</f>
        <v>6</v>
      </c>
      <c r="Q2423" t="str">
        <f>TEXT(tbl_salesdata[[#This Row],[Order Date]],"dddd")</f>
        <v>Saturday</v>
      </c>
      <c r="R2423" t="str">
        <f>IF(tbl_salesdata[[#This Row],[Weekdaynum]]&gt;5,"Yes","No")</f>
        <v>Yes</v>
      </c>
    </row>
    <row r="2424" spans="1:18" hidden="1" x14ac:dyDescent="0.35">
      <c r="A2424">
        <v>264087140</v>
      </c>
      <c r="B2424" s="3">
        <v>43642</v>
      </c>
      <c r="C2424" s="3">
        <v>43651</v>
      </c>
      <c r="D2424" t="s">
        <v>63</v>
      </c>
      <c r="E2424" t="s">
        <v>32</v>
      </c>
      <c r="F2424" t="s">
        <v>76</v>
      </c>
      <c r="G2424" t="s">
        <v>18</v>
      </c>
      <c r="H2424" t="s">
        <v>15</v>
      </c>
      <c r="I2424" s="9">
        <v>8108</v>
      </c>
      <c r="J2424" s="9">
        <v>668.27</v>
      </c>
      <c r="K2424" s="9">
        <v>502.54</v>
      </c>
      <c r="L2424" s="9">
        <f>tbl_salesdata[[#This Row],[Units Sold]]*tbl_salesdata[[#This Row],[Unit Cost]]</f>
        <v>4074594.3200000003</v>
      </c>
      <c r="M2424" s="9">
        <f>tbl_salesdata[[#This Row],[Units Sold]]*tbl_salesdata[[#This Row],[Unit Price]]</f>
        <v>5418333.1600000001</v>
      </c>
      <c r="N2424" s="9">
        <f>tbl_salesdata[[#This Row],[Total Sales]]-tbl_salesdata[[#This Row],[Total Cost]]</f>
        <v>1343738.8399999999</v>
      </c>
      <c r="O2424">
        <f>tbl_salesdata[[#This Row],[Ship Date]]-tbl_salesdata[[#This Row],[Order Date]]</f>
        <v>9</v>
      </c>
      <c r="P2424">
        <f>WEEKDAY(tbl_salesdata[[#This Row],[Order Date]],2)</f>
        <v>3</v>
      </c>
      <c r="Q2424" t="str">
        <f>TEXT(tbl_salesdata[[#This Row],[Order Date]],"dddd")</f>
        <v>Wednesday</v>
      </c>
      <c r="R2424" t="str">
        <f>IF(tbl_salesdata[[#This Row],[Weekdaynum]]&gt;5,"Yes","No")</f>
        <v>No</v>
      </c>
    </row>
    <row r="2425" spans="1:18" hidden="1" x14ac:dyDescent="0.35">
      <c r="A2425">
        <v>414579665</v>
      </c>
      <c r="B2425" s="3">
        <v>42906</v>
      </c>
      <c r="C2425" s="3">
        <v>42916</v>
      </c>
      <c r="D2425" t="s">
        <v>77</v>
      </c>
      <c r="E2425" t="s">
        <v>21</v>
      </c>
      <c r="F2425" t="s">
        <v>17</v>
      </c>
      <c r="G2425" t="s">
        <v>14</v>
      </c>
      <c r="H2425" t="s">
        <v>34</v>
      </c>
      <c r="I2425" s="9">
        <v>2191</v>
      </c>
      <c r="J2425" s="9">
        <v>152.58000000000001</v>
      </c>
      <c r="K2425" s="9">
        <v>97.44</v>
      </c>
      <c r="L2425" s="9">
        <f>tbl_salesdata[[#This Row],[Units Sold]]*tbl_salesdata[[#This Row],[Unit Cost]]</f>
        <v>213491.04</v>
      </c>
      <c r="M2425" s="9">
        <f>tbl_salesdata[[#This Row],[Units Sold]]*tbl_salesdata[[#This Row],[Unit Price]]</f>
        <v>334302.78000000003</v>
      </c>
      <c r="N2425" s="9">
        <f>tbl_salesdata[[#This Row],[Total Sales]]-tbl_salesdata[[#This Row],[Total Cost]]</f>
        <v>120811.74000000002</v>
      </c>
      <c r="O2425">
        <f>tbl_salesdata[[#This Row],[Ship Date]]-tbl_salesdata[[#This Row],[Order Date]]</f>
        <v>10</v>
      </c>
      <c r="P2425">
        <f>WEEKDAY(tbl_salesdata[[#This Row],[Order Date]],2)</f>
        <v>2</v>
      </c>
      <c r="Q2425" t="str">
        <f>TEXT(tbl_salesdata[[#This Row],[Order Date]],"dddd")</f>
        <v>Tuesday</v>
      </c>
      <c r="R2425" t="str">
        <f>IF(tbl_salesdata[[#This Row],[Weekdaynum]]&gt;5,"Yes","No")</f>
        <v>No</v>
      </c>
    </row>
    <row r="2426" spans="1:18" hidden="1" x14ac:dyDescent="0.35">
      <c r="A2426">
        <v>569864976</v>
      </c>
      <c r="B2426" s="3">
        <v>42295</v>
      </c>
      <c r="C2426" s="3">
        <v>42296</v>
      </c>
      <c r="D2426" t="s">
        <v>71</v>
      </c>
      <c r="E2426" t="s">
        <v>21</v>
      </c>
      <c r="F2426" t="s">
        <v>25</v>
      </c>
      <c r="G2426" t="s">
        <v>18</v>
      </c>
      <c r="H2426" t="s">
        <v>15</v>
      </c>
      <c r="I2426" s="9">
        <v>4565</v>
      </c>
      <c r="J2426" s="9">
        <v>205.7</v>
      </c>
      <c r="K2426" s="9">
        <v>117.11</v>
      </c>
      <c r="L2426" s="9">
        <f>tbl_salesdata[[#This Row],[Units Sold]]*tbl_salesdata[[#This Row],[Unit Cost]]</f>
        <v>534607.15</v>
      </c>
      <c r="M2426" s="9">
        <f>tbl_salesdata[[#This Row],[Units Sold]]*tbl_salesdata[[#This Row],[Unit Price]]</f>
        <v>939020.5</v>
      </c>
      <c r="N2426" s="9">
        <f>tbl_salesdata[[#This Row],[Total Sales]]-tbl_salesdata[[#This Row],[Total Cost]]</f>
        <v>404413.35</v>
      </c>
      <c r="O2426">
        <f>tbl_salesdata[[#This Row],[Ship Date]]-tbl_salesdata[[#This Row],[Order Date]]</f>
        <v>1</v>
      </c>
      <c r="P2426">
        <f>WEEKDAY(tbl_salesdata[[#This Row],[Order Date]],2)</f>
        <v>7</v>
      </c>
      <c r="Q2426" t="str">
        <f>TEXT(tbl_salesdata[[#This Row],[Order Date]],"dddd")</f>
        <v>Sunday</v>
      </c>
      <c r="R2426" t="str">
        <f>IF(tbl_salesdata[[#This Row],[Weekdaynum]]&gt;5,"Yes","No")</f>
        <v>Yes</v>
      </c>
    </row>
    <row r="2427" spans="1:18" hidden="1" x14ac:dyDescent="0.35">
      <c r="A2427">
        <v>783116900</v>
      </c>
      <c r="B2427" s="3">
        <v>42792</v>
      </c>
      <c r="C2427" s="3">
        <v>42798</v>
      </c>
      <c r="D2427" t="s">
        <v>115</v>
      </c>
      <c r="E2427" t="s">
        <v>21</v>
      </c>
      <c r="F2427" t="s">
        <v>33</v>
      </c>
      <c r="G2427" t="s">
        <v>14</v>
      </c>
      <c r="H2427" t="s">
        <v>26</v>
      </c>
      <c r="I2427" s="9">
        <v>548</v>
      </c>
      <c r="J2427" s="9">
        <v>109.28</v>
      </c>
      <c r="K2427" s="9">
        <v>35.840000000000003</v>
      </c>
      <c r="L2427" s="9">
        <f>tbl_salesdata[[#This Row],[Units Sold]]*tbl_salesdata[[#This Row],[Unit Cost]]</f>
        <v>19640.320000000003</v>
      </c>
      <c r="M2427" s="9">
        <f>tbl_salesdata[[#This Row],[Units Sold]]*tbl_salesdata[[#This Row],[Unit Price]]</f>
        <v>59885.440000000002</v>
      </c>
      <c r="N2427" s="9">
        <f>tbl_salesdata[[#This Row],[Total Sales]]-tbl_salesdata[[#This Row],[Total Cost]]</f>
        <v>40245.119999999995</v>
      </c>
      <c r="O2427">
        <f>tbl_salesdata[[#This Row],[Ship Date]]-tbl_salesdata[[#This Row],[Order Date]]</f>
        <v>6</v>
      </c>
      <c r="P2427">
        <f>WEEKDAY(tbl_salesdata[[#This Row],[Order Date]],2)</f>
        <v>7</v>
      </c>
      <c r="Q2427" t="str">
        <f>TEXT(tbl_salesdata[[#This Row],[Order Date]],"dddd")</f>
        <v>Sunday</v>
      </c>
      <c r="R2427" t="str">
        <f>IF(tbl_salesdata[[#This Row],[Weekdaynum]]&gt;5,"Yes","No")</f>
        <v>Yes</v>
      </c>
    </row>
    <row r="2428" spans="1:18" hidden="1" x14ac:dyDescent="0.35">
      <c r="A2428">
        <v>727821767</v>
      </c>
      <c r="B2428" s="3">
        <v>42426</v>
      </c>
      <c r="C2428" s="3">
        <v>42428</v>
      </c>
      <c r="D2428" t="s">
        <v>188</v>
      </c>
      <c r="E2428" t="s">
        <v>21</v>
      </c>
      <c r="F2428" t="s">
        <v>42</v>
      </c>
      <c r="G2428" t="s">
        <v>14</v>
      </c>
      <c r="H2428" t="s">
        <v>26</v>
      </c>
      <c r="I2428" s="9">
        <v>7489</v>
      </c>
      <c r="J2428" s="9">
        <v>437.2</v>
      </c>
      <c r="K2428" s="9">
        <v>263.33</v>
      </c>
      <c r="L2428" s="9">
        <f>tbl_salesdata[[#This Row],[Units Sold]]*tbl_salesdata[[#This Row],[Unit Cost]]</f>
        <v>1972078.3699999999</v>
      </c>
      <c r="M2428" s="9">
        <f>tbl_salesdata[[#This Row],[Units Sold]]*tbl_salesdata[[#This Row],[Unit Price]]</f>
        <v>3274190.8</v>
      </c>
      <c r="N2428" s="9">
        <f>tbl_salesdata[[#This Row],[Total Sales]]-tbl_salesdata[[#This Row],[Total Cost]]</f>
        <v>1302112.43</v>
      </c>
      <c r="O2428">
        <f>tbl_salesdata[[#This Row],[Ship Date]]-tbl_salesdata[[#This Row],[Order Date]]</f>
        <v>2</v>
      </c>
      <c r="P2428">
        <f>WEEKDAY(tbl_salesdata[[#This Row],[Order Date]],2)</f>
        <v>5</v>
      </c>
      <c r="Q2428" t="str">
        <f>TEXT(tbl_salesdata[[#This Row],[Order Date]],"dddd")</f>
        <v>Friday</v>
      </c>
      <c r="R2428" t="str">
        <f>IF(tbl_salesdata[[#This Row],[Weekdaynum]]&gt;5,"Yes","No")</f>
        <v>No</v>
      </c>
    </row>
    <row r="2429" spans="1:18" hidden="1" x14ac:dyDescent="0.35">
      <c r="A2429">
        <v>147778403</v>
      </c>
      <c r="B2429" s="3">
        <v>43920</v>
      </c>
      <c r="C2429" s="3">
        <v>43937</v>
      </c>
      <c r="D2429" t="s">
        <v>201</v>
      </c>
      <c r="E2429" t="s">
        <v>24</v>
      </c>
      <c r="F2429" t="s">
        <v>33</v>
      </c>
      <c r="G2429" t="s">
        <v>18</v>
      </c>
      <c r="H2429" t="s">
        <v>19</v>
      </c>
      <c r="I2429" s="9">
        <v>9768</v>
      </c>
      <c r="J2429" s="9">
        <v>109.28</v>
      </c>
      <c r="K2429" s="9">
        <v>35.840000000000003</v>
      </c>
      <c r="L2429" s="9">
        <f>tbl_salesdata[[#This Row],[Units Sold]]*tbl_salesdata[[#This Row],[Unit Cost]]</f>
        <v>350085.12000000005</v>
      </c>
      <c r="M2429" s="9">
        <f>tbl_salesdata[[#This Row],[Units Sold]]*tbl_salesdata[[#This Row],[Unit Price]]</f>
        <v>1067447.04</v>
      </c>
      <c r="N2429" s="9">
        <f>tbl_salesdata[[#This Row],[Total Sales]]-tbl_salesdata[[#This Row],[Total Cost]]</f>
        <v>717361.91999999993</v>
      </c>
      <c r="O2429">
        <f>tbl_salesdata[[#This Row],[Ship Date]]-tbl_salesdata[[#This Row],[Order Date]]</f>
        <v>17</v>
      </c>
      <c r="P2429">
        <f>WEEKDAY(tbl_salesdata[[#This Row],[Order Date]],2)</f>
        <v>1</v>
      </c>
      <c r="Q2429" t="str">
        <f>TEXT(tbl_salesdata[[#This Row],[Order Date]],"dddd")</f>
        <v>Monday</v>
      </c>
      <c r="R2429" t="str">
        <f>IF(tbl_salesdata[[#This Row],[Weekdaynum]]&gt;5,"Yes","No")</f>
        <v>No</v>
      </c>
    </row>
    <row r="2430" spans="1:18" hidden="1" x14ac:dyDescent="0.35">
      <c r="A2430">
        <v>207098138</v>
      </c>
      <c r="B2430" s="3">
        <v>43657</v>
      </c>
      <c r="C2430" s="3">
        <v>43664</v>
      </c>
      <c r="D2430" t="s">
        <v>140</v>
      </c>
      <c r="E2430" t="s">
        <v>24</v>
      </c>
      <c r="F2430" t="s">
        <v>40</v>
      </c>
      <c r="G2430" t="s">
        <v>14</v>
      </c>
      <c r="H2430" t="s">
        <v>19</v>
      </c>
      <c r="I2430" s="9">
        <v>3796</v>
      </c>
      <c r="J2430" s="9">
        <v>651.21</v>
      </c>
      <c r="K2430" s="9">
        <v>524.96</v>
      </c>
      <c r="L2430" s="9">
        <f>tbl_salesdata[[#This Row],[Units Sold]]*tbl_salesdata[[#This Row],[Unit Cost]]</f>
        <v>1992748.1600000001</v>
      </c>
      <c r="M2430" s="9">
        <f>tbl_salesdata[[#This Row],[Units Sold]]*tbl_salesdata[[#This Row],[Unit Price]]</f>
        <v>2471993.16</v>
      </c>
      <c r="N2430" s="9">
        <f>tbl_salesdata[[#This Row],[Total Sales]]-tbl_salesdata[[#This Row],[Total Cost]]</f>
        <v>479245</v>
      </c>
      <c r="O2430">
        <f>tbl_salesdata[[#This Row],[Ship Date]]-tbl_salesdata[[#This Row],[Order Date]]</f>
        <v>7</v>
      </c>
      <c r="P2430">
        <f>WEEKDAY(tbl_salesdata[[#This Row],[Order Date]],2)</f>
        <v>4</v>
      </c>
      <c r="Q2430" t="str">
        <f>TEXT(tbl_salesdata[[#This Row],[Order Date]],"dddd")</f>
        <v>Thursday</v>
      </c>
      <c r="R2430" t="str">
        <f>IF(tbl_salesdata[[#This Row],[Weekdaynum]]&gt;5,"Yes","No")</f>
        <v>No</v>
      </c>
    </row>
    <row r="2431" spans="1:18" hidden="1" x14ac:dyDescent="0.35">
      <c r="A2431">
        <v>340204799</v>
      </c>
      <c r="B2431" s="3">
        <v>44641</v>
      </c>
      <c r="C2431" s="3">
        <v>44647</v>
      </c>
      <c r="D2431" t="s">
        <v>151</v>
      </c>
      <c r="E2431" t="s">
        <v>32</v>
      </c>
      <c r="F2431" t="s">
        <v>47</v>
      </c>
      <c r="G2431" t="s">
        <v>14</v>
      </c>
      <c r="H2431" t="s">
        <v>26</v>
      </c>
      <c r="I2431" s="9">
        <v>3015</v>
      </c>
      <c r="J2431" s="9">
        <v>421.89</v>
      </c>
      <c r="K2431" s="9">
        <v>364.69</v>
      </c>
      <c r="L2431" s="9">
        <f>tbl_salesdata[[#This Row],[Units Sold]]*tbl_salesdata[[#This Row],[Unit Cost]]</f>
        <v>1099540.3500000001</v>
      </c>
      <c r="M2431" s="9">
        <f>tbl_salesdata[[#This Row],[Units Sold]]*tbl_salesdata[[#This Row],[Unit Price]]</f>
        <v>1271998.3499999999</v>
      </c>
      <c r="N2431" s="9">
        <f>tbl_salesdata[[#This Row],[Total Sales]]-tbl_salesdata[[#This Row],[Total Cost]]</f>
        <v>172457.99999999977</v>
      </c>
      <c r="O2431">
        <f>tbl_salesdata[[#This Row],[Ship Date]]-tbl_salesdata[[#This Row],[Order Date]]</f>
        <v>6</v>
      </c>
      <c r="P2431">
        <f>WEEKDAY(tbl_salesdata[[#This Row],[Order Date]],2)</f>
        <v>1</v>
      </c>
      <c r="Q2431" t="str">
        <f>TEXT(tbl_salesdata[[#This Row],[Order Date]],"dddd")</f>
        <v>Monday</v>
      </c>
      <c r="R2431" t="str">
        <f>IF(tbl_salesdata[[#This Row],[Weekdaynum]]&gt;5,"Yes","No")</f>
        <v>No</v>
      </c>
    </row>
    <row r="2432" spans="1:18" hidden="1" x14ac:dyDescent="0.35">
      <c r="A2432">
        <v>501834714</v>
      </c>
      <c r="B2432" s="3">
        <v>42494</v>
      </c>
      <c r="C2432" s="3">
        <v>42503</v>
      </c>
      <c r="D2432" t="s">
        <v>138</v>
      </c>
      <c r="E2432" t="s">
        <v>24</v>
      </c>
      <c r="F2432" t="s">
        <v>22</v>
      </c>
      <c r="G2432" t="s">
        <v>18</v>
      </c>
      <c r="H2432" t="s">
        <v>19</v>
      </c>
      <c r="I2432" s="9">
        <v>2899</v>
      </c>
      <c r="J2432" s="9">
        <v>47.45</v>
      </c>
      <c r="K2432" s="9">
        <v>31.79</v>
      </c>
      <c r="L2432" s="9">
        <f>tbl_salesdata[[#This Row],[Units Sold]]*tbl_salesdata[[#This Row],[Unit Cost]]</f>
        <v>92159.209999999992</v>
      </c>
      <c r="M2432" s="9">
        <f>tbl_salesdata[[#This Row],[Units Sold]]*tbl_salesdata[[#This Row],[Unit Price]]</f>
        <v>137557.55000000002</v>
      </c>
      <c r="N2432" s="9">
        <f>tbl_salesdata[[#This Row],[Total Sales]]-tbl_salesdata[[#This Row],[Total Cost]]</f>
        <v>45398.340000000026</v>
      </c>
      <c r="O2432">
        <f>tbl_salesdata[[#This Row],[Ship Date]]-tbl_salesdata[[#This Row],[Order Date]]</f>
        <v>9</v>
      </c>
      <c r="P2432">
        <f>WEEKDAY(tbl_salesdata[[#This Row],[Order Date]],2)</f>
        <v>3</v>
      </c>
      <c r="Q2432" t="str">
        <f>TEXT(tbl_salesdata[[#This Row],[Order Date]],"dddd")</f>
        <v>Wednesday</v>
      </c>
      <c r="R2432" t="str">
        <f>IF(tbl_salesdata[[#This Row],[Weekdaynum]]&gt;5,"Yes","No")</f>
        <v>No</v>
      </c>
    </row>
    <row r="2433" spans="1:18" hidden="1" x14ac:dyDescent="0.35">
      <c r="A2433">
        <v>717036712</v>
      </c>
      <c r="B2433" s="3">
        <v>44153</v>
      </c>
      <c r="C2433" s="3">
        <v>44174</v>
      </c>
      <c r="D2433" t="s">
        <v>187</v>
      </c>
      <c r="E2433" t="s">
        <v>29</v>
      </c>
      <c r="F2433" t="s">
        <v>76</v>
      </c>
      <c r="G2433" t="s">
        <v>18</v>
      </c>
      <c r="H2433" t="s">
        <v>15</v>
      </c>
      <c r="I2433" s="9">
        <v>5952</v>
      </c>
      <c r="J2433" s="9">
        <v>668.27</v>
      </c>
      <c r="K2433" s="9">
        <v>502.54</v>
      </c>
      <c r="L2433" s="9">
        <f>tbl_salesdata[[#This Row],[Units Sold]]*tbl_salesdata[[#This Row],[Unit Cost]]</f>
        <v>2991118.08</v>
      </c>
      <c r="M2433" s="9">
        <f>tbl_salesdata[[#This Row],[Units Sold]]*tbl_salesdata[[#This Row],[Unit Price]]</f>
        <v>3977543.04</v>
      </c>
      <c r="N2433" s="9">
        <f>tbl_salesdata[[#This Row],[Total Sales]]-tbl_salesdata[[#This Row],[Total Cost]]</f>
        <v>986424.96</v>
      </c>
      <c r="O2433">
        <f>tbl_salesdata[[#This Row],[Ship Date]]-tbl_salesdata[[#This Row],[Order Date]]</f>
        <v>21</v>
      </c>
      <c r="P2433">
        <f>WEEKDAY(tbl_salesdata[[#This Row],[Order Date]],2)</f>
        <v>3</v>
      </c>
      <c r="Q2433" t="str">
        <f>TEXT(tbl_salesdata[[#This Row],[Order Date]],"dddd")</f>
        <v>Wednesday</v>
      </c>
      <c r="R2433" t="str">
        <f>IF(tbl_salesdata[[#This Row],[Weekdaynum]]&gt;5,"Yes","No")</f>
        <v>No</v>
      </c>
    </row>
    <row r="2434" spans="1:18" hidden="1" x14ac:dyDescent="0.35">
      <c r="A2434">
        <v>631172120</v>
      </c>
      <c r="B2434" s="3">
        <v>43905</v>
      </c>
      <c r="C2434" s="3">
        <v>43914</v>
      </c>
      <c r="D2434" t="s">
        <v>215</v>
      </c>
      <c r="E2434" t="s">
        <v>21</v>
      </c>
      <c r="F2434" t="s">
        <v>47</v>
      </c>
      <c r="G2434" t="s">
        <v>18</v>
      </c>
      <c r="H2434" t="s">
        <v>19</v>
      </c>
      <c r="I2434" s="9">
        <v>6711</v>
      </c>
      <c r="J2434" s="9">
        <v>421.89</v>
      </c>
      <c r="K2434" s="9">
        <v>364.69</v>
      </c>
      <c r="L2434" s="9">
        <f>tbl_salesdata[[#This Row],[Units Sold]]*tbl_salesdata[[#This Row],[Unit Cost]]</f>
        <v>2447434.59</v>
      </c>
      <c r="M2434" s="9">
        <f>tbl_salesdata[[#This Row],[Units Sold]]*tbl_salesdata[[#This Row],[Unit Price]]</f>
        <v>2831303.79</v>
      </c>
      <c r="N2434" s="9">
        <f>tbl_salesdata[[#This Row],[Total Sales]]-tbl_salesdata[[#This Row],[Total Cost]]</f>
        <v>383869.20000000019</v>
      </c>
      <c r="O2434">
        <f>tbl_salesdata[[#This Row],[Ship Date]]-tbl_salesdata[[#This Row],[Order Date]]</f>
        <v>9</v>
      </c>
      <c r="P2434">
        <f>WEEKDAY(tbl_salesdata[[#This Row],[Order Date]],2)</f>
        <v>7</v>
      </c>
      <c r="Q2434" t="str">
        <f>TEXT(tbl_salesdata[[#This Row],[Order Date]],"dddd")</f>
        <v>Sunday</v>
      </c>
      <c r="R2434" t="str">
        <f>IF(tbl_salesdata[[#This Row],[Weekdaynum]]&gt;5,"Yes","No")</f>
        <v>Yes</v>
      </c>
    </row>
    <row r="2435" spans="1:18" hidden="1" x14ac:dyDescent="0.35">
      <c r="A2435">
        <v>859914767</v>
      </c>
      <c r="B2435" s="3">
        <v>42501</v>
      </c>
      <c r="C2435" s="3">
        <v>42519</v>
      </c>
      <c r="D2435" t="s">
        <v>80</v>
      </c>
      <c r="E2435" t="s">
        <v>21</v>
      </c>
      <c r="F2435" t="s">
        <v>40</v>
      </c>
      <c r="G2435" t="s">
        <v>18</v>
      </c>
      <c r="H2435" t="s">
        <v>15</v>
      </c>
      <c r="I2435" s="9">
        <v>6744</v>
      </c>
      <c r="J2435" s="9">
        <v>651.21</v>
      </c>
      <c r="K2435" s="9">
        <v>524.96</v>
      </c>
      <c r="L2435" s="9">
        <f>tbl_salesdata[[#This Row],[Units Sold]]*tbl_salesdata[[#This Row],[Unit Cost]]</f>
        <v>3540330.24</v>
      </c>
      <c r="M2435" s="9">
        <f>tbl_salesdata[[#This Row],[Units Sold]]*tbl_salesdata[[#This Row],[Unit Price]]</f>
        <v>4391760.24</v>
      </c>
      <c r="N2435" s="9">
        <f>tbl_salesdata[[#This Row],[Total Sales]]-tbl_salesdata[[#This Row],[Total Cost]]</f>
        <v>851430</v>
      </c>
      <c r="O2435">
        <f>tbl_salesdata[[#This Row],[Ship Date]]-tbl_salesdata[[#This Row],[Order Date]]</f>
        <v>18</v>
      </c>
      <c r="P2435">
        <f>WEEKDAY(tbl_salesdata[[#This Row],[Order Date]],2)</f>
        <v>3</v>
      </c>
      <c r="Q2435" t="str">
        <f>TEXT(tbl_salesdata[[#This Row],[Order Date]],"dddd")</f>
        <v>Wednesday</v>
      </c>
      <c r="R2435" t="str">
        <f>IF(tbl_salesdata[[#This Row],[Weekdaynum]]&gt;5,"Yes","No")</f>
        <v>No</v>
      </c>
    </row>
    <row r="2436" spans="1:18" hidden="1" x14ac:dyDescent="0.35">
      <c r="A2436">
        <v>739250981</v>
      </c>
      <c r="B2436" s="3">
        <v>43586</v>
      </c>
      <c r="C2436" s="3">
        <v>43601</v>
      </c>
      <c r="D2436" t="s">
        <v>154</v>
      </c>
      <c r="E2436" t="s">
        <v>12</v>
      </c>
      <c r="F2436" t="s">
        <v>22</v>
      </c>
      <c r="G2436" t="s">
        <v>18</v>
      </c>
      <c r="H2436" t="s">
        <v>26</v>
      </c>
      <c r="I2436" s="9">
        <v>9648</v>
      </c>
      <c r="J2436" s="9">
        <v>47.45</v>
      </c>
      <c r="K2436" s="9">
        <v>31.79</v>
      </c>
      <c r="L2436" s="9">
        <f>tbl_salesdata[[#This Row],[Units Sold]]*tbl_salesdata[[#This Row],[Unit Cost]]</f>
        <v>306709.92</v>
      </c>
      <c r="M2436" s="9">
        <f>tbl_salesdata[[#This Row],[Units Sold]]*tbl_salesdata[[#This Row],[Unit Price]]</f>
        <v>457797.60000000003</v>
      </c>
      <c r="N2436" s="9">
        <f>tbl_salesdata[[#This Row],[Total Sales]]-tbl_salesdata[[#This Row],[Total Cost]]</f>
        <v>151087.68000000005</v>
      </c>
      <c r="O2436">
        <f>tbl_salesdata[[#This Row],[Ship Date]]-tbl_salesdata[[#This Row],[Order Date]]</f>
        <v>15</v>
      </c>
      <c r="P2436">
        <f>WEEKDAY(tbl_salesdata[[#This Row],[Order Date]],2)</f>
        <v>3</v>
      </c>
      <c r="Q2436" t="str">
        <f>TEXT(tbl_salesdata[[#This Row],[Order Date]],"dddd")</f>
        <v>Wednesday</v>
      </c>
      <c r="R2436" t="str">
        <f>IF(tbl_salesdata[[#This Row],[Weekdaynum]]&gt;5,"Yes","No")</f>
        <v>No</v>
      </c>
    </row>
    <row r="2437" spans="1:18" hidden="1" x14ac:dyDescent="0.35">
      <c r="A2437">
        <v>575479590</v>
      </c>
      <c r="B2437" s="3">
        <v>44231</v>
      </c>
      <c r="C2437" s="3">
        <v>44243</v>
      </c>
      <c r="D2437" t="s">
        <v>188</v>
      </c>
      <c r="E2437" t="s">
        <v>21</v>
      </c>
      <c r="F2437" t="s">
        <v>17</v>
      </c>
      <c r="G2437" t="s">
        <v>14</v>
      </c>
      <c r="H2437" t="s">
        <v>26</v>
      </c>
      <c r="I2437" s="9">
        <v>6054</v>
      </c>
      <c r="J2437" s="9">
        <v>152.58000000000001</v>
      </c>
      <c r="K2437" s="9">
        <v>97.44</v>
      </c>
      <c r="L2437" s="9">
        <f>tbl_salesdata[[#This Row],[Units Sold]]*tbl_salesdata[[#This Row],[Unit Cost]]</f>
        <v>589901.76</v>
      </c>
      <c r="M2437" s="9">
        <f>tbl_salesdata[[#This Row],[Units Sold]]*tbl_salesdata[[#This Row],[Unit Price]]</f>
        <v>923719.32000000007</v>
      </c>
      <c r="N2437" s="9">
        <f>tbl_salesdata[[#This Row],[Total Sales]]-tbl_salesdata[[#This Row],[Total Cost]]</f>
        <v>333817.56000000006</v>
      </c>
      <c r="O2437">
        <f>tbl_salesdata[[#This Row],[Ship Date]]-tbl_salesdata[[#This Row],[Order Date]]</f>
        <v>12</v>
      </c>
      <c r="P2437">
        <f>WEEKDAY(tbl_salesdata[[#This Row],[Order Date]],2)</f>
        <v>4</v>
      </c>
      <c r="Q2437" t="str">
        <f>TEXT(tbl_salesdata[[#This Row],[Order Date]],"dddd")</f>
        <v>Thursday</v>
      </c>
      <c r="R2437" t="str">
        <f>IF(tbl_salesdata[[#This Row],[Weekdaynum]]&gt;5,"Yes","No")</f>
        <v>No</v>
      </c>
    </row>
    <row r="2438" spans="1:18" x14ac:dyDescent="0.35">
      <c r="A2438">
        <v>771699702</v>
      </c>
      <c r="B2438" s="3">
        <v>44100</v>
      </c>
      <c r="C2438" s="3">
        <v>44115</v>
      </c>
      <c r="D2438" t="s">
        <v>87</v>
      </c>
      <c r="E2438" t="s">
        <v>24</v>
      </c>
      <c r="F2438" t="s">
        <v>47</v>
      </c>
      <c r="G2438" t="s">
        <v>14</v>
      </c>
      <c r="H2438" t="s">
        <v>26</v>
      </c>
      <c r="I2438" s="9">
        <v>1946</v>
      </c>
      <c r="J2438" s="9">
        <v>421.89</v>
      </c>
      <c r="K2438" s="9">
        <v>364.69</v>
      </c>
      <c r="L2438" s="9">
        <f>tbl_salesdata[[#This Row],[Units Sold]]*tbl_salesdata[[#This Row],[Unit Cost]]</f>
        <v>709686.74</v>
      </c>
      <c r="M2438" s="9">
        <f>tbl_salesdata[[#This Row],[Units Sold]]*tbl_salesdata[[#This Row],[Unit Price]]</f>
        <v>820997.94</v>
      </c>
      <c r="N2438" s="9">
        <f>tbl_salesdata[[#This Row],[Total Sales]]-tbl_salesdata[[#This Row],[Total Cost]]</f>
        <v>111311.19999999995</v>
      </c>
      <c r="O2438">
        <f>tbl_salesdata[[#This Row],[Ship Date]]-tbl_salesdata[[#This Row],[Order Date]]</f>
        <v>15</v>
      </c>
      <c r="P2438">
        <f>WEEKDAY(tbl_salesdata[[#This Row],[Order Date]],2)</f>
        <v>6</v>
      </c>
      <c r="Q2438" t="str">
        <f>TEXT(tbl_salesdata[[#This Row],[Order Date]],"dddd")</f>
        <v>Saturday</v>
      </c>
      <c r="R2438" t="str">
        <f>IF(tbl_salesdata[[#This Row],[Weekdaynum]]&gt;5,"Yes","No")</f>
        <v>Yes</v>
      </c>
    </row>
    <row r="2439" spans="1:18" hidden="1" x14ac:dyDescent="0.35">
      <c r="A2439">
        <v>795371806</v>
      </c>
      <c r="B2439" s="3">
        <v>43885</v>
      </c>
      <c r="C2439" s="3">
        <v>43888</v>
      </c>
      <c r="D2439" t="s">
        <v>170</v>
      </c>
      <c r="E2439" t="s">
        <v>12</v>
      </c>
      <c r="F2439" t="s">
        <v>33</v>
      </c>
      <c r="G2439" t="s">
        <v>18</v>
      </c>
      <c r="H2439" t="s">
        <v>34</v>
      </c>
      <c r="I2439" s="9">
        <v>7047</v>
      </c>
      <c r="J2439" s="9">
        <v>109.28</v>
      </c>
      <c r="K2439" s="9">
        <v>35.840000000000003</v>
      </c>
      <c r="L2439" s="9">
        <f>tbl_salesdata[[#This Row],[Units Sold]]*tbl_salesdata[[#This Row],[Unit Cost]]</f>
        <v>252564.48000000001</v>
      </c>
      <c r="M2439" s="9">
        <f>tbl_salesdata[[#This Row],[Units Sold]]*tbl_salesdata[[#This Row],[Unit Price]]</f>
        <v>770096.16</v>
      </c>
      <c r="N2439" s="9">
        <f>tbl_salesdata[[#This Row],[Total Sales]]-tbl_salesdata[[#This Row],[Total Cost]]</f>
        <v>517531.68000000005</v>
      </c>
      <c r="O2439">
        <f>tbl_salesdata[[#This Row],[Ship Date]]-tbl_salesdata[[#This Row],[Order Date]]</f>
        <v>3</v>
      </c>
      <c r="P2439">
        <f>WEEKDAY(tbl_salesdata[[#This Row],[Order Date]],2)</f>
        <v>1</v>
      </c>
      <c r="Q2439" t="str">
        <f>TEXT(tbl_salesdata[[#This Row],[Order Date]],"dddd")</f>
        <v>Monday</v>
      </c>
      <c r="R2439" t="str">
        <f>IF(tbl_salesdata[[#This Row],[Weekdaynum]]&gt;5,"Yes","No")</f>
        <v>No</v>
      </c>
    </row>
    <row r="2440" spans="1:18" hidden="1" x14ac:dyDescent="0.35">
      <c r="A2440">
        <v>793195569</v>
      </c>
      <c r="B2440" s="3">
        <v>43828</v>
      </c>
      <c r="C2440" s="3">
        <v>43845</v>
      </c>
      <c r="D2440" t="s">
        <v>207</v>
      </c>
      <c r="E2440" t="s">
        <v>51</v>
      </c>
      <c r="F2440" t="s">
        <v>30</v>
      </c>
      <c r="G2440" t="s">
        <v>18</v>
      </c>
      <c r="H2440" t="s">
        <v>26</v>
      </c>
      <c r="I2440" s="9">
        <v>3050</v>
      </c>
      <c r="J2440" s="9">
        <v>81.73</v>
      </c>
      <c r="K2440" s="9">
        <v>56.67</v>
      </c>
      <c r="L2440" s="9">
        <f>tbl_salesdata[[#This Row],[Units Sold]]*tbl_salesdata[[#This Row],[Unit Cost]]</f>
        <v>172843.5</v>
      </c>
      <c r="M2440" s="9">
        <f>tbl_salesdata[[#This Row],[Units Sold]]*tbl_salesdata[[#This Row],[Unit Price]]</f>
        <v>249276.5</v>
      </c>
      <c r="N2440" s="9">
        <f>tbl_salesdata[[#This Row],[Total Sales]]-tbl_salesdata[[#This Row],[Total Cost]]</f>
        <v>76433</v>
      </c>
      <c r="O2440">
        <f>tbl_salesdata[[#This Row],[Ship Date]]-tbl_salesdata[[#This Row],[Order Date]]</f>
        <v>17</v>
      </c>
      <c r="P2440">
        <f>WEEKDAY(tbl_salesdata[[#This Row],[Order Date]],2)</f>
        <v>7</v>
      </c>
      <c r="Q2440" t="str">
        <f>TEXT(tbl_salesdata[[#This Row],[Order Date]],"dddd")</f>
        <v>Sunday</v>
      </c>
      <c r="R2440" t="str">
        <f>IF(tbl_salesdata[[#This Row],[Weekdaynum]]&gt;5,"Yes","No")</f>
        <v>Yes</v>
      </c>
    </row>
    <row r="2441" spans="1:18" hidden="1" x14ac:dyDescent="0.35">
      <c r="A2441">
        <v>876232039</v>
      </c>
      <c r="B2441" s="3">
        <v>43738</v>
      </c>
      <c r="C2441" s="3">
        <v>43757</v>
      </c>
      <c r="D2441" t="s">
        <v>11</v>
      </c>
      <c r="E2441" t="s">
        <v>12</v>
      </c>
      <c r="F2441" t="s">
        <v>30</v>
      </c>
      <c r="G2441" t="s">
        <v>18</v>
      </c>
      <c r="H2441" t="s">
        <v>34</v>
      </c>
      <c r="I2441" s="9">
        <v>5387</v>
      </c>
      <c r="J2441" s="9">
        <v>81.73</v>
      </c>
      <c r="K2441" s="9">
        <v>56.67</v>
      </c>
      <c r="L2441" s="9">
        <f>tbl_salesdata[[#This Row],[Units Sold]]*tbl_salesdata[[#This Row],[Unit Cost]]</f>
        <v>305281.29000000004</v>
      </c>
      <c r="M2441" s="9">
        <f>tbl_salesdata[[#This Row],[Units Sold]]*tbl_salesdata[[#This Row],[Unit Price]]</f>
        <v>440279.51</v>
      </c>
      <c r="N2441" s="9">
        <f>tbl_salesdata[[#This Row],[Total Sales]]-tbl_salesdata[[#This Row],[Total Cost]]</f>
        <v>134998.21999999997</v>
      </c>
      <c r="O2441">
        <f>tbl_salesdata[[#This Row],[Ship Date]]-tbl_salesdata[[#This Row],[Order Date]]</f>
        <v>19</v>
      </c>
      <c r="P2441">
        <f>WEEKDAY(tbl_salesdata[[#This Row],[Order Date]],2)</f>
        <v>1</v>
      </c>
      <c r="Q2441" t="str">
        <f>TEXT(tbl_salesdata[[#This Row],[Order Date]],"dddd")</f>
        <v>Monday</v>
      </c>
      <c r="R2441" t="str">
        <f>IF(tbl_salesdata[[#This Row],[Weekdaynum]]&gt;5,"Yes","No")</f>
        <v>No</v>
      </c>
    </row>
    <row r="2442" spans="1:18" hidden="1" x14ac:dyDescent="0.35">
      <c r="A2442">
        <v>352342545</v>
      </c>
      <c r="B2442" s="3">
        <v>42785</v>
      </c>
      <c r="C2442" s="3">
        <v>42801</v>
      </c>
      <c r="D2442" t="s">
        <v>168</v>
      </c>
      <c r="E2442" t="s">
        <v>21</v>
      </c>
      <c r="F2442" t="s">
        <v>17</v>
      </c>
      <c r="G2442" t="s">
        <v>18</v>
      </c>
      <c r="H2442" t="s">
        <v>15</v>
      </c>
      <c r="I2442" s="9">
        <v>4844</v>
      </c>
      <c r="J2442" s="9">
        <v>152.58000000000001</v>
      </c>
      <c r="K2442" s="9">
        <v>97.44</v>
      </c>
      <c r="L2442" s="9">
        <f>tbl_salesdata[[#This Row],[Units Sold]]*tbl_salesdata[[#This Row],[Unit Cost]]</f>
        <v>471999.36</v>
      </c>
      <c r="M2442" s="9">
        <f>tbl_salesdata[[#This Row],[Units Sold]]*tbl_salesdata[[#This Row],[Unit Price]]</f>
        <v>739097.52</v>
      </c>
      <c r="N2442" s="9">
        <f>tbl_salesdata[[#This Row],[Total Sales]]-tbl_salesdata[[#This Row],[Total Cost]]</f>
        <v>267098.16000000003</v>
      </c>
      <c r="O2442">
        <f>tbl_salesdata[[#This Row],[Ship Date]]-tbl_salesdata[[#This Row],[Order Date]]</f>
        <v>16</v>
      </c>
      <c r="P2442">
        <f>WEEKDAY(tbl_salesdata[[#This Row],[Order Date]],2)</f>
        <v>7</v>
      </c>
      <c r="Q2442" t="str">
        <f>TEXT(tbl_salesdata[[#This Row],[Order Date]],"dddd")</f>
        <v>Sunday</v>
      </c>
      <c r="R2442" t="str">
        <f>IF(tbl_salesdata[[#This Row],[Weekdaynum]]&gt;5,"Yes","No")</f>
        <v>Yes</v>
      </c>
    </row>
    <row r="2443" spans="1:18" hidden="1" x14ac:dyDescent="0.35">
      <c r="A2443">
        <v>399700915</v>
      </c>
      <c r="B2443" s="3">
        <v>43838</v>
      </c>
      <c r="C2443" s="3">
        <v>43856</v>
      </c>
      <c r="D2443" t="s">
        <v>16</v>
      </c>
      <c r="E2443" t="s">
        <v>12</v>
      </c>
      <c r="F2443" t="s">
        <v>76</v>
      </c>
      <c r="G2443" t="s">
        <v>18</v>
      </c>
      <c r="H2443" t="s">
        <v>19</v>
      </c>
      <c r="I2443" s="9">
        <v>9238</v>
      </c>
      <c r="J2443" s="9">
        <v>668.27</v>
      </c>
      <c r="K2443" s="9">
        <v>502.54</v>
      </c>
      <c r="L2443" s="9">
        <f>tbl_salesdata[[#This Row],[Units Sold]]*tbl_salesdata[[#This Row],[Unit Cost]]</f>
        <v>4642464.5200000005</v>
      </c>
      <c r="M2443" s="9">
        <f>tbl_salesdata[[#This Row],[Units Sold]]*tbl_salesdata[[#This Row],[Unit Price]]</f>
        <v>6173478.2599999998</v>
      </c>
      <c r="N2443" s="9">
        <f>tbl_salesdata[[#This Row],[Total Sales]]-tbl_salesdata[[#This Row],[Total Cost]]</f>
        <v>1531013.7399999993</v>
      </c>
      <c r="O2443">
        <f>tbl_salesdata[[#This Row],[Ship Date]]-tbl_salesdata[[#This Row],[Order Date]]</f>
        <v>18</v>
      </c>
      <c r="P2443">
        <f>WEEKDAY(tbl_salesdata[[#This Row],[Order Date]],2)</f>
        <v>3</v>
      </c>
      <c r="Q2443" t="str">
        <f>TEXT(tbl_salesdata[[#This Row],[Order Date]],"dddd")</f>
        <v>Wednesday</v>
      </c>
      <c r="R2443" t="str">
        <f>IF(tbl_salesdata[[#This Row],[Weekdaynum]]&gt;5,"Yes","No")</f>
        <v>No</v>
      </c>
    </row>
    <row r="2444" spans="1:18" hidden="1" x14ac:dyDescent="0.35">
      <c r="A2444">
        <v>916793477</v>
      </c>
      <c r="B2444" s="3">
        <v>44577</v>
      </c>
      <c r="C2444" s="3">
        <v>44598</v>
      </c>
      <c r="D2444" t="s">
        <v>78</v>
      </c>
      <c r="E2444" t="s">
        <v>24</v>
      </c>
      <c r="F2444" t="s">
        <v>13</v>
      </c>
      <c r="G2444" t="s">
        <v>14</v>
      </c>
      <c r="H2444" t="s">
        <v>19</v>
      </c>
      <c r="I2444" s="9">
        <v>8418</v>
      </c>
      <c r="J2444" s="9">
        <v>255.28</v>
      </c>
      <c r="K2444" s="9">
        <v>159.41999999999999</v>
      </c>
      <c r="L2444" s="9">
        <f>tbl_salesdata[[#This Row],[Units Sold]]*tbl_salesdata[[#This Row],[Unit Cost]]</f>
        <v>1341997.5599999998</v>
      </c>
      <c r="M2444" s="9">
        <f>tbl_salesdata[[#This Row],[Units Sold]]*tbl_salesdata[[#This Row],[Unit Price]]</f>
        <v>2148947.04</v>
      </c>
      <c r="N2444" s="9">
        <f>tbl_salesdata[[#This Row],[Total Sales]]-tbl_salesdata[[#This Row],[Total Cost]]</f>
        <v>806949.48000000021</v>
      </c>
      <c r="O2444">
        <f>tbl_salesdata[[#This Row],[Ship Date]]-tbl_salesdata[[#This Row],[Order Date]]</f>
        <v>21</v>
      </c>
      <c r="P2444">
        <f>WEEKDAY(tbl_salesdata[[#This Row],[Order Date]],2)</f>
        <v>7</v>
      </c>
      <c r="Q2444" t="str">
        <f>TEXT(tbl_salesdata[[#This Row],[Order Date]],"dddd")</f>
        <v>Sunday</v>
      </c>
      <c r="R2444" t="str">
        <f>IF(tbl_salesdata[[#This Row],[Weekdaynum]]&gt;5,"Yes","No")</f>
        <v>Yes</v>
      </c>
    </row>
    <row r="2445" spans="1:18" hidden="1" x14ac:dyDescent="0.35">
      <c r="A2445">
        <v>972419059</v>
      </c>
      <c r="B2445" s="3">
        <v>44034</v>
      </c>
      <c r="C2445" s="3">
        <v>44040</v>
      </c>
      <c r="D2445" t="s">
        <v>116</v>
      </c>
      <c r="E2445" t="s">
        <v>21</v>
      </c>
      <c r="F2445" t="s">
        <v>25</v>
      </c>
      <c r="G2445" t="s">
        <v>14</v>
      </c>
      <c r="H2445" t="s">
        <v>34</v>
      </c>
      <c r="I2445" s="9">
        <v>9264</v>
      </c>
      <c r="J2445" s="9">
        <v>205.7</v>
      </c>
      <c r="K2445" s="9">
        <v>117.11</v>
      </c>
      <c r="L2445" s="9">
        <f>tbl_salesdata[[#This Row],[Units Sold]]*tbl_salesdata[[#This Row],[Unit Cost]]</f>
        <v>1084907.04</v>
      </c>
      <c r="M2445" s="9">
        <f>tbl_salesdata[[#This Row],[Units Sold]]*tbl_salesdata[[#This Row],[Unit Price]]</f>
        <v>1905604.7999999998</v>
      </c>
      <c r="N2445" s="9">
        <f>tbl_salesdata[[#This Row],[Total Sales]]-tbl_salesdata[[#This Row],[Total Cost]]</f>
        <v>820697.75999999978</v>
      </c>
      <c r="O2445">
        <f>tbl_salesdata[[#This Row],[Ship Date]]-tbl_salesdata[[#This Row],[Order Date]]</f>
        <v>6</v>
      </c>
      <c r="P2445">
        <f>WEEKDAY(tbl_salesdata[[#This Row],[Order Date]],2)</f>
        <v>3</v>
      </c>
      <c r="Q2445" t="str">
        <f>TEXT(tbl_salesdata[[#This Row],[Order Date]],"dddd")</f>
        <v>Wednesday</v>
      </c>
      <c r="R2445" t="str">
        <f>IF(tbl_salesdata[[#This Row],[Weekdaynum]]&gt;5,"Yes","No")</f>
        <v>No</v>
      </c>
    </row>
    <row r="2446" spans="1:18" x14ac:dyDescent="0.35">
      <c r="A2446">
        <v>983644855</v>
      </c>
      <c r="B2446" s="3">
        <v>42385</v>
      </c>
      <c r="C2446" s="3">
        <v>42386</v>
      </c>
      <c r="D2446" t="s">
        <v>114</v>
      </c>
      <c r="E2446" t="s">
        <v>38</v>
      </c>
      <c r="F2446" t="s">
        <v>76</v>
      </c>
      <c r="G2446" t="s">
        <v>14</v>
      </c>
      <c r="H2446" t="s">
        <v>19</v>
      </c>
      <c r="I2446" s="9">
        <v>1226</v>
      </c>
      <c r="J2446" s="9">
        <v>668.27</v>
      </c>
      <c r="K2446" s="9">
        <v>502.54</v>
      </c>
      <c r="L2446" s="9">
        <f>tbl_salesdata[[#This Row],[Units Sold]]*tbl_salesdata[[#This Row],[Unit Cost]]</f>
        <v>616114.04</v>
      </c>
      <c r="M2446" s="9">
        <f>tbl_salesdata[[#This Row],[Units Sold]]*tbl_salesdata[[#This Row],[Unit Price]]</f>
        <v>819299.02</v>
      </c>
      <c r="N2446" s="9">
        <f>tbl_salesdata[[#This Row],[Total Sales]]-tbl_salesdata[[#This Row],[Total Cost]]</f>
        <v>203184.97999999998</v>
      </c>
      <c r="O2446">
        <f>tbl_salesdata[[#This Row],[Ship Date]]-tbl_salesdata[[#This Row],[Order Date]]</f>
        <v>1</v>
      </c>
      <c r="P2446">
        <f>WEEKDAY(tbl_salesdata[[#This Row],[Order Date]],2)</f>
        <v>6</v>
      </c>
      <c r="Q2446" t="str">
        <f>TEXT(tbl_salesdata[[#This Row],[Order Date]],"dddd")</f>
        <v>Saturday</v>
      </c>
      <c r="R2446" t="str">
        <f>IF(tbl_salesdata[[#This Row],[Weekdaynum]]&gt;5,"Yes","No")</f>
        <v>Yes</v>
      </c>
    </row>
    <row r="2447" spans="1:18" hidden="1" x14ac:dyDescent="0.35">
      <c r="A2447">
        <v>826027095</v>
      </c>
      <c r="B2447" s="3">
        <v>42102</v>
      </c>
      <c r="C2447" s="3">
        <v>42107</v>
      </c>
      <c r="D2447" t="s">
        <v>87</v>
      </c>
      <c r="E2447" t="s">
        <v>24</v>
      </c>
      <c r="F2447" t="s">
        <v>47</v>
      </c>
      <c r="G2447" t="s">
        <v>18</v>
      </c>
      <c r="H2447" t="s">
        <v>15</v>
      </c>
      <c r="I2447" s="9">
        <v>8628</v>
      </c>
      <c r="J2447" s="9">
        <v>421.89</v>
      </c>
      <c r="K2447" s="9">
        <v>364.69</v>
      </c>
      <c r="L2447" s="9">
        <f>tbl_salesdata[[#This Row],[Units Sold]]*tbl_salesdata[[#This Row],[Unit Cost]]</f>
        <v>3146545.32</v>
      </c>
      <c r="M2447" s="9">
        <f>tbl_salesdata[[#This Row],[Units Sold]]*tbl_salesdata[[#This Row],[Unit Price]]</f>
        <v>3640066.92</v>
      </c>
      <c r="N2447" s="9">
        <f>tbl_salesdata[[#This Row],[Total Sales]]-tbl_salesdata[[#This Row],[Total Cost]]</f>
        <v>493521.60000000009</v>
      </c>
      <c r="O2447">
        <f>tbl_salesdata[[#This Row],[Ship Date]]-tbl_salesdata[[#This Row],[Order Date]]</f>
        <v>5</v>
      </c>
      <c r="P2447">
        <f>WEEKDAY(tbl_salesdata[[#This Row],[Order Date]],2)</f>
        <v>3</v>
      </c>
      <c r="Q2447" t="str">
        <f>TEXT(tbl_salesdata[[#This Row],[Order Date]],"dddd")</f>
        <v>Wednesday</v>
      </c>
      <c r="R2447" t="str">
        <f>IF(tbl_salesdata[[#This Row],[Weekdaynum]]&gt;5,"Yes","No")</f>
        <v>No</v>
      </c>
    </row>
    <row r="2448" spans="1:18" hidden="1" x14ac:dyDescent="0.35">
      <c r="A2448">
        <v>463169705</v>
      </c>
      <c r="B2448" s="3">
        <v>42339</v>
      </c>
      <c r="C2448" s="3">
        <v>42350</v>
      </c>
      <c r="D2448" t="s">
        <v>211</v>
      </c>
      <c r="E2448" t="s">
        <v>38</v>
      </c>
      <c r="F2448" t="s">
        <v>47</v>
      </c>
      <c r="G2448" t="s">
        <v>18</v>
      </c>
      <c r="H2448" t="s">
        <v>15</v>
      </c>
      <c r="I2448" s="9">
        <v>1063</v>
      </c>
      <c r="J2448" s="9">
        <v>421.89</v>
      </c>
      <c r="K2448" s="9">
        <v>364.69</v>
      </c>
      <c r="L2448" s="9">
        <f>tbl_salesdata[[#This Row],[Units Sold]]*tbl_salesdata[[#This Row],[Unit Cost]]</f>
        <v>387665.47</v>
      </c>
      <c r="M2448" s="9">
        <f>tbl_salesdata[[#This Row],[Units Sold]]*tbl_salesdata[[#This Row],[Unit Price]]</f>
        <v>448469.07</v>
      </c>
      <c r="N2448" s="9">
        <f>tbl_salesdata[[#This Row],[Total Sales]]-tbl_salesdata[[#This Row],[Total Cost]]</f>
        <v>60803.600000000035</v>
      </c>
      <c r="O2448">
        <f>tbl_salesdata[[#This Row],[Ship Date]]-tbl_salesdata[[#This Row],[Order Date]]</f>
        <v>11</v>
      </c>
      <c r="P2448">
        <f>WEEKDAY(tbl_salesdata[[#This Row],[Order Date]],2)</f>
        <v>2</v>
      </c>
      <c r="Q2448" t="str">
        <f>TEXT(tbl_salesdata[[#This Row],[Order Date]],"dddd")</f>
        <v>Tuesday</v>
      </c>
      <c r="R2448" t="str">
        <f>IF(tbl_salesdata[[#This Row],[Weekdaynum]]&gt;5,"Yes","No")</f>
        <v>No</v>
      </c>
    </row>
    <row r="2449" spans="1:18" hidden="1" x14ac:dyDescent="0.35">
      <c r="A2449">
        <v>217165648</v>
      </c>
      <c r="B2449" s="3">
        <v>43240</v>
      </c>
      <c r="C2449" s="3">
        <v>43254</v>
      </c>
      <c r="D2449" t="s">
        <v>168</v>
      </c>
      <c r="E2449" t="s">
        <v>21</v>
      </c>
      <c r="F2449" t="s">
        <v>47</v>
      </c>
      <c r="G2449" t="s">
        <v>18</v>
      </c>
      <c r="H2449" t="s">
        <v>15</v>
      </c>
      <c r="I2449" s="9">
        <v>2996</v>
      </c>
      <c r="J2449" s="9">
        <v>421.89</v>
      </c>
      <c r="K2449" s="9">
        <v>364.69</v>
      </c>
      <c r="L2449" s="9">
        <f>tbl_salesdata[[#This Row],[Units Sold]]*tbl_salesdata[[#This Row],[Unit Cost]]</f>
        <v>1092611.24</v>
      </c>
      <c r="M2449" s="9">
        <f>tbl_salesdata[[#This Row],[Units Sold]]*tbl_salesdata[[#This Row],[Unit Price]]</f>
        <v>1263982.44</v>
      </c>
      <c r="N2449" s="9">
        <f>tbl_salesdata[[#This Row],[Total Sales]]-tbl_salesdata[[#This Row],[Total Cost]]</f>
        <v>171371.19999999995</v>
      </c>
      <c r="O2449">
        <f>tbl_salesdata[[#This Row],[Ship Date]]-tbl_salesdata[[#This Row],[Order Date]]</f>
        <v>14</v>
      </c>
      <c r="P2449">
        <f>WEEKDAY(tbl_salesdata[[#This Row],[Order Date]],2)</f>
        <v>7</v>
      </c>
      <c r="Q2449" t="str">
        <f>TEXT(tbl_salesdata[[#This Row],[Order Date]],"dddd")</f>
        <v>Sunday</v>
      </c>
      <c r="R2449" t="str">
        <f>IF(tbl_salesdata[[#This Row],[Weekdaynum]]&gt;5,"Yes","No")</f>
        <v>Yes</v>
      </c>
    </row>
    <row r="2450" spans="1:18" hidden="1" x14ac:dyDescent="0.35">
      <c r="A2450">
        <v>858376252</v>
      </c>
      <c r="B2450" s="3">
        <v>42860</v>
      </c>
      <c r="C2450" s="3">
        <v>42869</v>
      </c>
      <c r="D2450" t="s">
        <v>169</v>
      </c>
      <c r="E2450" t="s">
        <v>29</v>
      </c>
      <c r="F2450" t="s">
        <v>17</v>
      </c>
      <c r="G2450" t="s">
        <v>14</v>
      </c>
      <c r="H2450" t="s">
        <v>19</v>
      </c>
      <c r="I2450" s="9">
        <v>1463</v>
      </c>
      <c r="J2450" s="9">
        <v>152.58000000000001</v>
      </c>
      <c r="K2450" s="9">
        <v>97.44</v>
      </c>
      <c r="L2450" s="9">
        <f>tbl_salesdata[[#This Row],[Units Sold]]*tbl_salesdata[[#This Row],[Unit Cost]]</f>
        <v>142554.72</v>
      </c>
      <c r="M2450" s="9">
        <f>tbl_salesdata[[#This Row],[Units Sold]]*tbl_salesdata[[#This Row],[Unit Price]]</f>
        <v>223224.54</v>
      </c>
      <c r="N2450" s="9">
        <f>tbl_salesdata[[#This Row],[Total Sales]]-tbl_salesdata[[#This Row],[Total Cost]]</f>
        <v>80669.820000000007</v>
      </c>
      <c r="O2450">
        <f>tbl_salesdata[[#This Row],[Ship Date]]-tbl_salesdata[[#This Row],[Order Date]]</f>
        <v>9</v>
      </c>
      <c r="P2450">
        <f>WEEKDAY(tbl_salesdata[[#This Row],[Order Date]],2)</f>
        <v>5</v>
      </c>
      <c r="Q2450" t="str">
        <f>TEXT(tbl_salesdata[[#This Row],[Order Date]],"dddd")</f>
        <v>Friday</v>
      </c>
      <c r="R2450" t="str">
        <f>IF(tbl_salesdata[[#This Row],[Weekdaynum]]&gt;5,"Yes","No")</f>
        <v>No</v>
      </c>
    </row>
    <row r="2451" spans="1:18" hidden="1" x14ac:dyDescent="0.35">
      <c r="A2451">
        <v>527475345</v>
      </c>
      <c r="B2451" s="3">
        <v>43685</v>
      </c>
      <c r="C2451" s="3">
        <v>43698</v>
      </c>
      <c r="D2451" t="s">
        <v>220</v>
      </c>
      <c r="E2451" t="s">
        <v>29</v>
      </c>
      <c r="F2451" t="s">
        <v>68</v>
      </c>
      <c r="G2451" t="s">
        <v>14</v>
      </c>
      <c r="H2451" t="s">
        <v>19</v>
      </c>
      <c r="I2451" s="9">
        <v>531</v>
      </c>
      <c r="J2451" s="9">
        <v>154.06</v>
      </c>
      <c r="K2451" s="9">
        <v>90.93</v>
      </c>
      <c r="L2451" s="9">
        <f>tbl_salesdata[[#This Row],[Units Sold]]*tbl_salesdata[[#This Row],[Unit Cost]]</f>
        <v>48283.83</v>
      </c>
      <c r="M2451" s="9">
        <f>tbl_salesdata[[#This Row],[Units Sold]]*tbl_salesdata[[#This Row],[Unit Price]]</f>
        <v>81805.86</v>
      </c>
      <c r="N2451" s="9">
        <f>tbl_salesdata[[#This Row],[Total Sales]]-tbl_salesdata[[#This Row],[Total Cost]]</f>
        <v>33522.03</v>
      </c>
      <c r="O2451">
        <f>tbl_salesdata[[#This Row],[Ship Date]]-tbl_salesdata[[#This Row],[Order Date]]</f>
        <v>13</v>
      </c>
      <c r="P2451">
        <f>WEEKDAY(tbl_salesdata[[#This Row],[Order Date]],2)</f>
        <v>4</v>
      </c>
      <c r="Q2451" t="str">
        <f>TEXT(tbl_salesdata[[#This Row],[Order Date]],"dddd")</f>
        <v>Thursday</v>
      </c>
      <c r="R2451" t="str">
        <f>IF(tbl_salesdata[[#This Row],[Weekdaynum]]&gt;5,"Yes","No")</f>
        <v>No</v>
      </c>
    </row>
    <row r="2452" spans="1:18" x14ac:dyDescent="0.35">
      <c r="A2452">
        <v>987459170</v>
      </c>
      <c r="B2452" s="3">
        <v>44758</v>
      </c>
      <c r="C2452" s="3">
        <v>44761</v>
      </c>
      <c r="D2452" t="s">
        <v>100</v>
      </c>
      <c r="E2452" t="s">
        <v>21</v>
      </c>
      <c r="F2452" t="s">
        <v>30</v>
      </c>
      <c r="G2452" t="s">
        <v>14</v>
      </c>
      <c r="H2452" t="s">
        <v>15</v>
      </c>
      <c r="I2452" s="9">
        <v>9967</v>
      </c>
      <c r="J2452" s="9">
        <v>81.73</v>
      </c>
      <c r="K2452" s="9">
        <v>56.67</v>
      </c>
      <c r="L2452" s="9">
        <f>tbl_salesdata[[#This Row],[Units Sold]]*tbl_salesdata[[#This Row],[Unit Cost]]</f>
        <v>564829.89</v>
      </c>
      <c r="M2452" s="9">
        <f>tbl_salesdata[[#This Row],[Units Sold]]*tbl_salesdata[[#This Row],[Unit Price]]</f>
        <v>814602.91</v>
      </c>
      <c r="N2452" s="9">
        <f>tbl_salesdata[[#This Row],[Total Sales]]-tbl_salesdata[[#This Row],[Total Cost]]</f>
        <v>249773.02000000002</v>
      </c>
      <c r="O2452">
        <f>tbl_salesdata[[#This Row],[Ship Date]]-tbl_salesdata[[#This Row],[Order Date]]</f>
        <v>3</v>
      </c>
      <c r="P2452">
        <f>WEEKDAY(tbl_salesdata[[#This Row],[Order Date]],2)</f>
        <v>6</v>
      </c>
      <c r="Q2452" t="str">
        <f>TEXT(tbl_salesdata[[#This Row],[Order Date]],"dddd")</f>
        <v>Saturday</v>
      </c>
      <c r="R2452" t="str">
        <f>IF(tbl_salesdata[[#This Row],[Weekdaynum]]&gt;5,"Yes","No")</f>
        <v>Yes</v>
      </c>
    </row>
    <row r="2453" spans="1:18" hidden="1" x14ac:dyDescent="0.35">
      <c r="A2453">
        <v>663596808</v>
      </c>
      <c r="B2453" s="3">
        <v>44907</v>
      </c>
      <c r="C2453" s="3">
        <v>44915</v>
      </c>
      <c r="D2453" t="s">
        <v>82</v>
      </c>
      <c r="E2453" t="s">
        <v>32</v>
      </c>
      <c r="F2453" t="s">
        <v>13</v>
      </c>
      <c r="G2453" t="s">
        <v>18</v>
      </c>
      <c r="H2453" t="s">
        <v>26</v>
      </c>
      <c r="I2453" s="9">
        <v>1897</v>
      </c>
      <c r="J2453" s="9">
        <v>255.28</v>
      </c>
      <c r="K2453" s="9">
        <v>159.41999999999999</v>
      </c>
      <c r="L2453" s="9">
        <f>tbl_salesdata[[#This Row],[Units Sold]]*tbl_salesdata[[#This Row],[Unit Cost]]</f>
        <v>302419.74</v>
      </c>
      <c r="M2453" s="9">
        <f>tbl_salesdata[[#This Row],[Units Sold]]*tbl_salesdata[[#This Row],[Unit Price]]</f>
        <v>484266.16</v>
      </c>
      <c r="N2453" s="9">
        <f>tbl_salesdata[[#This Row],[Total Sales]]-tbl_salesdata[[#This Row],[Total Cost]]</f>
        <v>181846.41999999998</v>
      </c>
      <c r="O2453">
        <f>tbl_salesdata[[#This Row],[Ship Date]]-tbl_salesdata[[#This Row],[Order Date]]</f>
        <v>8</v>
      </c>
      <c r="P2453">
        <f>WEEKDAY(tbl_salesdata[[#This Row],[Order Date]],2)</f>
        <v>1</v>
      </c>
      <c r="Q2453" t="str">
        <f>TEXT(tbl_salesdata[[#This Row],[Order Date]],"dddd")</f>
        <v>Monday</v>
      </c>
      <c r="R2453" t="str">
        <f>IF(tbl_salesdata[[#This Row],[Weekdaynum]]&gt;5,"Yes","No")</f>
        <v>No</v>
      </c>
    </row>
    <row r="2454" spans="1:18" hidden="1" x14ac:dyDescent="0.35">
      <c r="A2454">
        <v>913529336</v>
      </c>
      <c r="B2454" s="3">
        <v>44603</v>
      </c>
      <c r="C2454" s="3">
        <v>44617</v>
      </c>
      <c r="D2454" t="s">
        <v>141</v>
      </c>
      <c r="E2454" t="s">
        <v>38</v>
      </c>
      <c r="F2454" t="s">
        <v>13</v>
      </c>
      <c r="G2454" t="s">
        <v>18</v>
      </c>
      <c r="H2454" t="s">
        <v>19</v>
      </c>
      <c r="I2454" s="9">
        <v>2486</v>
      </c>
      <c r="J2454" s="9">
        <v>255.28</v>
      </c>
      <c r="K2454" s="9">
        <v>159.41999999999999</v>
      </c>
      <c r="L2454" s="9">
        <f>tbl_salesdata[[#This Row],[Units Sold]]*tbl_salesdata[[#This Row],[Unit Cost]]</f>
        <v>396318.12</v>
      </c>
      <c r="M2454" s="9">
        <f>tbl_salesdata[[#This Row],[Units Sold]]*tbl_salesdata[[#This Row],[Unit Price]]</f>
        <v>634626.07999999996</v>
      </c>
      <c r="N2454" s="9">
        <f>tbl_salesdata[[#This Row],[Total Sales]]-tbl_salesdata[[#This Row],[Total Cost]]</f>
        <v>238307.95999999996</v>
      </c>
      <c r="O2454">
        <f>tbl_salesdata[[#This Row],[Ship Date]]-tbl_salesdata[[#This Row],[Order Date]]</f>
        <v>14</v>
      </c>
      <c r="P2454">
        <f>WEEKDAY(tbl_salesdata[[#This Row],[Order Date]],2)</f>
        <v>5</v>
      </c>
      <c r="Q2454" t="str">
        <f>TEXT(tbl_salesdata[[#This Row],[Order Date]],"dddd")</f>
        <v>Friday</v>
      </c>
      <c r="R2454" t="str">
        <f>IF(tbl_salesdata[[#This Row],[Weekdaynum]]&gt;5,"Yes","No")</f>
        <v>No</v>
      </c>
    </row>
    <row r="2455" spans="1:18" x14ac:dyDescent="0.35">
      <c r="A2455">
        <v>628625524</v>
      </c>
      <c r="B2455" s="3">
        <v>43351</v>
      </c>
      <c r="C2455" s="3">
        <v>43356</v>
      </c>
      <c r="D2455" t="s">
        <v>37</v>
      </c>
      <c r="E2455" t="s">
        <v>38</v>
      </c>
      <c r="F2455" t="s">
        <v>13</v>
      </c>
      <c r="G2455" t="s">
        <v>18</v>
      </c>
      <c r="H2455" t="s">
        <v>26</v>
      </c>
      <c r="I2455" s="9">
        <v>3117</v>
      </c>
      <c r="J2455" s="9">
        <v>255.28</v>
      </c>
      <c r="K2455" s="9">
        <v>159.41999999999999</v>
      </c>
      <c r="L2455" s="9">
        <f>tbl_salesdata[[#This Row],[Units Sold]]*tbl_salesdata[[#This Row],[Unit Cost]]</f>
        <v>496912.13999999996</v>
      </c>
      <c r="M2455" s="9">
        <f>tbl_salesdata[[#This Row],[Units Sold]]*tbl_salesdata[[#This Row],[Unit Price]]</f>
        <v>795707.76</v>
      </c>
      <c r="N2455" s="9">
        <f>tbl_salesdata[[#This Row],[Total Sales]]-tbl_salesdata[[#This Row],[Total Cost]]</f>
        <v>298795.62000000005</v>
      </c>
      <c r="O2455">
        <f>tbl_salesdata[[#This Row],[Ship Date]]-tbl_salesdata[[#This Row],[Order Date]]</f>
        <v>5</v>
      </c>
      <c r="P2455">
        <f>WEEKDAY(tbl_salesdata[[#This Row],[Order Date]],2)</f>
        <v>6</v>
      </c>
      <c r="Q2455" t="str">
        <f>TEXT(tbl_salesdata[[#This Row],[Order Date]],"dddd")</f>
        <v>Saturday</v>
      </c>
      <c r="R2455" t="str">
        <f>IF(tbl_salesdata[[#This Row],[Weekdaynum]]&gt;5,"Yes","No")</f>
        <v>Yes</v>
      </c>
    </row>
    <row r="2456" spans="1:18" x14ac:dyDescent="0.35">
      <c r="A2456">
        <v>822665536</v>
      </c>
      <c r="B2456" s="3">
        <v>43736</v>
      </c>
      <c r="C2456" s="3">
        <v>43743</v>
      </c>
      <c r="D2456" t="s">
        <v>124</v>
      </c>
      <c r="E2456" t="s">
        <v>38</v>
      </c>
      <c r="F2456" t="s">
        <v>25</v>
      </c>
      <c r="G2456" t="s">
        <v>18</v>
      </c>
      <c r="H2456" t="s">
        <v>15</v>
      </c>
      <c r="I2456" s="9">
        <v>3868</v>
      </c>
      <c r="J2456" s="9">
        <v>205.7</v>
      </c>
      <c r="K2456" s="9">
        <v>117.11</v>
      </c>
      <c r="L2456" s="9">
        <f>tbl_salesdata[[#This Row],[Units Sold]]*tbl_salesdata[[#This Row],[Unit Cost]]</f>
        <v>452981.48</v>
      </c>
      <c r="M2456" s="9">
        <f>tbl_salesdata[[#This Row],[Units Sold]]*tbl_salesdata[[#This Row],[Unit Price]]</f>
        <v>795647.6</v>
      </c>
      <c r="N2456" s="9">
        <f>tbl_salesdata[[#This Row],[Total Sales]]-tbl_salesdata[[#This Row],[Total Cost]]</f>
        <v>342666.12</v>
      </c>
      <c r="O2456">
        <f>tbl_salesdata[[#This Row],[Ship Date]]-tbl_salesdata[[#This Row],[Order Date]]</f>
        <v>7</v>
      </c>
      <c r="P2456">
        <f>WEEKDAY(tbl_salesdata[[#This Row],[Order Date]],2)</f>
        <v>6</v>
      </c>
      <c r="Q2456" t="str">
        <f>TEXT(tbl_salesdata[[#This Row],[Order Date]],"dddd")</f>
        <v>Saturday</v>
      </c>
      <c r="R2456" t="str">
        <f>IF(tbl_salesdata[[#This Row],[Weekdaynum]]&gt;5,"Yes","No")</f>
        <v>Yes</v>
      </c>
    </row>
    <row r="2457" spans="1:18" hidden="1" x14ac:dyDescent="0.35">
      <c r="A2457">
        <v>764837539</v>
      </c>
      <c r="B2457" s="3">
        <v>42619</v>
      </c>
      <c r="C2457" s="3">
        <v>42638</v>
      </c>
      <c r="D2457" t="s">
        <v>135</v>
      </c>
      <c r="E2457" t="s">
        <v>21</v>
      </c>
      <c r="F2457" t="s">
        <v>13</v>
      </c>
      <c r="G2457" t="s">
        <v>14</v>
      </c>
      <c r="H2457" t="s">
        <v>26</v>
      </c>
      <c r="I2457" s="9">
        <v>1279</v>
      </c>
      <c r="J2457" s="9">
        <v>255.28</v>
      </c>
      <c r="K2457" s="9">
        <v>159.41999999999999</v>
      </c>
      <c r="L2457" s="9">
        <f>tbl_salesdata[[#This Row],[Units Sold]]*tbl_salesdata[[#This Row],[Unit Cost]]</f>
        <v>203898.18</v>
      </c>
      <c r="M2457" s="9">
        <f>tbl_salesdata[[#This Row],[Units Sold]]*tbl_salesdata[[#This Row],[Unit Price]]</f>
        <v>326503.12</v>
      </c>
      <c r="N2457" s="9">
        <f>tbl_salesdata[[#This Row],[Total Sales]]-tbl_salesdata[[#This Row],[Total Cost]]</f>
        <v>122604.94</v>
      </c>
      <c r="O2457">
        <f>tbl_salesdata[[#This Row],[Ship Date]]-tbl_salesdata[[#This Row],[Order Date]]</f>
        <v>19</v>
      </c>
      <c r="P2457">
        <f>WEEKDAY(tbl_salesdata[[#This Row],[Order Date]],2)</f>
        <v>2</v>
      </c>
      <c r="Q2457" t="str">
        <f>TEXT(tbl_salesdata[[#This Row],[Order Date]],"dddd")</f>
        <v>Tuesday</v>
      </c>
      <c r="R2457" t="str">
        <f>IF(tbl_salesdata[[#This Row],[Weekdaynum]]&gt;5,"Yes","No")</f>
        <v>No</v>
      </c>
    </row>
    <row r="2458" spans="1:18" hidden="1" x14ac:dyDescent="0.35">
      <c r="A2458">
        <v>574273240</v>
      </c>
      <c r="B2458" s="3">
        <v>43363</v>
      </c>
      <c r="C2458" s="3">
        <v>43376</v>
      </c>
      <c r="D2458" t="s">
        <v>219</v>
      </c>
      <c r="E2458" t="s">
        <v>38</v>
      </c>
      <c r="F2458" t="s">
        <v>56</v>
      </c>
      <c r="G2458" t="s">
        <v>14</v>
      </c>
      <c r="H2458" t="s">
        <v>19</v>
      </c>
      <c r="I2458" s="9">
        <v>9068</v>
      </c>
      <c r="J2458" s="9">
        <v>9.33</v>
      </c>
      <c r="K2458" s="9">
        <v>6.92</v>
      </c>
      <c r="L2458" s="9">
        <f>tbl_salesdata[[#This Row],[Units Sold]]*tbl_salesdata[[#This Row],[Unit Cost]]</f>
        <v>62750.559999999998</v>
      </c>
      <c r="M2458" s="9">
        <f>tbl_salesdata[[#This Row],[Units Sold]]*tbl_salesdata[[#This Row],[Unit Price]]</f>
        <v>84604.44</v>
      </c>
      <c r="N2458" s="9">
        <f>tbl_salesdata[[#This Row],[Total Sales]]-tbl_salesdata[[#This Row],[Total Cost]]</f>
        <v>21853.880000000005</v>
      </c>
      <c r="O2458">
        <f>tbl_salesdata[[#This Row],[Ship Date]]-tbl_salesdata[[#This Row],[Order Date]]</f>
        <v>13</v>
      </c>
      <c r="P2458">
        <f>WEEKDAY(tbl_salesdata[[#This Row],[Order Date]],2)</f>
        <v>4</v>
      </c>
      <c r="Q2458" t="str">
        <f>TEXT(tbl_salesdata[[#This Row],[Order Date]],"dddd")</f>
        <v>Thursday</v>
      </c>
      <c r="R2458" t="str">
        <f>IF(tbl_salesdata[[#This Row],[Weekdaynum]]&gt;5,"Yes","No")</f>
        <v>No</v>
      </c>
    </row>
    <row r="2459" spans="1:18" hidden="1" x14ac:dyDescent="0.35">
      <c r="A2459">
        <v>568238055</v>
      </c>
      <c r="B2459" s="3">
        <v>42162</v>
      </c>
      <c r="C2459" s="3">
        <v>42176</v>
      </c>
      <c r="D2459" t="s">
        <v>108</v>
      </c>
      <c r="E2459" t="s">
        <v>12</v>
      </c>
      <c r="F2459" t="s">
        <v>25</v>
      </c>
      <c r="G2459" t="s">
        <v>18</v>
      </c>
      <c r="H2459" t="s">
        <v>19</v>
      </c>
      <c r="I2459" s="9">
        <v>3123</v>
      </c>
      <c r="J2459" s="9">
        <v>205.7</v>
      </c>
      <c r="K2459" s="9">
        <v>117.11</v>
      </c>
      <c r="L2459" s="9">
        <f>tbl_salesdata[[#This Row],[Units Sold]]*tbl_salesdata[[#This Row],[Unit Cost]]</f>
        <v>365734.52999999997</v>
      </c>
      <c r="M2459" s="9">
        <f>tbl_salesdata[[#This Row],[Units Sold]]*tbl_salesdata[[#This Row],[Unit Price]]</f>
        <v>642401.1</v>
      </c>
      <c r="N2459" s="9">
        <f>tbl_salesdata[[#This Row],[Total Sales]]-tbl_salesdata[[#This Row],[Total Cost]]</f>
        <v>276666.57</v>
      </c>
      <c r="O2459">
        <f>tbl_salesdata[[#This Row],[Ship Date]]-tbl_salesdata[[#This Row],[Order Date]]</f>
        <v>14</v>
      </c>
      <c r="P2459">
        <f>WEEKDAY(tbl_salesdata[[#This Row],[Order Date]],2)</f>
        <v>7</v>
      </c>
      <c r="Q2459" t="str">
        <f>TEXT(tbl_salesdata[[#This Row],[Order Date]],"dddd")</f>
        <v>Sunday</v>
      </c>
      <c r="R2459" t="str">
        <f>IF(tbl_salesdata[[#This Row],[Weekdaynum]]&gt;5,"Yes","No")</f>
        <v>Yes</v>
      </c>
    </row>
    <row r="2460" spans="1:18" hidden="1" x14ac:dyDescent="0.35">
      <c r="A2460">
        <v>870218312</v>
      </c>
      <c r="B2460" s="3">
        <v>42813</v>
      </c>
      <c r="C2460" s="3">
        <v>42814</v>
      </c>
      <c r="D2460" t="s">
        <v>102</v>
      </c>
      <c r="E2460" t="s">
        <v>21</v>
      </c>
      <c r="F2460" t="s">
        <v>56</v>
      </c>
      <c r="G2460" t="s">
        <v>18</v>
      </c>
      <c r="H2460" t="s">
        <v>34</v>
      </c>
      <c r="I2460" s="9">
        <v>5792</v>
      </c>
      <c r="J2460" s="9">
        <v>9.33</v>
      </c>
      <c r="K2460" s="9">
        <v>6.92</v>
      </c>
      <c r="L2460" s="9">
        <f>tbl_salesdata[[#This Row],[Units Sold]]*tbl_salesdata[[#This Row],[Unit Cost]]</f>
        <v>40080.639999999999</v>
      </c>
      <c r="M2460" s="9">
        <f>tbl_salesdata[[#This Row],[Units Sold]]*tbl_salesdata[[#This Row],[Unit Price]]</f>
        <v>54039.360000000001</v>
      </c>
      <c r="N2460" s="9">
        <f>tbl_salesdata[[#This Row],[Total Sales]]-tbl_salesdata[[#This Row],[Total Cost]]</f>
        <v>13958.720000000001</v>
      </c>
      <c r="O2460">
        <f>tbl_salesdata[[#This Row],[Ship Date]]-tbl_salesdata[[#This Row],[Order Date]]</f>
        <v>1</v>
      </c>
      <c r="P2460">
        <f>WEEKDAY(tbl_salesdata[[#This Row],[Order Date]],2)</f>
        <v>7</v>
      </c>
      <c r="Q2460" t="str">
        <f>TEXT(tbl_salesdata[[#This Row],[Order Date]],"dddd")</f>
        <v>Sunday</v>
      </c>
      <c r="R2460" t="str">
        <f>IF(tbl_salesdata[[#This Row],[Weekdaynum]]&gt;5,"Yes","No")</f>
        <v>Yes</v>
      </c>
    </row>
    <row r="2461" spans="1:18" x14ac:dyDescent="0.35">
      <c r="A2461">
        <v>174218118</v>
      </c>
      <c r="B2461" s="3">
        <v>42490</v>
      </c>
      <c r="C2461" s="3">
        <v>42492</v>
      </c>
      <c r="D2461" t="s">
        <v>184</v>
      </c>
      <c r="E2461" t="s">
        <v>21</v>
      </c>
      <c r="F2461" t="s">
        <v>25</v>
      </c>
      <c r="G2461" t="s">
        <v>18</v>
      </c>
      <c r="H2461" t="s">
        <v>15</v>
      </c>
      <c r="I2461" s="9">
        <v>3867</v>
      </c>
      <c r="J2461" s="9">
        <v>205.7</v>
      </c>
      <c r="K2461" s="9">
        <v>117.11</v>
      </c>
      <c r="L2461" s="9">
        <f>tbl_salesdata[[#This Row],[Units Sold]]*tbl_salesdata[[#This Row],[Unit Cost]]</f>
        <v>452864.37</v>
      </c>
      <c r="M2461" s="9">
        <f>tbl_salesdata[[#This Row],[Units Sold]]*tbl_salesdata[[#This Row],[Unit Price]]</f>
        <v>795441.89999999991</v>
      </c>
      <c r="N2461" s="9">
        <f>tbl_salesdata[[#This Row],[Total Sales]]-tbl_salesdata[[#This Row],[Total Cost]]</f>
        <v>342577.52999999991</v>
      </c>
      <c r="O2461">
        <f>tbl_salesdata[[#This Row],[Ship Date]]-tbl_salesdata[[#This Row],[Order Date]]</f>
        <v>2</v>
      </c>
      <c r="P2461">
        <f>WEEKDAY(tbl_salesdata[[#This Row],[Order Date]],2)</f>
        <v>6</v>
      </c>
      <c r="Q2461" t="str">
        <f>TEXT(tbl_salesdata[[#This Row],[Order Date]],"dddd")</f>
        <v>Saturday</v>
      </c>
      <c r="R2461" t="str">
        <f>IF(tbl_salesdata[[#This Row],[Weekdaynum]]&gt;5,"Yes","No")</f>
        <v>Yes</v>
      </c>
    </row>
    <row r="2462" spans="1:18" hidden="1" x14ac:dyDescent="0.35">
      <c r="A2462">
        <v>993732964</v>
      </c>
      <c r="B2462" s="3">
        <v>42115</v>
      </c>
      <c r="C2462" s="3">
        <v>42129</v>
      </c>
      <c r="D2462" t="s">
        <v>131</v>
      </c>
      <c r="E2462" t="s">
        <v>32</v>
      </c>
      <c r="F2462" t="s">
        <v>33</v>
      </c>
      <c r="G2462" t="s">
        <v>14</v>
      </c>
      <c r="H2462" t="s">
        <v>19</v>
      </c>
      <c r="I2462" s="9">
        <v>6522</v>
      </c>
      <c r="J2462" s="9">
        <v>109.28</v>
      </c>
      <c r="K2462" s="9">
        <v>35.840000000000003</v>
      </c>
      <c r="L2462" s="9">
        <f>tbl_salesdata[[#This Row],[Units Sold]]*tbl_salesdata[[#This Row],[Unit Cost]]</f>
        <v>233748.48000000001</v>
      </c>
      <c r="M2462" s="9">
        <f>tbl_salesdata[[#This Row],[Units Sold]]*tbl_salesdata[[#This Row],[Unit Price]]</f>
        <v>712724.16</v>
      </c>
      <c r="N2462" s="9">
        <f>tbl_salesdata[[#This Row],[Total Sales]]-tbl_salesdata[[#This Row],[Total Cost]]</f>
        <v>478975.68000000005</v>
      </c>
      <c r="O2462">
        <f>tbl_salesdata[[#This Row],[Ship Date]]-tbl_salesdata[[#This Row],[Order Date]]</f>
        <v>14</v>
      </c>
      <c r="P2462">
        <f>WEEKDAY(tbl_salesdata[[#This Row],[Order Date]],2)</f>
        <v>2</v>
      </c>
      <c r="Q2462" t="str">
        <f>TEXT(tbl_salesdata[[#This Row],[Order Date]],"dddd")</f>
        <v>Tuesday</v>
      </c>
      <c r="R2462" t="str">
        <f>IF(tbl_salesdata[[#This Row],[Weekdaynum]]&gt;5,"Yes","No")</f>
        <v>No</v>
      </c>
    </row>
    <row r="2463" spans="1:18" hidden="1" x14ac:dyDescent="0.35">
      <c r="A2463">
        <v>513802516</v>
      </c>
      <c r="B2463" s="3">
        <v>42918</v>
      </c>
      <c r="C2463" s="3">
        <v>42926</v>
      </c>
      <c r="D2463" t="s">
        <v>168</v>
      </c>
      <c r="E2463" t="s">
        <v>21</v>
      </c>
      <c r="F2463" t="s">
        <v>40</v>
      </c>
      <c r="G2463" t="s">
        <v>14</v>
      </c>
      <c r="H2463" t="s">
        <v>26</v>
      </c>
      <c r="I2463" s="9">
        <v>4437</v>
      </c>
      <c r="J2463" s="9">
        <v>651.21</v>
      </c>
      <c r="K2463" s="9">
        <v>524.96</v>
      </c>
      <c r="L2463" s="9">
        <f>tbl_salesdata[[#This Row],[Units Sold]]*tbl_salesdata[[#This Row],[Unit Cost]]</f>
        <v>2329247.52</v>
      </c>
      <c r="M2463" s="9">
        <f>tbl_salesdata[[#This Row],[Units Sold]]*tbl_salesdata[[#This Row],[Unit Price]]</f>
        <v>2889418.77</v>
      </c>
      <c r="N2463" s="9">
        <f>tbl_salesdata[[#This Row],[Total Sales]]-tbl_salesdata[[#This Row],[Total Cost]]</f>
        <v>560171.25</v>
      </c>
      <c r="O2463">
        <f>tbl_salesdata[[#This Row],[Ship Date]]-tbl_salesdata[[#This Row],[Order Date]]</f>
        <v>8</v>
      </c>
      <c r="P2463">
        <f>WEEKDAY(tbl_salesdata[[#This Row],[Order Date]],2)</f>
        <v>7</v>
      </c>
      <c r="Q2463" t="str">
        <f>TEXT(tbl_salesdata[[#This Row],[Order Date]],"dddd")</f>
        <v>Sunday</v>
      </c>
      <c r="R2463" t="str">
        <f>IF(tbl_salesdata[[#This Row],[Weekdaynum]]&gt;5,"Yes","No")</f>
        <v>Yes</v>
      </c>
    </row>
    <row r="2464" spans="1:18" hidden="1" x14ac:dyDescent="0.35">
      <c r="A2464">
        <v>638957822</v>
      </c>
      <c r="B2464" s="3">
        <v>42886</v>
      </c>
      <c r="C2464" s="3">
        <v>42891</v>
      </c>
      <c r="D2464" t="s">
        <v>195</v>
      </c>
      <c r="E2464" t="s">
        <v>21</v>
      </c>
      <c r="F2464" t="s">
        <v>22</v>
      </c>
      <c r="G2464" t="s">
        <v>14</v>
      </c>
      <c r="H2464" t="s">
        <v>15</v>
      </c>
      <c r="I2464" s="9">
        <v>673</v>
      </c>
      <c r="J2464" s="9">
        <v>47.45</v>
      </c>
      <c r="K2464" s="9">
        <v>31.79</v>
      </c>
      <c r="L2464" s="9">
        <f>tbl_salesdata[[#This Row],[Units Sold]]*tbl_salesdata[[#This Row],[Unit Cost]]</f>
        <v>21394.67</v>
      </c>
      <c r="M2464" s="9">
        <f>tbl_salesdata[[#This Row],[Units Sold]]*tbl_salesdata[[#This Row],[Unit Price]]</f>
        <v>31933.850000000002</v>
      </c>
      <c r="N2464" s="9">
        <f>tbl_salesdata[[#This Row],[Total Sales]]-tbl_salesdata[[#This Row],[Total Cost]]</f>
        <v>10539.180000000004</v>
      </c>
      <c r="O2464">
        <f>tbl_salesdata[[#This Row],[Ship Date]]-tbl_salesdata[[#This Row],[Order Date]]</f>
        <v>5</v>
      </c>
      <c r="P2464">
        <f>WEEKDAY(tbl_salesdata[[#This Row],[Order Date]],2)</f>
        <v>3</v>
      </c>
      <c r="Q2464" t="str">
        <f>TEXT(tbl_salesdata[[#This Row],[Order Date]],"dddd")</f>
        <v>Wednesday</v>
      </c>
      <c r="R2464" t="str">
        <f>IF(tbl_salesdata[[#This Row],[Weekdaynum]]&gt;5,"Yes","No")</f>
        <v>No</v>
      </c>
    </row>
    <row r="2465" spans="1:18" hidden="1" x14ac:dyDescent="0.35">
      <c r="A2465">
        <v>944247710</v>
      </c>
      <c r="B2465" s="3">
        <v>43453</v>
      </c>
      <c r="C2465" s="3">
        <v>43460</v>
      </c>
      <c r="D2465" t="s">
        <v>49</v>
      </c>
      <c r="E2465" t="s">
        <v>21</v>
      </c>
      <c r="F2465" t="s">
        <v>13</v>
      </c>
      <c r="G2465" t="s">
        <v>14</v>
      </c>
      <c r="H2465" t="s">
        <v>34</v>
      </c>
      <c r="I2465" s="9">
        <v>2736</v>
      </c>
      <c r="J2465" s="9">
        <v>255.28</v>
      </c>
      <c r="K2465" s="9">
        <v>159.41999999999999</v>
      </c>
      <c r="L2465" s="9">
        <f>tbl_salesdata[[#This Row],[Units Sold]]*tbl_salesdata[[#This Row],[Unit Cost]]</f>
        <v>436173.11999999994</v>
      </c>
      <c r="M2465" s="9">
        <f>tbl_salesdata[[#This Row],[Units Sold]]*tbl_salesdata[[#This Row],[Unit Price]]</f>
        <v>698446.08</v>
      </c>
      <c r="N2465" s="9">
        <f>tbl_salesdata[[#This Row],[Total Sales]]-tbl_salesdata[[#This Row],[Total Cost]]</f>
        <v>262272.96000000002</v>
      </c>
      <c r="O2465">
        <f>tbl_salesdata[[#This Row],[Ship Date]]-tbl_salesdata[[#This Row],[Order Date]]</f>
        <v>7</v>
      </c>
      <c r="P2465">
        <f>WEEKDAY(tbl_salesdata[[#This Row],[Order Date]],2)</f>
        <v>3</v>
      </c>
      <c r="Q2465" t="str">
        <f>TEXT(tbl_salesdata[[#This Row],[Order Date]],"dddd")</f>
        <v>Wednesday</v>
      </c>
      <c r="R2465" t="str">
        <f>IF(tbl_salesdata[[#This Row],[Weekdaynum]]&gt;5,"Yes","No")</f>
        <v>No</v>
      </c>
    </row>
    <row r="2466" spans="1:18" hidden="1" x14ac:dyDescent="0.35">
      <c r="A2466">
        <v>625033509</v>
      </c>
      <c r="B2466" s="3">
        <v>44253</v>
      </c>
      <c r="C2466" s="3">
        <v>44259</v>
      </c>
      <c r="D2466" t="s">
        <v>28</v>
      </c>
      <c r="E2466" t="s">
        <v>29</v>
      </c>
      <c r="F2466" t="s">
        <v>33</v>
      </c>
      <c r="G2466" t="s">
        <v>14</v>
      </c>
      <c r="H2466" t="s">
        <v>26</v>
      </c>
      <c r="I2466" s="9">
        <v>160</v>
      </c>
      <c r="J2466" s="9">
        <v>109.28</v>
      </c>
      <c r="K2466" s="9">
        <v>35.840000000000003</v>
      </c>
      <c r="L2466" s="9">
        <f>tbl_salesdata[[#This Row],[Units Sold]]*tbl_salesdata[[#This Row],[Unit Cost]]</f>
        <v>5734.4000000000005</v>
      </c>
      <c r="M2466" s="9">
        <f>tbl_salesdata[[#This Row],[Units Sold]]*tbl_salesdata[[#This Row],[Unit Price]]</f>
        <v>17484.8</v>
      </c>
      <c r="N2466" s="9">
        <f>tbl_salesdata[[#This Row],[Total Sales]]-tbl_salesdata[[#This Row],[Total Cost]]</f>
        <v>11750.399999999998</v>
      </c>
      <c r="O2466">
        <f>tbl_salesdata[[#This Row],[Ship Date]]-tbl_salesdata[[#This Row],[Order Date]]</f>
        <v>6</v>
      </c>
      <c r="P2466">
        <f>WEEKDAY(tbl_salesdata[[#This Row],[Order Date]],2)</f>
        <v>5</v>
      </c>
      <c r="Q2466" t="str">
        <f>TEXT(tbl_salesdata[[#This Row],[Order Date]],"dddd")</f>
        <v>Friday</v>
      </c>
      <c r="R2466" t="str">
        <f>IF(tbl_salesdata[[#This Row],[Weekdaynum]]&gt;5,"Yes","No")</f>
        <v>No</v>
      </c>
    </row>
    <row r="2467" spans="1:18" hidden="1" x14ac:dyDescent="0.35">
      <c r="A2467">
        <v>746989047</v>
      </c>
      <c r="B2467" s="3">
        <v>44498</v>
      </c>
      <c r="C2467" s="3">
        <v>44512</v>
      </c>
      <c r="D2467" t="s">
        <v>198</v>
      </c>
      <c r="E2467" t="s">
        <v>38</v>
      </c>
      <c r="F2467" t="s">
        <v>76</v>
      </c>
      <c r="G2467" t="s">
        <v>18</v>
      </c>
      <c r="H2467" t="s">
        <v>34</v>
      </c>
      <c r="I2467" s="9">
        <v>9514</v>
      </c>
      <c r="J2467" s="9">
        <v>668.27</v>
      </c>
      <c r="K2467" s="9">
        <v>502.54</v>
      </c>
      <c r="L2467" s="9">
        <f>tbl_salesdata[[#This Row],[Units Sold]]*tbl_salesdata[[#This Row],[Unit Cost]]</f>
        <v>4781165.5600000005</v>
      </c>
      <c r="M2467" s="9">
        <f>tbl_salesdata[[#This Row],[Units Sold]]*tbl_salesdata[[#This Row],[Unit Price]]</f>
        <v>6357920.7800000003</v>
      </c>
      <c r="N2467" s="9">
        <f>tbl_salesdata[[#This Row],[Total Sales]]-tbl_salesdata[[#This Row],[Total Cost]]</f>
        <v>1576755.2199999997</v>
      </c>
      <c r="O2467">
        <f>tbl_salesdata[[#This Row],[Ship Date]]-tbl_salesdata[[#This Row],[Order Date]]</f>
        <v>14</v>
      </c>
      <c r="P2467">
        <f>WEEKDAY(tbl_salesdata[[#This Row],[Order Date]],2)</f>
        <v>5</v>
      </c>
      <c r="Q2467" t="str">
        <f>TEXT(tbl_salesdata[[#This Row],[Order Date]],"dddd")</f>
        <v>Friday</v>
      </c>
      <c r="R2467" t="str">
        <f>IF(tbl_salesdata[[#This Row],[Weekdaynum]]&gt;5,"Yes","No")</f>
        <v>No</v>
      </c>
    </row>
    <row r="2468" spans="1:18" hidden="1" x14ac:dyDescent="0.35">
      <c r="A2468">
        <v>196100652</v>
      </c>
      <c r="B2468" s="3">
        <v>42484</v>
      </c>
      <c r="C2468" s="3">
        <v>42501</v>
      </c>
      <c r="D2468" t="s">
        <v>83</v>
      </c>
      <c r="E2468" t="s">
        <v>38</v>
      </c>
      <c r="F2468" t="s">
        <v>17</v>
      </c>
      <c r="G2468" t="s">
        <v>14</v>
      </c>
      <c r="H2468" t="s">
        <v>19</v>
      </c>
      <c r="I2468" s="9">
        <v>9395</v>
      </c>
      <c r="J2468" s="9">
        <v>152.58000000000001</v>
      </c>
      <c r="K2468" s="9">
        <v>97.44</v>
      </c>
      <c r="L2468" s="9">
        <f>tbl_salesdata[[#This Row],[Units Sold]]*tbl_salesdata[[#This Row],[Unit Cost]]</f>
        <v>915448.79999999993</v>
      </c>
      <c r="M2468" s="9">
        <f>tbl_salesdata[[#This Row],[Units Sold]]*tbl_salesdata[[#This Row],[Unit Price]]</f>
        <v>1433489.1</v>
      </c>
      <c r="N2468" s="9">
        <f>tbl_salesdata[[#This Row],[Total Sales]]-tbl_salesdata[[#This Row],[Total Cost]]</f>
        <v>518040.30000000016</v>
      </c>
      <c r="O2468">
        <f>tbl_salesdata[[#This Row],[Ship Date]]-tbl_salesdata[[#This Row],[Order Date]]</f>
        <v>17</v>
      </c>
      <c r="P2468">
        <f>WEEKDAY(tbl_salesdata[[#This Row],[Order Date]],2)</f>
        <v>7</v>
      </c>
      <c r="Q2468" t="str">
        <f>TEXT(tbl_salesdata[[#This Row],[Order Date]],"dddd")</f>
        <v>Sunday</v>
      </c>
      <c r="R2468" t="str">
        <f>IF(tbl_salesdata[[#This Row],[Weekdaynum]]&gt;5,"Yes","No")</f>
        <v>Yes</v>
      </c>
    </row>
    <row r="2469" spans="1:18" hidden="1" x14ac:dyDescent="0.35">
      <c r="A2469">
        <v>628667151</v>
      </c>
      <c r="B2469" s="3">
        <v>43709</v>
      </c>
      <c r="C2469" s="3">
        <v>43718</v>
      </c>
      <c r="D2469" t="s">
        <v>99</v>
      </c>
      <c r="E2469" t="s">
        <v>38</v>
      </c>
      <c r="F2469" t="s">
        <v>40</v>
      </c>
      <c r="G2469" t="s">
        <v>14</v>
      </c>
      <c r="H2469" t="s">
        <v>15</v>
      </c>
      <c r="I2469" s="9">
        <v>5435</v>
      </c>
      <c r="J2469" s="9">
        <v>651.21</v>
      </c>
      <c r="K2469" s="9">
        <v>524.96</v>
      </c>
      <c r="L2469" s="9">
        <f>tbl_salesdata[[#This Row],[Units Sold]]*tbl_salesdata[[#This Row],[Unit Cost]]</f>
        <v>2853157.6</v>
      </c>
      <c r="M2469" s="9">
        <f>tbl_salesdata[[#This Row],[Units Sold]]*tbl_salesdata[[#This Row],[Unit Price]]</f>
        <v>3539326.35</v>
      </c>
      <c r="N2469" s="9">
        <f>tbl_salesdata[[#This Row],[Total Sales]]-tbl_salesdata[[#This Row],[Total Cost]]</f>
        <v>686168.75</v>
      </c>
      <c r="O2469">
        <f>tbl_salesdata[[#This Row],[Ship Date]]-tbl_salesdata[[#This Row],[Order Date]]</f>
        <v>9</v>
      </c>
      <c r="P2469">
        <f>WEEKDAY(tbl_salesdata[[#This Row],[Order Date]],2)</f>
        <v>7</v>
      </c>
      <c r="Q2469" t="str">
        <f>TEXT(tbl_salesdata[[#This Row],[Order Date]],"dddd")</f>
        <v>Sunday</v>
      </c>
      <c r="R2469" t="str">
        <f>IF(tbl_salesdata[[#This Row],[Weekdaynum]]&gt;5,"Yes","No")</f>
        <v>Yes</v>
      </c>
    </row>
    <row r="2470" spans="1:18" x14ac:dyDescent="0.35">
      <c r="A2470">
        <v>968094909</v>
      </c>
      <c r="B2470" s="3">
        <v>42350</v>
      </c>
      <c r="C2470" s="3">
        <v>42356</v>
      </c>
      <c r="D2470" t="s">
        <v>208</v>
      </c>
      <c r="E2470" t="s">
        <v>12</v>
      </c>
      <c r="F2470" t="s">
        <v>30</v>
      </c>
      <c r="G2470" t="s">
        <v>14</v>
      </c>
      <c r="H2470" t="s">
        <v>34</v>
      </c>
      <c r="I2470" s="9">
        <v>9652</v>
      </c>
      <c r="J2470" s="9">
        <v>81.73</v>
      </c>
      <c r="K2470" s="9">
        <v>56.67</v>
      </c>
      <c r="L2470" s="9">
        <f>tbl_salesdata[[#This Row],[Units Sold]]*tbl_salesdata[[#This Row],[Unit Cost]]</f>
        <v>546978.84</v>
      </c>
      <c r="M2470" s="9">
        <f>tbl_salesdata[[#This Row],[Units Sold]]*tbl_salesdata[[#This Row],[Unit Price]]</f>
        <v>788857.96000000008</v>
      </c>
      <c r="N2470" s="9">
        <f>tbl_salesdata[[#This Row],[Total Sales]]-tbl_salesdata[[#This Row],[Total Cost]]</f>
        <v>241879.12000000011</v>
      </c>
      <c r="O2470">
        <f>tbl_salesdata[[#This Row],[Ship Date]]-tbl_salesdata[[#This Row],[Order Date]]</f>
        <v>6</v>
      </c>
      <c r="P2470">
        <f>WEEKDAY(tbl_salesdata[[#This Row],[Order Date]],2)</f>
        <v>6</v>
      </c>
      <c r="Q2470" t="str">
        <f>TEXT(tbl_salesdata[[#This Row],[Order Date]],"dddd")</f>
        <v>Saturday</v>
      </c>
      <c r="R2470" t="str">
        <f>IF(tbl_salesdata[[#This Row],[Weekdaynum]]&gt;5,"Yes","No")</f>
        <v>Yes</v>
      </c>
    </row>
    <row r="2471" spans="1:18" x14ac:dyDescent="0.35">
      <c r="A2471">
        <v>249039304</v>
      </c>
      <c r="B2471" s="3">
        <v>43176</v>
      </c>
      <c r="C2471" s="3">
        <v>43190</v>
      </c>
      <c r="D2471" t="s">
        <v>95</v>
      </c>
      <c r="E2471" t="s">
        <v>21</v>
      </c>
      <c r="F2471" t="s">
        <v>68</v>
      </c>
      <c r="G2471" t="s">
        <v>18</v>
      </c>
      <c r="H2471" t="s">
        <v>26</v>
      </c>
      <c r="I2471" s="9">
        <v>5119</v>
      </c>
      <c r="J2471" s="9">
        <v>154.06</v>
      </c>
      <c r="K2471" s="9">
        <v>90.93</v>
      </c>
      <c r="L2471" s="9">
        <f>tbl_salesdata[[#This Row],[Units Sold]]*tbl_salesdata[[#This Row],[Unit Cost]]</f>
        <v>465470.67000000004</v>
      </c>
      <c r="M2471" s="9">
        <f>tbl_salesdata[[#This Row],[Units Sold]]*tbl_salesdata[[#This Row],[Unit Price]]</f>
        <v>788633.14</v>
      </c>
      <c r="N2471" s="9">
        <f>tbl_salesdata[[#This Row],[Total Sales]]-tbl_salesdata[[#This Row],[Total Cost]]</f>
        <v>323162.46999999997</v>
      </c>
      <c r="O2471">
        <f>tbl_salesdata[[#This Row],[Ship Date]]-tbl_salesdata[[#This Row],[Order Date]]</f>
        <v>14</v>
      </c>
      <c r="P2471">
        <f>WEEKDAY(tbl_salesdata[[#This Row],[Order Date]],2)</f>
        <v>6</v>
      </c>
      <c r="Q2471" t="str">
        <f>TEXT(tbl_salesdata[[#This Row],[Order Date]],"dddd")</f>
        <v>Saturday</v>
      </c>
      <c r="R2471" t="str">
        <f>IF(tbl_salesdata[[#This Row],[Weekdaynum]]&gt;5,"Yes","No")</f>
        <v>Yes</v>
      </c>
    </row>
    <row r="2472" spans="1:18" x14ac:dyDescent="0.35">
      <c r="A2472">
        <v>284435451</v>
      </c>
      <c r="B2472" s="3">
        <v>43645</v>
      </c>
      <c r="C2472" s="3">
        <v>43652</v>
      </c>
      <c r="D2472" t="s">
        <v>60</v>
      </c>
      <c r="E2472" t="s">
        <v>21</v>
      </c>
      <c r="F2472" t="s">
        <v>30</v>
      </c>
      <c r="G2472" t="s">
        <v>18</v>
      </c>
      <c r="H2472" t="s">
        <v>19</v>
      </c>
      <c r="I2472" s="9">
        <v>9625</v>
      </c>
      <c r="J2472" s="9">
        <v>81.73</v>
      </c>
      <c r="K2472" s="9">
        <v>56.67</v>
      </c>
      <c r="L2472" s="9">
        <f>tbl_salesdata[[#This Row],[Units Sold]]*tbl_salesdata[[#This Row],[Unit Cost]]</f>
        <v>545448.75</v>
      </c>
      <c r="M2472" s="9">
        <f>tbl_salesdata[[#This Row],[Units Sold]]*tbl_salesdata[[#This Row],[Unit Price]]</f>
        <v>786651.25</v>
      </c>
      <c r="N2472" s="9">
        <f>tbl_salesdata[[#This Row],[Total Sales]]-tbl_salesdata[[#This Row],[Total Cost]]</f>
        <v>241202.5</v>
      </c>
      <c r="O2472">
        <f>tbl_salesdata[[#This Row],[Ship Date]]-tbl_salesdata[[#This Row],[Order Date]]</f>
        <v>7</v>
      </c>
      <c r="P2472">
        <f>WEEKDAY(tbl_salesdata[[#This Row],[Order Date]],2)</f>
        <v>6</v>
      </c>
      <c r="Q2472" t="str">
        <f>TEXT(tbl_salesdata[[#This Row],[Order Date]],"dddd")</f>
        <v>Saturday</v>
      </c>
      <c r="R2472" t="str">
        <f>IF(tbl_salesdata[[#This Row],[Weekdaynum]]&gt;5,"Yes","No")</f>
        <v>Yes</v>
      </c>
    </row>
    <row r="2473" spans="1:18" hidden="1" x14ac:dyDescent="0.35">
      <c r="A2473">
        <v>980396163</v>
      </c>
      <c r="B2473" s="3">
        <v>44243</v>
      </c>
      <c r="C2473" s="3">
        <v>44252</v>
      </c>
      <c r="D2473" t="s">
        <v>219</v>
      </c>
      <c r="E2473" t="s">
        <v>38</v>
      </c>
      <c r="F2473" t="s">
        <v>42</v>
      </c>
      <c r="G2473" t="s">
        <v>14</v>
      </c>
      <c r="H2473" t="s">
        <v>34</v>
      </c>
      <c r="I2473" s="9">
        <v>9866</v>
      </c>
      <c r="J2473" s="9">
        <v>437.2</v>
      </c>
      <c r="K2473" s="9">
        <v>263.33</v>
      </c>
      <c r="L2473" s="9">
        <f>tbl_salesdata[[#This Row],[Units Sold]]*tbl_salesdata[[#This Row],[Unit Cost]]</f>
        <v>2598013.7799999998</v>
      </c>
      <c r="M2473" s="9">
        <f>tbl_salesdata[[#This Row],[Units Sold]]*tbl_salesdata[[#This Row],[Unit Price]]</f>
        <v>4313415.2</v>
      </c>
      <c r="N2473" s="9">
        <f>tbl_salesdata[[#This Row],[Total Sales]]-tbl_salesdata[[#This Row],[Total Cost]]</f>
        <v>1715401.4200000004</v>
      </c>
      <c r="O2473">
        <f>tbl_salesdata[[#This Row],[Ship Date]]-tbl_salesdata[[#This Row],[Order Date]]</f>
        <v>9</v>
      </c>
      <c r="P2473">
        <f>WEEKDAY(tbl_salesdata[[#This Row],[Order Date]],2)</f>
        <v>2</v>
      </c>
      <c r="Q2473" t="str">
        <f>TEXT(tbl_salesdata[[#This Row],[Order Date]],"dddd")</f>
        <v>Tuesday</v>
      </c>
      <c r="R2473" t="str">
        <f>IF(tbl_salesdata[[#This Row],[Weekdaynum]]&gt;5,"Yes","No")</f>
        <v>No</v>
      </c>
    </row>
    <row r="2474" spans="1:18" x14ac:dyDescent="0.35">
      <c r="A2474">
        <v>431467282</v>
      </c>
      <c r="B2474" s="3">
        <v>43547</v>
      </c>
      <c r="C2474" s="3">
        <v>43559</v>
      </c>
      <c r="D2474" t="s">
        <v>147</v>
      </c>
      <c r="E2474" t="s">
        <v>38</v>
      </c>
      <c r="F2474" t="s">
        <v>30</v>
      </c>
      <c r="G2474" t="s">
        <v>14</v>
      </c>
      <c r="H2474" t="s">
        <v>19</v>
      </c>
      <c r="I2474" s="9">
        <v>9612</v>
      </c>
      <c r="J2474" s="9">
        <v>81.73</v>
      </c>
      <c r="K2474" s="9">
        <v>56.67</v>
      </c>
      <c r="L2474" s="9">
        <f>tbl_salesdata[[#This Row],[Units Sold]]*tbl_salesdata[[#This Row],[Unit Cost]]</f>
        <v>544712.04</v>
      </c>
      <c r="M2474" s="9">
        <f>tbl_salesdata[[#This Row],[Units Sold]]*tbl_salesdata[[#This Row],[Unit Price]]</f>
        <v>785588.76</v>
      </c>
      <c r="N2474" s="9">
        <f>tbl_salesdata[[#This Row],[Total Sales]]-tbl_salesdata[[#This Row],[Total Cost]]</f>
        <v>240876.71999999997</v>
      </c>
      <c r="O2474">
        <f>tbl_salesdata[[#This Row],[Ship Date]]-tbl_salesdata[[#This Row],[Order Date]]</f>
        <v>12</v>
      </c>
      <c r="P2474">
        <f>WEEKDAY(tbl_salesdata[[#This Row],[Order Date]],2)</f>
        <v>6</v>
      </c>
      <c r="Q2474" t="str">
        <f>TEXT(tbl_salesdata[[#This Row],[Order Date]],"dddd")</f>
        <v>Saturday</v>
      </c>
      <c r="R2474" t="str">
        <f>IF(tbl_salesdata[[#This Row],[Weekdaynum]]&gt;5,"Yes","No")</f>
        <v>Yes</v>
      </c>
    </row>
    <row r="2475" spans="1:18" hidden="1" x14ac:dyDescent="0.35">
      <c r="A2475">
        <v>388728320</v>
      </c>
      <c r="B2475" s="3">
        <v>43921</v>
      </c>
      <c r="C2475" s="3">
        <v>43938</v>
      </c>
      <c r="D2475" t="s">
        <v>35</v>
      </c>
      <c r="E2475" t="s">
        <v>21</v>
      </c>
      <c r="F2475" t="s">
        <v>17</v>
      </c>
      <c r="G2475" t="s">
        <v>18</v>
      </c>
      <c r="H2475" t="s">
        <v>19</v>
      </c>
      <c r="I2475" s="9">
        <v>2203</v>
      </c>
      <c r="J2475" s="9">
        <v>152.58000000000001</v>
      </c>
      <c r="K2475" s="9">
        <v>97.44</v>
      </c>
      <c r="L2475" s="9">
        <f>tbl_salesdata[[#This Row],[Units Sold]]*tbl_salesdata[[#This Row],[Unit Cost]]</f>
        <v>214660.32</v>
      </c>
      <c r="M2475" s="9">
        <f>tbl_salesdata[[#This Row],[Units Sold]]*tbl_salesdata[[#This Row],[Unit Price]]</f>
        <v>336133.74000000005</v>
      </c>
      <c r="N2475" s="9">
        <f>tbl_salesdata[[#This Row],[Total Sales]]-tbl_salesdata[[#This Row],[Total Cost]]</f>
        <v>121473.42000000004</v>
      </c>
      <c r="O2475">
        <f>tbl_salesdata[[#This Row],[Ship Date]]-tbl_salesdata[[#This Row],[Order Date]]</f>
        <v>17</v>
      </c>
      <c r="P2475">
        <f>WEEKDAY(tbl_salesdata[[#This Row],[Order Date]],2)</f>
        <v>2</v>
      </c>
      <c r="Q2475" t="str">
        <f>TEXT(tbl_salesdata[[#This Row],[Order Date]],"dddd")</f>
        <v>Tuesday</v>
      </c>
      <c r="R2475" t="str">
        <f>IF(tbl_salesdata[[#This Row],[Weekdaynum]]&gt;5,"Yes","No")</f>
        <v>No</v>
      </c>
    </row>
    <row r="2476" spans="1:18" hidden="1" x14ac:dyDescent="0.35">
      <c r="A2476">
        <v>588096272</v>
      </c>
      <c r="B2476" s="3">
        <v>43447</v>
      </c>
      <c r="C2476" s="3">
        <v>43457</v>
      </c>
      <c r="D2476" t="s">
        <v>78</v>
      </c>
      <c r="E2476" t="s">
        <v>24</v>
      </c>
      <c r="F2476" t="s">
        <v>33</v>
      </c>
      <c r="G2476" t="s">
        <v>14</v>
      </c>
      <c r="H2476" t="s">
        <v>26</v>
      </c>
      <c r="I2476" s="9">
        <v>9611</v>
      </c>
      <c r="J2476" s="9">
        <v>109.28</v>
      </c>
      <c r="K2476" s="9">
        <v>35.840000000000003</v>
      </c>
      <c r="L2476" s="9">
        <f>tbl_salesdata[[#This Row],[Units Sold]]*tbl_salesdata[[#This Row],[Unit Cost]]</f>
        <v>344458.24000000005</v>
      </c>
      <c r="M2476" s="9">
        <f>tbl_salesdata[[#This Row],[Units Sold]]*tbl_salesdata[[#This Row],[Unit Price]]</f>
        <v>1050290.08</v>
      </c>
      <c r="N2476" s="9">
        <f>tbl_salesdata[[#This Row],[Total Sales]]-tbl_salesdata[[#This Row],[Total Cost]]</f>
        <v>705831.84000000008</v>
      </c>
      <c r="O2476">
        <f>tbl_salesdata[[#This Row],[Ship Date]]-tbl_salesdata[[#This Row],[Order Date]]</f>
        <v>10</v>
      </c>
      <c r="P2476">
        <f>WEEKDAY(tbl_salesdata[[#This Row],[Order Date]],2)</f>
        <v>4</v>
      </c>
      <c r="Q2476" t="str">
        <f>TEXT(tbl_salesdata[[#This Row],[Order Date]],"dddd")</f>
        <v>Thursday</v>
      </c>
      <c r="R2476" t="str">
        <f>IF(tbl_salesdata[[#This Row],[Weekdaynum]]&gt;5,"Yes","No")</f>
        <v>No</v>
      </c>
    </row>
    <row r="2477" spans="1:18" hidden="1" x14ac:dyDescent="0.35">
      <c r="A2477">
        <v>452559745</v>
      </c>
      <c r="B2477" s="3">
        <v>43177</v>
      </c>
      <c r="C2477" s="3">
        <v>43189</v>
      </c>
      <c r="D2477" t="s">
        <v>203</v>
      </c>
      <c r="E2477" t="s">
        <v>21</v>
      </c>
      <c r="F2477" t="s">
        <v>68</v>
      </c>
      <c r="G2477" t="s">
        <v>18</v>
      </c>
      <c r="H2477" t="s">
        <v>26</v>
      </c>
      <c r="I2477" s="9">
        <v>1340</v>
      </c>
      <c r="J2477" s="9">
        <v>154.06</v>
      </c>
      <c r="K2477" s="9">
        <v>90.93</v>
      </c>
      <c r="L2477" s="9">
        <f>tbl_salesdata[[#This Row],[Units Sold]]*tbl_salesdata[[#This Row],[Unit Cost]]</f>
        <v>121846.20000000001</v>
      </c>
      <c r="M2477" s="9">
        <f>tbl_salesdata[[#This Row],[Units Sold]]*tbl_salesdata[[#This Row],[Unit Price]]</f>
        <v>206440.4</v>
      </c>
      <c r="N2477" s="9">
        <f>tbl_salesdata[[#This Row],[Total Sales]]-tbl_salesdata[[#This Row],[Total Cost]]</f>
        <v>84594.199999999983</v>
      </c>
      <c r="O2477">
        <f>tbl_salesdata[[#This Row],[Ship Date]]-tbl_salesdata[[#This Row],[Order Date]]</f>
        <v>12</v>
      </c>
      <c r="P2477">
        <f>WEEKDAY(tbl_salesdata[[#This Row],[Order Date]],2)</f>
        <v>7</v>
      </c>
      <c r="Q2477" t="str">
        <f>TEXT(tbl_salesdata[[#This Row],[Order Date]],"dddd")</f>
        <v>Sunday</v>
      </c>
      <c r="R2477" t="str">
        <f>IF(tbl_salesdata[[#This Row],[Weekdaynum]]&gt;5,"Yes","No")</f>
        <v>Yes</v>
      </c>
    </row>
    <row r="2478" spans="1:18" hidden="1" x14ac:dyDescent="0.35">
      <c r="A2478">
        <v>921230065</v>
      </c>
      <c r="B2478" s="3">
        <v>42456</v>
      </c>
      <c r="C2478" s="3">
        <v>42472</v>
      </c>
      <c r="D2478" t="s">
        <v>107</v>
      </c>
      <c r="E2478" t="s">
        <v>21</v>
      </c>
      <c r="F2478" t="s">
        <v>13</v>
      </c>
      <c r="G2478" t="s">
        <v>18</v>
      </c>
      <c r="H2478" t="s">
        <v>15</v>
      </c>
      <c r="I2478" s="9">
        <v>1303</v>
      </c>
      <c r="J2478" s="9">
        <v>255.28</v>
      </c>
      <c r="K2478" s="9">
        <v>159.41999999999999</v>
      </c>
      <c r="L2478" s="9">
        <f>tbl_salesdata[[#This Row],[Units Sold]]*tbl_salesdata[[#This Row],[Unit Cost]]</f>
        <v>207724.25999999998</v>
      </c>
      <c r="M2478" s="9">
        <f>tbl_salesdata[[#This Row],[Units Sold]]*tbl_salesdata[[#This Row],[Unit Price]]</f>
        <v>332629.84000000003</v>
      </c>
      <c r="N2478" s="9">
        <f>tbl_salesdata[[#This Row],[Total Sales]]-tbl_salesdata[[#This Row],[Total Cost]]</f>
        <v>124905.58000000005</v>
      </c>
      <c r="O2478">
        <f>tbl_salesdata[[#This Row],[Ship Date]]-tbl_salesdata[[#This Row],[Order Date]]</f>
        <v>16</v>
      </c>
      <c r="P2478">
        <f>WEEKDAY(tbl_salesdata[[#This Row],[Order Date]],2)</f>
        <v>7</v>
      </c>
      <c r="Q2478" t="str">
        <f>TEXT(tbl_salesdata[[#This Row],[Order Date]],"dddd")</f>
        <v>Sunday</v>
      </c>
      <c r="R2478" t="str">
        <f>IF(tbl_salesdata[[#This Row],[Weekdaynum]]&gt;5,"Yes","No")</f>
        <v>Yes</v>
      </c>
    </row>
    <row r="2479" spans="1:18" hidden="1" x14ac:dyDescent="0.35">
      <c r="A2479">
        <v>303531062</v>
      </c>
      <c r="B2479" s="3">
        <v>42709</v>
      </c>
      <c r="C2479" s="3">
        <v>42721</v>
      </c>
      <c r="D2479" t="s">
        <v>64</v>
      </c>
      <c r="E2479" t="s">
        <v>29</v>
      </c>
      <c r="F2479" t="s">
        <v>56</v>
      </c>
      <c r="G2479" t="s">
        <v>18</v>
      </c>
      <c r="H2479" t="s">
        <v>34</v>
      </c>
      <c r="I2479" s="9">
        <v>441</v>
      </c>
      <c r="J2479" s="9">
        <v>9.33</v>
      </c>
      <c r="K2479" s="9">
        <v>6.92</v>
      </c>
      <c r="L2479" s="9">
        <f>tbl_salesdata[[#This Row],[Units Sold]]*tbl_salesdata[[#This Row],[Unit Cost]]</f>
        <v>3051.72</v>
      </c>
      <c r="M2479" s="9">
        <f>tbl_salesdata[[#This Row],[Units Sold]]*tbl_salesdata[[#This Row],[Unit Price]]</f>
        <v>4114.53</v>
      </c>
      <c r="N2479" s="9">
        <f>tbl_salesdata[[#This Row],[Total Sales]]-tbl_salesdata[[#This Row],[Total Cost]]</f>
        <v>1062.81</v>
      </c>
      <c r="O2479">
        <f>tbl_salesdata[[#This Row],[Ship Date]]-tbl_salesdata[[#This Row],[Order Date]]</f>
        <v>12</v>
      </c>
      <c r="P2479">
        <f>WEEKDAY(tbl_salesdata[[#This Row],[Order Date]],2)</f>
        <v>1</v>
      </c>
      <c r="Q2479" t="str">
        <f>TEXT(tbl_salesdata[[#This Row],[Order Date]],"dddd")</f>
        <v>Monday</v>
      </c>
      <c r="R2479" t="str">
        <f>IF(tbl_salesdata[[#This Row],[Weekdaynum]]&gt;5,"Yes","No")</f>
        <v>No</v>
      </c>
    </row>
    <row r="2480" spans="1:18" x14ac:dyDescent="0.35">
      <c r="A2480">
        <v>499593245</v>
      </c>
      <c r="B2480" s="3">
        <v>43519</v>
      </c>
      <c r="C2480" s="3">
        <v>43535</v>
      </c>
      <c r="D2480" t="s">
        <v>88</v>
      </c>
      <c r="E2480" t="s">
        <v>38</v>
      </c>
      <c r="F2480" t="s">
        <v>30</v>
      </c>
      <c r="G2480" t="s">
        <v>14</v>
      </c>
      <c r="H2480" t="s">
        <v>34</v>
      </c>
      <c r="I2480" s="9">
        <v>9598</v>
      </c>
      <c r="J2480" s="9">
        <v>81.73</v>
      </c>
      <c r="K2480" s="9">
        <v>56.67</v>
      </c>
      <c r="L2480" s="9">
        <f>tbl_salesdata[[#This Row],[Units Sold]]*tbl_salesdata[[#This Row],[Unit Cost]]</f>
        <v>543918.66</v>
      </c>
      <c r="M2480" s="9">
        <f>tbl_salesdata[[#This Row],[Units Sold]]*tbl_salesdata[[#This Row],[Unit Price]]</f>
        <v>784444.54</v>
      </c>
      <c r="N2480" s="9">
        <f>tbl_salesdata[[#This Row],[Total Sales]]-tbl_salesdata[[#This Row],[Total Cost]]</f>
        <v>240525.88</v>
      </c>
      <c r="O2480">
        <f>tbl_salesdata[[#This Row],[Ship Date]]-tbl_salesdata[[#This Row],[Order Date]]</f>
        <v>16</v>
      </c>
      <c r="P2480">
        <f>WEEKDAY(tbl_salesdata[[#This Row],[Order Date]],2)</f>
        <v>6</v>
      </c>
      <c r="Q2480" t="str">
        <f>TEXT(tbl_salesdata[[#This Row],[Order Date]],"dddd")</f>
        <v>Saturday</v>
      </c>
      <c r="R2480" t="str">
        <f>IF(tbl_salesdata[[#This Row],[Weekdaynum]]&gt;5,"Yes","No")</f>
        <v>Yes</v>
      </c>
    </row>
    <row r="2481" spans="1:18" hidden="1" x14ac:dyDescent="0.35">
      <c r="A2481">
        <v>198282897</v>
      </c>
      <c r="B2481" s="3">
        <v>43331</v>
      </c>
      <c r="C2481" s="3">
        <v>43349</v>
      </c>
      <c r="D2481" t="s">
        <v>120</v>
      </c>
      <c r="E2481" t="s">
        <v>38</v>
      </c>
      <c r="F2481" t="s">
        <v>42</v>
      </c>
      <c r="G2481" t="s">
        <v>14</v>
      </c>
      <c r="H2481" t="s">
        <v>26</v>
      </c>
      <c r="I2481" s="9">
        <v>5170</v>
      </c>
      <c r="J2481" s="9">
        <v>437.2</v>
      </c>
      <c r="K2481" s="9">
        <v>263.33</v>
      </c>
      <c r="L2481" s="9">
        <f>tbl_salesdata[[#This Row],[Units Sold]]*tbl_salesdata[[#This Row],[Unit Cost]]</f>
        <v>1361416.0999999999</v>
      </c>
      <c r="M2481" s="9">
        <f>tbl_salesdata[[#This Row],[Units Sold]]*tbl_salesdata[[#This Row],[Unit Price]]</f>
        <v>2260324</v>
      </c>
      <c r="N2481" s="9">
        <f>tbl_salesdata[[#This Row],[Total Sales]]-tbl_salesdata[[#This Row],[Total Cost]]</f>
        <v>898907.90000000014</v>
      </c>
      <c r="O2481">
        <f>tbl_salesdata[[#This Row],[Ship Date]]-tbl_salesdata[[#This Row],[Order Date]]</f>
        <v>18</v>
      </c>
      <c r="P2481">
        <f>WEEKDAY(tbl_salesdata[[#This Row],[Order Date]],2)</f>
        <v>7</v>
      </c>
      <c r="Q2481" t="str">
        <f>TEXT(tbl_salesdata[[#This Row],[Order Date]],"dddd")</f>
        <v>Sunday</v>
      </c>
      <c r="R2481" t="str">
        <f>IF(tbl_salesdata[[#This Row],[Weekdaynum]]&gt;5,"Yes","No")</f>
        <v>Yes</v>
      </c>
    </row>
    <row r="2482" spans="1:18" hidden="1" x14ac:dyDescent="0.35">
      <c r="A2482">
        <v>831143891</v>
      </c>
      <c r="B2482" s="3">
        <v>42499</v>
      </c>
      <c r="C2482" s="3">
        <v>42508</v>
      </c>
      <c r="D2482" t="s">
        <v>117</v>
      </c>
      <c r="E2482" t="s">
        <v>21</v>
      </c>
      <c r="F2482" t="s">
        <v>56</v>
      </c>
      <c r="G2482" t="s">
        <v>14</v>
      </c>
      <c r="H2482" t="s">
        <v>15</v>
      </c>
      <c r="I2482" s="9">
        <v>2802</v>
      </c>
      <c r="J2482" s="9">
        <v>9.33</v>
      </c>
      <c r="K2482" s="9">
        <v>6.92</v>
      </c>
      <c r="L2482" s="9">
        <f>tbl_salesdata[[#This Row],[Units Sold]]*tbl_salesdata[[#This Row],[Unit Cost]]</f>
        <v>19389.84</v>
      </c>
      <c r="M2482" s="9">
        <f>tbl_salesdata[[#This Row],[Units Sold]]*tbl_salesdata[[#This Row],[Unit Price]]</f>
        <v>26142.66</v>
      </c>
      <c r="N2482" s="9">
        <f>tbl_salesdata[[#This Row],[Total Sales]]-tbl_salesdata[[#This Row],[Total Cost]]</f>
        <v>6752.82</v>
      </c>
      <c r="O2482">
        <f>tbl_salesdata[[#This Row],[Ship Date]]-tbl_salesdata[[#This Row],[Order Date]]</f>
        <v>9</v>
      </c>
      <c r="P2482">
        <f>WEEKDAY(tbl_salesdata[[#This Row],[Order Date]],2)</f>
        <v>1</v>
      </c>
      <c r="Q2482" t="str">
        <f>TEXT(tbl_salesdata[[#This Row],[Order Date]],"dddd")</f>
        <v>Monday</v>
      </c>
      <c r="R2482" t="str">
        <f>IF(tbl_salesdata[[#This Row],[Weekdaynum]]&gt;5,"Yes","No")</f>
        <v>No</v>
      </c>
    </row>
    <row r="2483" spans="1:18" hidden="1" x14ac:dyDescent="0.35">
      <c r="A2483">
        <v>618455874</v>
      </c>
      <c r="B2483" s="3">
        <v>44204</v>
      </c>
      <c r="C2483" s="3">
        <v>44206</v>
      </c>
      <c r="D2483" t="s">
        <v>58</v>
      </c>
      <c r="E2483" t="s">
        <v>29</v>
      </c>
      <c r="F2483" t="s">
        <v>40</v>
      </c>
      <c r="G2483" t="s">
        <v>18</v>
      </c>
      <c r="H2483" t="s">
        <v>26</v>
      </c>
      <c r="I2483" s="9">
        <v>3692</v>
      </c>
      <c r="J2483" s="9">
        <v>651.21</v>
      </c>
      <c r="K2483" s="9">
        <v>524.96</v>
      </c>
      <c r="L2483" s="9">
        <f>tbl_salesdata[[#This Row],[Units Sold]]*tbl_salesdata[[#This Row],[Unit Cost]]</f>
        <v>1938152.32</v>
      </c>
      <c r="M2483" s="9">
        <f>tbl_salesdata[[#This Row],[Units Sold]]*tbl_salesdata[[#This Row],[Unit Price]]</f>
        <v>2404267.3200000003</v>
      </c>
      <c r="N2483" s="9">
        <f>tbl_salesdata[[#This Row],[Total Sales]]-tbl_salesdata[[#This Row],[Total Cost]]</f>
        <v>466115.00000000023</v>
      </c>
      <c r="O2483">
        <f>tbl_salesdata[[#This Row],[Ship Date]]-tbl_salesdata[[#This Row],[Order Date]]</f>
        <v>2</v>
      </c>
      <c r="P2483">
        <f>WEEKDAY(tbl_salesdata[[#This Row],[Order Date]],2)</f>
        <v>5</v>
      </c>
      <c r="Q2483" t="str">
        <f>TEXT(tbl_salesdata[[#This Row],[Order Date]],"dddd")</f>
        <v>Friday</v>
      </c>
      <c r="R2483" t="str">
        <f>IF(tbl_salesdata[[#This Row],[Weekdaynum]]&gt;5,"Yes","No")</f>
        <v>No</v>
      </c>
    </row>
    <row r="2484" spans="1:18" hidden="1" x14ac:dyDescent="0.35">
      <c r="A2484">
        <v>471205174</v>
      </c>
      <c r="B2484" s="3">
        <v>42008</v>
      </c>
      <c r="C2484" s="3">
        <v>42020</v>
      </c>
      <c r="D2484" t="s">
        <v>133</v>
      </c>
      <c r="E2484" t="s">
        <v>38</v>
      </c>
      <c r="F2484" t="s">
        <v>76</v>
      </c>
      <c r="G2484" t="s">
        <v>14</v>
      </c>
      <c r="H2484" t="s">
        <v>26</v>
      </c>
      <c r="I2484" s="9">
        <v>8937</v>
      </c>
      <c r="J2484" s="9">
        <v>668.27</v>
      </c>
      <c r="K2484" s="9">
        <v>502.54</v>
      </c>
      <c r="L2484" s="9">
        <f>tbl_salesdata[[#This Row],[Units Sold]]*tbl_salesdata[[#This Row],[Unit Cost]]</f>
        <v>4491199.9800000004</v>
      </c>
      <c r="M2484" s="9">
        <f>tbl_salesdata[[#This Row],[Units Sold]]*tbl_salesdata[[#This Row],[Unit Price]]</f>
        <v>5972328.9900000002</v>
      </c>
      <c r="N2484" s="9">
        <f>tbl_salesdata[[#This Row],[Total Sales]]-tbl_salesdata[[#This Row],[Total Cost]]</f>
        <v>1481129.0099999998</v>
      </c>
      <c r="O2484">
        <f>tbl_salesdata[[#This Row],[Ship Date]]-tbl_salesdata[[#This Row],[Order Date]]</f>
        <v>12</v>
      </c>
      <c r="P2484">
        <f>WEEKDAY(tbl_salesdata[[#This Row],[Order Date]],2)</f>
        <v>7</v>
      </c>
      <c r="Q2484" t="str">
        <f>TEXT(tbl_salesdata[[#This Row],[Order Date]],"dddd")</f>
        <v>Sunday</v>
      </c>
      <c r="R2484" t="str">
        <f>IF(tbl_salesdata[[#This Row],[Weekdaynum]]&gt;5,"Yes","No")</f>
        <v>Yes</v>
      </c>
    </row>
    <row r="2485" spans="1:18" hidden="1" x14ac:dyDescent="0.35">
      <c r="A2485">
        <v>470690619</v>
      </c>
      <c r="B2485" s="3">
        <v>44447</v>
      </c>
      <c r="C2485" s="3">
        <v>44468</v>
      </c>
      <c r="D2485" t="s">
        <v>170</v>
      </c>
      <c r="E2485" t="s">
        <v>12</v>
      </c>
      <c r="F2485" t="s">
        <v>13</v>
      </c>
      <c r="G2485" t="s">
        <v>14</v>
      </c>
      <c r="H2485" t="s">
        <v>26</v>
      </c>
      <c r="I2485" s="9">
        <v>6669</v>
      </c>
      <c r="J2485" s="9">
        <v>255.28</v>
      </c>
      <c r="K2485" s="9">
        <v>159.41999999999999</v>
      </c>
      <c r="L2485" s="9">
        <f>tbl_salesdata[[#This Row],[Units Sold]]*tbl_salesdata[[#This Row],[Unit Cost]]</f>
        <v>1063171.98</v>
      </c>
      <c r="M2485" s="9">
        <f>tbl_salesdata[[#This Row],[Units Sold]]*tbl_salesdata[[#This Row],[Unit Price]]</f>
        <v>1702462.32</v>
      </c>
      <c r="N2485" s="9">
        <f>tbl_salesdata[[#This Row],[Total Sales]]-tbl_salesdata[[#This Row],[Total Cost]]</f>
        <v>639290.34000000008</v>
      </c>
      <c r="O2485">
        <f>tbl_salesdata[[#This Row],[Ship Date]]-tbl_salesdata[[#This Row],[Order Date]]</f>
        <v>21</v>
      </c>
      <c r="P2485">
        <f>WEEKDAY(tbl_salesdata[[#This Row],[Order Date]],2)</f>
        <v>3</v>
      </c>
      <c r="Q2485" t="str">
        <f>TEXT(tbl_salesdata[[#This Row],[Order Date]],"dddd")</f>
        <v>Wednesday</v>
      </c>
      <c r="R2485" t="str">
        <f>IF(tbl_salesdata[[#This Row],[Weekdaynum]]&gt;5,"Yes","No")</f>
        <v>No</v>
      </c>
    </row>
    <row r="2486" spans="1:18" hidden="1" x14ac:dyDescent="0.35">
      <c r="A2486">
        <v>318523538</v>
      </c>
      <c r="B2486" s="3">
        <v>42284</v>
      </c>
      <c r="C2486" s="3">
        <v>42305</v>
      </c>
      <c r="D2486" t="s">
        <v>55</v>
      </c>
      <c r="E2486" t="s">
        <v>21</v>
      </c>
      <c r="F2486" t="s">
        <v>25</v>
      </c>
      <c r="G2486" t="s">
        <v>14</v>
      </c>
      <c r="H2486" t="s">
        <v>15</v>
      </c>
      <c r="I2486" s="9">
        <v>7048</v>
      </c>
      <c r="J2486" s="9">
        <v>205.7</v>
      </c>
      <c r="K2486" s="9">
        <v>117.11</v>
      </c>
      <c r="L2486" s="9">
        <f>tbl_salesdata[[#This Row],[Units Sold]]*tbl_salesdata[[#This Row],[Unit Cost]]</f>
        <v>825391.28</v>
      </c>
      <c r="M2486" s="9">
        <f>tbl_salesdata[[#This Row],[Units Sold]]*tbl_salesdata[[#This Row],[Unit Price]]</f>
        <v>1449773.5999999999</v>
      </c>
      <c r="N2486" s="9">
        <f>tbl_salesdata[[#This Row],[Total Sales]]-tbl_salesdata[[#This Row],[Total Cost]]</f>
        <v>624382.31999999983</v>
      </c>
      <c r="O2486">
        <f>tbl_salesdata[[#This Row],[Ship Date]]-tbl_salesdata[[#This Row],[Order Date]]</f>
        <v>21</v>
      </c>
      <c r="P2486">
        <f>WEEKDAY(tbl_salesdata[[#This Row],[Order Date]],2)</f>
        <v>3</v>
      </c>
      <c r="Q2486" t="str">
        <f>TEXT(tbl_salesdata[[#This Row],[Order Date]],"dddd")</f>
        <v>Wednesday</v>
      </c>
      <c r="R2486" t="str">
        <f>IF(tbl_salesdata[[#This Row],[Weekdaynum]]&gt;5,"Yes","No")</f>
        <v>No</v>
      </c>
    </row>
    <row r="2487" spans="1:18" hidden="1" x14ac:dyDescent="0.35">
      <c r="A2487">
        <v>686627757</v>
      </c>
      <c r="B2487" s="3">
        <v>42565</v>
      </c>
      <c r="C2487" s="3">
        <v>42574</v>
      </c>
      <c r="D2487" t="s">
        <v>16</v>
      </c>
      <c r="E2487" t="s">
        <v>12</v>
      </c>
      <c r="F2487" t="s">
        <v>76</v>
      </c>
      <c r="G2487" t="s">
        <v>18</v>
      </c>
      <c r="H2487" t="s">
        <v>34</v>
      </c>
      <c r="I2487" s="9">
        <v>7267</v>
      </c>
      <c r="J2487" s="9">
        <v>668.27</v>
      </c>
      <c r="K2487" s="9">
        <v>502.54</v>
      </c>
      <c r="L2487" s="9">
        <f>tbl_salesdata[[#This Row],[Units Sold]]*tbl_salesdata[[#This Row],[Unit Cost]]</f>
        <v>3651958.18</v>
      </c>
      <c r="M2487" s="9">
        <f>tbl_salesdata[[#This Row],[Units Sold]]*tbl_salesdata[[#This Row],[Unit Price]]</f>
        <v>4856318.09</v>
      </c>
      <c r="N2487" s="9">
        <f>tbl_salesdata[[#This Row],[Total Sales]]-tbl_salesdata[[#This Row],[Total Cost]]</f>
        <v>1204359.9099999997</v>
      </c>
      <c r="O2487">
        <f>tbl_salesdata[[#This Row],[Ship Date]]-tbl_salesdata[[#This Row],[Order Date]]</f>
        <v>9</v>
      </c>
      <c r="P2487">
        <f>WEEKDAY(tbl_salesdata[[#This Row],[Order Date]],2)</f>
        <v>4</v>
      </c>
      <c r="Q2487" t="str">
        <f>TEXT(tbl_salesdata[[#This Row],[Order Date]],"dddd")</f>
        <v>Thursday</v>
      </c>
      <c r="R2487" t="str">
        <f>IF(tbl_salesdata[[#This Row],[Weekdaynum]]&gt;5,"Yes","No")</f>
        <v>No</v>
      </c>
    </row>
    <row r="2488" spans="1:18" hidden="1" x14ac:dyDescent="0.35">
      <c r="A2488">
        <v>967239606</v>
      </c>
      <c r="B2488" s="3">
        <v>44528</v>
      </c>
      <c r="C2488" s="3">
        <v>44537</v>
      </c>
      <c r="D2488" t="s">
        <v>132</v>
      </c>
      <c r="E2488" t="s">
        <v>38</v>
      </c>
      <c r="F2488" t="s">
        <v>40</v>
      </c>
      <c r="G2488" t="s">
        <v>14</v>
      </c>
      <c r="H2488" t="s">
        <v>34</v>
      </c>
      <c r="I2488" s="9">
        <v>6548</v>
      </c>
      <c r="J2488" s="9">
        <v>651.21</v>
      </c>
      <c r="K2488" s="9">
        <v>524.96</v>
      </c>
      <c r="L2488" s="9">
        <f>tbl_salesdata[[#This Row],[Units Sold]]*tbl_salesdata[[#This Row],[Unit Cost]]</f>
        <v>3437438.08</v>
      </c>
      <c r="M2488" s="9">
        <f>tbl_salesdata[[#This Row],[Units Sold]]*tbl_salesdata[[#This Row],[Unit Price]]</f>
        <v>4264123.08</v>
      </c>
      <c r="N2488" s="9">
        <f>tbl_salesdata[[#This Row],[Total Sales]]-tbl_salesdata[[#This Row],[Total Cost]]</f>
        <v>826685</v>
      </c>
      <c r="O2488">
        <f>tbl_salesdata[[#This Row],[Ship Date]]-tbl_salesdata[[#This Row],[Order Date]]</f>
        <v>9</v>
      </c>
      <c r="P2488">
        <f>WEEKDAY(tbl_salesdata[[#This Row],[Order Date]],2)</f>
        <v>7</v>
      </c>
      <c r="Q2488" t="str">
        <f>TEXT(tbl_salesdata[[#This Row],[Order Date]],"dddd")</f>
        <v>Sunday</v>
      </c>
      <c r="R2488" t="str">
        <f>IF(tbl_salesdata[[#This Row],[Weekdaynum]]&gt;5,"Yes","No")</f>
        <v>Yes</v>
      </c>
    </row>
    <row r="2489" spans="1:18" hidden="1" x14ac:dyDescent="0.35">
      <c r="A2489">
        <v>622907912</v>
      </c>
      <c r="B2489" s="3">
        <v>43914</v>
      </c>
      <c r="C2489" s="3">
        <v>43916</v>
      </c>
      <c r="D2489" t="s">
        <v>182</v>
      </c>
      <c r="E2489" t="s">
        <v>12</v>
      </c>
      <c r="F2489" t="s">
        <v>22</v>
      </c>
      <c r="G2489" t="s">
        <v>18</v>
      </c>
      <c r="H2489" t="s">
        <v>34</v>
      </c>
      <c r="I2489" s="9">
        <v>1148</v>
      </c>
      <c r="J2489" s="9">
        <v>47.45</v>
      </c>
      <c r="K2489" s="9">
        <v>31.79</v>
      </c>
      <c r="L2489" s="9">
        <f>tbl_salesdata[[#This Row],[Units Sold]]*tbl_salesdata[[#This Row],[Unit Cost]]</f>
        <v>36494.92</v>
      </c>
      <c r="M2489" s="9">
        <f>tbl_salesdata[[#This Row],[Units Sold]]*tbl_salesdata[[#This Row],[Unit Price]]</f>
        <v>54472.600000000006</v>
      </c>
      <c r="N2489" s="9">
        <f>tbl_salesdata[[#This Row],[Total Sales]]-tbl_salesdata[[#This Row],[Total Cost]]</f>
        <v>17977.680000000008</v>
      </c>
      <c r="O2489">
        <f>tbl_salesdata[[#This Row],[Ship Date]]-tbl_salesdata[[#This Row],[Order Date]]</f>
        <v>2</v>
      </c>
      <c r="P2489">
        <f>WEEKDAY(tbl_salesdata[[#This Row],[Order Date]],2)</f>
        <v>2</v>
      </c>
      <c r="Q2489" t="str">
        <f>TEXT(tbl_salesdata[[#This Row],[Order Date]],"dddd")</f>
        <v>Tuesday</v>
      </c>
      <c r="R2489" t="str">
        <f>IF(tbl_salesdata[[#This Row],[Weekdaynum]]&gt;5,"Yes","No")</f>
        <v>No</v>
      </c>
    </row>
    <row r="2490" spans="1:18" hidden="1" x14ac:dyDescent="0.35">
      <c r="A2490">
        <v>536494004</v>
      </c>
      <c r="B2490" s="3">
        <v>43742</v>
      </c>
      <c r="C2490" s="3">
        <v>43745</v>
      </c>
      <c r="D2490" t="s">
        <v>61</v>
      </c>
      <c r="E2490" t="s">
        <v>12</v>
      </c>
      <c r="F2490" t="s">
        <v>76</v>
      </c>
      <c r="G2490" t="s">
        <v>18</v>
      </c>
      <c r="H2490" t="s">
        <v>26</v>
      </c>
      <c r="I2490" s="9">
        <v>9353</v>
      </c>
      <c r="J2490" s="9">
        <v>668.27</v>
      </c>
      <c r="K2490" s="9">
        <v>502.54</v>
      </c>
      <c r="L2490" s="9">
        <f>tbl_salesdata[[#This Row],[Units Sold]]*tbl_salesdata[[#This Row],[Unit Cost]]</f>
        <v>4700256.62</v>
      </c>
      <c r="M2490" s="9">
        <f>tbl_salesdata[[#This Row],[Units Sold]]*tbl_salesdata[[#This Row],[Unit Price]]</f>
        <v>6250329.3099999996</v>
      </c>
      <c r="N2490" s="9">
        <f>tbl_salesdata[[#This Row],[Total Sales]]-tbl_salesdata[[#This Row],[Total Cost]]</f>
        <v>1550072.6899999995</v>
      </c>
      <c r="O2490">
        <f>tbl_salesdata[[#This Row],[Ship Date]]-tbl_salesdata[[#This Row],[Order Date]]</f>
        <v>3</v>
      </c>
      <c r="P2490">
        <f>WEEKDAY(tbl_salesdata[[#This Row],[Order Date]],2)</f>
        <v>5</v>
      </c>
      <c r="Q2490" t="str">
        <f>TEXT(tbl_salesdata[[#This Row],[Order Date]],"dddd")</f>
        <v>Friday</v>
      </c>
      <c r="R2490" t="str">
        <f>IF(tbl_salesdata[[#This Row],[Weekdaynum]]&gt;5,"Yes","No")</f>
        <v>No</v>
      </c>
    </row>
    <row r="2491" spans="1:18" x14ac:dyDescent="0.35">
      <c r="A2491">
        <v>595496594</v>
      </c>
      <c r="B2491" s="3">
        <v>44128</v>
      </c>
      <c r="C2491" s="3">
        <v>44142</v>
      </c>
      <c r="D2491" t="s">
        <v>49</v>
      </c>
      <c r="E2491" t="s">
        <v>21</v>
      </c>
      <c r="F2491" t="s">
        <v>30</v>
      </c>
      <c r="G2491" t="s">
        <v>18</v>
      </c>
      <c r="H2491" t="s">
        <v>34</v>
      </c>
      <c r="I2491" s="9">
        <v>9530</v>
      </c>
      <c r="J2491" s="9">
        <v>81.73</v>
      </c>
      <c r="K2491" s="9">
        <v>56.67</v>
      </c>
      <c r="L2491" s="9">
        <f>tbl_salesdata[[#This Row],[Units Sold]]*tbl_salesdata[[#This Row],[Unit Cost]]</f>
        <v>540065.1</v>
      </c>
      <c r="M2491" s="9">
        <f>tbl_salesdata[[#This Row],[Units Sold]]*tbl_salesdata[[#This Row],[Unit Price]]</f>
        <v>778886.9</v>
      </c>
      <c r="N2491" s="9">
        <f>tbl_salesdata[[#This Row],[Total Sales]]-tbl_salesdata[[#This Row],[Total Cost]]</f>
        <v>238821.80000000005</v>
      </c>
      <c r="O2491">
        <f>tbl_salesdata[[#This Row],[Ship Date]]-tbl_salesdata[[#This Row],[Order Date]]</f>
        <v>14</v>
      </c>
      <c r="P2491">
        <f>WEEKDAY(tbl_salesdata[[#This Row],[Order Date]],2)</f>
        <v>6</v>
      </c>
      <c r="Q2491" t="str">
        <f>TEXT(tbl_salesdata[[#This Row],[Order Date]],"dddd")</f>
        <v>Saturday</v>
      </c>
      <c r="R2491" t="str">
        <f>IF(tbl_salesdata[[#This Row],[Weekdaynum]]&gt;5,"Yes","No")</f>
        <v>Yes</v>
      </c>
    </row>
    <row r="2492" spans="1:18" hidden="1" x14ac:dyDescent="0.35">
      <c r="A2492">
        <v>970427358</v>
      </c>
      <c r="B2492" s="3">
        <v>44860</v>
      </c>
      <c r="C2492" s="3">
        <v>44880</v>
      </c>
      <c r="D2492" t="s">
        <v>129</v>
      </c>
      <c r="E2492" t="s">
        <v>21</v>
      </c>
      <c r="F2492" t="s">
        <v>47</v>
      </c>
      <c r="G2492" t="s">
        <v>18</v>
      </c>
      <c r="H2492" t="s">
        <v>34</v>
      </c>
      <c r="I2492" s="9">
        <v>9875</v>
      </c>
      <c r="J2492" s="9">
        <v>421.89</v>
      </c>
      <c r="K2492" s="9">
        <v>364.69</v>
      </c>
      <c r="L2492" s="9">
        <f>tbl_salesdata[[#This Row],[Units Sold]]*tbl_salesdata[[#This Row],[Unit Cost]]</f>
        <v>3601313.75</v>
      </c>
      <c r="M2492" s="9">
        <f>tbl_salesdata[[#This Row],[Units Sold]]*tbl_salesdata[[#This Row],[Unit Price]]</f>
        <v>4166163.75</v>
      </c>
      <c r="N2492" s="9">
        <f>tbl_salesdata[[#This Row],[Total Sales]]-tbl_salesdata[[#This Row],[Total Cost]]</f>
        <v>564850</v>
      </c>
      <c r="O2492">
        <f>tbl_salesdata[[#This Row],[Ship Date]]-tbl_salesdata[[#This Row],[Order Date]]</f>
        <v>20</v>
      </c>
      <c r="P2492">
        <f>WEEKDAY(tbl_salesdata[[#This Row],[Order Date]],2)</f>
        <v>3</v>
      </c>
      <c r="Q2492" t="str">
        <f>TEXT(tbl_salesdata[[#This Row],[Order Date]],"dddd")</f>
        <v>Wednesday</v>
      </c>
      <c r="R2492" t="str">
        <f>IF(tbl_salesdata[[#This Row],[Weekdaynum]]&gt;5,"Yes","No")</f>
        <v>No</v>
      </c>
    </row>
    <row r="2493" spans="1:18" hidden="1" x14ac:dyDescent="0.35">
      <c r="A2493">
        <v>908059775</v>
      </c>
      <c r="B2493" s="3">
        <v>42208</v>
      </c>
      <c r="C2493" s="3">
        <v>42224</v>
      </c>
      <c r="D2493" t="s">
        <v>183</v>
      </c>
      <c r="E2493" t="s">
        <v>24</v>
      </c>
      <c r="F2493" t="s">
        <v>56</v>
      </c>
      <c r="G2493" t="s">
        <v>18</v>
      </c>
      <c r="H2493" t="s">
        <v>26</v>
      </c>
      <c r="I2493" s="9">
        <v>3921</v>
      </c>
      <c r="J2493" s="9">
        <v>9.33</v>
      </c>
      <c r="K2493" s="9">
        <v>6.92</v>
      </c>
      <c r="L2493" s="9">
        <f>tbl_salesdata[[#This Row],[Units Sold]]*tbl_salesdata[[#This Row],[Unit Cost]]</f>
        <v>27133.32</v>
      </c>
      <c r="M2493" s="9">
        <f>tbl_salesdata[[#This Row],[Units Sold]]*tbl_salesdata[[#This Row],[Unit Price]]</f>
        <v>36582.93</v>
      </c>
      <c r="N2493" s="9">
        <f>tbl_salesdata[[#This Row],[Total Sales]]-tbl_salesdata[[#This Row],[Total Cost]]</f>
        <v>9449.61</v>
      </c>
      <c r="O2493">
        <f>tbl_salesdata[[#This Row],[Ship Date]]-tbl_salesdata[[#This Row],[Order Date]]</f>
        <v>16</v>
      </c>
      <c r="P2493">
        <f>WEEKDAY(tbl_salesdata[[#This Row],[Order Date]],2)</f>
        <v>4</v>
      </c>
      <c r="Q2493" t="str">
        <f>TEXT(tbl_salesdata[[#This Row],[Order Date]],"dddd")</f>
        <v>Thursday</v>
      </c>
      <c r="R2493" t="str">
        <f>IF(tbl_salesdata[[#This Row],[Weekdaynum]]&gt;5,"Yes","No")</f>
        <v>No</v>
      </c>
    </row>
    <row r="2494" spans="1:18" hidden="1" x14ac:dyDescent="0.35">
      <c r="A2494">
        <v>838180291</v>
      </c>
      <c r="B2494" s="3">
        <v>42807</v>
      </c>
      <c r="C2494" s="3">
        <v>42818</v>
      </c>
      <c r="D2494" t="s">
        <v>16</v>
      </c>
      <c r="E2494" t="s">
        <v>12</v>
      </c>
      <c r="F2494" t="s">
        <v>68</v>
      </c>
      <c r="G2494" t="s">
        <v>14</v>
      </c>
      <c r="H2494" t="s">
        <v>34</v>
      </c>
      <c r="I2494" s="9">
        <v>5029</v>
      </c>
      <c r="J2494" s="9">
        <v>154.06</v>
      </c>
      <c r="K2494" s="9">
        <v>90.93</v>
      </c>
      <c r="L2494" s="9">
        <f>tbl_salesdata[[#This Row],[Units Sold]]*tbl_salesdata[[#This Row],[Unit Cost]]</f>
        <v>457286.97000000003</v>
      </c>
      <c r="M2494" s="9">
        <f>tbl_salesdata[[#This Row],[Units Sold]]*tbl_salesdata[[#This Row],[Unit Price]]</f>
        <v>774767.74</v>
      </c>
      <c r="N2494" s="9">
        <f>tbl_salesdata[[#This Row],[Total Sales]]-tbl_salesdata[[#This Row],[Total Cost]]</f>
        <v>317480.76999999996</v>
      </c>
      <c r="O2494">
        <f>tbl_salesdata[[#This Row],[Ship Date]]-tbl_salesdata[[#This Row],[Order Date]]</f>
        <v>11</v>
      </c>
      <c r="P2494">
        <f>WEEKDAY(tbl_salesdata[[#This Row],[Order Date]],2)</f>
        <v>1</v>
      </c>
      <c r="Q2494" t="str">
        <f>TEXT(tbl_salesdata[[#This Row],[Order Date]],"dddd")</f>
        <v>Monday</v>
      </c>
      <c r="R2494" t="str">
        <f>IF(tbl_salesdata[[#This Row],[Weekdaynum]]&gt;5,"Yes","No")</f>
        <v>No</v>
      </c>
    </row>
    <row r="2495" spans="1:18" hidden="1" x14ac:dyDescent="0.35">
      <c r="A2495">
        <v>195212733</v>
      </c>
      <c r="B2495" s="3">
        <v>43664</v>
      </c>
      <c r="C2495" s="3">
        <v>43679</v>
      </c>
      <c r="D2495" t="s">
        <v>55</v>
      </c>
      <c r="E2495" t="s">
        <v>21</v>
      </c>
      <c r="F2495" t="s">
        <v>25</v>
      </c>
      <c r="G2495" t="s">
        <v>18</v>
      </c>
      <c r="H2495" t="s">
        <v>34</v>
      </c>
      <c r="I2495" s="9">
        <v>6641</v>
      </c>
      <c r="J2495" s="9">
        <v>205.7</v>
      </c>
      <c r="K2495" s="9">
        <v>117.11</v>
      </c>
      <c r="L2495" s="9">
        <f>tbl_salesdata[[#This Row],[Units Sold]]*tbl_salesdata[[#This Row],[Unit Cost]]</f>
        <v>777727.51</v>
      </c>
      <c r="M2495" s="9">
        <f>tbl_salesdata[[#This Row],[Units Sold]]*tbl_salesdata[[#This Row],[Unit Price]]</f>
        <v>1366053.7</v>
      </c>
      <c r="N2495" s="9">
        <f>tbl_salesdata[[#This Row],[Total Sales]]-tbl_salesdata[[#This Row],[Total Cost]]</f>
        <v>588326.18999999994</v>
      </c>
      <c r="O2495">
        <f>tbl_salesdata[[#This Row],[Ship Date]]-tbl_salesdata[[#This Row],[Order Date]]</f>
        <v>15</v>
      </c>
      <c r="P2495">
        <f>WEEKDAY(tbl_salesdata[[#This Row],[Order Date]],2)</f>
        <v>4</v>
      </c>
      <c r="Q2495" t="str">
        <f>TEXT(tbl_salesdata[[#This Row],[Order Date]],"dddd")</f>
        <v>Thursday</v>
      </c>
      <c r="R2495" t="str">
        <f>IF(tbl_salesdata[[#This Row],[Weekdaynum]]&gt;5,"Yes","No")</f>
        <v>No</v>
      </c>
    </row>
    <row r="2496" spans="1:18" hidden="1" x14ac:dyDescent="0.35">
      <c r="A2496">
        <v>733893430</v>
      </c>
      <c r="B2496" s="3">
        <v>44209</v>
      </c>
      <c r="C2496" s="3">
        <v>44211</v>
      </c>
      <c r="D2496" t="s">
        <v>163</v>
      </c>
      <c r="E2496" t="s">
        <v>38</v>
      </c>
      <c r="F2496" t="s">
        <v>68</v>
      </c>
      <c r="G2496" t="s">
        <v>14</v>
      </c>
      <c r="H2496" t="s">
        <v>19</v>
      </c>
      <c r="I2496" s="9">
        <v>4229</v>
      </c>
      <c r="J2496" s="9">
        <v>154.06</v>
      </c>
      <c r="K2496" s="9">
        <v>90.93</v>
      </c>
      <c r="L2496" s="9">
        <f>tbl_salesdata[[#This Row],[Units Sold]]*tbl_salesdata[[#This Row],[Unit Cost]]</f>
        <v>384542.97000000003</v>
      </c>
      <c r="M2496" s="9">
        <f>tbl_salesdata[[#This Row],[Units Sold]]*tbl_salesdata[[#This Row],[Unit Price]]</f>
        <v>651519.74</v>
      </c>
      <c r="N2496" s="9">
        <f>tbl_salesdata[[#This Row],[Total Sales]]-tbl_salesdata[[#This Row],[Total Cost]]</f>
        <v>266976.76999999996</v>
      </c>
      <c r="O2496">
        <f>tbl_salesdata[[#This Row],[Ship Date]]-tbl_salesdata[[#This Row],[Order Date]]</f>
        <v>2</v>
      </c>
      <c r="P2496">
        <f>WEEKDAY(tbl_salesdata[[#This Row],[Order Date]],2)</f>
        <v>3</v>
      </c>
      <c r="Q2496" t="str">
        <f>TEXT(tbl_salesdata[[#This Row],[Order Date]],"dddd")</f>
        <v>Wednesday</v>
      </c>
      <c r="R2496" t="str">
        <f>IF(tbl_salesdata[[#This Row],[Weekdaynum]]&gt;5,"Yes","No")</f>
        <v>No</v>
      </c>
    </row>
    <row r="2497" spans="1:18" hidden="1" x14ac:dyDescent="0.35">
      <c r="A2497">
        <v>679271209</v>
      </c>
      <c r="B2497" s="3">
        <v>43605</v>
      </c>
      <c r="C2497" s="3">
        <v>43619</v>
      </c>
      <c r="D2497" t="s">
        <v>16</v>
      </c>
      <c r="E2497" t="s">
        <v>12</v>
      </c>
      <c r="F2497" t="s">
        <v>42</v>
      </c>
      <c r="G2497" t="s">
        <v>14</v>
      </c>
      <c r="H2497" t="s">
        <v>26</v>
      </c>
      <c r="I2497" s="9">
        <v>300</v>
      </c>
      <c r="J2497" s="9">
        <v>437.2</v>
      </c>
      <c r="K2497" s="9">
        <v>263.33</v>
      </c>
      <c r="L2497" s="9">
        <f>tbl_salesdata[[#This Row],[Units Sold]]*tbl_salesdata[[#This Row],[Unit Cost]]</f>
        <v>78999</v>
      </c>
      <c r="M2497" s="9">
        <f>tbl_salesdata[[#This Row],[Units Sold]]*tbl_salesdata[[#This Row],[Unit Price]]</f>
        <v>131160</v>
      </c>
      <c r="N2497" s="9">
        <f>tbl_salesdata[[#This Row],[Total Sales]]-tbl_salesdata[[#This Row],[Total Cost]]</f>
        <v>52161</v>
      </c>
      <c r="O2497">
        <f>tbl_salesdata[[#This Row],[Ship Date]]-tbl_salesdata[[#This Row],[Order Date]]</f>
        <v>14</v>
      </c>
      <c r="P2497">
        <f>WEEKDAY(tbl_salesdata[[#This Row],[Order Date]],2)</f>
        <v>1</v>
      </c>
      <c r="Q2497" t="str">
        <f>TEXT(tbl_salesdata[[#This Row],[Order Date]],"dddd")</f>
        <v>Monday</v>
      </c>
      <c r="R2497" t="str">
        <f>IF(tbl_salesdata[[#This Row],[Weekdaynum]]&gt;5,"Yes","No")</f>
        <v>No</v>
      </c>
    </row>
    <row r="2498" spans="1:18" hidden="1" x14ac:dyDescent="0.35">
      <c r="A2498">
        <v>576707398</v>
      </c>
      <c r="B2498" s="3">
        <v>44643</v>
      </c>
      <c r="C2498" s="3">
        <v>44652</v>
      </c>
      <c r="D2498" t="s">
        <v>198</v>
      </c>
      <c r="E2498" t="s">
        <v>38</v>
      </c>
      <c r="F2498" t="s">
        <v>56</v>
      </c>
      <c r="G2498" t="s">
        <v>14</v>
      </c>
      <c r="H2498" t="s">
        <v>26</v>
      </c>
      <c r="I2498" s="9">
        <v>9390</v>
      </c>
      <c r="J2498" s="9">
        <v>9.33</v>
      </c>
      <c r="K2498" s="9">
        <v>6.92</v>
      </c>
      <c r="L2498" s="9">
        <f>tbl_salesdata[[#This Row],[Units Sold]]*tbl_salesdata[[#This Row],[Unit Cost]]</f>
        <v>64978.8</v>
      </c>
      <c r="M2498" s="9">
        <f>tbl_salesdata[[#This Row],[Units Sold]]*tbl_salesdata[[#This Row],[Unit Price]]</f>
        <v>87608.7</v>
      </c>
      <c r="N2498" s="9">
        <f>tbl_salesdata[[#This Row],[Total Sales]]-tbl_salesdata[[#This Row],[Total Cost]]</f>
        <v>22629.899999999994</v>
      </c>
      <c r="O2498">
        <f>tbl_salesdata[[#This Row],[Ship Date]]-tbl_salesdata[[#This Row],[Order Date]]</f>
        <v>9</v>
      </c>
      <c r="P2498">
        <f>WEEKDAY(tbl_salesdata[[#This Row],[Order Date]],2)</f>
        <v>3</v>
      </c>
      <c r="Q2498" t="str">
        <f>TEXT(tbl_salesdata[[#This Row],[Order Date]],"dddd")</f>
        <v>Wednesday</v>
      </c>
      <c r="R2498" t="str">
        <f>IF(tbl_salesdata[[#This Row],[Weekdaynum]]&gt;5,"Yes","No")</f>
        <v>No</v>
      </c>
    </row>
    <row r="2499" spans="1:18" x14ac:dyDescent="0.35">
      <c r="A2499">
        <v>937875640</v>
      </c>
      <c r="B2499" s="3">
        <v>44499</v>
      </c>
      <c r="C2499" s="3">
        <v>44503</v>
      </c>
      <c r="D2499" t="s">
        <v>80</v>
      </c>
      <c r="E2499" t="s">
        <v>21</v>
      </c>
      <c r="F2499" t="s">
        <v>33</v>
      </c>
      <c r="G2499" t="s">
        <v>14</v>
      </c>
      <c r="H2499" t="s">
        <v>19</v>
      </c>
      <c r="I2499" s="9">
        <v>7098</v>
      </c>
      <c r="J2499" s="9">
        <v>109.28</v>
      </c>
      <c r="K2499" s="9">
        <v>35.840000000000003</v>
      </c>
      <c r="L2499" s="9">
        <f>tbl_salesdata[[#This Row],[Units Sold]]*tbl_salesdata[[#This Row],[Unit Cost]]</f>
        <v>254392.32000000004</v>
      </c>
      <c r="M2499" s="9">
        <f>tbl_salesdata[[#This Row],[Units Sold]]*tbl_salesdata[[#This Row],[Unit Price]]</f>
        <v>775669.44000000006</v>
      </c>
      <c r="N2499" s="9">
        <f>tbl_salesdata[[#This Row],[Total Sales]]-tbl_salesdata[[#This Row],[Total Cost]]</f>
        <v>521277.12</v>
      </c>
      <c r="O2499">
        <f>tbl_salesdata[[#This Row],[Ship Date]]-tbl_salesdata[[#This Row],[Order Date]]</f>
        <v>4</v>
      </c>
      <c r="P2499">
        <f>WEEKDAY(tbl_salesdata[[#This Row],[Order Date]],2)</f>
        <v>6</v>
      </c>
      <c r="Q2499" t="str">
        <f>TEXT(tbl_salesdata[[#This Row],[Order Date]],"dddd")</f>
        <v>Saturday</v>
      </c>
      <c r="R2499" t="str">
        <f>IF(tbl_salesdata[[#This Row],[Weekdaynum]]&gt;5,"Yes","No")</f>
        <v>Yes</v>
      </c>
    </row>
    <row r="2500" spans="1:18" hidden="1" x14ac:dyDescent="0.35">
      <c r="A2500">
        <v>510762822</v>
      </c>
      <c r="B2500" s="3">
        <v>44504</v>
      </c>
      <c r="C2500" s="3">
        <v>44521</v>
      </c>
      <c r="D2500" t="s">
        <v>203</v>
      </c>
      <c r="E2500" t="s">
        <v>21</v>
      </c>
      <c r="F2500" t="s">
        <v>22</v>
      </c>
      <c r="G2500" t="s">
        <v>18</v>
      </c>
      <c r="H2500" t="s">
        <v>26</v>
      </c>
      <c r="I2500" s="9">
        <v>4924</v>
      </c>
      <c r="J2500" s="9">
        <v>47.45</v>
      </c>
      <c r="K2500" s="9">
        <v>31.79</v>
      </c>
      <c r="L2500" s="9">
        <f>tbl_salesdata[[#This Row],[Units Sold]]*tbl_salesdata[[#This Row],[Unit Cost]]</f>
        <v>156533.96</v>
      </c>
      <c r="M2500" s="9">
        <f>tbl_salesdata[[#This Row],[Units Sold]]*tbl_salesdata[[#This Row],[Unit Price]]</f>
        <v>233643.80000000002</v>
      </c>
      <c r="N2500" s="9">
        <f>tbl_salesdata[[#This Row],[Total Sales]]-tbl_salesdata[[#This Row],[Total Cost]]</f>
        <v>77109.840000000026</v>
      </c>
      <c r="O2500">
        <f>tbl_salesdata[[#This Row],[Ship Date]]-tbl_salesdata[[#This Row],[Order Date]]</f>
        <v>17</v>
      </c>
      <c r="P2500">
        <f>WEEKDAY(tbl_salesdata[[#This Row],[Order Date]],2)</f>
        <v>4</v>
      </c>
      <c r="Q2500" t="str">
        <f>TEXT(tbl_salesdata[[#This Row],[Order Date]],"dddd")</f>
        <v>Thursday</v>
      </c>
      <c r="R2500" t="str">
        <f>IF(tbl_salesdata[[#This Row],[Weekdaynum]]&gt;5,"Yes","No")</f>
        <v>No</v>
      </c>
    </row>
    <row r="2501" spans="1:18" hidden="1" x14ac:dyDescent="0.35">
      <c r="A2501">
        <v>189667212</v>
      </c>
      <c r="B2501" s="3">
        <v>44040</v>
      </c>
      <c r="C2501" s="3">
        <v>44049</v>
      </c>
      <c r="D2501" t="s">
        <v>95</v>
      </c>
      <c r="E2501" t="s">
        <v>21</v>
      </c>
      <c r="F2501" t="s">
        <v>17</v>
      </c>
      <c r="G2501" t="s">
        <v>18</v>
      </c>
      <c r="H2501" t="s">
        <v>34</v>
      </c>
      <c r="I2501" s="9">
        <v>5598</v>
      </c>
      <c r="J2501" s="9">
        <v>152.58000000000001</v>
      </c>
      <c r="K2501" s="9">
        <v>97.44</v>
      </c>
      <c r="L2501" s="9">
        <f>tbl_salesdata[[#This Row],[Units Sold]]*tbl_salesdata[[#This Row],[Unit Cost]]</f>
        <v>545469.12</v>
      </c>
      <c r="M2501" s="9">
        <f>tbl_salesdata[[#This Row],[Units Sold]]*tbl_salesdata[[#This Row],[Unit Price]]</f>
        <v>854142.84000000008</v>
      </c>
      <c r="N2501" s="9">
        <f>tbl_salesdata[[#This Row],[Total Sales]]-tbl_salesdata[[#This Row],[Total Cost]]</f>
        <v>308673.72000000009</v>
      </c>
      <c r="O2501">
        <f>tbl_salesdata[[#This Row],[Ship Date]]-tbl_salesdata[[#This Row],[Order Date]]</f>
        <v>9</v>
      </c>
      <c r="P2501">
        <f>WEEKDAY(tbl_salesdata[[#This Row],[Order Date]],2)</f>
        <v>2</v>
      </c>
      <c r="Q2501" t="str">
        <f>TEXT(tbl_salesdata[[#This Row],[Order Date]],"dddd")</f>
        <v>Tuesday</v>
      </c>
      <c r="R2501" t="str">
        <f>IF(tbl_salesdata[[#This Row],[Weekdaynum]]&gt;5,"Yes","No")</f>
        <v>No</v>
      </c>
    </row>
    <row r="2502" spans="1:18" hidden="1" x14ac:dyDescent="0.35">
      <c r="A2502">
        <v>905200326</v>
      </c>
      <c r="B2502" s="3">
        <v>43411</v>
      </c>
      <c r="C2502" s="3">
        <v>43429</v>
      </c>
      <c r="D2502" t="s">
        <v>105</v>
      </c>
      <c r="E2502" t="s">
        <v>12</v>
      </c>
      <c r="F2502" t="s">
        <v>76</v>
      </c>
      <c r="G2502" t="s">
        <v>18</v>
      </c>
      <c r="H2502" t="s">
        <v>26</v>
      </c>
      <c r="I2502" s="9">
        <v>7747</v>
      </c>
      <c r="J2502" s="9">
        <v>668.27</v>
      </c>
      <c r="K2502" s="9">
        <v>502.54</v>
      </c>
      <c r="L2502" s="9">
        <f>tbl_salesdata[[#This Row],[Units Sold]]*tbl_salesdata[[#This Row],[Unit Cost]]</f>
        <v>3893177.3800000004</v>
      </c>
      <c r="M2502" s="9">
        <f>tbl_salesdata[[#This Row],[Units Sold]]*tbl_salesdata[[#This Row],[Unit Price]]</f>
        <v>5177087.6899999995</v>
      </c>
      <c r="N2502" s="9">
        <f>tbl_salesdata[[#This Row],[Total Sales]]-tbl_salesdata[[#This Row],[Total Cost]]</f>
        <v>1283910.3099999991</v>
      </c>
      <c r="O2502">
        <f>tbl_salesdata[[#This Row],[Ship Date]]-tbl_salesdata[[#This Row],[Order Date]]</f>
        <v>18</v>
      </c>
      <c r="P2502">
        <f>WEEKDAY(tbl_salesdata[[#This Row],[Order Date]],2)</f>
        <v>3</v>
      </c>
      <c r="Q2502" t="str">
        <f>TEXT(tbl_salesdata[[#This Row],[Order Date]],"dddd")</f>
        <v>Wednesday</v>
      </c>
      <c r="R2502" t="str">
        <f>IF(tbl_salesdata[[#This Row],[Weekdaynum]]&gt;5,"Yes","No")</f>
        <v>No</v>
      </c>
    </row>
    <row r="2503" spans="1:18" hidden="1" x14ac:dyDescent="0.35">
      <c r="A2503">
        <v>854285991</v>
      </c>
      <c r="B2503" s="3">
        <v>42890</v>
      </c>
      <c r="C2503" s="3">
        <v>42896</v>
      </c>
      <c r="D2503" t="s">
        <v>171</v>
      </c>
      <c r="E2503" t="s">
        <v>12</v>
      </c>
      <c r="F2503" t="s">
        <v>56</v>
      </c>
      <c r="G2503" t="s">
        <v>14</v>
      </c>
      <c r="H2503" t="s">
        <v>26</v>
      </c>
      <c r="I2503" s="9">
        <v>1064</v>
      </c>
      <c r="J2503" s="9">
        <v>9.33</v>
      </c>
      <c r="K2503" s="9">
        <v>6.92</v>
      </c>
      <c r="L2503" s="9">
        <f>tbl_salesdata[[#This Row],[Units Sold]]*tbl_salesdata[[#This Row],[Unit Cost]]</f>
        <v>7362.88</v>
      </c>
      <c r="M2503" s="9">
        <f>tbl_salesdata[[#This Row],[Units Sold]]*tbl_salesdata[[#This Row],[Unit Price]]</f>
        <v>9927.1200000000008</v>
      </c>
      <c r="N2503" s="9">
        <f>tbl_salesdata[[#This Row],[Total Sales]]-tbl_salesdata[[#This Row],[Total Cost]]</f>
        <v>2564.2400000000007</v>
      </c>
      <c r="O2503">
        <f>tbl_salesdata[[#This Row],[Ship Date]]-tbl_salesdata[[#This Row],[Order Date]]</f>
        <v>6</v>
      </c>
      <c r="P2503">
        <f>WEEKDAY(tbl_salesdata[[#This Row],[Order Date]],2)</f>
        <v>7</v>
      </c>
      <c r="Q2503" t="str">
        <f>TEXT(tbl_salesdata[[#This Row],[Order Date]],"dddd")</f>
        <v>Sunday</v>
      </c>
      <c r="R2503" t="str">
        <f>IF(tbl_salesdata[[#This Row],[Weekdaynum]]&gt;5,"Yes","No")</f>
        <v>Yes</v>
      </c>
    </row>
    <row r="2504" spans="1:18" hidden="1" x14ac:dyDescent="0.35">
      <c r="A2504">
        <v>554160535</v>
      </c>
      <c r="B2504" s="3">
        <v>44026</v>
      </c>
      <c r="C2504" s="3">
        <v>44047</v>
      </c>
      <c r="D2504" t="s">
        <v>78</v>
      </c>
      <c r="E2504" t="s">
        <v>24</v>
      </c>
      <c r="F2504" t="s">
        <v>76</v>
      </c>
      <c r="G2504" t="s">
        <v>18</v>
      </c>
      <c r="H2504" t="s">
        <v>19</v>
      </c>
      <c r="I2504" s="9">
        <v>7272</v>
      </c>
      <c r="J2504" s="9">
        <v>668.27</v>
      </c>
      <c r="K2504" s="9">
        <v>502.54</v>
      </c>
      <c r="L2504" s="9">
        <f>tbl_salesdata[[#This Row],[Units Sold]]*tbl_salesdata[[#This Row],[Unit Cost]]</f>
        <v>3654470.8800000004</v>
      </c>
      <c r="M2504" s="9">
        <f>tbl_salesdata[[#This Row],[Units Sold]]*tbl_salesdata[[#This Row],[Unit Price]]</f>
        <v>4859659.4399999995</v>
      </c>
      <c r="N2504" s="9">
        <f>tbl_salesdata[[#This Row],[Total Sales]]-tbl_salesdata[[#This Row],[Total Cost]]</f>
        <v>1205188.5599999991</v>
      </c>
      <c r="O2504">
        <f>tbl_salesdata[[#This Row],[Ship Date]]-tbl_salesdata[[#This Row],[Order Date]]</f>
        <v>21</v>
      </c>
      <c r="P2504">
        <f>WEEKDAY(tbl_salesdata[[#This Row],[Order Date]],2)</f>
        <v>2</v>
      </c>
      <c r="Q2504" t="str">
        <f>TEXT(tbl_salesdata[[#This Row],[Order Date]],"dddd")</f>
        <v>Tuesday</v>
      </c>
      <c r="R2504" t="str">
        <f>IF(tbl_salesdata[[#This Row],[Weekdaynum]]&gt;5,"Yes","No")</f>
        <v>No</v>
      </c>
    </row>
    <row r="2505" spans="1:18" hidden="1" x14ac:dyDescent="0.35">
      <c r="A2505">
        <v>592372786</v>
      </c>
      <c r="B2505" s="3">
        <v>43982</v>
      </c>
      <c r="C2505" s="3">
        <v>43987</v>
      </c>
      <c r="D2505" t="s">
        <v>72</v>
      </c>
      <c r="E2505" t="s">
        <v>24</v>
      </c>
      <c r="F2505" t="s">
        <v>47</v>
      </c>
      <c r="G2505" t="s">
        <v>18</v>
      </c>
      <c r="H2505" t="s">
        <v>19</v>
      </c>
      <c r="I2505" s="9">
        <v>5126</v>
      </c>
      <c r="J2505" s="9">
        <v>421.89</v>
      </c>
      <c r="K2505" s="9">
        <v>364.69</v>
      </c>
      <c r="L2505" s="9">
        <f>tbl_salesdata[[#This Row],[Units Sold]]*tbl_salesdata[[#This Row],[Unit Cost]]</f>
        <v>1869400.94</v>
      </c>
      <c r="M2505" s="9">
        <f>tbl_salesdata[[#This Row],[Units Sold]]*tbl_salesdata[[#This Row],[Unit Price]]</f>
        <v>2162608.14</v>
      </c>
      <c r="N2505" s="9">
        <f>tbl_salesdata[[#This Row],[Total Sales]]-tbl_salesdata[[#This Row],[Total Cost]]</f>
        <v>293207.20000000019</v>
      </c>
      <c r="O2505">
        <f>tbl_salesdata[[#This Row],[Ship Date]]-tbl_salesdata[[#This Row],[Order Date]]</f>
        <v>5</v>
      </c>
      <c r="P2505">
        <f>WEEKDAY(tbl_salesdata[[#This Row],[Order Date]],2)</f>
        <v>7</v>
      </c>
      <c r="Q2505" t="str">
        <f>TEXT(tbl_salesdata[[#This Row],[Order Date]],"dddd")</f>
        <v>Sunday</v>
      </c>
      <c r="R2505" t="str">
        <f>IF(tbl_salesdata[[#This Row],[Weekdaynum]]&gt;5,"Yes","No")</f>
        <v>Yes</v>
      </c>
    </row>
    <row r="2506" spans="1:18" x14ac:dyDescent="0.35">
      <c r="A2506">
        <v>713357150</v>
      </c>
      <c r="B2506" s="3">
        <v>43960</v>
      </c>
      <c r="C2506" s="3">
        <v>43965</v>
      </c>
      <c r="D2506" t="s">
        <v>135</v>
      </c>
      <c r="E2506" t="s">
        <v>21</v>
      </c>
      <c r="F2506" t="s">
        <v>33</v>
      </c>
      <c r="G2506" t="s">
        <v>18</v>
      </c>
      <c r="H2506" t="s">
        <v>34</v>
      </c>
      <c r="I2506" s="9">
        <v>7088</v>
      </c>
      <c r="J2506" s="9">
        <v>109.28</v>
      </c>
      <c r="K2506" s="9">
        <v>35.840000000000003</v>
      </c>
      <c r="L2506" s="9">
        <f>tbl_salesdata[[#This Row],[Units Sold]]*tbl_salesdata[[#This Row],[Unit Cost]]</f>
        <v>254033.92000000001</v>
      </c>
      <c r="M2506" s="9">
        <f>tbl_salesdata[[#This Row],[Units Sold]]*tbl_salesdata[[#This Row],[Unit Price]]</f>
        <v>774576.64000000001</v>
      </c>
      <c r="N2506" s="9">
        <f>tbl_salesdata[[#This Row],[Total Sales]]-tbl_salesdata[[#This Row],[Total Cost]]</f>
        <v>520542.71999999997</v>
      </c>
      <c r="O2506">
        <f>tbl_salesdata[[#This Row],[Ship Date]]-tbl_salesdata[[#This Row],[Order Date]]</f>
        <v>5</v>
      </c>
      <c r="P2506">
        <f>WEEKDAY(tbl_salesdata[[#This Row],[Order Date]],2)</f>
        <v>6</v>
      </c>
      <c r="Q2506" t="str">
        <f>TEXT(tbl_salesdata[[#This Row],[Order Date]],"dddd")</f>
        <v>Saturday</v>
      </c>
      <c r="R2506" t="str">
        <f>IF(tbl_salesdata[[#This Row],[Weekdaynum]]&gt;5,"Yes","No")</f>
        <v>Yes</v>
      </c>
    </row>
    <row r="2507" spans="1:18" hidden="1" x14ac:dyDescent="0.35">
      <c r="A2507">
        <v>785568225</v>
      </c>
      <c r="B2507" s="3">
        <v>42509</v>
      </c>
      <c r="C2507" s="3">
        <v>42530</v>
      </c>
      <c r="D2507" t="s">
        <v>220</v>
      </c>
      <c r="E2507" t="s">
        <v>29</v>
      </c>
      <c r="F2507" t="s">
        <v>17</v>
      </c>
      <c r="G2507" t="s">
        <v>14</v>
      </c>
      <c r="H2507" t="s">
        <v>34</v>
      </c>
      <c r="I2507" s="9">
        <v>5950</v>
      </c>
      <c r="J2507" s="9">
        <v>152.58000000000001</v>
      </c>
      <c r="K2507" s="9">
        <v>97.44</v>
      </c>
      <c r="L2507" s="9">
        <f>tbl_salesdata[[#This Row],[Units Sold]]*tbl_salesdata[[#This Row],[Unit Cost]]</f>
        <v>579768</v>
      </c>
      <c r="M2507" s="9">
        <f>tbl_salesdata[[#This Row],[Units Sold]]*tbl_salesdata[[#This Row],[Unit Price]]</f>
        <v>907851.00000000012</v>
      </c>
      <c r="N2507" s="9">
        <f>tbl_salesdata[[#This Row],[Total Sales]]-tbl_salesdata[[#This Row],[Total Cost]]</f>
        <v>328083.00000000012</v>
      </c>
      <c r="O2507">
        <f>tbl_salesdata[[#This Row],[Ship Date]]-tbl_salesdata[[#This Row],[Order Date]]</f>
        <v>21</v>
      </c>
      <c r="P2507">
        <f>WEEKDAY(tbl_salesdata[[#This Row],[Order Date]],2)</f>
        <v>4</v>
      </c>
      <c r="Q2507" t="str">
        <f>TEXT(tbl_salesdata[[#This Row],[Order Date]],"dddd")</f>
        <v>Thursday</v>
      </c>
      <c r="R2507" t="str">
        <f>IF(tbl_salesdata[[#This Row],[Weekdaynum]]&gt;5,"Yes","No")</f>
        <v>No</v>
      </c>
    </row>
    <row r="2508" spans="1:18" hidden="1" x14ac:dyDescent="0.35">
      <c r="A2508">
        <v>217211568</v>
      </c>
      <c r="B2508" s="3">
        <v>43977</v>
      </c>
      <c r="C2508" s="3">
        <v>43986</v>
      </c>
      <c r="D2508" t="s">
        <v>90</v>
      </c>
      <c r="E2508" t="s">
        <v>38</v>
      </c>
      <c r="F2508" t="s">
        <v>76</v>
      </c>
      <c r="G2508" t="s">
        <v>18</v>
      </c>
      <c r="H2508" t="s">
        <v>19</v>
      </c>
      <c r="I2508" s="9">
        <v>6585</v>
      </c>
      <c r="J2508" s="9">
        <v>668.27</v>
      </c>
      <c r="K2508" s="9">
        <v>502.54</v>
      </c>
      <c r="L2508" s="9">
        <f>tbl_salesdata[[#This Row],[Units Sold]]*tbl_salesdata[[#This Row],[Unit Cost]]</f>
        <v>3309225.9</v>
      </c>
      <c r="M2508" s="9">
        <f>tbl_salesdata[[#This Row],[Units Sold]]*tbl_salesdata[[#This Row],[Unit Price]]</f>
        <v>4400557.95</v>
      </c>
      <c r="N2508" s="9">
        <f>tbl_salesdata[[#This Row],[Total Sales]]-tbl_salesdata[[#This Row],[Total Cost]]</f>
        <v>1091332.0500000003</v>
      </c>
      <c r="O2508">
        <f>tbl_salesdata[[#This Row],[Ship Date]]-tbl_salesdata[[#This Row],[Order Date]]</f>
        <v>9</v>
      </c>
      <c r="P2508">
        <f>WEEKDAY(tbl_salesdata[[#This Row],[Order Date]],2)</f>
        <v>2</v>
      </c>
      <c r="Q2508" t="str">
        <f>TEXT(tbl_salesdata[[#This Row],[Order Date]],"dddd")</f>
        <v>Tuesday</v>
      </c>
      <c r="R2508" t="str">
        <f>IF(tbl_salesdata[[#This Row],[Weekdaynum]]&gt;5,"Yes","No")</f>
        <v>No</v>
      </c>
    </row>
    <row r="2509" spans="1:18" hidden="1" x14ac:dyDescent="0.35">
      <c r="A2509">
        <v>340512931</v>
      </c>
      <c r="B2509" s="3">
        <v>43903</v>
      </c>
      <c r="C2509" s="3">
        <v>43909</v>
      </c>
      <c r="D2509" t="s">
        <v>147</v>
      </c>
      <c r="E2509" t="s">
        <v>38</v>
      </c>
      <c r="F2509" t="s">
        <v>40</v>
      </c>
      <c r="G2509" t="s">
        <v>14</v>
      </c>
      <c r="H2509" t="s">
        <v>19</v>
      </c>
      <c r="I2509" s="9">
        <v>4198</v>
      </c>
      <c r="J2509" s="9">
        <v>651.21</v>
      </c>
      <c r="K2509" s="9">
        <v>524.96</v>
      </c>
      <c r="L2509" s="9">
        <f>tbl_salesdata[[#This Row],[Units Sold]]*tbl_salesdata[[#This Row],[Unit Cost]]</f>
        <v>2203782.08</v>
      </c>
      <c r="M2509" s="9">
        <f>tbl_salesdata[[#This Row],[Units Sold]]*tbl_salesdata[[#This Row],[Unit Price]]</f>
        <v>2733779.58</v>
      </c>
      <c r="N2509" s="9">
        <f>tbl_salesdata[[#This Row],[Total Sales]]-tbl_salesdata[[#This Row],[Total Cost]]</f>
        <v>529997.5</v>
      </c>
      <c r="O2509">
        <f>tbl_salesdata[[#This Row],[Ship Date]]-tbl_salesdata[[#This Row],[Order Date]]</f>
        <v>6</v>
      </c>
      <c r="P2509">
        <f>WEEKDAY(tbl_salesdata[[#This Row],[Order Date]],2)</f>
        <v>5</v>
      </c>
      <c r="Q2509" t="str">
        <f>TEXT(tbl_salesdata[[#This Row],[Order Date]],"dddd")</f>
        <v>Friday</v>
      </c>
      <c r="R2509" t="str">
        <f>IF(tbl_salesdata[[#This Row],[Weekdaynum]]&gt;5,"Yes","No")</f>
        <v>No</v>
      </c>
    </row>
    <row r="2510" spans="1:18" hidden="1" x14ac:dyDescent="0.35">
      <c r="A2510">
        <v>744583642</v>
      </c>
      <c r="B2510" s="3">
        <v>44787</v>
      </c>
      <c r="C2510" s="3">
        <v>44806</v>
      </c>
      <c r="D2510" t="s">
        <v>168</v>
      </c>
      <c r="E2510" t="s">
        <v>21</v>
      </c>
      <c r="F2510" t="s">
        <v>33</v>
      </c>
      <c r="G2510" t="s">
        <v>14</v>
      </c>
      <c r="H2510" t="s">
        <v>34</v>
      </c>
      <c r="I2510" s="9">
        <v>7701</v>
      </c>
      <c r="J2510" s="9">
        <v>109.28</v>
      </c>
      <c r="K2510" s="9">
        <v>35.840000000000003</v>
      </c>
      <c r="L2510" s="9">
        <f>tbl_salesdata[[#This Row],[Units Sold]]*tbl_salesdata[[#This Row],[Unit Cost]]</f>
        <v>276003.84000000003</v>
      </c>
      <c r="M2510" s="9">
        <f>tbl_salesdata[[#This Row],[Units Sold]]*tbl_salesdata[[#This Row],[Unit Price]]</f>
        <v>841565.28</v>
      </c>
      <c r="N2510" s="9">
        <f>tbl_salesdata[[#This Row],[Total Sales]]-tbl_salesdata[[#This Row],[Total Cost]]</f>
        <v>565561.43999999994</v>
      </c>
      <c r="O2510">
        <f>tbl_salesdata[[#This Row],[Ship Date]]-tbl_salesdata[[#This Row],[Order Date]]</f>
        <v>19</v>
      </c>
      <c r="P2510">
        <f>WEEKDAY(tbl_salesdata[[#This Row],[Order Date]],2)</f>
        <v>7</v>
      </c>
      <c r="Q2510" t="str">
        <f>TEXT(tbl_salesdata[[#This Row],[Order Date]],"dddd")</f>
        <v>Sunday</v>
      </c>
      <c r="R2510" t="str">
        <f>IF(tbl_salesdata[[#This Row],[Weekdaynum]]&gt;5,"Yes","No")</f>
        <v>Yes</v>
      </c>
    </row>
    <row r="2511" spans="1:18" hidden="1" x14ac:dyDescent="0.35">
      <c r="A2511">
        <v>188847529</v>
      </c>
      <c r="B2511" s="3">
        <v>43437</v>
      </c>
      <c r="C2511" s="3">
        <v>43442</v>
      </c>
      <c r="D2511" t="s">
        <v>124</v>
      </c>
      <c r="E2511" t="s">
        <v>38</v>
      </c>
      <c r="F2511" t="s">
        <v>17</v>
      </c>
      <c r="G2511" t="s">
        <v>18</v>
      </c>
      <c r="H2511" t="s">
        <v>19</v>
      </c>
      <c r="I2511" s="9">
        <v>3035</v>
      </c>
      <c r="J2511" s="9">
        <v>152.58000000000001</v>
      </c>
      <c r="K2511" s="9">
        <v>97.44</v>
      </c>
      <c r="L2511" s="9">
        <f>tbl_salesdata[[#This Row],[Units Sold]]*tbl_salesdata[[#This Row],[Unit Cost]]</f>
        <v>295730.39999999997</v>
      </c>
      <c r="M2511" s="9">
        <f>tbl_salesdata[[#This Row],[Units Sold]]*tbl_salesdata[[#This Row],[Unit Price]]</f>
        <v>463080.30000000005</v>
      </c>
      <c r="N2511" s="9">
        <f>tbl_salesdata[[#This Row],[Total Sales]]-tbl_salesdata[[#This Row],[Total Cost]]</f>
        <v>167349.90000000008</v>
      </c>
      <c r="O2511">
        <f>tbl_salesdata[[#This Row],[Ship Date]]-tbl_salesdata[[#This Row],[Order Date]]</f>
        <v>5</v>
      </c>
      <c r="P2511">
        <f>WEEKDAY(tbl_salesdata[[#This Row],[Order Date]],2)</f>
        <v>1</v>
      </c>
      <c r="Q2511" t="str">
        <f>TEXT(tbl_salesdata[[#This Row],[Order Date]],"dddd")</f>
        <v>Monday</v>
      </c>
      <c r="R2511" t="str">
        <f>IF(tbl_salesdata[[#This Row],[Weekdaynum]]&gt;5,"Yes","No")</f>
        <v>No</v>
      </c>
    </row>
    <row r="2512" spans="1:18" hidden="1" x14ac:dyDescent="0.35">
      <c r="A2512">
        <v>653040921</v>
      </c>
      <c r="B2512" s="3">
        <v>44827</v>
      </c>
      <c r="C2512" s="3">
        <v>44828</v>
      </c>
      <c r="D2512" t="s">
        <v>220</v>
      </c>
      <c r="E2512" t="s">
        <v>29</v>
      </c>
      <c r="F2512" t="s">
        <v>56</v>
      </c>
      <c r="G2512" t="s">
        <v>18</v>
      </c>
      <c r="H2512" t="s">
        <v>26</v>
      </c>
      <c r="I2512" s="9">
        <v>8175</v>
      </c>
      <c r="J2512" s="9">
        <v>9.33</v>
      </c>
      <c r="K2512" s="9">
        <v>6.92</v>
      </c>
      <c r="L2512" s="9">
        <f>tbl_salesdata[[#This Row],[Units Sold]]*tbl_salesdata[[#This Row],[Unit Cost]]</f>
        <v>56571</v>
      </c>
      <c r="M2512" s="9">
        <f>tbl_salesdata[[#This Row],[Units Sold]]*tbl_salesdata[[#This Row],[Unit Price]]</f>
        <v>76272.75</v>
      </c>
      <c r="N2512" s="9">
        <f>tbl_salesdata[[#This Row],[Total Sales]]-tbl_salesdata[[#This Row],[Total Cost]]</f>
        <v>19701.75</v>
      </c>
      <c r="O2512">
        <f>tbl_salesdata[[#This Row],[Ship Date]]-tbl_salesdata[[#This Row],[Order Date]]</f>
        <v>1</v>
      </c>
      <c r="P2512">
        <f>WEEKDAY(tbl_salesdata[[#This Row],[Order Date]],2)</f>
        <v>5</v>
      </c>
      <c r="Q2512" t="str">
        <f>TEXT(tbl_salesdata[[#This Row],[Order Date]],"dddd")</f>
        <v>Friday</v>
      </c>
      <c r="R2512" t="str">
        <f>IF(tbl_salesdata[[#This Row],[Weekdaynum]]&gt;5,"Yes","No")</f>
        <v>No</v>
      </c>
    </row>
    <row r="2513" spans="1:18" x14ac:dyDescent="0.35">
      <c r="A2513">
        <v>323405587</v>
      </c>
      <c r="B2513" s="3">
        <v>42301</v>
      </c>
      <c r="C2513" s="3">
        <v>42314</v>
      </c>
      <c r="D2513" t="s">
        <v>119</v>
      </c>
      <c r="E2513" t="s">
        <v>24</v>
      </c>
      <c r="F2513" t="s">
        <v>42</v>
      </c>
      <c r="G2513" t="s">
        <v>14</v>
      </c>
      <c r="H2513" t="s">
        <v>26</v>
      </c>
      <c r="I2513" s="9">
        <v>1755</v>
      </c>
      <c r="J2513" s="9">
        <v>437.2</v>
      </c>
      <c r="K2513" s="9">
        <v>263.33</v>
      </c>
      <c r="L2513" s="9">
        <f>tbl_salesdata[[#This Row],[Units Sold]]*tbl_salesdata[[#This Row],[Unit Cost]]</f>
        <v>462144.14999999997</v>
      </c>
      <c r="M2513" s="9">
        <f>tbl_salesdata[[#This Row],[Units Sold]]*tbl_salesdata[[#This Row],[Unit Price]]</f>
        <v>767286</v>
      </c>
      <c r="N2513" s="9">
        <f>tbl_salesdata[[#This Row],[Total Sales]]-tbl_salesdata[[#This Row],[Total Cost]]</f>
        <v>305141.85000000003</v>
      </c>
      <c r="O2513">
        <f>tbl_salesdata[[#This Row],[Ship Date]]-tbl_salesdata[[#This Row],[Order Date]]</f>
        <v>13</v>
      </c>
      <c r="P2513">
        <f>WEEKDAY(tbl_salesdata[[#This Row],[Order Date]],2)</f>
        <v>6</v>
      </c>
      <c r="Q2513" t="str">
        <f>TEXT(tbl_salesdata[[#This Row],[Order Date]],"dddd")</f>
        <v>Saturday</v>
      </c>
      <c r="R2513" t="str">
        <f>IF(tbl_salesdata[[#This Row],[Weekdaynum]]&gt;5,"Yes","No")</f>
        <v>Yes</v>
      </c>
    </row>
    <row r="2514" spans="1:18" hidden="1" x14ac:dyDescent="0.35">
      <c r="A2514">
        <v>761724030</v>
      </c>
      <c r="B2514" s="3">
        <v>42181</v>
      </c>
      <c r="C2514" s="3">
        <v>42182</v>
      </c>
      <c r="D2514" t="s">
        <v>159</v>
      </c>
      <c r="E2514" t="s">
        <v>21</v>
      </c>
      <c r="F2514" t="s">
        <v>22</v>
      </c>
      <c r="G2514" t="s">
        <v>14</v>
      </c>
      <c r="H2514" t="s">
        <v>34</v>
      </c>
      <c r="I2514" s="9">
        <v>9923</v>
      </c>
      <c r="J2514" s="9">
        <v>47.45</v>
      </c>
      <c r="K2514" s="9">
        <v>31.79</v>
      </c>
      <c r="L2514" s="9">
        <f>tbl_salesdata[[#This Row],[Units Sold]]*tbl_salesdata[[#This Row],[Unit Cost]]</f>
        <v>315452.17</v>
      </c>
      <c r="M2514" s="9">
        <f>tbl_salesdata[[#This Row],[Units Sold]]*tbl_salesdata[[#This Row],[Unit Price]]</f>
        <v>470846.35000000003</v>
      </c>
      <c r="N2514" s="9">
        <f>tbl_salesdata[[#This Row],[Total Sales]]-tbl_salesdata[[#This Row],[Total Cost]]</f>
        <v>155394.18000000005</v>
      </c>
      <c r="O2514">
        <f>tbl_salesdata[[#This Row],[Ship Date]]-tbl_salesdata[[#This Row],[Order Date]]</f>
        <v>1</v>
      </c>
      <c r="P2514">
        <f>WEEKDAY(tbl_salesdata[[#This Row],[Order Date]],2)</f>
        <v>5</v>
      </c>
      <c r="Q2514" t="str">
        <f>TEXT(tbl_salesdata[[#This Row],[Order Date]],"dddd")</f>
        <v>Friday</v>
      </c>
      <c r="R2514" t="str">
        <f>IF(tbl_salesdata[[#This Row],[Weekdaynum]]&gt;5,"Yes","No")</f>
        <v>No</v>
      </c>
    </row>
    <row r="2515" spans="1:18" hidden="1" x14ac:dyDescent="0.35">
      <c r="A2515">
        <v>217248904</v>
      </c>
      <c r="B2515" s="3">
        <v>43956</v>
      </c>
      <c r="C2515" s="3">
        <v>43958</v>
      </c>
      <c r="D2515" t="s">
        <v>195</v>
      </c>
      <c r="E2515" t="s">
        <v>21</v>
      </c>
      <c r="F2515" t="s">
        <v>40</v>
      </c>
      <c r="G2515" t="s">
        <v>14</v>
      </c>
      <c r="H2515" t="s">
        <v>19</v>
      </c>
      <c r="I2515" s="9">
        <v>7633</v>
      </c>
      <c r="J2515" s="9">
        <v>651.21</v>
      </c>
      <c r="K2515" s="9">
        <v>524.96</v>
      </c>
      <c r="L2515" s="9">
        <f>tbl_salesdata[[#This Row],[Units Sold]]*tbl_salesdata[[#This Row],[Unit Cost]]</f>
        <v>4007019.68</v>
      </c>
      <c r="M2515" s="9">
        <f>tbl_salesdata[[#This Row],[Units Sold]]*tbl_salesdata[[#This Row],[Unit Price]]</f>
        <v>4970685.9300000006</v>
      </c>
      <c r="N2515" s="9">
        <f>tbl_salesdata[[#This Row],[Total Sales]]-tbl_salesdata[[#This Row],[Total Cost]]</f>
        <v>963666.25000000047</v>
      </c>
      <c r="O2515">
        <f>tbl_salesdata[[#This Row],[Ship Date]]-tbl_salesdata[[#This Row],[Order Date]]</f>
        <v>2</v>
      </c>
      <c r="P2515">
        <f>WEEKDAY(tbl_salesdata[[#This Row],[Order Date]],2)</f>
        <v>2</v>
      </c>
      <c r="Q2515" t="str">
        <f>TEXT(tbl_salesdata[[#This Row],[Order Date]],"dddd")</f>
        <v>Tuesday</v>
      </c>
      <c r="R2515" t="str">
        <f>IF(tbl_salesdata[[#This Row],[Weekdaynum]]&gt;5,"Yes","No")</f>
        <v>No</v>
      </c>
    </row>
    <row r="2516" spans="1:18" hidden="1" x14ac:dyDescent="0.35">
      <c r="A2516">
        <v>314773595</v>
      </c>
      <c r="B2516" s="3">
        <v>43240</v>
      </c>
      <c r="C2516" s="3">
        <v>43244</v>
      </c>
      <c r="D2516" t="s">
        <v>105</v>
      </c>
      <c r="E2516" t="s">
        <v>12</v>
      </c>
      <c r="F2516" t="s">
        <v>47</v>
      </c>
      <c r="G2516" t="s">
        <v>14</v>
      </c>
      <c r="H2516" t="s">
        <v>15</v>
      </c>
      <c r="I2516" s="9">
        <v>7357</v>
      </c>
      <c r="J2516" s="9">
        <v>421.89</v>
      </c>
      <c r="K2516" s="9">
        <v>364.69</v>
      </c>
      <c r="L2516" s="9">
        <f>tbl_salesdata[[#This Row],[Units Sold]]*tbl_salesdata[[#This Row],[Unit Cost]]</f>
        <v>2683024.33</v>
      </c>
      <c r="M2516" s="9">
        <f>tbl_salesdata[[#This Row],[Units Sold]]*tbl_salesdata[[#This Row],[Unit Price]]</f>
        <v>3103844.73</v>
      </c>
      <c r="N2516" s="9">
        <f>tbl_salesdata[[#This Row],[Total Sales]]-tbl_salesdata[[#This Row],[Total Cost]]</f>
        <v>420820.39999999991</v>
      </c>
      <c r="O2516">
        <f>tbl_salesdata[[#This Row],[Ship Date]]-tbl_salesdata[[#This Row],[Order Date]]</f>
        <v>4</v>
      </c>
      <c r="P2516">
        <f>WEEKDAY(tbl_salesdata[[#This Row],[Order Date]],2)</f>
        <v>7</v>
      </c>
      <c r="Q2516" t="str">
        <f>TEXT(tbl_salesdata[[#This Row],[Order Date]],"dddd")</f>
        <v>Sunday</v>
      </c>
      <c r="R2516" t="str">
        <f>IF(tbl_salesdata[[#This Row],[Weekdaynum]]&gt;5,"Yes","No")</f>
        <v>Yes</v>
      </c>
    </row>
    <row r="2517" spans="1:18" hidden="1" x14ac:dyDescent="0.35">
      <c r="A2517">
        <v>685596930</v>
      </c>
      <c r="B2517" s="3">
        <v>42489</v>
      </c>
      <c r="C2517" s="3">
        <v>42491</v>
      </c>
      <c r="D2517" t="s">
        <v>60</v>
      </c>
      <c r="E2517" t="s">
        <v>21</v>
      </c>
      <c r="F2517" t="s">
        <v>33</v>
      </c>
      <c r="G2517" t="s">
        <v>14</v>
      </c>
      <c r="H2517" t="s">
        <v>26</v>
      </c>
      <c r="I2517" s="9">
        <v>2222</v>
      </c>
      <c r="J2517" s="9">
        <v>109.28</v>
      </c>
      <c r="K2517" s="9">
        <v>35.840000000000003</v>
      </c>
      <c r="L2517" s="9">
        <f>tbl_salesdata[[#This Row],[Units Sold]]*tbl_salesdata[[#This Row],[Unit Cost]]</f>
        <v>79636.48000000001</v>
      </c>
      <c r="M2517" s="9">
        <f>tbl_salesdata[[#This Row],[Units Sold]]*tbl_salesdata[[#This Row],[Unit Price]]</f>
        <v>242820.16</v>
      </c>
      <c r="N2517" s="9">
        <f>tbl_salesdata[[#This Row],[Total Sales]]-tbl_salesdata[[#This Row],[Total Cost]]</f>
        <v>163183.67999999999</v>
      </c>
      <c r="O2517">
        <f>tbl_salesdata[[#This Row],[Ship Date]]-tbl_salesdata[[#This Row],[Order Date]]</f>
        <v>2</v>
      </c>
      <c r="P2517">
        <f>WEEKDAY(tbl_salesdata[[#This Row],[Order Date]],2)</f>
        <v>5</v>
      </c>
      <c r="Q2517" t="str">
        <f>TEXT(tbl_salesdata[[#This Row],[Order Date]],"dddd")</f>
        <v>Friday</v>
      </c>
      <c r="R2517" t="str">
        <f>IF(tbl_salesdata[[#This Row],[Weekdaynum]]&gt;5,"Yes","No")</f>
        <v>No</v>
      </c>
    </row>
    <row r="2518" spans="1:18" hidden="1" x14ac:dyDescent="0.35">
      <c r="A2518">
        <v>581330239</v>
      </c>
      <c r="B2518" s="3">
        <v>43817</v>
      </c>
      <c r="C2518" s="3">
        <v>43829</v>
      </c>
      <c r="D2518" t="s">
        <v>108</v>
      </c>
      <c r="E2518" t="s">
        <v>12</v>
      </c>
      <c r="F2518" t="s">
        <v>40</v>
      </c>
      <c r="G2518" t="s">
        <v>14</v>
      </c>
      <c r="H2518" t="s">
        <v>34</v>
      </c>
      <c r="I2518" s="9">
        <v>7391</v>
      </c>
      <c r="J2518" s="9">
        <v>651.21</v>
      </c>
      <c r="K2518" s="9">
        <v>524.96</v>
      </c>
      <c r="L2518" s="9">
        <f>tbl_salesdata[[#This Row],[Units Sold]]*tbl_salesdata[[#This Row],[Unit Cost]]</f>
        <v>3879979.3600000003</v>
      </c>
      <c r="M2518" s="9">
        <f>tbl_salesdata[[#This Row],[Units Sold]]*tbl_salesdata[[#This Row],[Unit Price]]</f>
        <v>4813093.1100000003</v>
      </c>
      <c r="N2518" s="9">
        <f>tbl_salesdata[[#This Row],[Total Sales]]-tbl_salesdata[[#This Row],[Total Cost]]</f>
        <v>933113.75</v>
      </c>
      <c r="O2518">
        <f>tbl_salesdata[[#This Row],[Ship Date]]-tbl_salesdata[[#This Row],[Order Date]]</f>
        <v>12</v>
      </c>
      <c r="P2518">
        <f>WEEKDAY(tbl_salesdata[[#This Row],[Order Date]],2)</f>
        <v>3</v>
      </c>
      <c r="Q2518" t="str">
        <f>TEXT(tbl_salesdata[[#This Row],[Order Date]],"dddd")</f>
        <v>Wednesday</v>
      </c>
      <c r="R2518" t="str">
        <f>IF(tbl_salesdata[[#This Row],[Weekdaynum]]&gt;5,"Yes","No")</f>
        <v>No</v>
      </c>
    </row>
    <row r="2519" spans="1:18" x14ac:dyDescent="0.35">
      <c r="A2519">
        <v>995451295</v>
      </c>
      <c r="B2519" s="3">
        <v>42770</v>
      </c>
      <c r="C2519" s="3">
        <v>42783</v>
      </c>
      <c r="D2519" t="s">
        <v>72</v>
      </c>
      <c r="E2519" t="s">
        <v>24</v>
      </c>
      <c r="F2519" t="s">
        <v>17</v>
      </c>
      <c r="G2519" t="s">
        <v>14</v>
      </c>
      <c r="H2519" t="s">
        <v>15</v>
      </c>
      <c r="I2519" s="9">
        <v>5014</v>
      </c>
      <c r="J2519" s="9">
        <v>152.58000000000001</v>
      </c>
      <c r="K2519" s="9">
        <v>97.44</v>
      </c>
      <c r="L2519" s="9">
        <f>tbl_salesdata[[#This Row],[Units Sold]]*tbl_salesdata[[#This Row],[Unit Cost]]</f>
        <v>488564.16</v>
      </c>
      <c r="M2519" s="9">
        <f>tbl_salesdata[[#This Row],[Units Sold]]*tbl_salesdata[[#This Row],[Unit Price]]</f>
        <v>765036.12000000011</v>
      </c>
      <c r="N2519" s="9">
        <f>tbl_salesdata[[#This Row],[Total Sales]]-tbl_salesdata[[#This Row],[Total Cost]]</f>
        <v>276471.96000000014</v>
      </c>
      <c r="O2519">
        <f>tbl_salesdata[[#This Row],[Ship Date]]-tbl_salesdata[[#This Row],[Order Date]]</f>
        <v>13</v>
      </c>
      <c r="P2519">
        <f>WEEKDAY(tbl_salesdata[[#This Row],[Order Date]],2)</f>
        <v>6</v>
      </c>
      <c r="Q2519" t="str">
        <f>TEXT(tbl_salesdata[[#This Row],[Order Date]],"dddd")</f>
        <v>Saturday</v>
      </c>
      <c r="R2519" t="str">
        <f>IF(tbl_salesdata[[#This Row],[Weekdaynum]]&gt;5,"Yes","No")</f>
        <v>Yes</v>
      </c>
    </row>
    <row r="2520" spans="1:18" x14ac:dyDescent="0.35">
      <c r="A2520">
        <v>819344747</v>
      </c>
      <c r="B2520" s="3">
        <v>43253</v>
      </c>
      <c r="C2520" s="3">
        <v>43262</v>
      </c>
      <c r="D2520" t="s">
        <v>143</v>
      </c>
      <c r="E2520" t="s">
        <v>24</v>
      </c>
      <c r="F2520" t="s">
        <v>40</v>
      </c>
      <c r="G2520" t="s">
        <v>14</v>
      </c>
      <c r="H2520" t="s">
        <v>15</v>
      </c>
      <c r="I2520" s="9">
        <v>1173</v>
      </c>
      <c r="J2520" s="9">
        <v>651.21</v>
      </c>
      <c r="K2520" s="9">
        <v>524.96</v>
      </c>
      <c r="L2520" s="9">
        <f>tbl_salesdata[[#This Row],[Units Sold]]*tbl_salesdata[[#This Row],[Unit Cost]]</f>
        <v>615778.08000000007</v>
      </c>
      <c r="M2520" s="9">
        <f>tbl_salesdata[[#This Row],[Units Sold]]*tbl_salesdata[[#This Row],[Unit Price]]</f>
        <v>763869.33000000007</v>
      </c>
      <c r="N2520" s="9">
        <f>tbl_salesdata[[#This Row],[Total Sales]]-tbl_salesdata[[#This Row],[Total Cost]]</f>
        <v>148091.25</v>
      </c>
      <c r="O2520">
        <f>tbl_salesdata[[#This Row],[Ship Date]]-tbl_salesdata[[#This Row],[Order Date]]</f>
        <v>9</v>
      </c>
      <c r="P2520">
        <f>WEEKDAY(tbl_salesdata[[#This Row],[Order Date]],2)</f>
        <v>6</v>
      </c>
      <c r="Q2520" t="str">
        <f>TEXT(tbl_salesdata[[#This Row],[Order Date]],"dddd")</f>
        <v>Saturday</v>
      </c>
      <c r="R2520" t="str">
        <f>IF(tbl_salesdata[[#This Row],[Weekdaynum]]&gt;5,"Yes","No")</f>
        <v>Yes</v>
      </c>
    </row>
    <row r="2521" spans="1:18" hidden="1" x14ac:dyDescent="0.35">
      <c r="A2521">
        <v>888790786</v>
      </c>
      <c r="B2521" s="3">
        <v>44445</v>
      </c>
      <c r="C2521" s="3">
        <v>44459</v>
      </c>
      <c r="D2521" t="s">
        <v>78</v>
      </c>
      <c r="E2521" t="s">
        <v>24</v>
      </c>
      <c r="F2521" t="s">
        <v>76</v>
      </c>
      <c r="G2521" t="s">
        <v>18</v>
      </c>
      <c r="H2521" t="s">
        <v>15</v>
      </c>
      <c r="I2521" s="9">
        <v>1799</v>
      </c>
      <c r="J2521" s="9">
        <v>668.27</v>
      </c>
      <c r="K2521" s="9">
        <v>502.54</v>
      </c>
      <c r="L2521" s="9">
        <f>tbl_salesdata[[#This Row],[Units Sold]]*tbl_salesdata[[#This Row],[Unit Cost]]</f>
        <v>904069.46000000008</v>
      </c>
      <c r="M2521" s="9">
        <f>tbl_salesdata[[#This Row],[Units Sold]]*tbl_salesdata[[#This Row],[Unit Price]]</f>
        <v>1202217.73</v>
      </c>
      <c r="N2521" s="9">
        <f>tbl_salesdata[[#This Row],[Total Sales]]-tbl_salesdata[[#This Row],[Total Cost]]</f>
        <v>298148.2699999999</v>
      </c>
      <c r="O2521">
        <f>tbl_salesdata[[#This Row],[Ship Date]]-tbl_salesdata[[#This Row],[Order Date]]</f>
        <v>14</v>
      </c>
      <c r="P2521">
        <f>WEEKDAY(tbl_salesdata[[#This Row],[Order Date]],2)</f>
        <v>1</v>
      </c>
      <c r="Q2521" t="str">
        <f>TEXT(tbl_salesdata[[#This Row],[Order Date]],"dddd")</f>
        <v>Monday</v>
      </c>
      <c r="R2521" t="str">
        <f>IF(tbl_salesdata[[#This Row],[Weekdaynum]]&gt;5,"Yes","No")</f>
        <v>No</v>
      </c>
    </row>
    <row r="2522" spans="1:18" hidden="1" x14ac:dyDescent="0.35">
      <c r="A2522">
        <v>456527268</v>
      </c>
      <c r="B2522" s="3">
        <v>44166</v>
      </c>
      <c r="C2522" s="3">
        <v>44181</v>
      </c>
      <c r="D2522" t="s">
        <v>79</v>
      </c>
      <c r="E2522" t="s">
        <v>21</v>
      </c>
      <c r="F2522" t="s">
        <v>40</v>
      </c>
      <c r="G2522" t="s">
        <v>18</v>
      </c>
      <c r="H2522" t="s">
        <v>26</v>
      </c>
      <c r="I2522" s="9">
        <v>5419</v>
      </c>
      <c r="J2522" s="9">
        <v>651.21</v>
      </c>
      <c r="K2522" s="9">
        <v>524.96</v>
      </c>
      <c r="L2522" s="9">
        <f>tbl_salesdata[[#This Row],[Units Sold]]*tbl_salesdata[[#This Row],[Unit Cost]]</f>
        <v>2844758.24</v>
      </c>
      <c r="M2522" s="9">
        <f>tbl_salesdata[[#This Row],[Units Sold]]*tbl_salesdata[[#This Row],[Unit Price]]</f>
        <v>3528906.99</v>
      </c>
      <c r="N2522" s="9">
        <f>tbl_salesdata[[#This Row],[Total Sales]]-tbl_salesdata[[#This Row],[Total Cost]]</f>
        <v>684148.75</v>
      </c>
      <c r="O2522">
        <f>tbl_salesdata[[#This Row],[Ship Date]]-tbl_salesdata[[#This Row],[Order Date]]</f>
        <v>15</v>
      </c>
      <c r="P2522">
        <f>WEEKDAY(tbl_salesdata[[#This Row],[Order Date]],2)</f>
        <v>2</v>
      </c>
      <c r="Q2522" t="str">
        <f>TEXT(tbl_salesdata[[#This Row],[Order Date]],"dddd")</f>
        <v>Tuesday</v>
      </c>
      <c r="R2522" t="str">
        <f>IF(tbl_salesdata[[#This Row],[Weekdaynum]]&gt;5,"Yes","No")</f>
        <v>No</v>
      </c>
    </row>
    <row r="2523" spans="1:18" hidden="1" x14ac:dyDescent="0.35">
      <c r="A2523">
        <v>461917865</v>
      </c>
      <c r="B2523" s="3">
        <v>42415</v>
      </c>
      <c r="C2523" s="3">
        <v>42421</v>
      </c>
      <c r="D2523" t="s">
        <v>60</v>
      </c>
      <c r="E2523" t="s">
        <v>21</v>
      </c>
      <c r="F2523" t="s">
        <v>13</v>
      </c>
      <c r="G2523" t="s">
        <v>18</v>
      </c>
      <c r="H2523" t="s">
        <v>19</v>
      </c>
      <c r="I2523" s="9">
        <v>616</v>
      </c>
      <c r="J2523" s="9">
        <v>255.28</v>
      </c>
      <c r="K2523" s="9">
        <v>159.41999999999999</v>
      </c>
      <c r="L2523" s="9">
        <f>tbl_salesdata[[#This Row],[Units Sold]]*tbl_salesdata[[#This Row],[Unit Cost]]</f>
        <v>98202.719999999987</v>
      </c>
      <c r="M2523" s="9">
        <f>tbl_salesdata[[#This Row],[Units Sold]]*tbl_salesdata[[#This Row],[Unit Price]]</f>
        <v>157252.48000000001</v>
      </c>
      <c r="N2523" s="9">
        <f>tbl_salesdata[[#This Row],[Total Sales]]-tbl_salesdata[[#This Row],[Total Cost]]</f>
        <v>59049.760000000024</v>
      </c>
      <c r="O2523">
        <f>tbl_salesdata[[#This Row],[Ship Date]]-tbl_salesdata[[#This Row],[Order Date]]</f>
        <v>6</v>
      </c>
      <c r="P2523">
        <f>WEEKDAY(tbl_salesdata[[#This Row],[Order Date]],2)</f>
        <v>1</v>
      </c>
      <c r="Q2523" t="str">
        <f>TEXT(tbl_salesdata[[#This Row],[Order Date]],"dddd")</f>
        <v>Monday</v>
      </c>
      <c r="R2523" t="str">
        <f>IF(tbl_salesdata[[#This Row],[Weekdaynum]]&gt;5,"Yes","No")</f>
        <v>No</v>
      </c>
    </row>
    <row r="2524" spans="1:18" hidden="1" x14ac:dyDescent="0.35">
      <c r="A2524">
        <v>128448903</v>
      </c>
      <c r="B2524" s="3">
        <v>43873</v>
      </c>
      <c r="C2524" s="3">
        <v>43890</v>
      </c>
      <c r="D2524" t="s">
        <v>212</v>
      </c>
      <c r="E2524" t="s">
        <v>32</v>
      </c>
      <c r="F2524" t="s">
        <v>42</v>
      </c>
      <c r="G2524" t="s">
        <v>14</v>
      </c>
      <c r="H2524" t="s">
        <v>26</v>
      </c>
      <c r="I2524" s="9">
        <v>9740</v>
      </c>
      <c r="J2524" s="9">
        <v>437.2</v>
      </c>
      <c r="K2524" s="9">
        <v>263.33</v>
      </c>
      <c r="L2524" s="9">
        <f>tbl_salesdata[[#This Row],[Units Sold]]*tbl_salesdata[[#This Row],[Unit Cost]]</f>
        <v>2564834.1999999997</v>
      </c>
      <c r="M2524" s="9">
        <f>tbl_salesdata[[#This Row],[Units Sold]]*tbl_salesdata[[#This Row],[Unit Price]]</f>
        <v>4258328</v>
      </c>
      <c r="N2524" s="9">
        <f>tbl_salesdata[[#This Row],[Total Sales]]-tbl_salesdata[[#This Row],[Total Cost]]</f>
        <v>1693493.8000000003</v>
      </c>
      <c r="O2524">
        <f>tbl_salesdata[[#This Row],[Ship Date]]-tbl_salesdata[[#This Row],[Order Date]]</f>
        <v>17</v>
      </c>
      <c r="P2524">
        <f>WEEKDAY(tbl_salesdata[[#This Row],[Order Date]],2)</f>
        <v>3</v>
      </c>
      <c r="Q2524" t="str">
        <f>TEXT(tbl_salesdata[[#This Row],[Order Date]],"dddd")</f>
        <v>Wednesday</v>
      </c>
      <c r="R2524" t="str">
        <f>IF(tbl_salesdata[[#This Row],[Weekdaynum]]&gt;5,"Yes","No")</f>
        <v>No</v>
      </c>
    </row>
    <row r="2525" spans="1:18" hidden="1" x14ac:dyDescent="0.35">
      <c r="A2525">
        <v>549919211</v>
      </c>
      <c r="B2525" s="3">
        <v>44455</v>
      </c>
      <c r="C2525" s="3">
        <v>44474</v>
      </c>
      <c r="D2525" t="s">
        <v>217</v>
      </c>
      <c r="E2525" t="s">
        <v>12</v>
      </c>
      <c r="F2525" t="s">
        <v>33</v>
      </c>
      <c r="G2525" t="s">
        <v>18</v>
      </c>
      <c r="H2525" t="s">
        <v>15</v>
      </c>
      <c r="I2525" s="9">
        <v>2170</v>
      </c>
      <c r="J2525" s="9">
        <v>109.28</v>
      </c>
      <c r="K2525" s="9">
        <v>35.840000000000003</v>
      </c>
      <c r="L2525" s="9">
        <f>tbl_salesdata[[#This Row],[Units Sold]]*tbl_salesdata[[#This Row],[Unit Cost]]</f>
        <v>77772.800000000003</v>
      </c>
      <c r="M2525" s="9">
        <f>tbl_salesdata[[#This Row],[Units Sold]]*tbl_salesdata[[#This Row],[Unit Price]]</f>
        <v>237137.6</v>
      </c>
      <c r="N2525" s="9">
        <f>tbl_salesdata[[#This Row],[Total Sales]]-tbl_salesdata[[#This Row],[Total Cost]]</f>
        <v>159364.79999999999</v>
      </c>
      <c r="O2525">
        <f>tbl_salesdata[[#This Row],[Ship Date]]-tbl_salesdata[[#This Row],[Order Date]]</f>
        <v>19</v>
      </c>
      <c r="P2525">
        <f>WEEKDAY(tbl_salesdata[[#This Row],[Order Date]],2)</f>
        <v>4</v>
      </c>
      <c r="Q2525" t="str">
        <f>TEXT(tbl_salesdata[[#This Row],[Order Date]],"dddd")</f>
        <v>Thursday</v>
      </c>
      <c r="R2525" t="str">
        <f>IF(tbl_salesdata[[#This Row],[Weekdaynum]]&gt;5,"Yes","No")</f>
        <v>No</v>
      </c>
    </row>
    <row r="2526" spans="1:18" hidden="1" x14ac:dyDescent="0.35">
      <c r="A2526">
        <v>640440118</v>
      </c>
      <c r="B2526" s="3">
        <v>44430</v>
      </c>
      <c r="C2526" s="3">
        <v>44432</v>
      </c>
      <c r="D2526" t="s">
        <v>23</v>
      </c>
      <c r="E2526" t="s">
        <v>24</v>
      </c>
      <c r="F2526" t="s">
        <v>56</v>
      </c>
      <c r="G2526" t="s">
        <v>14</v>
      </c>
      <c r="H2526" t="s">
        <v>26</v>
      </c>
      <c r="I2526" s="9">
        <v>9318</v>
      </c>
      <c r="J2526" s="9">
        <v>9.33</v>
      </c>
      <c r="K2526" s="9">
        <v>6.92</v>
      </c>
      <c r="L2526" s="9">
        <f>tbl_salesdata[[#This Row],[Units Sold]]*tbl_salesdata[[#This Row],[Unit Cost]]</f>
        <v>64480.56</v>
      </c>
      <c r="M2526" s="9">
        <f>tbl_salesdata[[#This Row],[Units Sold]]*tbl_salesdata[[#This Row],[Unit Price]]</f>
        <v>86936.94</v>
      </c>
      <c r="N2526" s="9">
        <f>tbl_salesdata[[#This Row],[Total Sales]]-tbl_salesdata[[#This Row],[Total Cost]]</f>
        <v>22456.380000000005</v>
      </c>
      <c r="O2526">
        <f>tbl_salesdata[[#This Row],[Ship Date]]-tbl_salesdata[[#This Row],[Order Date]]</f>
        <v>2</v>
      </c>
      <c r="P2526">
        <f>WEEKDAY(tbl_salesdata[[#This Row],[Order Date]],2)</f>
        <v>7</v>
      </c>
      <c r="Q2526" t="str">
        <f>TEXT(tbl_salesdata[[#This Row],[Order Date]],"dddd")</f>
        <v>Sunday</v>
      </c>
      <c r="R2526" t="str">
        <f>IF(tbl_salesdata[[#This Row],[Weekdaynum]]&gt;5,"Yes","No")</f>
        <v>Yes</v>
      </c>
    </row>
    <row r="2527" spans="1:18" x14ac:dyDescent="0.35">
      <c r="A2527">
        <v>915761363</v>
      </c>
      <c r="B2527" s="3">
        <v>44884</v>
      </c>
      <c r="C2527" s="3">
        <v>44895</v>
      </c>
      <c r="D2527" t="s">
        <v>206</v>
      </c>
      <c r="E2527" t="s">
        <v>24</v>
      </c>
      <c r="F2527" t="s">
        <v>13</v>
      </c>
      <c r="G2527" t="s">
        <v>14</v>
      </c>
      <c r="H2527" t="s">
        <v>19</v>
      </c>
      <c r="I2527" s="9">
        <v>2992</v>
      </c>
      <c r="J2527" s="9">
        <v>255.28</v>
      </c>
      <c r="K2527" s="9">
        <v>159.41999999999999</v>
      </c>
      <c r="L2527" s="9">
        <f>tbl_salesdata[[#This Row],[Units Sold]]*tbl_salesdata[[#This Row],[Unit Cost]]</f>
        <v>476984.63999999996</v>
      </c>
      <c r="M2527" s="9">
        <f>tbl_salesdata[[#This Row],[Units Sold]]*tbl_salesdata[[#This Row],[Unit Price]]</f>
        <v>763797.76</v>
      </c>
      <c r="N2527" s="9">
        <f>tbl_salesdata[[#This Row],[Total Sales]]-tbl_salesdata[[#This Row],[Total Cost]]</f>
        <v>286813.12000000005</v>
      </c>
      <c r="O2527">
        <f>tbl_salesdata[[#This Row],[Ship Date]]-tbl_salesdata[[#This Row],[Order Date]]</f>
        <v>11</v>
      </c>
      <c r="P2527">
        <f>WEEKDAY(tbl_salesdata[[#This Row],[Order Date]],2)</f>
        <v>6</v>
      </c>
      <c r="Q2527" t="str">
        <f>TEXT(tbl_salesdata[[#This Row],[Order Date]],"dddd")</f>
        <v>Saturday</v>
      </c>
      <c r="R2527" t="str">
        <f>IF(tbl_salesdata[[#This Row],[Weekdaynum]]&gt;5,"Yes","No")</f>
        <v>Yes</v>
      </c>
    </row>
    <row r="2528" spans="1:18" hidden="1" x14ac:dyDescent="0.35">
      <c r="A2528">
        <v>786641538</v>
      </c>
      <c r="B2528" s="3">
        <v>43957</v>
      </c>
      <c r="C2528" s="3">
        <v>43967</v>
      </c>
      <c r="D2528" t="s">
        <v>163</v>
      </c>
      <c r="E2528" t="s">
        <v>38</v>
      </c>
      <c r="F2528" t="s">
        <v>13</v>
      </c>
      <c r="G2528" t="s">
        <v>14</v>
      </c>
      <c r="H2528" t="s">
        <v>19</v>
      </c>
      <c r="I2528" s="9">
        <v>3567</v>
      </c>
      <c r="J2528" s="9">
        <v>255.28</v>
      </c>
      <c r="K2528" s="9">
        <v>159.41999999999999</v>
      </c>
      <c r="L2528" s="9">
        <f>tbl_salesdata[[#This Row],[Units Sold]]*tbl_salesdata[[#This Row],[Unit Cost]]</f>
        <v>568651.1399999999</v>
      </c>
      <c r="M2528" s="9">
        <f>tbl_salesdata[[#This Row],[Units Sold]]*tbl_salesdata[[#This Row],[Unit Price]]</f>
        <v>910583.76</v>
      </c>
      <c r="N2528" s="9">
        <f>tbl_salesdata[[#This Row],[Total Sales]]-tbl_salesdata[[#This Row],[Total Cost]]</f>
        <v>341932.62000000011</v>
      </c>
      <c r="O2528">
        <f>tbl_salesdata[[#This Row],[Ship Date]]-tbl_salesdata[[#This Row],[Order Date]]</f>
        <v>10</v>
      </c>
      <c r="P2528">
        <f>WEEKDAY(tbl_salesdata[[#This Row],[Order Date]],2)</f>
        <v>3</v>
      </c>
      <c r="Q2528" t="str">
        <f>TEXT(tbl_salesdata[[#This Row],[Order Date]],"dddd")</f>
        <v>Wednesday</v>
      </c>
      <c r="R2528" t="str">
        <f>IF(tbl_salesdata[[#This Row],[Weekdaynum]]&gt;5,"Yes","No")</f>
        <v>No</v>
      </c>
    </row>
    <row r="2529" spans="1:18" hidden="1" x14ac:dyDescent="0.35">
      <c r="A2529">
        <v>822107207</v>
      </c>
      <c r="B2529" s="3">
        <v>42261</v>
      </c>
      <c r="C2529" s="3">
        <v>42265</v>
      </c>
      <c r="D2529" t="s">
        <v>146</v>
      </c>
      <c r="E2529" t="s">
        <v>29</v>
      </c>
      <c r="F2529" t="s">
        <v>25</v>
      </c>
      <c r="G2529" t="s">
        <v>18</v>
      </c>
      <c r="H2529" t="s">
        <v>34</v>
      </c>
      <c r="I2529" s="9">
        <v>8647</v>
      </c>
      <c r="J2529" s="9">
        <v>205.7</v>
      </c>
      <c r="K2529" s="9">
        <v>117.11</v>
      </c>
      <c r="L2529" s="9">
        <f>tbl_salesdata[[#This Row],[Units Sold]]*tbl_salesdata[[#This Row],[Unit Cost]]</f>
        <v>1012650.17</v>
      </c>
      <c r="M2529" s="9">
        <f>tbl_salesdata[[#This Row],[Units Sold]]*tbl_salesdata[[#This Row],[Unit Price]]</f>
        <v>1778687.9</v>
      </c>
      <c r="N2529" s="9">
        <f>tbl_salesdata[[#This Row],[Total Sales]]-tbl_salesdata[[#This Row],[Total Cost]]</f>
        <v>766037.72999999986</v>
      </c>
      <c r="O2529">
        <f>tbl_salesdata[[#This Row],[Ship Date]]-tbl_salesdata[[#This Row],[Order Date]]</f>
        <v>4</v>
      </c>
      <c r="P2529">
        <f>WEEKDAY(tbl_salesdata[[#This Row],[Order Date]],2)</f>
        <v>1</v>
      </c>
      <c r="Q2529" t="str">
        <f>TEXT(tbl_salesdata[[#This Row],[Order Date]],"dddd")</f>
        <v>Monday</v>
      </c>
      <c r="R2529" t="str">
        <f>IF(tbl_salesdata[[#This Row],[Weekdaynum]]&gt;5,"Yes","No")</f>
        <v>No</v>
      </c>
    </row>
    <row r="2530" spans="1:18" hidden="1" x14ac:dyDescent="0.35">
      <c r="A2530">
        <v>486193788</v>
      </c>
      <c r="B2530" s="3">
        <v>42730</v>
      </c>
      <c r="C2530" s="3">
        <v>42742</v>
      </c>
      <c r="D2530" t="s">
        <v>41</v>
      </c>
      <c r="E2530" t="s">
        <v>29</v>
      </c>
      <c r="F2530" t="s">
        <v>25</v>
      </c>
      <c r="G2530" t="s">
        <v>18</v>
      </c>
      <c r="H2530" t="s">
        <v>34</v>
      </c>
      <c r="I2530" s="9">
        <v>4401</v>
      </c>
      <c r="J2530" s="9">
        <v>205.7</v>
      </c>
      <c r="K2530" s="9">
        <v>117.11</v>
      </c>
      <c r="L2530" s="9">
        <f>tbl_salesdata[[#This Row],[Units Sold]]*tbl_salesdata[[#This Row],[Unit Cost]]</f>
        <v>515401.11</v>
      </c>
      <c r="M2530" s="9">
        <f>tbl_salesdata[[#This Row],[Units Sold]]*tbl_salesdata[[#This Row],[Unit Price]]</f>
        <v>905285.7</v>
      </c>
      <c r="N2530" s="9">
        <f>tbl_salesdata[[#This Row],[Total Sales]]-tbl_salesdata[[#This Row],[Total Cost]]</f>
        <v>389884.58999999997</v>
      </c>
      <c r="O2530">
        <f>tbl_salesdata[[#This Row],[Ship Date]]-tbl_salesdata[[#This Row],[Order Date]]</f>
        <v>12</v>
      </c>
      <c r="P2530">
        <f>WEEKDAY(tbl_salesdata[[#This Row],[Order Date]],2)</f>
        <v>1</v>
      </c>
      <c r="Q2530" t="str">
        <f>TEXT(tbl_salesdata[[#This Row],[Order Date]],"dddd")</f>
        <v>Monday</v>
      </c>
      <c r="R2530" t="str">
        <f>IF(tbl_salesdata[[#This Row],[Weekdaynum]]&gt;5,"Yes","No")</f>
        <v>No</v>
      </c>
    </row>
    <row r="2531" spans="1:18" hidden="1" x14ac:dyDescent="0.35">
      <c r="A2531">
        <v>844575107</v>
      </c>
      <c r="B2531" s="3">
        <v>43272</v>
      </c>
      <c r="C2531" s="3">
        <v>43276</v>
      </c>
      <c r="D2531" t="s">
        <v>77</v>
      </c>
      <c r="E2531" t="s">
        <v>21</v>
      </c>
      <c r="F2531" t="s">
        <v>47</v>
      </c>
      <c r="G2531" t="s">
        <v>14</v>
      </c>
      <c r="H2531" t="s">
        <v>34</v>
      </c>
      <c r="I2531" s="9">
        <v>7397</v>
      </c>
      <c r="J2531" s="9">
        <v>421.89</v>
      </c>
      <c r="K2531" s="9">
        <v>364.69</v>
      </c>
      <c r="L2531" s="9">
        <f>tbl_salesdata[[#This Row],[Units Sold]]*tbl_salesdata[[#This Row],[Unit Cost]]</f>
        <v>2697611.93</v>
      </c>
      <c r="M2531" s="9">
        <f>tbl_salesdata[[#This Row],[Units Sold]]*tbl_salesdata[[#This Row],[Unit Price]]</f>
        <v>3120720.33</v>
      </c>
      <c r="N2531" s="9">
        <f>tbl_salesdata[[#This Row],[Total Sales]]-tbl_salesdata[[#This Row],[Total Cost]]</f>
        <v>423108.39999999991</v>
      </c>
      <c r="O2531">
        <f>tbl_salesdata[[#This Row],[Ship Date]]-tbl_salesdata[[#This Row],[Order Date]]</f>
        <v>4</v>
      </c>
      <c r="P2531">
        <f>WEEKDAY(tbl_salesdata[[#This Row],[Order Date]],2)</f>
        <v>4</v>
      </c>
      <c r="Q2531" t="str">
        <f>TEXT(tbl_salesdata[[#This Row],[Order Date]],"dddd")</f>
        <v>Thursday</v>
      </c>
      <c r="R2531" t="str">
        <f>IF(tbl_salesdata[[#This Row],[Weekdaynum]]&gt;5,"Yes","No")</f>
        <v>No</v>
      </c>
    </row>
    <row r="2532" spans="1:18" hidden="1" x14ac:dyDescent="0.35">
      <c r="A2532">
        <v>783237493</v>
      </c>
      <c r="B2532" s="3">
        <v>42027</v>
      </c>
      <c r="C2532" s="3">
        <v>42040</v>
      </c>
      <c r="D2532" t="s">
        <v>78</v>
      </c>
      <c r="E2532" t="s">
        <v>24</v>
      </c>
      <c r="F2532" t="s">
        <v>40</v>
      </c>
      <c r="G2532" t="s">
        <v>14</v>
      </c>
      <c r="H2532" t="s">
        <v>15</v>
      </c>
      <c r="I2532" s="9">
        <v>6234</v>
      </c>
      <c r="J2532" s="9">
        <v>651.21</v>
      </c>
      <c r="K2532" s="9">
        <v>524.96</v>
      </c>
      <c r="L2532" s="9">
        <f>tbl_salesdata[[#This Row],[Units Sold]]*tbl_salesdata[[#This Row],[Unit Cost]]</f>
        <v>3272600.64</v>
      </c>
      <c r="M2532" s="9">
        <f>tbl_salesdata[[#This Row],[Units Sold]]*tbl_salesdata[[#This Row],[Unit Price]]</f>
        <v>4059643.14</v>
      </c>
      <c r="N2532" s="9">
        <f>tbl_salesdata[[#This Row],[Total Sales]]-tbl_salesdata[[#This Row],[Total Cost]]</f>
        <v>787042.5</v>
      </c>
      <c r="O2532">
        <f>tbl_salesdata[[#This Row],[Ship Date]]-tbl_salesdata[[#This Row],[Order Date]]</f>
        <v>13</v>
      </c>
      <c r="P2532">
        <f>WEEKDAY(tbl_salesdata[[#This Row],[Order Date]],2)</f>
        <v>5</v>
      </c>
      <c r="Q2532" t="str">
        <f>TEXT(tbl_salesdata[[#This Row],[Order Date]],"dddd")</f>
        <v>Friday</v>
      </c>
      <c r="R2532" t="str">
        <f>IF(tbl_salesdata[[#This Row],[Weekdaynum]]&gt;5,"Yes","No")</f>
        <v>No</v>
      </c>
    </row>
    <row r="2533" spans="1:18" hidden="1" x14ac:dyDescent="0.35">
      <c r="A2533">
        <v>158479773</v>
      </c>
      <c r="B2533" s="3">
        <v>42143</v>
      </c>
      <c r="C2533" s="3">
        <v>42152</v>
      </c>
      <c r="D2533" t="s">
        <v>95</v>
      </c>
      <c r="E2533" t="s">
        <v>21</v>
      </c>
      <c r="F2533" t="s">
        <v>13</v>
      </c>
      <c r="G2533" t="s">
        <v>18</v>
      </c>
      <c r="H2533" t="s">
        <v>26</v>
      </c>
      <c r="I2533" s="9">
        <v>6542</v>
      </c>
      <c r="J2533" s="9">
        <v>255.28</v>
      </c>
      <c r="K2533" s="9">
        <v>159.41999999999999</v>
      </c>
      <c r="L2533" s="9">
        <f>tbl_salesdata[[#This Row],[Units Sold]]*tbl_salesdata[[#This Row],[Unit Cost]]</f>
        <v>1042925.6399999999</v>
      </c>
      <c r="M2533" s="9">
        <f>tbl_salesdata[[#This Row],[Units Sold]]*tbl_salesdata[[#This Row],[Unit Price]]</f>
        <v>1670041.76</v>
      </c>
      <c r="N2533" s="9">
        <f>tbl_salesdata[[#This Row],[Total Sales]]-tbl_salesdata[[#This Row],[Total Cost]]</f>
        <v>627116.12000000011</v>
      </c>
      <c r="O2533">
        <f>tbl_salesdata[[#This Row],[Ship Date]]-tbl_salesdata[[#This Row],[Order Date]]</f>
        <v>9</v>
      </c>
      <c r="P2533">
        <f>WEEKDAY(tbl_salesdata[[#This Row],[Order Date]],2)</f>
        <v>2</v>
      </c>
      <c r="Q2533" t="str">
        <f>TEXT(tbl_salesdata[[#This Row],[Order Date]],"dddd")</f>
        <v>Tuesday</v>
      </c>
      <c r="R2533" t="str">
        <f>IF(tbl_salesdata[[#This Row],[Weekdaynum]]&gt;5,"Yes","No")</f>
        <v>No</v>
      </c>
    </row>
    <row r="2534" spans="1:18" hidden="1" x14ac:dyDescent="0.35">
      <c r="A2534">
        <v>246913278</v>
      </c>
      <c r="B2534" s="3">
        <v>43504</v>
      </c>
      <c r="C2534" s="3">
        <v>43515</v>
      </c>
      <c r="D2534" t="s">
        <v>28</v>
      </c>
      <c r="E2534" t="s">
        <v>29</v>
      </c>
      <c r="F2534" t="s">
        <v>42</v>
      </c>
      <c r="G2534" t="s">
        <v>14</v>
      </c>
      <c r="H2534" t="s">
        <v>34</v>
      </c>
      <c r="I2534" s="9">
        <v>5981</v>
      </c>
      <c r="J2534" s="9">
        <v>437.2</v>
      </c>
      <c r="K2534" s="9">
        <v>263.33</v>
      </c>
      <c r="L2534" s="9">
        <f>tbl_salesdata[[#This Row],[Units Sold]]*tbl_salesdata[[#This Row],[Unit Cost]]</f>
        <v>1574976.73</v>
      </c>
      <c r="M2534" s="9">
        <f>tbl_salesdata[[#This Row],[Units Sold]]*tbl_salesdata[[#This Row],[Unit Price]]</f>
        <v>2614893.1999999997</v>
      </c>
      <c r="N2534" s="9">
        <f>tbl_salesdata[[#This Row],[Total Sales]]-tbl_salesdata[[#This Row],[Total Cost]]</f>
        <v>1039916.4699999997</v>
      </c>
      <c r="O2534">
        <f>tbl_salesdata[[#This Row],[Ship Date]]-tbl_salesdata[[#This Row],[Order Date]]</f>
        <v>11</v>
      </c>
      <c r="P2534">
        <f>WEEKDAY(tbl_salesdata[[#This Row],[Order Date]],2)</f>
        <v>5</v>
      </c>
      <c r="Q2534" t="str">
        <f>TEXT(tbl_salesdata[[#This Row],[Order Date]],"dddd")</f>
        <v>Friday</v>
      </c>
      <c r="R2534" t="str">
        <f>IF(tbl_salesdata[[#This Row],[Weekdaynum]]&gt;5,"Yes","No")</f>
        <v>No</v>
      </c>
    </row>
    <row r="2535" spans="1:18" hidden="1" x14ac:dyDescent="0.35">
      <c r="A2535">
        <v>595461833</v>
      </c>
      <c r="B2535" s="3">
        <v>44844</v>
      </c>
      <c r="C2535" s="3">
        <v>44855</v>
      </c>
      <c r="D2535" t="s">
        <v>50</v>
      </c>
      <c r="E2535" t="s">
        <v>51</v>
      </c>
      <c r="F2535" t="s">
        <v>42</v>
      </c>
      <c r="G2535" t="s">
        <v>14</v>
      </c>
      <c r="H2535" t="s">
        <v>34</v>
      </c>
      <c r="I2535" s="9">
        <v>9244</v>
      </c>
      <c r="J2535" s="9">
        <v>437.2</v>
      </c>
      <c r="K2535" s="9">
        <v>263.33</v>
      </c>
      <c r="L2535" s="9">
        <f>tbl_salesdata[[#This Row],[Units Sold]]*tbl_salesdata[[#This Row],[Unit Cost]]</f>
        <v>2434222.52</v>
      </c>
      <c r="M2535" s="9">
        <f>tbl_salesdata[[#This Row],[Units Sold]]*tbl_salesdata[[#This Row],[Unit Price]]</f>
        <v>4041476.8</v>
      </c>
      <c r="N2535" s="9">
        <f>tbl_salesdata[[#This Row],[Total Sales]]-tbl_salesdata[[#This Row],[Total Cost]]</f>
        <v>1607254.2799999998</v>
      </c>
      <c r="O2535">
        <f>tbl_salesdata[[#This Row],[Ship Date]]-tbl_salesdata[[#This Row],[Order Date]]</f>
        <v>11</v>
      </c>
      <c r="P2535">
        <f>WEEKDAY(tbl_salesdata[[#This Row],[Order Date]],2)</f>
        <v>1</v>
      </c>
      <c r="Q2535" t="str">
        <f>TEXT(tbl_salesdata[[#This Row],[Order Date]],"dddd")</f>
        <v>Monday</v>
      </c>
      <c r="R2535" t="str">
        <f>IF(tbl_salesdata[[#This Row],[Weekdaynum]]&gt;5,"Yes","No")</f>
        <v>No</v>
      </c>
    </row>
    <row r="2536" spans="1:18" x14ac:dyDescent="0.35">
      <c r="A2536">
        <v>495450627</v>
      </c>
      <c r="B2536" s="3">
        <v>44149</v>
      </c>
      <c r="C2536" s="3">
        <v>44169</v>
      </c>
      <c r="D2536" t="s">
        <v>79</v>
      </c>
      <c r="E2536" t="s">
        <v>21</v>
      </c>
      <c r="F2536" t="s">
        <v>25</v>
      </c>
      <c r="G2536" t="s">
        <v>18</v>
      </c>
      <c r="H2536" t="s">
        <v>26</v>
      </c>
      <c r="I2536" s="9">
        <v>3705</v>
      </c>
      <c r="J2536" s="9">
        <v>205.7</v>
      </c>
      <c r="K2536" s="9">
        <v>117.11</v>
      </c>
      <c r="L2536" s="9">
        <f>tbl_salesdata[[#This Row],[Units Sold]]*tbl_salesdata[[#This Row],[Unit Cost]]</f>
        <v>433892.55</v>
      </c>
      <c r="M2536" s="9">
        <f>tbl_salesdata[[#This Row],[Units Sold]]*tbl_salesdata[[#This Row],[Unit Price]]</f>
        <v>762118.5</v>
      </c>
      <c r="N2536" s="9">
        <f>tbl_salesdata[[#This Row],[Total Sales]]-tbl_salesdata[[#This Row],[Total Cost]]</f>
        <v>328225.95</v>
      </c>
      <c r="O2536">
        <f>tbl_salesdata[[#This Row],[Ship Date]]-tbl_salesdata[[#This Row],[Order Date]]</f>
        <v>20</v>
      </c>
      <c r="P2536">
        <f>WEEKDAY(tbl_salesdata[[#This Row],[Order Date]],2)</f>
        <v>6</v>
      </c>
      <c r="Q2536" t="str">
        <f>TEXT(tbl_salesdata[[#This Row],[Order Date]],"dddd")</f>
        <v>Saturday</v>
      </c>
      <c r="R2536" t="str">
        <f>IF(tbl_salesdata[[#This Row],[Weekdaynum]]&gt;5,"Yes","No")</f>
        <v>Yes</v>
      </c>
    </row>
    <row r="2537" spans="1:18" hidden="1" x14ac:dyDescent="0.35">
      <c r="A2537">
        <v>612161910</v>
      </c>
      <c r="B2537" s="3">
        <v>44572</v>
      </c>
      <c r="C2537" s="3">
        <v>44578</v>
      </c>
      <c r="D2537" t="s">
        <v>167</v>
      </c>
      <c r="E2537" t="s">
        <v>38</v>
      </c>
      <c r="F2537" t="s">
        <v>30</v>
      </c>
      <c r="G2537" t="s">
        <v>18</v>
      </c>
      <c r="H2537" t="s">
        <v>15</v>
      </c>
      <c r="I2537" s="9">
        <v>1168</v>
      </c>
      <c r="J2537" s="9">
        <v>81.73</v>
      </c>
      <c r="K2537" s="9">
        <v>56.67</v>
      </c>
      <c r="L2537" s="9">
        <f>tbl_salesdata[[#This Row],[Units Sold]]*tbl_salesdata[[#This Row],[Unit Cost]]</f>
        <v>66190.559999999998</v>
      </c>
      <c r="M2537" s="9">
        <f>tbl_salesdata[[#This Row],[Units Sold]]*tbl_salesdata[[#This Row],[Unit Price]]</f>
        <v>95460.64</v>
      </c>
      <c r="N2537" s="9">
        <f>tbl_salesdata[[#This Row],[Total Sales]]-tbl_salesdata[[#This Row],[Total Cost]]</f>
        <v>29270.080000000002</v>
      </c>
      <c r="O2537">
        <f>tbl_salesdata[[#This Row],[Ship Date]]-tbl_salesdata[[#This Row],[Order Date]]</f>
        <v>6</v>
      </c>
      <c r="P2537">
        <f>WEEKDAY(tbl_salesdata[[#This Row],[Order Date]],2)</f>
        <v>2</v>
      </c>
      <c r="Q2537" t="str">
        <f>TEXT(tbl_salesdata[[#This Row],[Order Date]],"dddd")</f>
        <v>Tuesday</v>
      </c>
      <c r="R2537" t="str">
        <f>IF(tbl_salesdata[[#This Row],[Weekdaynum]]&gt;5,"Yes","No")</f>
        <v>No</v>
      </c>
    </row>
    <row r="2538" spans="1:18" x14ac:dyDescent="0.35">
      <c r="A2538">
        <v>660437381</v>
      </c>
      <c r="B2538" s="3">
        <v>44464</v>
      </c>
      <c r="C2538" s="3">
        <v>44484</v>
      </c>
      <c r="D2538" t="s">
        <v>111</v>
      </c>
      <c r="E2538" t="s">
        <v>38</v>
      </c>
      <c r="F2538" t="s">
        <v>33</v>
      </c>
      <c r="G2538" t="s">
        <v>18</v>
      </c>
      <c r="H2538" t="s">
        <v>15</v>
      </c>
      <c r="I2538" s="9">
        <v>6952</v>
      </c>
      <c r="J2538" s="9">
        <v>109.28</v>
      </c>
      <c r="K2538" s="9">
        <v>35.840000000000003</v>
      </c>
      <c r="L2538" s="9">
        <f>tbl_salesdata[[#This Row],[Units Sold]]*tbl_salesdata[[#This Row],[Unit Cost]]</f>
        <v>249159.68000000002</v>
      </c>
      <c r="M2538" s="9">
        <f>tbl_salesdata[[#This Row],[Units Sold]]*tbl_salesdata[[#This Row],[Unit Price]]</f>
        <v>759714.56</v>
      </c>
      <c r="N2538" s="9">
        <f>tbl_salesdata[[#This Row],[Total Sales]]-tbl_salesdata[[#This Row],[Total Cost]]</f>
        <v>510554.88</v>
      </c>
      <c r="O2538">
        <f>tbl_salesdata[[#This Row],[Ship Date]]-tbl_salesdata[[#This Row],[Order Date]]</f>
        <v>20</v>
      </c>
      <c r="P2538">
        <f>WEEKDAY(tbl_salesdata[[#This Row],[Order Date]],2)</f>
        <v>6</v>
      </c>
      <c r="Q2538" t="str">
        <f>TEXT(tbl_salesdata[[#This Row],[Order Date]],"dddd")</f>
        <v>Saturday</v>
      </c>
      <c r="R2538" t="str">
        <f>IF(tbl_salesdata[[#This Row],[Weekdaynum]]&gt;5,"Yes","No")</f>
        <v>Yes</v>
      </c>
    </row>
    <row r="2539" spans="1:18" hidden="1" x14ac:dyDescent="0.35">
      <c r="A2539">
        <v>690220630</v>
      </c>
      <c r="B2539" s="3">
        <v>42678</v>
      </c>
      <c r="C2539" s="3">
        <v>42681</v>
      </c>
      <c r="D2539" t="s">
        <v>91</v>
      </c>
      <c r="E2539" t="s">
        <v>21</v>
      </c>
      <c r="F2539" t="s">
        <v>76</v>
      </c>
      <c r="G2539" t="s">
        <v>14</v>
      </c>
      <c r="H2539" t="s">
        <v>19</v>
      </c>
      <c r="I2539" s="9">
        <v>477</v>
      </c>
      <c r="J2539" s="9">
        <v>668.27</v>
      </c>
      <c r="K2539" s="9">
        <v>502.54</v>
      </c>
      <c r="L2539" s="9">
        <f>tbl_salesdata[[#This Row],[Units Sold]]*tbl_salesdata[[#This Row],[Unit Cost]]</f>
        <v>239711.58000000002</v>
      </c>
      <c r="M2539" s="9">
        <f>tbl_salesdata[[#This Row],[Units Sold]]*tbl_salesdata[[#This Row],[Unit Price]]</f>
        <v>318764.78999999998</v>
      </c>
      <c r="N2539" s="9">
        <f>tbl_salesdata[[#This Row],[Total Sales]]-tbl_salesdata[[#This Row],[Total Cost]]</f>
        <v>79053.209999999963</v>
      </c>
      <c r="O2539">
        <f>tbl_salesdata[[#This Row],[Ship Date]]-tbl_salesdata[[#This Row],[Order Date]]</f>
        <v>3</v>
      </c>
      <c r="P2539">
        <f>WEEKDAY(tbl_salesdata[[#This Row],[Order Date]],2)</f>
        <v>5</v>
      </c>
      <c r="Q2539" t="str">
        <f>TEXT(tbl_salesdata[[#This Row],[Order Date]],"dddd")</f>
        <v>Friday</v>
      </c>
      <c r="R2539" t="str">
        <f>IF(tbl_salesdata[[#This Row],[Weekdaynum]]&gt;5,"Yes","No")</f>
        <v>No</v>
      </c>
    </row>
    <row r="2540" spans="1:18" hidden="1" x14ac:dyDescent="0.35">
      <c r="A2540">
        <v>704139363</v>
      </c>
      <c r="B2540" s="3">
        <v>42933</v>
      </c>
      <c r="C2540" s="3">
        <v>42945</v>
      </c>
      <c r="D2540" t="s">
        <v>175</v>
      </c>
      <c r="E2540" t="s">
        <v>21</v>
      </c>
      <c r="F2540" t="s">
        <v>22</v>
      </c>
      <c r="G2540" t="s">
        <v>18</v>
      </c>
      <c r="H2540" t="s">
        <v>15</v>
      </c>
      <c r="I2540" s="9">
        <v>9340</v>
      </c>
      <c r="J2540" s="9">
        <v>47.45</v>
      </c>
      <c r="K2540" s="9">
        <v>31.79</v>
      </c>
      <c r="L2540" s="9">
        <f>tbl_salesdata[[#This Row],[Units Sold]]*tbl_salesdata[[#This Row],[Unit Cost]]</f>
        <v>296918.59999999998</v>
      </c>
      <c r="M2540" s="9">
        <f>tbl_salesdata[[#This Row],[Units Sold]]*tbl_salesdata[[#This Row],[Unit Price]]</f>
        <v>443183</v>
      </c>
      <c r="N2540" s="9">
        <f>tbl_salesdata[[#This Row],[Total Sales]]-tbl_salesdata[[#This Row],[Total Cost]]</f>
        <v>146264.40000000002</v>
      </c>
      <c r="O2540">
        <f>tbl_salesdata[[#This Row],[Ship Date]]-tbl_salesdata[[#This Row],[Order Date]]</f>
        <v>12</v>
      </c>
      <c r="P2540">
        <f>WEEKDAY(tbl_salesdata[[#This Row],[Order Date]],2)</f>
        <v>1</v>
      </c>
      <c r="Q2540" t="str">
        <f>TEXT(tbl_salesdata[[#This Row],[Order Date]],"dddd")</f>
        <v>Monday</v>
      </c>
      <c r="R2540" t="str">
        <f>IF(tbl_salesdata[[#This Row],[Weekdaynum]]&gt;5,"Yes","No")</f>
        <v>No</v>
      </c>
    </row>
    <row r="2541" spans="1:18" hidden="1" x14ac:dyDescent="0.35">
      <c r="A2541">
        <v>636278617</v>
      </c>
      <c r="B2541" s="3">
        <v>43133</v>
      </c>
      <c r="C2541" s="3">
        <v>43153</v>
      </c>
      <c r="D2541" t="s">
        <v>178</v>
      </c>
      <c r="E2541" t="s">
        <v>21</v>
      </c>
      <c r="F2541" t="s">
        <v>56</v>
      </c>
      <c r="G2541" t="s">
        <v>14</v>
      </c>
      <c r="H2541" t="s">
        <v>34</v>
      </c>
      <c r="I2541" s="9">
        <v>7837</v>
      </c>
      <c r="J2541" s="9">
        <v>9.33</v>
      </c>
      <c r="K2541" s="9">
        <v>6.92</v>
      </c>
      <c r="L2541" s="9">
        <f>tbl_salesdata[[#This Row],[Units Sold]]*tbl_salesdata[[#This Row],[Unit Cost]]</f>
        <v>54232.04</v>
      </c>
      <c r="M2541" s="9">
        <f>tbl_salesdata[[#This Row],[Units Sold]]*tbl_salesdata[[#This Row],[Unit Price]]</f>
        <v>73119.210000000006</v>
      </c>
      <c r="N2541" s="9">
        <f>tbl_salesdata[[#This Row],[Total Sales]]-tbl_salesdata[[#This Row],[Total Cost]]</f>
        <v>18887.170000000006</v>
      </c>
      <c r="O2541">
        <f>tbl_salesdata[[#This Row],[Ship Date]]-tbl_salesdata[[#This Row],[Order Date]]</f>
        <v>20</v>
      </c>
      <c r="P2541">
        <f>WEEKDAY(tbl_salesdata[[#This Row],[Order Date]],2)</f>
        <v>5</v>
      </c>
      <c r="Q2541" t="str">
        <f>TEXT(tbl_salesdata[[#This Row],[Order Date]],"dddd")</f>
        <v>Friday</v>
      </c>
      <c r="R2541" t="str">
        <f>IF(tbl_salesdata[[#This Row],[Weekdaynum]]&gt;5,"Yes","No")</f>
        <v>No</v>
      </c>
    </row>
    <row r="2542" spans="1:18" hidden="1" x14ac:dyDescent="0.35">
      <c r="A2542">
        <v>525749719</v>
      </c>
      <c r="B2542" s="3">
        <v>44083</v>
      </c>
      <c r="C2542" s="3">
        <v>44101</v>
      </c>
      <c r="D2542" t="s">
        <v>204</v>
      </c>
      <c r="E2542" t="s">
        <v>21</v>
      </c>
      <c r="F2542" t="s">
        <v>17</v>
      </c>
      <c r="G2542" t="s">
        <v>14</v>
      </c>
      <c r="H2542" t="s">
        <v>26</v>
      </c>
      <c r="I2542" s="9">
        <v>9880</v>
      </c>
      <c r="J2542" s="9">
        <v>152.58000000000001</v>
      </c>
      <c r="K2542" s="9">
        <v>97.44</v>
      </c>
      <c r="L2542" s="9">
        <f>tbl_salesdata[[#This Row],[Units Sold]]*tbl_salesdata[[#This Row],[Unit Cost]]</f>
        <v>962707.2</v>
      </c>
      <c r="M2542" s="9">
        <f>tbl_salesdata[[#This Row],[Units Sold]]*tbl_salesdata[[#This Row],[Unit Price]]</f>
        <v>1507490.4000000001</v>
      </c>
      <c r="N2542" s="9">
        <f>tbl_salesdata[[#This Row],[Total Sales]]-tbl_salesdata[[#This Row],[Total Cost]]</f>
        <v>544783.20000000019</v>
      </c>
      <c r="O2542">
        <f>tbl_salesdata[[#This Row],[Ship Date]]-tbl_salesdata[[#This Row],[Order Date]]</f>
        <v>18</v>
      </c>
      <c r="P2542">
        <f>WEEKDAY(tbl_salesdata[[#This Row],[Order Date]],2)</f>
        <v>3</v>
      </c>
      <c r="Q2542" t="str">
        <f>TEXT(tbl_salesdata[[#This Row],[Order Date]],"dddd")</f>
        <v>Wednesday</v>
      </c>
      <c r="R2542" t="str">
        <f>IF(tbl_salesdata[[#This Row],[Weekdaynum]]&gt;5,"Yes","No")</f>
        <v>No</v>
      </c>
    </row>
    <row r="2543" spans="1:18" hidden="1" x14ac:dyDescent="0.35">
      <c r="A2543">
        <v>481976497</v>
      </c>
      <c r="B2543" s="3">
        <v>42670</v>
      </c>
      <c r="C2543" s="3">
        <v>42682</v>
      </c>
      <c r="D2543" t="s">
        <v>214</v>
      </c>
      <c r="E2543" t="s">
        <v>21</v>
      </c>
      <c r="F2543" t="s">
        <v>56</v>
      </c>
      <c r="G2543" t="s">
        <v>14</v>
      </c>
      <c r="H2543" t="s">
        <v>34</v>
      </c>
      <c r="I2543" s="9">
        <v>6411</v>
      </c>
      <c r="J2543" s="9">
        <v>9.33</v>
      </c>
      <c r="K2543" s="9">
        <v>6.92</v>
      </c>
      <c r="L2543" s="9">
        <f>tbl_salesdata[[#This Row],[Units Sold]]*tbl_salesdata[[#This Row],[Unit Cost]]</f>
        <v>44364.12</v>
      </c>
      <c r="M2543" s="9">
        <f>tbl_salesdata[[#This Row],[Units Sold]]*tbl_salesdata[[#This Row],[Unit Price]]</f>
        <v>59814.63</v>
      </c>
      <c r="N2543" s="9">
        <f>tbl_salesdata[[#This Row],[Total Sales]]-tbl_salesdata[[#This Row],[Total Cost]]</f>
        <v>15450.509999999995</v>
      </c>
      <c r="O2543">
        <f>tbl_salesdata[[#This Row],[Ship Date]]-tbl_salesdata[[#This Row],[Order Date]]</f>
        <v>12</v>
      </c>
      <c r="P2543">
        <f>WEEKDAY(tbl_salesdata[[#This Row],[Order Date]],2)</f>
        <v>4</v>
      </c>
      <c r="Q2543" t="str">
        <f>TEXT(tbl_salesdata[[#This Row],[Order Date]],"dddd")</f>
        <v>Thursday</v>
      </c>
      <c r="R2543" t="str">
        <f>IF(tbl_salesdata[[#This Row],[Weekdaynum]]&gt;5,"Yes","No")</f>
        <v>No</v>
      </c>
    </row>
    <row r="2544" spans="1:18" hidden="1" x14ac:dyDescent="0.35">
      <c r="A2544">
        <v>234695279</v>
      </c>
      <c r="B2544" s="3">
        <v>42328</v>
      </c>
      <c r="C2544" s="3">
        <v>42336</v>
      </c>
      <c r="D2544" t="s">
        <v>180</v>
      </c>
      <c r="E2544" t="s">
        <v>24</v>
      </c>
      <c r="F2544" t="s">
        <v>47</v>
      </c>
      <c r="G2544" t="s">
        <v>18</v>
      </c>
      <c r="H2544" t="s">
        <v>19</v>
      </c>
      <c r="I2544" s="9">
        <v>403</v>
      </c>
      <c r="J2544" s="9">
        <v>421.89</v>
      </c>
      <c r="K2544" s="9">
        <v>364.69</v>
      </c>
      <c r="L2544" s="9">
        <f>tbl_salesdata[[#This Row],[Units Sold]]*tbl_salesdata[[#This Row],[Unit Cost]]</f>
        <v>146970.07</v>
      </c>
      <c r="M2544" s="9">
        <f>tbl_salesdata[[#This Row],[Units Sold]]*tbl_salesdata[[#This Row],[Unit Price]]</f>
        <v>170021.66999999998</v>
      </c>
      <c r="N2544" s="9">
        <f>tbl_salesdata[[#This Row],[Total Sales]]-tbl_salesdata[[#This Row],[Total Cost]]</f>
        <v>23051.599999999977</v>
      </c>
      <c r="O2544">
        <f>tbl_salesdata[[#This Row],[Ship Date]]-tbl_salesdata[[#This Row],[Order Date]]</f>
        <v>8</v>
      </c>
      <c r="P2544">
        <f>WEEKDAY(tbl_salesdata[[#This Row],[Order Date]],2)</f>
        <v>5</v>
      </c>
      <c r="Q2544" t="str">
        <f>TEXT(tbl_salesdata[[#This Row],[Order Date]],"dddd")</f>
        <v>Friday</v>
      </c>
      <c r="R2544" t="str">
        <f>IF(tbl_salesdata[[#This Row],[Weekdaynum]]&gt;5,"Yes","No")</f>
        <v>No</v>
      </c>
    </row>
    <row r="2545" spans="1:18" hidden="1" x14ac:dyDescent="0.35">
      <c r="A2545">
        <v>483954894</v>
      </c>
      <c r="B2545" s="3">
        <v>44453</v>
      </c>
      <c r="C2545" s="3">
        <v>44471</v>
      </c>
      <c r="D2545" t="s">
        <v>210</v>
      </c>
      <c r="E2545" t="s">
        <v>38</v>
      </c>
      <c r="F2545" t="s">
        <v>25</v>
      </c>
      <c r="G2545" t="s">
        <v>14</v>
      </c>
      <c r="H2545" t="s">
        <v>15</v>
      </c>
      <c r="I2545" s="9">
        <v>1863</v>
      </c>
      <c r="J2545" s="9">
        <v>205.7</v>
      </c>
      <c r="K2545" s="9">
        <v>117.11</v>
      </c>
      <c r="L2545" s="9">
        <f>tbl_salesdata[[#This Row],[Units Sold]]*tbl_salesdata[[#This Row],[Unit Cost]]</f>
        <v>218175.93</v>
      </c>
      <c r="M2545" s="9">
        <f>tbl_salesdata[[#This Row],[Units Sold]]*tbl_salesdata[[#This Row],[Unit Price]]</f>
        <v>383219.1</v>
      </c>
      <c r="N2545" s="9">
        <f>tbl_salesdata[[#This Row],[Total Sales]]-tbl_salesdata[[#This Row],[Total Cost]]</f>
        <v>165043.16999999998</v>
      </c>
      <c r="O2545">
        <f>tbl_salesdata[[#This Row],[Ship Date]]-tbl_salesdata[[#This Row],[Order Date]]</f>
        <v>18</v>
      </c>
      <c r="P2545">
        <f>WEEKDAY(tbl_salesdata[[#This Row],[Order Date]],2)</f>
        <v>2</v>
      </c>
      <c r="Q2545" t="str">
        <f>TEXT(tbl_salesdata[[#This Row],[Order Date]],"dddd")</f>
        <v>Tuesday</v>
      </c>
      <c r="R2545" t="str">
        <f>IF(tbl_salesdata[[#This Row],[Weekdaynum]]&gt;5,"Yes","No")</f>
        <v>No</v>
      </c>
    </row>
    <row r="2546" spans="1:18" hidden="1" x14ac:dyDescent="0.35">
      <c r="A2546">
        <v>650116670</v>
      </c>
      <c r="B2546" s="3">
        <v>43368</v>
      </c>
      <c r="C2546" s="3">
        <v>43381</v>
      </c>
      <c r="D2546" t="s">
        <v>46</v>
      </c>
      <c r="E2546" t="s">
        <v>29</v>
      </c>
      <c r="F2546" t="s">
        <v>22</v>
      </c>
      <c r="G2546" t="s">
        <v>14</v>
      </c>
      <c r="H2546" t="s">
        <v>34</v>
      </c>
      <c r="I2546" s="9">
        <v>2824</v>
      </c>
      <c r="J2546" s="9">
        <v>47.45</v>
      </c>
      <c r="K2546" s="9">
        <v>31.79</v>
      </c>
      <c r="L2546" s="9">
        <f>tbl_salesdata[[#This Row],[Units Sold]]*tbl_salesdata[[#This Row],[Unit Cost]]</f>
        <v>89774.959999999992</v>
      </c>
      <c r="M2546" s="9">
        <f>tbl_salesdata[[#This Row],[Units Sold]]*tbl_salesdata[[#This Row],[Unit Price]]</f>
        <v>133998.80000000002</v>
      </c>
      <c r="N2546" s="9">
        <f>tbl_salesdata[[#This Row],[Total Sales]]-tbl_salesdata[[#This Row],[Total Cost]]</f>
        <v>44223.840000000026</v>
      </c>
      <c r="O2546">
        <f>tbl_salesdata[[#This Row],[Ship Date]]-tbl_salesdata[[#This Row],[Order Date]]</f>
        <v>13</v>
      </c>
      <c r="P2546">
        <f>WEEKDAY(tbl_salesdata[[#This Row],[Order Date]],2)</f>
        <v>2</v>
      </c>
      <c r="Q2546" t="str">
        <f>TEXT(tbl_salesdata[[#This Row],[Order Date]],"dddd")</f>
        <v>Tuesday</v>
      </c>
      <c r="R2546" t="str">
        <f>IF(tbl_salesdata[[#This Row],[Weekdaynum]]&gt;5,"Yes","No")</f>
        <v>No</v>
      </c>
    </row>
    <row r="2547" spans="1:18" hidden="1" x14ac:dyDescent="0.35">
      <c r="A2547">
        <v>223854434</v>
      </c>
      <c r="B2547" s="3">
        <v>42944</v>
      </c>
      <c r="C2547" s="3">
        <v>42953</v>
      </c>
      <c r="D2547" t="s">
        <v>118</v>
      </c>
      <c r="E2547" t="s">
        <v>24</v>
      </c>
      <c r="F2547" t="s">
        <v>25</v>
      </c>
      <c r="G2547" t="s">
        <v>18</v>
      </c>
      <c r="H2547" t="s">
        <v>15</v>
      </c>
      <c r="I2547" s="9">
        <v>2356</v>
      </c>
      <c r="J2547" s="9">
        <v>205.7</v>
      </c>
      <c r="K2547" s="9">
        <v>117.11</v>
      </c>
      <c r="L2547" s="9">
        <f>tbl_salesdata[[#This Row],[Units Sold]]*tbl_salesdata[[#This Row],[Unit Cost]]</f>
        <v>275911.15999999997</v>
      </c>
      <c r="M2547" s="9">
        <f>tbl_salesdata[[#This Row],[Units Sold]]*tbl_salesdata[[#This Row],[Unit Price]]</f>
        <v>484629.19999999995</v>
      </c>
      <c r="N2547" s="9">
        <f>tbl_salesdata[[#This Row],[Total Sales]]-tbl_salesdata[[#This Row],[Total Cost]]</f>
        <v>208718.03999999998</v>
      </c>
      <c r="O2547">
        <f>tbl_salesdata[[#This Row],[Ship Date]]-tbl_salesdata[[#This Row],[Order Date]]</f>
        <v>9</v>
      </c>
      <c r="P2547">
        <f>WEEKDAY(tbl_salesdata[[#This Row],[Order Date]],2)</f>
        <v>5</v>
      </c>
      <c r="Q2547" t="str">
        <f>TEXT(tbl_salesdata[[#This Row],[Order Date]],"dddd")</f>
        <v>Friday</v>
      </c>
      <c r="R2547" t="str">
        <f>IF(tbl_salesdata[[#This Row],[Weekdaynum]]&gt;5,"Yes","No")</f>
        <v>No</v>
      </c>
    </row>
    <row r="2548" spans="1:18" x14ac:dyDescent="0.35">
      <c r="A2548">
        <v>962686717</v>
      </c>
      <c r="B2548" s="3">
        <v>43253</v>
      </c>
      <c r="C2548" s="3">
        <v>43258</v>
      </c>
      <c r="D2548" t="s">
        <v>39</v>
      </c>
      <c r="E2548" t="s">
        <v>29</v>
      </c>
      <c r="F2548" t="s">
        <v>30</v>
      </c>
      <c r="G2548" t="s">
        <v>14</v>
      </c>
      <c r="H2548" t="s">
        <v>15</v>
      </c>
      <c r="I2548" s="9">
        <v>9247</v>
      </c>
      <c r="J2548" s="9">
        <v>81.73</v>
      </c>
      <c r="K2548" s="9">
        <v>56.67</v>
      </c>
      <c r="L2548" s="9">
        <f>tbl_salesdata[[#This Row],[Units Sold]]*tbl_salesdata[[#This Row],[Unit Cost]]</f>
        <v>524027.49</v>
      </c>
      <c r="M2548" s="9">
        <f>tbl_salesdata[[#This Row],[Units Sold]]*tbl_salesdata[[#This Row],[Unit Price]]</f>
        <v>755757.31</v>
      </c>
      <c r="N2548" s="9">
        <f>tbl_salesdata[[#This Row],[Total Sales]]-tbl_salesdata[[#This Row],[Total Cost]]</f>
        <v>231729.82000000007</v>
      </c>
      <c r="O2548">
        <f>tbl_salesdata[[#This Row],[Ship Date]]-tbl_salesdata[[#This Row],[Order Date]]</f>
        <v>5</v>
      </c>
      <c r="P2548">
        <f>WEEKDAY(tbl_salesdata[[#This Row],[Order Date]],2)</f>
        <v>6</v>
      </c>
      <c r="Q2548" t="str">
        <f>TEXT(tbl_salesdata[[#This Row],[Order Date]],"dddd")</f>
        <v>Saturday</v>
      </c>
      <c r="R2548" t="str">
        <f>IF(tbl_salesdata[[#This Row],[Weekdaynum]]&gt;5,"Yes","No")</f>
        <v>Yes</v>
      </c>
    </row>
    <row r="2549" spans="1:18" hidden="1" x14ac:dyDescent="0.35">
      <c r="A2549">
        <v>408315742</v>
      </c>
      <c r="B2549" s="3">
        <v>42846</v>
      </c>
      <c r="C2549" s="3">
        <v>42848</v>
      </c>
      <c r="D2549" t="s">
        <v>217</v>
      </c>
      <c r="E2549" t="s">
        <v>12</v>
      </c>
      <c r="F2549" t="s">
        <v>68</v>
      </c>
      <c r="G2549" t="s">
        <v>14</v>
      </c>
      <c r="H2549" t="s">
        <v>26</v>
      </c>
      <c r="I2549" s="9">
        <v>8556</v>
      </c>
      <c r="J2549" s="9">
        <v>154.06</v>
      </c>
      <c r="K2549" s="9">
        <v>90.93</v>
      </c>
      <c r="L2549" s="9">
        <f>tbl_salesdata[[#This Row],[Units Sold]]*tbl_salesdata[[#This Row],[Unit Cost]]</f>
        <v>777997.08000000007</v>
      </c>
      <c r="M2549" s="9">
        <f>tbl_salesdata[[#This Row],[Units Sold]]*tbl_salesdata[[#This Row],[Unit Price]]</f>
        <v>1318137.3600000001</v>
      </c>
      <c r="N2549" s="9">
        <f>tbl_salesdata[[#This Row],[Total Sales]]-tbl_salesdata[[#This Row],[Total Cost]]</f>
        <v>540140.28</v>
      </c>
      <c r="O2549">
        <f>tbl_salesdata[[#This Row],[Ship Date]]-tbl_salesdata[[#This Row],[Order Date]]</f>
        <v>2</v>
      </c>
      <c r="P2549">
        <f>WEEKDAY(tbl_salesdata[[#This Row],[Order Date]],2)</f>
        <v>5</v>
      </c>
      <c r="Q2549" t="str">
        <f>TEXT(tbl_salesdata[[#This Row],[Order Date]],"dddd")</f>
        <v>Friday</v>
      </c>
      <c r="R2549" t="str">
        <f>IF(tbl_salesdata[[#This Row],[Weekdaynum]]&gt;5,"Yes","No")</f>
        <v>No</v>
      </c>
    </row>
    <row r="2550" spans="1:18" hidden="1" x14ac:dyDescent="0.35">
      <c r="A2550">
        <v>801949441</v>
      </c>
      <c r="B2550" s="3">
        <v>43933</v>
      </c>
      <c r="C2550" s="3">
        <v>43934</v>
      </c>
      <c r="D2550" t="s">
        <v>11</v>
      </c>
      <c r="E2550" t="s">
        <v>12</v>
      </c>
      <c r="F2550" t="s">
        <v>13</v>
      </c>
      <c r="G2550" t="s">
        <v>14</v>
      </c>
      <c r="H2550" t="s">
        <v>15</v>
      </c>
      <c r="I2550" s="9">
        <v>3516</v>
      </c>
      <c r="J2550" s="9">
        <v>255.28</v>
      </c>
      <c r="K2550" s="9">
        <v>159.41999999999999</v>
      </c>
      <c r="L2550" s="9">
        <f>tbl_salesdata[[#This Row],[Units Sold]]*tbl_salesdata[[#This Row],[Unit Cost]]</f>
        <v>560520.72</v>
      </c>
      <c r="M2550" s="9">
        <f>tbl_salesdata[[#This Row],[Units Sold]]*tbl_salesdata[[#This Row],[Unit Price]]</f>
        <v>897564.48</v>
      </c>
      <c r="N2550" s="9">
        <f>tbl_salesdata[[#This Row],[Total Sales]]-tbl_salesdata[[#This Row],[Total Cost]]</f>
        <v>337043.76</v>
      </c>
      <c r="O2550">
        <f>tbl_salesdata[[#This Row],[Ship Date]]-tbl_salesdata[[#This Row],[Order Date]]</f>
        <v>1</v>
      </c>
      <c r="P2550">
        <f>WEEKDAY(tbl_salesdata[[#This Row],[Order Date]],2)</f>
        <v>7</v>
      </c>
      <c r="Q2550" t="str">
        <f>TEXT(tbl_salesdata[[#This Row],[Order Date]],"dddd")</f>
        <v>Sunday</v>
      </c>
      <c r="R2550" t="str">
        <f>IF(tbl_salesdata[[#This Row],[Weekdaynum]]&gt;5,"Yes","No")</f>
        <v>Yes</v>
      </c>
    </row>
    <row r="2551" spans="1:18" x14ac:dyDescent="0.35">
      <c r="A2551">
        <v>620922648</v>
      </c>
      <c r="B2551" s="3">
        <v>44135</v>
      </c>
      <c r="C2551" s="3">
        <v>44136</v>
      </c>
      <c r="D2551" t="s">
        <v>209</v>
      </c>
      <c r="E2551" t="s">
        <v>32</v>
      </c>
      <c r="F2551" t="s">
        <v>25</v>
      </c>
      <c r="G2551" t="s">
        <v>14</v>
      </c>
      <c r="H2551" t="s">
        <v>34</v>
      </c>
      <c r="I2551" s="9">
        <v>3665</v>
      </c>
      <c r="J2551" s="9">
        <v>205.7</v>
      </c>
      <c r="K2551" s="9">
        <v>117.11</v>
      </c>
      <c r="L2551" s="9">
        <f>tbl_salesdata[[#This Row],[Units Sold]]*tbl_salesdata[[#This Row],[Unit Cost]]</f>
        <v>429208.15</v>
      </c>
      <c r="M2551" s="9">
        <f>tbl_salesdata[[#This Row],[Units Sold]]*tbl_salesdata[[#This Row],[Unit Price]]</f>
        <v>753890.5</v>
      </c>
      <c r="N2551" s="9">
        <f>tbl_salesdata[[#This Row],[Total Sales]]-tbl_salesdata[[#This Row],[Total Cost]]</f>
        <v>324682.34999999998</v>
      </c>
      <c r="O2551">
        <f>tbl_salesdata[[#This Row],[Ship Date]]-tbl_salesdata[[#This Row],[Order Date]]</f>
        <v>1</v>
      </c>
      <c r="P2551">
        <f>WEEKDAY(tbl_salesdata[[#This Row],[Order Date]],2)</f>
        <v>6</v>
      </c>
      <c r="Q2551" t="str">
        <f>TEXT(tbl_salesdata[[#This Row],[Order Date]],"dddd")</f>
        <v>Saturday</v>
      </c>
      <c r="R2551" t="str">
        <f>IF(tbl_salesdata[[#This Row],[Weekdaynum]]&gt;5,"Yes","No")</f>
        <v>Yes</v>
      </c>
    </row>
    <row r="2552" spans="1:18" hidden="1" x14ac:dyDescent="0.35">
      <c r="A2552">
        <v>601642072</v>
      </c>
      <c r="B2552" s="3">
        <v>44855</v>
      </c>
      <c r="C2552" s="3">
        <v>44864</v>
      </c>
      <c r="D2552" t="s">
        <v>111</v>
      </c>
      <c r="E2552" t="s">
        <v>38</v>
      </c>
      <c r="F2552" t="s">
        <v>68</v>
      </c>
      <c r="G2552" t="s">
        <v>18</v>
      </c>
      <c r="H2552" t="s">
        <v>34</v>
      </c>
      <c r="I2552" s="9">
        <v>8114</v>
      </c>
      <c r="J2552" s="9">
        <v>154.06</v>
      </c>
      <c r="K2552" s="9">
        <v>90.93</v>
      </c>
      <c r="L2552" s="9">
        <f>tbl_salesdata[[#This Row],[Units Sold]]*tbl_salesdata[[#This Row],[Unit Cost]]</f>
        <v>737806.02</v>
      </c>
      <c r="M2552" s="9">
        <f>tbl_salesdata[[#This Row],[Units Sold]]*tbl_salesdata[[#This Row],[Unit Price]]</f>
        <v>1250042.8400000001</v>
      </c>
      <c r="N2552" s="9">
        <f>tbl_salesdata[[#This Row],[Total Sales]]-tbl_salesdata[[#This Row],[Total Cost]]</f>
        <v>512236.82000000007</v>
      </c>
      <c r="O2552">
        <f>tbl_salesdata[[#This Row],[Ship Date]]-tbl_salesdata[[#This Row],[Order Date]]</f>
        <v>9</v>
      </c>
      <c r="P2552">
        <f>WEEKDAY(tbl_salesdata[[#This Row],[Order Date]],2)</f>
        <v>5</v>
      </c>
      <c r="Q2552" t="str">
        <f>TEXT(tbl_salesdata[[#This Row],[Order Date]],"dddd")</f>
        <v>Friday</v>
      </c>
      <c r="R2552" t="str">
        <f>IF(tbl_salesdata[[#This Row],[Weekdaynum]]&gt;5,"Yes","No")</f>
        <v>No</v>
      </c>
    </row>
    <row r="2553" spans="1:18" hidden="1" x14ac:dyDescent="0.35">
      <c r="A2553">
        <v>662486159</v>
      </c>
      <c r="B2553" s="3">
        <v>42018</v>
      </c>
      <c r="C2553" s="3">
        <v>42019</v>
      </c>
      <c r="D2553" t="s">
        <v>185</v>
      </c>
      <c r="E2553" t="s">
        <v>38</v>
      </c>
      <c r="F2553" t="s">
        <v>56</v>
      </c>
      <c r="G2553" t="s">
        <v>18</v>
      </c>
      <c r="H2553" t="s">
        <v>15</v>
      </c>
      <c r="I2553" s="9">
        <v>3231</v>
      </c>
      <c r="J2553" s="9">
        <v>9.33</v>
      </c>
      <c r="K2553" s="9">
        <v>6.92</v>
      </c>
      <c r="L2553" s="9">
        <f>tbl_salesdata[[#This Row],[Units Sold]]*tbl_salesdata[[#This Row],[Unit Cost]]</f>
        <v>22358.52</v>
      </c>
      <c r="M2553" s="9">
        <f>tbl_salesdata[[#This Row],[Units Sold]]*tbl_salesdata[[#This Row],[Unit Price]]</f>
        <v>30145.23</v>
      </c>
      <c r="N2553" s="9">
        <f>tbl_salesdata[[#This Row],[Total Sales]]-tbl_salesdata[[#This Row],[Total Cost]]</f>
        <v>7786.7099999999991</v>
      </c>
      <c r="O2553">
        <f>tbl_salesdata[[#This Row],[Ship Date]]-tbl_salesdata[[#This Row],[Order Date]]</f>
        <v>1</v>
      </c>
      <c r="P2553">
        <f>WEEKDAY(tbl_salesdata[[#This Row],[Order Date]],2)</f>
        <v>3</v>
      </c>
      <c r="Q2553" t="str">
        <f>TEXT(tbl_salesdata[[#This Row],[Order Date]],"dddd")</f>
        <v>Wednesday</v>
      </c>
      <c r="R2553" t="str">
        <f>IF(tbl_salesdata[[#This Row],[Weekdaynum]]&gt;5,"Yes","No")</f>
        <v>No</v>
      </c>
    </row>
    <row r="2554" spans="1:18" hidden="1" x14ac:dyDescent="0.35">
      <c r="A2554">
        <v>334373033</v>
      </c>
      <c r="B2554" s="3">
        <v>43903</v>
      </c>
      <c r="C2554" s="3">
        <v>43916</v>
      </c>
      <c r="D2554" t="s">
        <v>197</v>
      </c>
      <c r="E2554" t="s">
        <v>38</v>
      </c>
      <c r="F2554" t="s">
        <v>47</v>
      </c>
      <c r="G2554" t="s">
        <v>14</v>
      </c>
      <c r="H2554" t="s">
        <v>34</v>
      </c>
      <c r="I2554" s="9">
        <v>7266</v>
      </c>
      <c r="J2554" s="9">
        <v>421.89</v>
      </c>
      <c r="K2554" s="9">
        <v>364.69</v>
      </c>
      <c r="L2554" s="9">
        <f>tbl_salesdata[[#This Row],[Units Sold]]*tbl_salesdata[[#This Row],[Unit Cost]]</f>
        <v>2649837.54</v>
      </c>
      <c r="M2554" s="9">
        <f>tbl_salesdata[[#This Row],[Units Sold]]*tbl_salesdata[[#This Row],[Unit Price]]</f>
        <v>3065452.7399999998</v>
      </c>
      <c r="N2554" s="9">
        <f>tbl_salesdata[[#This Row],[Total Sales]]-tbl_salesdata[[#This Row],[Total Cost]]</f>
        <v>415615.19999999972</v>
      </c>
      <c r="O2554">
        <f>tbl_salesdata[[#This Row],[Ship Date]]-tbl_salesdata[[#This Row],[Order Date]]</f>
        <v>13</v>
      </c>
      <c r="P2554">
        <f>WEEKDAY(tbl_salesdata[[#This Row],[Order Date]],2)</f>
        <v>5</v>
      </c>
      <c r="Q2554" t="str">
        <f>TEXT(tbl_salesdata[[#This Row],[Order Date]],"dddd")</f>
        <v>Friday</v>
      </c>
      <c r="R2554" t="str">
        <f>IF(tbl_salesdata[[#This Row],[Weekdaynum]]&gt;5,"Yes","No")</f>
        <v>No</v>
      </c>
    </row>
    <row r="2555" spans="1:18" hidden="1" x14ac:dyDescent="0.35">
      <c r="A2555">
        <v>570476520</v>
      </c>
      <c r="B2555" s="3">
        <v>44915</v>
      </c>
      <c r="C2555" s="3">
        <v>44931</v>
      </c>
      <c r="D2555" t="s">
        <v>156</v>
      </c>
      <c r="E2555" t="s">
        <v>21</v>
      </c>
      <c r="F2555" t="s">
        <v>76</v>
      </c>
      <c r="G2555" t="s">
        <v>14</v>
      </c>
      <c r="H2555" t="s">
        <v>26</v>
      </c>
      <c r="I2555" s="9">
        <v>5534</v>
      </c>
      <c r="J2555" s="9">
        <v>668.27</v>
      </c>
      <c r="K2555" s="9">
        <v>502.54</v>
      </c>
      <c r="L2555" s="9">
        <f>tbl_salesdata[[#This Row],[Units Sold]]*tbl_salesdata[[#This Row],[Unit Cost]]</f>
        <v>2781056.3600000003</v>
      </c>
      <c r="M2555" s="9">
        <f>tbl_salesdata[[#This Row],[Units Sold]]*tbl_salesdata[[#This Row],[Unit Price]]</f>
        <v>3698206.1799999997</v>
      </c>
      <c r="N2555" s="9">
        <f>tbl_salesdata[[#This Row],[Total Sales]]-tbl_salesdata[[#This Row],[Total Cost]]</f>
        <v>917149.81999999937</v>
      </c>
      <c r="O2555">
        <f>tbl_salesdata[[#This Row],[Ship Date]]-tbl_salesdata[[#This Row],[Order Date]]</f>
        <v>16</v>
      </c>
      <c r="P2555">
        <f>WEEKDAY(tbl_salesdata[[#This Row],[Order Date]],2)</f>
        <v>2</v>
      </c>
      <c r="Q2555" t="str">
        <f>TEXT(tbl_salesdata[[#This Row],[Order Date]],"dddd")</f>
        <v>Tuesday</v>
      </c>
      <c r="R2555" t="str">
        <f>IF(tbl_salesdata[[#This Row],[Weekdaynum]]&gt;5,"Yes","No")</f>
        <v>No</v>
      </c>
    </row>
    <row r="2556" spans="1:18" x14ac:dyDescent="0.35">
      <c r="A2556">
        <v>843242156</v>
      </c>
      <c r="B2556" s="3">
        <v>43995</v>
      </c>
      <c r="C2556" s="3">
        <v>43996</v>
      </c>
      <c r="D2556" t="s">
        <v>142</v>
      </c>
      <c r="E2556" t="s">
        <v>29</v>
      </c>
      <c r="F2556" t="s">
        <v>13</v>
      </c>
      <c r="G2556" t="s">
        <v>18</v>
      </c>
      <c r="H2556" t="s">
        <v>15</v>
      </c>
      <c r="I2556" s="9">
        <v>2948</v>
      </c>
      <c r="J2556" s="9">
        <v>255.28</v>
      </c>
      <c r="K2556" s="9">
        <v>159.41999999999999</v>
      </c>
      <c r="L2556" s="9">
        <f>tbl_salesdata[[#This Row],[Units Sold]]*tbl_salesdata[[#This Row],[Unit Cost]]</f>
        <v>469970.16</v>
      </c>
      <c r="M2556" s="9">
        <f>tbl_salesdata[[#This Row],[Units Sold]]*tbl_salesdata[[#This Row],[Unit Price]]</f>
        <v>752565.44000000006</v>
      </c>
      <c r="N2556" s="9">
        <f>tbl_salesdata[[#This Row],[Total Sales]]-tbl_salesdata[[#This Row],[Total Cost]]</f>
        <v>282595.28000000009</v>
      </c>
      <c r="O2556">
        <f>tbl_salesdata[[#This Row],[Ship Date]]-tbl_salesdata[[#This Row],[Order Date]]</f>
        <v>1</v>
      </c>
      <c r="P2556">
        <f>WEEKDAY(tbl_salesdata[[#This Row],[Order Date]],2)</f>
        <v>6</v>
      </c>
      <c r="Q2556" t="str">
        <f>TEXT(tbl_salesdata[[#This Row],[Order Date]],"dddd")</f>
        <v>Saturday</v>
      </c>
      <c r="R2556" t="str">
        <f>IF(tbl_salesdata[[#This Row],[Weekdaynum]]&gt;5,"Yes","No")</f>
        <v>Yes</v>
      </c>
    </row>
    <row r="2557" spans="1:18" hidden="1" x14ac:dyDescent="0.35">
      <c r="A2557">
        <v>599591147</v>
      </c>
      <c r="B2557" s="3">
        <v>44477</v>
      </c>
      <c r="C2557" s="3">
        <v>44495</v>
      </c>
      <c r="D2557" t="s">
        <v>174</v>
      </c>
      <c r="E2557" t="s">
        <v>29</v>
      </c>
      <c r="F2557" t="s">
        <v>13</v>
      </c>
      <c r="G2557" t="s">
        <v>18</v>
      </c>
      <c r="H2557" t="s">
        <v>19</v>
      </c>
      <c r="I2557" s="9">
        <v>1200</v>
      </c>
      <c r="J2557" s="9">
        <v>255.28</v>
      </c>
      <c r="K2557" s="9">
        <v>159.41999999999999</v>
      </c>
      <c r="L2557" s="9">
        <f>tbl_salesdata[[#This Row],[Units Sold]]*tbl_salesdata[[#This Row],[Unit Cost]]</f>
        <v>191303.99999999997</v>
      </c>
      <c r="M2557" s="9">
        <f>tbl_salesdata[[#This Row],[Units Sold]]*tbl_salesdata[[#This Row],[Unit Price]]</f>
        <v>306336</v>
      </c>
      <c r="N2557" s="9">
        <f>tbl_salesdata[[#This Row],[Total Sales]]-tbl_salesdata[[#This Row],[Total Cost]]</f>
        <v>115032.00000000003</v>
      </c>
      <c r="O2557">
        <f>tbl_salesdata[[#This Row],[Ship Date]]-tbl_salesdata[[#This Row],[Order Date]]</f>
        <v>18</v>
      </c>
      <c r="P2557">
        <f>WEEKDAY(tbl_salesdata[[#This Row],[Order Date]],2)</f>
        <v>5</v>
      </c>
      <c r="Q2557" t="str">
        <f>TEXT(tbl_salesdata[[#This Row],[Order Date]],"dddd")</f>
        <v>Friday</v>
      </c>
      <c r="R2557" t="str">
        <f>IF(tbl_salesdata[[#This Row],[Weekdaynum]]&gt;5,"Yes","No")</f>
        <v>No</v>
      </c>
    </row>
    <row r="2558" spans="1:18" hidden="1" x14ac:dyDescent="0.35">
      <c r="A2558">
        <v>400512444</v>
      </c>
      <c r="B2558" s="3">
        <v>43747</v>
      </c>
      <c r="C2558" s="3">
        <v>43752</v>
      </c>
      <c r="D2558" t="s">
        <v>58</v>
      </c>
      <c r="E2558" t="s">
        <v>29</v>
      </c>
      <c r="F2558" t="s">
        <v>47</v>
      </c>
      <c r="G2558" t="s">
        <v>18</v>
      </c>
      <c r="H2558" t="s">
        <v>26</v>
      </c>
      <c r="I2558" s="9">
        <v>9387</v>
      </c>
      <c r="J2558" s="9">
        <v>421.89</v>
      </c>
      <c r="K2558" s="9">
        <v>364.69</v>
      </c>
      <c r="L2558" s="9">
        <f>tbl_salesdata[[#This Row],[Units Sold]]*tbl_salesdata[[#This Row],[Unit Cost]]</f>
        <v>3423345.03</v>
      </c>
      <c r="M2558" s="9">
        <f>tbl_salesdata[[#This Row],[Units Sold]]*tbl_salesdata[[#This Row],[Unit Price]]</f>
        <v>3960281.4299999997</v>
      </c>
      <c r="N2558" s="9">
        <f>tbl_salesdata[[#This Row],[Total Sales]]-tbl_salesdata[[#This Row],[Total Cost]]</f>
        <v>536936.39999999991</v>
      </c>
      <c r="O2558">
        <f>tbl_salesdata[[#This Row],[Ship Date]]-tbl_salesdata[[#This Row],[Order Date]]</f>
        <v>5</v>
      </c>
      <c r="P2558">
        <f>WEEKDAY(tbl_salesdata[[#This Row],[Order Date]],2)</f>
        <v>3</v>
      </c>
      <c r="Q2558" t="str">
        <f>TEXT(tbl_salesdata[[#This Row],[Order Date]],"dddd")</f>
        <v>Wednesday</v>
      </c>
      <c r="R2558" t="str">
        <f>IF(tbl_salesdata[[#This Row],[Weekdaynum]]&gt;5,"Yes","No")</f>
        <v>No</v>
      </c>
    </row>
    <row r="2559" spans="1:18" hidden="1" x14ac:dyDescent="0.35">
      <c r="A2559">
        <v>781470668</v>
      </c>
      <c r="B2559" s="3">
        <v>42860</v>
      </c>
      <c r="C2559" s="3">
        <v>42863</v>
      </c>
      <c r="D2559" t="s">
        <v>75</v>
      </c>
      <c r="E2559" t="s">
        <v>38</v>
      </c>
      <c r="F2559" t="s">
        <v>17</v>
      </c>
      <c r="G2559" t="s">
        <v>14</v>
      </c>
      <c r="H2559" t="s">
        <v>34</v>
      </c>
      <c r="I2559" s="9">
        <v>3391</v>
      </c>
      <c r="J2559" s="9">
        <v>152.58000000000001</v>
      </c>
      <c r="K2559" s="9">
        <v>97.44</v>
      </c>
      <c r="L2559" s="9">
        <f>tbl_salesdata[[#This Row],[Units Sold]]*tbl_salesdata[[#This Row],[Unit Cost]]</f>
        <v>330419.03999999998</v>
      </c>
      <c r="M2559" s="9">
        <f>tbl_salesdata[[#This Row],[Units Sold]]*tbl_salesdata[[#This Row],[Unit Price]]</f>
        <v>517398.78</v>
      </c>
      <c r="N2559" s="9">
        <f>tbl_salesdata[[#This Row],[Total Sales]]-tbl_salesdata[[#This Row],[Total Cost]]</f>
        <v>186979.74000000005</v>
      </c>
      <c r="O2559">
        <f>tbl_salesdata[[#This Row],[Ship Date]]-tbl_salesdata[[#This Row],[Order Date]]</f>
        <v>3</v>
      </c>
      <c r="P2559">
        <f>WEEKDAY(tbl_salesdata[[#This Row],[Order Date]],2)</f>
        <v>5</v>
      </c>
      <c r="Q2559" t="str">
        <f>TEXT(tbl_salesdata[[#This Row],[Order Date]],"dddd")</f>
        <v>Friday</v>
      </c>
      <c r="R2559" t="str">
        <f>IF(tbl_salesdata[[#This Row],[Weekdaynum]]&gt;5,"Yes","No")</f>
        <v>No</v>
      </c>
    </row>
    <row r="2560" spans="1:18" hidden="1" x14ac:dyDescent="0.35">
      <c r="A2560">
        <v>797202146</v>
      </c>
      <c r="B2560" s="3">
        <v>43748</v>
      </c>
      <c r="C2560" s="3">
        <v>43763</v>
      </c>
      <c r="D2560" t="s">
        <v>95</v>
      </c>
      <c r="E2560" t="s">
        <v>21</v>
      </c>
      <c r="F2560" t="s">
        <v>22</v>
      </c>
      <c r="G2560" t="s">
        <v>14</v>
      </c>
      <c r="H2560" t="s">
        <v>15</v>
      </c>
      <c r="I2560" s="9">
        <v>8685</v>
      </c>
      <c r="J2560" s="9">
        <v>47.45</v>
      </c>
      <c r="K2560" s="9">
        <v>31.79</v>
      </c>
      <c r="L2560" s="9">
        <f>tbl_salesdata[[#This Row],[Units Sold]]*tbl_salesdata[[#This Row],[Unit Cost]]</f>
        <v>276096.14999999997</v>
      </c>
      <c r="M2560" s="9">
        <f>tbl_salesdata[[#This Row],[Units Sold]]*tbl_salesdata[[#This Row],[Unit Price]]</f>
        <v>412103.25</v>
      </c>
      <c r="N2560" s="9">
        <f>tbl_salesdata[[#This Row],[Total Sales]]-tbl_salesdata[[#This Row],[Total Cost]]</f>
        <v>136007.10000000003</v>
      </c>
      <c r="O2560">
        <f>tbl_salesdata[[#This Row],[Ship Date]]-tbl_salesdata[[#This Row],[Order Date]]</f>
        <v>15</v>
      </c>
      <c r="P2560">
        <f>WEEKDAY(tbl_salesdata[[#This Row],[Order Date]],2)</f>
        <v>4</v>
      </c>
      <c r="Q2560" t="str">
        <f>TEXT(tbl_salesdata[[#This Row],[Order Date]],"dddd")</f>
        <v>Thursday</v>
      </c>
      <c r="R2560" t="str">
        <f>IF(tbl_salesdata[[#This Row],[Weekdaynum]]&gt;5,"Yes","No")</f>
        <v>No</v>
      </c>
    </row>
    <row r="2561" spans="1:18" hidden="1" x14ac:dyDescent="0.35">
      <c r="A2561">
        <v>472755706</v>
      </c>
      <c r="B2561" s="3">
        <v>43230</v>
      </c>
      <c r="C2561" s="3">
        <v>43237</v>
      </c>
      <c r="D2561" t="s">
        <v>201</v>
      </c>
      <c r="E2561" t="s">
        <v>24</v>
      </c>
      <c r="F2561" t="s">
        <v>17</v>
      </c>
      <c r="G2561" t="s">
        <v>14</v>
      </c>
      <c r="H2561" t="s">
        <v>15</v>
      </c>
      <c r="I2561" s="9">
        <v>7774</v>
      </c>
      <c r="J2561" s="9">
        <v>152.58000000000001</v>
      </c>
      <c r="K2561" s="9">
        <v>97.44</v>
      </c>
      <c r="L2561" s="9">
        <f>tbl_salesdata[[#This Row],[Units Sold]]*tbl_salesdata[[#This Row],[Unit Cost]]</f>
        <v>757498.55999999994</v>
      </c>
      <c r="M2561" s="9">
        <f>tbl_salesdata[[#This Row],[Units Sold]]*tbl_salesdata[[#This Row],[Unit Price]]</f>
        <v>1186156.9200000002</v>
      </c>
      <c r="N2561" s="9">
        <f>tbl_salesdata[[#This Row],[Total Sales]]-tbl_salesdata[[#This Row],[Total Cost]]</f>
        <v>428658.36000000022</v>
      </c>
      <c r="O2561">
        <f>tbl_salesdata[[#This Row],[Ship Date]]-tbl_salesdata[[#This Row],[Order Date]]</f>
        <v>7</v>
      </c>
      <c r="P2561">
        <f>WEEKDAY(tbl_salesdata[[#This Row],[Order Date]],2)</f>
        <v>4</v>
      </c>
      <c r="Q2561" t="str">
        <f>TEXT(tbl_salesdata[[#This Row],[Order Date]],"dddd")</f>
        <v>Thursday</v>
      </c>
      <c r="R2561" t="str">
        <f>IF(tbl_salesdata[[#This Row],[Weekdaynum]]&gt;5,"Yes","No")</f>
        <v>No</v>
      </c>
    </row>
    <row r="2562" spans="1:18" hidden="1" x14ac:dyDescent="0.35">
      <c r="A2562">
        <v>353492677</v>
      </c>
      <c r="B2562" s="3">
        <v>42477</v>
      </c>
      <c r="C2562" s="3">
        <v>42479</v>
      </c>
      <c r="D2562" t="s">
        <v>145</v>
      </c>
      <c r="E2562" t="s">
        <v>21</v>
      </c>
      <c r="F2562" t="s">
        <v>56</v>
      </c>
      <c r="G2562" t="s">
        <v>18</v>
      </c>
      <c r="H2562" t="s">
        <v>19</v>
      </c>
      <c r="I2562" s="9">
        <v>5193</v>
      </c>
      <c r="J2562" s="9">
        <v>9.33</v>
      </c>
      <c r="K2562" s="9">
        <v>6.92</v>
      </c>
      <c r="L2562" s="9">
        <f>tbl_salesdata[[#This Row],[Units Sold]]*tbl_salesdata[[#This Row],[Unit Cost]]</f>
        <v>35935.56</v>
      </c>
      <c r="M2562" s="9">
        <f>tbl_salesdata[[#This Row],[Units Sold]]*tbl_salesdata[[#This Row],[Unit Price]]</f>
        <v>48450.69</v>
      </c>
      <c r="N2562" s="9">
        <f>tbl_salesdata[[#This Row],[Total Sales]]-tbl_salesdata[[#This Row],[Total Cost]]</f>
        <v>12515.130000000005</v>
      </c>
      <c r="O2562">
        <f>tbl_salesdata[[#This Row],[Ship Date]]-tbl_salesdata[[#This Row],[Order Date]]</f>
        <v>2</v>
      </c>
      <c r="P2562">
        <f>WEEKDAY(tbl_salesdata[[#This Row],[Order Date]],2)</f>
        <v>7</v>
      </c>
      <c r="Q2562" t="str">
        <f>TEXT(tbl_salesdata[[#This Row],[Order Date]],"dddd")</f>
        <v>Sunday</v>
      </c>
      <c r="R2562" t="str">
        <f>IF(tbl_salesdata[[#This Row],[Weekdaynum]]&gt;5,"Yes","No")</f>
        <v>Yes</v>
      </c>
    </row>
    <row r="2563" spans="1:18" hidden="1" x14ac:dyDescent="0.35">
      <c r="A2563">
        <v>155086886</v>
      </c>
      <c r="B2563" s="3">
        <v>43128</v>
      </c>
      <c r="C2563" s="3">
        <v>43149</v>
      </c>
      <c r="D2563" t="s">
        <v>116</v>
      </c>
      <c r="E2563" t="s">
        <v>21</v>
      </c>
      <c r="F2563" t="s">
        <v>42</v>
      </c>
      <c r="G2563" t="s">
        <v>18</v>
      </c>
      <c r="H2563" t="s">
        <v>15</v>
      </c>
      <c r="I2563" s="9">
        <v>2511</v>
      </c>
      <c r="J2563" s="9">
        <v>437.2</v>
      </c>
      <c r="K2563" s="9">
        <v>263.33</v>
      </c>
      <c r="L2563" s="9">
        <f>tbl_salesdata[[#This Row],[Units Sold]]*tbl_salesdata[[#This Row],[Unit Cost]]</f>
        <v>661221.63</v>
      </c>
      <c r="M2563" s="9">
        <f>tbl_salesdata[[#This Row],[Units Sold]]*tbl_salesdata[[#This Row],[Unit Price]]</f>
        <v>1097809.2</v>
      </c>
      <c r="N2563" s="9">
        <f>tbl_salesdata[[#This Row],[Total Sales]]-tbl_salesdata[[#This Row],[Total Cost]]</f>
        <v>436587.56999999995</v>
      </c>
      <c r="O2563">
        <f>tbl_salesdata[[#This Row],[Ship Date]]-tbl_salesdata[[#This Row],[Order Date]]</f>
        <v>21</v>
      </c>
      <c r="P2563">
        <f>WEEKDAY(tbl_salesdata[[#This Row],[Order Date]],2)</f>
        <v>7</v>
      </c>
      <c r="Q2563" t="str">
        <f>TEXT(tbl_salesdata[[#This Row],[Order Date]],"dddd")</f>
        <v>Sunday</v>
      </c>
      <c r="R2563" t="str">
        <f>IF(tbl_salesdata[[#This Row],[Weekdaynum]]&gt;5,"Yes","No")</f>
        <v>Yes</v>
      </c>
    </row>
    <row r="2564" spans="1:18" x14ac:dyDescent="0.35">
      <c r="A2564">
        <v>861097943</v>
      </c>
      <c r="B2564" s="3">
        <v>42525</v>
      </c>
      <c r="C2564" s="3">
        <v>42526</v>
      </c>
      <c r="D2564" t="s">
        <v>108</v>
      </c>
      <c r="E2564" t="s">
        <v>12</v>
      </c>
      <c r="F2564" t="s">
        <v>33</v>
      </c>
      <c r="G2564" t="s">
        <v>14</v>
      </c>
      <c r="H2564" t="s">
        <v>26</v>
      </c>
      <c r="I2564" s="9">
        <v>6872</v>
      </c>
      <c r="J2564" s="9">
        <v>109.28</v>
      </c>
      <c r="K2564" s="9">
        <v>35.840000000000003</v>
      </c>
      <c r="L2564" s="9">
        <f>tbl_salesdata[[#This Row],[Units Sold]]*tbl_salesdata[[#This Row],[Unit Cost]]</f>
        <v>246292.48000000001</v>
      </c>
      <c r="M2564" s="9">
        <f>tbl_salesdata[[#This Row],[Units Sold]]*tbl_salesdata[[#This Row],[Unit Price]]</f>
        <v>750972.16</v>
      </c>
      <c r="N2564" s="9">
        <f>tbl_salesdata[[#This Row],[Total Sales]]-tbl_salesdata[[#This Row],[Total Cost]]</f>
        <v>504679.68000000005</v>
      </c>
      <c r="O2564">
        <f>tbl_salesdata[[#This Row],[Ship Date]]-tbl_salesdata[[#This Row],[Order Date]]</f>
        <v>1</v>
      </c>
      <c r="P2564">
        <f>WEEKDAY(tbl_salesdata[[#This Row],[Order Date]],2)</f>
        <v>6</v>
      </c>
      <c r="Q2564" t="str">
        <f>TEXT(tbl_salesdata[[#This Row],[Order Date]],"dddd")</f>
        <v>Saturday</v>
      </c>
      <c r="R2564" t="str">
        <f>IF(tbl_salesdata[[#This Row],[Weekdaynum]]&gt;5,"Yes","No")</f>
        <v>Yes</v>
      </c>
    </row>
    <row r="2565" spans="1:18" hidden="1" x14ac:dyDescent="0.35">
      <c r="A2565">
        <v>535104835</v>
      </c>
      <c r="B2565" s="3">
        <v>43291</v>
      </c>
      <c r="C2565" s="3">
        <v>43304</v>
      </c>
      <c r="D2565" t="s">
        <v>94</v>
      </c>
      <c r="E2565" t="s">
        <v>38</v>
      </c>
      <c r="F2565" t="s">
        <v>22</v>
      </c>
      <c r="G2565" t="s">
        <v>14</v>
      </c>
      <c r="H2565" t="s">
        <v>19</v>
      </c>
      <c r="I2565" s="9">
        <v>8267</v>
      </c>
      <c r="J2565" s="9">
        <v>47.45</v>
      </c>
      <c r="K2565" s="9">
        <v>31.79</v>
      </c>
      <c r="L2565" s="9">
        <f>tbl_salesdata[[#This Row],[Units Sold]]*tbl_salesdata[[#This Row],[Unit Cost]]</f>
        <v>262807.93</v>
      </c>
      <c r="M2565" s="9">
        <f>tbl_salesdata[[#This Row],[Units Sold]]*tbl_salesdata[[#This Row],[Unit Price]]</f>
        <v>392269.15</v>
      </c>
      <c r="N2565" s="9">
        <f>tbl_salesdata[[#This Row],[Total Sales]]-tbl_salesdata[[#This Row],[Total Cost]]</f>
        <v>129461.22000000003</v>
      </c>
      <c r="O2565">
        <f>tbl_salesdata[[#This Row],[Ship Date]]-tbl_salesdata[[#This Row],[Order Date]]</f>
        <v>13</v>
      </c>
      <c r="P2565">
        <f>WEEKDAY(tbl_salesdata[[#This Row],[Order Date]],2)</f>
        <v>2</v>
      </c>
      <c r="Q2565" t="str">
        <f>TEXT(tbl_salesdata[[#This Row],[Order Date]],"dddd")</f>
        <v>Tuesday</v>
      </c>
      <c r="R2565" t="str">
        <f>IF(tbl_salesdata[[#This Row],[Weekdaynum]]&gt;5,"Yes","No")</f>
        <v>No</v>
      </c>
    </row>
    <row r="2566" spans="1:18" x14ac:dyDescent="0.35">
      <c r="A2566">
        <v>559183347</v>
      </c>
      <c r="B2566" s="3">
        <v>43204</v>
      </c>
      <c r="C2566" s="3">
        <v>43218</v>
      </c>
      <c r="D2566" t="s">
        <v>100</v>
      </c>
      <c r="E2566" t="s">
        <v>21</v>
      </c>
      <c r="F2566" t="s">
        <v>25</v>
      </c>
      <c r="G2566" t="s">
        <v>18</v>
      </c>
      <c r="H2566" t="s">
        <v>26</v>
      </c>
      <c r="I2566" s="9">
        <v>3633</v>
      </c>
      <c r="J2566" s="9">
        <v>205.7</v>
      </c>
      <c r="K2566" s="9">
        <v>117.11</v>
      </c>
      <c r="L2566" s="9">
        <f>tbl_salesdata[[#This Row],[Units Sold]]*tbl_salesdata[[#This Row],[Unit Cost]]</f>
        <v>425460.63</v>
      </c>
      <c r="M2566" s="9">
        <f>tbl_salesdata[[#This Row],[Units Sold]]*tbl_salesdata[[#This Row],[Unit Price]]</f>
        <v>747308.1</v>
      </c>
      <c r="N2566" s="9">
        <f>tbl_salesdata[[#This Row],[Total Sales]]-tbl_salesdata[[#This Row],[Total Cost]]</f>
        <v>321847.46999999997</v>
      </c>
      <c r="O2566">
        <f>tbl_salesdata[[#This Row],[Ship Date]]-tbl_salesdata[[#This Row],[Order Date]]</f>
        <v>14</v>
      </c>
      <c r="P2566">
        <f>WEEKDAY(tbl_salesdata[[#This Row],[Order Date]],2)</f>
        <v>6</v>
      </c>
      <c r="Q2566" t="str">
        <f>TEXT(tbl_salesdata[[#This Row],[Order Date]],"dddd")</f>
        <v>Saturday</v>
      </c>
      <c r="R2566" t="str">
        <f>IF(tbl_salesdata[[#This Row],[Weekdaynum]]&gt;5,"Yes","No")</f>
        <v>Yes</v>
      </c>
    </row>
    <row r="2567" spans="1:18" hidden="1" x14ac:dyDescent="0.35">
      <c r="A2567">
        <v>744450175</v>
      </c>
      <c r="B2567" s="3">
        <v>42225</v>
      </c>
      <c r="C2567" s="3">
        <v>42246</v>
      </c>
      <c r="D2567" t="s">
        <v>167</v>
      </c>
      <c r="E2567" t="s">
        <v>38</v>
      </c>
      <c r="F2567" t="s">
        <v>22</v>
      </c>
      <c r="G2567" t="s">
        <v>14</v>
      </c>
      <c r="H2567" t="s">
        <v>26</v>
      </c>
      <c r="I2567" s="9">
        <v>8205</v>
      </c>
      <c r="J2567" s="9">
        <v>47.45</v>
      </c>
      <c r="K2567" s="9">
        <v>31.79</v>
      </c>
      <c r="L2567" s="9">
        <f>tbl_salesdata[[#This Row],[Units Sold]]*tbl_salesdata[[#This Row],[Unit Cost]]</f>
        <v>260836.94999999998</v>
      </c>
      <c r="M2567" s="9">
        <f>tbl_salesdata[[#This Row],[Units Sold]]*tbl_salesdata[[#This Row],[Unit Price]]</f>
        <v>389327.25</v>
      </c>
      <c r="N2567" s="9">
        <f>tbl_salesdata[[#This Row],[Total Sales]]-tbl_salesdata[[#This Row],[Total Cost]]</f>
        <v>128490.30000000002</v>
      </c>
      <c r="O2567">
        <f>tbl_salesdata[[#This Row],[Ship Date]]-tbl_salesdata[[#This Row],[Order Date]]</f>
        <v>21</v>
      </c>
      <c r="P2567">
        <f>WEEKDAY(tbl_salesdata[[#This Row],[Order Date]],2)</f>
        <v>7</v>
      </c>
      <c r="Q2567" t="str">
        <f>TEXT(tbl_salesdata[[#This Row],[Order Date]],"dddd")</f>
        <v>Sunday</v>
      </c>
      <c r="R2567" t="str">
        <f>IF(tbl_salesdata[[#This Row],[Weekdaynum]]&gt;5,"Yes","No")</f>
        <v>Yes</v>
      </c>
    </row>
    <row r="2568" spans="1:18" hidden="1" x14ac:dyDescent="0.35">
      <c r="A2568">
        <v>146375501</v>
      </c>
      <c r="B2568" s="3">
        <v>44397</v>
      </c>
      <c r="C2568" s="3">
        <v>44402</v>
      </c>
      <c r="D2568" t="s">
        <v>123</v>
      </c>
      <c r="E2568" t="s">
        <v>38</v>
      </c>
      <c r="F2568" t="s">
        <v>22</v>
      </c>
      <c r="G2568" t="s">
        <v>18</v>
      </c>
      <c r="H2568" t="s">
        <v>34</v>
      </c>
      <c r="I2568" s="9">
        <v>4618</v>
      </c>
      <c r="J2568" s="9">
        <v>47.45</v>
      </c>
      <c r="K2568" s="9">
        <v>31.79</v>
      </c>
      <c r="L2568" s="9">
        <f>tbl_salesdata[[#This Row],[Units Sold]]*tbl_salesdata[[#This Row],[Unit Cost]]</f>
        <v>146806.22</v>
      </c>
      <c r="M2568" s="9">
        <f>tbl_salesdata[[#This Row],[Units Sold]]*tbl_salesdata[[#This Row],[Unit Price]]</f>
        <v>219124.1</v>
      </c>
      <c r="N2568" s="9">
        <f>tbl_salesdata[[#This Row],[Total Sales]]-tbl_salesdata[[#This Row],[Total Cost]]</f>
        <v>72317.88</v>
      </c>
      <c r="O2568">
        <f>tbl_salesdata[[#This Row],[Ship Date]]-tbl_salesdata[[#This Row],[Order Date]]</f>
        <v>5</v>
      </c>
      <c r="P2568">
        <f>WEEKDAY(tbl_salesdata[[#This Row],[Order Date]],2)</f>
        <v>2</v>
      </c>
      <c r="Q2568" t="str">
        <f>TEXT(tbl_salesdata[[#This Row],[Order Date]],"dddd")</f>
        <v>Tuesday</v>
      </c>
      <c r="R2568" t="str">
        <f>IF(tbl_salesdata[[#This Row],[Weekdaynum]]&gt;5,"Yes","No")</f>
        <v>No</v>
      </c>
    </row>
    <row r="2569" spans="1:18" hidden="1" x14ac:dyDescent="0.35">
      <c r="A2569">
        <v>139763534</v>
      </c>
      <c r="B2569" s="3">
        <v>44398</v>
      </c>
      <c r="C2569" s="3">
        <v>44400</v>
      </c>
      <c r="D2569" t="s">
        <v>44</v>
      </c>
      <c r="E2569" t="s">
        <v>12</v>
      </c>
      <c r="F2569" t="s">
        <v>30</v>
      </c>
      <c r="G2569" t="s">
        <v>18</v>
      </c>
      <c r="H2569" t="s">
        <v>19</v>
      </c>
      <c r="I2569" s="9">
        <v>7990</v>
      </c>
      <c r="J2569" s="9">
        <v>81.73</v>
      </c>
      <c r="K2569" s="9">
        <v>56.67</v>
      </c>
      <c r="L2569" s="9">
        <f>tbl_salesdata[[#This Row],[Units Sold]]*tbl_salesdata[[#This Row],[Unit Cost]]</f>
        <v>452793.3</v>
      </c>
      <c r="M2569" s="9">
        <f>tbl_salesdata[[#This Row],[Units Sold]]*tbl_salesdata[[#This Row],[Unit Price]]</f>
        <v>653022.70000000007</v>
      </c>
      <c r="N2569" s="9">
        <f>tbl_salesdata[[#This Row],[Total Sales]]-tbl_salesdata[[#This Row],[Total Cost]]</f>
        <v>200229.40000000008</v>
      </c>
      <c r="O2569">
        <f>tbl_salesdata[[#This Row],[Ship Date]]-tbl_salesdata[[#This Row],[Order Date]]</f>
        <v>2</v>
      </c>
      <c r="P2569">
        <f>WEEKDAY(tbl_salesdata[[#This Row],[Order Date]],2)</f>
        <v>3</v>
      </c>
      <c r="Q2569" t="str">
        <f>TEXT(tbl_salesdata[[#This Row],[Order Date]],"dddd")</f>
        <v>Wednesday</v>
      </c>
      <c r="R2569" t="str">
        <f>IF(tbl_salesdata[[#This Row],[Weekdaynum]]&gt;5,"Yes","No")</f>
        <v>No</v>
      </c>
    </row>
    <row r="2570" spans="1:18" hidden="1" x14ac:dyDescent="0.35">
      <c r="A2570">
        <v>932475602</v>
      </c>
      <c r="B2570" s="3">
        <v>43747</v>
      </c>
      <c r="C2570" s="3">
        <v>43766</v>
      </c>
      <c r="D2570" t="s">
        <v>188</v>
      </c>
      <c r="E2570" t="s">
        <v>21</v>
      </c>
      <c r="F2570" t="s">
        <v>22</v>
      </c>
      <c r="G2570" t="s">
        <v>18</v>
      </c>
      <c r="H2570" t="s">
        <v>26</v>
      </c>
      <c r="I2570" s="9">
        <v>9107</v>
      </c>
      <c r="J2570" s="9">
        <v>47.45</v>
      </c>
      <c r="K2570" s="9">
        <v>31.79</v>
      </c>
      <c r="L2570" s="9">
        <f>tbl_salesdata[[#This Row],[Units Sold]]*tbl_salesdata[[#This Row],[Unit Cost]]</f>
        <v>289511.52999999997</v>
      </c>
      <c r="M2570" s="9">
        <f>tbl_salesdata[[#This Row],[Units Sold]]*tbl_salesdata[[#This Row],[Unit Price]]</f>
        <v>432127.15</v>
      </c>
      <c r="N2570" s="9">
        <f>tbl_salesdata[[#This Row],[Total Sales]]-tbl_salesdata[[#This Row],[Total Cost]]</f>
        <v>142615.62000000005</v>
      </c>
      <c r="O2570">
        <f>tbl_salesdata[[#This Row],[Ship Date]]-tbl_salesdata[[#This Row],[Order Date]]</f>
        <v>19</v>
      </c>
      <c r="P2570">
        <f>WEEKDAY(tbl_salesdata[[#This Row],[Order Date]],2)</f>
        <v>3</v>
      </c>
      <c r="Q2570" t="str">
        <f>TEXT(tbl_salesdata[[#This Row],[Order Date]],"dddd")</f>
        <v>Wednesday</v>
      </c>
      <c r="R2570" t="str">
        <f>IF(tbl_salesdata[[#This Row],[Weekdaynum]]&gt;5,"Yes","No")</f>
        <v>No</v>
      </c>
    </row>
    <row r="2571" spans="1:18" hidden="1" x14ac:dyDescent="0.35">
      <c r="A2571">
        <v>102685534</v>
      </c>
      <c r="B2571" s="3">
        <v>43699</v>
      </c>
      <c r="C2571" s="3">
        <v>43701</v>
      </c>
      <c r="D2571" t="s">
        <v>213</v>
      </c>
      <c r="E2571" t="s">
        <v>38</v>
      </c>
      <c r="F2571" t="s">
        <v>56</v>
      </c>
      <c r="G2571" t="s">
        <v>14</v>
      </c>
      <c r="H2571" t="s">
        <v>26</v>
      </c>
      <c r="I2571" s="9">
        <v>5786</v>
      </c>
      <c r="J2571" s="9">
        <v>9.33</v>
      </c>
      <c r="K2571" s="9">
        <v>6.92</v>
      </c>
      <c r="L2571" s="9">
        <f>tbl_salesdata[[#This Row],[Units Sold]]*tbl_salesdata[[#This Row],[Unit Cost]]</f>
        <v>40039.120000000003</v>
      </c>
      <c r="M2571" s="9">
        <f>tbl_salesdata[[#This Row],[Units Sold]]*tbl_salesdata[[#This Row],[Unit Price]]</f>
        <v>53983.38</v>
      </c>
      <c r="N2571" s="9">
        <f>tbl_salesdata[[#This Row],[Total Sales]]-tbl_salesdata[[#This Row],[Total Cost]]</f>
        <v>13944.259999999995</v>
      </c>
      <c r="O2571">
        <f>tbl_salesdata[[#This Row],[Ship Date]]-tbl_salesdata[[#This Row],[Order Date]]</f>
        <v>2</v>
      </c>
      <c r="P2571">
        <f>WEEKDAY(tbl_salesdata[[#This Row],[Order Date]],2)</f>
        <v>4</v>
      </c>
      <c r="Q2571" t="str">
        <f>TEXT(tbl_salesdata[[#This Row],[Order Date]],"dddd")</f>
        <v>Thursday</v>
      </c>
      <c r="R2571" t="str">
        <f>IF(tbl_salesdata[[#This Row],[Weekdaynum]]&gt;5,"Yes","No")</f>
        <v>No</v>
      </c>
    </row>
    <row r="2572" spans="1:18" hidden="1" x14ac:dyDescent="0.35">
      <c r="A2572">
        <v>248879659</v>
      </c>
      <c r="B2572" s="3">
        <v>42088</v>
      </c>
      <c r="C2572" s="3">
        <v>42091</v>
      </c>
      <c r="D2572" t="s">
        <v>163</v>
      </c>
      <c r="E2572" t="s">
        <v>38</v>
      </c>
      <c r="F2572" t="s">
        <v>47</v>
      </c>
      <c r="G2572" t="s">
        <v>18</v>
      </c>
      <c r="H2572" t="s">
        <v>34</v>
      </c>
      <c r="I2572" s="9">
        <v>7877</v>
      </c>
      <c r="J2572" s="9">
        <v>421.89</v>
      </c>
      <c r="K2572" s="9">
        <v>364.69</v>
      </c>
      <c r="L2572" s="9">
        <f>tbl_salesdata[[#This Row],[Units Sold]]*tbl_salesdata[[#This Row],[Unit Cost]]</f>
        <v>2872663.13</v>
      </c>
      <c r="M2572" s="9">
        <f>tbl_salesdata[[#This Row],[Units Sold]]*tbl_salesdata[[#This Row],[Unit Price]]</f>
        <v>3323227.53</v>
      </c>
      <c r="N2572" s="9">
        <f>tbl_salesdata[[#This Row],[Total Sales]]-tbl_salesdata[[#This Row],[Total Cost]]</f>
        <v>450564.39999999991</v>
      </c>
      <c r="O2572">
        <f>tbl_salesdata[[#This Row],[Ship Date]]-tbl_salesdata[[#This Row],[Order Date]]</f>
        <v>3</v>
      </c>
      <c r="P2572">
        <f>WEEKDAY(tbl_salesdata[[#This Row],[Order Date]],2)</f>
        <v>3</v>
      </c>
      <c r="Q2572" t="str">
        <f>TEXT(tbl_salesdata[[#This Row],[Order Date]],"dddd")</f>
        <v>Wednesday</v>
      </c>
      <c r="R2572" t="str">
        <f>IF(tbl_salesdata[[#This Row],[Weekdaynum]]&gt;5,"Yes","No")</f>
        <v>No</v>
      </c>
    </row>
    <row r="2573" spans="1:18" hidden="1" x14ac:dyDescent="0.35">
      <c r="A2573">
        <v>439856803</v>
      </c>
      <c r="B2573" s="3">
        <v>43945</v>
      </c>
      <c r="C2573" s="3">
        <v>43954</v>
      </c>
      <c r="D2573" t="s">
        <v>41</v>
      </c>
      <c r="E2573" t="s">
        <v>29</v>
      </c>
      <c r="F2573" t="s">
        <v>22</v>
      </c>
      <c r="G2573" t="s">
        <v>18</v>
      </c>
      <c r="H2573" t="s">
        <v>34</v>
      </c>
      <c r="I2573" s="9">
        <v>2257</v>
      </c>
      <c r="J2573" s="9">
        <v>47.45</v>
      </c>
      <c r="K2573" s="9">
        <v>31.79</v>
      </c>
      <c r="L2573" s="9">
        <f>tbl_salesdata[[#This Row],[Units Sold]]*tbl_salesdata[[#This Row],[Unit Cost]]</f>
        <v>71750.03</v>
      </c>
      <c r="M2573" s="9">
        <f>tbl_salesdata[[#This Row],[Units Sold]]*tbl_salesdata[[#This Row],[Unit Price]]</f>
        <v>107094.65000000001</v>
      </c>
      <c r="N2573" s="9">
        <f>tbl_salesdata[[#This Row],[Total Sales]]-tbl_salesdata[[#This Row],[Total Cost]]</f>
        <v>35344.62000000001</v>
      </c>
      <c r="O2573">
        <f>tbl_salesdata[[#This Row],[Ship Date]]-tbl_salesdata[[#This Row],[Order Date]]</f>
        <v>9</v>
      </c>
      <c r="P2573">
        <f>WEEKDAY(tbl_salesdata[[#This Row],[Order Date]],2)</f>
        <v>5</v>
      </c>
      <c r="Q2573" t="str">
        <f>TEXT(tbl_salesdata[[#This Row],[Order Date]],"dddd")</f>
        <v>Friday</v>
      </c>
      <c r="R2573" t="str">
        <f>IF(tbl_salesdata[[#This Row],[Weekdaynum]]&gt;5,"Yes","No")</f>
        <v>No</v>
      </c>
    </row>
    <row r="2574" spans="1:18" hidden="1" x14ac:dyDescent="0.35">
      <c r="A2574">
        <v>264728295</v>
      </c>
      <c r="B2574" s="3">
        <v>43422</v>
      </c>
      <c r="C2574" s="3">
        <v>43443</v>
      </c>
      <c r="D2574" t="s">
        <v>136</v>
      </c>
      <c r="E2574" t="s">
        <v>38</v>
      </c>
      <c r="F2574" t="s">
        <v>56</v>
      </c>
      <c r="G2574" t="s">
        <v>14</v>
      </c>
      <c r="H2574" t="s">
        <v>34</v>
      </c>
      <c r="I2574" s="9">
        <v>7840</v>
      </c>
      <c r="J2574" s="9">
        <v>9.33</v>
      </c>
      <c r="K2574" s="9">
        <v>6.92</v>
      </c>
      <c r="L2574" s="9">
        <f>tbl_salesdata[[#This Row],[Units Sold]]*tbl_salesdata[[#This Row],[Unit Cost]]</f>
        <v>54252.800000000003</v>
      </c>
      <c r="M2574" s="9">
        <f>tbl_salesdata[[#This Row],[Units Sold]]*tbl_salesdata[[#This Row],[Unit Price]]</f>
        <v>73147.199999999997</v>
      </c>
      <c r="N2574" s="9">
        <f>tbl_salesdata[[#This Row],[Total Sales]]-tbl_salesdata[[#This Row],[Total Cost]]</f>
        <v>18894.399999999994</v>
      </c>
      <c r="O2574">
        <f>tbl_salesdata[[#This Row],[Ship Date]]-tbl_salesdata[[#This Row],[Order Date]]</f>
        <v>21</v>
      </c>
      <c r="P2574">
        <f>WEEKDAY(tbl_salesdata[[#This Row],[Order Date]],2)</f>
        <v>7</v>
      </c>
      <c r="Q2574" t="str">
        <f>TEXT(tbl_salesdata[[#This Row],[Order Date]],"dddd")</f>
        <v>Sunday</v>
      </c>
      <c r="R2574" t="str">
        <f>IF(tbl_salesdata[[#This Row],[Weekdaynum]]&gt;5,"Yes","No")</f>
        <v>Yes</v>
      </c>
    </row>
    <row r="2575" spans="1:18" hidden="1" x14ac:dyDescent="0.35">
      <c r="A2575">
        <v>282917964</v>
      </c>
      <c r="B2575" s="3">
        <v>42024</v>
      </c>
      <c r="C2575" s="3">
        <v>42030</v>
      </c>
      <c r="D2575" t="s">
        <v>95</v>
      </c>
      <c r="E2575" t="s">
        <v>21</v>
      </c>
      <c r="F2575" t="s">
        <v>40</v>
      </c>
      <c r="G2575" t="s">
        <v>18</v>
      </c>
      <c r="H2575" t="s">
        <v>26</v>
      </c>
      <c r="I2575" s="9">
        <v>567</v>
      </c>
      <c r="J2575" s="9">
        <v>651.21</v>
      </c>
      <c r="K2575" s="9">
        <v>524.96</v>
      </c>
      <c r="L2575" s="9">
        <f>tbl_salesdata[[#This Row],[Units Sold]]*tbl_salesdata[[#This Row],[Unit Cost]]</f>
        <v>297652.32</v>
      </c>
      <c r="M2575" s="9">
        <f>tbl_salesdata[[#This Row],[Units Sold]]*tbl_salesdata[[#This Row],[Unit Price]]</f>
        <v>369236.07</v>
      </c>
      <c r="N2575" s="9">
        <f>tbl_salesdata[[#This Row],[Total Sales]]-tbl_salesdata[[#This Row],[Total Cost]]</f>
        <v>71583.75</v>
      </c>
      <c r="O2575">
        <f>tbl_salesdata[[#This Row],[Ship Date]]-tbl_salesdata[[#This Row],[Order Date]]</f>
        <v>6</v>
      </c>
      <c r="P2575">
        <f>WEEKDAY(tbl_salesdata[[#This Row],[Order Date]],2)</f>
        <v>2</v>
      </c>
      <c r="Q2575" t="str">
        <f>TEXT(tbl_salesdata[[#This Row],[Order Date]],"dddd")</f>
        <v>Tuesday</v>
      </c>
      <c r="R2575" t="str">
        <f>IF(tbl_salesdata[[#This Row],[Weekdaynum]]&gt;5,"Yes","No")</f>
        <v>No</v>
      </c>
    </row>
    <row r="2576" spans="1:18" x14ac:dyDescent="0.35">
      <c r="A2576">
        <v>265191352</v>
      </c>
      <c r="B2576" s="3">
        <v>43330</v>
      </c>
      <c r="C2576" s="3">
        <v>43346</v>
      </c>
      <c r="D2576" t="s">
        <v>103</v>
      </c>
      <c r="E2576" t="s">
        <v>21</v>
      </c>
      <c r="F2576" t="s">
        <v>17</v>
      </c>
      <c r="G2576" t="s">
        <v>18</v>
      </c>
      <c r="H2576" t="s">
        <v>15</v>
      </c>
      <c r="I2576" s="9">
        <v>4869</v>
      </c>
      <c r="J2576" s="9">
        <v>152.58000000000001</v>
      </c>
      <c r="K2576" s="9">
        <v>97.44</v>
      </c>
      <c r="L2576" s="9">
        <f>tbl_salesdata[[#This Row],[Units Sold]]*tbl_salesdata[[#This Row],[Unit Cost]]</f>
        <v>474435.36</v>
      </c>
      <c r="M2576" s="9">
        <f>tbl_salesdata[[#This Row],[Units Sold]]*tbl_salesdata[[#This Row],[Unit Price]]</f>
        <v>742912.02</v>
      </c>
      <c r="N2576" s="9">
        <f>tbl_salesdata[[#This Row],[Total Sales]]-tbl_salesdata[[#This Row],[Total Cost]]</f>
        <v>268476.66000000003</v>
      </c>
      <c r="O2576">
        <f>tbl_salesdata[[#This Row],[Ship Date]]-tbl_salesdata[[#This Row],[Order Date]]</f>
        <v>16</v>
      </c>
      <c r="P2576">
        <f>WEEKDAY(tbl_salesdata[[#This Row],[Order Date]],2)</f>
        <v>6</v>
      </c>
      <c r="Q2576" t="str">
        <f>TEXT(tbl_salesdata[[#This Row],[Order Date]],"dddd")</f>
        <v>Saturday</v>
      </c>
      <c r="R2576" t="str">
        <f>IF(tbl_salesdata[[#This Row],[Weekdaynum]]&gt;5,"Yes","No")</f>
        <v>Yes</v>
      </c>
    </row>
    <row r="2577" spans="1:18" hidden="1" x14ac:dyDescent="0.35">
      <c r="A2577">
        <v>788509643</v>
      </c>
      <c r="B2577" s="3">
        <v>42404</v>
      </c>
      <c r="C2577" s="3">
        <v>42415</v>
      </c>
      <c r="D2577" t="s">
        <v>110</v>
      </c>
      <c r="E2577" t="s">
        <v>38</v>
      </c>
      <c r="F2577" t="s">
        <v>56</v>
      </c>
      <c r="G2577" t="s">
        <v>14</v>
      </c>
      <c r="H2577" t="s">
        <v>34</v>
      </c>
      <c r="I2577" s="9">
        <v>6381</v>
      </c>
      <c r="J2577" s="9">
        <v>9.33</v>
      </c>
      <c r="K2577" s="9">
        <v>6.92</v>
      </c>
      <c r="L2577" s="9">
        <f>tbl_salesdata[[#This Row],[Units Sold]]*tbl_salesdata[[#This Row],[Unit Cost]]</f>
        <v>44156.52</v>
      </c>
      <c r="M2577" s="9">
        <f>tbl_salesdata[[#This Row],[Units Sold]]*tbl_salesdata[[#This Row],[Unit Price]]</f>
        <v>59534.73</v>
      </c>
      <c r="N2577" s="9">
        <f>tbl_salesdata[[#This Row],[Total Sales]]-tbl_salesdata[[#This Row],[Total Cost]]</f>
        <v>15378.210000000006</v>
      </c>
      <c r="O2577">
        <f>tbl_salesdata[[#This Row],[Ship Date]]-tbl_salesdata[[#This Row],[Order Date]]</f>
        <v>11</v>
      </c>
      <c r="P2577">
        <f>WEEKDAY(tbl_salesdata[[#This Row],[Order Date]],2)</f>
        <v>4</v>
      </c>
      <c r="Q2577" t="str">
        <f>TEXT(tbl_salesdata[[#This Row],[Order Date]],"dddd")</f>
        <v>Thursday</v>
      </c>
      <c r="R2577" t="str">
        <f>IF(tbl_salesdata[[#This Row],[Weekdaynum]]&gt;5,"Yes","No")</f>
        <v>No</v>
      </c>
    </row>
    <row r="2578" spans="1:18" hidden="1" x14ac:dyDescent="0.35">
      <c r="A2578">
        <v>496321809</v>
      </c>
      <c r="B2578" s="3">
        <v>43136</v>
      </c>
      <c r="C2578" s="3">
        <v>43154</v>
      </c>
      <c r="D2578" t="s">
        <v>94</v>
      </c>
      <c r="E2578" t="s">
        <v>38</v>
      </c>
      <c r="F2578" t="s">
        <v>42</v>
      </c>
      <c r="G2578" t="s">
        <v>14</v>
      </c>
      <c r="H2578" t="s">
        <v>26</v>
      </c>
      <c r="I2578" s="9">
        <v>1507</v>
      </c>
      <c r="J2578" s="9">
        <v>437.2</v>
      </c>
      <c r="K2578" s="9">
        <v>263.33</v>
      </c>
      <c r="L2578" s="9">
        <f>tbl_salesdata[[#This Row],[Units Sold]]*tbl_salesdata[[#This Row],[Unit Cost]]</f>
        <v>396838.31</v>
      </c>
      <c r="M2578" s="9">
        <f>tbl_salesdata[[#This Row],[Units Sold]]*tbl_salesdata[[#This Row],[Unit Price]]</f>
        <v>658860.4</v>
      </c>
      <c r="N2578" s="9">
        <f>tbl_salesdata[[#This Row],[Total Sales]]-tbl_salesdata[[#This Row],[Total Cost]]</f>
        <v>262022.09000000003</v>
      </c>
      <c r="O2578">
        <f>tbl_salesdata[[#This Row],[Ship Date]]-tbl_salesdata[[#This Row],[Order Date]]</f>
        <v>18</v>
      </c>
      <c r="P2578">
        <f>WEEKDAY(tbl_salesdata[[#This Row],[Order Date]],2)</f>
        <v>1</v>
      </c>
      <c r="Q2578" t="str">
        <f>TEXT(tbl_salesdata[[#This Row],[Order Date]],"dddd")</f>
        <v>Monday</v>
      </c>
      <c r="R2578" t="str">
        <f>IF(tbl_salesdata[[#This Row],[Weekdaynum]]&gt;5,"Yes","No")</f>
        <v>No</v>
      </c>
    </row>
    <row r="2579" spans="1:18" hidden="1" x14ac:dyDescent="0.35">
      <c r="A2579">
        <v>638272464</v>
      </c>
      <c r="B2579" s="3">
        <v>44400</v>
      </c>
      <c r="C2579" s="3">
        <v>44418</v>
      </c>
      <c r="D2579" t="s">
        <v>137</v>
      </c>
      <c r="E2579" t="s">
        <v>38</v>
      </c>
      <c r="F2579" t="s">
        <v>76</v>
      </c>
      <c r="G2579" t="s">
        <v>14</v>
      </c>
      <c r="H2579" t="s">
        <v>15</v>
      </c>
      <c r="I2579" s="9">
        <v>7861</v>
      </c>
      <c r="J2579" s="9">
        <v>668.27</v>
      </c>
      <c r="K2579" s="9">
        <v>502.54</v>
      </c>
      <c r="L2579" s="9">
        <f>tbl_salesdata[[#This Row],[Units Sold]]*tbl_salesdata[[#This Row],[Unit Cost]]</f>
        <v>3950466.94</v>
      </c>
      <c r="M2579" s="9">
        <f>tbl_salesdata[[#This Row],[Units Sold]]*tbl_salesdata[[#This Row],[Unit Price]]</f>
        <v>5253270.47</v>
      </c>
      <c r="N2579" s="9">
        <f>tbl_salesdata[[#This Row],[Total Sales]]-tbl_salesdata[[#This Row],[Total Cost]]</f>
        <v>1302803.5299999998</v>
      </c>
      <c r="O2579">
        <f>tbl_salesdata[[#This Row],[Ship Date]]-tbl_salesdata[[#This Row],[Order Date]]</f>
        <v>18</v>
      </c>
      <c r="P2579">
        <f>WEEKDAY(tbl_salesdata[[#This Row],[Order Date]],2)</f>
        <v>5</v>
      </c>
      <c r="Q2579" t="str">
        <f>TEXT(tbl_salesdata[[#This Row],[Order Date]],"dddd")</f>
        <v>Friday</v>
      </c>
      <c r="R2579" t="str">
        <f>IF(tbl_salesdata[[#This Row],[Weekdaynum]]&gt;5,"Yes","No")</f>
        <v>No</v>
      </c>
    </row>
    <row r="2580" spans="1:18" hidden="1" x14ac:dyDescent="0.35">
      <c r="A2580">
        <v>775347936</v>
      </c>
      <c r="B2580" s="3">
        <v>43643</v>
      </c>
      <c r="C2580" s="3">
        <v>43655</v>
      </c>
      <c r="D2580" t="s">
        <v>193</v>
      </c>
      <c r="E2580" t="s">
        <v>21</v>
      </c>
      <c r="F2580" t="s">
        <v>13</v>
      </c>
      <c r="G2580" t="s">
        <v>18</v>
      </c>
      <c r="H2580" t="s">
        <v>19</v>
      </c>
      <c r="I2580" s="9">
        <v>1539</v>
      </c>
      <c r="J2580" s="9">
        <v>255.28</v>
      </c>
      <c r="K2580" s="9">
        <v>159.41999999999999</v>
      </c>
      <c r="L2580" s="9">
        <f>tbl_salesdata[[#This Row],[Units Sold]]*tbl_salesdata[[#This Row],[Unit Cost]]</f>
        <v>245347.37999999998</v>
      </c>
      <c r="M2580" s="9">
        <f>tbl_salesdata[[#This Row],[Units Sold]]*tbl_salesdata[[#This Row],[Unit Price]]</f>
        <v>392875.92</v>
      </c>
      <c r="N2580" s="9">
        <f>tbl_salesdata[[#This Row],[Total Sales]]-tbl_salesdata[[#This Row],[Total Cost]]</f>
        <v>147528.54</v>
      </c>
      <c r="O2580">
        <f>tbl_salesdata[[#This Row],[Ship Date]]-tbl_salesdata[[#This Row],[Order Date]]</f>
        <v>12</v>
      </c>
      <c r="P2580">
        <f>WEEKDAY(tbl_salesdata[[#This Row],[Order Date]],2)</f>
        <v>4</v>
      </c>
      <c r="Q2580" t="str">
        <f>TEXT(tbl_salesdata[[#This Row],[Order Date]],"dddd")</f>
        <v>Thursday</v>
      </c>
      <c r="R2580" t="str">
        <f>IF(tbl_salesdata[[#This Row],[Weekdaynum]]&gt;5,"Yes","No")</f>
        <v>No</v>
      </c>
    </row>
    <row r="2581" spans="1:18" x14ac:dyDescent="0.35">
      <c r="A2581">
        <v>610886037</v>
      </c>
      <c r="B2581" s="3">
        <v>42791</v>
      </c>
      <c r="C2581" s="3">
        <v>42803</v>
      </c>
      <c r="D2581" t="s">
        <v>85</v>
      </c>
      <c r="E2581" t="s">
        <v>12</v>
      </c>
      <c r="F2581" t="s">
        <v>25</v>
      </c>
      <c r="G2581" t="s">
        <v>14</v>
      </c>
      <c r="H2581" t="s">
        <v>26</v>
      </c>
      <c r="I2581" s="9">
        <v>3608</v>
      </c>
      <c r="J2581" s="9">
        <v>205.7</v>
      </c>
      <c r="K2581" s="9">
        <v>117.11</v>
      </c>
      <c r="L2581" s="9">
        <f>tbl_salesdata[[#This Row],[Units Sold]]*tbl_salesdata[[#This Row],[Unit Cost]]</f>
        <v>422532.88</v>
      </c>
      <c r="M2581" s="9">
        <f>tbl_salesdata[[#This Row],[Units Sold]]*tbl_salesdata[[#This Row],[Unit Price]]</f>
        <v>742165.6</v>
      </c>
      <c r="N2581" s="9">
        <f>tbl_salesdata[[#This Row],[Total Sales]]-tbl_salesdata[[#This Row],[Total Cost]]</f>
        <v>319632.71999999997</v>
      </c>
      <c r="O2581">
        <f>tbl_salesdata[[#This Row],[Ship Date]]-tbl_salesdata[[#This Row],[Order Date]]</f>
        <v>12</v>
      </c>
      <c r="P2581">
        <f>WEEKDAY(tbl_salesdata[[#This Row],[Order Date]],2)</f>
        <v>6</v>
      </c>
      <c r="Q2581" t="str">
        <f>TEXT(tbl_salesdata[[#This Row],[Order Date]],"dddd")</f>
        <v>Saturday</v>
      </c>
      <c r="R2581" t="str">
        <f>IF(tbl_salesdata[[#This Row],[Weekdaynum]]&gt;5,"Yes","No")</f>
        <v>Yes</v>
      </c>
    </row>
    <row r="2582" spans="1:18" hidden="1" x14ac:dyDescent="0.35">
      <c r="A2582">
        <v>980381143</v>
      </c>
      <c r="B2582" s="3">
        <v>44822</v>
      </c>
      <c r="C2582" s="3">
        <v>44829</v>
      </c>
      <c r="D2582" t="s">
        <v>49</v>
      </c>
      <c r="E2582" t="s">
        <v>21</v>
      </c>
      <c r="F2582" t="s">
        <v>13</v>
      </c>
      <c r="G2582" t="s">
        <v>18</v>
      </c>
      <c r="H2582" t="s">
        <v>19</v>
      </c>
      <c r="I2582" s="9">
        <v>5421</v>
      </c>
      <c r="J2582" s="9">
        <v>255.28</v>
      </c>
      <c r="K2582" s="9">
        <v>159.41999999999999</v>
      </c>
      <c r="L2582" s="9">
        <f>tbl_salesdata[[#This Row],[Units Sold]]*tbl_salesdata[[#This Row],[Unit Cost]]</f>
        <v>864215.82</v>
      </c>
      <c r="M2582" s="9">
        <f>tbl_salesdata[[#This Row],[Units Sold]]*tbl_salesdata[[#This Row],[Unit Price]]</f>
        <v>1383872.8800000001</v>
      </c>
      <c r="N2582" s="9">
        <f>tbl_salesdata[[#This Row],[Total Sales]]-tbl_salesdata[[#This Row],[Total Cost]]</f>
        <v>519657.06000000017</v>
      </c>
      <c r="O2582">
        <f>tbl_salesdata[[#This Row],[Ship Date]]-tbl_salesdata[[#This Row],[Order Date]]</f>
        <v>7</v>
      </c>
      <c r="P2582">
        <f>WEEKDAY(tbl_salesdata[[#This Row],[Order Date]],2)</f>
        <v>7</v>
      </c>
      <c r="Q2582" t="str">
        <f>TEXT(tbl_salesdata[[#This Row],[Order Date]],"dddd")</f>
        <v>Sunday</v>
      </c>
      <c r="R2582" t="str">
        <f>IF(tbl_salesdata[[#This Row],[Weekdaynum]]&gt;5,"Yes","No")</f>
        <v>Yes</v>
      </c>
    </row>
    <row r="2583" spans="1:18" hidden="1" x14ac:dyDescent="0.35">
      <c r="A2583">
        <v>521874034</v>
      </c>
      <c r="B2583" s="3">
        <v>44567</v>
      </c>
      <c r="C2583" s="3">
        <v>44568</v>
      </c>
      <c r="D2583" t="s">
        <v>204</v>
      </c>
      <c r="E2583" t="s">
        <v>21</v>
      </c>
      <c r="F2583" t="s">
        <v>42</v>
      </c>
      <c r="G2583" t="s">
        <v>18</v>
      </c>
      <c r="H2583" t="s">
        <v>15</v>
      </c>
      <c r="I2583" s="9">
        <v>2979</v>
      </c>
      <c r="J2583" s="9">
        <v>437.2</v>
      </c>
      <c r="K2583" s="9">
        <v>263.33</v>
      </c>
      <c r="L2583" s="9">
        <f>tbl_salesdata[[#This Row],[Units Sold]]*tbl_salesdata[[#This Row],[Unit Cost]]</f>
        <v>784460.07</v>
      </c>
      <c r="M2583" s="9">
        <f>tbl_salesdata[[#This Row],[Units Sold]]*tbl_salesdata[[#This Row],[Unit Price]]</f>
        <v>1302418.8</v>
      </c>
      <c r="N2583" s="9">
        <f>tbl_salesdata[[#This Row],[Total Sales]]-tbl_salesdata[[#This Row],[Total Cost]]</f>
        <v>517958.7300000001</v>
      </c>
      <c r="O2583">
        <f>tbl_salesdata[[#This Row],[Ship Date]]-tbl_salesdata[[#This Row],[Order Date]]</f>
        <v>1</v>
      </c>
      <c r="P2583">
        <f>WEEKDAY(tbl_salesdata[[#This Row],[Order Date]],2)</f>
        <v>4</v>
      </c>
      <c r="Q2583" t="str">
        <f>TEXT(tbl_salesdata[[#This Row],[Order Date]],"dddd")</f>
        <v>Thursday</v>
      </c>
      <c r="R2583" t="str">
        <f>IF(tbl_salesdata[[#This Row],[Weekdaynum]]&gt;5,"Yes","No")</f>
        <v>No</v>
      </c>
    </row>
    <row r="2584" spans="1:18" hidden="1" x14ac:dyDescent="0.35">
      <c r="A2584">
        <v>805562055</v>
      </c>
      <c r="B2584" s="3">
        <v>43179</v>
      </c>
      <c r="C2584" s="3">
        <v>43191</v>
      </c>
      <c r="D2584" t="s">
        <v>197</v>
      </c>
      <c r="E2584" t="s">
        <v>38</v>
      </c>
      <c r="F2584" t="s">
        <v>68</v>
      </c>
      <c r="G2584" t="s">
        <v>18</v>
      </c>
      <c r="H2584" t="s">
        <v>19</v>
      </c>
      <c r="I2584" s="9">
        <v>2568</v>
      </c>
      <c r="J2584" s="9">
        <v>154.06</v>
      </c>
      <c r="K2584" s="9">
        <v>90.93</v>
      </c>
      <c r="L2584" s="9">
        <f>tbl_salesdata[[#This Row],[Units Sold]]*tbl_salesdata[[#This Row],[Unit Cost]]</f>
        <v>233508.24000000002</v>
      </c>
      <c r="M2584" s="9">
        <f>tbl_salesdata[[#This Row],[Units Sold]]*tbl_salesdata[[#This Row],[Unit Price]]</f>
        <v>395626.08</v>
      </c>
      <c r="N2584" s="9">
        <f>tbl_salesdata[[#This Row],[Total Sales]]-tbl_salesdata[[#This Row],[Total Cost]]</f>
        <v>162117.84</v>
      </c>
      <c r="O2584">
        <f>tbl_salesdata[[#This Row],[Ship Date]]-tbl_salesdata[[#This Row],[Order Date]]</f>
        <v>12</v>
      </c>
      <c r="P2584">
        <f>WEEKDAY(tbl_salesdata[[#This Row],[Order Date]],2)</f>
        <v>2</v>
      </c>
      <c r="Q2584" t="str">
        <f>TEXT(tbl_salesdata[[#This Row],[Order Date]],"dddd")</f>
        <v>Tuesday</v>
      </c>
      <c r="R2584" t="str">
        <f>IF(tbl_salesdata[[#This Row],[Weekdaynum]]&gt;5,"Yes","No")</f>
        <v>No</v>
      </c>
    </row>
    <row r="2585" spans="1:18" x14ac:dyDescent="0.35">
      <c r="A2585">
        <v>764811360</v>
      </c>
      <c r="B2585" s="3">
        <v>44093</v>
      </c>
      <c r="C2585" s="3">
        <v>44105</v>
      </c>
      <c r="D2585" t="s">
        <v>165</v>
      </c>
      <c r="E2585" t="s">
        <v>21</v>
      </c>
      <c r="F2585" t="s">
        <v>25</v>
      </c>
      <c r="G2585" t="s">
        <v>14</v>
      </c>
      <c r="H2585" t="s">
        <v>19</v>
      </c>
      <c r="I2585" s="9">
        <v>3532</v>
      </c>
      <c r="J2585" s="9">
        <v>205.7</v>
      </c>
      <c r="K2585" s="9">
        <v>117.11</v>
      </c>
      <c r="L2585" s="9">
        <f>tbl_salesdata[[#This Row],[Units Sold]]*tbl_salesdata[[#This Row],[Unit Cost]]</f>
        <v>413632.52</v>
      </c>
      <c r="M2585" s="9">
        <f>tbl_salesdata[[#This Row],[Units Sold]]*tbl_salesdata[[#This Row],[Unit Price]]</f>
        <v>726532.39999999991</v>
      </c>
      <c r="N2585" s="9">
        <f>tbl_salesdata[[#This Row],[Total Sales]]-tbl_salesdata[[#This Row],[Total Cost]]</f>
        <v>312899.87999999989</v>
      </c>
      <c r="O2585">
        <f>tbl_salesdata[[#This Row],[Ship Date]]-tbl_salesdata[[#This Row],[Order Date]]</f>
        <v>12</v>
      </c>
      <c r="P2585">
        <f>WEEKDAY(tbl_salesdata[[#This Row],[Order Date]],2)</f>
        <v>6</v>
      </c>
      <c r="Q2585" t="str">
        <f>TEXT(tbl_salesdata[[#This Row],[Order Date]],"dddd")</f>
        <v>Saturday</v>
      </c>
      <c r="R2585" t="str">
        <f>IF(tbl_salesdata[[#This Row],[Weekdaynum]]&gt;5,"Yes","No")</f>
        <v>Yes</v>
      </c>
    </row>
    <row r="2586" spans="1:18" hidden="1" x14ac:dyDescent="0.35">
      <c r="A2586">
        <v>170031297</v>
      </c>
      <c r="B2586" s="3">
        <v>44413</v>
      </c>
      <c r="C2586" s="3">
        <v>44430</v>
      </c>
      <c r="D2586" t="s">
        <v>131</v>
      </c>
      <c r="E2586" t="s">
        <v>32</v>
      </c>
      <c r="F2586" t="s">
        <v>17</v>
      </c>
      <c r="G2586" t="s">
        <v>14</v>
      </c>
      <c r="H2586" t="s">
        <v>19</v>
      </c>
      <c r="I2586" s="9">
        <v>4894</v>
      </c>
      <c r="J2586" s="9">
        <v>152.58000000000001</v>
      </c>
      <c r="K2586" s="9">
        <v>97.44</v>
      </c>
      <c r="L2586" s="9">
        <f>tbl_salesdata[[#This Row],[Units Sold]]*tbl_salesdata[[#This Row],[Unit Cost]]</f>
        <v>476871.36</v>
      </c>
      <c r="M2586" s="9">
        <f>tbl_salesdata[[#This Row],[Units Sold]]*tbl_salesdata[[#This Row],[Unit Price]]</f>
        <v>746726.52</v>
      </c>
      <c r="N2586" s="9">
        <f>tbl_salesdata[[#This Row],[Total Sales]]-tbl_salesdata[[#This Row],[Total Cost]]</f>
        <v>269855.16000000003</v>
      </c>
      <c r="O2586">
        <f>tbl_salesdata[[#This Row],[Ship Date]]-tbl_salesdata[[#This Row],[Order Date]]</f>
        <v>17</v>
      </c>
      <c r="P2586">
        <f>WEEKDAY(tbl_salesdata[[#This Row],[Order Date]],2)</f>
        <v>4</v>
      </c>
      <c r="Q2586" t="str">
        <f>TEXT(tbl_salesdata[[#This Row],[Order Date]],"dddd")</f>
        <v>Thursday</v>
      </c>
      <c r="R2586" t="str">
        <f>IF(tbl_salesdata[[#This Row],[Weekdaynum]]&gt;5,"Yes","No")</f>
        <v>No</v>
      </c>
    </row>
    <row r="2587" spans="1:18" hidden="1" x14ac:dyDescent="0.35">
      <c r="A2587">
        <v>186847674</v>
      </c>
      <c r="B2587" s="3">
        <v>42841</v>
      </c>
      <c r="C2587" s="3">
        <v>42849</v>
      </c>
      <c r="D2587" t="s">
        <v>189</v>
      </c>
      <c r="E2587" t="s">
        <v>21</v>
      </c>
      <c r="F2587" t="s">
        <v>42</v>
      </c>
      <c r="G2587" t="s">
        <v>14</v>
      </c>
      <c r="H2587" t="s">
        <v>15</v>
      </c>
      <c r="I2587" s="9">
        <v>1234</v>
      </c>
      <c r="J2587" s="9">
        <v>437.2</v>
      </c>
      <c r="K2587" s="9">
        <v>263.33</v>
      </c>
      <c r="L2587" s="9">
        <f>tbl_salesdata[[#This Row],[Units Sold]]*tbl_salesdata[[#This Row],[Unit Cost]]</f>
        <v>324949.21999999997</v>
      </c>
      <c r="M2587" s="9">
        <f>tbl_salesdata[[#This Row],[Units Sold]]*tbl_salesdata[[#This Row],[Unit Price]]</f>
        <v>539504.79999999993</v>
      </c>
      <c r="N2587" s="9">
        <f>tbl_salesdata[[#This Row],[Total Sales]]-tbl_salesdata[[#This Row],[Total Cost]]</f>
        <v>214555.57999999996</v>
      </c>
      <c r="O2587">
        <f>tbl_salesdata[[#This Row],[Ship Date]]-tbl_salesdata[[#This Row],[Order Date]]</f>
        <v>8</v>
      </c>
      <c r="P2587">
        <f>WEEKDAY(tbl_salesdata[[#This Row],[Order Date]],2)</f>
        <v>7</v>
      </c>
      <c r="Q2587" t="str">
        <f>TEXT(tbl_salesdata[[#This Row],[Order Date]],"dddd")</f>
        <v>Sunday</v>
      </c>
      <c r="R2587" t="str">
        <f>IF(tbl_salesdata[[#This Row],[Weekdaynum]]&gt;5,"Yes","No")</f>
        <v>Yes</v>
      </c>
    </row>
    <row r="2588" spans="1:18" x14ac:dyDescent="0.35">
      <c r="A2588">
        <v>376933038</v>
      </c>
      <c r="B2588" s="3">
        <v>43372</v>
      </c>
      <c r="C2588" s="3">
        <v>43384</v>
      </c>
      <c r="D2588" t="s">
        <v>197</v>
      </c>
      <c r="E2588" t="s">
        <v>38</v>
      </c>
      <c r="F2588" t="s">
        <v>47</v>
      </c>
      <c r="G2588" t="s">
        <v>18</v>
      </c>
      <c r="H2588" t="s">
        <v>19</v>
      </c>
      <c r="I2588" s="9">
        <v>1717</v>
      </c>
      <c r="J2588" s="9">
        <v>421.89</v>
      </c>
      <c r="K2588" s="9">
        <v>364.69</v>
      </c>
      <c r="L2588" s="9">
        <f>tbl_salesdata[[#This Row],[Units Sold]]*tbl_salesdata[[#This Row],[Unit Cost]]</f>
        <v>626172.73</v>
      </c>
      <c r="M2588" s="9">
        <f>tbl_salesdata[[#This Row],[Units Sold]]*tbl_salesdata[[#This Row],[Unit Price]]</f>
        <v>724385.13</v>
      </c>
      <c r="N2588" s="9">
        <f>tbl_salesdata[[#This Row],[Total Sales]]-tbl_salesdata[[#This Row],[Total Cost]]</f>
        <v>98212.400000000023</v>
      </c>
      <c r="O2588">
        <f>tbl_salesdata[[#This Row],[Ship Date]]-tbl_salesdata[[#This Row],[Order Date]]</f>
        <v>12</v>
      </c>
      <c r="P2588">
        <f>WEEKDAY(tbl_salesdata[[#This Row],[Order Date]],2)</f>
        <v>6</v>
      </c>
      <c r="Q2588" t="str">
        <f>TEXT(tbl_salesdata[[#This Row],[Order Date]],"dddd")</f>
        <v>Saturday</v>
      </c>
      <c r="R2588" t="str">
        <f>IF(tbl_salesdata[[#This Row],[Weekdaynum]]&gt;5,"Yes","No")</f>
        <v>Yes</v>
      </c>
    </row>
    <row r="2589" spans="1:18" hidden="1" x14ac:dyDescent="0.35">
      <c r="A2589">
        <v>157075583</v>
      </c>
      <c r="B2589" s="3">
        <v>42271</v>
      </c>
      <c r="C2589" s="3">
        <v>42278</v>
      </c>
      <c r="D2589" t="s">
        <v>86</v>
      </c>
      <c r="E2589" t="s">
        <v>29</v>
      </c>
      <c r="F2589" t="s">
        <v>13</v>
      </c>
      <c r="G2589" t="s">
        <v>18</v>
      </c>
      <c r="H2589" t="s">
        <v>15</v>
      </c>
      <c r="I2589" s="9">
        <v>1011</v>
      </c>
      <c r="J2589" s="9">
        <v>255.28</v>
      </c>
      <c r="K2589" s="9">
        <v>159.41999999999999</v>
      </c>
      <c r="L2589" s="9">
        <f>tbl_salesdata[[#This Row],[Units Sold]]*tbl_salesdata[[#This Row],[Unit Cost]]</f>
        <v>161173.62</v>
      </c>
      <c r="M2589" s="9">
        <f>tbl_salesdata[[#This Row],[Units Sold]]*tbl_salesdata[[#This Row],[Unit Price]]</f>
        <v>258088.08</v>
      </c>
      <c r="N2589" s="9">
        <f>tbl_salesdata[[#This Row],[Total Sales]]-tbl_salesdata[[#This Row],[Total Cost]]</f>
        <v>96914.459999999992</v>
      </c>
      <c r="O2589">
        <f>tbl_salesdata[[#This Row],[Ship Date]]-tbl_salesdata[[#This Row],[Order Date]]</f>
        <v>7</v>
      </c>
      <c r="P2589">
        <f>WEEKDAY(tbl_salesdata[[#This Row],[Order Date]],2)</f>
        <v>4</v>
      </c>
      <c r="Q2589" t="str">
        <f>TEXT(tbl_salesdata[[#This Row],[Order Date]],"dddd")</f>
        <v>Thursday</v>
      </c>
      <c r="R2589" t="str">
        <f>IF(tbl_salesdata[[#This Row],[Weekdaynum]]&gt;5,"Yes","No")</f>
        <v>No</v>
      </c>
    </row>
    <row r="2590" spans="1:18" x14ac:dyDescent="0.35">
      <c r="A2590">
        <v>392217338</v>
      </c>
      <c r="B2590" s="3">
        <v>42441</v>
      </c>
      <c r="C2590" s="3">
        <v>42444</v>
      </c>
      <c r="D2590" t="s">
        <v>125</v>
      </c>
      <c r="E2590" t="s">
        <v>21</v>
      </c>
      <c r="F2590" t="s">
        <v>17</v>
      </c>
      <c r="G2590" t="s">
        <v>18</v>
      </c>
      <c r="H2590" t="s">
        <v>26</v>
      </c>
      <c r="I2590" s="9">
        <v>4681</v>
      </c>
      <c r="J2590" s="9">
        <v>152.58000000000001</v>
      </c>
      <c r="K2590" s="9">
        <v>97.44</v>
      </c>
      <c r="L2590" s="9">
        <f>tbl_salesdata[[#This Row],[Units Sold]]*tbl_salesdata[[#This Row],[Unit Cost]]</f>
        <v>456116.64</v>
      </c>
      <c r="M2590" s="9">
        <f>tbl_salesdata[[#This Row],[Units Sold]]*tbl_salesdata[[#This Row],[Unit Price]]</f>
        <v>714226.9800000001</v>
      </c>
      <c r="N2590" s="9">
        <f>tbl_salesdata[[#This Row],[Total Sales]]-tbl_salesdata[[#This Row],[Total Cost]]</f>
        <v>258110.34000000008</v>
      </c>
      <c r="O2590">
        <f>tbl_salesdata[[#This Row],[Ship Date]]-tbl_salesdata[[#This Row],[Order Date]]</f>
        <v>3</v>
      </c>
      <c r="P2590">
        <f>WEEKDAY(tbl_salesdata[[#This Row],[Order Date]],2)</f>
        <v>6</v>
      </c>
      <c r="Q2590" t="str">
        <f>TEXT(tbl_salesdata[[#This Row],[Order Date]],"dddd")</f>
        <v>Saturday</v>
      </c>
      <c r="R2590" t="str">
        <f>IF(tbl_salesdata[[#This Row],[Weekdaynum]]&gt;5,"Yes","No")</f>
        <v>Yes</v>
      </c>
    </row>
    <row r="2591" spans="1:18" hidden="1" x14ac:dyDescent="0.35">
      <c r="A2591">
        <v>786318385</v>
      </c>
      <c r="B2591" s="3">
        <v>42927</v>
      </c>
      <c r="C2591" s="3">
        <v>42934</v>
      </c>
      <c r="D2591" t="s">
        <v>91</v>
      </c>
      <c r="E2591" t="s">
        <v>21</v>
      </c>
      <c r="F2591" t="s">
        <v>22</v>
      </c>
      <c r="G2591" t="s">
        <v>18</v>
      </c>
      <c r="H2591" t="s">
        <v>15</v>
      </c>
      <c r="I2591" s="9">
        <v>7939</v>
      </c>
      <c r="J2591" s="9">
        <v>47.45</v>
      </c>
      <c r="K2591" s="9">
        <v>31.79</v>
      </c>
      <c r="L2591" s="9">
        <f>tbl_salesdata[[#This Row],[Units Sold]]*tbl_salesdata[[#This Row],[Unit Cost]]</f>
        <v>252380.81</v>
      </c>
      <c r="M2591" s="9">
        <f>tbl_salesdata[[#This Row],[Units Sold]]*tbl_salesdata[[#This Row],[Unit Price]]</f>
        <v>376705.55000000005</v>
      </c>
      <c r="N2591" s="9">
        <f>tbl_salesdata[[#This Row],[Total Sales]]-tbl_salesdata[[#This Row],[Total Cost]]</f>
        <v>124324.74000000005</v>
      </c>
      <c r="O2591">
        <f>tbl_salesdata[[#This Row],[Ship Date]]-tbl_salesdata[[#This Row],[Order Date]]</f>
        <v>7</v>
      </c>
      <c r="P2591">
        <f>WEEKDAY(tbl_salesdata[[#This Row],[Order Date]],2)</f>
        <v>2</v>
      </c>
      <c r="Q2591" t="str">
        <f>TEXT(tbl_salesdata[[#This Row],[Order Date]],"dddd")</f>
        <v>Tuesday</v>
      </c>
      <c r="R2591" t="str">
        <f>IF(tbl_salesdata[[#This Row],[Weekdaynum]]&gt;5,"Yes","No")</f>
        <v>No</v>
      </c>
    </row>
    <row r="2592" spans="1:18" hidden="1" x14ac:dyDescent="0.35">
      <c r="A2592">
        <v>765575253</v>
      </c>
      <c r="B2592" s="3">
        <v>42123</v>
      </c>
      <c r="C2592" s="3">
        <v>42132</v>
      </c>
      <c r="D2592" t="s">
        <v>206</v>
      </c>
      <c r="E2592" t="s">
        <v>24</v>
      </c>
      <c r="F2592" t="s">
        <v>42</v>
      </c>
      <c r="G2592" t="s">
        <v>18</v>
      </c>
      <c r="H2592" t="s">
        <v>19</v>
      </c>
      <c r="I2592" s="9">
        <v>9585</v>
      </c>
      <c r="J2592" s="9">
        <v>437.2</v>
      </c>
      <c r="K2592" s="9">
        <v>263.33</v>
      </c>
      <c r="L2592" s="9">
        <f>tbl_salesdata[[#This Row],[Units Sold]]*tbl_salesdata[[#This Row],[Unit Cost]]</f>
        <v>2524018.0499999998</v>
      </c>
      <c r="M2592" s="9">
        <f>tbl_salesdata[[#This Row],[Units Sold]]*tbl_salesdata[[#This Row],[Unit Price]]</f>
        <v>4190562</v>
      </c>
      <c r="N2592" s="9">
        <f>tbl_salesdata[[#This Row],[Total Sales]]-tbl_salesdata[[#This Row],[Total Cost]]</f>
        <v>1666543.9500000002</v>
      </c>
      <c r="O2592">
        <f>tbl_salesdata[[#This Row],[Ship Date]]-tbl_salesdata[[#This Row],[Order Date]]</f>
        <v>9</v>
      </c>
      <c r="P2592">
        <f>WEEKDAY(tbl_salesdata[[#This Row],[Order Date]],2)</f>
        <v>3</v>
      </c>
      <c r="Q2592" t="str">
        <f>TEXT(tbl_salesdata[[#This Row],[Order Date]],"dddd")</f>
        <v>Wednesday</v>
      </c>
      <c r="R2592" t="str">
        <f>IF(tbl_salesdata[[#This Row],[Weekdaynum]]&gt;5,"Yes","No")</f>
        <v>No</v>
      </c>
    </row>
    <row r="2593" spans="1:18" hidden="1" x14ac:dyDescent="0.35">
      <c r="A2593">
        <v>531216704</v>
      </c>
      <c r="B2593" s="3">
        <v>42703</v>
      </c>
      <c r="C2593" s="3">
        <v>42704</v>
      </c>
      <c r="D2593" t="s">
        <v>142</v>
      </c>
      <c r="E2593" t="s">
        <v>29</v>
      </c>
      <c r="F2593" t="s">
        <v>68</v>
      </c>
      <c r="G2593" t="s">
        <v>18</v>
      </c>
      <c r="H2593" t="s">
        <v>26</v>
      </c>
      <c r="I2593" s="9">
        <v>7682</v>
      </c>
      <c r="J2593" s="9">
        <v>154.06</v>
      </c>
      <c r="K2593" s="9">
        <v>90.93</v>
      </c>
      <c r="L2593" s="9">
        <f>tbl_salesdata[[#This Row],[Units Sold]]*tbl_salesdata[[#This Row],[Unit Cost]]</f>
        <v>698524.26</v>
      </c>
      <c r="M2593" s="9">
        <f>tbl_salesdata[[#This Row],[Units Sold]]*tbl_salesdata[[#This Row],[Unit Price]]</f>
        <v>1183488.92</v>
      </c>
      <c r="N2593" s="9">
        <f>tbl_salesdata[[#This Row],[Total Sales]]-tbl_salesdata[[#This Row],[Total Cost]]</f>
        <v>484964.65999999992</v>
      </c>
      <c r="O2593">
        <f>tbl_salesdata[[#This Row],[Ship Date]]-tbl_salesdata[[#This Row],[Order Date]]</f>
        <v>1</v>
      </c>
      <c r="P2593">
        <f>WEEKDAY(tbl_salesdata[[#This Row],[Order Date]],2)</f>
        <v>2</v>
      </c>
      <c r="Q2593" t="str">
        <f>TEXT(tbl_salesdata[[#This Row],[Order Date]],"dddd")</f>
        <v>Tuesday</v>
      </c>
      <c r="R2593" t="str">
        <f>IF(tbl_salesdata[[#This Row],[Weekdaynum]]&gt;5,"Yes","No")</f>
        <v>No</v>
      </c>
    </row>
    <row r="2594" spans="1:18" hidden="1" x14ac:dyDescent="0.35">
      <c r="A2594">
        <v>178604066</v>
      </c>
      <c r="B2594" s="3">
        <v>42267</v>
      </c>
      <c r="C2594" s="3">
        <v>42273</v>
      </c>
      <c r="D2594" t="s">
        <v>48</v>
      </c>
      <c r="E2594" t="s">
        <v>21</v>
      </c>
      <c r="F2594" t="s">
        <v>76</v>
      </c>
      <c r="G2594" t="s">
        <v>14</v>
      </c>
      <c r="H2594" t="s">
        <v>19</v>
      </c>
      <c r="I2594" s="9">
        <v>1767</v>
      </c>
      <c r="J2594" s="9">
        <v>668.27</v>
      </c>
      <c r="K2594" s="9">
        <v>502.54</v>
      </c>
      <c r="L2594" s="9">
        <f>tbl_salesdata[[#This Row],[Units Sold]]*tbl_salesdata[[#This Row],[Unit Cost]]</f>
        <v>887988.18</v>
      </c>
      <c r="M2594" s="9">
        <f>tbl_salesdata[[#This Row],[Units Sold]]*tbl_salesdata[[#This Row],[Unit Price]]</f>
        <v>1180833.0900000001</v>
      </c>
      <c r="N2594" s="9">
        <f>tbl_salesdata[[#This Row],[Total Sales]]-tbl_salesdata[[#This Row],[Total Cost]]</f>
        <v>292844.91000000003</v>
      </c>
      <c r="O2594">
        <f>tbl_salesdata[[#This Row],[Ship Date]]-tbl_salesdata[[#This Row],[Order Date]]</f>
        <v>6</v>
      </c>
      <c r="P2594">
        <f>WEEKDAY(tbl_salesdata[[#This Row],[Order Date]],2)</f>
        <v>7</v>
      </c>
      <c r="Q2594" t="str">
        <f>TEXT(tbl_salesdata[[#This Row],[Order Date]],"dddd")</f>
        <v>Sunday</v>
      </c>
      <c r="R2594" t="str">
        <f>IF(tbl_salesdata[[#This Row],[Weekdaynum]]&gt;5,"Yes","No")</f>
        <v>Yes</v>
      </c>
    </row>
    <row r="2595" spans="1:18" hidden="1" x14ac:dyDescent="0.35">
      <c r="A2595">
        <v>773411166</v>
      </c>
      <c r="B2595" s="3">
        <v>44567</v>
      </c>
      <c r="C2595" s="3">
        <v>44575</v>
      </c>
      <c r="D2595" t="s">
        <v>114</v>
      </c>
      <c r="E2595" t="s">
        <v>38</v>
      </c>
      <c r="F2595" t="s">
        <v>30</v>
      </c>
      <c r="G2595" t="s">
        <v>18</v>
      </c>
      <c r="H2595" t="s">
        <v>15</v>
      </c>
      <c r="I2595" s="9">
        <v>8406</v>
      </c>
      <c r="J2595" s="9">
        <v>81.73</v>
      </c>
      <c r="K2595" s="9">
        <v>56.67</v>
      </c>
      <c r="L2595" s="9">
        <f>tbl_salesdata[[#This Row],[Units Sold]]*tbl_salesdata[[#This Row],[Unit Cost]]</f>
        <v>476368.02</v>
      </c>
      <c r="M2595" s="9">
        <f>tbl_salesdata[[#This Row],[Units Sold]]*tbl_salesdata[[#This Row],[Unit Price]]</f>
        <v>687022.38</v>
      </c>
      <c r="N2595" s="9">
        <f>tbl_salesdata[[#This Row],[Total Sales]]-tbl_salesdata[[#This Row],[Total Cost]]</f>
        <v>210654.36</v>
      </c>
      <c r="O2595">
        <f>tbl_salesdata[[#This Row],[Ship Date]]-tbl_salesdata[[#This Row],[Order Date]]</f>
        <v>8</v>
      </c>
      <c r="P2595">
        <f>WEEKDAY(tbl_salesdata[[#This Row],[Order Date]],2)</f>
        <v>4</v>
      </c>
      <c r="Q2595" t="str">
        <f>TEXT(tbl_salesdata[[#This Row],[Order Date]],"dddd")</f>
        <v>Thursday</v>
      </c>
      <c r="R2595" t="str">
        <f>IF(tbl_salesdata[[#This Row],[Weekdaynum]]&gt;5,"Yes","No")</f>
        <v>No</v>
      </c>
    </row>
    <row r="2596" spans="1:18" hidden="1" x14ac:dyDescent="0.35">
      <c r="A2596">
        <v>301624333</v>
      </c>
      <c r="B2596" s="3">
        <v>43203</v>
      </c>
      <c r="C2596" s="3">
        <v>43206</v>
      </c>
      <c r="D2596" t="s">
        <v>208</v>
      </c>
      <c r="E2596" t="s">
        <v>12</v>
      </c>
      <c r="F2596" t="s">
        <v>42</v>
      </c>
      <c r="G2596" t="s">
        <v>14</v>
      </c>
      <c r="H2596" t="s">
        <v>34</v>
      </c>
      <c r="I2596" s="9">
        <v>6198</v>
      </c>
      <c r="J2596" s="9">
        <v>437.2</v>
      </c>
      <c r="K2596" s="9">
        <v>263.33</v>
      </c>
      <c r="L2596" s="9">
        <f>tbl_salesdata[[#This Row],[Units Sold]]*tbl_salesdata[[#This Row],[Unit Cost]]</f>
        <v>1632119.3399999999</v>
      </c>
      <c r="M2596" s="9">
        <f>tbl_salesdata[[#This Row],[Units Sold]]*tbl_salesdata[[#This Row],[Unit Price]]</f>
        <v>2709765.6</v>
      </c>
      <c r="N2596" s="9">
        <f>tbl_salesdata[[#This Row],[Total Sales]]-tbl_salesdata[[#This Row],[Total Cost]]</f>
        <v>1077646.2600000002</v>
      </c>
      <c r="O2596">
        <f>tbl_salesdata[[#This Row],[Ship Date]]-tbl_salesdata[[#This Row],[Order Date]]</f>
        <v>3</v>
      </c>
      <c r="P2596">
        <f>WEEKDAY(tbl_salesdata[[#This Row],[Order Date]],2)</f>
        <v>5</v>
      </c>
      <c r="Q2596" t="str">
        <f>TEXT(tbl_salesdata[[#This Row],[Order Date]],"dddd")</f>
        <v>Friday</v>
      </c>
      <c r="R2596" t="str">
        <f>IF(tbl_salesdata[[#This Row],[Weekdaynum]]&gt;5,"Yes","No")</f>
        <v>No</v>
      </c>
    </row>
    <row r="2597" spans="1:18" hidden="1" x14ac:dyDescent="0.35">
      <c r="A2597">
        <v>419542396</v>
      </c>
      <c r="B2597" s="3">
        <v>42942</v>
      </c>
      <c r="C2597" s="3">
        <v>42963</v>
      </c>
      <c r="D2597" t="s">
        <v>64</v>
      </c>
      <c r="E2597" t="s">
        <v>29</v>
      </c>
      <c r="F2597" t="s">
        <v>76</v>
      </c>
      <c r="G2597" t="s">
        <v>14</v>
      </c>
      <c r="H2597" t="s">
        <v>19</v>
      </c>
      <c r="I2597" s="9">
        <v>773</v>
      </c>
      <c r="J2597" s="9">
        <v>668.27</v>
      </c>
      <c r="K2597" s="9">
        <v>502.54</v>
      </c>
      <c r="L2597" s="9">
        <f>tbl_salesdata[[#This Row],[Units Sold]]*tbl_salesdata[[#This Row],[Unit Cost]]</f>
        <v>388463.42000000004</v>
      </c>
      <c r="M2597" s="9">
        <f>tbl_salesdata[[#This Row],[Units Sold]]*tbl_salesdata[[#This Row],[Unit Price]]</f>
        <v>516572.70999999996</v>
      </c>
      <c r="N2597" s="9">
        <f>tbl_salesdata[[#This Row],[Total Sales]]-tbl_salesdata[[#This Row],[Total Cost]]</f>
        <v>128109.28999999992</v>
      </c>
      <c r="O2597">
        <f>tbl_salesdata[[#This Row],[Ship Date]]-tbl_salesdata[[#This Row],[Order Date]]</f>
        <v>21</v>
      </c>
      <c r="P2597">
        <f>WEEKDAY(tbl_salesdata[[#This Row],[Order Date]],2)</f>
        <v>3</v>
      </c>
      <c r="Q2597" t="str">
        <f>TEXT(tbl_salesdata[[#This Row],[Order Date]],"dddd")</f>
        <v>Wednesday</v>
      </c>
      <c r="R2597" t="str">
        <f>IF(tbl_salesdata[[#This Row],[Weekdaynum]]&gt;5,"Yes","No")</f>
        <v>No</v>
      </c>
    </row>
    <row r="2598" spans="1:18" hidden="1" x14ac:dyDescent="0.35">
      <c r="A2598">
        <v>603776681</v>
      </c>
      <c r="B2598" s="3">
        <v>42936</v>
      </c>
      <c r="C2598" s="3">
        <v>42952</v>
      </c>
      <c r="D2598" t="s">
        <v>167</v>
      </c>
      <c r="E2598" t="s">
        <v>38</v>
      </c>
      <c r="F2598" t="s">
        <v>25</v>
      </c>
      <c r="G2598" t="s">
        <v>18</v>
      </c>
      <c r="H2598" t="s">
        <v>19</v>
      </c>
      <c r="I2598" s="9">
        <v>9792</v>
      </c>
      <c r="J2598" s="9">
        <v>205.7</v>
      </c>
      <c r="K2598" s="9">
        <v>117.11</v>
      </c>
      <c r="L2598" s="9">
        <f>tbl_salesdata[[#This Row],[Units Sold]]*tbl_salesdata[[#This Row],[Unit Cost]]</f>
        <v>1146741.1199999999</v>
      </c>
      <c r="M2598" s="9">
        <f>tbl_salesdata[[#This Row],[Units Sold]]*tbl_salesdata[[#This Row],[Unit Price]]</f>
        <v>2014214.4</v>
      </c>
      <c r="N2598" s="9">
        <f>tbl_salesdata[[#This Row],[Total Sales]]-tbl_salesdata[[#This Row],[Total Cost]]</f>
        <v>867473.28</v>
      </c>
      <c r="O2598">
        <f>tbl_salesdata[[#This Row],[Ship Date]]-tbl_salesdata[[#This Row],[Order Date]]</f>
        <v>16</v>
      </c>
      <c r="P2598">
        <f>WEEKDAY(tbl_salesdata[[#This Row],[Order Date]],2)</f>
        <v>4</v>
      </c>
      <c r="Q2598" t="str">
        <f>TEXT(tbl_salesdata[[#This Row],[Order Date]],"dddd")</f>
        <v>Thursday</v>
      </c>
      <c r="R2598" t="str">
        <f>IF(tbl_salesdata[[#This Row],[Weekdaynum]]&gt;5,"Yes","No")</f>
        <v>No</v>
      </c>
    </row>
    <row r="2599" spans="1:18" hidden="1" x14ac:dyDescent="0.35">
      <c r="A2599">
        <v>401251018</v>
      </c>
      <c r="B2599" s="3">
        <v>42648</v>
      </c>
      <c r="C2599" s="3">
        <v>42653</v>
      </c>
      <c r="D2599" t="s">
        <v>97</v>
      </c>
      <c r="E2599" t="s">
        <v>29</v>
      </c>
      <c r="F2599" t="s">
        <v>40</v>
      </c>
      <c r="G2599" t="s">
        <v>14</v>
      </c>
      <c r="H2599" t="s">
        <v>26</v>
      </c>
      <c r="I2599" s="9">
        <v>7948</v>
      </c>
      <c r="J2599" s="9">
        <v>651.21</v>
      </c>
      <c r="K2599" s="9">
        <v>524.96</v>
      </c>
      <c r="L2599" s="9">
        <f>tbl_salesdata[[#This Row],[Units Sold]]*tbl_salesdata[[#This Row],[Unit Cost]]</f>
        <v>4172382.08</v>
      </c>
      <c r="M2599" s="9">
        <f>tbl_salesdata[[#This Row],[Units Sold]]*tbl_salesdata[[#This Row],[Unit Price]]</f>
        <v>5175817.08</v>
      </c>
      <c r="N2599" s="9">
        <f>tbl_salesdata[[#This Row],[Total Sales]]-tbl_salesdata[[#This Row],[Total Cost]]</f>
        <v>1003435</v>
      </c>
      <c r="O2599">
        <f>tbl_salesdata[[#This Row],[Ship Date]]-tbl_salesdata[[#This Row],[Order Date]]</f>
        <v>5</v>
      </c>
      <c r="P2599">
        <f>WEEKDAY(tbl_salesdata[[#This Row],[Order Date]],2)</f>
        <v>3</v>
      </c>
      <c r="Q2599" t="str">
        <f>TEXT(tbl_salesdata[[#This Row],[Order Date]],"dddd")</f>
        <v>Wednesday</v>
      </c>
      <c r="R2599" t="str">
        <f>IF(tbl_salesdata[[#This Row],[Weekdaynum]]&gt;5,"Yes","No")</f>
        <v>No</v>
      </c>
    </row>
    <row r="2600" spans="1:18" hidden="1" x14ac:dyDescent="0.35">
      <c r="A2600">
        <v>779201734</v>
      </c>
      <c r="B2600" s="3">
        <v>44281</v>
      </c>
      <c r="C2600" s="3">
        <v>44284</v>
      </c>
      <c r="D2600" t="s">
        <v>162</v>
      </c>
      <c r="E2600" t="s">
        <v>38</v>
      </c>
      <c r="F2600" t="s">
        <v>47</v>
      </c>
      <c r="G2600" t="s">
        <v>14</v>
      </c>
      <c r="H2600" t="s">
        <v>19</v>
      </c>
      <c r="I2600" s="9">
        <v>1963</v>
      </c>
      <c r="J2600" s="9">
        <v>421.89</v>
      </c>
      <c r="K2600" s="9">
        <v>364.69</v>
      </c>
      <c r="L2600" s="9">
        <f>tbl_salesdata[[#This Row],[Units Sold]]*tbl_salesdata[[#This Row],[Unit Cost]]</f>
        <v>715886.47</v>
      </c>
      <c r="M2600" s="9">
        <f>tbl_salesdata[[#This Row],[Units Sold]]*tbl_salesdata[[#This Row],[Unit Price]]</f>
        <v>828170.07</v>
      </c>
      <c r="N2600" s="9">
        <f>tbl_salesdata[[#This Row],[Total Sales]]-tbl_salesdata[[#This Row],[Total Cost]]</f>
        <v>112283.59999999998</v>
      </c>
      <c r="O2600">
        <f>tbl_salesdata[[#This Row],[Ship Date]]-tbl_salesdata[[#This Row],[Order Date]]</f>
        <v>3</v>
      </c>
      <c r="P2600">
        <f>WEEKDAY(tbl_salesdata[[#This Row],[Order Date]],2)</f>
        <v>5</v>
      </c>
      <c r="Q2600" t="str">
        <f>TEXT(tbl_salesdata[[#This Row],[Order Date]],"dddd")</f>
        <v>Friday</v>
      </c>
      <c r="R2600" t="str">
        <f>IF(tbl_salesdata[[#This Row],[Weekdaynum]]&gt;5,"Yes","No")</f>
        <v>No</v>
      </c>
    </row>
    <row r="2601" spans="1:18" x14ac:dyDescent="0.35">
      <c r="A2601">
        <v>139201343</v>
      </c>
      <c r="B2601" s="3">
        <v>42609</v>
      </c>
      <c r="C2601" s="3">
        <v>42629</v>
      </c>
      <c r="D2601" t="s">
        <v>205</v>
      </c>
      <c r="E2601" t="s">
        <v>21</v>
      </c>
      <c r="F2601" t="s">
        <v>42</v>
      </c>
      <c r="G2601" t="s">
        <v>18</v>
      </c>
      <c r="H2601" t="s">
        <v>34</v>
      </c>
      <c r="I2601" s="9">
        <v>1625</v>
      </c>
      <c r="J2601" s="9">
        <v>437.2</v>
      </c>
      <c r="K2601" s="9">
        <v>263.33</v>
      </c>
      <c r="L2601" s="9">
        <f>tbl_salesdata[[#This Row],[Units Sold]]*tbl_salesdata[[#This Row],[Unit Cost]]</f>
        <v>427911.25</v>
      </c>
      <c r="M2601" s="9">
        <f>tbl_salesdata[[#This Row],[Units Sold]]*tbl_salesdata[[#This Row],[Unit Price]]</f>
        <v>710450</v>
      </c>
      <c r="N2601" s="9">
        <f>tbl_salesdata[[#This Row],[Total Sales]]-tbl_salesdata[[#This Row],[Total Cost]]</f>
        <v>282538.75</v>
      </c>
      <c r="O2601">
        <f>tbl_salesdata[[#This Row],[Ship Date]]-tbl_salesdata[[#This Row],[Order Date]]</f>
        <v>20</v>
      </c>
      <c r="P2601">
        <f>WEEKDAY(tbl_salesdata[[#This Row],[Order Date]],2)</f>
        <v>6</v>
      </c>
      <c r="Q2601" t="str">
        <f>TEXT(tbl_salesdata[[#This Row],[Order Date]],"dddd")</f>
        <v>Saturday</v>
      </c>
      <c r="R2601" t="str">
        <f>IF(tbl_salesdata[[#This Row],[Weekdaynum]]&gt;5,"Yes","No")</f>
        <v>Yes</v>
      </c>
    </row>
    <row r="2602" spans="1:18" hidden="1" x14ac:dyDescent="0.35">
      <c r="A2602">
        <v>747040116</v>
      </c>
      <c r="B2602" s="3">
        <v>43548</v>
      </c>
      <c r="C2602" s="3">
        <v>43560</v>
      </c>
      <c r="D2602" t="s">
        <v>134</v>
      </c>
      <c r="E2602" t="s">
        <v>38</v>
      </c>
      <c r="F2602" t="s">
        <v>40</v>
      </c>
      <c r="G2602" t="s">
        <v>14</v>
      </c>
      <c r="H2602" t="s">
        <v>34</v>
      </c>
      <c r="I2602" s="9">
        <v>4626</v>
      </c>
      <c r="J2602" s="9">
        <v>651.21</v>
      </c>
      <c r="K2602" s="9">
        <v>524.96</v>
      </c>
      <c r="L2602" s="9">
        <f>tbl_salesdata[[#This Row],[Units Sold]]*tbl_salesdata[[#This Row],[Unit Cost]]</f>
        <v>2428464.96</v>
      </c>
      <c r="M2602" s="9">
        <f>tbl_salesdata[[#This Row],[Units Sold]]*tbl_salesdata[[#This Row],[Unit Price]]</f>
        <v>3012497.46</v>
      </c>
      <c r="N2602" s="9">
        <f>tbl_salesdata[[#This Row],[Total Sales]]-tbl_salesdata[[#This Row],[Total Cost]]</f>
        <v>584032.5</v>
      </c>
      <c r="O2602">
        <f>tbl_salesdata[[#This Row],[Ship Date]]-tbl_salesdata[[#This Row],[Order Date]]</f>
        <v>12</v>
      </c>
      <c r="P2602">
        <f>WEEKDAY(tbl_salesdata[[#This Row],[Order Date]],2)</f>
        <v>7</v>
      </c>
      <c r="Q2602" t="str">
        <f>TEXT(tbl_salesdata[[#This Row],[Order Date]],"dddd")</f>
        <v>Sunday</v>
      </c>
      <c r="R2602" t="str">
        <f>IF(tbl_salesdata[[#This Row],[Weekdaynum]]&gt;5,"Yes","No")</f>
        <v>Yes</v>
      </c>
    </row>
    <row r="2603" spans="1:18" x14ac:dyDescent="0.35">
      <c r="A2603">
        <v>295211923</v>
      </c>
      <c r="B2603" s="3">
        <v>44240</v>
      </c>
      <c r="C2603" s="3">
        <v>44254</v>
      </c>
      <c r="D2603" t="s">
        <v>120</v>
      </c>
      <c r="E2603" t="s">
        <v>38</v>
      </c>
      <c r="F2603" t="s">
        <v>30</v>
      </c>
      <c r="G2603" t="s">
        <v>14</v>
      </c>
      <c r="H2603" t="s">
        <v>26</v>
      </c>
      <c r="I2603" s="9">
        <v>8623</v>
      </c>
      <c r="J2603" s="9">
        <v>81.73</v>
      </c>
      <c r="K2603" s="9">
        <v>56.67</v>
      </c>
      <c r="L2603" s="9">
        <f>tbl_salesdata[[#This Row],[Units Sold]]*tbl_salesdata[[#This Row],[Unit Cost]]</f>
        <v>488665.41000000003</v>
      </c>
      <c r="M2603" s="9">
        <f>tbl_salesdata[[#This Row],[Units Sold]]*tbl_salesdata[[#This Row],[Unit Price]]</f>
        <v>704757.79</v>
      </c>
      <c r="N2603" s="9">
        <f>tbl_salesdata[[#This Row],[Total Sales]]-tbl_salesdata[[#This Row],[Total Cost]]</f>
        <v>216092.38</v>
      </c>
      <c r="O2603">
        <f>tbl_salesdata[[#This Row],[Ship Date]]-tbl_salesdata[[#This Row],[Order Date]]</f>
        <v>14</v>
      </c>
      <c r="P2603">
        <f>WEEKDAY(tbl_salesdata[[#This Row],[Order Date]],2)</f>
        <v>6</v>
      </c>
      <c r="Q2603" t="str">
        <f>TEXT(tbl_salesdata[[#This Row],[Order Date]],"dddd")</f>
        <v>Saturday</v>
      </c>
      <c r="R2603" t="str">
        <f>IF(tbl_salesdata[[#This Row],[Weekdaynum]]&gt;5,"Yes","No")</f>
        <v>Yes</v>
      </c>
    </row>
    <row r="2604" spans="1:18" hidden="1" x14ac:dyDescent="0.35">
      <c r="A2604">
        <v>651432454</v>
      </c>
      <c r="B2604" s="3">
        <v>43478</v>
      </c>
      <c r="C2604" s="3">
        <v>43484</v>
      </c>
      <c r="D2604" t="s">
        <v>186</v>
      </c>
      <c r="E2604" t="s">
        <v>38</v>
      </c>
      <c r="F2604" t="s">
        <v>40</v>
      </c>
      <c r="G2604" t="s">
        <v>14</v>
      </c>
      <c r="H2604" t="s">
        <v>15</v>
      </c>
      <c r="I2604" s="9">
        <v>2194</v>
      </c>
      <c r="J2604" s="9">
        <v>651.21</v>
      </c>
      <c r="K2604" s="9">
        <v>524.96</v>
      </c>
      <c r="L2604" s="9">
        <f>tbl_salesdata[[#This Row],[Units Sold]]*tbl_salesdata[[#This Row],[Unit Cost]]</f>
        <v>1151762.24</v>
      </c>
      <c r="M2604" s="9">
        <f>tbl_salesdata[[#This Row],[Units Sold]]*tbl_salesdata[[#This Row],[Unit Price]]</f>
        <v>1428754.74</v>
      </c>
      <c r="N2604" s="9">
        <f>tbl_salesdata[[#This Row],[Total Sales]]-tbl_salesdata[[#This Row],[Total Cost]]</f>
        <v>276992.5</v>
      </c>
      <c r="O2604">
        <f>tbl_salesdata[[#This Row],[Ship Date]]-tbl_salesdata[[#This Row],[Order Date]]</f>
        <v>6</v>
      </c>
      <c r="P2604">
        <f>WEEKDAY(tbl_salesdata[[#This Row],[Order Date]],2)</f>
        <v>7</v>
      </c>
      <c r="Q2604" t="str">
        <f>TEXT(tbl_salesdata[[#This Row],[Order Date]],"dddd")</f>
        <v>Sunday</v>
      </c>
      <c r="R2604" t="str">
        <f>IF(tbl_salesdata[[#This Row],[Weekdaynum]]&gt;5,"Yes","No")</f>
        <v>Yes</v>
      </c>
    </row>
    <row r="2605" spans="1:18" hidden="1" x14ac:dyDescent="0.35">
      <c r="A2605">
        <v>651247489</v>
      </c>
      <c r="B2605" s="3">
        <v>43262</v>
      </c>
      <c r="C2605" s="3">
        <v>43265</v>
      </c>
      <c r="D2605" t="s">
        <v>49</v>
      </c>
      <c r="E2605" t="s">
        <v>21</v>
      </c>
      <c r="F2605" t="s">
        <v>68</v>
      </c>
      <c r="G2605" t="s">
        <v>18</v>
      </c>
      <c r="H2605" t="s">
        <v>19</v>
      </c>
      <c r="I2605" s="9">
        <v>7459</v>
      </c>
      <c r="J2605" s="9">
        <v>154.06</v>
      </c>
      <c r="K2605" s="9">
        <v>90.93</v>
      </c>
      <c r="L2605" s="9">
        <f>tbl_salesdata[[#This Row],[Units Sold]]*tbl_salesdata[[#This Row],[Unit Cost]]</f>
        <v>678246.87</v>
      </c>
      <c r="M2605" s="9">
        <f>tbl_salesdata[[#This Row],[Units Sold]]*tbl_salesdata[[#This Row],[Unit Price]]</f>
        <v>1149133.54</v>
      </c>
      <c r="N2605" s="9">
        <f>tbl_salesdata[[#This Row],[Total Sales]]-tbl_salesdata[[#This Row],[Total Cost]]</f>
        <v>470886.67000000004</v>
      </c>
      <c r="O2605">
        <f>tbl_salesdata[[#This Row],[Ship Date]]-tbl_salesdata[[#This Row],[Order Date]]</f>
        <v>3</v>
      </c>
      <c r="P2605">
        <f>WEEKDAY(tbl_salesdata[[#This Row],[Order Date]],2)</f>
        <v>1</v>
      </c>
      <c r="Q2605" t="str">
        <f>TEXT(tbl_salesdata[[#This Row],[Order Date]],"dddd")</f>
        <v>Monday</v>
      </c>
      <c r="R2605" t="str">
        <f>IF(tbl_salesdata[[#This Row],[Weekdaynum]]&gt;5,"Yes","No")</f>
        <v>No</v>
      </c>
    </row>
    <row r="2606" spans="1:18" x14ac:dyDescent="0.35">
      <c r="A2606">
        <v>984095466</v>
      </c>
      <c r="B2606" s="3">
        <v>43568</v>
      </c>
      <c r="C2606" s="3">
        <v>43586</v>
      </c>
      <c r="D2606" t="s">
        <v>63</v>
      </c>
      <c r="E2606" t="s">
        <v>32</v>
      </c>
      <c r="F2606" t="s">
        <v>68</v>
      </c>
      <c r="G2606" t="s">
        <v>14</v>
      </c>
      <c r="H2606" t="s">
        <v>34</v>
      </c>
      <c r="I2606" s="9">
        <v>4572</v>
      </c>
      <c r="J2606" s="9">
        <v>154.06</v>
      </c>
      <c r="K2606" s="9">
        <v>90.93</v>
      </c>
      <c r="L2606" s="9">
        <f>tbl_salesdata[[#This Row],[Units Sold]]*tbl_salesdata[[#This Row],[Unit Cost]]</f>
        <v>415731.96</v>
      </c>
      <c r="M2606" s="9">
        <f>tbl_salesdata[[#This Row],[Units Sold]]*tbl_salesdata[[#This Row],[Unit Price]]</f>
        <v>704362.32000000007</v>
      </c>
      <c r="N2606" s="9">
        <f>tbl_salesdata[[#This Row],[Total Sales]]-tbl_salesdata[[#This Row],[Total Cost]]</f>
        <v>288630.36000000004</v>
      </c>
      <c r="O2606">
        <f>tbl_salesdata[[#This Row],[Ship Date]]-tbl_salesdata[[#This Row],[Order Date]]</f>
        <v>18</v>
      </c>
      <c r="P2606">
        <f>WEEKDAY(tbl_salesdata[[#This Row],[Order Date]],2)</f>
        <v>6</v>
      </c>
      <c r="Q2606" t="str">
        <f>TEXT(tbl_salesdata[[#This Row],[Order Date]],"dddd")</f>
        <v>Saturday</v>
      </c>
      <c r="R2606" t="str">
        <f>IF(tbl_salesdata[[#This Row],[Weekdaynum]]&gt;5,"Yes","No")</f>
        <v>Yes</v>
      </c>
    </row>
    <row r="2607" spans="1:18" hidden="1" x14ac:dyDescent="0.35">
      <c r="A2607">
        <v>491671931</v>
      </c>
      <c r="B2607" s="3">
        <v>42804</v>
      </c>
      <c r="C2607" s="3">
        <v>42805</v>
      </c>
      <c r="D2607" t="s">
        <v>94</v>
      </c>
      <c r="E2607" t="s">
        <v>38</v>
      </c>
      <c r="F2607" t="s">
        <v>40</v>
      </c>
      <c r="G2607" t="s">
        <v>18</v>
      </c>
      <c r="H2607" t="s">
        <v>26</v>
      </c>
      <c r="I2607" s="9">
        <v>5505</v>
      </c>
      <c r="J2607" s="9">
        <v>651.21</v>
      </c>
      <c r="K2607" s="9">
        <v>524.96</v>
      </c>
      <c r="L2607" s="9">
        <f>tbl_salesdata[[#This Row],[Units Sold]]*tbl_salesdata[[#This Row],[Unit Cost]]</f>
        <v>2889904.8000000003</v>
      </c>
      <c r="M2607" s="9">
        <f>tbl_salesdata[[#This Row],[Units Sold]]*tbl_salesdata[[#This Row],[Unit Price]]</f>
        <v>3584911.0500000003</v>
      </c>
      <c r="N2607" s="9">
        <f>tbl_salesdata[[#This Row],[Total Sales]]-tbl_salesdata[[#This Row],[Total Cost]]</f>
        <v>695006.25</v>
      </c>
      <c r="O2607">
        <f>tbl_salesdata[[#This Row],[Ship Date]]-tbl_salesdata[[#This Row],[Order Date]]</f>
        <v>1</v>
      </c>
      <c r="P2607">
        <f>WEEKDAY(tbl_salesdata[[#This Row],[Order Date]],2)</f>
        <v>5</v>
      </c>
      <c r="Q2607" t="str">
        <f>TEXT(tbl_salesdata[[#This Row],[Order Date]],"dddd")</f>
        <v>Friday</v>
      </c>
      <c r="R2607" t="str">
        <f>IF(tbl_salesdata[[#This Row],[Weekdaynum]]&gt;5,"Yes","No")</f>
        <v>No</v>
      </c>
    </row>
    <row r="2608" spans="1:18" hidden="1" x14ac:dyDescent="0.35">
      <c r="A2608">
        <v>171441495</v>
      </c>
      <c r="B2608" s="3">
        <v>44346</v>
      </c>
      <c r="C2608" s="3">
        <v>44349</v>
      </c>
      <c r="D2608" t="s">
        <v>93</v>
      </c>
      <c r="E2608" t="s">
        <v>29</v>
      </c>
      <c r="F2608" t="s">
        <v>13</v>
      </c>
      <c r="G2608" t="s">
        <v>14</v>
      </c>
      <c r="H2608" t="s">
        <v>34</v>
      </c>
      <c r="I2608" s="9">
        <v>2203</v>
      </c>
      <c r="J2608" s="9">
        <v>255.28</v>
      </c>
      <c r="K2608" s="9">
        <v>159.41999999999999</v>
      </c>
      <c r="L2608" s="9">
        <f>tbl_salesdata[[#This Row],[Units Sold]]*tbl_salesdata[[#This Row],[Unit Cost]]</f>
        <v>351202.25999999995</v>
      </c>
      <c r="M2608" s="9">
        <f>tbl_salesdata[[#This Row],[Units Sold]]*tbl_salesdata[[#This Row],[Unit Price]]</f>
        <v>562381.84</v>
      </c>
      <c r="N2608" s="9">
        <f>tbl_salesdata[[#This Row],[Total Sales]]-tbl_salesdata[[#This Row],[Total Cost]]</f>
        <v>211179.58000000002</v>
      </c>
      <c r="O2608">
        <f>tbl_salesdata[[#This Row],[Ship Date]]-tbl_salesdata[[#This Row],[Order Date]]</f>
        <v>3</v>
      </c>
      <c r="P2608">
        <f>WEEKDAY(tbl_salesdata[[#This Row],[Order Date]],2)</f>
        <v>7</v>
      </c>
      <c r="Q2608" t="str">
        <f>TEXT(tbl_salesdata[[#This Row],[Order Date]],"dddd")</f>
        <v>Sunday</v>
      </c>
      <c r="R2608" t="str">
        <f>IF(tbl_salesdata[[#This Row],[Weekdaynum]]&gt;5,"Yes","No")</f>
        <v>Yes</v>
      </c>
    </row>
    <row r="2609" spans="1:18" hidden="1" x14ac:dyDescent="0.35">
      <c r="A2609">
        <v>600876891</v>
      </c>
      <c r="B2609" s="3">
        <v>42668</v>
      </c>
      <c r="C2609" s="3">
        <v>42688</v>
      </c>
      <c r="D2609" t="s">
        <v>27</v>
      </c>
      <c r="E2609" t="s">
        <v>24</v>
      </c>
      <c r="F2609" t="s">
        <v>42</v>
      </c>
      <c r="G2609" t="s">
        <v>14</v>
      </c>
      <c r="H2609" t="s">
        <v>26</v>
      </c>
      <c r="I2609" s="9">
        <v>1680</v>
      </c>
      <c r="J2609" s="9">
        <v>437.2</v>
      </c>
      <c r="K2609" s="9">
        <v>263.33</v>
      </c>
      <c r="L2609" s="9">
        <f>tbl_salesdata[[#This Row],[Units Sold]]*tbl_salesdata[[#This Row],[Unit Cost]]</f>
        <v>442394.39999999997</v>
      </c>
      <c r="M2609" s="9">
        <f>tbl_salesdata[[#This Row],[Units Sold]]*tbl_salesdata[[#This Row],[Unit Price]]</f>
        <v>734496</v>
      </c>
      <c r="N2609" s="9">
        <f>tbl_salesdata[[#This Row],[Total Sales]]-tbl_salesdata[[#This Row],[Total Cost]]</f>
        <v>292101.60000000003</v>
      </c>
      <c r="O2609">
        <f>tbl_salesdata[[#This Row],[Ship Date]]-tbl_salesdata[[#This Row],[Order Date]]</f>
        <v>20</v>
      </c>
      <c r="P2609">
        <f>WEEKDAY(tbl_salesdata[[#This Row],[Order Date]],2)</f>
        <v>2</v>
      </c>
      <c r="Q2609" t="str">
        <f>TEXT(tbl_salesdata[[#This Row],[Order Date]],"dddd")</f>
        <v>Tuesday</v>
      </c>
      <c r="R2609" t="str">
        <f>IF(tbl_salesdata[[#This Row],[Weekdaynum]]&gt;5,"Yes","No")</f>
        <v>No</v>
      </c>
    </row>
    <row r="2610" spans="1:18" hidden="1" x14ac:dyDescent="0.35">
      <c r="A2610">
        <v>300339448</v>
      </c>
      <c r="B2610" s="3">
        <v>43678</v>
      </c>
      <c r="C2610" s="3">
        <v>43698</v>
      </c>
      <c r="D2610" t="s">
        <v>173</v>
      </c>
      <c r="E2610" t="s">
        <v>24</v>
      </c>
      <c r="F2610" t="s">
        <v>33</v>
      </c>
      <c r="G2610" t="s">
        <v>14</v>
      </c>
      <c r="H2610" t="s">
        <v>15</v>
      </c>
      <c r="I2610" s="9">
        <v>5972</v>
      </c>
      <c r="J2610" s="9">
        <v>109.28</v>
      </c>
      <c r="K2610" s="9">
        <v>35.840000000000003</v>
      </c>
      <c r="L2610" s="9">
        <f>tbl_salesdata[[#This Row],[Units Sold]]*tbl_salesdata[[#This Row],[Unit Cost]]</f>
        <v>214036.48000000001</v>
      </c>
      <c r="M2610" s="9">
        <f>tbl_salesdata[[#This Row],[Units Sold]]*tbl_salesdata[[#This Row],[Unit Price]]</f>
        <v>652620.16</v>
      </c>
      <c r="N2610" s="9">
        <f>tbl_salesdata[[#This Row],[Total Sales]]-tbl_salesdata[[#This Row],[Total Cost]]</f>
        <v>438583.68000000005</v>
      </c>
      <c r="O2610">
        <f>tbl_salesdata[[#This Row],[Ship Date]]-tbl_salesdata[[#This Row],[Order Date]]</f>
        <v>20</v>
      </c>
      <c r="P2610">
        <f>WEEKDAY(tbl_salesdata[[#This Row],[Order Date]],2)</f>
        <v>4</v>
      </c>
      <c r="Q2610" t="str">
        <f>TEXT(tbl_salesdata[[#This Row],[Order Date]],"dddd")</f>
        <v>Thursday</v>
      </c>
      <c r="R2610" t="str">
        <f>IF(tbl_salesdata[[#This Row],[Weekdaynum]]&gt;5,"Yes","No")</f>
        <v>No</v>
      </c>
    </row>
    <row r="2611" spans="1:18" hidden="1" x14ac:dyDescent="0.35">
      <c r="A2611">
        <v>560502994</v>
      </c>
      <c r="B2611" s="3">
        <v>42743</v>
      </c>
      <c r="C2611" s="3">
        <v>42760</v>
      </c>
      <c r="D2611" t="s">
        <v>166</v>
      </c>
      <c r="E2611" t="s">
        <v>38</v>
      </c>
      <c r="F2611" t="s">
        <v>13</v>
      </c>
      <c r="G2611" t="s">
        <v>18</v>
      </c>
      <c r="H2611" t="s">
        <v>15</v>
      </c>
      <c r="I2611" s="9">
        <v>4146</v>
      </c>
      <c r="J2611" s="9">
        <v>255.28</v>
      </c>
      <c r="K2611" s="9">
        <v>159.41999999999999</v>
      </c>
      <c r="L2611" s="9">
        <f>tbl_salesdata[[#This Row],[Units Sold]]*tbl_salesdata[[#This Row],[Unit Cost]]</f>
        <v>660955.31999999995</v>
      </c>
      <c r="M2611" s="9">
        <f>tbl_salesdata[[#This Row],[Units Sold]]*tbl_salesdata[[#This Row],[Unit Price]]</f>
        <v>1058390.8799999999</v>
      </c>
      <c r="N2611" s="9">
        <f>tbl_salesdata[[#This Row],[Total Sales]]-tbl_salesdata[[#This Row],[Total Cost]]</f>
        <v>397435.55999999994</v>
      </c>
      <c r="O2611">
        <f>tbl_salesdata[[#This Row],[Ship Date]]-tbl_salesdata[[#This Row],[Order Date]]</f>
        <v>17</v>
      </c>
      <c r="P2611">
        <f>WEEKDAY(tbl_salesdata[[#This Row],[Order Date]],2)</f>
        <v>7</v>
      </c>
      <c r="Q2611" t="str">
        <f>TEXT(tbl_salesdata[[#This Row],[Order Date]],"dddd")</f>
        <v>Sunday</v>
      </c>
      <c r="R2611" t="str">
        <f>IF(tbl_salesdata[[#This Row],[Weekdaynum]]&gt;5,"Yes","No")</f>
        <v>Yes</v>
      </c>
    </row>
    <row r="2612" spans="1:18" hidden="1" x14ac:dyDescent="0.35">
      <c r="A2612">
        <v>492353856</v>
      </c>
      <c r="B2612" s="3">
        <v>43544</v>
      </c>
      <c r="C2612" s="3">
        <v>43563</v>
      </c>
      <c r="D2612" t="s">
        <v>121</v>
      </c>
      <c r="E2612" t="s">
        <v>21</v>
      </c>
      <c r="F2612" t="s">
        <v>76</v>
      </c>
      <c r="G2612" t="s">
        <v>14</v>
      </c>
      <c r="H2612" t="s">
        <v>26</v>
      </c>
      <c r="I2612" s="9">
        <v>7302</v>
      </c>
      <c r="J2612" s="9">
        <v>668.27</v>
      </c>
      <c r="K2612" s="9">
        <v>502.54</v>
      </c>
      <c r="L2612" s="9">
        <f>tbl_salesdata[[#This Row],[Units Sold]]*tbl_salesdata[[#This Row],[Unit Cost]]</f>
        <v>3669547.08</v>
      </c>
      <c r="M2612" s="9">
        <f>tbl_salesdata[[#This Row],[Units Sold]]*tbl_salesdata[[#This Row],[Unit Price]]</f>
        <v>4879707.54</v>
      </c>
      <c r="N2612" s="9">
        <f>tbl_salesdata[[#This Row],[Total Sales]]-tbl_salesdata[[#This Row],[Total Cost]]</f>
        <v>1210160.46</v>
      </c>
      <c r="O2612">
        <f>tbl_salesdata[[#This Row],[Ship Date]]-tbl_salesdata[[#This Row],[Order Date]]</f>
        <v>19</v>
      </c>
      <c r="P2612">
        <f>WEEKDAY(tbl_salesdata[[#This Row],[Order Date]],2)</f>
        <v>3</v>
      </c>
      <c r="Q2612" t="str">
        <f>TEXT(tbl_salesdata[[#This Row],[Order Date]],"dddd")</f>
        <v>Wednesday</v>
      </c>
      <c r="R2612" t="str">
        <f>IF(tbl_salesdata[[#This Row],[Weekdaynum]]&gt;5,"Yes","No")</f>
        <v>No</v>
      </c>
    </row>
    <row r="2613" spans="1:18" hidden="1" x14ac:dyDescent="0.35">
      <c r="A2613">
        <v>177190864</v>
      </c>
      <c r="B2613" s="3">
        <v>42304</v>
      </c>
      <c r="C2613" s="3">
        <v>42311</v>
      </c>
      <c r="D2613" t="s">
        <v>149</v>
      </c>
      <c r="E2613" t="s">
        <v>12</v>
      </c>
      <c r="F2613" t="s">
        <v>17</v>
      </c>
      <c r="G2613" t="s">
        <v>18</v>
      </c>
      <c r="H2613" t="s">
        <v>26</v>
      </c>
      <c r="I2613" s="9">
        <v>3569</v>
      </c>
      <c r="J2613" s="9">
        <v>152.58000000000001</v>
      </c>
      <c r="K2613" s="9">
        <v>97.44</v>
      </c>
      <c r="L2613" s="9">
        <f>tbl_salesdata[[#This Row],[Units Sold]]*tbl_salesdata[[#This Row],[Unit Cost]]</f>
        <v>347763.36</v>
      </c>
      <c r="M2613" s="9">
        <f>tbl_salesdata[[#This Row],[Units Sold]]*tbl_salesdata[[#This Row],[Unit Price]]</f>
        <v>544558.02</v>
      </c>
      <c r="N2613" s="9">
        <f>tbl_salesdata[[#This Row],[Total Sales]]-tbl_salesdata[[#This Row],[Total Cost]]</f>
        <v>196794.66000000003</v>
      </c>
      <c r="O2613">
        <f>tbl_salesdata[[#This Row],[Ship Date]]-tbl_salesdata[[#This Row],[Order Date]]</f>
        <v>7</v>
      </c>
      <c r="P2613">
        <f>WEEKDAY(tbl_salesdata[[#This Row],[Order Date]],2)</f>
        <v>2</v>
      </c>
      <c r="Q2613" t="str">
        <f>TEXT(tbl_salesdata[[#This Row],[Order Date]],"dddd")</f>
        <v>Tuesday</v>
      </c>
      <c r="R2613" t="str">
        <f>IF(tbl_salesdata[[#This Row],[Weekdaynum]]&gt;5,"Yes","No")</f>
        <v>No</v>
      </c>
    </row>
    <row r="2614" spans="1:18" hidden="1" x14ac:dyDescent="0.35">
      <c r="A2614">
        <v>216625344</v>
      </c>
      <c r="B2614" s="3">
        <v>42677</v>
      </c>
      <c r="C2614" s="3">
        <v>42692</v>
      </c>
      <c r="D2614" t="s">
        <v>106</v>
      </c>
      <c r="E2614" t="s">
        <v>38</v>
      </c>
      <c r="F2614" t="s">
        <v>56</v>
      </c>
      <c r="G2614" t="s">
        <v>18</v>
      </c>
      <c r="H2614" t="s">
        <v>26</v>
      </c>
      <c r="I2614" s="9">
        <v>3108</v>
      </c>
      <c r="J2614" s="9">
        <v>9.33</v>
      </c>
      <c r="K2614" s="9">
        <v>6.92</v>
      </c>
      <c r="L2614" s="9">
        <f>tbl_salesdata[[#This Row],[Units Sold]]*tbl_salesdata[[#This Row],[Unit Cost]]</f>
        <v>21507.360000000001</v>
      </c>
      <c r="M2614" s="9">
        <f>tbl_salesdata[[#This Row],[Units Sold]]*tbl_salesdata[[#This Row],[Unit Price]]</f>
        <v>28997.64</v>
      </c>
      <c r="N2614" s="9">
        <f>tbl_salesdata[[#This Row],[Total Sales]]-tbl_salesdata[[#This Row],[Total Cost]]</f>
        <v>7490.2799999999988</v>
      </c>
      <c r="O2614">
        <f>tbl_salesdata[[#This Row],[Ship Date]]-tbl_salesdata[[#This Row],[Order Date]]</f>
        <v>15</v>
      </c>
      <c r="P2614">
        <f>WEEKDAY(tbl_salesdata[[#This Row],[Order Date]],2)</f>
        <v>4</v>
      </c>
      <c r="Q2614" t="str">
        <f>TEXT(tbl_salesdata[[#This Row],[Order Date]],"dddd")</f>
        <v>Thursday</v>
      </c>
      <c r="R2614" t="str">
        <f>IF(tbl_salesdata[[#This Row],[Weekdaynum]]&gt;5,"Yes","No")</f>
        <v>No</v>
      </c>
    </row>
    <row r="2615" spans="1:18" x14ac:dyDescent="0.35">
      <c r="A2615">
        <v>176700770</v>
      </c>
      <c r="B2615" s="3">
        <v>42126</v>
      </c>
      <c r="C2615" s="3">
        <v>42140</v>
      </c>
      <c r="D2615" t="s">
        <v>94</v>
      </c>
      <c r="E2615" t="s">
        <v>38</v>
      </c>
      <c r="F2615" t="s">
        <v>30</v>
      </c>
      <c r="G2615" t="s">
        <v>14</v>
      </c>
      <c r="H2615" t="s">
        <v>19</v>
      </c>
      <c r="I2615" s="9">
        <v>8539</v>
      </c>
      <c r="J2615" s="9">
        <v>81.73</v>
      </c>
      <c r="K2615" s="9">
        <v>56.67</v>
      </c>
      <c r="L2615" s="9">
        <f>tbl_salesdata[[#This Row],[Units Sold]]*tbl_salesdata[[#This Row],[Unit Cost]]</f>
        <v>483905.13</v>
      </c>
      <c r="M2615" s="9">
        <f>tbl_salesdata[[#This Row],[Units Sold]]*tbl_salesdata[[#This Row],[Unit Price]]</f>
        <v>697892.47000000009</v>
      </c>
      <c r="N2615" s="9">
        <f>tbl_salesdata[[#This Row],[Total Sales]]-tbl_salesdata[[#This Row],[Total Cost]]</f>
        <v>213987.34000000008</v>
      </c>
      <c r="O2615">
        <f>tbl_salesdata[[#This Row],[Ship Date]]-tbl_salesdata[[#This Row],[Order Date]]</f>
        <v>14</v>
      </c>
      <c r="P2615">
        <f>WEEKDAY(tbl_salesdata[[#This Row],[Order Date]],2)</f>
        <v>6</v>
      </c>
      <c r="Q2615" t="str">
        <f>TEXT(tbl_salesdata[[#This Row],[Order Date]],"dddd")</f>
        <v>Saturday</v>
      </c>
      <c r="R2615" t="str">
        <f>IF(tbl_salesdata[[#This Row],[Weekdaynum]]&gt;5,"Yes","No")</f>
        <v>Yes</v>
      </c>
    </row>
    <row r="2616" spans="1:18" hidden="1" x14ac:dyDescent="0.35">
      <c r="A2616">
        <v>967294538</v>
      </c>
      <c r="B2616" s="3">
        <v>44624</v>
      </c>
      <c r="C2616" s="3">
        <v>44641</v>
      </c>
      <c r="D2616" t="s">
        <v>171</v>
      </c>
      <c r="E2616" t="s">
        <v>12</v>
      </c>
      <c r="F2616" t="s">
        <v>47</v>
      </c>
      <c r="G2616" t="s">
        <v>14</v>
      </c>
      <c r="H2616" t="s">
        <v>26</v>
      </c>
      <c r="I2616" s="9">
        <v>2804</v>
      </c>
      <c r="J2616" s="9">
        <v>421.89</v>
      </c>
      <c r="K2616" s="9">
        <v>364.69</v>
      </c>
      <c r="L2616" s="9">
        <f>tbl_salesdata[[#This Row],[Units Sold]]*tbl_salesdata[[#This Row],[Unit Cost]]</f>
        <v>1022590.76</v>
      </c>
      <c r="M2616" s="9">
        <f>tbl_salesdata[[#This Row],[Units Sold]]*tbl_salesdata[[#This Row],[Unit Price]]</f>
        <v>1182979.56</v>
      </c>
      <c r="N2616" s="9">
        <f>tbl_salesdata[[#This Row],[Total Sales]]-tbl_salesdata[[#This Row],[Total Cost]]</f>
        <v>160388.80000000005</v>
      </c>
      <c r="O2616">
        <f>tbl_salesdata[[#This Row],[Ship Date]]-tbl_salesdata[[#This Row],[Order Date]]</f>
        <v>17</v>
      </c>
      <c r="P2616">
        <f>WEEKDAY(tbl_salesdata[[#This Row],[Order Date]],2)</f>
        <v>5</v>
      </c>
      <c r="Q2616" t="str">
        <f>TEXT(tbl_salesdata[[#This Row],[Order Date]],"dddd")</f>
        <v>Friday</v>
      </c>
      <c r="R2616" t="str">
        <f>IF(tbl_salesdata[[#This Row],[Weekdaynum]]&gt;5,"Yes","No")</f>
        <v>No</v>
      </c>
    </row>
    <row r="2617" spans="1:18" hidden="1" x14ac:dyDescent="0.35">
      <c r="A2617">
        <v>533314406</v>
      </c>
      <c r="B2617" s="3">
        <v>44833</v>
      </c>
      <c r="C2617" s="3">
        <v>44834</v>
      </c>
      <c r="D2617" t="s">
        <v>188</v>
      </c>
      <c r="E2617" t="s">
        <v>21</v>
      </c>
      <c r="F2617" t="s">
        <v>76</v>
      </c>
      <c r="G2617" t="s">
        <v>14</v>
      </c>
      <c r="H2617" t="s">
        <v>19</v>
      </c>
      <c r="I2617" s="9">
        <v>8439</v>
      </c>
      <c r="J2617" s="9">
        <v>668.27</v>
      </c>
      <c r="K2617" s="9">
        <v>502.54</v>
      </c>
      <c r="L2617" s="9">
        <f>tbl_salesdata[[#This Row],[Units Sold]]*tbl_salesdata[[#This Row],[Unit Cost]]</f>
        <v>4240935.0600000005</v>
      </c>
      <c r="M2617" s="9">
        <f>tbl_salesdata[[#This Row],[Units Sold]]*tbl_salesdata[[#This Row],[Unit Price]]</f>
        <v>5639530.5300000003</v>
      </c>
      <c r="N2617" s="9">
        <f>tbl_salesdata[[#This Row],[Total Sales]]-tbl_salesdata[[#This Row],[Total Cost]]</f>
        <v>1398595.4699999997</v>
      </c>
      <c r="O2617">
        <f>tbl_salesdata[[#This Row],[Ship Date]]-tbl_salesdata[[#This Row],[Order Date]]</f>
        <v>1</v>
      </c>
      <c r="P2617">
        <f>WEEKDAY(tbl_salesdata[[#This Row],[Order Date]],2)</f>
        <v>4</v>
      </c>
      <c r="Q2617" t="str">
        <f>TEXT(tbl_salesdata[[#This Row],[Order Date]],"dddd")</f>
        <v>Thursday</v>
      </c>
      <c r="R2617" t="str">
        <f>IF(tbl_salesdata[[#This Row],[Weekdaynum]]&gt;5,"Yes","No")</f>
        <v>No</v>
      </c>
    </row>
    <row r="2618" spans="1:18" hidden="1" x14ac:dyDescent="0.35">
      <c r="A2618">
        <v>863502061</v>
      </c>
      <c r="B2618" s="3">
        <v>44236</v>
      </c>
      <c r="C2618" s="3">
        <v>44242</v>
      </c>
      <c r="D2618" t="s">
        <v>92</v>
      </c>
      <c r="E2618" t="s">
        <v>32</v>
      </c>
      <c r="F2618" t="s">
        <v>47</v>
      </c>
      <c r="G2618" t="s">
        <v>14</v>
      </c>
      <c r="H2618" t="s">
        <v>19</v>
      </c>
      <c r="I2618" s="9">
        <v>8304</v>
      </c>
      <c r="J2618" s="9">
        <v>421.89</v>
      </c>
      <c r="K2618" s="9">
        <v>364.69</v>
      </c>
      <c r="L2618" s="9">
        <f>tbl_salesdata[[#This Row],[Units Sold]]*tbl_salesdata[[#This Row],[Unit Cost]]</f>
        <v>3028385.76</v>
      </c>
      <c r="M2618" s="9">
        <f>tbl_salesdata[[#This Row],[Units Sold]]*tbl_salesdata[[#This Row],[Unit Price]]</f>
        <v>3503374.56</v>
      </c>
      <c r="N2618" s="9">
        <f>tbl_salesdata[[#This Row],[Total Sales]]-tbl_salesdata[[#This Row],[Total Cost]]</f>
        <v>474988.80000000028</v>
      </c>
      <c r="O2618">
        <f>tbl_salesdata[[#This Row],[Ship Date]]-tbl_salesdata[[#This Row],[Order Date]]</f>
        <v>6</v>
      </c>
      <c r="P2618">
        <f>WEEKDAY(tbl_salesdata[[#This Row],[Order Date]],2)</f>
        <v>2</v>
      </c>
      <c r="Q2618" t="str">
        <f>TEXT(tbl_salesdata[[#This Row],[Order Date]],"dddd")</f>
        <v>Tuesday</v>
      </c>
      <c r="R2618" t="str">
        <f>IF(tbl_salesdata[[#This Row],[Weekdaynum]]&gt;5,"Yes","No")</f>
        <v>No</v>
      </c>
    </row>
    <row r="2619" spans="1:18" hidden="1" x14ac:dyDescent="0.35">
      <c r="A2619">
        <v>211031329</v>
      </c>
      <c r="B2619" s="3">
        <v>43966</v>
      </c>
      <c r="C2619" s="3">
        <v>43986</v>
      </c>
      <c r="D2619" t="s">
        <v>99</v>
      </c>
      <c r="E2619" t="s">
        <v>38</v>
      </c>
      <c r="F2619" t="s">
        <v>40</v>
      </c>
      <c r="G2619" t="s">
        <v>14</v>
      </c>
      <c r="H2619" t="s">
        <v>19</v>
      </c>
      <c r="I2619" s="9">
        <v>7715</v>
      </c>
      <c r="J2619" s="9">
        <v>651.21</v>
      </c>
      <c r="K2619" s="9">
        <v>524.96</v>
      </c>
      <c r="L2619" s="9">
        <f>tbl_salesdata[[#This Row],[Units Sold]]*tbl_salesdata[[#This Row],[Unit Cost]]</f>
        <v>4050066.4000000004</v>
      </c>
      <c r="M2619" s="9">
        <f>tbl_salesdata[[#This Row],[Units Sold]]*tbl_salesdata[[#This Row],[Unit Price]]</f>
        <v>5024085.1500000004</v>
      </c>
      <c r="N2619" s="9">
        <f>tbl_salesdata[[#This Row],[Total Sales]]-tbl_salesdata[[#This Row],[Total Cost]]</f>
        <v>974018.75</v>
      </c>
      <c r="O2619">
        <f>tbl_salesdata[[#This Row],[Ship Date]]-tbl_salesdata[[#This Row],[Order Date]]</f>
        <v>20</v>
      </c>
      <c r="P2619">
        <f>WEEKDAY(tbl_salesdata[[#This Row],[Order Date]],2)</f>
        <v>5</v>
      </c>
      <c r="Q2619" t="str">
        <f>TEXT(tbl_salesdata[[#This Row],[Order Date]],"dddd")</f>
        <v>Friday</v>
      </c>
      <c r="R2619" t="str">
        <f>IF(tbl_salesdata[[#This Row],[Weekdaynum]]&gt;5,"Yes","No")</f>
        <v>No</v>
      </c>
    </row>
    <row r="2620" spans="1:18" hidden="1" x14ac:dyDescent="0.35">
      <c r="A2620">
        <v>949388539</v>
      </c>
      <c r="B2620" s="3">
        <v>42631</v>
      </c>
      <c r="C2620" s="3">
        <v>42636</v>
      </c>
      <c r="D2620" t="s">
        <v>95</v>
      </c>
      <c r="E2620" t="s">
        <v>21</v>
      </c>
      <c r="F2620" t="s">
        <v>17</v>
      </c>
      <c r="G2620" t="s">
        <v>14</v>
      </c>
      <c r="H2620" t="s">
        <v>15</v>
      </c>
      <c r="I2620" s="9">
        <v>4021</v>
      </c>
      <c r="J2620" s="9">
        <v>152.58000000000001</v>
      </c>
      <c r="K2620" s="9">
        <v>97.44</v>
      </c>
      <c r="L2620" s="9">
        <f>tbl_salesdata[[#This Row],[Units Sold]]*tbl_salesdata[[#This Row],[Unit Cost]]</f>
        <v>391806.24</v>
      </c>
      <c r="M2620" s="9">
        <f>tbl_salesdata[[#This Row],[Units Sold]]*tbl_salesdata[[#This Row],[Unit Price]]</f>
        <v>613524.18000000005</v>
      </c>
      <c r="N2620" s="9">
        <f>tbl_salesdata[[#This Row],[Total Sales]]-tbl_salesdata[[#This Row],[Total Cost]]</f>
        <v>221717.94000000006</v>
      </c>
      <c r="O2620">
        <f>tbl_salesdata[[#This Row],[Ship Date]]-tbl_salesdata[[#This Row],[Order Date]]</f>
        <v>5</v>
      </c>
      <c r="P2620">
        <f>WEEKDAY(tbl_salesdata[[#This Row],[Order Date]],2)</f>
        <v>7</v>
      </c>
      <c r="Q2620" t="str">
        <f>TEXT(tbl_salesdata[[#This Row],[Order Date]],"dddd")</f>
        <v>Sunday</v>
      </c>
      <c r="R2620" t="str">
        <f>IF(tbl_salesdata[[#This Row],[Weekdaynum]]&gt;5,"Yes","No")</f>
        <v>Yes</v>
      </c>
    </row>
    <row r="2621" spans="1:18" hidden="1" x14ac:dyDescent="0.35">
      <c r="A2621">
        <v>122372519</v>
      </c>
      <c r="B2621" s="3">
        <v>42379</v>
      </c>
      <c r="C2621" s="3">
        <v>42400</v>
      </c>
      <c r="D2621" t="s">
        <v>107</v>
      </c>
      <c r="E2621" t="s">
        <v>21</v>
      </c>
      <c r="F2621" t="s">
        <v>22</v>
      </c>
      <c r="G2621" t="s">
        <v>18</v>
      </c>
      <c r="H2621" t="s">
        <v>26</v>
      </c>
      <c r="I2621" s="9">
        <v>1603</v>
      </c>
      <c r="J2621" s="9">
        <v>47.45</v>
      </c>
      <c r="K2621" s="9">
        <v>31.79</v>
      </c>
      <c r="L2621" s="9">
        <f>tbl_salesdata[[#This Row],[Units Sold]]*tbl_salesdata[[#This Row],[Unit Cost]]</f>
        <v>50959.369999999995</v>
      </c>
      <c r="M2621" s="9">
        <f>tbl_salesdata[[#This Row],[Units Sold]]*tbl_salesdata[[#This Row],[Unit Price]]</f>
        <v>76062.350000000006</v>
      </c>
      <c r="N2621" s="9">
        <f>tbl_salesdata[[#This Row],[Total Sales]]-tbl_salesdata[[#This Row],[Total Cost]]</f>
        <v>25102.98000000001</v>
      </c>
      <c r="O2621">
        <f>tbl_salesdata[[#This Row],[Ship Date]]-tbl_salesdata[[#This Row],[Order Date]]</f>
        <v>21</v>
      </c>
      <c r="P2621">
        <f>WEEKDAY(tbl_salesdata[[#This Row],[Order Date]],2)</f>
        <v>7</v>
      </c>
      <c r="Q2621" t="str">
        <f>TEXT(tbl_salesdata[[#This Row],[Order Date]],"dddd")</f>
        <v>Sunday</v>
      </c>
      <c r="R2621" t="str">
        <f>IF(tbl_salesdata[[#This Row],[Weekdaynum]]&gt;5,"Yes","No")</f>
        <v>Yes</v>
      </c>
    </row>
    <row r="2622" spans="1:18" hidden="1" x14ac:dyDescent="0.35">
      <c r="A2622">
        <v>694094598</v>
      </c>
      <c r="B2622" s="3">
        <v>44860</v>
      </c>
      <c r="C2622" s="3">
        <v>44866</v>
      </c>
      <c r="D2622" t="s">
        <v>133</v>
      </c>
      <c r="E2622" t="s">
        <v>38</v>
      </c>
      <c r="F2622" t="s">
        <v>17</v>
      </c>
      <c r="G2622" t="s">
        <v>18</v>
      </c>
      <c r="H2622" t="s">
        <v>26</v>
      </c>
      <c r="I2622" s="9">
        <v>6871</v>
      </c>
      <c r="J2622" s="9">
        <v>152.58000000000001</v>
      </c>
      <c r="K2622" s="9">
        <v>97.44</v>
      </c>
      <c r="L2622" s="9">
        <f>tbl_salesdata[[#This Row],[Units Sold]]*tbl_salesdata[[#This Row],[Unit Cost]]</f>
        <v>669510.24</v>
      </c>
      <c r="M2622" s="9">
        <f>tbl_salesdata[[#This Row],[Units Sold]]*tbl_salesdata[[#This Row],[Unit Price]]</f>
        <v>1048377.18</v>
      </c>
      <c r="N2622" s="9">
        <f>tbl_salesdata[[#This Row],[Total Sales]]-tbl_salesdata[[#This Row],[Total Cost]]</f>
        <v>378866.94000000006</v>
      </c>
      <c r="O2622">
        <f>tbl_salesdata[[#This Row],[Ship Date]]-tbl_salesdata[[#This Row],[Order Date]]</f>
        <v>6</v>
      </c>
      <c r="P2622">
        <f>WEEKDAY(tbl_salesdata[[#This Row],[Order Date]],2)</f>
        <v>3</v>
      </c>
      <c r="Q2622" t="str">
        <f>TEXT(tbl_salesdata[[#This Row],[Order Date]],"dddd")</f>
        <v>Wednesday</v>
      </c>
      <c r="R2622" t="str">
        <f>IF(tbl_salesdata[[#This Row],[Weekdaynum]]&gt;5,"Yes","No")</f>
        <v>No</v>
      </c>
    </row>
    <row r="2623" spans="1:18" hidden="1" x14ac:dyDescent="0.35">
      <c r="A2623">
        <v>298978602</v>
      </c>
      <c r="B2623" s="3">
        <v>43116</v>
      </c>
      <c r="C2623" s="3">
        <v>43137</v>
      </c>
      <c r="D2623" t="s">
        <v>165</v>
      </c>
      <c r="E2623" t="s">
        <v>21</v>
      </c>
      <c r="F2623" t="s">
        <v>33</v>
      </c>
      <c r="G2623" t="s">
        <v>18</v>
      </c>
      <c r="H2623" t="s">
        <v>15</v>
      </c>
      <c r="I2623" s="9">
        <v>3267</v>
      </c>
      <c r="J2623" s="9">
        <v>109.28</v>
      </c>
      <c r="K2623" s="9">
        <v>35.840000000000003</v>
      </c>
      <c r="L2623" s="9">
        <f>tbl_salesdata[[#This Row],[Units Sold]]*tbl_salesdata[[#This Row],[Unit Cost]]</f>
        <v>117089.28000000001</v>
      </c>
      <c r="M2623" s="9">
        <f>tbl_salesdata[[#This Row],[Units Sold]]*tbl_salesdata[[#This Row],[Unit Price]]</f>
        <v>357017.76</v>
      </c>
      <c r="N2623" s="9">
        <f>tbl_salesdata[[#This Row],[Total Sales]]-tbl_salesdata[[#This Row],[Total Cost]]</f>
        <v>239928.47999999998</v>
      </c>
      <c r="O2623">
        <f>tbl_salesdata[[#This Row],[Ship Date]]-tbl_salesdata[[#This Row],[Order Date]]</f>
        <v>21</v>
      </c>
      <c r="P2623">
        <f>WEEKDAY(tbl_salesdata[[#This Row],[Order Date]],2)</f>
        <v>2</v>
      </c>
      <c r="Q2623" t="str">
        <f>TEXT(tbl_salesdata[[#This Row],[Order Date]],"dddd")</f>
        <v>Tuesday</v>
      </c>
      <c r="R2623" t="str">
        <f>IF(tbl_salesdata[[#This Row],[Weekdaynum]]&gt;5,"Yes","No")</f>
        <v>No</v>
      </c>
    </row>
    <row r="2624" spans="1:18" hidden="1" x14ac:dyDescent="0.35">
      <c r="A2624">
        <v>691760861</v>
      </c>
      <c r="B2624" s="3">
        <v>42731</v>
      </c>
      <c r="C2624" s="3">
        <v>42733</v>
      </c>
      <c r="D2624" t="s">
        <v>204</v>
      </c>
      <c r="E2624" t="s">
        <v>21</v>
      </c>
      <c r="F2624" t="s">
        <v>33</v>
      </c>
      <c r="G2624" t="s">
        <v>18</v>
      </c>
      <c r="H2624" t="s">
        <v>19</v>
      </c>
      <c r="I2624" s="9">
        <v>6266</v>
      </c>
      <c r="J2624" s="9">
        <v>109.28</v>
      </c>
      <c r="K2624" s="9">
        <v>35.840000000000003</v>
      </c>
      <c r="L2624" s="9">
        <f>tbl_salesdata[[#This Row],[Units Sold]]*tbl_salesdata[[#This Row],[Unit Cost]]</f>
        <v>224573.44000000003</v>
      </c>
      <c r="M2624" s="9">
        <f>tbl_salesdata[[#This Row],[Units Sold]]*tbl_salesdata[[#This Row],[Unit Price]]</f>
        <v>684748.48</v>
      </c>
      <c r="N2624" s="9">
        <f>tbl_salesdata[[#This Row],[Total Sales]]-tbl_salesdata[[#This Row],[Total Cost]]</f>
        <v>460175.03999999992</v>
      </c>
      <c r="O2624">
        <f>tbl_salesdata[[#This Row],[Ship Date]]-tbl_salesdata[[#This Row],[Order Date]]</f>
        <v>2</v>
      </c>
      <c r="P2624">
        <f>WEEKDAY(tbl_salesdata[[#This Row],[Order Date]],2)</f>
        <v>2</v>
      </c>
      <c r="Q2624" t="str">
        <f>TEXT(tbl_salesdata[[#This Row],[Order Date]],"dddd")</f>
        <v>Tuesday</v>
      </c>
      <c r="R2624" t="str">
        <f>IF(tbl_salesdata[[#This Row],[Weekdaynum]]&gt;5,"Yes","No")</f>
        <v>No</v>
      </c>
    </row>
    <row r="2625" spans="1:18" hidden="1" x14ac:dyDescent="0.35">
      <c r="A2625">
        <v>997490203</v>
      </c>
      <c r="B2625" s="3">
        <v>42298</v>
      </c>
      <c r="C2625" s="3">
        <v>42305</v>
      </c>
      <c r="D2625" t="s">
        <v>85</v>
      </c>
      <c r="E2625" t="s">
        <v>12</v>
      </c>
      <c r="F2625" t="s">
        <v>76</v>
      </c>
      <c r="G2625" t="s">
        <v>14</v>
      </c>
      <c r="H2625" t="s">
        <v>15</v>
      </c>
      <c r="I2625" s="9">
        <v>8372</v>
      </c>
      <c r="J2625" s="9">
        <v>668.27</v>
      </c>
      <c r="K2625" s="9">
        <v>502.54</v>
      </c>
      <c r="L2625" s="9">
        <f>tbl_salesdata[[#This Row],[Units Sold]]*tbl_salesdata[[#This Row],[Unit Cost]]</f>
        <v>4207264.88</v>
      </c>
      <c r="M2625" s="9">
        <f>tbl_salesdata[[#This Row],[Units Sold]]*tbl_salesdata[[#This Row],[Unit Price]]</f>
        <v>5594756.4399999995</v>
      </c>
      <c r="N2625" s="9">
        <f>tbl_salesdata[[#This Row],[Total Sales]]-tbl_salesdata[[#This Row],[Total Cost]]</f>
        <v>1387491.5599999996</v>
      </c>
      <c r="O2625">
        <f>tbl_salesdata[[#This Row],[Ship Date]]-tbl_salesdata[[#This Row],[Order Date]]</f>
        <v>7</v>
      </c>
      <c r="P2625">
        <f>WEEKDAY(tbl_salesdata[[#This Row],[Order Date]],2)</f>
        <v>3</v>
      </c>
      <c r="Q2625" t="str">
        <f>TEXT(tbl_salesdata[[#This Row],[Order Date]],"dddd")</f>
        <v>Wednesday</v>
      </c>
      <c r="R2625" t="str">
        <f>IF(tbl_salesdata[[#This Row],[Weekdaynum]]&gt;5,"Yes","No")</f>
        <v>No</v>
      </c>
    </row>
    <row r="2626" spans="1:18" hidden="1" x14ac:dyDescent="0.35">
      <c r="A2626">
        <v>861527955</v>
      </c>
      <c r="B2626" s="3">
        <v>42101</v>
      </c>
      <c r="C2626" s="3">
        <v>42102</v>
      </c>
      <c r="D2626" t="s">
        <v>82</v>
      </c>
      <c r="E2626" t="s">
        <v>32</v>
      </c>
      <c r="F2626" t="s">
        <v>40</v>
      </c>
      <c r="G2626" t="s">
        <v>14</v>
      </c>
      <c r="H2626" t="s">
        <v>15</v>
      </c>
      <c r="I2626" s="9">
        <v>4122</v>
      </c>
      <c r="J2626" s="9">
        <v>651.21</v>
      </c>
      <c r="K2626" s="9">
        <v>524.96</v>
      </c>
      <c r="L2626" s="9">
        <f>tbl_salesdata[[#This Row],[Units Sold]]*tbl_salesdata[[#This Row],[Unit Cost]]</f>
        <v>2163885.12</v>
      </c>
      <c r="M2626" s="9">
        <f>tbl_salesdata[[#This Row],[Units Sold]]*tbl_salesdata[[#This Row],[Unit Price]]</f>
        <v>2684287.62</v>
      </c>
      <c r="N2626" s="9">
        <f>tbl_salesdata[[#This Row],[Total Sales]]-tbl_salesdata[[#This Row],[Total Cost]]</f>
        <v>520402.5</v>
      </c>
      <c r="O2626">
        <f>tbl_salesdata[[#This Row],[Ship Date]]-tbl_salesdata[[#This Row],[Order Date]]</f>
        <v>1</v>
      </c>
      <c r="P2626">
        <f>WEEKDAY(tbl_salesdata[[#This Row],[Order Date]],2)</f>
        <v>2</v>
      </c>
      <c r="Q2626" t="str">
        <f>TEXT(tbl_salesdata[[#This Row],[Order Date]],"dddd")</f>
        <v>Tuesday</v>
      </c>
      <c r="R2626" t="str">
        <f>IF(tbl_salesdata[[#This Row],[Weekdaynum]]&gt;5,"Yes","No")</f>
        <v>No</v>
      </c>
    </row>
    <row r="2627" spans="1:18" hidden="1" x14ac:dyDescent="0.35">
      <c r="A2627">
        <v>899547946</v>
      </c>
      <c r="B2627" s="3">
        <v>42892</v>
      </c>
      <c r="C2627" s="3">
        <v>42898</v>
      </c>
      <c r="D2627" t="s">
        <v>208</v>
      </c>
      <c r="E2627" t="s">
        <v>12</v>
      </c>
      <c r="F2627" t="s">
        <v>17</v>
      </c>
      <c r="G2627" t="s">
        <v>18</v>
      </c>
      <c r="H2627" t="s">
        <v>15</v>
      </c>
      <c r="I2627" s="9">
        <v>5082</v>
      </c>
      <c r="J2627" s="9">
        <v>152.58000000000001</v>
      </c>
      <c r="K2627" s="9">
        <v>97.44</v>
      </c>
      <c r="L2627" s="9">
        <f>tbl_salesdata[[#This Row],[Units Sold]]*tbl_salesdata[[#This Row],[Unit Cost]]</f>
        <v>495190.08</v>
      </c>
      <c r="M2627" s="9">
        <f>tbl_salesdata[[#This Row],[Units Sold]]*tbl_salesdata[[#This Row],[Unit Price]]</f>
        <v>775411.56</v>
      </c>
      <c r="N2627" s="9">
        <f>tbl_salesdata[[#This Row],[Total Sales]]-tbl_salesdata[[#This Row],[Total Cost]]</f>
        <v>280221.48000000004</v>
      </c>
      <c r="O2627">
        <f>tbl_salesdata[[#This Row],[Ship Date]]-tbl_salesdata[[#This Row],[Order Date]]</f>
        <v>6</v>
      </c>
      <c r="P2627">
        <f>WEEKDAY(tbl_salesdata[[#This Row],[Order Date]],2)</f>
        <v>2</v>
      </c>
      <c r="Q2627" t="str">
        <f>TEXT(tbl_salesdata[[#This Row],[Order Date]],"dddd")</f>
        <v>Tuesday</v>
      </c>
      <c r="R2627" t="str">
        <f>IF(tbl_salesdata[[#This Row],[Weekdaynum]]&gt;5,"Yes","No")</f>
        <v>No</v>
      </c>
    </row>
    <row r="2628" spans="1:18" hidden="1" x14ac:dyDescent="0.35">
      <c r="A2628">
        <v>447536504</v>
      </c>
      <c r="B2628" s="3">
        <v>44665</v>
      </c>
      <c r="C2628" s="3">
        <v>44673</v>
      </c>
      <c r="D2628" t="s">
        <v>103</v>
      </c>
      <c r="E2628" t="s">
        <v>21</v>
      </c>
      <c r="F2628" t="s">
        <v>47</v>
      </c>
      <c r="G2628" t="s">
        <v>18</v>
      </c>
      <c r="H2628" t="s">
        <v>34</v>
      </c>
      <c r="I2628" s="9">
        <v>4852</v>
      </c>
      <c r="J2628" s="9">
        <v>421.89</v>
      </c>
      <c r="K2628" s="9">
        <v>364.69</v>
      </c>
      <c r="L2628" s="9">
        <f>tbl_salesdata[[#This Row],[Units Sold]]*tbl_salesdata[[#This Row],[Unit Cost]]</f>
        <v>1769475.88</v>
      </c>
      <c r="M2628" s="9">
        <f>tbl_salesdata[[#This Row],[Units Sold]]*tbl_salesdata[[#This Row],[Unit Price]]</f>
        <v>2047010.28</v>
      </c>
      <c r="N2628" s="9">
        <f>tbl_salesdata[[#This Row],[Total Sales]]-tbl_salesdata[[#This Row],[Total Cost]]</f>
        <v>277534.40000000014</v>
      </c>
      <c r="O2628">
        <f>tbl_salesdata[[#This Row],[Ship Date]]-tbl_salesdata[[#This Row],[Order Date]]</f>
        <v>8</v>
      </c>
      <c r="P2628">
        <f>WEEKDAY(tbl_salesdata[[#This Row],[Order Date]],2)</f>
        <v>4</v>
      </c>
      <c r="Q2628" t="str">
        <f>TEXT(tbl_salesdata[[#This Row],[Order Date]],"dddd")</f>
        <v>Thursday</v>
      </c>
      <c r="R2628" t="str">
        <f>IF(tbl_salesdata[[#This Row],[Weekdaynum]]&gt;5,"Yes","No")</f>
        <v>No</v>
      </c>
    </row>
    <row r="2629" spans="1:18" hidden="1" x14ac:dyDescent="0.35">
      <c r="A2629">
        <v>711792457</v>
      </c>
      <c r="B2629" s="3">
        <v>42715</v>
      </c>
      <c r="C2629" s="3">
        <v>42724</v>
      </c>
      <c r="D2629" t="s">
        <v>87</v>
      </c>
      <c r="E2629" t="s">
        <v>24</v>
      </c>
      <c r="F2629" t="s">
        <v>56</v>
      </c>
      <c r="G2629" t="s">
        <v>14</v>
      </c>
      <c r="H2629" t="s">
        <v>19</v>
      </c>
      <c r="I2629" s="9">
        <v>4060</v>
      </c>
      <c r="J2629" s="9">
        <v>9.33</v>
      </c>
      <c r="K2629" s="9">
        <v>6.92</v>
      </c>
      <c r="L2629" s="9">
        <f>tbl_salesdata[[#This Row],[Units Sold]]*tbl_salesdata[[#This Row],[Unit Cost]]</f>
        <v>28095.200000000001</v>
      </c>
      <c r="M2629" s="9">
        <f>tbl_salesdata[[#This Row],[Units Sold]]*tbl_salesdata[[#This Row],[Unit Price]]</f>
        <v>37879.800000000003</v>
      </c>
      <c r="N2629" s="9">
        <f>tbl_salesdata[[#This Row],[Total Sales]]-tbl_salesdata[[#This Row],[Total Cost]]</f>
        <v>9784.6000000000022</v>
      </c>
      <c r="O2629">
        <f>tbl_salesdata[[#This Row],[Ship Date]]-tbl_salesdata[[#This Row],[Order Date]]</f>
        <v>9</v>
      </c>
      <c r="P2629">
        <f>WEEKDAY(tbl_salesdata[[#This Row],[Order Date]],2)</f>
        <v>7</v>
      </c>
      <c r="Q2629" t="str">
        <f>TEXT(tbl_salesdata[[#This Row],[Order Date]],"dddd")</f>
        <v>Sunday</v>
      </c>
      <c r="R2629" t="str">
        <f>IF(tbl_salesdata[[#This Row],[Weekdaynum]]&gt;5,"Yes","No")</f>
        <v>Yes</v>
      </c>
    </row>
    <row r="2630" spans="1:18" hidden="1" x14ac:dyDescent="0.35">
      <c r="A2630">
        <v>718927133</v>
      </c>
      <c r="B2630" s="3">
        <v>42429</v>
      </c>
      <c r="C2630" s="3">
        <v>42442</v>
      </c>
      <c r="D2630" t="s">
        <v>149</v>
      </c>
      <c r="E2630" t="s">
        <v>12</v>
      </c>
      <c r="F2630" t="s">
        <v>40</v>
      </c>
      <c r="G2630" t="s">
        <v>18</v>
      </c>
      <c r="H2630" t="s">
        <v>15</v>
      </c>
      <c r="I2630" s="9">
        <v>5370</v>
      </c>
      <c r="J2630" s="9">
        <v>651.21</v>
      </c>
      <c r="K2630" s="9">
        <v>524.96</v>
      </c>
      <c r="L2630" s="9">
        <f>tbl_salesdata[[#This Row],[Units Sold]]*tbl_salesdata[[#This Row],[Unit Cost]]</f>
        <v>2819035.2</v>
      </c>
      <c r="M2630" s="9">
        <f>tbl_salesdata[[#This Row],[Units Sold]]*tbl_salesdata[[#This Row],[Unit Price]]</f>
        <v>3496997.7</v>
      </c>
      <c r="N2630" s="9">
        <f>tbl_salesdata[[#This Row],[Total Sales]]-tbl_salesdata[[#This Row],[Total Cost]]</f>
        <v>677962.5</v>
      </c>
      <c r="O2630">
        <f>tbl_salesdata[[#This Row],[Ship Date]]-tbl_salesdata[[#This Row],[Order Date]]</f>
        <v>13</v>
      </c>
      <c r="P2630">
        <f>WEEKDAY(tbl_salesdata[[#This Row],[Order Date]],2)</f>
        <v>1</v>
      </c>
      <c r="Q2630" t="str">
        <f>TEXT(tbl_salesdata[[#This Row],[Order Date]],"dddd")</f>
        <v>Monday</v>
      </c>
      <c r="R2630" t="str">
        <f>IF(tbl_salesdata[[#This Row],[Weekdaynum]]&gt;5,"Yes","No")</f>
        <v>No</v>
      </c>
    </row>
    <row r="2631" spans="1:18" hidden="1" x14ac:dyDescent="0.35">
      <c r="A2631">
        <v>465864360</v>
      </c>
      <c r="B2631" s="3">
        <v>43193</v>
      </c>
      <c r="C2631" s="3">
        <v>43213</v>
      </c>
      <c r="D2631" t="s">
        <v>133</v>
      </c>
      <c r="E2631" t="s">
        <v>38</v>
      </c>
      <c r="F2631" t="s">
        <v>33</v>
      </c>
      <c r="G2631" t="s">
        <v>18</v>
      </c>
      <c r="H2631" t="s">
        <v>26</v>
      </c>
      <c r="I2631" s="9">
        <v>8471</v>
      </c>
      <c r="J2631" s="9">
        <v>109.28</v>
      </c>
      <c r="K2631" s="9">
        <v>35.840000000000003</v>
      </c>
      <c r="L2631" s="9">
        <f>tbl_salesdata[[#This Row],[Units Sold]]*tbl_salesdata[[#This Row],[Unit Cost]]</f>
        <v>303600.64000000001</v>
      </c>
      <c r="M2631" s="9">
        <f>tbl_salesdata[[#This Row],[Units Sold]]*tbl_salesdata[[#This Row],[Unit Price]]</f>
        <v>925710.88</v>
      </c>
      <c r="N2631" s="9">
        <f>tbl_salesdata[[#This Row],[Total Sales]]-tbl_salesdata[[#This Row],[Total Cost]]</f>
        <v>622110.24</v>
      </c>
      <c r="O2631">
        <f>tbl_salesdata[[#This Row],[Ship Date]]-tbl_salesdata[[#This Row],[Order Date]]</f>
        <v>20</v>
      </c>
      <c r="P2631">
        <f>WEEKDAY(tbl_salesdata[[#This Row],[Order Date]],2)</f>
        <v>2</v>
      </c>
      <c r="Q2631" t="str">
        <f>TEXT(tbl_salesdata[[#This Row],[Order Date]],"dddd")</f>
        <v>Tuesday</v>
      </c>
      <c r="R2631" t="str">
        <f>IF(tbl_salesdata[[#This Row],[Weekdaynum]]&gt;5,"Yes","No")</f>
        <v>No</v>
      </c>
    </row>
    <row r="2632" spans="1:18" hidden="1" x14ac:dyDescent="0.35">
      <c r="A2632">
        <v>469840466</v>
      </c>
      <c r="B2632" s="3">
        <v>44209</v>
      </c>
      <c r="C2632" s="3">
        <v>44218</v>
      </c>
      <c r="D2632" t="s">
        <v>109</v>
      </c>
      <c r="E2632" t="s">
        <v>21</v>
      </c>
      <c r="F2632" t="s">
        <v>68</v>
      </c>
      <c r="G2632" t="s">
        <v>18</v>
      </c>
      <c r="H2632" t="s">
        <v>34</v>
      </c>
      <c r="I2632" s="9">
        <v>5090</v>
      </c>
      <c r="J2632" s="9">
        <v>154.06</v>
      </c>
      <c r="K2632" s="9">
        <v>90.93</v>
      </c>
      <c r="L2632" s="9">
        <f>tbl_salesdata[[#This Row],[Units Sold]]*tbl_salesdata[[#This Row],[Unit Cost]]</f>
        <v>462833.7</v>
      </c>
      <c r="M2632" s="9">
        <f>tbl_salesdata[[#This Row],[Units Sold]]*tbl_salesdata[[#This Row],[Unit Price]]</f>
        <v>784165.4</v>
      </c>
      <c r="N2632" s="9">
        <f>tbl_salesdata[[#This Row],[Total Sales]]-tbl_salesdata[[#This Row],[Total Cost]]</f>
        <v>321331.7</v>
      </c>
      <c r="O2632">
        <f>tbl_salesdata[[#This Row],[Ship Date]]-tbl_salesdata[[#This Row],[Order Date]]</f>
        <v>9</v>
      </c>
      <c r="P2632">
        <f>WEEKDAY(tbl_salesdata[[#This Row],[Order Date]],2)</f>
        <v>3</v>
      </c>
      <c r="Q2632" t="str">
        <f>TEXT(tbl_salesdata[[#This Row],[Order Date]],"dddd")</f>
        <v>Wednesday</v>
      </c>
      <c r="R2632" t="str">
        <f>IF(tbl_salesdata[[#This Row],[Weekdaynum]]&gt;5,"Yes","No")</f>
        <v>No</v>
      </c>
    </row>
    <row r="2633" spans="1:18" hidden="1" x14ac:dyDescent="0.35">
      <c r="A2633">
        <v>418404281</v>
      </c>
      <c r="B2633" s="3">
        <v>44257</v>
      </c>
      <c r="C2633" s="3">
        <v>44260</v>
      </c>
      <c r="D2633" t="s">
        <v>129</v>
      </c>
      <c r="E2633" t="s">
        <v>21</v>
      </c>
      <c r="F2633" t="s">
        <v>17</v>
      </c>
      <c r="G2633" t="s">
        <v>18</v>
      </c>
      <c r="H2633" t="s">
        <v>15</v>
      </c>
      <c r="I2633" s="9">
        <v>3979</v>
      </c>
      <c r="J2633" s="9">
        <v>152.58000000000001</v>
      </c>
      <c r="K2633" s="9">
        <v>97.44</v>
      </c>
      <c r="L2633" s="9">
        <f>tbl_salesdata[[#This Row],[Units Sold]]*tbl_salesdata[[#This Row],[Unit Cost]]</f>
        <v>387713.76</v>
      </c>
      <c r="M2633" s="9">
        <f>tbl_salesdata[[#This Row],[Units Sold]]*tbl_salesdata[[#This Row],[Unit Price]]</f>
        <v>607115.82000000007</v>
      </c>
      <c r="N2633" s="9">
        <f>tbl_salesdata[[#This Row],[Total Sales]]-tbl_salesdata[[#This Row],[Total Cost]]</f>
        <v>219402.06000000006</v>
      </c>
      <c r="O2633">
        <f>tbl_salesdata[[#This Row],[Ship Date]]-tbl_salesdata[[#This Row],[Order Date]]</f>
        <v>3</v>
      </c>
      <c r="P2633">
        <f>WEEKDAY(tbl_salesdata[[#This Row],[Order Date]],2)</f>
        <v>2</v>
      </c>
      <c r="Q2633" t="str">
        <f>TEXT(tbl_salesdata[[#This Row],[Order Date]],"dddd")</f>
        <v>Tuesday</v>
      </c>
      <c r="R2633" t="str">
        <f>IF(tbl_salesdata[[#This Row],[Weekdaynum]]&gt;5,"Yes","No")</f>
        <v>No</v>
      </c>
    </row>
    <row r="2634" spans="1:18" hidden="1" x14ac:dyDescent="0.35">
      <c r="A2634">
        <v>519417130</v>
      </c>
      <c r="B2634" s="3">
        <v>44124</v>
      </c>
      <c r="C2634" s="3">
        <v>44143</v>
      </c>
      <c r="D2634" t="s">
        <v>64</v>
      </c>
      <c r="E2634" t="s">
        <v>29</v>
      </c>
      <c r="F2634" t="s">
        <v>42</v>
      </c>
      <c r="G2634" t="s">
        <v>18</v>
      </c>
      <c r="H2634" t="s">
        <v>19</v>
      </c>
      <c r="I2634" s="9">
        <v>5926</v>
      </c>
      <c r="J2634" s="9">
        <v>437.2</v>
      </c>
      <c r="K2634" s="9">
        <v>263.33</v>
      </c>
      <c r="L2634" s="9">
        <f>tbl_salesdata[[#This Row],[Units Sold]]*tbl_salesdata[[#This Row],[Unit Cost]]</f>
        <v>1560493.5799999998</v>
      </c>
      <c r="M2634" s="9">
        <f>tbl_salesdata[[#This Row],[Units Sold]]*tbl_salesdata[[#This Row],[Unit Price]]</f>
        <v>2590847.1999999997</v>
      </c>
      <c r="N2634" s="9">
        <f>tbl_salesdata[[#This Row],[Total Sales]]-tbl_salesdata[[#This Row],[Total Cost]]</f>
        <v>1030353.6199999999</v>
      </c>
      <c r="O2634">
        <f>tbl_salesdata[[#This Row],[Ship Date]]-tbl_salesdata[[#This Row],[Order Date]]</f>
        <v>19</v>
      </c>
      <c r="P2634">
        <f>WEEKDAY(tbl_salesdata[[#This Row],[Order Date]],2)</f>
        <v>2</v>
      </c>
      <c r="Q2634" t="str">
        <f>TEXT(tbl_salesdata[[#This Row],[Order Date]],"dddd")</f>
        <v>Tuesday</v>
      </c>
      <c r="R2634" t="str">
        <f>IF(tbl_salesdata[[#This Row],[Weekdaynum]]&gt;5,"Yes","No")</f>
        <v>No</v>
      </c>
    </row>
    <row r="2635" spans="1:18" hidden="1" x14ac:dyDescent="0.35">
      <c r="A2635">
        <v>151052844</v>
      </c>
      <c r="B2635" s="3">
        <v>44334</v>
      </c>
      <c r="C2635" s="3">
        <v>44343</v>
      </c>
      <c r="D2635" t="s">
        <v>45</v>
      </c>
      <c r="E2635" t="s">
        <v>12</v>
      </c>
      <c r="F2635" t="s">
        <v>33</v>
      </c>
      <c r="G2635" t="s">
        <v>14</v>
      </c>
      <c r="H2635" t="s">
        <v>15</v>
      </c>
      <c r="I2635" s="9">
        <v>8748</v>
      </c>
      <c r="J2635" s="9">
        <v>109.28</v>
      </c>
      <c r="K2635" s="9">
        <v>35.840000000000003</v>
      </c>
      <c r="L2635" s="9">
        <f>tbl_salesdata[[#This Row],[Units Sold]]*tbl_salesdata[[#This Row],[Unit Cost]]</f>
        <v>313528.32000000001</v>
      </c>
      <c r="M2635" s="9">
        <f>tbl_salesdata[[#This Row],[Units Sold]]*tbl_salesdata[[#This Row],[Unit Price]]</f>
        <v>955981.44000000006</v>
      </c>
      <c r="N2635" s="9">
        <f>tbl_salesdata[[#This Row],[Total Sales]]-tbl_salesdata[[#This Row],[Total Cost]]</f>
        <v>642453.12000000011</v>
      </c>
      <c r="O2635">
        <f>tbl_salesdata[[#This Row],[Ship Date]]-tbl_salesdata[[#This Row],[Order Date]]</f>
        <v>9</v>
      </c>
      <c r="P2635">
        <f>WEEKDAY(tbl_salesdata[[#This Row],[Order Date]],2)</f>
        <v>2</v>
      </c>
      <c r="Q2635" t="str">
        <f>TEXT(tbl_salesdata[[#This Row],[Order Date]],"dddd")</f>
        <v>Tuesday</v>
      </c>
      <c r="R2635" t="str">
        <f>IF(tbl_salesdata[[#This Row],[Weekdaynum]]&gt;5,"Yes","No")</f>
        <v>No</v>
      </c>
    </row>
    <row r="2636" spans="1:18" x14ac:dyDescent="0.35">
      <c r="A2636">
        <v>767490565</v>
      </c>
      <c r="B2636" s="3">
        <v>42385</v>
      </c>
      <c r="C2636" s="3">
        <v>42401</v>
      </c>
      <c r="D2636" t="s">
        <v>91</v>
      </c>
      <c r="E2636" t="s">
        <v>21</v>
      </c>
      <c r="F2636" t="s">
        <v>33</v>
      </c>
      <c r="G2636" t="s">
        <v>14</v>
      </c>
      <c r="H2636" t="s">
        <v>34</v>
      </c>
      <c r="I2636" s="9">
        <v>6368</v>
      </c>
      <c r="J2636" s="9">
        <v>109.28</v>
      </c>
      <c r="K2636" s="9">
        <v>35.840000000000003</v>
      </c>
      <c r="L2636" s="9">
        <f>tbl_salesdata[[#This Row],[Units Sold]]*tbl_salesdata[[#This Row],[Unit Cost]]</f>
        <v>228229.12000000002</v>
      </c>
      <c r="M2636" s="9">
        <f>tbl_salesdata[[#This Row],[Units Sold]]*tbl_salesdata[[#This Row],[Unit Price]]</f>
        <v>695895.04000000004</v>
      </c>
      <c r="N2636" s="9">
        <f>tbl_salesdata[[#This Row],[Total Sales]]-tbl_salesdata[[#This Row],[Total Cost]]</f>
        <v>467665.92000000004</v>
      </c>
      <c r="O2636">
        <f>tbl_salesdata[[#This Row],[Ship Date]]-tbl_salesdata[[#This Row],[Order Date]]</f>
        <v>16</v>
      </c>
      <c r="P2636">
        <f>WEEKDAY(tbl_salesdata[[#This Row],[Order Date]],2)</f>
        <v>6</v>
      </c>
      <c r="Q2636" t="str">
        <f>TEXT(tbl_salesdata[[#This Row],[Order Date]],"dddd")</f>
        <v>Saturday</v>
      </c>
      <c r="R2636" t="str">
        <f>IF(tbl_salesdata[[#This Row],[Weekdaynum]]&gt;5,"Yes","No")</f>
        <v>Yes</v>
      </c>
    </row>
    <row r="2637" spans="1:18" hidden="1" x14ac:dyDescent="0.35">
      <c r="A2637">
        <v>370450675</v>
      </c>
      <c r="B2637" s="3">
        <v>44160</v>
      </c>
      <c r="C2637" s="3">
        <v>44166</v>
      </c>
      <c r="D2637" t="s">
        <v>181</v>
      </c>
      <c r="E2637" t="s">
        <v>38</v>
      </c>
      <c r="F2637" t="s">
        <v>30</v>
      </c>
      <c r="G2637" t="s">
        <v>14</v>
      </c>
      <c r="H2637" t="s">
        <v>15</v>
      </c>
      <c r="I2637" s="9">
        <v>3442</v>
      </c>
      <c r="J2637" s="9">
        <v>81.73</v>
      </c>
      <c r="K2637" s="9">
        <v>56.67</v>
      </c>
      <c r="L2637" s="9">
        <f>tbl_salesdata[[#This Row],[Units Sold]]*tbl_salesdata[[#This Row],[Unit Cost]]</f>
        <v>195058.14</v>
      </c>
      <c r="M2637" s="9">
        <f>tbl_salesdata[[#This Row],[Units Sold]]*tbl_salesdata[[#This Row],[Unit Price]]</f>
        <v>281314.66000000003</v>
      </c>
      <c r="N2637" s="9">
        <f>tbl_salesdata[[#This Row],[Total Sales]]-tbl_salesdata[[#This Row],[Total Cost]]</f>
        <v>86256.520000000019</v>
      </c>
      <c r="O2637">
        <f>tbl_salesdata[[#This Row],[Ship Date]]-tbl_salesdata[[#This Row],[Order Date]]</f>
        <v>6</v>
      </c>
      <c r="P2637">
        <f>WEEKDAY(tbl_salesdata[[#This Row],[Order Date]],2)</f>
        <v>3</v>
      </c>
      <c r="Q2637" t="str">
        <f>TEXT(tbl_salesdata[[#This Row],[Order Date]],"dddd")</f>
        <v>Wednesday</v>
      </c>
      <c r="R2637" t="str">
        <f>IF(tbl_salesdata[[#This Row],[Weekdaynum]]&gt;5,"Yes","No")</f>
        <v>No</v>
      </c>
    </row>
    <row r="2638" spans="1:18" x14ac:dyDescent="0.35">
      <c r="A2638">
        <v>794524657</v>
      </c>
      <c r="B2638" s="3">
        <v>44408</v>
      </c>
      <c r="C2638" s="3">
        <v>44412</v>
      </c>
      <c r="D2638" t="s">
        <v>212</v>
      </c>
      <c r="E2638" t="s">
        <v>32</v>
      </c>
      <c r="F2638" t="s">
        <v>33</v>
      </c>
      <c r="G2638" t="s">
        <v>14</v>
      </c>
      <c r="H2638" t="s">
        <v>26</v>
      </c>
      <c r="I2638" s="9">
        <v>6357</v>
      </c>
      <c r="J2638" s="9">
        <v>109.28</v>
      </c>
      <c r="K2638" s="9">
        <v>35.840000000000003</v>
      </c>
      <c r="L2638" s="9">
        <f>tbl_salesdata[[#This Row],[Units Sold]]*tbl_salesdata[[#This Row],[Unit Cost]]</f>
        <v>227834.88000000003</v>
      </c>
      <c r="M2638" s="9">
        <f>tbl_salesdata[[#This Row],[Units Sold]]*tbl_salesdata[[#This Row],[Unit Price]]</f>
        <v>694692.96</v>
      </c>
      <c r="N2638" s="9">
        <f>tbl_salesdata[[#This Row],[Total Sales]]-tbl_salesdata[[#This Row],[Total Cost]]</f>
        <v>466858.07999999996</v>
      </c>
      <c r="O2638">
        <f>tbl_salesdata[[#This Row],[Ship Date]]-tbl_salesdata[[#This Row],[Order Date]]</f>
        <v>4</v>
      </c>
      <c r="P2638">
        <f>WEEKDAY(tbl_salesdata[[#This Row],[Order Date]],2)</f>
        <v>6</v>
      </c>
      <c r="Q2638" t="str">
        <f>TEXT(tbl_salesdata[[#This Row],[Order Date]],"dddd")</f>
        <v>Saturday</v>
      </c>
      <c r="R2638" t="str">
        <f>IF(tbl_salesdata[[#This Row],[Weekdaynum]]&gt;5,"Yes","No")</f>
        <v>Yes</v>
      </c>
    </row>
    <row r="2639" spans="1:18" x14ac:dyDescent="0.35">
      <c r="A2639">
        <v>913502299</v>
      </c>
      <c r="B2639" s="3">
        <v>42714</v>
      </c>
      <c r="C2639" s="3">
        <v>42731</v>
      </c>
      <c r="D2639" t="s">
        <v>112</v>
      </c>
      <c r="E2639" t="s">
        <v>12</v>
      </c>
      <c r="F2639" t="s">
        <v>68</v>
      </c>
      <c r="G2639" t="s">
        <v>18</v>
      </c>
      <c r="H2639" t="s">
        <v>26</v>
      </c>
      <c r="I2639" s="9">
        <v>4485</v>
      </c>
      <c r="J2639" s="9">
        <v>154.06</v>
      </c>
      <c r="K2639" s="9">
        <v>90.93</v>
      </c>
      <c r="L2639" s="9">
        <f>tbl_salesdata[[#This Row],[Units Sold]]*tbl_salesdata[[#This Row],[Unit Cost]]</f>
        <v>407821.05000000005</v>
      </c>
      <c r="M2639" s="9">
        <f>tbl_salesdata[[#This Row],[Units Sold]]*tbl_salesdata[[#This Row],[Unit Price]]</f>
        <v>690959.1</v>
      </c>
      <c r="N2639" s="9">
        <f>tbl_salesdata[[#This Row],[Total Sales]]-tbl_salesdata[[#This Row],[Total Cost]]</f>
        <v>283138.04999999993</v>
      </c>
      <c r="O2639">
        <f>tbl_salesdata[[#This Row],[Ship Date]]-tbl_salesdata[[#This Row],[Order Date]]</f>
        <v>17</v>
      </c>
      <c r="P2639">
        <f>WEEKDAY(tbl_salesdata[[#This Row],[Order Date]],2)</f>
        <v>6</v>
      </c>
      <c r="Q2639" t="str">
        <f>TEXT(tbl_salesdata[[#This Row],[Order Date]],"dddd")</f>
        <v>Saturday</v>
      </c>
      <c r="R2639" t="str">
        <f>IF(tbl_salesdata[[#This Row],[Weekdaynum]]&gt;5,"Yes","No")</f>
        <v>Yes</v>
      </c>
    </row>
    <row r="2640" spans="1:18" hidden="1" x14ac:dyDescent="0.35">
      <c r="A2640">
        <v>526533353</v>
      </c>
      <c r="B2640" s="3">
        <v>42706</v>
      </c>
      <c r="C2640" s="3">
        <v>42726</v>
      </c>
      <c r="D2640" t="s">
        <v>215</v>
      </c>
      <c r="E2640" t="s">
        <v>21</v>
      </c>
      <c r="F2640" t="s">
        <v>56</v>
      </c>
      <c r="G2640" t="s">
        <v>14</v>
      </c>
      <c r="H2640" t="s">
        <v>15</v>
      </c>
      <c r="I2640" s="9">
        <v>1775</v>
      </c>
      <c r="J2640" s="9">
        <v>9.33</v>
      </c>
      <c r="K2640" s="9">
        <v>6.92</v>
      </c>
      <c r="L2640" s="9">
        <f>tbl_salesdata[[#This Row],[Units Sold]]*tbl_salesdata[[#This Row],[Unit Cost]]</f>
        <v>12283</v>
      </c>
      <c r="M2640" s="9">
        <f>tbl_salesdata[[#This Row],[Units Sold]]*tbl_salesdata[[#This Row],[Unit Price]]</f>
        <v>16560.75</v>
      </c>
      <c r="N2640" s="9">
        <f>tbl_salesdata[[#This Row],[Total Sales]]-tbl_salesdata[[#This Row],[Total Cost]]</f>
        <v>4277.75</v>
      </c>
      <c r="O2640">
        <f>tbl_salesdata[[#This Row],[Ship Date]]-tbl_salesdata[[#This Row],[Order Date]]</f>
        <v>20</v>
      </c>
      <c r="P2640">
        <f>WEEKDAY(tbl_salesdata[[#This Row],[Order Date]],2)</f>
        <v>5</v>
      </c>
      <c r="Q2640" t="str">
        <f>TEXT(tbl_salesdata[[#This Row],[Order Date]],"dddd")</f>
        <v>Friday</v>
      </c>
      <c r="R2640" t="str">
        <f>IF(tbl_salesdata[[#This Row],[Weekdaynum]]&gt;5,"Yes","No")</f>
        <v>No</v>
      </c>
    </row>
    <row r="2641" spans="1:18" hidden="1" x14ac:dyDescent="0.35">
      <c r="A2641">
        <v>821056640</v>
      </c>
      <c r="B2641" s="3">
        <v>43784</v>
      </c>
      <c r="C2641" s="3">
        <v>43797</v>
      </c>
      <c r="D2641" t="s">
        <v>149</v>
      </c>
      <c r="E2641" t="s">
        <v>12</v>
      </c>
      <c r="F2641" t="s">
        <v>22</v>
      </c>
      <c r="G2641" t="s">
        <v>14</v>
      </c>
      <c r="H2641" t="s">
        <v>34</v>
      </c>
      <c r="I2641" s="9">
        <v>7760</v>
      </c>
      <c r="J2641" s="9">
        <v>47.45</v>
      </c>
      <c r="K2641" s="9">
        <v>31.79</v>
      </c>
      <c r="L2641" s="9">
        <f>tbl_salesdata[[#This Row],[Units Sold]]*tbl_salesdata[[#This Row],[Unit Cost]]</f>
        <v>246690.4</v>
      </c>
      <c r="M2641" s="9">
        <f>tbl_salesdata[[#This Row],[Units Sold]]*tbl_salesdata[[#This Row],[Unit Price]]</f>
        <v>368212</v>
      </c>
      <c r="N2641" s="9">
        <f>tbl_salesdata[[#This Row],[Total Sales]]-tbl_salesdata[[#This Row],[Total Cost]]</f>
        <v>121521.60000000001</v>
      </c>
      <c r="O2641">
        <f>tbl_salesdata[[#This Row],[Ship Date]]-tbl_salesdata[[#This Row],[Order Date]]</f>
        <v>13</v>
      </c>
      <c r="P2641">
        <f>WEEKDAY(tbl_salesdata[[#This Row],[Order Date]],2)</f>
        <v>5</v>
      </c>
      <c r="Q2641" t="str">
        <f>TEXT(tbl_salesdata[[#This Row],[Order Date]],"dddd")</f>
        <v>Friday</v>
      </c>
      <c r="R2641" t="str">
        <f>IF(tbl_salesdata[[#This Row],[Weekdaynum]]&gt;5,"Yes","No")</f>
        <v>No</v>
      </c>
    </row>
    <row r="2642" spans="1:18" x14ac:dyDescent="0.35">
      <c r="A2642">
        <v>355294692</v>
      </c>
      <c r="B2642" s="3">
        <v>44800</v>
      </c>
      <c r="C2642" s="3">
        <v>44801</v>
      </c>
      <c r="D2642" t="s">
        <v>101</v>
      </c>
      <c r="E2642" t="s">
        <v>24</v>
      </c>
      <c r="F2642" t="s">
        <v>30</v>
      </c>
      <c r="G2642" t="s">
        <v>14</v>
      </c>
      <c r="H2642" t="s">
        <v>34</v>
      </c>
      <c r="I2642" s="9">
        <v>8450</v>
      </c>
      <c r="J2642" s="9">
        <v>81.73</v>
      </c>
      <c r="K2642" s="9">
        <v>56.67</v>
      </c>
      <c r="L2642" s="9">
        <f>tbl_salesdata[[#This Row],[Units Sold]]*tbl_salesdata[[#This Row],[Unit Cost]]</f>
        <v>478861.5</v>
      </c>
      <c r="M2642" s="9">
        <f>tbl_salesdata[[#This Row],[Units Sold]]*tbl_salesdata[[#This Row],[Unit Price]]</f>
        <v>690618.5</v>
      </c>
      <c r="N2642" s="9">
        <f>tbl_salesdata[[#This Row],[Total Sales]]-tbl_salesdata[[#This Row],[Total Cost]]</f>
        <v>211757</v>
      </c>
      <c r="O2642">
        <f>tbl_salesdata[[#This Row],[Ship Date]]-tbl_salesdata[[#This Row],[Order Date]]</f>
        <v>1</v>
      </c>
      <c r="P2642">
        <f>WEEKDAY(tbl_salesdata[[#This Row],[Order Date]],2)</f>
        <v>6</v>
      </c>
      <c r="Q2642" t="str">
        <f>TEXT(tbl_salesdata[[#This Row],[Order Date]],"dddd")</f>
        <v>Saturday</v>
      </c>
      <c r="R2642" t="str">
        <f>IF(tbl_salesdata[[#This Row],[Weekdaynum]]&gt;5,"Yes","No")</f>
        <v>Yes</v>
      </c>
    </row>
    <row r="2643" spans="1:18" hidden="1" x14ac:dyDescent="0.35">
      <c r="A2643">
        <v>890546023</v>
      </c>
      <c r="B2643" s="3">
        <v>44286</v>
      </c>
      <c r="C2643" s="3">
        <v>44306</v>
      </c>
      <c r="D2643" t="s">
        <v>199</v>
      </c>
      <c r="E2643" t="s">
        <v>29</v>
      </c>
      <c r="F2643" t="s">
        <v>25</v>
      </c>
      <c r="G2643" t="s">
        <v>14</v>
      </c>
      <c r="H2643" t="s">
        <v>34</v>
      </c>
      <c r="I2643" s="9">
        <v>1213</v>
      </c>
      <c r="J2643" s="9">
        <v>205.7</v>
      </c>
      <c r="K2643" s="9">
        <v>117.11</v>
      </c>
      <c r="L2643" s="9">
        <f>tbl_salesdata[[#This Row],[Units Sold]]*tbl_salesdata[[#This Row],[Unit Cost]]</f>
        <v>142054.43</v>
      </c>
      <c r="M2643" s="9">
        <f>tbl_salesdata[[#This Row],[Units Sold]]*tbl_salesdata[[#This Row],[Unit Price]]</f>
        <v>249514.09999999998</v>
      </c>
      <c r="N2643" s="9">
        <f>tbl_salesdata[[#This Row],[Total Sales]]-tbl_salesdata[[#This Row],[Total Cost]]</f>
        <v>107459.66999999998</v>
      </c>
      <c r="O2643">
        <f>tbl_salesdata[[#This Row],[Ship Date]]-tbl_salesdata[[#This Row],[Order Date]]</f>
        <v>20</v>
      </c>
      <c r="P2643">
        <f>WEEKDAY(tbl_salesdata[[#This Row],[Order Date]],2)</f>
        <v>3</v>
      </c>
      <c r="Q2643" t="str">
        <f>TEXT(tbl_salesdata[[#This Row],[Order Date]],"dddd")</f>
        <v>Wednesday</v>
      </c>
      <c r="R2643" t="str">
        <f>IF(tbl_salesdata[[#This Row],[Weekdaynum]]&gt;5,"Yes","No")</f>
        <v>No</v>
      </c>
    </row>
    <row r="2644" spans="1:18" hidden="1" x14ac:dyDescent="0.35">
      <c r="A2644">
        <v>167172276</v>
      </c>
      <c r="B2644" s="3">
        <v>43488</v>
      </c>
      <c r="C2644" s="3">
        <v>43491</v>
      </c>
      <c r="D2644" t="s">
        <v>101</v>
      </c>
      <c r="E2644" t="s">
        <v>24</v>
      </c>
      <c r="F2644" t="s">
        <v>76</v>
      </c>
      <c r="G2644" t="s">
        <v>18</v>
      </c>
      <c r="H2644" t="s">
        <v>26</v>
      </c>
      <c r="I2644" s="9">
        <v>8846</v>
      </c>
      <c r="J2644" s="9">
        <v>668.27</v>
      </c>
      <c r="K2644" s="9">
        <v>502.54</v>
      </c>
      <c r="L2644" s="9">
        <f>tbl_salesdata[[#This Row],[Units Sold]]*tbl_salesdata[[#This Row],[Unit Cost]]</f>
        <v>4445468.84</v>
      </c>
      <c r="M2644" s="9">
        <f>tbl_salesdata[[#This Row],[Units Sold]]*tbl_salesdata[[#This Row],[Unit Price]]</f>
        <v>5911516.4199999999</v>
      </c>
      <c r="N2644" s="9">
        <f>tbl_salesdata[[#This Row],[Total Sales]]-tbl_salesdata[[#This Row],[Total Cost]]</f>
        <v>1466047.58</v>
      </c>
      <c r="O2644">
        <f>tbl_salesdata[[#This Row],[Ship Date]]-tbl_salesdata[[#This Row],[Order Date]]</f>
        <v>3</v>
      </c>
      <c r="P2644">
        <f>WEEKDAY(tbl_salesdata[[#This Row],[Order Date]],2)</f>
        <v>3</v>
      </c>
      <c r="Q2644" t="str">
        <f>TEXT(tbl_salesdata[[#This Row],[Order Date]],"dddd")</f>
        <v>Wednesday</v>
      </c>
      <c r="R2644" t="str">
        <f>IF(tbl_salesdata[[#This Row],[Weekdaynum]]&gt;5,"Yes","No")</f>
        <v>No</v>
      </c>
    </row>
    <row r="2645" spans="1:18" hidden="1" x14ac:dyDescent="0.35">
      <c r="A2645">
        <v>223347175</v>
      </c>
      <c r="B2645" s="3">
        <v>43598</v>
      </c>
      <c r="C2645" s="3">
        <v>43605</v>
      </c>
      <c r="D2645" t="s">
        <v>11</v>
      </c>
      <c r="E2645" t="s">
        <v>12</v>
      </c>
      <c r="F2645" t="s">
        <v>17</v>
      </c>
      <c r="G2645" t="s">
        <v>14</v>
      </c>
      <c r="H2645" t="s">
        <v>34</v>
      </c>
      <c r="I2645" s="9">
        <v>2247</v>
      </c>
      <c r="J2645" s="9">
        <v>152.58000000000001</v>
      </c>
      <c r="K2645" s="9">
        <v>97.44</v>
      </c>
      <c r="L2645" s="9">
        <f>tbl_salesdata[[#This Row],[Units Sold]]*tbl_salesdata[[#This Row],[Unit Cost]]</f>
        <v>218947.68</v>
      </c>
      <c r="M2645" s="9">
        <f>tbl_salesdata[[#This Row],[Units Sold]]*tbl_salesdata[[#This Row],[Unit Price]]</f>
        <v>342847.26</v>
      </c>
      <c r="N2645" s="9">
        <f>tbl_salesdata[[#This Row],[Total Sales]]-tbl_salesdata[[#This Row],[Total Cost]]</f>
        <v>123899.58000000002</v>
      </c>
      <c r="O2645">
        <f>tbl_salesdata[[#This Row],[Ship Date]]-tbl_salesdata[[#This Row],[Order Date]]</f>
        <v>7</v>
      </c>
      <c r="P2645">
        <f>WEEKDAY(tbl_salesdata[[#This Row],[Order Date]],2)</f>
        <v>1</v>
      </c>
      <c r="Q2645" t="str">
        <f>TEXT(tbl_salesdata[[#This Row],[Order Date]],"dddd")</f>
        <v>Monday</v>
      </c>
      <c r="R2645" t="str">
        <f>IF(tbl_salesdata[[#This Row],[Weekdaynum]]&gt;5,"Yes","No")</f>
        <v>No</v>
      </c>
    </row>
    <row r="2646" spans="1:18" hidden="1" x14ac:dyDescent="0.35">
      <c r="A2646">
        <v>310682046</v>
      </c>
      <c r="B2646" s="3">
        <v>42192</v>
      </c>
      <c r="C2646" s="3">
        <v>42199</v>
      </c>
      <c r="D2646" t="s">
        <v>78</v>
      </c>
      <c r="E2646" t="s">
        <v>24</v>
      </c>
      <c r="F2646" t="s">
        <v>33</v>
      </c>
      <c r="G2646" t="s">
        <v>14</v>
      </c>
      <c r="H2646" t="s">
        <v>26</v>
      </c>
      <c r="I2646" s="9">
        <v>6576</v>
      </c>
      <c r="J2646" s="9">
        <v>109.28</v>
      </c>
      <c r="K2646" s="9">
        <v>35.840000000000003</v>
      </c>
      <c r="L2646" s="9">
        <f>tbl_salesdata[[#This Row],[Units Sold]]*tbl_salesdata[[#This Row],[Unit Cost]]</f>
        <v>235683.84000000003</v>
      </c>
      <c r="M2646" s="9">
        <f>tbl_salesdata[[#This Row],[Units Sold]]*tbl_salesdata[[#This Row],[Unit Price]]</f>
        <v>718625.28000000003</v>
      </c>
      <c r="N2646" s="9">
        <f>tbl_salesdata[[#This Row],[Total Sales]]-tbl_salesdata[[#This Row],[Total Cost]]</f>
        <v>482941.44</v>
      </c>
      <c r="O2646">
        <f>tbl_salesdata[[#This Row],[Ship Date]]-tbl_salesdata[[#This Row],[Order Date]]</f>
        <v>7</v>
      </c>
      <c r="P2646">
        <f>WEEKDAY(tbl_salesdata[[#This Row],[Order Date]],2)</f>
        <v>2</v>
      </c>
      <c r="Q2646" t="str">
        <f>TEXT(tbl_salesdata[[#This Row],[Order Date]],"dddd")</f>
        <v>Tuesday</v>
      </c>
      <c r="R2646" t="str">
        <f>IF(tbl_salesdata[[#This Row],[Weekdaynum]]&gt;5,"Yes","No")</f>
        <v>No</v>
      </c>
    </row>
    <row r="2647" spans="1:18" hidden="1" x14ac:dyDescent="0.35">
      <c r="A2647">
        <v>651100718</v>
      </c>
      <c r="B2647" s="3">
        <v>44040</v>
      </c>
      <c r="C2647" s="3">
        <v>44055</v>
      </c>
      <c r="D2647" t="s">
        <v>124</v>
      </c>
      <c r="E2647" t="s">
        <v>38</v>
      </c>
      <c r="F2647" t="s">
        <v>17</v>
      </c>
      <c r="G2647" t="s">
        <v>18</v>
      </c>
      <c r="H2647" t="s">
        <v>15</v>
      </c>
      <c r="I2647" s="9">
        <v>4026</v>
      </c>
      <c r="J2647" s="9">
        <v>152.58000000000001</v>
      </c>
      <c r="K2647" s="9">
        <v>97.44</v>
      </c>
      <c r="L2647" s="9">
        <f>tbl_salesdata[[#This Row],[Units Sold]]*tbl_salesdata[[#This Row],[Unit Cost]]</f>
        <v>392293.44</v>
      </c>
      <c r="M2647" s="9">
        <f>tbl_salesdata[[#This Row],[Units Sold]]*tbl_salesdata[[#This Row],[Unit Price]]</f>
        <v>614287.08000000007</v>
      </c>
      <c r="N2647" s="9">
        <f>tbl_salesdata[[#This Row],[Total Sales]]-tbl_salesdata[[#This Row],[Total Cost]]</f>
        <v>221993.64000000007</v>
      </c>
      <c r="O2647">
        <f>tbl_salesdata[[#This Row],[Ship Date]]-tbl_salesdata[[#This Row],[Order Date]]</f>
        <v>15</v>
      </c>
      <c r="P2647">
        <f>WEEKDAY(tbl_salesdata[[#This Row],[Order Date]],2)</f>
        <v>2</v>
      </c>
      <c r="Q2647" t="str">
        <f>TEXT(tbl_salesdata[[#This Row],[Order Date]],"dddd")</f>
        <v>Tuesday</v>
      </c>
      <c r="R2647" t="str">
        <f>IF(tbl_salesdata[[#This Row],[Weekdaynum]]&gt;5,"Yes","No")</f>
        <v>No</v>
      </c>
    </row>
    <row r="2648" spans="1:18" hidden="1" x14ac:dyDescent="0.35">
      <c r="A2648">
        <v>186839520</v>
      </c>
      <c r="B2648" s="3">
        <v>43765</v>
      </c>
      <c r="C2648" s="3">
        <v>43777</v>
      </c>
      <c r="D2648" t="s">
        <v>58</v>
      </c>
      <c r="E2648" t="s">
        <v>29</v>
      </c>
      <c r="F2648" t="s">
        <v>13</v>
      </c>
      <c r="G2648" t="s">
        <v>14</v>
      </c>
      <c r="H2648" t="s">
        <v>19</v>
      </c>
      <c r="I2648" s="9">
        <v>8821</v>
      </c>
      <c r="J2648" s="9">
        <v>255.28</v>
      </c>
      <c r="K2648" s="9">
        <v>159.41999999999999</v>
      </c>
      <c r="L2648" s="9">
        <f>tbl_salesdata[[#This Row],[Units Sold]]*tbl_salesdata[[#This Row],[Unit Cost]]</f>
        <v>1406243.8199999998</v>
      </c>
      <c r="M2648" s="9">
        <f>tbl_salesdata[[#This Row],[Units Sold]]*tbl_salesdata[[#This Row],[Unit Price]]</f>
        <v>2251824.88</v>
      </c>
      <c r="N2648" s="9">
        <f>tbl_salesdata[[#This Row],[Total Sales]]-tbl_salesdata[[#This Row],[Total Cost]]</f>
        <v>845581.06</v>
      </c>
      <c r="O2648">
        <f>tbl_salesdata[[#This Row],[Ship Date]]-tbl_salesdata[[#This Row],[Order Date]]</f>
        <v>12</v>
      </c>
      <c r="P2648">
        <f>WEEKDAY(tbl_salesdata[[#This Row],[Order Date]],2)</f>
        <v>7</v>
      </c>
      <c r="Q2648" t="str">
        <f>TEXT(tbl_salesdata[[#This Row],[Order Date]],"dddd")</f>
        <v>Sunday</v>
      </c>
      <c r="R2648" t="str">
        <f>IF(tbl_salesdata[[#This Row],[Weekdaynum]]&gt;5,"Yes","No")</f>
        <v>Yes</v>
      </c>
    </row>
    <row r="2649" spans="1:18" hidden="1" x14ac:dyDescent="0.35">
      <c r="A2649">
        <v>630447280</v>
      </c>
      <c r="B2649" s="3">
        <v>44806</v>
      </c>
      <c r="C2649" s="3">
        <v>44824</v>
      </c>
      <c r="D2649" t="s">
        <v>136</v>
      </c>
      <c r="E2649" t="s">
        <v>38</v>
      </c>
      <c r="F2649" t="s">
        <v>76</v>
      </c>
      <c r="G2649" t="s">
        <v>14</v>
      </c>
      <c r="H2649" t="s">
        <v>26</v>
      </c>
      <c r="I2649" s="9">
        <v>2215</v>
      </c>
      <c r="J2649" s="9">
        <v>668.27</v>
      </c>
      <c r="K2649" s="9">
        <v>502.54</v>
      </c>
      <c r="L2649" s="9">
        <f>tbl_salesdata[[#This Row],[Units Sold]]*tbl_salesdata[[#This Row],[Unit Cost]]</f>
        <v>1113126.1000000001</v>
      </c>
      <c r="M2649" s="9">
        <f>tbl_salesdata[[#This Row],[Units Sold]]*tbl_salesdata[[#This Row],[Unit Price]]</f>
        <v>1480218.05</v>
      </c>
      <c r="N2649" s="9">
        <f>tbl_salesdata[[#This Row],[Total Sales]]-tbl_salesdata[[#This Row],[Total Cost]]</f>
        <v>367091.94999999995</v>
      </c>
      <c r="O2649">
        <f>tbl_salesdata[[#This Row],[Ship Date]]-tbl_salesdata[[#This Row],[Order Date]]</f>
        <v>18</v>
      </c>
      <c r="P2649">
        <f>WEEKDAY(tbl_salesdata[[#This Row],[Order Date]],2)</f>
        <v>5</v>
      </c>
      <c r="Q2649" t="str">
        <f>TEXT(tbl_salesdata[[#This Row],[Order Date]],"dddd")</f>
        <v>Friday</v>
      </c>
      <c r="R2649" t="str">
        <f>IF(tbl_salesdata[[#This Row],[Weekdaynum]]&gt;5,"Yes","No")</f>
        <v>No</v>
      </c>
    </row>
    <row r="2650" spans="1:18" hidden="1" x14ac:dyDescent="0.35">
      <c r="A2650">
        <v>614785325</v>
      </c>
      <c r="B2650" s="3">
        <v>44831</v>
      </c>
      <c r="C2650" s="3">
        <v>44834</v>
      </c>
      <c r="D2650" t="s">
        <v>94</v>
      </c>
      <c r="E2650" t="s">
        <v>38</v>
      </c>
      <c r="F2650" t="s">
        <v>40</v>
      </c>
      <c r="G2650" t="s">
        <v>18</v>
      </c>
      <c r="H2650" t="s">
        <v>15</v>
      </c>
      <c r="I2650" s="9">
        <v>7494</v>
      </c>
      <c r="J2650" s="9">
        <v>651.21</v>
      </c>
      <c r="K2650" s="9">
        <v>524.96</v>
      </c>
      <c r="L2650" s="9">
        <f>tbl_salesdata[[#This Row],[Units Sold]]*tbl_salesdata[[#This Row],[Unit Cost]]</f>
        <v>3934050.24</v>
      </c>
      <c r="M2650" s="9">
        <f>tbl_salesdata[[#This Row],[Units Sold]]*tbl_salesdata[[#This Row],[Unit Price]]</f>
        <v>4880167.74</v>
      </c>
      <c r="N2650" s="9">
        <f>tbl_salesdata[[#This Row],[Total Sales]]-tbl_salesdata[[#This Row],[Total Cost]]</f>
        <v>946117.5</v>
      </c>
      <c r="O2650">
        <f>tbl_salesdata[[#This Row],[Ship Date]]-tbl_salesdata[[#This Row],[Order Date]]</f>
        <v>3</v>
      </c>
      <c r="P2650">
        <f>WEEKDAY(tbl_salesdata[[#This Row],[Order Date]],2)</f>
        <v>2</v>
      </c>
      <c r="Q2650" t="str">
        <f>TEXT(tbl_salesdata[[#This Row],[Order Date]],"dddd")</f>
        <v>Tuesday</v>
      </c>
      <c r="R2650" t="str">
        <f>IF(tbl_salesdata[[#This Row],[Weekdaynum]]&gt;5,"Yes","No")</f>
        <v>No</v>
      </c>
    </row>
    <row r="2651" spans="1:18" hidden="1" x14ac:dyDescent="0.35">
      <c r="A2651">
        <v>643027484</v>
      </c>
      <c r="B2651" s="3">
        <v>44327</v>
      </c>
      <c r="C2651" s="3">
        <v>44346</v>
      </c>
      <c r="D2651" t="s">
        <v>189</v>
      </c>
      <c r="E2651" t="s">
        <v>21</v>
      </c>
      <c r="F2651" t="s">
        <v>47</v>
      </c>
      <c r="G2651" t="s">
        <v>14</v>
      </c>
      <c r="H2651" t="s">
        <v>34</v>
      </c>
      <c r="I2651" s="9">
        <v>4977</v>
      </c>
      <c r="J2651" s="9">
        <v>421.89</v>
      </c>
      <c r="K2651" s="9">
        <v>364.69</v>
      </c>
      <c r="L2651" s="9">
        <f>tbl_salesdata[[#This Row],[Units Sold]]*tbl_salesdata[[#This Row],[Unit Cost]]</f>
        <v>1815062.13</v>
      </c>
      <c r="M2651" s="9">
        <f>tbl_salesdata[[#This Row],[Units Sold]]*tbl_salesdata[[#This Row],[Unit Price]]</f>
        <v>2099746.5299999998</v>
      </c>
      <c r="N2651" s="9">
        <f>tbl_salesdata[[#This Row],[Total Sales]]-tbl_salesdata[[#This Row],[Total Cost]]</f>
        <v>284684.39999999991</v>
      </c>
      <c r="O2651">
        <f>tbl_salesdata[[#This Row],[Ship Date]]-tbl_salesdata[[#This Row],[Order Date]]</f>
        <v>19</v>
      </c>
      <c r="P2651">
        <f>WEEKDAY(tbl_salesdata[[#This Row],[Order Date]],2)</f>
        <v>2</v>
      </c>
      <c r="Q2651" t="str">
        <f>TEXT(tbl_salesdata[[#This Row],[Order Date]],"dddd")</f>
        <v>Tuesday</v>
      </c>
      <c r="R2651" t="str">
        <f>IF(tbl_salesdata[[#This Row],[Weekdaynum]]&gt;5,"Yes","No")</f>
        <v>No</v>
      </c>
    </row>
    <row r="2652" spans="1:18" hidden="1" x14ac:dyDescent="0.35">
      <c r="A2652">
        <v>838660085</v>
      </c>
      <c r="B2652" s="3">
        <v>44895</v>
      </c>
      <c r="C2652" s="3">
        <v>44903</v>
      </c>
      <c r="D2652" t="s">
        <v>169</v>
      </c>
      <c r="E2652" t="s">
        <v>29</v>
      </c>
      <c r="F2652" t="s">
        <v>30</v>
      </c>
      <c r="G2652" t="s">
        <v>18</v>
      </c>
      <c r="H2652" t="s">
        <v>34</v>
      </c>
      <c r="I2652" s="9">
        <v>7011</v>
      </c>
      <c r="J2652" s="9">
        <v>81.73</v>
      </c>
      <c r="K2652" s="9">
        <v>56.67</v>
      </c>
      <c r="L2652" s="9">
        <f>tbl_salesdata[[#This Row],[Units Sold]]*tbl_salesdata[[#This Row],[Unit Cost]]</f>
        <v>397313.37</v>
      </c>
      <c r="M2652" s="9">
        <f>tbl_salesdata[[#This Row],[Units Sold]]*tbl_salesdata[[#This Row],[Unit Price]]</f>
        <v>573009.03</v>
      </c>
      <c r="N2652" s="9">
        <f>tbl_salesdata[[#This Row],[Total Sales]]-tbl_salesdata[[#This Row],[Total Cost]]</f>
        <v>175695.66000000003</v>
      </c>
      <c r="O2652">
        <f>tbl_salesdata[[#This Row],[Ship Date]]-tbl_salesdata[[#This Row],[Order Date]]</f>
        <v>8</v>
      </c>
      <c r="P2652">
        <f>WEEKDAY(tbl_salesdata[[#This Row],[Order Date]],2)</f>
        <v>3</v>
      </c>
      <c r="Q2652" t="str">
        <f>TEXT(tbl_salesdata[[#This Row],[Order Date]],"dddd")</f>
        <v>Wednesday</v>
      </c>
      <c r="R2652" t="str">
        <f>IF(tbl_salesdata[[#This Row],[Weekdaynum]]&gt;5,"Yes","No")</f>
        <v>No</v>
      </c>
    </row>
    <row r="2653" spans="1:18" hidden="1" x14ac:dyDescent="0.35">
      <c r="A2653">
        <v>495481956</v>
      </c>
      <c r="B2653" s="3">
        <v>44068</v>
      </c>
      <c r="C2653" s="3">
        <v>44086</v>
      </c>
      <c r="D2653" t="s">
        <v>192</v>
      </c>
      <c r="E2653" t="s">
        <v>32</v>
      </c>
      <c r="F2653" t="s">
        <v>30</v>
      </c>
      <c r="G2653" t="s">
        <v>14</v>
      </c>
      <c r="H2653" t="s">
        <v>26</v>
      </c>
      <c r="I2653" s="9">
        <v>2976</v>
      </c>
      <c r="J2653" s="9">
        <v>81.73</v>
      </c>
      <c r="K2653" s="9">
        <v>56.67</v>
      </c>
      <c r="L2653" s="9">
        <f>tbl_salesdata[[#This Row],[Units Sold]]*tbl_salesdata[[#This Row],[Unit Cost]]</f>
        <v>168649.92</v>
      </c>
      <c r="M2653" s="9">
        <f>tbl_salesdata[[#This Row],[Units Sold]]*tbl_salesdata[[#This Row],[Unit Price]]</f>
        <v>243228.48</v>
      </c>
      <c r="N2653" s="9">
        <f>tbl_salesdata[[#This Row],[Total Sales]]-tbl_salesdata[[#This Row],[Total Cost]]</f>
        <v>74578.559999999998</v>
      </c>
      <c r="O2653">
        <f>tbl_salesdata[[#This Row],[Ship Date]]-tbl_salesdata[[#This Row],[Order Date]]</f>
        <v>18</v>
      </c>
      <c r="P2653">
        <f>WEEKDAY(tbl_salesdata[[#This Row],[Order Date]],2)</f>
        <v>2</v>
      </c>
      <c r="Q2653" t="str">
        <f>TEXT(tbl_salesdata[[#This Row],[Order Date]],"dddd")</f>
        <v>Tuesday</v>
      </c>
      <c r="R2653" t="str">
        <f>IF(tbl_salesdata[[#This Row],[Weekdaynum]]&gt;5,"Yes","No")</f>
        <v>No</v>
      </c>
    </row>
    <row r="2654" spans="1:18" hidden="1" x14ac:dyDescent="0.35">
      <c r="A2654">
        <v>327604424</v>
      </c>
      <c r="B2654" s="3">
        <v>43576</v>
      </c>
      <c r="C2654" s="3">
        <v>43577</v>
      </c>
      <c r="D2654" t="s">
        <v>145</v>
      </c>
      <c r="E2654" t="s">
        <v>21</v>
      </c>
      <c r="F2654" t="s">
        <v>22</v>
      </c>
      <c r="G2654" t="s">
        <v>14</v>
      </c>
      <c r="H2654" t="s">
        <v>26</v>
      </c>
      <c r="I2654" s="9">
        <v>4284</v>
      </c>
      <c r="J2654" s="9">
        <v>47.45</v>
      </c>
      <c r="K2654" s="9">
        <v>31.79</v>
      </c>
      <c r="L2654" s="9">
        <f>tbl_salesdata[[#This Row],[Units Sold]]*tbl_salesdata[[#This Row],[Unit Cost]]</f>
        <v>136188.35999999999</v>
      </c>
      <c r="M2654" s="9">
        <f>tbl_salesdata[[#This Row],[Units Sold]]*tbl_salesdata[[#This Row],[Unit Price]]</f>
        <v>203275.80000000002</v>
      </c>
      <c r="N2654" s="9">
        <f>tbl_salesdata[[#This Row],[Total Sales]]-tbl_salesdata[[#This Row],[Total Cost]]</f>
        <v>67087.440000000031</v>
      </c>
      <c r="O2654">
        <f>tbl_salesdata[[#This Row],[Ship Date]]-tbl_salesdata[[#This Row],[Order Date]]</f>
        <v>1</v>
      </c>
      <c r="P2654">
        <f>WEEKDAY(tbl_salesdata[[#This Row],[Order Date]],2)</f>
        <v>7</v>
      </c>
      <c r="Q2654" t="str">
        <f>TEXT(tbl_salesdata[[#This Row],[Order Date]],"dddd")</f>
        <v>Sunday</v>
      </c>
      <c r="R2654" t="str">
        <f>IF(tbl_salesdata[[#This Row],[Weekdaynum]]&gt;5,"Yes","No")</f>
        <v>Yes</v>
      </c>
    </row>
    <row r="2655" spans="1:18" hidden="1" x14ac:dyDescent="0.35">
      <c r="A2655">
        <v>219451320</v>
      </c>
      <c r="B2655" s="3">
        <v>43269</v>
      </c>
      <c r="C2655" s="3">
        <v>43283</v>
      </c>
      <c r="D2655" t="s">
        <v>100</v>
      </c>
      <c r="E2655" t="s">
        <v>21</v>
      </c>
      <c r="F2655" t="s">
        <v>47</v>
      </c>
      <c r="G2655" t="s">
        <v>18</v>
      </c>
      <c r="H2655" t="s">
        <v>15</v>
      </c>
      <c r="I2655" s="9">
        <v>9377</v>
      </c>
      <c r="J2655" s="9">
        <v>421.89</v>
      </c>
      <c r="K2655" s="9">
        <v>364.69</v>
      </c>
      <c r="L2655" s="9">
        <f>tbl_salesdata[[#This Row],[Units Sold]]*tbl_salesdata[[#This Row],[Unit Cost]]</f>
        <v>3419698.13</v>
      </c>
      <c r="M2655" s="9">
        <f>tbl_salesdata[[#This Row],[Units Sold]]*tbl_salesdata[[#This Row],[Unit Price]]</f>
        <v>3956062.53</v>
      </c>
      <c r="N2655" s="9">
        <f>tbl_salesdata[[#This Row],[Total Sales]]-tbl_salesdata[[#This Row],[Total Cost]]</f>
        <v>536364.39999999991</v>
      </c>
      <c r="O2655">
        <f>tbl_salesdata[[#This Row],[Ship Date]]-tbl_salesdata[[#This Row],[Order Date]]</f>
        <v>14</v>
      </c>
      <c r="P2655">
        <f>WEEKDAY(tbl_salesdata[[#This Row],[Order Date]],2)</f>
        <v>1</v>
      </c>
      <c r="Q2655" t="str">
        <f>TEXT(tbl_salesdata[[#This Row],[Order Date]],"dddd")</f>
        <v>Monday</v>
      </c>
      <c r="R2655" t="str">
        <f>IF(tbl_salesdata[[#This Row],[Weekdaynum]]&gt;5,"Yes","No")</f>
        <v>No</v>
      </c>
    </row>
    <row r="2656" spans="1:18" hidden="1" x14ac:dyDescent="0.35">
      <c r="A2656">
        <v>575758969</v>
      </c>
      <c r="B2656" s="3">
        <v>44270</v>
      </c>
      <c r="C2656" s="3">
        <v>44289</v>
      </c>
      <c r="D2656" t="s">
        <v>165</v>
      </c>
      <c r="E2656" t="s">
        <v>21</v>
      </c>
      <c r="F2656" t="s">
        <v>30</v>
      </c>
      <c r="G2656" t="s">
        <v>14</v>
      </c>
      <c r="H2656" t="s">
        <v>34</v>
      </c>
      <c r="I2656" s="9">
        <v>8729</v>
      </c>
      <c r="J2656" s="9">
        <v>81.73</v>
      </c>
      <c r="K2656" s="9">
        <v>56.67</v>
      </c>
      <c r="L2656" s="9">
        <f>tbl_salesdata[[#This Row],[Units Sold]]*tbl_salesdata[[#This Row],[Unit Cost]]</f>
        <v>494672.43</v>
      </c>
      <c r="M2656" s="9">
        <f>tbl_salesdata[[#This Row],[Units Sold]]*tbl_salesdata[[#This Row],[Unit Price]]</f>
        <v>713421.17</v>
      </c>
      <c r="N2656" s="9">
        <f>tbl_salesdata[[#This Row],[Total Sales]]-tbl_salesdata[[#This Row],[Total Cost]]</f>
        <v>218748.74000000005</v>
      </c>
      <c r="O2656">
        <f>tbl_salesdata[[#This Row],[Ship Date]]-tbl_salesdata[[#This Row],[Order Date]]</f>
        <v>19</v>
      </c>
      <c r="P2656">
        <f>WEEKDAY(tbl_salesdata[[#This Row],[Order Date]],2)</f>
        <v>1</v>
      </c>
      <c r="Q2656" t="str">
        <f>TEXT(tbl_salesdata[[#This Row],[Order Date]],"dddd")</f>
        <v>Monday</v>
      </c>
      <c r="R2656" t="str">
        <f>IF(tbl_salesdata[[#This Row],[Weekdaynum]]&gt;5,"Yes","No")</f>
        <v>No</v>
      </c>
    </row>
    <row r="2657" spans="1:18" x14ac:dyDescent="0.35">
      <c r="A2657">
        <v>802094066</v>
      </c>
      <c r="B2657" s="3">
        <v>44870</v>
      </c>
      <c r="C2657" s="3">
        <v>44883</v>
      </c>
      <c r="D2657" t="s">
        <v>194</v>
      </c>
      <c r="E2657" t="s">
        <v>32</v>
      </c>
      <c r="F2657" t="s">
        <v>33</v>
      </c>
      <c r="G2657" t="s">
        <v>14</v>
      </c>
      <c r="H2657" t="s">
        <v>15</v>
      </c>
      <c r="I2657" s="9">
        <v>6313</v>
      </c>
      <c r="J2657" s="9">
        <v>109.28</v>
      </c>
      <c r="K2657" s="9">
        <v>35.840000000000003</v>
      </c>
      <c r="L2657" s="9">
        <f>tbl_salesdata[[#This Row],[Units Sold]]*tbl_salesdata[[#This Row],[Unit Cost]]</f>
        <v>226257.92000000001</v>
      </c>
      <c r="M2657" s="9">
        <f>tbl_salesdata[[#This Row],[Units Sold]]*tbl_salesdata[[#This Row],[Unit Price]]</f>
        <v>689884.64</v>
      </c>
      <c r="N2657" s="9">
        <f>tbl_salesdata[[#This Row],[Total Sales]]-tbl_salesdata[[#This Row],[Total Cost]]</f>
        <v>463626.72</v>
      </c>
      <c r="O2657">
        <f>tbl_salesdata[[#This Row],[Ship Date]]-tbl_salesdata[[#This Row],[Order Date]]</f>
        <v>13</v>
      </c>
      <c r="P2657">
        <f>WEEKDAY(tbl_salesdata[[#This Row],[Order Date]],2)</f>
        <v>6</v>
      </c>
      <c r="Q2657" t="str">
        <f>TEXT(tbl_salesdata[[#This Row],[Order Date]],"dddd")</f>
        <v>Saturday</v>
      </c>
      <c r="R2657" t="str">
        <f>IF(tbl_salesdata[[#This Row],[Weekdaynum]]&gt;5,"Yes","No")</f>
        <v>Yes</v>
      </c>
    </row>
    <row r="2658" spans="1:18" hidden="1" x14ac:dyDescent="0.35">
      <c r="A2658">
        <v>602264344</v>
      </c>
      <c r="B2658" s="3">
        <v>43438</v>
      </c>
      <c r="C2658" s="3">
        <v>43446</v>
      </c>
      <c r="D2658" t="s">
        <v>117</v>
      </c>
      <c r="E2658" t="s">
        <v>21</v>
      </c>
      <c r="F2658" t="s">
        <v>40</v>
      </c>
      <c r="G2658" t="s">
        <v>18</v>
      </c>
      <c r="H2658" t="s">
        <v>34</v>
      </c>
      <c r="I2658" s="9">
        <v>2258</v>
      </c>
      <c r="J2658" s="9">
        <v>651.21</v>
      </c>
      <c r="K2658" s="9">
        <v>524.96</v>
      </c>
      <c r="L2658" s="9">
        <f>tbl_salesdata[[#This Row],[Units Sold]]*tbl_salesdata[[#This Row],[Unit Cost]]</f>
        <v>1185359.6800000002</v>
      </c>
      <c r="M2658" s="9">
        <f>tbl_salesdata[[#This Row],[Units Sold]]*tbl_salesdata[[#This Row],[Unit Price]]</f>
        <v>1470432.1800000002</v>
      </c>
      <c r="N2658" s="9">
        <f>tbl_salesdata[[#This Row],[Total Sales]]-tbl_salesdata[[#This Row],[Total Cost]]</f>
        <v>285072.5</v>
      </c>
      <c r="O2658">
        <f>tbl_salesdata[[#This Row],[Ship Date]]-tbl_salesdata[[#This Row],[Order Date]]</f>
        <v>8</v>
      </c>
      <c r="P2658">
        <f>WEEKDAY(tbl_salesdata[[#This Row],[Order Date]],2)</f>
        <v>2</v>
      </c>
      <c r="Q2658" t="str">
        <f>TEXT(tbl_salesdata[[#This Row],[Order Date]],"dddd")</f>
        <v>Tuesday</v>
      </c>
      <c r="R2658" t="str">
        <f>IF(tbl_salesdata[[#This Row],[Weekdaynum]]&gt;5,"Yes","No")</f>
        <v>No</v>
      </c>
    </row>
    <row r="2659" spans="1:18" hidden="1" x14ac:dyDescent="0.35">
      <c r="A2659">
        <v>533497226</v>
      </c>
      <c r="B2659" s="3">
        <v>43686</v>
      </c>
      <c r="C2659" s="3">
        <v>43707</v>
      </c>
      <c r="D2659" t="s">
        <v>139</v>
      </c>
      <c r="E2659" t="s">
        <v>51</v>
      </c>
      <c r="F2659" t="s">
        <v>17</v>
      </c>
      <c r="G2659" t="s">
        <v>14</v>
      </c>
      <c r="H2659" t="s">
        <v>34</v>
      </c>
      <c r="I2659" s="9">
        <v>2539</v>
      </c>
      <c r="J2659" s="9">
        <v>152.58000000000001</v>
      </c>
      <c r="K2659" s="9">
        <v>97.44</v>
      </c>
      <c r="L2659" s="9">
        <f>tbl_salesdata[[#This Row],[Units Sold]]*tbl_salesdata[[#This Row],[Unit Cost]]</f>
        <v>247400.16</v>
      </c>
      <c r="M2659" s="9">
        <f>tbl_salesdata[[#This Row],[Units Sold]]*tbl_salesdata[[#This Row],[Unit Price]]</f>
        <v>387400.62000000005</v>
      </c>
      <c r="N2659" s="9">
        <f>tbl_salesdata[[#This Row],[Total Sales]]-tbl_salesdata[[#This Row],[Total Cost]]</f>
        <v>140000.46000000005</v>
      </c>
      <c r="O2659">
        <f>tbl_salesdata[[#This Row],[Ship Date]]-tbl_salesdata[[#This Row],[Order Date]]</f>
        <v>21</v>
      </c>
      <c r="P2659">
        <f>WEEKDAY(tbl_salesdata[[#This Row],[Order Date]],2)</f>
        <v>5</v>
      </c>
      <c r="Q2659" t="str">
        <f>TEXT(tbl_salesdata[[#This Row],[Order Date]],"dddd")</f>
        <v>Friday</v>
      </c>
      <c r="R2659" t="str">
        <f>IF(tbl_salesdata[[#This Row],[Weekdaynum]]&gt;5,"Yes","No")</f>
        <v>No</v>
      </c>
    </row>
    <row r="2660" spans="1:18" hidden="1" x14ac:dyDescent="0.35">
      <c r="A2660">
        <v>551261174</v>
      </c>
      <c r="B2660" s="3">
        <v>43822</v>
      </c>
      <c r="C2660" s="3">
        <v>43826</v>
      </c>
      <c r="D2660" t="s">
        <v>84</v>
      </c>
      <c r="E2660" t="s">
        <v>24</v>
      </c>
      <c r="F2660" t="s">
        <v>42</v>
      </c>
      <c r="G2660" t="s">
        <v>14</v>
      </c>
      <c r="H2660" t="s">
        <v>15</v>
      </c>
      <c r="I2660" s="9">
        <v>9287</v>
      </c>
      <c r="J2660" s="9">
        <v>437.2</v>
      </c>
      <c r="K2660" s="9">
        <v>263.33</v>
      </c>
      <c r="L2660" s="9">
        <f>tbl_salesdata[[#This Row],[Units Sold]]*tbl_salesdata[[#This Row],[Unit Cost]]</f>
        <v>2445545.71</v>
      </c>
      <c r="M2660" s="9">
        <f>tbl_salesdata[[#This Row],[Units Sold]]*tbl_salesdata[[#This Row],[Unit Price]]</f>
        <v>4060276.4</v>
      </c>
      <c r="N2660" s="9">
        <f>tbl_salesdata[[#This Row],[Total Sales]]-tbl_salesdata[[#This Row],[Total Cost]]</f>
        <v>1614730.69</v>
      </c>
      <c r="O2660">
        <f>tbl_salesdata[[#This Row],[Ship Date]]-tbl_salesdata[[#This Row],[Order Date]]</f>
        <v>4</v>
      </c>
      <c r="P2660">
        <f>WEEKDAY(tbl_salesdata[[#This Row],[Order Date]],2)</f>
        <v>1</v>
      </c>
      <c r="Q2660" t="str">
        <f>TEXT(tbl_salesdata[[#This Row],[Order Date]],"dddd")</f>
        <v>Monday</v>
      </c>
      <c r="R2660" t="str">
        <f>IF(tbl_salesdata[[#This Row],[Weekdaynum]]&gt;5,"Yes","No")</f>
        <v>No</v>
      </c>
    </row>
    <row r="2661" spans="1:18" hidden="1" x14ac:dyDescent="0.35">
      <c r="A2661">
        <v>511855018</v>
      </c>
      <c r="B2661" s="3">
        <v>44070</v>
      </c>
      <c r="C2661" s="3">
        <v>44073</v>
      </c>
      <c r="D2661" t="s">
        <v>180</v>
      </c>
      <c r="E2661" t="s">
        <v>24</v>
      </c>
      <c r="F2661" t="s">
        <v>30</v>
      </c>
      <c r="G2661" t="s">
        <v>18</v>
      </c>
      <c r="H2661" t="s">
        <v>15</v>
      </c>
      <c r="I2661" s="9">
        <v>8129</v>
      </c>
      <c r="J2661" s="9">
        <v>81.73</v>
      </c>
      <c r="K2661" s="9">
        <v>56.67</v>
      </c>
      <c r="L2661" s="9">
        <f>tbl_salesdata[[#This Row],[Units Sold]]*tbl_salesdata[[#This Row],[Unit Cost]]</f>
        <v>460670.43</v>
      </c>
      <c r="M2661" s="9">
        <f>tbl_salesdata[[#This Row],[Units Sold]]*tbl_salesdata[[#This Row],[Unit Price]]</f>
        <v>664383.17000000004</v>
      </c>
      <c r="N2661" s="9">
        <f>tbl_salesdata[[#This Row],[Total Sales]]-tbl_salesdata[[#This Row],[Total Cost]]</f>
        <v>203712.74000000005</v>
      </c>
      <c r="O2661">
        <f>tbl_salesdata[[#This Row],[Ship Date]]-tbl_salesdata[[#This Row],[Order Date]]</f>
        <v>3</v>
      </c>
      <c r="P2661">
        <f>WEEKDAY(tbl_salesdata[[#This Row],[Order Date]],2)</f>
        <v>4</v>
      </c>
      <c r="Q2661" t="str">
        <f>TEXT(tbl_salesdata[[#This Row],[Order Date]],"dddd")</f>
        <v>Thursday</v>
      </c>
      <c r="R2661" t="str">
        <f>IF(tbl_salesdata[[#This Row],[Weekdaynum]]&gt;5,"Yes","No")</f>
        <v>No</v>
      </c>
    </row>
    <row r="2662" spans="1:18" hidden="1" x14ac:dyDescent="0.35">
      <c r="A2662">
        <v>791890084</v>
      </c>
      <c r="B2662" s="3">
        <v>43426</v>
      </c>
      <c r="C2662" s="3">
        <v>43430</v>
      </c>
      <c r="D2662" t="s">
        <v>79</v>
      </c>
      <c r="E2662" t="s">
        <v>21</v>
      </c>
      <c r="F2662" t="s">
        <v>25</v>
      </c>
      <c r="G2662" t="s">
        <v>18</v>
      </c>
      <c r="H2662" t="s">
        <v>34</v>
      </c>
      <c r="I2662" s="9">
        <v>6728</v>
      </c>
      <c r="J2662" s="9">
        <v>205.7</v>
      </c>
      <c r="K2662" s="9">
        <v>117.11</v>
      </c>
      <c r="L2662" s="9">
        <f>tbl_salesdata[[#This Row],[Units Sold]]*tbl_salesdata[[#This Row],[Unit Cost]]</f>
        <v>787916.08</v>
      </c>
      <c r="M2662" s="9">
        <f>tbl_salesdata[[#This Row],[Units Sold]]*tbl_salesdata[[#This Row],[Unit Price]]</f>
        <v>1383949.5999999999</v>
      </c>
      <c r="N2662" s="9">
        <f>tbl_salesdata[[#This Row],[Total Sales]]-tbl_salesdata[[#This Row],[Total Cost]]</f>
        <v>596033.5199999999</v>
      </c>
      <c r="O2662">
        <f>tbl_salesdata[[#This Row],[Ship Date]]-tbl_salesdata[[#This Row],[Order Date]]</f>
        <v>4</v>
      </c>
      <c r="P2662">
        <f>WEEKDAY(tbl_salesdata[[#This Row],[Order Date]],2)</f>
        <v>4</v>
      </c>
      <c r="Q2662" t="str">
        <f>TEXT(tbl_salesdata[[#This Row],[Order Date]],"dddd")</f>
        <v>Thursday</v>
      </c>
      <c r="R2662" t="str">
        <f>IF(tbl_salesdata[[#This Row],[Weekdaynum]]&gt;5,"Yes","No")</f>
        <v>No</v>
      </c>
    </row>
    <row r="2663" spans="1:18" hidden="1" x14ac:dyDescent="0.35">
      <c r="A2663">
        <v>938290202</v>
      </c>
      <c r="B2663" s="3">
        <v>42242</v>
      </c>
      <c r="C2663" s="3">
        <v>42248</v>
      </c>
      <c r="D2663" t="s">
        <v>141</v>
      </c>
      <c r="E2663" t="s">
        <v>38</v>
      </c>
      <c r="F2663" t="s">
        <v>17</v>
      </c>
      <c r="G2663" t="s">
        <v>18</v>
      </c>
      <c r="H2663" t="s">
        <v>26</v>
      </c>
      <c r="I2663" s="9">
        <v>9777</v>
      </c>
      <c r="J2663" s="9">
        <v>152.58000000000001</v>
      </c>
      <c r="K2663" s="9">
        <v>97.44</v>
      </c>
      <c r="L2663" s="9">
        <f>tbl_salesdata[[#This Row],[Units Sold]]*tbl_salesdata[[#This Row],[Unit Cost]]</f>
        <v>952670.88</v>
      </c>
      <c r="M2663" s="9">
        <f>tbl_salesdata[[#This Row],[Units Sold]]*tbl_salesdata[[#This Row],[Unit Price]]</f>
        <v>1491774.6600000001</v>
      </c>
      <c r="N2663" s="9">
        <f>tbl_salesdata[[#This Row],[Total Sales]]-tbl_salesdata[[#This Row],[Total Cost]]</f>
        <v>539103.78000000014</v>
      </c>
      <c r="O2663">
        <f>tbl_salesdata[[#This Row],[Ship Date]]-tbl_salesdata[[#This Row],[Order Date]]</f>
        <v>6</v>
      </c>
      <c r="P2663">
        <f>WEEKDAY(tbl_salesdata[[#This Row],[Order Date]],2)</f>
        <v>3</v>
      </c>
      <c r="Q2663" t="str">
        <f>TEXT(tbl_salesdata[[#This Row],[Order Date]],"dddd")</f>
        <v>Wednesday</v>
      </c>
      <c r="R2663" t="str">
        <f>IF(tbl_salesdata[[#This Row],[Weekdaynum]]&gt;5,"Yes","No")</f>
        <v>No</v>
      </c>
    </row>
    <row r="2664" spans="1:18" hidden="1" x14ac:dyDescent="0.35">
      <c r="A2664">
        <v>118291699</v>
      </c>
      <c r="B2664" s="3">
        <v>44910</v>
      </c>
      <c r="C2664" s="3">
        <v>44916</v>
      </c>
      <c r="D2664" t="s">
        <v>192</v>
      </c>
      <c r="E2664" t="s">
        <v>32</v>
      </c>
      <c r="F2664" t="s">
        <v>47</v>
      </c>
      <c r="G2664" t="s">
        <v>18</v>
      </c>
      <c r="H2664" t="s">
        <v>15</v>
      </c>
      <c r="I2664" s="9">
        <v>3997</v>
      </c>
      <c r="J2664" s="9">
        <v>421.89</v>
      </c>
      <c r="K2664" s="9">
        <v>364.69</v>
      </c>
      <c r="L2664" s="9">
        <f>tbl_salesdata[[#This Row],[Units Sold]]*tbl_salesdata[[#This Row],[Unit Cost]]</f>
        <v>1457665.93</v>
      </c>
      <c r="M2664" s="9">
        <f>tbl_salesdata[[#This Row],[Units Sold]]*tbl_salesdata[[#This Row],[Unit Price]]</f>
        <v>1686294.3299999998</v>
      </c>
      <c r="N2664" s="9">
        <f>tbl_salesdata[[#This Row],[Total Sales]]-tbl_salesdata[[#This Row],[Total Cost]]</f>
        <v>228628.39999999991</v>
      </c>
      <c r="O2664">
        <f>tbl_salesdata[[#This Row],[Ship Date]]-tbl_salesdata[[#This Row],[Order Date]]</f>
        <v>6</v>
      </c>
      <c r="P2664">
        <f>WEEKDAY(tbl_salesdata[[#This Row],[Order Date]],2)</f>
        <v>4</v>
      </c>
      <c r="Q2664" t="str">
        <f>TEXT(tbl_salesdata[[#This Row],[Order Date]],"dddd")</f>
        <v>Thursday</v>
      </c>
      <c r="R2664" t="str">
        <f>IF(tbl_salesdata[[#This Row],[Weekdaynum]]&gt;5,"Yes","No")</f>
        <v>No</v>
      </c>
    </row>
    <row r="2665" spans="1:18" hidden="1" x14ac:dyDescent="0.35">
      <c r="A2665">
        <v>269443404</v>
      </c>
      <c r="B2665" s="3">
        <v>42673</v>
      </c>
      <c r="C2665" s="3">
        <v>42683</v>
      </c>
      <c r="D2665" t="s">
        <v>206</v>
      </c>
      <c r="E2665" t="s">
        <v>24</v>
      </c>
      <c r="F2665" t="s">
        <v>42</v>
      </c>
      <c r="G2665" t="s">
        <v>14</v>
      </c>
      <c r="H2665" t="s">
        <v>15</v>
      </c>
      <c r="I2665" s="9">
        <v>3146</v>
      </c>
      <c r="J2665" s="9">
        <v>437.2</v>
      </c>
      <c r="K2665" s="9">
        <v>263.33</v>
      </c>
      <c r="L2665" s="9">
        <f>tbl_salesdata[[#This Row],[Units Sold]]*tbl_salesdata[[#This Row],[Unit Cost]]</f>
        <v>828436.17999999993</v>
      </c>
      <c r="M2665" s="9">
        <f>tbl_salesdata[[#This Row],[Units Sold]]*tbl_salesdata[[#This Row],[Unit Price]]</f>
        <v>1375431.2</v>
      </c>
      <c r="N2665" s="9">
        <f>tbl_salesdata[[#This Row],[Total Sales]]-tbl_salesdata[[#This Row],[Total Cost]]</f>
        <v>546995.02</v>
      </c>
      <c r="O2665">
        <f>tbl_salesdata[[#This Row],[Ship Date]]-tbl_salesdata[[#This Row],[Order Date]]</f>
        <v>10</v>
      </c>
      <c r="P2665">
        <f>WEEKDAY(tbl_salesdata[[#This Row],[Order Date]],2)</f>
        <v>7</v>
      </c>
      <c r="Q2665" t="str">
        <f>TEXT(tbl_salesdata[[#This Row],[Order Date]],"dddd")</f>
        <v>Sunday</v>
      </c>
      <c r="R2665" t="str">
        <f>IF(tbl_salesdata[[#This Row],[Weekdaynum]]&gt;5,"Yes","No")</f>
        <v>Yes</v>
      </c>
    </row>
    <row r="2666" spans="1:18" hidden="1" x14ac:dyDescent="0.35">
      <c r="A2666">
        <v>249606645</v>
      </c>
      <c r="B2666" s="3">
        <v>44011</v>
      </c>
      <c r="C2666" s="3">
        <v>44030</v>
      </c>
      <c r="D2666" t="s">
        <v>113</v>
      </c>
      <c r="E2666" t="s">
        <v>21</v>
      </c>
      <c r="F2666" t="s">
        <v>56</v>
      </c>
      <c r="G2666" t="s">
        <v>18</v>
      </c>
      <c r="H2666" t="s">
        <v>19</v>
      </c>
      <c r="I2666" s="9">
        <v>3008</v>
      </c>
      <c r="J2666" s="9">
        <v>9.33</v>
      </c>
      <c r="K2666" s="9">
        <v>6.92</v>
      </c>
      <c r="L2666" s="9">
        <f>tbl_salesdata[[#This Row],[Units Sold]]*tbl_salesdata[[#This Row],[Unit Cost]]</f>
        <v>20815.36</v>
      </c>
      <c r="M2666" s="9">
        <f>tbl_salesdata[[#This Row],[Units Sold]]*tbl_salesdata[[#This Row],[Unit Price]]</f>
        <v>28064.639999999999</v>
      </c>
      <c r="N2666" s="9">
        <f>tbl_salesdata[[#This Row],[Total Sales]]-tbl_salesdata[[#This Row],[Total Cost]]</f>
        <v>7249.2799999999988</v>
      </c>
      <c r="O2666">
        <f>tbl_salesdata[[#This Row],[Ship Date]]-tbl_salesdata[[#This Row],[Order Date]]</f>
        <v>19</v>
      </c>
      <c r="P2666">
        <f>WEEKDAY(tbl_salesdata[[#This Row],[Order Date]],2)</f>
        <v>1</v>
      </c>
      <c r="Q2666" t="str">
        <f>TEXT(tbl_salesdata[[#This Row],[Order Date]],"dddd")</f>
        <v>Monday</v>
      </c>
      <c r="R2666" t="str">
        <f>IF(tbl_salesdata[[#This Row],[Weekdaynum]]&gt;5,"Yes","No")</f>
        <v>No</v>
      </c>
    </row>
    <row r="2667" spans="1:18" hidden="1" x14ac:dyDescent="0.35">
      <c r="A2667">
        <v>786955249</v>
      </c>
      <c r="B2667" s="3">
        <v>43945</v>
      </c>
      <c r="C2667" s="3">
        <v>43966</v>
      </c>
      <c r="D2667" t="s">
        <v>65</v>
      </c>
      <c r="E2667" t="s">
        <v>32</v>
      </c>
      <c r="F2667" t="s">
        <v>33</v>
      </c>
      <c r="G2667" t="s">
        <v>18</v>
      </c>
      <c r="H2667" t="s">
        <v>26</v>
      </c>
      <c r="I2667" s="9">
        <v>6401</v>
      </c>
      <c r="J2667" s="9">
        <v>109.28</v>
      </c>
      <c r="K2667" s="9">
        <v>35.840000000000003</v>
      </c>
      <c r="L2667" s="9">
        <f>tbl_salesdata[[#This Row],[Units Sold]]*tbl_salesdata[[#This Row],[Unit Cost]]</f>
        <v>229411.84000000003</v>
      </c>
      <c r="M2667" s="9">
        <f>tbl_salesdata[[#This Row],[Units Sold]]*tbl_salesdata[[#This Row],[Unit Price]]</f>
        <v>699501.28</v>
      </c>
      <c r="N2667" s="9">
        <f>tbl_salesdata[[#This Row],[Total Sales]]-tbl_salesdata[[#This Row],[Total Cost]]</f>
        <v>470089.44</v>
      </c>
      <c r="O2667">
        <f>tbl_salesdata[[#This Row],[Ship Date]]-tbl_salesdata[[#This Row],[Order Date]]</f>
        <v>21</v>
      </c>
      <c r="P2667">
        <f>WEEKDAY(tbl_salesdata[[#This Row],[Order Date]],2)</f>
        <v>5</v>
      </c>
      <c r="Q2667" t="str">
        <f>TEXT(tbl_salesdata[[#This Row],[Order Date]],"dddd")</f>
        <v>Friday</v>
      </c>
      <c r="R2667" t="str">
        <f>IF(tbl_salesdata[[#This Row],[Weekdaynum]]&gt;5,"Yes","No")</f>
        <v>No</v>
      </c>
    </row>
    <row r="2668" spans="1:18" hidden="1" x14ac:dyDescent="0.35">
      <c r="A2668">
        <v>429975545</v>
      </c>
      <c r="B2668" s="3">
        <v>42580</v>
      </c>
      <c r="C2668" s="3">
        <v>42586</v>
      </c>
      <c r="D2668" t="s">
        <v>46</v>
      </c>
      <c r="E2668" t="s">
        <v>29</v>
      </c>
      <c r="F2668" t="s">
        <v>13</v>
      </c>
      <c r="G2668" t="s">
        <v>14</v>
      </c>
      <c r="H2668" t="s">
        <v>26</v>
      </c>
      <c r="I2668" s="9">
        <v>8174</v>
      </c>
      <c r="J2668" s="9">
        <v>255.28</v>
      </c>
      <c r="K2668" s="9">
        <v>159.41999999999999</v>
      </c>
      <c r="L2668" s="9">
        <f>tbl_salesdata[[#This Row],[Units Sold]]*tbl_salesdata[[#This Row],[Unit Cost]]</f>
        <v>1303099.0799999998</v>
      </c>
      <c r="M2668" s="9">
        <f>tbl_salesdata[[#This Row],[Units Sold]]*tbl_salesdata[[#This Row],[Unit Price]]</f>
        <v>2086658.72</v>
      </c>
      <c r="N2668" s="9">
        <f>tbl_salesdata[[#This Row],[Total Sales]]-tbl_salesdata[[#This Row],[Total Cost]]</f>
        <v>783559.64000000013</v>
      </c>
      <c r="O2668">
        <f>tbl_salesdata[[#This Row],[Ship Date]]-tbl_salesdata[[#This Row],[Order Date]]</f>
        <v>6</v>
      </c>
      <c r="P2668">
        <f>WEEKDAY(tbl_salesdata[[#This Row],[Order Date]],2)</f>
        <v>5</v>
      </c>
      <c r="Q2668" t="str">
        <f>TEXT(tbl_salesdata[[#This Row],[Order Date]],"dddd")</f>
        <v>Friday</v>
      </c>
      <c r="R2668" t="str">
        <f>IF(tbl_salesdata[[#This Row],[Weekdaynum]]&gt;5,"Yes","No")</f>
        <v>No</v>
      </c>
    </row>
    <row r="2669" spans="1:18" hidden="1" x14ac:dyDescent="0.35">
      <c r="A2669">
        <v>497466361</v>
      </c>
      <c r="B2669" s="3">
        <v>42102</v>
      </c>
      <c r="C2669" s="3">
        <v>42107</v>
      </c>
      <c r="D2669" t="s">
        <v>79</v>
      </c>
      <c r="E2669" t="s">
        <v>21</v>
      </c>
      <c r="F2669" t="s">
        <v>76</v>
      </c>
      <c r="G2669" t="s">
        <v>18</v>
      </c>
      <c r="H2669" t="s">
        <v>19</v>
      </c>
      <c r="I2669" s="9">
        <v>206</v>
      </c>
      <c r="J2669" s="9">
        <v>668.27</v>
      </c>
      <c r="K2669" s="9">
        <v>502.54</v>
      </c>
      <c r="L2669" s="9">
        <f>tbl_salesdata[[#This Row],[Units Sold]]*tbl_salesdata[[#This Row],[Unit Cost]]</f>
        <v>103523.24</v>
      </c>
      <c r="M2669" s="9">
        <f>tbl_salesdata[[#This Row],[Units Sold]]*tbl_salesdata[[#This Row],[Unit Price]]</f>
        <v>137663.62</v>
      </c>
      <c r="N2669" s="9">
        <f>tbl_salesdata[[#This Row],[Total Sales]]-tbl_salesdata[[#This Row],[Total Cost]]</f>
        <v>34140.37999999999</v>
      </c>
      <c r="O2669">
        <f>tbl_salesdata[[#This Row],[Ship Date]]-tbl_salesdata[[#This Row],[Order Date]]</f>
        <v>5</v>
      </c>
      <c r="P2669">
        <f>WEEKDAY(tbl_salesdata[[#This Row],[Order Date]],2)</f>
        <v>3</v>
      </c>
      <c r="Q2669" t="str">
        <f>TEXT(tbl_salesdata[[#This Row],[Order Date]],"dddd")</f>
        <v>Wednesday</v>
      </c>
      <c r="R2669" t="str">
        <f>IF(tbl_salesdata[[#This Row],[Weekdaynum]]&gt;5,"Yes","No")</f>
        <v>No</v>
      </c>
    </row>
    <row r="2670" spans="1:18" hidden="1" x14ac:dyDescent="0.35">
      <c r="A2670">
        <v>128539025</v>
      </c>
      <c r="B2670" s="3">
        <v>43317</v>
      </c>
      <c r="C2670" s="3">
        <v>43329</v>
      </c>
      <c r="D2670" t="s">
        <v>36</v>
      </c>
      <c r="E2670" t="s">
        <v>29</v>
      </c>
      <c r="F2670" t="s">
        <v>25</v>
      </c>
      <c r="G2670" t="s">
        <v>14</v>
      </c>
      <c r="H2670" t="s">
        <v>19</v>
      </c>
      <c r="I2670" s="9">
        <v>6409</v>
      </c>
      <c r="J2670" s="9">
        <v>205.7</v>
      </c>
      <c r="K2670" s="9">
        <v>117.11</v>
      </c>
      <c r="L2670" s="9">
        <f>tbl_salesdata[[#This Row],[Units Sold]]*tbl_salesdata[[#This Row],[Unit Cost]]</f>
        <v>750557.99</v>
      </c>
      <c r="M2670" s="9">
        <f>tbl_salesdata[[#This Row],[Units Sold]]*tbl_salesdata[[#This Row],[Unit Price]]</f>
        <v>1318331.2999999998</v>
      </c>
      <c r="N2670" s="9">
        <f>tbl_salesdata[[#This Row],[Total Sales]]-tbl_salesdata[[#This Row],[Total Cost]]</f>
        <v>567773.30999999982</v>
      </c>
      <c r="O2670">
        <f>tbl_salesdata[[#This Row],[Ship Date]]-tbl_salesdata[[#This Row],[Order Date]]</f>
        <v>12</v>
      </c>
      <c r="P2670">
        <f>WEEKDAY(tbl_salesdata[[#This Row],[Order Date]],2)</f>
        <v>7</v>
      </c>
      <c r="Q2670" t="str">
        <f>TEXT(tbl_salesdata[[#This Row],[Order Date]],"dddd")</f>
        <v>Sunday</v>
      </c>
      <c r="R2670" t="str">
        <f>IF(tbl_salesdata[[#This Row],[Weekdaynum]]&gt;5,"Yes","No")</f>
        <v>Yes</v>
      </c>
    </row>
    <row r="2671" spans="1:18" hidden="1" x14ac:dyDescent="0.35">
      <c r="A2671">
        <v>332617366</v>
      </c>
      <c r="B2671" s="3">
        <v>44728</v>
      </c>
      <c r="C2671" s="3">
        <v>44730</v>
      </c>
      <c r="D2671" t="s">
        <v>43</v>
      </c>
      <c r="E2671" t="s">
        <v>24</v>
      </c>
      <c r="F2671" t="s">
        <v>33</v>
      </c>
      <c r="G2671" t="s">
        <v>14</v>
      </c>
      <c r="H2671" t="s">
        <v>15</v>
      </c>
      <c r="I2671" s="9">
        <v>7725</v>
      </c>
      <c r="J2671" s="9">
        <v>109.28</v>
      </c>
      <c r="K2671" s="9">
        <v>35.840000000000003</v>
      </c>
      <c r="L2671" s="9">
        <f>tbl_salesdata[[#This Row],[Units Sold]]*tbl_salesdata[[#This Row],[Unit Cost]]</f>
        <v>276864</v>
      </c>
      <c r="M2671" s="9">
        <f>tbl_salesdata[[#This Row],[Units Sold]]*tbl_salesdata[[#This Row],[Unit Price]]</f>
        <v>844188</v>
      </c>
      <c r="N2671" s="9">
        <f>tbl_salesdata[[#This Row],[Total Sales]]-tbl_salesdata[[#This Row],[Total Cost]]</f>
        <v>567324</v>
      </c>
      <c r="O2671">
        <f>tbl_salesdata[[#This Row],[Ship Date]]-tbl_salesdata[[#This Row],[Order Date]]</f>
        <v>2</v>
      </c>
      <c r="P2671">
        <f>WEEKDAY(tbl_salesdata[[#This Row],[Order Date]],2)</f>
        <v>4</v>
      </c>
      <c r="Q2671" t="str">
        <f>TEXT(tbl_salesdata[[#This Row],[Order Date]],"dddd")</f>
        <v>Thursday</v>
      </c>
      <c r="R2671" t="str">
        <f>IF(tbl_salesdata[[#This Row],[Weekdaynum]]&gt;5,"Yes","No")</f>
        <v>No</v>
      </c>
    </row>
    <row r="2672" spans="1:18" hidden="1" x14ac:dyDescent="0.35">
      <c r="A2672">
        <v>839437711</v>
      </c>
      <c r="B2672" s="3">
        <v>43457</v>
      </c>
      <c r="C2672" s="3">
        <v>43466</v>
      </c>
      <c r="D2672" t="s">
        <v>204</v>
      </c>
      <c r="E2672" t="s">
        <v>21</v>
      </c>
      <c r="F2672" t="s">
        <v>33</v>
      </c>
      <c r="G2672" t="s">
        <v>18</v>
      </c>
      <c r="H2672" t="s">
        <v>26</v>
      </c>
      <c r="I2672" s="9">
        <v>7128</v>
      </c>
      <c r="J2672" s="9">
        <v>109.28</v>
      </c>
      <c r="K2672" s="9">
        <v>35.840000000000003</v>
      </c>
      <c r="L2672" s="9">
        <f>tbl_salesdata[[#This Row],[Units Sold]]*tbl_salesdata[[#This Row],[Unit Cost]]</f>
        <v>255467.52000000002</v>
      </c>
      <c r="M2672" s="9">
        <f>tbl_salesdata[[#This Row],[Units Sold]]*tbl_salesdata[[#This Row],[Unit Price]]</f>
        <v>778947.84</v>
      </c>
      <c r="N2672" s="9">
        <f>tbl_salesdata[[#This Row],[Total Sales]]-tbl_salesdata[[#This Row],[Total Cost]]</f>
        <v>523480.31999999995</v>
      </c>
      <c r="O2672">
        <f>tbl_salesdata[[#This Row],[Ship Date]]-tbl_salesdata[[#This Row],[Order Date]]</f>
        <v>9</v>
      </c>
      <c r="P2672">
        <f>WEEKDAY(tbl_salesdata[[#This Row],[Order Date]],2)</f>
        <v>7</v>
      </c>
      <c r="Q2672" t="str">
        <f>TEXT(tbl_salesdata[[#This Row],[Order Date]],"dddd")</f>
        <v>Sunday</v>
      </c>
      <c r="R2672" t="str">
        <f>IF(tbl_salesdata[[#This Row],[Weekdaynum]]&gt;5,"Yes","No")</f>
        <v>Yes</v>
      </c>
    </row>
    <row r="2673" spans="1:18" hidden="1" x14ac:dyDescent="0.35">
      <c r="A2673">
        <v>549048888</v>
      </c>
      <c r="B2673" s="3">
        <v>43404</v>
      </c>
      <c r="C2673" s="3">
        <v>43412</v>
      </c>
      <c r="D2673" t="s">
        <v>67</v>
      </c>
      <c r="E2673" t="s">
        <v>21</v>
      </c>
      <c r="F2673" t="s">
        <v>40</v>
      </c>
      <c r="G2673" t="s">
        <v>14</v>
      </c>
      <c r="H2673" t="s">
        <v>34</v>
      </c>
      <c r="I2673" s="9">
        <v>4622</v>
      </c>
      <c r="J2673" s="9">
        <v>651.21</v>
      </c>
      <c r="K2673" s="9">
        <v>524.96</v>
      </c>
      <c r="L2673" s="9">
        <f>tbl_salesdata[[#This Row],[Units Sold]]*tbl_salesdata[[#This Row],[Unit Cost]]</f>
        <v>2426365.12</v>
      </c>
      <c r="M2673" s="9">
        <f>tbl_salesdata[[#This Row],[Units Sold]]*tbl_salesdata[[#This Row],[Unit Price]]</f>
        <v>3009892.62</v>
      </c>
      <c r="N2673" s="9">
        <f>tbl_salesdata[[#This Row],[Total Sales]]-tbl_salesdata[[#This Row],[Total Cost]]</f>
        <v>583527.5</v>
      </c>
      <c r="O2673">
        <f>tbl_salesdata[[#This Row],[Ship Date]]-tbl_salesdata[[#This Row],[Order Date]]</f>
        <v>8</v>
      </c>
      <c r="P2673">
        <f>WEEKDAY(tbl_salesdata[[#This Row],[Order Date]],2)</f>
        <v>3</v>
      </c>
      <c r="Q2673" t="str">
        <f>TEXT(tbl_salesdata[[#This Row],[Order Date]],"dddd")</f>
        <v>Wednesday</v>
      </c>
      <c r="R2673" t="str">
        <f>IF(tbl_salesdata[[#This Row],[Weekdaynum]]&gt;5,"Yes","No")</f>
        <v>No</v>
      </c>
    </row>
    <row r="2674" spans="1:18" hidden="1" x14ac:dyDescent="0.35">
      <c r="A2674">
        <v>681812226</v>
      </c>
      <c r="B2674" s="3">
        <v>44162</v>
      </c>
      <c r="C2674" s="3">
        <v>44169</v>
      </c>
      <c r="D2674" t="s">
        <v>212</v>
      </c>
      <c r="E2674" t="s">
        <v>32</v>
      </c>
      <c r="F2674" t="s">
        <v>33</v>
      </c>
      <c r="G2674" t="s">
        <v>14</v>
      </c>
      <c r="H2674" t="s">
        <v>26</v>
      </c>
      <c r="I2674" s="9">
        <v>2244</v>
      </c>
      <c r="J2674" s="9">
        <v>109.28</v>
      </c>
      <c r="K2674" s="9">
        <v>35.840000000000003</v>
      </c>
      <c r="L2674" s="9">
        <f>tbl_salesdata[[#This Row],[Units Sold]]*tbl_salesdata[[#This Row],[Unit Cost]]</f>
        <v>80424.960000000006</v>
      </c>
      <c r="M2674" s="9">
        <f>tbl_salesdata[[#This Row],[Units Sold]]*tbl_salesdata[[#This Row],[Unit Price]]</f>
        <v>245224.32000000001</v>
      </c>
      <c r="N2674" s="9">
        <f>tbl_salesdata[[#This Row],[Total Sales]]-tbl_salesdata[[#This Row],[Total Cost]]</f>
        <v>164799.35999999999</v>
      </c>
      <c r="O2674">
        <f>tbl_salesdata[[#This Row],[Ship Date]]-tbl_salesdata[[#This Row],[Order Date]]</f>
        <v>7</v>
      </c>
      <c r="P2674">
        <f>WEEKDAY(tbl_salesdata[[#This Row],[Order Date]],2)</f>
        <v>5</v>
      </c>
      <c r="Q2674" t="str">
        <f>TEXT(tbl_salesdata[[#This Row],[Order Date]],"dddd")</f>
        <v>Friday</v>
      </c>
      <c r="R2674" t="str">
        <f>IF(tbl_salesdata[[#This Row],[Weekdaynum]]&gt;5,"Yes","No")</f>
        <v>No</v>
      </c>
    </row>
    <row r="2675" spans="1:18" hidden="1" x14ac:dyDescent="0.35">
      <c r="A2675">
        <v>728401553</v>
      </c>
      <c r="B2675" s="3">
        <v>42715</v>
      </c>
      <c r="C2675" s="3">
        <v>42722</v>
      </c>
      <c r="D2675" t="s">
        <v>37</v>
      </c>
      <c r="E2675" t="s">
        <v>38</v>
      </c>
      <c r="F2675" t="s">
        <v>13</v>
      </c>
      <c r="G2675" t="s">
        <v>18</v>
      </c>
      <c r="H2675" t="s">
        <v>19</v>
      </c>
      <c r="I2675" s="9">
        <v>9061</v>
      </c>
      <c r="J2675" s="9">
        <v>255.28</v>
      </c>
      <c r="K2675" s="9">
        <v>159.41999999999999</v>
      </c>
      <c r="L2675" s="9">
        <f>tbl_salesdata[[#This Row],[Units Sold]]*tbl_salesdata[[#This Row],[Unit Cost]]</f>
        <v>1444504.6199999999</v>
      </c>
      <c r="M2675" s="9">
        <f>tbl_salesdata[[#This Row],[Units Sold]]*tbl_salesdata[[#This Row],[Unit Price]]</f>
        <v>2313092.08</v>
      </c>
      <c r="N2675" s="9">
        <f>tbl_salesdata[[#This Row],[Total Sales]]-tbl_salesdata[[#This Row],[Total Cost]]</f>
        <v>868587.4600000002</v>
      </c>
      <c r="O2675">
        <f>tbl_salesdata[[#This Row],[Ship Date]]-tbl_salesdata[[#This Row],[Order Date]]</f>
        <v>7</v>
      </c>
      <c r="P2675">
        <f>WEEKDAY(tbl_salesdata[[#This Row],[Order Date]],2)</f>
        <v>7</v>
      </c>
      <c r="Q2675" t="str">
        <f>TEXT(tbl_salesdata[[#This Row],[Order Date]],"dddd")</f>
        <v>Sunday</v>
      </c>
      <c r="R2675" t="str">
        <f>IF(tbl_salesdata[[#This Row],[Weekdaynum]]&gt;5,"Yes","No")</f>
        <v>Yes</v>
      </c>
    </row>
    <row r="2676" spans="1:18" hidden="1" x14ac:dyDescent="0.35">
      <c r="A2676">
        <v>699803197</v>
      </c>
      <c r="B2676" s="3">
        <v>43475</v>
      </c>
      <c r="C2676" s="3">
        <v>43479</v>
      </c>
      <c r="D2676" t="s">
        <v>149</v>
      </c>
      <c r="E2676" t="s">
        <v>12</v>
      </c>
      <c r="F2676" t="s">
        <v>22</v>
      </c>
      <c r="G2676" t="s">
        <v>18</v>
      </c>
      <c r="H2676" t="s">
        <v>34</v>
      </c>
      <c r="I2676" s="9">
        <v>6172</v>
      </c>
      <c r="J2676" s="9">
        <v>47.45</v>
      </c>
      <c r="K2676" s="9">
        <v>31.79</v>
      </c>
      <c r="L2676" s="9">
        <f>tbl_salesdata[[#This Row],[Units Sold]]*tbl_salesdata[[#This Row],[Unit Cost]]</f>
        <v>196207.88</v>
      </c>
      <c r="M2676" s="9">
        <f>tbl_salesdata[[#This Row],[Units Sold]]*tbl_salesdata[[#This Row],[Unit Price]]</f>
        <v>292861.40000000002</v>
      </c>
      <c r="N2676" s="9">
        <f>tbl_salesdata[[#This Row],[Total Sales]]-tbl_salesdata[[#This Row],[Total Cost]]</f>
        <v>96653.520000000019</v>
      </c>
      <c r="O2676">
        <f>tbl_salesdata[[#This Row],[Ship Date]]-tbl_salesdata[[#This Row],[Order Date]]</f>
        <v>4</v>
      </c>
      <c r="P2676">
        <f>WEEKDAY(tbl_salesdata[[#This Row],[Order Date]],2)</f>
        <v>4</v>
      </c>
      <c r="Q2676" t="str">
        <f>TEXT(tbl_salesdata[[#This Row],[Order Date]],"dddd")</f>
        <v>Thursday</v>
      </c>
      <c r="R2676" t="str">
        <f>IF(tbl_salesdata[[#This Row],[Weekdaynum]]&gt;5,"Yes","No")</f>
        <v>No</v>
      </c>
    </row>
    <row r="2677" spans="1:18" hidden="1" x14ac:dyDescent="0.35">
      <c r="A2677">
        <v>677315986</v>
      </c>
      <c r="B2677" s="3">
        <v>43397</v>
      </c>
      <c r="C2677" s="3">
        <v>43398</v>
      </c>
      <c r="D2677" t="s">
        <v>37</v>
      </c>
      <c r="E2677" t="s">
        <v>38</v>
      </c>
      <c r="F2677" t="s">
        <v>30</v>
      </c>
      <c r="G2677" t="s">
        <v>14</v>
      </c>
      <c r="H2677" t="s">
        <v>34</v>
      </c>
      <c r="I2677" s="9">
        <v>1706</v>
      </c>
      <c r="J2677" s="9">
        <v>81.73</v>
      </c>
      <c r="K2677" s="9">
        <v>56.67</v>
      </c>
      <c r="L2677" s="9">
        <f>tbl_salesdata[[#This Row],[Units Sold]]*tbl_salesdata[[#This Row],[Unit Cost]]</f>
        <v>96679.02</v>
      </c>
      <c r="M2677" s="9">
        <f>tbl_salesdata[[#This Row],[Units Sold]]*tbl_salesdata[[#This Row],[Unit Price]]</f>
        <v>139431.38</v>
      </c>
      <c r="N2677" s="9">
        <f>tbl_salesdata[[#This Row],[Total Sales]]-tbl_salesdata[[#This Row],[Total Cost]]</f>
        <v>42752.36</v>
      </c>
      <c r="O2677">
        <f>tbl_salesdata[[#This Row],[Ship Date]]-tbl_salesdata[[#This Row],[Order Date]]</f>
        <v>1</v>
      </c>
      <c r="P2677">
        <f>WEEKDAY(tbl_salesdata[[#This Row],[Order Date]],2)</f>
        <v>3</v>
      </c>
      <c r="Q2677" t="str">
        <f>TEXT(tbl_salesdata[[#This Row],[Order Date]],"dddd")</f>
        <v>Wednesday</v>
      </c>
      <c r="R2677" t="str">
        <f>IF(tbl_salesdata[[#This Row],[Weekdaynum]]&gt;5,"Yes","No")</f>
        <v>No</v>
      </c>
    </row>
    <row r="2678" spans="1:18" hidden="1" x14ac:dyDescent="0.35">
      <c r="A2678">
        <v>362551248</v>
      </c>
      <c r="B2678" s="3">
        <v>43210</v>
      </c>
      <c r="C2678" s="3">
        <v>43229</v>
      </c>
      <c r="D2678" t="s">
        <v>160</v>
      </c>
      <c r="E2678" t="s">
        <v>29</v>
      </c>
      <c r="F2678" t="s">
        <v>30</v>
      </c>
      <c r="G2678" t="s">
        <v>18</v>
      </c>
      <c r="H2678" t="s">
        <v>34</v>
      </c>
      <c r="I2678" s="9">
        <v>5826</v>
      </c>
      <c r="J2678" s="9">
        <v>81.73</v>
      </c>
      <c r="K2678" s="9">
        <v>56.67</v>
      </c>
      <c r="L2678" s="9">
        <f>tbl_salesdata[[#This Row],[Units Sold]]*tbl_salesdata[[#This Row],[Unit Cost]]</f>
        <v>330159.42</v>
      </c>
      <c r="M2678" s="9">
        <f>tbl_salesdata[[#This Row],[Units Sold]]*tbl_salesdata[[#This Row],[Unit Price]]</f>
        <v>476158.98000000004</v>
      </c>
      <c r="N2678" s="9">
        <f>tbl_salesdata[[#This Row],[Total Sales]]-tbl_salesdata[[#This Row],[Total Cost]]</f>
        <v>145999.56000000006</v>
      </c>
      <c r="O2678">
        <f>tbl_salesdata[[#This Row],[Ship Date]]-tbl_salesdata[[#This Row],[Order Date]]</f>
        <v>19</v>
      </c>
      <c r="P2678">
        <f>WEEKDAY(tbl_salesdata[[#This Row],[Order Date]],2)</f>
        <v>5</v>
      </c>
      <c r="Q2678" t="str">
        <f>TEXT(tbl_salesdata[[#This Row],[Order Date]],"dddd")</f>
        <v>Friday</v>
      </c>
      <c r="R2678" t="str">
        <f>IF(tbl_salesdata[[#This Row],[Weekdaynum]]&gt;5,"Yes","No")</f>
        <v>No</v>
      </c>
    </row>
    <row r="2679" spans="1:18" hidden="1" x14ac:dyDescent="0.35">
      <c r="A2679">
        <v>427432811</v>
      </c>
      <c r="B2679" s="3">
        <v>42341</v>
      </c>
      <c r="C2679" s="3">
        <v>42362</v>
      </c>
      <c r="D2679" t="s">
        <v>77</v>
      </c>
      <c r="E2679" t="s">
        <v>21</v>
      </c>
      <c r="F2679" t="s">
        <v>17</v>
      </c>
      <c r="G2679" t="s">
        <v>14</v>
      </c>
      <c r="H2679" t="s">
        <v>34</v>
      </c>
      <c r="I2679" s="9">
        <v>5722</v>
      </c>
      <c r="J2679" s="9">
        <v>152.58000000000001</v>
      </c>
      <c r="K2679" s="9">
        <v>97.44</v>
      </c>
      <c r="L2679" s="9">
        <f>tbl_salesdata[[#This Row],[Units Sold]]*tbl_salesdata[[#This Row],[Unit Cost]]</f>
        <v>557551.67999999993</v>
      </c>
      <c r="M2679" s="9">
        <f>tbl_salesdata[[#This Row],[Units Sold]]*tbl_salesdata[[#This Row],[Unit Price]]</f>
        <v>873062.76000000013</v>
      </c>
      <c r="N2679" s="9">
        <f>tbl_salesdata[[#This Row],[Total Sales]]-tbl_salesdata[[#This Row],[Total Cost]]</f>
        <v>315511.08000000019</v>
      </c>
      <c r="O2679">
        <f>tbl_salesdata[[#This Row],[Ship Date]]-tbl_salesdata[[#This Row],[Order Date]]</f>
        <v>21</v>
      </c>
      <c r="P2679">
        <f>WEEKDAY(tbl_salesdata[[#This Row],[Order Date]],2)</f>
        <v>4</v>
      </c>
      <c r="Q2679" t="str">
        <f>TEXT(tbl_salesdata[[#This Row],[Order Date]],"dddd")</f>
        <v>Thursday</v>
      </c>
      <c r="R2679" t="str">
        <f>IF(tbl_salesdata[[#This Row],[Weekdaynum]]&gt;5,"Yes","No")</f>
        <v>No</v>
      </c>
    </row>
    <row r="2680" spans="1:18" hidden="1" x14ac:dyDescent="0.35">
      <c r="A2680">
        <v>264197003</v>
      </c>
      <c r="B2680" s="3">
        <v>44567</v>
      </c>
      <c r="C2680" s="3">
        <v>44583</v>
      </c>
      <c r="D2680" t="s">
        <v>112</v>
      </c>
      <c r="E2680" t="s">
        <v>12</v>
      </c>
      <c r="F2680" t="s">
        <v>17</v>
      </c>
      <c r="G2680" t="s">
        <v>14</v>
      </c>
      <c r="H2680" t="s">
        <v>15</v>
      </c>
      <c r="I2680" s="9">
        <v>619</v>
      </c>
      <c r="J2680" s="9">
        <v>152.58000000000001</v>
      </c>
      <c r="K2680" s="9">
        <v>97.44</v>
      </c>
      <c r="L2680" s="9">
        <f>tbl_salesdata[[#This Row],[Units Sold]]*tbl_salesdata[[#This Row],[Unit Cost]]</f>
        <v>60315.360000000001</v>
      </c>
      <c r="M2680" s="9">
        <f>tbl_salesdata[[#This Row],[Units Sold]]*tbl_salesdata[[#This Row],[Unit Price]]</f>
        <v>94447.02</v>
      </c>
      <c r="N2680" s="9">
        <f>tbl_salesdata[[#This Row],[Total Sales]]-tbl_salesdata[[#This Row],[Total Cost]]</f>
        <v>34131.660000000003</v>
      </c>
      <c r="O2680">
        <f>tbl_salesdata[[#This Row],[Ship Date]]-tbl_salesdata[[#This Row],[Order Date]]</f>
        <v>16</v>
      </c>
      <c r="P2680">
        <f>WEEKDAY(tbl_salesdata[[#This Row],[Order Date]],2)</f>
        <v>4</v>
      </c>
      <c r="Q2680" t="str">
        <f>TEXT(tbl_salesdata[[#This Row],[Order Date]],"dddd")</f>
        <v>Thursday</v>
      </c>
      <c r="R2680" t="str">
        <f>IF(tbl_salesdata[[#This Row],[Weekdaynum]]&gt;5,"Yes","No")</f>
        <v>No</v>
      </c>
    </row>
    <row r="2681" spans="1:18" hidden="1" x14ac:dyDescent="0.35">
      <c r="A2681">
        <v>235392653</v>
      </c>
      <c r="B2681" s="3">
        <v>43283</v>
      </c>
      <c r="C2681" s="3">
        <v>43291</v>
      </c>
      <c r="D2681" t="s">
        <v>164</v>
      </c>
      <c r="E2681" t="s">
        <v>38</v>
      </c>
      <c r="F2681" t="s">
        <v>68</v>
      </c>
      <c r="G2681" t="s">
        <v>14</v>
      </c>
      <c r="H2681" t="s">
        <v>19</v>
      </c>
      <c r="I2681" s="9">
        <v>6772</v>
      </c>
      <c r="J2681" s="9">
        <v>154.06</v>
      </c>
      <c r="K2681" s="9">
        <v>90.93</v>
      </c>
      <c r="L2681" s="9">
        <f>tbl_salesdata[[#This Row],[Units Sold]]*tbl_salesdata[[#This Row],[Unit Cost]]</f>
        <v>615777.96000000008</v>
      </c>
      <c r="M2681" s="9">
        <f>tbl_salesdata[[#This Row],[Units Sold]]*tbl_salesdata[[#This Row],[Unit Price]]</f>
        <v>1043294.3200000001</v>
      </c>
      <c r="N2681" s="9">
        <f>tbl_salesdata[[#This Row],[Total Sales]]-tbl_salesdata[[#This Row],[Total Cost]]</f>
        <v>427516.36</v>
      </c>
      <c r="O2681">
        <f>tbl_salesdata[[#This Row],[Ship Date]]-tbl_salesdata[[#This Row],[Order Date]]</f>
        <v>8</v>
      </c>
      <c r="P2681">
        <f>WEEKDAY(tbl_salesdata[[#This Row],[Order Date]],2)</f>
        <v>1</v>
      </c>
      <c r="Q2681" t="str">
        <f>TEXT(tbl_salesdata[[#This Row],[Order Date]],"dddd")</f>
        <v>Monday</v>
      </c>
      <c r="R2681" t="str">
        <f>IF(tbl_salesdata[[#This Row],[Weekdaynum]]&gt;5,"Yes","No")</f>
        <v>No</v>
      </c>
    </row>
    <row r="2682" spans="1:18" hidden="1" x14ac:dyDescent="0.35">
      <c r="A2682">
        <v>323881089</v>
      </c>
      <c r="B2682" s="3">
        <v>44740</v>
      </c>
      <c r="C2682" s="3">
        <v>44746</v>
      </c>
      <c r="D2682" t="s">
        <v>64</v>
      </c>
      <c r="E2682" t="s">
        <v>29</v>
      </c>
      <c r="F2682" t="s">
        <v>76</v>
      </c>
      <c r="G2682" t="s">
        <v>18</v>
      </c>
      <c r="H2682" t="s">
        <v>34</v>
      </c>
      <c r="I2682" s="9">
        <v>2467</v>
      </c>
      <c r="J2682" s="9">
        <v>668.27</v>
      </c>
      <c r="K2682" s="9">
        <v>502.54</v>
      </c>
      <c r="L2682" s="9">
        <f>tbl_salesdata[[#This Row],[Units Sold]]*tbl_salesdata[[#This Row],[Unit Cost]]</f>
        <v>1239766.18</v>
      </c>
      <c r="M2682" s="9">
        <f>tbl_salesdata[[#This Row],[Units Sold]]*tbl_salesdata[[#This Row],[Unit Price]]</f>
        <v>1648622.0899999999</v>
      </c>
      <c r="N2682" s="9">
        <f>tbl_salesdata[[#This Row],[Total Sales]]-tbl_salesdata[[#This Row],[Total Cost]]</f>
        <v>408855.90999999992</v>
      </c>
      <c r="O2682">
        <f>tbl_salesdata[[#This Row],[Ship Date]]-tbl_salesdata[[#This Row],[Order Date]]</f>
        <v>6</v>
      </c>
      <c r="P2682">
        <f>WEEKDAY(tbl_salesdata[[#This Row],[Order Date]],2)</f>
        <v>2</v>
      </c>
      <c r="Q2682" t="str">
        <f>TEXT(tbl_salesdata[[#This Row],[Order Date]],"dddd")</f>
        <v>Tuesday</v>
      </c>
      <c r="R2682" t="str">
        <f>IF(tbl_salesdata[[#This Row],[Weekdaynum]]&gt;5,"Yes","No")</f>
        <v>No</v>
      </c>
    </row>
    <row r="2683" spans="1:18" x14ac:dyDescent="0.35">
      <c r="A2683">
        <v>231369769</v>
      </c>
      <c r="B2683" s="3">
        <v>42133</v>
      </c>
      <c r="C2683" s="3">
        <v>42153</v>
      </c>
      <c r="D2683" t="s">
        <v>195</v>
      </c>
      <c r="E2683" t="s">
        <v>21</v>
      </c>
      <c r="F2683" t="s">
        <v>33</v>
      </c>
      <c r="G2683" t="s">
        <v>14</v>
      </c>
      <c r="H2683" t="s">
        <v>15</v>
      </c>
      <c r="I2683" s="9">
        <v>6311</v>
      </c>
      <c r="J2683" s="9">
        <v>109.28</v>
      </c>
      <c r="K2683" s="9">
        <v>35.840000000000003</v>
      </c>
      <c r="L2683" s="9">
        <f>tbl_salesdata[[#This Row],[Units Sold]]*tbl_salesdata[[#This Row],[Unit Cost]]</f>
        <v>226186.24000000002</v>
      </c>
      <c r="M2683" s="9">
        <f>tbl_salesdata[[#This Row],[Units Sold]]*tbl_salesdata[[#This Row],[Unit Price]]</f>
        <v>689666.08</v>
      </c>
      <c r="N2683" s="9">
        <f>tbl_salesdata[[#This Row],[Total Sales]]-tbl_salesdata[[#This Row],[Total Cost]]</f>
        <v>463479.83999999997</v>
      </c>
      <c r="O2683">
        <f>tbl_salesdata[[#This Row],[Ship Date]]-tbl_salesdata[[#This Row],[Order Date]]</f>
        <v>20</v>
      </c>
      <c r="P2683">
        <f>WEEKDAY(tbl_salesdata[[#This Row],[Order Date]],2)</f>
        <v>6</v>
      </c>
      <c r="Q2683" t="str">
        <f>TEXT(tbl_salesdata[[#This Row],[Order Date]],"dddd")</f>
        <v>Saturday</v>
      </c>
      <c r="R2683" t="str">
        <f>IF(tbl_salesdata[[#This Row],[Weekdaynum]]&gt;5,"Yes","No")</f>
        <v>Yes</v>
      </c>
    </row>
    <row r="2684" spans="1:18" hidden="1" x14ac:dyDescent="0.35">
      <c r="A2684">
        <v>685744130</v>
      </c>
      <c r="B2684" s="3">
        <v>44123</v>
      </c>
      <c r="C2684" s="3">
        <v>44124</v>
      </c>
      <c r="D2684" t="s">
        <v>74</v>
      </c>
      <c r="E2684" t="s">
        <v>38</v>
      </c>
      <c r="F2684" t="s">
        <v>76</v>
      </c>
      <c r="G2684" t="s">
        <v>14</v>
      </c>
      <c r="H2684" t="s">
        <v>34</v>
      </c>
      <c r="I2684" s="9">
        <v>5782</v>
      </c>
      <c r="J2684" s="9">
        <v>668.27</v>
      </c>
      <c r="K2684" s="9">
        <v>502.54</v>
      </c>
      <c r="L2684" s="9">
        <f>tbl_salesdata[[#This Row],[Units Sold]]*tbl_salesdata[[#This Row],[Unit Cost]]</f>
        <v>2905686.2800000003</v>
      </c>
      <c r="M2684" s="9">
        <f>tbl_salesdata[[#This Row],[Units Sold]]*tbl_salesdata[[#This Row],[Unit Price]]</f>
        <v>3863937.1399999997</v>
      </c>
      <c r="N2684" s="9">
        <f>tbl_salesdata[[#This Row],[Total Sales]]-tbl_salesdata[[#This Row],[Total Cost]]</f>
        <v>958250.8599999994</v>
      </c>
      <c r="O2684">
        <f>tbl_salesdata[[#This Row],[Ship Date]]-tbl_salesdata[[#This Row],[Order Date]]</f>
        <v>1</v>
      </c>
      <c r="P2684">
        <f>WEEKDAY(tbl_salesdata[[#This Row],[Order Date]],2)</f>
        <v>1</v>
      </c>
      <c r="Q2684" t="str">
        <f>TEXT(tbl_salesdata[[#This Row],[Order Date]],"dddd")</f>
        <v>Monday</v>
      </c>
      <c r="R2684" t="str">
        <f>IF(tbl_salesdata[[#This Row],[Weekdaynum]]&gt;5,"Yes","No")</f>
        <v>No</v>
      </c>
    </row>
    <row r="2685" spans="1:18" hidden="1" x14ac:dyDescent="0.35">
      <c r="A2685">
        <v>376403892</v>
      </c>
      <c r="B2685" s="3">
        <v>43531</v>
      </c>
      <c r="C2685" s="3">
        <v>43538</v>
      </c>
      <c r="D2685" t="s">
        <v>164</v>
      </c>
      <c r="E2685" t="s">
        <v>38</v>
      </c>
      <c r="F2685" t="s">
        <v>13</v>
      </c>
      <c r="G2685" t="s">
        <v>18</v>
      </c>
      <c r="H2685" t="s">
        <v>15</v>
      </c>
      <c r="I2685" s="9">
        <v>5131</v>
      </c>
      <c r="J2685" s="9">
        <v>255.28</v>
      </c>
      <c r="K2685" s="9">
        <v>159.41999999999999</v>
      </c>
      <c r="L2685" s="9">
        <f>tbl_salesdata[[#This Row],[Units Sold]]*tbl_salesdata[[#This Row],[Unit Cost]]</f>
        <v>817984.0199999999</v>
      </c>
      <c r="M2685" s="9">
        <f>tbl_salesdata[[#This Row],[Units Sold]]*tbl_salesdata[[#This Row],[Unit Price]]</f>
        <v>1309841.68</v>
      </c>
      <c r="N2685" s="9">
        <f>tbl_salesdata[[#This Row],[Total Sales]]-tbl_salesdata[[#This Row],[Total Cost]]</f>
        <v>491857.66000000003</v>
      </c>
      <c r="O2685">
        <f>tbl_salesdata[[#This Row],[Ship Date]]-tbl_salesdata[[#This Row],[Order Date]]</f>
        <v>7</v>
      </c>
      <c r="P2685">
        <f>WEEKDAY(tbl_salesdata[[#This Row],[Order Date]],2)</f>
        <v>4</v>
      </c>
      <c r="Q2685" t="str">
        <f>TEXT(tbl_salesdata[[#This Row],[Order Date]],"dddd")</f>
        <v>Thursday</v>
      </c>
      <c r="R2685" t="str">
        <f>IF(tbl_salesdata[[#This Row],[Weekdaynum]]&gt;5,"Yes","No")</f>
        <v>No</v>
      </c>
    </row>
    <row r="2686" spans="1:18" hidden="1" x14ac:dyDescent="0.35">
      <c r="A2686">
        <v>818926751</v>
      </c>
      <c r="B2686" s="3">
        <v>42337</v>
      </c>
      <c r="C2686" s="3">
        <v>42340</v>
      </c>
      <c r="D2686" t="s">
        <v>112</v>
      </c>
      <c r="E2686" t="s">
        <v>12</v>
      </c>
      <c r="F2686" t="s">
        <v>68</v>
      </c>
      <c r="G2686" t="s">
        <v>14</v>
      </c>
      <c r="H2686" t="s">
        <v>19</v>
      </c>
      <c r="I2686" s="9">
        <v>7479</v>
      </c>
      <c r="J2686" s="9">
        <v>154.06</v>
      </c>
      <c r="K2686" s="9">
        <v>90.93</v>
      </c>
      <c r="L2686" s="9">
        <f>tbl_salesdata[[#This Row],[Units Sold]]*tbl_salesdata[[#This Row],[Unit Cost]]</f>
        <v>680065.47000000009</v>
      </c>
      <c r="M2686" s="9">
        <f>tbl_salesdata[[#This Row],[Units Sold]]*tbl_salesdata[[#This Row],[Unit Price]]</f>
        <v>1152214.74</v>
      </c>
      <c r="N2686" s="9">
        <f>tbl_salesdata[[#This Row],[Total Sales]]-tbl_salesdata[[#This Row],[Total Cost]]</f>
        <v>472149.2699999999</v>
      </c>
      <c r="O2686">
        <f>tbl_salesdata[[#This Row],[Ship Date]]-tbl_salesdata[[#This Row],[Order Date]]</f>
        <v>3</v>
      </c>
      <c r="P2686">
        <f>WEEKDAY(tbl_salesdata[[#This Row],[Order Date]],2)</f>
        <v>7</v>
      </c>
      <c r="Q2686" t="str">
        <f>TEXT(tbl_salesdata[[#This Row],[Order Date]],"dddd")</f>
        <v>Sunday</v>
      </c>
      <c r="R2686" t="str">
        <f>IF(tbl_salesdata[[#This Row],[Weekdaynum]]&gt;5,"Yes","No")</f>
        <v>Yes</v>
      </c>
    </row>
    <row r="2687" spans="1:18" x14ac:dyDescent="0.35">
      <c r="A2687">
        <v>891313779</v>
      </c>
      <c r="B2687" s="3">
        <v>44821</v>
      </c>
      <c r="C2687" s="3">
        <v>44831</v>
      </c>
      <c r="D2687" t="s">
        <v>217</v>
      </c>
      <c r="E2687" t="s">
        <v>12</v>
      </c>
      <c r="F2687" t="s">
        <v>30</v>
      </c>
      <c r="G2687" t="s">
        <v>14</v>
      </c>
      <c r="H2687" t="s">
        <v>34</v>
      </c>
      <c r="I2687" s="9">
        <v>8409</v>
      </c>
      <c r="J2687" s="9">
        <v>81.73</v>
      </c>
      <c r="K2687" s="9">
        <v>56.67</v>
      </c>
      <c r="L2687" s="9">
        <f>tbl_salesdata[[#This Row],[Units Sold]]*tbl_salesdata[[#This Row],[Unit Cost]]</f>
        <v>476538.03</v>
      </c>
      <c r="M2687" s="9">
        <f>tbl_salesdata[[#This Row],[Units Sold]]*tbl_salesdata[[#This Row],[Unit Price]]</f>
        <v>687267.57000000007</v>
      </c>
      <c r="N2687" s="9">
        <f>tbl_salesdata[[#This Row],[Total Sales]]-tbl_salesdata[[#This Row],[Total Cost]]</f>
        <v>210729.54000000004</v>
      </c>
      <c r="O2687">
        <f>tbl_salesdata[[#This Row],[Ship Date]]-tbl_salesdata[[#This Row],[Order Date]]</f>
        <v>10</v>
      </c>
      <c r="P2687">
        <f>WEEKDAY(tbl_salesdata[[#This Row],[Order Date]],2)</f>
        <v>6</v>
      </c>
      <c r="Q2687" t="str">
        <f>TEXT(tbl_salesdata[[#This Row],[Order Date]],"dddd")</f>
        <v>Saturday</v>
      </c>
      <c r="R2687" t="str">
        <f>IF(tbl_salesdata[[#This Row],[Weekdaynum]]&gt;5,"Yes","No")</f>
        <v>Yes</v>
      </c>
    </row>
    <row r="2688" spans="1:18" hidden="1" x14ac:dyDescent="0.35">
      <c r="A2688">
        <v>417569577</v>
      </c>
      <c r="B2688" s="3">
        <v>43503</v>
      </c>
      <c r="C2688" s="3">
        <v>43515</v>
      </c>
      <c r="D2688" t="s">
        <v>93</v>
      </c>
      <c r="E2688" t="s">
        <v>29</v>
      </c>
      <c r="F2688" t="s">
        <v>76</v>
      </c>
      <c r="G2688" t="s">
        <v>18</v>
      </c>
      <c r="H2688" t="s">
        <v>19</v>
      </c>
      <c r="I2688" s="9">
        <v>6972</v>
      </c>
      <c r="J2688" s="9">
        <v>668.27</v>
      </c>
      <c r="K2688" s="9">
        <v>502.54</v>
      </c>
      <c r="L2688" s="9">
        <f>tbl_salesdata[[#This Row],[Units Sold]]*tbl_salesdata[[#This Row],[Unit Cost]]</f>
        <v>3503708.8800000004</v>
      </c>
      <c r="M2688" s="9">
        <f>tbl_salesdata[[#This Row],[Units Sold]]*tbl_salesdata[[#This Row],[Unit Price]]</f>
        <v>4659178.4399999995</v>
      </c>
      <c r="N2688" s="9">
        <f>tbl_salesdata[[#This Row],[Total Sales]]-tbl_salesdata[[#This Row],[Total Cost]]</f>
        <v>1155469.5599999991</v>
      </c>
      <c r="O2688">
        <f>tbl_salesdata[[#This Row],[Ship Date]]-tbl_salesdata[[#This Row],[Order Date]]</f>
        <v>12</v>
      </c>
      <c r="P2688">
        <f>WEEKDAY(tbl_salesdata[[#This Row],[Order Date]],2)</f>
        <v>4</v>
      </c>
      <c r="Q2688" t="str">
        <f>TEXT(tbl_salesdata[[#This Row],[Order Date]],"dddd")</f>
        <v>Thursday</v>
      </c>
      <c r="R2688" t="str">
        <f>IF(tbl_salesdata[[#This Row],[Weekdaynum]]&gt;5,"Yes","No")</f>
        <v>No</v>
      </c>
    </row>
    <row r="2689" spans="1:18" hidden="1" x14ac:dyDescent="0.35">
      <c r="A2689">
        <v>453474700</v>
      </c>
      <c r="B2689" s="3">
        <v>44616</v>
      </c>
      <c r="C2689" s="3">
        <v>44632</v>
      </c>
      <c r="D2689" t="s">
        <v>54</v>
      </c>
      <c r="E2689" t="s">
        <v>29</v>
      </c>
      <c r="F2689" t="s">
        <v>33</v>
      </c>
      <c r="G2689" t="s">
        <v>14</v>
      </c>
      <c r="H2689" t="s">
        <v>19</v>
      </c>
      <c r="I2689" s="9">
        <v>2096</v>
      </c>
      <c r="J2689" s="9">
        <v>109.28</v>
      </c>
      <c r="K2689" s="9">
        <v>35.840000000000003</v>
      </c>
      <c r="L2689" s="9">
        <f>tbl_salesdata[[#This Row],[Units Sold]]*tbl_salesdata[[#This Row],[Unit Cost]]</f>
        <v>75120.640000000014</v>
      </c>
      <c r="M2689" s="9">
        <f>tbl_salesdata[[#This Row],[Units Sold]]*tbl_salesdata[[#This Row],[Unit Price]]</f>
        <v>229050.88</v>
      </c>
      <c r="N2689" s="9">
        <f>tbl_salesdata[[#This Row],[Total Sales]]-tbl_salesdata[[#This Row],[Total Cost]]</f>
        <v>153930.23999999999</v>
      </c>
      <c r="O2689">
        <f>tbl_salesdata[[#This Row],[Ship Date]]-tbl_salesdata[[#This Row],[Order Date]]</f>
        <v>16</v>
      </c>
      <c r="P2689">
        <f>WEEKDAY(tbl_salesdata[[#This Row],[Order Date]],2)</f>
        <v>4</v>
      </c>
      <c r="Q2689" t="str">
        <f>TEXT(tbl_salesdata[[#This Row],[Order Date]],"dddd")</f>
        <v>Thursday</v>
      </c>
      <c r="R2689" t="str">
        <f>IF(tbl_salesdata[[#This Row],[Weekdaynum]]&gt;5,"Yes","No")</f>
        <v>No</v>
      </c>
    </row>
    <row r="2690" spans="1:18" x14ac:dyDescent="0.35">
      <c r="A2690">
        <v>277429091</v>
      </c>
      <c r="B2690" s="3">
        <v>43638</v>
      </c>
      <c r="C2690" s="3">
        <v>43643</v>
      </c>
      <c r="D2690" t="s">
        <v>82</v>
      </c>
      <c r="E2690" t="s">
        <v>32</v>
      </c>
      <c r="F2690" t="s">
        <v>33</v>
      </c>
      <c r="G2690" t="s">
        <v>14</v>
      </c>
      <c r="H2690" t="s">
        <v>15</v>
      </c>
      <c r="I2690" s="9">
        <v>6288</v>
      </c>
      <c r="J2690" s="9">
        <v>109.28</v>
      </c>
      <c r="K2690" s="9">
        <v>35.840000000000003</v>
      </c>
      <c r="L2690" s="9">
        <f>tbl_salesdata[[#This Row],[Units Sold]]*tbl_salesdata[[#This Row],[Unit Cost]]</f>
        <v>225361.92000000001</v>
      </c>
      <c r="M2690" s="9">
        <f>tbl_salesdata[[#This Row],[Units Sold]]*tbl_salesdata[[#This Row],[Unit Price]]</f>
        <v>687152.64000000001</v>
      </c>
      <c r="N2690" s="9">
        <f>tbl_salesdata[[#This Row],[Total Sales]]-tbl_salesdata[[#This Row],[Total Cost]]</f>
        <v>461790.71999999997</v>
      </c>
      <c r="O2690">
        <f>tbl_salesdata[[#This Row],[Ship Date]]-tbl_salesdata[[#This Row],[Order Date]]</f>
        <v>5</v>
      </c>
      <c r="P2690">
        <f>WEEKDAY(tbl_salesdata[[#This Row],[Order Date]],2)</f>
        <v>6</v>
      </c>
      <c r="Q2690" t="str">
        <f>TEXT(tbl_salesdata[[#This Row],[Order Date]],"dddd")</f>
        <v>Saturday</v>
      </c>
      <c r="R2690" t="str">
        <f>IF(tbl_salesdata[[#This Row],[Weekdaynum]]&gt;5,"Yes","No")</f>
        <v>Yes</v>
      </c>
    </row>
    <row r="2691" spans="1:18" hidden="1" x14ac:dyDescent="0.35">
      <c r="A2691">
        <v>575259006</v>
      </c>
      <c r="B2691" s="3">
        <v>43716</v>
      </c>
      <c r="C2691" s="3">
        <v>43732</v>
      </c>
      <c r="D2691" t="s">
        <v>197</v>
      </c>
      <c r="E2691" t="s">
        <v>38</v>
      </c>
      <c r="F2691" t="s">
        <v>76</v>
      </c>
      <c r="G2691" t="s">
        <v>14</v>
      </c>
      <c r="H2691" t="s">
        <v>26</v>
      </c>
      <c r="I2691" s="9">
        <v>778</v>
      </c>
      <c r="J2691" s="9">
        <v>668.27</v>
      </c>
      <c r="K2691" s="9">
        <v>502.54</v>
      </c>
      <c r="L2691" s="9">
        <f>tbl_salesdata[[#This Row],[Units Sold]]*tbl_salesdata[[#This Row],[Unit Cost]]</f>
        <v>390976.12</v>
      </c>
      <c r="M2691" s="9">
        <f>tbl_salesdata[[#This Row],[Units Sold]]*tbl_salesdata[[#This Row],[Unit Price]]</f>
        <v>519914.06</v>
      </c>
      <c r="N2691" s="9">
        <f>tbl_salesdata[[#This Row],[Total Sales]]-tbl_salesdata[[#This Row],[Total Cost]]</f>
        <v>128937.94</v>
      </c>
      <c r="O2691">
        <f>tbl_salesdata[[#This Row],[Ship Date]]-tbl_salesdata[[#This Row],[Order Date]]</f>
        <v>16</v>
      </c>
      <c r="P2691">
        <f>WEEKDAY(tbl_salesdata[[#This Row],[Order Date]],2)</f>
        <v>7</v>
      </c>
      <c r="Q2691" t="str">
        <f>TEXT(tbl_salesdata[[#This Row],[Order Date]],"dddd")</f>
        <v>Sunday</v>
      </c>
      <c r="R2691" t="str">
        <f>IF(tbl_salesdata[[#This Row],[Weekdaynum]]&gt;5,"Yes","No")</f>
        <v>Yes</v>
      </c>
    </row>
    <row r="2692" spans="1:18" hidden="1" x14ac:dyDescent="0.35">
      <c r="A2692">
        <v>612798345</v>
      </c>
      <c r="B2692" s="3">
        <v>44640</v>
      </c>
      <c r="C2692" s="3">
        <v>44656</v>
      </c>
      <c r="D2692" t="s">
        <v>158</v>
      </c>
      <c r="E2692" t="s">
        <v>12</v>
      </c>
      <c r="F2692" t="s">
        <v>25</v>
      </c>
      <c r="G2692" t="s">
        <v>14</v>
      </c>
      <c r="H2692" t="s">
        <v>19</v>
      </c>
      <c r="I2692" s="9">
        <v>9503</v>
      </c>
      <c r="J2692" s="9">
        <v>205.7</v>
      </c>
      <c r="K2692" s="9">
        <v>117.11</v>
      </c>
      <c r="L2692" s="9">
        <f>tbl_salesdata[[#This Row],[Units Sold]]*tbl_salesdata[[#This Row],[Unit Cost]]</f>
        <v>1112896.33</v>
      </c>
      <c r="M2692" s="9">
        <f>tbl_salesdata[[#This Row],[Units Sold]]*tbl_salesdata[[#This Row],[Unit Price]]</f>
        <v>1954767.0999999999</v>
      </c>
      <c r="N2692" s="9">
        <f>tbl_salesdata[[#This Row],[Total Sales]]-tbl_salesdata[[#This Row],[Total Cost]]</f>
        <v>841870.76999999979</v>
      </c>
      <c r="O2692">
        <f>tbl_salesdata[[#This Row],[Ship Date]]-tbl_salesdata[[#This Row],[Order Date]]</f>
        <v>16</v>
      </c>
      <c r="P2692">
        <f>WEEKDAY(tbl_salesdata[[#This Row],[Order Date]],2)</f>
        <v>7</v>
      </c>
      <c r="Q2692" t="str">
        <f>TEXT(tbl_salesdata[[#This Row],[Order Date]],"dddd")</f>
        <v>Sunday</v>
      </c>
      <c r="R2692" t="str">
        <f>IF(tbl_salesdata[[#This Row],[Weekdaynum]]&gt;5,"Yes","No")</f>
        <v>Yes</v>
      </c>
    </row>
    <row r="2693" spans="1:18" hidden="1" x14ac:dyDescent="0.35">
      <c r="A2693">
        <v>719730079</v>
      </c>
      <c r="B2693" s="3">
        <v>43929</v>
      </c>
      <c r="C2693" s="3">
        <v>43949</v>
      </c>
      <c r="D2693" t="s">
        <v>91</v>
      </c>
      <c r="E2693" t="s">
        <v>21</v>
      </c>
      <c r="F2693" t="s">
        <v>33</v>
      </c>
      <c r="G2693" t="s">
        <v>18</v>
      </c>
      <c r="H2693" t="s">
        <v>34</v>
      </c>
      <c r="I2693" s="9">
        <v>2979</v>
      </c>
      <c r="J2693" s="9">
        <v>109.28</v>
      </c>
      <c r="K2693" s="9">
        <v>35.840000000000003</v>
      </c>
      <c r="L2693" s="9">
        <f>tbl_salesdata[[#This Row],[Units Sold]]*tbl_salesdata[[#This Row],[Unit Cost]]</f>
        <v>106767.36000000002</v>
      </c>
      <c r="M2693" s="9">
        <f>tbl_salesdata[[#This Row],[Units Sold]]*tbl_salesdata[[#This Row],[Unit Price]]</f>
        <v>325545.12</v>
      </c>
      <c r="N2693" s="9">
        <f>tbl_salesdata[[#This Row],[Total Sales]]-tbl_salesdata[[#This Row],[Total Cost]]</f>
        <v>218777.75999999998</v>
      </c>
      <c r="O2693">
        <f>tbl_salesdata[[#This Row],[Ship Date]]-tbl_salesdata[[#This Row],[Order Date]]</f>
        <v>20</v>
      </c>
      <c r="P2693">
        <f>WEEKDAY(tbl_salesdata[[#This Row],[Order Date]],2)</f>
        <v>3</v>
      </c>
      <c r="Q2693" t="str">
        <f>TEXT(tbl_salesdata[[#This Row],[Order Date]],"dddd")</f>
        <v>Wednesday</v>
      </c>
      <c r="R2693" t="str">
        <f>IF(tbl_salesdata[[#This Row],[Weekdaynum]]&gt;5,"Yes","No")</f>
        <v>No</v>
      </c>
    </row>
    <row r="2694" spans="1:18" x14ac:dyDescent="0.35">
      <c r="A2694">
        <v>409112679</v>
      </c>
      <c r="B2694" s="3">
        <v>43554</v>
      </c>
      <c r="C2694" s="3">
        <v>43563</v>
      </c>
      <c r="D2694" t="s">
        <v>60</v>
      </c>
      <c r="E2694" t="s">
        <v>21</v>
      </c>
      <c r="F2694" t="s">
        <v>68</v>
      </c>
      <c r="G2694" t="s">
        <v>14</v>
      </c>
      <c r="H2694" t="s">
        <v>34</v>
      </c>
      <c r="I2694" s="9">
        <v>4388</v>
      </c>
      <c r="J2694" s="9">
        <v>154.06</v>
      </c>
      <c r="K2694" s="9">
        <v>90.93</v>
      </c>
      <c r="L2694" s="9">
        <f>tbl_salesdata[[#This Row],[Units Sold]]*tbl_salesdata[[#This Row],[Unit Cost]]</f>
        <v>399000.84</v>
      </c>
      <c r="M2694" s="9">
        <f>tbl_salesdata[[#This Row],[Units Sold]]*tbl_salesdata[[#This Row],[Unit Price]]</f>
        <v>676015.28</v>
      </c>
      <c r="N2694" s="9">
        <f>tbl_salesdata[[#This Row],[Total Sales]]-tbl_salesdata[[#This Row],[Total Cost]]</f>
        <v>277014.44</v>
      </c>
      <c r="O2694">
        <f>tbl_salesdata[[#This Row],[Ship Date]]-tbl_salesdata[[#This Row],[Order Date]]</f>
        <v>9</v>
      </c>
      <c r="P2694">
        <f>WEEKDAY(tbl_salesdata[[#This Row],[Order Date]],2)</f>
        <v>6</v>
      </c>
      <c r="Q2694" t="str">
        <f>TEXT(tbl_salesdata[[#This Row],[Order Date]],"dddd")</f>
        <v>Saturday</v>
      </c>
      <c r="R2694" t="str">
        <f>IF(tbl_salesdata[[#This Row],[Weekdaynum]]&gt;5,"Yes","No")</f>
        <v>Yes</v>
      </c>
    </row>
    <row r="2695" spans="1:18" hidden="1" x14ac:dyDescent="0.35">
      <c r="A2695">
        <v>918528544</v>
      </c>
      <c r="B2695" s="3">
        <v>43604</v>
      </c>
      <c r="C2695" s="3">
        <v>43605</v>
      </c>
      <c r="D2695" t="s">
        <v>126</v>
      </c>
      <c r="E2695" t="s">
        <v>24</v>
      </c>
      <c r="F2695" t="s">
        <v>33</v>
      </c>
      <c r="G2695" t="s">
        <v>18</v>
      </c>
      <c r="H2695" t="s">
        <v>34</v>
      </c>
      <c r="I2695" s="9">
        <v>1863</v>
      </c>
      <c r="J2695" s="9">
        <v>109.28</v>
      </c>
      <c r="K2695" s="9">
        <v>35.840000000000003</v>
      </c>
      <c r="L2695" s="9">
        <f>tbl_salesdata[[#This Row],[Units Sold]]*tbl_salesdata[[#This Row],[Unit Cost]]</f>
        <v>66769.920000000013</v>
      </c>
      <c r="M2695" s="9">
        <f>tbl_salesdata[[#This Row],[Units Sold]]*tbl_salesdata[[#This Row],[Unit Price]]</f>
        <v>203588.64</v>
      </c>
      <c r="N2695" s="9">
        <f>tbl_salesdata[[#This Row],[Total Sales]]-tbl_salesdata[[#This Row],[Total Cost]]</f>
        <v>136818.72</v>
      </c>
      <c r="O2695">
        <f>tbl_salesdata[[#This Row],[Ship Date]]-tbl_salesdata[[#This Row],[Order Date]]</f>
        <v>1</v>
      </c>
      <c r="P2695">
        <f>WEEKDAY(tbl_salesdata[[#This Row],[Order Date]],2)</f>
        <v>7</v>
      </c>
      <c r="Q2695" t="str">
        <f>TEXT(tbl_salesdata[[#This Row],[Order Date]],"dddd")</f>
        <v>Sunday</v>
      </c>
      <c r="R2695" t="str">
        <f>IF(tbl_salesdata[[#This Row],[Weekdaynum]]&gt;5,"Yes","No")</f>
        <v>Yes</v>
      </c>
    </row>
    <row r="2696" spans="1:18" hidden="1" x14ac:dyDescent="0.35">
      <c r="A2696">
        <v>624555432</v>
      </c>
      <c r="B2696" s="3">
        <v>44925</v>
      </c>
      <c r="C2696" s="3">
        <v>44939</v>
      </c>
      <c r="D2696" t="s">
        <v>41</v>
      </c>
      <c r="E2696" t="s">
        <v>29</v>
      </c>
      <c r="F2696" t="s">
        <v>13</v>
      </c>
      <c r="G2696" t="s">
        <v>18</v>
      </c>
      <c r="H2696" t="s">
        <v>34</v>
      </c>
      <c r="I2696" s="9">
        <v>8686</v>
      </c>
      <c r="J2696" s="9">
        <v>255.28</v>
      </c>
      <c r="K2696" s="9">
        <v>159.41999999999999</v>
      </c>
      <c r="L2696" s="9">
        <f>tbl_salesdata[[#This Row],[Units Sold]]*tbl_salesdata[[#This Row],[Unit Cost]]</f>
        <v>1384722.1199999999</v>
      </c>
      <c r="M2696" s="9">
        <f>tbl_salesdata[[#This Row],[Units Sold]]*tbl_salesdata[[#This Row],[Unit Price]]</f>
        <v>2217362.08</v>
      </c>
      <c r="N2696" s="9">
        <f>tbl_salesdata[[#This Row],[Total Sales]]-tbl_salesdata[[#This Row],[Total Cost]]</f>
        <v>832639.9600000002</v>
      </c>
      <c r="O2696">
        <f>tbl_salesdata[[#This Row],[Ship Date]]-tbl_salesdata[[#This Row],[Order Date]]</f>
        <v>14</v>
      </c>
      <c r="P2696">
        <f>WEEKDAY(tbl_salesdata[[#This Row],[Order Date]],2)</f>
        <v>5</v>
      </c>
      <c r="Q2696" t="str">
        <f>TEXT(tbl_salesdata[[#This Row],[Order Date]],"dddd")</f>
        <v>Friday</v>
      </c>
      <c r="R2696" t="str">
        <f>IF(tbl_salesdata[[#This Row],[Weekdaynum]]&gt;5,"Yes","No")</f>
        <v>No</v>
      </c>
    </row>
    <row r="2697" spans="1:18" x14ac:dyDescent="0.35">
      <c r="A2697">
        <v>750108563</v>
      </c>
      <c r="B2697" s="3">
        <v>43533</v>
      </c>
      <c r="C2697" s="3">
        <v>43545</v>
      </c>
      <c r="D2697" t="s">
        <v>111</v>
      </c>
      <c r="E2697" t="s">
        <v>38</v>
      </c>
      <c r="F2697" t="s">
        <v>13</v>
      </c>
      <c r="G2697" t="s">
        <v>18</v>
      </c>
      <c r="H2697" t="s">
        <v>19</v>
      </c>
      <c r="I2697" s="9">
        <v>2648</v>
      </c>
      <c r="J2697" s="9">
        <v>255.28</v>
      </c>
      <c r="K2697" s="9">
        <v>159.41999999999999</v>
      </c>
      <c r="L2697" s="9">
        <f>tbl_salesdata[[#This Row],[Units Sold]]*tbl_salesdata[[#This Row],[Unit Cost]]</f>
        <v>422144.16</v>
      </c>
      <c r="M2697" s="9">
        <f>tbl_salesdata[[#This Row],[Units Sold]]*tbl_salesdata[[#This Row],[Unit Price]]</f>
        <v>675981.44000000006</v>
      </c>
      <c r="N2697" s="9">
        <f>tbl_salesdata[[#This Row],[Total Sales]]-tbl_salesdata[[#This Row],[Total Cost]]</f>
        <v>253837.28000000009</v>
      </c>
      <c r="O2697">
        <f>tbl_salesdata[[#This Row],[Ship Date]]-tbl_salesdata[[#This Row],[Order Date]]</f>
        <v>12</v>
      </c>
      <c r="P2697">
        <f>WEEKDAY(tbl_salesdata[[#This Row],[Order Date]],2)</f>
        <v>6</v>
      </c>
      <c r="Q2697" t="str">
        <f>TEXT(tbl_salesdata[[#This Row],[Order Date]],"dddd")</f>
        <v>Saturday</v>
      </c>
      <c r="R2697" t="str">
        <f>IF(tbl_salesdata[[#This Row],[Weekdaynum]]&gt;5,"Yes","No")</f>
        <v>Yes</v>
      </c>
    </row>
    <row r="2698" spans="1:18" hidden="1" x14ac:dyDescent="0.35">
      <c r="A2698">
        <v>837608659</v>
      </c>
      <c r="B2698" s="3">
        <v>43942</v>
      </c>
      <c r="C2698" s="3">
        <v>43955</v>
      </c>
      <c r="D2698" t="s">
        <v>49</v>
      </c>
      <c r="E2698" t="s">
        <v>21</v>
      </c>
      <c r="F2698" t="s">
        <v>76</v>
      </c>
      <c r="G2698" t="s">
        <v>14</v>
      </c>
      <c r="H2698" t="s">
        <v>34</v>
      </c>
      <c r="I2698" s="9">
        <v>5871</v>
      </c>
      <c r="J2698" s="9">
        <v>668.27</v>
      </c>
      <c r="K2698" s="9">
        <v>502.54</v>
      </c>
      <c r="L2698" s="9">
        <f>tbl_salesdata[[#This Row],[Units Sold]]*tbl_salesdata[[#This Row],[Unit Cost]]</f>
        <v>2950412.3400000003</v>
      </c>
      <c r="M2698" s="9">
        <f>tbl_salesdata[[#This Row],[Units Sold]]*tbl_salesdata[[#This Row],[Unit Price]]</f>
        <v>3923413.17</v>
      </c>
      <c r="N2698" s="9">
        <f>tbl_salesdata[[#This Row],[Total Sales]]-tbl_salesdata[[#This Row],[Total Cost]]</f>
        <v>973000.82999999961</v>
      </c>
      <c r="O2698">
        <f>tbl_salesdata[[#This Row],[Ship Date]]-tbl_salesdata[[#This Row],[Order Date]]</f>
        <v>13</v>
      </c>
      <c r="P2698">
        <f>WEEKDAY(tbl_salesdata[[#This Row],[Order Date]],2)</f>
        <v>2</v>
      </c>
      <c r="Q2698" t="str">
        <f>TEXT(tbl_salesdata[[#This Row],[Order Date]],"dddd")</f>
        <v>Tuesday</v>
      </c>
      <c r="R2698" t="str">
        <f>IF(tbl_salesdata[[#This Row],[Weekdaynum]]&gt;5,"Yes","No")</f>
        <v>No</v>
      </c>
    </row>
    <row r="2699" spans="1:18" hidden="1" x14ac:dyDescent="0.35">
      <c r="A2699">
        <v>930670154</v>
      </c>
      <c r="B2699" s="3">
        <v>42792</v>
      </c>
      <c r="C2699" s="3">
        <v>42813</v>
      </c>
      <c r="D2699" t="s">
        <v>125</v>
      </c>
      <c r="E2699" t="s">
        <v>21</v>
      </c>
      <c r="F2699" t="s">
        <v>47</v>
      </c>
      <c r="G2699" t="s">
        <v>14</v>
      </c>
      <c r="H2699" t="s">
        <v>26</v>
      </c>
      <c r="I2699" s="9">
        <v>4835</v>
      </c>
      <c r="J2699" s="9">
        <v>421.89</v>
      </c>
      <c r="K2699" s="9">
        <v>364.69</v>
      </c>
      <c r="L2699" s="9">
        <f>tbl_salesdata[[#This Row],[Units Sold]]*tbl_salesdata[[#This Row],[Unit Cost]]</f>
        <v>1763276.15</v>
      </c>
      <c r="M2699" s="9">
        <f>tbl_salesdata[[#This Row],[Units Sold]]*tbl_salesdata[[#This Row],[Unit Price]]</f>
        <v>2039838.15</v>
      </c>
      <c r="N2699" s="9">
        <f>tbl_salesdata[[#This Row],[Total Sales]]-tbl_salesdata[[#This Row],[Total Cost]]</f>
        <v>276562</v>
      </c>
      <c r="O2699">
        <f>tbl_salesdata[[#This Row],[Ship Date]]-tbl_salesdata[[#This Row],[Order Date]]</f>
        <v>21</v>
      </c>
      <c r="P2699">
        <f>WEEKDAY(tbl_salesdata[[#This Row],[Order Date]],2)</f>
        <v>7</v>
      </c>
      <c r="Q2699" t="str">
        <f>TEXT(tbl_salesdata[[#This Row],[Order Date]],"dddd")</f>
        <v>Sunday</v>
      </c>
      <c r="R2699" t="str">
        <f>IF(tbl_salesdata[[#This Row],[Weekdaynum]]&gt;5,"Yes","No")</f>
        <v>Yes</v>
      </c>
    </row>
    <row r="2700" spans="1:18" hidden="1" x14ac:dyDescent="0.35">
      <c r="A2700">
        <v>705965840</v>
      </c>
      <c r="B2700" s="3">
        <v>43369</v>
      </c>
      <c r="C2700" s="3">
        <v>43376</v>
      </c>
      <c r="D2700" t="s">
        <v>108</v>
      </c>
      <c r="E2700" t="s">
        <v>12</v>
      </c>
      <c r="F2700" t="s">
        <v>33</v>
      </c>
      <c r="G2700" t="s">
        <v>14</v>
      </c>
      <c r="H2700" t="s">
        <v>26</v>
      </c>
      <c r="I2700" s="9">
        <v>9835</v>
      </c>
      <c r="J2700" s="9">
        <v>109.28</v>
      </c>
      <c r="K2700" s="9">
        <v>35.840000000000003</v>
      </c>
      <c r="L2700" s="9">
        <f>tbl_salesdata[[#This Row],[Units Sold]]*tbl_salesdata[[#This Row],[Unit Cost]]</f>
        <v>352486.40000000002</v>
      </c>
      <c r="M2700" s="9">
        <f>tbl_salesdata[[#This Row],[Units Sold]]*tbl_salesdata[[#This Row],[Unit Price]]</f>
        <v>1074768.8</v>
      </c>
      <c r="N2700" s="9">
        <f>tbl_salesdata[[#This Row],[Total Sales]]-tbl_salesdata[[#This Row],[Total Cost]]</f>
        <v>722282.4</v>
      </c>
      <c r="O2700">
        <f>tbl_salesdata[[#This Row],[Ship Date]]-tbl_salesdata[[#This Row],[Order Date]]</f>
        <v>7</v>
      </c>
      <c r="P2700">
        <f>WEEKDAY(tbl_salesdata[[#This Row],[Order Date]],2)</f>
        <v>3</v>
      </c>
      <c r="Q2700" t="str">
        <f>TEXT(tbl_salesdata[[#This Row],[Order Date]],"dddd")</f>
        <v>Wednesday</v>
      </c>
      <c r="R2700" t="str">
        <f>IF(tbl_salesdata[[#This Row],[Weekdaynum]]&gt;5,"Yes","No")</f>
        <v>No</v>
      </c>
    </row>
    <row r="2701" spans="1:18" hidden="1" x14ac:dyDescent="0.35">
      <c r="A2701">
        <v>132294547</v>
      </c>
      <c r="B2701" s="3">
        <v>43817</v>
      </c>
      <c r="C2701" s="3">
        <v>43819</v>
      </c>
      <c r="D2701" t="s">
        <v>130</v>
      </c>
      <c r="E2701" t="s">
        <v>29</v>
      </c>
      <c r="F2701" t="s">
        <v>47</v>
      </c>
      <c r="G2701" t="s">
        <v>18</v>
      </c>
      <c r="H2701" t="s">
        <v>34</v>
      </c>
      <c r="I2701" s="9">
        <v>7751</v>
      </c>
      <c r="J2701" s="9">
        <v>421.89</v>
      </c>
      <c r="K2701" s="9">
        <v>364.69</v>
      </c>
      <c r="L2701" s="9">
        <f>tbl_salesdata[[#This Row],[Units Sold]]*tbl_salesdata[[#This Row],[Unit Cost]]</f>
        <v>2826712.19</v>
      </c>
      <c r="M2701" s="9">
        <f>tbl_salesdata[[#This Row],[Units Sold]]*tbl_salesdata[[#This Row],[Unit Price]]</f>
        <v>3270069.3899999997</v>
      </c>
      <c r="N2701" s="9">
        <f>tbl_salesdata[[#This Row],[Total Sales]]-tbl_salesdata[[#This Row],[Total Cost]]</f>
        <v>443357.19999999972</v>
      </c>
      <c r="O2701">
        <f>tbl_salesdata[[#This Row],[Ship Date]]-tbl_salesdata[[#This Row],[Order Date]]</f>
        <v>2</v>
      </c>
      <c r="P2701">
        <f>WEEKDAY(tbl_salesdata[[#This Row],[Order Date]],2)</f>
        <v>3</v>
      </c>
      <c r="Q2701" t="str">
        <f>TEXT(tbl_salesdata[[#This Row],[Order Date]],"dddd")</f>
        <v>Wednesday</v>
      </c>
      <c r="R2701" t="str">
        <f>IF(tbl_salesdata[[#This Row],[Weekdaynum]]&gt;5,"Yes","No")</f>
        <v>No</v>
      </c>
    </row>
    <row r="2702" spans="1:18" hidden="1" x14ac:dyDescent="0.35">
      <c r="A2702">
        <v>598767602</v>
      </c>
      <c r="B2702" s="3">
        <v>42829</v>
      </c>
      <c r="C2702" s="3">
        <v>42833</v>
      </c>
      <c r="D2702" t="s">
        <v>202</v>
      </c>
      <c r="E2702" t="s">
        <v>38</v>
      </c>
      <c r="F2702" t="s">
        <v>76</v>
      </c>
      <c r="G2702" t="s">
        <v>18</v>
      </c>
      <c r="H2702" t="s">
        <v>19</v>
      </c>
      <c r="I2702" s="9">
        <v>7494</v>
      </c>
      <c r="J2702" s="9">
        <v>668.27</v>
      </c>
      <c r="K2702" s="9">
        <v>502.54</v>
      </c>
      <c r="L2702" s="9">
        <f>tbl_salesdata[[#This Row],[Units Sold]]*tbl_salesdata[[#This Row],[Unit Cost]]</f>
        <v>3766034.7600000002</v>
      </c>
      <c r="M2702" s="9">
        <f>tbl_salesdata[[#This Row],[Units Sold]]*tbl_salesdata[[#This Row],[Unit Price]]</f>
        <v>5008015.38</v>
      </c>
      <c r="N2702" s="9">
        <f>tbl_salesdata[[#This Row],[Total Sales]]-tbl_salesdata[[#This Row],[Total Cost]]</f>
        <v>1241980.6199999996</v>
      </c>
      <c r="O2702">
        <f>tbl_salesdata[[#This Row],[Ship Date]]-tbl_salesdata[[#This Row],[Order Date]]</f>
        <v>4</v>
      </c>
      <c r="P2702">
        <f>WEEKDAY(tbl_salesdata[[#This Row],[Order Date]],2)</f>
        <v>2</v>
      </c>
      <c r="Q2702" t="str">
        <f>TEXT(tbl_salesdata[[#This Row],[Order Date]],"dddd")</f>
        <v>Tuesday</v>
      </c>
      <c r="R2702" t="str">
        <f>IF(tbl_salesdata[[#This Row],[Weekdaynum]]&gt;5,"Yes","No")</f>
        <v>No</v>
      </c>
    </row>
    <row r="2703" spans="1:18" hidden="1" x14ac:dyDescent="0.35">
      <c r="A2703">
        <v>864808833</v>
      </c>
      <c r="B2703" s="3">
        <v>42638</v>
      </c>
      <c r="C2703" s="3">
        <v>42654</v>
      </c>
      <c r="D2703" t="s">
        <v>84</v>
      </c>
      <c r="E2703" t="s">
        <v>24</v>
      </c>
      <c r="F2703" t="s">
        <v>25</v>
      </c>
      <c r="G2703" t="s">
        <v>18</v>
      </c>
      <c r="H2703" t="s">
        <v>19</v>
      </c>
      <c r="I2703" s="9">
        <v>5007</v>
      </c>
      <c r="J2703" s="9">
        <v>205.7</v>
      </c>
      <c r="K2703" s="9">
        <v>117.11</v>
      </c>
      <c r="L2703" s="9">
        <f>tbl_salesdata[[#This Row],[Units Sold]]*tbl_salesdata[[#This Row],[Unit Cost]]</f>
        <v>586369.77</v>
      </c>
      <c r="M2703" s="9">
        <f>tbl_salesdata[[#This Row],[Units Sold]]*tbl_salesdata[[#This Row],[Unit Price]]</f>
        <v>1029939.8999999999</v>
      </c>
      <c r="N2703" s="9">
        <f>tbl_salesdata[[#This Row],[Total Sales]]-tbl_salesdata[[#This Row],[Total Cost]]</f>
        <v>443570.12999999989</v>
      </c>
      <c r="O2703">
        <f>tbl_salesdata[[#This Row],[Ship Date]]-tbl_salesdata[[#This Row],[Order Date]]</f>
        <v>16</v>
      </c>
      <c r="P2703">
        <f>WEEKDAY(tbl_salesdata[[#This Row],[Order Date]],2)</f>
        <v>7</v>
      </c>
      <c r="Q2703" t="str">
        <f>TEXT(tbl_salesdata[[#This Row],[Order Date]],"dddd")</f>
        <v>Sunday</v>
      </c>
      <c r="R2703" t="str">
        <f>IF(tbl_salesdata[[#This Row],[Weekdaynum]]&gt;5,"Yes","No")</f>
        <v>Yes</v>
      </c>
    </row>
    <row r="2704" spans="1:18" hidden="1" x14ac:dyDescent="0.35">
      <c r="A2704">
        <v>210154569</v>
      </c>
      <c r="B2704" s="3">
        <v>43521</v>
      </c>
      <c r="C2704" s="3">
        <v>43536</v>
      </c>
      <c r="D2704" t="s">
        <v>63</v>
      </c>
      <c r="E2704" t="s">
        <v>32</v>
      </c>
      <c r="F2704" t="s">
        <v>47</v>
      </c>
      <c r="G2704" t="s">
        <v>18</v>
      </c>
      <c r="H2704" t="s">
        <v>26</v>
      </c>
      <c r="I2704" s="9">
        <v>8262</v>
      </c>
      <c r="J2704" s="9">
        <v>421.89</v>
      </c>
      <c r="K2704" s="9">
        <v>364.69</v>
      </c>
      <c r="L2704" s="9">
        <f>tbl_salesdata[[#This Row],[Units Sold]]*tbl_salesdata[[#This Row],[Unit Cost]]</f>
        <v>3013068.78</v>
      </c>
      <c r="M2704" s="9">
        <f>tbl_salesdata[[#This Row],[Units Sold]]*tbl_salesdata[[#This Row],[Unit Price]]</f>
        <v>3485655.1799999997</v>
      </c>
      <c r="N2704" s="9">
        <f>tbl_salesdata[[#This Row],[Total Sales]]-tbl_salesdata[[#This Row],[Total Cost]]</f>
        <v>472586.39999999991</v>
      </c>
      <c r="O2704">
        <f>tbl_salesdata[[#This Row],[Ship Date]]-tbl_salesdata[[#This Row],[Order Date]]</f>
        <v>15</v>
      </c>
      <c r="P2704">
        <f>WEEKDAY(tbl_salesdata[[#This Row],[Order Date]],2)</f>
        <v>1</v>
      </c>
      <c r="Q2704" t="str">
        <f>TEXT(tbl_salesdata[[#This Row],[Order Date]],"dddd")</f>
        <v>Monday</v>
      </c>
      <c r="R2704" t="str">
        <f>IF(tbl_salesdata[[#This Row],[Weekdaynum]]&gt;5,"Yes","No")</f>
        <v>No</v>
      </c>
    </row>
    <row r="2705" spans="1:18" x14ac:dyDescent="0.35">
      <c r="A2705">
        <v>649543750</v>
      </c>
      <c r="B2705" s="3">
        <v>44884</v>
      </c>
      <c r="C2705" s="3">
        <v>44887</v>
      </c>
      <c r="D2705" t="s">
        <v>179</v>
      </c>
      <c r="E2705" t="s">
        <v>32</v>
      </c>
      <c r="F2705" t="s">
        <v>25</v>
      </c>
      <c r="G2705" t="s">
        <v>14</v>
      </c>
      <c r="H2705" t="s">
        <v>26</v>
      </c>
      <c r="I2705" s="9">
        <v>3285</v>
      </c>
      <c r="J2705" s="9">
        <v>205.7</v>
      </c>
      <c r="K2705" s="9">
        <v>117.11</v>
      </c>
      <c r="L2705" s="9">
        <f>tbl_salesdata[[#This Row],[Units Sold]]*tbl_salesdata[[#This Row],[Unit Cost]]</f>
        <v>384706.35</v>
      </c>
      <c r="M2705" s="9">
        <f>tbl_salesdata[[#This Row],[Units Sold]]*tbl_salesdata[[#This Row],[Unit Price]]</f>
        <v>675724.5</v>
      </c>
      <c r="N2705" s="9">
        <f>tbl_salesdata[[#This Row],[Total Sales]]-tbl_salesdata[[#This Row],[Total Cost]]</f>
        <v>291018.15000000002</v>
      </c>
      <c r="O2705">
        <f>tbl_salesdata[[#This Row],[Ship Date]]-tbl_salesdata[[#This Row],[Order Date]]</f>
        <v>3</v>
      </c>
      <c r="P2705">
        <f>WEEKDAY(tbl_salesdata[[#This Row],[Order Date]],2)</f>
        <v>6</v>
      </c>
      <c r="Q2705" t="str">
        <f>TEXT(tbl_salesdata[[#This Row],[Order Date]],"dddd")</f>
        <v>Saturday</v>
      </c>
      <c r="R2705" t="str">
        <f>IF(tbl_salesdata[[#This Row],[Weekdaynum]]&gt;5,"Yes","No")</f>
        <v>Yes</v>
      </c>
    </row>
    <row r="2706" spans="1:18" hidden="1" x14ac:dyDescent="0.35">
      <c r="A2706">
        <v>359267365</v>
      </c>
      <c r="B2706" s="3">
        <v>44104</v>
      </c>
      <c r="C2706" s="3">
        <v>44112</v>
      </c>
      <c r="D2706" t="s">
        <v>216</v>
      </c>
      <c r="E2706" t="s">
        <v>51</v>
      </c>
      <c r="F2706" t="s">
        <v>56</v>
      </c>
      <c r="G2706" t="s">
        <v>18</v>
      </c>
      <c r="H2706" t="s">
        <v>15</v>
      </c>
      <c r="I2706" s="9">
        <v>4052</v>
      </c>
      <c r="J2706" s="9">
        <v>9.33</v>
      </c>
      <c r="K2706" s="9">
        <v>6.92</v>
      </c>
      <c r="L2706" s="9">
        <f>tbl_salesdata[[#This Row],[Units Sold]]*tbl_salesdata[[#This Row],[Unit Cost]]</f>
        <v>28039.84</v>
      </c>
      <c r="M2706" s="9">
        <f>tbl_salesdata[[#This Row],[Units Sold]]*tbl_salesdata[[#This Row],[Unit Price]]</f>
        <v>37805.160000000003</v>
      </c>
      <c r="N2706" s="9">
        <f>tbl_salesdata[[#This Row],[Total Sales]]-tbl_salesdata[[#This Row],[Total Cost]]</f>
        <v>9765.3200000000033</v>
      </c>
      <c r="O2706">
        <f>tbl_salesdata[[#This Row],[Ship Date]]-tbl_salesdata[[#This Row],[Order Date]]</f>
        <v>8</v>
      </c>
      <c r="P2706">
        <f>WEEKDAY(tbl_salesdata[[#This Row],[Order Date]],2)</f>
        <v>3</v>
      </c>
      <c r="Q2706" t="str">
        <f>TEXT(tbl_salesdata[[#This Row],[Order Date]],"dddd")</f>
        <v>Wednesday</v>
      </c>
      <c r="R2706" t="str">
        <f>IF(tbl_salesdata[[#This Row],[Weekdaynum]]&gt;5,"Yes","No")</f>
        <v>No</v>
      </c>
    </row>
    <row r="2707" spans="1:18" hidden="1" x14ac:dyDescent="0.35">
      <c r="A2707">
        <v>974069583</v>
      </c>
      <c r="B2707" s="3">
        <v>44344</v>
      </c>
      <c r="C2707" s="3">
        <v>44354</v>
      </c>
      <c r="D2707" t="s">
        <v>182</v>
      </c>
      <c r="E2707" t="s">
        <v>12</v>
      </c>
      <c r="F2707" t="s">
        <v>33</v>
      </c>
      <c r="G2707" t="s">
        <v>14</v>
      </c>
      <c r="H2707" t="s">
        <v>15</v>
      </c>
      <c r="I2707" s="9">
        <v>7690</v>
      </c>
      <c r="J2707" s="9">
        <v>109.28</v>
      </c>
      <c r="K2707" s="9">
        <v>35.840000000000003</v>
      </c>
      <c r="L2707" s="9">
        <f>tbl_salesdata[[#This Row],[Units Sold]]*tbl_salesdata[[#This Row],[Unit Cost]]</f>
        <v>275609.60000000003</v>
      </c>
      <c r="M2707" s="9">
        <f>tbl_salesdata[[#This Row],[Units Sold]]*tbl_salesdata[[#This Row],[Unit Price]]</f>
        <v>840363.2</v>
      </c>
      <c r="N2707" s="9">
        <f>tbl_salesdata[[#This Row],[Total Sales]]-tbl_salesdata[[#This Row],[Total Cost]]</f>
        <v>564753.59999999986</v>
      </c>
      <c r="O2707">
        <f>tbl_salesdata[[#This Row],[Ship Date]]-tbl_salesdata[[#This Row],[Order Date]]</f>
        <v>10</v>
      </c>
      <c r="P2707">
        <f>WEEKDAY(tbl_salesdata[[#This Row],[Order Date]],2)</f>
        <v>5</v>
      </c>
      <c r="Q2707" t="str">
        <f>TEXT(tbl_salesdata[[#This Row],[Order Date]],"dddd")</f>
        <v>Friday</v>
      </c>
      <c r="R2707" t="str">
        <f>IF(tbl_salesdata[[#This Row],[Weekdaynum]]&gt;5,"Yes","No")</f>
        <v>No</v>
      </c>
    </row>
    <row r="2708" spans="1:18" hidden="1" x14ac:dyDescent="0.35">
      <c r="A2708">
        <v>290246617</v>
      </c>
      <c r="B2708" s="3">
        <v>43506</v>
      </c>
      <c r="C2708" s="3">
        <v>43515</v>
      </c>
      <c r="D2708" t="s">
        <v>151</v>
      </c>
      <c r="E2708" t="s">
        <v>32</v>
      </c>
      <c r="F2708" t="s">
        <v>47</v>
      </c>
      <c r="G2708" t="s">
        <v>18</v>
      </c>
      <c r="H2708" t="s">
        <v>19</v>
      </c>
      <c r="I2708" s="9">
        <v>9279</v>
      </c>
      <c r="J2708" s="9">
        <v>421.89</v>
      </c>
      <c r="K2708" s="9">
        <v>364.69</v>
      </c>
      <c r="L2708" s="9">
        <f>tbl_salesdata[[#This Row],[Units Sold]]*tbl_salesdata[[#This Row],[Unit Cost]]</f>
        <v>3383958.51</v>
      </c>
      <c r="M2708" s="9">
        <f>tbl_salesdata[[#This Row],[Units Sold]]*tbl_salesdata[[#This Row],[Unit Price]]</f>
        <v>3914717.31</v>
      </c>
      <c r="N2708" s="9">
        <f>tbl_salesdata[[#This Row],[Total Sales]]-tbl_salesdata[[#This Row],[Total Cost]]</f>
        <v>530758.80000000028</v>
      </c>
      <c r="O2708">
        <f>tbl_salesdata[[#This Row],[Ship Date]]-tbl_salesdata[[#This Row],[Order Date]]</f>
        <v>9</v>
      </c>
      <c r="P2708">
        <f>WEEKDAY(tbl_salesdata[[#This Row],[Order Date]],2)</f>
        <v>7</v>
      </c>
      <c r="Q2708" t="str">
        <f>TEXT(tbl_salesdata[[#This Row],[Order Date]],"dddd")</f>
        <v>Sunday</v>
      </c>
      <c r="R2708" t="str">
        <f>IF(tbl_salesdata[[#This Row],[Weekdaynum]]&gt;5,"Yes","No")</f>
        <v>Yes</v>
      </c>
    </row>
    <row r="2709" spans="1:18" hidden="1" x14ac:dyDescent="0.35">
      <c r="A2709">
        <v>639097297</v>
      </c>
      <c r="B2709" s="3">
        <v>44047</v>
      </c>
      <c r="C2709" s="3">
        <v>44067</v>
      </c>
      <c r="D2709" t="s">
        <v>53</v>
      </c>
      <c r="E2709" t="s">
        <v>29</v>
      </c>
      <c r="F2709" t="s">
        <v>25</v>
      </c>
      <c r="G2709" t="s">
        <v>14</v>
      </c>
      <c r="H2709" t="s">
        <v>34</v>
      </c>
      <c r="I2709" s="9">
        <v>1947</v>
      </c>
      <c r="J2709" s="9">
        <v>205.7</v>
      </c>
      <c r="K2709" s="9">
        <v>117.11</v>
      </c>
      <c r="L2709" s="9">
        <f>tbl_salesdata[[#This Row],[Units Sold]]*tbl_salesdata[[#This Row],[Unit Cost]]</f>
        <v>228013.17</v>
      </c>
      <c r="M2709" s="9">
        <f>tbl_salesdata[[#This Row],[Units Sold]]*tbl_salesdata[[#This Row],[Unit Price]]</f>
        <v>400497.89999999997</v>
      </c>
      <c r="N2709" s="9">
        <f>tbl_salesdata[[#This Row],[Total Sales]]-tbl_salesdata[[#This Row],[Total Cost]]</f>
        <v>172484.72999999995</v>
      </c>
      <c r="O2709">
        <f>tbl_salesdata[[#This Row],[Ship Date]]-tbl_salesdata[[#This Row],[Order Date]]</f>
        <v>20</v>
      </c>
      <c r="P2709">
        <f>WEEKDAY(tbl_salesdata[[#This Row],[Order Date]],2)</f>
        <v>2</v>
      </c>
      <c r="Q2709" t="str">
        <f>TEXT(tbl_salesdata[[#This Row],[Order Date]],"dddd")</f>
        <v>Tuesday</v>
      </c>
      <c r="R2709" t="str">
        <f>IF(tbl_salesdata[[#This Row],[Weekdaynum]]&gt;5,"Yes","No")</f>
        <v>No</v>
      </c>
    </row>
    <row r="2710" spans="1:18" hidden="1" x14ac:dyDescent="0.35">
      <c r="A2710">
        <v>372232949</v>
      </c>
      <c r="B2710" s="3">
        <v>43542</v>
      </c>
      <c r="C2710" s="3">
        <v>43549</v>
      </c>
      <c r="D2710" t="s">
        <v>57</v>
      </c>
      <c r="E2710" t="s">
        <v>32</v>
      </c>
      <c r="F2710" t="s">
        <v>76</v>
      </c>
      <c r="G2710" t="s">
        <v>14</v>
      </c>
      <c r="H2710" t="s">
        <v>19</v>
      </c>
      <c r="I2710" s="9">
        <v>856</v>
      </c>
      <c r="J2710" s="9">
        <v>668.27</v>
      </c>
      <c r="K2710" s="9">
        <v>502.54</v>
      </c>
      <c r="L2710" s="9">
        <f>tbl_salesdata[[#This Row],[Units Sold]]*tbl_salesdata[[#This Row],[Unit Cost]]</f>
        <v>430174.24</v>
      </c>
      <c r="M2710" s="9">
        <f>tbl_salesdata[[#This Row],[Units Sold]]*tbl_salesdata[[#This Row],[Unit Price]]</f>
        <v>572039.12</v>
      </c>
      <c r="N2710" s="9">
        <f>tbl_salesdata[[#This Row],[Total Sales]]-tbl_salesdata[[#This Row],[Total Cost]]</f>
        <v>141864.88</v>
      </c>
      <c r="O2710">
        <f>tbl_salesdata[[#This Row],[Ship Date]]-tbl_salesdata[[#This Row],[Order Date]]</f>
        <v>7</v>
      </c>
      <c r="P2710">
        <f>WEEKDAY(tbl_salesdata[[#This Row],[Order Date]],2)</f>
        <v>1</v>
      </c>
      <c r="Q2710" t="str">
        <f>TEXT(tbl_salesdata[[#This Row],[Order Date]],"dddd")</f>
        <v>Monday</v>
      </c>
      <c r="R2710" t="str">
        <f>IF(tbl_salesdata[[#This Row],[Weekdaynum]]&gt;5,"Yes","No")</f>
        <v>No</v>
      </c>
    </row>
    <row r="2711" spans="1:18" x14ac:dyDescent="0.35">
      <c r="A2711">
        <v>300813233</v>
      </c>
      <c r="B2711" s="3">
        <v>43358</v>
      </c>
      <c r="C2711" s="3">
        <v>43368</v>
      </c>
      <c r="D2711" t="s">
        <v>154</v>
      </c>
      <c r="E2711" t="s">
        <v>12</v>
      </c>
      <c r="F2711" t="s">
        <v>33</v>
      </c>
      <c r="G2711" t="s">
        <v>18</v>
      </c>
      <c r="H2711" t="s">
        <v>34</v>
      </c>
      <c r="I2711" s="9">
        <v>6175</v>
      </c>
      <c r="J2711" s="9">
        <v>109.28</v>
      </c>
      <c r="K2711" s="9">
        <v>35.840000000000003</v>
      </c>
      <c r="L2711" s="9">
        <f>tbl_salesdata[[#This Row],[Units Sold]]*tbl_salesdata[[#This Row],[Unit Cost]]</f>
        <v>221312.00000000003</v>
      </c>
      <c r="M2711" s="9">
        <f>tbl_salesdata[[#This Row],[Units Sold]]*tbl_salesdata[[#This Row],[Unit Price]]</f>
        <v>674804</v>
      </c>
      <c r="N2711" s="9">
        <f>tbl_salesdata[[#This Row],[Total Sales]]-tbl_salesdata[[#This Row],[Total Cost]]</f>
        <v>453492</v>
      </c>
      <c r="O2711">
        <f>tbl_salesdata[[#This Row],[Ship Date]]-tbl_salesdata[[#This Row],[Order Date]]</f>
        <v>10</v>
      </c>
      <c r="P2711">
        <f>WEEKDAY(tbl_salesdata[[#This Row],[Order Date]],2)</f>
        <v>6</v>
      </c>
      <c r="Q2711" t="str">
        <f>TEXT(tbl_salesdata[[#This Row],[Order Date]],"dddd")</f>
        <v>Saturday</v>
      </c>
      <c r="R2711" t="str">
        <f>IF(tbl_salesdata[[#This Row],[Weekdaynum]]&gt;5,"Yes","No")</f>
        <v>Yes</v>
      </c>
    </row>
    <row r="2712" spans="1:18" hidden="1" x14ac:dyDescent="0.35">
      <c r="A2712">
        <v>299366986</v>
      </c>
      <c r="B2712" s="3">
        <v>43794</v>
      </c>
      <c r="C2712" s="3">
        <v>43796</v>
      </c>
      <c r="D2712" t="s">
        <v>197</v>
      </c>
      <c r="E2712" t="s">
        <v>38</v>
      </c>
      <c r="F2712" t="s">
        <v>13</v>
      </c>
      <c r="G2712" t="s">
        <v>18</v>
      </c>
      <c r="H2712" t="s">
        <v>15</v>
      </c>
      <c r="I2712" s="9">
        <v>8199</v>
      </c>
      <c r="J2712" s="9">
        <v>255.28</v>
      </c>
      <c r="K2712" s="9">
        <v>159.41999999999999</v>
      </c>
      <c r="L2712" s="9">
        <f>tbl_salesdata[[#This Row],[Units Sold]]*tbl_salesdata[[#This Row],[Unit Cost]]</f>
        <v>1307084.5799999998</v>
      </c>
      <c r="M2712" s="9">
        <f>tbl_salesdata[[#This Row],[Units Sold]]*tbl_salesdata[[#This Row],[Unit Price]]</f>
        <v>2093040.72</v>
      </c>
      <c r="N2712" s="9">
        <f>tbl_salesdata[[#This Row],[Total Sales]]-tbl_salesdata[[#This Row],[Total Cost]]</f>
        <v>785956.14000000013</v>
      </c>
      <c r="O2712">
        <f>tbl_salesdata[[#This Row],[Ship Date]]-tbl_salesdata[[#This Row],[Order Date]]</f>
        <v>2</v>
      </c>
      <c r="P2712">
        <f>WEEKDAY(tbl_salesdata[[#This Row],[Order Date]],2)</f>
        <v>1</v>
      </c>
      <c r="Q2712" t="str">
        <f>TEXT(tbl_salesdata[[#This Row],[Order Date]],"dddd")</f>
        <v>Monday</v>
      </c>
      <c r="R2712" t="str">
        <f>IF(tbl_salesdata[[#This Row],[Weekdaynum]]&gt;5,"Yes","No")</f>
        <v>No</v>
      </c>
    </row>
    <row r="2713" spans="1:18" hidden="1" x14ac:dyDescent="0.35">
      <c r="A2713">
        <v>248150527</v>
      </c>
      <c r="B2713" s="3">
        <v>43342</v>
      </c>
      <c r="C2713" s="3">
        <v>43350</v>
      </c>
      <c r="D2713" t="s">
        <v>106</v>
      </c>
      <c r="E2713" t="s">
        <v>38</v>
      </c>
      <c r="F2713" t="s">
        <v>17</v>
      </c>
      <c r="G2713" t="s">
        <v>14</v>
      </c>
      <c r="H2713" t="s">
        <v>34</v>
      </c>
      <c r="I2713" s="9">
        <v>2110</v>
      </c>
      <c r="J2713" s="9">
        <v>152.58000000000001</v>
      </c>
      <c r="K2713" s="9">
        <v>97.44</v>
      </c>
      <c r="L2713" s="9">
        <f>tbl_salesdata[[#This Row],[Units Sold]]*tbl_salesdata[[#This Row],[Unit Cost]]</f>
        <v>205598.4</v>
      </c>
      <c r="M2713" s="9">
        <f>tbl_salesdata[[#This Row],[Units Sold]]*tbl_salesdata[[#This Row],[Unit Price]]</f>
        <v>321943.80000000005</v>
      </c>
      <c r="N2713" s="9">
        <f>tbl_salesdata[[#This Row],[Total Sales]]-tbl_salesdata[[#This Row],[Total Cost]]</f>
        <v>116345.40000000005</v>
      </c>
      <c r="O2713">
        <f>tbl_salesdata[[#This Row],[Ship Date]]-tbl_salesdata[[#This Row],[Order Date]]</f>
        <v>8</v>
      </c>
      <c r="P2713">
        <f>WEEKDAY(tbl_salesdata[[#This Row],[Order Date]],2)</f>
        <v>4</v>
      </c>
      <c r="Q2713" t="str">
        <f>TEXT(tbl_salesdata[[#This Row],[Order Date]],"dddd")</f>
        <v>Thursday</v>
      </c>
      <c r="R2713" t="str">
        <f>IF(tbl_salesdata[[#This Row],[Weekdaynum]]&gt;5,"Yes","No")</f>
        <v>No</v>
      </c>
    </row>
    <row r="2714" spans="1:18" hidden="1" x14ac:dyDescent="0.35">
      <c r="A2714">
        <v>890789353</v>
      </c>
      <c r="B2714" s="3">
        <v>44693</v>
      </c>
      <c r="C2714" s="3">
        <v>44700</v>
      </c>
      <c r="D2714" t="s">
        <v>11</v>
      </c>
      <c r="E2714" t="s">
        <v>12</v>
      </c>
      <c r="F2714" t="s">
        <v>56</v>
      </c>
      <c r="G2714" t="s">
        <v>14</v>
      </c>
      <c r="H2714" t="s">
        <v>34</v>
      </c>
      <c r="I2714" s="9">
        <v>3220</v>
      </c>
      <c r="J2714" s="9">
        <v>9.33</v>
      </c>
      <c r="K2714" s="9">
        <v>6.92</v>
      </c>
      <c r="L2714" s="9">
        <f>tbl_salesdata[[#This Row],[Units Sold]]*tbl_salesdata[[#This Row],[Unit Cost]]</f>
        <v>22282.400000000001</v>
      </c>
      <c r="M2714" s="9">
        <f>tbl_salesdata[[#This Row],[Units Sold]]*tbl_salesdata[[#This Row],[Unit Price]]</f>
        <v>30042.6</v>
      </c>
      <c r="N2714" s="9">
        <f>tbl_salesdata[[#This Row],[Total Sales]]-tbl_salesdata[[#This Row],[Total Cost]]</f>
        <v>7760.1999999999971</v>
      </c>
      <c r="O2714">
        <f>tbl_salesdata[[#This Row],[Ship Date]]-tbl_salesdata[[#This Row],[Order Date]]</f>
        <v>7</v>
      </c>
      <c r="P2714">
        <f>WEEKDAY(tbl_salesdata[[#This Row],[Order Date]],2)</f>
        <v>4</v>
      </c>
      <c r="Q2714" t="str">
        <f>TEXT(tbl_salesdata[[#This Row],[Order Date]],"dddd")</f>
        <v>Thursday</v>
      </c>
      <c r="R2714" t="str">
        <f>IF(tbl_salesdata[[#This Row],[Weekdaynum]]&gt;5,"Yes","No")</f>
        <v>No</v>
      </c>
    </row>
    <row r="2715" spans="1:18" hidden="1" x14ac:dyDescent="0.35">
      <c r="A2715">
        <v>930457293</v>
      </c>
      <c r="B2715" s="3">
        <v>43636</v>
      </c>
      <c r="C2715" s="3">
        <v>43652</v>
      </c>
      <c r="D2715" t="s">
        <v>60</v>
      </c>
      <c r="E2715" t="s">
        <v>21</v>
      </c>
      <c r="F2715" t="s">
        <v>25</v>
      </c>
      <c r="G2715" t="s">
        <v>18</v>
      </c>
      <c r="H2715" t="s">
        <v>34</v>
      </c>
      <c r="I2715" s="9">
        <v>1845</v>
      </c>
      <c r="J2715" s="9">
        <v>205.7</v>
      </c>
      <c r="K2715" s="9">
        <v>117.11</v>
      </c>
      <c r="L2715" s="9">
        <f>tbl_salesdata[[#This Row],[Units Sold]]*tbl_salesdata[[#This Row],[Unit Cost]]</f>
        <v>216067.95</v>
      </c>
      <c r="M2715" s="9">
        <f>tbl_salesdata[[#This Row],[Units Sold]]*tbl_salesdata[[#This Row],[Unit Price]]</f>
        <v>379516.5</v>
      </c>
      <c r="N2715" s="9">
        <f>tbl_salesdata[[#This Row],[Total Sales]]-tbl_salesdata[[#This Row],[Total Cost]]</f>
        <v>163448.54999999999</v>
      </c>
      <c r="O2715">
        <f>tbl_salesdata[[#This Row],[Ship Date]]-tbl_salesdata[[#This Row],[Order Date]]</f>
        <v>16</v>
      </c>
      <c r="P2715">
        <f>WEEKDAY(tbl_salesdata[[#This Row],[Order Date]],2)</f>
        <v>4</v>
      </c>
      <c r="Q2715" t="str">
        <f>TEXT(tbl_salesdata[[#This Row],[Order Date]],"dddd")</f>
        <v>Thursday</v>
      </c>
      <c r="R2715" t="str">
        <f>IF(tbl_salesdata[[#This Row],[Weekdaynum]]&gt;5,"Yes","No")</f>
        <v>No</v>
      </c>
    </row>
    <row r="2716" spans="1:18" hidden="1" x14ac:dyDescent="0.35">
      <c r="A2716">
        <v>490640676</v>
      </c>
      <c r="B2716" s="3">
        <v>43395</v>
      </c>
      <c r="C2716" s="3">
        <v>43399</v>
      </c>
      <c r="D2716" t="s">
        <v>127</v>
      </c>
      <c r="E2716" t="s">
        <v>38</v>
      </c>
      <c r="F2716" t="s">
        <v>25</v>
      </c>
      <c r="G2716" t="s">
        <v>14</v>
      </c>
      <c r="H2716" t="s">
        <v>15</v>
      </c>
      <c r="I2716" s="9">
        <v>334</v>
      </c>
      <c r="J2716" s="9">
        <v>205.7</v>
      </c>
      <c r="K2716" s="9">
        <v>117.11</v>
      </c>
      <c r="L2716" s="9">
        <f>tbl_salesdata[[#This Row],[Units Sold]]*tbl_salesdata[[#This Row],[Unit Cost]]</f>
        <v>39114.74</v>
      </c>
      <c r="M2716" s="9">
        <f>tbl_salesdata[[#This Row],[Units Sold]]*tbl_salesdata[[#This Row],[Unit Price]]</f>
        <v>68703.8</v>
      </c>
      <c r="N2716" s="9">
        <f>tbl_salesdata[[#This Row],[Total Sales]]-tbl_salesdata[[#This Row],[Total Cost]]</f>
        <v>29589.060000000005</v>
      </c>
      <c r="O2716">
        <f>tbl_salesdata[[#This Row],[Ship Date]]-tbl_salesdata[[#This Row],[Order Date]]</f>
        <v>4</v>
      </c>
      <c r="P2716">
        <f>WEEKDAY(tbl_salesdata[[#This Row],[Order Date]],2)</f>
        <v>1</v>
      </c>
      <c r="Q2716" t="str">
        <f>TEXT(tbl_salesdata[[#This Row],[Order Date]],"dddd")</f>
        <v>Monday</v>
      </c>
      <c r="R2716" t="str">
        <f>IF(tbl_salesdata[[#This Row],[Weekdaynum]]&gt;5,"Yes","No")</f>
        <v>No</v>
      </c>
    </row>
    <row r="2717" spans="1:18" hidden="1" x14ac:dyDescent="0.35">
      <c r="A2717">
        <v>665138328</v>
      </c>
      <c r="B2717" s="3">
        <v>44578</v>
      </c>
      <c r="C2717" s="3">
        <v>44592</v>
      </c>
      <c r="D2717" t="s">
        <v>94</v>
      </c>
      <c r="E2717" t="s">
        <v>38</v>
      </c>
      <c r="F2717" t="s">
        <v>56</v>
      </c>
      <c r="G2717" t="s">
        <v>14</v>
      </c>
      <c r="H2717" t="s">
        <v>34</v>
      </c>
      <c r="I2717" s="9">
        <v>8067</v>
      </c>
      <c r="J2717" s="9">
        <v>9.33</v>
      </c>
      <c r="K2717" s="9">
        <v>6.92</v>
      </c>
      <c r="L2717" s="9">
        <f>tbl_salesdata[[#This Row],[Units Sold]]*tbl_salesdata[[#This Row],[Unit Cost]]</f>
        <v>55823.64</v>
      </c>
      <c r="M2717" s="9">
        <f>tbl_salesdata[[#This Row],[Units Sold]]*tbl_salesdata[[#This Row],[Unit Price]]</f>
        <v>75265.11</v>
      </c>
      <c r="N2717" s="9">
        <f>tbl_salesdata[[#This Row],[Total Sales]]-tbl_salesdata[[#This Row],[Total Cost]]</f>
        <v>19441.47</v>
      </c>
      <c r="O2717">
        <f>tbl_salesdata[[#This Row],[Ship Date]]-tbl_salesdata[[#This Row],[Order Date]]</f>
        <v>14</v>
      </c>
      <c r="P2717">
        <f>WEEKDAY(tbl_salesdata[[#This Row],[Order Date]],2)</f>
        <v>1</v>
      </c>
      <c r="Q2717" t="str">
        <f>TEXT(tbl_salesdata[[#This Row],[Order Date]],"dddd")</f>
        <v>Monday</v>
      </c>
      <c r="R2717" t="str">
        <f>IF(tbl_salesdata[[#This Row],[Weekdaynum]]&gt;5,"Yes","No")</f>
        <v>No</v>
      </c>
    </row>
    <row r="2718" spans="1:18" x14ac:dyDescent="0.35">
      <c r="A2718">
        <v>353191840</v>
      </c>
      <c r="B2718" s="3">
        <v>43624</v>
      </c>
      <c r="C2718" s="3">
        <v>43633</v>
      </c>
      <c r="D2718" t="s">
        <v>55</v>
      </c>
      <c r="E2718" t="s">
        <v>21</v>
      </c>
      <c r="F2718" t="s">
        <v>33</v>
      </c>
      <c r="G2718" t="s">
        <v>18</v>
      </c>
      <c r="H2718" t="s">
        <v>34</v>
      </c>
      <c r="I2718" s="9">
        <v>6169</v>
      </c>
      <c r="J2718" s="9">
        <v>109.28</v>
      </c>
      <c r="K2718" s="9">
        <v>35.840000000000003</v>
      </c>
      <c r="L2718" s="9">
        <f>tbl_salesdata[[#This Row],[Units Sold]]*tbl_salesdata[[#This Row],[Unit Cost]]</f>
        <v>221096.96000000002</v>
      </c>
      <c r="M2718" s="9">
        <f>tbl_salesdata[[#This Row],[Units Sold]]*tbl_salesdata[[#This Row],[Unit Price]]</f>
        <v>674148.32000000007</v>
      </c>
      <c r="N2718" s="9">
        <f>tbl_salesdata[[#This Row],[Total Sales]]-tbl_salesdata[[#This Row],[Total Cost]]</f>
        <v>453051.36000000004</v>
      </c>
      <c r="O2718">
        <f>tbl_salesdata[[#This Row],[Ship Date]]-tbl_salesdata[[#This Row],[Order Date]]</f>
        <v>9</v>
      </c>
      <c r="P2718">
        <f>WEEKDAY(tbl_salesdata[[#This Row],[Order Date]],2)</f>
        <v>6</v>
      </c>
      <c r="Q2718" t="str">
        <f>TEXT(tbl_salesdata[[#This Row],[Order Date]],"dddd")</f>
        <v>Saturday</v>
      </c>
      <c r="R2718" t="str">
        <f>IF(tbl_salesdata[[#This Row],[Weekdaynum]]&gt;5,"Yes","No")</f>
        <v>Yes</v>
      </c>
    </row>
    <row r="2719" spans="1:18" hidden="1" x14ac:dyDescent="0.35">
      <c r="A2719">
        <v>383834254</v>
      </c>
      <c r="B2719" s="3">
        <v>44515</v>
      </c>
      <c r="C2719" s="3">
        <v>44519</v>
      </c>
      <c r="D2719" t="s">
        <v>44</v>
      </c>
      <c r="E2719" t="s">
        <v>12</v>
      </c>
      <c r="F2719" t="s">
        <v>42</v>
      </c>
      <c r="G2719" t="s">
        <v>18</v>
      </c>
      <c r="H2719" t="s">
        <v>15</v>
      </c>
      <c r="I2719" s="9">
        <v>3940</v>
      </c>
      <c r="J2719" s="9">
        <v>437.2</v>
      </c>
      <c r="K2719" s="9">
        <v>263.33</v>
      </c>
      <c r="L2719" s="9">
        <f>tbl_salesdata[[#This Row],[Units Sold]]*tbl_salesdata[[#This Row],[Unit Cost]]</f>
        <v>1037520.2</v>
      </c>
      <c r="M2719" s="9">
        <f>tbl_salesdata[[#This Row],[Units Sold]]*tbl_salesdata[[#This Row],[Unit Price]]</f>
        <v>1722568</v>
      </c>
      <c r="N2719" s="9">
        <f>tbl_salesdata[[#This Row],[Total Sales]]-tbl_salesdata[[#This Row],[Total Cost]]</f>
        <v>685047.8</v>
      </c>
      <c r="O2719">
        <f>tbl_salesdata[[#This Row],[Ship Date]]-tbl_salesdata[[#This Row],[Order Date]]</f>
        <v>4</v>
      </c>
      <c r="P2719">
        <f>WEEKDAY(tbl_salesdata[[#This Row],[Order Date]],2)</f>
        <v>1</v>
      </c>
      <c r="Q2719" t="str">
        <f>TEXT(tbl_salesdata[[#This Row],[Order Date]],"dddd")</f>
        <v>Monday</v>
      </c>
      <c r="R2719" t="str">
        <f>IF(tbl_salesdata[[#This Row],[Weekdaynum]]&gt;5,"Yes","No")</f>
        <v>No</v>
      </c>
    </row>
    <row r="2720" spans="1:18" hidden="1" x14ac:dyDescent="0.35">
      <c r="A2720">
        <v>217192685</v>
      </c>
      <c r="B2720" s="3">
        <v>42050</v>
      </c>
      <c r="C2720" s="3">
        <v>42057</v>
      </c>
      <c r="D2720" t="s">
        <v>197</v>
      </c>
      <c r="E2720" t="s">
        <v>38</v>
      </c>
      <c r="F2720" t="s">
        <v>42</v>
      </c>
      <c r="G2720" t="s">
        <v>18</v>
      </c>
      <c r="H2720" t="s">
        <v>19</v>
      </c>
      <c r="I2720" s="9">
        <v>997</v>
      </c>
      <c r="J2720" s="9">
        <v>437.2</v>
      </c>
      <c r="K2720" s="9">
        <v>263.33</v>
      </c>
      <c r="L2720" s="9">
        <f>tbl_salesdata[[#This Row],[Units Sold]]*tbl_salesdata[[#This Row],[Unit Cost]]</f>
        <v>262540.01</v>
      </c>
      <c r="M2720" s="9">
        <f>tbl_salesdata[[#This Row],[Units Sold]]*tbl_salesdata[[#This Row],[Unit Price]]</f>
        <v>435888.39999999997</v>
      </c>
      <c r="N2720" s="9">
        <f>tbl_salesdata[[#This Row],[Total Sales]]-tbl_salesdata[[#This Row],[Total Cost]]</f>
        <v>173348.38999999996</v>
      </c>
      <c r="O2720">
        <f>tbl_salesdata[[#This Row],[Ship Date]]-tbl_salesdata[[#This Row],[Order Date]]</f>
        <v>7</v>
      </c>
      <c r="P2720">
        <f>WEEKDAY(tbl_salesdata[[#This Row],[Order Date]],2)</f>
        <v>7</v>
      </c>
      <c r="Q2720" t="str">
        <f>TEXT(tbl_salesdata[[#This Row],[Order Date]],"dddd")</f>
        <v>Sunday</v>
      </c>
      <c r="R2720" t="str">
        <f>IF(tbl_salesdata[[#This Row],[Weekdaynum]]&gt;5,"Yes","No")</f>
        <v>Yes</v>
      </c>
    </row>
    <row r="2721" spans="1:18" hidden="1" x14ac:dyDescent="0.35">
      <c r="A2721">
        <v>343185698</v>
      </c>
      <c r="B2721" s="3">
        <v>43531</v>
      </c>
      <c r="C2721" s="3">
        <v>43549</v>
      </c>
      <c r="D2721" t="s">
        <v>55</v>
      </c>
      <c r="E2721" t="s">
        <v>21</v>
      </c>
      <c r="F2721" t="s">
        <v>40</v>
      </c>
      <c r="G2721" t="s">
        <v>18</v>
      </c>
      <c r="H2721" t="s">
        <v>34</v>
      </c>
      <c r="I2721" s="9">
        <v>5129</v>
      </c>
      <c r="J2721" s="9">
        <v>651.21</v>
      </c>
      <c r="K2721" s="9">
        <v>524.96</v>
      </c>
      <c r="L2721" s="9">
        <f>tbl_salesdata[[#This Row],[Units Sold]]*tbl_salesdata[[#This Row],[Unit Cost]]</f>
        <v>2692519.8400000003</v>
      </c>
      <c r="M2721" s="9">
        <f>tbl_salesdata[[#This Row],[Units Sold]]*tbl_salesdata[[#This Row],[Unit Price]]</f>
        <v>3340056.0900000003</v>
      </c>
      <c r="N2721" s="9">
        <f>tbl_salesdata[[#This Row],[Total Sales]]-tbl_salesdata[[#This Row],[Total Cost]]</f>
        <v>647536.25</v>
      </c>
      <c r="O2721">
        <f>tbl_salesdata[[#This Row],[Ship Date]]-tbl_salesdata[[#This Row],[Order Date]]</f>
        <v>18</v>
      </c>
      <c r="P2721">
        <f>WEEKDAY(tbl_salesdata[[#This Row],[Order Date]],2)</f>
        <v>4</v>
      </c>
      <c r="Q2721" t="str">
        <f>TEXT(tbl_salesdata[[#This Row],[Order Date]],"dddd")</f>
        <v>Thursday</v>
      </c>
      <c r="R2721" t="str">
        <f>IF(tbl_salesdata[[#This Row],[Weekdaynum]]&gt;5,"Yes","No")</f>
        <v>No</v>
      </c>
    </row>
    <row r="2722" spans="1:18" hidden="1" x14ac:dyDescent="0.35">
      <c r="A2722">
        <v>857174623</v>
      </c>
      <c r="B2722" s="3">
        <v>43321</v>
      </c>
      <c r="C2722" s="3">
        <v>43328</v>
      </c>
      <c r="D2722" t="s">
        <v>171</v>
      </c>
      <c r="E2722" t="s">
        <v>12</v>
      </c>
      <c r="F2722" t="s">
        <v>68</v>
      </c>
      <c r="G2722" t="s">
        <v>14</v>
      </c>
      <c r="H2722" t="s">
        <v>26</v>
      </c>
      <c r="I2722" s="9">
        <v>5874</v>
      </c>
      <c r="J2722" s="9">
        <v>154.06</v>
      </c>
      <c r="K2722" s="9">
        <v>90.93</v>
      </c>
      <c r="L2722" s="9">
        <f>tbl_salesdata[[#This Row],[Units Sold]]*tbl_salesdata[[#This Row],[Unit Cost]]</f>
        <v>534122.82000000007</v>
      </c>
      <c r="M2722" s="9">
        <f>tbl_salesdata[[#This Row],[Units Sold]]*tbl_salesdata[[#This Row],[Unit Price]]</f>
        <v>904948.44000000006</v>
      </c>
      <c r="N2722" s="9">
        <f>tbl_salesdata[[#This Row],[Total Sales]]-tbl_salesdata[[#This Row],[Total Cost]]</f>
        <v>370825.62</v>
      </c>
      <c r="O2722">
        <f>tbl_salesdata[[#This Row],[Ship Date]]-tbl_salesdata[[#This Row],[Order Date]]</f>
        <v>7</v>
      </c>
      <c r="P2722">
        <f>WEEKDAY(tbl_salesdata[[#This Row],[Order Date]],2)</f>
        <v>4</v>
      </c>
      <c r="Q2722" t="str">
        <f>TEXT(tbl_salesdata[[#This Row],[Order Date]],"dddd")</f>
        <v>Thursday</v>
      </c>
      <c r="R2722" t="str">
        <f>IF(tbl_salesdata[[#This Row],[Weekdaynum]]&gt;5,"Yes","No")</f>
        <v>No</v>
      </c>
    </row>
    <row r="2723" spans="1:18" x14ac:dyDescent="0.35">
      <c r="A2723">
        <v>543349730</v>
      </c>
      <c r="B2723" s="3">
        <v>42021</v>
      </c>
      <c r="C2723" s="3">
        <v>42024</v>
      </c>
      <c r="D2723" t="s">
        <v>94</v>
      </c>
      <c r="E2723" t="s">
        <v>38</v>
      </c>
      <c r="F2723" t="s">
        <v>30</v>
      </c>
      <c r="G2723" t="s">
        <v>14</v>
      </c>
      <c r="H2723" t="s">
        <v>26</v>
      </c>
      <c r="I2723" s="9">
        <v>8115</v>
      </c>
      <c r="J2723" s="9">
        <v>81.73</v>
      </c>
      <c r="K2723" s="9">
        <v>56.67</v>
      </c>
      <c r="L2723" s="9">
        <f>tbl_salesdata[[#This Row],[Units Sold]]*tbl_salesdata[[#This Row],[Unit Cost]]</f>
        <v>459877.05</v>
      </c>
      <c r="M2723" s="9">
        <f>tbl_salesdata[[#This Row],[Units Sold]]*tbl_salesdata[[#This Row],[Unit Price]]</f>
        <v>663238.95000000007</v>
      </c>
      <c r="N2723" s="9">
        <f>tbl_salesdata[[#This Row],[Total Sales]]-tbl_salesdata[[#This Row],[Total Cost]]</f>
        <v>203361.90000000008</v>
      </c>
      <c r="O2723">
        <f>tbl_salesdata[[#This Row],[Ship Date]]-tbl_salesdata[[#This Row],[Order Date]]</f>
        <v>3</v>
      </c>
      <c r="P2723">
        <f>WEEKDAY(tbl_salesdata[[#This Row],[Order Date]],2)</f>
        <v>6</v>
      </c>
      <c r="Q2723" t="str">
        <f>TEXT(tbl_salesdata[[#This Row],[Order Date]],"dddd")</f>
        <v>Saturday</v>
      </c>
      <c r="R2723" t="str">
        <f>IF(tbl_salesdata[[#This Row],[Weekdaynum]]&gt;5,"Yes","No")</f>
        <v>Yes</v>
      </c>
    </row>
    <row r="2724" spans="1:18" hidden="1" x14ac:dyDescent="0.35">
      <c r="A2724">
        <v>632148015</v>
      </c>
      <c r="B2724" s="3">
        <v>43153</v>
      </c>
      <c r="C2724" s="3">
        <v>43174</v>
      </c>
      <c r="D2724" t="s">
        <v>99</v>
      </c>
      <c r="E2724" t="s">
        <v>38</v>
      </c>
      <c r="F2724" t="s">
        <v>56</v>
      </c>
      <c r="G2724" t="s">
        <v>18</v>
      </c>
      <c r="H2724" t="s">
        <v>26</v>
      </c>
      <c r="I2724" s="9">
        <v>5500</v>
      </c>
      <c r="J2724" s="9">
        <v>9.33</v>
      </c>
      <c r="K2724" s="9">
        <v>6.92</v>
      </c>
      <c r="L2724" s="9">
        <f>tbl_salesdata[[#This Row],[Units Sold]]*tbl_salesdata[[#This Row],[Unit Cost]]</f>
        <v>38060</v>
      </c>
      <c r="M2724" s="9">
        <f>tbl_salesdata[[#This Row],[Units Sold]]*tbl_salesdata[[#This Row],[Unit Price]]</f>
        <v>51315</v>
      </c>
      <c r="N2724" s="9">
        <f>tbl_salesdata[[#This Row],[Total Sales]]-tbl_salesdata[[#This Row],[Total Cost]]</f>
        <v>13255</v>
      </c>
      <c r="O2724">
        <f>tbl_salesdata[[#This Row],[Ship Date]]-tbl_salesdata[[#This Row],[Order Date]]</f>
        <v>21</v>
      </c>
      <c r="P2724">
        <f>WEEKDAY(tbl_salesdata[[#This Row],[Order Date]],2)</f>
        <v>4</v>
      </c>
      <c r="Q2724" t="str">
        <f>TEXT(tbl_salesdata[[#This Row],[Order Date]],"dddd")</f>
        <v>Thursday</v>
      </c>
      <c r="R2724" t="str">
        <f>IF(tbl_salesdata[[#This Row],[Weekdaynum]]&gt;5,"Yes","No")</f>
        <v>No</v>
      </c>
    </row>
    <row r="2725" spans="1:18" hidden="1" x14ac:dyDescent="0.35">
      <c r="A2725">
        <v>435417640</v>
      </c>
      <c r="B2725" s="3">
        <v>42292</v>
      </c>
      <c r="C2725" s="3">
        <v>42313</v>
      </c>
      <c r="D2725" t="s">
        <v>173</v>
      </c>
      <c r="E2725" t="s">
        <v>24</v>
      </c>
      <c r="F2725" t="s">
        <v>76</v>
      </c>
      <c r="G2725" t="s">
        <v>14</v>
      </c>
      <c r="H2725" t="s">
        <v>15</v>
      </c>
      <c r="I2725" s="9">
        <v>8610</v>
      </c>
      <c r="J2725" s="9">
        <v>668.27</v>
      </c>
      <c r="K2725" s="9">
        <v>502.54</v>
      </c>
      <c r="L2725" s="9">
        <f>tbl_salesdata[[#This Row],[Units Sold]]*tbl_salesdata[[#This Row],[Unit Cost]]</f>
        <v>4326869.4000000004</v>
      </c>
      <c r="M2725" s="9">
        <f>tbl_salesdata[[#This Row],[Units Sold]]*tbl_salesdata[[#This Row],[Unit Price]]</f>
        <v>5753804.7000000002</v>
      </c>
      <c r="N2725" s="9">
        <f>tbl_salesdata[[#This Row],[Total Sales]]-tbl_salesdata[[#This Row],[Total Cost]]</f>
        <v>1426935.2999999998</v>
      </c>
      <c r="O2725">
        <f>tbl_salesdata[[#This Row],[Ship Date]]-tbl_salesdata[[#This Row],[Order Date]]</f>
        <v>21</v>
      </c>
      <c r="P2725">
        <f>WEEKDAY(tbl_salesdata[[#This Row],[Order Date]],2)</f>
        <v>4</v>
      </c>
      <c r="Q2725" t="str">
        <f>TEXT(tbl_salesdata[[#This Row],[Order Date]],"dddd")</f>
        <v>Thursday</v>
      </c>
      <c r="R2725" t="str">
        <f>IF(tbl_salesdata[[#This Row],[Weekdaynum]]&gt;5,"Yes","No")</f>
        <v>No</v>
      </c>
    </row>
    <row r="2726" spans="1:18" hidden="1" x14ac:dyDescent="0.35">
      <c r="A2726">
        <v>811253488</v>
      </c>
      <c r="B2726" s="3">
        <v>44089</v>
      </c>
      <c r="C2726" s="3">
        <v>44098</v>
      </c>
      <c r="D2726" t="s">
        <v>81</v>
      </c>
      <c r="E2726" t="s">
        <v>32</v>
      </c>
      <c r="F2726" t="s">
        <v>40</v>
      </c>
      <c r="G2726" t="s">
        <v>18</v>
      </c>
      <c r="H2726" t="s">
        <v>26</v>
      </c>
      <c r="I2726" s="9">
        <v>6790</v>
      </c>
      <c r="J2726" s="9">
        <v>651.21</v>
      </c>
      <c r="K2726" s="9">
        <v>524.96</v>
      </c>
      <c r="L2726" s="9">
        <f>tbl_salesdata[[#This Row],[Units Sold]]*tbl_salesdata[[#This Row],[Unit Cost]]</f>
        <v>3564478.4000000004</v>
      </c>
      <c r="M2726" s="9">
        <f>tbl_salesdata[[#This Row],[Units Sold]]*tbl_salesdata[[#This Row],[Unit Price]]</f>
        <v>4421715.9000000004</v>
      </c>
      <c r="N2726" s="9">
        <f>tbl_salesdata[[#This Row],[Total Sales]]-tbl_salesdata[[#This Row],[Total Cost]]</f>
        <v>857237.5</v>
      </c>
      <c r="O2726">
        <f>tbl_salesdata[[#This Row],[Ship Date]]-tbl_salesdata[[#This Row],[Order Date]]</f>
        <v>9</v>
      </c>
      <c r="P2726">
        <f>WEEKDAY(tbl_salesdata[[#This Row],[Order Date]],2)</f>
        <v>2</v>
      </c>
      <c r="Q2726" t="str">
        <f>TEXT(tbl_salesdata[[#This Row],[Order Date]],"dddd")</f>
        <v>Tuesday</v>
      </c>
      <c r="R2726" t="str">
        <f>IF(tbl_salesdata[[#This Row],[Weekdaynum]]&gt;5,"Yes","No")</f>
        <v>No</v>
      </c>
    </row>
    <row r="2727" spans="1:18" hidden="1" x14ac:dyDescent="0.35">
      <c r="A2727">
        <v>406579387</v>
      </c>
      <c r="B2727" s="3">
        <v>42009</v>
      </c>
      <c r="C2727" s="3">
        <v>42012</v>
      </c>
      <c r="D2727" t="s">
        <v>154</v>
      </c>
      <c r="E2727" t="s">
        <v>12</v>
      </c>
      <c r="F2727" t="s">
        <v>47</v>
      </c>
      <c r="G2727" t="s">
        <v>14</v>
      </c>
      <c r="H2727" t="s">
        <v>26</v>
      </c>
      <c r="I2727" s="9">
        <v>4730</v>
      </c>
      <c r="J2727" s="9">
        <v>421.89</v>
      </c>
      <c r="K2727" s="9">
        <v>364.69</v>
      </c>
      <c r="L2727" s="9">
        <f>tbl_salesdata[[#This Row],[Units Sold]]*tbl_salesdata[[#This Row],[Unit Cost]]</f>
        <v>1724983.7</v>
      </c>
      <c r="M2727" s="9">
        <f>tbl_salesdata[[#This Row],[Units Sold]]*tbl_salesdata[[#This Row],[Unit Price]]</f>
        <v>1995539.7</v>
      </c>
      <c r="N2727" s="9">
        <f>tbl_salesdata[[#This Row],[Total Sales]]-tbl_salesdata[[#This Row],[Total Cost]]</f>
        <v>270556</v>
      </c>
      <c r="O2727">
        <f>tbl_salesdata[[#This Row],[Ship Date]]-tbl_salesdata[[#This Row],[Order Date]]</f>
        <v>3</v>
      </c>
      <c r="P2727">
        <f>WEEKDAY(tbl_salesdata[[#This Row],[Order Date]],2)</f>
        <v>1</v>
      </c>
      <c r="Q2727" t="str">
        <f>TEXT(tbl_salesdata[[#This Row],[Order Date]],"dddd")</f>
        <v>Monday</v>
      </c>
      <c r="R2727" t="str">
        <f>IF(tbl_salesdata[[#This Row],[Weekdaynum]]&gt;5,"Yes","No")</f>
        <v>No</v>
      </c>
    </row>
    <row r="2728" spans="1:18" hidden="1" x14ac:dyDescent="0.35">
      <c r="A2728">
        <v>188631665</v>
      </c>
      <c r="B2728" s="3">
        <v>44253</v>
      </c>
      <c r="C2728" s="3">
        <v>44261</v>
      </c>
      <c r="D2728" t="s">
        <v>187</v>
      </c>
      <c r="E2728" t="s">
        <v>29</v>
      </c>
      <c r="F2728" t="s">
        <v>33</v>
      </c>
      <c r="G2728" t="s">
        <v>14</v>
      </c>
      <c r="H2728" t="s">
        <v>34</v>
      </c>
      <c r="I2728" s="9">
        <v>9156</v>
      </c>
      <c r="J2728" s="9">
        <v>109.28</v>
      </c>
      <c r="K2728" s="9">
        <v>35.840000000000003</v>
      </c>
      <c r="L2728" s="9">
        <f>tbl_salesdata[[#This Row],[Units Sold]]*tbl_salesdata[[#This Row],[Unit Cost]]</f>
        <v>328151.04000000004</v>
      </c>
      <c r="M2728" s="9">
        <f>tbl_salesdata[[#This Row],[Units Sold]]*tbl_salesdata[[#This Row],[Unit Price]]</f>
        <v>1000567.68</v>
      </c>
      <c r="N2728" s="9">
        <f>tbl_salesdata[[#This Row],[Total Sales]]-tbl_salesdata[[#This Row],[Total Cost]]</f>
        <v>672416.64</v>
      </c>
      <c r="O2728">
        <f>tbl_salesdata[[#This Row],[Ship Date]]-tbl_salesdata[[#This Row],[Order Date]]</f>
        <v>8</v>
      </c>
      <c r="P2728">
        <f>WEEKDAY(tbl_salesdata[[#This Row],[Order Date]],2)</f>
        <v>5</v>
      </c>
      <c r="Q2728" t="str">
        <f>TEXT(tbl_salesdata[[#This Row],[Order Date]],"dddd")</f>
        <v>Friday</v>
      </c>
      <c r="R2728" t="str">
        <f>IF(tbl_salesdata[[#This Row],[Weekdaynum]]&gt;5,"Yes","No")</f>
        <v>No</v>
      </c>
    </row>
    <row r="2729" spans="1:18" x14ac:dyDescent="0.35">
      <c r="A2729">
        <v>185478246</v>
      </c>
      <c r="B2729" s="3">
        <v>43869</v>
      </c>
      <c r="C2729" s="3">
        <v>43886</v>
      </c>
      <c r="D2729" t="s">
        <v>127</v>
      </c>
      <c r="E2729" t="s">
        <v>38</v>
      </c>
      <c r="F2729" t="s">
        <v>33</v>
      </c>
      <c r="G2729" t="s">
        <v>18</v>
      </c>
      <c r="H2729" t="s">
        <v>34</v>
      </c>
      <c r="I2729" s="9">
        <v>5989</v>
      </c>
      <c r="J2729" s="9">
        <v>109.28</v>
      </c>
      <c r="K2729" s="9">
        <v>35.840000000000003</v>
      </c>
      <c r="L2729" s="9">
        <f>tbl_salesdata[[#This Row],[Units Sold]]*tbl_salesdata[[#This Row],[Unit Cost]]</f>
        <v>214645.76000000001</v>
      </c>
      <c r="M2729" s="9">
        <f>tbl_salesdata[[#This Row],[Units Sold]]*tbl_salesdata[[#This Row],[Unit Price]]</f>
        <v>654477.92000000004</v>
      </c>
      <c r="N2729" s="9">
        <f>tbl_salesdata[[#This Row],[Total Sales]]-tbl_salesdata[[#This Row],[Total Cost]]</f>
        <v>439832.16000000003</v>
      </c>
      <c r="O2729">
        <f>tbl_salesdata[[#This Row],[Ship Date]]-tbl_salesdata[[#This Row],[Order Date]]</f>
        <v>17</v>
      </c>
      <c r="P2729">
        <f>WEEKDAY(tbl_salesdata[[#This Row],[Order Date]],2)</f>
        <v>6</v>
      </c>
      <c r="Q2729" t="str">
        <f>TEXT(tbl_salesdata[[#This Row],[Order Date]],"dddd")</f>
        <v>Saturday</v>
      </c>
      <c r="R2729" t="str">
        <f>IF(tbl_salesdata[[#This Row],[Weekdaynum]]&gt;5,"Yes","No")</f>
        <v>Yes</v>
      </c>
    </row>
    <row r="2730" spans="1:18" hidden="1" x14ac:dyDescent="0.35">
      <c r="A2730">
        <v>483423173</v>
      </c>
      <c r="B2730" s="3">
        <v>43916</v>
      </c>
      <c r="C2730" s="3">
        <v>43923</v>
      </c>
      <c r="D2730" t="s">
        <v>92</v>
      </c>
      <c r="E2730" t="s">
        <v>32</v>
      </c>
      <c r="F2730" t="s">
        <v>68</v>
      </c>
      <c r="G2730" t="s">
        <v>14</v>
      </c>
      <c r="H2730" t="s">
        <v>19</v>
      </c>
      <c r="I2730" s="9">
        <v>4514</v>
      </c>
      <c r="J2730" s="9">
        <v>154.06</v>
      </c>
      <c r="K2730" s="9">
        <v>90.93</v>
      </c>
      <c r="L2730" s="9">
        <f>tbl_salesdata[[#This Row],[Units Sold]]*tbl_salesdata[[#This Row],[Unit Cost]]</f>
        <v>410458.02</v>
      </c>
      <c r="M2730" s="9">
        <f>tbl_salesdata[[#This Row],[Units Sold]]*tbl_salesdata[[#This Row],[Unit Price]]</f>
        <v>695426.84</v>
      </c>
      <c r="N2730" s="9">
        <f>tbl_salesdata[[#This Row],[Total Sales]]-tbl_salesdata[[#This Row],[Total Cost]]</f>
        <v>284968.81999999995</v>
      </c>
      <c r="O2730">
        <f>tbl_salesdata[[#This Row],[Ship Date]]-tbl_salesdata[[#This Row],[Order Date]]</f>
        <v>7</v>
      </c>
      <c r="P2730">
        <f>WEEKDAY(tbl_salesdata[[#This Row],[Order Date]],2)</f>
        <v>4</v>
      </c>
      <c r="Q2730" t="str">
        <f>TEXT(tbl_salesdata[[#This Row],[Order Date]],"dddd")</f>
        <v>Thursday</v>
      </c>
      <c r="R2730" t="str">
        <f>IF(tbl_salesdata[[#This Row],[Weekdaynum]]&gt;5,"Yes","No")</f>
        <v>No</v>
      </c>
    </row>
    <row r="2731" spans="1:18" hidden="1" x14ac:dyDescent="0.35">
      <c r="A2731">
        <v>582197558</v>
      </c>
      <c r="B2731" s="3">
        <v>44838</v>
      </c>
      <c r="C2731" s="3">
        <v>44852</v>
      </c>
      <c r="D2731" t="s">
        <v>187</v>
      </c>
      <c r="E2731" t="s">
        <v>29</v>
      </c>
      <c r="F2731" t="s">
        <v>25</v>
      </c>
      <c r="G2731" t="s">
        <v>18</v>
      </c>
      <c r="H2731" t="s">
        <v>15</v>
      </c>
      <c r="I2731" s="9">
        <v>4050</v>
      </c>
      <c r="J2731" s="9">
        <v>205.7</v>
      </c>
      <c r="K2731" s="9">
        <v>117.11</v>
      </c>
      <c r="L2731" s="9">
        <f>tbl_salesdata[[#This Row],[Units Sold]]*tbl_salesdata[[#This Row],[Unit Cost]]</f>
        <v>474295.5</v>
      </c>
      <c r="M2731" s="9">
        <f>tbl_salesdata[[#This Row],[Units Sold]]*tbl_salesdata[[#This Row],[Unit Price]]</f>
        <v>833085</v>
      </c>
      <c r="N2731" s="9">
        <f>tbl_salesdata[[#This Row],[Total Sales]]-tbl_salesdata[[#This Row],[Total Cost]]</f>
        <v>358789.5</v>
      </c>
      <c r="O2731">
        <f>tbl_salesdata[[#This Row],[Ship Date]]-tbl_salesdata[[#This Row],[Order Date]]</f>
        <v>14</v>
      </c>
      <c r="P2731">
        <f>WEEKDAY(tbl_salesdata[[#This Row],[Order Date]],2)</f>
        <v>2</v>
      </c>
      <c r="Q2731" t="str">
        <f>TEXT(tbl_salesdata[[#This Row],[Order Date]],"dddd")</f>
        <v>Tuesday</v>
      </c>
      <c r="R2731" t="str">
        <f>IF(tbl_salesdata[[#This Row],[Weekdaynum]]&gt;5,"Yes","No")</f>
        <v>No</v>
      </c>
    </row>
    <row r="2732" spans="1:18" hidden="1" x14ac:dyDescent="0.35">
      <c r="A2732">
        <v>939768636</v>
      </c>
      <c r="B2732" s="3">
        <v>43471</v>
      </c>
      <c r="C2732" s="3">
        <v>43489</v>
      </c>
      <c r="D2732" t="s">
        <v>120</v>
      </c>
      <c r="E2732" t="s">
        <v>38</v>
      </c>
      <c r="F2732" t="s">
        <v>17</v>
      </c>
      <c r="G2732" t="s">
        <v>14</v>
      </c>
      <c r="H2732" t="s">
        <v>34</v>
      </c>
      <c r="I2732" s="9">
        <v>7278</v>
      </c>
      <c r="J2732" s="9">
        <v>152.58000000000001</v>
      </c>
      <c r="K2732" s="9">
        <v>97.44</v>
      </c>
      <c r="L2732" s="9">
        <f>tbl_salesdata[[#This Row],[Units Sold]]*tbl_salesdata[[#This Row],[Unit Cost]]</f>
        <v>709168.32</v>
      </c>
      <c r="M2732" s="9">
        <f>tbl_salesdata[[#This Row],[Units Sold]]*tbl_salesdata[[#This Row],[Unit Price]]</f>
        <v>1110477.24</v>
      </c>
      <c r="N2732" s="9">
        <f>tbl_salesdata[[#This Row],[Total Sales]]-tbl_salesdata[[#This Row],[Total Cost]]</f>
        <v>401308.92000000004</v>
      </c>
      <c r="O2732">
        <f>tbl_salesdata[[#This Row],[Ship Date]]-tbl_salesdata[[#This Row],[Order Date]]</f>
        <v>18</v>
      </c>
      <c r="P2732">
        <f>WEEKDAY(tbl_salesdata[[#This Row],[Order Date]],2)</f>
        <v>7</v>
      </c>
      <c r="Q2732" t="str">
        <f>TEXT(tbl_salesdata[[#This Row],[Order Date]],"dddd")</f>
        <v>Sunday</v>
      </c>
      <c r="R2732" t="str">
        <f>IF(tbl_salesdata[[#This Row],[Weekdaynum]]&gt;5,"Yes","No")</f>
        <v>Yes</v>
      </c>
    </row>
    <row r="2733" spans="1:18" hidden="1" x14ac:dyDescent="0.35">
      <c r="A2733">
        <v>174935233</v>
      </c>
      <c r="B2733" s="3">
        <v>42577</v>
      </c>
      <c r="C2733" s="3">
        <v>42596</v>
      </c>
      <c r="D2733" t="s">
        <v>165</v>
      </c>
      <c r="E2733" t="s">
        <v>21</v>
      </c>
      <c r="F2733" t="s">
        <v>42</v>
      </c>
      <c r="G2733" t="s">
        <v>14</v>
      </c>
      <c r="H2733" t="s">
        <v>15</v>
      </c>
      <c r="I2733" s="9">
        <v>6078</v>
      </c>
      <c r="J2733" s="9">
        <v>437.2</v>
      </c>
      <c r="K2733" s="9">
        <v>263.33</v>
      </c>
      <c r="L2733" s="9">
        <f>tbl_salesdata[[#This Row],[Units Sold]]*tbl_salesdata[[#This Row],[Unit Cost]]</f>
        <v>1600519.74</v>
      </c>
      <c r="M2733" s="9">
        <f>tbl_salesdata[[#This Row],[Units Sold]]*tbl_salesdata[[#This Row],[Unit Price]]</f>
        <v>2657301.6</v>
      </c>
      <c r="N2733" s="9">
        <f>tbl_salesdata[[#This Row],[Total Sales]]-tbl_salesdata[[#This Row],[Total Cost]]</f>
        <v>1056781.8600000001</v>
      </c>
      <c r="O2733">
        <f>tbl_salesdata[[#This Row],[Ship Date]]-tbl_salesdata[[#This Row],[Order Date]]</f>
        <v>19</v>
      </c>
      <c r="P2733">
        <f>WEEKDAY(tbl_salesdata[[#This Row],[Order Date]],2)</f>
        <v>2</v>
      </c>
      <c r="Q2733" t="str">
        <f>TEXT(tbl_salesdata[[#This Row],[Order Date]],"dddd")</f>
        <v>Tuesday</v>
      </c>
      <c r="R2733" t="str">
        <f>IF(tbl_salesdata[[#This Row],[Weekdaynum]]&gt;5,"Yes","No")</f>
        <v>No</v>
      </c>
    </row>
    <row r="2734" spans="1:18" x14ac:dyDescent="0.35">
      <c r="A2734">
        <v>651681792</v>
      </c>
      <c r="B2734" s="3">
        <v>43946</v>
      </c>
      <c r="C2734" s="3">
        <v>43960</v>
      </c>
      <c r="D2734" t="s">
        <v>78</v>
      </c>
      <c r="E2734" t="s">
        <v>24</v>
      </c>
      <c r="F2734" t="s">
        <v>33</v>
      </c>
      <c r="G2734" t="s">
        <v>18</v>
      </c>
      <c r="H2734" t="s">
        <v>15</v>
      </c>
      <c r="I2734" s="9">
        <v>5979</v>
      </c>
      <c r="J2734" s="9">
        <v>109.28</v>
      </c>
      <c r="K2734" s="9">
        <v>35.840000000000003</v>
      </c>
      <c r="L2734" s="9">
        <f>tbl_salesdata[[#This Row],[Units Sold]]*tbl_salesdata[[#This Row],[Unit Cost]]</f>
        <v>214287.36000000002</v>
      </c>
      <c r="M2734" s="9">
        <f>tbl_salesdata[[#This Row],[Units Sold]]*tbl_salesdata[[#This Row],[Unit Price]]</f>
        <v>653385.12</v>
      </c>
      <c r="N2734" s="9">
        <f>tbl_salesdata[[#This Row],[Total Sales]]-tbl_salesdata[[#This Row],[Total Cost]]</f>
        <v>439097.76</v>
      </c>
      <c r="O2734">
        <f>tbl_salesdata[[#This Row],[Ship Date]]-tbl_salesdata[[#This Row],[Order Date]]</f>
        <v>14</v>
      </c>
      <c r="P2734">
        <f>WEEKDAY(tbl_salesdata[[#This Row],[Order Date]],2)</f>
        <v>6</v>
      </c>
      <c r="Q2734" t="str">
        <f>TEXT(tbl_salesdata[[#This Row],[Order Date]],"dddd")</f>
        <v>Saturday</v>
      </c>
      <c r="R2734" t="str">
        <f>IF(tbl_salesdata[[#This Row],[Weekdaynum]]&gt;5,"Yes","No")</f>
        <v>Yes</v>
      </c>
    </row>
    <row r="2735" spans="1:18" x14ac:dyDescent="0.35">
      <c r="A2735">
        <v>839326560</v>
      </c>
      <c r="B2735" s="3">
        <v>44534</v>
      </c>
      <c r="C2735" s="3">
        <v>44549</v>
      </c>
      <c r="D2735" t="s">
        <v>128</v>
      </c>
      <c r="E2735" t="s">
        <v>38</v>
      </c>
      <c r="F2735" t="s">
        <v>68</v>
      </c>
      <c r="G2735" t="s">
        <v>18</v>
      </c>
      <c r="H2735" t="s">
        <v>19</v>
      </c>
      <c r="I2735" s="9">
        <v>4236</v>
      </c>
      <c r="J2735" s="9">
        <v>154.06</v>
      </c>
      <c r="K2735" s="9">
        <v>90.93</v>
      </c>
      <c r="L2735" s="9">
        <f>tbl_salesdata[[#This Row],[Units Sold]]*tbl_salesdata[[#This Row],[Unit Cost]]</f>
        <v>385179.48000000004</v>
      </c>
      <c r="M2735" s="9">
        <f>tbl_salesdata[[#This Row],[Units Sold]]*tbl_salesdata[[#This Row],[Unit Price]]</f>
        <v>652598.16</v>
      </c>
      <c r="N2735" s="9">
        <f>tbl_salesdata[[#This Row],[Total Sales]]-tbl_salesdata[[#This Row],[Total Cost]]</f>
        <v>267418.68</v>
      </c>
      <c r="O2735">
        <f>tbl_salesdata[[#This Row],[Ship Date]]-tbl_salesdata[[#This Row],[Order Date]]</f>
        <v>15</v>
      </c>
      <c r="P2735">
        <f>WEEKDAY(tbl_salesdata[[#This Row],[Order Date]],2)</f>
        <v>6</v>
      </c>
      <c r="Q2735" t="str">
        <f>TEXT(tbl_salesdata[[#This Row],[Order Date]],"dddd")</f>
        <v>Saturday</v>
      </c>
      <c r="R2735" t="str">
        <f>IF(tbl_salesdata[[#This Row],[Weekdaynum]]&gt;5,"Yes","No")</f>
        <v>Yes</v>
      </c>
    </row>
    <row r="2736" spans="1:18" hidden="1" x14ac:dyDescent="0.35">
      <c r="A2736">
        <v>438683927</v>
      </c>
      <c r="B2736" s="3">
        <v>44360</v>
      </c>
      <c r="C2736" s="3">
        <v>44377</v>
      </c>
      <c r="D2736" t="s">
        <v>214</v>
      </c>
      <c r="E2736" t="s">
        <v>21</v>
      </c>
      <c r="F2736" t="s">
        <v>30</v>
      </c>
      <c r="G2736" t="s">
        <v>14</v>
      </c>
      <c r="H2736" t="s">
        <v>26</v>
      </c>
      <c r="I2736" s="9">
        <v>5177</v>
      </c>
      <c r="J2736" s="9">
        <v>81.73</v>
      </c>
      <c r="K2736" s="9">
        <v>56.67</v>
      </c>
      <c r="L2736" s="9">
        <f>tbl_salesdata[[#This Row],[Units Sold]]*tbl_salesdata[[#This Row],[Unit Cost]]</f>
        <v>293380.59000000003</v>
      </c>
      <c r="M2736" s="9">
        <f>tbl_salesdata[[#This Row],[Units Sold]]*tbl_salesdata[[#This Row],[Unit Price]]</f>
        <v>423116.21</v>
      </c>
      <c r="N2736" s="9">
        <f>tbl_salesdata[[#This Row],[Total Sales]]-tbl_salesdata[[#This Row],[Total Cost]]</f>
        <v>129735.62</v>
      </c>
      <c r="O2736">
        <f>tbl_salesdata[[#This Row],[Ship Date]]-tbl_salesdata[[#This Row],[Order Date]]</f>
        <v>17</v>
      </c>
      <c r="P2736">
        <f>WEEKDAY(tbl_salesdata[[#This Row],[Order Date]],2)</f>
        <v>7</v>
      </c>
      <c r="Q2736" t="str">
        <f>TEXT(tbl_salesdata[[#This Row],[Order Date]],"dddd")</f>
        <v>Sunday</v>
      </c>
      <c r="R2736" t="str">
        <f>IF(tbl_salesdata[[#This Row],[Weekdaynum]]&gt;5,"Yes","No")</f>
        <v>Yes</v>
      </c>
    </row>
    <row r="2737" spans="1:18" x14ac:dyDescent="0.35">
      <c r="A2737">
        <v>861021554</v>
      </c>
      <c r="B2737" s="3">
        <v>42154</v>
      </c>
      <c r="C2737" s="3">
        <v>42156</v>
      </c>
      <c r="D2737" t="s">
        <v>137</v>
      </c>
      <c r="E2737" t="s">
        <v>38</v>
      </c>
      <c r="F2737" t="s">
        <v>17</v>
      </c>
      <c r="G2737" t="s">
        <v>18</v>
      </c>
      <c r="H2737" t="s">
        <v>19</v>
      </c>
      <c r="I2737" s="9">
        <v>4266</v>
      </c>
      <c r="J2737" s="9">
        <v>152.58000000000001</v>
      </c>
      <c r="K2737" s="9">
        <v>97.44</v>
      </c>
      <c r="L2737" s="9">
        <f>tbl_salesdata[[#This Row],[Units Sold]]*tbl_salesdata[[#This Row],[Unit Cost]]</f>
        <v>415679.04</v>
      </c>
      <c r="M2737" s="9">
        <f>tbl_salesdata[[#This Row],[Units Sold]]*tbl_salesdata[[#This Row],[Unit Price]]</f>
        <v>650906.28</v>
      </c>
      <c r="N2737" s="9">
        <f>tbl_salesdata[[#This Row],[Total Sales]]-tbl_salesdata[[#This Row],[Total Cost]]</f>
        <v>235227.24000000005</v>
      </c>
      <c r="O2737">
        <f>tbl_salesdata[[#This Row],[Ship Date]]-tbl_salesdata[[#This Row],[Order Date]]</f>
        <v>2</v>
      </c>
      <c r="P2737">
        <f>WEEKDAY(tbl_salesdata[[#This Row],[Order Date]],2)</f>
        <v>6</v>
      </c>
      <c r="Q2737" t="str">
        <f>TEXT(tbl_salesdata[[#This Row],[Order Date]],"dddd")</f>
        <v>Saturday</v>
      </c>
      <c r="R2737" t="str">
        <f>IF(tbl_salesdata[[#This Row],[Weekdaynum]]&gt;5,"Yes","No")</f>
        <v>Yes</v>
      </c>
    </row>
    <row r="2738" spans="1:18" hidden="1" x14ac:dyDescent="0.35">
      <c r="A2738">
        <v>894535005</v>
      </c>
      <c r="B2738" s="3">
        <v>44089</v>
      </c>
      <c r="C2738" s="3">
        <v>44091</v>
      </c>
      <c r="D2738" t="s">
        <v>133</v>
      </c>
      <c r="E2738" t="s">
        <v>38</v>
      </c>
      <c r="F2738" t="s">
        <v>13</v>
      </c>
      <c r="G2738" t="s">
        <v>18</v>
      </c>
      <c r="H2738" t="s">
        <v>15</v>
      </c>
      <c r="I2738" s="9">
        <v>1641</v>
      </c>
      <c r="J2738" s="9">
        <v>255.28</v>
      </c>
      <c r="K2738" s="9">
        <v>159.41999999999999</v>
      </c>
      <c r="L2738" s="9">
        <f>tbl_salesdata[[#This Row],[Units Sold]]*tbl_salesdata[[#This Row],[Unit Cost]]</f>
        <v>261608.21999999997</v>
      </c>
      <c r="M2738" s="9">
        <f>tbl_salesdata[[#This Row],[Units Sold]]*tbl_salesdata[[#This Row],[Unit Price]]</f>
        <v>418914.48</v>
      </c>
      <c r="N2738" s="9">
        <f>tbl_salesdata[[#This Row],[Total Sales]]-tbl_salesdata[[#This Row],[Total Cost]]</f>
        <v>157306.26</v>
      </c>
      <c r="O2738">
        <f>tbl_salesdata[[#This Row],[Ship Date]]-tbl_salesdata[[#This Row],[Order Date]]</f>
        <v>2</v>
      </c>
      <c r="P2738">
        <f>WEEKDAY(tbl_salesdata[[#This Row],[Order Date]],2)</f>
        <v>2</v>
      </c>
      <c r="Q2738" t="str">
        <f>TEXT(tbl_salesdata[[#This Row],[Order Date]],"dddd")</f>
        <v>Tuesday</v>
      </c>
      <c r="R2738" t="str">
        <f>IF(tbl_salesdata[[#This Row],[Weekdaynum]]&gt;5,"Yes","No")</f>
        <v>No</v>
      </c>
    </row>
    <row r="2739" spans="1:18" hidden="1" x14ac:dyDescent="0.35">
      <c r="A2739">
        <v>727550113</v>
      </c>
      <c r="B2739" s="3">
        <v>42860</v>
      </c>
      <c r="C2739" s="3">
        <v>42864</v>
      </c>
      <c r="D2739" t="s">
        <v>164</v>
      </c>
      <c r="E2739" t="s">
        <v>38</v>
      </c>
      <c r="F2739" t="s">
        <v>56</v>
      </c>
      <c r="G2739" t="s">
        <v>14</v>
      </c>
      <c r="H2739" t="s">
        <v>26</v>
      </c>
      <c r="I2739" s="9">
        <v>7101</v>
      </c>
      <c r="J2739" s="9">
        <v>9.33</v>
      </c>
      <c r="K2739" s="9">
        <v>6.92</v>
      </c>
      <c r="L2739" s="9">
        <f>tbl_salesdata[[#This Row],[Units Sold]]*tbl_salesdata[[#This Row],[Unit Cost]]</f>
        <v>49138.92</v>
      </c>
      <c r="M2739" s="9">
        <f>tbl_salesdata[[#This Row],[Units Sold]]*tbl_salesdata[[#This Row],[Unit Price]]</f>
        <v>66252.33</v>
      </c>
      <c r="N2739" s="9">
        <f>tbl_salesdata[[#This Row],[Total Sales]]-tbl_salesdata[[#This Row],[Total Cost]]</f>
        <v>17113.410000000003</v>
      </c>
      <c r="O2739">
        <f>tbl_salesdata[[#This Row],[Ship Date]]-tbl_salesdata[[#This Row],[Order Date]]</f>
        <v>4</v>
      </c>
      <c r="P2739">
        <f>WEEKDAY(tbl_salesdata[[#This Row],[Order Date]],2)</f>
        <v>5</v>
      </c>
      <c r="Q2739" t="str">
        <f>TEXT(tbl_salesdata[[#This Row],[Order Date]],"dddd")</f>
        <v>Friday</v>
      </c>
      <c r="R2739" t="str">
        <f>IF(tbl_salesdata[[#This Row],[Weekdaynum]]&gt;5,"Yes","No")</f>
        <v>No</v>
      </c>
    </row>
    <row r="2740" spans="1:18" hidden="1" x14ac:dyDescent="0.35">
      <c r="A2740">
        <v>738502538</v>
      </c>
      <c r="B2740" s="3">
        <v>43580</v>
      </c>
      <c r="C2740" s="3">
        <v>43591</v>
      </c>
      <c r="D2740" t="s">
        <v>63</v>
      </c>
      <c r="E2740" t="s">
        <v>32</v>
      </c>
      <c r="F2740" t="s">
        <v>40</v>
      </c>
      <c r="G2740" t="s">
        <v>14</v>
      </c>
      <c r="H2740" t="s">
        <v>19</v>
      </c>
      <c r="I2740" s="9">
        <v>8167</v>
      </c>
      <c r="J2740" s="9">
        <v>651.21</v>
      </c>
      <c r="K2740" s="9">
        <v>524.96</v>
      </c>
      <c r="L2740" s="9">
        <f>tbl_salesdata[[#This Row],[Units Sold]]*tbl_salesdata[[#This Row],[Unit Cost]]</f>
        <v>4287348.32</v>
      </c>
      <c r="M2740" s="9">
        <f>tbl_salesdata[[#This Row],[Units Sold]]*tbl_salesdata[[#This Row],[Unit Price]]</f>
        <v>5318432.07</v>
      </c>
      <c r="N2740" s="9">
        <f>tbl_salesdata[[#This Row],[Total Sales]]-tbl_salesdata[[#This Row],[Total Cost]]</f>
        <v>1031083.75</v>
      </c>
      <c r="O2740">
        <f>tbl_salesdata[[#This Row],[Ship Date]]-tbl_salesdata[[#This Row],[Order Date]]</f>
        <v>11</v>
      </c>
      <c r="P2740">
        <f>WEEKDAY(tbl_salesdata[[#This Row],[Order Date]],2)</f>
        <v>4</v>
      </c>
      <c r="Q2740" t="str">
        <f>TEXT(tbl_salesdata[[#This Row],[Order Date]],"dddd")</f>
        <v>Thursday</v>
      </c>
      <c r="R2740" t="str">
        <f>IF(tbl_salesdata[[#This Row],[Weekdaynum]]&gt;5,"Yes","No")</f>
        <v>No</v>
      </c>
    </row>
    <row r="2741" spans="1:18" hidden="1" x14ac:dyDescent="0.35">
      <c r="A2741">
        <v>108691108</v>
      </c>
      <c r="B2741" s="3">
        <v>43202</v>
      </c>
      <c r="C2741" s="3">
        <v>43210</v>
      </c>
      <c r="D2741" t="s">
        <v>212</v>
      </c>
      <c r="E2741" t="s">
        <v>32</v>
      </c>
      <c r="F2741" t="s">
        <v>40</v>
      </c>
      <c r="G2741" t="s">
        <v>18</v>
      </c>
      <c r="H2741" t="s">
        <v>19</v>
      </c>
      <c r="I2741" s="9">
        <v>2969</v>
      </c>
      <c r="J2741" s="9">
        <v>651.21</v>
      </c>
      <c r="K2741" s="9">
        <v>524.96</v>
      </c>
      <c r="L2741" s="9">
        <f>tbl_salesdata[[#This Row],[Units Sold]]*tbl_salesdata[[#This Row],[Unit Cost]]</f>
        <v>1558606.2400000002</v>
      </c>
      <c r="M2741" s="9">
        <f>tbl_salesdata[[#This Row],[Units Sold]]*tbl_salesdata[[#This Row],[Unit Price]]</f>
        <v>1933442.4900000002</v>
      </c>
      <c r="N2741" s="9">
        <f>tbl_salesdata[[#This Row],[Total Sales]]-tbl_salesdata[[#This Row],[Total Cost]]</f>
        <v>374836.25</v>
      </c>
      <c r="O2741">
        <f>tbl_salesdata[[#This Row],[Ship Date]]-tbl_salesdata[[#This Row],[Order Date]]</f>
        <v>8</v>
      </c>
      <c r="P2741">
        <f>WEEKDAY(tbl_salesdata[[#This Row],[Order Date]],2)</f>
        <v>4</v>
      </c>
      <c r="Q2741" t="str">
        <f>TEXT(tbl_salesdata[[#This Row],[Order Date]],"dddd")</f>
        <v>Thursday</v>
      </c>
      <c r="R2741" t="str">
        <f>IF(tbl_salesdata[[#This Row],[Weekdaynum]]&gt;5,"Yes","No")</f>
        <v>No</v>
      </c>
    </row>
    <row r="2742" spans="1:18" hidden="1" x14ac:dyDescent="0.35">
      <c r="A2742">
        <v>339727151</v>
      </c>
      <c r="B2742" s="3">
        <v>43917</v>
      </c>
      <c r="C2742" s="3">
        <v>43924</v>
      </c>
      <c r="D2742" t="s">
        <v>170</v>
      </c>
      <c r="E2742" t="s">
        <v>12</v>
      </c>
      <c r="F2742" t="s">
        <v>42</v>
      </c>
      <c r="G2742" t="s">
        <v>14</v>
      </c>
      <c r="H2742" t="s">
        <v>19</v>
      </c>
      <c r="I2742" s="9">
        <v>1668</v>
      </c>
      <c r="J2742" s="9">
        <v>437.2</v>
      </c>
      <c r="K2742" s="9">
        <v>263.33</v>
      </c>
      <c r="L2742" s="9">
        <f>tbl_salesdata[[#This Row],[Units Sold]]*tbl_salesdata[[#This Row],[Unit Cost]]</f>
        <v>439234.44</v>
      </c>
      <c r="M2742" s="9">
        <f>tbl_salesdata[[#This Row],[Units Sold]]*tbl_salesdata[[#This Row],[Unit Price]]</f>
        <v>729249.6</v>
      </c>
      <c r="N2742" s="9">
        <f>tbl_salesdata[[#This Row],[Total Sales]]-tbl_salesdata[[#This Row],[Total Cost]]</f>
        <v>290015.15999999997</v>
      </c>
      <c r="O2742">
        <f>tbl_salesdata[[#This Row],[Ship Date]]-tbl_salesdata[[#This Row],[Order Date]]</f>
        <v>7</v>
      </c>
      <c r="P2742">
        <f>WEEKDAY(tbl_salesdata[[#This Row],[Order Date]],2)</f>
        <v>5</v>
      </c>
      <c r="Q2742" t="str">
        <f>TEXT(tbl_salesdata[[#This Row],[Order Date]],"dddd")</f>
        <v>Friday</v>
      </c>
      <c r="R2742" t="str">
        <f>IF(tbl_salesdata[[#This Row],[Weekdaynum]]&gt;5,"Yes","No")</f>
        <v>No</v>
      </c>
    </row>
    <row r="2743" spans="1:18" hidden="1" x14ac:dyDescent="0.35">
      <c r="A2743">
        <v>303534495</v>
      </c>
      <c r="B2743" s="3">
        <v>44421</v>
      </c>
      <c r="C2743" s="3">
        <v>44428</v>
      </c>
      <c r="D2743" t="s">
        <v>189</v>
      </c>
      <c r="E2743" t="s">
        <v>21</v>
      </c>
      <c r="F2743" t="s">
        <v>56</v>
      </c>
      <c r="G2743" t="s">
        <v>18</v>
      </c>
      <c r="H2743" t="s">
        <v>34</v>
      </c>
      <c r="I2743" s="9">
        <v>1457</v>
      </c>
      <c r="J2743" s="9">
        <v>9.33</v>
      </c>
      <c r="K2743" s="9">
        <v>6.92</v>
      </c>
      <c r="L2743" s="9">
        <f>tbl_salesdata[[#This Row],[Units Sold]]*tbl_salesdata[[#This Row],[Unit Cost]]</f>
        <v>10082.44</v>
      </c>
      <c r="M2743" s="9">
        <f>tbl_salesdata[[#This Row],[Units Sold]]*tbl_salesdata[[#This Row],[Unit Price]]</f>
        <v>13593.81</v>
      </c>
      <c r="N2743" s="9">
        <f>tbl_salesdata[[#This Row],[Total Sales]]-tbl_salesdata[[#This Row],[Total Cost]]</f>
        <v>3511.369999999999</v>
      </c>
      <c r="O2743">
        <f>tbl_salesdata[[#This Row],[Ship Date]]-tbl_salesdata[[#This Row],[Order Date]]</f>
        <v>7</v>
      </c>
      <c r="P2743">
        <f>WEEKDAY(tbl_salesdata[[#This Row],[Order Date]],2)</f>
        <v>5</v>
      </c>
      <c r="Q2743" t="str">
        <f>TEXT(tbl_salesdata[[#This Row],[Order Date]],"dddd")</f>
        <v>Friday</v>
      </c>
      <c r="R2743" t="str">
        <f>IF(tbl_salesdata[[#This Row],[Weekdaynum]]&gt;5,"Yes","No")</f>
        <v>No</v>
      </c>
    </row>
    <row r="2744" spans="1:18" hidden="1" x14ac:dyDescent="0.35">
      <c r="A2744">
        <v>292349469</v>
      </c>
      <c r="B2744" s="3">
        <v>44682</v>
      </c>
      <c r="C2744" s="3">
        <v>44693</v>
      </c>
      <c r="D2744" t="s">
        <v>219</v>
      </c>
      <c r="E2744" t="s">
        <v>38</v>
      </c>
      <c r="F2744" t="s">
        <v>40</v>
      </c>
      <c r="G2744" t="s">
        <v>14</v>
      </c>
      <c r="H2744" t="s">
        <v>26</v>
      </c>
      <c r="I2744" s="9">
        <v>1559</v>
      </c>
      <c r="J2744" s="9">
        <v>651.21</v>
      </c>
      <c r="K2744" s="9">
        <v>524.96</v>
      </c>
      <c r="L2744" s="9">
        <f>tbl_salesdata[[#This Row],[Units Sold]]*tbl_salesdata[[#This Row],[Unit Cost]]</f>
        <v>818412.64</v>
      </c>
      <c r="M2744" s="9">
        <f>tbl_salesdata[[#This Row],[Units Sold]]*tbl_salesdata[[#This Row],[Unit Price]]</f>
        <v>1015236.39</v>
      </c>
      <c r="N2744" s="9">
        <f>tbl_salesdata[[#This Row],[Total Sales]]-tbl_salesdata[[#This Row],[Total Cost]]</f>
        <v>196823.75</v>
      </c>
      <c r="O2744">
        <f>tbl_salesdata[[#This Row],[Ship Date]]-tbl_salesdata[[#This Row],[Order Date]]</f>
        <v>11</v>
      </c>
      <c r="P2744">
        <f>WEEKDAY(tbl_salesdata[[#This Row],[Order Date]],2)</f>
        <v>7</v>
      </c>
      <c r="Q2744" t="str">
        <f>TEXT(tbl_salesdata[[#This Row],[Order Date]],"dddd")</f>
        <v>Sunday</v>
      </c>
      <c r="R2744" t="str">
        <f>IF(tbl_salesdata[[#This Row],[Weekdaynum]]&gt;5,"Yes","No")</f>
        <v>Yes</v>
      </c>
    </row>
    <row r="2745" spans="1:18" hidden="1" x14ac:dyDescent="0.35">
      <c r="A2745">
        <v>668720901</v>
      </c>
      <c r="B2745" s="3">
        <v>44253</v>
      </c>
      <c r="C2745" s="3">
        <v>44260</v>
      </c>
      <c r="D2745" t="s">
        <v>28</v>
      </c>
      <c r="E2745" t="s">
        <v>29</v>
      </c>
      <c r="F2745" t="s">
        <v>42</v>
      </c>
      <c r="G2745" t="s">
        <v>18</v>
      </c>
      <c r="H2745" t="s">
        <v>34</v>
      </c>
      <c r="I2745" s="9">
        <v>8230</v>
      </c>
      <c r="J2745" s="9">
        <v>437.2</v>
      </c>
      <c r="K2745" s="9">
        <v>263.33</v>
      </c>
      <c r="L2745" s="9">
        <f>tbl_salesdata[[#This Row],[Units Sold]]*tbl_salesdata[[#This Row],[Unit Cost]]</f>
        <v>2167205.9</v>
      </c>
      <c r="M2745" s="9">
        <f>tbl_salesdata[[#This Row],[Units Sold]]*tbl_salesdata[[#This Row],[Unit Price]]</f>
        <v>3598156</v>
      </c>
      <c r="N2745" s="9">
        <f>tbl_salesdata[[#This Row],[Total Sales]]-tbl_salesdata[[#This Row],[Total Cost]]</f>
        <v>1430950.1</v>
      </c>
      <c r="O2745">
        <f>tbl_salesdata[[#This Row],[Ship Date]]-tbl_salesdata[[#This Row],[Order Date]]</f>
        <v>7</v>
      </c>
      <c r="P2745">
        <f>WEEKDAY(tbl_salesdata[[#This Row],[Order Date]],2)</f>
        <v>5</v>
      </c>
      <c r="Q2745" t="str">
        <f>TEXT(tbl_salesdata[[#This Row],[Order Date]],"dddd")</f>
        <v>Friday</v>
      </c>
      <c r="R2745" t="str">
        <f>IF(tbl_salesdata[[#This Row],[Weekdaynum]]&gt;5,"Yes","No")</f>
        <v>No</v>
      </c>
    </row>
    <row r="2746" spans="1:18" x14ac:dyDescent="0.35">
      <c r="A2746">
        <v>678777682</v>
      </c>
      <c r="B2746" s="3">
        <v>44793</v>
      </c>
      <c r="C2746" s="3">
        <v>44802</v>
      </c>
      <c r="D2746" t="s">
        <v>149</v>
      </c>
      <c r="E2746" t="s">
        <v>12</v>
      </c>
      <c r="F2746" t="s">
        <v>17</v>
      </c>
      <c r="G2746" t="s">
        <v>18</v>
      </c>
      <c r="H2746" t="s">
        <v>34</v>
      </c>
      <c r="I2746" s="9">
        <v>4255</v>
      </c>
      <c r="J2746" s="9">
        <v>152.58000000000001</v>
      </c>
      <c r="K2746" s="9">
        <v>97.44</v>
      </c>
      <c r="L2746" s="9">
        <f>tbl_salesdata[[#This Row],[Units Sold]]*tbl_salesdata[[#This Row],[Unit Cost]]</f>
        <v>414607.2</v>
      </c>
      <c r="M2746" s="9">
        <f>tbl_salesdata[[#This Row],[Units Sold]]*tbl_salesdata[[#This Row],[Unit Price]]</f>
        <v>649227.9</v>
      </c>
      <c r="N2746" s="9">
        <f>tbl_salesdata[[#This Row],[Total Sales]]-tbl_salesdata[[#This Row],[Total Cost]]</f>
        <v>234620.7</v>
      </c>
      <c r="O2746">
        <f>tbl_salesdata[[#This Row],[Ship Date]]-tbl_salesdata[[#This Row],[Order Date]]</f>
        <v>9</v>
      </c>
      <c r="P2746">
        <f>WEEKDAY(tbl_salesdata[[#This Row],[Order Date]],2)</f>
        <v>6</v>
      </c>
      <c r="Q2746" t="str">
        <f>TEXT(tbl_salesdata[[#This Row],[Order Date]],"dddd")</f>
        <v>Saturday</v>
      </c>
      <c r="R2746" t="str">
        <f>IF(tbl_salesdata[[#This Row],[Weekdaynum]]&gt;5,"Yes","No")</f>
        <v>Yes</v>
      </c>
    </row>
    <row r="2747" spans="1:18" x14ac:dyDescent="0.35">
      <c r="A2747">
        <v>769032084</v>
      </c>
      <c r="B2747" s="3">
        <v>42056</v>
      </c>
      <c r="C2747" s="3">
        <v>42070</v>
      </c>
      <c r="D2747" t="s">
        <v>53</v>
      </c>
      <c r="E2747" t="s">
        <v>29</v>
      </c>
      <c r="F2747" t="s">
        <v>13</v>
      </c>
      <c r="G2747" t="s">
        <v>14</v>
      </c>
      <c r="H2747" t="s">
        <v>19</v>
      </c>
      <c r="I2747" s="9">
        <v>2538</v>
      </c>
      <c r="J2747" s="9">
        <v>255.28</v>
      </c>
      <c r="K2747" s="9">
        <v>159.41999999999999</v>
      </c>
      <c r="L2747" s="9">
        <f>tbl_salesdata[[#This Row],[Units Sold]]*tbl_salesdata[[#This Row],[Unit Cost]]</f>
        <v>404607.95999999996</v>
      </c>
      <c r="M2747" s="9">
        <f>tbl_salesdata[[#This Row],[Units Sold]]*tbl_salesdata[[#This Row],[Unit Price]]</f>
        <v>647900.64</v>
      </c>
      <c r="N2747" s="9">
        <f>tbl_salesdata[[#This Row],[Total Sales]]-tbl_salesdata[[#This Row],[Total Cost]]</f>
        <v>243292.68000000005</v>
      </c>
      <c r="O2747">
        <f>tbl_salesdata[[#This Row],[Ship Date]]-tbl_salesdata[[#This Row],[Order Date]]</f>
        <v>14</v>
      </c>
      <c r="P2747">
        <f>WEEKDAY(tbl_salesdata[[#This Row],[Order Date]],2)</f>
        <v>6</v>
      </c>
      <c r="Q2747" t="str">
        <f>TEXT(tbl_salesdata[[#This Row],[Order Date]],"dddd")</f>
        <v>Saturday</v>
      </c>
      <c r="R2747" t="str">
        <f>IF(tbl_salesdata[[#This Row],[Weekdaynum]]&gt;5,"Yes","No")</f>
        <v>Yes</v>
      </c>
    </row>
    <row r="2748" spans="1:18" hidden="1" x14ac:dyDescent="0.35">
      <c r="A2748">
        <v>253349721</v>
      </c>
      <c r="B2748" s="3">
        <v>42710</v>
      </c>
      <c r="C2748" s="3">
        <v>42718</v>
      </c>
      <c r="D2748" t="s">
        <v>213</v>
      </c>
      <c r="E2748" t="s">
        <v>38</v>
      </c>
      <c r="F2748" t="s">
        <v>17</v>
      </c>
      <c r="G2748" t="s">
        <v>14</v>
      </c>
      <c r="H2748" t="s">
        <v>19</v>
      </c>
      <c r="I2748" s="9">
        <v>667</v>
      </c>
      <c r="J2748" s="9">
        <v>152.58000000000001</v>
      </c>
      <c r="K2748" s="9">
        <v>97.44</v>
      </c>
      <c r="L2748" s="9">
        <f>tbl_salesdata[[#This Row],[Units Sold]]*tbl_salesdata[[#This Row],[Unit Cost]]</f>
        <v>64992.479999999996</v>
      </c>
      <c r="M2748" s="9">
        <f>tbl_salesdata[[#This Row],[Units Sold]]*tbl_salesdata[[#This Row],[Unit Price]]</f>
        <v>101770.86000000002</v>
      </c>
      <c r="N2748" s="9">
        <f>tbl_salesdata[[#This Row],[Total Sales]]-tbl_salesdata[[#This Row],[Total Cost]]</f>
        <v>36778.380000000019</v>
      </c>
      <c r="O2748">
        <f>tbl_salesdata[[#This Row],[Ship Date]]-tbl_salesdata[[#This Row],[Order Date]]</f>
        <v>8</v>
      </c>
      <c r="P2748">
        <f>WEEKDAY(tbl_salesdata[[#This Row],[Order Date]],2)</f>
        <v>2</v>
      </c>
      <c r="Q2748" t="str">
        <f>TEXT(tbl_salesdata[[#This Row],[Order Date]],"dddd")</f>
        <v>Tuesday</v>
      </c>
      <c r="R2748" t="str">
        <f>IF(tbl_salesdata[[#This Row],[Weekdaynum]]&gt;5,"Yes","No")</f>
        <v>No</v>
      </c>
    </row>
    <row r="2749" spans="1:18" hidden="1" x14ac:dyDescent="0.35">
      <c r="A2749">
        <v>461685264</v>
      </c>
      <c r="B2749" s="3">
        <v>44858</v>
      </c>
      <c r="C2749" s="3">
        <v>44877</v>
      </c>
      <c r="D2749" t="s">
        <v>161</v>
      </c>
      <c r="E2749" t="s">
        <v>24</v>
      </c>
      <c r="F2749" t="s">
        <v>56</v>
      </c>
      <c r="G2749" t="s">
        <v>18</v>
      </c>
      <c r="H2749" t="s">
        <v>26</v>
      </c>
      <c r="I2749" s="9">
        <v>1784</v>
      </c>
      <c r="J2749" s="9">
        <v>9.33</v>
      </c>
      <c r="K2749" s="9">
        <v>6.92</v>
      </c>
      <c r="L2749" s="9">
        <f>tbl_salesdata[[#This Row],[Units Sold]]*tbl_salesdata[[#This Row],[Unit Cost]]</f>
        <v>12345.28</v>
      </c>
      <c r="M2749" s="9">
        <f>tbl_salesdata[[#This Row],[Units Sold]]*tbl_salesdata[[#This Row],[Unit Price]]</f>
        <v>16644.72</v>
      </c>
      <c r="N2749" s="9">
        <f>tbl_salesdata[[#This Row],[Total Sales]]-tbl_salesdata[[#This Row],[Total Cost]]</f>
        <v>4299.4400000000005</v>
      </c>
      <c r="O2749">
        <f>tbl_salesdata[[#This Row],[Ship Date]]-tbl_salesdata[[#This Row],[Order Date]]</f>
        <v>19</v>
      </c>
      <c r="P2749">
        <f>WEEKDAY(tbl_salesdata[[#This Row],[Order Date]],2)</f>
        <v>1</v>
      </c>
      <c r="Q2749" t="str">
        <f>TEXT(tbl_salesdata[[#This Row],[Order Date]],"dddd")</f>
        <v>Monday</v>
      </c>
      <c r="R2749" t="str">
        <f>IF(tbl_salesdata[[#This Row],[Weekdaynum]]&gt;5,"Yes","No")</f>
        <v>No</v>
      </c>
    </row>
    <row r="2750" spans="1:18" hidden="1" x14ac:dyDescent="0.35">
      <c r="A2750">
        <v>775008904</v>
      </c>
      <c r="B2750" s="3">
        <v>43795</v>
      </c>
      <c r="C2750" s="3">
        <v>43810</v>
      </c>
      <c r="D2750" t="s">
        <v>113</v>
      </c>
      <c r="E2750" t="s">
        <v>21</v>
      </c>
      <c r="F2750" t="s">
        <v>13</v>
      </c>
      <c r="G2750" t="s">
        <v>14</v>
      </c>
      <c r="H2750" t="s">
        <v>15</v>
      </c>
      <c r="I2750" s="9">
        <v>1212</v>
      </c>
      <c r="J2750" s="9">
        <v>255.28</v>
      </c>
      <c r="K2750" s="9">
        <v>159.41999999999999</v>
      </c>
      <c r="L2750" s="9">
        <f>tbl_salesdata[[#This Row],[Units Sold]]*tbl_salesdata[[#This Row],[Unit Cost]]</f>
        <v>193217.03999999998</v>
      </c>
      <c r="M2750" s="9">
        <f>tbl_salesdata[[#This Row],[Units Sold]]*tbl_salesdata[[#This Row],[Unit Price]]</f>
        <v>309399.36</v>
      </c>
      <c r="N2750" s="9">
        <f>tbl_salesdata[[#This Row],[Total Sales]]-tbl_salesdata[[#This Row],[Total Cost]]</f>
        <v>116182.32</v>
      </c>
      <c r="O2750">
        <f>tbl_salesdata[[#This Row],[Ship Date]]-tbl_salesdata[[#This Row],[Order Date]]</f>
        <v>15</v>
      </c>
      <c r="P2750">
        <f>WEEKDAY(tbl_salesdata[[#This Row],[Order Date]],2)</f>
        <v>2</v>
      </c>
      <c r="Q2750" t="str">
        <f>TEXT(tbl_salesdata[[#This Row],[Order Date]],"dddd")</f>
        <v>Tuesday</v>
      </c>
      <c r="R2750" t="str">
        <f>IF(tbl_salesdata[[#This Row],[Weekdaynum]]&gt;5,"Yes","No")</f>
        <v>No</v>
      </c>
    </row>
    <row r="2751" spans="1:18" hidden="1" x14ac:dyDescent="0.35">
      <c r="A2751">
        <v>627744472</v>
      </c>
      <c r="B2751" s="3">
        <v>42528</v>
      </c>
      <c r="C2751" s="3">
        <v>42544</v>
      </c>
      <c r="D2751" t="s">
        <v>61</v>
      </c>
      <c r="E2751" t="s">
        <v>12</v>
      </c>
      <c r="F2751" t="s">
        <v>56</v>
      </c>
      <c r="G2751" t="s">
        <v>14</v>
      </c>
      <c r="H2751" t="s">
        <v>19</v>
      </c>
      <c r="I2751" s="9">
        <v>2394</v>
      </c>
      <c r="J2751" s="9">
        <v>9.33</v>
      </c>
      <c r="K2751" s="9">
        <v>6.92</v>
      </c>
      <c r="L2751" s="9">
        <f>tbl_salesdata[[#This Row],[Units Sold]]*tbl_salesdata[[#This Row],[Unit Cost]]</f>
        <v>16566.48</v>
      </c>
      <c r="M2751" s="9">
        <f>tbl_salesdata[[#This Row],[Units Sold]]*tbl_salesdata[[#This Row],[Unit Price]]</f>
        <v>22336.02</v>
      </c>
      <c r="N2751" s="9">
        <f>tbl_salesdata[[#This Row],[Total Sales]]-tbl_salesdata[[#This Row],[Total Cost]]</f>
        <v>5769.5400000000009</v>
      </c>
      <c r="O2751">
        <f>tbl_salesdata[[#This Row],[Ship Date]]-tbl_salesdata[[#This Row],[Order Date]]</f>
        <v>16</v>
      </c>
      <c r="P2751">
        <f>WEEKDAY(tbl_salesdata[[#This Row],[Order Date]],2)</f>
        <v>2</v>
      </c>
      <c r="Q2751" t="str">
        <f>TEXT(tbl_salesdata[[#This Row],[Order Date]],"dddd")</f>
        <v>Tuesday</v>
      </c>
      <c r="R2751" t="str">
        <f>IF(tbl_salesdata[[#This Row],[Weekdaynum]]&gt;5,"Yes","No")</f>
        <v>No</v>
      </c>
    </row>
    <row r="2752" spans="1:18" hidden="1" x14ac:dyDescent="0.35">
      <c r="A2752">
        <v>874628293</v>
      </c>
      <c r="B2752" s="3">
        <v>42832</v>
      </c>
      <c r="C2752" s="3">
        <v>42850</v>
      </c>
      <c r="D2752" t="s">
        <v>78</v>
      </c>
      <c r="E2752" t="s">
        <v>24</v>
      </c>
      <c r="F2752" t="s">
        <v>22</v>
      </c>
      <c r="G2752" t="s">
        <v>14</v>
      </c>
      <c r="H2752" t="s">
        <v>34</v>
      </c>
      <c r="I2752" s="9">
        <v>803</v>
      </c>
      <c r="J2752" s="9">
        <v>47.45</v>
      </c>
      <c r="K2752" s="9">
        <v>31.79</v>
      </c>
      <c r="L2752" s="9">
        <f>tbl_salesdata[[#This Row],[Units Sold]]*tbl_salesdata[[#This Row],[Unit Cost]]</f>
        <v>25527.37</v>
      </c>
      <c r="M2752" s="9">
        <f>tbl_salesdata[[#This Row],[Units Sold]]*tbl_salesdata[[#This Row],[Unit Price]]</f>
        <v>38102.350000000006</v>
      </c>
      <c r="N2752" s="9">
        <f>tbl_salesdata[[#This Row],[Total Sales]]-tbl_salesdata[[#This Row],[Total Cost]]</f>
        <v>12574.980000000007</v>
      </c>
      <c r="O2752">
        <f>tbl_salesdata[[#This Row],[Ship Date]]-tbl_salesdata[[#This Row],[Order Date]]</f>
        <v>18</v>
      </c>
      <c r="P2752">
        <f>WEEKDAY(tbl_salesdata[[#This Row],[Order Date]],2)</f>
        <v>5</v>
      </c>
      <c r="Q2752" t="str">
        <f>TEXT(tbl_salesdata[[#This Row],[Order Date]],"dddd")</f>
        <v>Friday</v>
      </c>
      <c r="R2752" t="str">
        <f>IF(tbl_salesdata[[#This Row],[Weekdaynum]]&gt;5,"Yes","No")</f>
        <v>No</v>
      </c>
    </row>
    <row r="2753" spans="1:18" hidden="1" x14ac:dyDescent="0.35">
      <c r="A2753">
        <v>640709197</v>
      </c>
      <c r="B2753" s="3">
        <v>44029</v>
      </c>
      <c r="C2753" s="3">
        <v>44046</v>
      </c>
      <c r="D2753" t="s">
        <v>211</v>
      </c>
      <c r="E2753" t="s">
        <v>38</v>
      </c>
      <c r="F2753" t="s">
        <v>13</v>
      </c>
      <c r="G2753" t="s">
        <v>14</v>
      </c>
      <c r="H2753" t="s">
        <v>15</v>
      </c>
      <c r="I2753" s="9">
        <v>8944</v>
      </c>
      <c r="J2753" s="9">
        <v>255.28</v>
      </c>
      <c r="K2753" s="9">
        <v>159.41999999999999</v>
      </c>
      <c r="L2753" s="9">
        <f>tbl_salesdata[[#This Row],[Units Sold]]*tbl_salesdata[[#This Row],[Unit Cost]]</f>
        <v>1425852.48</v>
      </c>
      <c r="M2753" s="9">
        <f>tbl_salesdata[[#This Row],[Units Sold]]*tbl_salesdata[[#This Row],[Unit Price]]</f>
        <v>2283224.3199999998</v>
      </c>
      <c r="N2753" s="9">
        <f>tbl_salesdata[[#This Row],[Total Sales]]-tbl_salesdata[[#This Row],[Total Cost]]</f>
        <v>857371.83999999985</v>
      </c>
      <c r="O2753">
        <f>tbl_salesdata[[#This Row],[Ship Date]]-tbl_salesdata[[#This Row],[Order Date]]</f>
        <v>17</v>
      </c>
      <c r="P2753">
        <f>WEEKDAY(tbl_salesdata[[#This Row],[Order Date]],2)</f>
        <v>5</v>
      </c>
      <c r="Q2753" t="str">
        <f>TEXT(tbl_salesdata[[#This Row],[Order Date]],"dddd")</f>
        <v>Friday</v>
      </c>
      <c r="R2753" t="str">
        <f>IF(tbl_salesdata[[#This Row],[Weekdaynum]]&gt;5,"Yes","No")</f>
        <v>No</v>
      </c>
    </row>
    <row r="2754" spans="1:18" hidden="1" x14ac:dyDescent="0.35">
      <c r="A2754">
        <v>471348512</v>
      </c>
      <c r="B2754" s="3">
        <v>43328</v>
      </c>
      <c r="C2754" s="3">
        <v>43346</v>
      </c>
      <c r="D2754" t="s">
        <v>176</v>
      </c>
      <c r="E2754" t="s">
        <v>21</v>
      </c>
      <c r="F2754" t="s">
        <v>56</v>
      </c>
      <c r="G2754" t="s">
        <v>14</v>
      </c>
      <c r="H2754" t="s">
        <v>15</v>
      </c>
      <c r="I2754" s="9">
        <v>1354</v>
      </c>
      <c r="J2754" s="9">
        <v>9.33</v>
      </c>
      <c r="K2754" s="9">
        <v>6.92</v>
      </c>
      <c r="L2754" s="9">
        <f>tbl_salesdata[[#This Row],[Units Sold]]*tbl_salesdata[[#This Row],[Unit Cost]]</f>
        <v>9369.68</v>
      </c>
      <c r="M2754" s="9">
        <f>tbl_salesdata[[#This Row],[Units Sold]]*tbl_salesdata[[#This Row],[Unit Price]]</f>
        <v>12632.82</v>
      </c>
      <c r="N2754" s="9">
        <f>tbl_salesdata[[#This Row],[Total Sales]]-tbl_salesdata[[#This Row],[Total Cost]]</f>
        <v>3263.1399999999994</v>
      </c>
      <c r="O2754">
        <f>tbl_salesdata[[#This Row],[Ship Date]]-tbl_salesdata[[#This Row],[Order Date]]</f>
        <v>18</v>
      </c>
      <c r="P2754">
        <f>WEEKDAY(tbl_salesdata[[#This Row],[Order Date]],2)</f>
        <v>4</v>
      </c>
      <c r="Q2754" t="str">
        <f>TEXT(tbl_salesdata[[#This Row],[Order Date]],"dddd")</f>
        <v>Thursday</v>
      </c>
      <c r="R2754" t="str">
        <f>IF(tbl_salesdata[[#This Row],[Weekdaynum]]&gt;5,"Yes","No")</f>
        <v>No</v>
      </c>
    </row>
    <row r="2755" spans="1:18" hidden="1" x14ac:dyDescent="0.35">
      <c r="A2755">
        <v>982220065</v>
      </c>
      <c r="B2755" s="3">
        <v>44713</v>
      </c>
      <c r="C2755" s="3">
        <v>44730</v>
      </c>
      <c r="D2755" t="s">
        <v>57</v>
      </c>
      <c r="E2755" t="s">
        <v>32</v>
      </c>
      <c r="F2755" t="s">
        <v>76</v>
      </c>
      <c r="G2755" t="s">
        <v>18</v>
      </c>
      <c r="H2755" t="s">
        <v>34</v>
      </c>
      <c r="I2755" s="9">
        <v>9599</v>
      </c>
      <c r="J2755" s="9">
        <v>668.27</v>
      </c>
      <c r="K2755" s="9">
        <v>502.54</v>
      </c>
      <c r="L2755" s="9">
        <f>tbl_salesdata[[#This Row],[Units Sold]]*tbl_salesdata[[#This Row],[Unit Cost]]</f>
        <v>4823881.46</v>
      </c>
      <c r="M2755" s="9">
        <f>tbl_salesdata[[#This Row],[Units Sold]]*tbl_salesdata[[#This Row],[Unit Price]]</f>
        <v>6414723.7299999995</v>
      </c>
      <c r="N2755" s="9">
        <f>tbl_salesdata[[#This Row],[Total Sales]]-tbl_salesdata[[#This Row],[Total Cost]]</f>
        <v>1590842.2699999996</v>
      </c>
      <c r="O2755">
        <f>tbl_salesdata[[#This Row],[Ship Date]]-tbl_salesdata[[#This Row],[Order Date]]</f>
        <v>17</v>
      </c>
      <c r="P2755">
        <f>WEEKDAY(tbl_salesdata[[#This Row],[Order Date]],2)</f>
        <v>3</v>
      </c>
      <c r="Q2755" t="str">
        <f>TEXT(tbl_salesdata[[#This Row],[Order Date]],"dddd")</f>
        <v>Wednesday</v>
      </c>
      <c r="R2755" t="str">
        <f>IF(tbl_salesdata[[#This Row],[Weekdaynum]]&gt;5,"Yes","No")</f>
        <v>No</v>
      </c>
    </row>
    <row r="2756" spans="1:18" hidden="1" x14ac:dyDescent="0.35">
      <c r="A2756">
        <v>609310185</v>
      </c>
      <c r="B2756" s="3">
        <v>44787</v>
      </c>
      <c r="C2756" s="3">
        <v>44799</v>
      </c>
      <c r="D2756" t="s">
        <v>218</v>
      </c>
      <c r="E2756" t="s">
        <v>38</v>
      </c>
      <c r="F2756" t="s">
        <v>17</v>
      </c>
      <c r="G2756" t="s">
        <v>18</v>
      </c>
      <c r="H2756" t="s">
        <v>19</v>
      </c>
      <c r="I2756" s="9">
        <v>7279</v>
      </c>
      <c r="J2756" s="9">
        <v>152.58000000000001</v>
      </c>
      <c r="K2756" s="9">
        <v>97.44</v>
      </c>
      <c r="L2756" s="9">
        <f>tbl_salesdata[[#This Row],[Units Sold]]*tbl_salesdata[[#This Row],[Unit Cost]]</f>
        <v>709265.76</v>
      </c>
      <c r="M2756" s="9">
        <f>tbl_salesdata[[#This Row],[Units Sold]]*tbl_salesdata[[#This Row],[Unit Price]]</f>
        <v>1110629.82</v>
      </c>
      <c r="N2756" s="9">
        <f>tbl_salesdata[[#This Row],[Total Sales]]-tbl_salesdata[[#This Row],[Total Cost]]</f>
        <v>401364.06000000006</v>
      </c>
      <c r="O2756">
        <f>tbl_salesdata[[#This Row],[Ship Date]]-tbl_salesdata[[#This Row],[Order Date]]</f>
        <v>12</v>
      </c>
      <c r="P2756">
        <f>WEEKDAY(tbl_salesdata[[#This Row],[Order Date]],2)</f>
        <v>7</v>
      </c>
      <c r="Q2756" t="str">
        <f>TEXT(tbl_salesdata[[#This Row],[Order Date]],"dddd")</f>
        <v>Sunday</v>
      </c>
      <c r="R2756" t="str">
        <f>IF(tbl_salesdata[[#This Row],[Weekdaynum]]&gt;5,"Yes","No")</f>
        <v>Yes</v>
      </c>
    </row>
    <row r="2757" spans="1:18" hidden="1" x14ac:dyDescent="0.35">
      <c r="A2757">
        <v>558917701</v>
      </c>
      <c r="B2757" s="3">
        <v>42237</v>
      </c>
      <c r="C2757" s="3">
        <v>42246</v>
      </c>
      <c r="D2757" t="s">
        <v>133</v>
      </c>
      <c r="E2757" t="s">
        <v>38</v>
      </c>
      <c r="F2757" t="s">
        <v>40</v>
      </c>
      <c r="G2757" t="s">
        <v>18</v>
      </c>
      <c r="H2757" t="s">
        <v>26</v>
      </c>
      <c r="I2757" s="9">
        <v>5023</v>
      </c>
      <c r="J2757" s="9">
        <v>651.21</v>
      </c>
      <c r="K2757" s="9">
        <v>524.96</v>
      </c>
      <c r="L2757" s="9">
        <f>tbl_salesdata[[#This Row],[Units Sold]]*tbl_salesdata[[#This Row],[Unit Cost]]</f>
        <v>2636874.08</v>
      </c>
      <c r="M2757" s="9">
        <f>tbl_salesdata[[#This Row],[Units Sold]]*tbl_salesdata[[#This Row],[Unit Price]]</f>
        <v>3271027.83</v>
      </c>
      <c r="N2757" s="9">
        <f>tbl_salesdata[[#This Row],[Total Sales]]-tbl_salesdata[[#This Row],[Total Cost]]</f>
        <v>634153.75</v>
      </c>
      <c r="O2757">
        <f>tbl_salesdata[[#This Row],[Ship Date]]-tbl_salesdata[[#This Row],[Order Date]]</f>
        <v>9</v>
      </c>
      <c r="P2757">
        <f>WEEKDAY(tbl_salesdata[[#This Row],[Order Date]],2)</f>
        <v>5</v>
      </c>
      <c r="Q2757" t="str">
        <f>TEXT(tbl_salesdata[[#This Row],[Order Date]],"dddd")</f>
        <v>Friday</v>
      </c>
      <c r="R2757" t="str">
        <f>IF(tbl_salesdata[[#This Row],[Weekdaynum]]&gt;5,"Yes","No")</f>
        <v>No</v>
      </c>
    </row>
    <row r="2758" spans="1:18" hidden="1" x14ac:dyDescent="0.35">
      <c r="A2758">
        <v>757653939</v>
      </c>
      <c r="B2758" s="3">
        <v>44486</v>
      </c>
      <c r="C2758" s="3">
        <v>44503</v>
      </c>
      <c r="D2758" t="s">
        <v>185</v>
      </c>
      <c r="E2758" t="s">
        <v>38</v>
      </c>
      <c r="F2758" t="s">
        <v>22</v>
      </c>
      <c r="G2758" t="s">
        <v>14</v>
      </c>
      <c r="H2758" t="s">
        <v>15</v>
      </c>
      <c r="I2758" s="9">
        <v>5492</v>
      </c>
      <c r="J2758" s="9">
        <v>47.45</v>
      </c>
      <c r="K2758" s="9">
        <v>31.79</v>
      </c>
      <c r="L2758" s="9">
        <f>tbl_salesdata[[#This Row],[Units Sold]]*tbl_salesdata[[#This Row],[Unit Cost]]</f>
        <v>174590.68</v>
      </c>
      <c r="M2758" s="9">
        <f>tbl_salesdata[[#This Row],[Units Sold]]*tbl_salesdata[[#This Row],[Unit Price]]</f>
        <v>260595.40000000002</v>
      </c>
      <c r="N2758" s="9">
        <f>tbl_salesdata[[#This Row],[Total Sales]]-tbl_salesdata[[#This Row],[Total Cost]]</f>
        <v>86004.72000000003</v>
      </c>
      <c r="O2758">
        <f>tbl_salesdata[[#This Row],[Ship Date]]-tbl_salesdata[[#This Row],[Order Date]]</f>
        <v>17</v>
      </c>
      <c r="P2758">
        <f>WEEKDAY(tbl_salesdata[[#This Row],[Order Date]],2)</f>
        <v>7</v>
      </c>
      <c r="Q2758" t="str">
        <f>TEXT(tbl_salesdata[[#This Row],[Order Date]],"dddd")</f>
        <v>Sunday</v>
      </c>
      <c r="R2758" t="str">
        <f>IF(tbl_salesdata[[#This Row],[Weekdaynum]]&gt;5,"Yes","No")</f>
        <v>Yes</v>
      </c>
    </row>
    <row r="2759" spans="1:18" hidden="1" x14ac:dyDescent="0.35">
      <c r="A2759">
        <v>302442729</v>
      </c>
      <c r="B2759" s="3">
        <v>44188</v>
      </c>
      <c r="C2759" s="3">
        <v>44196</v>
      </c>
      <c r="D2759" t="s">
        <v>117</v>
      </c>
      <c r="E2759" t="s">
        <v>21</v>
      </c>
      <c r="F2759" t="s">
        <v>13</v>
      </c>
      <c r="G2759" t="s">
        <v>18</v>
      </c>
      <c r="H2759" t="s">
        <v>19</v>
      </c>
      <c r="I2759" s="9">
        <v>8379</v>
      </c>
      <c r="J2759" s="9">
        <v>255.28</v>
      </c>
      <c r="K2759" s="9">
        <v>159.41999999999999</v>
      </c>
      <c r="L2759" s="9">
        <f>tbl_salesdata[[#This Row],[Units Sold]]*tbl_salesdata[[#This Row],[Unit Cost]]</f>
        <v>1335780.18</v>
      </c>
      <c r="M2759" s="9">
        <f>tbl_salesdata[[#This Row],[Units Sold]]*tbl_salesdata[[#This Row],[Unit Price]]</f>
        <v>2138991.12</v>
      </c>
      <c r="N2759" s="9">
        <f>tbl_salesdata[[#This Row],[Total Sales]]-tbl_salesdata[[#This Row],[Total Cost]]</f>
        <v>803210.94000000018</v>
      </c>
      <c r="O2759">
        <f>tbl_salesdata[[#This Row],[Ship Date]]-tbl_salesdata[[#This Row],[Order Date]]</f>
        <v>8</v>
      </c>
      <c r="P2759">
        <f>WEEKDAY(tbl_salesdata[[#This Row],[Order Date]],2)</f>
        <v>3</v>
      </c>
      <c r="Q2759" t="str">
        <f>TEXT(tbl_salesdata[[#This Row],[Order Date]],"dddd")</f>
        <v>Wednesday</v>
      </c>
      <c r="R2759" t="str">
        <f>IF(tbl_salesdata[[#This Row],[Weekdaynum]]&gt;5,"Yes","No")</f>
        <v>No</v>
      </c>
    </row>
    <row r="2760" spans="1:18" hidden="1" x14ac:dyDescent="0.35">
      <c r="A2760">
        <v>610520398</v>
      </c>
      <c r="B2760" s="3">
        <v>44353</v>
      </c>
      <c r="C2760" s="3">
        <v>44370</v>
      </c>
      <c r="D2760" t="s">
        <v>148</v>
      </c>
      <c r="E2760" t="s">
        <v>24</v>
      </c>
      <c r="F2760" t="s">
        <v>17</v>
      </c>
      <c r="G2760" t="s">
        <v>14</v>
      </c>
      <c r="H2760" t="s">
        <v>26</v>
      </c>
      <c r="I2760" s="9">
        <v>5408</v>
      </c>
      <c r="J2760" s="9">
        <v>152.58000000000001</v>
      </c>
      <c r="K2760" s="9">
        <v>97.44</v>
      </c>
      <c r="L2760" s="9">
        <f>tbl_salesdata[[#This Row],[Units Sold]]*tbl_salesdata[[#This Row],[Unit Cost]]</f>
        <v>526955.52000000002</v>
      </c>
      <c r="M2760" s="9">
        <f>tbl_salesdata[[#This Row],[Units Sold]]*tbl_salesdata[[#This Row],[Unit Price]]</f>
        <v>825152.64</v>
      </c>
      <c r="N2760" s="9">
        <f>tbl_salesdata[[#This Row],[Total Sales]]-tbl_salesdata[[#This Row],[Total Cost]]</f>
        <v>298197.12</v>
      </c>
      <c r="O2760">
        <f>tbl_salesdata[[#This Row],[Ship Date]]-tbl_salesdata[[#This Row],[Order Date]]</f>
        <v>17</v>
      </c>
      <c r="P2760">
        <f>WEEKDAY(tbl_salesdata[[#This Row],[Order Date]],2)</f>
        <v>7</v>
      </c>
      <c r="Q2760" t="str">
        <f>TEXT(tbl_salesdata[[#This Row],[Order Date]],"dddd")</f>
        <v>Sunday</v>
      </c>
      <c r="R2760" t="str">
        <f>IF(tbl_salesdata[[#This Row],[Weekdaynum]]&gt;5,"Yes","No")</f>
        <v>Yes</v>
      </c>
    </row>
    <row r="2761" spans="1:18" hidden="1" x14ac:dyDescent="0.35">
      <c r="A2761">
        <v>469435775</v>
      </c>
      <c r="B2761" s="3">
        <v>44493</v>
      </c>
      <c r="C2761" s="3">
        <v>44508</v>
      </c>
      <c r="D2761" t="s">
        <v>123</v>
      </c>
      <c r="E2761" t="s">
        <v>38</v>
      </c>
      <c r="F2761" t="s">
        <v>22</v>
      </c>
      <c r="G2761" t="s">
        <v>14</v>
      </c>
      <c r="H2761" t="s">
        <v>34</v>
      </c>
      <c r="I2761" s="9">
        <v>5333</v>
      </c>
      <c r="J2761" s="9">
        <v>47.45</v>
      </c>
      <c r="K2761" s="9">
        <v>31.79</v>
      </c>
      <c r="L2761" s="9">
        <f>tbl_salesdata[[#This Row],[Units Sold]]*tbl_salesdata[[#This Row],[Unit Cost]]</f>
        <v>169536.07</v>
      </c>
      <c r="M2761" s="9">
        <f>tbl_salesdata[[#This Row],[Units Sold]]*tbl_salesdata[[#This Row],[Unit Price]]</f>
        <v>253050.85</v>
      </c>
      <c r="N2761" s="9">
        <f>tbl_salesdata[[#This Row],[Total Sales]]-tbl_salesdata[[#This Row],[Total Cost]]</f>
        <v>83514.78</v>
      </c>
      <c r="O2761">
        <f>tbl_salesdata[[#This Row],[Ship Date]]-tbl_salesdata[[#This Row],[Order Date]]</f>
        <v>15</v>
      </c>
      <c r="P2761">
        <f>WEEKDAY(tbl_salesdata[[#This Row],[Order Date]],2)</f>
        <v>7</v>
      </c>
      <c r="Q2761" t="str">
        <f>TEXT(tbl_salesdata[[#This Row],[Order Date]],"dddd")</f>
        <v>Sunday</v>
      </c>
      <c r="R2761" t="str">
        <f>IF(tbl_salesdata[[#This Row],[Weekdaynum]]&gt;5,"Yes","No")</f>
        <v>Yes</v>
      </c>
    </row>
    <row r="2762" spans="1:18" hidden="1" x14ac:dyDescent="0.35">
      <c r="A2762">
        <v>987050187</v>
      </c>
      <c r="B2762" s="3">
        <v>43933</v>
      </c>
      <c r="C2762" s="3">
        <v>43952</v>
      </c>
      <c r="D2762" t="s">
        <v>175</v>
      </c>
      <c r="E2762" t="s">
        <v>21</v>
      </c>
      <c r="F2762" t="s">
        <v>68</v>
      </c>
      <c r="G2762" t="s">
        <v>14</v>
      </c>
      <c r="H2762" t="s">
        <v>19</v>
      </c>
      <c r="I2762" s="9">
        <v>8940</v>
      </c>
      <c r="J2762" s="9">
        <v>154.06</v>
      </c>
      <c r="K2762" s="9">
        <v>90.93</v>
      </c>
      <c r="L2762" s="9">
        <f>tbl_salesdata[[#This Row],[Units Sold]]*tbl_salesdata[[#This Row],[Unit Cost]]</f>
        <v>812914.20000000007</v>
      </c>
      <c r="M2762" s="9">
        <f>tbl_salesdata[[#This Row],[Units Sold]]*tbl_salesdata[[#This Row],[Unit Price]]</f>
        <v>1377296.4</v>
      </c>
      <c r="N2762" s="9">
        <f>tbl_salesdata[[#This Row],[Total Sales]]-tbl_salesdata[[#This Row],[Total Cost]]</f>
        <v>564382.19999999984</v>
      </c>
      <c r="O2762">
        <f>tbl_salesdata[[#This Row],[Ship Date]]-tbl_salesdata[[#This Row],[Order Date]]</f>
        <v>19</v>
      </c>
      <c r="P2762">
        <f>WEEKDAY(tbl_salesdata[[#This Row],[Order Date]],2)</f>
        <v>7</v>
      </c>
      <c r="Q2762" t="str">
        <f>TEXT(tbl_salesdata[[#This Row],[Order Date]],"dddd")</f>
        <v>Sunday</v>
      </c>
      <c r="R2762" t="str">
        <f>IF(tbl_salesdata[[#This Row],[Weekdaynum]]&gt;5,"Yes","No")</f>
        <v>Yes</v>
      </c>
    </row>
    <row r="2763" spans="1:18" hidden="1" x14ac:dyDescent="0.35">
      <c r="A2763">
        <v>641537463</v>
      </c>
      <c r="B2763" s="3">
        <v>42310</v>
      </c>
      <c r="C2763" s="3">
        <v>42320</v>
      </c>
      <c r="D2763" t="s">
        <v>49</v>
      </c>
      <c r="E2763" t="s">
        <v>21</v>
      </c>
      <c r="F2763" t="s">
        <v>40</v>
      </c>
      <c r="G2763" t="s">
        <v>14</v>
      </c>
      <c r="H2763" t="s">
        <v>34</v>
      </c>
      <c r="I2763" s="9">
        <v>4047</v>
      </c>
      <c r="J2763" s="9">
        <v>651.21</v>
      </c>
      <c r="K2763" s="9">
        <v>524.96</v>
      </c>
      <c r="L2763" s="9">
        <f>tbl_salesdata[[#This Row],[Units Sold]]*tbl_salesdata[[#This Row],[Unit Cost]]</f>
        <v>2124513.12</v>
      </c>
      <c r="M2763" s="9">
        <f>tbl_salesdata[[#This Row],[Units Sold]]*tbl_salesdata[[#This Row],[Unit Price]]</f>
        <v>2635446.87</v>
      </c>
      <c r="N2763" s="9">
        <f>tbl_salesdata[[#This Row],[Total Sales]]-tbl_salesdata[[#This Row],[Total Cost]]</f>
        <v>510933.75</v>
      </c>
      <c r="O2763">
        <f>tbl_salesdata[[#This Row],[Ship Date]]-tbl_salesdata[[#This Row],[Order Date]]</f>
        <v>10</v>
      </c>
      <c r="P2763">
        <f>WEEKDAY(tbl_salesdata[[#This Row],[Order Date]],2)</f>
        <v>1</v>
      </c>
      <c r="Q2763" t="str">
        <f>TEXT(tbl_salesdata[[#This Row],[Order Date]],"dddd")</f>
        <v>Monday</v>
      </c>
      <c r="R2763" t="str">
        <f>IF(tbl_salesdata[[#This Row],[Weekdaynum]]&gt;5,"Yes","No")</f>
        <v>No</v>
      </c>
    </row>
    <row r="2764" spans="1:18" hidden="1" x14ac:dyDescent="0.35">
      <c r="A2764">
        <v>231383931</v>
      </c>
      <c r="B2764" s="3">
        <v>44347</v>
      </c>
      <c r="C2764" s="3">
        <v>44350</v>
      </c>
      <c r="D2764" t="s">
        <v>59</v>
      </c>
      <c r="E2764" t="s">
        <v>12</v>
      </c>
      <c r="F2764" t="s">
        <v>42</v>
      </c>
      <c r="G2764" t="s">
        <v>18</v>
      </c>
      <c r="H2764" t="s">
        <v>19</v>
      </c>
      <c r="I2764" s="9">
        <v>502</v>
      </c>
      <c r="J2764" s="9">
        <v>437.2</v>
      </c>
      <c r="K2764" s="9">
        <v>263.33</v>
      </c>
      <c r="L2764" s="9">
        <f>tbl_salesdata[[#This Row],[Units Sold]]*tbl_salesdata[[#This Row],[Unit Cost]]</f>
        <v>132191.66</v>
      </c>
      <c r="M2764" s="9">
        <f>tbl_salesdata[[#This Row],[Units Sold]]*tbl_salesdata[[#This Row],[Unit Price]]</f>
        <v>219474.4</v>
      </c>
      <c r="N2764" s="9">
        <f>tbl_salesdata[[#This Row],[Total Sales]]-tbl_salesdata[[#This Row],[Total Cost]]</f>
        <v>87282.739999999991</v>
      </c>
      <c r="O2764">
        <f>tbl_salesdata[[#This Row],[Ship Date]]-tbl_salesdata[[#This Row],[Order Date]]</f>
        <v>3</v>
      </c>
      <c r="P2764">
        <f>WEEKDAY(tbl_salesdata[[#This Row],[Order Date]],2)</f>
        <v>1</v>
      </c>
      <c r="Q2764" t="str">
        <f>TEXT(tbl_salesdata[[#This Row],[Order Date]],"dddd")</f>
        <v>Monday</v>
      </c>
      <c r="R2764" t="str">
        <f>IF(tbl_salesdata[[#This Row],[Weekdaynum]]&gt;5,"Yes","No")</f>
        <v>No</v>
      </c>
    </row>
    <row r="2765" spans="1:18" hidden="1" x14ac:dyDescent="0.35">
      <c r="A2765">
        <v>625388419</v>
      </c>
      <c r="B2765" s="3">
        <v>42187</v>
      </c>
      <c r="C2765" s="3">
        <v>42201</v>
      </c>
      <c r="D2765" t="s">
        <v>202</v>
      </c>
      <c r="E2765" t="s">
        <v>38</v>
      </c>
      <c r="F2765" t="s">
        <v>30</v>
      </c>
      <c r="G2765" t="s">
        <v>14</v>
      </c>
      <c r="H2765" t="s">
        <v>34</v>
      </c>
      <c r="I2765" s="9">
        <v>5186</v>
      </c>
      <c r="J2765" s="9">
        <v>81.73</v>
      </c>
      <c r="K2765" s="9">
        <v>56.67</v>
      </c>
      <c r="L2765" s="9">
        <f>tbl_salesdata[[#This Row],[Units Sold]]*tbl_salesdata[[#This Row],[Unit Cost]]</f>
        <v>293890.62</v>
      </c>
      <c r="M2765" s="9">
        <f>tbl_salesdata[[#This Row],[Units Sold]]*tbl_salesdata[[#This Row],[Unit Price]]</f>
        <v>423851.78</v>
      </c>
      <c r="N2765" s="9">
        <f>tbl_salesdata[[#This Row],[Total Sales]]-tbl_salesdata[[#This Row],[Total Cost]]</f>
        <v>129961.16000000003</v>
      </c>
      <c r="O2765">
        <f>tbl_salesdata[[#This Row],[Ship Date]]-tbl_salesdata[[#This Row],[Order Date]]</f>
        <v>14</v>
      </c>
      <c r="P2765">
        <f>WEEKDAY(tbl_salesdata[[#This Row],[Order Date]],2)</f>
        <v>4</v>
      </c>
      <c r="Q2765" t="str">
        <f>TEXT(tbl_salesdata[[#This Row],[Order Date]],"dddd")</f>
        <v>Thursday</v>
      </c>
      <c r="R2765" t="str">
        <f>IF(tbl_salesdata[[#This Row],[Weekdaynum]]&gt;5,"Yes","No")</f>
        <v>No</v>
      </c>
    </row>
    <row r="2766" spans="1:18" hidden="1" x14ac:dyDescent="0.35">
      <c r="A2766">
        <v>512662255</v>
      </c>
      <c r="B2766" s="3">
        <v>42139</v>
      </c>
      <c r="C2766" s="3">
        <v>42140</v>
      </c>
      <c r="D2766" t="s">
        <v>20</v>
      </c>
      <c r="E2766" t="s">
        <v>21</v>
      </c>
      <c r="F2766" t="s">
        <v>76</v>
      </c>
      <c r="G2766" t="s">
        <v>18</v>
      </c>
      <c r="H2766" t="s">
        <v>26</v>
      </c>
      <c r="I2766" s="9">
        <v>7009</v>
      </c>
      <c r="J2766" s="9">
        <v>668.27</v>
      </c>
      <c r="K2766" s="9">
        <v>502.54</v>
      </c>
      <c r="L2766" s="9">
        <f>tbl_salesdata[[#This Row],[Units Sold]]*tbl_salesdata[[#This Row],[Unit Cost]]</f>
        <v>3522302.8600000003</v>
      </c>
      <c r="M2766" s="9">
        <f>tbl_salesdata[[#This Row],[Units Sold]]*tbl_salesdata[[#This Row],[Unit Price]]</f>
        <v>4683904.43</v>
      </c>
      <c r="N2766" s="9">
        <f>tbl_salesdata[[#This Row],[Total Sales]]-tbl_salesdata[[#This Row],[Total Cost]]</f>
        <v>1161601.5699999994</v>
      </c>
      <c r="O2766">
        <f>tbl_salesdata[[#This Row],[Ship Date]]-tbl_salesdata[[#This Row],[Order Date]]</f>
        <v>1</v>
      </c>
      <c r="P2766">
        <f>WEEKDAY(tbl_salesdata[[#This Row],[Order Date]],2)</f>
        <v>5</v>
      </c>
      <c r="Q2766" t="str">
        <f>TEXT(tbl_salesdata[[#This Row],[Order Date]],"dddd")</f>
        <v>Friday</v>
      </c>
      <c r="R2766" t="str">
        <f>IF(tbl_salesdata[[#This Row],[Weekdaynum]]&gt;5,"Yes","No")</f>
        <v>No</v>
      </c>
    </row>
    <row r="2767" spans="1:18" x14ac:dyDescent="0.35">
      <c r="A2767">
        <v>767849338</v>
      </c>
      <c r="B2767" s="3">
        <v>42826</v>
      </c>
      <c r="C2767" s="3">
        <v>42845</v>
      </c>
      <c r="D2767" t="s">
        <v>128</v>
      </c>
      <c r="E2767" t="s">
        <v>38</v>
      </c>
      <c r="F2767" t="s">
        <v>13</v>
      </c>
      <c r="G2767" t="s">
        <v>18</v>
      </c>
      <c r="H2767" t="s">
        <v>15</v>
      </c>
      <c r="I2767" s="9">
        <v>2537</v>
      </c>
      <c r="J2767" s="9">
        <v>255.28</v>
      </c>
      <c r="K2767" s="9">
        <v>159.41999999999999</v>
      </c>
      <c r="L2767" s="9">
        <f>tbl_salesdata[[#This Row],[Units Sold]]*tbl_salesdata[[#This Row],[Unit Cost]]</f>
        <v>404448.54</v>
      </c>
      <c r="M2767" s="9">
        <f>tbl_salesdata[[#This Row],[Units Sold]]*tbl_salesdata[[#This Row],[Unit Price]]</f>
        <v>647645.36</v>
      </c>
      <c r="N2767" s="9">
        <f>tbl_salesdata[[#This Row],[Total Sales]]-tbl_salesdata[[#This Row],[Total Cost]]</f>
        <v>243196.82</v>
      </c>
      <c r="O2767">
        <f>tbl_salesdata[[#This Row],[Ship Date]]-tbl_salesdata[[#This Row],[Order Date]]</f>
        <v>19</v>
      </c>
      <c r="P2767">
        <f>WEEKDAY(tbl_salesdata[[#This Row],[Order Date]],2)</f>
        <v>6</v>
      </c>
      <c r="Q2767" t="str">
        <f>TEXT(tbl_salesdata[[#This Row],[Order Date]],"dddd")</f>
        <v>Saturday</v>
      </c>
      <c r="R2767" t="str">
        <f>IF(tbl_salesdata[[#This Row],[Weekdaynum]]&gt;5,"Yes","No")</f>
        <v>Yes</v>
      </c>
    </row>
    <row r="2768" spans="1:18" hidden="1" x14ac:dyDescent="0.35">
      <c r="A2768">
        <v>625025784</v>
      </c>
      <c r="B2768" s="3">
        <v>42893</v>
      </c>
      <c r="C2768" s="3">
        <v>42910</v>
      </c>
      <c r="D2768" t="s">
        <v>150</v>
      </c>
      <c r="E2768" t="s">
        <v>38</v>
      </c>
      <c r="F2768" t="s">
        <v>13</v>
      </c>
      <c r="G2768" t="s">
        <v>14</v>
      </c>
      <c r="H2768" t="s">
        <v>34</v>
      </c>
      <c r="I2768" s="9">
        <v>7874</v>
      </c>
      <c r="J2768" s="9">
        <v>255.28</v>
      </c>
      <c r="K2768" s="9">
        <v>159.41999999999999</v>
      </c>
      <c r="L2768" s="9">
        <f>tbl_salesdata[[#This Row],[Units Sold]]*tbl_salesdata[[#This Row],[Unit Cost]]</f>
        <v>1255273.0799999998</v>
      </c>
      <c r="M2768" s="9">
        <f>tbl_salesdata[[#This Row],[Units Sold]]*tbl_salesdata[[#This Row],[Unit Price]]</f>
        <v>2010074.72</v>
      </c>
      <c r="N2768" s="9">
        <f>tbl_salesdata[[#This Row],[Total Sales]]-tbl_salesdata[[#This Row],[Total Cost]]</f>
        <v>754801.64000000013</v>
      </c>
      <c r="O2768">
        <f>tbl_salesdata[[#This Row],[Ship Date]]-tbl_salesdata[[#This Row],[Order Date]]</f>
        <v>17</v>
      </c>
      <c r="P2768">
        <f>WEEKDAY(tbl_salesdata[[#This Row],[Order Date]],2)</f>
        <v>3</v>
      </c>
      <c r="Q2768" t="str">
        <f>TEXT(tbl_salesdata[[#This Row],[Order Date]],"dddd")</f>
        <v>Wednesday</v>
      </c>
      <c r="R2768" t="str">
        <f>IF(tbl_salesdata[[#This Row],[Weekdaynum]]&gt;5,"Yes","No")</f>
        <v>No</v>
      </c>
    </row>
    <row r="2769" spans="1:18" hidden="1" x14ac:dyDescent="0.35">
      <c r="A2769">
        <v>379900634</v>
      </c>
      <c r="B2769" s="3">
        <v>44872</v>
      </c>
      <c r="C2769" s="3">
        <v>44883</v>
      </c>
      <c r="D2769" t="s">
        <v>184</v>
      </c>
      <c r="E2769" t="s">
        <v>21</v>
      </c>
      <c r="F2769" t="s">
        <v>33</v>
      </c>
      <c r="G2769" t="s">
        <v>18</v>
      </c>
      <c r="H2769" t="s">
        <v>26</v>
      </c>
      <c r="I2769" s="9">
        <v>9895</v>
      </c>
      <c r="J2769" s="9">
        <v>109.28</v>
      </c>
      <c r="K2769" s="9">
        <v>35.840000000000003</v>
      </c>
      <c r="L2769" s="9">
        <f>tbl_salesdata[[#This Row],[Units Sold]]*tbl_salesdata[[#This Row],[Unit Cost]]</f>
        <v>354636.80000000005</v>
      </c>
      <c r="M2769" s="9">
        <f>tbl_salesdata[[#This Row],[Units Sold]]*tbl_salesdata[[#This Row],[Unit Price]]</f>
        <v>1081325.6000000001</v>
      </c>
      <c r="N2769" s="9">
        <f>tbl_salesdata[[#This Row],[Total Sales]]-tbl_salesdata[[#This Row],[Total Cost]]</f>
        <v>726688.8</v>
      </c>
      <c r="O2769">
        <f>tbl_salesdata[[#This Row],[Ship Date]]-tbl_salesdata[[#This Row],[Order Date]]</f>
        <v>11</v>
      </c>
      <c r="P2769">
        <f>WEEKDAY(tbl_salesdata[[#This Row],[Order Date]],2)</f>
        <v>1</v>
      </c>
      <c r="Q2769" t="str">
        <f>TEXT(tbl_salesdata[[#This Row],[Order Date]],"dddd")</f>
        <v>Monday</v>
      </c>
      <c r="R2769" t="str">
        <f>IF(tbl_salesdata[[#This Row],[Weekdaynum]]&gt;5,"Yes","No")</f>
        <v>No</v>
      </c>
    </row>
    <row r="2770" spans="1:18" hidden="1" x14ac:dyDescent="0.35">
      <c r="A2770">
        <v>487615144</v>
      </c>
      <c r="B2770" s="3">
        <v>44116</v>
      </c>
      <c r="C2770" s="3">
        <v>44132</v>
      </c>
      <c r="D2770" t="s">
        <v>138</v>
      </c>
      <c r="E2770" t="s">
        <v>24</v>
      </c>
      <c r="F2770" t="s">
        <v>25</v>
      </c>
      <c r="G2770" t="s">
        <v>14</v>
      </c>
      <c r="H2770" t="s">
        <v>19</v>
      </c>
      <c r="I2770" s="9">
        <v>5012</v>
      </c>
      <c r="J2770" s="9">
        <v>205.7</v>
      </c>
      <c r="K2770" s="9">
        <v>117.11</v>
      </c>
      <c r="L2770" s="9">
        <f>tbl_salesdata[[#This Row],[Units Sold]]*tbl_salesdata[[#This Row],[Unit Cost]]</f>
        <v>586955.31999999995</v>
      </c>
      <c r="M2770" s="9">
        <f>tbl_salesdata[[#This Row],[Units Sold]]*tbl_salesdata[[#This Row],[Unit Price]]</f>
        <v>1030968.3999999999</v>
      </c>
      <c r="N2770" s="9">
        <f>tbl_salesdata[[#This Row],[Total Sales]]-tbl_salesdata[[#This Row],[Total Cost]]</f>
        <v>444013.07999999996</v>
      </c>
      <c r="O2770">
        <f>tbl_salesdata[[#This Row],[Ship Date]]-tbl_salesdata[[#This Row],[Order Date]]</f>
        <v>16</v>
      </c>
      <c r="P2770">
        <f>WEEKDAY(tbl_salesdata[[#This Row],[Order Date]],2)</f>
        <v>1</v>
      </c>
      <c r="Q2770" t="str">
        <f>TEXT(tbl_salesdata[[#This Row],[Order Date]],"dddd")</f>
        <v>Monday</v>
      </c>
      <c r="R2770" t="str">
        <f>IF(tbl_salesdata[[#This Row],[Weekdaynum]]&gt;5,"Yes","No")</f>
        <v>No</v>
      </c>
    </row>
    <row r="2771" spans="1:18" hidden="1" x14ac:dyDescent="0.35">
      <c r="A2771">
        <v>888843142</v>
      </c>
      <c r="B2771" s="3">
        <v>43845</v>
      </c>
      <c r="C2771" s="3">
        <v>43859</v>
      </c>
      <c r="D2771" t="s">
        <v>101</v>
      </c>
      <c r="E2771" t="s">
        <v>24</v>
      </c>
      <c r="F2771" t="s">
        <v>30</v>
      </c>
      <c r="G2771" t="s">
        <v>18</v>
      </c>
      <c r="H2771" t="s">
        <v>26</v>
      </c>
      <c r="I2771" s="9">
        <v>7293</v>
      </c>
      <c r="J2771" s="9">
        <v>81.73</v>
      </c>
      <c r="K2771" s="9">
        <v>56.67</v>
      </c>
      <c r="L2771" s="9">
        <f>tbl_salesdata[[#This Row],[Units Sold]]*tbl_salesdata[[#This Row],[Unit Cost]]</f>
        <v>413294.31</v>
      </c>
      <c r="M2771" s="9">
        <f>tbl_salesdata[[#This Row],[Units Sold]]*tbl_salesdata[[#This Row],[Unit Price]]</f>
        <v>596056.89</v>
      </c>
      <c r="N2771" s="9">
        <f>tbl_salesdata[[#This Row],[Total Sales]]-tbl_salesdata[[#This Row],[Total Cost]]</f>
        <v>182762.58000000002</v>
      </c>
      <c r="O2771">
        <f>tbl_salesdata[[#This Row],[Ship Date]]-tbl_salesdata[[#This Row],[Order Date]]</f>
        <v>14</v>
      </c>
      <c r="P2771">
        <f>WEEKDAY(tbl_salesdata[[#This Row],[Order Date]],2)</f>
        <v>3</v>
      </c>
      <c r="Q2771" t="str">
        <f>TEXT(tbl_salesdata[[#This Row],[Order Date]],"dddd")</f>
        <v>Wednesday</v>
      </c>
      <c r="R2771" t="str">
        <f>IF(tbl_salesdata[[#This Row],[Weekdaynum]]&gt;5,"Yes","No")</f>
        <v>No</v>
      </c>
    </row>
    <row r="2772" spans="1:18" hidden="1" x14ac:dyDescent="0.35">
      <c r="A2772">
        <v>244570958</v>
      </c>
      <c r="B2772" s="3">
        <v>43697</v>
      </c>
      <c r="C2772" s="3">
        <v>43700</v>
      </c>
      <c r="D2772" t="s">
        <v>106</v>
      </c>
      <c r="E2772" t="s">
        <v>38</v>
      </c>
      <c r="F2772" t="s">
        <v>30</v>
      </c>
      <c r="G2772" t="s">
        <v>18</v>
      </c>
      <c r="H2772" t="s">
        <v>34</v>
      </c>
      <c r="I2772" s="9">
        <v>2836</v>
      </c>
      <c r="J2772" s="9">
        <v>81.73</v>
      </c>
      <c r="K2772" s="9">
        <v>56.67</v>
      </c>
      <c r="L2772" s="9">
        <f>tbl_salesdata[[#This Row],[Units Sold]]*tbl_salesdata[[#This Row],[Unit Cost]]</f>
        <v>160716.12</v>
      </c>
      <c r="M2772" s="9">
        <f>tbl_salesdata[[#This Row],[Units Sold]]*tbl_salesdata[[#This Row],[Unit Price]]</f>
        <v>231786.28</v>
      </c>
      <c r="N2772" s="9">
        <f>tbl_salesdata[[#This Row],[Total Sales]]-tbl_salesdata[[#This Row],[Total Cost]]</f>
        <v>71070.16</v>
      </c>
      <c r="O2772">
        <f>tbl_salesdata[[#This Row],[Ship Date]]-tbl_salesdata[[#This Row],[Order Date]]</f>
        <v>3</v>
      </c>
      <c r="P2772">
        <f>WEEKDAY(tbl_salesdata[[#This Row],[Order Date]],2)</f>
        <v>2</v>
      </c>
      <c r="Q2772" t="str">
        <f>TEXT(tbl_salesdata[[#This Row],[Order Date]],"dddd")</f>
        <v>Tuesday</v>
      </c>
      <c r="R2772" t="str">
        <f>IF(tbl_salesdata[[#This Row],[Weekdaynum]]&gt;5,"Yes","No")</f>
        <v>No</v>
      </c>
    </row>
    <row r="2773" spans="1:18" hidden="1" x14ac:dyDescent="0.35">
      <c r="A2773">
        <v>886097419</v>
      </c>
      <c r="B2773" s="3">
        <v>43938</v>
      </c>
      <c r="C2773" s="3">
        <v>43948</v>
      </c>
      <c r="D2773" t="s">
        <v>65</v>
      </c>
      <c r="E2773" t="s">
        <v>32</v>
      </c>
      <c r="F2773" t="s">
        <v>30</v>
      </c>
      <c r="G2773" t="s">
        <v>18</v>
      </c>
      <c r="H2773" t="s">
        <v>26</v>
      </c>
      <c r="I2773" s="9">
        <v>4772</v>
      </c>
      <c r="J2773" s="9">
        <v>81.73</v>
      </c>
      <c r="K2773" s="9">
        <v>56.67</v>
      </c>
      <c r="L2773" s="9">
        <f>tbl_salesdata[[#This Row],[Units Sold]]*tbl_salesdata[[#This Row],[Unit Cost]]</f>
        <v>270429.24</v>
      </c>
      <c r="M2773" s="9">
        <f>tbl_salesdata[[#This Row],[Units Sold]]*tbl_salesdata[[#This Row],[Unit Price]]</f>
        <v>390015.56</v>
      </c>
      <c r="N2773" s="9">
        <f>tbl_salesdata[[#This Row],[Total Sales]]-tbl_salesdata[[#This Row],[Total Cost]]</f>
        <v>119586.32</v>
      </c>
      <c r="O2773">
        <f>tbl_salesdata[[#This Row],[Ship Date]]-tbl_salesdata[[#This Row],[Order Date]]</f>
        <v>10</v>
      </c>
      <c r="P2773">
        <f>WEEKDAY(tbl_salesdata[[#This Row],[Order Date]],2)</f>
        <v>5</v>
      </c>
      <c r="Q2773" t="str">
        <f>TEXT(tbl_salesdata[[#This Row],[Order Date]],"dddd")</f>
        <v>Friday</v>
      </c>
      <c r="R2773" t="str">
        <f>IF(tbl_salesdata[[#This Row],[Weekdaynum]]&gt;5,"Yes","No")</f>
        <v>No</v>
      </c>
    </row>
    <row r="2774" spans="1:18" hidden="1" x14ac:dyDescent="0.35">
      <c r="A2774">
        <v>265033853</v>
      </c>
      <c r="B2774" s="3">
        <v>44335</v>
      </c>
      <c r="C2774" s="3">
        <v>44354</v>
      </c>
      <c r="D2774" t="s">
        <v>65</v>
      </c>
      <c r="E2774" t="s">
        <v>32</v>
      </c>
      <c r="F2774" t="s">
        <v>17</v>
      </c>
      <c r="G2774" t="s">
        <v>18</v>
      </c>
      <c r="H2774" t="s">
        <v>15</v>
      </c>
      <c r="I2774" s="9">
        <v>8261</v>
      </c>
      <c r="J2774" s="9">
        <v>152.58000000000001</v>
      </c>
      <c r="K2774" s="9">
        <v>97.44</v>
      </c>
      <c r="L2774" s="9">
        <f>tbl_salesdata[[#This Row],[Units Sold]]*tbl_salesdata[[#This Row],[Unit Cost]]</f>
        <v>804951.84</v>
      </c>
      <c r="M2774" s="9">
        <f>tbl_salesdata[[#This Row],[Units Sold]]*tbl_salesdata[[#This Row],[Unit Price]]</f>
        <v>1260463.3800000001</v>
      </c>
      <c r="N2774" s="9">
        <f>tbl_salesdata[[#This Row],[Total Sales]]-tbl_salesdata[[#This Row],[Total Cost]]</f>
        <v>455511.54000000015</v>
      </c>
      <c r="O2774">
        <f>tbl_salesdata[[#This Row],[Ship Date]]-tbl_salesdata[[#This Row],[Order Date]]</f>
        <v>19</v>
      </c>
      <c r="P2774">
        <f>WEEKDAY(tbl_salesdata[[#This Row],[Order Date]],2)</f>
        <v>3</v>
      </c>
      <c r="Q2774" t="str">
        <f>TEXT(tbl_salesdata[[#This Row],[Order Date]],"dddd")</f>
        <v>Wednesday</v>
      </c>
      <c r="R2774" t="str">
        <f>IF(tbl_salesdata[[#This Row],[Weekdaynum]]&gt;5,"Yes","No")</f>
        <v>No</v>
      </c>
    </row>
    <row r="2775" spans="1:18" hidden="1" x14ac:dyDescent="0.35">
      <c r="A2775">
        <v>403304088</v>
      </c>
      <c r="B2775" s="3">
        <v>44390</v>
      </c>
      <c r="C2775" s="3">
        <v>44398</v>
      </c>
      <c r="D2775" t="s">
        <v>211</v>
      </c>
      <c r="E2775" t="s">
        <v>38</v>
      </c>
      <c r="F2775" t="s">
        <v>76</v>
      </c>
      <c r="G2775" t="s">
        <v>14</v>
      </c>
      <c r="H2775" t="s">
        <v>15</v>
      </c>
      <c r="I2775" s="9">
        <v>5497</v>
      </c>
      <c r="J2775" s="9">
        <v>668.27</v>
      </c>
      <c r="K2775" s="9">
        <v>502.54</v>
      </c>
      <c r="L2775" s="9">
        <f>tbl_salesdata[[#This Row],[Units Sold]]*tbl_salesdata[[#This Row],[Unit Cost]]</f>
        <v>2762462.38</v>
      </c>
      <c r="M2775" s="9">
        <f>tbl_salesdata[[#This Row],[Units Sold]]*tbl_salesdata[[#This Row],[Unit Price]]</f>
        <v>3673480.19</v>
      </c>
      <c r="N2775" s="9">
        <f>tbl_salesdata[[#This Row],[Total Sales]]-tbl_salesdata[[#This Row],[Total Cost]]</f>
        <v>911017.81</v>
      </c>
      <c r="O2775">
        <f>tbl_salesdata[[#This Row],[Ship Date]]-tbl_salesdata[[#This Row],[Order Date]]</f>
        <v>8</v>
      </c>
      <c r="P2775">
        <f>WEEKDAY(tbl_salesdata[[#This Row],[Order Date]],2)</f>
        <v>2</v>
      </c>
      <c r="Q2775" t="str">
        <f>TEXT(tbl_salesdata[[#This Row],[Order Date]],"dddd")</f>
        <v>Tuesday</v>
      </c>
      <c r="R2775" t="str">
        <f>IF(tbl_salesdata[[#This Row],[Weekdaynum]]&gt;5,"Yes","No")</f>
        <v>No</v>
      </c>
    </row>
    <row r="2776" spans="1:18" hidden="1" x14ac:dyDescent="0.35">
      <c r="A2776">
        <v>243144452</v>
      </c>
      <c r="B2776" s="3">
        <v>43265</v>
      </c>
      <c r="C2776" s="3">
        <v>43270</v>
      </c>
      <c r="D2776" t="s">
        <v>215</v>
      </c>
      <c r="E2776" t="s">
        <v>21</v>
      </c>
      <c r="F2776" t="s">
        <v>25</v>
      </c>
      <c r="G2776" t="s">
        <v>14</v>
      </c>
      <c r="H2776" t="s">
        <v>34</v>
      </c>
      <c r="I2776" s="9">
        <v>701</v>
      </c>
      <c r="J2776" s="9">
        <v>205.7</v>
      </c>
      <c r="K2776" s="9">
        <v>117.11</v>
      </c>
      <c r="L2776" s="9">
        <f>tbl_salesdata[[#This Row],[Units Sold]]*tbl_salesdata[[#This Row],[Unit Cost]]</f>
        <v>82094.11</v>
      </c>
      <c r="M2776" s="9">
        <f>tbl_salesdata[[#This Row],[Units Sold]]*tbl_salesdata[[#This Row],[Unit Price]]</f>
        <v>144195.69999999998</v>
      </c>
      <c r="N2776" s="9">
        <f>tbl_salesdata[[#This Row],[Total Sales]]-tbl_salesdata[[#This Row],[Total Cost]]</f>
        <v>62101.589999999982</v>
      </c>
      <c r="O2776">
        <f>tbl_salesdata[[#This Row],[Ship Date]]-tbl_salesdata[[#This Row],[Order Date]]</f>
        <v>5</v>
      </c>
      <c r="P2776">
        <f>WEEKDAY(tbl_salesdata[[#This Row],[Order Date]],2)</f>
        <v>4</v>
      </c>
      <c r="Q2776" t="str">
        <f>TEXT(tbl_salesdata[[#This Row],[Order Date]],"dddd")</f>
        <v>Thursday</v>
      </c>
      <c r="R2776" t="str">
        <f>IF(tbl_salesdata[[#This Row],[Weekdaynum]]&gt;5,"Yes","No")</f>
        <v>No</v>
      </c>
    </row>
    <row r="2777" spans="1:18" hidden="1" x14ac:dyDescent="0.35">
      <c r="A2777">
        <v>597103774</v>
      </c>
      <c r="B2777" s="3">
        <v>44398</v>
      </c>
      <c r="C2777" s="3">
        <v>44412</v>
      </c>
      <c r="D2777" t="s">
        <v>136</v>
      </c>
      <c r="E2777" t="s">
        <v>38</v>
      </c>
      <c r="F2777" t="s">
        <v>68</v>
      </c>
      <c r="G2777" t="s">
        <v>14</v>
      </c>
      <c r="H2777" t="s">
        <v>34</v>
      </c>
      <c r="I2777" s="9">
        <v>5131</v>
      </c>
      <c r="J2777" s="9">
        <v>154.06</v>
      </c>
      <c r="K2777" s="9">
        <v>90.93</v>
      </c>
      <c r="L2777" s="9">
        <f>tbl_salesdata[[#This Row],[Units Sold]]*tbl_salesdata[[#This Row],[Unit Cost]]</f>
        <v>466561.83</v>
      </c>
      <c r="M2777" s="9">
        <f>tbl_salesdata[[#This Row],[Units Sold]]*tbl_salesdata[[#This Row],[Unit Price]]</f>
        <v>790481.86</v>
      </c>
      <c r="N2777" s="9">
        <f>tbl_salesdata[[#This Row],[Total Sales]]-tbl_salesdata[[#This Row],[Total Cost]]</f>
        <v>323920.02999999997</v>
      </c>
      <c r="O2777">
        <f>tbl_salesdata[[#This Row],[Ship Date]]-tbl_salesdata[[#This Row],[Order Date]]</f>
        <v>14</v>
      </c>
      <c r="P2777">
        <f>WEEKDAY(tbl_salesdata[[#This Row],[Order Date]],2)</f>
        <v>3</v>
      </c>
      <c r="Q2777" t="str">
        <f>TEXT(tbl_salesdata[[#This Row],[Order Date]],"dddd")</f>
        <v>Wednesday</v>
      </c>
      <c r="R2777" t="str">
        <f>IF(tbl_salesdata[[#This Row],[Weekdaynum]]&gt;5,"Yes","No")</f>
        <v>No</v>
      </c>
    </row>
    <row r="2778" spans="1:18" hidden="1" x14ac:dyDescent="0.35">
      <c r="A2778">
        <v>998043382</v>
      </c>
      <c r="B2778" s="3">
        <v>44727</v>
      </c>
      <c r="C2778" s="3">
        <v>44742</v>
      </c>
      <c r="D2778" t="s">
        <v>117</v>
      </c>
      <c r="E2778" t="s">
        <v>21</v>
      </c>
      <c r="F2778" t="s">
        <v>42</v>
      </c>
      <c r="G2778" t="s">
        <v>14</v>
      </c>
      <c r="H2778" t="s">
        <v>34</v>
      </c>
      <c r="I2778" s="9">
        <v>2070</v>
      </c>
      <c r="J2778" s="9">
        <v>437.2</v>
      </c>
      <c r="K2778" s="9">
        <v>263.33</v>
      </c>
      <c r="L2778" s="9">
        <f>tbl_salesdata[[#This Row],[Units Sold]]*tbl_salesdata[[#This Row],[Unit Cost]]</f>
        <v>545093.1</v>
      </c>
      <c r="M2778" s="9">
        <f>tbl_salesdata[[#This Row],[Units Sold]]*tbl_salesdata[[#This Row],[Unit Price]]</f>
        <v>905004</v>
      </c>
      <c r="N2778" s="9">
        <f>tbl_salesdata[[#This Row],[Total Sales]]-tbl_salesdata[[#This Row],[Total Cost]]</f>
        <v>359910.9</v>
      </c>
      <c r="O2778">
        <f>tbl_salesdata[[#This Row],[Ship Date]]-tbl_salesdata[[#This Row],[Order Date]]</f>
        <v>15</v>
      </c>
      <c r="P2778">
        <f>WEEKDAY(tbl_salesdata[[#This Row],[Order Date]],2)</f>
        <v>3</v>
      </c>
      <c r="Q2778" t="str">
        <f>TEXT(tbl_salesdata[[#This Row],[Order Date]],"dddd")</f>
        <v>Wednesday</v>
      </c>
      <c r="R2778" t="str">
        <f>IF(tbl_salesdata[[#This Row],[Weekdaynum]]&gt;5,"Yes","No")</f>
        <v>No</v>
      </c>
    </row>
    <row r="2779" spans="1:18" hidden="1" x14ac:dyDescent="0.35">
      <c r="A2779">
        <v>149137103</v>
      </c>
      <c r="B2779" s="3">
        <v>42390</v>
      </c>
      <c r="C2779" s="3">
        <v>42398</v>
      </c>
      <c r="D2779" t="s">
        <v>217</v>
      </c>
      <c r="E2779" t="s">
        <v>12</v>
      </c>
      <c r="F2779" t="s">
        <v>33</v>
      </c>
      <c r="G2779" t="s">
        <v>18</v>
      </c>
      <c r="H2779" t="s">
        <v>15</v>
      </c>
      <c r="I2779" s="9">
        <v>1838</v>
      </c>
      <c r="J2779" s="9">
        <v>109.28</v>
      </c>
      <c r="K2779" s="9">
        <v>35.840000000000003</v>
      </c>
      <c r="L2779" s="9">
        <f>tbl_salesdata[[#This Row],[Units Sold]]*tbl_salesdata[[#This Row],[Unit Cost]]</f>
        <v>65873.920000000013</v>
      </c>
      <c r="M2779" s="9">
        <f>tbl_salesdata[[#This Row],[Units Sold]]*tbl_salesdata[[#This Row],[Unit Price]]</f>
        <v>200856.64</v>
      </c>
      <c r="N2779" s="9">
        <f>tbl_salesdata[[#This Row],[Total Sales]]-tbl_salesdata[[#This Row],[Total Cost]]</f>
        <v>134982.72</v>
      </c>
      <c r="O2779">
        <f>tbl_salesdata[[#This Row],[Ship Date]]-tbl_salesdata[[#This Row],[Order Date]]</f>
        <v>8</v>
      </c>
      <c r="P2779">
        <f>WEEKDAY(tbl_salesdata[[#This Row],[Order Date]],2)</f>
        <v>4</v>
      </c>
      <c r="Q2779" t="str">
        <f>TEXT(tbl_salesdata[[#This Row],[Order Date]],"dddd")</f>
        <v>Thursday</v>
      </c>
      <c r="R2779" t="str">
        <f>IF(tbl_salesdata[[#This Row],[Weekdaynum]]&gt;5,"Yes","No")</f>
        <v>No</v>
      </c>
    </row>
    <row r="2780" spans="1:18" hidden="1" x14ac:dyDescent="0.35">
      <c r="A2780">
        <v>873871266</v>
      </c>
      <c r="B2780" s="3">
        <v>44417</v>
      </c>
      <c r="C2780" s="3">
        <v>44423</v>
      </c>
      <c r="D2780" t="s">
        <v>120</v>
      </c>
      <c r="E2780" t="s">
        <v>38</v>
      </c>
      <c r="F2780" t="s">
        <v>17</v>
      </c>
      <c r="G2780" t="s">
        <v>18</v>
      </c>
      <c r="H2780" t="s">
        <v>19</v>
      </c>
      <c r="I2780" s="9">
        <v>6782</v>
      </c>
      <c r="J2780" s="9">
        <v>152.58000000000001</v>
      </c>
      <c r="K2780" s="9">
        <v>97.44</v>
      </c>
      <c r="L2780" s="9">
        <f>tbl_salesdata[[#This Row],[Units Sold]]*tbl_salesdata[[#This Row],[Unit Cost]]</f>
        <v>660838.07999999996</v>
      </c>
      <c r="M2780" s="9">
        <f>tbl_salesdata[[#This Row],[Units Sold]]*tbl_salesdata[[#This Row],[Unit Price]]</f>
        <v>1034797.56</v>
      </c>
      <c r="N2780" s="9">
        <f>tbl_salesdata[[#This Row],[Total Sales]]-tbl_salesdata[[#This Row],[Total Cost]]</f>
        <v>373959.4800000001</v>
      </c>
      <c r="O2780">
        <f>tbl_salesdata[[#This Row],[Ship Date]]-tbl_salesdata[[#This Row],[Order Date]]</f>
        <v>6</v>
      </c>
      <c r="P2780">
        <f>WEEKDAY(tbl_salesdata[[#This Row],[Order Date]],2)</f>
        <v>1</v>
      </c>
      <c r="Q2780" t="str">
        <f>TEXT(tbl_salesdata[[#This Row],[Order Date]],"dddd")</f>
        <v>Monday</v>
      </c>
      <c r="R2780" t="str">
        <f>IF(tbl_salesdata[[#This Row],[Weekdaynum]]&gt;5,"Yes","No")</f>
        <v>No</v>
      </c>
    </row>
    <row r="2781" spans="1:18" x14ac:dyDescent="0.35">
      <c r="A2781">
        <v>184894168</v>
      </c>
      <c r="B2781" s="3">
        <v>43932</v>
      </c>
      <c r="C2781" s="3">
        <v>43951</v>
      </c>
      <c r="D2781" t="s">
        <v>148</v>
      </c>
      <c r="E2781" t="s">
        <v>24</v>
      </c>
      <c r="F2781" t="s">
        <v>25</v>
      </c>
      <c r="G2781" t="s">
        <v>18</v>
      </c>
      <c r="H2781" t="s">
        <v>34</v>
      </c>
      <c r="I2781" s="9">
        <v>3148</v>
      </c>
      <c r="J2781" s="9">
        <v>205.7</v>
      </c>
      <c r="K2781" s="9">
        <v>117.11</v>
      </c>
      <c r="L2781" s="9">
        <f>tbl_salesdata[[#This Row],[Units Sold]]*tbl_salesdata[[#This Row],[Unit Cost]]</f>
        <v>368662.27999999997</v>
      </c>
      <c r="M2781" s="9">
        <f>tbl_salesdata[[#This Row],[Units Sold]]*tbl_salesdata[[#This Row],[Unit Price]]</f>
        <v>647543.6</v>
      </c>
      <c r="N2781" s="9">
        <f>tbl_salesdata[[#This Row],[Total Sales]]-tbl_salesdata[[#This Row],[Total Cost]]</f>
        <v>278881.32</v>
      </c>
      <c r="O2781">
        <f>tbl_salesdata[[#This Row],[Ship Date]]-tbl_salesdata[[#This Row],[Order Date]]</f>
        <v>19</v>
      </c>
      <c r="P2781">
        <f>WEEKDAY(tbl_salesdata[[#This Row],[Order Date]],2)</f>
        <v>6</v>
      </c>
      <c r="Q2781" t="str">
        <f>TEXT(tbl_salesdata[[#This Row],[Order Date]],"dddd")</f>
        <v>Saturday</v>
      </c>
      <c r="R2781" t="str">
        <f>IF(tbl_salesdata[[#This Row],[Weekdaynum]]&gt;5,"Yes","No")</f>
        <v>Yes</v>
      </c>
    </row>
    <row r="2782" spans="1:18" x14ac:dyDescent="0.35">
      <c r="A2782">
        <v>948679578</v>
      </c>
      <c r="B2782" s="3">
        <v>43967</v>
      </c>
      <c r="C2782" s="3">
        <v>43988</v>
      </c>
      <c r="D2782" t="s">
        <v>155</v>
      </c>
      <c r="E2782" t="s">
        <v>12</v>
      </c>
      <c r="F2782" t="s">
        <v>17</v>
      </c>
      <c r="G2782" t="s">
        <v>14</v>
      </c>
      <c r="H2782" t="s">
        <v>34</v>
      </c>
      <c r="I2782" s="9">
        <v>4224</v>
      </c>
      <c r="J2782" s="9">
        <v>152.58000000000001</v>
      </c>
      <c r="K2782" s="9">
        <v>97.44</v>
      </c>
      <c r="L2782" s="9">
        <f>tbl_salesdata[[#This Row],[Units Sold]]*tbl_salesdata[[#This Row],[Unit Cost]]</f>
        <v>411586.56</v>
      </c>
      <c r="M2782" s="9">
        <f>tbl_salesdata[[#This Row],[Units Sold]]*tbl_salesdata[[#This Row],[Unit Price]]</f>
        <v>644497.92000000004</v>
      </c>
      <c r="N2782" s="9">
        <f>tbl_salesdata[[#This Row],[Total Sales]]-tbl_salesdata[[#This Row],[Total Cost]]</f>
        <v>232911.36000000004</v>
      </c>
      <c r="O2782">
        <f>tbl_salesdata[[#This Row],[Ship Date]]-tbl_salesdata[[#This Row],[Order Date]]</f>
        <v>21</v>
      </c>
      <c r="P2782">
        <f>WEEKDAY(tbl_salesdata[[#This Row],[Order Date]],2)</f>
        <v>6</v>
      </c>
      <c r="Q2782" t="str">
        <f>TEXT(tbl_salesdata[[#This Row],[Order Date]],"dddd")</f>
        <v>Saturday</v>
      </c>
      <c r="R2782" t="str">
        <f>IF(tbl_salesdata[[#This Row],[Weekdaynum]]&gt;5,"Yes","No")</f>
        <v>Yes</v>
      </c>
    </row>
    <row r="2783" spans="1:18" x14ac:dyDescent="0.35">
      <c r="A2783">
        <v>913074433</v>
      </c>
      <c r="B2783" s="3">
        <v>43771</v>
      </c>
      <c r="C2783" s="3">
        <v>43788</v>
      </c>
      <c r="D2783" t="s">
        <v>102</v>
      </c>
      <c r="E2783" t="s">
        <v>21</v>
      </c>
      <c r="F2783" t="s">
        <v>30</v>
      </c>
      <c r="G2783" t="s">
        <v>18</v>
      </c>
      <c r="H2783" t="s">
        <v>34</v>
      </c>
      <c r="I2783" s="9">
        <v>7870</v>
      </c>
      <c r="J2783" s="9">
        <v>81.73</v>
      </c>
      <c r="K2783" s="9">
        <v>56.67</v>
      </c>
      <c r="L2783" s="9">
        <f>tbl_salesdata[[#This Row],[Units Sold]]*tbl_salesdata[[#This Row],[Unit Cost]]</f>
        <v>445992.9</v>
      </c>
      <c r="M2783" s="9">
        <f>tbl_salesdata[[#This Row],[Units Sold]]*tbl_salesdata[[#This Row],[Unit Price]]</f>
        <v>643215.1</v>
      </c>
      <c r="N2783" s="9">
        <f>tbl_salesdata[[#This Row],[Total Sales]]-tbl_salesdata[[#This Row],[Total Cost]]</f>
        <v>197222.19999999995</v>
      </c>
      <c r="O2783">
        <f>tbl_salesdata[[#This Row],[Ship Date]]-tbl_salesdata[[#This Row],[Order Date]]</f>
        <v>17</v>
      </c>
      <c r="P2783">
        <f>WEEKDAY(tbl_salesdata[[#This Row],[Order Date]],2)</f>
        <v>6</v>
      </c>
      <c r="Q2783" t="str">
        <f>TEXT(tbl_salesdata[[#This Row],[Order Date]],"dddd")</f>
        <v>Saturday</v>
      </c>
      <c r="R2783" t="str">
        <f>IF(tbl_salesdata[[#This Row],[Weekdaynum]]&gt;5,"Yes","No")</f>
        <v>Yes</v>
      </c>
    </row>
    <row r="2784" spans="1:18" hidden="1" x14ac:dyDescent="0.35">
      <c r="A2784">
        <v>589876401</v>
      </c>
      <c r="B2784" s="3">
        <v>44544</v>
      </c>
      <c r="C2784" s="3">
        <v>44549</v>
      </c>
      <c r="D2784" t="s">
        <v>70</v>
      </c>
      <c r="E2784" t="s">
        <v>29</v>
      </c>
      <c r="F2784" t="s">
        <v>22</v>
      </c>
      <c r="G2784" t="s">
        <v>14</v>
      </c>
      <c r="H2784" t="s">
        <v>26</v>
      </c>
      <c r="I2784" s="9">
        <v>6390</v>
      </c>
      <c r="J2784" s="9">
        <v>47.45</v>
      </c>
      <c r="K2784" s="9">
        <v>31.79</v>
      </c>
      <c r="L2784" s="9">
        <f>tbl_salesdata[[#This Row],[Units Sold]]*tbl_salesdata[[#This Row],[Unit Cost]]</f>
        <v>203138.1</v>
      </c>
      <c r="M2784" s="9">
        <f>tbl_salesdata[[#This Row],[Units Sold]]*tbl_salesdata[[#This Row],[Unit Price]]</f>
        <v>303205.5</v>
      </c>
      <c r="N2784" s="9">
        <f>tbl_salesdata[[#This Row],[Total Sales]]-tbl_salesdata[[#This Row],[Total Cost]]</f>
        <v>100067.4</v>
      </c>
      <c r="O2784">
        <f>tbl_salesdata[[#This Row],[Ship Date]]-tbl_salesdata[[#This Row],[Order Date]]</f>
        <v>5</v>
      </c>
      <c r="P2784">
        <f>WEEKDAY(tbl_salesdata[[#This Row],[Order Date]],2)</f>
        <v>2</v>
      </c>
      <c r="Q2784" t="str">
        <f>TEXT(tbl_salesdata[[#This Row],[Order Date]],"dddd")</f>
        <v>Tuesday</v>
      </c>
      <c r="R2784" t="str">
        <f>IF(tbl_salesdata[[#This Row],[Weekdaynum]]&gt;5,"Yes","No")</f>
        <v>No</v>
      </c>
    </row>
    <row r="2785" spans="1:18" x14ac:dyDescent="0.35">
      <c r="A2785">
        <v>212140262</v>
      </c>
      <c r="B2785" s="3">
        <v>43365</v>
      </c>
      <c r="C2785" s="3">
        <v>43374</v>
      </c>
      <c r="D2785" t="s">
        <v>64</v>
      </c>
      <c r="E2785" t="s">
        <v>29</v>
      </c>
      <c r="F2785" t="s">
        <v>33</v>
      </c>
      <c r="G2785" t="s">
        <v>18</v>
      </c>
      <c r="H2785" t="s">
        <v>15</v>
      </c>
      <c r="I2785" s="9">
        <v>5872</v>
      </c>
      <c r="J2785" s="9">
        <v>109.28</v>
      </c>
      <c r="K2785" s="9">
        <v>35.840000000000003</v>
      </c>
      <c r="L2785" s="9">
        <f>tbl_salesdata[[#This Row],[Units Sold]]*tbl_salesdata[[#This Row],[Unit Cost]]</f>
        <v>210452.48000000001</v>
      </c>
      <c r="M2785" s="9">
        <f>tbl_salesdata[[#This Row],[Units Sold]]*tbl_salesdata[[#This Row],[Unit Price]]</f>
        <v>641692.16000000003</v>
      </c>
      <c r="N2785" s="9">
        <f>tbl_salesdata[[#This Row],[Total Sales]]-tbl_salesdata[[#This Row],[Total Cost]]</f>
        <v>431239.68000000005</v>
      </c>
      <c r="O2785">
        <f>tbl_salesdata[[#This Row],[Ship Date]]-tbl_salesdata[[#This Row],[Order Date]]</f>
        <v>9</v>
      </c>
      <c r="P2785">
        <f>WEEKDAY(tbl_salesdata[[#This Row],[Order Date]],2)</f>
        <v>6</v>
      </c>
      <c r="Q2785" t="str">
        <f>TEXT(tbl_salesdata[[#This Row],[Order Date]],"dddd")</f>
        <v>Saturday</v>
      </c>
      <c r="R2785" t="str">
        <f>IF(tbl_salesdata[[#This Row],[Weekdaynum]]&gt;5,"Yes","No")</f>
        <v>Yes</v>
      </c>
    </row>
    <row r="2786" spans="1:18" hidden="1" x14ac:dyDescent="0.35">
      <c r="A2786">
        <v>943334901</v>
      </c>
      <c r="B2786" s="3">
        <v>43377</v>
      </c>
      <c r="C2786" s="3">
        <v>43389</v>
      </c>
      <c r="D2786" t="s">
        <v>141</v>
      </c>
      <c r="E2786" t="s">
        <v>38</v>
      </c>
      <c r="F2786" t="s">
        <v>47</v>
      </c>
      <c r="G2786" t="s">
        <v>18</v>
      </c>
      <c r="H2786" t="s">
        <v>15</v>
      </c>
      <c r="I2786" s="9">
        <v>2615</v>
      </c>
      <c r="J2786" s="9">
        <v>421.89</v>
      </c>
      <c r="K2786" s="9">
        <v>364.69</v>
      </c>
      <c r="L2786" s="9">
        <f>tbl_salesdata[[#This Row],[Units Sold]]*tbl_salesdata[[#This Row],[Unit Cost]]</f>
        <v>953664.35</v>
      </c>
      <c r="M2786" s="9">
        <f>tbl_salesdata[[#This Row],[Units Sold]]*tbl_salesdata[[#This Row],[Unit Price]]</f>
        <v>1103242.3499999999</v>
      </c>
      <c r="N2786" s="9">
        <f>tbl_salesdata[[#This Row],[Total Sales]]-tbl_salesdata[[#This Row],[Total Cost]]</f>
        <v>149577.99999999988</v>
      </c>
      <c r="O2786">
        <f>tbl_salesdata[[#This Row],[Ship Date]]-tbl_salesdata[[#This Row],[Order Date]]</f>
        <v>12</v>
      </c>
      <c r="P2786">
        <f>WEEKDAY(tbl_salesdata[[#This Row],[Order Date]],2)</f>
        <v>4</v>
      </c>
      <c r="Q2786" t="str">
        <f>TEXT(tbl_salesdata[[#This Row],[Order Date]],"dddd")</f>
        <v>Thursday</v>
      </c>
      <c r="R2786" t="str">
        <f>IF(tbl_salesdata[[#This Row],[Weekdaynum]]&gt;5,"Yes","No")</f>
        <v>No</v>
      </c>
    </row>
    <row r="2787" spans="1:18" hidden="1" x14ac:dyDescent="0.35">
      <c r="A2787">
        <v>447419345</v>
      </c>
      <c r="B2787" s="3">
        <v>43333</v>
      </c>
      <c r="C2787" s="3">
        <v>43347</v>
      </c>
      <c r="D2787" t="s">
        <v>206</v>
      </c>
      <c r="E2787" t="s">
        <v>24</v>
      </c>
      <c r="F2787" t="s">
        <v>22</v>
      </c>
      <c r="G2787" t="s">
        <v>18</v>
      </c>
      <c r="H2787" t="s">
        <v>34</v>
      </c>
      <c r="I2787" s="9">
        <v>182</v>
      </c>
      <c r="J2787" s="9">
        <v>47.45</v>
      </c>
      <c r="K2787" s="9">
        <v>31.79</v>
      </c>
      <c r="L2787" s="9">
        <f>tbl_salesdata[[#This Row],[Units Sold]]*tbl_salesdata[[#This Row],[Unit Cost]]</f>
        <v>5785.78</v>
      </c>
      <c r="M2787" s="9">
        <f>tbl_salesdata[[#This Row],[Units Sold]]*tbl_salesdata[[#This Row],[Unit Price]]</f>
        <v>8635.9</v>
      </c>
      <c r="N2787" s="9">
        <f>tbl_salesdata[[#This Row],[Total Sales]]-tbl_salesdata[[#This Row],[Total Cost]]</f>
        <v>2850.12</v>
      </c>
      <c r="O2787">
        <f>tbl_salesdata[[#This Row],[Ship Date]]-tbl_salesdata[[#This Row],[Order Date]]</f>
        <v>14</v>
      </c>
      <c r="P2787">
        <f>WEEKDAY(tbl_salesdata[[#This Row],[Order Date]],2)</f>
        <v>2</v>
      </c>
      <c r="Q2787" t="str">
        <f>TEXT(tbl_salesdata[[#This Row],[Order Date]],"dddd")</f>
        <v>Tuesday</v>
      </c>
      <c r="R2787" t="str">
        <f>IF(tbl_salesdata[[#This Row],[Weekdaynum]]&gt;5,"Yes","No")</f>
        <v>No</v>
      </c>
    </row>
    <row r="2788" spans="1:18" hidden="1" x14ac:dyDescent="0.35">
      <c r="A2788">
        <v>544284856</v>
      </c>
      <c r="B2788" s="3">
        <v>43387</v>
      </c>
      <c r="C2788" s="3">
        <v>43391</v>
      </c>
      <c r="D2788" t="s">
        <v>152</v>
      </c>
      <c r="E2788" t="s">
        <v>21</v>
      </c>
      <c r="F2788" t="s">
        <v>76</v>
      </c>
      <c r="G2788" t="s">
        <v>18</v>
      </c>
      <c r="H2788" t="s">
        <v>15</v>
      </c>
      <c r="I2788" s="9">
        <v>4839</v>
      </c>
      <c r="J2788" s="9">
        <v>668.27</v>
      </c>
      <c r="K2788" s="9">
        <v>502.54</v>
      </c>
      <c r="L2788" s="9">
        <f>tbl_salesdata[[#This Row],[Units Sold]]*tbl_salesdata[[#This Row],[Unit Cost]]</f>
        <v>2431791.06</v>
      </c>
      <c r="M2788" s="9">
        <f>tbl_salesdata[[#This Row],[Units Sold]]*tbl_salesdata[[#This Row],[Unit Price]]</f>
        <v>3233758.53</v>
      </c>
      <c r="N2788" s="9">
        <f>tbl_salesdata[[#This Row],[Total Sales]]-tbl_salesdata[[#This Row],[Total Cost]]</f>
        <v>801967.46999999974</v>
      </c>
      <c r="O2788">
        <f>tbl_salesdata[[#This Row],[Ship Date]]-tbl_salesdata[[#This Row],[Order Date]]</f>
        <v>4</v>
      </c>
      <c r="P2788">
        <f>WEEKDAY(tbl_salesdata[[#This Row],[Order Date]],2)</f>
        <v>7</v>
      </c>
      <c r="Q2788" t="str">
        <f>TEXT(tbl_salesdata[[#This Row],[Order Date]],"dddd")</f>
        <v>Sunday</v>
      </c>
      <c r="R2788" t="str">
        <f>IF(tbl_salesdata[[#This Row],[Weekdaynum]]&gt;5,"Yes","No")</f>
        <v>Yes</v>
      </c>
    </row>
    <row r="2789" spans="1:18" hidden="1" x14ac:dyDescent="0.35">
      <c r="A2789">
        <v>190230262</v>
      </c>
      <c r="B2789" s="3">
        <v>44496</v>
      </c>
      <c r="C2789" s="3">
        <v>44512</v>
      </c>
      <c r="D2789" t="s">
        <v>191</v>
      </c>
      <c r="E2789" t="s">
        <v>24</v>
      </c>
      <c r="F2789" t="s">
        <v>13</v>
      </c>
      <c r="G2789" t="s">
        <v>14</v>
      </c>
      <c r="H2789" t="s">
        <v>26</v>
      </c>
      <c r="I2789" s="9">
        <v>2217</v>
      </c>
      <c r="J2789" s="9">
        <v>255.28</v>
      </c>
      <c r="K2789" s="9">
        <v>159.41999999999999</v>
      </c>
      <c r="L2789" s="9">
        <f>tbl_salesdata[[#This Row],[Units Sold]]*tbl_salesdata[[#This Row],[Unit Cost]]</f>
        <v>353434.13999999996</v>
      </c>
      <c r="M2789" s="9">
        <f>tbl_salesdata[[#This Row],[Units Sold]]*tbl_salesdata[[#This Row],[Unit Price]]</f>
        <v>565955.76</v>
      </c>
      <c r="N2789" s="9">
        <f>tbl_salesdata[[#This Row],[Total Sales]]-tbl_salesdata[[#This Row],[Total Cost]]</f>
        <v>212521.62000000005</v>
      </c>
      <c r="O2789">
        <f>tbl_salesdata[[#This Row],[Ship Date]]-tbl_salesdata[[#This Row],[Order Date]]</f>
        <v>16</v>
      </c>
      <c r="P2789">
        <f>WEEKDAY(tbl_salesdata[[#This Row],[Order Date]],2)</f>
        <v>3</v>
      </c>
      <c r="Q2789" t="str">
        <f>TEXT(tbl_salesdata[[#This Row],[Order Date]],"dddd")</f>
        <v>Wednesday</v>
      </c>
      <c r="R2789" t="str">
        <f>IF(tbl_salesdata[[#This Row],[Weekdaynum]]&gt;5,"Yes","No")</f>
        <v>No</v>
      </c>
    </row>
    <row r="2790" spans="1:18" hidden="1" x14ac:dyDescent="0.35">
      <c r="A2790">
        <v>661866891</v>
      </c>
      <c r="B2790" s="3">
        <v>44925</v>
      </c>
      <c r="C2790" s="3">
        <v>44933</v>
      </c>
      <c r="D2790" t="s">
        <v>16</v>
      </c>
      <c r="E2790" t="s">
        <v>12</v>
      </c>
      <c r="F2790" t="s">
        <v>17</v>
      </c>
      <c r="G2790" t="s">
        <v>14</v>
      </c>
      <c r="H2790" t="s">
        <v>26</v>
      </c>
      <c r="I2790" s="9">
        <v>9976</v>
      </c>
      <c r="J2790" s="9">
        <v>152.58000000000001</v>
      </c>
      <c r="K2790" s="9">
        <v>97.44</v>
      </c>
      <c r="L2790" s="9">
        <f>tbl_salesdata[[#This Row],[Units Sold]]*tbl_salesdata[[#This Row],[Unit Cost]]</f>
        <v>972061.44</v>
      </c>
      <c r="M2790" s="9">
        <f>tbl_salesdata[[#This Row],[Units Sold]]*tbl_salesdata[[#This Row],[Unit Price]]</f>
        <v>1522138.08</v>
      </c>
      <c r="N2790" s="9">
        <f>tbl_salesdata[[#This Row],[Total Sales]]-tbl_salesdata[[#This Row],[Total Cost]]</f>
        <v>550076.64000000013</v>
      </c>
      <c r="O2790">
        <f>tbl_salesdata[[#This Row],[Ship Date]]-tbl_salesdata[[#This Row],[Order Date]]</f>
        <v>8</v>
      </c>
      <c r="P2790">
        <f>WEEKDAY(tbl_salesdata[[#This Row],[Order Date]],2)</f>
        <v>5</v>
      </c>
      <c r="Q2790" t="str">
        <f>TEXT(tbl_salesdata[[#This Row],[Order Date]],"dddd")</f>
        <v>Friday</v>
      </c>
      <c r="R2790" t="str">
        <f>IF(tbl_salesdata[[#This Row],[Weekdaynum]]&gt;5,"Yes","No")</f>
        <v>No</v>
      </c>
    </row>
    <row r="2791" spans="1:18" hidden="1" x14ac:dyDescent="0.35">
      <c r="A2791">
        <v>606118571</v>
      </c>
      <c r="B2791" s="3">
        <v>43410</v>
      </c>
      <c r="C2791" s="3">
        <v>43413</v>
      </c>
      <c r="D2791" t="s">
        <v>214</v>
      </c>
      <c r="E2791" t="s">
        <v>21</v>
      </c>
      <c r="F2791" t="s">
        <v>68</v>
      </c>
      <c r="G2791" t="s">
        <v>18</v>
      </c>
      <c r="H2791" t="s">
        <v>34</v>
      </c>
      <c r="I2791" s="9">
        <v>2809</v>
      </c>
      <c r="J2791" s="9">
        <v>154.06</v>
      </c>
      <c r="K2791" s="9">
        <v>90.93</v>
      </c>
      <c r="L2791" s="9">
        <f>tbl_salesdata[[#This Row],[Units Sold]]*tbl_salesdata[[#This Row],[Unit Cost]]</f>
        <v>255422.37000000002</v>
      </c>
      <c r="M2791" s="9">
        <f>tbl_salesdata[[#This Row],[Units Sold]]*tbl_salesdata[[#This Row],[Unit Price]]</f>
        <v>432754.54</v>
      </c>
      <c r="N2791" s="9">
        <f>tbl_salesdata[[#This Row],[Total Sales]]-tbl_salesdata[[#This Row],[Total Cost]]</f>
        <v>177332.16999999995</v>
      </c>
      <c r="O2791">
        <f>tbl_salesdata[[#This Row],[Ship Date]]-tbl_salesdata[[#This Row],[Order Date]]</f>
        <v>3</v>
      </c>
      <c r="P2791">
        <f>WEEKDAY(tbl_salesdata[[#This Row],[Order Date]],2)</f>
        <v>2</v>
      </c>
      <c r="Q2791" t="str">
        <f>TEXT(tbl_salesdata[[#This Row],[Order Date]],"dddd")</f>
        <v>Tuesday</v>
      </c>
      <c r="R2791" t="str">
        <f>IF(tbl_salesdata[[#This Row],[Weekdaynum]]&gt;5,"Yes","No")</f>
        <v>No</v>
      </c>
    </row>
    <row r="2792" spans="1:18" hidden="1" x14ac:dyDescent="0.35">
      <c r="A2792">
        <v>990221631</v>
      </c>
      <c r="B2792" s="3">
        <v>44497</v>
      </c>
      <c r="C2792" s="3">
        <v>44516</v>
      </c>
      <c r="D2792" t="s">
        <v>61</v>
      </c>
      <c r="E2792" t="s">
        <v>12</v>
      </c>
      <c r="F2792" t="s">
        <v>42</v>
      </c>
      <c r="G2792" t="s">
        <v>18</v>
      </c>
      <c r="H2792" t="s">
        <v>34</v>
      </c>
      <c r="I2792" s="9">
        <v>7440</v>
      </c>
      <c r="J2792" s="9">
        <v>437.2</v>
      </c>
      <c r="K2792" s="9">
        <v>263.33</v>
      </c>
      <c r="L2792" s="9">
        <f>tbl_salesdata[[#This Row],[Units Sold]]*tbl_salesdata[[#This Row],[Unit Cost]]</f>
        <v>1959175.2</v>
      </c>
      <c r="M2792" s="9">
        <f>tbl_salesdata[[#This Row],[Units Sold]]*tbl_salesdata[[#This Row],[Unit Price]]</f>
        <v>3252768</v>
      </c>
      <c r="N2792" s="9">
        <f>tbl_salesdata[[#This Row],[Total Sales]]-tbl_salesdata[[#This Row],[Total Cost]]</f>
        <v>1293592.8</v>
      </c>
      <c r="O2792">
        <f>tbl_salesdata[[#This Row],[Ship Date]]-tbl_salesdata[[#This Row],[Order Date]]</f>
        <v>19</v>
      </c>
      <c r="P2792">
        <f>WEEKDAY(tbl_salesdata[[#This Row],[Order Date]],2)</f>
        <v>4</v>
      </c>
      <c r="Q2792" t="str">
        <f>TEXT(tbl_salesdata[[#This Row],[Order Date]],"dddd")</f>
        <v>Thursday</v>
      </c>
      <c r="R2792" t="str">
        <f>IF(tbl_salesdata[[#This Row],[Weekdaynum]]&gt;5,"Yes","No")</f>
        <v>No</v>
      </c>
    </row>
    <row r="2793" spans="1:18" hidden="1" x14ac:dyDescent="0.35">
      <c r="A2793">
        <v>151724898</v>
      </c>
      <c r="B2793" s="3">
        <v>44698</v>
      </c>
      <c r="C2793" s="3">
        <v>44700</v>
      </c>
      <c r="D2793" t="s">
        <v>216</v>
      </c>
      <c r="E2793" t="s">
        <v>51</v>
      </c>
      <c r="F2793" t="s">
        <v>40</v>
      </c>
      <c r="G2793" t="s">
        <v>14</v>
      </c>
      <c r="H2793" t="s">
        <v>26</v>
      </c>
      <c r="I2793" s="9">
        <v>7624</v>
      </c>
      <c r="J2793" s="9">
        <v>651.21</v>
      </c>
      <c r="K2793" s="9">
        <v>524.96</v>
      </c>
      <c r="L2793" s="9">
        <f>tbl_salesdata[[#This Row],[Units Sold]]*tbl_salesdata[[#This Row],[Unit Cost]]</f>
        <v>4002295.0400000005</v>
      </c>
      <c r="M2793" s="9">
        <f>tbl_salesdata[[#This Row],[Units Sold]]*tbl_salesdata[[#This Row],[Unit Price]]</f>
        <v>4964825.04</v>
      </c>
      <c r="N2793" s="9">
        <f>tbl_salesdata[[#This Row],[Total Sales]]-tbl_salesdata[[#This Row],[Total Cost]]</f>
        <v>962529.99999999953</v>
      </c>
      <c r="O2793">
        <f>tbl_salesdata[[#This Row],[Ship Date]]-tbl_salesdata[[#This Row],[Order Date]]</f>
        <v>2</v>
      </c>
      <c r="P2793">
        <f>WEEKDAY(tbl_salesdata[[#This Row],[Order Date]],2)</f>
        <v>2</v>
      </c>
      <c r="Q2793" t="str">
        <f>TEXT(tbl_salesdata[[#This Row],[Order Date]],"dddd")</f>
        <v>Tuesday</v>
      </c>
      <c r="R2793" t="str">
        <f>IF(tbl_salesdata[[#This Row],[Weekdaynum]]&gt;5,"Yes","No")</f>
        <v>No</v>
      </c>
    </row>
    <row r="2794" spans="1:18" hidden="1" x14ac:dyDescent="0.35">
      <c r="A2794">
        <v>548489701</v>
      </c>
      <c r="B2794" s="3">
        <v>43993</v>
      </c>
      <c r="C2794" s="3">
        <v>43994</v>
      </c>
      <c r="D2794" t="s">
        <v>155</v>
      </c>
      <c r="E2794" t="s">
        <v>12</v>
      </c>
      <c r="F2794" t="s">
        <v>30</v>
      </c>
      <c r="G2794" t="s">
        <v>18</v>
      </c>
      <c r="H2794" t="s">
        <v>15</v>
      </c>
      <c r="I2794" s="9">
        <v>9146</v>
      </c>
      <c r="J2794" s="9">
        <v>81.73</v>
      </c>
      <c r="K2794" s="9">
        <v>56.67</v>
      </c>
      <c r="L2794" s="9">
        <f>tbl_salesdata[[#This Row],[Units Sold]]*tbl_salesdata[[#This Row],[Unit Cost]]</f>
        <v>518303.82</v>
      </c>
      <c r="M2794" s="9">
        <f>tbl_salesdata[[#This Row],[Units Sold]]*tbl_salesdata[[#This Row],[Unit Price]]</f>
        <v>747502.58000000007</v>
      </c>
      <c r="N2794" s="9">
        <f>tbl_salesdata[[#This Row],[Total Sales]]-tbl_salesdata[[#This Row],[Total Cost]]</f>
        <v>229198.76000000007</v>
      </c>
      <c r="O2794">
        <f>tbl_salesdata[[#This Row],[Ship Date]]-tbl_salesdata[[#This Row],[Order Date]]</f>
        <v>1</v>
      </c>
      <c r="P2794">
        <f>WEEKDAY(tbl_salesdata[[#This Row],[Order Date]],2)</f>
        <v>4</v>
      </c>
      <c r="Q2794" t="str">
        <f>TEXT(tbl_salesdata[[#This Row],[Order Date]],"dddd")</f>
        <v>Thursday</v>
      </c>
      <c r="R2794" t="str">
        <f>IF(tbl_salesdata[[#This Row],[Weekdaynum]]&gt;5,"Yes","No")</f>
        <v>No</v>
      </c>
    </row>
    <row r="2795" spans="1:18" x14ac:dyDescent="0.35">
      <c r="A2795">
        <v>831722819</v>
      </c>
      <c r="B2795" s="3">
        <v>44121</v>
      </c>
      <c r="C2795" s="3">
        <v>44132</v>
      </c>
      <c r="D2795" t="s">
        <v>112</v>
      </c>
      <c r="E2795" t="s">
        <v>12</v>
      </c>
      <c r="F2795" t="s">
        <v>68</v>
      </c>
      <c r="G2795" t="s">
        <v>18</v>
      </c>
      <c r="H2795" t="s">
        <v>19</v>
      </c>
      <c r="I2795" s="9">
        <v>4120</v>
      </c>
      <c r="J2795" s="9">
        <v>154.06</v>
      </c>
      <c r="K2795" s="9">
        <v>90.93</v>
      </c>
      <c r="L2795" s="9">
        <f>tbl_salesdata[[#This Row],[Units Sold]]*tbl_salesdata[[#This Row],[Unit Cost]]</f>
        <v>374631.60000000003</v>
      </c>
      <c r="M2795" s="9">
        <f>tbl_salesdata[[#This Row],[Units Sold]]*tbl_salesdata[[#This Row],[Unit Price]]</f>
        <v>634727.19999999995</v>
      </c>
      <c r="N2795" s="9">
        <f>tbl_salesdata[[#This Row],[Total Sales]]-tbl_salesdata[[#This Row],[Total Cost]]</f>
        <v>260095.59999999992</v>
      </c>
      <c r="O2795">
        <f>tbl_salesdata[[#This Row],[Ship Date]]-tbl_salesdata[[#This Row],[Order Date]]</f>
        <v>11</v>
      </c>
      <c r="P2795">
        <f>WEEKDAY(tbl_salesdata[[#This Row],[Order Date]],2)</f>
        <v>6</v>
      </c>
      <c r="Q2795" t="str">
        <f>TEXT(tbl_salesdata[[#This Row],[Order Date]],"dddd")</f>
        <v>Saturday</v>
      </c>
      <c r="R2795" t="str">
        <f>IF(tbl_salesdata[[#This Row],[Weekdaynum]]&gt;5,"Yes","No")</f>
        <v>Yes</v>
      </c>
    </row>
    <row r="2796" spans="1:18" hidden="1" x14ac:dyDescent="0.35">
      <c r="A2796">
        <v>380811727</v>
      </c>
      <c r="B2796" s="3">
        <v>42918</v>
      </c>
      <c r="C2796" s="3">
        <v>42933</v>
      </c>
      <c r="D2796" t="s">
        <v>70</v>
      </c>
      <c r="E2796" t="s">
        <v>29</v>
      </c>
      <c r="F2796" t="s">
        <v>33</v>
      </c>
      <c r="G2796" t="s">
        <v>14</v>
      </c>
      <c r="H2796" t="s">
        <v>34</v>
      </c>
      <c r="I2796" s="9">
        <v>9507</v>
      </c>
      <c r="J2796" s="9">
        <v>109.28</v>
      </c>
      <c r="K2796" s="9">
        <v>35.840000000000003</v>
      </c>
      <c r="L2796" s="9">
        <f>tbl_salesdata[[#This Row],[Units Sold]]*tbl_salesdata[[#This Row],[Unit Cost]]</f>
        <v>340730.88</v>
      </c>
      <c r="M2796" s="9">
        <f>tbl_salesdata[[#This Row],[Units Sold]]*tbl_salesdata[[#This Row],[Unit Price]]</f>
        <v>1038924.96</v>
      </c>
      <c r="N2796" s="9">
        <f>tbl_salesdata[[#This Row],[Total Sales]]-tbl_salesdata[[#This Row],[Total Cost]]</f>
        <v>698194.08</v>
      </c>
      <c r="O2796">
        <f>tbl_salesdata[[#This Row],[Ship Date]]-tbl_salesdata[[#This Row],[Order Date]]</f>
        <v>15</v>
      </c>
      <c r="P2796">
        <f>WEEKDAY(tbl_salesdata[[#This Row],[Order Date]],2)</f>
        <v>7</v>
      </c>
      <c r="Q2796" t="str">
        <f>TEXT(tbl_salesdata[[#This Row],[Order Date]],"dddd")</f>
        <v>Sunday</v>
      </c>
      <c r="R2796" t="str">
        <f>IF(tbl_salesdata[[#This Row],[Weekdaynum]]&gt;5,"Yes","No")</f>
        <v>Yes</v>
      </c>
    </row>
    <row r="2797" spans="1:18" hidden="1" x14ac:dyDescent="0.35">
      <c r="A2797">
        <v>583654105</v>
      </c>
      <c r="B2797" s="3">
        <v>44841</v>
      </c>
      <c r="C2797" s="3">
        <v>44844</v>
      </c>
      <c r="D2797" t="s">
        <v>107</v>
      </c>
      <c r="E2797" t="s">
        <v>21</v>
      </c>
      <c r="F2797" t="s">
        <v>17</v>
      </c>
      <c r="G2797" t="s">
        <v>14</v>
      </c>
      <c r="H2797" t="s">
        <v>19</v>
      </c>
      <c r="I2797" s="9">
        <v>5075</v>
      </c>
      <c r="J2797" s="9">
        <v>152.58000000000001</v>
      </c>
      <c r="K2797" s="9">
        <v>97.44</v>
      </c>
      <c r="L2797" s="9">
        <f>tbl_salesdata[[#This Row],[Units Sold]]*tbl_salesdata[[#This Row],[Unit Cost]]</f>
        <v>494508</v>
      </c>
      <c r="M2797" s="9">
        <f>tbl_salesdata[[#This Row],[Units Sold]]*tbl_salesdata[[#This Row],[Unit Price]]</f>
        <v>774343.50000000012</v>
      </c>
      <c r="N2797" s="9">
        <f>tbl_salesdata[[#This Row],[Total Sales]]-tbl_salesdata[[#This Row],[Total Cost]]</f>
        <v>279835.50000000012</v>
      </c>
      <c r="O2797">
        <f>tbl_salesdata[[#This Row],[Ship Date]]-tbl_salesdata[[#This Row],[Order Date]]</f>
        <v>3</v>
      </c>
      <c r="P2797">
        <f>WEEKDAY(tbl_salesdata[[#This Row],[Order Date]],2)</f>
        <v>5</v>
      </c>
      <c r="Q2797" t="str">
        <f>TEXT(tbl_salesdata[[#This Row],[Order Date]],"dddd")</f>
        <v>Friday</v>
      </c>
      <c r="R2797" t="str">
        <f>IF(tbl_salesdata[[#This Row],[Weekdaynum]]&gt;5,"Yes","No")</f>
        <v>No</v>
      </c>
    </row>
    <row r="2798" spans="1:18" hidden="1" x14ac:dyDescent="0.35">
      <c r="A2798">
        <v>856328332</v>
      </c>
      <c r="B2798" s="3">
        <v>44859</v>
      </c>
      <c r="C2798" s="3">
        <v>44860</v>
      </c>
      <c r="D2798" t="s">
        <v>187</v>
      </c>
      <c r="E2798" t="s">
        <v>29</v>
      </c>
      <c r="F2798" t="s">
        <v>25</v>
      </c>
      <c r="G2798" t="s">
        <v>14</v>
      </c>
      <c r="H2798" t="s">
        <v>26</v>
      </c>
      <c r="I2798" s="9">
        <v>5438</v>
      </c>
      <c r="J2798" s="9">
        <v>205.7</v>
      </c>
      <c r="K2798" s="9">
        <v>117.11</v>
      </c>
      <c r="L2798" s="9">
        <f>tbl_salesdata[[#This Row],[Units Sold]]*tbl_salesdata[[#This Row],[Unit Cost]]</f>
        <v>636844.18000000005</v>
      </c>
      <c r="M2798" s="9">
        <f>tbl_salesdata[[#This Row],[Units Sold]]*tbl_salesdata[[#This Row],[Unit Price]]</f>
        <v>1118596.5999999999</v>
      </c>
      <c r="N2798" s="9">
        <f>tbl_salesdata[[#This Row],[Total Sales]]-tbl_salesdata[[#This Row],[Total Cost]]</f>
        <v>481752.41999999981</v>
      </c>
      <c r="O2798">
        <f>tbl_salesdata[[#This Row],[Ship Date]]-tbl_salesdata[[#This Row],[Order Date]]</f>
        <v>1</v>
      </c>
      <c r="P2798">
        <f>WEEKDAY(tbl_salesdata[[#This Row],[Order Date]],2)</f>
        <v>2</v>
      </c>
      <c r="Q2798" t="str">
        <f>TEXT(tbl_salesdata[[#This Row],[Order Date]],"dddd")</f>
        <v>Tuesday</v>
      </c>
      <c r="R2798" t="str">
        <f>IF(tbl_salesdata[[#This Row],[Weekdaynum]]&gt;5,"Yes","No")</f>
        <v>No</v>
      </c>
    </row>
    <row r="2799" spans="1:18" hidden="1" x14ac:dyDescent="0.35">
      <c r="A2799">
        <v>408258235</v>
      </c>
      <c r="B2799" s="3">
        <v>43669</v>
      </c>
      <c r="C2799" s="3">
        <v>43687</v>
      </c>
      <c r="D2799" t="s">
        <v>151</v>
      </c>
      <c r="E2799" t="s">
        <v>32</v>
      </c>
      <c r="F2799" t="s">
        <v>13</v>
      </c>
      <c r="G2799" t="s">
        <v>18</v>
      </c>
      <c r="H2799" t="s">
        <v>19</v>
      </c>
      <c r="I2799" s="9">
        <v>1539</v>
      </c>
      <c r="J2799" s="9">
        <v>255.28</v>
      </c>
      <c r="K2799" s="9">
        <v>159.41999999999999</v>
      </c>
      <c r="L2799" s="9">
        <f>tbl_salesdata[[#This Row],[Units Sold]]*tbl_salesdata[[#This Row],[Unit Cost]]</f>
        <v>245347.37999999998</v>
      </c>
      <c r="M2799" s="9">
        <f>tbl_salesdata[[#This Row],[Units Sold]]*tbl_salesdata[[#This Row],[Unit Price]]</f>
        <v>392875.92</v>
      </c>
      <c r="N2799" s="9">
        <f>tbl_salesdata[[#This Row],[Total Sales]]-tbl_salesdata[[#This Row],[Total Cost]]</f>
        <v>147528.54</v>
      </c>
      <c r="O2799">
        <f>tbl_salesdata[[#This Row],[Ship Date]]-tbl_salesdata[[#This Row],[Order Date]]</f>
        <v>18</v>
      </c>
      <c r="P2799">
        <f>WEEKDAY(tbl_salesdata[[#This Row],[Order Date]],2)</f>
        <v>2</v>
      </c>
      <c r="Q2799" t="str">
        <f>TEXT(tbl_salesdata[[#This Row],[Order Date]],"dddd")</f>
        <v>Tuesday</v>
      </c>
      <c r="R2799" t="str">
        <f>IF(tbl_salesdata[[#This Row],[Weekdaynum]]&gt;5,"Yes","No")</f>
        <v>No</v>
      </c>
    </row>
    <row r="2800" spans="1:18" x14ac:dyDescent="0.35">
      <c r="A2800">
        <v>554825723</v>
      </c>
      <c r="B2800" s="3">
        <v>43316</v>
      </c>
      <c r="C2800" s="3">
        <v>43335</v>
      </c>
      <c r="D2800" t="s">
        <v>62</v>
      </c>
      <c r="E2800" t="s">
        <v>38</v>
      </c>
      <c r="F2800" t="s">
        <v>68</v>
      </c>
      <c r="G2800" t="s">
        <v>18</v>
      </c>
      <c r="H2800" t="s">
        <v>34</v>
      </c>
      <c r="I2800" s="9">
        <v>4116</v>
      </c>
      <c r="J2800" s="9">
        <v>154.06</v>
      </c>
      <c r="K2800" s="9">
        <v>90.93</v>
      </c>
      <c r="L2800" s="9">
        <f>tbl_salesdata[[#This Row],[Units Sold]]*tbl_salesdata[[#This Row],[Unit Cost]]</f>
        <v>374267.88</v>
      </c>
      <c r="M2800" s="9">
        <f>tbl_salesdata[[#This Row],[Units Sold]]*tbl_salesdata[[#This Row],[Unit Price]]</f>
        <v>634110.96</v>
      </c>
      <c r="N2800" s="9">
        <f>tbl_salesdata[[#This Row],[Total Sales]]-tbl_salesdata[[#This Row],[Total Cost]]</f>
        <v>259843.07999999996</v>
      </c>
      <c r="O2800">
        <f>tbl_salesdata[[#This Row],[Ship Date]]-tbl_salesdata[[#This Row],[Order Date]]</f>
        <v>19</v>
      </c>
      <c r="P2800">
        <f>WEEKDAY(tbl_salesdata[[#This Row],[Order Date]],2)</f>
        <v>6</v>
      </c>
      <c r="Q2800" t="str">
        <f>TEXT(tbl_salesdata[[#This Row],[Order Date]],"dddd")</f>
        <v>Saturday</v>
      </c>
      <c r="R2800" t="str">
        <f>IF(tbl_salesdata[[#This Row],[Weekdaynum]]&gt;5,"Yes","No")</f>
        <v>Yes</v>
      </c>
    </row>
    <row r="2801" spans="1:18" hidden="1" x14ac:dyDescent="0.35">
      <c r="A2801">
        <v>839142882</v>
      </c>
      <c r="B2801" s="3">
        <v>43934</v>
      </c>
      <c r="C2801" s="3">
        <v>43942</v>
      </c>
      <c r="D2801" t="s">
        <v>53</v>
      </c>
      <c r="E2801" t="s">
        <v>29</v>
      </c>
      <c r="F2801" t="s">
        <v>47</v>
      </c>
      <c r="G2801" t="s">
        <v>14</v>
      </c>
      <c r="H2801" t="s">
        <v>34</v>
      </c>
      <c r="I2801" s="9">
        <v>9881</v>
      </c>
      <c r="J2801" s="9">
        <v>421.89</v>
      </c>
      <c r="K2801" s="9">
        <v>364.69</v>
      </c>
      <c r="L2801" s="9">
        <f>tbl_salesdata[[#This Row],[Units Sold]]*tbl_salesdata[[#This Row],[Unit Cost]]</f>
        <v>3603501.89</v>
      </c>
      <c r="M2801" s="9">
        <f>tbl_salesdata[[#This Row],[Units Sold]]*tbl_salesdata[[#This Row],[Unit Price]]</f>
        <v>4168695.09</v>
      </c>
      <c r="N2801" s="9">
        <f>tbl_salesdata[[#This Row],[Total Sales]]-tbl_salesdata[[#This Row],[Total Cost]]</f>
        <v>565193.19999999972</v>
      </c>
      <c r="O2801">
        <f>tbl_salesdata[[#This Row],[Ship Date]]-tbl_salesdata[[#This Row],[Order Date]]</f>
        <v>8</v>
      </c>
      <c r="P2801">
        <f>WEEKDAY(tbl_salesdata[[#This Row],[Order Date]],2)</f>
        <v>1</v>
      </c>
      <c r="Q2801" t="str">
        <f>TEXT(tbl_salesdata[[#This Row],[Order Date]],"dddd")</f>
        <v>Monday</v>
      </c>
      <c r="R2801" t="str">
        <f>IF(tbl_salesdata[[#This Row],[Weekdaynum]]&gt;5,"Yes","No")</f>
        <v>No</v>
      </c>
    </row>
    <row r="2802" spans="1:18" hidden="1" x14ac:dyDescent="0.35">
      <c r="A2802">
        <v>938507783</v>
      </c>
      <c r="B2802" s="3">
        <v>44188</v>
      </c>
      <c r="C2802" s="3">
        <v>44190</v>
      </c>
      <c r="D2802" t="s">
        <v>65</v>
      </c>
      <c r="E2802" t="s">
        <v>32</v>
      </c>
      <c r="F2802" t="s">
        <v>40</v>
      </c>
      <c r="G2802" t="s">
        <v>14</v>
      </c>
      <c r="H2802" t="s">
        <v>26</v>
      </c>
      <c r="I2802" s="9">
        <v>4164</v>
      </c>
      <c r="J2802" s="9">
        <v>651.21</v>
      </c>
      <c r="K2802" s="9">
        <v>524.96</v>
      </c>
      <c r="L2802" s="9">
        <f>tbl_salesdata[[#This Row],[Units Sold]]*tbl_salesdata[[#This Row],[Unit Cost]]</f>
        <v>2185933.44</v>
      </c>
      <c r="M2802" s="9">
        <f>tbl_salesdata[[#This Row],[Units Sold]]*tbl_salesdata[[#This Row],[Unit Price]]</f>
        <v>2711638.44</v>
      </c>
      <c r="N2802" s="9">
        <f>tbl_salesdata[[#This Row],[Total Sales]]-tbl_salesdata[[#This Row],[Total Cost]]</f>
        <v>525705</v>
      </c>
      <c r="O2802">
        <f>tbl_salesdata[[#This Row],[Ship Date]]-tbl_salesdata[[#This Row],[Order Date]]</f>
        <v>2</v>
      </c>
      <c r="P2802">
        <f>WEEKDAY(tbl_salesdata[[#This Row],[Order Date]],2)</f>
        <v>3</v>
      </c>
      <c r="Q2802" t="str">
        <f>TEXT(tbl_salesdata[[#This Row],[Order Date]],"dddd")</f>
        <v>Wednesday</v>
      </c>
      <c r="R2802" t="str">
        <f>IF(tbl_salesdata[[#This Row],[Weekdaynum]]&gt;5,"Yes","No")</f>
        <v>No</v>
      </c>
    </row>
    <row r="2803" spans="1:18" hidden="1" x14ac:dyDescent="0.35">
      <c r="A2803">
        <v>557948672</v>
      </c>
      <c r="B2803" s="3">
        <v>44795</v>
      </c>
      <c r="C2803" s="3">
        <v>44809</v>
      </c>
      <c r="D2803" t="s">
        <v>124</v>
      </c>
      <c r="E2803" t="s">
        <v>38</v>
      </c>
      <c r="F2803" t="s">
        <v>76</v>
      </c>
      <c r="G2803" t="s">
        <v>18</v>
      </c>
      <c r="H2803" t="s">
        <v>26</v>
      </c>
      <c r="I2803" s="9">
        <v>8266</v>
      </c>
      <c r="J2803" s="9">
        <v>668.27</v>
      </c>
      <c r="K2803" s="9">
        <v>502.54</v>
      </c>
      <c r="L2803" s="9">
        <f>tbl_salesdata[[#This Row],[Units Sold]]*tbl_salesdata[[#This Row],[Unit Cost]]</f>
        <v>4153995.64</v>
      </c>
      <c r="M2803" s="9">
        <f>tbl_salesdata[[#This Row],[Units Sold]]*tbl_salesdata[[#This Row],[Unit Price]]</f>
        <v>5523919.8200000003</v>
      </c>
      <c r="N2803" s="9">
        <f>tbl_salesdata[[#This Row],[Total Sales]]-tbl_salesdata[[#This Row],[Total Cost]]</f>
        <v>1369924.1800000002</v>
      </c>
      <c r="O2803">
        <f>tbl_salesdata[[#This Row],[Ship Date]]-tbl_salesdata[[#This Row],[Order Date]]</f>
        <v>14</v>
      </c>
      <c r="P2803">
        <f>WEEKDAY(tbl_salesdata[[#This Row],[Order Date]],2)</f>
        <v>1</v>
      </c>
      <c r="Q2803" t="str">
        <f>TEXT(tbl_salesdata[[#This Row],[Order Date]],"dddd")</f>
        <v>Monday</v>
      </c>
      <c r="R2803" t="str">
        <f>IF(tbl_salesdata[[#This Row],[Weekdaynum]]&gt;5,"Yes","No")</f>
        <v>No</v>
      </c>
    </row>
    <row r="2804" spans="1:18" x14ac:dyDescent="0.35">
      <c r="A2804">
        <v>636312091</v>
      </c>
      <c r="B2804" s="3">
        <v>42798</v>
      </c>
      <c r="C2804" s="3">
        <v>42810</v>
      </c>
      <c r="D2804" t="s">
        <v>70</v>
      </c>
      <c r="E2804" t="s">
        <v>29</v>
      </c>
      <c r="F2804" t="s">
        <v>30</v>
      </c>
      <c r="G2804" t="s">
        <v>18</v>
      </c>
      <c r="H2804" t="s">
        <v>26</v>
      </c>
      <c r="I2804" s="9">
        <v>7743</v>
      </c>
      <c r="J2804" s="9">
        <v>81.73</v>
      </c>
      <c r="K2804" s="9">
        <v>56.67</v>
      </c>
      <c r="L2804" s="9">
        <f>tbl_salesdata[[#This Row],[Units Sold]]*tbl_salesdata[[#This Row],[Unit Cost]]</f>
        <v>438795.81</v>
      </c>
      <c r="M2804" s="9">
        <f>tbl_salesdata[[#This Row],[Units Sold]]*tbl_salesdata[[#This Row],[Unit Price]]</f>
        <v>632835.39</v>
      </c>
      <c r="N2804" s="9">
        <f>tbl_salesdata[[#This Row],[Total Sales]]-tbl_salesdata[[#This Row],[Total Cost]]</f>
        <v>194039.58000000002</v>
      </c>
      <c r="O2804">
        <f>tbl_salesdata[[#This Row],[Ship Date]]-tbl_salesdata[[#This Row],[Order Date]]</f>
        <v>12</v>
      </c>
      <c r="P2804">
        <f>WEEKDAY(tbl_salesdata[[#This Row],[Order Date]],2)</f>
        <v>6</v>
      </c>
      <c r="Q2804" t="str">
        <f>TEXT(tbl_salesdata[[#This Row],[Order Date]],"dddd")</f>
        <v>Saturday</v>
      </c>
      <c r="R2804" t="str">
        <f>IF(tbl_salesdata[[#This Row],[Weekdaynum]]&gt;5,"Yes","No")</f>
        <v>Yes</v>
      </c>
    </row>
    <row r="2805" spans="1:18" hidden="1" x14ac:dyDescent="0.35">
      <c r="A2805">
        <v>271316230</v>
      </c>
      <c r="B2805" s="3">
        <v>43179</v>
      </c>
      <c r="C2805" s="3">
        <v>43184</v>
      </c>
      <c r="D2805" t="s">
        <v>93</v>
      </c>
      <c r="E2805" t="s">
        <v>29</v>
      </c>
      <c r="F2805" t="s">
        <v>47</v>
      </c>
      <c r="G2805" t="s">
        <v>18</v>
      </c>
      <c r="H2805" t="s">
        <v>34</v>
      </c>
      <c r="I2805" s="9">
        <v>7356</v>
      </c>
      <c r="J2805" s="9">
        <v>421.89</v>
      </c>
      <c r="K2805" s="9">
        <v>364.69</v>
      </c>
      <c r="L2805" s="9">
        <f>tbl_salesdata[[#This Row],[Units Sold]]*tbl_salesdata[[#This Row],[Unit Cost]]</f>
        <v>2682659.64</v>
      </c>
      <c r="M2805" s="9">
        <f>tbl_salesdata[[#This Row],[Units Sold]]*tbl_salesdata[[#This Row],[Unit Price]]</f>
        <v>3103422.84</v>
      </c>
      <c r="N2805" s="9">
        <f>tbl_salesdata[[#This Row],[Total Sales]]-tbl_salesdata[[#This Row],[Total Cost]]</f>
        <v>420763.19999999972</v>
      </c>
      <c r="O2805">
        <f>tbl_salesdata[[#This Row],[Ship Date]]-tbl_salesdata[[#This Row],[Order Date]]</f>
        <v>5</v>
      </c>
      <c r="P2805">
        <f>WEEKDAY(tbl_salesdata[[#This Row],[Order Date]],2)</f>
        <v>2</v>
      </c>
      <c r="Q2805" t="str">
        <f>TEXT(tbl_salesdata[[#This Row],[Order Date]],"dddd")</f>
        <v>Tuesday</v>
      </c>
      <c r="R2805" t="str">
        <f>IF(tbl_salesdata[[#This Row],[Weekdaynum]]&gt;5,"Yes","No")</f>
        <v>No</v>
      </c>
    </row>
    <row r="2806" spans="1:18" hidden="1" x14ac:dyDescent="0.35">
      <c r="A2806">
        <v>148153054</v>
      </c>
      <c r="B2806" s="3">
        <v>44796</v>
      </c>
      <c r="C2806" s="3">
        <v>44813</v>
      </c>
      <c r="D2806" t="s">
        <v>157</v>
      </c>
      <c r="E2806" t="s">
        <v>24</v>
      </c>
      <c r="F2806" t="s">
        <v>17</v>
      </c>
      <c r="G2806" t="s">
        <v>18</v>
      </c>
      <c r="H2806" t="s">
        <v>34</v>
      </c>
      <c r="I2806" s="9">
        <v>636</v>
      </c>
      <c r="J2806" s="9">
        <v>152.58000000000001</v>
      </c>
      <c r="K2806" s="9">
        <v>97.44</v>
      </c>
      <c r="L2806" s="9">
        <f>tbl_salesdata[[#This Row],[Units Sold]]*tbl_salesdata[[#This Row],[Unit Cost]]</f>
        <v>61971.839999999997</v>
      </c>
      <c r="M2806" s="9">
        <f>tbl_salesdata[[#This Row],[Units Sold]]*tbl_salesdata[[#This Row],[Unit Price]]</f>
        <v>97040.88</v>
      </c>
      <c r="N2806" s="9">
        <f>tbl_salesdata[[#This Row],[Total Sales]]-tbl_salesdata[[#This Row],[Total Cost]]</f>
        <v>35069.040000000008</v>
      </c>
      <c r="O2806">
        <f>tbl_salesdata[[#This Row],[Ship Date]]-tbl_salesdata[[#This Row],[Order Date]]</f>
        <v>17</v>
      </c>
      <c r="P2806">
        <f>WEEKDAY(tbl_salesdata[[#This Row],[Order Date]],2)</f>
        <v>2</v>
      </c>
      <c r="Q2806" t="str">
        <f>TEXT(tbl_salesdata[[#This Row],[Order Date]],"dddd")</f>
        <v>Tuesday</v>
      </c>
      <c r="R2806" t="str">
        <f>IF(tbl_salesdata[[#This Row],[Weekdaynum]]&gt;5,"Yes","No")</f>
        <v>No</v>
      </c>
    </row>
    <row r="2807" spans="1:18" hidden="1" x14ac:dyDescent="0.35">
      <c r="A2807">
        <v>910886180</v>
      </c>
      <c r="B2807" s="3">
        <v>42134</v>
      </c>
      <c r="C2807" s="3">
        <v>42147</v>
      </c>
      <c r="D2807" t="s">
        <v>214</v>
      </c>
      <c r="E2807" t="s">
        <v>21</v>
      </c>
      <c r="F2807" t="s">
        <v>22</v>
      </c>
      <c r="G2807" t="s">
        <v>14</v>
      </c>
      <c r="H2807" t="s">
        <v>15</v>
      </c>
      <c r="I2807" s="9">
        <v>317</v>
      </c>
      <c r="J2807" s="9">
        <v>47.45</v>
      </c>
      <c r="K2807" s="9">
        <v>31.79</v>
      </c>
      <c r="L2807" s="9">
        <f>tbl_salesdata[[#This Row],[Units Sold]]*tbl_salesdata[[#This Row],[Unit Cost]]</f>
        <v>10077.43</v>
      </c>
      <c r="M2807" s="9">
        <f>tbl_salesdata[[#This Row],[Units Sold]]*tbl_salesdata[[#This Row],[Unit Price]]</f>
        <v>15041.650000000001</v>
      </c>
      <c r="N2807" s="9">
        <f>tbl_salesdata[[#This Row],[Total Sales]]-tbl_salesdata[[#This Row],[Total Cost]]</f>
        <v>4964.2200000000012</v>
      </c>
      <c r="O2807">
        <f>tbl_salesdata[[#This Row],[Ship Date]]-tbl_salesdata[[#This Row],[Order Date]]</f>
        <v>13</v>
      </c>
      <c r="P2807">
        <f>WEEKDAY(tbl_salesdata[[#This Row],[Order Date]],2)</f>
        <v>7</v>
      </c>
      <c r="Q2807" t="str">
        <f>TEXT(tbl_salesdata[[#This Row],[Order Date]],"dddd")</f>
        <v>Sunday</v>
      </c>
      <c r="R2807" t="str">
        <f>IF(tbl_salesdata[[#This Row],[Weekdaynum]]&gt;5,"Yes","No")</f>
        <v>Yes</v>
      </c>
    </row>
    <row r="2808" spans="1:18" x14ac:dyDescent="0.35">
      <c r="A2808">
        <v>336210238</v>
      </c>
      <c r="B2808" s="3">
        <v>44842</v>
      </c>
      <c r="C2808" s="3">
        <v>44849</v>
      </c>
      <c r="D2808" t="s">
        <v>90</v>
      </c>
      <c r="E2808" t="s">
        <v>38</v>
      </c>
      <c r="F2808" t="s">
        <v>76</v>
      </c>
      <c r="G2808" t="s">
        <v>18</v>
      </c>
      <c r="H2808" t="s">
        <v>34</v>
      </c>
      <c r="I2808" s="9">
        <v>936</v>
      </c>
      <c r="J2808" s="9">
        <v>668.27</v>
      </c>
      <c r="K2808" s="9">
        <v>502.54</v>
      </c>
      <c r="L2808" s="9">
        <f>tbl_salesdata[[#This Row],[Units Sold]]*tbl_salesdata[[#This Row],[Unit Cost]]</f>
        <v>470377.44</v>
      </c>
      <c r="M2808" s="9">
        <f>tbl_salesdata[[#This Row],[Units Sold]]*tbl_salesdata[[#This Row],[Unit Price]]</f>
        <v>625500.72</v>
      </c>
      <c r="N2808" s="9">
        <f>tbl_salesdata[[#This Row],[Total Sales]]-tbl_salesdata[[#This Row],[Total Cost]]</f>
        <v>155123.27999999997</v>
      </c>
      <c r="O2808">
        <f>tbl_salesdata[[#This Row],[Ship Date]]-tbl_salesdata[[#This Row],[Order Date]]</f>
        <v>7</v>
      </c>
      <c r="P2808">
        <f>WEEKDAY(tbl_salesdata[[#This Row],[Order Date]],2)</f>
        <v>6</v>
      </c>
      <c r="Q2808" t="str">
        <f>TEXT(tbl_salesdata[[#This Row],[Order Date]],"dddd")</f>
        <v>Saturday</v>
      </c>
      <c r="R2808" t="str">
        <f>IF(tbl_salesdata[[#This Row],[Weekdaynum]]&gt;5,"Yes","No")</f>
        <v>Yes</v>
      </c>
    </row>
    <row r="2809" spans="1:18" hidden="1" x14ac:dyDescent="0.35">
      <c r="A2809">
        <v>933299148</v>
      </c>
      <c r="B2809" s="3">
        <v>42317</v>
      </c>
      <c r="C2809" s="3">
        <v>42329</v>
      </c>
      <c r="D2809" t="s">
        <v>202</v>
      </c>
      <c r="E2809" t="s">
        <v>38</v>
      </c>
      <c r="F2809" t="s">
        <v>56</v>
      </c>
      <c r="G2809" t="s">
        <v>18</v>
      </c>
      <c r="H2809" t="s">
        <v>26</v>
      </c>
      <c r="I2809" s="9">
        <v>2813</v>
      </c>
      <c r="J2809" s="9">
        <v>9.33</v>
      </c>
      <c r="K2809" s="9">
        <v>6.92</v>
      </c>
      <c r="L2809" s="9">
        <f>tbl_salesdata[[#This Row],[Units Sold]]*tbl_salesdata[[#This Row],[Unit Cost]]</f>
        <v>19465.96</v>
      </c>
      <c r="M2809" s="9">
        <f>tbl_salesdata[[#This Row],[Units Sold]]*tbl_salesdata[[#This Row],[Unit Price]]</f>
        <v>26245.29</v>
      </c>
      <c r="N2809" s="9">
        <f>tbl_salesdata[[#This Row],[Total Sales]]-tbl_salesdata[[#This Row],[Total Cost]]</f>
        <v>6779.3300000000017</v>
      </c>
      <c r="O2809">
        <f>tbl_salesdata[[#This Row],[Ship Date]]-tbl_salesdata[[#This Row],[Order Date]]</f>
        <v>12</v>
      </c>
      <c r="P2809">
        <f>WEEKDAY(tbl_salesdata[[#This Row],[Order Date]],2)</f>
        <v>1</v>
      </c>
      <c r="Q2809" t="str">
        <f>TEXT(tbl_salesdata[[#This Row],[Order Date]],"dddd")</f>
        <v>Monday</v>
      </c>
      <c r="R2809" t="str">
        <f>IF(tbl_salesdata[[#This Row],[Weekdaynum]]&gt;5,"Yes","No")</f>
        <v>No</v>
      </c>
    </row>
    <row r="2810" spans="1:18" hidden="1" x14ac:dyDescent="0.35">
      <c r="A2810">
        <v>538389146</v>
      </c>
      <c r="B2810" s="3">
        <v>44809</v>
      </c>
      <c r="C2810" s="3">
        <v>44820</v>
      </c>
      <c r="D2810" t="s">
        <v>191</v>
      </c>
      <c r="E2810" t="s">
        <v>24</v>
      </c>
      <c r="F2810" t="s">
        <v>30</v>
      </c>
      <c r="G2810" t="s">
        <v>18</v>
      </c>
      <c r="H2810" t="s">
        <v>15</v>
      </c>
      <c r="I2810" s="9">
        <v>167</v>
      </c>
      <c r="J2810" s="9">
        <v>81.73</v>
      </c>
      <c r="K2810" s="9">
        <v>56.67</v>
      </c>
      <c r="L2810" s="9">
        <f>tbl_salesdata[[#This Row],[Units Sold]]*tbl_salesdata[[#This Row],[Unit Cost]]</f>
        <v>9463.89</v>
      </c>
      <c r="M2810" s="9">
        <f>tbl_salesdata[[#This Row],[Units Sold]]*tbl_salesdata[[#This Row],[Unit Price]]</f>
        <v>13648.91</v>
      </c>
      <c r="N2810" s="9">
        <f>tbl_salesdata[[#This Row],[Total Sales]]-tbl_salesdata[[#This Row],[Total Cost]]</f>
        <v>4185.0200000000004</v>
      </c>
      <c r="O2810">
        <f>tbl_salesdata[[#This Row],[Ship Date]]-tbl_salesdata[[#This Row],[Order Date]]</f>
        <v>11</v>
      </c>
      <c r="P2810">
        <f>WEEKDAY(tbl_salesdata[[#This Row],[Order Date]],2)</f>
        <v>1</v>
      </c>
      <c r="Q2810" t="str">
        <f>TEXT(tbl_salesdata[[#This Row],[Order Date]],"dddd")</f>
        <v>Monday</v>
      </c>
      <c r="R2810" t="str">
        <f>IF(tbl_salesdata[[#This Row],[Weekdaynum]]&gt;5,"Yes","No")</f>
        <v>No</v>
      </c>
    </row>
    <row r="2811" spans="1:18" hidden="1" x14ac:dyDescent="0.35">
      <c r="A2811">
        <v>820195758</v>
      </c>
      <c r="B2811" s="3">
        <v>44505</v>
      </c>
      <c r="C2811" s="3">
        <v>44517</v>
      </c>
      <c r="D2811" t="s">
        <v>203</v>
      </c>
      <c r="E2811" t="s">
        <v>21</v>
      </c>
      <c r="F2811" t="s">
        <v>17</v>
      </c>
      <c r="G2811" t="s">
        <v>18</v>
      </c>
      <c r="H2811" t="s">
        <v>26</v>
      </c>
      <c r="I2811" s="9">
        <v>3006</v>
      </c>
      <c r="J2811" s="9">
        <v>152.58000000000001</v>
      </c>
      <c r="K2811" s="9">
        <v>97.44</v>
      </c>
      <c r="L2811" s="9">
        <f>tbl_salesdata[[#This Row],[Units Sold]]*tbl_salesdata[[#This Row],[Unit Cost]]</f>
        <v>292904.64</v>
      </c>
      <c r="M2811" s="9">
        <f>tbl_salesdata[[#This Row],[Units Sold]]*tbl_salesdata[[#This Row],[Unit Price]]</f>
        <v>458655.48000000004</v>
      </c>
      <c r="N2811" s="9">
        <f>tbl_salesdata[[#This Row],[Total Sales]]-tbl_salesdata[[#This Row],[Total Cost]]</f>
        <v>165750.84000000003</v>
      </c>
      <c r="O2811">
        <f>tbl_salesdata[[#This Row],[Ship Date]]-tbl_salesdata[[#This Row],[Order Date]]</f>
        <v>12</v>
      </c>
      <c r="P2811">
        <f>WEEKDAY(tbl_salesdata[[#This Row],[Order Date]],2)</f>
        <v>5</v>
      </c>
      <c r="Q2811" t="str">
        <f>TEXT(tbl_salesdata[[#This Row],[Order Date]],"dddd")</f>
        <v>Friday</v>
      </c>
      <c r="R2811" t="str">
        <f>IF(tbl_salesdata[[#This Row],[Weekdaynum]]&gt;5,"Yes","No")</f>
        <v>No</v>
      </c>
    </row>
    <row r="2812" spans="1:18" hidden="1" x14ac:dyDescent="0.35">
      <c r="A2812">
        <v>552205312</v>
      </c>
      <c r="B2812" s="3">
        <v>43817</v>
      </c>
      <c r="C2812" s="3">
        <v>43837</v>
      </c>
      <c r="D2812" t="s">
        <v>86</v>
      </c>
      <c r="E2812" t="s">
        <v>29</v>
      </c>
      <c r="F2812" t="s">
        <v>25</v>
      </c>
      <c r="G2812" t="s">
        <v>14</v>
      </c>
      <c r="H2812" t="s">
        <v>34</v>
      </c>
      <c r="I2812" s="9">
        <v>8678</v>
      </c>
      <c r="J2812" s="9">
        <v>205.7</v>
      </c>
      <c r="K2812" s="9">
        <v>117.11</v>
      </c>
      <c r="L2812" s="9">
        <f>tbl_salesdata[[#This Row],[Units Sold]]*tbl_salesdata[[#This Row],[Unit Cost]]</f>
        <v>1016280.58</v>
      </c>
      <c r="M2812" s="9">
        <f>tbl_salesdata[[#This Row],[Units Sold]]*tbl_salesdata[[#This Row],[Unit Price]]</f>
        <v>1785064.5999999999</v>
      </c>
      <c r="N2812" s="9">
        <f>tbl_salesdata[[#This Row],[Total Sales]]-tbl_salesdata[[#This Row],[Total Cost]]</f>
        <v>768784.0199999999</v>
      </c>
      <c r="O2812">
        <f>tbl_salesdata[[#This Row],[Ship Date]]-tbl_salesdata[[#This Row],[Order Date]]</f>
        <v>20</v>
      </c>
      <c r="P2812">
        <f>WEEKDAY(tbl_salesdata[[#This Row],[Order Date]],2)</f>
        <v>3</v>
      </c>
      <c r="Q2812" t="str">
        <f>TEXT(tbl_salesdata[[#This Row],[Order Date]],"dddd")</f>
        <v>Wednesday</v>
      </c>
      <c r="R2812" t="str">
        <f>IF(tbl_salesdata[[#This Row],[Weekdaynum]]&gt;5,"Yes","No")</f>
        <v>No</v>
      </c>
    </row>
    <row r="2813" spans="1:18" hidden="1" x14ac:dyDescent="0.35">
      <c r="A2813">
        <v>378216636</v>
      </c>
      <c r="B2813" s="3">
        <v>42549</v>
      </c>
      <c r="C2813" s="3">
        <v>42560</v>
      </c>
      <c r="D2813" t="s">
        <v>152</v>
      </c>
      <c r="E2813" t="s">
        <v>21</v>
      </c>
      <c r="F2813" t="s">
        <v>33</v>
      </c>
      <c r="G2813" t="s">
        <v>14</v>
      </c>
      <c r="H2813" t="s">
        <v>34</v>
      </c>
      <c r="I2813" s="9">
        <v>1562</v>
      </c>
      <c r="J2813" s="9">
        <v>109.28</v>
      </c>
      <c r="K2813" s="9">
        <v>35.840000000000003</v>
      </c>
      <c r="L2813" s="9">
        <f>tbl_salesdata[[#This Row],[Units Sold]]*tbl_salesdata[[#This Row],[Unit Cost]]</f>
        <v>55982.080000000002</v>
      </c>
      <c r="M2813" s="9">
        <f>tbl_salesdata[[#This Row],[Units Sold]]*tbl_salesdata[[#This Row],[Unit Price]]</f>
        <v>170695.36000000002</v>
      </c>
      <c r="N2813" s="9">
        <f>tbl_salesdata[[#This Row],[Total Sales]]-tbl_salesdata[[#This Row],[Total Cost]]</f>
        <v>114713.28000000001</v>
      </c>
      <c r="O2813">
        <f>tbl_salesdata[[#This Row],[Ship Date]]-tbl_salesdata[[#This Row],[Order Date]]</f>
        <v>11</v>
      </c>
      <c r="P2813">
        <f>WEEKDAY(tbl_salesdata[[#This Row],[Order Date]],2)</f>
        <v>2</v>
      </c>
      <c r="Q2813" t="str">
        <f>TEXT(tbl_salesdata[[#This Row],[Order Date]],"dddd")</f>
        <v>Tuesday</v>
      </c>
      <c r="R2813" t="str">
        <f>IF(tbl_salesdata[[#This Row],[Weekdaynum]]&gt;5,"Yes","No")</f>
        <v>No</v>
      </c>
    </row>
    <row r="2814" spans="1:18" hidden="1" x14ac:dyDescent="0.35">
      <c r="A2814">
        <v>562341058</v>
      </c>
      <c r="B2814" s="3">
        <v>43966</v>
      </c>
      <c r="C2814" s="3">
        <v>43983</v>
      </c>
      <c r="D2814" t="s">
        <v>187</v>
      </c>
      <c r="E2814" t="s">
        <v>29</v>
      </c>
      <c r="F2814" t="s">
        <v>22</v>
      </c>
      <c r="G2814" t="s">
        <v>14</v>
      </c>
      <c r="H2814" t="s">
        <v>34</v>
      </c>
      <c r="I2814" s="9">
        <v>8070</v>
      </c>
      <c r="J2814" s="9">
        <v>47.45</v>
      </c>
      <c r="K2814" s="9">
        <v>31.79</v>
      </c>
      <c r="L2814" s="9">
        <f>tbl_salesdata[[#This Row],[Units Sold]]*tbl_salesdata[[#This Row],[Unit Cost]]</f>
        <v>256545.3</v>
      </c>
      <c r="M2814" s="9">
        <f>tbl_salesdata[[#This Row],[Units Sold]]*tbl_salesdata[[#This Row],[Unit Price]]</f>
        <v>382921.5</v>
      </c>
      <c r="N2814" s="9">
        <f>tbl_salesdata[[#This Row],[Total Sales]]-tbl_salesdata[[#This Row],[Total Cost]]</f>
        <v>126376.20000000001</v>
      </c>
      <c r="O2814">
        <f>tbl_salesdata[[#This Row],[Ship Date]]-tbl_salesdata[[#This Row],[Order Date]]</f>
        <v>17</v>
      </c>
      <c r="P2814">
        <f>WEEKDAY(tbl_salesdata[[#This Row],[Order Date]],2)</f>
        <v>5</v>
      </c>
      <c r="Q2814" t="str">
        <f>TEXT(tbl_salesdata[[#This Row],[Order Date]],"dddd")</f>
        <v>Friday</v>
      </c>
      <c r="R2814" t="str">
        <f>IF(tbl_salesdata[[#This Row],[Weekdaynum]]&gt;5,"Yes","No")</f>
        <v>No</v>
      </c>
    </row>
    <row r="2815" spans="1:18" x14ac:dyDescent="0.35">
      <c r="A2815">
        <v>588528859</v>
      </c>
      <c r="B2815" s="3">
        <v>44450</v>
      </c>
      <c r="C2815" s="3">
        <v>44468</v>
      </c>
      <c r="D2815" t="s">
        <v>176</v>
      </c>
      <c r="E2815" t="s">
        <v>21</v>
      </c>
      <c r="F2815" t="s">
        <v>30</v>
      </c>
      <c r="G2815" t="s">
        <v>14</v>
      </c>
      <c r="H2815" t="s">
        <v>26</v>
      </c>
      <c r="I2815" s="9">
        <v>7623</v>
      </c>
      <c r="J2815" s="9">
        <v>81.73</v>
      </c>
      <c r="K2815" s="9">
        <v>56.67</v>
      </c>
      <c r="L2815" s="9">
        <f>tbl_salesdata[[#This Row],[Units Sold]]*tbl_salesdata[[#This Row],[Unit Cost]]</f>
        <v>431995.41000000003</v>
      </c>
      <c r="M2815" s="9">
        <f>tbl_salesdata[[#This Row],[Units Sold]]*tbl_salesdata[[#This Row],[Unit Price]]</f>
        <v>623027.79</v>
      </c>
      <c r="N2815" s="9">
        <f>tbl_salesdata[[#This Row],[Total Sales]]-tbl_salesdata[[#This Row],[Total Cost]]</f>
        <v>191032.38</v>
      </c>
      <c r="O2815">
        <f>tbl_salesdata[[#This Row],[Ship Date]]-tbl_salesdata[[#This Row],[Order Date]]</f>
        <v>18</v>
      </c>
      <c r="P2815">
        <f>WEEKDAY(tbl_salesdata[[#This Row],[Order Date]],2)</f>
        <v>6</v>
      </c>
      <c r="Q2815" t="str">
        <f>TEXT(tbl_salesdata[[#This Row],[Order Date]],"dddd")</f>
        <v>Saturday</v>
      </c>
      <c r="R2815" t="str">
        <f>IF(tbl_salesdata[[#This Row],[Weekdaynum]]&gt;5,"Yes","No")</f>
        <v>Yes</v>
      </c>
    </row>
    <row r="2816" spans="1:18" hidden="1" x14ac:dyDescent="0.35">
      <c r="A2816">
        <v>262937009</v>
      </c>
      <c r="B2816" s="3">
        <v>43220</v>
      </c>
      <c r="C2816" s="3">
        <v>43231</v>
      </c>
      <c r="D2816" t="s">
        <v>180</v>
      </c>
      <c r="E2816" t="s">
        <v>24</v>
      </c>
      <c r="F2816" t="s">
        <v>56</v>
      </c>
      <c r="G2816" t="s">
        <v>14</v>
      </c>
      <c r="H2816" t="s">
        <v>26</v>
      </c>
      <c r="I2816" s="9">
        <v>7759</v>
      </c>
      <c r="J2816" s="9">
        <v>9.33</v>
      </c>
      <c r="K2816" s="9">
        <v>6.92</v>
      </c>
      <c r="L2816" s="9">
        <f>tbl_salesdata[[#This Row],[Units Sold]]*tbl_salesdata[[#This Row],[Unit Cost]]</f>
        <v>53692.28</v>
      </c>
      <c r="M2816" s="9">
        <f>tbl_salesdata[[#This Row],[Units Sold]]*tbl_salesdata[[#This Row],[Unit Price]]</f>
        <v>72391.47</v>
      </c>
      <c r="N2816" s="9">
        <f>tbl_salesdata[[#This Row],[Total Sales]]-tbl_salesdata[[#This Row],[Total Cost]]</f>
        <v>18699.190000000002</v>
      </c>
      <c r="O2816">
        <f>tbl_salesdata[[#This Row],[Ship Date]]-tbl_salesdata[[#This Row],[Order Date]]</f>
        <v>11</v>
      </c>
      <c r="P2816">
        <f>WEEKDAY(tbl_salesdata[[#This Row],[Order Date]],2)</f>
        <v>1</v>
      </c>
      <c r="Q2816" t="str">
        <f>TEXT(tbl_salesdata[[#This Row],[Order Date]],"dddd")</f>
        <v>Monday</v>
      </c>
      <c r="R2816" t="str">
        <f>IF(tbl_salesdata[[#This Row],[Weekdaynum]]&gt;5,"Yes","No")</f>
        <v>No</v>
      </c>
    </row>
    <row r="2817" spans="1:18" hidden="1" x14ac:dyDescent="0.35">
      <c r="A2817">
        <v>659193694</v>
      </c>
      <c r="B2817" s="3">
        <v>42155</v>
      </c>
      <c r="C2817" s="3">
        <v>42161</v>
      </c>
      <c r="D2817" t="s">
        <v>103</v>
      </c>
      <c r="E2817" t="s">
        <v>21</v>
      </c>
      <c r="F2817" t="s">
        <v>40</v>
      </c>
      <c r="G2817" t="s">
        <v>14</v>
      </c>
      <c r="H2817" t="s">
        <v>15</v>
      </c>
      <c r="I2817" s="9">
        <v>8918</v>
      </c>
      <c r="J2817" s="9">
        <v>651.21</v>
      </c>
      <c r="K2817" s="9">
        <v>524.96</v>
      </c>
      <c r="L2817" s="9">
        <f>tbl_salesdata[[#This Row],[Units Sold]]*tbl_salesdata[[#This Row],[Unit Cost]]</f>
        <v>4681593.28</v>
      </c>
      <c r="M2817" s="9">
        <f>tbl_salesdata[[#This Row],[Units Sold]]*tbl_salesdata[[#This Row],[Unit Price]]</f>
        <v>5807490.7800000003</v>
      </c>
      <c r="N2817" s="9">
        <f>tbl_salesdata[[#This Row],[Total Sales]]-tbl_salesdata[[#This Row],[Total Cost]]</f>
        <v>1125897.5</v>
      </c>
      <c r="O2817">
        <f>tbl_salesdata[[#This Row],[Ship Date]]-tbl_salesdata[[#This Row],[Order Date]]</f>
        <v>6</v>
      </c>
      <c r="P2817">
        <f>WEEKDAY(tbl_salesdata[[#This Row],[Order Date]],2)</f>
        <v>7</v>
      </c>
      <c r="Q2817" t="str">
        <f>TEXT(tbl_salesdata[[#This Row],[Order Date]],"dddd")</f>
        <v>Sunday</v>
      </c>
      <c r="R2817" t="str">
        <f>IF(tbl_salesdata[[#This Row],[Weekdaynum]]&gt;5,"Yes","No")</f>
        <v>Yes</v>
      </c>
    </row>
    <row r="2818" spans="1:18" hidden="1" x14ac:dyDescent="0.35">
      <c r="A2818">
        <v>473133790</v>
      </c>
      <c r="B2818" s="3">
        <v>42009</v>
      </c>
      <c r="C2818" s="3">
        <v>42012</v>
      </c>
      <c r="D2818" t="s">
        <v>54</v>
      </c>
      <c r="E2818" t="s">
        <v>29</v>
      </c>
      <c r="F2818" t="s">
        <v>13</v>
      </c>
      <c r="G2818" t="s">
        <v>14</v>
      </c>
      <c r="H2818" t="s">
        <v>26</v>
      </c>
      <c r="I2818" s="9">
        <v>9657</v>
      </c>
      <c r="J2818" s="9">
        <v>255.28</v>
      </c>
      <c r="K2818" s="9">
        <v>159.41999999999999</v>
      </c>
      <c r="L2818" s="9">
        <f>tbl_salesdata[[#This Row],[Units Sold]]*tbl_salesdata[[#This Row],[Unit Cost]]</f>
        <v>1539518.94</v>
      </c>
      <c r="M2818" s="9">
        <f>tbl_salesdata[[#This Row],[Units Sold]]*tbl_salesdata[[#This Row],[Unit Price]]</f>
        <v>2465238.96</v>
      </c>
      <c r="N2818" s="9">
        <f>tbl_salesdata[[#This Row],[Total Sales]]-tbl_salesdata[[#This Row],[Total Cost]]</f>
        <v>925720.02</v>
      </c>
      <c r="O2818">
        <f>tbl_salesdata[[#This Row],[Ship Date]]-tbl_salesdata[[#This Row],[Order Date]]</f>
        <v>3</v>
      </c>
      <c r="P2818">
        <f>WEEKDAY(tbl_salesdata[[#This Row],[Order Date]],2)</f>
        <v>1</v>
      </c>
      <c r="Q2818" t="str">
        <f>TEXT(tbl_salesdata[[#This Row],[Order Date]],"dddd")</f>
        <v>Monday</v>
      </c>
      <c r="R2818" t="str">
        <f>IF(tbl_salesdata[[#This Row],[Weekdaynum]]&gt;5,"Yes","No")</f>
        <v>No</v>
      </c>
    </row>
    <row r="2819" spans="1:18" hidden="1" x14ac:dyDescent="0.35">
      <c r="A2819">
        <v>320431125</v>
      </c>
      <c r="B2819" s="3">
        <v>42074</v>
      </c>
      <c r="C2819" s="3">
        <v>42094</v>
      </c>
      <c r="D2819" t="s">
        <v>188</v>
      </c>
      <c r="E2819" t="s">
        <v>21</v>
      </c>
      <c r="F2819" t="s">
        <v>22</v>
      </c>
      <c r="G2819" t="s">
        <v>14</v>
      </c>
      <c r="H2819" t="s">
        <v>34</v>
      </c>
      <c r="I2819" s="9">
        <v>1545</v>
      </c>
      <c r="J2819" s="9">
        <v>47.45</v>
      </c>
      <c r="K2819" s="9">
        <v>31.79</v>
      </c>
      <c r="L2819" s="9">
        <f>tbl_salesdata[[#This Row],[Units Sold]]*tbl_salesdata[[#This Row],[Unit Cost]]</f>
        <v>49115.549999999996</v>
      </c>
      <c r="M2819" s="9">
        <f>tbl_salesdata[[#This Row],[Units Sold]]*tbl_salesdata[[#This Row],[Unit Price]]</f>
        <v>73310.25</v>
      </c>
      <c r="N2819" s="9">
        <f>tbl_salesdata[[#This Row],[Total Sales]]-tbl_salesdata[[#This Row],[Total Cost]]</f>
        <v>24194.700000000004</v>
      </c>
      <c r="O2819">
        <f>tbl_salesdata[[#This Row],[Ship Date]]-tbl_salesdata[[#This Row],[Order Date]]</f>
        <v>20</v>
      </c>
      <c r="P2819">
        <f>WEEKDAY(tbl_salesdata[[#This Row],[Order Date]],2)</f>
        <v>3</v>
      </c>
      <c r="Q2819" t="str">
        <f>TEXT(tbl_salesdata[[#This Row],[Order Date]],"dddd")</f>
        <v>Wednesday</v>
      </c>
      <c r="R2819" t="str">
        <f>IF(tbl_salesdata[[#This Row],[Weekdaynum]]&gt;5,"Yes","No")</f>
        <v>No</v>
      </c>
    </row>
    <row r="2820" spans="1:18" hidden="1" x14ac:dyDescent="0.35">
      <c r="A2820">
        <v>437072026</v>
      </c>
      <c r="B2820" s="3">
        <v>44378</v>
      </c>
      <c r="C2820" s="3">
        <v>44399</v>
      </c>
      <c r="D2820" t="s">
        <v>134</v>
      </c>
      <c r="E2820" t="s">
        <v>38</v>
      </c>
      <c r="F2820" t="s">
        <v>33</v>
      </c>
      <c r="G2820" t="s">
        <v>14</v>
      </c>
      <c r="H2820" t="s">
        <v>15</v>
      </c>
      <c r="I2820" s="9">
        <v>8180</v>
      </c>
      <c r="J2820" s="9">
        <v>109.28</v>
      </c>
      <c r="K2820" s="9">
        <v>35.840000000000003</v>
      </c>
      <c r="L2820" s="9">
        <f>tbl_salesdata[[#This Row],[Units Sold]]*tbl_salesdata[[#This Row],[Unit Cost]]</f>
        <v>293171.20000000001</v>
      </c>
      <c r="M2820" s="9">
        <f>tbl_salesdata[[#This Row],[Units Sold]]*tbl_salesdata[[#This Row],[Unit Price]]</f>
        <v>893910.4</v>
      </c>
      <c r="N2820" s="9">
        <f>tbl_salesdata[[#This Row],[Total Sales]]-tbl_salesdata[[#This Row],[Total Cost]]</f>
        <v>600739.19999999995</v>
      </c>
      <c r="O2820">
        <f>tbl_salesdata[[#This Row],[Ship Date]]-tbl_salesdata[[#This Row],[Order Date]]</f>
        <v>21</v>
      </c>
      <c r="P2820">
        <f>WEEKDAY(tbl_salesdata[[#This Row],[Order Date]],2)</f>
        <v>4</v>
      </c>
      <c r="Q2820" t="str">
        <f>TEXT(tbl_salesdata[[#This Row],[Order Date]],"dddd")</f>
        <v>Thursday</v>
      </c>
      <c r="R2820" t="str">
        <f>IF(tbl_salesdata[[#This Row],[Weekdaynum]]&gt;5,"Yes","No")</f>
        <v>No</v>
      </c>
    </row>
    <row r="2821" spans="1:18" hidden="1" x14ac:dyDescent="0.35">
      <c r="A2821">
        <v>229355323</v>
      </c>
      <c r="B2821" s="3">
        <v>44528</v>
      </c>
      <c r="C2821" s="3">
        <v>44546</v>
      </c>
      <c r="D2821" t="s">
        <v>113</v>
      </c>
      <c r="E2821" t="s">
        <v>21</v>
      </c>
      <c r="F2821" t="s">
        <v>68</v>
      </c>
      <c r="G2821" t="s">
        <v>18</v>
      </c>
      <c r="H2821" t="s">
        <v>26</v>
      </c>
      <c r="I2821" s="9">
        <v>192</v>
      </c>
      <c r="J2821" s="9">
        <v>154.06</v>
      </c>
      <c r="K2821" s="9">
        <v>90.93</v>
      </c>
      <c r="L2821" s="9">
        <f>tbl_salesdata[[#This Row],[Units Sold]]*tbl_salesdata[[#This Row],[Unit Cost]]</f>
        <v>17458.560000000001</v>
      </c>
      <c r="M2821" s="9">
        <f>tbl_salesdata[[#This Row],[Units Sold]]*tbl_salesdata[[#This Row],[Unit Price]]</f>
        <v>29579.52</v>
      </c>
      <c r="N2821" s="9">
        <f>tbl_salesdata[[#This Row],[Total Sales]]-tbl_salesdata[[#This Row],[Total Cost]]</f>
        <v>12120.96</v>
      </c>
      <c r="O2821">
        <f>tbl_salesdata[[#This Row],[Ship Date]]-tbl_salesdata[[#This Row],[Order Date]]</f>
        <v>18</v>
      </c>
      <c r="P2821">
        <f>WEEKDAY(tbl_salesdata[[#This Row],[Order Date]],2)</f>
        <v>7</v>
      </c>
      <c r="Q2821" t="str">
        <f>TEXT(tbl_salesdata[[#This Row],[Order Date]],"dddd")</f>
        <v>Sunday</v>
      </c>
      <c r="R2821" t="str">
        <f>IF(tbl_salesdata[[#This Row],[Weekdaynum]]&gt;5,"Yes","No")</f>
        <v>Yes</v>
      </c>
    </row>
    <row r="2822" spans="1:18" hidden="1" x14ac:dyDescent="0.35">
      <c r="A2822">
        <v>523892343</v>
      </c>
      <c r="B2822" s="3">
        <v>44678</v>
      </c>
      <c r="C2822" s="3">
        <v>44693</v>
      </c>
      <c r="D2822" t="s">
        <v>143</v>
      </c>
      <c r="E2822" t="s">
        <v>24</v>
      </c>
      <c r="F2822" t="s">
        <v>13</v>
      </c>
      <c r="G2822" t="s">
        <v>18</v>
      </c>
      <c r="H2822" t="s">
        <v>19</v>
      </c>
      <c r="I2822" s="9">
        <v>241</v>
      </c>
      <c r="J2822" s="9">
        <v>255.28</v>
      </c>
      <c r="K2822" s="9">
        <v>159.41999999999999</v>
      </c>
      <c r="L2822" s="9">
        <f>tbl_salesdata[[#This Row],[Units Sold]]*tbl_salesdata[[#This Row],[Unit Cost]]</f>
        <v>38420.219999999994</v>
      </c>
      <c r="M2822" s="9">
        <f>tbl_salesdata[[#This Row],[Units Sold]]*tbl_salesdata[[#This Row],[Unit Price]]</f>
        <v>61522.48</v>
      </c>
      <c r="N2822" s="9">
        <f>tbl_salesdata[[#This Row],[Total Sales]]-tbl_salesdata[[#This Row],[Total Cost]]</f>
        <v>23102.260000000009</v>
      </c>
      <c r="O2822">
        <f>tbl_salesdata[[#This Row],[Ship Date]]-tbl_salesdata[[#This Row],[Order Date]]</f>
        <v>15</v>
      </c>
      <c r="P2822">
        <f>WEEKDAY(tbl_salesdata[[#This Row],[Order Date]],2)</f>
        <v>3</v>
      </c>
      <c r="Q2822" t="str">
        <f>TEXT(tbl_salesdata[[#This Row],[Order Date]],"dddd")</f>
        <v>Wednesday</v>
      </c>
      <c r="R2822" t="str">
        <f>IF(tbl_salesdata[[#This Row],[Weekdaynum]]&gt;5,"Yes","No")</f>
        <v>No</v>
      </c>
    </row>
    <row r="2823" spans="1:18" hidden="1" x14ac:dyDescent="0.35">
      <c r="A2823">
        <v>417606914</v>
      </c>
      <c r="B2823" s="3">
        <v>43483</v>
      </c>
      <c r="C2823" s="3">
        <v>43489</v>
      </c>
      <c r="D2823" t="s">
        <v>186</v>
      </c>
      <c r="E2823" t="s">
        <v>38</v>
      </c>
      <c r="F2823" t="s">
        <v>40</v>
      </c>
      <c r="G2823" t="s">
        <v>18</v>
      </c>
      <c r="H2823" t="s">
        <v>34</v>
      </c>
      <c r="I2823" s="9">
        <v>8021</v>
      </c>
      <c r="J2823" s="9">
        <v>651.21</v>
      </c>
      <c r="K2823" s="9">
        <v>524.96</v>
      </c>
      <c r="L2823" s="9">
        <f>tbl_salesdata[[#This Row],[Units Sold]]*tbl_salesdata[[#This Row],[Unit Cost]]</f>
        <v>4210704.16</v>
      </c>
      <c r="M2823" s="9">
        <f>tbl_salesdata[[#This Row],[Units Sold]]*tbl_salesdata[[#This Row],[Unit Price]]</f>
        <v>5223355.41</v>
      </c>
      <c r="N2823" s="9">
        <f>tbl_salesdata[[#This Row],[Total Sales]]-tbl_salesdata[[#This Row],[Total Cost]]</f>
        <v>1012651.25</v>
      </c>
      <c r="O2823">
        <f>tbl_salesdata[[#This Row],[Ship Date]]-tbl_salesdata[[#This Row],[Order Date]]</f>
        <v>6</v>
      </c>
      <c r="P2823">
        <f>WEEKDAY(tbl_salesdata[[#This Row],[Order Date]],2)</f>
        <v>5</v>
      </c>
      <c r="Q2823" t="str">
        <f>TEXT(tbl_salesdata[[#This Row],[Order Date]],"dddd")</f>
        <v>Friday</v>
      </c>
      <c r="R2823" t="str">
        <f>IF(tbl_salesdata[[#This Row],[Weekdaynum]]&gt;5,"Yes","No")</f>
        <v>No</v>
      </c>
    </row>
    <row r="2824" spans="1:18" hidden="1" x14ac:dyDescent="0.35">
      <c r="A2824">
        <v>427735364</v>
      </c>
      <c r="B2824" s="3">
        <v>43954</v>
      </c>
      <c r="C2824" s="3">
        <v>43960</v>
      </c>
      <c r="D2824" t="s">
        <v>212</v>
      </c>
      <c r="E2824" t="s">
        <v>32</v>
      </c>
      <c r="F2824" t="s">
        <v>17</v>
      </c>
      <c r="G2824" t="s">
        <v>14</v>
      </c>
      <c r="H2824" t="s">
        <v>34</v>
      </c>
      <c r="I2824" s="9">
        <v>5254</v>
      </c>
      <c r="J2824" s="9">
        <v>152.58000000000001</v>
      </c>
      <c r="K2824" s="9">
        <v>97.44</v>
      </c>
      <c r="L2824" s="9">
        <f>tbl_salesdata[[#This Row],[Units Sold]]*tbl_salesdata[[#This Row],[Unit Cost]]</f>
        <v>511949.76</v>
      </c>
      <c r="M2824" s="9">
        <f>tbl_salesdata[[#This Row],[Units Sold]]*tbl_salesdata[[#This Row],[Unit Price]]</f>
        <v>801655.32000000007</v>
      </c>
      <c r="N2824" s="9">
        <f>tbl_salesdata[[#This Row],[Total Sales]]-tbl_salesdata[[#This Row],[Total Cost]]</f>
        <v>289705.56000000006</v>
      </c>
      <c r="O2824">
        <f>tbl_salesdata[[#This Row],[Ship Date]]-tbl_salesdata[[#This Row],[Order Date]]</f>
        <v>6</v>
      </c>
      <c r="P2824">
        <f>WEEKDAY(tbl_salesdata[[#This Row],[Order Date]],2)</f>
        <v>7</v>
      </c>
      <c r="Q2824" t="str">
        <f>TEXT(tbl_salesdata[[#This Row],[Order Date]],"dddd")</f>
        <v>Sunday</v>
      </c>
      <c r="R2824" t="str">
        <f>IF(tbl_salesdata[[#This Row],[Weekdaynum]]&gt;5,"Yes","No")</f>
        <v>Yes</v>
      </c>
    </row>
    <row r="2825" spans="1:18" hidden="1" x14ac:dyDescent="0.35">
      <c r="A2825">
        <v>241826522</v>
      </c>
      <c r="B2825" s="3">
        <v>44139</v>
      </c>
      <c r="C2825" s="3">
        <v>44141</v>
      </c>
      <c r="D2825" t="s">
        <v>59</v>
      </c>
      <c r="E2825" t="s">
        <v>12</v>
      </c>
      <c r="F2825" t="s">
        <v>33</v>
      </c>
      <c r="G2825" t="s">
        <v>18</v>
      </c>
      <c r="H2825" t="s">
        <v>26</v>
      </c>
      <c r="I2825" s="9">
        <v>697</v>
      </c>
      <c r="J2825" s="9">
        <v>109.28</v>
      </c>
      <c r="K2825" s="9">
        <v>35.840000000000003</v>
      </c>
      <c r="L2825" s="9">
        <f>tbl_salesdata[[#This Row],[Units Sold]]*tbl_salesdata[[#This Row],[Unit Cost]]</f>
        <v>24980.480000000003</v>
      </c>
      <c r="M2825" s="9">
        <f>tbl_salesdata[[#This Row],[Units Sold]]*tbl_salesdata[[#This Row],[Unit Price]]</f>
        <v>76168.160000000003</v>
      </c>
      <c r="N2825" s="9">
        <f>tbl_salesdata[[#This Row],[Total Sales]]-tbl_salesdata[[#This Row],[Total Cost]]</f>
        <v>51187.68</v>
      </c>
      <c r="O2825">
        <f>tbl_salesdata[[#This Row],[Ship Date]]-tbl_salesdata[[#This Row],[Order Date]]</f>
        <v>2</v>
      </c>
      <c r="P2825">
        <f>WEEKDAY(tbl_salesdata[[#This Row],[Order Date]],2)</f>
        <v>3</v>
      </c>
      <c r="Q2825" t="str">
        <f>TEXT(tbl_salesdata[[#This Row],[Order Date]],"dddd")</f>
        <v>Wednesday</v>
      </c>
      <c r="R2825" t="str">
        <f>IF(tbl_salesdata[[#This Row],[Weekdaynum]]&gt;5,"Yes","No")</f>
        <v>No</v>
      </c>
    </row>
    <row r="2826" spans="1:18" hidden="1" x14ac:dyDescent="0.35">
      <c r="A2826">
        <v>967741715</v>
      </c>
      <c r="B2826" s="3">
        <v>44096</v>
      </c>
      <c r="C2826" s="3">
        <v>44116</v>
      </c>
      <c r="D2826" t="s">
        <v>182</v>
      </c>
      <c r="E2826" t="s">
        <v>12</v>
      </c>
      <c r="F2826" t="s">
        <v>42</v>
      </c>
      <c r="G2826" t="s">
        <v>18</v>
      </c>
      <c r="H2826" t="s">
        <v>34</v>
      </c>
      <c r="I2826" s="9">
        <v>5134</v>
      </c>
      <c r="J2826" s="9">
        <v>437.2</v>
      </c>
      <c r="K2826" s="9">
        <v>263.33</v>
      </c>
      <c r="L2826" s="9">
        <f>tbl_salesdata[[#This Row],[Units Sold]]*tbl_salesdata[[#This Row],[Unit Cost]]</f>
        <v>1351936.22</v>
      </c>
      <c r="M2826" s="9">
        <f>tbl_salesdata[[#This Row],[Units Sold]]*tbl_salesdata[[#This Row],[Unit Price]]</f>
        <v>2244584.7999999998</v>
      </c>
      <c r="N2826" s="9">
        <f>tbl_salesdata[[#This Row],[Total Sales]]-tbl_salesdata[[#This Row],[Total Cost]]</f>
        <v>892648.57999999984</v>
      </c>
      <c r="O2826">
        <f>tbl_salesdata[[#This Row],[Ship Date]]-tbl_salesdata[[#This Row],[Order Date]]</f>
        <v>20</v>
      </c>
      <c r="P2826">
        <f>WEEKDAY(tbl_salesdata[[#This Row],[Order Date]],2)</f>
        <v>2</v>
      </c>
      <c r="Q2826" t="str">
        <f>TEXT(tbl_salesdata[[#This Row],[Order Date]],"dddd")</f>
        <v>Tuesday</v>
      </c>
      <c r="R2826" t="str">
        <f>IF(tbl_salesdata[[#This Row],[Weekdaynum]]&gt;5,"Yes","No")</f>
        <v>No</v>
      </c>
    </row>
    <row r="2827" spans="1:18" x14ac:dyDescent="0.35">
      <c r="A2827">
        <v>457291162</v>
      </c>
      <c r="B2827" s="3">
        <v>42196</v>
      </c>
      <c r="C2827" s="3">
        <v>42206</v>
      </c>
      <c r="D2827" t="s">
        <v>192</v>
      </c>
      <c r="E2827" t="s">
        <v>32</v>
      </c>
      <c r="F2827" t="s">
        <v>47</v>
      </c>
      <c r="G2827" t="s">
        <v>14</v>
      </c>
      <c r="H2827" t="s">
        <v>26</v>
      </c>
      <c r="I2827" s="9">
        <v>1472</v>
      </c>
      <c r="J2827" s="9">
        <v>421.89</v>
      </c>
      <c r="K2827" s="9">
        <v>364.69</v>
      </c>
      <c r="L2827" s="9">
        <f>tbl_salesdata[[#This Row],[Units Sold]]*tbl_salesdata[[#This Row],[Unit Cost]]</f>
        <v>536823.68000000005</v>
      </c>
      <c r="M2827" s="9">
        <f>tbl_salesdata[[#This Row],[Units Sold]]*tbl_salesdata[[#This Row],[Unit Price]]</f>
        <v>621022.07999999996</v>
      </c>
      <c r="N2827" s="9">
        <f>tbl_salesdata[[#This Row],[Total Sales]]-tbl_salesdata[[#This Row],[Total Cost]]</f>
        <v>84198.399999999907</v>
      </c>
      <c r="O2827">
        <f>tbl_salesdata[[#This Row],[Ship Date]]-tbl_salesdata[[#This Row],[Order Date]]</f>
        <v>10</v>
      </c>
      <c r="P2827">
        <f>WEEKDAY(tbl_salesdata[[#This Row],[Order Date]],2)</f>
        <v>6</v>
      </c>
      <c r="Q2827" t="str">
        <f>TEXT(tbl_salesdata[[#This Row],[Order Date]],"dddd")</f>
        <v>Saturday</v>
      </c>
      <c r="R2827" t="str">
        <f>IF(tbl_salesdata[[#This Row],[Weekdaynum]]&gt;5,"Yes","No")</f>
        <v>Yes</v>
      </c>
    </row>
    <row r="2828" spans="1:18" hidden="1" x14ac:dyDescent="0.35">
      <c r="A2828">
        <v>488052022</v>
      </c>
      <c r="B2828" s="3">
        <v>42419</v>
      </c>
      <c r="C2828" s="3">
        <v>42439</v>
      </c>
      <c r="D2828" t="s">
        <v>74</v>
      </c>
      <c r="E2828" t="s">
        <v>38</v>
      </c>
      <c r="F2828" t="s">
        <v>33</v>
      </c>
      <c r="G2828" t="s">
        <v>14</v>
      </c>
      <c r="H2828" t="s">
        <v>15</v>
      </c>
      <c r="I2828" s="9">
        <v>4294</v>
      </c>
      <c r="J2828" s="9">
        <v>109.28</v>
      </c>
      <c r="K2828" s="9">
        <v>35.840000000000003</v>
      </c>
      <c r="L2828" s="9">
        <f>tbl_salesdata[[#This Row],[Units Sold]]*tbl_salesdata[[#This Row],[Unit Cost]]</f>
        <v>153896.96000000002</v>
      </c>
      <c r="M2828" s="9">
        <f>tbl_salesdata[[#This Row],[Units Sold]]*tbl_salesdata[[#This Row],[Unit Price]]</f>
        <v>469248.32</v>
      </c>
      <c r="N2828" s="9">
        <f>tbl_salesdata[[#This Row],[Total Sales]]-tbl_salesdata[[#This Row],[Total Cost]]</f>
        <v>315351.36</v>
      </c>
      <c r="O2828">
        <f>tbl_salesdata[[#This Row],[Ship Date]]-tbl_salesdata[[#This Row],[Order Date]]</f>
        <v>20</v>
      </c>
      <c r="P2828">
        <f>WEEKDAY(tbl_salesdata[[#This Row],[Order Date]],2)</f>
        <v>5</v>
      </c>
      <c r="Q2828" t="str">
        <f>TEXT(tbl_salesdata[[#This Row],[Order Date]],"dddd")</f>
        <v>Friday</v>
      </c>
      <c r="R2828" t="str">
        <f>IF(tbl_salesdata[[#This Row],[Weekdaynum]]&gt;5,"Yes","No")</f>
        <v>No</v>
      </c>
    </row>
    <row r="2829" spans="1:18" hidden="1" x14ac:dyDescent="0.35">
      <c r="A2829">
        <v>949732291</v>
      </c>
      <c r="B2829" s="3">
        <v>42921</v>
      </c>
      <c r="C2829" s="3">
        <v>42926</v>
      </c>
      <c r="D2829" t="s">
        <v>175</v>
      </c>
      <c r="E2829" t="s">
        <v>21</v>
      </c>
      <c r="F2829" t="s">
        <v>22</v>
      </c>
      <c r="G2829" t="s">
        <v>18</v>
      </c>
      <c r="H2829" t="s">
        <v>26</v>
      </c>
      <c r="I2829" s="9">
        <v>5745</v>
      </c>
      <c r="J2829" s="9">
        <v>47.45</v>
      </c>
      <c r="K2829" s="9">
        <v>31.79</v>
      </c>
      <c r="L2829" s="9">
        <f>tbl_salesdata[[#This Row],[Units Sold]]*tbl_salesdata[[#This Row],[Unit Cost]]</f>
        <v>182633.55</v>
      </c>
      <c r="M2829" s="9">
        <f>tbl_salesdata[[#This Row],[Units Sold]]*tbl_salesdata[[#This Row],[Unit Price]]</f>
        <v>272600.25</v>
      </c>
      <c r="N2829" s="9">
        <f>tbl_salesdata[[#This Row],[Total Sales]]-tbl_salesdata[[#This Row],[Total Cost]]</f>
        <v>89966.700000000012</v>
      </c>
      <c r="O2829">
        <f>tbl_salesdata[[#This Row],[Ship Date]]-tbl_salesdata[[#This Row],[Order Date]]</f>
        <v>5</v>
      </c>
      <c r="P2829">
        <f>WEEKDAY(tbl_salesdata[[#This Row],[Order Date]],2)</f>
        <v>3</v>
      </c>
      <c r="Q2829" t="str">
        <f>TEXT(tbl_salesdata[[#This Row],[Order Date]],"dddd")</f>
        <v>Wednesday</v>
      </c>
      <c r="R2829" t="str">
        <f>IF(tbl_salesdata[[#This Row],[Weekdaynum]]&gt;5,"Yes","No")</f>
        <v>No</v>
      </c>
    </row>
    <row r="2830" spans="1:18" hidden="1" x14ac:dyDescent="0.35">
      <c r="A2830">
        <v>257806909</v>
      </c>
      <c r="B2830" s="3">
        <v>43814</v>
      </c>
      <c r="C2830" s="3">
        <v>43833</v>
      </c>
      <c r="D2830" t="s">
        <v>81</v>
      </c>
      <c r="E2830" t="s">
        <v>32</v>
      </c>
      <c r="F2830" t="s">
        <v>17</v>
      </c>
      <c r="G2830" t="s">
        <v>14</v>
      </c>
      <c r="H2830" t="s">
        <v>19</v>
      </c>
      <c r="I2830" s="9">
        <v>9648</v>
      </c>
      <c r="J2830" s="9">
        <v>152.58000000000001</v>
      </c>
      <c r="K2830" s="9">
        <v>97.44</v>
      </c>
      <c r="L2830" s="9">
        <f>tbl_salesdata[[#This Row],[Units Sold]]*tbl_salesdata[[#This Row],[Unit Cost]]</f>
        <v>940101.12</v>
      </c>
      <c r="M2830" s="9">
        <f>tbl_salesdata[[#This Row],[Units Sold]]*tbl_salesdata[[#This Row],[Unit Price]]</f>
        <v>1472091.84</v>
      </c>
      <c r="N2830" s="9">
        <f>tbl_salesdata[[#This Row],[Total Sales]]-tbl_salesdata[[#This Row],[Total Cost]]</f>
        <v>531990.72000000009</v>
      </c>
      <c r="O2830">
        <f>tbl_salesdata[[#This Row],[Ship Date]]-tbl_salesdata[[#This Row],[Order Date]]</f>
        <v>19</v>
      </c>
      <c r="P2830">
        <f>WEEKDAY(tbl_salesdata[[#This Row],[Order Date]],2)</f>
        <v>7</v>
      </c>
      <c r="Q2830" t="str">
        <f>TEXT(tbl_salesdata[[#This Row],[Order Date]],"dddd")</f>
        <v>Sunday</v>
      </c>
      <c r="R2830" t="str">
        <f>IF(tbl_salesdata[[#This Row],[Weekdaynum]]&gt;5,"Yes","No")</f>
        <v>Yes</v>
      </c>
    </row>
    <row r="2831" spans="1:18" x14ac:dyDescent="0.35">
      <c r="A2831">
        <v>701475179</v>
      </c>
      <c r="B2831" s="3">
        <v>43330</v>
      </c>
      <c r="C2831" s="3">
        <v>43347</v>
      </c>
      <c r="D2831" t="s">
        <v>111</v>
      </c>
      <c r="E2831" t="s">
        <v>38</v>
      </c>
      <c r="F2831" t="s">
        <v>40</v>
      </c>
      <c r="G2831" t="s">
        <v>14</v>
      </c>
      <c r="H2831" t="s">
        <v>15</v>
      </c>
      <c r="I2831" s="9">
        <v>949</v>
      </c>
      <c r="J2831" s="9">
        <v>651.21</v>
      </c>
      <c r="K2831" s="9">
        <v>524.96</v>
      </c>
      <c r="L2831" s="9">
        <f>tbl_salesdata[[#This Row],[Units Sold]]*tbl_salesdata[[#This Row],[Unit Cost]]</f>
        <v>498187.04000000004</v>
      </c>
      <c r="M2831" s="9">
        <f>tbl_salesdata[[#This Row],[Units Sold]]*tbl_salesdata[[#This Row],[Unit Price]]</f>
        <v>617998.29</v>
      </c>
      <c r="N2831" s="9">
        <f>tbl_salesdata[[#This Row],[Total Sales]]-tbl_salesdata[[#This Row],[Total Cost]]</f>
        <v>119811.25</v>
      </c>
      <c r="O2831">
        <f>tbl_salesdata[[#This Row],[Ship Date]]-tbl_salesdata[[#This Row],[Order Date]]</f>
        <v>17</v>
      </c>
      <c r="P2831">
        <f>WEEKDAY(tbl_salesdata[[#This Row],[Order Date]],2)</f>
        <v>6</v>
      </c>
      <c r="Q2831" t="str">
        <f>TEXT(tbl_salesdata[[#This Row],[Order Date]],"dddd")</f>
        <v>Saturday</v>
      </c>
      <c r="R2831" t="str">
        <f>IF(tbl_salesdata[[#This Row],[Weekdaynum]]&gt;5,"Yes","No")</f>
        <v>Yes</v>
      </c>
    </row>
    <row r="2832" spans="1:18" hidden="1" x14ac:dyDescent="0.35">
      <c r="A2832">
        <v>871147000</v>
      </c>
      <c r="B2832" s="3">
        <v>43324</v>
      </c>
      <c r="C2832" s="3">
        <v>43334</v>
      </c>
      <c r="D2832" t="s">
        <v>80</v>
      </c>
      <c r="E2832" t="s">
        <v>21</v>
      </c>
      <c r="F2832" t="s">
        <v>76</v>
      </c>
      <c r="G2832" t="s">
        <v>14</v>
      </c>
      <c r="H2832" t="s">
        <v>19</v>
      </c>
      <c r="I2832" s="9">
        <v>611</v>
      </c>
      <c r="J2832" s="9">
        <v>668.27</v>
      </c>
      <c r="K2832" s="9">
        <v>502.54</v>
      </c>
      <c r="L2832" s="9">
        <f>tbl_salesdata[[#This Row],[Units Sold]]*tbl_salesdata[[#This Row],[Unit Cost]]</f>
        <v>307051.94</v>
      </c>
      <c r="M2832" s="9">
        <f>tbl_salesdata[[#This Row],[Units Sold]]*tbl_salesdata[[#This Row],[Unit Price]]</f>
        <v>408312.97</v>
      </c>
      <c r="N2832" s="9">
        <f>tbl_salesdata[[#This Row],[Total Sales]]-tbl_salesdata[[#This Row],[Total Cost]]</f>
        <v>101261.02999999997</v>
      </c>
      <c r="O2832">
        <f>tbl_salesdata[[#This Row],[Ship Date]]-tbl_salesdata[[#This Row],[Order Date]]</f>
        <v>10</v>
      </c>
      <c r="P2832">
        <f>WEEKDAY(tbl_salesdata[[#This Row],[Order Date]],2)</f>
        <v>7</v>
      </c>
      <c r="Q2832" t="str">
        <f>TEXT(tbl_salesdata[[#This Row],[Order Date]],"dddd")</f>
        <v>Sunday</v>
      </c>
      <c r="R2832" t="str">
        <f>IF(tbl_salesdata[[#This Row],[Weekdaynum]]&gt;5,"Yes","No")</f>
        <v>Yes</v>
      </c>
    </row>
    <row r="2833" spans="1:18" hidden="1" x14ac:dyDescent="0.35">
      <c r="A2833">
        <v>806197631</v>
      </c>
      <c r="B2833" s="3">
        <v>44579</v>
      </c>
      <c r="C2833" s="3">
        <v>44595</v>
      </c>
      <c r="D2833" t="s">
        <v>121</v>
      </c>
      <c r="E2833" t="s">
        <v>21</v>
      </c>
      <c r="F2833" t="s">
        <v>13</v>
      </c>
      <c r="G2833" t="s">
        <v>14</v>
      </c>
      <c r="H2833" t="s">
        <v>15</v>
      </c>
      <c r="I2833" s="9">
        <v>649</v>
      </c>
      <c r="J2833" s="9">
        <v>255.28</v>
      </c>
      <c r="K2833" s="9">
        <v>159.41999999999999</v>
      </c>
      <c r="L2833" s="9">
        <f>tbl_salesdata[[#This Row],[Units Sold]]*tbl_salesdata[[#This Row],[Unit Cost]]</f>
        <v>103463.57999999999</v>
      </c>
      <c r="M2833" s="9">
        <f>tbl_salesdata[[#This Row],[Units Sold]]*tbl_salesdata[[#This Row],[Unit Price]]</f>
        <v>165676.72</v>
      </c>
      <c r="N2833" s="9">
        <f>tbl_salesdata[[#This Row],[Total Sales]]-tbl_salesdata[[#This Row],[Total Cost]]</f>
        <v>62213.140000000014</v>
      </c>
      <c r="O2833">
        <f>tbl_salesdata[[#This Row],[Ship Date]]-tbl_salesdata[[#This Row],[Order Date]]</f>
        <v>16</v>
      </c>
      <c r="P2833">
        <f>WEEKDAY(tbl_salesdata[[#This Row],[Order Date]],2)</f>
        <v>2</v>
      </c>
      <c r="Q2833" t="str">
        <f>TEXT(tbl_salesdata[[#This Row],[Order Date]],"dddd")</f>
        <v>Tuesday</v>
      </c>
      <c r="R2833" t="str">
        <f>IF(tbl_salesdata[[#This Row],[Weekdaynum]]&gt;5,"Yes","No")</f>
        <v>No</v>
      </c>
    </row>
    <row r="2834" spans="1:18" hidden="1" x14ac:dyDescent="0.35">
      <c r="A2834">
        <v>447212922</v>
      </c>
      <c r="B2834" s="3">
        <v>43571</v>
      </c>
      <c r="C2834" s="3">
        <v>43583</v>
      </c>
      <c r="D2834" t="s">
        <v>59</v>
      </c>
      <c r="E2834" t="s">
        <v>12</v>
      </c>
      <c r="F2834" t="s">
        <v>25</v>
      </c>
      <c r="G2834" t="s">
        <v>14</v>
      </c>
      <c r="H2834" t="s">
        <v>26</v>
      </c>
      <c r="I2834" s="9">
        <v>9097</v>
      </c>
      <c r="J2834" s="9">
        <v>205.7</v>
      </c>
      <c r="K2834" s="9">
        <v>117.11</v>
      </c>
      <c r="L2834" s="9">
        <f>tbl_salesdata[[#This Row],[Units Sold]]*tbl_salesdata[[#This Row],[Unit Cost]]</f>
        <v>1065349.67</v>
      </c>
      <c r="M2834" s="9">
        <f>tbl_salesdata[[#This Row],[Units Sold]]*tbl_salesdata[[#This Row],[Unit Price]]</f>
        <v>1871252.9</v>
      </c>
      <c r="N2834" s="9">
        <f>tbl_salesdata[[#This Row],[Total Sales]]-tbl_salesdata[[#This Row],[Total Cost]]</f>
        <v>805903.23</v>
      </c>
      <c r="O2834">
        <f>tbl_salesdata[[#This Row],[Ship Date]]-tbl_salesdata[[#This Row],[Order Date]]</f>
        <v>12</v>
      </c>
      <c r="P2834">
        <f>WEEKDAY(tbl_salesdata[[#This Row],[Order Date]],2)</f>
        <v>2</v>
      </c>
      <c r="Q2834" t="str">
        <f>TEXT(tbl_salesdata[[#This Row],[Order Date]],"dddd")</f>
        <v>Tuesday</v>
      </c>
      <c r="R2834" t="str">
        <f>IF(tbl_salesdata[[#This Row],[Weekdaynum]]&gt;5,"Yes","No")</f>
        <v>No</v>
      </c>
    </row>
    <row r="2835" spans="1:18" hidden="1" x14ac:dyDescent="0.35">
      <c r="A2835">
        <v>634866702</v>
      </c>
      <c r="B2835" s="3">
        <v>43518</v>
      </c>
      <c r="C2835" s="3">
        <v>43528</v>
      </c>
      <c r="D2835" t="s">
        <v>44</v>
      </c>
      <c r="E2835" t="s">
        <v>12</v>
      </c>
      <c r="F2835" t="s">
        <v>30</v>
      </c>
      <c r="G2835" t="s">
        <v>18</v>
      </c>
      <c r="H2835" t="s">
        <v>15</v>
      </c>
      <c r="I2835" s="9">
        <v>20</v>
      </c>
      <c r="J2835" s="9">
        <v>81.73</v>
      </c>
      <c r="K2835" s="9">
        <v>56.67</v>
      </c>
      <c r="L2835" s="9">
        <f>tbl_salesdata[[#This Row],[Units Sold]]*tbl_salesdata[[#This Row],[Unit Cost]]</f>
        <v>1133.4000000000001</v>
      </c>
      <c r="M2835" s="9">
        <f>tbl_salesdata[[#This Row],[Units Sold]]*tbl_salesdata[[#This Row],[Unit Price]]</f>
        <v>1634.6000000000001</v>
      </c>
      <c r="N2835" s="9">
        <f>tbl_salesdata[[#This Row],[Total Sales]]-tbl_salesdata[[#This Row],[Total Cost]]</f>
        <v>501.20000000000005</v>
      </c>
      <c r="O2835">
        <f>tbl_salesdata[[#This Row],[Ship Date]]-tbl_salesdata[[#This Row],[Order Date]]</f>
        <v>10</v>
      </c>
      <c r="P2835">
        <f>WEEKDAY(tbl_salesdata[[#This Row],[Order Date]],2)</f>
        <v>5</v>
      </c>
      <c r="Q2835" t="str">
        <f>TEXT(tbl_salesdata[[#This Row],[Order Date]],"dddd")</f>
        <v>Friday</v>
      </c>
      <c r="R2835" t="str">
        <f>IF(tbl_salesdata[[#This Row],[Weekdaynum]]&gt;5,"Yes","No")</f>
        <v>No</v>
      </c>
    </row>
    <row r="2836" spans="1:18" x14ac:dyDescent="0.35">
      <c r="A2836">
        <v>789696252</v>
      </c>
      <c r="B2836" s="3">
        <v>44870</v>
      </c>
      <c r="C2836" s="3">
        <v>44883</v>
      </c>
      <c r="D2836" t="s">
        <v>87</v>
      </c>
      <c r="E2836" t="s">
        <v>24</v>
      </c>
      <c r="F2836" t="s">
        <v>30</v>
      </c>
      <c r="G2836" t="s">
        <v>18</v>
      </c>
      <c r="H2836" t="s">
        <v>34</v>
      </c>
      <c r="I2836" s="9">
        <v>7525</v>
      </c>
      <c r="J2836" s="9">
        <v>81.73</v>
      </c>
      <c r="K2836" s="9">
        <v>56.67</v>
      </c>
      <c r="L2836" s="9">
        <f>tbl_salesdata[[#This Row],[Units Sold]]*tbl_salesdata[[#This Row],[Unit Cost]]</f>
        <v>426441.75</v>
      </c>
      <c r="M2836" s="9">
        <f>tbl_salesdata[[#This Row],[Units Sold]]*tbl_salesdata[[#This Row],[Unit Price]]</f>
        <v>615018.25</v>
      </c>
      <c r="N2836" s="9">
        <f>tbl_salesdata[[#This Row],[Total Sales]]-tbl_salesdata[[#This Row],[Total Cost]]</f>
        <v>188576.5</v>
      </c>
      <c r="O2836">
        <f>tbl_salesdata[[#This Row],[Ship Date]]-tbl_salesdata[[#This Row],[Order Date]]</f>
        <v>13</v>
      </c>
      <c r="P2836">
        <f>WEEKDAY(tbl_salesdata[[#This Row],[Order Date]],2)</f>
        <v>6</v>
      </c>
      <c r="Q2836" t="str">
        <f>TEXT(tbl_salesdata[[#This Row],[Order Date]],"dddd")</f>
        <v>Saturday</v>
      </c>
      <c r="R2836" t="str">
        <f>IF(tbl_salesdata[[#This Row],[Weekdaynum]]&gt;5,"Yes","No")</f>
        <v>Yes</v>
      </c>
    </row>
    <row r="2837" spans="1:18" x14ac:dyDescent="0.35">
      <c r="A2837">
        <v>184942662</v>
      </c>
      <c r="B2837" s="3">
        <v>42287</v>
      </c>
      <c r="C2837" s="3">
        <v>42291</v>
      </c>
      <c r="D2837" t="s">
        <v>174</v>
      </c>
      <c r="E2837" t="s">
        <v>29</v>
      </c>
      <c r="F2837" t="s">
        <v>30</v>
      </c>
      <c r="G2837" t="s">
        <v>14</v>
      </c>
      <c r="H2837" t="s">
        <v>19</v>
      </c>
      <c r="I2837" s="9">
        <v>7498</v>
      </c>
      <c r="J2837" s="9">
        <v>81.73</v>
      </c>
      <c r="K2837" s="9">
        <v>56.67</v>
      </c>
      <c r="L2837" s="9">
        <f>tbl_salesdata[[#This Row],[Units Sold]]*tbl_salesdata[[#This Row],[Unit Cost]]</f>
        <v>424911.66000000003</v>
      </c>
      <c r="M2837" s="9">
        <f>tbl_salesdata[[#This Row],[Units Sold]]*tbl_salesdata[[#This Row],[Unit Price]]</f>
        <v>612811.54</v>
      </c>
      <c r="N2837" s="9">
        <f>tbl_salesdata[[#This Row],[Total Sales]]-tbl_salesdata[[#This Row],[Total Cost]]</f>
        <v>187899.88</v>
      </c>
      <c r="O2837">
        <f>tbl_salesdata[[#This Row],[Ship Date]]-tbl_salesdata[[#This Row],[Order Date]]</f>
        <v>4</v>
      </c>
      <c r="P2837">
        <f>WEEKDAY(tbl_salesdata[[#This Row],[Order Date]],2)</f>
        <v>6</v>
      </c>
      <c r="Q2837" t="str">
        <f>TEXT(tbl_salesdata[[#This Row],[Order Date]],"dddd")</f>
        <v>Saturday</v>
      </c>
      <c r="R2837" t="str">
        <f>IF(tbl_salesdata[[#This Row],[Weekdaynum]]&gt;5,"Yes","No")</f>
        <v>Yes</v>
      </c>
    </row>
    <row r="2838" spans="1:18" hidden="1" x14ac:dyDescent="0.35">
      <c r="A2838">
        <v>889084756</v>
      </c>
      <c r="B2838" s="3">
        <v>44570</v>
      </c>
      <c r="C2838" s="3">
        <v>44591</v>
      </c>
      <c r="D2838" t="s">
        <v>65</v>
      </c>
      <c r="E2838" t="s">
        <v>32</v>
      </c>
      <c r="F2838" t="s">
        <v>42</v>
      </c>
      <c r="G2838" t="s">
        <v>18</v>
      </c>
      <c r="H2838" t="s">
        <v>34</v>
      </c>
      <c r="I2838" s="9">
        <v>8792</v>
      </c>
      <c r="J2838" s="9">
        <v>437.2</v>
      </c>
      <c r="K2838" s="9">
        <v>263.33</v>
      </c>
      <c r="L2838" s="9">
        <f>tbl_salesdata[[#This Row],[Units Sold]]*tbl_salesdata[[#This Row],[Unit Cost]]</f>
        <v>2315197.36</v>
      </c>
      <c r="M2838" s="9">
        <f>tbl_salesdata[[#This Row],[Units Sold]]*tbl_salesdata[[#This Row],[Unit Price]]</f>
        <v>3843862.4</v>
      </c>
      <c r="N2838" s="9">
        <f>tbl_salesdata[[#This Row],[Total Sales]]-tbl_salesdata[[#This Row],[Total Cost]]</f>
        <v>1528665.04</v>
      </c>
      <c r="O2838">
        <f>tbl_salesdata[[#This Row],[Ship Date]]-tbl_salesdata[[#This Row],[Order Date]]</f>
        <v>21</v>
      </c>
      <c r="P2838">
        <f>WEEKDAY(tbl_salesdata[[#This Row],[Order Date]],2)</f>
        <v>7</v>
      </c>
      <c r="Q2838" t="str">
        <f>TEXT(tbl_salesdata[[#This Row],[Order Date]],"dddd")</f>
        <v>Sunday</v>
      </c>
      <c r="R2838" t="str">
        <f>IF(tbl_salesdata[[#This Row],[Weekdaynum]]&gt;5,"Yes","No")</f>
        <v>Yes</v>
      </c>
    </row>
    <row r="2839" spans="1:18" hidden="1" x14ac:dyDescent="0.35">
      <c r="A2839">
        <v>926280772</v>
      </c>
      <c r="B2839" s="3">
        <v>42190</v>
      </c>
      <c r="C2839" s="3">
        <v>42206</v>
      </c>
      <c r="D2839" t="s">
        <v>152</v>
      </c>
      <c r="E2839" t="s">
        <v>21</v>
      </c>
      <c r="F2839" t="s">
        <v>22</v>
      </c>
      <c r="G2839" t="s">
        <v>18</v>
      </c>
      <c r="H2839" t="s">
        <v>34</v>
      </c>
      <c r="I2839" s="9">
        <v>5919</v>
      </c>
      <c r="J2839" s="9">
        <v>47.45</v>
      </c>
      <c r="K2839" s="9">
        <v>31.79</v>
      </c>
      <c r="L2839" s="9">
        <f>tbl_salesdata[[#This Row],[Units Sold]]*tbl_salesdata[[#This Row],[Unit Cost]]</f>
        <v>188165.01</v>
      </c>
      <c r="M2839" s="9">
        <f>tbl_salesdata[[#This Row],[Units Sold]]*tbl_salesdata[[#This Row],[Unit Price]]</f>
        <v>280856.55</v>
      </c>
      <c r="N2839" s="9">
        <f>tbl_salesdata[[#This Row],[Total Sales]]-tbl_salesdata[[#This Row],[Total Cost]]</f>
        <v>92691.539999999979</v>
      </c>
      <c r="O2839">
        <f>tbl_salesdata[[#This Row],[Ship Date]]-tbl_salesdata[[#This Row],[Order Date]]</f>
        <v>16</v>
      </c>
      <c r="P2839">
        <f>WEEKDAY(tbl_salesdata[[#This Row],[Order Date]],2)</f>
        <v>7</v>
      </c>
      <c r="Q2839" t="str">
        <f>TEXT(tbl_salesdata[[#This Row],[Order Date]],"dddd")</f>
        <v>Sunday</v>
      </c>
      <c r="R2839" t="str">
        <f>IF(tbl_salesdata[[#This Row],[Weekdaynum]]&gt;5,"Yes","No")</f>
        <v>Yes</v>
      </c>
    </row>
    <row r="2840" spans="1:18" hidden="1" x14ac:dyDescent="0.35">
      <c r="A2840">
        <v>918171918</v>
      </c>
      <c r="B2840" s="3">
        <v>42179</v>
      </c>
      <c r="C2840" s="3">
        <v>42182</v>
      </c>
      <c r="D2840" t="s">
        <v>118</v>
      </c>
      <c r="E2840" t="s">
        <v>24</v>
      </c>
      <c r="F2840" t="s">
        <v>40</v>
      </c>
      <c r="G2840" t="s">
        <v>14</v>
      </c>
      <c r="H2840" t="s">
        <v>34</v>
      </c>
      <c r="I2840" s="9">
        <v>6329</v>
      </c>
      <c r="J2840" s="9">
        <v>651.21</v>
      </c>
      <c r="K2840" s="9">
        <v>524.96</v>
      </c>
      <c r="L2840" s="9">
        <f>tbl_salesdata[[#This Row],[Units Sold]]*tbl_salesdata[[#This Row],[Unit Cost]]</f>
        <v>3322471.8400000003</v>
      </c>
      <c r="M2840" s="9">
        <f>tbl_salesdata[[#This Row],[Units Sold]]*tbl_salesdata[[#This Row],[Unit Price]]</f>
        <v>4121508.0900000003</v>
      </c>
      <c r="N2840" s="9">
        <f>tbl_salesdata[[#This Row],[Total Sales]]-tbl_salesdata[[#This Row],[Total Cost]]</f>
        <v>799036.25</v>
      </c>
      <c r="O2840">
        <f>tbl_salesdata[[#This Row],[Ship Date]]-tbl_salesdata[[#This Row],[Order Date]]</f>
        <v>3</v>
      </c>
      <c r="P2840">
        <f>WEEKDAY(tbl_salesdata[[#This Row],[Order Date]],2)</f>
        <v>3</v>
      </c>
      <c r="Q2840" t="str">
        <f>TEXT(tbl_salesdata[[#This Row],[Order Date]],"dddd")</f>
        <v>Wednesday</v>
      </c>
      <c r="R2840" t="str">
        <f>IF(tbl_salesdata[[#This Row],[Weekdaynum]]&gt;5,"Yes","No")</f>
        <v>No</v>
      </c>
    </row>
    <row r="2841" spans="1:18" hidden="1" x14ac:dyDescent="0.35">
      <c r="A2841">
        <v>777307021</v>
      </c>
      <c r="B2841" s="3">
        <v>42549</v>
      </c>
      <c r="C2841" s="3">
        <v>42567</v>
      </c>
      <c r="D2841" t="s">
        <v>192</v>
      </c>
      <c r="E2841" t="s">
        <v>32</v>
      </c>
      <c r="F2841" t="s">
        <v>22</v>
      </c>
      <c r="G2841" t="s">
        <v>14</v>
      </c>
      <c r="H2841" t="s">
        <v>34</v>
      </c>
      <c r="I2841" s="9">
        <v>1276</v>
      </c>
      <c r="J2841" s="9">
        <v>47.45</v>
      </c>
      <c r="K2841" s="9">
        <v>31.79</v>
      </c>
      <c r="L2841" s="9">
        <f>tbl_salesdata[[#This Row],[Units Sold]]*tbl_salesdata[[#This Row],[Unit Cost]]</f>
        <v>40564.04</v>
      </c>
      <c r="M2841" s="9">
        <f>tbl_salesdata[[#This Row],[Units Sold]]*tbl_salesdata[[#This Row],[Unit Price]]</f>
        <v>60546.200000000004</v>
      </c>
      <c r="N2841" s="9">
        <f>tbl_salesdata[[#This Row],[Total Sales]]-tbl_salesdata[[#This Row],[Total Cost]]</f>
        <v>19982.160000000003</v>
      </c>
      <c r="O2841">
        <f>tbl_salesdata[[#This Row],[Ship Date]]-tbl_salesdata[[#This Row],[Order Date]]</f>
        <v>18</v>
      </c>
      <c r="P2841">
        <f>WEEKDAY(tbl_salesdata[[#This Row],[Order Date]],2)</f>
        <v>2</v>
      </c>
      <c r="Q2841" t="str">
        <f>TEXT(tbl_salesdata[[#This Row],[Order Date]],"dddd")</f>
        <v>Tuesday</v>
      </c>
      <c r="R2841" t="str">
        <f>IF(tbl_salesdata[[#This Row],[Weekdaynum]]&gt;5,"Yes","No")</f>
        <v>No</v>
      </c>
    </row>
    <row r="2842" spans="1:18" hidden="1" x14ac:dyDescent="0.35">
      <c r="A2842">
        <v>936547410</v>
      </c>
      <c r="B2842" s="3">
        <v>44204</v>
      </c>
      <c r="C2842" s="3">
        <v>44218</v>
      </c>
      <c r="D2842" t="s">
        <v>176</v>
      </c>
      <c r="E2842" t="s">
        <v>21</v>
      </c>
      <c r="F2842" t="s">
        <v>68</v>
      </c>
      <c r="G2842" t="s">
        <v>18</v>
      </c>
      <c r="H2842" t="s">
        <v>26</v>
      </c>
      <c r="I2842" s="9">
        <v>4046</v>
      </c>
      <c r="J2842" s="9">
        <v>154.06</v>
      </c>
      <c r="K2842" s="9">
        <v>90.93</v>
      </c>
      <c r="L2842" s="9">
        <f>tbl_salesdata[[#This Row],[Units Sold]]*tbl_salesdata[[#This Row],[Unit Cost]]</f>
        <v>367902.78</v>
      </c>
      <c r="M2842" s="9">
        <f>tbl_salesdata[[#This Row],[Units Sold]]*tbl_salesdata[[#This Row],[Unit Price]]</f>
        <v>623326.76</v>
      </c>
      <c r="N2842" s="9">
        <f>tbl_salesdata[[#This Row],[Total Sales]]-tbl_salesdata[[#This Row],[Total Cost]]</f>
        <v>255423.97999999998</v>
      </c>
      <c r="O2842">
        <f>tbl_salesdata[[#This Row],[Ship Date]]-tbl_salesdata[[#This Row],[Order Date]]</f>
        <v>14</v>
      </c>
      <c r="P2842">
        <f>WEEKDAY(tbl_salesdata[[#This Row],[Order Date]],2)</f>
        <v>5</v>
      </c>
      <c r="Q2842" t="str">
        <f>TEXT(tbl_salesdata[[#This Row],[Order Date]],"dddd")</f>
        <v>Friday</v>
      </c>
      <c r="R2842" t="str">
        <f>IF(tbl_salesdata[[#This Row],[Weekdaynum]]&gt;5,"Yes","No")</f>
        <v>No</v>
      </c>
    </row>
    <row r="2843" spans="1:18" x14ac:dyDescent="0.35">
      <c r="A2843">
        <v>785890948</v>
      </c>
      <c r="B2843" s="3">
        <v>42588</v>
      </c>
      <c r="C2843" s="3">
        <v>42609</v>
      </c>
      <c r="D2843" t="s">
        <v>89</v>
      </c>
      <c r="E2843" t="s">
        <v>38</v>
      </c>
      <c r="F2843" t="s">
        <v>47</v>
      </c>
      <c r="G2843" t="s">
        <v>18</v>
      </c>
      <c r="H2843" t="s">
        <v>19</v>
      </c>
      <c r="I2843" s="9">
        <v>1451</v>
      </c>
      <c r="J2843" s="9">
        <v>421.89</v>
      </c>
      <c r="K2843" s="9">
        <v>364.69</v>
      </c>
      <c r="L2843" s="9">
        <f>tbl_salesdata[[#This Row],[Units Sold]]*tbl_salesdata[[#This Row],[Unit Cost]]</f>
        <v>529165.18999999994</v>
      </c>
      <c r="M2843" s="9">
        <f>tbl_salesdata[[#This Row],[Units Sold]]*tbl_salesdata[[#This Row],[Unit Price]]</f>
        <v>612162.39</v>
      </c>
      <c r="N2843" s="9">
        <f>tbl_salesdata[[#This Row],[Total Sales]]-tbl_salesdata[[#This Row],[Total Cost]]</f>
        <v>82997.20000000007</v>
      </c>
      <c r="O2843">
        <f>tbl_salesdata[[#This Row],[Ship Date]]-tbl_salesdata[[#This Row],[Order Date]]</f>
        <v>21</v>
      </c>
      <c r="P2843">
        <f>WEEKDAY(tbl_salesdata[[#This Row],[Order Date]],2)</f>
        <v>6</v>
      </c>
      <c r="Q2843" t="str">
        <f>TEXT(tbl_salesdata[[#This Row],[Order Date]],"dddd")</f>
        <v>Saturday</v>
      </c>
      <c r="R2843" t="str">
        <f>IF(tbl_salesdata[[#This Row],[Weekdaynum]]&gt;5,"Yes","No")</f>
        <v>Yes</v>
      </c>
    </row>
    <row r="2844" spans="1:18" x14ac:dyDescent="0.35">
      <c r="A2844">
        <v>354593455</v>
      </c>
      <c r="B2844" s="3">
        <v>42070</v>
      </c>
      <c r="C2844" s="3">
        <v>42084</v>
      </c>
      <c r="D2844" t="s">
        <v>99</v>
      </c>
      <c r="E2844" t="s">
        <v>38</v>
      </c>
      <c r="F2844" t="s">
        <v>40</v>
      </c>
      <c r="G2844" t="s">
        <v>14</v>
      </c>
      <c r="H2844" t="s">
        <v>34</v>
      </c>
      <c r="I2844" s="9">
        <v>938</v>
      </c>
      <c r="J2844" s="9">
        <v>651.21</v>
      </c>
      <c r="K2844" s="9">
        <v>524.96</v>
      </c>
      <c r="L2844" s="9">
        <f>tbl_salesdata[[#This Row],[Units Sold]]*tbl_salesdata[[#This Row],[Unit Cost]]</f>
        <v>492412.48000000004</v>
      </c>
      <c r="M2844" s="9">
        <f>tbl_salesdata[[#This Row],[Units Sold]]*tbl_salesdata[[#This Row],[Unit Price]]</f>
        <v>610834.98</v>
      </c>
      <c r="N2844" s="9">
        <f>tbl_salesdata[[#This Row],[Total Sales]]-tbl_salesdata[[#This Row],[Total Cost]]</f>
        <v>118422.49999999994</v>
      </c>
      <c r="O2844">
        <f>tbl_salesdata[[#This Row],[Ship Date]]-tbl_salesdata[[#This Row],[Order Date]]</f>
        <v>14</v>
      </c>
      <c r="P2844">
        <f>WEEKDAY(tbl_salesdata[[#This Row],[Order Date]],2)</f>
        <v>6</v>
      </c>
      <c r="Q2844" t="str">
        <f>TEXT(tbl_salesdata[[#This Row],[Order Date]],"dddd")</f>
        <v>Saturday</v>
      </c>
      <c r="R2844" t="str">
        <f>IF(tbl_salesdata[[#This Row],[Weekdaynum]]&gt;5,"Yes","No")</f>
        <v>Yes</v>
      </c>
    </row>
    <row r="2845" spans="1:18" hidden="1" x14ac:dyDescent="0.35">
      <c r="A2845">
        <v>498201072</v>
      </c>
      <c r="B2845" s="3">
        <v>43767</v>
      </c>
      <c r="C2845" s="3">
        <v>43772</v>
      </c>
      <c r="D2845" t="s">
        <v>116</v>
      </c>
      <c r="E2845" t="s">
        <v>21</v>
      </c>
      <c r="F2845" t="s">
        <v>42</v>
      </c>
      <c r="G2845" t="s">
        <v>14</v>
      </c>
      <c r="H2845" t="s">
        <v>34</v>
      </c>
      <c r="I2845" s="9">
        <v>7623</v>
      </c>
      <c r="J2845" s="9">
        <v>437.2</v>
      </c>
      <c r="K2845" s="9">
        <v>263.33</v>
      </c>
      <c r="L2845" s="9">
        <f>tbl_salesdata[[#This Row],[Units Sold]]*tbl_salesdata[[#This Row],[Unit Cost]]</f>
        <v>2007364.5899999999</v>
      </c>
      <c r="M2845" s="9">
        <f>tbl_salesdata[[#This Row],[Units Sold]]*tbl_salesdata[[#This Row],[Unit Price]]</f>
        <v>3332775.6</v>
      </c>
      <c r="N2845" s="9">
        <f>tbl_salesdata[[#This Row],[Total Sales]]-tbl_salesdata[[#This Row],[Total Cost]]</f>
        <v>1325411.0100000002</v>
      </c>
      <c r="O2845">
        <f>tbl_salesdata[[#This Row],[Ship Date]]-tbl_salesdata[[#This Row],[Order Date]]</f>
        <v>5</v>
      </c>
      <c r="P2845">
        <f>WEEKDAY(tbl_salesdata[[#This Row],[Order Date]],2)</f>
        <v>2</v>
      </c>
      <c r="Q2845" t="str">
        <f>TEXT(tbl_salesdata[[#This Row],[Order Date]],"dddd")</f>
        <v>Tuesday</v>
      </c>
      <c r="R2845" t="str">
        <f>IF(tbl_salesdata[[#This Row],[Weekdaynum]]&gt;5,"Yes","No")</f>
        <v>No</v>
      </c>
    </row>
    <row r="2846" spans="1:18" hidden="1" x14ac:dyDescent="0.35">
      <c r="A2846">
        <v>842725884</v>
      </c>
      <c r="B2846" s="3">
        <v>42212</v>
      </c>
      <c r="C2846" s="3">
        <v>42226</v>
      </c>
      <c r="D2846" t="s">
        <v>121</v>
      </c>
      <c r="E2846" t="s">
        <v>21</v>
      </c>
      <c r="F2846" t="s">
        <v>17</v>
      </c>
      <c r="G2846" t="s">
        <v>18</v>
      </c>
      <c r="H2846" t="s">
        <v>34</v>
      </c>
      <c r="I2846" s="9">
        <v>171</v>
      </c>
      <c r="J2846" s="9">
        <v>152.58000000000001</v>
      </c>
      <c r="K2846" s="9">
        <v>97.44</v>
      </c>
      <c r="L2846" s="9">
        <f>tbl_salesdata[[#This Row],[Units Sold]]*tbl_salesdata[[#This Row],[Unit Cost]]</f>
        <v>16662.239999999998</v>
      </c>
      <c r="M2846" s="9">
        <f>tbl_salesdata[[#This Row],[Units Sold]]*tbl_salesdata[[#This Row],[Unit Price]]</f>
        <v>26091.180000000004</v>
      </c>
      <c r="N2846" s="9">
        <f>tbl_salesdata[[#This Row],[Total Sales]]-tbl_salesdata[[#This Row],[Total Cost]]</f>
        <v>9428.940000000006</v>
      </c>
      <c r="O2846">
        <f>tbl_salesdata[[#This Row],[Ship Date]]-tbl_salesdata[[#This Row],[Order Date]]</f>
        <v>14</v>
      </c>
      <c r="P2846">
        <f>WEEKDAY(tbl_salesdata[[#This Row],[Order Date]],2)</f>
        <v>1</v>
      </c>
      <c r="Q2846" t="str">
        <f>TEXT(tbl_salesdata[[#This Row],[Order Date]],"dddd")</f>
        <v>Monday</v>
      </c>
      <c r="R2846" t="str">
        <f>IF(tbl_salesdata[[#This Row],[Weekdaynum]]&gt;5,"Yes","No")</f>
        <v>No</v>
      </c>
    </row>
    <row r="2847" spans="1:18" hidden="1" x14ac:dyDescent="0.35">
      <c r="A2847">
        <v>206350123</v>
      </c>
      <c r="B2847" s="3">
        <v>42254</v>
      </c>
      <c r="C2847" s="3">
        <v>42262</v>
      </c>
      <c r="D2847" t="s">
        <v>200</v>
      </c>
      <c r="E2847" t="s">
        <v>24</v>
      </c>
      <c r="F2847" t="s">
        <v>56</v>
      </c>
      <c r="G2847" t="s">
        <v>18</v>
      </c>
      <c r="H2847" t="s">
        <v>19</v>
      </c>
      <c r="I2847" s="9">
        <v>2442</v>
      </c>
      <c r="J2847" s="9">
        <v>9.33</v>
      </c>
      <c r="K2847" s="9">
        <v>6.92</v>
      </c>
      <c r="L2847" s="9">
        <f>tbl_salesdata[[#This Row],[Units Sold]]*tbl_salesdata[[#This Row],[Unit Cost]]</f>
        <v>16898.64</v>
      </c>
      <c r="M2847" s="9">
        <f>tbl_salesdata[[#This Row],[Units Sold]]*tbl_salesdata[[#This Row],[Unit Price]]</f>
        <v>22783.86</v>
      </c>
      <c r="N2847" s="9">
        <f>tbl_salesdata[[#This Row],[Total Sales]]-tbl_salesdata[[#This Row],[Total Cost]]</f>
        <v>5885.2200000000012</v>
      </c>
      <c r="O2847">
        <f>tbl_salesdata[[#This Row],[Ship Date]]-tbl_salesdata[[#This Row],[Order Date]]</f>
        <v>8</v>
      </c>
      <c r="P2847">
        <f>WEEKDAY(tbl_salesdata[[#This Row],[Order Date]],2)</f>
        <v>1</v>
      </c>
      <c r="Q2847" t="str">
        <f>TEXT(tbl_salesdata[[#This Row],[Order Date]],"dddd")</f>
        <v>Monday</v>
      </c>
      <c r="R2847" t="str">
        <f>IF(tbl_salesdata[[#This Row],[Weekdaynum]]&gt;5,"Yes","No")</f>
        <v>No</v>
      </c>
    </row>
    <row r="2848" spans="1:18" hidden="1" x14ac:dyDescent="0.35">
      <c r="A2848">
        <v>793810117</v>
      </c>
      <c r="B2848" s="3">
        <v>42670</v>
      </c>
      <c r="C2848" s="3">
        <v>42686</v>
      </c>
      <c r="D2848" t="s">
        <v>202</v>
      </c>
      <c r="E2848" t="s">
        <v>38</v>
      </c>
      <c r="F2848" t="s">
        <v>17</v>
      </c>
      <c r="G2848" t="s">
        <v>14</v>
      </c>
      <c r="H2848" t="s">
        <v>19</v>
      </c>
      <c r="I2848" s="9">
        <v>4909</v>
      </c>
      <c r="J2848" s="9">
        <v>152.58000000000001</v>
      </c>
      <c r="K2848" s="9">
        <v>97.44</v>
      </c>
      <c r="L2848" s="9">
        <f>tbl_salesdata[[#This Row],[Units Sold]]*tbl_salesdata[[#This Row],[Unit Cost]]</f>
        <v>478332.95999999996</v>
      </c>
      <c r="M2848" s="9">
        <f>tbl_salesdata[[#This Row],[Units Sold]]*tbl_salesdata[[#This Row],[Unit Price]]</f>
        <v>749015.22000000009</v>
      </c>
      <c r="N2848" s="9">
        <f>tbl_salesdata[[#This Row],[Total Sales]]-tbl_salesdata[[#This Row],[Total Cost]]</f>
        <v>270682.26000000013</v>
      </c>
      <c r="O2848">
        <f>tbl_salesdata[[#This Row],[Ship Date]]-tbl_salesdata[[#This Row],[Order Date]]</f>
        <v>16</v>
      </c>
      <c r="P2848">
        <f>WEEKDAY(tbl_salesdata[[#This Row],[Order Date]],2)</f>
        <v>4</v>
      </c>
      <c r="Q2848" t="str">
        <f>TEXT(tbl_salesdata[[#This Row],[Order Date]],"dddd")</f>
        <v>Thursday</v>
      </c>
      <c r="R2848" t="str">
        <f>IF(tbl_salesdata[[#This Row],[Weekdaynum]]&gt;5,"Yes","No")</f>
        <v>No</v>
      </c>
    </row>
    <row r="2849" spans="1:18" hidden="1" x14ac:dyDescent="0.35">
      <c r="A2849">
        <v>380154693</v>
      </c>
      <c r="B2849" s="3">
        <v>44321</v>
      </c>
      <c r="C2849" s="3">
        <v>44335</v>
      </c>
      <c r="D2849" t="s">
        <v>167</v>
      </c>
      <c r="E2849" t="s">
        <v>38</v>
      </c>
      <c r="F2849" t="s">
        <v>68</v>
      </c>
      <c r="G2849" t="s">
        <v>18</v>
      </c>
      <c r="H2849" t="s">
        <v>34</v>
      </c>
      <c r="I2849" s="9">
        <v>5076</v>
      </c>
      <c r="J2849" s="9">
        <v>154.06</v>
      </c>
      <c r="K2849" s="9">
        <v>90.93</v>
      </c>
      <c r="L2849" s="9">
        <f>tbl_salesdata[[#This Row],[Units Sold]]*tbl_salesdata[[#This Row],[Unit Cost]]</f>
        <v>461560.68000000005</v>
      </c>
      <c r="M2849" s="9">
        <f>tbl_salesdata[[#This Row],[Units Sold]]*tbl_salesdata[[#This Row],[Unit Price]]</f>
        <v>782008.56</v>
      </c>
      <c r="N2849" s="9">
        <f>tbl_salesdata[[#This Row],[Total Sales]]-tbl_salesdata[[#This Row],[Total Cost]]</f>
        <v>320447.88</v>
      </c>
      <c r="O2849">
        <f>tbl_salesdata[[#This Row],[Ship Date]]-tbl_salesdata[[#This Row],[Order Date]]</f>
        <v>14</v>
      </c>
      <c r="P2849">
        <f>WEEKDAY(tbl_salesdata[[#This Row],[Order Date]],2)</f>
        <v>3</v>
      </c>
      <c r="Q2849" t="str">
        <f>TEXT(tbl_salesdata[[#This Row],[Order Date]],"dddd")</f>
        <v>Wednesday</v>
      </c>
      <c r="R2849" t="str">
        <f>IF(tbl_salesdata[[#This Row],[Weekdaynum]]&gt;5,"Yes","No")</f>
        <v>No</v>
      </c>
    </row>
    <row r="2850" spans="1:18" hidden="1" x14ac:dyDescent="0.35">
      <c r="A2850">
        <v>860745179</v>
      </c>
      <c r="B2850" s="3">
        <v>42145</v>
      </c>
      <c r="C2850" s="3">
        <v>42156</v>
      </c>
      <c r="D2850" t="s">
        <v>142</v>
      </c>
      <c r="E2850" t="s">
        <v>29</v>
      </c>
      <c r="F2850" t="s">
        <v>33</v>
      </c>
      <c r="G2850" t="s">
        <v>18</v>
      </c>
      <c r="H2850" t="s">
        <v>15</v>
      </c>
      <c r="I2850" s="9">
        <v>2481</v>
      </c>
      <c r="J2850" s="9">
        <v>109.28</v>
      </c>
      <c r="K2850" s="9">
        <v>35.840000000000003</v>
      </c>
      <c r="L2850" s="9">
        <f>tbl_salesdata[[#This Row],[Units Sold]]*tbl_salesdata[[#This Row],[Unit Cost]]</f>
        <v>88919.040000000008</v>
      </c>
      <c r="M2850" s="9">
        <f>tbl_salesdata[[#This Row],[Units Sold]]*tbl_salesdata[[#This Row],[Unit Price]]</f>
        <v>271123.68</v>
      </c>
      <c r="N2850" s="9">
        <f>tbl_salesdata[[#This Row],[Total Sales]]-tbl_salesdata[[#This Row],[Total Cost]]</f>
        <v>182204.63999999998</v>
      </c>
      <c r="O2850">
        <f>tbl_salesdata[[#This Row],[Ship Date]]-tbl_salesdata[[#This Row],[Order Date]]</f>
        <v>11</v>
      </c>
      <c r="P2850">
        <f>WEEKDAY(tbl_salesdata[[#This Row],[Order Date]],2)</f>
        <v>4</v>
      </c>
      <c r="Q2850" t="str">
        <f>TEXT(tbl_salesdata[[#This Row],[Order Date]],"dddd")</f>
        <v>Thursday</v>
      </c>
      <c r="R2850" t="str">
        <f>IF(tbl_salesdata[[#This Row],[Weekdaynum]]&gt;5,"Yes","No")</f>
        <v>No</v>
      </c>
    </row>
    <row r="2851" spans="1:18" hidden="1" x14ac:dyDescent="0.35">
      <c r="A2851">
        <v>601255404</v>
      </c>
      <c r="B2851" s="3">
        <v>43858</v>
      </c>
      <c r="C2851" s="3">
        <v>43865</v>
      </c>
      <c r="D2851" t="s">
        <v>147</v>
      </c>
      <c r="E2851" t="s">
        <v>38</v>
      </c>
      <c r="F2851" t="s">
        <v>76</v>
      </c>
      <c r="G2851" t="s">
        <v>14</v>
      </c>
      <c r="H2851" t="s">
        <v>26</v>
      </c>
      <c r="I2851" s="9">
        <v>3690</v>
      </c>
      <c r="J2851" s="9">
        <v>668.27</v>
      </c>
      <c r="K2851" s="9">
        <v>502.54</v>
      </c>
      <c r="L2851" s="9">
        <f>tbl_salesdata[[#This Row],[Units Sold]]*tbl_salesdata[[#This Row],[Unit Cost]]</f>
        <v>1854372.6</v>
      </c>
      <c r="M2851" s="9">
        <f>tbl_salesdata[[#This Row],[Units Sold]]*tbl_salesdata[[#This Row],[Unit Price]]</f>
        <v>2465916.2999999998</v>
      </c>
      <c r="N2851" s="9">
        <f>tbl_salesdata[[#This Row],[Total Sales]]-tbl_salesdata[[#This Row],[Total Cost]]</f>
        <v>611543.69999999972</v>
      </c>
      <c r="O2851">
        <f>tbl_salesdata[[#This Row],[Ship Date]]-tbl_salesdata[[#This Row],[Order Date]]</f>
        <v>7</v>
      </c>
      <c r="P2851">
        <f>WEEKDAY(tbl_salesdata[[#This Row],[Order Date]],2)</f>
        <v>2</v>
      </c>
      <c r="Q2851" t="str">
        <f>TEXT(tbl_salesdata[[#This Row],[Order Date]],"dddd")</f>
        <v>Tuesday</v>
      </c>
      <c r="R2851" t="str">
        <f>IF(tbl_salesdata[[#This Row],[Weekdaynum]]&gt;5,"Yes","No")</f>
        <v>No</v>
      </c>
    </row>
    <row r="2852" spans="1:18" hidden="1" x14ac:dyDescent="0.35">
      <c r="A2852">
        <v>287671697</v>
      </c>
      <c r="B2852" s="3">
        <v>42333</v>
      </c>
      <c r="C2852" s="3">
        <v>42346</v>
      </c>
      <c r="D2852" t="s">
        <v>84</v>
      </c>
      <c r="E2852" t="s">
        <v>24</v>
      </c>
      <c r="F2852" t="s">
        <v>42</v>
      </c>
      <c r="G2852" t="s">
        <v>18</v>
      </c>
      <c r="H2852" t="s">
        <v>26</v>
      </c>
      <c r="I2852" s="9">
        <v>7303</v>
      </c>
      <c r="J2852" s="9">
        <v>437.2</v>
      </c>
      <c r="K2852" s="9">
        <v>263.33</v>
      </c>
      <c r="L2852" s="9">
        <f>tbl_salesdata[[#This Row],[Units Sold]]*tbl_salesdata[[#This Row],[Unit Cost]]</f>
        <v>1923098.99</v>
      </c>
      <c r="M2852" s="9">
        <f>tbl_salesdata[[#This Row],[Units Sold]]*tbl_salesdata[[#This Row],[Unit Price]]</f>
        <v>3192871.6</v>
      </c>
      <c r="N2852" s="9">
        <f>tbl_salesdata[[#This Row],[Total Sales]]-tbl_salesdata[[#This Row],[Total Cost]]</f>
        <v>1269772.6100000001</v>
      </c>
      <c r="O2852">
        <f>tbl_salesdata[[#This Row],[Ship Date]]-tbl_salesdata[[#This Row],[Order Date]]</f>
        <v>13</v>
      </c>
      <c r="P2852">
        <f>WEEKDAY(tbl_salesdata[[#This Row],[Order Date]],2)</f>
        <v>3</v>
      </c>
      <c r="Q2852" t="str">
        <f>TEXT(tbl_salesdata[[#This Row],[Order Date]],"dddd")</f>
        <v>Wednesday</v>
      </c>
      <c r="R2852" t="str">
        <f>IF(tbl_salesdata[[#This Row],[Weekdaynum]]&gt;5,"Yes","No")</f>
        <v>No</v>
      </c>
    </row>
    <row r="2853" spans="1:18" hidden="1" x14ac:dyDescent="0.35">
      <c r="A2853">
        <v>676292884</v>
      </c>
      <c r="B2853" s="3">
        <v>42333</v>
      </c>
      <c r="C2853" s="3">
        <v>42338</v>
      </c>
      <c r="D2853" t="s">
        <v>87</v>
      </c>
      <c r="E2853" t="s">
        <v>24</v>
      </c>
      <c r="F2853" t="s">
        <v>40</v>
      </c>
      <c r="G2853" t="s">
        <v>14</v>
      </c>
      <c r="H2853" t="s">
        <v>15</v>
      </c>
      <c r="I2853" s="9">
        <v>8948</v>
      </c>
      <c r="J2853" s="9">
        <v>651.21</v>
      </c>
      <c r="K2853" s="9">
        <v>524.96</v>
      </c>
      <c r="L2853" s="9">
        <f>tbl_salesdata[[#This Row],[Units Sold]]*tbl_salesdata[[#This Row],[Unit Cost]]</f>
        <v>4697342.08</v>
      </c>
      <c r="M2853" s="9">
        <f>tbl_salesdata[[#This Row],[Units Sold]]*tbl_salesdata[[#This Row],[Unit Price]]</f>
        <v>5827027.0800000001</v>
      </c>
      <c r="N2853" s="9">
        <f>tbl_salesdata[[#This Row],[Total Sales]]-tbl_salesdata[[#This Row],[Total Cost]]</f>
        <v>1129685</v>
      </c>
      <c r="O2853">
        <f>tbl_salesdata[[#This Row],[Ship Date]]-tbl_salesdata[[#This Row],[Order Date]]</f>
        <v>5</v>
      </c>
      <c r="P2853">
        <f>WEEKDAY(tbl_salesdata[[#This Row],[Order Date]],2)</f>
        <v>3</v>
      </c>
      <c r="Q2853" t="str">
        <f>TEXT(tbl_salesdata[[#This Row],[Order Date]],"dddd")</f>
        <v>Wednesday</v>
      </c>
      <c r="R2853" t="str">
        <f>IF(tbl_salesdata[[#This Row],[Weekdaynum]]&gt;5,"Yes","No")</f>
        <v>No</v>
      </c>
    </row>
    <row r="2854" spans="1:18" hidden="1" x14ac:dyDescent="0.35">
      <c r="A2854">
        <v>343730294</v>
      </c>
      <c r="B2854" s="3">
        <v>42856</v>
      </c>
      <c r="C2854" s="3">
        <v>42867</v>
      </c>
      <c r="D2854" t="s">
        <v>102</v>
      </c>
      <c r="E2854" t="s">
        <v>21</v>
      </c>
      <c r="F2854" t="s">
        <v>40</v>
      </c>
      <c r="G2854" t="s">
        <v>14</v>
      </c>
      <c r="H2854" t="s">
        <v>26</v>
      </c>
      <c r="I2854" s="9">
        <v>6287</v>
      </c>
      <c r="J2854" s="9">
        <v>651.21</v>
      </c>
      <c r="K2854" s="9">
        <v>524.96</v>
      </c>
      <c r="L2854" s="9">
        <f>tbl_salesdata[[#This Row],[Units Sold]]*tbl_salesdata[[#This Row],[Unit Cost]]</f>
        <v>3300423.52</v>
      </c>
      <c r="M2854" s="9">
        <f>tbl_salesdata[[#This Row],[Units Sold]]*tbl_salesdata[[#This Row],[Unit Price]]</f>
        <v>4094157.27</v>
      </c>
      <c r="N2854" s="9">
        <f>tbl_salesdata[[#This Row],[Total Sales]]-tbl_salesdata[[#This Row],[Total Cost]]</f>
        <v>793733.75</v>
      </c>
      <c r="O2854">
        <f>tbl_salesdata[[#This Row],[Ship Date]]-tbl_salesdata[[#This Row],[Order Date]]</f>
        <v>11</v>
      </c>
      <c r="P2854">
        <f>WEEKDAY(tbl_salesdata[[#This Row],[Order Date]],2)</f>
        <v>1</v>
      </c>
      <c r="Q2854" t="str">
        <f>TEXT(tbl_salesdata[[#This Row],[Order Date]],"dddd")</f>
        <v>Monday</v>
      </c>
      <c r="R2854" t="str">
        <f>IF(tbl_salesdata[[#This Row],[Weekdaynum]]&gt;5,"Yes","No")</f>
        <v>No</v>
      </c>
    </row>
    <row r="2855" spans="1:18" hidden="1" x14ac:dyDescent="0.35">
      <c r="A2855">
        <v>636907756</v>
      </c>
      <c r="B2855" s="3">
        <v>42061</v>
      </c>
      <c r="C2855" s="3">
        <v>42069</v>
      </c>
      <c r="D2855" t="s">
        <v>215</v>
      </c>
      <c r="E2855" t="s">
        <v>21</v>
      </c>
      <c r="F2855" t="s">
        <v>68</v>
      </c>
      <c r="G2855" t="s">
        <v>14</v>
      </c>
      <c r="H2855" t="s">
        <v>19</v>
      </c>
      <c r="I2855" s="9">
        <v>4013</v>
      </c>
      <c r="J2855" s="9">
        <v>154.06</v>
      </c>
      <c r="K2855" s="9">
        <v>90.93</v>
      </c>
      <c r="L2855" s="9">
        <f>tbl_salesdata[[#This Row],[Units Sold]]*tbl_salesdata[[#This Row],[Unit Cost]]</f>
        <v>364902.09</v>
      </c>
      <c r="M2855" s="9">
        <f>tbl_salesdata[[#This Row],[Units Sold]]*tbl_salesdata[[#This Row],[Unit Price]]</f>
        <v>618242.78</v>
      </c>
      <c r="N2855" s="9">
        <f>tbl_salesdata[[#This Row],[Total Sales]]-tbl_salesdata[[#This Row],[Total Cost]]</f>
        <v>253340.69</v>
      </c>
      <c r="O2855">
        <f>tbl_salesdata[[#This Row],[Ship Date]]-tbl_salesdata[[#This Row],[Order Date]]</f>
        <v>8</v>
      </c>
      <c r="P2855">
        <f>WEEKDAY(tbl_salesdata[[#This Row],[Order Date]],2)</f>
        <v>4</v>
      </c>
      <c r="Q2855" t="str">
        <f>TEXT(tbl_salesdata[[#This Row],[Order Date]],"dddd")</f>
        <v>Thursday</v>
      </c>
      <c r="R2855" t="str">
        <f>IF(tbl_salesdata[[#This Row],[Weekdaynum]]&gt;5,"Yes","No")</f>
        <v>No</v>
      </c>
    </row>
    <row r="2856" spans="1:18" x14ac:dyDescent="0.35">
      <c r="A2856">
        <v>287758386</v>
      </c>
      <c r="B2856" s="3">
        <v>42413</v>
      </c>
      <c r="C2856" s="3">
        <v>42431</v>
      </c>
      <c r="D2856" t="s">
        <v>70</v>
      </c>
      <c r="E2856" t="s">
        <v>29</v>
      </c>
      <c r="F2856" t="s">
        <v>25</v>
      </c>
      <c r="G2856" t="s">
        <v>14</v>
      </c>
      <c r="H2856" t="s">
        <v>34</v>
      </c>
      <c r="I2856" s="9">
        <v>2956</v>
      </c>
      <c r="J2856" s="9">
        <v>205.7</v>
      </c>
      <c r="K2856" s="9">
        <v>117.11</v>
      </c>
      <c r="L2856" s="9">
        <f>tbl_salesdata[[#This Row],[Units Sold]]*tbl_salesdata[[#This Row],[Unit Cost]]</f>
        <v>346177.16</v>
      </c>
      <c r="M2856" s="9">
        <f>tbl_salesdata[[#This Row],[Units Sold]]*tbl_salesdata[[#This Row],[Unit Price]]</f>
        <v>608049.19999999995</v>
      </c>
      <c r="N2856" s="9">
        <f>tbl_salesdata[[#This Row],[Total Sales]]-tbl_salesdata[[#This Row],[Total Cost]]</f>
        <v>261872.03999999998</v>
      </c>
      <c r="O2856">
        <f>tbl_salesdata[[#This Row],[Ship Date]]-tbl_salesdata[[#This Row],[Order Date]]</f>
        <v>18</v>
      </c>
      <c r="P2856">
        <f>WEEKDAY(tbl_salesdata[[#This Row],[Order Date]],2)</f>
        <v>6</v>
      </c>
      <c r="Q2856" t="str">
        <f>TEXT(tbl_salesdata[[#This Row],[Order Date]],"dddd")</f>
        <v>Saturday</v>
      </c>
      <c r="R2856" t="str">
        <f>IF(tbl_salesdata[[#This Row],[Weekdaynum]]&gt;5,"Yes","No")</f>
        <v>Yes</v>
      </c>
    </row>
    <row r="2857" spans="1:18" hidden="1" x14ac:dyDescent="0.35">
      <c r="A2857">
        <v>739740645</v>
      </c>
      <c r="B2857" s="3">
        <v>44432</v>
      </c>
      <c r="C2857" s="3">
        <v>44433</v>
      </c>
      <c r="D2857" t="s">
        <v>133</v>
      </c>
      <c r="E2857" t="s">
        <v>38</v>
      </c>
      <c r="F2857" t="s">
        <v>17</v>
      </c>
      <c r="G2857" t="s">
        <v>14</v>
      </c>
      <c r="H2857" t="s">
        <v>26</v>
      </c>
      <c r="I2857" s="9">
        <v>4551</v>
      </c>
      <c r="J2857" s="9">
        <v>152.58000000000001</v>
      </c>
      <c r="K2857" s="9">
        <v>97.44</v>
      </c>
      <c r="L2857" s="9">
        <f>tbl_salesdata[[#This Row],[Units Sold]]*tbl_salesdata[[#This Row],[Unit Cost]]</f>
        <v>443449.44</v>
      </c>
      <c r="M2857" s="9">
        <f>tbl_salesdata[[#This Row],[Units Sold]]*tbl_salesdata[[#This Row],[Unit Price]]</f>
        <v>694391.58000000007</v>
      </c>
      <c r="N2857" s="9">
        <f>tbl_salesdata[[#This Row],[Total Sales]]-tbl_salesdata[[#This Row],[Total Cost]]</f>
        <v>250942.14000000007</v>
      </c>
      <c r="O2857">
        <f>tbl_salesdata[[#This Row],[Ship Date]]-tbl_salesdata[[#This Row],[Order Date]]</f>
        <v>1</v>
      </c>
      <c r="P2857">
        <f>WEEKDAY(tbl_salesdata[[#This Row],[Order Date]],2)</f>
        <v>2</v>
      </c>
      <c r="Q2857" t="str">
        <f>TEXT(tbl_salesdata[[#This Row],[Order Date]],"dddd")</f>
        <v>Tuesday</v>
      </c>
      <c r="R2857" t="str">
        <f>IF(tbl_salesdata[[#This Row],[Weekdaynum]]&gt;5,"Yes","No")</f>
        <v>No</v>
      </c>
    </row>
    <row r="2858" spans="1:18" x14ac:dyDescent="0.35">
      <c r="A2858">
        <v>819992768</v>
      </c>
      <c r="B2858" s="3">
        <v>44107</v>
      </c>
      <c r="C2858" s="3">
        <v>44121</v>
      </c>
      <c r="D2858" t="s">
        <v>41</v>
      </c>
      <c r="E2858" t="s">
        <v>29</v>
      </c>
      <c r="F2858" t="s">
        <v>25</v>
      </c>
      <c r="G2858" t="s">
        <v>14</v>
      </c>
      <c r="H2858" t="s">
        <v>34</v>
      </c>
      <c r="I2858" s="9">
        <v>2937</v>
      </c>
      <c r="J2858" s="9">
        <v>205.7</v>
      </c>
      <c r="K2858" s="9">
        <v>117.11</v>
      </c>
      <c r="L2858" s="9">
        <f>tbl_salesdata[[#This Row],[Units Sold]]*tbl_salesdata[[#This Row],[Unit Cost]]</f>
        <v>343952.07</v>
      </c>
      <c r="M2858" s="9">
        <f>tbl_salesdata[[#This Row],[Units Sold]]*tbl_salesdata[[#This Row],[Unit Price]]</f>
        <v>604140.9</v>
      </c>
      <c r="N2858" s="9">
        <f>tbl_salesdata[[#This Row],[Total Sales]]-tbl_salesdata[[#This Row],[Total Cost]]</f>
        <v>260188.83000000002</v>
      </c>
      <c r="O2858">
        <f>tbl_salesdata[[#This Row],[Ship Date]]-tbl_salesdata[[#This Row],[Order Date]]</f>
        <v>14</v>
      </c>
      <c r="P2858">
        <f>WEEKDAY(tbl_salesdata[[#This Row],[Order Date]],2)</f>
        <v>6</v>
      </c>
      <c r="Q2858" t="str">
        <f>TEXT(tbl_salesdata[[#This Row],[Order Date]],"dddd")</f>
        <v>Saturday</v>
      </c>
      <c r="R2858" t="str">
        <f>IF(tbl_salesdata[[#This Row],[Weekdaynum]]&gt;5,"Yes","No")</f>
        <v>Yes</v>
      </c>
    </row>
    <row r="2859" spans="1:18" hidden="1" x14ac:dyDescent="0.35">
      <c r="A2859">
        <v>566432178</v>
      </c>
      <c r="B2859" s="3">
        <v>42603</v>
      </c>
      <c r="C2859" s="3">
        <v>42605</v>
      </c>
      <c r="D2859" t="s">
        <v>200</v>
      </c>
      <c r="E2859" t="s">
        <v>24</v>
      </c>
      <c r="F2859" t="s">
        <v>68</v>
      </c>
      <c r="G2859" t="s">
        <v>14</v>
      </c>
      <c r="H2859" t="s">
        <v>34</v>
      </c>
      <c r="I2859" s="9">
        <v>8724</v>
      </c>
      <c r="J2859" s="9">
        <v>154.06</v>
      </c>
      <c r="K2859" s="9">
        <v>90.93</v>
      </c>
      <c r="L2859" s="9">
        <f>tbl_salesdata[[#This Row],[Units Sold]]*tbl_salesdata[[#This Row],[Unit Cost]]</f>
        <v>793273.32000000007</v>
      </c>
      <c r="M2859" s="9">
        <f>tbl_salesdata[[#This Row],[Units Sold]]*tbl_salesdata[[#This Row],[Unit Price]]</f>
        <v>1344019.44</v>
      </c>
      <c r="N2859" s="9">
        <f>tbl_salesdata[[#This Row],[Total Sales]]-tbl_salesdata[[#This Row],[Total Cost]]</f>
        <v>550746.11999999988</v>
      </c>
      <c r="O2859">
        <f>tbl_salesdata[[#This Row],[Ship Date]]-tbl_salesdata[[#This Row],[Order Date]]</f>
        <v>2</v>
      </c>
      <c r="P2859">
        <f>WEEKDAY(tbl_salesdata[[#This Row],[Order Date]],2)</f>
        <v>7</v>
      </c>
      <c r="Q2859" t="str">
        <f>TEXT(tbl_salesdata[[#This Row],[Order Date]],"dddd")</f>
        <v>Sunday</v>
      </c>
      <c r="R2859" t="str">
        <f>IF(tbl_salesdata[[#This Row],[Weekdaynum]]&gt;5,"Yes","No")</f>
        <v>Yes</v>
      </c>
    </row>
    <row r="2860" spans="1:18" hidden="1" x14ac:dyDescent="0.35">
      <c r="A2860">
        <v>553104817</v>
      </c>
      <c r="B2860" s="3">
        <v>43425</v>
      </c>
      <c r="C2860" s="3">
        <v>43442</v>
      </c>
      <c r="D2860" t="s">
        <v>190</v>
      </c>
      <c r="E2860" t="s">
        <v>38</v>
      </c>
      <c r="F2860" t="s">
        <v>13</v>
      </c>
      <c r="G2860" t="s">
        <v>14</v>
      </c>
      <c r="H2860" t="s">
        <v>34</v>
      </c>
      <c r="I2860" s="9">
        <v>1000</v>
      </c>
      <c r="J2860" s="9">
        <v>255.28</v>
      </c>
      <c r="K2860" s="9">
        <v>159.41999999999999</v>
      </c>
      <c r="L2860" s="9">
        <f>tbl_salesdata[[#This Row],[Units Sold]]*tbl_salesdata[[#This Row],[Unit Cost]]</f>
        <v>159420</v>
      </c>
      <c r="M2860" s="9">
        <f>tbl_salesdata[[#This Row],[Units Sold]]*tbl_salesdata[[#This Row],[Unit Price]]</f>
        <v>255280</v>
      </c>
      <c r="N2860" s="9">
        <f>tbl_salesdata[[#This Row],[Total Sales]]-tbl_salesdata[[#This Row],[Total Cost]]</f>
        <v>95860</v>
      </c>
      <c r="O2860">
        <f>tbl_salesdata[[#This Row],[Ship Date]]-tbl_salesdata[[#This Row],[Order Date]]</f>
        <v>17</v>
      </c>
      <c r="P2860">
        <f>WEEKDAY(tbl_salesdata[[#This Row],[Order Date]],2)</f>
        <v>3</v>
      </c>
      <c r="Q2860" t="str">
        <f>TEXT(tbl_salesdata[[#This Row],[Order Date]],"dddd")</f>
        <v>Wednesday</v>
      </c>
      <c r="R2860" t="str">
        <f>IF(tbl_salesdata[[#This Row],[Weekdaynum]]&gt;5,"Yes","No")</f>
        <v>No</v>
      </c>
    </row>
    <row r="2861" spans="1:18" hidden="1" x14ac:dyDescent="0.35">
      <c r="A2861">
        <v>823622977</v>
      </c>
      <c r="B2861" s="3">
        <v>43469</v>
      </c>
      <c r="C2861" s="3">
        <v>43490</v>
      </c>
      <c r="D2861" t="s">
        <v>154</v>
      </c>
      <c r="E2861" t="s">
        <v>12</v>
      </c>
      <c r="F2861" t="s">
        <v>33</v>
      </c>
      <c r="G2861" t="s">
        <v>18</v>
      </c>
      <c r="H2861" t="s">
        <v>19</v>
      </c>
      <c r="I2861" s="9">
        <v>7197</v>
      </c>
      <c r="J2861" s="9">
        <v>109.28</v>
      </c>
      <c r="K2861" s="9">
        <v>35.840000000000003</v>
      </c>
      <c r="L2861" s="9">
        <f>tbl_salesdata[[#This Row],[Units Sold]]*tbl_salesdata[[#This Row],[Unit Cost]]</f>
        <v>257940.48000000001</v>
      </c>
      <c r="M2861" s="9">
        <f>tbl_salesdata[[#This Row],[Units Sold]]*tbl_salesdata[[#This Row],[Unit Price]]</f>
        <v>786488.16</v>
      </c>
      <c r="N2861" s="9">
        <f>tbl_salesdata[[#This Row],[Total Sales]]-tbl_salesdata[[#This Row],[Total Cost]]</f>
        <v>528547.68000000005</v>
      </c>
      <c r="O2861">
        <f>tbl_salesdata[[#This Row],[Ship Date]]-tbl_salesdata[[#This Row],[Order Date]]</f>
        <v>21</v>
      </c>
      <c r="P2861">
        <f>WEEKDAY(tbl_salesdata[[#This Row],[Order Date]],2)</f>
        <v>5</v>
      </c>
      <c r="Q2861" t="str">
        <f>TEXT(tbl_salesdata[[#This Row],[Order Date]],"dddd")</f>
        <v>Friday</v>
      </c>
      <c r="R2861" t="str">
        <f>IF(tbl_salesdata[[#This Row],[Weekdaynum]]&gt;5,"Yes","No")</f>
        <v>No</v>
      </c>
    </row>
    <row r="2862" spans="1:18" x14ac:dyDescent="0.35">
      <c r="A2862">
        <v>276784074</v>
      </c>
      <c r="B2862" s="3">
        <v>42084</v>
      </c>
      <c r="C2862" s="3">
        <v>42099</v>
      </c>
      <c r="D2862" t="s">
        <v>184</v>
      </c>
      <c r="E2862" t="s">
        <v>21</v>
      </c>
      <c r="F2862" t="s">
        <v>33</v>
      </c>
      <c r="G2862" t="s">
        <v>14</v>
      </c>
      <c r="H2862" t="s">
        <v>19</v>
      </c>
      <c r="I2862" s="9">
        <v>5413</v>
      </c>
      <c r="J2862" s="9">
        <v>109.28</v>
      </c>
      <c r="K2862" s="9">
        <v>35.840000000000003</v>
      </c>
      <c r="L2862" s="9">
        <f>tbl_salesdata[[#This Row],[Units Sold]]*tbl_salesdata[[#This Row],[Unit Cost]]</f>
        <v>194001.92000000001</v>
      </c>
      <c r="M2862" s="9">
        <f>tbl_salesdata[[#This Row],[Units Sold]]*tbl_salesdata[[#This Row],[Unit Price]]</f>
        <v>591532.64</v>
      </c>
      <c r="N2862" s="9">
        <f>tbl_salesdata[[#This Row],[Total Sales]]-tbl_salesdata[[#This Row],[Total Cost]]</f>
        <v>397530.72</v>
      </c>
      <c r="O2862">
        <f>tbl_salesdata[[#This Row],[Ship Date]]-tbl_salesdata[[#This Row],[Order Date]]</f>
        <v>15</v>
      </c>
      <c r="P2862">
        <f>WEEKDAY(tbl_salesdata[[#This Row],[Order Date]],2)</f>
        <v>6</v>
      </c>
      <c r="Q2862" t="str">
        <f>TEXT(tbl_salesdata[[#This Row],[Order Date]],"dddd")</f>
        <v>Saturday</v>
      </c>
      <c r="R2862" t="str">
        <f>IF(tbl_salesdata[[#This Row],[Weekdaynum]]&gt;5,"Yes","No")</f>
        <v>Yes</v>
      </c>
    </row>
    <row r="2863" spans="1:18" hidden="1" x14ac:dyDescent="0.35">
      <c r="A2863">
        <v>642953670</v>
      </c>
      <c r="B2863" s="3">
        <v>42304</v>
      </c>
      <c r="C2863" s="3">
        <v>42316</v>
      </c>
      <c r="D2863" t="s">
        <v>91</v>
      </c>
      <c r="E2863" t="s">
        <v>21</v>
      </c>
      <c r="F2863" t="s">
        <v>22</v>
      </c>
      <c r="G2863" t="s">
        <v>18</v>
      </c>
      <c r="H2863" t="s">
        <v>15</v>
      </c>
      <c r="I2863" s="9">
        <v>3134</v>
      </c>
      <c r="J2863" s="9">
        <v>47.45</v>
      </c>
      <c r="K2863" s="9">
        <v>31.79</v>
      </c>
      <c r="L2863" s="9">
        <f>tbl_salesdata[[#This Row],[Units Sold]]*tbl_salesdata[[#This Row],[Unit Cost]]</f>
        <v>99629.86</v>
      </c>
      <c r="M2863" s="9">
        <f>tbl_salesdata[[#This Row],[Units Sold]]*tbl_salesdata[[#This Row],[Unit Price]]</f>
        <v>148708.30000000002</v>
      </c>
      <c r="N2863" s="9">
        <f>tbl_salesdata[[#This Row],[Total Sales]]-tbl_salesdata[[#This Row],[Total Cost]]</f>
        <v>49078.440000000017</v>
      </c>
      <c r="O2863">
        <f>tbl_salesdata[[#This Row],[Ship Date]]-tbl_salesdata[[#This Row],[Order Date]]</f>
        <v>12</v>
      </c>
      <c r="P2863">
        <f>WEEKDAY(tbl_salesdata[[#This Row],[Order Date]],2)</f>
        <v>2</v>
      </c>
      <c r="Q2863" t="str">
        <f>TEXT(tbl_salesdata[[#This Row],[Order Date]],"dddd")</f>
        <v>Tuesday</v>
      </c>
      <c r="R2863" t="str">
        <f>IF(tbl_salesdata[[#This Row],[Weekdaynum]]&gt;5,"Yes","No")</f>
        <v>No</v>
      </c>
    </row>
    <row r="2864" spans="1:18" hidden="1" x14ac:dyDescent="0.35">
      <c r="A2864">
        <v>930926358</v>
      </c>
      <c r="B2864" s="3">
        <v>43604</v>
      </c>
      <c r="C2864" s="3">
        <v>43617</v>
      </c>
      <c r="D2864" t="s">
        <v>191</v>
      </c>
      <c r="E2864" t="s">
        <v>24</v>
      </c>
      <c r="F2864" t="s">
        <v>22</v>
      </c>
      <c r="G2864" t="s">
        <v>14</v>
      </c>
      <c r="H2864" t="s">
        <v>15</v>
      </c>
      <c r="I2864" s="9">
        <v>651</v>
      </c>
      <c r="J2864" s="9">
        <v>47.45</v>
      </c>
      <c r="K2864" s="9">
        <v>31.79</v>
      </c>
      <c r="L2864" s="9">
        <f>tbl_salesdata[[#This Row],[Units Sold]]*tbl_salesdata[[#This Row],[Unit Cost]]</f>
        <v>20695.29</v>
      </c>
      <c r="M2864" s="9">
        <f>tbl_salesdata[[#This Row],[Units Sold]]*tbl_salesdata[[#This Row],[Unit Price]]</f>
        <v>30889.95</v>
      </c>
      <c r="N2864" s="9">
        <f>tbl_salesdata[[#This Row],[Total Sales]]-tbl_salesdata[[#This Row],[Total Cost]]</f>
        <v>10194.66</v>
      </c>
      <c r="O2864">
        <f>tbl_salesdata[[#This Row],[Ship Date]]-tbl_salesdata[[#This Row],[Order Date]]</f>
        <v>13</v>
      </c>
      <c r="P2864">
        <f>WEEKDAY(tbl_salesdata[[#This Row],[Order Date]],2)</f>
        <v>7</v>
      </c>
      <c r="Q2864" t="str">
        <f>TEXT(tbl_salesdata[[#This Row],[Order Date]],"dddd")</f>
        <v>Sunday</v>
      </c>
      <c r="R2864" t="str">
        <f>IF(tbl_salesdata[[#This Row],[Weekdaynum]]&gt;5,"Yes","No")</f>
        <v>Yes</v>
      </c>
    </row>
    <row r="2865" spans="1:18" hidden="1" x14ac:dyDescent="0.35">
      <c r="A2865">
        <v>281064879</v>
      </c>
      <c r="B2865" s="3">
        <v>44459</v>
      </c>
      <c r="C2865" s="3">
        <v>44470</v>
      </c>
      <c r="D2865" t="s">
        <v>83</v>
      </c>
      <c r="E2865" t="s">
        <v>38</v>
      </c>
      <c r="F2865" t="s">
        <v>68</v>
      </c>
      <c r="G2865" t="s">
        <v>18</v>
      </c>
      <c r="H2865" t="s">
        <v>26</v>
      </c>
      <c r="I2865" s="9">
        <v>2199</v>
      </c>
      <c r="J2865" s="9">
        <v>154.06</v>
      </c>
      <c r="K2865" s="9">
        <v>90.93</v>
      </c>
      <c r="L2865" s="9">
        <f>tbl_salesdata[[#This Row],[Units Sold]]*tbl_salesdata[[#This Row],[Unit Cost]]</f>
        <v>199955.07</v>
      </c>
      <c r="M2865" s="9">
        <f>tbl_salesdata[[#This Row],[Units Sold]]*tbl_salesdata[[#This Row],[Unit Price]]</f>
        <v>338777.94</v>
      </c>
      <c r="N2865" s="9">
        <f>tbl_salesdata[[#This Row],[Total Sales]]-tbl_salesdata[[#This Row],[Total Cost]]</f>
        <v>138822.87</v>
      </c>
      <c r="O2865">
        <f>tbl_salesdata[[#This Row],[Ship Date]]-tbl_salesdata[[#This Row],[Order Date]]</f>
        <v>11</v>
      </c>
      <c r="P2865">
        <f>WEEKDAY(tbl_salesdata[[#This Row],[Order Date]],2)</f>
        <v>1</v>
      </c>
      <c r="Q2865" t="str">
        <f>TEXT(tbl_salesdata[[#This Row],[Order Date]],"dddd")</f>
        <v>Monday</v>
      </c>
      <c r="R2865" t="str">
        <f>IF(tbl_salesdata[[#This Row],[Weekdaynum]]&gt;5,"Yes","No")</f>
        <v>No</v>
      </c>
    </row>
    <row r="2866" spans="1:18" x14ac:dyDescent="0.35">
      <c r="A2866">
        <v>499810397</v>
      </c>
      <c r="B2866" s="3">
        <v>42322</v>
      </c>
      <c r="C2866" s="3">
        <v>42330</v>
      </c>
      <c r="D2866" t="s">
        <v>70</v>
      </c>
      <c r="E2866" t="s">
        <v>29</v>
      </c>
      <c r="F2866" t="s">
        <v>17</v>
      </c>
      <c r="G2866" t="s">
        <v>14</v>
      </c>
      <c r="H2866" t="s">
        <v>15</v>
      </c>
      <c r="I2866" s="9">
        <v>3858</v>
      </c>
      <c r="J2866" s="9">
        <v>152.58000000000001</v>
      </c>
      <c r="K2866" s="9">
        <v>97.44</v>
      </c>
      <c r="L2866" s="9">
        <f>tbl_salesdata[[#This Row],[Units Sold]]*tbl_salesdata[[#This Row],[Unit Cost]]</f>
        <v>375923.52</v>
      </c>
      <c r="M2866" s="9">
        <f>tbl_salesdata[[#This Row],[Units Sold]]*tbl_salesdata[[#This Row],[Unit Price]]</f>
        <v>588653.64</v>
      </c>
      <c r="N2866" s="9">
        <f>tbl_salesdata[[#This Row],[Total Sales]]-tbl_salesdata[[#This Row],[Total Cost]]</f>
        <v>212730.12</v>
      </c>
      <c r="O2866">
        <f>tbl_salesdata[[#This Row],[Ship Date]]-tbl_salesdata[[#This Row],[Order Date]]</f>
        <v>8</v>
      </c>
      <c r="P2866">
        <f>WEEKDAY(tbl_salesdata[[#This Row],[Order Date]],2)</f>
        <v>6</v>
      </c>
      <c r="Q2866" t="str">
        <f>TEXT(tbl_salesdata[[#This Row],[Order Date]],"dddd")</f>
        <v>Saturday</v>
      </c>
      <c r="R2866" t="str">
        <f>IF(tbl_salesdata[[#This Row],[Weekdaynum]]&gt;5,"Yes","No")</f>
        <v>Yes</v>
      </c>
    </row>
    <row r="2867" spans="1:18" x14ac:dyDescent="0.35">
      <c r="A2867">
        <v>303331506</v>
      </c>
      <c r="B2867" s="3">
        <v>44023</v>
      </c>
      <c r="C2867" s="3">
        <v>44038</v>
      </c>
      <c r="D2867" t="s">
        <v>73</v>
      </c>
      <c r="E2867" t="s">
        <v>24</v>
      </c>
      <c r="F2867" t="s">
        <v>47</v>
      </c>
      <c r="G2867" t="s">
        <v>14</v>
      </c>
      <c r="H2867" t="s">
        <v>15</v>
      </c>
      <c r="I2867" s="9">
        <v>1388</v>
      </c>
      <c r="J2867" s="9">
        <v>421.89</v>
      </c>
      <c r="K2867" s="9">
        <v>364.69</v>
      </c>
      <c r="L2867" s="9">
        <f>tbl_salesdata[[#This Row],[Units Sold]]*tbl_salesdata[[#This Row],[Unit Cost]]</f>
        <v>506189.72</v>
      </c>
      <c r="M2867" s="9">
        <f>tbl_salesdata[[#This Row],[Units Sold]]*tbl_salesdata[[#This Row],[Unit Price]]</f>
        <v>585583.31999999995</v>
      </c>
      <c r="N2867" s="9">
        <f>tbl_salesdata[[#This Row],[Total Sales]]-tbl_salesdata[[#This Row],[Total Cost]]</f>
        <v>79393.599999999977</v>
      </c>
      <c r="O2867">
        <f>tbl_salesdata[[#This Row],[Ship Date]]-tbl_salesdata[[#This Row],[Order Date]]</f>
        <v>15</v>
      </c>
      <c r="P2867">
        <f>WEEKDAY(tbl_salesdata[[#This Row],[Order Date]],2)</f>
        <v>6</v>
      </c>
      <c r="Q2867" t="str">
        <f>TEXT(tbl_salesdata[[#This Row],[Order Date]],"dddd")</f>
        <v>Saturday</v>
      </c>
      <c r="R2867" t="str">
        <f>IF(tbl_salesdata[[#This Row],[Weekdaynum]]&gt;5,"Yes","No")</f>
        <v>Yes</v>
      </c>
    </row>
    <row r="2868" spans="1:18" hidden="1" x14ac:dyDescent="0.35">
      <c r="A2868">
        <v>309651219</v>
      </c>
      <c r="B2868" s="3">
        <v>42116</v>
      </c>
      <c r="C2868" s="3">
        <v>42133</v>
      </c>
      <c r="D2868" t="s">
        <v>65</v>
      </c>
      <c r="E2868" t="s">
        <v>32</v>
      </c>
      <c r="F2868" t="s">
        <v>17</v>
      </c>
      <c r="G2868" t="s">
        <v>18</v>
      </c>
      <c r="H2868" t="s">
        <v>34</v>
      </c>
      <c r="I2868" s="9">
        <v>1532</v>
      </c>
      <c r="J2868" s="9">
        <v>152.58000000000001</v>
      </c>
      <c r="K2868" s="9">
        <v>97.44</v>
      </c>
      <c r="L2868" s="9">
        <f>tbl_salesdata[[#This Row],[Units Sold]]*tbl_salesdata[[#This Row],[Unit Cost]]</f>
        <v>149278.07999999999</v>
      </c>
      <c r="M2868" s="9">
        <f>tbl_salesdata[[#This Row],[Units Sold]]*tbl_salesdata[[#This Row],[Unit Price]]</f>
        <v>233752.56000000003</v>
      </c>
      <c r="N2868" s="9">
        <f>tbl_salesdata[[#This Row],[Total Sales]]-tbl_salesdata[[#This Row],[Total Cost]]</f>
        <v>84474.48000000004</v>
      </c>
      <c r="O2868">
        <f>tbl_salesdata[[#This Row],[Ship Date]]-tbl_salesdata[[#This Row],[Order Date]]</f>
        <v>17</v>
      </c>
      <c r="P2868">
        <f>WEEKDAY(tbl_salesdata[[#This Row],[Order Date]],2)</f>
        <v>3</v>
      </c>
      <c r="Q2868" t="str">
        <f>TEXT(tbl_salesdata[[#This Row],[Order Date]],"dddd")</f>
        <v>Wednesday</v>
      </c>
      <c r="R2868" t="str">
        <f>IF(tbl_salesdata[[#This Row],[Weekdaynum]]&gt;5,"Yes","No")</f>
        <v>No</v>
      </c>
    </row>
    <row r="2869" spans="1:18" x14ac:dyDescent="0.35">
      <c r="A2869">
        <v>383833825</v>
      </c>
      <c r="B2869" s="3">
        <v>42833</v>
      </c>
      <c r="C2869" s="3">
        <v>42837</v>
      </c>
      <c r="D2869" t="s">
        <v>118</v>
      </c>
      <c r="E2869" t="s">
        <v>24</v>
      </c>
      <c r="F2869" t="s">
        <v>17</v>
      </c>
      <c r="G2869" t="s">
        <v>18</v>
      </c>
      <c r="H2869" t="s">
        <v>26</v>
      </c>
      <c r="I2869" s="9">
        <v>3813</v>
      </c>
      <c r="J2869" s="9">
        <v>152.58000000000001</v>
      </c>
      <c r="K2869" s="9">
        <v>97.44</v>
      </c>
      <c r="L2869" s="9">
        <f>tbl_salesdata[[#This Row],[Units Sold]]*tbl_salesdata[[#This Row],[Unit Cost]]</f>
        <v>371538.72</v>
      </c>
      <c r="M2869" s="9">
        <f>tbl_salesdata[[#This Row],[Units Sold]]*tbl_salesdata[[#This Row],[Unit Price]]</f>
        <v>581787.54</v>
      </c>
      <c r="N2869" s="9">
        <f>tbl_salesdata[[#This Row],[Total Sales]]-tbl_salesdata[[#This Row],[Total Cost]]</f>
        <v>210248.82000000007</v>
      </c>
      <c r="O2869">
        <f>tbl_salesdata[[#This Row],[Ship Date]]-tbl_salesdata[[#This Row],[Order Date]]</f>
        <v>4</v>
      </c>
      <c r="P2869">
        <f>WEEKDAY(tbl_salesdata[[#This Row],[Order Date]],2)</f>
        <v>6</v>
      </c>
      <c r="Q2869" t="str">
        <f>TEXT(tbl_salesdata[[#This Row],[Order Date]],"dddd")</f>
        <v>Saturday</v>
      </c>
      <c r="R2869" t="str">
        <f>IF(tbl_salesdata[[#This Row],[Weekdaynum]]&gt;5,"Yes","No")</f>
        <v>Yes</v>
      </c>
    </row>
    <row r="2870" spans="1:18" x14ac:dyDescent="0.35">
      <c r="A2870">
        <v>203544747</v>
      </c>
      <c r="B2870" s="3">
        <v>42539</v>
      </c>
      <c r="C2870" s="3">
        <v>42555</v>
      </c>
      <c r="D2870" t="s">
        <v>101</v>
      </c>
      <c r="E2870" t="s">
        <v>24</v>
      </c>
      <c r="F2870" t="s">
        <v>13</v>
      </c>
      <c r="G2870" t="s">
        <v>14</v>
      </c>
      <c r="H2870" t="s">
        <v>26</v>
      </c>
      <c r="I2870" s="9">
        <v>2269</v>
      </c>
      <c r="J2870" s="9">
        <v>255.28</v>
      </c>
      <c r="K2870" s="9">
        <v>159.41999999999999</v>
      </c>
      <c r="L2870" s="9">
        <f>tbl_salesdata[[#This Row],[Units Sold]]*tbl_salesdata[[#This Row],[Unit Cost]]</f>
        <v>361723.98</v>
      </c>
      <c r="M2870" s="9">
        <f>tbl_salesdata[[#This Row],[Units Sold]]*tbl_salesdata[[#This Row],[Unit Price]]</f>
        <v>579230.31999999995</v>
      </c>
      <c r="N2870" s="9">
        <f>tbl_salesdata[[#This Row],[Total Sales]]-tbl_salesdata[[#This Row],[Total Cost]]</f>
        <v>217506.33999999997</v>
      </c>
      <c r="O2870">
        <f>tbl_salesdata[[#This Row],[Ship Date]]-tbl_salesdata[[#This Row],[Order Date]]</f>
        <v>16</v>
      </c>
      <c r="P2870">
        <f>WEEKDAY(tbl_salesdata[[#This Row],[Order Date]],2)</f>
        <v>6</v>
      </c>
      <c r="Q2870" t="str">
        <f>TEXT(tbl_salesdata[[#This Row],[Order Date]],"dddd")</f>
        <v>Saturday</v>
      </c>
      <c r="R2870" t="str">
        <f>IF(tbl_salesdata[[#This Row],[Weekdaynum]]&gt;5,"Yes","No")</f>
        <v>Yes</v>
      </c>
    </row>
    <row r="2871" spans="1:18" hidden="1" x14ac:dyDescent="0.35">
      <c r="A2871">
        <v>449487864</v>
      </c>
      <c r="B2871" s="3">
        <v>44559</v>
      </c>
      <c r="C2871" s="3">
        <v>44576</v>
      </c>
      <c r="D2871" t="s">
        <v>171</v>
      </c>
      <c r="E2871" t="s">
        <v>12</v>
      </c>
      <c r="F2871" t="s">
        <v>76</v>
      </c>
      <c r="G2871" t="s">
        <v>18</v>
      </c>
      <c r="H2871" t="s">
        <v>19</v>
      </c>
      <c r="I2871" s="9">
        <v>2303</v>
      </c>
      <c r="J2871" s="9">
        <v>668.27</v>
      </c>
      <c r="K2871" s="9">
        <v>502.54</v>
      </c>
      <c r="L2871" s="9">
        <f>tbl_salesdata[[#This Row],[Units Sold]]*tbl_salesdata[[#This Row],[Unit Cost]]</f>
        <v>1157349.6200000001</v>
      </c>
      <c r="M2871" s="9">
        <f>tbl_salesdata[[#This Row],[Units Sold]]*tbl_salesdata[[#This Row],[Unit Price]]</f>
        <v>1539025.81</v>
      </c>
      <c r="N2871" s="9">
        <f>tbl_salesdata[[#This Row],[Total Sales]]-tbl_salesdata[[#This Row],[Total Cost]]</f>
        <v>381676.18999999994</v>
      </c>
      <c r="O2871">
        <f>tbl_salesdata[[#This Row],[Ship Date]]-tbl_salesdata[[#This Row],[Order Date]]</f>
        <v>17</v>
      </c>
      <c r="P2871">
        <f>WEEKDAY(tbl_salesdata[[#This Row],[Order Date]],2)</f>
        <v>3</v>
      </c>
      <c r="Q2871" t="str">
        <f>TEXT(tbl_salesdata[[#This Row],[Order Date]],"dddd")</f>
        <v>Wednesday</v>
      </c>
      <c r="R2871" t="str">
        <f>IF(tbl_salesdata[[#This Row],[Weekdaynum]]&gt;5,"Yes","No")</f>
        <v>No</v>
      </c>
    </row>
    <row r="2872" spans="1:18" hidden="1" x14ac:dyDescent="0.35">
      <c r="A2872">
        <v>742404401</v>
      </c>
      <c r="B2872" s="3">
        <v>43970</v>
      </c>
      <c r="C2872" s="3">
        <v>43983</v>
      </c>
      <c r="D2872" t="s">
        <v>131</v>
      </c>
      <c r="E2872" t="s">
        <v>32</v>
      </c>
      <c r="F2872" t="s">
        <v>13</v>
      </c>
      <c r="G2872" t="s">
        <v>14</v>
      </c>
      <c r="H2872" t="s">
        <v>26</v>
      </c>
      <c r="I2872" s="9">
        <v>2815</v>
      </c>
      <c r="J2872" s="9">
        <v>255.28</v>
      </c>
      <c r="K2872" s="9">
        <v>159.41999999999999</v>
      </c>
      <c r="L2872" s="9">
        <f>tbl_salesdata[[#This Row],[Units Sold]]*tbl_salesdata[[#This Row],[Unit Cost]]</f>
        <v>448767.3</v>
      </c>
      <c r="M2872" s="9">
        <f>tbl_salesdata[[#This Row],[Units Sold]]*tbl_salesdata[[#This Row],[Unit Price]]</f>
        <v>718613.2</v>
      </c>
      <c r="N2872" s="9">
        <f>tbl_salesdata[[#This Row],[Total Sales]]-tbl_salesdata[[#This Row],[Total Cost]]</f>
        <v>269845.89999999997</v>
      </c>
      <c r="O2872">
        <f>tbl_salesdata[[#This Row],[Ship Date]]-tbl_salesdata[[#This Row],[Order Date]]</f>
        <v>13</v>
      </c>
      <c r="P2872">
        <f>WEEKDAY(tbl_salesdata[[#This Row],[Order Date]],2)</f>
        <v>2</v>
      </c>
      <c r="Q2872" t="str">
        <f>TEXT(tbl_salesdata[[#This Row],[Order Date]],"dddd")</f>
        <v>Tuesday</v>
      </c>
      <c r="R2872" t="str">
        <f>IF(tbl_salesdata[[#This Row],[Weekdaynum]]&gt;5,"Yes","No")</f>
        <v>No</v>
      </c>
    </row>
    <row r="2873" spans="1:18" hidden="1" x14ac:dyDescent="0.35">
      <c r="A2873">
        <v>129127395</v>
      </c>
      <c r="B2873" s="3">
        <v>43632</v>
      </c>
      <c r="C2873" s="3">
        <v>43645</v>
      </c>
      <c r="D2873" t="s">
        <v>102</v>
      </c>
      <c r="E2873" t="s">
        <v>21</v>
      </c>
      <c r="F2873" t="s">
        <v>40</v>
      </c>
      <c r="G2873" t="s">
        <v>14</v>
      </c>
      <c r="H2873" t="s">
        <v>26</v>
      </c>
      <c r="I2873" s="9">
        <v>520</v>
      </c>
      <c r="J2873" s="9">
        <v>651.21</v>
      </c>
      <c r="K2873" s="9">
        <v>524.96</v>
      </c>
      <c r="L2873" s="9">
        <f>tbl_salesdata[[#This Row],[Units Sold]]*tbl_salesdata[[#This Row],[Unit Cost]]</f>
        <v>272979.20000000001</v>
      </c>
      <c r="M2873" s="9">
        <f>tbl_salesdata[[#This Row],[Units Sold]]*tbl_salesdata[[#This Row],[Unit Price]]</f>
        <v>338629.2</v>
      </c>
      <c r="N2873" s="9">
        <f>tbl_salesdata[[#This Row],[Total Sales]]-tbl_salesdata[[#This Row],[Total Cost]]</f>
        <v>65650</v>
      </c>
      <c r="O2873">
        <f>tbl_salesdata[[#This Row],[Ship Date]]-tbl_salesdata[[#This Row],[Order Date]]</f>
        <v>13</v>
      </c>
      <c r="P2873">
        <f>WEEKDAY(tbl_salesdata[[#This Row],[Order Date]],2)</f>
        <v>7</v>
      </c>
      <c r="Q2873" t="str">
        <f>TEXT(tbl_salesdata[[#This Row],[Order Date]],"dddd")</f>
        <v>Sunday</v>
      </c>
      <c r="R2873" t="str">
        <f>IF(tbl_salesdata[[#This Row],[Weekdaynum]]&gt;5,"Yes","No")</f>
        <v>Yes</v>
      </c>
    </row>
    <row r="2874" spans="1:18" hidden="1" x14ac:dyDescent="0.35">
      <c r="A2874">
        <v>392518174</v>
      </c>
      <c r="B2874" s="3">
        <v>44372</v>
      </c>
      <c r="C2874" s="3">
        <v>44373</v>
      </c>
      <c r="D2874" t="s">
        <v>103</v>
      </c>
      <c r="E2874" t="s">
        <v>21</v>
      </c>
      <c r="F2874" t="s">
        <v>68</v>
      </c>
      <c r="G2874" t="s">
        <v>18</v>
      </c>
      <c r="H2874" t="s">
        <v>15</v>
      </c>
      <c r="I2874" s="9">
        <v>3705</v>
      </c>
      <c r="J2874" s="9">
        <v>154.06</v>
      </c>
      <c r="K2874" s="9">
        <v>90.93</v>
      </c>
      <c r="L2874" s="9">
        <f>tbl_salesdata[[#This Row],[Units Sold]]*tbl_salesdata[[#This Row],[Unit Cost]]</f>
        <v>336895.65</v>
      </c>
      <c r="M2874" s="9">
        <f>tbl_salesdata[[#This Row],[Units Sold]]*tbl_salesdata[[#This Row],[Unit Price]]</f>
        <v>570792.30000000005</v>
      </c>
      <c r="N2874" s="9">
        <f>tbl_salesdata[[#This Row],[Total Sales]]-tbl_salesdata[[#This Row],[Total Cost]]</f>
        <v>233896.65000000002</v>
      </c>
      <c r="O2874">
        <f>tbl_salesdata[[#This Row],[Ship Date]]-tbl_salesdata[[#This Row],[Order Date]]</f>
        <v>1</v>
      </c>
      <c r="P2874">
        <f>WEEKDAY(tbl_salesdata[[#This Row],[Order Date]],2)</f>
        <v>5</v>
      </c>
      <c r="Q2874" t="str">
        <f>TEXT(tbl_salesdata[[#This Row],[Order Date]],"dddd")</f>
        <v>Friday</v>
      </c>
      <c r="R2874" t="str">
        <f>IF(tbl_salesdata[[#This Row],[Weekdaynum]]&gt;5,"Yes","No")</f>
        <v>No</v>
      </c>
    </row>
    <row r="2875" spans="1:18" x14ac:dyDescent="0.35">
      <c r="A2875">
        <v>705193793</v>
      </c>
      <c r="B2875" s="3">
        <v>42455</v>
      </c>
      <c r="C2875" s="3">
        <v>42466</v>
      </c>
      <c r="D2875" t="s">
        <v>197</v>
      </c>
      <c r="E2875" t="s">
        <v>38</v>
      </c>
      <c r="F2875" t="s">
        <v>47</v>
      </c>
      <c r="G2875" t="s">
        <v>18</v>
      </c>
      <c r="H2875" t="s">
        <v>15</v>
      </c>
      <c r="I2875" s="9">
        <v>1369</v>
      </c>
      <c r="J2875" s="9">
        <v>421.89</v>
      </c>
      <c r="K2875" s="9">
        <v>364.69</v>
      </c>
      <c r="L2875" s="9">
        <f>tbl_salesdata[[#This Row],[Units Sold]]*tbl_salesdata[[#This Row],[Unit Cost]]</f>
        <v>499260.61</v>
      </c>
      <c r="M2875" s="9">
        <f>tbl_salesdata[[#This Row],[Units Sold]]*tbl_salesdata[[#This Row],[Unit Price]]</f>
        <v>577567.41</v>
      </c>
      <c r="N2875" s="9">
        <f>tbl_salesdata[[#This Row],[Total Sales]]-tbl_salesdata[[#This Row],[Total Cost]]</f>
        <v>78306.800000000047</v>
      </c>
      <c r="O2875">
        <f>tbl_salesdata[[#This Row],[Ship Date]]-tbl_salesdata[[#This Row],[Order Date]]</f>
        <v>11</v>
      </c>
      <c r="P2875">
        <f>WEEKDAY(tbl_salesdata[[#This Row],[Order Date]],2)</f>
        <v>6</v>
      </c>
      <c r="Q2875" t="str">
        <f>TEXT(tbl_salesdata[[#This Row],[Order Date]],"dddd")</f>
        <v>Saturday</v>
      </c>
      <c r="R2875" t="str">
        <f>IF(tbl_salesdata[[#This Row],[Weekdaynum]]&gt;5,"Yes","No")</f>
        <v>Yes</v>
      </c>
    </row>
    <row r="2876" spans="1:18" hidden="1" x14ac:dyDescent="0.35">
      <c r="A2876">
        <v>682310903</v>
      </c>
      <c r="B2876" s="3">
        <v>44368</v>
      </c>
      <c r="C2876" s="3">
        <v>44381</v>
      </c>
      <c r="D2876" t="s">
        <v>61</v>
      </c>
      <c r="E2876" t="s">
        <v>12</v>
      </c>
      <c r="F2876" t="s">
        <v>30</v>
      </c>
      <c r="G2876" t="s">
        <v>18</v>
      </c>
      <c r="H2876" t="s">
        <v>26</v>
      </c>
      <c r="I2876" s="9">
        <v>9813</v>
      </c>
      <c r="J2876" s="9">
        <v>81.73</v>
      </c>
      <c r="K2876" s="9">
        <v>56.67</v>
      </c>
      <c r="L2876" s="9">
        <f>tbl_salesdata[[#This Row],[Units Sold]]*tbl_salesdata[[#This Row],[Unit Cost]]</f>
        <v>556102.71</v>
      </c>
      <c r="M2876" s="9">
        <f>tbl_salesdata[[#This Row],[Units Sold]]*tbl_salesdata[[#This Row],[Unit Price]]</f>
        <v>802016.49</v>
      </c>
      <c r="N2876" s="9">
        <f>tbl_salesdata[[#This Row],[Total Sales]]-tbl_salesdata[[#This Row],[Total Cost]]</f>
        <v>245913.78000000003</v>
      </c>
      <c r="O2876">
        <f>tbl_salesdata[[#This Row],[Ship Date]]-tbl_salesdata[[#This Row],[Order Date]]</f>
        <v>13</v>
      </c>
      <c r="P2876">
        <f>WEEKDAY(tbl_salesdata[[#This Row],[Order Date]],2)</f>
        <v>1</v>
      </c>
      <c r="Q2876" t="str">
        <f>TEXT(tbl_salesdata[[#This Row],[Order Date]],"dddd")</f>
        <v>Monday</v>
      </c>
      <c r="R2876" t="str">
        <f>IF(tbl_salesdata[[#This Row],[Weekdaynum]]&gt;5,"Yes","No")</f>
        <v>No</v>
      </c>
    </row>
    <row r="2877" spans="1:18" hidden="1" x14ac:dyDescent="0.35">
      <c r="A2877">
        <v>125998008</v>
      </c>
      <c r="B2877" s="3">
        <v>42029</v>
      </c>
      <c r="C2877" s="3">
        <v>42033</v>
      </c>
      <c r="D2877" t="s">
        <v>166</v>
      </c>
      <c r="E2877" t="s">
        <v>38</v>
      </c>
      <c r="F2877" t="s">
        <v>40</v>
      </c>
      <c r="G2877" t="s">
        <v>14</v>
      </c>
      <c r="H2877" t="s">
        <v>19</v>
      </c>
      <c r="I2877" s="9">
        <v>4465</v>
      </c>
      <c r="J2877" s="9">
        <v>651.21</v>
      </c>
      <c r="K2877" s="9">
        <v>524.96</v>
      </c>
      <c r="L2877" s="9">
        <f>tbl_salesdata[[#This Row],[Units Sold]]*tbl_salesdata[[#This Row],[Unit Cost]]</f>
        <v>2343946.4000000004</v>
      </c>
      <c r="M2877" s="9">
        <f>tbl_salesdata[[#This Row],[Units Sold]]*tbl_salesdata[[#This Row],[Unit Price]]</f>
        <v>2907652.6500000004</v>
      </c>
      <c r="N2877" s="9">
        <f>tbl_salesdata[[#This Row],[Total Sales]]-tbl_salesdata[[#This Row],[Total Cost]]</f>
        <v>563706.25</v>
      </c>
      <c r="O2877">
        <f>tbl_salesdata[[#This Row],[Ship Date]]-tbl_salesdata[[#This Row],[Order Date]]</f>
        <v>4</v>
      </c>
      <c r="P2877">
        <f>WEEKDAY(tbl_salesdata[[#This Row],[Order Date]],2)</f>
        <v>7</v>
      </c>
      <c r="Q2877" t="str">
        <f>TEXT(tbl_salesdata[[#This Row],[Order Date]],"dddd")</f>
        <v>Sunday</v>
      </c>
      <c r="R2877" t="str">
        <f>IF(tbl_salesdata[[#This Row],[Weekdaynum]]&gt;5,"Yes","No")</f>
        <v>Yes</v>
      </c>
    </row>
    <row r="2878" spans="1:18" x14ac:dyDescent="0.35">
      <c r="A2878">
        <v>977368056</v>
      </c>
      <c r="B2878" s="3">
        <v>44268</v>
      </c>
      <c r="C2878" s="3">
        <v>44288</v>
      </c>
      <c r="D2878" t="s">
        <v>209</v>
      </c>
      <c r="E2878" t="s">
        <v>32</v>
      </c>
      <c r="F2878" t="s">
        <v>17</v>
      </c>
      <c r="G2878" t="s">
        <v>18</v>
      </c>
      <c r="H2878" t="s">
        <v>15</v>
      </c>
      <c r="I2878" s="9">
        <v>3782</v>
      </c>
      <c r="J2878" s="9">
        <v>152.58000000000001</v>
      </c>
      <c r="K2878" s="9">
        <v>97.44</v>
      </c>
      <c r="L2878" s="9">
        <f>tbl_salesdata[[#This Row],[Units Sold]]*tbl_salesdata[[#This Row],[Unit Cost]]</f>
        <v>368518.08</v>
      </c>
      <c r="M2878" s="9">
        <f>tbl_salesdata[[#This Row],[Units Sold]]*tbl_salesdata[[#This Row],[Unit Price]]</f>
        <v>577057.56000000006</v>
      </c>
      <c r="N2878" s="9">
        <f>tbl_salesdata[[#This Row],[Total Sales]]-tbl_salesdata[[#This Row],[Total Cost]]</f>
        <v>208539.48000000004</v>
      </c>
      <c r="O2878">
        <f>tbl_salesdata[[#This Row],[Ship Date]]-tbl_salesdata[[#This Row],[Order Date]]</f>
        <v>20</v>
      </c>
      <c r="P2878">
        <f>WEEKDAY(tbl_salesdata[[#This Row],[Order Date]],2)</f>
        <v>6</v>
      </c>
      <c r="Q2878" t="str">
        <f>TEXT(tbl_salesdata[[#This Row],[Order Date]],"dddd")</f>
        <v>Saturday</v>
      </c>
      <c r="R2878" t="str">
        <f>IF(tbl_salesdata[[#This Row],[Weekdaynum]]&gt;5,"Yes","No")</f>
        <v>Yes</v>
      </c>
    </row>
    <row r="2879" spans="1:18" hidden="1" x14ac:dyDescent="0.35">
      <c r="A2879">
        <v>281510341</v>
      </c>
      <c r="B2879" s="3">
        <v>43518</v>
      </c>
      <c r="C2879" s="3">
        <v>43523</v>
      </c>
      <c r="D2879" t="s">
        <v>78</v>
      </c>
      <c r="E2879" t="s">
        <v>24</v>
      </c>
      <c r="F2879" t="s">
        <v>47</v>
      </c>
      <c r="G2879" t="s">
        <v>14</v>
      </c>
      <c r="H2879" t="s">
        <v>15</v>
      </c>
      <c r="I2879" s="9">
        <v>4020</v>
      </c>
      <c r="J2879" s="9">
        <v>421.89</v>
      </c>
      <c r="K2879" s="9">
        <v>364.69</v>
      </c>
      <c r="L2879" s="9">
        <f>tbl_salesdata[[#This Row],[Units Sold]]*tbl_salesdata[[#This Row],[Unit Cost]]</f>
        <v>1466053.8</v>
      </c>
      <c r="M2879" s="9">
        <f>tbl_salesdata[[#This Row],[Units Sold]]*tbl_salesdata[[#This Row],[Unit Price]]</f>
        <v>1695997.8</v>
      </c>
      <c r="N2879" s="9">
        <f>tbl_salesdata[[#This Row],[Total Sales]]-tbl_salesdata[[#This Row],[Total Cost]]</f>
        <v>229944</v>
      </c>
      <c r="O2879">
        <f>tbl_salesdata[[#This Row],[Ship Date]]-tbl_salesdata[[#This Row],[Order Date]]</f>
        <v>5</v>
      </c>
      <c r="P2879">
        <f>WEEKDAY(tbl_salesdata[[#This Row],[Order Date]],2)</f>
        <v>5</v>
      </c>
      <c r="Q2879" t="str">
        <f>TEXT(tbl_salesdata[[#This Row],[Order Date]],"dddd")</f>
        <v>Friday</v>
      </c>
      <c r="R2879" t="str">
        <f>IF(tbl_salesdata[[#This Row],[Weekdaynum]]&gt;5,"Yes","No")</f>
        <v>No</v>
      </c>
    </row>
    <row r="2880" spans="1:18" hidden="1" x14ac:dyDescent="0.35">
      <c r="A2880">
        <v>382495725</v>
      </c>
      <c r="B2880" s="3">
        <v>44511</v>
      </c>
      <c r="C2880" s="3">
        <v>44530</v>
      </c>
      <c r="D2880" t="s">
        <v>130</v>
      </c>
      <c r="E2880" t="s">
        <v>29</v>
      </c>
      <c r="F2880" t="s">
        <v>33</v>
      </c>
      <c r="G2880" t="s">
        <v>18</v>
      </c>
      <c r="H2880" t="s">
        <v>26</v>
      </c>
      <c r="I2880" s="9">
        <v>7840</v>
      </c>
      <c r="J2880" s="9">
        <v>109.28</v>
      </c>
      <c r="K2880" s="9">
        <v>35.840000000000003</v>
      </c>
      <c r="L2880" s="9">
        <f>tbl_salesdata[[#This Row],[Units Sold]]*tbl_salesdata[[#This Row],[Unit Cost]]</f>
        <v>280985.60000000003</v>
      </c>
      <c r="M2880" s="9">
        <f>tbl_salesdata[[#This Row],[Units Sold]]*tbl_salesdata[[#This Row],[Unit Price]]</f>
        <v>856755.19999999995</v>
      </c>
      <c r="N2880" s="9">
        <f>tbl_salesdata[[#This Row],[Total Sales]]-tbl_salesdata[[#This Row],[Total Cost]]</f>
        <v>575769.59999999986</v>
      </c>
      <c r="O2880">
        <f>tbl_salesdata[[#This Row],[Ship Date]]-tbl_salesdata[[#This Row],[Order Date]]</f>
        <v>19</v>
      </c>
      <c r="P2880">
        <f>WEEKDAY(tbl_salesdata[[#This Row],[Order Date]],2)</f>
        <v>4</v>
      </c>
      <c r="Q2880" t="str">
        <f>TEXT(tbl_salesdata[[#This Row],[Order Date]],"dddd")</f>
        <v>Thursday</v>
      </c>
      <c r="R2880" t="str">
        <f>IF(tbl_salesdata[[#This Row],[Weekdaynum]]&gt;5,"Yes","No")</f>
        <v>No</v>
      </c>
    </row>
    <row r="2881" spans="1:18" hidden="1" x14ac:dyDescent="0.35">
      <c r="A2881">
        <v>508928191</v>
      </c>
      <c r="B2881" s="3">
        <v>44262</v>
      </c>
      <c r="C2881" s="3">
        <v>44279</v>
      </c>
      <c r="D2881" t="s">
        <v>70</v>
      </c>
      <c r="E2881" t="s">
        <v>29</v>
      </c>
      <c r="F2881" t="s">
        <v>13</v>
      </c>
      <c r="G2881" t="s">
        <v>14</v>
      </c>
      <c r="H2881" t="s">
        <v>26</v>
      </c>
      <c r="I2881" s="9">
        <v>2016</v>
      </c>
      <c r="J2881" s="9">
        <v>255.28</v>
      </c>
      <c r="K2881" s="9">
        <v>159.41999999999999</v>
      </c>
      <c r="L2881" s="9">
        <f>tbl_salesdata[[#This Row],[Units Sold]]*tbl_salesdata[[#This Row],[Unit Cost]]</f>
        <v>321390.71999999997</v>
      </c>
      <c r="M2881" s="9">
        <f>tbl_salesdata[[#This Row],[Units Sold]]*tbl_salesdata[[#This Row],[Unit Price]]</f>
        <v>514644.47999999998</v>
      </c>
      <c r="N2881" s="9">
        <f>tbl_salesdata[[#This Row],[Total Sales]]-tbl_salesdata[[#This Row],[Total Cost]]</f>
        <v>193253.76000000001</v>
      </c>
      <c r="O2881">
        <f>tbl_salesdata[[#This Row],[Ship Date]]-tbl_salesdata[[#This Row],[Order Date]]</f>
        <v>17</v>
      </c>
      <c r="P2881">
        <f>WEEKDAY(tbl_salesdata[[#This Row],[Order Date]],2)</f>
        <v>7</v>
      </c>
      <c r="Q2881" t="str">
        <f>TEXT(tbl_salesdata[[#This Row],[Order Date]],"dddd")</f>
        <v>Sunday</v>
      </c>
      <c r="R2881" t="str">
        <f>IF(tbl_salesdata[[#This Row],[Weekdaynum]]&gt;5,"Yes","No")</f>
        <v>Yes</v>
      </c>
    </row>
    <row r="2882" spans="1:18" hidden="1" x14ac:dyDescent="0.35">
      <c r="A2882">
        <v>306169068</v>
      </c>
      <c r="B2882" s="3">
        <v>42324</v>
      </c>
      <c r="C2882" s="3">
        <v>42328</v>
      </c>
      <c r="D2882" t="s">
        <v>118</v>
      </c>
      <c r="E2882" t="s">
        <v>24</v>
      </c>
      <c r="F2882" t="s">
        <v>17</v>
      </c>
      <c r="G2882" t="s">
        <v>14</v>
      </c>
      <c r="H2882" t="s">
        <v>15</v>
      </c>
      <c r="I2882" s="9">
        <v>1086</v>
      </c>
      <c r="J2882" s="9">
        <v>152.58000000000001</v>
      </c>
      <c r="K2882" s="9">
        <v>97.44</v>
      </c>
      <c r="L2882" s="9">
        <f>tbl_salesdata[[#This Row],[Units Sold]]*tbl_salesdata[[#This Row],[Unit Cost]]</f>
        <v>105819.84</v>
      </c>
      <c r="M2882" s="9">
        <f>tbl_salesdata[[#This Row],[Units Sold]]*tbl_salesdata[[#This Row],[Unit Price]]</f>
        <v>165701.88</v>
      </c>
      <c r="N2882" s="9">
        <f>tbl_salesdata[[#This Row],[Total Sales]]-tbl_salesdata[[#This Row],[Total Cost]]</f>
        <v>59882.040000000008</v>
      </c>
      <c r="O2882">
        <f>tbl_salesdata[[#This Row],[Ship Date]]-tbl_salesdata[[#This Row],[Order Date]]</f>
        <v>4</v>
      </c>
      <c r="P2882">
        <f>WEEKDAY(tbl_salesdata[[#This Row],[Order Date]],2)</f>
        <v>1</v>
      </c>
      <c r="Q2882" t="str">
        <f>TEXT(tbl_salesdata[[#This Row],[Order Date]],"dddd")</f>
        <v>Monday</v>
      </c>
      <c r="R2882" t="str">
        <f>IF(tbl_salesdata[[#This Row],[Weekdaynum]]&gt;5,"Yes","No")</f>
        <v>No</v>
      </c>
    </row>
    <row r="2883" spans="1:18" hidden="1" x14ac:dyDescent="0.35">
      <c r="A2883">
        <v>389892184</v>
      </c>
      <c r="B2883" s="3">
        <v>44147</v>
      </c>
      <c r="C2883" s="3">
        <v>44165</v>
      </c>
      <c r="D2883" t="s">
        <v>16</v>
      </c>
      <c r="E2883" t="s">
        <v>12</v>
      </c>
      <c r="F2883" t="s">
        <v>56</v>
      </c>
      <c r="G2883" t="s">
        <v>14</v>
      </c>
      <c r="H2883" t="s">
        <v>15</v>
      </c>
      <c r="I2883" s="9">
        <v>6616</v>
      </c>
      <c r="J2883" s="9">
        <v>9.33</v>
      </c>
      <c r="K2883" s="9">
        <v>6.92</v>
      </c>
      <c r="L2883" s="9">
        <f>tbl_salesdata[[#This Row],[Units Sold]]*tbl_salesdata[[#This Row],[Unit Cost]]</f>
        <v>45782.720000000001</v>
      </c>
      <c r="M2883" s="9">
        <f>tbl_salesdata[[#This Row],[Units Sold]]*tbl_salesdata[[#This Row],[Unit Price]]</f>
        <v>61727.28</v>
      </c>
      <c r="N2883" s="9">
        <f>tbl_salesdata[[#This Row],[Total Sales]]-tbl_salesdata[[#This Row],[Total Cost]]</f>
        <v>15944.559999999998</v>
      </c>
      <c r="O2883">
        <f>tbl_salesdata[[#This Row],[Ship Date]]-tbl_salesdata[[#This Row],[Order Date]]</f>
        <v>18</v>
      </c>
      <c r="P2883">
        <f>WEEKDAY(tbl_salesdata[[#This Row],[Order Date]],2)</f>
        <v>4</v>
      </c>
      <c r="Q2883" t="str">
        <f>TEXT(tbl_salesdata[[#This Row],[Order Date]],"dddd")</f>
        <v>Thursday</v>
      </c>
      <c r="R2883" t="str">
        <f>IF(tbl_salesdata[[#This Row],[Weekdaynum]]&gt;5,"Yes","No")</f>
        <v>No</v>
      </c>
    </row>
    <row r="2884" spans="1:18" hidden="1" x14ac:dyDescent="0.35">
      <c r="A2884">
        <v>996083867</v>
      </c>
      <c r="B2884" s="3">
        <v>44140</v>
      </c>
      <c r="C2884" s="3">
        <v>44146</v>
      </c>
      <c r="D2884" t="s">
        <v>36</v>
      </c>
      <c r="E2884" t="s">
        <v>29</v>
      </c>
      <c r="F2884" t="s">
        <v>17</v>
      </c>
      <c r="G2884" t="s">
        <v>18</v>
      </c>
      <c r="H2884" t="s">
        <v>34</v>
      </c>
      <c r="I2884" s="9">
        <v>2206</v>
      </c>
      <c r="J2884" s="9">
        <v>152.58000000000001</v>
      </c>
      <c r="K2884" s="9">
        <v>97.44</v>
      </c>
      <c r="L2884" s="9">
        <f>tbl_salesdata[[#This Row],[Units Sold]]*tbl_salesdata[[#This Row],[Unit Cost]]</f>
        <v>214952.63999999998</v>
      </c>
      <c r="M2884" s="9">
        <f>tbl_salesdata[[#This Row],[Units Sold]]*tbl_salesdata[[#This Row],[Unit Price]]</f>
        <v>336591.48000000004</v>
      </c>
      <c r="N2884" s="9">
        <f>tbl_salesdata[[#This Row],[Total Sales]]-tbl_salesdata[[#This Row],[Total Cost]]</f>
        <v>121638.84000000005</v>
      </c>
      <c r="O2884">
        <f>tbl_salesdata[[#This Row],[Ship Date]]-tbl_salesdata[[#This Row],[Order Date]]</f>
        <v>6</v>
      </c>
      <c r="P2884">
        <f>WEEKDAY(tbl_salesdata[[#This Row],[Order Date]],2)</f>
        <v>4</v>
      </c>
      <c r="Q2884" t="str">
        <f>TEXT(tbl_salesdata[[#This Row],[Order Date]],"dddd")</f>
        <v>Thursday</v>
      </c>
      <c r="R2884" t="str">
        <f>IF(tbl_salesdata[[#This Row],[Weekdaynum]]&gt;5,"Yes","No")</f>
        <v>No</v>
      </c>
    </row>
    <row r="2885" spans="1:18" hidden="1" x14ac:dyDescent="0.35">
      <c r="A2885">
        <v>631042945</v>
      </c>
      <c r="B2885" s="3">
        <v>42452</v>
      </c>
      <c r="C2885" s="3">
        <v>42457</v>
      </c>
      <c r="D2885" t="s">
        <v>82</v>
      </c>
      <c r="E2885" t="s">
        <v>32</v>
      </c>
      <c r="F2885" t="s">
        <v>68</v>
      </c>
      <c r="G2885" t="s">
        <v>18</v>
      </c>
      <c r="H2885" t="s">
        <v>19</v>
      </c>
      <c r="I2885" s="9">
        <v>8485</v>
      </c>
      <c r="J2885" s="9">
        <v>154.06</v>
      </c>
      <c r="K2885" s="9">
        <v>90.93</v>
      </c>
      <c r="L2885" s="9">
        <f>tbl_salesdata[[#This Row],[Units Sold]]*tbl_salesdata[[#This Row],[Unit Cost]]</f>
        <v>771541.05</v>
      </c>
      <c r="M2885" s="9">
        <f>tbl_salesdata[[#This Row],[Units Sold]]*tbl_salesdata[[#This Row],[Unit Price]]</f>
        <v>1307199.1000000001</v>
      </c>
      <c r="N2885" s="9">
        <f>tbl_salesdata[[#This Row],[Total Sales]]-tbl_salesdata[[#This Row],[Total Cost]]</f>
        <v>535658.05000000005</v>
      </c>
      <c r="O2885">
        <f>tbl_salesdata[[#This Row],[Ship Date]]-tbl_salesdata[[#This Row],[Order Date]]</f>
        <v>5</v>
      </c>
      <c r="P2885">
        <f>WEEKDAY(tbl_salesdata[[#This Row],[Order Date]],2)</f>
        <v>3</v>
      </c>
      <c r="Q2885" t="str">
        <f>TEXT(tbl_salesdata[[#This Row],[Order Date]],"dddd")</f>
        <v>Wednesday</v>
      </c>
      <c r="R2885" t="str">
        <f>IF(tbl_salesdata[[#This Row],[Weekdaynum]]&gt;5,"Yes","No")</f>
        <v>No</v>
      </c>
    </row>
    <row r="2886" spans="1:18" hidden="1" x14ac:dyDescent="0.35">
      <c r="A2886">
        <v>121380746</v>
      </c>
      <c r="B2886" s="3">
        <v>42695</v>
      </c>
      <c r="C2886" s="3">
        <v>42711</v>
      </c>
      <c r="D2886" t="s">
        <v>117</v>
      </c>
      <c r="E2886" t="s">
        <v>21</v>
      </c>
      <c r="F2886" t="s">
        <v>56</v>
      </c>
      <c r="G2886" t="s">
        <v>14</v>
      </c>
      <c r="H2886" t="s">
        <v>19</v>
      </c>
      <c r="I2886" s="9">
        <v>8115</v>
      </c>
      <c r="J2886" s="9">
        <v>9.33</v>
      </c>
      <c r="K2886" s="9">
        <v>6.92</v>
      </c>
      <c r="L2886" s="9">
        <f>tbl_salesdata[[#This Row],[Units Sold]]*tbl_salesdata[[#This Row],[Unit Cost]]</f>
        <v>56155.8</v>
      </c>
      <c r="M2886" s="9">
        <f>tbl_salesdata[[#This Row],[Units Sold]]*tbl_salesdata[[#This Row],[Unit Price]]</f>
        <v>75712.95</v>
      </c>
      <c r="N2886" s="9">
        <f>tbl_salesdata[[#This Row],[Total Sales]]-tbl_salesdata[[#This Row],[Total Cost]]</f>
        <v>19557.149999999994</v>
      </c>
      <c r="O2886">
        <f>tbl_salesdata[[#This Row],[Ship Date]]-tbl_salesdata[[#This Row],[Order Date]]</f>
        <v>16</v>
      </c>
      <c r="P2886">
        <f>WEEKDAY(tbl_salesdata[[#This Row],[Order Date]],2)</f>
        <v>1</v>
      </c>
      <c r="Q2886" t="str">
        <f>TEXT(tbl_salesdata[[#This Row],[Order Date]],"dddd")</f>
        <v>Monday</v>
      </c>
      <c r="R2886" t="str">
        <f>IF(tbl_salesdata[[#This Row],[Weekdaynum]]&gt;5,"Yes","No")</f>
        <v>No</v>
      </c>
    </row>
    <row r="2887" spans="1:18" hidden="1" x14ac:dyDescent="0.35">
      <c r="A2887">
        <v>364021098</v>
      </c>
      <c r="B2887" s="3">
        <v>43682</v>
      </c>
      <c r="C2887" s="3">
        <v>43703</v>
      </c>
      <c r="D2887" t="s">
        <v>142</v>
      </c>
      <c r="E2887" t="s">
        <v>29</v>
      </c>
      <c r="F2887" t="s">
        <v>13</v>
      </c>
      <c r="G2887" t="s">
        <v>18</v>
      </c>
      <c r="H2887" t="s">
        <v>15</v>
      </c>
      <c r="I2887" s="9">
        <v>787</v>
      </c>
      <c r="J2887" s="9">
        <v>255.28</v>
      </c>
      <c r="K2887" s="9">
        <v>159.41999999999999</v>
      </c>
      <c r="L2887" s="9">
        <f>tbl_salesdata[[#This Row],[Units Sold]]*tbl_salesdata[[#This Row],[Unit Cost]]</f>
        <v>125463.54</v>
      </c>
      <c r="M2887" s="9">
        <f>tbl_salesdata[[#This Row],[Units Sold]]*tbl_salesdata[[#This Row],[Unit Price]]</f>
        <v>200905.36000000002</v>
      </c>
      <c r="N2887" s="9">
        <f>tbl_salesdata[[#This Row],[Total Sales]]-tbl_salesdata[[#This Row],[Total Cost]]</f>
        <v>75441.820000000022</v>
      </c>
      <c r="O2887">
        <f>tbl_salesdata[[#This Row],[Ship Date]]-tbl_salesdata[[#This Row],[Order Date]]</f>
        <v>21</v>
      </c>
      <c r="P2887">
        <f>WEEKDAY(tbl_salesdata[[#This Row],[Order Date]],2)</f>
        <v>1</v>
      </c>
      <c r="Q2887" t="str">
        <f>TEXT(tbl_salesdata[[#This Row],[Order Date]],"dddd")</f>
        <v>Monday</v>
      </c>
      <c r="R2887" t="str">
        <f>IF(tbl_salesdata[[#This Row],[Weekdaynum]]&gt;5,"Yes","No")</f>
        <v>No</v>
      </c>
    </row>
    <row r="2888" spans="1:18" hidden="1" x14ac:dyDescent="0.35">
      <c r="A2888">
        <v>976200330</v>
      </c>
      <c r="B2888" s="3">
        <v>43727</v>
      </c>
      <c r="C2888" s="3">
        <v>43745</v>
      </c>
      <c r="D2888" t="s">
        <v>90</v>
      </c>
      <c r="E2888" t="s">
        <v>38</v>
      </c>
      <c r="F2888" t="s">
        <v>13</v>
      </c>
      <c r="G2888" t="s">
        <v>14</v>
      </c>
      <c r="H2888" t="s">
        <v>15</v>
      </c>
      <c r="I2888" s="9">
        <v>8226</v>
      </c>
      <c r="J2888" s="9">
        <v>255.28</v>
      </c>
      <c r="K2888" s="9">
        <v>159.41999999999999</v>
      </c>
      <c r="L2888" s="9">
        <f>tbl_salesdata[[#This Row],[Units Sold]]*tbl_salesdata[[#This Row],[Unit Cost]]</f>
        <v>1311388.92</v>
      </c>
      <c r="M2888" s="9">
        <f>tbl_salesdata[[#This Row],[Units Sold]]*tbl_salesdata[[#This Row],[Unit Price]]</f>
        <v>2099933.2799999998</v>
      </c>
      <c r="N2888" s="9">
        <f>tbl_salesdata[[#This Row],[Total Sales]]-tbl_salesdata[[#This Row],[Total Cost]]</f>
        <v>788544.35999999987</v>
      </c>
      <c r="O2888">
        <f>tbl_salesdata[[#This Row],[Ship Date]]-tbl_salesdata[[#This Row],[Order Date]]</f>
        <v>18</v>
      </c>
      <c r="P2888">
        <f>WEEKDAY(tbl_salesdata[[#This Row],[Order Date]],2)</f>
        <v>4</v>
      </c>
      <c r="Q2888" t="str">
        <f>TEXT(tbl_salesdata[[#This Row],[Order Date]],"dddd")</f>
        <v>Thursday</v>
      </c>
      <c r="R2888" t="str">
        <f>IF(tbl_salesdata[[#This Row],[Weekdaynum]]&gt;5,"Yes","No")</f>
        <v>No</v>
      </c>
    </row>
    <row r="2889" spans="1:18" hidden="1" x14ac:dyDescent="0.35">
      <c r="A2889">
        <v>745467269</v>
      </c>
      <c r="B2889" s="3">
        <v>43228</v>
      </c>
      <c r="C2889" s="3">
        <v>43244</v>
      </c>
      <c r="D2889" t="s">
        <v>95</v>
      </c>
      <c r="E2889" t="s">
        <v>21</v>
      </c>
      <c r="F2889" t="s">
        <v>33</v>
      </c>
      <c r="G2889" t="s">
        <v>18</v>
      </c>
      <c r="H2889" t="s">
        <v>15</v>
      </c>
      <c r="I2889" s="9">
        <v>9186</v>
      </c>
      <c r="J2889" s="9">
        <v>109.28</v>
      </c>
      <c r="K2889" s="9">
        <v>35.840000000000003</v>
      </c>
      <c r="L2889" s="9">
        <f>tbl_salesdata[[#This Row],[Units Sold]]*tbl_salesdata[[#This Row],[Unit Cost]]</f>
        <v>329226.24000000005</v>
      </c>
      <c r="M2889" s="9">
        <f>tbl_salesdata[[#This Row],[Units Sold]]*tbl_salesdata[[#This Row],[Unit Price]]</f>
        <v>1003846.08</v>
      </c>
      <c r="N2889" s="9">
        <f>tbl_salesdata[[#This Row],[Total Sales]]-tbl_salesdata[[#This Row],[Total Cost]]</f>
        <v>674619.83999999985</v>
      </c>
      <c r="O2889">
        <f>tbl_salesdata[[#This Row],[Ship Date]]-tbl_salesdata[[#This Row],[Order Date]]</f>
        <v>16</v>
      </c>
      <c r="P2889">
        <f>WEEKDAY(tbl_salesdata[[#This Row],[Order Date]],2)</f>
        <v>2</v>
      </c>
      <c r="Q2889" t="str">
        <f>TEXT(tbl_salesdata[[#This Row],[Order Date]],"dddd")</f>
        <v>Tuesday</v>
      </c>
      <c r="R2889" t="str">
        <f>IF(tbl_salesdata[[#This Row],[Weekdaynum]]&gt;5,"Yes","No")</f>
        <v>No</v>
      </c>
    </row>
    <row r="2890" spans="1:18" hidden="1" x14ac:dyDescent="0.35">
      <c r="A2890">
        <v>779683244</v>
      </c>
      <c r="B2890" s="3">
        <v>43702</v>
      </c>
      <c r="C2890" s="3">
        <v>43712</v>
      </c>
      <c r="D2890" t="s">
        <v>106</v>
      </c>
      <c r="E2890" t="s">
        <v>38</v>
      </c>
      <c r="F2890" t="s">
        <v>56</v>
      </c>
      <c r="G2890" t="s">
        <v>18</v>
      </c>
      <c r="H2890" t="s">
        <v>15</v>
      </c>
      <c r="I2890" s="9">
        <v>4453</v>
      </c>
      <c r="J2890" s="9">
        <v>9.33</v>
      </c>
      <c r="K2890" s="9">
        <v>6.92</v>
      </c>
      <c r="L2890" s="9">
        <f>tbl_salesdata[[#This Row],[Units Sold]]*tbl_salesdata[[#This Row],[Unit Cost]]</f>
        <v>30814.76</v>
      </c>
      <c r="M2890" s="9">
        <f>tbl_salesdata[[#This Row],[Units Sold]]*tbl_salesdata[[#This Row],[Unit Price]]</f>
        <v>41546.49</v>
      </c>
      <c r="N2890" s="9">
        <f>tbl_salesdata[[#This Row],[Total Sales]]-tbl_salesdata[[#This Row],[Total Cost]]</f>
        <v>10731.73</v>
      </c>
      <c r="O2890">
        <f>tbl_salesdata[[#This Row],[Ship Date]]-tbl_salesdata[[#This Row],[Order Date]]</f>
        <v>10</v>
      </c>
      <c r="P2890">
        <f>WEEKDAY(tbl_salesdata[[#This Row],[Order Date]],2)</f>
        <v>7</v>
      </c>
      <c r="Q2890" t="str">
        <f>TEXT(tbl_salesdata[[#This Row],[Order Date]],"dddd")</f>
        <v>Sunday</v>
      </c>
      <c r="R2890" t="str">
        <f>IF(tbl_salesdata[[#This Row],[Weekdaynum]]&gt;5,"Yes","No")</f>
        <v>Yes</v>
      </c>
    </row>
    <row r="2891" spans="1:18" hidden="1" x14ac:dyDescent="0.35">
      <c r="A2891">
        <v>457022082</v>
      </c>
      <c r="B2891" s="3">
        <v>43327</v>
      </c>
      <c r="C2891" s="3">
        <v>43345</v>
      </c>
      <c r="D2891" t="s">
        <v>41</v>
      </c>
      <c r="E2891" t="s">
        <v>29</v>
      </c>
      <c r="F2891" t="s">
        <v>17</v>
      </c>
      <c r="G2891" t="s">
        <v>14</v>
      </c>
      <c r="H2891" t="s">
        <v>19</v>
      </c>
      <c r="I2891" s="9">
        <v>1845</v>
      </c>
      <c r="J2891" s="9">
        <v>152.58000000000001</v>
      </c>
      <c r="K2891" s="9">
        <v>97.44</v>
      </c>
      <c r="L2891" s="9">
        <f>tbl_salesdata[[#This Row],[Units Sold]]*tbl_salesdata[[#This Row],[Unit Cost]]</f>
        <v>179776.8</v>
      </c>
      <c r="M2891" s="9">
        <f>tbl_salesdata[[#This Row],[Units Sold]]*tbl_salesdata[[#This Row],[Unit Price]]</f>
        <v>281510.10000000003</v>
      </c>
      <c r="N2891" s="9">
        <f>tbl_salesdata[[#This Row],[Total Sales]]-tbl_salesdata[[#This Row],[Total Cost]]</f>
        <v>101733.30000000005</v>
      </c>
      <c r="O2891">
        <f>tbl_salesdata[[#This Row],[Ship Date]]-tbl_salesdata[[#This Row],[Order Date]]</f>
        <v>18</v>
      </c>
      <c r="P2891">
        <f>WEEKDAY(tbl_salesdata[[#This Row],[Order Date]],2)</f>
        <v>3</v>
      </c>
      <c r="Q2891" t="str">
        <f>TEXT(tbl_salesdata[[#This Row],[Order Date]],"dddd")</f>
        <v>Wednesday</v>
      </c>
      <c r="R2891" t="str">
        <f>IF(tbl_salesdata[[#This Row],[Weekdaynum]]&gt;5,"Yes","No")</f>
        <v>No</v>
      </c>
    </row>
    <row r="2892" spans="1:18" hidden="1" x14ac:dyDescent="0.35">
      <c r="A2892">
        <v>575970113</v>
      </c>
      <c r="B2892" s="3">
        <v>43742</v>
      </c>
      <c r="C2892" s="3">
        <v>43746</v>
      </c>
      <c r="D2892" t="s">
        <v>66</v>
      </c>
      <c r="E2892" t="s">
        <v>38</v>
      </c>
      <c r="F2892" t="s">
        <v>47</v>
      </c>
      <c r="G2892" t="s">
        <v>18</v>
      </c>
      <c r="H2892" t="s">
        <v>15</v>
      </c>
      <c r="I2892" s="9">
        <v>1211</v>
      </c>
      <c r="J2892" s="9">
        <v>421.89</v>
      </c>
      <c r="K2892" s="9">
        <v>364.69</v>
      </c>
      <c r="L2892" s="9">
        <f>tbl_salesdata[[#This Row],[Units Sold]]*tbl_salesdata[[#This Row],[Unit Cost]]</f>
        <v>441639.59</v>
      </c>
      <c r="M2892" s="9">
        <f>tbl_salesdata[[#This Row],[Units Sold]]*tbl_salesdata[[#This Row],[Unit Price]]</f>
        <v>510908.79</v>
      </c>
      <c r="N2892" s="9">
        <f>tbl_salesdata[[#This Row],[Total Sales]]-tbl_salesdata[[#This Row],[Total Cost]]</f>
        <v>69269.199999999953</v>
      </c>
      <c r="O2892">
        <f>tbl_salesdata[[#This Row],[Ship Date]]-tbl_salesdata[[#This Row],[Order Date]]</f>
        <v>4</v>
      </c>
      <c r="P2892">
        <f>WEEKDAY(tbl_salesdata[[#This Row],[Order Date]],2)</f>
        <v>5</v>
      </c>
      <c r="Q2892" t="str">
        <f>TEXT(tbl_salesdata[[#This Row],[Order Date]],"dddd")</f>
        <v>Friday</v>
      </c>
      <c r="R2892" t="str">
        <f>IF(tbl_salesdata[[#This Row],[Weekdaynum]]&gt;5,"Yes","No")</f>
        <v>No</v>
      </c>
    </row>
    <row r="2893" spans="1:18" hidden="1" x14ac:dyDescent="0.35">
      <c r="A2893">
        <v>205326163</v>
      </c>
      <c r="B2893" s="3">
        <v>43984</v>
      </c>
      <c r="C2893" s="3">
        <v>44002</v>
      </c>
      <c r="D2893" t="s">
        <v>180</v>
      </c>
      <c r="E2893" t="s">
        <v>24</v>
      </c>
      <c r="F2893" t="s">
        <v>68</v>
      </c>
      <c r="G2893" t="s">
        <v>14</v>
      </c>
      <c r="H2893" t="s">
        <v>34</v>
      </c>
      <c r="I2893" s="9">
        <v>9429</v>
      </c>
      <c r="J2893" s="9">
        <v>154.06</v>
      </c>
      <c r="K2893" s="9">
        <v>90.93</v>
      </c>
      <c r="L2893" s="9">
        <f>tbl_salesdata[[#This Row],[Units Sold]]*tbl_salesdata[[#This Row],[Unit Cost]]</f>
        <v>857378.97000000009</v>
      </c>
      <c r="M2893" s="9">
        <f>tbl_salesdata[[#This Row],[Units Sold]]*tbl_salesdata[[#This Row],[Unit Price]]</f>
        <v>1452631.74</v>
      </c>
      <c r="N2893" s="9">
        <f>tbl_salesdata[[#This Row],[Total Sales]]-tbl_salesdata[[#This Row],[Total Cost]]</f>
        <v>595252.7699999999</v>
      </c>
      <c r="O2893">
        <f>tbl_salesdata[[#This Row],[Ship Date]]-tbl_salesdata[[#This Row],[Order Date]]</f>
        <v>18</v>
      </c>
      <c r="P2893">
        <f>WEEKDAY(tbl_salesdata[[#This Row],[Order Date]],2)</f>
        <v>2</v>
      </c>
      <c r="Q2893" t="str">
        <f>TEXT(tbl_salesdata[[#This Row],[Order Date]],"dddd")</f>
        <v>Tuesday</v>
      </c>
      <c r="R2893" t="str">
        <f>IF(tbl_salesdata[[#This Row],[Weekdaynum]]&gt;5,"Yes","No")</f>
        <v>No</v>
      </c>
    </row>
    <row r="2894" spans="1:18" x14ac:dyDescent="0.35">
      <c r="A2894">
        <v>306256616</v>
      </c>
      <c r="B2894" s="3">
        <v>44149</v>
      </c>
      <c r="C2894" s="3">
        <v>44150</v>
      </c>
      <c r="D2894" t="s">
        <v>178</v>
      </c>
      <c r="E2894" t="s">
        <v>21</v>
      </c>
      <c r="F2894" t="s">
        <v>30</v>
      </c>
      <c r="G2894" t="s">
        <v>18</v>
      </c>
      <c r="H2894" t="s">
        <v>26</v>
      </c>
      <c r="I2894" s="9">
        <v>6993</v>
      </c>
      <c r="J2894" s="9">
        <v>81.73</v>
      </c>
      <c r="K2894" s="9">
        <v>56.67</v>
      </c>
      <c r="L2894" s="9">
        <f>tbl_salesdata[[#This Row],[Units Sold]]*tbl_salesdata[[#This Row],[Unit Cost]]</f>
        <v>396293.31</v>
      </c>
      <c r="M2894" s="9">
        <f>tbl_salesdata[[#This Row],[Units Sold]]*tbl_salesdata[[#This Row],[Unit Price]]</f>
        <v>571537.89</v>
      </c>
      <c r="N2894" s="9">
        <f>tbl_salesdata[[#This Row],[Total Sales]]-tbl_salesdata[[#This Row],[Total Cost]]</f>
        <v>175244.58000000002</v>
      </c>
      <c r="O2894">
        <f>tbl_salesdata[[#This Row],[Ship Date]]-tbl_salesdata[[#This Row],[Order Date]]</f>
        <v>1</v>
      </c>
      <c r="P2894">
        <f>WEEKDAY(tbl_salesdata[[#This Row],[Order Date]],2)</f>
        <v>6</v>
      </c>
      <c r="Q2894" t="str">
        <f>TEXT(tbl_salesdata[[#This Row],[Order Date]],"dddd")</f>
        <v>Saturday</v>
      </c>
      <c r="R2894" t="str">
        <f>IF(tbl_salesdata[[#This Row],[Weekdaynum]]&gt;5,"Yes","No")</f>
        <v>Yes</v>
      </c>
    </row>
    <row r="2895" spans="1:18" hidden="1" x14ac:dyDescent="0.35">
      <c r="A2895">
        <v>922020137</v>
      </c>
      <c r="B2895" s="3">
        <v>42090</v>
      </c>
      <c r="C2895" s="3">
        <v>42107</v>
      </c>
      <c r="D2895" t="s">
        <v>119</v>
      </c>
      <c r="E2895" t="s">
        <v>24</v>
      </c>
      <c r="F2895" t="s">
        <v>13</v>
      </c>
      <c r="G2895" t="s">
        <v>18</v>
      </c>
      <c r="H2895" t="s">
        <v>19</v>
      </c>
      <c r="I2895" s="9">
        <v>5103</v>
      </c>
      <c r="J2895" s="9">
        <v>255.28</v>
      </c>
      <c r="K2895" s="9">
        <v>159.41999999999999</v>
      </c>
      <c r="L2895" s="9">
        <f>tbl_salesdata[[#This Row],[Units Sold]]*tbl_salesdata[[#This Row],[Unit Cost]]</f>
        <v>813520.25999999989</v>
      </c>
      <c r="M2895" s="9">
        <f>tbl_salesdata[[#This Row],[Units Sold]]*tbl_salesdata[[#This Row],[Unit Price]]</f>
        <v>1302693.8400000001</v>
      </c>
      <c r="N2895" s="9">
        <f>tbl_salesdata[[#This Row],[Total Sales]]-tbl_salesdata[[#This Row],[Total Cost]]</f>
        <v>489173.58000000019</v>
      </c>
      <c r="O2895">
        <f>tbl_salesdata[[#This Row],[Ship Date]]-tbl_salesdata[[#This Row],[Order Date]]</f>
        <v>17</v>
      </c>
      <c r="P2895">
        <f>WEEKDAY(tbl_salesdata[[#This Row],[Order Date]],2)</f>
        <v>5</v>
      </c>
      <c r="Q2895" t="str">
        <f>TEXT(tbl_salesdata[[#This Row],[Order Date]],"dddd")</f>
        <v>Friday</v>
      </c>
      <c r="R2895" t="str">
        <f>IF(tbl_salesdata[[#This Row],[Weekdaynum]]&gt;5,"Yes","No")</f>
        <v>No</v>
      </c>
    </row>
    <row r="2896" spans="1:18" hidden="1" x14ac:dyDescent="0.35">
      <c r="A2896">
        <v>948518216</v>
      </c>
      <c r="B2896" s="3">
        <v>43928</v>
      </c>
      <c r="C2896" s="3">
        <v>43942</v>
      </c>
      <c r="D2896" t="s">
        <v>49</v>
      </c>
      <c r="E2896" t="s">
        <v>21</v>
      </c>
      <c r="F2896" t="s">
        <v>47</v>
      </c>
      <c r="G2896" t="s">
        <v>18</v>
      </c>
      <c r="H2896" t="s">
        <v>34</v>
      </c>
      <c r="I2896" s="9">
        <v>6473</v>
      </c>
      <c r="J2896" s="9">
        <v>421.89</v>
      </c>
      <c r="K2896" s="9">
        <v>364.69</v>
      </c>
      <c r="L2896" s="9">
        <f>tbl_salesdata[[#This Row],[Units Sold]]*tbl_salesdata[[#This Row],[Unit Cost]]</f>
        <v>2360638.37</v>
      </c>
      <c r="M2896" s="9">
        <f>tbl_salesdata[[#This Row],[Units Sold]]*tbl_salesdata[[#This Row],[Unit Price]]</f>
        <v>2730893.9699999997</v>
      </c>
      <c r="N2896" s="9">
        <f>tbl_salesdata[[#This Row],[Total Sales]]-tbl_salesdata[[#This Row],[Total Cost]]</f>
        <v>370255.59999999963</v>
      </c>
      <c r="O2896">
        <f>tbl_salesdata[[#This Row],[Ship Date]]-tbl_salesdata[[#This Row],[Order Date]]</f>
        <v>14</v>
      </c>
      <c r="P2896">
        <f>WEEKDAY(tbl_salesdata[[#This Row],[Order Date]],2)</f>
        <v>2</v>
      </c>
      <c r="Q2896" t="str">
        <f>TEXT(tbl_salesdata[[#This Row],[Order Date]],"dddd")</f>
        <v>Tuesday</v>
      </c>
      <c r="R2896" t="str">
        <f>IF(tbl_salesdata[[#This Row],[Weekdaynum]]&gt;5,"Yes","No")</f>
        <v>No</v>
      </c>
    </row>
    <row r="2897" spans="1:18" hidden="1" x14ac:dyDescent="0.35">
      <c r="A2897">
        <v>163744628</v>
      </c>
      <c r="B2897" s="3">
        <v>42842</v>
      </c>
      <c r="C2897" s="3">
        <v>42859</v>
      </c>
      <c r="D2897" t="s">
        <v>77</v>
      </c>
      <c r="E2897" t="s">
        <v>21</v>
      </c>
      <c r="F2897" t="s">
        <v>40</v>
      </c>
      <c r="G2897" t="s">
        <v>18</v>
      </c>
      <c r="H2897" t="s">
        <v>26</v>
      </c>
      <c r="I2897" s="9">
        <v>4529</v>
      </c>
      <c r="J2897" s="9">
        <v>651.21</v>
      </c>
      <c r="K2897" s="9">
        <v>524.96</v>
      </c>
      <c r="L2897" s="9">
        <f>tbl_salesdata[[#This Row],[Units Sold]]*tbl_salesdata[[#This Row],[Unit Cost]]</f>
        <v>2377543.8400000003</v>
      </c>
      <c r="M2897" s="9">
        <f>tbl_salesdata[[#This Row],[Units Sold]]*tbl_salesdata[[#This Row],[Unit Price]]</f>
        <v>2949330.0900000003</v>
      </c>
      <c r="N2897" s="9">
        <f>tbl_salesdata[[#This Row],[Total Sales]]-tbl_salesdata[[#This Row],[Total Cost]]</f>
        <v>571786.25</v>
      </c>
      <c r="O2897">
        <f>tbl_salesdata[[#This Row],[Ship Date]]-tbl_salesdata[[#This Row],[Order Date]]</f>
        <v>17</v>
      </c>
      <c r="P2897">
        <f>WEEKDAY(tbl_salesdata[[#This Row],[Order Date]],2)</f>
        <v>1</v>
      </c>
      <c r="Q2897" t="str">
        <f>TEXT(tbl_salesdata[[#This Row],[Order Date]],"dddd")</f>
        <v>Monday</v>
      </c>
      <c r="R2897" t="str">
        <f>IF(tbl_salesdata[[#This Row],[Weekdaynum]]&gt;5,"Yes","No")</f>
        <v>No</v>
      </c>
    </row>
    <row r="2898" spans="1:18" hidden="1" x14ac:dyDescent="0.35">
      <c r="A2898">
        <v>238060700</v>
      </c>
      <c r="B2898" s="3">
        <v>43199</v>
      </c>
      <c r="C2898" s="3">
        <v>43218</v>
      </c>
      <c r="D2898" t="s">
        <v>142</v>
      </c>
      <c r="E2898" t="s">
        <v>29</v>
      </c>
      <c r="F2898" t="s">
        <v>56</v>
      </c>
      <c r="G2898" t="s">
        <v>18</v>
      </c>
      <c r="H2898" t="s">
        <v>26</v>
      </c>
      <c r="I2898" s="9">
        <v>6306</v>
      </c>
      <c r="J2898" s="9">
        <v>9.33</v>
      </c>
      <c r="K2898" s="9">
        <v>6.92</v>
      </c>
      <c r="L2898" s="9">
        <f>tbl_salesdata[[#This Row],[Units Sold]]*tbl_salesdata[[#This Row],[Unit Cost]]</f>
        <v>43637.52</v>
      </c>
      <c r="M2898" s="9">
        <f>tbl_salesdata[[#This Row],[Units Sold]]*tbl_salesdata[[#This Row],[Unit Price]]</f>
        <v>58834.98</v>
      </c>
      <c r="N2898" s="9">
        <f>tbl_salesdata[[#This Row],[Total Sales]]-tbl_salesdata[[#This Row],[Total Cost]]</f>
        <v>15197.460000000006</v>
      </c>
      <c r="O2898">
        <f>tbl_salesdata[[#This Row],[Ship Date]]-tbl_salesdata[[#This Row],[Order Date]]</f>
        <v>19</v>
      </c>
      <c r="P2898">
        <f>WEEKDAY(tbl_salesdata[[#This Row],[Order Date]],2)</f>
        <v>1</v>
      </c>
      <c r="Q2898" t="str">
        <f>TEXT(tbl_salesdata[[#This Row],[Order Date]],"dddd")</f>
        <v>Monday</v>
      </c>
      <c r="R2898" t="str">
        <f>IF(tbl_salesdata[[#This Row],[Weekdaynum]]&gt;5,"Yes","No")</f>
        <v>No</v>
      </c>
    </row>
    <row r="2899" spans="1:18" x14ac:dyDescent="0.35">
      <c r="A2899">
        <v>741964948</v>
      </c>
      <c r="B2899" s="3">
        <v>44240</v>
      </c>
      <c r="C2899" s="3">
        <v>44247</v>
      </c>
      <c r="D2899" t="s">
        <v>100</v>
      </c>
      <c r="E2899" t="s">
        <v>21</v>
      </c>
      <c r="F2899" t="s">
        <v>25</v>
      </c>
      <c r="G2899" t="s">
        <v>18</v>
      </c>
      <c r="H2899" t="s">
        <v>19</v>
      </c>
      <c r="I2899" s="9">
        <v>2771</v>
      </c>
      <c r="J2899" s="9">
        <v>205.7</v>
      </c>
      <c r="K2899" s="9">
        <v>117.11</v>
      </c>
      <c r="L2899" s="9">
        <f>tbl_salesdata[[#This Row],[Units Sold]]*tbl_salesdata[[#This Row],[Unit Cost]]</f>
        <v>324511.81</v>
      </c>
      <c r="M2899" s="9">
        <f>tbl_salesdata[[#This Row],[Units Sold]]*tbl_salesdata[[#This Row],[Unit Price]]</f>
        <v>569994.69999999995</v>
      </c>
      <c r="N2899" s="9">
        <f>tbl_salesdata[[#This Row],[Total Sales]]-tbl_salesdata[[#This Row],[Total Cost]]</f>
        <v>245482.88999999996</v>
      </c>
      <c r="O2899">
        <f>tbl_salesdata[[#This Row],[Ship Date]]-tbl_salesdata[[#This Row],[Order Date]]</f>
        <v>7</v>
      </c>
      <c r="P2899">
        <f>WEEKDAY(tbl_salesdata[[#This Row],[Order Date]],2)</f>
        <v>6</v>
      </c>
      <c r="Q2899" t="str">
        <f>TEXT(tbl_salesdata[[#This Row],[Order Date]],"dddd")</f>
        <v>Saturday</v>
      </c>
      <c r="R2899" t="str">
        <f>IF(tbl_salesdata[[#This Row],[Weekdaynum]]&gt;5,"Yes","No")</f>
        <v>Yes</v>
      </c>
    </row>
    <row r="2900" spans="1:18" x14ac:dyDescent="0.35">
      <c r="A2900">
        <v>706260240</v>
      </c>
      <c r="B2900" s="3">
        <v>42098</v>
      </c>
      <c r="C2900" s="3">
        <v>42109</v>
      </c>
      <c r="D2900" t="s">
        <v>118</v>
      </c>
      <c r="E2900" t="s">
        <v>24</v>
      </c>
      <c r="F2900" t="s">
        <v>30</v>
      </c>
      <c r="G2900" t="s">
        <v>14</v>
      </c>
      <c r="H2900" t="s">
        <v>15</v>
      </c>
      <c r="I2900" s="9">
        <v>6954</v>
      </c>
      <c r="J2900" s="9">
        <v>81.73</v>
      </c>
      <c r="K2900" s="9">
        <v>56.67</v>
      </c>
      <c r="L2900" s="9">
        <f>tbl_salesdata[[#This Row],[Units Sold]]*tbl_salesdata[[#This Row],[Unit Cost]]</f>
        <v>394083.18</v>
      </c>
      <c r="M2900" s="9">
        <f>tbl_salesdata[[#This Row],[Units Sold]]*tbl_salesdata[[#This Row],[Unit Price]]</f>
        <v>568350.42000000004</v>
      </c>
      <c r="N2900" s="9">
        <f>tbl_salesdata[[#This Row],[Total Sales]]-tbl_salesdata[[#This Row],[Total Cost]]</f>
        <v>174267.24000000005</v>
      </c>
      <c r="O2900">
        <f>tbl_salesdata[[#This Row],[Ship Date]]-tbl_salesdata[[#This Row],[Order Date]]</f>
        <v>11</v>
      </c>
      <c r="P2900">
        <f>WEEKDAY(tbl_salesdata[[#This Row],[Order Date]],2)</f>
        <v>6</v>
      </c>
      <c r="Q2900" t="str">
        <f>TEXT(tbl_salesdata[[#This Row],[Order Date]],"dddd")</f>
        <v>Saturday</v>
      </c>
      <c r="R2900" t="str">
        <f>IF(tbl_salesdata[[#This Row],[Weekdaynum]]&gt;5,"Yes","No")</f>
        <v>Yes</v>
      </c>
    </row>
    <row r="2901" spans="1:18" hidden="1" x14ac:dyDescent="0.35">
      <c r="A2901">
        <v>873847663</v>
      </c>
      <c r="B2901" s="3">
        <v>43508</v>
      </c>
      <c r="C2901" s="3">
        <v>43518</v>
      </c>
      <c r="D2901" t="s">
        <v>207</v>
      </c>
      <c r="E2901" t="s">
        <v>51</v>
      </c>
      <c r="F2901" t="s">
        <v>42</v>
      </c>
      <c r="G2901" t="s">
        <v>14</v>
      </c>
      <c r="H2901" t="s">
        <v>15</v>
      </c>
      <c r="I2901" s="9">
        <v>9797</v>
      </c>
      <c r="J2901" s="9">
        <v>437.2</v>
      </c>
      <c r="K2901" s="9">
        <v>263.33</v>
      </c>
      <c r="L2901" s="9">
        <f>tbl_salesdata[[#This Row],[Units Sold]]*tbl_salesdata[[#This Row],[Unit Cost]]</f>
        <v>2579844.0099999998</v>
      </c>
      <c r="M2901" s="9">
        <f>tbl_salesdata[[#This Row],[Units Sold]]*tbl_salesdata[[#This Row],[Unit Price]]</f>
        <v>4283248.3999999994</v>
      </c>
      <c r="N2901" s="9">
        <f>tbl_salesdata[[#This Row],[Total Sales]]-tbl_salesdata[[#This Row],[Total Cost]]</f>
        <v>1703404.3899999997</v>
      </c>
      <c r="O2901">
        <f>tbl_salesdata[[#This Row],[Ship Date]]-tbl_salesdata[[#This Row],[Order Date]]</f>
        <v>10</v>
      </c>
      <c r="P2901">
        <f>WEEKDAY(tbl_salesdata[[#This Row],[Order Date]],2)</f>
        <v>2</v>
      </c>
      <c r="Q2901" t="str">
        <f>TEXT(tbl_salesdata[[#This Row],[Order Date]],"dddd")</f>
        <v>Tuesday</v>
      </c>
      <c r="R2901" t="str">
        <f>IF(tbl_salesdata[[#This Row],[Weekdaynum]]&gt;5,"Yes","No")</f>
        <v>No</v>
      </c>
    </row>
    <row r="2902" spans="1:18" hidden="1" x14ac:dyDescent="0.35">
      <c r="A2902">
        <v>444385659</v>
      </c>
      <c r="B2902" s="3">
        <v>42631</v>
      </c>
      <c r="C2902" s="3">
        <v>42637</v>
      </c>
      <c r="D2902" t="s">
        <v>82</v>
      </c>
      <c r="E2902" t="s">
        <v>32</v>
      </c>
      <c r="F2902" t="s">
        <v>76</v>
      </c>
      <c r="G2902" t="s">
        <v>14</v>
      </c>
      <c r="H2902" t="s">
        <v>15</v>
      </c>
      <c r="I2902" s="9">
        <v>2447</v>
      </c>
      <c r="J2902" s="9">
        <v>668.27</v>
      </c>
      <c r="K2902" s="9">
        <v>502.54</v>
      </c>
      <c r="L2902" s="9">
        <f>tbl_salesdata[[#This Row],[Units Sold]]*tbl_salesdata[[#This Row],[Unit Cost]]</f>
        <v>1229715.3800000001</v>
      </c>
      <c r="M2902" s="9">
        <f>tbl_salesdata[[#This Row],[Units Sold]]*tbl_salesdata[[#This Row],[Unit Price]]</f>
        <v>1635256.69</v>
      </c>
      <c r="N2902" s="9">
        <f>tbl_salesdata[[#This Row],[Total Sales]]-tbl_salesdata[[#This Row],[Total Cost]]</f>
        <v>405541.30999999982</v>
      </c>
      <c r="O2902">
        <f>tbl_salesdata[[#This Row],[Ship Date]]-tbl_salesdata[[#This Row],[Order Date]]</f>
        <v>6</v>
      </c>
      <c r="P2902">
        <f>WEEKDAY(tbl_salesdata[[#This Row],[Order Date]],2)</f>
        <v>7</v>
      </c>
      <c r="Q2902" t="str">
        <f>TEXT(tbl_salesdata[[#This Row],[Order Date]],"dddd")</f>
        <v>Sunday</v>
      </c>
      <c r="R2902" t="str">
        <f>IF(tbl_salesdata[[#This Row],[Weekdaynum]]&gt;5,"Yes","No")</f>
        <v>Yes</v>
      </c>
    </row>
    <row r="2903" spans="1:18" hidden="1" x14ac:dyDescent="0.35">
      <c r="A2903">
        <v>380507457</v>
      </c>
      <c r="B2903" s="3">
        <v>43971</v>
      </c>
      <c r="C2903" s="3">
        <v>43978</v>
      </c>
      <c r="D2903" t="s">
        <v>200</v>
      </c>
      <c r="E2903" t="s">
        <v>24</v>
      </c>
      <c r="F2903" t="s">
        <v>56</v>
      </c>
      <c r="G2903" t="s">
        <v>14</v>
      </c>
      <c r="H2903" t="s">
        <v>15</v>
      </c>
      <c r="I2903" s="9">
        <v>9467</v>
      </c>
      <c r="J2903" s="9">
        <v>9.33</v>
      </c>
      <c r="K2903" s="9">
        <v>6.92</v>
      </c>
      <c r="L2903" s="9">
        <f>tbl_salesdata[[#This Row],[Units Sold]]*tbl_salesdata[[#This Row],[Unit Cost]]</f>
        <v>65511.64</v>
      </c>
      <c r="M2903" s="9">
        <f>tbl_salesdata[[#This Row],[Units Sold]]*tbl_salesdata[[#This Row],[Unit Price]]</f>
        <v>88327.11</v>
      </c>
      <c r="N2903" s="9">
        <f>tbl_salesdata[[#This Row],[Total Sales]]-tbl_salesdata[[#This Row],[Total Cost]]</f>
        <v>22815.47</v>
      </c>
      <c r="O2903">
        <f>tbl_salesdata[[#This Row],[Ship Date]]-tbl_salesdata[[#This Row],[Order Date]]</f>
        <v>7</v>
      </c>
      <c r="P2903">
        <f>WEEKDAY(tbl_salesdata[[#This Row],[Order Date]],2)</f>
        <v>3</v>
      </c>
      <c r="Q2903" t="str">
        <f>TEXT(tbl_salesdata[[#This Row],[Order Date]],"dddd")</f>
        <v>Wednesday</v>
      </c>
      <c r="R2903" t="str">
        <f>IF(tbl_salesdata[[#This Row],[Weekdaynum]]&gt;5,"Yes","No")</f>
        <v>No</v>
      </c>
    </row>
    <row r="2904" spans="1:18" hidden="1" x14ac:dyDescent="0.35">
      <c r="A2904">
        <v>524449384</v>
      </c>
      <c r="B2904" s="3">
        <v>42726</v>
      </c>
      <c r="C2904" s="3">
        <v>42732</v>
      </c>
      <c r="D2904" t="s">
        <v>167</v>
      </c>
      <c r="E2904" t="s">
        <v>38</v>
      </c>
      <c r="F2904" t="s">
        <v>22</v>
      </c>
      <c r="G2904" t="s">
        <v>18</v>
      </c>
      <c r="H2904" t="s">
        <v>15</v>
      </c>
      <c r="I2904" s="9">
        <v>5082</v>
      </c>
      <c r="J2904" s="9">
        <v>47.45</v>
      </c>
      <c r="K2904" s="9">
        <v>31.79</v>
      </c>
      <c r="L2904" s="9">
        <f>tbl_salesdata[[#This Row],[Units Sold]]*tbl_salesdata[[#This Row],[Unit Cost]]</f>
        <v>161556.78</v>
      </c>
      <c r="M2904" s="9">
        <f>tbl_salesdata[[#This Row],[Units Sold]]*tbl_salesdata[[#This Row],[Unit Price]]</f>
        <v>241140.90000000002</v>
      </c>
      <c r="N2904" s="9">
        <f>tbl_salesdata[[#This Row],[Total Sales]]-tbl_salesdata[[#This Row],[Total Cost]]</f>
        <v>79584.120000000024</v>
      </c>
      <c r="O2904">
        <f>tbl_salesdata[[#This Row],[Ship Date]]-tbl_salesdata[[#This Row],[Order Date]]</f>
        <v>6</v>
      </c>
      <c r="P2904">
        <f>WEEKDAY(tbl_salesdata[[#This Row],[Order Date]],2)</f>
        <v>4</v>
      </c>
      <c r="Q2904" t="str">
        <f>TEXT(tbl_salesdata[[#This Row],[Order Date]],"dddd")</f>
        <v>Thursday</v>
      </c>
      <c r="R2904" t="str">
        <f>IF(tbl_salesdata[[#This Row],[Weekdaynum]]&gt;5,"Yes","No")</f>
        <v>No</v>
      </c>
    </row>
    <row r="2905" spans="1:18" hidden="1" x14ac:dyDescent="0.35">
      <c r="A2905">
        <v>788760268</v>
      </c>
      <c r="B2905" s="3">
        <v>43220</v>
      </c>
      <c r="C2905" s="3">
        <v>43224</v>
      </c>
      <c r="D2905" t="s">
        <v>27</v>
      </c>
      <c r="E2905" t="s">
        <v>24</v>
      </c>
      <c r="F2905" t="s">
        <v>33</v>
      </c>
      <c r="G2905" t="s">
        <v>18</v>
      </c>
      <c r="H2905" t="s">
        <v>26</v>
      </c>
      <c r="I2905" s="9">
        <v>546</v>
      </c>
      <c r="J2905" s="9">
        <v>109.28</v>
      </c>
      <c r="K2905" s="9">
        <v>35.840000000000003</v>
      </c>
      <c r="L2905" s="9">
        <f>tbl_salesdata[[#This Row],[Units Sold]]*tbl_salesdata[[#This Row],[Unit Cost]]</f>
        <v>19568.640000000003</v>
      </c>
      <c r="M2905" s="9">
        <f>tbl_salesdata[[#This Row],[Units Sold]]*tbl_salesdata[[#This Row],[Unit Price]]</f>
        <v>59666.879999999997</v>
      </c>
      <c r="N2905" s="9">
        <f>tbl_salesdata[[#This Row],[Total Sales]]-tbl_salesdata[[#This Row],[Total Cost]]</f>
        <v>40098.239999999991</v>
      </c>
      <c r="O2905">
        <f>tbl_salesdata[[#This Row],[Ship Date]]-tbl_salesdata[[#This Row],[Order Date]]</f>
        <v>4</v>
      </c>
      <c r="P2905">
        <f>WEEKDAY(tbl_salesdata[[#This Row],[Order Date]],2)</f>
        <v>1</v>
      </c>
      <c r="Q2905" t="str">
        <f>TEXT(tbl_salesdata[[#This Row],[Order Date]],"dddd")</f>
        <v>Monday</v>
      </c>
      <c r="R2905" t="str">
        <f>IF(tbl_salesdata[[#This Row],[Weekdaynum]]&gt;5,"Yes","No")</f>
        <v>No</v>
      </c>
    </row>
    <row r="2906" spans="1:18" hidden="1" x14ac:dyDescent="0.35">
      <c r="A2906">
        <v>706301438</v>
      </c>
      <c r="B2906" s="3">
        <v>43853</v>
      </c>
      <c r="C2906" s="3">
        <v>43857</v>
      </c>
      <c r="D2906" t="s">
        <v>176</v>
      </c>
      <c r="E2906" t="s">
        <v>21</v>
      </c>
      <c r="F2906" t="s">
        <v>76</v>
      </c>
      <c r="G2906" t="s">
        <v>18</v>
      </c>
      <c r="H2906" t="s">
        <v>15</v>
      </c>
      <c r="I2906" s="9">
        <v>9146</v>
      </c>
      <c r="J2906" s="9">
        <v>668.27</v>
      </c>
      <c r="K2906" s="9">
        <v>502.54</v>
      </c>
      <c r="L2906" s="9">
        <f>tbl_salesdata[[#This Row],[Units Sold]]*tbl_salesdata[[#This Row],[Unit Cost]]</f>
        <v>4596230.84</v>
      </c>
      <c r="M2906" s="9">
        <f>tbl_salesdata[[#This Row],[Units Sold]]*tbl_salesdata[[#This Row],[Unit Price]]</f>
        <v>6111997.4199999999</v>
      </c>
      <c r="N2906" s="9">
        <f>tbl_salesdata[[#This Row],[Total Sales]]-tbl_salesdata[[#This Row],[Total Cost]]</f>
        <v>1515766.58</v>
      </c>
      <c r="O2906">
        <f>tbl_salesdata[[#This Row],[Ship Date]]-tbl_salesdata[[#This Row],[Order Date]]</f>
        <v>4</v>
      </c>
      <c r="P2906">
        <f>WEEKDAY(tbl_salesdata[[#This Row],[Order Date]],2)</f>
        <v>4</v>
      </c>
      <c r="Q2906" t="str">
        <f>TEXT(tbl_salesdata[[#This Row],[Order Date]],"dddd")</f>
        <v>Thursday</v>
      </c>
      <c r="R2906" t="str">
        <f>IF(tbl_salesdata[[#This Row],[Weekdaynum]]&gt;5,"Yes","No")</f>
        <v>No</v>
      </c>
    </row>
    <row r="2907" spans="1:18" hidden="1" x14ac:dyDescent="0.35">
      <c r="A2907">
        <v>780246722</v>
      </c>
      <c r="B2907" s="3">
        <v>42031</v>
      </c>
      <c r="C2907" s="3">
        <v>42047</v>
      </c>
      <c r="D2907" t="s">
        <v>118</v>
      </c>
      <c r="E2907" t="s">
        <v>24</v>
      </c>
      <c r="F2907" t="s">
        <v>17</v>
      </c>
      <c r="G2907" t="s">
        <v>14</v>
      </c>
      <c r="H2907" t="s">
        <v>19</v>
      </c>
      <c r="I2907" s="9">
        <v>1199</v>
      </c>
      <c r="J2907" s="9">
        <v>152.58000000000001</v>
      </c>
      <c r="K2907" s="9">
        <v>97.44</v>
      </c>
      <c r="L2907" s="9">
        <f>tbl_salesdata[[#This Row],[Units Sold]]*tbl_salesdata[[#This Row],[Unit Cost]]</f>
        <v>116830.56</v>
      </c>
      <c r="M2907" s="9">
        <f>tbl_salesdata[[#This Row],[Units Sold]]*tbl_salesdata[[#This Row],[Unit Price]]</f>
        <v>182943.42</v>
      </c>
      <c r="N2907" s="9">
        <f>tbl_salesdata[[#This Row],[Total Sales]]-tbl_salesdata[[#This Row],[Total Cost]]</f>
        <v>66112.860000000015</v>
      </c>
      <c r="O2907">
        <f>tbl_salesdata[[#This Row],[Ship Date]]-tbl_salesdata[[#This Row],[Order Date]]</f>
        <v>16</v>
      </c>
      <c r="P2907">
        <f>WEEKDAY(tbl_salesdata[[#This Row],[Order Date]],2)</f>
        <v>2</v>
      </c>
      <c r="Q2907" t="str">
        <f>TEXT(tbl_salesdata[[#This Row],[Order Date]],"dddd")</f>
        <v>Tuesday</v>
      </c>
      <c r="R2907" t="str">
        <f>IF(tbl_salesdata[[#This Row],[Weekdaynum]]&gt;5,"Yes","No")</f>
        <v>No</v>
      </c>
    </row>
    <row r="2908" spans="1:18" hidden="1" x14ac:dyDescent="0.35">
      <c r="A2908">
        <v>234082448</v>
      </c>
      <c r="B2908" s="3">
        <v>43168</v>
      </c>
      <c r="C2908" s="3">
        <v>43169</v>
      </c>
      <c r="D2908" t="s">
        <v>60</v>
      </c>
      <c r="E2908" t="s">
        <v>21</v>
      </c>
      <c r="F2908" t="s">
        <v>33</v>
      </c>
      <c r="G2908" t="s">
        <v>14</v>
      </c>
      <c r="H2908" t="s">
        <v>19</v>
      </c>
      <c r="I2908" s="9">
        <v>9053</v>
      </c>
      <c r="J2908" s="9">
        <v>109.28</v>
      </c>
      <c r="K2908" s="9">
        <v>35.840000000000003</v>
      </c>
      <c r="L2908" s="9">
        <f>tbl_salesdata[[#This Row],[Units Sold]]*tbl_salesdata[[#This Row],[Unit Cost]]</f>
        <v>324459.52000000002</v>
      </c>
      <c r="M2908" s="9">
        <f>tbl_salesdata[[#This Row],[Units Sold]]*tbl_salesdata[[#This Row],[Unit Price]]</f>
        <v>989311.84</v>
      </c>
      <c r="N2908" s="9">
        <f>tbl_salesdata[[#This Row],[Total Sales]]-tbl_salesdata[[#This Row],[Total Cost]]</f>
        <v>664852.31999999995</v>
      </c>
      <c r="O2908">
        <f>tbl_salesdata[[#This Row],[Ship Date]]-tbl_salesdata[[#This Row],[Order Date]]</f>
        <v>1</v>
      </c>
      <c r="P2908">
        <f>WEEKDAY(tbl_salesdata[[#This Row],[Order Date]],2)</f>
        <v>5</v>
      </c>
      <c r="Q2908" t="str">
        <f>TEXT(tbl_salesdata[[#This Row],[Order Date]],"dddd")</f>
        <v>Friday</v>
      </c>
      <c r="R2908" t="str">
        <f>IF(tbl_salesdata[[#This Row],[Weekdaynum]]&gt;5,"Yes","No")</f>
        <v>No</v>
      </c>
    </row>
    <row r="2909" spans="1:18" x14ac:dyDescent="0.35">
      <c r="A2909">
        <v>628159463</v>
      </c>
      <c r="B2909" s="3">
        <v>43414</v>
      </c>
      <c r="C2909" s="3">
        <v>43417</v>
      </c>
      <c r="D2909" t="s">
        <v>45</v>
      </c>
      <c r="E2909" t="s">
        <v>12</v>
      </c>
      <c r="F2909" t="s">
        <v>33</v>
      </c>
      <c r="G2909" t="s">
        <v>18</v>
      </c>
      <c r="H2909" t="s">
        <v>15</v>
      </c>
      <c r="I2909" s="9">
        <v>5199</v>
      </c>
      <c r="J2909" s="9">
        <v>109.28</v>
      </c>
      <c r="K2909" s="9">
        <v>35.840000000000003</v>
      </c>
      <c r="L2909" s="9">
        <f>tbl_salesdata[[#This Row],[Units Sold]]*tbl_salesdata[[#This Row],[Unit Cost]]</f>
        <v>186332.16</v>
      </c>
      <c r="M2909" s="9">
        <f>tbl_salesdata[[#This Row],[Units Sold]]*tbl_salesdata[[#This Row],[Unit Price]]</f>
        <v>568146.72</v>
      </c>
      <c r="N2909" s="9">
        <f>tbl_salesdata[[#This Row],[Total Sales]]-tbl_salesdata[[#This Row],[Total Cost]]</f>
        <v>381814.55999999994</v>
      </c>
      <c r="O2909">
        <f>tbl_salesdata[[#This Row],[Ship Date]]-tbl_salesdata[[#This Row],[Order Date]]</f>
        <v>3</v>
      </c>
      <c r="P2909">
        <f>WEEKDAY(tbl_salesdata[[#This Row],[Order Date]],2)</f>
        <v>6</v>
      </c>
      <c r="Q2909" t="str">
        <f>TEXT(tbl_salesdata[[#This Row],[Order Date]],"dddd")</f>
        <v>Saturday</v>
      </c>
      <c r="R2909" t="str">
        <f>IF(tbl_salesdata[[#This Row],[Weekdaynum]]&gt;5,"Yes","No")</f>
        <v>Yes</v>
      </c>
    </row>
    <row r="2910" spans="1:18" x14ac:dyDescent="0.35">
      <c r="A2910">
        <v>525328290</v>
      </c>
      <c r="B2910" s="3">
        <v>44534</v>
      </c>
      <c r="C2910" s="3">
        <v>44552</v>
      </c>
      <c r="D2910" t="s">
        <v>69</v>
      </c>
      <c r="E2910" t="s">
        <v>38</v>
      </c>
      <c r="F2910" t="s">
        <v>33</v>
      </c>
      <c r="G2910" t="s">
        <v>14</v>
      </c>
      <c r="H2910" t="s">
        <v>34</v>
      </c>
      <c r="I2910" s="9">
        <v>5170</v>
      </c>
      <c r="J2910" s="9">
        <v>109.28</v>
      </c>
      <c r="K2910" s="9">
        <v>35.840000000000003</v>
      </c>
      <c r="L2910" s="9">
        <f>tbl_salesdata[[#This Row],[Units Sold]]*tbl_salesdata[[#This Row],[Unit Cost]]</f>
        <v>185292.80000000002</v>
      </c>
      <c r="M2910" s="9">
        <f>tbl_salesdata[[#This Row],[Units Sold]]*tbl_salesdata[[#This Row],[Unit Price]]</f>
        <v>564977.6</v>
      </c>
      <c r="N2910" s="9">
        <f>tbl_salesdata[[#This Row],[Total Sales]]-tbl_salesdata[[#This Row],[Total Cost]]</f>
        <v>379684.79999999993</v>
      </c>
      <c r="O2910">
        <f>tbl_salesdata[[#This Row],[Ship Date]]-tbl_salesdata[[#This Row],[Order Date]]</f>
        <v>18</v>
      </c>
      <c r="P2910">
        <f>WEEKDAY(tbl_salesdata[[#This Row],[Order Date]],2)</f>
        <v>6</v>
      </c>
      <c r="Q2910" t="str">
        <f>TEXT(tbl_salesdata[[#This Row],[Order Date]],"dddd")</f>
        <v>Saturday</v>
      </c>
      <c r="R2910" t="str">
        <f>IF(tbl_salesdata[[#This Row],[Weekdaynum]]&gt;5,"Yes","No")</f>
        <v>Yes</v>
      </c>
    </row>
    <row r="2911" spans="1:18" hidden="1" x14ac:dyDescent="0.35">
      <c r="A2911">
        <v>764483058</v>
      </c>
      <c r="B2911" s="3">
        <v>43287</v>
      </c>
      <c r="C2911" s="3">
        <v>43295</v>
      </c>
      <c r="D2911" t="s">
        <v>152</v>
      </c>
      <c r="E2911" t="s">
        <v>21</v>
      </c>
      <c r="F2911" t="s">
        <v>47</v>
      </c>
      <c r="G2911" t="s">
        <v>18</v>
      </c>
      <c r="H2911" t="s">
        <v>19</v>
      </c>
      <c r="I2911" s="9">
        <v>6380</v>
      </c>
      <c r="J2911" s="9">
        <v>421.89</v>
      </c>
      <c r="K2911" s="9">
        <v>364.69</v>
      </c>
      <c r="L2911" s="9">
        <f>tbl_salesdata[[#This Row],[Units Sold]]*tbl_salesdata[[#This Row],[Unit Cost]]</f>
        <v>2326722.2000000002</v>
      </c>
      <c r="M2911" s="9">
        <f>tbl_salesdata[[#This Row],[Units Sold]]*tbl_salesdata[[#This Row],[Unit Price]]</f>
        <v>2691658.1999999997</v>
      </c>
      <c r="N2911" s="9">
        <f>tbl_salesdata[[#This Row],[Total Sales]]-tbl_salesdata[[#This Row],[Total Cost]]</f>
        <v>364935.99999999953</v>
      </c>
      <c r="O2911">
        <f>tbl_salesdata[[#This Row],[Ship Date]]-tbl_salesdata[[#This Row],[Order Date]]</f>
        <v>8</v>
      </c>
      <c r="P2911">
        <f>WEEKDAY(tbl_salesdata[[#This Row],[Order Date]],2)</f>
        <v>5</v>
      </c>
      <c r="Q2911" t="str">
        <f>TEXT(tbl_salesdata[[#This Row],[Order Date]],"dddd")</f>
        <v>Friday</v>
      </c>
      <c r="R2911" t="str">
        <f>IF(tbl_salesdata[[#This Row],[Weekdaynum]]&gt;5,"Yes","No")</f>
        <v>No</v>
      </c>
    </row>
    <row r="2912" spans="1:18" hidden="1" x14ac:dyDescent="0.35">
      <c r="A2912">
        <v>828993833</v>
      </c>
      <c r="B2912" s="3">
        <v>43317</v>
      </c>
      <c r="C2912" s="3">
        <v>43326</v>
      </c>
      <c r="D2912" t="s">
        <v>189</v>
      </c>
      <c r="E2912" t="s">
        <v>21</v>
      </c>
      <c r="F2912" t="s">
        <v>13</v>
      </c>
      <c r="G2912" t="s">
        <v>18</v>
      </c>
      <c r="H2912" t="s">
        <v>15</v>
      </c>
      <c r="I2912" s="9">
        <v>6552</v>
      </c>
      <c r="J2912" s="9">
        <v>255.28</v>
      </c>
      <c r="K2912" s="9">
        <v>159.41999999999999</v>
      </c>
      <c r="L2912" s="9">
        <f>tbl_salesdata[[#This Row],[Units Sold]]*tbl_salesdata[[#This Row],[Unit Cost]]</f>
        <v>1044519.84</v>
      </c>
      <c r="M2912" s="9">
        <f>tbl_salesdata[[#This Row],[Units Sold]]*tbl_salesdata[[#This Row],[Unit Price]]</f>
        <v>1672594.56</v>
      </c>
      <c r="N2912" s="9">
        <f>tbl_salesdata[[#This Row],[Total Sales]]-tbl_salesdata[[#This Row],[Total Cost]]</f>
        <v>628074.72000000009</v>
      </c>
      <c r="O2912">
        <f>tbl_salesdata[[#This Row],[Ship Date]]-tbl_salesdata[[#This Row],[Order Date]]</f>
        <v>9</v>
      </c>
      <c r="P2912">
        <f>WEEKDAY(tbl_salesdata[[#This Row],[Order Date]],2)</f>
        <v>7</v>
      </c>
      <c r="Q2912" t="str">
        <f>TEXT(tbl_salesdata[[#This Row],[Order Date]],"dddd")</f>
        <v>Sunday</v>
      </c>
      <c r="R2912" t="str">
        <f>IF(tbl_salesdata[[#This Row],[Weekdaynum]]&gt;5,"Yes","No")</f>
        <v>Yes</v>
      </c>
    </row>
    <row r="2913" spans="1:18" hidden="1" x14ac:dyDescent="0.35">
      <c r="A2913">
        <v>145514190</v>
      </c>
      <c r="B2913" s="3">
        <v>43436</v>
      </c>
      <c r="C2913" s="3">
        <v>43440</v>
      </c>
      <c r="D2913" t="s">
        <v>191</v>
      </c>
      <c r="E2913" t="s">
        <v>24</v>
      </c>
      <c r="F2913" t="s">
        <v>47</v>
      </c>
      <c r="G2913" t="s">
        <v>14</v>
      </c>
      <c r="H2913" t="s">
        <v>34</v>
      </c>
      <c r="I2913" s="9">
        <v>9737</v>
      </c>
      <c r="J2913" s="9">
        <v>421.89</v>
      </c>
      <c r="K2913" s="9">
        <v>364.69</v>
      </c>
      <c r="L2913" s="9">
        <f>tbl_salesdata[[#This Row],[Units Sold]]*tbl_salesdata[[#This Row],[Unit Cost]]</f>
        <v>3550986.53</v>
      </c>
      <c r="M2913" s="9">
        <f>tbl_salesdata[[#This Row],[Units Sold]]*tbl_salesdata[[#This Row],[Unit Price]]</f>
        <v>4107942.9299999997</v>
      </c>
      <c r="N2913" s="9">
        <f>tbl_salesdata[[#This Row],[Total Sales]]-tbl_salesdata[[#This Row],[Total Cost]]</f>
        <v>556956.39999999991</v>
      </c>
      <c r="O2913">
        <f>tbl_salesdata[[#This Row],[Ship Date]]-tbl_salesdata[[#This Row],[Order Date]]</f>
        <v>4</v>
      </c>
      <c r="P2913">
        <f>WEEKDAY(tbl_salesdata[[#This Row],[Order Date]],2)</f>
        <v>7</v>
      </c>
      <c r="Q2913" t="str">
        <f>TEXT(tbl_salesdata[[#This Row],[Order Date]],"dddd")</f>
        <v>Sunday</v>
      </c>
      <c r="R2913" t="str">
        <f>IF(tbl_salesdata[[#This Row],[Weekdaynum]]&gt;5,"Yes","No")</f>
        <v>Yes</v>
      </c>
    </row>
    <row r="2914" spans="1:18" x14ac:dyDescent="0.35">
      <c r="A2914">
        <v>566241204</v>
      </c>
      <c r="B2914" s="3">
        <v>44674</v>
      </c>
      <c r="C2914" s="3">
        <v>44695</v>
      </c>
      <c r="D2914" t="s">
        <v>219</v>
      </c>
      <c r="E2914" t="s">
        <v>38</v>
      </c>
      <c r="F2914" t="s">
        <v>13</v>
      </c>
      <c r="G2914" t="s">
        <v>18</v>
      </c>
      <c r="H2914" t="s">
        <v>26</v>
      </c>
      <c r="I2914" s="9">
        <v>2210</v>
      </c>
      <c r="J2914" s="9">
        <v>255.28</v>
      </c>
      <c r="K2914" s="9">
        <v>159.41999999999999</v>
      </c>
      <c r="L2914" s="9">
        <f>tbl_salesdata[[#This Row],[Units Sold]]*tbl_salesdata[[#This Row],[Unit Cost]]</f>
        <v>352318.19999999995</v>
      </c>
      <c r="M2914" s="9">
        <f>tbl_salesdata[[#This Row],[Units Sold]]*tbl_salesdata[[#This Row],[Unit Price]]</f>
        <v>564168.80000000005</v>
      </c>
      <c r="N2914" s="9">
        <f>tbl_salesdata[[#This Row],[Total Sales]]-tbl_salesdata[[#This Row],[Total Cost]]</f>
        <v>211850.60000000009</v>
      </c>
      <c r="O2914">
        <f>tbl_salesdata[[#This Row],[Ship Date]]-tbl_salesdata[[#This Row],[Order Date]]</f>
        <v>21</v>
      </c>
      <c r="P2914">
        <f>WEEKDAY(tbl_salesdata[[#This Row],[Order Date]],2)</f>
        <v>6</v>
      </c>
      <c r="Q2914" t="str">
        <f>TEXT(tbl_salesdata[[#This Row],[Order Date]],"dddd")</f>
        <v>Saturday</v>
      </c>
      <c r="R2914" t="str">
        <f>IF(tbl_salesdata[[#This Row],[Weekdaynum]]&gt;5,"Yes","No")</f>
        <v>Yes</v>
      </c>
    </row>
    <row r="2915" spans="1:18" hidden="1" x14ac:dyDescent="0.35">
      <c r="A2915">
        <v>586341464</v>
      </c>
      <c r="B2915" s="3">
        <v>42940</v>
      </c>
      <c r="C2915" s="3">
        <v>42956</v>
      </c>
      <c r="D2915" t="s">
        <v>150</v>
      </c>
      <c r="E2915" t="s">
        <v>38</v>
      </c>
      <c r="F2915" t="s">
        <v>76</v>
      </c>
      <c r="G2915" t="s">
        <v>14</v>
      </c>
      <c r="H2915" t="s">
        <v>26</v>
      </c>
      <c r="I2915" s="9">
        <v>324</v>
      </c>
      <c r="J2915" s="9">
        <v>668.27</v>
      </c>
      <c r="K2915" s="9">
        <v>502.54</v>
      </c>
      <c r="L2915" s="9">
        <f>tbl_salesdata[[#This Row],[Units Sold]]*tbl_salesdata[[#This Row],[Unit Cost]]</f>
        <v>162822.96000000002</v>
      </c>
      <c r="M2915" s="9">
        <f>tbl_salesdata[[#This Row],[Units Sold]]*tbl_salesdata[[#This Row],[Unit Price]]</f>
        <v>216519.47999999998</v>
      </c>
      <c r="N2915" s="9">
        <f>tbl_salesdata[[#This Row],[Total Sales]]-tbl_salesdata[[#This Row],[Total Cost]]</f>
        <v>53696.51999999996</v>
      </c>
      <c r="O2915">
        <f>tbl_salesdata[[#This Row],[Ship Date]]-tbl_salesdata[[#This Row],[Order Date]]</f>
        <v>16</v>
      </c>
      <c r="P2915">
        <f>WEEKDAY(tbl_salesdata[[#This Row],[Order Date]],2)</f>
        <v>1</v>
      </c>
      <c r="Q2915" t="str">
        <f>TEXT(tbl_salesdata[[#This Row],[Order Date]],"dddd")</f>
        <v>Monday</v>
      </c>
      <c r="R2915" t="str">
        <f>IF(tbl_salesdata[[#This Row],[Weekdaynum]]&gt;5,"Yes","No")</f>
        <v>No</v>
      </c>
    </row>
    <row r="2916" spans="1:18" hidden="1" x14ac:dyDescent="0.35">
      <c r="A2916">
        <v>762308537</v>
      </c>
      <c r="B2916" s="3">
        <v>42913</v>
      </c>
      <c r="C2916" s="3">
        <v>42923</v>
      </c>
      <c r="D2916" t="s">
        <v>151</v>
      </c>
      <c r="E2916" t="s">
        <v>32</v>
      </c>
      <c r="F2916" t="s">
        <v>22</v>
      </c>
      <c r="G2916" t="s">
        <v>18</v>
      </c>
      <c r="H2916" t="s">
        <v>19</v>
      </c>
      <c r="I2916" s="9">
        <v>2891</v>
      </c>
      <c r="J2916" s="9">
        <v>47.45</v>
      </c>
      <c r="K2916" s="9">
        <v>31.79</v>
      </c>
      <c r="L2916" s="9">
        <f>tbl_salesdata[[#This Row],[Units Sold]]*tbl_salesdata[[#This Row],[Unit Cost]]</f>
        <v>91904.89</v>
      </c>
      <c r="M2916" s="9">
        <f>tbl_salesdata[[#This Row],[Units Sold]]*tbl_salesdata[[#This Row],[Unit Price]]</f>
        <v>137177.95000000001</v>
      </c>
      <c r="N2916" s="9">
        <f>tbl_salesdata[[#This Row],[Total Sales]]-tbl_salesdata[[#This Row],[Total Cost]]</f>
        <v>45273.060000000012</v>
      </c>
      <c r="O2916">
        <f>tbl_salesdata[[#This Row],[Ship Date]]-tbl_salesdata[[#This Row],[Order Date]]</f>
        <v>10</v>
      </c>
      <c r="P2916">
        <f>WEEKDAY(tbl_salesdata[[#This Row],[Order Date]],2)</f>
        <v>2</v>
      </c>
      <c r="Q2916" t="str">
        <f>TEXT(tbl_salesdata[[#This Row],[Order Date]],"dddd")</f>
        <v>Tuesday</v>
      </c>
      <c r="R2916" t="str">
        <f>IF(tbl_salesdata[[#This Row],[Weekdaynum]]&gt;5,"Yes","No")</f>
        <v>No</v>
      </c>
    </row>
    <row r="2917" spans="1:18" hidden="1" x14ac:dyDescent="0.35">
      <c r="A2917">
        <v>993605506</v>
      </c>
      <c r="B2917" s="3">
        <v>44152</v>
      </c>
      <c r="C2917" s="3">
        <v>44156</v>
      </c>
      <c r="D2917" t="s">
        <v>199</v>
      </c>
      <c r="E2917" t="s">
        <v>29</v>
      </c>
      <c r="F2917" t="s">
        <v>25</v>
      </c>
      <c r="G2917" t="s">
        <v>14</v>
      </c>
      <c r="H2917" t="s">
        <v>34</v>
      </c>
      <c r="I2917" s="9">
        <v>8804</v>
      </c>
      <c r="J2917" s="9">
        <v>205.7</v>
      </c>
      <c r="K2917" s="9">
        <v>117.11</v>
      </c>
      <c r="L2917" s="9">
        <f>tbl_salesdata[[#This Row],[Units Sold]]*tbl_salesdata[[#This Row],[Unit Cost]]</f>
        <v>1031036.44</v>
      </c>
      <c r="M2917" s="9">
        <f>tbl_salesdata[[#This Row],[Units Sold]]*tbl_salesdata[[#This Row],[Unit Price]]</f>
        <v>1810982.7999999998</v>
      </c>
      <c r="N2917" s="9">
        <f>tbl_salesdata[[#This Row],[Total Sales]]-tbl_salesdata[[#This Row],[Total Cost]]</f>
        <v>779946.35999999987</v>
      </c>
      <c r="O2917">
        <f>tbl_salesdata[[#This Row],[Ship Date]]-tbl_salesdata[[#This Row],[Order Date]]</f>
        <v>4</v>
      </c>
      <c r="P2917">
        <f>WEEKDAY(tbl_salesdata[[#This Row],[Order Date]],2)</f>
        <v>2</v>
      </c>
      <c r="Q2917" t="str">
        <f>TEXT(tbl_salesdata[[#This Row],[Order Date]],"dddd")</f>
        <v>Tuesday</v>
      </c>
      <c r="R2917" t="str">
        <f>IF(tbl_salesdata[[#This Row],[Weekdaynum]]&gt;5,"Yes","No")</f>
        <v>No</v>
      </c>
    </row>
    <row r="2918" spans="1:18" hidden="1" x14ac:dyDescent="0.35">
      <c r="A2918">
        <v>756843698</v>
      </c>
      <c r="B2918" s="3">
        <v>42577</v>
      </c>
      <c r="C2918" s="3">
        <v>42587</v>
      </c>
      <c r="D2918" t="s">
        <v>41</v>
      </c>
      <c r="E2918" t="s">
        <v>29</v>
      </c>
      <c r="F2918" t="s">
        <v>56</v>
      </c>
      <c r="G2918" t="s">
        <v>14</v>
      </c>
      <c r="H2918" t="s">
        <v>34</v>
      </c>
      <c r="I2918" s="9">
        <v>5724</v>
      </c>
      <c r="J2918" s="9">
        <v>9.33</v>
      </c>
      <c r="K2918" s="9">
        <v>6.92</v>
      </c>
      <c r="L2918" s="9">
        <f>tbl_salesdata[[#This Row],[Units Sold]]*tbl_salesdata[[#This Row],[Unit Cost]]</f>
        <v>39610.080000000002</v>
      </c>
      <c r="M2918" s="9">
        <f>tbl_salesdata[[#This Row],[Units Sold]]*tbl_salesdata[[#This Row],[Unit Price]]</f>
        <v>53404.92</v>
      </c>
      <c r="N2918" s="9">
        <f>tbl_salesdata[[#This Row],[Total Sales]]-tbl_salesdata[[#This Row],[Total Cost]]</f>
        <v>13794.839999999997</v>
      </c>
      <c r="O2918">
        <f>tbl_salesdata[[#This Row],[Ship Date]]-tbl_salesdata[[#This Row],[Order Date]]</f>
        <v>10</v>
      </c>
      <c r="P2918">
        <f>WEEKDAY(tbl_salesdata[[#This Row],[Order Date]],2)</f>
        <v>2</v>
      </c>
      <c r="Q2918" t="str">
        <f>TEXT(tbl_salesdata[[#This Row],[Order Date]],"dddd")</f>
        <v>Tuesday</v>
      </c>
      <c r="R2918" t="str">
        <f>IF(tbl_salesdata[[#This Row],[Weekdaynum]]&gt;5,"Yes","No")</f>
        <v>No</v>
      </c>
    </row>
    <row r="2919" spans="1:18" hidden="1" x14ac:dyDescent="0.35">
      <c r="A2919">
        <v>498946940</v>
      </c>
      <c r="B2919" s="3">
        <v>42347</v>
      </c>
      <c r="C2919" s="3">
        <v>42356</v>
      </c>
      <c r="D2919" t="s">
        <v>35</v>
      </c>
      <c r="E2919" t="s">
        <v>21</v>
      </c>
      <c r="F2919" t="s">
        <v>47</v>
      </c>
      <c r="G2919" t="s">
        <v>18</v>
      </c>
      <c r="H2919" t="s">
        <v>19</v>
      </c>
      <c r="I2919" s="9">
        <v>8342</v>
      </c>
      <c r="J2919" s="9">
        <v>421.89</v>
      </c>
      <c r="K2919" s="9">
        <v>364.69</v>
      </c>
      <c r="L2919" s="9">
        <f>tbl_salesdata[[#This Row],[Units Sold]]*tbl_salesdata[[#This Row],[Unit Cost]]</f>
        <v>3042243.98</v>
      </c>
      <c r="M2919" s="9">
        <f>tbl_salesdata[[#This Row],[Units Sold]]*tbl_salesdata[[#This Row],[Unit Price]]</f>
        <v>3519406.38</v>
      </c>
      <c r="N2919" s="9">
        <f>tbl_salesdata[[#This Row],[Total Sales]]-tbl_salesdata[[#This Row],[Total Cost]]</f>
        <v>477162.39999999991</v>
      </c>
      <c r="O2919">
        <f>tbl_salesdata[[#This Row],[Ship Date]]-tbl_salesdata[[#This Row],[Order Date]]</f>
        <v>9</v>
      </c>
      <c r="P2919">
        <f>WEEKDAY(tbl_salesdata[[#This Row],[Order Date]],2)</f>
        <v>3</v>
      </c>
      <c r="Q2919" t="str">
        <f>TEXT(tbl_salesdata[[#This Row],[Order Date]],"dddd")</f>
        <v>Wednesday</v>
      </c>
      <c r="R2919" t="str">
        <f>IF(tbl_salesdata[[#This Row],[Weekdaynum]]&gt;5,"Yes","No")</f>
        <v>No</v>
      </c>
    </row>
    <row r="2920" spans="1:18" hidden="1" x14ac:dyDescent="0.35">
      <c r="A2920">
        <v>287151563</v>
      </c>
      <c r="B2920" s="3">
        <v>43314</v>
      </c>
      <c r="C2920" s="3">
        <v>43329</v>
      </c>
      <c r="D2920" t="s">
        <v>71</v>
      </c>
      <c r="E2920" t="s">
        <v>21</v>
      </c>
      <c r="F2920" t="s">
        <v>30</v>
      </c>
      <c r="G2920" t="s">
        <v>18</v>
      </c>
      <c r="H2920" t="s">
        <v>15</v>
      </c>
      <c r="I2920" s="9">
        <v>3383</v>
      </c>
      <c r="J2920" s="9">
        <v>81.73</v>
      </c>
      <c r="K2920" s="9">
        <v>56.67</v>
      </c>
      <c r="L2920" s="9">
        <f>tbl_salesdata[[#This Row],[Units Sold]]*tbl_salesdata[[#This Row],[Unit Cost]]</f>
        <v>191714.61000000002</v>
      </c>
      <c r="M2920" s="9">
        <f>tbl_salesdata[[#This Row],[Units Sold]]*tbl_salesdata[[#This Row],[Unit Price]]</f>
        <v>276492.59000000003</v>
      </c>
      <c r="N2920" s="9">
        <f>tbl_salesdata[[#This Row],[Total Sales]]-tbl_salesdata[[#This Row],[Total Cost]]</f>
        <v>84777.98000000001</v>
      </c>
      <c r="O2920">
        <f>tbl_salesdata[[#This Row],[Ship Date]]-tbl_salesdata[[#This Row],[Order Date]]</f>
        <v>15</v>
      </c>
      <c r="P2920">
        <f>WEEKDAY(tbl_salesdata[[#This Row],[Order Date]],2)</f>
        <v>4</v>
      </c>
      <c r="Q2920" t="str">
        <f>TEXT(tbl_salesdata[[#This Row],[Order Date]],"dddd")</f>
        <v>Thursday</v>
      </c>
      <c r="R2920" t="str">
        <f>IF(tbl_salesdata[[#This Row],[Weekdaynum]]&gt;5,"Yes","No")</f>
        <v>No</v>
      </c>
    </row>
    <row r="2921" spans="1:18" hidden="1" x14ac:dyDescent="0.35">
      <c r="A2921">
        <v>259006392</v>
      </c>
      <c r="B2921" s="3">
        <v>43607</v>
      </c>
      <c r="C2921" s="3">
        <v>43617</v>
      </c>
      <c r="D2921" t="s">
        <v>193</v>
      </c>
      <c r="E2921" t="s">
        <v>21</v>
      </c>
      <c r="F2921" t="s">
        <v>40</v>
      </c>
      <c r="G2921" t="s">
        <v>14</v>
      </c>
      <c r="H2921" t="s">
        <v>19</v>
      </c>
      <c r="I2921" s="9">
        <v>4602</v>
      </c>
      <c r="J2921" s="9">
        <v>651.21</v>
      </c>
      <c r="K2921" s="9">
        <v>524.96</v>
      </c>
      <c r="L2921" s="9">
        <f>tbl_salesdata[[#This Row],[Units Sold]]*tbl_salesdata[[#This Row],[Unit Cost]]</f>
        <v>2415865.9200000004</v>
      </c>
      <c r="M2921" s="9">
        <f>tbl_salesdata[[#This Row],[Units Sold]]*tbl_salesdata[[#This Row],[Unit Price]]</f>
        <v>2996868.4200000004</v>
      </c>
      <c r="N2921" s="9">
        <f>tbl_salesdata[[#This Row],[Total Sales]]-tbl_salesdata[[#This Row],[Total Cost]]</f>
        <v>581002.5</v>
      </c>
      <c r="O2921">
        <f>tbl_salesdata[[#This Row],[Ship Date]]-tbl_salesdata[[#This Row],[Order Date]]</f>
        <v>10</v>
      </c>
      <c r="P2921">
        <f>WEEKDAY(tbl_salesdata[[#This Row],[Order Date]],2)</f>
        <v>3</v>
      </c>
      <c r="Q2921" t="str">
        <f>TEXT(tbl_salesdata[[#This Row],[Order Date]],"dddd")</f>
        <v>Wednesday</v>
      </c>
      <c r="R2921" t="str">
        <f>IF(tbl_salesdata[[#This Row],[Weekdaynum]]&gt;5,"Yes","No")</f>
        <v>No</v>
      </c>
    </row>
    <row r="2922" spans="1:18" hidden="1" x14ac:dyDescent="0.35">
      <c r="A2922">
        <v>172372758</v>
      </c>
      <c r="B2922" s="3">
        <v>43205</v>
      </c>
      <c r="C2922" s="3">
        <v>43223</v>
      </c>
      <c r="D2922" t="s">
        <v>200</v>
      </c>
      <c r="E2922" t="s">
        <v>24</v>
      </c>
      <c r="F2922" t="s">
        <v>33</v>
      </c>
      <c r="G2922" t="s">
        <v>14</v>
      </c>
      <c r="H2922" t="s">
        <v>34</v>
      </c>
      <c r="I2922" s="9">
        <v>7784</v>
      </c>
      <c r="J2922" s="9">
        <v>109.28</v>
      </c>
      <c r="K2922" s="9">
        <v>35.840000000000003</v>
      </c>
      <c r="L2922" s="9">
        <f>tbl_salesdata[[#This Row],[Units Sold]]*tbl_salesdata[[#This Row],[Unit Cost]]</f>
        <v>278978.56</v>
      </c>
      <c r="M2922" s="9">
        <f>tbl_salesdata[[#This Row],[Units Sold]]*tbl_salesdata[[#This Row],[Unit Price]]</f>
        <v>850635.52</v>
      </c>
      <c r="N2922" s="9">
        <f>tbl_salesdata[[#This Row],[Total Sales]]-tbl_salesdata[[#This Row],[Total Cost]]</f>
        <v>571656.95999999996</v>
      </c>
      <c r="O2922">
        <f>tbl_salesdata[[#This Row],[Ship Date]]-tbl_salesdata[[#This Row],[Order Date]]</f>
        <v>18</v>
      </c>
      <c r="P2922">
        <f>WEEKDAY(tbl_salesdata[[#This Row],[Order Date]],2)</f>
        <v>7</v>
      </c>
      <c r="Q2922" t="str">
        <f>TEXT(tbl_salesdata[[#This Row],[Order Date]],"dddd")</f>
        <v>Sunday</v>
      </c>
      <c r="R2922" t="str">
        <f>IF(tbl_salesdata[[#This Row],[Weekdaynum]]&gt;5,"Yes","No")</f>
        <v>Yes</v>
      </c>
    </row>
    <row r="2923" spans="1:18" hidden="1" x14ac:dyDescent="0.35">
      <c r="A2923">
        <v>755424487</v>
      </c>
      <c r="B2923" s="3">
        <v>42554</v>
      </c>
      <c r="C2923" s="3">
        <v>42570</v>
      </c>
      <c r="D2923" t="s">
        <v>112</v>
      </c>
      <c r="E2923" t="s">
        <v>12</v>
      </c>
      <c r="F2923" t="s">
        <v>42</v>
      </c>
      <c r="G2923" t="s">
        <v>14</v>
      </c>
      <c r="H2923" t="s">
        <v>19</v>
      </c>
      <c r="I2923" s="9">
        <v>5748</v>
      </c>
      <c r="J2923" s="9">
        <v>437.2</v>
      </c>
      <c r="K2923" s="9">
        <v>263.33</v>
      </c>
      <c r="L2923" s="9">
        <f>tbl_salesdata[[#This Row],[Units Sold]]*tbl_salesdata[[#This Row],[Unit Cost]]</f>
        <v>1513620.8399999999</v>
      </c>
      <c r="M2923" s="9">
        <f>tbl_salesdata[[#This Row],[Units Sold]]*tbl_salesdata[[#This Row],[Unit Price]]</f>
        <v>2513025.6</v>
      </c>
      <c r="N2923" s="9">
        <f>tbl_salesdata[[#This Row],[Total Sales]]-tbl_salesdata[[#This Row],[Total Cost]]</f>
        <v>999404.76000000024</v>
      </c>
      <c r="O2923">
        <f>tbl_salesdata[[#This Row],[Ship Date]]-tbl_salesdata[[#This Row],[Order Date]]</f>
        <v>16</v>
      </c>
      <c r="P2923">
        <f>WEEKDAY(tbl_salesdata[[#This Row],[Order Date]],2)</f>
        <v>7</v>
      </c>
      <c r="Q2923" t="str">
        <f>TEXT(tbl_salesdata[[#This Row],[Order Date]],"dddd")</f>
        <v>Sunday</v>
      </c>
      <c r="R2923" t="str">
        <f>IF(tbl_salesdata[[#This Row],[Weekdaynum]]&gt;5,"Yes","No")</f>
        <v>Yes</v>
      </c>
    </row>
    <row r="2924" spans="1:18" hidden="1" x14ac:dyDescent="0.35">
      <c r="A2924">
        <v>556647908</v>
      </c>
      <c r="B2924" s="3">
        <v>44104</v>
      </c>
      <c r="C2924" s="3">
        <v>44115</v>
      </c>
      <c r="D2924" t="s">
        <v>115</v>
      </c>
      <c r="E2924" t="s">
        <v>21</v>
      </c>
      <c r="F2924" t="s">
        <v>68</v>
      </c>
      <c r="G2924" t="s">
        <v>14</v>
      </c>
      <c r="H2924" t="s">
        <v>19</v>
      </c>
      <c r="I2924" s="9">
        <v>3341</v>
      </c>
      <c r="J2924" s="9">
        <v>154.06</v>
      </c>
      <c r="K2924" s="9">
        <v>90.93</v>
      </c>
      <c r="L2924" s="9">
        <f>tbl_salesdata[[#This Row],[Units Sold]]*tbl_salesdata[[#This Row],[Unit Cost]]</f>
        <v>303797.13</v>
      </c>
      <c r="M2924" s="9">
        <f>tbl_salesdata[[#This Row],[Units Sold]]*tbl_salesdata[[#This Row],[Unit Price]]</f>
        <v>514714.46</v>
      </c>
      <c r="N2924" s="9">
        <f>tbl_salesdata[[#This Row],[Total Sales]]-tbl_salesdata[[#This Row],[Total Cost]]</f>
        <v>210917.33000000002</v>
      </c>
      <c r="O2924">
        <f>tbl_salesdata[[#This Row],[Ship Date]]-tbl_salesdata[[#This Row],[Order Date]]</f>
        <v>11</v>
      </c>
      <c r="P2924">
        <f>WEEKDAY(tbl_salesdata[[#This Row],[Order Date]],2)</f>
        <v>3</v>
      </c>
      <c r="Q2924" t="str">
        <f>TEXT(tbl_salesdata[[#This Row],[Order Date]],"dddd")</f>
        <v>Wednesday</v>
      </c>
      <c r="R2924" t="str">
        <f>IF(tbl_salesdata[[#This Row],[Weekdaynum]]&gt;5,"Yes","No")</f>
        <v>No</v>
      </c>
    </row>
    <row r="2925" spans="1:18" hidden="1" x14ac:dyDescent="0.35">
      <c r="A2925">
        <v>894841849</v>
      </c>
      <c r="B2925" s="3">
        <v>42272</v>
      </c>
      <c r="C2925" s="3">
        <v>42276</v>
      </c>
      <c r="D2925" t="s">
        <v>89</v>
      </c>
      <c r="E2925" t="s">
        <v>38</v>
      </c>
      <c r="F2925" t="s">
        <v>33</v>
      </c>
      <c r="G2925" t="s">
        <v>14</v>
      </c>
      <c r="H2925" t="s">
        <v>15</v>
      </c>
      <c r="I2925" s="9">
        <v>2443</v>
      </c>
      <c r="J2925" s="9">
        <v>109.28</v>
      </c>
      <c r="K2925" s="9">
        <v>35.840000000000003</v>
      </c>
      <c r="L2925" s="9">
        <f>tbl_salesdata[[#This Row],[Units Sold]]*tbl_salesdata[[#This Row],[Unit Cost]]</f>
        <v>87557.12000000001</v>
      </c>
      <c r="M2925" s="9">
        <f>tbl_salesdata[[#This Row],[Units Sold]]*tbl_salesdata[[#This Row],[Unit Price]]</f>
        <v>266971.03999999998</v>
      </c>
      <c r="N2925" s="9">
        <f>tbl_salesdata[[#This Row],[Total Sales]]-tbl_salesdata[[#This Row],[Total Cost]]</f>
        <v>179413.91999999998</v>
      </c>
      <c r="O2925">
        <f>tbl_salesdata[[#This Row],[Ship Date]]-tbl_salesdata[[#This Row],[Order Date]]</f>
        <v>4</v>
      </c>
      <c r="P2925">
        <f>WEEKDAY(tbl_salesdata[[#This Row],[Order Date]],2)</f>
        <v>5</v>
      </c>
      <c r="Q2925" t="str">
        <f>TEXT(tbl_salesdata[[#This Row],[Order Date]],"dddd")</f>
        <v>Friday</v>
      </c>
      <c r="R2925" t="str">
        <f>IF(tbl_salesdata[[#This Row],[Weekdaynum]]&gt;5,"Yes","No")</f>
        <v>No</v>
      </c>
    </row>
    <row r="2926" spans="1:18" hidden="1" x14ac:dyDescent="0.35">
      <c r="A2926">
        <v>909117639</v>
      </c>
      <c r="B2926" s="3">
        <v>42554</v>
      </c>
      <c r="C2926" s="3">
        <v>42569</v>
      </c>
      <c r="D2926" t="s">
        <v>105</v>
      </c>
      <c r="E2926" t="s">
        <v>12</v>
      </c>
      <c r="F2926" t="s">
        <v>17</v>
      </c>
      <c r="G2926" t="s">
        <v>14</v>
      </c>
      <c r="H2926" t="s">
        <v>26</v>
      </c>
      <c r="I2926" s="9">
        <v>6967</v>
      </c>
      <c r="J2926" s="9">
        <v>152.58000000000001</v>
      </c>
      <c r="K2926" s="9">
        <v>97.44</v>
      </c>
      <c r="L2926" s="9">
        <f>tbl_salesdata[[#This Row],[Units Sold]]*tbl_salesdata[[#This Row],[Unit Cost]]</f>
        <v>678864.48</v>
      </c>
      <c r="M2926" s="9">
        <f>tbl_salesdata[[#This Row],[Units Sold]]*tbl_salesdata[[#This Row],[Unit Price]]</f>
        <v>1063024.8600000001</v>
      </c>
      <c r="N2926" s="9">
        <f>tbl_salesdata[[#This Row],[Total Sales]]-tbl_salesdata[[#This Row],[Total Cost]]</f>
        <v>384160.38000000012</v>
      </c>
      <c r="O2926">
        <f>tbl_salesdata[[#This Row],[Ship Date]]-tbl_salesdata[[#This Row],[Order Date]]</f>
        <v>15</v>
      </c>
      <c r="P2926">
        <f>WEEKDAY(tbl_salesdata[[#This Row],[Order Date]],2)</f>
        <v>7</v>
      </c>
      <c r="Q2926" t="str">
        <f>TEXT(tbl_salesdata[[#This Row],[Order Date]],"dddd")</f>
        <v>Sunday</v>
      </c>
      <c r="R2926" t="str">
        <f>IF(tbl_salesdata[[#This Row],[Weekdaynum]]&gt;5,"Yes","No")</f>
        <v>Yes</v>
      </c>
    </row>
    <row r="2927" spans="1:18" x14ac:dyDescent="0.35">
      <c r="A2927">
        <v>154685199</v>
      </c>
      <c r="B2927" s="3">
        <v>43442</v>
      </c>
      <c r="C2927" s="3">
        <v>43449</v>
      </c>
      <c r="D2927" t="s">
        <v>174</v>
      </c>
      <c r="E2927" t="s">
        <v>29</v>
      </c>
      <c r="F2927" t="s">
        <v>68</v>
      </c>
      <c r="G2927" t="s">
        <v>18</v>
      </c>
      <c r="H2927" t="s">
        <v>26</v>
      </c>
      <c r="I2927" s="9">
        <v>3643</v>
      </c>
      <c r="J2927" s="9">
        <v>154.06</v>
      </c>
      <c r="K2927" s="9">
        <v>90.93</v>
      </c>
      <c r="L2927" s="9">
        <f>tbl_salesdata[[#This Row],[Units Sold]]*tbl_salesdata[[#This Row],[Unit Cost]]</f>
        <v>331257.99000000005</v>
      </c>
      <c r="M2927" s="9">
        <f>tbl_salesdata[[#This Row],[Units Sold]]*tbl_salesdata[[#This Row],[Unit Price]]</f>
        <v>561240.57999999996</v>
      </c>
      <c r="N2927" s="9">
        <f>tbl_salesdata[[#This Row],[Total Sales]]-tbl_salesdata[[#This Row],[Total Cost]]</f>
        <v>229982.58999999991</v>
      </c>
      <c r="O2927">
        <f>tbl_salesdata[[#This Row],[Ship Date]]-tbl_salesdata[[#This Row],[Order Date]]</f>
        <v>7</v>
      </c>
      <c r="P2927">
        <f>WEEKDAY(tbl_salesdata[[#This Row],[Order Date]],2)</f>
        <v>6</v>
      </c>
      <c r="Q2927" t="str">
        <f>TEXT(tbl_salesdata[[#This Row],[Order Date]],"dddd")</f>
        <v>Saturday</v>
      </c>
      <c r="R2927" t="str">
        <f>IF(tbl_salesdata[[#This Row],[Weekdaynum]]&gt;5,"Yes","No")</f>
        <v>Yes</v>
      </c>
    </row>
    <row r="2928" spans="1:18" hidden="1" x14ac:dyDescent="0.35">
      <c r="A2928">
        <v>923922574</v>
      </c>
      <c r="B2928" s="3">
        <v>44295</v>
      </c>
      <c r="C2928" s="3">
        <v>44303</v>
      </c>
      <c r="D2928" t="s">
        <v>205</v>
      </c>
      <c r="E2928" t="s">
        <v>21</v>
      </c>
      <c r="F2928" t="s">
        <v>68</v>
      </c>
      <c r="G2928" t="s">
        <v>18</v>
      </c>
      <c r="H2928" t="s">
        <v>15</v>
      </c>
      <c r="I2928" s="9">
        <v>8076</v>
      </c>
      <c r="J2928" s="9">
        <v>154.06</v>
      </c>
      <c r="K2928" s="9">
        <v>90.93</v>
      </c>
      <c r="L2928" s="9">
        <f>tbl_salesdata[[#This Row],[Units Sold]]*tbl_salesdata[[#This Row],[Unit Cost]]</f>
        <v>734350.68</v>
      </c>
      <c r="M2928" s="9">
        <f>tbl_salesdata[[#This Row],[Units Sold]]*tbl_salesdata[[#This Row],[Unit Price]]</f>
        <v>1244188.56</v>
      </c>
      <c r="N2928" s="9">
        <f>tbl_salesdata[[#This Row],[Total Sales]]-tbl_salesdata[[#This Row],[Total Cost]]</f>
        <v>509837.88</v>
      </c>
      <c r="O2928">
        <f>tbl_salesdata[[#This Row],[Ship Date]]-tbl_salesdata[[#This Row],[Order Date]]</f>
        <v>8</v>
      </c>
      <c r="P2928">
        <f>WEEKDAY(tbl_salesdata[[#This Row],[Order Date]],2)</f>
        <v>5</v>
      </c>
      <c r="Q2928" t="str">
        <f>TEXT(tbl_salesdata[[#This Row],[Order Date]],"dddd")</f>
        <v>Friday</v>
      </c>
      <c r="R2928" t="str">
        <f>IF(tbl_salesdata[[#This Row],[Weekdaynum]]&gt;5,"Yes","No")</f>
        <v>No</v>
      </c>
    </row>
    <row r="2929" spans="1:18" hidden="1" x14ac:dyDescent="0.35">
      <c r="A2929">
        <v>454236876</v>
      </c>
      <c r="B2929" s="3">
        <v>44426</v>
      </c>
      <c r="C2929" s="3">
        <v>44435</v>
      </c>
      <c r="D2929" t="s">
        <v>187</v>
      </c>
      <c r="E2929" t="s">
        <v>29</v>
      </c>
      <c r="F2929" t="s">
        <v>68</v>
      </c>
      <c r="G2929" t="s">
        <v>18</v>
      </c>
      <c r="H2929" t="s">
        <v>15</v>
      </c>
      <c r="I2929" s="9">
        <v>7641</v>
      </c>
      <c r="J2929" s="9">
        <v>154.06</v>
      </c>
      <c r="K2929" s="9">
        <v>90.93</v>
      </c>
      <c r="L2929" s="9">
        <f>tbl_salesdata[[#This Row],[Units Sold]]*tbl_salesdata[[#This Row],[Unit Cost]]</f>
        <v>694796.13</v>
      </c>
      <c r="M2929" s="9">
        <f>tbl_salesdata[[#This Row],[Units Sold]]*tbl_salesdata[[#This Row],[Unit Price]]</f>
        <v>1177172.46</v>
      </c>
      <c r="N2929" s="9">
        <f>tbl_salesdata[[#This Row],[Total Sales]]-tbl_salesdata[[#This Row],[Total Cost]]</f>
        <v>482376.32999999996</v>
      </c>
      <c r="O2929">
        <f>tbl_salesdata[[#This Row],[Ship Date]]-tbl_salesdata[[#This Row],[Order Date]]</f>
        <v>9</v>
      </c>
      <c r="P2929">
        <f>WEEKDAY(tbl_salesdata[[#This Row],[Order Date]],2)</f>
        <v>3</v>
      </c>
      <c r="Q2929" t="str">
        <f>TEXT(tbl_salesdata[[#This Row],[Order Date]],"dddd")</f>
        <v>Wednesday</v>
      </c>
      <c r="R2929" t="str">
        <f>IF(tbl_salesdata[[#This Row],[Weekdaynum]]&gt;5,"Yes","No")</f>
        <v>No</v>
      </c>
    </row>
    <row r="2930" spans="1:18" hidden="1" x14ac:dyDescent="0.35">
      <c r="A2930">
        <v>520203340</v>
      </c>
      <c r="B2930" s="3">
        <v>43443</v>
      </c>
      <c r="C2930" s="3">
        <v>43445</v>
      </c>
      <c r="D2930" t="s">
        <v>54</v>
      </c>
      <c r="E2930" t="s">
        <v>29</v>
      </c>
      <c r="F2930" t="s">
        <v>17</v>
      </c>
      <c r="G2930" t="s">
        <v>14</v>
      </c>
      <c r="H2930" t="s">
        <v>26</v>
      </c>
      <c r="I2930" s="9">
        <v>8583</v>
      </c>
      <c r="J2930" s="9">
        <v>152.58000000000001</v>
      </c>
      <c r="K2930" s="9">
        <v>97.44</v>
      </c>
      <c r="L2930" s="9">
        <f>tbl_salesdata[[#This Row],[Units Sold]]*tbl_salesdata[[#This Row],[Unit Cost]]</f>
        <v>836327.52</v>
      </c>
      <c r="M2930" s="9">
        <f>tbl_salesdata[[#This Row],[Units Sold]]*tbl_salesdata[[#This Row],[Unit Price]]</f>
        <v>1309594.1400000001</v>
      </c>
      <c r="N2930" s="9">
        <f>tbl_salesdata[[#This Row],[Total Sales]]-tbl_salesdata[[#This Row],[Total Cost]]</f>
        <v>473266.62000000011</v>
      </c>
      <c r="O2930">
        <f>tbl_salesdata[[#This Row],[Ship Date]]-tbl_salesdata[[#This Row],[Order Date]]</f>
        <v>2</v>
      </c>
      <c r="P2930">
        <f>WEEKDAY(tbl_salesdata[[#This Row],[Order Date]],2)</f>
        <v>7</v>
      </c>
      <c r="Q2930" t="str">
        <f>TEXT(tbl_salesdata[[#This Row],[Order Date]],"dddd")</f>
        <v>Sunday</v>
      </c>
      <c r="R2930" t="str">
        <f>IF(tbl_salesdata[[#This Row],[Weekdaynum]]&gt;5,"Yes","No")</f>
        <v>Yes</v>
      </c>
    </row>
    <row r="2931" spans="1:18" x14ac:dyDescent="0.35">
      <c r="A2931">
        <v>989660298</v>
      </c>
      <c r="B2931" s="3">
        <v>43722</v>
      </c>
      <c r="C2931" s="3">
        <v>43740</v>
      </c>
      <c r="D2931" t="s">
        <v>155</v>
      </c>
      <c r="E2931" t="s">
        <v>12</v>
      </c>
      <c r="F2931" t="s">
        <v>47</v>
      </c>
      <c r="G2931" t="s">
        <v>14</v>
      </c>
      <c r="H2931" t="s">
        <v>34</v>
      </c>
      <c r="I2931" s="9">
        <v>1330</v>
      </c>
      <c r="J2931" s="9">
        <v>421.89</v>
      </c>
      <c r="K2931" s="9">
        <v>364.69</v>
      </c>
      <c r="L2931" s="9">
        <f>tbl_salesdata[[#This Row],[Units Sold]]*tbl_salesdata[[#This Row],[Unit Cost]]</f>
        <v>485037.7</v>
      </c>
      <c r="M2931" s="9">
        <f>tbl_salesdata[[#This Row],[Units Sold]]*tbl_salesdata[[#This Row],[Unit Price]]</f>
        <v>561113.69999999995</v>
      </c>
      <c r="N2931" s="9">
        <f>tbl_salesdata[[#This Row],[Total Sales]]-tbl_salesdata[[#This Row],[Total Cost]]</f>
        <v>76075.999999999942</v>
      </c>
      <c r="O2931">
        <f>tbl_salesdata[[#This Row],[Ship Date]]-tbl_salesdata[[#This Row],[Order Date]]</f>
        <v>18</v>
      </c>
      <c r="P2931">
        <f>WEEKDAY(tbl_salesdata[[#This Row],[Order Date]],2)</f>
        <v>6</v>
      </c>
      <c r="Q2931" t="str">
        <f>TEXT(tbl_salesdata[[#This Row],[Order Date]],"dddd")</f>
        <v>Saturday</v>
      </c>
      <c r="R2931" t="str">
        <f>IF(tbl_salesdata[[#This Row],[Weekdaynum]]&gt;5,"Yes","No")</f>
        <v>Yes</v>
      </c>
    </row>
    <row r="2932" spans="1:18" hidden="1" x14ac:dyDescent="0.35">
      <c r="A2932">
        <v>742100560</v>
      </c>
      <c r="B2932" s="3">
        <v>42739</v>
      </c>
      <c r="C2932" s="3">
        <v>42754</v>
      </c>
      <c r="D2932" t="s">
        <v>80</v>
      </c>
      <c r="E2932" t="s">
        <v>21</v>
      </c>
      <c r="F2932" t="s">
        <v>17</v>
      </c>
      <c r="G2932" t="s">
        <v>18</v>
      </c>
      <c r="H2932" t="s">
        <v>19</v>
      </c>
      <c r="I2932" s="9">
        <v>2902</v>
      </c>
      <c r="J2932" s="9">
        <v>152.58000000000001</v>
      </c>
      <c r="K2932" s="9">
        <v>97.44</v>
      </c>
      <c r="L2932" s="9">
        <f>tbl_salesdata[[#This Row],[Units Sold]]*tbl_salesdata[[#This Row],[Unit Cost]]</f>
        <v>282770.88</v>
      </c>
      <c r="M2932" s="9">
        <f>tbl_salesdata[[#This Row],[Units Sold]]*tbl_salesdata[[#This Row],[Unit Price]]</f>
        <v>442787.16000000003</v>
      </c>
      <c r="N2932" s="9">
        <f>tbl_salesdata[[#This Row],[Total Sales]]-tbl_salesdata[[#This Row],[Total Cost]]</f>
        <v>160016.28000000003</v>
      </c>
      <c r="O2932">
        <f>tbl_salesdata[[#This Row],[Ship Date]]-tbl_salesdata[[#This Row],[Order Date]]</f>
        <v>15</v>
      </c>
      <c r="P2932">
        <f>WEEKDAY(tbl_salesdata[[#This Row],[Order Date]],2)</f>
        <v>3</v>
      </c>
      <c r="Q2932" t="str">
        <f>TEXT(tbl_salesdata[[#This Row],[Order Date]],"dddd")</f>
        <v>Wednesday</v>
      </c>
      <c r="R2932" t="str">
        <f>IF(tbl_salesdata[[#This Row],[Weekdaynum]]&gt;5,"Yes","No")</f>
        <v>No</v>
      </c>
    </row>
    <row r="2933" spans="1:18" hidden="1" x14ac:dyDescent="0.35">
      <c r="A2933">
        <v>990316474</v>
      </c>
      <c r="B2933" s="3">
        <v>42192</v>
      </c>
      <c r="C2933" s="3">
        <v>42195</v>
      </c>
      <c r="D2933" t="s">
        <v>110</v>
      </c>
      <c r="E2933" t="s">
        <v>38</v>
      </c>
      <c r="F2933" t="s">
        <v>56</v>
      </c>
      <c r="G2933" t="s">
        <v>14</v>
      </c>
      <c r="H2933" t="s">
        <v>34</v>
      </c>
      <c r="I2933" s="9">
        <v>5507</v>
      </c>
      <c r="J2933" s="9">
        <v>9.33</v>
      </c>
      <c r="K2933" s="9">
        <v>6.92</v>
      </c>
      <c r="L2933" s="9">
        <f>tbl_salesdata[[#This Row],[Units Sold]]*tbl_salesdata[[#This Row],[Unit Cost]]</f>
        <v>38108.44</v>
      </c>
      <c r="M2933" s="9">
        <f>tbl_salesdata[[#This Row],[Units Sold]]*tbl_salesdata[[#This Row],[Unit Price]]</f>
        <v>51380.31</v>
      </c>
      <c r="N2933" s="9">
        <f>tbl_salesdata[[#This Row],[Total Sales]]-tbl_salesdata[[#This Row],[Total Cost]]</f>
        <v>13271.869999999995</v>
      </c>
      <c r="O2933">
        <f>tbl_salesdata[[#This Row],[Ship Date]]-tbl_salesdata[[#This Row],[Order Date]]</f>
        <v>3</v>
      </c>
      <c r="P2933">
        <f>WEEKDAY(tbl_salesdata[[#This Row],[Order Date]],2)</f>
        <v>2</v>
      </c>
      <c r="Q2933" t="str">
        <f>TEXT(tbl_salesdata[[#This Row],[Order Date]],"dddd")</f>
        <v>Tuesday</v>
      </c>
      <c r="R2933" t="str">
        <f>IF(tbl_salesdata[[#This Row],[Weekdaynum]]&gt;5,"Yes","No")</f>
        <v>No</v>
      </c>
    </row>
    <row r="2934" spans="1:18" hidden="1" x14ac:dyDescent="0.35">
      <c r="A2934">
        <v>158754861</v>
      </c>
      <c r="B2934" s="3">
        <v>42534</v>
      </c>
      <c r="C2934" s="3">
        <v>42538</v>
      </c>
      <c r="D2934" t="s">
        <v>54</v>
      </c>
      <c r="E2934" t="s">
        <v>29</v>
      </c>
      <c r="F2934" t="s">
        <v>22</v>
      </c>
      <c r="G2934" t="s">
        <v>18</v>
      </c>
      <c r="H2934" t="s">
        <v>15</v>
      </c>
      <c r="I2934" s="9">
        <v>7946</v>
      </c>
      <c r="J2934" s="9">
        <v>47.45</v>
      </c>
      <c r="K2934" s="9">
        <v>31.79</v>
      </c>
      <c r="L2934" s="9">
        <f>tbl_salesdata[[#This Row],[Units Sold]]*tbl_salesdata[[#This Row],[Unit Cost]]</f>
        <v>252603.34</v>
      </c>
      <c r="M2934" s="9">
        <f>tbl_salesdata[[#This Row],[Units Sold]]*tbl_salesdata[[#This Row],[Unit Price]]</f>
        <v>377037.7</v>
      </c>
      <c r="N2934" s="9">
        <f>tbl_salesdata[[#This Row],[Total Sales]]-tbl_salesdata[[#This Row],[Total Cost]]</f>
        <v>124434.36000000002</v>
      </c>
      <c r="O2934">
        <f>tbl_salesdata[[#This Row],[Ship Date]]-tbl_salesdata[[#This Row],[Order Date]]</f>
        <v>4</v>
      </c>
      <c r="P2934">
        <f>WEEKDAY(tbl_salesdata[[#This Row],[Order Date]],2)</f>
        <v>1</v>
      </c>
      <c r="Q2934" t="str">
        <f>TEXT(tbl_salesdata[[#This Row],[Order Date]],"dddd")</f>
        <v>Monday</v>
      </c>
      <c r="R2934" t="str">
        <f>IF(tbl_salesdata[[#This Row],[Weekdaynum]]&gt;5,"Yes","No")</f>
        <v>No</v>
      </c>
    </row>
    <row r="2935" spans="1:18" hidden="1" x14ac:dyDescent="0.35">
      <c r="A2935">
        <v>719339549</v>
      </c>
      <c r="B2935" s="3">
        <v>42618</v>
      </c>
      <c r="C2935" s="3">
        <v>42631</v>
      </c>
      <c r="D2935" t="s">
        <v>198</v>
      </c>
      <c r="E2935" t="s">
        <v>38</v>
      </c>
      <c r="F2935" t="s">
        <v>76</v>
      </c>
      <c r="G2935" t="s">
        <v>18</v>
      </c>
      <c r="H2935" t="s">
        <v>19</v>
      </c>
      <c r="I2935" s="9">
        <v>7413</v>
      </c>
      <c r="J2935" s="9">
        <v>668.27</v>
      </c>
      <c r="K2935" s="9">
        <v>502.54</v>
      </c>
      <c r="L2935" s="9">
        <f>tbl_salesdata[[#This Row],[Units Sold]]*tbl_salesdata[[#This Row],[Unit Cost]]</f>
        <v>3725329.02</v>
      </c>
      <c r="M2935" s="9">
        <f>tbl_salesdata[[#This Row],[Units Sold]]*tbl_salesdata[[#This Row],[Unit Price]]</f>
        <v>4953885.51</v>
      </c>
      <c r="N2935" s="9">
        <f>tbl_salesdata[[#This Row],[Total Sales]]-tbl_salesdata[[#This Row],[Total Cost]]</f>
        <v>1228556.4899999998</v>
      </c>
      <c r="O2935">
        <f>tbl_salesdata[[#This Row],[Ship Date]]-tbl_salesdata[[#This Row],[Order Date]]</f>
        <v>13</v>
      </c>
      <c r="P2935">
        <f>WEEKDAY(tbl_salesdata[[#This Row],[Order Date]],2)</f>
        <v>1</v>
      </c>
      <c r="Q2935" t="str">
        <f>TEXT(tbl_salesdata[[#This Row],[Order Date]],"dddd")</f>
        <v>Monday</v>
      </c>
      <c r="R2935" t="str">
        <f>IF(tbl_salesdata[[#This Row],[Weekdaynum]]&gt;5,"Yes","No")</f>
        <v>No</v>
      </c>
    </row>
    <row r="2936" spans="1:18" hidden="1" x14ac:dyDescent="0.35">
      <c r="A2936">
        <v>264306867</v>
      </c>
      <c r="B2936" s="3">
        <v>43143</v>
      </c>
      <c r="C2936" s="3">
        <v>43147</v>
      </c>
      <c r="D2936" t="s">
        <v>58</v>
      </c>
      <c r="E2936" t="s">
        <v>29</v>
      </c>
      <c r="F2936" t="s">
        <v>25</v>
      </c>
      <c r="G2936" t="s">
        <v>14</v>
      </c>
      <c r="H2936" t="s">
        <v>26</v>
      </c>
      <c r="I2936" s="9">
        <v>3130</v>
      </c>
      <c r="J2936" s="9">
        <v>205.7</v>
      </c>
      <c r="K2936" s="9">
        <v>117.11</v>
      </c>
      <c r="L2936" s="9">
        <f>tbl_salesdata[[#This Row],[Units Sold]]*tbl_salesdata[[#This Row],[Unit Cost]]</f>
        <v>366554.3</v>
      </c>
      <c r="M2936" s="9">
        <f>tbl_salesdata[[#This Row],[Units Sold]]*tbl_salesdata[[#This Row],[Unit Price]]</f>
        <v>643841</v>
      </c>
      <c r="N2936" s="9">
        <f>tbl_salesdata[[#This Row],[Total Sales]]-tbl_salesdata[[#This Row],[Total Cost]]</f>
        <v>277286.7</v>
      </c>
      <c r="O2936">
        <f>tbl_salesdata[[#This Row],[Ship Date]]-tbl_salesdata[[#This Row],[Order Date]]</f>
        <v>4</v>
      </c>
      <c r="P2936">
        <f>WEEKDAY(tbl_salesdata[[#This Row],[Order Date]],2)</f>
        <v>1</v>
      </c>
      <c r="Q2936" t="str">
        <f>TEXT(tbl_salesdata[[#This Row],[Order Date]],"dddd")</f>
        <v>Monday</v>
      </c>
      <c r="R2936" t="str">
        <f>IF(tbl_salesdata[[#This Row],[Weekdaynum]]&gt;5,"Yes","No")</f>
        <v>No</v>
      </c>
    </row>
    <row r="2937" spans="1:18" hidden="1" x14ac:dyDescent="0.35">
      <c r="A2937">
        <v>956205642</v>
      </c>
      <c r="B2937" s="3">
        <v>44390</v>
      </c>
      <c r="C2937" s="3">
        <v>44405</v>
      </c>
      <c r="D2937" t="s">
        <v>104</v>
      </c>
      <c r="E2937" t="s">
        <v>24</v>
      </c>
      <c r="F2937" t="s">
        <v>17</v>
      </c>
      <c r="G2937" t="s">
        <v>18</v>
      </c>
      <c r="H2937" t="s">
        <v>19</v>
      </c>
      <c r="I2937" s="9">
        <v>1353</v>
      </c>
      <c r="J2937" s="9">
        <v>152.58000000000001</v>
      </c>
      <c r="K2937" s="9">
        <v>97.44</v>
      </c>
      <c r="L2937" s="9">
        <f>tbl_salesdata[[#This Row],[Units Sold]]*tbl_salesdata[[#This Row],[Unit Cost]]</f>
        <v>131836.32</v>
      </c>
      <c r="M2937" s="9">
        <f>tbl_salesdata[[#This Row],[Units Sold]]*tbl_salesdata[[#This Row],[Unit Price]]</f>
        <v>206440.74000000002</v>
      </c>
      <c r="N2937" s="9">
        <f>tbl_salesdata[[#This Row],[Total Sales]]-tbl_salesdata[[#This Row],[Total Cost]]</f>
        <v>74604.420000000013</v>
      </c>
      <c r="O2937">
        <f>tbl_salesdata[[#This Row],[Ship Date]]-tbl_salesdata[[#This Row],[Order Date]]</f>
        <v>15</v>
      </c>
      <c r="P2937">
        <f>WEEKDAY(tbl_salesdata[[#This Row],[Order Date]],2)</f>
        <v>2</v>
      </c>
      <c r="Q2937" t="str">
        <f>TEXT(tbl_salesdata[[#This Row],[Order Date]],"dddd")</f>
        <v>Tuesday</v>
      </c>
      <c r="R2937" t="str">
        <f>IF(tbl_salesdata[[#This Row],[Weekdaynum]]&gt;5,"Yes","No")</f>
        <v>No</v>
      </c>
    </row>
    <row r="2938" spans="1:18" hidden="1" x14ac:dyDescent="0.35">
      <c r="A2938">
        <v>977897202</v>
      </c>
      <c r="B2938" s="3">
        <v>44108</v>
      </c>
      <c r="C2938" s="3">
        <v>44120</v>
      </c>
      <c r="D2938" t="s">
        <v>191</v>
      </c>
      <c r="E2938" t="s">
        <v>24</v>
      </c>
      <c r="F2938" t="s">
        <v>68</v>
      </c>
      <c r="G2938" t="s">
        <v>18</v>
      </c>
      <c r="H2938" t="s">
        <v>26</v>
      </c>
      <c r="I2938" s="9">
        <v>368</v>
      </c>
      <c r="J2938" s="9">
        <v>154.06</v>
      </c>
      <c r="K2938" s="9">
        <v>90.93</v>
      </c>
      <c r="L2938" s="9">
        <f>tbl_salesdata[[#This Row],[Units Sold]]*tbl_salesdata[[#This Row],[Unit Cost]]</f>
        <v>33462.240000000005</v>
      </c>
      <c r="M2938" s="9">
        <f>tbl_salesdata[[#This Row],[Units Sold]]*tbl_salesdata[[#This Row],[Unit Price]]</f>
        <v>56694.080000000002</v>
      </c>
      <c r="N2938" s="9">
        <f>tbl_salesdata[[#This Row],[Total Sales]]-tbl_salesdata[[#This Row],[Total Cost]]</f>
        <v>23231.839999999997</v>
      </c>
      <c r="O2938">
        <f>tbl_salesdata[[#This Row],[Ship Date]]-tbl_salesdata[[#This Row],[Order Date]]</f>
        <v>12</v>
      </c>
      <c r="P2938">
        <f>WEEKDAY(tbl_salesdata[[#This Row],[Order Date]],2)</f>
        <v>7</v>
      </c>
      <c r="Q2938" t="str">
        <f>TEXT(tbl_salesdata[[#This Row],[Order Date]],"dddd")</f>
        <v>Sunday</v>
      </c>
      <c r="R2938" t="str">
        <f>IF(tbl_salesdata[[#This Row],[Weekdaynum]]&gt;5,"Yes","No")</f>
        <v>Yes</v>
      </c>
    </row>
    <row r="2939" spans="1:18" hidden="1" x14ac:dyDescent="0.35">
      <c r="A2939">
        <v>382555377</v>
      </c>
      <c r="B2939" s="3">
        <v>44320</v>
      </c>
      <c r="C2939" s="3">
        <v>44326</v>
      </c>
      <c r="D2939" t="s">
        <v>161</v>
      </c>
      <c r="E2939" t="s">
        <v>24</v>
      </c>
      <c r="F2939" t="s">
        <v>13</v>
      </c>
      <c r="G2939" t="s">
        <v>14</v>
      </c>
      <c r="H2939" t="s">
        <v>26</v>
      </c>
      <c r="I2939" s="9">
        <v>5492</v>
      </c>
      <c r="J2939" s="9">
        <v>255.28</v>
      </c>
      <c r="K2939" s="9">
        <v>159.41999999999999</v>
      </c>
      <c r="L2939" s="9">
        <f>tbl_salesdata[[#This Row],[Units Sold]]*tbl_salesdata[[#This Row],[Unit Cost]]</f>
        <v>875534.6399999999</v>
      </c>
      <c r="M2939" s="9">
        <f>tbl_salesdata[[#This Row],[Units Sold]]*tbl_salesdata[[#This Row],[Unit Price]]</f>
        <v>1401997.76</v>
      </c>
      <c r="N2939" s="9">
        <f>tbl_salesdata[[#This Row],[Total Sales]]-tbl_salesdata[[#This Row],[Total Cost]]</f>
        <v>526463.12000000011</v>
      </c>
      <c r="O2939">
        <f>tbl_salesdata[[#This Row],[Ship Date]]-tbl_salesdata[[#This Row],[Order Date]]</f>
        <v>6</v>
      </c>
      <c r="P2939">
        <f>WEEKDAY(tbl_salesdata[[#This Row],[Order Date]],2)</f>
        <v>2</v>
      </c>
      <c r="Q2939" t="str">
        <f>TEXT(tbl_salesdata[[#This Row],[Order Date]],"dddd")</f>
        <v>Tuesday</v>
      </c>
      <c r="R2939" t="str">
        <f>IF(tbl_salesdata[[#This Row],[Weekdaynum]]&gt;5,"Yes","No")</f>
        <v>No</v>
      </c>
    </row>
    <row r="2940" spans="1:18" hidden="1" x14ac:dyDescent="0.35">
      <c r="A2940">
        <v>643666493</v>
      </c>
      <c r="B2940" s="3">
        <v>42743</v>
      </c>
      <c r="C2940" s="3">
        <v>42757</v>
      </c>
      <c r="D2940" t="s">
        <v>148</v>
      </c>
      <c r="E2940" t="s">
        <v>24</v>
      </c>
      <c r="F2940" t="s">
        <v>56</v>
      </c>
      <c r="G2940" t="s">
        <v>18</v>
      </c>
      <c r="H2940" t="s">
        <v>26</v>
      </c>
      <c r="I2940" s="9">
        <v>4074</v>
      </c>
      <c r="J2940" s="9">
        <v>9.33</v>
      </c>
      <c r="K2940" s="9">
        <v>6.92</v>
      </c>
      <c r="L2940" s="9">
        <f>tbl_salesdata[[#This Row],[Units Sold]]*tbl_salesdata[[#This Row],[Unit Cost]]</f>
        <v>28192.079999999998</v>
      </c>
      <c r="M2940" s="9">
        <f>tbl_salesdata[[#This Row],[Units Sold]]*tbl_salesdata[[#This Row],[Unit Price]]</f>
        <v>38010.42</v>
      </c>
      <c r="N2940" s="9">
        <f>tbl_salesdata[[#This Row],[Total Sales]]-tbl_salesdata[[#This Row],[Total Cost]]</f>
        <v>9818.34</v>
      </c>
      <c r="O2940">
        <f>tbl_salesdata[[#This Row],[Ship Date]]-tbl_salesdata[[#This Row],[Order Date]]</f>
        <v>14</v>
      </c>
      <c r="P2940">
        <f>WEEKDAY(tbl_salesdata[[#This Row],[Order Date]],2)</f>
        <v>7</v>
      </c>
      <c r="Q2940" t="str">
        <f>TEXT(tbl_salesdata[[#This Row],[Order Date]],"dddd")</f>
        <v>Sunday</v>
      </c>
      <c r="R2940" t="str">
        <f>IF(tbl_salesdata[[#This Row],[Weekdaynum]]&gt;5,"Yes","No")</f>
        <v>Yes</v>
      </c>
    </row>
    <row r="2941" spans="1:18" hidden="1" x14ac:dyDescent="0.35">
      <c r="A2941">
        <v>605029380</v>
      </c>
      <c r="B2941" s="3">
        <v>43143</v>
      </c>
      <c r="C2941" s="3">
        <v>43152</v>
      </c>
      <c r="D2941" t="s">
        <v>165</v>
      </c>
      <c r="E2941" t="s">
        <v>21</v>
      </c>
      <c r="F2941" t="s">
        <v>56</v>
      </c>
      <c r="G2941" t="s">
        <v>18</v>
      </c>
      <c r="H2941" t="s">
        <v>34</v>
      </c>
      <c r="I2941" s="9">
        <v>493</v>
      </c>
      <c r="J2941" s="9">
        <v>9.33</v>
      </c>
      <c r="K2941" s="9">
        <v>6.92</v>
      </c>
      <c r="L2941" s="9">
        <f>tbl_salesdata[[#This Row],[Units Sold]]*tbl_salesdata[[#This Row],[Unit Cost]]</f>
        <v>3411.56</v>
      </c>
      <c r="M2941" s="9">
        <f>tbl_salesdata[[#This Row],[Units Sold]]*tbl_salesdata[[#This Row],[Unit Price]]</f>
        <v>4599.6899999999996</v>
      </c>
      <c r="N2941" s="9">
        <f>tbl_salesdata[[#This Row],[Total Sales]]-tbl_salesdata[[#This Row],[Total Cost]]</f>
        <v>1188.1299999999997</v>
      </c>
      <c r="O2941">
        <f>tbl_salesdata[[#This Row],[Ship Date]]-tbl_salesdata[[#This Row],[Order Date]]</f>
        <v>9</v>
      </c>
      <c r="P2941">
        <f>WEEKDAY(tbl_salesdata[[#This Row],[Order Date]],2)</f>
        <v>1</v>
      </c>
      <c r="Q2941" t="str">
        <f>TEXT(tbl_salesdata[[#This Row],[Order Date]],"dddd")</f>
        <v>Monday</v>
      </c>
      <c r="R2941" t="str">
        <f>IF(tbl_salesdata[[#This Row],[Weekdaynum]]&gt;5,"Yes","No")</f>
        <v>No</v>
      </c>
    </row>
    <row r="2942" spans="1:18" hidden="1" x14ac:dyDescent="0.35">
      <c r="A2942">
        <v>530755364</v>
      </c>
      <c r="B2942" s="3">
        <v>44826</v>
      </c>
      <c r="C2942" s="3">
        <v>44831</v>
      </c>
      <c r="D2942" t="s">
        <v>143</v>
      </c>
      <c r="E2942" t="s">
        <v>24</v>
      </c>
      <c r="F2942" t="s">
        <v>56</v>
      </c>
      <c r="G2942" t="s">
        <v>14</v>
      </c>
      <c r="H2942" t="s">
        <v>26</v>
      </c>
      <c r="I2942" s="9">
        <v>1162</v>
      </c>
      <c r="J2942" s="9">
        <v>9.33</v>
      </c>
      <c r="K2942" s="9">
        <v>6.92</v>
      </c>
      <c r="L2942" s="9">
        <f>tbl_salesdata[[#This Row],[Units Sold]]*tbl_salesdata[[#This Row],[Unit Cost]]</f>
        <v>8041.04</v>
      </c>
      <c r="M2942" s="9">
        <f>tbl_salesdata[[#This Row],[Units Sold]]*tbl_salesdata[[#This Row],[Unit Price]]</f>
        <v>10841.460000000001</v>
      </c>
      <c r="N2942" s="9">
        <f>tbl_salesdata[[#This Row],[Total Sales]]-tbl_salesdata[[#This Row],[Total Cost]]</f>
        <v>2800.420000000001</v>
      </c>
      <c r="O2942">
        <f>tbl_salesdata[[#This Row],[Ship Date]]-tbl_salesdata[[#This Row],[Order Date]]</f>
        <v>5</v>
      </c>
      <c r="P2942">
        <f>WEEKDAY(tbl_salesdata[[#This Row],[Order Date]],2)</f>
        <v>4</v>
      </c>
      <c r="Q2942" t="str">
        <f>TEXT(tbl_salesdata[[#This Row],[Order Date]],"dddd")</f>
        <v>Thursday</v>
      </c>
      <c r="R2942" t="str">
        <f>IF(tbl_salesdata[[#This Row],[Weekdaynum]]&gt;5,"Yes","No")</f>
        <v>No</v>
      </c>
    </row>
    <row r="2943" spans="1:18" hidden="1" x14ac:dyDescent="0.35">
      <c r="A2943">
        <v>755268275</v>
      </c>
      <c r="B2943" s="3">
        <v>43908</v>
      </c>
      <c r="C2943" s="3">
        <v>43919</v>
      </c>
      <c r="D2943" t="s">
        <v>209</v>
      </c>
      <c r="E2943" t="s">
        <v>32</v>
      </c>
      <c r="F2943" t="s">
        <v>68</v>
      </c>
      <c r="G2943" t="s">
        <v>18</v>
      </c>
      <c r="H2943" t="s">
        <v>15</v>
      </c>
      <c r="I2943" s="9">
        <v>9521</v>
      </c>
      <c r="J2943" s="9">
        <v>154.06</v>
      </c>
      <c r="K2943" s="9">
        <v>90.93</v>
      </c>
      <c r="L2943" s="9">
        <f>tbl_salesdata[[#This Row],[Units Sold]]*tbl_salesdata[[#This Row],[Unit Cost]]</f>
        <v>865744.53</v>
      </c>
      <c r="M2943" s="9">
        <f>tbl_salesdata[[#This Row],[Units Sold]]*tbl_salesdata[[#This Row],[Unit Price]]</f>
        <v>1466805.26</v>
      </c>
      <c r="N2943" s="9">
        <f>tbl_salesdata[[#This Row],[Total Sales]]-tbl_salesdata[[#This Row],[Total Cost]]</f>
        <v>601060.73</v>
      </c>
      <c r="O2943">
        <f>tbl_salesdata[[#This Row],[Ship Date]]-tbl_salesdata[[#This Row],[Order Date]]</f>
        <v>11</v>
      </c>
      <c r="P2943">
        <f>WEEKDAY(tbl_salesdata[[#This Row],[Order Date]],2)</f>
        <v>3</v>
      </c>
      <c r="Q2943" t="str">
        <f>TEXT(tbl_salesdata[[#This Row],[Order Date]],"dddd")</f>
        <v>Wednesday</v>
      </c>
      <c r="R2943" t="str">
        <f>IF(tbl_salesdata[[#This Row],[Weekdaynum]]&gt;5,"Yes","No")</f>
        <v>No</v>
      </c>
    </row>
    <row r="2944" spans="1:18" hidden="1" x14ac:dyDescent="0.35">
      <c r="A2944">
        <v>333304440</v>
      </c>
      <c r="B2944" s="3">
        <v>42897</v>
      </c>
      <c r="C2944" s="3">
        <v>42899</v>
      </c>
      <c r="D2944" t="s">
        <v>121</v>
      </c>
      <c r="E2944" t="s">
        <v>21</v>
      </c>
      <c r="F2944" t="s">
        <v>47</v>
      </c>
      <c r="G2944" t="s">
        <v>14</v>
      </c>
      <c r="H2944" t="s">
        <v>26</v>
      </c>
      <c r="I2944" s="9">
        <v>1046</v>
      </c>
      <c r="J2944" s="9">
        <v>421.89</v>
      </c>
      <c r="K2944" s="9">
        <v>364.69</v>
      </c>
      <c r="L2944" s="9">
        <f>tbl_salesdata[[#This Row],[Units Sold]]*tbl_salesdata[[#This Row],[Unit Cost]]</f>
        <v>381465.74</v>
      </c>
      <c r="M2944" s="9">
        <f>tbl_salesdata[[#This Row],[Units Sold]]*tbl_salesdata[[#This Row],[Unit Price]]</f>
        <v>441296.94</v>
      </c>
      <c r="N2944" s="9">
        <f>tbl_salesdata[[#This Row],[Total Sales]]-tbl_salesdata[[#This Row],[Total Cost]]</f>
        <v>59831.200000000012</v>
      </c>
      <c r="O2944">
        <f>tbl_salesdata[[#This Row],[Ship Date]]-tbl_salesdata[[#This Row],[Order Date]]</f>
        <v>2</v>
      </c>
      <c r="P2944">
        <f>WEEKDAY(tbl_salesdata[[#This Row],[Order Date]],2)</f>
        <v>7</v>
      </c>
      <c r="Q2944" t="str">
        <f>TEXT(tbl_salesdata[[#This Row],[Order Date]],"dddd")</f>
        <v>Sunday</v>
      </c>
      <c r="R2944" t="str">
        <f>IF(tbl_salesdata[[#This Row],[Weekdaynum]]&gt;5,"Yes","No")</f>
        <v>Yes</v>
      </c>
    </row>
    <row r="2945" spans="1:18" hidden="1" x14ac:dyDescent="0.35">
      <c r="A2945">
        <v>189912688</v>
      </c>
      <c r="B2945" s="3">
        <v>43462</v>
      </c>
      <c r="C2945" s="3">
        <v>43463</v>
      </c>
      <c r="D2945" t="s">
        <v>87</v>
      </c>
      <c r="E2945" t="s">
        <v>24</v>
      </c>
      <c r="F2945" t="s">
        <v>17</v>
      </c>
      <c r="G2945" t="s">
        <v>18</v>
      </c>
      <c r="H2945" t="s">
        <v>15</v>
      </c>
      <c r="I2945" s="9">
        <v>8240</v>
      </c>
      <c r="J2945" s="9">
        <v>152.58000000000001</v>
      </c>
      <c r="K2945" s="9">
        <v>97.44</v>
      </c>
      <c r="L2945" s="9">
        <f>tbl_salesdata[[#This Row],[Units Sold]]*tbl_salesdata[[#This Row],[Unit Cost]]</f>
        <v>802905.59999999998</v>
      </c>
      <c r="M2945" s="9">
        <f>tbl_salesdata[[#This Row],[Units Sold]]*tbl_salesdata[[#This Row],[Unit Price]]</f>
        <v>1257259.2000000002</v>
      </c>
      <c r="N2945" s="9">
        <f>tbl_salesdata[[#This Row],[Total Sales]]-tbl_salesdata[[#This Row],[Total Cost]]</f>
        <v>454353.60000000021</v>
      </c>
      <c r="O2945">
        <f>tbl_salesdata[[#This Row],[Ship Date]]-tbl_salesdata[[#This Row],[Order Date]]</f>
        <v>1</v>
      </c>
      <c r="P2945">
        <f>WEEKDAY(tbl_salesdata[[#This Row],[Order Date]],2)</f>
        <v>5</v>
      </c>
      <c r="Q2945" t="str">
        <f>TEXT(tbl_salesdata[[#This Row],[Order Date]],"dddd")</f>
        <v>Friday</v>
      </c>
      <c r="R2945" t="str">
        <f>IF(tbl_salesdata[[#This Row],[Weekdaynum]]&gt;5,"Yes","No")</f>
        <v>No</v>
      </c>
    </row>
    <row r="2946" spans="1:18" x14ac:dyDescent="0.35">
      <c r="A2946">
        <v>265085780</v>
      </c>
      <c r="B2946" s="3">
        <v>42784</v>
      </c>
      <c r="C2946" s="3">
        <v>42795</v>
      </c>
      <c r="D2946" t="s">
        <v>39</v>
      </c>
      <c r="E2946" t="s">
        <v>29</v>
      </c>
      <c r="F2946" t="s">
        <v>68</v>
      </c>
      <c r="G2946" t="s">
        <v>14</v>
      </c>
      <c r="H2946" t="s">
        <v>19</v>
      </c>
      <c r="I2946" s="9">
        <v>3628</v>
      </c>
      <c r="J2946" s="9">
        <v>154.06</v>
      </c>
      <c r="K2946" s="9">
        <v>90.93</v>
      </c>
      <c r="L2946" s="9">
        <f>tbl_salesdata[[#This Row],[Units Sold]]*tbl_salesdata[[#This Row],[Unit Cost]]</f>
        <v>329894.04000000004</v>
      </c>
      <c r="M2946" s="9">
        <f>tbl_salesdata[[#This Row],[Units Sold]]*tbl_salesdata[[#This Row],[Unit Price]]</f>
        <v>558929.68000000005</v>
      </c>
      <c r="N2946" s="9">
        <f>tbl_salesdata[[#This Row],[Total Sales]]-tbl_salesdata[[#This Row],[Total Cost]]</f>
        <v>229035.64</v>
      </c>
      <c r="O2946">
        <f>tbl_salesdata[[#This Row],[Ship Date]]-tbl_salesdata[[#This Row],[Order Date]]</f>
        <v>11</v>
      </c>
      <c r="P2946">
        <f>WEEKDAY(tbl_salesdata[[#This Row],[Order Date]],2)</f>
        <v>6</v>
      </c>
      <c r="Q2946" t="str">
        <f>TEXT(tbl_salesdata[[#This Row],[Order Date]],"dddd")</f>
        <v>Saturday</v>
      </c>
      <c r="R2946" t="str">
        <f>IF(tbl_salesdata[[#This Row],[Weekdaynum]]&gt;5,"Yes","No")</f>
        <v>Yes</v>
      </c>
    </row>
    <row r="2947" spans="1:18" hidden="1" x14ac:dyDescent="0.35">
      <c r="A2947">
        <v>290603244</v>
      </c>
      <c r="B2947" s="3">
        <v>44202</v>
      </c>
      <c r="C2947" s="3">
        <v>44204</v>
      </c>
      <c r="D2947" t="s">
        <v>148</v>
      </c>
      <c r="E2947" t="s">
        <v>24</v>
      </c>
      <c r="F2947" t="s">
        <v>22</v>
      </c>
      <c r="G2947" t="s">
        <v>14</v>
      </c>
      <c r="H2947" t="s">
        <v>19</v>
      </c>
      <c r="I2947" s="9">
        <v>4813</v>
      </c>
      <c r="J2947" s="9">
        <v>47.45</v>
      </c>
      <c r="K2947" s="9">
        <v>31.79</v>
      </c>
      <c r="L2947" s="9">
        <f>tbl_salesdata[[#This Row],[Units Sold]]*tbl_salesdata[[#This Row],[Unit Cost]]</f>
        <v>153005.26999999999</v>
      </c>
      <c r="M2947" s="9">
        <f>tbl_salesdata[[#This Row],[Units Sold]]*tbl_salesdata[[#This Row],[Unit Price]]</f>
        <v>228376.85</v>
      </c>
      <c r="N2947" s="9">
        <f>tbl_salesdata[[#This Row],[Total Sales]]-tbl_salesdata[[#This Row],[Total Cost]]</f>
        <v>75371.580000000016</v>
      </c>
      <c r="O2947">
        <f>tbl_salesdata[[#This Row],[Ship Date]]-tbl_salesdata[[#This Row],[Order Date]]</f>
        <v>2</v>
      </c>
      <c r="P2947">
        <f>WEEKDAY(tbl_salesdata[[#This Row],[Order Date]],2)</f>
        <v>3</v>
      </c>
      <c r="Q2947" t="str">
        <f>TEXT(tbl_salesdata[[#This Row],[Order Date]],"dddd")</f>
        <v>Wednesday</v>
      </c>
      <c r="R2947" t="str">
        <f>IF(tbl_salesdata[[#This Row],[Weekdaynum]]&gt;5,"Yes","No")</f>
        <v>No</v>
      </c>
    </row>
    <row r="2948" spans="1:18" hidden="1" x14ac:dyDescent="0.35">
      <c r="A2948">
        <v>486345708</v>
      </c>
      <c r="B2948" s="3">
        <v>43346</v>
      </c>
      <c r="C2948" s="3">
        <v>43364</v>
      </c>
      <c r="D2948" t="s">
        <v>95</v>
      </c>
      <c r="E2948" t="s">
        <v>21</v>
      </c>
      <c r="F2948" t="s">
        <v>42</v>
      </c>
      <c r="G2948" t="s">
        <v>18</v>
      </c>
      <c r="H2948" t="s">
        <v>34</v>
      </c>
      <c r="I2948" s="9">
        <v>9357</v>
      </c>
      <c r="J2948" s="9">
        <v>437.2</v>
      </c>
      <c r="K2948" s="9">
        <v>263.33</v>
      </c>
      <c r="L2948" s="9">
        <f>tbl_salesdata[[#This Row],[Units Sold]]*tbl_salesdata[[#This Row],[Unit Cost]]</f>
        <v>2463978.81</v>
      </c>
      <c r="M2948" s="9">
        <f>tbl_salesdata[[#This Row],[Units Sold]]*tbl_salesdata[[#This Row],[Unit Price]]</f>
        <v>4090880.4</v>
      </c>
      <c r="N2948" s="9">
        <f>tbl_salesdata[[#This Row],[Total Sales]]-tbl_salesdata[[#This Row],[Total Cost]]</f>
        <v>1626901.5899999999</v>
      </c>
      <c r="O2948">
        <f>tbl_salesdata[[#This Row],[Ship Date]]-tbl_salesdata[[#This Row],[Order Date]]</f>
        <v>18</v>
      </c>
      <c r="P2948">
        <f>WEEKDAY(tbl_salesdata[[#This Row],[Order Date]],2)</f>
        <v>1</v>
      </c>
      <c r="Q2948" t="str">
        <f>TEXT(tbl_salesdata[[#This Row],[Order Date]],"dddd")</f>
        <v>Monday</v>
      </c>
      <c r="R2948" t="str">
        <f>IF(tbl_salesdata[[#This Row],[Weekdaynum]]&gt;5,"Yes","No")</f>
        <v>No</v>
      </c>
    </row>
    <row r="2949" spans="1:18" hidden="1" x14ac:dyDescent="0.35">
      <c r="A2949">
        <v>863980567</v>
      </c>
      <c r="B2949" s="3">
        <v>43626</v>
      </c>
      <c r="C2949" s="3">
        <v>43646</v>
      </c>
      <c r="D2949" t="s">
        <v>112</v>
      </c>
      <c r="E2949" t="s">
        <v>12</v>
      </c>
      <c r="F2949" t="s">
        <v>30</v>
      </c>
      <c r="G2949" t="s">
        <v>18</v>
      </c>
      <c r="H2949" t="s">
        <v>15</v>
      </c>
      <c r="I2949" s="9">
        <v>9904</v>
      </c>
      <c r="J2949" s="9">
        <v>81.73</v>
      </c>
      <c r="K2949" s="9">
        <v>56.67</v>
      </c>
      <c r="L2949" s="9">
        <f>tbl_salesdata[[#This Row],[Units Sold]]*tbl_salesdata[[#This Row],[Unit Cost]]</f>
        <v>561259.68000000005</v>
      </c>
      <c r="M2949" s="9">
        <f>tbl_salesdata[[#This Row],[Units Sold]]*tbl_salesdata[[#This Row],[Unit Price]]</f>
        <v>809453.92</v>
      </c>
      <c r="N2949" s="9">
        <f>tbl_salesdata[[#This Row],[Total Sales]]-tbl_salesdata[[#This Row],[Total Cost]]</f>
        <v>248194.24</v>
      </c>
      <c r="O2949">
        <f>tbl_salesdata[[#This Row],[Ship Date]]-tbl_salesdata[[#This Row],[Order Date]]</f>
        <v>20</v>
      </c>
      <c r="P2949">
        <f>WEEKDAY(tbl_salesdata[[#This Row],[Order Date]],2)</f>
        <v>1</v>
      </c>
      <c r="Q2949" t="str">
        <f>TEXT(tbl_salesdata[[#This Row],[Order Date]],"dddd")</f>
        <v>Monday</v>
      </c>
      <c r="R2949" t="str">
        <f>IF(tbl_salesdata[[#This Row],[Weekdaynum]]&gt;5,"Yes","No")</f>
        <v>No</v>
      </c>
    </row>
    <row r="2950" spans="1:18" hidden="1" x14ac:dyDescent="0.35">
      <c r="A2950">
        <v>450119149</v>
      </c>
      <c r="B2950" s="3">
        <v>42502</v>
      </c>
      <c r="C2950" s="3">
        <v>42512</v>
      </c>
      <c r="D2950" t="s">
        <v>186</v>
      </c>
      <c r="E2950" t="s">
        <v>38</v>
      </c>
      <c r="F2950" t="s">
        <v>30</v>
      </c>
      <c r="G2950" t="s">
        <v>18</v>
      </c>
      <c r="H2950" t="s">
        <v>19</v>
      </c>
      <c r="I2950" s="9">
        <v>9114</v>
      </c>
      <c r="J2950" s="9">
        <v>81.73</v>
      </c>
      <c r="K2950" s="9">
        <v>56.67</v>
      </c>
      <c r="L2950" s="9">
        <f>tbl_salesdata[[#This Row],[Units Sold]]*tbl_salesdata[[#This Row],[Unit Cost]]</f>
        <v>516490.38</v>
      </c>
      <c r="M2950" s="9">
        <f>tbl_salesdata[[#This Row],[Units Sold]]*tbl_salesdata[[#This Row],[Unit Price]]</f>
        <v>744887.22000000009</v>
      </c>
      <c r="N2950" s="9">
        <f>tbl_salesdata[[#This Row],[Total Sales]]-tbl_salesdata[[#This Row],[Total Cost]]</f>
        <v>228396.84000000008</v>
      </c>
      <c r="O2950">
        <f>tbl_salesdata[[#This Row],[Ship Date]]-tbl_salesdata[[#This Row],[Order Date]]</f>
        <v>10</v>
      </c>
      <c r="P2950">
        <f>WEEKDAY(tbl_salesdata[[#This Row],[Order Date]],2)</f>
        <v>4</v>
      </c>
      <c r="Q2950" t="str">
        <f>TEXT(tbl_salesdata[[#This Row],[Order Date]],"dddd")</f>
        <v>Thursday</v>
      </c>
      <c r="R2950" t="str">
        <f>IF(tbl_salesdata[[#This Row],[Weekdaynum]]&gt;5,"Yes","No")</f>
        <v>No</v>
      </c>
    </row>
    <row r="2951" spans="1:18" hidden="1" x14ac:dyDescent="0.35">
      <c r="A2951">
        <v>141685283</v>
      </c>
      <c r="B2951" s="3">
        <v>43324</v>
      </c>
      <c r="C2951" s="3">
        <v>43334</v>
      </c>
      <c r="D2951" t="s">
        <v>219</v>
      </c>
      <c r="E2951" t="s">
        <v>38</v>
      </c>
      <c r="F2951" t="s">
        <v>17</v>
      </c>
      <c r="G2951" t="s">
        <v>14</v>
      </c>
      <c r="H2951" t="s">
        <v>34</v>
      </c>
      <c r="I2951" s="9">
        <v>6679</v>
      </c>
      <c r="J2951" s="9">
        <v>152.58000000000001</v>
      </c>
      <c r="K2951" s="9">
        <v>97.44</v>
      </c>
      <c r="L2951" s="9">
        <f>tbl_salesdata[[#This Row],[Units Sold]]*tbl_salesdata[[#This Row],[Unit Cost]]</f>
        <v>650801.76</v>
      </c>
      <c r="M2951" s="9">
        <f>tbl_salesdata[[#This Row],[Units Sold]]*tbl_salesdata[[#This Row],[Unit Price]]</f>
        <v>1019081.8200000001</v>
      </c>
      <c r="N2951" s="9">
        <f>tbl_salesdata[[#This Row],[Total Sales]]-tbl_salesdata[[#This Row],[Total Cost]]</f>
        <v>368280.06000000006</v>
      </c>
      <c r="O2951">
        <f>tbl_salesdata[[#This Row],[Ship Date]]-tbl_salesdata[[#This Row],[Order Date]]</f>
        <v>10</v>
      </c>
      <c r="P2951">
        <f>WEEKDAY(tbl_salesdata[[#This Row],[Order Date]],2)</f>
        <v>7</v>
      </c>
      <c r="Q2951" t="str">
        <f>TEXT(tbl_salesdata[[#This Row],[Order Date]],"dddd")</f>
        <v>Sunday</v>
      </c>
      <c r="R2951" t="str">
        <f>IF(tbl_salesdata[[#This Row],[Weekdaynum]]&gt;5,"Yes","No")</f>
        <v>Yes</v>
      </c>
    </row>
    <row r="2952" spans="1:18" hidden="1" x14ac:dyDescent="0.35">
      <c r="A2952">
        <v>455915296</v>
      </c>
      <c r="B2952" s="3">
        <v>42213</v>
      </c>
      <c r="C2952" s="3">
        <v>42224</v>
      </c>
      <c r="D2952" t="s">
        <v>185</v>
      </c>
      <c r="E2952" t="s">
        <v>38</v>
      </c>
      <c r="F2952" t="s">
        <v>40</v>
      </c>
      <c r="G2952" t="s">
        <v>14</v>
      </c>
      <c r="H2952" t="s">
        <v>26</v>
      </c>
      <c r="I2952" s="9">
        <v>4322</v>
      </c>
      <c r="J2952" s="9">
        <v>651.21</v>
      </c>
      <c r="K2952" s="9">
        <v>524.96</v>
      </c>
      <c r="L2952" s="9">
        <f>tbl_salesdata[[#This Row],[Units Sold]]*tbl_salesdata[[#This Row],[Unit Cost]]</f>
        <v>2268877.12</v>
      </c>
      <c r="M2952" s="9">
        <f>tbl_salesdata[[#This Row],[Units Sold]]*tbl_salesdata[[#This Row],[Unit Price]]</f>
        <v>2814529.62</v>
      </c>
      <c r="N2952" s="9">
        <f>tbl_salesdata[[#This Row],[Total Sales]]-tbl_salesdata[[#This Row],[Total Cost]]</f>
        <v>545652.5</v>
      </c>
      <c r="O2952">
        <f>tbl_salesdata[[#This Row],[Ship Date]]-tbl_salesdata[[#This Row],[Order Date]]</f>
        <v>11</v>
      </c>
      <c r="P2952">
        <f>WEEKDAY(tbl_salesdata[[#This Row],[Order Date]],2)</f>
        <v>2</v>
      </c>
      <c r="Q2952" t="str">
        <f>TEXT(tbl_salesdata[[#This Row],[Order Date]],"dddd")</f>
        <v>Tuesday</v>
      </c>
      <c r="R2952" t="str">
        <f>IF(tbl_salesdata[[#This Row],[Weekdaynum]]&gt;5,"Yes","No")</f>
        <v>No</v>
      </c>
    </row>
    <row r="2953" spans="1:18" x14ac:dyDescent="0.35">
      <c r="A2953">
        <v>628671872</v>
      </c>
      <c r="B2953" s="3">
        <v>43421</v>
      </c>
      <c r="C2953" s="3">
        <v>43430</v>
      </c>
      <c r="D2953" t="s">
        <v>62</v>
      </c>
      <c r="E2953" t="s">
        <v>38</v>
      </c>
      <c r="F2953" t="s">
        <v>30</v>
      </c>
      <c r="G2953" t="s">
        <v>14</v>
      </c>
      <c r="H2953" t="s">
        <v>19</v>
      </c>
      <c r="I2953" s="9">
        <v>6832</v>
      </c>
      <c r="J2953" s="9">
        <v>81.73</v>
      </c>
      <c r="K2953" s="9">
        <v>56.67</v>
      </c>
      <c r="L2953" s="9">
        <f>tbl_salesdata[[#This Row],[Units Sold]]*tbl_salesdata[[#This Row],[Unit Cost]]</f>
        <v>387169.44</v>
      </c>
      <c r="M2953" s="9">
        <f>tbl_salesdata[[#This Row],[Units Sold]]*tbl_salesdata[[#This Row],[Unit Price]]</f>
        <v>558379.36</v>
      </c>
      <c r="N2953" s="9">
        <f>tbl_salesdata[[#This Row],[Total Sales]]-tbl_salesdata[[#This Row],[Total Cost]]</f>
        <v>171209.91999999998</v>
      </c>
      <c r="O2953">
        <f>tbl_salesdata[[#This Row],[Ship Date]]-tbl_salesdata[[#This Row],[Order Date]]</f>
        <v>9</v>
      </c>
      <c r="P2953">
        <f>WEEKDAY(tbl_salesdata[[#This Row],[Order Date]],2)</f>
        <v>6</v>
      </c>
      <c r="Q2953" t="str">
        <f>TEXT(tbl_salesdata[[#This Row],[Order Date]],"dddd")</f>
        <v>Saturday</v>
      </c>
      <c r="R2953" t="str">
        <f>IF(tbl_salesdata[[#This Row],[Weekdaynum]]&gt;5,"Yes","No")</f>
        <v>Yes</v>
      </c>
    </row>
    <row r="2954" spans="1:18" x14ac:dyDescent="0.35">
      <c r="A2954">
        <v>768731677</v>
      </c>
      <c r="B2954" s="3">
        <v>43267</v>
      </c>
      <c r="C2954" s="3">
        <v>43282</v>
      </c>
      <c r="D2954" t="s">
        <v>98</v>
      </c>
      <c r="E2954" t="s">
        <v>38</v>
      </c>
      <c r="F2954" t="s">
        <v>17</v>
      </c>
      <c r="G2954" t="s">
        <v>14</v>
      </c>
      <c r="H2954" t="s">
        <v>19</v>
      </c>
      <c r="I2954" s="9">
        <v>3641</v>
      </c>
      <c r="J2954" s="9">
        <v>152.58000000000001</v>
      </c>
      <c r="K2954" s="9">
        <v>97.44</v>
      </c>
      <c r="L2954" s="9">
        <f>tbl_salesdata[[#This Row],[Units Sold]]*tbl_salesdata[[#This Row],[Unit Cost]]</f>
        <v>354779.04</v>
      </c>
      <c r="M2954" s="9">
        <f>tbl_salesdata[[#This Row],[Units Sold]]*tbl_salesdata[[#This Row],[Unit Price]]</f>
        <v>555543.78</v>
      </c>
      <c r="N2954" s="9">
        <f>tbl_salesdata[[#This Row],[Total Sales]]-tbl_salesdata[[#This Row],[Total Cost]]</f>
        <v>200764.74000000005</v>
      </c>
      <c r="O2954">
        <f>tbl_salesdata[[#This Row],[Ship Date]]-tbl_salesdata[[#This Row],[Order Date]]</f>
        <v>15</v>
      </c>
      <c r="P2954">
        <f>WEEKDAY(tbl_salesdata[[#This Row],[Order Date]],2)</f>
        <v>6</v>
      </c>
      <c r="Q2954" t="str">
        <f>TEXT(tbl_salesdata[[#This Row],[Order Date]],"dddd")</f>
        <v>Saturday</v>
      </c>
      <c r="R2954" t="str">
        <f>IF(tbl_salesdata[[#This Row],[Weekdaynum]]&gt;5,"Yes","No")</f>
        <v>Yes</v>
      </c>
    </row>
    <row r="2955" spans="1:18" hidden="1" x14ac:dyDescent="0.35">
      <c r="A2955">
        <v>561639392</v>
      </c>
      <c r="B2955" s="3">
        <v>43363</v>
      </c>
      <c r="C2955" s="3">
        <v>43365</v>
      </c>
      <c r="D2955" t="s">
        <v>174</v>
      </c>
      <c r="E2955" t="s">
        <v>29</v>
      </c>
      <c r="F2955" t="s">
        <v>68</v>
      </c>
      <c r="G2955" t="s">
        <v>18</v>
      </c>
      <c r="H2955" t="s">
        <v>15</v>
      </c>
      <c r="I2955" s="9">
        <v>432</v>
      </c>
      <c r="J2955" s="9">
        <v>154.06</v>
      </c>
      <c r="K2955" s="9">
        <v>90.93</v>
      </c>
      <c r="L2955" s="9">
        <f>tbl_salesdata[[#This Row],[Units Sold]]*tbl_salesdata[[#This Row],[Unit Cost]]</f>
        <v>39281.760000000002</v>
      </c>
      <c r="M2955" s="9">
        <f>tbl_salesdata[[#This Row],[Units Sold]]*tbl_salesdata[[#This Row],[Unit Price]]</f>
        <v>66553.919999999998</v>
      </c>
      <c r="N2955" s="9">
        <f>tbl_salesdata[[#This Row],[Total Sales]]-tbl_salesdata[[#This Row],[Total Cost]]</f>
        <v>27272.159999999996</v>
      </c>
      <c r="O2955">
        <f>tbl_salesdata[[#This Row],[Ship Date]]-tbl_salesdata[[#This Row],[Order Date]]</f>
        <v>2</v>
      </c>
      <c r="P2955">
        <f>WEEKDAY(tbl_salesdata[[#This Row],[Order Date]],2)</f>
        <v>4</v>
      </c>
      <c r="Q2955" t="str">
        <f>TEXT(tbl_salesdata[[#This Row],[Order Date]],"dddd")</f>
        <v>Thursday</v>
      </c>
      <c r="R2955" t="str">
        <f>IF(tbl_salesdata[[#This Row],[Weekdaynum]]&gt;5,"Yes","No")</f>
        <v>No</v>
      </c>
    </row>
    <row r="2956" spans="1:18" hidden="1" x14ac:dyDescent="0.35">
      <c r="A2956">
        <v>495138204</v>
      </c>
      <c r="B2956" s="3">
        <v>44509</v>
      </c>
      <c r="C2956" s="3">
        <v>44521</v>
      </c>
      <c r="D2956" t="s">
        <v>118</v>
      </c>
      <c r="E2956" t="s">
        <v>24</v>
      </c>
      <c r="F2956" t="s">
        <v>47</v>
      </c>
      <c r="G2956" t="s">
        <v>18</v>
      </c>
      <c r="H2956" t="s">
        <v>26</v>
      </c>
      <c r="I2956" s="9">
        <v>1252</v>
      </c>
      <c r="J2956" s="9">
        <v>421.89</v>
      </c>
      <c r="K2956" s="9">
        <v>364.69</v>
      </c>
      <c r="L2956" s="9">
        <f>tbl_salesdata[[#This Row],[Units Sold]]*tbl_salesdata[[#This Row],[Unit Cost]]</f>
        <v>456591.88</v>
      </c>
      <c r="M2956" s="9">
        <f>tbl_salesdata[[#This Row],[Units Sold]]*tbl_salesdata[[#This Row],[Unit Price]]</f>
        <v>528206.28</v>
      </c>
      <c r="N2956" s="9">
        <f>tbl_salesdata[[#This Row],[Total Sales]]-tbl_salesdata[[#This Row],[Total Cost]]</f>
        <v>71614.400000000023</v>
      </c>
      <c r="O2956">
        <f>tbl_salesdata[[#This Row],[Ship Date]]-tbl_salesdata[[#This Row],[Order Date]]</f>
        <v>12</v>
      </c>
      <c r="P2956">
        <f>WEEKDAY(tbl_salesdata[[#This Row],[Order Date]],2)</f>
        <v>2</v>
      </c>
      <c r="Q2956" t="str">
        <f>TEXT(tbl_salesdata[[#This Row],[Order Date]],"dddd")</f>
        <v>Tuesday</v>
      </c>
      <c r="R2956" t="str">
        <f>IF(tbl_salesdata[[#This Row],[Weekdaynum]]&gt;5,"Yes","No")</f>
        <v>No</v>
      </c>
    </row>
    <row r="2957" spans="1:18" hidden="1" x14ac:dyDescent="0.35">
      <c r="A2957">
        <v>192170035</v>
      </c>
      <c r="B2957" s="3">
        <v>42141</v>
      </c>
      <c r="C2957" s="3">
        <v>42150</v>
      </c>
      <c r="D2957" t="s">
        <v>133</v>
      </c>
      <c r="E2957" t="s">
        <v>38</v>
      </c>
      <c r="F2957" t="s">
        <v>13</v>
      </c>
      <c r="G2957" t="s">
        <v>14</v>
      </c>
      <c r="H2957" t="s">
        <v>34</v>
      </c>
      <c r="I2957" s="9">
        <v>6239</v>
      </c>
      <c r="J2957" s="9">
        <v>255.28</v>
      </c>
      <c r="K2957" s="9">
        <v>159.41999999999999</v>
      </c>
      <c r="L2957" s="9">
        <f>tbl_salesdata[[#This Row],[Units Sold]]*tbl_salesdata[[#This Row],[Unit Cost]]</f>
        <v>994621.37999999989</v>
      </c>
      <c r="M2957" s="9">
        <f>tbl_salesdata[[#This Row],[Units Sold]]*tbl_salesdata[[#This Row],[Unit Price]]</f>
        <v>1592691.92</v>
      </c>
      <c r="N2957" s="9">
        <f>tbl_salesdata[[#This Row],[Total Sales]]-tbl_salesdata[[#This Row],[Total Cost]]</f>
        <v>598070.54</v>
      </c>
      <c r="O2957">
        <f>tbl_salesdata[[#This Row],[Ship Date]]-tbl_salesdata[[#This Row],[Order Date]]</f>
        <v>9</v>
      </c>
      <c r="P2957">
        <f>WEEKDAY(tbl_salesdata[[#This Row],[Order Date]],2)</f>
        <v>7</v>
      </c>
      <c r="Q2957" t="str">
        <f>TEXT(tbl_salesdata[[#This Row],[Order Date]],"dddd")</f>
        <v>Sunday</v>
      </c>
      <c r="R2957" t="str">
        <f>IF(tbl_salesdata[[#This Row],[Weekdaynum]]&gt;5,"Yes","No")</f>
        <v>Yes</v>
      </c>
    </row>
    <row r="2958" spans="1:18" x14ac:dyDescent="0.35">
      <c r="A2958">
        <v>527259910</v>
      </c>
      <c r="B2958" s="3">
        <v>43834</v>
      </c>
      <c r="C2958" s="3">
        <v>43847</v>
      </c>
      <c r="D2958" t="s">
        <v>113</v>
      </c>
      <c r="E2958" t="s">
        <v>21</v>
      </c>
      <c r="F2958" t="s">
        <v>30</v>
      </c>
      <c r="G2958" t="s">
        <v>14</v>
      </c>
      <c r="H2958" t="s">
        <v>34</v>
      </c>
      <c r="I2958" s="9">
        <v>6779</v>
      </c>
      <c r="J2958" s="9">
        <v>81.73</v>
      </c>
      <c r="K2958" s="9">
        <v>56.67</v>
      </c>
      <c r="L2958" s="9">
        <f>tbl_salesdata[[#This Row],[Units Sold]]*tbl_salesdata[[#This Row],[Unit Cost]]</f>
        <v>384165.93</v>
      </c>
      <c r="M2958" s="9">
        <f>tbl_salesdata[[#This Row],[Units Sold]]*tbl_salesdata[[#This Row],[Unit Price]]</f>
        <v>554047.67000000004</v>
      </c>
      <c r="N2958" s="9">
        <f>tbl_salesdata[[#This Row],[Total Sales]]-tbl_salesdata[[#This Row],[Total Cost]]</f>
        <v>169881.74000000005</v>
      </c>
      <c r="O2958">
        <f>tbl_salesdata[[#This Row],[Ship Date]]-tbl_salesdata[[#This Row],[Order Date]]</f>
        <v>13</v>
      </c>
      <c r="P2958">
        <f>WEEKDAY(tbl_salesdata[[#This Row],[Order Date]],2)</f>
        <v>6</v>
      </c>
      <c r="Q2958" t="str">
        <f>TEXT(tbl_salesdata[[#This Row],[Order Date]],"dddd")</f>
        <v>Saturday</v>
      </c>
      <c r="R2958" t="str">
        <f>IF(tbl_salesdata[[#This Row],[Weekdaynum]]&gt;5,"Yes","No")</f>
        <v>Yes</v>
      </c>
    </row>
    <row r="2959" spans="1:18" hidden="1" x14ac:dyDescent="0.35">
      <c r="A2959">
        <v>903590571</v>
      </c>
      <c r="B2959" s="3">
        <v>44792</v>
      </c>
      <c r="C2959" s="3">
        <v>44801</v>
      </c>
      <c r="D2959" t="s">
        <v>41</v>
      </c>
      <c r="E2959" t="s">
        <v>29</v>
      </c>
      <c r="F2959" t="s">
        <v>33</v>
      </c>
      <c r="G2959" t="s">
        <v>18</v>
      </c>
      <c r="H2959" t="s">
        <v>26</v>
      </c>
      <c r="I2959" s="9">
        <v>1385</v>
      </c>
      <c r="J2959" s="9">
        <v>109.28</v>
      </c>
      <c r="K2959" s="9">
        <v>35.840000000000003</v>
      </c>
      <c r="L2959" s="9">
        <f>tbl_salesdata[[#This Row],[Units Sold]]*tbl_salesdata[[#This Row],[Unit Cost]]</f>
        <v>49638.400000000001</v>
      </c>
      <c r="M2959" s="9">
        <f>tbl_salesdata[[#This Row],[Units Sold]]*tbl_salesdata[[#This Row],[Unit Price]]</f>
        <v>151352.79999999999</v>
      </c>
      <c r="N2959" s="9">
        <f>tbl_salesdata[[#This Row],[Total Sales]]-tbl_salesdata[[#This Row],[Total Cost]]</f>
        <v>101714.4</v>
      </c>
      <c r="O2959">
        <f>tbl_salesdata[[#This Row],[Ship Date]]-tbl_salesdata[[#This Row],[Order Date]]</f>
        <v>9</v>
      </c>
      <c r="P2959">
        <f>WEEKDAY(tbl_salesdata[[#This Row],[Order Date]],2)</f>
        <v>5</v>
      </c>
      <c r="Q2959" t="str">
        <f>TEXT(tbl_salesdata[[#This Row],[Order Date]],"dddd")</f>
        <v>Friday</v>
      </c>
      <c r="R2959" t="str">
        <f>IF(tbl_salesdata[[#This Row],[Weekdaynum]]&gt;5,"Yes","No")</f>
        <v>No</v>
      </c>
    </row>
    <row r="2960" spans="1:18" hidden="1" x14ac:dyDescent="0.35">
      <c r="A2960">
        <v>857139432</v>
      </c>
      <c r="B2960" s="3">
        <v>44705</v>
      </c>
      <c r="C2960" s="3">
        <v>44726</v>
      </c>
      <c r="D2960" t="s">
        <v>53</v>
      </c>
      <c r="E2960" t="s">
        <v>29</v>
      </c>
      <c r="F2960" t="s">
        <v>47</v>
      </c>
      <c r="G2960" t="s">
        <v>14</v>
      </c>
      <c r="H2960" t="s">
        <v>26</v>
      </c>
      <c r="I2960" s="9">
        <v>5460</v>
      </c>
      <c r="J2960" s="9">
        <v>421.89</v>
      </c>
      <c r="K2960" s="9">
        <v>364.69</v>
      </c>
      <c r="L2960" s="9">
        <f>tbl_salesdata[[#This Row],[Units Sold]]*tbl_salesdata[[#This Row],[Unit Cost]]</f>
        <v>1991207.4</v>
      </c>
      <c r="M2960" s="9">
        <f>tbl_salesdata[[#This Row],[Units Sold]]*tbl_salesdata[[#This Row],[Unit Price]]</f>
        <v>2303519.4</v>
      </c>
      <c r="N2960" s="9">
        <f>tbl_salesdata[[#This Row],[Total Sales]]-tbl_salesdata[[#This Row],[Total Cost]]</f>
        <v>312312</v>
      </c>
      <c r="O2960">
        <f>tbl_salesdata[[#This Row],[Ship Date]]-tbl_salesdata[[#This Row],[Order Date]]</f>
        <v>21</v>
      </c>
      <c r="P2960">
        <f>WEEKDAY(tbl_salesdata[[#This Row],[Order Date]],2)</f>
        <v>2</v>
      </c>
      <c r="Q2960" t="str">
        <f>TEXT(tbl_salesdata[[#This Row],[Order Date]],"dddd")</f>
        <v>Tuesday</v>
      </c>
      <c r="R2960" t="str">
        <f>IF(tbl_salesdata[[#This Row],[Weekdaynum]]&gt;5,"Yes","No")</f>
        <v>No</v>
      </c>
    </row>
    <row r="2961" spans="1:18" hidden="1" x14ac:dyDescent="0.35">
      <c r="A2961">
        <v>252541625</v>
      </c>
      <c r="B2961" s="3">
        <v>42895</v>
      </c>
      <c r="C2961" s="3">
        <v>42897</v>
      </c>
      <c r="D2961" t="s">
        <v>159</v>
      </c>
      <c r="E2961" t="s">
        <v>21</v>
      </c>
      <c r="F2961" t="s">
        <v>13</v>
      </c>
      <c r="G2961" t="s">
        <v>18</v>
      </c>
      <c r="H2961" t="s">
        <v>19</v>
      </c>
      <c r="I2961" s="9">
        <v>1534</v>
      </c>
      <c r="J2961" s="9">
        <v>255.28</v>
      </c>
      <c r="K2961" s="9">
        <v>159.41999999999999</v>
      </c>
      <c r="L2961" s="9">
        <f>tbl_salesdata[[#This Row],[Units Sold]]*tbl_salesdata[[#This Row],[Unit Cost]]</f>
        <v>244550.27999999997</v>
      </c>
      <c r="M2961" s="9">
        <f>tbl_salesdata[[#This Row],[Units Sold]]*tbl_salesdata[[#This Row],[Unit Price]]</f>
        <v>391599.52</v>
      </c>
      <c r="N2961" s="9">
        <f>tbl_salesdata[[#This Row],[Total Sales]]-tbl_salesdata[[#This Row],[Total Cost]]</f>
        <v>147049.24000000005</v>
      </c>
      <c r="O2961">
        <f>tbl_salesdata[[#This Row],[Ship Date]]-tbl_salesdata[[#This Row],[Order Date]]</f>
        <v>2</v>
      </c>
      <c r="P2961">
        <f>WEEKDAY(tbl_salesdata[[#This Row],[Order Date]],2)</f>
        <v>5</v>
      </c>
      <c r="Q2961" t="str">
        <f>TEXT(tbl_salesdata[[#This Row],[Order Date]],"dddd")</f>
        <v>Friday</v>
      </c>
      <c r="R2961" t="str">
        <f>IF(tbl_salesdata[[#This Row],[Weekdaynum]]&gt;5,"Yes","No")</f>
        <v>No</v>
      </c>
    </row>
    <row r="2962" spans="1:18" hidden="1" x14ac:dyDescent="0.35">
      <c r="A2962">
        <v>760158479</v>
      </c>
      <c r="B2962" s="3">
        <v>42269</v>
      </c>
      <c r="C2962" s="3">
        <v>42276</v>
      </c>
      <c r="D2962" t="s">
        <v>141</v>
      </c>
      <c r="E2962" t="s">
        <v>38</v>
      </c>
      <c r="F2962" t="s">
        <v>76</v>
      </c>
      <c r="G2962" t="s">
        <v>18</v>
      </c>
      <c r="H2962" t="s">
        <v>34</v>
      </c>
      <c r="I2962" s="9">
        <v>6641</v>
      </c>
      <c r="J2962" s="9">
        <v>668.27</v>
      </c>
      <c r="K2962" s="9">
        <v>502.54</v>
      </c>
      <c r="L2962" s="9">
        <f>tbl_salesdata[[#This Row],[Units Sold]]*tbl_salesdata[[#This Row],[Unit Cost]]</f>
        <v>3337368.14</v>
      </c>
      <c r="M2962" s="9">
        <f>tbl_salesdata[[#This Row],[Units Sold]]*tbl_salesdata[[#This Row],[Unit Price]]</f>
        <v>4437981.07</v>
      </c>
      <c r="N2962" s="9">
        <f>tbl_salesdata[[#This Row],[Total Sales]]-tbl_salesdata[[#This Row],[Total Cost]]</f>
        <v>1100612.9300000002</v>
      </c>
      <c r="O2962">
        <f>tbl_salesdata[[#This Row],[Ship Date]]-tbl_salesdata[[#This Row],[Order Date]]</f>
        <v>7</v>
      </c>
      <c r="P2962">
        <f>WEEKDAY(tbl_salesdata[[#This Row],[Order Date]],2)</f>
        <v>2</v>
      </c>
      <c r="Q2962" t="str">
        <f>TEXT(tbl_salesdata[[#This Row],[Order Date]],"dddd")</f>
        <v>Tuesday</v>
      </c>
      <c r="R2962" t="str">
        <f>IF(tbl_salesdata[[#This Row],[Weekdaynum]]&gt;5,"Yes","No")</f>
        <v>No</v>
      </c>
    </row>
    <row r="2963" spans="1:18" hidden="1" x14ac:dyDescent="0.35">
      <c r="A2963">
        <v>520663821</v>
      </c>
      <c r="B2963" s="3">
        <v>42654</v>
      </c>
      <c r="C2963" s="3">
        <v>42658</v>
      </c>
      <c r="D2963" t="s">
        <v>194</v>
      </c>
      <c r="E2963" t="s">
        <v>32</v>
      </c>
      <c r="F2963" t="s">
        <v>42</v>
      </c>
      <c r="G2963" t="s">
        <v>18</v>
      </c>
      <c r="H2963" t="s">
        <v>19</v>
      </c>
      <c r="I2963" s="9">
        <v>4850</v>
      </c>
      <c r="J2963" s="9">
        <v>437.2</v>
      </c>
      <c r="K2963" s="9">
        <v>263.33</v>
      </c>
      <c r="L2963" s="9">
        <f>tbl_salesdata[[#This Row],[Units Sold]]*tbl_salesdata[[#This Row],[Unit Cost]]</f>
        <v>1277150.5</v>
      </c>
      <c r="M2963" s="9">
        <f>tbl_salesdata[[#This Row],[Units Sold]]*tbl_salesdata[[#This Row],[Unit Price]]</f>
        <v>2120420</v>
      </c>
      <c r="N2963" s="9">
        <f>tbl_salesdata[[#This Row],[Total Sales]]-tbl_salesdata[[#This Row],[Total Cost]]</f>
        <v>843269.5</v>
      </c>
      <c r="O2963">
        <f>tbl_salesdata[[#This Row],[Ship Date]]-tbl_salesdata[[#This Row],[Order Date]]</f>
        <v>4</v>
      </c>
      <c r="P2963">
        <f>WEEKDAY(tbl_salesdata[[#This Row],[Order Date]],2)</f>
        <v>2</v>
      </c>
      <c r="Q2963" t="str">
        <f>TEXT(tbl_salesdata[[#This Row],[Order Date]],"dddd")</f>
        <v>Tuesday</v>
      </c>
      <c r="R2963" t="str">
        <f>IF(tbl_salesdata[[#This Row],[Weekdaynum]]&gt;5,"Yes","No")</f>
        <v>No</v>
      </c>
    </row>
    <row r="2964" spans="1:18" hidden="1" x14ac:dyDescent="0.35">
      <c r="A2964">
        <v>895043981</v>
      </c>
      <c r="B2964" s="3">
        <v>44732</v>
      </c>
      <c r="C2964" s="3">
        <v>44740</v>
      </c>
      <c r="D2964" t="s">
        <v>127</v>
      </c>
      <c r="E2964" t="s">
        <v>38</v>
      </c>
      <c r="F2964" t="s">
        <v>17</v>
      </c>
      <c r="G2964" t="s">
        <v>18</v>
      </c>
      <c r="H2964" t="s">
        <v>34</v>
      </c>
      <c r="I2964" s="9">
        <v>2259</v>
      </c>
      <c r="J2964" s="9">
        <v>152.58000000000001</v>
      </c>
      <c r="K2964" s="9">
        <v>97.44</v>
      </c>
      <c r="L2964" s="9">
        <f>tbl_salesdata[[#This Row],[Units Sold]]*tbl_salesdata[[#This Row],[Unit Cost]]</f>
        <v>220116.96</v>
      </c>
      <c r="M2964" s="9">
        <f>tbl_salesdata[[#This Row],[Units Sold]]*tbl_salesdata[[#This Row],[Unit Price]]</f>
        <v>344678.22000000003</v>
      </c>
      <c r="N2964" s="9">
        <f>tbl_salesdata[[#This Row],[Total Sales]]-tbl_salesdata[[#This Row],[Total Cost]]</f>
        <v>124561.26000000004</v>
      </c>
      <c r="O2964">
        <f>tbl_salesdata[[#This Row],[Ship Date]]-tbl_salesdata[[#This Row],[Order Date]]</f>
        <v>8</v>
      </c>
      <c r="P2964">
        <f>WEEKDAY(tbl_salesdata[[#This Row],[Order Date]],2)</f>
        <v>1</v>
      </c>
      <c r="Q2964" t="str">
        <f>TEXT(tbl_salesdata[[#This Row],[Order Date]],"dddd")</f>
        <v>Monday</v>
      </c>
      <c r="R2964" t="str">
        <f>IF(tbl_salesdata[[#This Row],[Weekdaynum]]&gt;5,"Yes","No")</f>
        <v>No</v>
      </c>
    </row>
    <row r="2965" spans="1:18" hidden="1" x14ac:dyDescent="0.35">
      <c r="A2965">
        <v>614597785</v>
      </c>
      <c r="B2965" s="3">
        <v>43188</v>
      </c>
      <c r="C2965" s="3">
        <v>43198</v>
      </c>
      <c r="D2965" t="s">
        <v>60</v>
      </c>
      <c r="E2965" t="s">
        <v>21</v>
      </c>
      <c r="F2965" t="s">
        <v>42</v>
      </c>
      <c r="G2965" t="s">
        <v>18</v>
      </c>
      <c r="H2965" t="s">
        <v>19</v>
      </c>
      <c r="I2965" s="9">
        <v>1997</v>
      </c>
      <c r="J2965" s="9">
        <v>437.2</v>
      </c>
      <c r="K2965" s="9">
        <v>263.33</v>
      </c>
      <c r="L2965" s="9">
        <f>tbl_salesdata[[#This Row],[Units Sold]]*tbl_salesdata[[#This Row],[Unit Cost]]</f>
        <v>525870.01</v>
      </c>
      <c r="M2965" s="9">
        <f>tbl_salesdata[[#This Row],[Units Sold]]*tbl_salesdata[[#This Row],[Unit Price]]</f>
        <v>873088.4</v>
      </c>
      <c r="N2965" s="9">
        <f>tbl_salesdata[[#This Row],[Total Sales]]-tbl_salesdata[[#This Row],[Total Cost]]</f>
        <v>347218.39</v>
      </c>
      <c r="O2965">
        <f>tbl_salesdata[[#This Row],[Ship Date]]-tbl_salesdata[[#This Row],[Order Date]]</f>
        <v>10</v>
      </c>
      <c r="P2965">
        <f>WEEKDAY(tbl_salesdata[[#This Row],[Order Date]],2)</f>
        <v>4</v>
      </c>
      <c r="Q2965" t="str">
        <f>TEXT(tbl_salesdata[[#This Row],[Order Date]],"dddd")</f>
        <v>Thursday</v>
      </c>
      <c r="R2965" t="str">
        <f>IF(tbl_salesdata[[#This Row],[Weekdaynum]]&gt;5,"Yes","No")</f>
        <v>No</v>
      </c>
    </row>
    <row r="2966" spans="1:18" hidden="1" x14ac:dyDescent="0.35">
      <c r="A2966">
        <v>730936563</v>
      </c>
      <c r="B2966" s="3">
        <v>42481</v>
      </c>
      <c r="C2966" s="3">
        <v>42491</v>
      </c>
      <c r="D2966" t="s">
        <v>140</v>
      </c>
      <c r="E2966" t="s">
        <v>24</v>
      </c>
      <c r="F2966" t="s">
        <v>40</v>
      </c>
      <c r="G2966" t="s">
        <v>14</v>
      </c>
      <c r="H2966" t="s">
        <v>26</v>
      </c>
      <c r="I2966" s="9">
        <v>9227</v>
      </c>
      <c r="J2966" s="9">
        <v>651.21</v>
      </c>
      <c r="K2966" s="9">
        <v>524.96</v>
      </c>
      <c r="L2966" s="9">
        <f>tbl_salesdata[[#This Row],[Units Sold]]*tbl_salesdata[[#This Row],[Unit Cost]]</f>
        <v>4843805.92</v>
      </c>
      <c r="M2966" s="9">
        <f>tbl_salesdata[[#This Row],[Units Sold]]*tbl_salesdata[[#This Row],[Unit Price]]</f>
        <v>6008714.6699999999</v>
      </c>
      <c r="N2966" s="9">
        <f>tbl_salesdata[[#This Row],[Total Sales]]-tbl_salesdata[[#This Row],[Total Cost]]</f>
        <v>1164908.75</v>
      </c>
      <c r="O2966">
        <f>tbl_salesdata[[#This Row],[Ship Date]]-tbl_salesdata[[#This Row],[Order Date]]</f>
        <v>10</v>
      </c>
      <c r="P2966">
        <f>WEEKDAY(tbl_salesdata[[#This Row],[Order Date]],2)</f>
        <v>4</v>
      </c>
      <c r="Q2966" t="str">
        <f>TEXT(tbl_salesdata[[#This Row],[Order Date]],"dddd")</f>
        <v>Thursday</v>
      </c>
      <c r="R2966" t="str">
        <f>IF(tbl_salesdata[[#This Row],[Weekdaynum]]&gt;5,"Yes","No")</f>
        <v>No</v>
      </c>
    </row>
    <row r="2967" spans="1:18" x14ac:dyDescent="0.35">
      <c r="A2967">
        <v>448354041</v>
      </c>
      <c r="B2967" s="3">
        <v>43904</v>
      </c>
      <c r="C2967" s="3">
        <v>43908</v>
      </c>
      <c r="D2967" t="s">
        <v>161</v>
      </c>
      <c r="E2967" t="s">
        <v>24</v>
      </c>
      <c r="F2967" t="s">
        <v>30</v>
      </c>
      <c r="G2967" t="s">
        <v>18</v>
      </c>
      <c r="H2967" t="s">
        <v>34</v>
      </c>
      <c r="I2967" s="9">
        <v>6779</v>
      </c>
      <c r="J2967" s="9">
        <v>81.73</v>
      </c>
      <c r="K2967" s="9">
        <v>56.67</v>
      </c>
      <c r="L2967" s="9">
        <f>tbl_salesdata[[#This Row],[Units Sold]]*tbl_salesdata[[#This Row],[Unit Cost]]</f>
        <v>384165.93</v>
      </c>
      <c r="M2967" s="9">
        <f>tbl_salesdata[[#This Row],[Units Sold]]*tbl_salesdata[[#This Row],[Unit Price]]</f>
        <v>554047.67000000004</v>
      </c>
      <c r="N2967" s="9">
        <f>tbl_salesdata[[#This Row],[Total Sales]]-tbl_salesdata[[#This Row],[Total Cost]]</f>
        <v>169881.74000000005</v>
      </c>
      <c r="O2967">
        <f>tbl_salesdata[[#This Row],[Ship Date]]-tbl_salesdata[[#This Row],[Order Date]]</f>
        <v>4</v>
      </c>
      <c r="P2967">
        <f>WEEKDAY(tbl_salesdata[[#This Row],[Order Date]],2)</f>
        <v>6</v>
      </c>
      <c r="Q2967" t="str">
        <f>TEXT(tbl_salesdata[[#This Row],[Order Date]],"dddd")</f>
        <v>Saturday</v>
      </c>
      <c r="R2967" t="str">
        <f>IF(tbl_salesdata[[#This Row],[Weekdaynum]]&gt;5,"Yes","No")</f>
        <v>Yes</v>
      </c>
    </row>
    <row r="2968" spans="1:18" hidden="1" x14ac:dyDescent="0.35">
      <c r="A2968">
        <v>861976850</v>
      </c>
      <c r="B2968" s="3">
        <v>44333</v>
      </c>
      <c r="C2968" s="3">
        <v>44336</v>
      </c>
      <c r="D2968" t="s">
        <v>172</v>
      </c>
      <c r="E2968" t="s">
        <v>21</v>
      </c>
      <c r="F2968" t="s">
        <v>30</v>
      </c>
      <c r="G2968" t="s">
        <v>18</v>
      </c>
      <c r="H2968" t="s">
        <v>34</v>
      </c>
      <c r="I2968" s="9">
        <v>6960</v>
      </c>
      <c r="J2968" s="9">
        <v>81.73</v>
      </c>
      <c r="K2968" s="9">
        <v>56.67</v>
      </c>
      <c r="L2968" s="9">
        <f>tbl_salesdata[[#This Row],[Units Sold]]*tbl_salesdata[[#This Row],[Unit Cost]]</f>
        <v>394423.2</v>
      </c>
      <c r="M2968" s="9">
        <f>tbl_salesdata[[#This Row],[Units Sold]]*tbl_salesdata[[#This Row],[Unit Price]]</f>
        <v>568840.80000000005</v>
      </c>
      <c r="N2968" s="9">
        <f>tbl_salesdata[[#This Row],[Total Sales]]-tbl_salesdata[[#This Row],[Total Cost]]</f>
        <v>174417.60000000003</v>
      </c>
      <c r="O2968">
        <f>tbl_salesdata[[#This Row],[Ship Date]]-tbl_salesdata[[#This Row],[Order Date]]</f>
        <v>3</v>
      </c>
      <c r="P2968">
        <f>WEEKDAY(tbl_salesdata[[#This Row],[Order Date]],2)</f>
        <v>1</v>
      </c>
      <c r="Q2968" t="str">
        <f>TEXT(tbl_salesdata[[#This Row],[Order Date]],"dddd")</f>
        <v>Monday</v>
      </c>
      <c r="R2968" t="str">
        <f>IF(tbl_salesdata[[#This Row],[Weekdaynum]]&gt;5,"Yes","No")</f>
        <v>No</v>
      </c>
    </row>
    <row r="2969" spans="1:18" hidden="1" x14ac:dyDescent="0.35">
      <c r="A2969">
        <v>631463515</v>
      </c>
      <c r="B2969" s="3">
        <v>44064</v>
      </c>
      <c r="C2969" s="3">
        <v>44065</v>
      </c>
      <c r="D2969" t="s">
        <v>20</v>
      </c>
      <c r="E2969" t="s">
        <v>21</v>
      </c>
      <c r="F2969" t="s">
        <v>33</v>
      </c>
      <c r="G2969" t="s">
        <v>18</v>
      </c>
      <c r="H2969" t="s">
        <v>26</v>
      </c>
      <c r="I2969" s="9">
        <v>2942</v>
      </c>
      <c r="J2969" s="9">
        <v>109.28</v>
      </c>
      <c r="K2969" s="9">
        <v>35.840000000000003</v>
      </c>
      <c r="L2969" s="9">
        <f>tbl_salesdata[[#This Row],[Units Sold]]*tbl_salesdata[[#This Row],[Unit Cost]]</f>
        <v>105441.28000000001</v>
      </c>
      <c r="M2969" s="9">
        <f>tbl_salesdata[[#This Row],[Units Sold]]*tbl_salesdata[[#This Row],[Unit Price]]</f>
        <v>321501.76</v>
      </c>
      <c r="N2969" s="9">
        <f>tbl_salesdata[[#This Row],[Total Sales]]-tbl_salesdata[[#This Row],[Total Cost]]</f>
        <v>216060.47999999998</v>
      </c>
      <c r="O2969">
        <f>tbl_salesdata[[#This Row],[Ship Date]]-tbl_salesdata[[#This Row],[Order Date]]</f>
        <v>1</v>
      </c>
      <c r="P2969">
        <f>WEEKDAY(tbl_salesdata[[#This Row],[Order Date]],2)</f>
        <v>5</v>
      </c>
      <c r="Q2969" t="str">
        <f>TEXT(tbl_salesdata[[#This Row],[Order Date]],"dddd")</f>
        <v>Friday</v>
      </c>
      <c r="R2969" t="str">
        <f>IF(tbl_salesdata[[#This Row],[Weekdaynum]]&gt;5,"Yes","No")</f>
        <v>No</v>
      </c>
    </row>
    <row r="2970" spans="1:18" hidden="1" x14ac:dyDescent="0.35">
      <c r="A2970">
        <v>307305467</v>
      </c>
      <c r="B2970" s="3">
        <v>43675</v>
      </c>
      <c r="C2970" s="3">
        <v>43683</v>
      </c>
      <c r="D2970" t="s">
        <v>159</v>
      </c>
      <c r="E2970" t="s">
        <v>21</v>
      </c>
      <c r="F2970" t="s">
        <v>56</v>
      </c>
      <c r="G2970" t="s">
        <v>14</v>
      </c>
      <c r="H2970" t="s">
        <v>15</v>
      </c>
      <c r="I2970" s="9">
        <v>7371</v>
      </c>
      <c r="J2970" s="9">
        <v>9.33</v>
      </c>
      <c r="K2970" s="9">
        <v>6.92</v>
      </c>
      <c r="L2970" s="9">
        <f>tbl_salesdata[[#This Row],[Units Sold]]*tbl_salesdata[[#This Row],[Unit Cost]]</f>
        <v>51007.32</v>
      </c>
      <c r="M2970" s="9">
        <f>tbl_salesdata[[#This Row],[Units Sold]]*tbl_salesdata[[#This Row],[Unit Price]]</f>
        <v>68771.430000000008</v>
      </c>
      <c r="N2970" s="9">
        <f>tbl_salesdata[[#This Row],[Total Sales]]-tbl_salesdata[[#This Row],[Total Cost]]</f>
        <v>17764.110000000008</v>
      </c>
      <c r="O2970">
        <f>tbl_salesdata[[#This Row],[Ship Date]]-tbl_salesdata[[#This Row],[Order Date]]</f>
        <v>8</v>
      </c>
      <c r="P2970">
        <f>WEEKDAY(tbl_salesdata[[#This Row],[Order Date]],2)</f>
        <v>1</v>
      </c>
      <c r="Q2970" t="str">
        <f>TEXT(tbl_salesdata[[#This Row],[Order Date]],"dddd")</f>
        <v>Monday</v>
      </c>
      <c r="R2970" t="str">
        <f>IF(tbl_salesdata[[#This Row],[Weekdaynum]]&gt;5,"Yes","No")</f>
        <v>No</v>
      </c>
    </row>
    <row r="2971" spans="1:18" hidden="1" x14ac:dyDescent="0.35">
      <c r="A2971">
        <v>392676532</v>
      </c>
      <c r="B2971" s="3">
        <v>44382</v>
      </c>
      <c r="C2971" s="3">
        <v>44389</v>
      </c>
      <c r="D2971" t="s">
        <v>121</v>
      </c>
      <c r="E2971" t="s">
        <v>21</v>
      </c>
      <c r="F2971" t="s">
        <v>25</v>
      </c>
      <c r="G2971" t="s">
        <v>18</v>
      </c>
      <c r="H2971" t="s">
        <v>34</v>
      </c>
      <c r="I2971" s="9">
        <v>567</v>
      </c>
      <c r="J2971" s="9">
        <v>205.7</v>
      </c>
      <c r="K2971" s="9">
        <v>117.11</v>
      </c>
      <c r="L2971" s="9">
        <f>tbl_salesdata[[#This Row],[Units Sold]]*tbl_salesdata[[#This Row],[Unit Cost]]</f>
        <v>66401.37</v>
      </c>
      <c r="M2971" s="9">
        <f>tbl_salesdata[[#This Row],[Units Sold]]*tbl_salesdata[[#This Row],[Unit Price]]</f>
        <v>116631.9</v>
      </c>
      <c r="N2971" s="9">
        <f>tbl_salesdata[[#This Row],[Total Sales]]-tbl_salesdata[[#This Row],[Total Cost]]</f>
        <v>50230.53</v>
      </c>
      <c r="O2971">
        <f>tbl_salesdata[[#This Row],[Ship Date]]-tbl_salesdata[[#This Row],[Order Date]]</f>
        <v>7</v>
      </c>
      <c r="P2971">
        <f>WEEKDAY(tbl_salesdata[[#This Row],[Order Date]],2)</f>
        <v>1</v>
      </c>
      <c r="Q2971" t="str">
        <f>TEXT(tbl_salesdata[[#This Row],[Order Date]],"dddd")</f>
        <v>Monday</v>
      </c>
      <c r="R2971" t="str">
        <f>IF(tbl_salesdata[[#This Row],[Weekdaynum]]&gt;5,"Yes","No")</f>
        <v>No</v>
      </c>
    </row>
    <row r="2972" spans="1:18" hidden="1" x14ac:dyDescent="0.35">
      <c r="A2972">
        <v>111063039</v>
      </c>
      <c r="B2972" s="3">
        <v>43977</v>
      </c>
      <c r="C2972" s="3">
        <v>43987</v>
      </c>
      <c r="D2972" t="s">
        <v>67</v>
      </c>
      <c r="E2972" t="s">
        <v>21</v>
      </c>
      <c r="F2972" t="s">
        <v>13</v>
      </c>
      <c r="G2972" t="s">
        <v>14</v>
      </c>
      <c r="H2972" t="s">
        <v>26</v>
      </c>
      <c r="I2972" s="9">
        <v>4876</v>
      </c>
      <c r="J2972" s="9">
        <v>255.28</v>
      </c>
      <c r="K2972" s="9">
        <v>159.41999999999999</v>
      </c>
      <c r="L2972" s="9">
        <f>tbl_salesdata[[#This Row],[Units Sold]]*tbl_salesdata[[#This Row],[Unit Cost]]</f>
        <v>777331.91999999993</v>
      </c>
      <c r="M2972" s="9">
        <f>tbl_salesdata[[#This Row],[Units Sold]]*tbl_salesdata[[#This Row],[Unit Price]]</f>
        <v>1244745.28</v>
      </c>
      <c r="N2972" s="9">
        <f>tbl_salesdata[[#This Row],[Total Sales]]-tbl_salesdata[[#This Row],[Total Cost]]</f>
        <v>467413.3600000001</v>
      </c>
      <c r="O2972">
        <f>tbl_salesdata[[#This Row],[Ship Date]]-tbl_salesdata[[#This Row],[Order Date]]</f>
        <v>10</v>
      </c>
      <c r="P2972">
        <f>WEEKDAY(tbl_salesdata[[#This Row],[Order Date]],2)</f>
        <v>2</v>
      </c>
      <c r="Q2972" t="str">
        <f>TEXT(tbl_salesdata[[#This Row],[Order Date]],"dddd")</f>
        <v>Tuesday</v>
      </c>
      <c r="R2972" t="str">
        <f>IF(tbl_salesdata[[#This Row],[Weekdaynum]]&gt;5,"Yes","No")</f>
        <v>No</v>
      </c>
    </row>
    <row r="2973" spans="1:18" hidden="1" x14ac:dyDescent="0.35">
      <c r="A2973">
        <v>556263816</v>
      </c>
      <c r="B2973" s="3">
        <v>44535</v>
      </c>
      <c r="C2973" s="3">
        <v>44543</v>
      </c>
      <c r="D2973" t="s">
        <v>168</v>
      </c>
      <c r="E2973" t="s">
        <v>21</v>
      </c>
      <c r="F2973" t="s">
        <v>22</v>
      </c>
      <c r="G2973" t="s">
        <v>14</v>
      </c>
      <c r="H2973" t="s">
        <v>15</v>
      </c>
      <c r="I2973" s="9">
        <v>9679</v>
      </c>
      <c r="J2973" s="9">
        <v>47.45</v>
      </c>
      <c r="K2973" s="9">
        <v>31.79</v>
      </c>
      <c r="L2973" s="9">
        <f>tbl_salesdata[[#This Row],[Units Sold]]*tbl_salesdata[[#This Row],[Unit Cost]]</f>
        <v>307695.40999999997</v>
      </c>
      <c r="M2973" s="9">
        <f>tbl_salesdata[[#This Row],[Units Sold]]*tbl_salesdata[[#This Row],[Unit Price]]</f>
        <v>459268.55000000005</v>
      </c>
      <c r="N2973" s="9">
        <f>tbl_salesdata[[#This Row],[Total Sales]]-tbl_salesdata[[#This Row],[Total Cost]]</f>
        <v>151573.14000000007</v>
      </c>
      <c r="O2973">
        <f>tbl_salesdata[[#This Row],[Ship Date]]-tbl_salesdata[[#This Row],[Order Date]]</f>
        <v>8</v>
      </c>
      <c r="P2973">
        <f>WEEKDAY(tbl_salesdata[[#This Row],[Order Date]],2)</f>
        <v>7</v>
      </c>
      <c r="Q2973" t="str">
        <f>TEXT(tbl_salesdata[[#This Row],[Order Date]],"dddd")</f>
        <v>Sunday</v>
      </c>
      <c r="R2973" t="str">
        <f>IF(tbl_salesdata[[#This Row],[Weekdaynum]]&gt;5,"Yes","No")</f>
        <v>Yes</v>
      </c>
    </row>
    <row r="2974" spans="1:18" hidden="1" x14ac:dyDescent="0.35">
      <c r="A2974">
        <v>642390191</v>
      </c>
      <c r="B2974" s="3">
        <v>43244</v>
      </c>
      <c r="C2974" s="3">
        <v>43263</v>
      </c>
      <c r="D2974" t="s">
        <v>174</v>
      </c>
      <c r="E2974" t="s">
        <v>29</v>
      </c>
      <c r="F2974" t="s">
        <v>68</v>
      </c>
      <c r="G2974" t="s">
        <v>14</v>
      </c>
      <c r="H2974" t="s">
        <v>19</v>
      </c>
      <c r="I2974" s="9">
        <v>6388</v>
      </c>
      <c r="J2974" s="9">
        <v>154.06</v>
      </c>
      <c r="K2974" s="9">
        <v>90.93</v>
      </c>
      <c r="L2974" s="9">
        <f>tbl_salesdata[[#This Row],[Units Sold]]*tbl_salesdata[[#This Row],[Unit Cost]]</f>
        <v>580860.84000000008</v>
      </c>
      <c r="M2974" s="9">
        <f>tbl_salesdata[[#This Row],[Units Sold]]*tbl_salesdata[[#This Row],[Unit Price]]</f>
        <v>984135.28</v>
      </c>
      <c r="N2974" s="9">
        <f>tbl_salesdata[[#This Row],[Total Sales]]-tbl_salesdata[[#This Row],[Total Cost]]</f>
        <v>403274.43999999994</v>
      </c>
      <c r="O2974">
        <f>tbl_salesdata[[#This Row],[Ship Date]]-tbl_salesdata[[#This Row],[Order Date]]</f>
        <v>19</v>
      </c>
      <c r="P2974">
        <f>WEEKDAY(tbl_salesdata[[#This Row],[Order Date]],2)</f>
        <v>4</v>
      </c>
      <c r="Q2974" t="str">
        <f>TEXT(tbl_salesdata[[#This Row],[Order Date]],"dddd")</f>
        <v>Thursday</v>
      </c>
      <c r="R2974" t="str">
        <f>IF(tbl_salesdata[[#This Row],[Weekdaynum]]&gt;5,"Yes","No")</f>
        <v>No</v>
      </c>
    </row>
    <row r="2975" spans="1:18" hidden="1" x14ac:dyDescent="0.35">
      <c r="A2975">
        <v>253865993</v>
      </c>
      <c r="B2975" s="3">
        <v>43762</v>
      </c>
      <c r="C2975" s="3">
        <v>43779</v>
      </c>
      <c r="D2975" t="s">
        <v>153</v>
      </c>
      <c r="E2975" t="s">
        <v>38</v>
      </c>
      <c r="F2975" t="s">
        <v>13</v>
      </c>
      <c r="G2975" t="s">
        <v>14</v>
      </c>
      <c r="H2975" t="s">
        <v>15</v>
      </c>
      <c r="I2975" s="9">
        <v>3444</v>
      </c>
      <c r="J2975" s="9">
        <v>255.28</v>
      </c>
      <c r="K2975" s="9">
        <v>159.41999999999999</v>
      </c>
      <c r="L2975" s="9">
        <f>tbl_salesdata[[#This Row],[Units Sold]]*tbl_salesdata[[#This Row],[Unit Cost]]</f>
        <v>549042.48</v>
      </c>
      <c r="M2975" s="9">
        <f>tbl_salesdata[[#This Row],[Units Sold]]*tbl_salesdata[[#This Row],[Unit Price]]</f>
        <v>879184.32</v>
      </c>
      <c r="N2975" s="9">
        <f>tbl_salesdata[[#This Row],[Total Sales]]-tbl_salesdata[[#This Row],[Total Cost]]</f>
        <v>330141.83999999997</v>
      </c>
      <c r="O2975">
        <f>tbl_salesdata[[#This Row],[Ship Date]]-tbl_salesdata[[#This Row],[Order Date]]</f>
        <v>17</v>
      </c>
      <c r="P2975">
        <f>WEEKDAY(tbl_salesdata[[#This Row],[Order Date]],2)</f>
        <v>4</v>
      </c>
      <c r="Q2975" t="str">
        <f>TEXT(tbl_salesdata[[#This Row],[Order Date]],"dddd")</f>
        <v>Thursday</v>
      </c>
      <c r="R2975" t="str">
        <f>IF(tbl_salesdata[[#This Row],[Weekdaynum]]&gt;5,"Yes","No")</f>
        <v>No</v>
      </c>
    </row>
    <row r="2976" spans="1:18" hidden="1" x14ac:dyDescent="0.35">
      <c r="A2976">
        <v>695427548</v>
      </c>
      <c r="B2976" s="3">
        <v>44137</v>
      </c>
      <c r="C2976" s="3">
        <v>44151</v>
      </c>
      <c r="D2976" t="s">
        <v>173</v>
      </c>
      <c r="E2976" t="s">
        <v>24</v>
      </c>
      <c r="F2976" t="s">
        <v>68</v>
      </c>
      <c r="G2976" t="s">
        <v>18</v>
      </c>
      <c r="H2976" t="s">
        <v>15</v>
      </c>
      <c r="I2976" s="9">
        <v>1320</v>
      </c>
      <c r="J2976" s="9">
        <v>154.06</v>
      </c>
      <c r="K2976" s="9">
        <v>90.93</v>
      </c>
      <c r="L2976" s="9">
        <f>tbl_salesdata[[#This Row],[Units Sold]]*tbl_salesdata[[#This Row],[Unit Cost]]</f>
        <v>120027.6</v>
      </c>
      <c r="M2976" s="9">
        <f>tbl_salesdata[[#This Row],[Units Sold]]*tbl_salesdata[[#This Row],[Unit Price]]</f>
        <v>203359.2</v>
      </c>
      <c r="N2976" s="9">
        <f>tbl_salesdata[[#This Row],[Total Sales]]-tbl_salesdata[[#This Row],[Total Cost]]</f>
        <v>83331.600000000006</v>
      </c>
      <c r="O2976">
        <f>tbl_salesdata[[#This Row],[Ship Date]]-tbl_salesdata[[#This Row],[Order Date]]</f>
        <v>14</v>
      </c>
      <c r="P2976">
        <f>WEEKDAY(tbl_salesdata[[#This Row],[Order Date]],2)</f>
        <v>1</v>
      </c>
      <c r="Q2976" t="str">
        <f>TEXT(tbl_salesdata[[#This Row],[Order Date]],"dddd")</f>
        <v>Monday</v>
      </c>
      <c r="R2976" t="str">
        <f>IF(tbl_salesdata[[#This Row],[Weekdaynum]]&gt;5,"Yes","No")</f>
        <v>No</v>
      </c>
    </row>
    <row r="2977" spans="1:18" hidden="1" x14ac:dyDescent="0.35">
      <c r="A2977">
        <v>642123687</v>
      </c>
      <c r="B2977" s="3">
        <v>44341</v>
      </c>
      <c r="C2977" s="3">
        <v>44361</v>
      </c>
      <c r="D2977" t="s">
        <v>176</v>
      </c>
      <c r="E2977" t="s">
        <v>21</v>
      </c>
      <c r="F2977" t="s">
        <v>22</v>
      </c>
      <c r="G2977" t="s">
        <v>14</v>
      </c>
      <c r="H2977" t="s">
        <v>15</v>
      </c>
      <c r="I2977" s="9">
        <v>7523</v>
      </c>
      <c r="J2977" s="9">
        <v>47.45</v>
      </c>
      <c r="K2977" s="9">
        <v>31.79</v>
      </c>
      <c r="L2977" s="9">
        <f>tbl_salesdata[[#This Row],[Units Sold]]*tbl_salesdata[[#This Row],[Unit Cost]]</f>
        <v>239156.16999999998</v>
      </c>
      <c r="M2977" s="9">
        <f>tbl_salesdata[[#This Row],[Units Sold]]*tbl_salesdata[[#This Row],[Unit Price]]</f>
        <v>356966.35000000003</v>
      </c>
      <c r="N2977" s="9">
        <f>tbl_salesdata[[#This Row],[Total Sales]]-tbl_salesdata[[#This Row],[Total Cost]]</f>
        <v>117810.18000000005</v>
      </c>
      <c r="O2977">
        <f>tbl_salesdata[[#This Row],[Ship Date]]-tbl_salesdata[[#This Row],[Order Date]]</f>
        <v>20</v>
      </c>
      <c r="P2977">
        <f>WEEKDAY(tbl_salesdata[[#This Row],[Order Date]],2)</f>
        <v>2</v>
      </c>
      <c r="Q2977" t="str">
        <f>TEXT(tbl_salesdata[[#This Row],[Order Date]],"dddd")</f>
        <v>Tuesday</v>
      </c>
      <c r="R2977" t="str">
        <f>IF(tbl_salesdata[[#This Row],[Weekdaynum]]&gt;5,"Yes","No")</f>
        <v>No</v>
      </c>
    </row>
    <row r="2978" spans="1:18" hidden="1" x14ac:dyDescent="0.35">
      <c r="A2978">
        <v>189315736</v>
      </c>
      <c r="B2978" s="3">
        <v>44738</v>
      </c>
      <c r="C2978" s="3">
        <v>44758</v>
      </c>
      <c r="D2978" t="s">
        <v>138</v>
      </c>
      <c r="E2978" t="s">
        <v>24</v>
      </c>
      <c r="F2978" t="s">
        <v>22</v>
      </c>
      <c r="G2978" t="s">
        <v>14</v>
      </c>
      <c r="H2978" t="s">
        <v>15</v>
      </c>
      <c r="I2978" s="9">
        <v>1588</v>
      </c>
      <c r="J2978" s="9">
        <v>47.45</v>
      </c>
      <c r="K2978" s="9">
        <v>31.79</v>
      </c>
      <c r="L2978" s="9">
        <f>tbl_salesdata[[#This Row],[Units Sold]]*tbl_salesdata[[#This Row],[Unit Cost]]</f>
        <v>50482.52</v>
      </c>
      <c r="M2978" s="9">
        <f>tbl_salesdata[[#This Row],[Units Sold]]*tbl_salesdata[[#This Row],[Unit Price]]</f>
        <v>75350.600000000006</v>
      </c>
      <c r="N2978" s="9">
        <f>tbl_salesdata[[#This Row],[Total Sales]]-tbl_salesdata[[#This Row],[Total Cost]]</f>
        <v>24868.080000000009</v>
      </c>
      <c r="O2978">
        <f>tbl_salesdata[[#This Row],[Ship Date]]-tbl_salesdata[[#This Row],[Order Date]]</f>
        <v>20</v>
      </c>
      <c r="P2978">
        <f>WEEKDAY(tbl_salesdata[[#This Row],[Order Date]],2)</f>
        <v>7</v>
      </c>
      <c r="Q2978" t="str">
        <f>TEXT(tbl_salesdata[[#This Row],[Order Date]],"dddd")</f>
        <v>Sunday</v>
      </c>
      <c r="R2978" t="str">
        <f>IF(tbl_salesdata[[#This Row],[Weekdaynum]]&gt;5,"Yes","No")</f>
        <v>Yes</v>
      </c>
    </row>
    <row r="2979" spans="1:18" x14ac:dyDescent="0.35">
      <c r="A2979">
        <v>810026109</v>
      </c>
      <c r="B2979" s="3">
        <v>42280</v>
      </c>
      <c r="C2979" s="3">
        <v>42292</v>
      </c>
      <c r="D2979" t="s">
        <v>177</v>
      </c>
      <c r="E2979" t="s">
        <v>24</v>
      </c>
      <c r="F2979" t="s">
        <v>68</v>
      </c>
      <c r="G2979" t="s">
        <v>18</v>
      </c>
      <c r="H2979" t="s">
        <v>26</v>
      </c>
      <c r="I2979" s="9">
        <v>3581</v>
      </c>
      <c r="J2979" s="9">
        <v>154.06</v>
      </c>
      <c r="K2979" s="9">
        <v>90.93</v>
      </c>
      <c r="L2979" s="9">
        <f>tbl_salesdata[[#This Row],[Units Sold]]*tbl_salesdata[[#This Row],[Unit Cost]]</f>
        <v>325620.33</v>
      </c>
      <c r="M2979" s="9">
        <f>tbl_salesdata[[#This Row],[Units Sold]]*tbl_salesdata[[#This Row],[Unit Price]]</f>
        <v>551688.86</v>
      </c>
      <c r="N2979" s="9">
        <f>tbl_salesdata[[#This Row],[Total Sales]]-tbl_salesdata[[#This Row],[Total Cost]]</f>
        <v>226068.52999999997</v>
      </c>
      <c r="O2979">
        <f>tbl_salesdata[[#This Row],[Ship Date]]-tbl_salesdata[[#This Row],[Order Date]]</f>
        <v>12</v>
      </c>
      <c r="P2979">
        <f>WEEKDAY(tbl_salesdata[[#This Row],[Order Date]],2)</f>
        <v>6</v>
      </c>
      <c r="Q2979" t="str">
        <f>TEXT(tbl_salesdata[[#This Row],[Order Date]],"dddd")</f>
        <v>Saturday</v>
      </c>
      <c r="R2979" t="str">
        <f>IF(tbl_salesdata[[#This Row],[Weekdaynum]]&gt;5,"Yes","No")</f>
        <v>Yes</v>
      </c>
    </row>
    <row r="2980" spans="1:18" hidden="1" x14ac:dyDescent="0.35">
      <c r="A2980">
        <v>168195378</v>
      </c>
      <c r="B2980" s="3">
        <v>44553</v>
      </c>
      <c r="C2980" s="3">
        <v>44560</v>
      </c>
      <c r="D2980" t="s">
        <v>186</v>
      </c>
      <c r="E2980" t="s">
        <v>38</v>
      </c>
      <c r="F2980" t="s">
        <v>33</v>
      </c>
      <c r="G2980" t="s">
        <v>18</v>
      </c>
      <c r="H2980" t="s">
        <v>26</v>
      </c>
      <c r="I2980" s="9">
        <v>1605</v>
      </c>
      <c r="J2980" s="9">
        <v>109.28</v>
      </c>
      <c r="K2980" s="9">
        <v>35.840000000000003</v>
      </c>
      <c r="L2980" s="9">
        <f>tbl_salesdata[[#This Row],[Units Sold]]*tbl_salesdata[[#This Row],[Unit Cost]]</f>
        <v>57523.200000000004</v>
      </c>
      <c r="M2980" s="9">
        <f>tbl_salesdata[[#This Row],[Units Sold]]*tbl_salesdata[[#This Row],[Unit Price]]</f>
        <v>175394.4</v>
      </c>
      <c r="N2980" s="9">
        <f>tbl_salesdata[[#This Row],[Total Sales]]-tbl_salesdata[[#This Row],[Total Cost]]</f>
        <v>117871.19999999998</v>
      </c>
      <c r="O2980">
        <f>tbl_salesdata[[#This Row],[Ship Date]]-tbl_salesdata[[#This Row],[Order Date]]</f>
        <v>7</v>
      </c>
      <c r="P2980">
        <f>WEEKDAY(tbl_salesdata[[#This Row],[Order Date]],2)</f>
        <v>4</v>
      </c>
      <c r="Q2980" t="str">
        <f>TEXT(tbl_salesdata[[#This Row],[Order Date]],"dddd")</f>
        <v>Thursday</v>
      </c>
      <c r="R2980" t="str">
        <f>IF(tbl_salesdata[[#This Row],[Weekdaynum]]&gt;5,"Yes","No")</f>
        <v>No</v>
      </c>
    </row>
    <row r="2981" spans="1:18" hidden="1" x14ac:dyDescent="0.35">
      <c r="A2981">
        <v>242168128</v>
      </c>
      <c r="B2981" s="3">
        <v>44683</v>
      </c>
      <c r="C2981" s="3">
        <v>44691</v>
      </c>
      <c r="D2981" t="s">
        <v>20</v>
      </c>
      <c r="E2981" t="s">
        <v>21</v>
      </c>
      <c r="F2981" t="s">
        <v>22</v>
      </c>
      <c r="G2981" t="s">
        <v>14</v>
      </c>
      <c r="H2981" t="s">
        <v>15</v>
      </c>
      <c r="I2981" s="9">
        <v>1785</v>
      </c>
      <c r="J2981" s="9">
        <v>47.45</v>
      </c>
      <c r="K2981" s="9">
        <v>31.79</v>
      </c>
      <c r="L2981" s="9">
        <f>tbl_salesdata[[#This Row],[Units Sold]]*tbl_salesdata[[#This Row],[Unit Cost]]</f>
        <v>56745.15</v>
      </c>
      <c r="M2981" s="9">
        <f>tbl_salesdata[[#This Row],[Units Sold]]*tbl_salesdata[[#This Row],[Unit Price]]</f>
        <v>84698.25</v>
      </c>
      <c r="N2981" s="9">
        <f>tbl_salesdata[[#This Row],[Total Sales]]-tbl_salesdata[[#This Row],[Total Cost]]</f>
        <v>27953.1</v>
      </c>
      <c r="O2981">
        <f>tbl_salesdata[[#This Row],[Ship Date]]-tbl_salesdata[[#This Row],[Order Date]]</f>
        <v>8</v>
      </c>
      <c r="P2981">
        <f>WEEKDAY(tbl_salesdata[[#This Row],[Order Date]],2)</f>
        <v>1</v>
      </c>
      <c r="Q2981" t="str">
        <f>TEXT(tbl_salesdata[[#This Row],[Order Date]],"dddd")</f>
        <v>Monday</v>
      </c>
      <c r="R2981" t="str">
        <f>IF(tbl_salesdata[[#This Row],[Weekdaynum]]&gt;5,"Yes","No")</f>
        <v>No</v>
      </c>
    </row>
    <row r="2982" spans="1:18" hidden="1" x14ac:dyDescent="0.35">
      <c r="A2982">
        <v>101207101</v>
      </c>
      <c r="B2982" s="3">
        <v>42471</v>
      </c>
      <c r="C2982" s="3">
        <v>42481</v>
      </c>
      <c r="D2982" t="s">
        <v>119</v>
      </c>
      <c r="E2982" t="s">
        <v>24</v>
      </c>
      <c r="F2982" t="s">
        <v>56</v>
      </c>
      <c r="G2982" t="s">
        <v>18</v>
      </c>
      <c r="H2982" t="s">
        <v>19</v>
      </c>
      <c r="I2982" s="9">
        <v>8285</v>
      </c>
      <c r="J2982" s="9">
        <v>9.33</v>
      </c>
      <c r="K2982" s="9">
        <v>6.92</v>
      </c>
      <c r="L2982" s="9">
        <f>tbl_salesdata[[#This Row],[Units Sold]]*tbl_salesdata[[#This Row],[Unit Cost]]</f>
        <v>57332.2</v>
      </c>
      <c r="M2982" s="9">
        <f>tbl_salesdata[[#This Row],[Units Sold]]*tbl_salesdata[[#This Row],[Unit Price]]</f>
        <v>77299.05</v>
      </c>
      <c r="N2982" s="9">
        <f>tbl_salesdata[[#This Row],[Total Sales]]-tbl_salesdata[[#This Row],[Total Cost]]</f>
        <v>19966.850000000006</v>
      </c>
      <c r="O2982">
        <f>tbl_salesdata[[#This Row],[Ship Date]]-tbl_salesdata[[#This Row],[Order Date]]</f>
        <v>10</v>
      </c>
      <c r="P2982">
        <f>WEEKDAY(tbl_salesdata[[#This Row],[Order Date]],2)</f>
        <v>1</v>
      </c>
      <c r="Q2982" t="str">
        <f>TEXT(tbl_salesdata[[#This Row],[Order Date]],"dddd")</f>
        <v>Monday</v>
      </c>
      <c r="R2982" t="str">
        <f>IF(tbl_salesdata[[#This Row],[Weekdaynum]]&gt;5,"Yes","No")</f>
        <v>No</v>
      </c>
    </row>
    <row r="2983" spans="1:18" x14ac:dyDescent="0.35">
      <c r="A2983">
        <v>247152316</v>
      </c>
      <c r="B2983" s="3">
        <v>43533</v>
      </c>
      <c r="C2983" s="3">
        <v>43541</v>
      </c>
      <c r="D2983" t="s">
        <v>53</v>
      </c>
      <c r="E2983" t="s">
        <v>29</v>
      </c>
      <c r="F2983" t="s">
        <v>30</v>
      </c>
      <c r="G2983" t="s">
        <v>18</v>
      </c>
      <c r="H2983" t="s">
        <v>15</v>
      </c>
      <c r="I2983" s="9">
        <v>6717</v>
      </c>
      <c r="J2983" s="9">
        <v>81.73</v>
      </c>
      <c r="K2983" s="9">
        <v>56.67</v>
      </c>
      <c r="L2983" s="9">
        <f>tbl_salesdata[[#This Row],[Units Sold]]*tbl_salesdata[[#This Row],[Unit Cost]]</f>
        <v>380652.39</v>
      </c>
      <c r="M2983" s="9">
        <f>tbl_salesdata[[#This Row],[Units Sold]]*tbl_salesdata[[#This Row],[Unit Price]]</f>
        <v>548980.41</v>
      </c>
      <c r="N2983" s="9">
        <f>tbl_salesdata[[#This Row],[Total Sales]]-tbl_salesdata[[#This Row],[Total Cost]]</f>
        <v>168328.02000000002</v>
      </c>
      <c r="O2983">
        <f>tbl_salesdata[[#This Row],[Ship Date]]-tbl_salesdata[[#This Row],[Order Date]]</f>
        <v>8</v>
      </c>
      <c r="P2983">
        <f>WEEKDAY(tbl_salesdata[[#This Row],[Order Date]],2)</f>
        <v>6</v>
      </c>
      <c r="Q2983" t="str">
        <f>TEXT(tbl_salesdata[[#This Row],[Order Date]],"dddd")</f>
        <v>Saturday</v>
      </c>
      <c r="R2983" t="str">
        <f>IF(tbl_salesdata[[#This Row],[Weekdaynum]]&gt;5,"Yes","No")</f>
        <v>Yes</v>
      </c>
    </row>
    <row r="2984" spans="1:18" x14ac:dyDescent="0.35">
      <c r="A2984">
        <v>497506701</v>
      </c>
      <c r="B2984" s="3">
        <v>42112</v>
      </c>
      <c r="C2984" s="3">
        <v>42131</v>
      </c>
      <c r="D2984" t="s">
        <v>205</v>
      </c>
      <c r="E2984" t="s">
        <v>21</v>
      </c>
      <c r="F2984" t="s">
        <v>13</v>
      </c>
      <c r="G2984" t="s">
        <v>14</v>
      </c>
      <c r="H2984" t="s">
        <v>34</v>
      </c>
      <c r="I2984" s="9">
        <v>2144</v>
      </c>
      <c r="J2984" s="9">
        <v>255.28</v>
      </c>
      <c r="K2984" s="9">
        <v>159.41999999999999</v>
      </c>
      <c r="L2984" s="9">
        <f>tbl_salesdata[[#This Row],[Units Sold]]*tbl_salesdata[[#This Row],[Unit Cost]]</f>
        <v>341796.48</v>
      </c>
      <c r="M2984" s="9">
        <f>tbl_salesdata[[#This Row],[Units Sold]]*tbl_salesdata[[#This Row],[Unit Price]]</f>
        <v>547320.31999999995</v>
      </c>
      <c r="N2984" s="9">
        <f>tbl_salesdata[[#This Row],[Total Sales]]-tbl_salesdata[[#This Row],[Total Cost]]</f>
        <v>205523.83999999997</v>
      </c>
      <c r="O2984">
        <f>tbl_salesdata[[#This Row],[Ship Date]]-tbl_salesdata[[#This Row],[Order Date]]</f>
        <v>19</v>
      </c>
      <c r="P2984">
        <f>WEEKDAY(tbl_salesdata[[#This Row],[Order Date]],2)</f>
        <v>6</v>
      </c>
      <c r="Q2984" t="str">
        <f>TEXT(tbl_salesdata[[#This Row],[Order Date]],"dddd")</f>
        <v>Saturday</v>
      </c>
      <c r="R2984" t="str">
        <f>IF(tbl_salesdata[[#This Row],[Weekdaynum]]&gt;5,"Yes","No")</f>
        <v>Yes</v>
      </c>
    </row>
    <row r="2985" spans="1:18" hidden="1" x14ac:dyDescent="0.35">
      <c r="A2985">
        <v>509522140</v>
      </c>
      <c r="B2985" s="3">
        <v>42225</v>
      </c>
      <c r="C2985" s="3">
        <v>42235</v>
      </c>
      <c r="D2985" t="s">
        <v>137</v>
      </c>
      <c r="E2985" t="s">
        <v>38</v>
      </c>
      <c r="F2985" t="s">
        <v>56</v>
      </c>
      <c r="G2985" t="s">
        <v>18</v>
      </c>
      <c r="H2985" t="s">
        <v>26</v>
      </c>
      <c r="I2985" s="9">
        <v>7779</v>
      </c>
      <c r="J2985" s="9">
        <v>9.33</v>
      </c>
      <c r="K2985" s="9">
        <v>6.92</v>
      </c>
      <c r="L2985" s="9">
        <f>tbl_salesdata[[#This Row],[Units Sold]]*tbl_salesdata[[#This Row],[Unit Cost]]</f>
        <v>53830.68</v>
      </c>
      <c r="M2985" s="9">
        <f>tbl_salesdata[[#This Row],[Units Sold]]*tbl_salesdata[[#This Row],[Unit Price]]</f>
        <v>72578.070000000007</v>
      </c>
      <c r="N2985" s="9">
        <f>tbl_salesdata[[#This Row],[Total Sales]]-tbl_salesdata[[#This Row],[Total Cost]]</f>
        <v>18747.390000000007</v>
      </c>
      <c r="O2985">
        <f>tbl_salesdata[[#This Row],[Ship Date]]-tbl_salesdata[[#This Row],[Order Date]]</f>
        <v>10</v>
      </c>
      <c r="P2985">
        <f>WEEKDAY(tbl_salesdata[[#This Row],[Order Date]],2)</f>
        <v>7</v>
      </c>
      <c r="Q2985" t="str">
        <f>TEXT(tbl_salesdata[[#This Row],[Order Date]],"dddd")</f>
        <v>Sunday</v>
      </c>
      <c r="R2985" t="str">
        <f>IF(tbl_salesdata[[#This Row],[Weekdaynum]]&gt;5,"Yes","No")</f>
        <v>Yes</v>
      </c>
    </row>
    <row r="2986" spans="1:18" hidden="1" x14ac:dyDescent="0.35">
      <c r="A2986">
        <v>631189286</v>
      </c>
      <c r="B2986" s="3">
        <v>42340</v>
      </c>
      <c r="C2986" s="3">
        <v>42350</v>
      </c>
      <c r="D2986" t="s">
        <v>65</v>
      </c>
      <c r="E2986" t="s">
        <v>32</v>
      </c>
      <c r="F2986" t="s">
        <v>30</v>
      </c>
      <c r="G2986" t="s">
        <v>18</v>
      </c>
      <c r="H2986" t="s">
        <v>15</v>
      </c>
      <c r="I2986" s="9">
        <v>1791</v>
      </c>
      <c r="J2986" s="9">
        <v>81.73</v>
      </c>
      <c r="K2986" s="9">
        <v>56.67</v>
      </c>
      <c r="L2986" s="9">
        <f>tbl_salesdata[[#This Row],[Units Sold]]*tbl_salesdata[[#This Row],[Unit Cost]]</f>
        <v>101495.97</v>
      </c>
      <c r="M2986" s="9">
        <f>tbl_salesdata[[#This Row],[Units Sold]]*tbl_salesdata[[#This Row],[Unit Price]]</f>
        <v>146378.43</v>
      </c>
      <c r="N2986" s="9">
        <f>tbl_salesdata[[#This Row],[Total Sales]]-tbl_salesdata[[#This Row],[Total Cost]]</f>
        <v>44882.459999999992</v>
      </c>
      <c r="O2986">
        <f>tbl_salesdata[[#This Row],[Ship Date]]-tbl_salesdata[[#This Row],[Order Date]]</f>
        <v>10</v>
      </c>
      <c r="P2986">
        <f>WEEKDAY(tbl_salesdata[[#This Row],[Order Date]],2)</f>
        <v>3</v>
      </c>
      <c r="Q2986" t="str">
        <f>TEXT(tbl_salesdata[[#This Row],[Order Date]],"dddd")</f>
        <v>Wednesday</v>
      </c>
      <c r="R2986" t="str">
        <f>IF(tbl_salesdata[[#This Row],[Weekdaynum]]&gt;5,"Yes","No")</f>
        <v>No</v>
      </c>
    </row>
    <row r="2987" spans="1:18" hidden="1" x14ac:dyDescent="0.35">
      <c r="A2987">
        <v>775666797</v>
      </c>
      <c r="B2987" s="3">
        <v>42677</v>
      </c>
      <c r="C2987" s="3">
        <v>42694</v>
      </c>
      <c r="D2987" t="s">
        <v>130</v>
      </c>
      <c r="E2987" t="s">
        <v>29</v>
      </c>
      <c r="F2987" t="s">
        <v>56</v>
      </c>
      <c r="G2987" t="s">
        <v>14</v>
      </c>
      <c r="H2987" t="s">
        <v>19</v>
      </c>
      <c r="I2987" s="9">
        <v>5897</v>
      </c>
      <c r="J2987" s="9">
        <v>9.33</v>
      </c>
      <c r="K2987" s="9">
        <v>6.92</v>
      </c>
      <c r="L2987" s="9">
        <f>tbl_salesdata[[#This Row],[Units Sold]]*tbl_salesdata[[#This Row],[Unit Cost]]</f>
        <v>40807.24</v>
      </c>
      <c r="M2987" s="9">
        <f>tbl_salesdata[[#This Row],[Units Sold]]*tbl_salesdata[[#This Row],[Unit Price]]</f>
        <v>55019.01</v>
      </c>
      <c r="N2987" s="9">
        <f>tbl_salesdata[[#This Row],[Total Sales]]-tbl_salesdata[[#This Row],[Total Cost]]</f>
        <v>14211.770000000004</v>
      </c>
      <c r="O2987">
        <f>tbl_salesdata[[#This Row],[Ship Date]]-tbl_salesdata[[#This Row],[Order Date]]</f>
        <v>17</v>
      </c>
      <c r="P2987">
        <f>WEEKDAY(tbl_salesdata[[#This Row],[Order Date]],2)</f>
        <v>4</v>
      </c>
      <c r="Q2987" t="str">
        <f>TEXT(tbl_salesdata[[#This Row],[Order Date]],"dddd")</f>
        <v>Thursday</v>
      </c>
      <c r="R2987" t="str">
        <f>IF(tbl_salesdata[[#This Row],[Weekdaynum]]&gt;5,"Yes","No")</f>
        <v>No</v>
      </c>
    </row>
    <row r="2988" spans="1:18" hidden="1" x14ac:dyDescent="0.35">
      <c r="A2988">
        <v>391440999</v>
      </c>
      <c r="B2988" s="3">
        <v>44227</v>
      </c>
      <c r="C2988" s="3">
        <v>44248</v>
      </c>
      <c r="D2988" t="s">
        <v>64</v>
      </c>
      <c r="E2988" t="s">
        <v>29</v>
      </c>
      <c r="F2988" t="s">
        <v>22</v>
      </c>
      <c r="G2988" t="s">
        <v>18</v>
      </c>
      <c r="H2988" t="s">
        <v>26</v>
      </c>
      <c r="I2988" s="9">
        <v>4945</v>
      </c>
      <c r="J2988" s="9">
        <v>47.45</v>
      </c>
      <c r="K2988" s="9">
        <v>31.79</v>
      </c>
      <c r="L2988" s="9">
        <f>tbl_salesdata[[#This Row],[Units Sold]]*tbl_salesdata[[#This Row],[Unit Cost]]</f>
        <v>157201.54999999999</v>
      </c>
      <c r="M2988" s="9">
        <f>tbl_salesdata[[#This Row],[Units Sold]]*tbl_salesdata[[#This Row],[Unit Price]]</f>
        <v>234640.25</v>
      </c>
      <c r="N2988" s="9">
        <f>tbl_salesdata[[#This Row],[Total Sales]]-tbl_salesdata[[#This Row],[Total Cost]]</f>
        <v>77438.700000000012</v>
      </c>
      <c r="O2988">
        <f>tbl_salesdata[[#This Row],[Ship Date]]-tbl_salesdata[[#This Row],[Order Date]]</f>
        <v>21</v>
      </c>
      <c r="P2988">
        <f>WEEKDAY(tbl_salesdata[[#This Row],[Order Date]],2)</f>
        <v>7</v>
      </c>
      <c r="Q2988" t="str">
        <f>TEXT(tbl_salesdata[[#This Row],[Order Date]],"dddd")</f>
        <v>Sunday</v>
      </c>
      <c r="R2988" t="str">
        <f>IF(tbl_salesdata[[#This Row],[Weekdaynum]]&gt;5,"Yes","No")</f>
        <v>Yes</v>
      </c>
    </row>
    <row r="2989" spans="1:18" x14ac:dyDescent="0.35">
      <c r="A2989">
        <v>827541148</v>
      </c>
      <c r="B2989" s="3">
        <v>44359</v>
      </c>
      <c r="C2989" s="3">
        <v>44372</v>
      </c>
      <c r="D2989" t="s">
        <v>114</v>
      </c>
      <c r="E2989" t="s">
        <v>38</v>
      </c>
      <c r="F2989" t="s">
        <v>30</v>
      </c>
      <c r="G2989" t="s">
        <v>18</v>
      </c>
      <c r="H2989" t="s">
        <v>26</v>
      </c>
      <c r="I2989" s="9">
        <v>6670</v>
      </c>
      <c r="J2989" s="9">
        <v>81.73</v>
      </c>
      <c r="K2989" s="9">
        <v>56.67</v>
      </c>
      <c r="L2989" s="9">
        <f>tbl_salesdata[[#This Row],[Units Sold]]*tbl_salesdata[[#This Row],[Unit Cost]]</f>
        <v>377988.9</v>
      </c>
      <c r="M2989" s="9">
        <f>tbl_salesdata[[#This Row],[Units Sold]]*tbl_salesdata[[#This Row],[Unit Price]]</f>
        <v>545139.1</v>
      </c>
      <c r="N2989" s="9">
        <f>tbl_salesdata[[#This Row],[Total Sales]]-tbl_salesdata[[#This Row],[Total Cost]]</f>
        <v>167150.19999999995</v>
      </c>
      <c r="O2989">
        <f>tbl_salesdata[[#This Row],[Ship Date]]-tbl_salesdata[[#This Row],[Order Date]]</f>
        <v>13</v>
      </c>
      <c r="P2989">
        <f>WEEKDAY(tbl_salesdata[[#This Row],[Order Date]],2)</f>
        <v>6</v>
      </c>
      <c r="Q2989" t="str">
        <f>TEXT(tbl_salesdata[[#This Row],[Order Date]],"dddd")</f>
        <v>Saturday</v>
      </c>
      <c r="R2989" t="str">
        <f>IF(tbl_salesdata[[#This Row],[Weekdaynum]]&gt;5,"Yes","No")</f>
        <v>Yes</v>
      </c>
    </row>
    <row r="2990" spans="1:18" hidden="1" x14ac:dyDescent="0.35">
      <c r="A2990">
        <v>232387292</v>
      </c>
      <c r="B2990" s="3">
        <v>42470</v>
      </c>
      <c r="C2990" s="3">
        <v>42478</v>
      </c>
      <c r="D2990" t="s">
        <v>89</v>
      </c>
      <c r="E2990" t="s">
        <v>38</v>
      </c>
      <c r="F2990" t="s">
        <v>13</v>
      </c>
      <c r="G2990" t="s">
        <v>18</v>
      </c>
      <c r="H2990" t="s">
        <v>34</v>
      </c>
      <c r="I2990" s="9">
        <v>7419</v>
      </c>
      <c r="J2990" s="9">
        <v>255.28</v>
      </c>
      <c r="K2990" s="9">
        <v>159.41999999999999</v>
      </c>
      <c r="L2990" s="9">
        <f>tbl_salesdata[[#This Row],[Units Sold]]*tbl_salesdata[[#This Row],[Unit Cost]]</f>
        <v>1182736.98</v>
      </c>
      <c r="M2990" s="9">
        <f>tbl_salesdata[[#This Row],[Units Sold]]*tbl_salesdata[[#This Row],[Unit Price]]</f>
        <v>1893922.32</v>
      </c>
      <c r="N2990" s="9">
        <f>tbl_salesdata[[#This Row],[Total Sales]]-tbl_salesdata[[#This Row],[Total Cost]]</f>
        <v>711185.34000000008</v>
      </c>
      <c r="O2990">
        <f>tbl_salesdata[[#This Row],[Ship Date]]-tbl_salesdata[[#This Row],[Order Date]]</f>
        <v>8</v>
      </c>
      <c r="P2990">
        <f>WEEKDAY(tbl_salesdata[[#This Row],[Order Date]],2)</f>
        <v>7</v>
      </c>
      <c r="Q2990" t="str">
        <f>TEXT(tbl_salesdata[[#This Row],[Order Date]],"dddd")</f>
        <v>Sunday</v>
      </c>
      <c r="R2990" t="str">
        <f>IF(tbl_salesdata[[#This Row],[Weekdaynum]]&gt;5,"Yes","No")</f>
        <v>Yes</v>
      </c>
    </row>
    <row r="2991" spans="1:18" hidden="1" x14ac:dyDescent="0.35">
      <c r="A2991">
        <v>606094539</v>
      </c>
      <c r="B2991" s="3">
        <v>43168</v>
      </c>
      <c r="C2991" s="3">
        <v>43187</v>
      </c>
      <c r="D2991" t="s">
        <v>219</v>
      </c>
      <c r="E2991" t="s">
        <v>38</v>
      </c>
      <c r="F2991" t="s">
        <v>56</v>
      </c>
      <c r="G2991" t="s">
        <v>18</v>
      </c>
      <c r="H2991" t="s">
        <v>26</v>
      </c>
      <c r="I2991" s="9">
        <v>5698</v>
      </c>
      <c r="J2991" s="9">
        <v>9.33</v>
      </c>
      <c r="K2991" s="9">
        <v>6.92</v>
      </c>
      <c r="L2991" s="9">
        <f>tbl_salesdata[[#This Row],[Units Sold]]*tbl_salesdata[[#This Row],[Unit Cost]]</f>
        <v>39430.159999999996</v>
      </c>
      <c r="M2991" s="9">
        <f>tbl_salesdata[[#This Row],[Units Sold]]*tbl_salesdata[[#This Row],[Unit Price]]</f>
        <v>53162.340000000004</v>
      </c>
      <c r="N2991" s="9">
        <f>tbl_salesdata[[#This Row],[Total Sales]]-tbl_salesdata[[#This Row],[Total Cost]]</f>
        <v>13732.180000000008</v>
      </c>
      <c r="O2991">
        <f>tbl_salesdata[[#This Row],[Ship Date]]-tbl_salesdata[[#This Row],[Order Date]]</f>
        <v>19</v>
      </c>
      <c r="P2991">
        <f>WEEKDAY(tbl_salesdata[[#This Row],[Order Date]],2)</f>
        <v>5</v>
      </c>
      <c r="Q2991" t="str">
        <f>TEXT(tbl_salesdata[[#This Row],[Order Date]],"dddd")</f>
        <v>Friday</v>
      </c>
      <c r="R2991" t="str">
        <f>IF(tbl_salesdata[[#This Row],[Weekdaynum]]&gt;5,"Yes","No")</f>
        <v>No</v>
      </c>
    </row>
    <row r="2992" spans="1:18" hidden="1" x14ac:dyDescent="0.35">
      <c r="A2992">
        <v>748168790</v>
      </c>
      <c r="B2992" s="3">
        <v>42810</v>
      </c>
      <c r="C2992" s="3">
        <v>42811</v>
      </c>
      <c r="D2992" t="s">
        <v>132</v>
      </c>
      <c r="E2992" t="s">
        <v>38</v>
      </c>
      <c r="F2992" t="s">
        <v>13</v>
      </c>
      <c r="G2992" t="s">
        <v>18</v>
      </c>
      <c r="H2992" t="s">
        <v>15</v>
      </c>
      <c r="I2992" s="9">
        <v>8626</v>
      </c>
      <c r="J2992" s="9">
        <v>255.28</v>
      </c>
      <c r="K2992" s="9">
        <v>159.41999999999999</v>
      </c>
      <c r="L2992" s="9">
        <f>tbl_salesdata[[#This Row],[Units Sold]]*tbl_salesdata[[#This Row],[Unit Cost]]</f>
        <v>1375156.92</v>
      </c>
      <c r="M2992" s="9">
        <f>tbl_salesdata[[#This Row],[Units Sold]]*tbl_salesdata[[#This Row],[Unit Price]]</f>
        <v>2202045.2799999998</v>
      </c>
      <c r="N2992" s="9">
        <f>tbl_salesdata[[#This Row],[Total Sales]]-tbl_salesdata[[#This Row],[Total Cost]]</f>
        <v>826888.35999999987</v>
      </c>
      <c r="O2992">
        <f>tbl_salesdata[[#This Row],[Ship Date]]-tbl_salesdata[[#This Row],[Order Date]]</f>
        <v>1</v>
      </c>
      <c r="P2992">
        <f>WEEKDAY(tbl_salesdata[[#This Row],[Order Date]],2)</f>
        <v>4</v>
      </c>
      <c r="Q2992" t="str">
        <f>TEXT(tbl_salesdata[[#This Row],[Order Date]],"dddd")</f>
        <v>Thursday</v>
      </c>
      <c r="R2992" t="str">
        <f>IF(tbl_salesdata[[#This Row],[Weekdaynum]]&gt;5,"Yes","No")</f>
        <v>No</v>
      </c>
    </row>
    <row r="2993" spans="1:18" x14ac:dyDescent="0.35">
      <c r="A2993">
        <v>906508815</v>
      </c>
      <c r="B2993" s="3">
        <v>43113</v>
      </c>
      <c r="C2993" s="3">
        <v>43133</v>
      </c>
      <c r="D2993" t="s">
        <v>193</v>
      </c>
      <c r="E2993" t="s">
        <v>21</v>
      </c>
      <c r="F2993" t="s">
        <v>33</v>
      </c>
      <c r="G2993" t="s">
        <v>14</v>
      </c>
      <c r="H2993" t="s">
        <v>34</v>
      </c>
      <c r="I2993" s="9">
        <v>4958</v>
      </c>
      <c r="J2993" s="9">
        <v>109.28</v>
      </c>
      <c r="K2993" s="9">
        <v>35.840000000000003</v>
      </c>
      <c r="L2993" s="9">
        <f>tbl_salesdata[[#This Row],[Units Sold]]*tbl_salesdata[[#This Row],[Unit Cost]]</f>
        <v>177694.72000000003</v>
      </c>
      <c r="M2993" s="9">
        <f>tbl_salesdata[[#This Row],[Units Sold]]*tbl_salesdata[[#This Row],[Unit Price]]</f>
        <v>541810.24</v>
      </c>
      <c r="N2993" s="9">
        <f>tbl_salesdata[[#This Row],[Total Sales]]-tbl_salesdata[[#This Row],[Total Cost]]</f>
        <v>364115.51999999996</v>
      </c>
      <c r="O2993">
        <f>tbl_salesdata[[#This Row],[Ship Date]]-tbl_salesdata[[#This Row],[Order Date]]</f>
        <v>20</v>
      </c>
      <c r="P2993">
        <f>WEEKDAY(tbl_salesdata[[#This Row],[Order Date]],2)</f>
        <v>6</v>
      </c>
      <c r="Q2993" t="str">
        <f>TEXT(tbl_salesdata[[#This Row],[Order Date]],"dddd")</f>
        <v>Saturday</v>
      </c>
      <c r="R2993" t="str">
        <f>IF(tbl_salesdata[[#This Row],[Weekdaynum]]&gt;5,"Yes","No")</f>
        <v>Yes</v>
      </c>
    </row>
    <row r="2994" spans="1:18" hidden="1" x14ac:dyDescent="0.35">
      <c r="A2994">
        <v>957926118</v>
      </c>
      <c r="B2994" s="3">
        <v>42600</v>
      </c>
      <c r="C2994" s="3">
        <v>42606</v>
      </c>
      <c r="D2994" t="s">
        <v>176</v>
      </c>
      <c r="E2994" t="s">
        <v>21</v>
      </c>
      <c r="F2994" t="s">
        <v>17</v>
      </c>
      <c r="G2994" t="s">
        <v>14</v>
      </c>
      <c r="H2994" t="s">
        <v>26</v>
      </c>
      <c r="I2994" s="9">
        <v>480</v>
      </c>
      <c r="J2994" s="9">
        <v>152.58000000000001</v>
      </c>
      <c r="K2994" s="9">
        <v>97.44</v>
      </c>
      <c r="L2994" s="9">
        <f>tbl_salesdata[[#This Row],[Units Sold]]*tbl_salesdata[[#This Row],[Unit Cost]]</f>
        <v>46771.199999999997</v>
      </c>
      <c r="M2994" s="9">
        <f>tbl_salesdata[[#This Row],[Units Sold]]*tbl_salesdata[[#This Row],[Unit Price]]</f>
        <v>73238.400000000009</v>
      </c>
      <c r="N2994" s="9">
        <f>tbl_salesdata[[#This Row],[Total Sales]]-tbl_salesdata[[#This Row],[Total Cost]]</f>
        <v>26467.200000000012</v>
      </c>
      <c r="O2994">
        <f>tbl_salesdata[[#This Row],[Ship Date]]-tbl_salesdata[[#This Row],[Order Date]]</f>
        <v>6</v>
      </c>
      <c r="P2994">
        <f>WEEKDAY(tbl_salesdata[[#This Row],[Order Date]],2)</f>
        <v>4</v>
      </c>
      <c r="Q2994" t="str">
        <f>TEXT(tbl_salesdata[[#This Row],[Order Date]],"dddd")</f>
        <v>Thursday</v>
      </c>
      <c r="R2994" t="str">
        <f>IF(tbl_salesdata[[#This Row],[Weekdaynum]]&gt;5,"Yes","No")</f>
        <v>No</v>
      </c>
    </row>
    <row r="2995" spans="1:18" hidden="1" x14ac:dyDescent="0.35">
      <c r="A2995">
        <v>836644351</v>
      </c>
      <c r="B2995" s="3">
        <v>42402</v>
      </c>
      <c r="C2995" s="3">
        <v>42412</v>
      </c>
      <c r="D2995" t="s">
        <v>97</v>
      </c>
      <c r="E2995" t="s">
        <v>29</v>
      </c>
      <c r="F2995" t="s">
        <v>13</v>
      </c>
      <c r="G2995" t="s">
        <v>18</v>
      </c>
      <c r="H2995" t="s">
        <v>26</v>
      </c>
      <c r="I2995" s="9">
        <v>510</v>
      </c>
      <c r="J2995" s="9">
        <v>255.28</v>
      </c>
      <c r="K2995" s="9">
        <v>159.41999999999999</v>
      </c>
      <c r="L2995" s="9">
        <f>tbl_salesdata[[#This Row],[Units Sold]]*tbl_salesdata[[#This Row],[Unit Cost]]</f>
        <v>81304.2</v>
      </c>
      <c r="M2995" s="9">
        <f>tbl_salesdata[[#This Row],[Units Sold]]*tbl_salesdata[[#This Row],[Unit Price]]</f>
        <v>130192.8</v>
      </c>
      <c r="N2995" s="9">
        <f>tbl_salesdata[[#This Row],[Total Sales]]-tbl_salesdata[[#This Row],[Total Cost]]</f>
        <v>48888.600000000006</v>
      </c>
      <c r="O2995">
        <f>tbl_salesdata[[#This Row],[Ship Date]]-tbl_salesdata[[#This Row],[Order Date]]</f>
        <v>10</v>
      </c>
      <c r="P2995">
        <f>WEEKDAY(tbl_salesdata[[#This Row],[Order Date]],2)</f>
        <v>2</v>
      </c>
      <c r="Q2995" t="str">
        <f>TEXT(tbl_salesdata[[#This Row],[Order Date]],"dddd")</f>
        <v>Tuesday</v>
      </c>
      <c r="R2995" t="str">
        <f>IF(tbl_salesdata[[#This Row],[Weekdaynum]]&gt;5,"Yes","No")</f>
        <v>No</v>
      </c>
    </row>
    <row r="2996" spans="1:18" x14ac:dyDescent="0.35">
      <c r="A2996">
        <v>838895261</v>
      </c>
      <c r="B2996" s="3">
        <v>43148</v>
      </c>
      <c r="C2996" s="3">
        <v>43166</v>
      </c>
      <c r="D2996" t="s">
        <v>159</v>
      </c>
      <c r="E2996" t="s">
        <v>21</v>
      </c>
      <c r="F2996" t="s">
        <v>30</v>
      </c>
      <c r="G2996" t="s">
        <v>18</v>
      </c>
      <c r="H2996" t="s">
        <v>26</v>
      </c>
      <c r="I2996" s="9">
        <v>6605</v>
      </c>
      <c r="J2996" s="9">
        <v>81.73</v>
      </c>
      <c r="K2996" s="9">
        <v>56.67</v>
      </c>
      <c r="L2996" s="9">
        <f>tbl_salesdata[[#This Row],[Units Sold]]*tbl_salesdata[[#This Row],[Unit Cost]]</f>
        <v>374305.35000000003</v>
      </c>
      <c r="M2996" s="9">
        <f>tbl_salesdata[[#This Row],[Units Sold]]*tbl_salesdata[[#This Row],[Unit Price]]</f>
        <v>539826.65</v>
      </c>
      <c r="N2996" s="9">
        <f>tbl_salesdata[[#This Row],[Total Sales]]-tbl_salesdata[[#This Row],[Total Cost]]</f>
        <v>165521.29999999999</v>
      </c>
      <c r="O2996">
        <f>tbl_salesdata[[#This Row],[Ship Date]]-tbl_salesdata[[#This Row],[Order Date]]</f>
        <v>18</v>
      </c>
      <c r="P2996">
        <f>WEEKDAY(tbl_salesdata[[#This Row],[Order Date]],2)</f>
        <v>6</v>
      </c>
      <c r="Q2996" t="str">
        <f>TEXT(tbl_salesdata[[#This Row],[Order Date]],"dddd")</f>
        <v>Saturday</v>
      </c>
      <c r="R2996" t="str">
        <f>IF(tbl_salesdata[[#This Row],[Weekdaynum]]&gt;5,"Yes","No")</f>
        <v>Yes</v>
      </c>
    </row>
    <row r="2997" spans="1:18" hidden="1" x14ac:dyDescent="0.35">
      <c r="A2997">
        <v>646691596</v>
      </c>
      <c r="B2997" s="3">
        <v>42688</v>
      </c>
      <c r="C2997" s="3">
        <v>42702</v>
      </c>
      <c r="D2997" t="s">
        <v>48</v>
      </c>
      <c r="E2997" t="s">
        <v>21</v>
      </c>
      <c r="F2997" t="s">
        <v>22</v>
      </c>
      <c r="G2997" t="s">
        <v>14</v>
      </c>
      <c r="H2997" t="s">
        <v>34</v>
      </c>
      <c r="I2997" s="9">
        <v>9269</v>
      </c>
      <c r="J2997" s="9">
        <v>47.45</v>
      </c>
      <c r="K2997" s="9">
        <v>31.79</v>
      </c>
      <c r="L2997" s="9">
        <f>tbl_salesdata[[#This Row],[Units Sold]]*tbl_salesdata[[#This Row],[Unit Cost]]</f>
        <v>294661.51</v>
      </c>
      <c r="M2997" s="9">
        <f>tbl_salesdata[[#This Row],[Units Sold]]*tbl_salesdata[[#This Row],[Unit Price]]</f>
        <v>439814.05000000005</v>
      </c>
      <c r="N2997" s="9">
        <f>tbl_salesdata[[#This Row],[Total Sales]]-tbl_salesdata[[#This Row],[Total Cost]]</f>
        <v>145152.54000000004</v>
      </c>
      <c r="O2997">
        <f>tbl_salesdata[[#This Row],[Ship Date]]-tbl_salesdata[[#This Row],[Order Date]]</f>
        <v>14</v>
      </c>
      <c r="P2997">
        <f>WEEKDAY(tbl_salesdata[[#This Row],[Order Date]],2)</f>
        <v>1</v>
      </c>
      <c r="Q2997" t="str">
        <f>TEXT(tbl_salesdata[[#This Row],[Order Date]],"dddd")</f>
        <v>Monday</v>
      </c>
      <c r="R2997" t="str">
        <f>IF(tbl_salesdata[[#This Row],[Weekdaynum]]&gt;5,"Yes","No")</f>
        <v>No</v>
      </c>
    </row>
    <row r="2998" spans="1:18" hidden="1" x14ac:dyDescent="0.35">
      <c r="A2998">
        <v>360930764</v>
      </c>
      <c r="B2998" s="3">
        <v>42471</v>
      </c>
      <c r="C2998" s="3">
        <v>42490</v>
      </c>
      <c r="D2998" t="s">
        <v>132</v>
      </c>
      <c r="E2998" t="s">
        <v>38</v>
      </c>
      <c r="F2998" t="s">
        <v>42</v>
      </c>
      <c r="G2998" t="s">
        <v>18</v>
      </c>
      <c r="H2998" t="s">
        <v>15</v>
      </c>
      <c r="I2998" s="9">
        <v>6289</v>
      </c>
      <c r="J2998" s="9">
        <v>437.2</v>
      </c>
      <c r="K2998" s="9">
        <v>263.33</v>
      </c>
      <c r="L2998" s="9">
        <f>tbl_salesdata[[#This Row],[Units Sold]]*tbl_salesdata[[#This Row],[Unit Cost]]</f>
        <v>1656082.3699999999</v>
      </c>
      <c r="M2998" s="9">
        <f>tbl_salesdata[[#This Row],[Units Sold]]*tbl_salesdata[[#This Row],[Unit Price]]</f>
        <v>2749550.8</v>
      </c>
      <c r="N2998" s="9">
        <f>tbl_salesdata[[#This Row],[Total Sales]]-tbl_salesdata[[#This Row],[Total Cost]]</f>
        <v>1093468.43</v>
      </c>
      <c r="O2998">
        <f>tbl_salesdata[[#This Row],[Ship Date]]-tbl_salesdata[[#This Row],[Order Date]]</f>
        <v>19</v>
      </c>
      <c r="P2998">
        <f>WEEKDAY(tbl_salesdata[[#This Row],[Order Date]],2)</f>
        <v>1</v>
      </c>
      <c r="Q2998" t="str">
        <f>TEXT(tbl_salesdata[[#This Row],[Order Date]],"dddd")</f>
        <v>Monday</v>
      </c>
      <c r="R2998" t="str">
        <f>IF(tbl_salesdata[[#This Row],[Weekdaynum]]&gt;5,"Yes","No")</f>
        <v>No</v>
      </c>
    </row>
    <row r="2999" spans="1:18" x14ac:dyDescent="0.35">
      <c r="A2999">
        <v>138025033</v>
      </c>
      <c r="B2999" s="3">
        <v>43659</v>
      </c>
      <c r="C2999" s="3">
        <v>43665</v>
      </c>
      <c r="D2999" t="s">
        <v>115</v>
      </c>
      <c r="E2999" t="s">
        <v>21</v>
      </c>
      <c r="F2999" t="s">
        <v>17</v>
      </c>
      <c r="G2999" t="s">
        <v>14</v>
      </c>
      <c r="H2999" t="s">
        <v>26</v>
      </c>
      <c r="I2999" s="9">
        <v>3529</v>
      </c>
      <c r="J2999" s="9">
        <v>152.58000000000001</v>
      </c>
      <c r="K2999" s="9">
        <v>97.44</v>
      </c>
      <c r="L2999" s="9">
        <f>tbl_salesdata[[#This Row],[Units Sold]]*tbl_salesdata[[#This Row],[Unit Cost]]</f>
        <v>343865.76</v>
      </c>
      <c r="M2999" s="9">
        <f>tbl_salesdata[[#This Row],[Units Sold]]*tbl_salesdata[[#This Row],[Unit Price]]</f>
        <v>538454.82000000007</v>
      </c>
      <c r="N2999" s="9">
        <f>tbl_salesdata[[#This Row],[Total Sales]]-tbl_salesdata[[#This Row],[Total Cost]]</f>
        <v>194589.06000000006</v>
      </c>
      <c r="O2999">
        <f>tbl_salesdata[[#This Row],[Ship Date]]-tbl_salesdata[[#This Row],[Order Date]]</f>
        <v>6</v>
      </c>
      <c r="P2999">
        <f>WEEKDAY(tbl_salesdata[[#This Row],[Order Date]],2)</f>
        <v>6</v>
      </c>
      <c r="Q2999" t="str">
        <f>TEXT(tbl_salesdata[[#This Row],[Order Date]],"dddd")</f>
        <v>Saturday</v>
      </c>
      <c r="R2999" t="str">
        <f>IF(tbl_salesdata[[#This Row],[Weekdaynum]]&gt;5,"Yes","No")</f>
        <v>Yes</v>
      </c>
    </row>
    <row r="3000" spans="1:18" hidden="1" x14ac:dyDescent="0.35">
      <c r="A3000">
        <v>517459332</v>
      </c>
      <c r="B3000" s="3">
        <v>42488</v>
      </c>
      <c r="C3000" s="3">
        <v>42491</v>
      </c>
      <c r="D3000" t="s">
        <v>50</v>
      </c>
      <c r="E3000" t="s">
        <v>51</v>
      </c>
      <c r="F3000" t="s">
        <v>68</v>
      </c>
      <c r="G3000" t="s">
        <v>14</v>
      </c>
      <c r="H3000" t="s">
        <v>19</v>
      </c>
      <c r="I3000" s="9">
        <v>6570</v>
      </c>
      <c r="J3000" s="9">
        <v>154.06</v>
      </c>
      <c r="K3000" s="9">
        <v>90.93</v>
      </c>
      <c r="L3000" s="9">
        <f>tbl_salesdata[[#This Row],[Units Sold]]*tbl_salesdata[[#This Row],[Unit Cost]]</f>
        <v>597410.10000000009</v>
      </c>
      <c r="M3000" s="9">
        <f>tbl_salesdata[[#This Row],[Units Sold]]*tbl_salesdata[[#This Row],[Unit Price]]</f>
        <v>1012174.2000000001</v>
      </c>
      <c r="N3000" s="9">
        <f>tbl_salesdata[[#This Row],[Total Sales]]-tbl_salesdata[[#This Row],[Total Cost]]</f>
        <v>414764.1</v>
      </c>
      <c r="O3000">
        <f>tbl_salesdata[[#This Row],[Ship Date]]-tbl_salesdata[[#This Row],[Order Date]]</f>
        <v>3</v>
      </c>
      <c r="P3000">
        <f>WEEKDAY(tbl_salesdata[[#This Row],[Order Date]],2)</f>
        <v>4</v>
      </c>
      <c r="Q3000" t="str">
        <f>TEXT(tbl_salesdata[[#This Row],[Order Date]],"dddd")</f>
        <v>Thursday</v>
      </c>
      <c r="R3000" t="str">
        <f>IF(tbl_salesdata[[#This Row],[Weekdaynum]]&gt;5,"Yes","No")</f>
        <v>No</v>
      </c>
    </row>
    <row r="3001" spans="1:18" x14ac:dyDescent="0.35">
      <c r="A3001">
        <v>483551919</v>
      </c>
      <c r="B3001" s="3">
        <v>43687</v>
      </c>
      <c r="C3001" s="3">
        <v>43705</v>
      </c>
      <c r="D3001" t="s">
        <v>162</v>
      </c>
      <c r="E3001" t="s">
        <v>38</v>
      </c>
      <c r="F3001" t="s">
        <v>25</v>
      </c>
      <c r="G3001" t="s">
        <v>14</v>
      </c>
      <c r="H3001" t="s">
        <v>34</v>
      </c>
      <c r="I3001" s="9">
        <v>2613</v>
      </c>
      <c r="J3001" s="9">
        <v>205.7</v>
      </c>
      <c r="K3001" s="9">
        <v>117.11</v>
      </c>
      <c r="L3001" s="9">
        <f>tbl_salesdata[[#This Row],[Units Sold]]*tbl_salesdata[[#This Row],[Unit Cost]]</f>
        <v>306008.43</v>
      </c>
      <c r="M3001" s="9">
        <f>tbl_salesdata[[#This Row],[Units Sold]]*tbl_salesdata[[#This Row],[Unit Price]]</f>
        <v>537494.1</v>
      </c>
      <c r="N3001" s="9">
        <f>tbl_salesdata[[#This Row],[Total Sales]]-tbl_salesdata[[#This Row],[Total Cost]]</f>
        <v>231485.66999999998</v>
      </c>
      <c r="O3001">
        <f>tbl_salesdata[[#This Row],[Ship Date]]-tbl_salesdata[[#This Row],[Order Date]]</f>
        <v>18</v>
      </c>
      <c r="P3001">
        <f>WEEKDAY(tbl_salesdata[[#This Row],[Order Date]],2)</f>
        <v>6</v>
      </c>
      <c r="Q3001" t="str">
        <f>TEXT(tbl_salesdata[[#This Row],[Order Date]],"dddd")</f>
        <v>Saturday</v>
      </c>
      <c r="R3001" t="str">
        <f>IF(tbl_salesdata[[#This Row],[Weekdaynum]]&gt;5,"Yes","No")</f>
        <v>Yes</v>
      </c>
    </row>
    <row r="3002" spans="1:18" hidden="1" x14ac:dyDescent="0.35">
      <c r="A3002">
        <v>494526231</v>
      </c>
      <c r="B3002" s="3">
        <v>43286</v>
      </c>
      <c r="C3002" s="3">
        <v>43307</v>
      </c>
      <c r="D3002" t="s">
        <v>61</v>
      </c>
      <c r="E3002" t="s">
        <v>12</v>
      </c>
      <c r="F3002" t="s">
        <v>40</v>
      </c>
      <c r="G3002" t="s">
        <v>14</v>
      </c>
      <c r="H3002" t="s">
        <v>15</v>
      </c>
      <c r="I3002" s="9">
        <v>156</v>
      </c>
      <c r="J3002" s="9">
        <v>651.21</v>
      </c>
      <c r="K3002" s="9">
        <v>524.96</v>
      </c>
      <c r="L3002" s="9">
        <f>tbl_salesdata[[#This Row],[Units Sold]]*tbl_salesdata[[#This Row],[Unit Cost]]</f>
        <v>81893.760000000009</v>
      </c>
      <c r="M3002" s="9">
        <f>tbl_salesdata[[#This Row],[Units Sold]]*tbl_salesdata[[#This Row],[Unit Price]]</f>
        <v>101588.76000000001</v>
      </c>
      <c r="N3002" s="9">
        <f>tbl_salesdata[[#This Row],[Total Sales]]-tbl_salesdata[[#This Row],[Total Cost]]</f>
        <v>19695</v>
      </c>
      <c r="O3002">
        <f>tbl_salesdata[[#This Row],[Ship Date]]-tbl_salesdata[[#This Row],[Order Date]]</f>
        <v>21</v>
      </c>
      <c r="P3002">
        <f>WEEKDAY(tbl_salesdata[[#This Row],[Order Date]],2)</f>
        <v>4</v>
      </c>
      <c r="Q3002" t="str">
        <f>TEXT(tbl_salesdata[[#This Row],[Order Date]],"dddd")</f>
        <v>Thursday</v>
      </c>
      <c r="R3002" t="str">
        <f>IF(tbl_salesdata[[#This Row],[Weekdaynum]]&gt;5,"Yes","No")</f>
        <v>No</v>
      </c>
    </row>
    <row r="3003" spans="1:18" hidden="1" x14ac:dyDescent="0.35">
      <c r="A3003">
        <v>810610187</v>
      </c>
      <c r="B3003" s="3">
        <v>42216</v>
      </c>
      <c r="C3003" s="3">
        <v>42217</v>
      </c>
      <c r="D3003" t="s">
        <v>141</v>
      </c>
      <c r="E3003" t="s">
        <v>38</v>
      </c>
      <c r="F3003" t="s">
        <v>22</v>
      </c>
      <c r="G3003" t="s">
        <v>18</v>
      </c>
      <c r="H3003" t="s">
        <v>26</v>
      </c>
      <c r="I3003" s="9">
        <v>6423</v>
      </c>
      <c r="J3003" s="9">
        <v>47.45</v>
      </c>
      <c r="K3003" s="9">
        <v>31.79</v>
      </c>
      <c r="L3003" s="9">
        <f>tbl_salesdata[[#This Row],[Units Sold]]*tbl_salesdata[[#This Row],[Unit Cost]]</f>
        <v>204187.16999999998</v>
      </c>
      <c r="M3003" s="9">
        <f>tbl_salesdata[[#This Row],[Units Sold]]*tbl_salesdata[[#This Row],[Unit Price]]</f>
        <v>304771.35000000003</v>
      </c>
      <c r="N3003" s="9">
        <f>tbl_salesdata[[#This Row],[Total Sales]]-tbl_salesdata[[#This Row],[Total Cost]]</f>
        <v>100584.18000000005</v>
      </c>
      <c r="O3003">
        <f>tbl_salesdata[[#This Row],[Ship Date]]-tbl_salesdata[[#This Row],[Order Date]]</f>
        <v>1</v>
      </c>
      <c r="P3003">
        <f>WEEKDAY(tbl_salesdata[[#This Row],[Order Date]],2)</f>
        <v>5</v>
      </c>
      <c r="Q3003" t="str">
        <f>TEXT(tbl_salesdata[[#This Row],[Order Date]],"dddd")</f>
        <v>Friday</v>
      </c>
      <c r="R3003" t="str">
        <f>IF(tbl_salesdata[[#This Row],[Weekdaynum]]&gt;5,"Yes","No")</f>
        <v>No</v>
      </c>
    </row>
    <row r="3004" spans="1:18" hidden="1" x14ac:dyDescent="0.35">
      <c r="A3004">
        <v>436272084</v>
      </c>
      <c r="B3004" s="3">
        <v>42177</v>
      </c>
      <c r="C3004" s="3">
        <v>42181</v>
      </c>
      <c r="D3004" t="s">
        <v>139</v>
      </c>
      <c r="E3004" t="s">
        <v>51</v>
      </c>
      <c r="F3004" t="s">
        <v>25</v>
      </c>
      <c r="G3004" t="s">
        <v>14</v>
      </c>
      <c r="H3004" t="s">
        <v>26</v>
      </c>
      <c r="I3004" s="9">
        <v>1460</v>
      </c>
      <c r="J3004" s="9">
        <v>205.7</v>
      </c>
      <c r="K3004" s="9">
        <v>117.11</v>
      </c>
      <c r="L3004" s="9">
        <f>tbl_salesdata[[#This Row],[Units Sold]]*tbl_salesdata[[#This Row],[Unit Cost]]</f>
        <v>170980.6</v>
      </c>
      <c r="M3004" s="9">
        <f>tbl_salesdata[[#This Row],[Units Sold]]*tbl_salesdata[[#This Row],[Unit Price]]</f>
        <v>300322</v>
      </c>
      <c r="N3004" s="9">
        <f>tbl_salesdata[[#This Row],[Total Sales]]-tbl_salesdata[[#This Row],[Total Cost]]</f>
        <v>129341.4</v>
      </c>
      <c r="O3004">
        <f>tbl_salesdata[[#This Row],[Ship Date]]-tbl_salesdata[[#This Row],[Order Date]]</f>
        <v>4</v>
      </c>
      <c r="P3004">
        <f>WEEKDAY(tbl_salesdata[[#This Row],[Order Date]],2)</f>
        <v>1</v>
      </c>
      <c r="Q3004" t="str">
        <f>TEXT(tbl_salesdata[[#This Row],[Order Date]],"dddd")</f>
        <v>Monday</v>
      </c>
      <c r="R3004" t="str">
        <f>IF(tbl_salesdata[[#This Row],[Weekdaynum]]&gt;5,"Yes","No")</f>
        <v>No</v>
      </c>
    </row>
    <row r="3005" spans="1:18" hidden="1" x14ac:dyDescent="0.35">
      <c r="A3005">
        <v>915310752</v>
      </c>
      <c r="B3005" s="3">
        <v>43700</v>
      </c>
      <c r="C3005" s="3">
        <v>43715</v>
      </c>
      <c r="D3005" t="s">
        <v>213</v>
      </c>
      <c r="E3005" t="s">
        <v>38</v>
      </c>
      <c r="F3005" t="s">
        <v>68</v>
      </c>
      <c r="G3005" t="s">
        <v>14</v>
      </c>
      <c r="H3005" t="s">
        <v>26</v>
      </c>
      <c r="I3005" s="9">
        <v>9647</v>
      </c>
      <c r="J3005" s="9">
        <v>154.06</v>
      </c>
      <c r="K3005" s="9">
        <v>90.93</v>
      </c>
      <c r="L3005" s="9">
        <f>tbl_salesdata[[#This Row],[Units Sold]]*tbl_salesdata[[#This Row],[Unit Cost]]</f>
        <v>877201.71000000008</v>
      </c>
      <c r="M3005" s="9">
        <f>tbl_salesdata[[#This Row],[Units Sold]]*tbl_salesdata[[#This Row],[Unit Price]]</f>
        <v>1486216.82</v>
      </c>
      <c r="N3005" s="9">
        <f>tbl_salesdata[[#This Row],[Total Sales]]-tbl_salesdata[[#This Row],[Total Cost]]</f>
        <v>609015.11</v>
      </c>
      <c r="O3005">
        <f>tbl_salesdata[[#This Row],[Ship Date]]-tbl_salesdata[[#This Row],[Order Date]]</f>
        <v>15</v>
      </c>
      <c r="P3005">
        <f>WEEKDAY(tbl_salesdata[[#This Row],[Order Date]],2)</f>
        <v>5</v>
      </c>
      <c r="Q3005" t="str">
        <f>TEXT(tbl_salesdata[[#This Row],[Order Date]],"dddd")</f>
        <v>Friday</v>
      </c>
      <c r="R3005" t="str">
        <f>IF(tbl_salesdata[[#This Row],[Weekdaynum]]&gt;5,"Yes","No")</f>
        <v>No</v>
      </c>
    </row>
    <row r="3006" spans="1:18" hidden="1" x14ac:dyDescent="0.35">
      <c r="A3006">
        <v>711837518</v>
      </c>
      <c r="B3006" s="3">
        <v>44784</v>
      </c>
      <c r="C3006" s="3">
        <v>44787</v>
      </c>
      <c r="D3006" t="s">
        <v>160</v>
      </c>
      <c r="E3006" t="s">
        <v>29</v>
      </c>
      <c r="F3006" t="s">
        <v>76</v>
      </c>
      <c r="G3006" t="s">
        <v>18</v>
      </c>
      <c r="H3006" t="s">
        <v>15</v>
      </c>
      <c r="I3006" s="9">
        <v>7395</v>
      </c>
      <c r="J3006" s="9">
        <v>668.27</v>
      </c>
      <c r="K3006" s="9">
        <v>502.54</v>
      </c>
      <c r="L3006" s="9">
        <f>tbl_salesdata[[#This Row],[Units Sold]]*tbl_salesdata[[#This Row],[Unit Cost]]</f>
        <v>3716283.3000000003</v>
      </c>
      <c r="M3006" s="9">
        <f>tbl_salesdata[[#This Row],[Units Sold]]*tbl_salesdata[[#This Row],[Unit Price]]</f>
        <v>4941856.6499999994</v>
      </c>
      <c r="N3006" s="9">
        <f>tbl_salesdata[[#This Row],[Total Sales]]-tbl_salesdata[[#This Row],[Total Cost]]</f>
        <v>1225573.3499999992</v>
      </c>
      <c r="O3006">
        <f>tbl_salesdata[[#This Row],[Ship Date]]-tbl_salesdata[[#This Row],[Order Date]]</f>
        <v>3</v>
      </c>
      <c r="P3006">
        <f>WEEKDAY(tbl_salesdata[[#This Row],[Order Date]],2)</f>
        <v>4</v>
      </c>
      <c r="Q3006" t="str">
        <f>TEXT(tbl_salesdata[[#This Row],[Order Date]],"dddd")</f>
        <v>Thursday</v>
      </c>
      <c r="R3006" t="str">
        <f>IF(tbl_salesdata[[#This Row],[Weekdaynum]]&gt;5,"Yes","No")</f>
        <v>No</v>
      </c>
    </row>
    <row r="3007" spans="1:18" hidden="1" x14ac:dyDescent="0.35">
      <c r="A3007">
        <v>160276210</v>
      </c>
      <c r="B3007" s="3">
        <v>44470</v>
      </c>
      <c r="C3007" s="3">
        <v>44481</v>
      </c>
      <c r="D3007" t="s">
        <v>141</v>
      </c>
      <c r="E3007" t="s">
        <v>38</v>
      </c>
      <c r="F3007" t="s">
        <v>40</v>
      </c>
      <c r="G3007" t="s">
        <v>14</v>
      </c>
      <c r="H3007" t="s">
        <v>15</v>
      </c>
      <c r="I3007" s="9">
        <v>8147</v>
      </c>
      <c r="J3007" s="9">
        <v>651.21</v>
      </c>
      <c r="K3007" s="9">
        <v>524.96</v>
      </c>
      <c r="L3007" s="9">
        <f>tbl_salesdata[[#This Row],[Units Sold]]*tbl_salesdata[[#This Row],[Unit Cost]]</f>
        <v>4276849.12</v>
      </c>
      <c r="M3007" s="9">
        <f>tbl_salesdata[[#This Row],[Units Sold]]*tbl_salesdata[[#This Row],[Unit Price]]</f>
        <v>5305407.87</v>
      </c>
      <c r="N3007" s="9">
        <f>tbl_salesdata[[#This Row],[Total Sales]]-tbl_salesdata[[#This Row],[Total Cost]]</f>
        <v>1028558.75</v>
      </c>
      <c r="O3007">
        <f>tbl_salesdata[[#This Row],[Ship Date]]-tbl_salesdata[[#This Row],[Order Date]]</f>
        <v>11</v>
      </c>
      <c r="P3007">
        <f>WEEKDAY(tbl_salesdata[[#This Row],[Order Date]],2)</f>
        <v>5</v>
      </c>
      <c r="Q3007" t="str">
        <f>TEXT(tbl_salesdata[[#This Row],[Order Date]],"dddd")</f>
        <v>Friday</v>
      </c>
      <c r="R3007" t="str">
        <f>IF(tbl_salesdata[[#This Row],[Weekdaynum]]&gt;5,"Yes","No")</f>
        <v>No</v>
      </c>
    </row>
    <row r="3008" spans="1:18" hidden="1" x14ac:dyDescent="0.35">
      <c r="A3008">
        <v>115363156</v>
      </c>
      <c r="B3008" s="3">
        <v>42342</v>
      </c>
      <c r="C3008" s="3">
        <v>42344</v>
      </c>
      <c r="D3008" t="s">
        <v>100</v>
      </c>
      <c r="E3008" t="s">
        <v>21</v>
      </c>
      <c r="F3008" t="s">
        <v>40</v>
      </c>
      <c r="G3008" t="s">
        <v>18</v>
      </c>
      <c r="H3008" t="s">
        <v>34</v>
      </c>
      <c r="I3008" s="9">
        <v>7376</v>
      </c>
      <c r="J3008" s="9">
        <v>651.21</v>
      </c>
      <c r="K3008" s="9">
        <v>524.96</v>
      </c>
      <c r="L3008" s="9">
        <f>tbl_salesdata[[#This Row],[Units Sold]]*tbl_salesdata[[#This Row],[Unit Cost]]</f>
        <v>3872104.9600000004</v>
      </c>
      <c r="M3008" s="9">
        <f>tbl_salesdata[[#This Row],[Units Sold]]*tbl_salesdata[[#This Row],[Unit Price]]</f>
        <v>4803324.96</v>
      </c>
      <c r="N3008" s="9">
        <f>tbl_salesdata[[#This Row],[Total Sales]]-tbl_salesdata[[#This Row],[Total Cost]]</f>
        <v>931219.99999999953</v>
      </c>
      <c r="O3008">
        <f>tbl_salesdata[[#This Row],[Ship Date]]-tbl_salesdata[[#This Row],[Order Date]]</f>
        <v>2</v>
      </c>
      <c r="P3008">
        <f>WEEKDAY(tbl_salesdata[[#This Row],[Order Date]],2)</f>
        <v>5</v>
      </c>
      <c r="Q3008" t="str">
        <f>TEXT(tbl_salesdata[[#This Row],[Order Date]],"dddd")</f>
        <v>Friday</v>
      </c>
      <c r="R3008" t="str">
        <f>IF(tbl_salesdata[[#This Row],[Weekdaynum]]&gt;5,"Yes","No")</f>
        <v>No</v>
      </c>
    </row>
    <row r="3009" spans="1:18" hidden="1" x14ac:dyDescent="0.35">
      <c r="A3009">
        <v>602147185</v>
      </c>
      <c r="B3009" s="3">
        <v>44454</v>
      </c>
      <c r="C3009" s="3">
        <v>44467</v>
      </c>
      <c r="D3009" t="s">
        <v>81</v>
      </c>
      <c r="E3009" t="s">
        <v>32</v>
      </c>
      <c r="F3009" t="s">
        <v>17</v>
      </c>
      <c r="G3009" t="s">
        <v>18</v>
      </c>
      <c r="H3009" t="s">
        <v>34</v>
      </c>
      <c r="I3009" s="9">
        <v>7588</v>
      </c>
      <c r="J3009" s="9">
        <v>152.58000000000001</v>
      </c>
      <c r="K3009" s="9">
        <v>97.44</v>
      </c>
      <c r="L3009" s="9">
        <f>tbl_salesdata[[#This Row],[Units Sold]]*tbl_salesdata[[#This Row],[Unit Cost]]</f>
        <v>739374.72</v>
      </c>
      <c r="M3009" s="9">
        <f>tbl_salesdata[[#This Row],[Units Sold]]*tbl_salesdata[[#This Row],[Unit Price]]</f>
        <v>1157777.04</v>
      </c>
      <c r="N3009" s="9">
        <f>tbl_salesdata[[#This Row],[Total Sales]]-tbl_salesdata[[#This Row],[Total Cost]]</f>
        <v>418402.32000000007</v>
      </c>
      <c r="O3009">
        <f>tbl_salesdata[[#This Row],[Ship Date]]-tbl_salesdata[[#This Row],[Order Date]]</f>
        <v>13</v>
      </c>
      <c r="P3009">
        <f>WEEKDAY(tbl_salesdata[[#This Row],[Order Date]],2)</f>
        <v>3</v>
      </c>
      <c r="Q3009" t="str">
        <f>TEXT(tbl_salesdata[[#This Row],[Order Date]],"dddd")</f>
        <v>Wednesday</v>
      </c>
      <c r="R3009" t="str">
        <f>IF(tbl_salesdata[[#This Row],[Weekdaynum]]&gt;5,"Yes","No")</f>
        <v>No</v>
      </c>
    </row>
    <row r="3010" spans="1:18" hidden="1" x14ac:dyDescent="0.35">
      <c r="A3010">
        <v>365989625</v>
      </c>
      <c r="B3010" s="3">
        <v>44360</v>
      </c>
      <c r="C3010" s="3">
        <v>44371</v>
      </c>
      <c r="D3010" t="s">
        <v>133</v>
      </c>
      <c r="E3010" t="s">
        <v>38</v>
      </c>
      <c r="F3010" t="s">
        <v>56</v>
      </c>
      <c r="G3010" t="s">
        <v>14</v>
      </c>
      <c r="H3010" t="s">
        <v>19</v>
      </c>
      <c r="I3010" s="9">
        <v>3318</v>
      </c>
      <c r="J3010" s="9">
        <v>9.33</v>
      </c>
      <c r="K3010" s="9">
        <v>6.92</v>
      </c>
      <c r="L3010" s="9">
        <f>tbl_salesdata[[#This Row],[Units Sold]]*tbl_salesdata[[#This Row],[Unit Cost]]</f>
        <v>22960.560000000001</v>
      </c>
      <c r="M3010" s="9">
        <f>tbl_salesdata[[#This Row],[Units Sold]]*tbl_salesdata[[#This Row],[Unit Price]]</f>
        <v>30956.94</v>
      </c>
      <c r="N3010" s="9">
        <f>tbl_salesdata[[#This Row],[Total Sales]]-tbl_salesdata[[#This Row],[Total Cost]]</f>
        <v>7996.3799999999974</v>
      </c>
      <c r="O3010">
        <f>tbl_salesdata[[#This Row],[Ship Date]]-tbl_salesdata[[#This Row],[Order Date]]</f>
        <v>11</v>
      </c>
      <c r="P3010">
        <f>WEEKDAY(tbl_salesdata[[#This Row],[Order Date]],2)</f>
        <v>7</v>
      </c>
      <c r="Q3010" t="str">
        <f>TEXT(tbl_salesdata[[#This Row],[Order Date]],"dddd")</f>
        <v>Sunday</v>
      </c>
      <c r="R3010" t="str">
        <f>IF(tbl_salesdata[[#This Row],[Weekdaynum]]&gt;5,"Yes","No")</f>
        <v>Yes</v>
      </c>
    </row>
    <row r="3011" spans="1:18" hidden="1" x14ac:dyDescent="0.35">
      <c r="A3011">
        <v>922564303</v>
      </c>
      <c r="B3011" s="3">
        <v>42811</v>
      </c>
      <c r="C3011" s="3">
        <v>42828</v>
      </c>
      <c r="D3011" t="s">
        <v>203</v>
      </c>
      <c r="E3011" t="s">
        <v>21</v>
      </c>
      <c r="F3011" t="s">
        <v>76</v>
      </c>
      <c r="G3011" t="s">
        <v>18</v>
      </c>
      <c r="H3011" t="s">
        <v>26</v>
      </c>
      <c r="I3011" s="9">
        <v>6134</v>
      </c>
      <c r="J3011" s="9">
        <v>668.27</v>
      </c>
      <c r="K3011" s="9">
        <v>502.54</v>
      </c>
      <c r="L3011" s="9">
        <f>tbl_salesdata[[#This Row],[Units Sold]]*tbl_salesdata[[#This Row],[Unit Cost]]</f>
        <v>3082580.3600000003</v>
      </c>
      <c r="M3011" s="9">
        <f>tbl_salesdata[[#This Row],[Units Sold]]*tbl_salesdata[[#This Row],[Unit Price]]</f>
        <v>4099168.1799999997</v>
      </c>
      <c r="N3011" s="9">
        <f>tbl_salesdata[[#This Row],[Total Sales]]-tbl_salesdata[[#This Row],[Total Cost]]</f>
        <v>1016587.8199999994</v>
      </c>
      <c r="O3011">
        <f>tbl_salesdata[[#This Row],[Ship Date]]-tbl_salesdata[[#This Row],[Order Date]]</f>
        <v>17</v>
      </c>
      <c r="P3011">
        <f>WEEKDAY(tbl_salesdata[[#This Row],[Order Date]],2)</f>
        <v>5</v>
      </c>
      <c r="Q3011" t="str">
        <f>TEXT(tbl_salesdata[[#This Row],[Order Date]],"dddd")</f>
        <v>Friday</v>
      </c>
      <c r="R3011" t="str">
        <f>IF(tbl_salesdata[[#This Row],[Weekdaynum]]&gt;5,"Yes","No")</f>
        <v>No</v>
      </c>
    </row>
    <row r="3012" spans="1:18" hidden="1" x14ac:dyDescent="0.35">
      <c r="A3012">
        <v>707857549</v>
      </c>
      <c r="B3012" s="3">
        <v>42724</v>
      </c>
      <c r="C3012" s="3">
        <v>42738</v>
      </c>
      <c r="D3012" t="s">
        <v>110</v>
      </c>
      <c r="E3012" t="s">
        <v>38</v>
      </c>
      <c r="F3012" t="s">
        <v>76</v>
      </c>
      <c r="G3012" t="s">
        <v>14</v>
      </c>
      <c r="H3012" t="s">
        <v>15</v>
      </c>
      <c r="I3012" s="9">
        <v>9634</v>
      </c>
      <c r="J3012" s="9">
        <v>668.27</v>
      </c>
      <c r="K3012" s="9">
        <v>502.54</v>
      </c>
      <c r="L3012" s="9">
        <f>tbl_salesdata[[#This Row],[Units Sold]]*tbl_salesdata[[#This Row],[Unit Cost]]</f>
        <v>4841470.3600000003</v>
      </c>
      <c r="M3012" s="9">
        <f>tbl_salesdata[[#This Row],[Units Sold]]*tbl_salesdata[[#This Row],[Unit Price]]</f>
        <v>6438113.1799999997</v>
      </c>
      <c r="N3012" s="9">
        <f>tbl_salesdata[[#This Row],[Total Sales]]-tbl_salesdata[[#This Row],[Total Cost]]</f>
        <v>1596642.8199999994</v>
      </c>
      <c r="O3012">
        <f>tbl_salesdata[[#This Row],[Ship Date]]-tbl_salesdata[[#This Row],[Order Date]]</f>
        <v>14</v>
      </c>
      <c r="P3012">
        <f>WEEKDAY(tbl_salesdata[[#This Row],[Order Date]],2)</f>
        <v>2</v>
      </c>
      <c r="Q3012" t="str">
        <f>TEXT(tbl_salesdata[[#This Row],[Order Date]],"dddd")</f>
        <v>Tuesday</v>
      </c>
      <c r="R3012" t="str">
        <f>IF(tbl_salesdata[[#This Row],[Weekdaynum]]&gt;5,"Yes","No")</f>
        <v>No</v>
      </c>
    </row>
    <row r="3013" spans="1:18" hidden="1" x14ac:dyDescent="0.35">
      <c r="A3013">
        <v>928168189</v>
      </c>
      <c r="B3013" s="3">
        <v>44244</v>
      </c>
      <c r="C3013" s="3">
        <v>44253</v>
      </c>
      <c r="D3013" t="s">
        <v>49</v>
      </c>
      <c r="E3013" t="s">
        <v>21</v>
      </c>
      <c r="F3013" t="s">
        <v>25</v>
      </c>
      <c r="G3013" t="s">
        <v>18</v>
      </c>
      <c r="H3013" t="s">
        <v>34</v>
      </c>
      <c r="I3013" s="9">
        <v>4448</v>
      </c>
      <c r="J3013" s="9">
        <v>205.7</v>
      </c>
      <c r="K3013" s="9">
        <v>117.11</v>
      </c>
      <c r="L3013" s="9">
        <f>tbl_salesdata[[#This Row],[Units Sold]]*tbl_salesdata[[#This Row],[Unit Cost]]</f>
        <v>520905.27999999997</v>
      </c>
      <c r="M3013" s="9">
        <f>tbl_salesdata[[#This Row],[Units Sold]]*tbl_salesdata[[#This Row],[Unit Price]]</f>
        <v>914953.6</v>
      </c>
      <c r="N3013" s="9">
        <f>tbl_salesdata[[#This Row],[Total Sales]]-tbl_salesdata[[#This Row],[Total Cost]]</f>
        <v>394048.32</v>
      </c>
      <c r="O3013">
        <f>tbl_salesdata[[#This Row],[Ship Date]]-tbl_salesdata[[#This Row],[Order Date]]</f>
        <v>9</v>
      </c>
      <c r="P3013">
        <f>WEEKDAY(tbl_salesdata[[#This Row],[Order Date]],2)</f>
        <v>3</v>
      </c>
      <c r="Q3013" t="str">
        <f>TEXT(tbl_salesdata[[#This Row],[Order Date]],"dddd")</f>
        <v>Wednesday</v>
      </c>
      <c r="R3013" t="str">
        <f>IF(tbl_salesdata[[#This Row],[Weekdaynum]]&gt;5,"Yes","No")</f>
        <v>No</v>
      </c>
    </row>
    <row r="3014" spans="1:18" x14ac:dyDescent="0.35">
      <c r="A3014">
        <v>208238399</v>
      </c>
      <c r="B3014" s="3">
        <v>42245</v>
      </c>
      <c r="C3014" s="3">
        <v>42258</v>
      </c>
      <c r="D3014" t="s">
        <v>156</v>
      </c>
      <c r="E3014" t="s">
        <v>21</v>
      </c>
      <c r="F3014" t="s">
        <v>42</v>
      </c>
      <c r="G3014" t="s">
        <v>18</v>
      </c>
      <c r="H3014" t="s">
        <v>26</v>
      </c>
      <c r="I3014" s="9">
        <v>1224</v>
      </c>
      <c r="J3014" s="9">
        <v>437.2</v>
      </c>
      <c r="K3014" s="9">
        <v>263.33</v>
      </c>
      <c r="L3014" s="9">
        <f>tbl_salesdata[[#This Row],[Units Sold]]*tbl_salesdata[[#This Row],[Unit Cost]]</f>
        <v>322315.92</v>
      </c>
      <c r="M3014" s="9">
        <f>tbl_salesdata[[#This Row],[Units Sold]]*tbl_salesdata[[#This Row],[Unit Price]]</f>
        <v>535132.79999999993</v>
      </c>
      <c r="N3014" s="9">
        <f>tbl_salesdata[[#This Row],[Total Sales]]-tbl_salesdata[[#This Row],[Total Cost]]</f>
        <v>212816.87999999995</v>
      </c>
      <c r="O3014">
        <f>tbl_salesdata[[#This Row],[Ship Date]]-tbl_salesdata[[#This Row],[Order Date]]</f>
        <v>13</v>
      </c>
      <c r="P3014">
        <f>WEEKDAY(tbl_salesdata[[#This Row],[Order Date]],2)</f>
        <v>6</v>
      </c>
      <c r="Q3014" t="str">
        <f>TEXT(tbl_salesdata[[#This Row],[Order Date]],"dddd")</f>
        <v>Saturday</v>
      </c>
      <c r="R3014" t="str">
        <f>IF(tbl_salesdata[[#This Row],[Weekdaynum]]&gt;5,"Yes","No")</f>
        <v>Yes</v>
      </c>
    </row>
    <row r="3015" spans="1:18" hidden="1" x14ac:dyDescent="0.35">
      <c r="A3015">
        <v>650599467</v>
      </c>
      <c r="B3015" s="3">
        <v>42407</v>
      </c>
      <c r="C3015" s="3">
        <v>42426</v>
      </c>
      <c r="D3015" t="s">
        <v>146</v>
      </c>
      <c r="E3015" t="s">
        <v>29</v>
      </c>
      <c r="F3015" t="s">
        <v>33</v>
      </c>
      <c r="G3015" t="s">
        <v>18</v>
      </c>
      <c r="H3015" t="s">
        <v>34</v>
      </c>
      <c r="I3015" s="9">
        <v>5695</v>
      </c>
      <c r="J3015" s="9">
        <v>109.28</v>
      </c>
      <c r="K3015" s="9">
        <v>35.840000000000003</v>
      </c>
      <c r="L3015" s="9">
        <f>tbl_salesdata[[#This Row],[Units Sold]]*tbl_salesdata[[#This Row],[Unit Cost]]</f>
        <v>204108.80000000002</v>
      </c>
      <c r="M3015" s="9">
        <f>tbl_salesdata[[#This Row],[Units Sold]]*tbl_salesdata[[#This Row],[Unit Price]]</f>
        <v>622349.6</v>
      </c>
      <c r="N3015" s="9">
        <f>tbl_salesdata[[#This Row],[Total Sales]]-tbl_salesdata[[#This Row],[Total Cost]]</f>
        <v>418240.79999999993</v>
      </c>
      <c r="O3015">
        <f>tbl_salesdata[[#This Row],[Ship Date]]-tbl_salesdata[[#This Row],[Order Date]]</f>
        <v>19</v>
      </c>
      <c r="P3015">
        <f>WEEKDAY(tbl_salesdata[[#This Row],[Order Date]],2)</f>
        <v>7</v>
      </c>
      <c r="Q3015" t="str">
        <f>TEXT(tbl_salesdata[[#This Row],[Order Date]],"dddd")</f>
        <v>Sunday</v>
      </c>
      <c r="R3015" t="str">
        <f>IF(tbl_salesdata[[#This Row],[Weekdaynum]]&gt;5,"Yes","No")</f>
        <v>Yes</v>
      </c>
    </row>
    <row r="3016" spans="1:18" hidden="1" x14ac:dyDescent="0.35">
      <c r="A3016">
        <v>666880261</v>
      </c>
      <c r="B3016" s="3">
        <v>44680</v>
      </c>
      <c r="C3016" s="3">
        <v>44698</v>
      </c>
      <c r="D3016" t="s">
        <v>82</v>
      </c>
      <c r="E3016" t="s">
        <v>32</v>
      </c>
      <c r="F3016" t="s">
        <v>13</v>
      </c>
      <c r="G3016" t="s">
        <v>14</v>
      </c>
      <c r="H3016" t="s">
        <v>15</v>
      </c>
      <c r="I3016" s="9">
        <v>3544</v>
      </c>
      <c r="J3016" s="9">
        <v>255.28</v>
      </c>
      <c r="K3016" s="9">
        <v>159.41999999999999</v>
      </c>
      <c r="L3016" s="9">
        <f>tbl_salesdata[[#This Row],[Units Sold]]*tbl_salesdata[[#This Row],[Unit Cost]]</f>
        <v>564984.48</v>
      </c>
      <c r="M3016" s="9">
        <f>tbl_salesdata[[#This Row],[Units Sold]]*tbl_salesdata[[#This Row],[Unit Price]]</f>
        <v>904712.32</v>
      </c>
      <c r="N3016" s="9">
        <f>tbl_salesdata[[#This Row],[Total Sales]]-tbl_salesdata[[#This Row],[Total Cost]]</f>
        <v>339727.83999999997</v>
      </c>
      <c r="O3016">
        <f>tbl_salesdata[[#This Row],[Ship Date]]-tbl_salesdata[[#This Row],[Order Date]]</f>
        <v>18</v>
      </c>
      <c r="P3016">
        <f>WEEKDAY(tbl_salesdata[[#This Row],[Order Date]],2)</f>
        <v>5</v>
      </c>
      <c r="Q3016" t="str">
        <f>TEXT(tbl_salesdata[[#This Row],[Order Date]],"dddd")</f>
        <v>Friday</v>
      </c>
      <c r="R3016" t="str">
        <f>IF(tbl_salesdata[[#This Row],[Weekdaynum]]&gt;5,"Yes","No")</f>
        <v>No</v>
      </c>
    </row>
    <row r="3017" spans="1:18" hidden="1" x14ac:dyDescent="0.35">
      <c r="A3017">
        <v>346498763</v>
      </c>
      <c r="B3017" s="3">
        <v>44273</v>
      </c>
      <c r="C3017" s="3">
        <v>44274</v>
      </c>
      <c r="D3017" t="s">
        <v>122</v>
      </c>
      <c r="E3017" t="s">
        <v>21</v>
      </c>
      <c r="F3017" t="s">
        <v>68</v>
      </c>
      <c r="G3017" t="s">
        <v>14</v>
      </c>
      <c r="H3017" t="s">
        <v>26</v>
      </c>
      <c r="I3017" s="9">
        <v>5539</v>
      </c>
      <c r="J3017" s="9">
        <v>154.06</v>
      </c>
      <c r="K3017" s="9">
        <v>90.93</v>
      </c>
      <c r="L3017" s="9">
        <f>tbl_salesdata[[#This Row],[Units Sold]]*tbl_salesdata[[#This Row],[Unit Cost]]</f>
        <v>503661.27</v>
      </c>
      <c r="M3017" s="9">
        <f>tbl_salesdata[[#This Row],[Units Sold]]*tbl_salesdata[[#This Row],[Unit Price]]</f>
        <v>853338.34</v>
      </c>
      <c r="N3017" s="9">
        <f>tbl_salesdata[[#This Row],[Total Sales]]-tbl_salesdata[[#This Row],[Total Cost]]</f>
        <v>349677.06999999995</v>
      </c>
      <c r="O3017">
        <f>tbl_salesdata[[#This Row],[Ship Date]]-tbl_salesdata[[#This Row],[Order Date]]</f>
        <v>1</v>
      </c>
      <c r="P3017">
        <f>WEEKDAY(tbl_salesdata[[#This Row],[Order Date]],2)</f>
        <v>4</v>
      </c>
      <c r="Q3017" t="str">
        <f>TEXT(tbl_salesdata[[#This Row],[Order Date]],"dddd")</f>
        <v>Thursday</v>
      </c>
      <c r="R3017" t="str">
        <f>IF(tbl_salesdata[[#This Row],[Weekdaynum]]&gt;5,"Yes","No")</f>
        <v>No</v>
      </c>
    </row>
    <row r="3018" spans="1:18" hidden="1" x14ac:dyDescent="0.35">
      <c r="A3018">
        <v>797316300</v>
      </c>
      <c r="B3018" s="3">
        <v>42703</v>
      </c>
      <c r="C3018" s="3">
        <v>42720</v>
      </c>
      <c r="D3018" t="s">
        <v>103</v>
      </c>
      <c r="E3018" t="s">
        <v>21</v>
      </c>
      <c r="F3018" t="s">
        <v>22</v>
      </c>
      <c r="G3018" t="s">
        <v>18</v>
      </c>
      <c r="H3018" t="s">
        <v>34</v>
      </c>
      <c r="I3018" s="9">
        <v>2466</v>
      </c>
      <c r="J3018" s="9">
        <v>47.45</v>
      </c>
      <c r="K3018" s="9">
        <v>31.79</v>
      </c>
      <c r="L3018" s="9">
        <f>tbl_salesdata[[#This Row],[Units Sold]]*tbl_salesdata[[#This Row],[Unit Cost]]</f>
        <v>78394.14</v>
      </c>
      <c r="M3018" s="9">
        <f>tbl_salesdata[[#This Row],[Units Sold]]*tbl_salesdata[[#This Row],[Unit Price]]</f>
        <v>117011.70000000001</v>
      </c>
      <c r="N3018" s="9">
        <f>tbl_salesdata[[#This Row],[Total Sales]]-tbl_salesdata[[#This Row],[Total Cost]]</f>
        <v>38617.560000000012</v>
      </c>
      <c r="O3018">
        <f>tbl_salesdata[[#This Row],[Ship Date]]-tbl_salesdata[[#This Row],[Order Date]]</f>
        <v>17</v>
      </c>
      <c r="P3018">
        <f>WEEKDAY(tbl_salesdata[[#This Row],[Order Date]],2)</f>
        <v>2</v>
      </c>
      <c r="Q3018" t="str">
        <f>TEXT(tbl_salesdata[[#This Row],[Order Date]],"dddd")</f>
        <v>Tuesday</v>
      </c>
      <c r="R3018" t="str">
        <f>IF(tbl_salesdata[[#This Row],[Weekdaynum]]&gt;5,"Yes","No")</f>
        <v>No</v>
      </c>
    </row>
    <row r="3019" spans="1:18" x14ac:dyDescent="0.35">
      <c r="A3019">
        <v>774012839</v>
      </c>
      <c r="B3019" s="3">
        <v>42273</v>
      </c>
      <c r="C3019" s="3">
        <v>42278</v>
      </c>
      <c r="D3019" t="s">
        <v>82</v>
      </c>
      <c r="E3019" t="s">
        <v>32</v>
      </c>
      <c r="F3019" t="s">
        <v>30</v>
      </c>
      <c r="G3019" t="s">
        <v>14</v>
      </c>
      <c r="H3019" t="s">
        <v>19</v>
      </c>
      <c r="I3019" s="9">
        <v>6454</v>
      </c>
      <c r="J3019" s="9">
        <v>81.73</v>
      </c>
      <c r="K3019" s="9">
        <v>56.67</v>
      </c>
      <c r="L3019" s="9">
        <f>tbl_salesdata[[#This Row],[Units Sold]]*tbl_salesdata[[#This Row],[Unit Cost]]</f>
        <v>365748.18</v>
      </c>
      <c r="M3019" s="9">
        <f>tbl_salesdata[[#This Row],[Units Sold]]*tbl_salesdata[[#This Row],[Unit Price]]</f>
        <v>527485.42000000004</v>
      </c>
      <c r="N3019" s="9">
        <f>tbl_salesdata[[#This Row],[Total Sales]]-tbl_salesdata[[#This Row],[Total Cost]]</f>
        <v>161737.24000000005</v>
      </c>
      <c r="O3019">
        <f>tbl_salesdata[[#This Row],[Ship Date]]-tbl_salesdata[[#This Row],[Order Date]]</f>
        <v>5</v>
      </c>
      <c r="P3019">
        <f>WEEKDAY(tbl_salesdata[[#This Row],[Order Date]],2)</f>
        <v>6</v>
      </c>
      <c r="Q3019" t="str">
        <f>TEXT(tbl_salesdata[[#This Row],[Order Date]],"dddd")</f>
        <v>Saturday</v>
      </c>
      <c r="R3019" t="str">
        <f>IF(tbl_salesdata[[#This Row],[Weekdaynum]]&gt;5,"Yes","No")</f>
        <v>Yes</v>
      </c>
    </row>
    <row r="3020" spans="1:18" hidden="1" x14ac:dyDescent="0.35">
      <c r="A3020">
        <v>245556294</v>
      </c>
      <c r="B3020" s="3">
        <v>44717</v>
      </c>
      <c r="C3020" s="3">
        <v>44735</v>
      </c>
      <c r="D3020" t="s">
        <v>188</v>
      </c>
      <c r="E3020" t="s">
        <v>21</v>
      </c>
      <c r="F3020" t="s">
        <v>30</v>
      </c>
      <c r="G3020" t="s">
        <v>14</v>
      </c>
      <c r="H3020" t="s">
        <v>19</v>
      </c>
      <c r="I3020" s="9">
        <v>4419</v>
      </c>
      <c r="J3020" s="9">
        <v>81.73</v>
      </c>
      <c r="K3020" s="9">
        <v>56.67</v>
      </c>
      <c r="L3020" s="9">
        <f>tbl_salesdata[[#This Row],[Units Sold]]*tbl_salesdata[[#This Row],[Unit Cost]]</f>
        <v>250424.73</v>
      </c>
      <c r="M3020" s="9">
        <f>tbl_salesdata[[#This Row],[Units Sold]]*tbl_salesdata[[#This Row],[Unit Price]]</f>
        <v>361164.87</v>
      </c>
      <c r="N3020" s="9">
        <f>tbl_salesdata[[#This Row],[Total Sales]]-tbl_salesdata[[#This Row],[Total Cost]]</f>
        <v>110740.13999999998</v>
      </c>
      <c r="O3020">
        <f>tbl_salesdata[[#This Row],[Ship Date]]-tbl_salesdata[[#This Row],[Order Date]]</f>
        <v>18</v>
      </c>
      <c r="P3020">
        <f>WEEKDAY(tbl_salesdata[[#This Row],[Order Date]],2)</f>
        <v>7</v>
      </c>
      <c r="Q3020" t="str">
        <f>TEXT(tbl_salesdata[[#This Row],[Order Date]],"dddd")</f>
        <v>Sunday</v>
      </c>
      <c r="R3020" t="str">
        <f>IF(tbl_salesdata[[#This Row],[Weekdaynum]]&gt;5,"Yes","No")</f>
        <v>Yes</v>
      </c>
    </row>
    <row r="3021" spans="1:18" hidden="1" x14ac:dyDescent="0.35">
      <c r="A3021">
        <v>910263907</v>
      </c>
      <c r="B3021" s="3">
        <v>44281</v>
      </c>
      <c r="C3021" s="3">
        <v>44302</v>
      </c>
      <c r="D3021" t="s">
        <v>162</v>
      </c>
      <c r="E3021" t="s">
        <v>38</v>
      </c>
      <c r="F3021" t="s">
        <v>17</v>
      </c>
      <c r="G3021" t="s">
        <v>18</v>
      </c>
      <c r="H3021" t="s">
        <v>15</v>
      </c>
      <c r="I3021" s="9">
        <v>6173</v>
      </c>
      <c r="J3021" s="9">
        <v>152.58000000000001</v>
      </c>
      <c r="K3021" s="9">
        <v>97.44</v>
      </c>
      <c r="L3021" s="9">
        <f>tbl_salesdata[[#This Row],[Units Sold]]*tbl_salesdata[[#This Row],[Unit Cost]]</f>
        <v>601497.12</v>
      </c>
      <c r="M3021" s="9">
        <f>tbl_salesdata[[#This Row],[Units Sold]]*tbl_salesdata[[#This Row],[Unit Price]]</f>
        <v>941876.34000000008</v>
      </c>
      <c r="N3021" s="9">
        <f>tbl_salesdata[[#This Row],[Total Sales]]-tbl_salesdata[[#This Row],[Total Cost]]</f>
        <v>340379.22000000009</v>
      </c>
      <c r="O3021">
        <f>tbl_salesdata[[#This Row],[Ship Date]]-tbl_salesdata[[#This Row],[Order Date]]</f>
        <v>21</v>
      </c>
      <c r="P3021">
        <f>WEEKDAY(tbl_salesdata[[#This Row],[Order Date]],2)</f>
        <v>5</v>
      </c>
      <c r="Q3021" t="str">
        <f>TEXT(tbl_salesdata[[#This Row],[Order Date]],"dddd")</f>
        <v>Friday</v>
      </c>
      <c r="R3021" t="str">
        <f>IF(tbl_salesdata[[#This Row],[Weekdaynum]]&gt;5,"Yes","No")</f>
        <v>No</v>
      </c>
    </row>
    <row r="3022" spans="1:18" hidden="1" x14ac:dyDescent="0.35">
      <c r="A3022">
        <v>280740869</v>
      </c>
      <c r="B3022" s="3">
        <v>44031</v>
      </c>
      <c r="C3022" s="3">
        <v>44046</v>
      </c>
      <c r="D3022" t="s">
        <v>54</v>
      </c>
      <c r="E3022" t="s">
        <v>29</v>
      </c>
      <c r="F3022" t="s">
        <v>47</v>
      </c>
      <c r="G3022" t="s">
        <v>14</v>
      </c>
      <c r="H3022" t="s">
        <v>34</v>
      </c>
      <c r="I3022" s="9">
        <v>6317</v>
      </c>
      <c r="J3022" s="9">
        <v>421.89</v>
      </c>
      <c r="K3022" s="9">
        <v>364.69</v>
      </c>
      <c r="L3022" s="9">
        <f>tbl_salesdata[[#This Row],[Units Sold]]*tbl_salesdata[[#This Row],[Unit Cost]]</f>
        <v>2303746.73</v>
      </c>
      <c r="M3022" s="9">
        <f>tbl_salesdata[[#This Row],[Units Sold]]*tbl_salesdata[[#This Row],[Unit Price]]</f>
        <v>2665079.13</v>
      </c>
      <c r="N3022" s="9">
        <f>tbl_salesdata[[#This Row],[Total Sales]]-tbl_salesdata[[#This Row],[Total Cost]]</f>
        <v>361332.39999999991</v>
      </c>
      <c r="O3022">
        <f>tbl_salesdata[[#This Row],[Ship Date]]-tbl_salesdata[[#This Row],[Order Date]]</f>
        <v>15</v>
      </c>
      <c r="P3022">
        <f>WEEKDAY(tbl_salesdata[[#This Row],[Order Date]],2)</f>
        <v>7</v>
      </c>
      <c r="Q3022" t="str">
        <f>TEXT(tbl_salesdata[[#This Row],[Order Date]],"dddd")</f>
        <v>Sunday</v>
      </c>
      <c r="R3022" t="str">
        <f>IF(tbl_salesdata[[#This Row],[Weekdaynum]]&gt;5,"Yes","No")</f>
        <v>Yes</v>
      </c>
    </row>
    <row r="3023" spans="1:18" x14ac:dyDescent="0.35">
      <c r="A3023">
        <v>999298226</v>
      </c>
      <c r="B3023" s="3">
        <v>44681</v>
      </c>
      <c r="C3023" s="3">
        <v>44693</v>
      </c>
      <c r="D3023" t="s">
        <v>187</v>
      </c>
      <c r="E3023" t="s">
        <v>29</v>
      </c>
      <c r="F3023" t="s">
        <v>68</v>
      </c>
      <c r="G3023" t="s">
        <v>14</v>
      </c>
      <c r="H3023" t="s">
        <v>26</v>
      </c>
      <c r="I3023" s="9">
        <v>3407</v>
      </c>
      <c r="J3023" s="9">
        <v>154.06</v>
      </c>
      <c r="K3023" s="9">
        <v>90.93</v>
      </c>
      <c r="L3023" s="9">
        <f>tbl_salesdata[[#This Row],[Units Sold]]*tbl_salesdata[[#This Row],[Unit Cost]]</f>
        <v>309798.51</v>
      </c>
      <c r="M3023" s="9">
        <f>tbl_salesdata[[#This Row],[Units Sold]]*tbl_salesdata[[#This Row],[Unit Price]]</f>
        <v>524882.42000000004</v>
      </c>
      <c r="N3023" s="9">
        <f>tbl_salesdata[[#This Row],[Total Sales]]-tbl_salesdata[[#This Row],[Total Cost]]</f>
        <v>215083.91000000003</v>
      </c>
      <c r="O3023">
        <f>tbl_salesdata[[#This Row],[Ship Date]]-tbl_salesdata[[#This Row],[Order Date]]</f>
        <v>12</v>
      </c>
      <c r="P3023">
        <f>WEEKDAY(tbl_salesdata[[#This Row],[Order Date]],2)</f>
        <v>6</v>
      </c>
      <c r="Q3023" t="str">
        <f>TEXT(tbl_salesdata[[#This Row],[Order Date]],"dddd")</f>
        <v>Saturday</v>
      </c>
      <c r="R3023" t="str">
        <f>IF(tbl_salesdata[[#This Row],[Weekdaynum]]&gt;5,"Yes","No")</f>
        <v>Yes</v>
      </c>
    </row>
    <row r="3024" spans="1:18" hidden="1" x14ac:dyDescent="0.35">
      <c r="A3024">
        <v>597010648</v>
      </c>
      <c r="B3024" s="3">
        <v>42576</v>
      </c>
      <c r="C3024" s="3">
        <v>42595</v>
      </c>
      <c r="D3024" t="s">
        <v>160</v>
      </c>
      <c r="E3024" t="s">
        <v>29</v>
      </c>
      <c r="F3024" t="s">
        <v>33</v>
      </c>
      <c r="G3024" t="s">
        <v>18</v>
      </c>
      <c r="H3024" t="s">
        <v>26</v>
      </c>
      <c r="I3024" s="9">
        <v>7572</v>
      </c>
      <c r="J3024" s="9">
        <v>109.28</v>
      </c>
      <c r="K3024" s="9">
        <v>35.840000000000003</v>
      </c>
      <c r="L3024" s="9">
        <f>tbl_salesdata[[#This Row],[Units Sold]]*tbl_salesdata[[#This Row],[Unit Cost]]</f>
        <v>271380.48000000004</v>
      </c>
      <c r="M3024" s="9">
        <f>tbl_salesdata[[#This Row],[Units Sold]]*tbl_salesdata[[#This Row],[Unit Price]]</f>
        <v>827468.16</v>
      </c>
      <c r="N3024" s="9">
        <f>tbl_salesdata[[#This Row],[Total Sales]]-tbl_salesdata[[#This Row],[Total Cost]]</f>
        <v>556087.67999999993</v>
      </c>
      <c r="O3024">
        <f>tbl_salesdata[[#This Row],[Ship Date]]-tbl_salesdata[[#This Row],[Order Date]]</f>
        <v>19</v>
      </c>
      <c r="P3024">
        <f>WEEKDAY(tbl_salesdata[[#This Row],[Order Date]],2)</f>
        <v>1</v>
      </c>
      <c r="Q3024" t="str">
        <f>TEXT(tbl_salesdata[[#This Row],[Order Date]],"dddd")</f>
        <v>Monday</v>
      </c>
      <c r="R3024" t="str">
        <f>IF(tbl_salesdata[[#This Row],[Weekdaynum]]&gt;5,"Yes","No")</f>
        <v>No</v>
      </c>
    </row>
    <row r="3025" spans="1:18" hidden="1" x14ac:dyDescent="0.35">
      <c r="A3025">
        <v>172588622</v>
      </c>
      <c r="B3025" s="3">
        <v>44738</v>
      </c>
      <c r="C3025" s="3">
        <v>44748</v>
      </c>
      <c r="D3025" t="s">
        <v>170</v>
      </c>
      <c r="E3025" t="s">
        <v>12</v>
      </c>
      <c r="F3025" t="s">
        <v>33</v>
      </c>
      <c r="G3025" t="s">
        <v>18</v>
      </c>
      <c r="H3025" t="s">
        <v>26</v>
      </c>
      <c r="I3025" s="9">
        <v>1663</v>
      </c>
      <c r="J3025" s="9">
        <v>109.28</v>
      </c>
      <c r="K3025" s="9">
        <v>35.840000000000003</v>
      </c>
      <c r="L3025" s="9">
        <f>tbl_salesdata[[#This Row],[Units Sold]]*tbl_salesdata[[#This Row],[Unit Cost]]</f>
        <v>59601.920000000006</v>
      </c>
      <c r="M3025" s="9">
        <f>tbl_salesdata[[#This Row],[Units Sold]]*tbl_salesdata[[#This Row],[Unit Price]]</f>
        <v>181732.64</v>
      </c>
      <c r="N3025" s="9">
        <f>tbl_salesdata[[#This Row],[Total Sales]]-tbl_salesdata[[#This Row],[Total Cost]]</f>
        <v>122130.72</v>
      </c>
      <c r="O3025">
        <f>tbl_salesdata[[#This Row],[Ship Date]]-tbl_salesdata[[#This Row],[Order Date]]</f>
        <v>10</v>
      </c>
      <c r="P3025">
        <f>WEEKDAY(tbl_salesdata[[#This Row],[Order Date]],2)</f>
        <v>7</v>
      </c>
      <c r="Q3025" t="str">
        <f>TEXT(tbl_salesdata[[#This Row],[Order Date]],"dddd")</f>
        <v>Sunday</v>
      </c>
      <c r="R3025" t="str">
        <f>IF(tbl_salesdata[[#This Row],[Weekdaynum]]&gt;5,"Yes","No")</f>
        <v>Yes</v>
      </c>
    </row>
    <row r="3026" spans="1:18" hidden="1" x14ac:dyDescent="0.35">
      <c r="A3026">
        <v>213506257</v>
      </c>
      <c r="B3026" s="3">
        <v>44591</v>
      </c>
      <c r="C3026" s="3">
        <v>44600</v>
      </c>
      <c r="D3026" t="s">
        <v>171</v>
      </c>
      <c r="E3026" t="s">
        <v>12</v>
      </c>
      <c r="F3026" t="s">
        <v>56</v>
      </c>
      <c r="G3026" t="s">
        <v>18</v>
      </c>
      <c r="H3026" t="s">
        <v>26</v>
      </c>
      <c r="I3026" s="9">
        <v>101</v>
      </c>
      <c r="J3026" s="9">
        <v>9.33</v>
      </c>
      <c r="K3026" s="9">
        <v>6.92</v>
      </c>
      <c r="L3026" s="9">
        <f>tbl_salesdata[[#This Row],[Units Sold]]*tbl_salesdata[[#This Row],[Unit Cost]]</f>
        <v>698.92</v>
      </c>
      <c r="M3026" s="9">
        <f>tbl_salesdata[[#This Row],[Units Sold]]*tbl_salesdata[[#This Row],[Unit Price]]</f>
        <v>942.33</v>
      </c>
      <c r="N3026" s="9">
        <f>tbl_salesdata[[#This Row],[Total Sales]]-tbl_salesdata[[#This Row],[Total Cost]]</f>
        <v>243.41000000000008</v>
      </c>
      <c r="O3026">
        <f>tbl_salesdata[[#This Row],[Ship Date]]-tbl_salesdata[[#This Row],[Order Date]]</f>
        <v>9</v>
      </c>
      <c r="P3026">
        <f>WEEKDAY(tbl_salesdata[[#This Row],[Order Date]],2)</f>
        <v>7</v>
      </c>
      <c r="Q3026" t="str">
        <f>TEXT(tbl_salesdata[[#This Row],[Order Date]],"dddd")</f>
        <v>Sunday</v>
      </c>
      <c r="R3026" t="str">
        <f>IF(tbl_salesdata[[#This Row],[Weekdaynum]]&gt;5,"Yes","No")</f>
        <v>Yes</v>
      </c>
    </row>
    <row r="3027" spans="1:18" x14ac:dyDescent="0.35">
      <c r="A3027">
        <v>676100623</v>
      </c>
      <c r="B3027" s="3">
        <v>44786</v>
      </c>
      <c r="C3027" s="3">
        <v>44803</v>
      </c>
      <c r="D3027" t="s">
        <v>167</v>
      </c>
      <c r="E3027" t="s">
        <v>38</v>
      </c>
      <c r="F3027" t="s">
        <v>13</v>
      </c>
      <c r="G3027" t="s">
        <v>14</v>
      </c>
      <c r="H3027" t="s">
        <v>34</v>
      </c>
      <c r="I3027" s="9">
        <v>2054</v>
      </c>
      <c r="J3027" s="9">
        <v>255.28</v>
      </c>
      <c r="K3027" s="9">
        <v>159.41999999999999</v>
      </c>
      <c r="L3027" s="9">
        <f>tbl_salesdata[[#This Row],[Units Sold]]*tbl_salesdata[[#This Row],[Unit Cost]]</f>
        <v>327448.68</v>
      </c>
      <c r="M3027" s="9">
        <f>tbl_salesdata[[#This Row],[Units Sold]]*tbl_salesdata[[#This Row],[Unit Price]]</f>
        <v>524345.12</v>
      </c>
      <c r="N3027" s="9">
        <f>tbl_salesdata[[#This Row],[Total Sales]]-tbl_salesdata[[#This Row],[Total Cost]]</f>
        <v>196896.44</v>
      </c>
      <c r="O3027">
        <f>tbl_salesdata[[#This Row],[Ship Date]]-tbl_salesdata[[#This Row],[Order Date]]</f>
        <v>17</v>
      </c>
      <c r="P3027">
        <f>WEEKDAY(tbl_salesdata[[#This Row],[Order Date]],2)</f>
        <v>6</v>
      </c>
      <c r="Q3027" t="str">
        <f>TEXT(tbl_salesdata[[#This Row],[Order Date]],"dddd")</f>
        <v>Saturday</v>
      </c>
      <c r="R3027" t="str">
        <f>IF(tbl_salesdata[[#This Row],[Weekdaynum]]&gt;5,"Yes","No")</f>
        <v>Yes</v>
      </c>
    </row>
    <row r="3028" spans="1:18" hidden="1" x14ac:dyDescent="0.35">
      <c r="A3028">
        <v>174368321</v>
      </c>
      <c r="B3028" s="3">
        <v>44154</v>
      </c>
      <c r="C3028" s="3">
        <v>44160</v>
      </c>
      <c r="D3028" t="s">
        <v>87</v>
      </c>
      <c r="E3028" t="s">
        <v>24</v>
      </c>
      <c r="F3028" t="s">
        <v>30</v>
      </c>
      <c r="G3028" t="s">
        <v>14</v>
      </c>
      <c r="H3028" t="s">
        <v>19</v>
      </c>
      <c r="I3028" s="9">
        <v>8316</v>
      </c>
      <c r="J3028" s="9">
        <v>81.73</v>
      </c>
      <c r="K3028" s="9">
        <v>56.67</v>
      </c>
      <c r="L3028" s="9">
        <f>tbl_salesdata[[#This Row],[Units Sold]]*tbl_salesdata[[#This Row],[Unit Cost]]</f>
        <v>471267.72000000003</v>
      </c>
      <c r="M3028" s="9">
        <f>tbl_salesdata[[#This Row],[Units Sold]]*tbl_salesdata[[#This Row],[Unit Price]]</f>
        <v>679666.68</v>
      </c>
      <c r="N3028" s="9">
        <f>tbl_salesdata[[#This Row],[Total Sales]]-tbl_salesdata[[#This Row],[Total Cost]]</f>
        <v>208398.96000000002</v>
      </c>
      <c r="O3028">
        <f>tbl_salesdata[[#This Row],[Ship Date]]-tbl_salesdata[[#This Row],[Order Date]]</f>
        <v>6</v>
      </c>
      <c r="P3028">
        <f>WEEKDAY(tbl_salesdata[[#This Row],[Order Date]],2)</f>
        <v>4</v>
      </c>
      <c r="Q3028" t="str">
        <f>TEXT(tbl_salesdata[[#This Row],[Order Date]],"dddd")</f>
        <v>Thursday</v>
      </c>
      <c r="R3028" t="str">
        <f>IF(tbl_salesdata[[#This Row],[Weekdaynum]]&gt;5,"Yes","No")</f>
        <v>No</v>
      </c>
    </row>
    <row r="3029" spans="1:18" hidden="1" x14ac:dyDescent="0.35">
      <c r="A3029">
        <v>186597907</v>
      </c>
      <c r="B3029" s="3">
        <v>42309</v>
      </c>
      <c r="C3029" s="3">
        <v>42318</v>
      </c>
      <c r="D3029" t="s">
        <v>113</v>
      </c>
      <c r="E3029" t="s">
        <v>21</v>
      </c>
      <c r="F3029" t="s">
        <v>40</v>
      </c>
      <c r="G3029" t="s">
        <v>14</v>
      </c>
      <c r="H3029" t="s">
        <v>15</v>
      </c>
      <c r="I3029" s="9">
        <v>7322</v>
      </c>
      <c r="J3029" s="9">
        <v>651.21</v>
      </c>
      <c r="K3029" s="9">
        <v>524.96</v>
      </c>
      <c r="L3029" s="9">
        <f>tbl_salesdata[[#This Row],[Units Sold]]*tbl_salesdata[[#This Row],[Unit Cost]]</f>
        <v>3843757.12</v>
      </c>
      <c r="M3029" s="9">
        <f>tbl_salesdata[[#This Row],[Units Sold]]*tbl_salesdata[[#This Row],[Unit Price]]</f>
        <v>4768159.62</v>
      </c>
      <c r="N3029" s="9">
        <f>tbl_salesdata[[#This Row],[Total Sales]]-tbl_salesdata[[#This Row],[Total Cost]]</f>
        <v>924402.5</v>
      </c>
      <c r="O3029">
        <f>tbl_salesdata[[#This Row],[Ship Date]]-tbl_salesdata[[#This Row],[Order Date]]</f>
        <v>9</v>
      </c>
      <c r="P3029">
        <f>WEEKDAY(tbl_salesdata[[#This Row],[Order Date]],2)</f>
        <v>7</v>
      </c>
      <c r="Q3029" t="str">
        <f>TEXT(tbl_salesdata[[#This Row],[Order Date]],"dddd")</f>
        <v>Sunday</v>
      </c>
      <c r="R3029" t="str">
        <f>IF(tbl_salesdata[[#This Row],[Weekdaynum]]&gt;5,"Yes","No")</f>
        <v>Yes</v>
      </c>
    </row>
    <row r="3030" spans="1:18" hidden="1" x14ac:dyDescent="0.35">
      <c r="A3030">
        <v>848737466</v>
      </c>
      <c r="B3030" s="3">
        <v>42505</v>
      </c>
      <c r="C3030" s="3">
        <v>42508</v>
      </c>
      <c r="D3030" t="s">
        <v>129</v>
      </c>
      <c r="E3030" t="s">
        <v>21</v>
      </c>
      <c r="F3030" t="s">
        <v>68</v>
      </c>
      <c r="G3030" t="s">
        <v>14</v>
      </c>
      <c r="H3030" t="s">
        <v>26</v>
      </c>
      <c r="I3030" s="9">
        <v>9132</v>
      </c>
      <c r="J3030" s="9">
        <v>154.06</v>
      </c>
      <c r="K3030" s="9">
        <v>90.93</v>
      </c>
      <c r="L3030" s="9">
        <f>tbl_salesdata[[#This Row],[Units Sold]]*tbl_salesdata[[#This Row],[Unit Cost]]</f>
        <v>830372.76</v>
      </c>
      <c r="M3030" s="9">
        <f>tbl_salesdata[[#This Row],[Units Sold]]*tbl_salesdata[[#This Row],[Unit Price]]</f>
        <v>1406875.92</v>
      </c>
      <c r="N3030" s="9">
        <f>tbl_salesdata[[#This Row],[Total Sales]]-tbl_salesdata[[#This Row],[Total Cost]]</f>
        <v>576503.15999999992</v>
      </c>
      <c r="O3030">
        <f>tbl_salesdata[[#This Row],[Ship Date]]-tbl_salesdata[[#This Row],[Order Date]]</f>
        <v>3</v>
      </c>
      <c r="P3030">
        <f>WEEKDAY(tbl_salesdata[[#This Row],[Order Date]],2)</f>
        <v>7</v>
      </c>
      <c r="Q3030" t="str">
        <f>TEXT(tbl_salesdata[[#This Row],[Order Date]],"dddd")</f>
        <v>Sunday</v>
      </c>
      <c r="R3030" t="str">
        <f>IF(tbl_salesdata[[#This Row],[Weekdaynum]]&gt;5,"Yes","No")</f>
        <v>Yes</v>
      </c>
    </row>
    <row r="3031" spans="1:18" hidden="1" x14ac:dyDescent="0.35">
      <c r="A3031">
        <v>582710826</v>
      </c>
      <c r="B3031" s="3">
        <v>42052</v>
      </c>
      <c r="C3031" s="3">
        <v>42055</v>
      </c>
      <c r="D3031" t="s">
        <v>45</v>
      </c>
      <c r="E3031" t="s">
        <v>12</v>
      </c>
      <c r="F3031" t="s">
        <v>76</v>
      </c>
      <c r="G3031" t="s">
        <v>14</v>
      </c>
      <c r="H3031" t="s">
        <v>19</v>
      </c>
      <c r="I3031" s="9">
        <v>5937</v>
      </c>
      <c r="J3031" s="9">
        <v>668.27</v>
      </c>
      <c r="K3031" s="9">
        <v>502.54</v>
      </c>
      <c r="L3031" s="9">
        <f>tbl_salesdata[[#This Row],[Units Sold]]*tbl_salesdata[[#This Row],[Unit Cost]]</f>
        <v>2983579.98</v>
      </c>
      <c r="M3031" s="9">
        <f>tbl_salesdata[[#This Row],[Units Sold]]*tbl_salesdata[[#This Row],[Unit Price]]</f>
        <v>3967518.9899999998</v>
      </c>
      <c r="N3031" s="9">
        <f>tbl_salesdata[[#This Row],[Total Sales]]-tbl_salesdata[[#This Row],[Total Cost]]</f>
        <v>983939.00999999978</v>
      </c>
      <c r="O3031">
        <f>tbl_salesdata[[#This Row],[Ship Date]]-tbl_salesdata[[#This Row],[Order Date]]</f>
        <v>3</v>
      </c>
      <c r="P3031">
        <f>WEEKDAY(tbl_salesdata[[#This Row],[Order Date]],2)</f>
        <v>2</v>
      </c>
      <c r="Q3031" t="str">
        <f>TEXT(tbl_salesdata[[#This Row],[Order Date]],"dddd")</f>
        <v>Tuesday</v>
      </c>
      <c r="R3031" t="str">
        <f>IF(tbl_salesdata[[#This Row],[Weekdaynum]]&gt;5,"Yes","No")</f>
        <v>No</v>
      </c>
    </row>
    <row r="3032" spans="1:18" hidden="1" x14ac:dyDescent="0.35">
      <c r="A3032">
        <v>130754315</v>
      </c>
      <c r="B3032" s="3">
        <v>43765</v>
      </c>
      <c r="C3032" s="3">
        <v>43782</v>
      </c>
      <c r="D3032" t="s">
        <v>165</v>
      </c>
      <c r="E3032" t="s">
        <v>21</v>
      </c>
      <c r="F3032" t="s">
        <v>40</v>
      </c>
      <c r="G3032" t="s">
        <v>14</v>
      </c>
      <c r="H3032" t="s">
        <v>34</v>
      </c>
      <c r="I3032" s="9">
        <v>1962</v>
      </c>
      <c r="J3032" s="9">
        <v>651.21</v>
      </c>
      <c r="K3032" s="9">
        <v>524.96</v>
      </c>
      <c r="L3032" s="9">
        <f>tbl_salesdata[[#This Row],[Units Sold]]*tbl_salesdata[[#This Row],[Unit Cost]]</f>
        <v>1029971.52</v>
      </c>
      <c r="M3032" s="9">
        <f>tbl_salesdata[[#This Row],[Units Sold]]*tbl_salesdata[[#This Row],[Unit Price]]</f>
        <v>1277674.02</v>
      </c>
      <c r="N3032" s="9">
        <f>tbl_salesdata[[#This Row],[Total Sales]]-tbl_salesdata[[#This Row],[Total Cost]]</f>
        <v>247702.5</v>
      </c>
      <c r="O3032">
        <f>tbl_salesdata[[#This Row],[Ship Date]]-tbl_salesdata[[#This Row],[Order Date]]</f>
        <v>17</v>
      </c>
      <c r="P3032">
        <f>WEEKDAY(tbl_salesdata[[#This Row],[Order Date]],2)</f>
        <v>7</v>
      </c>
      <c r="Q3032" t="str">
        <f>TEXT(tbl_salesdata[[#This Row],[Order Date]],"dddd")</f>
        <v>Sunday</v>
      </c>
      <c r="R3032" t="str">
        <f>IF(tbl_salesdata[[#This Row],[Weekdaynum]]&gt;5,"Yes","No")</f>
        <v>Yes</v>
      </c>
    </row>
    <row r="3033" spans="1:18" hidden="1" x14ac:dyDescent="0.35">
      <c r="A3033">
        <v>305416762</v>
      </c>
      <c r="B3033" s="3">
        <v>44351</v>
      </c>
      <c r="C3033" s="3">
        <v>44354</v>
      </c>
      <c r="D3033" t="s">
        <v>61</v>
      </c>
      <c r="E3033" t="s">
        <v>12</v>
      </c>
      <c r="F3033" t="s">
        <v>22</v>
      </c>
      <c r="G3033" t="s">
        <v>14</v>
      </c>
      <c r="H3033" t="s">
        <v>26</v>
      </c>
      <c r="I3033" s="9">
        <v>8462</v>
      </c>
      <c r="J3033" s="9">
        <v>47.45</v>
      </c>
      <c r="K3033" s="9">
        <v>31.79</v>
      </c>
      <c r="L3033" s="9">
        <f>tbl_salesdata[[#This Row],[Units Sold]]*tbl_salesdata[[#This Row],[Unit Cost]]</f>
        <v>269006.98</v>
      </c>
      <c r="M3033" s="9">
        <f>tbl_salesdata[[#This Row],[Units Sold]]*tbl_salesdata[[#This Row],[Unit Price]]</f>
        <v>401521.9</v>
      </c>
      <c r="N3033" s="9">
        <f>tbl_salesdata[[#This Row],[Total Sales]]-tbl_salesdata[[#This Row],[Total Cost]]</f>
        <v>132514.92000000004</v>
      </c>
      <c r="O3033">
        <f>tbl_salesdata[[#This Row],[Ship Date]]-tbl_salesdata[[#This Row],[Order Date]]</f>
        <v>3</v>
      </c>
      <c r="P3033">
        <f>WEEKDAY(tbl_salesdata[[#This Row],[Order Date]],2)</f>
        <v>5</v>
      </c>
      <c r="Q3033" t="str">
        <f>TEXT(tbl_salesdata[[#This Row],[Order Date]],"dddd")</f>
        <v>Friday</v>
      </c>
      <c r="R3033" t="str">
        <f>IF(tbl_salesdata[[#This Row],[Weekdaynum]]&gt;5,"Yes","No")</f>
        <v>No</v>
      </c>
    </row>
    <row r="3034" spans="1:18" hidden="1" x14ac:dyDescent="0.35">
      <c r="A3034">
        <v>639559495</v>
      </c>
      <c r="B3034" s="3">
        <v>42209</v>
      </c>
      <c r="C3034" s="3">
        <v>42212</v>
      </c>
      <c r="D3034" t="s">
        <v>11</v>
      </c>
      <c r="E3034" t="s">
        <v>12</v>
      </c>
      <c r="F3034" t="s">
        <v>22</v>
      </c>
      <c r="G3034" t="s">
        <v>18</v>
      </c>
      <c r="H3034" t="s">
        <v>26</v>
      </c>
      <c r="I3034" s="9">
        <v>8722</v>
      </c>
      <c r="J3034" s="9">
        <v>47.45</v>
      </c>
      <c r="K3034" s="9">
        <v>31.79</v>
      </c>
      <c r="L3034" s="9">
        <f>tbl_salesdata[[#This Row],[Units Sold]]*tbl_salesdata[[#This Row],[Unit Cost]]</f>
        <v>277272.38</v>
      </c>
      <c r="M3034" s="9">
        <f>tbl_salesdata[[#This Row],[Units Sold]]*tbl_salesdata[[#This Row],[Unit Price]]</f>
        <v>413858.9</v>
      </c>
      <c r="N3034" s="9">
        <f>tbl_salesdata[[#This Row],[Total Sales]]-tbl_salesdata[[#This Row],[Total Cost]]</f>
        <v>136586.52000000002</v>
      </c>
      <c r="O3034">
        <f>tbl_salesdata[[#This Row],[Ship Date]]-tbl_salesdata[[#This Row],[Order Date]]</f>
        <v>3</v>
      </c>
      <c r="P3034">
        <f>WEEKDAY(tbl_salesdata[[#This Row],[Order Date]],2)</f>
        <v>5</v>
      </c>
      <c r="Q3034" t="str">
        <f>TEXT(tbl_salesdata[[#This Row],[Order Date]],"dddd")</f>
        <v>Friday</v>
      </c>
      <c r="R3034" t="str">
        <f>IF(tbl_salesdata[[#This Row],[Weekdaynum]]&gt;5,"Yes","No")</f>
        <v>No</v>
      </c>
    </row>
    <row r="3035" spans="1:18" hidden="1" x14ac:dyDescent="0.35">
      <c r="A3035">
        <v>736356341</v>
      </c>
      <c r="B3035" s="3">
        <v>42365</v>
      </c>
      <c r="C3035" s="3">
        <v>42374</v>
      </c>
      <c r="D3035" t="s">
        <v>83</v>
      </c>
      <c r="E3035" t="s">
        <v>38</v>
      </c>
      <c r="F3035" t="s">
        <v>30</v>
      </c>
      <c r="G3035" t="s">
        <v>14</v>
      </c>
      <c r="H3035" t="s">
        <v>26</v>
      </c>
      <c r="I3035" s="9">
        <v>3060</v>
      </c>
      <c r="J3035" s="9">
        <v>81.73</v>
      </c>
      <c r="K3035" s="9">
        <v>56.67</v>
      </c>
      <c r="L3035" s="9">
        <f>tbl_salesdata[[#This Row],[Units Sold]]*tbl_salesdata[[#This Row],[Unit Cost]]</f>
        <v>173410.2</v>
      </c>
      <c r="M3035" s="9">
        <f>tbl_salesdata[[#This Row],[Units Sold]]*tbl_salesdata[[#This Row],[Unit Price]]</f>
        <v>250093.80000000002</v>
      </c>
      <c r="N3035" s="9">
        <f>tbl_salesdata[[#This Row],[Total Sales]]-tbl_salesdata[[#This Row],[Total Cost]]</f>
        <v>76683.600000000006</v>
      </c>
      <c r="O3035">
        <f>tbl_salesdata[[#This Row],[Ship Date]]-tbl_salesdata[[#This Row],[Order Date]]</f>
        <v>9</v>
      </c>
      <c r="P3035">
        <f>WEEKDAY(tbl_salesdata[[#This Row],[Order Date]],2)</f>
        <v>7</v>
      </c>
      <c r="Q3035" t="str">
        <f>TEXT(tbl_salesdata[[#This Row],[Order Date]],"dddd")</f>
        <v>Sunday</v>
      </c>
      <c r="R3035" t="str">
        <f>IF(tbl_salesdata[[#This Row],[Weekdaynum]]&gt;5,"Yes","No")</f>
        <v>Yes</v>
      </c>
    </row>
    <row r="3036" spans="1:18" hidden="1" x14ac:dyDescent="0.35">
      <c r="A3036">
        <v>719293630</v>
      </c>
      <c r="B3036" s="3">
        <v>44229</v>
      </c>
      <c r="C3036" s="3">
        <v>44244</v>
      </c>
      <c r="D3036" t="s">
        <v>91</v>
      </c>
      <c r="E3036" t="s">
        <v>21</v>
      </c>
      <c r="F3036" t="s">
        <v>40</v>
      </c>
      <c r="G3036" t="s">
        <v>18</v>
      </c>
      <c r="H3036" t="s">
        <v>15</v>
      </c>
      <c r="I3036" s="9">
        <v>3824</v>
      </c>
      <c r="J3036" s="9">
        <v>651.21</v>
      </c>
      <c r="K3036" s="9">
        <v>524.96</v>
      </c>
      <c r="L3036" s="9">
        <f>tbl_salesdata[[#This Row],[Units Sold]]*tbl_salesdata[[#This Row],[Unit Cost]]</f>
        <v>2007447.04</v>
      </c>
      <c r="M3036" s="9">
        <f>tbl_salesdata[[#This Row],[Units Sold]]*tbl_salesdata[[#This Row],[Unit Price]]</f>
        <v>2490227.04</v>
      </c>
      <c r="N3036" s="9">
        <f>tbl_salesdata[[#This Row],[Total Sales]]-tbl_salesdata[[#This Row],[Total Cost]]</f>
        <v>482780</v>
      </c>
      <c r="O3036">
        <f>tbl_salesdata[[#This Row],[Ship Date]]-tbl_salesdata[[#This Row],[Order Date]]</f>
        <v>15</v>
      </c>
      <c r="P3036">
        <f>WEEKDAY(tbl_salesdata[[#This Row],[Order Date]],2)</f>
        <v>2</v>
      </c>
      <c r="Q3036" t="str">
        <f>TEXT(tbl_salesdata[[#This Row],[Order Date]],"dddd")</f>
        <v>Tuesday</v>
      </c>
      <c r="R3036" t="str">
        <f>IF(tbl_salesdata[[#This Row],[Weekdaynum]]&gt;5,"Yes","No")</f>
        <v>No</v>
      </c>
    </row>
    <row r="3037" spans="1:18" hidden="1" x14ac:dyDescent="0.35">
      <c r="A3037">
        <v>782170188</v>
      </c>
      <c r="B3037" s="3">
        <v>44448</v>
      </c>
      <c r="C3037" s="3">
        <v>44464</v>
      </c>
      <c r="D3037" t="s">
        <v>208</v>
      </c>
      <c r="E3037" t="s">
        <v>12</v>
      </c>
      <c r="F3037" t="s">
        <v>30</v>
      </c>
      <c r="G3037" t="s">
        <v>14</v>
      </c>
      <c r="H3037" t="s">
        <v>26</v>
      </c>
      <c r="I3037" s="9">
        <v>395</v>
      </c>
      <c r="J3037" s="9">
        <v>81.73</v>
      </c>
      <c r="K3037" s="9">
        <v>56.67</v>
      </c>
      <c r="L3037" s="9">
        <f>tbl_salesdata[[#This Row],[Units Sold]]*tbl_salesdata[[#This Row],[Unit Cost]]</f>
        <v>22384.65</v>
      </c>
      <c r="M3037" s="9">
        <f>tbl_salesdata[[#This Row],[Units Sold]]*tbl_salesdata[[#This Row],[Unit Price]]</f>
        <v>32283.350000000002</v>
      </c>
      <c r="N3037" s="9">
        <f>tbl_salesdata[[#This Row],[Total Sales]]-tbl_salesdata[[#This Row],[Total Cost]]</f>
        <v>9898.7000000000007</v>
      </c>
      <c r="O3037">
        <f>tbl_salesdata[[#This Row],[Ship Date]]-tbl_salesdata[[#This Row],[Order Date]]</f>
        <v>16</v>
      </c>
      <c r="P3037">
        <f>WEEKDAY(tbl_salesdata[[#This Row],[Order Date]],2)</f>
        <v>4</v>
      </c>
      <c r="Q3037" t="str">
        <f>TEXT(tbl_salesdata[[#This Row],[Order Date]],"dddd")</f>
        <v>Thursday</v>
      </c>
      <c r="R3037" t="str">
        <f>IF(tbl_salesdata[[#This Row],[Weekdaynum]]&gt;5,"Yes","No")</f>
        <v>No</v>
      </c>
    </row>
    <row r="3038" spans="1:18" hidden="1" x14ac:dyDescent="0.35">
      <c r="A3038">
        <v>739097344</v>
      </c>
      <c r="B3038" s="3">
        <v>43289</v>
      </c>
      <c r="C3038" s="3">
        <v>43297</v>
      </c>
      <c r="D3038" t="s">
        <v>198</v>
      </c>
      <c r="E3038" t="s">
        <v>38</v>
      </c>
      <c r="F3038" t="s">
        <v>68</v>
      </c>
      <c r="G3038" t="s">
        <v>18</v>
      </c>
      <c r="H3038" t="s">
        <v>15</v>
      </c>
      <c r="I3038" s="9">
        <v>4183</v>
      </c>
      <c r="J3038" s="9">
        <v>154.06</v>
      </c>
      <c r="K3038" s="9">
        <v>90.93</v>
      </c>
      <c r="L3038" s="9">
        <f>tbl_salesdata[[#This Row],[Units Sold]]*tbl_salesdata[[#This Row],[Unit Cost]]</f>
        <v>380360.19</v>
      </c>
      <c r="M3038" s="9">
        <f>tbl_salesdata[[#This Row],[Units Sold]]*tbl_salesdata[[#This Row],[Unit Price]]</f>
        <v>644432.98</v>
      </c>
      <c r="N3038" s="9">
        <f>tbl_salesdata[[#This Row],[Total Sales]]-tbl_salesdata[[#This Row],[Total Cost]]</f>
        <v>264072.78999999998</v>
      </c>
      <c r="O3038">
        <f>tbl_salesdata[[#This Row],[Ship Date]]-tbl_salesdata[[#This Row],[Order Date]]</f>
        <v>8</v>
      </c>
      <c r="P3038">
        <f>WEEKDAY(tbl_salesdata[[#This Row],[Order Date]],2)</f>
        <v>7</v>
      </c>
      <c r="Q3038" t="str">
        <f>TEXT(tbl_salesdata[[#This Row],[Order Date]],"dddd")</f>
        <v>Sunday</v>
      </c>
      <c r="R3038" t="str">
        <f>IF(tbl_salesdata[[#This Row],[Weekdaynum]]&gt;5,"Yes","No")</f>
        <v>Yes</v>
      </c>
    </row>
    <row r="3039" spans="1:18" x14ac:dyDescent="0.35">
      <c r="A3039">
        <v>183654773</v>
      </c>
      <c r="B3039" s="3">
        <v>43463</v>
      </c>
      <c r="C3039" s="3">
        <v>43476</v>
      </c>
      <c r="D3039" t="s">
        <v>58</v>
      </c>
      <c r="E3039" t="s">
        <v>29</v>
      </c>
      <c r="F3039" t="s">
        <v>30</v>
      </c>
      <c r="G3039" t="s">
        <v>18</v>
      </c>
      <c r="H3039" t="s">
        <v>19</v>
      </c>
      <c r="I3039" s="9">
        <v>6383</v>
      </c>
      <c r="J3039" s="9">
        <v>81.73</v>
      </c>
      <c r="K3039" s="9">
        <v>56.67</v>
      </c>
      <c r="L3039" s="9">
        <f>tbl_salesdata[[#This Row],[Units Sold]]*tbl_salesdata[[#This Row],[Unit Cost]]</f>
        <v>361724.61</v>
      </c>
      <c r="M3039" s="9">
        <f>tbl_salesdata[[#This Row],[Units Sold]]*tbl_salesdata[[#This Row],[Unit Price]]</f>
        <v>521682.59</v>
      </c>
      <c r="N3039" s="9">
        <f>tbl_salesdata[[#This Row],[Total Sales]]-tbl_salesdata[[#This Row],[Total Cost]]</f>
        <v>159957.98000000004</v>
      </c>
      <c r="O3039">
        <f>tbl_salesdata[[#This Row],[Ship Date]]-tbl_salesdata[[#This Row],[Order Date]]</f>
        <v>13</v>
      </c>
      <c r="P3039">
        <f>WEEKDAY(tbl_salesdata[[#This Row],[Order Date]],2)</f>
        <v>6</v>
      </c>
      <c r="Q3039" t="str">
        <f>TEXT(tbl_salesdata[[#This Row],[Order Date]],"dddd")</f>
        <v>Saturday</v>
      </c>
      <c r="R3039" t="str">
        <f>IF(tbl_salesdata[[#This Row],[Weekdaynum]]&gt;5,"Yes","No")</f>
        <v>Yes</v>
      </c>
    </row>
    <row r="3040" spans="1:18" hidden="1" x14ac:dyDescent="0.35">
      <c r="A3040">
        <v>393111264</v>
      </c>
      <c r="B3040" s="3">
        <v>44400</v>
      </c>
      <c r="C3040" s="3">
        <v>44410</v>
      </c>
      <c r="D3040" t="s">
        <v>128</v>
      </c>
      <c r="E3040" t="s">
        <v>38</v>
      </c>
      <c r="F3040" t="s">
        <v>17</v>
      </c>
      <c r="G3040" t="s">
        <v>14</v>
      </c>
      <c r="H3040" t="s">
        <v>15</v>
      </c>
      <c r="I3040" s="9">
        <v>9214</v>
      </c>
      <c r="J3040" s="9">
        <v>152.58000000000001</v>
      </c>
      <c r="K3040" s="9">
        <v>97.44</v>
      </c>
      <c r="L3040" s="9">
        <f>tbl_salesdata[[#This Row],[Units Sold]]*tbl_salesdata[[#This Row],[Unit Cost]]</f>
        <v>897812.16</v>
      </c>
      <c r="M3040" s="9">
        <f>tbl_salesdata[[#This Row],[Units Sold]]*tbl_salesdata[[#This Row],[Unit Price]]</f>
        <v>1405872.12</v>
      </c>
      <c r="N3040" s="9">
        <f>tbl_salesdata[[#This Row],[Total Sales]]-tbl_salesdata[[#This Row],[Total Cost]]</f>
        <v>508059.96000000008</v>
      </c>
      <c r="O3040">
        <f>tbl_salesdata[[#This Row],[Ship Date]]-tbl_salesdata[[#This Row],[Order Date]]</f>
        <v>10</v>
      </c>
      <c r="P3040">
        <f>WEEKDAY(tbl_salesdata[[#This Row],[Order Date]],2)</f>
        <v>5</v>
      </c>
      <c r="Q3040" t="str">
        <f>TEXT(tbl_salesdata[[#This Row],[Order Date]],"dddd")</f>
        <v>Friday</v>
      </c>
      <c r="R3040" t="str">
        <f>IF(tbl_salesdata[[#This Row],[Weekdaynum]]&gt;5,"Yes","No")</f>
        <v>No</v>
      </c>
    </row>
    <row r="3041" spans="1:18" hidden="1" x14ac:dyDescent="0.35">
      <c r="A3041">
        <v>969983184</v>
      </c>
      <c r="B3041" s="3">
        <v>42340</v>
      </c>
      <c r="C3041" s="3">
        <v>42359</v>
      </c>
      <c r="D3041" t="s">
        <v>186</v>
      </c>
      <c r="E3041" t="s">
        <v>38</v>
      </c>
      <c r="F3041" t="s">
        <v>47</v>
      </c>
      <c r="G3041" t="s">
        <v>14</v>
      </c>
      <c r="H3041" t="s">
        <v>19</v>
      </c>
      <c r="I3041" s="9">
        <v>8434</v>
      </c>
      <c r="J3041" s="9">
        <v>421.89</v>
      </c>
      <c r="K3041" s="9">
        <v>364.69</v>
      </c>
      <c r="L3041" s="9">
        <f>tbl_salesdata[[#This Row],[Units Sold]]*tbl_salesdata[[#This Row],[Unit Cost]]</f>
        <v>3075795.46</v>
      </c>
      <c r="M3041" s="9">
        <f>tbl_salesdata[[#This Row],[Units Sold]]*tbl_salesdata[[#This Row],[Unit Price]]</f>
        <v>3558220.26</v>
      </c>
      <c r="N3041" s="9">
        <f>tbl_salesdata[[#This Row],[Total Sales]]-tbl_salesdata[[#This Row],[Total Cost]]</f>
        <v>482424.79999999981</v>
      </c>
      <c r="O3041">
        <f>tbl_salesdata[[#This Row],[Ship Date]]-tbl_salesdata[[#This Row],[Order Date]]</f>
        <v>19</v>
      </c>
      <c r="P3041">
        <f>WEEKDAY(tbl_salesdata[[#This Row],[Order Date]],2)</f>
        <v>3</v>
      </c>
      <c r="Q3041" t="str">
        <f>TEXT(tbl_salesdata[[#This Row],[Order Date]],"dddd")</f>
        <v>Wednesday</v>
      </c>
      <c r="R3041" t="str">
        <f>IF(tbl_salesdata[[#This Row],[Weekdaynum]]&gt;5,"Yes","No")</f>
        <v>No</v>
      </c>
    </row>
    <row r="3042" spans="1:18" hidden="1" x14ac:dyDescent="0.35">
      <c r="A3042">
        <v>500476014</v>
      </c>
      <c r="B3042" s="3">
        <v>44024</v>
      </c>
      <c r="C3042" s="3">
        <v>44041</v>
      </c>
      <c r="D3042" t="s">
        <v>216</v>
      </c>
      <c r="E3042" t="s">
        <v>51</v>
      </c>
      <c r="F3042" t="s">
        <v>17</v>
      </c>
      <c r="G3042" t="s">
        <v>18</v>
      </c>
      <c r="H3042" t="s">
        <v>15</v>
      </c>
      <c r="I3042" s="9">
        <v>829</v>
      </c>
      <c r="J3042" s="9">
        <v>152.58000000000001</v>
      </c>
      <c r="K3042" s="9">
        <v>97.44</v>
      </c>
      <c r="L3042" s="9">
        <f>tbl_salesdata[[#This Row],[Units Sold]]*tbl_salesdata[[#This Row],[Unit Cost]]</f>
        <v>80777.759999999995</v>
      </c>
      <c r="M3042" s="9">
        <f>tbl_salesdata[[#This Row],[Units Sold]]*tbl_salesdata[[#This Row],[Unit Price]]</f>
        <v>126488.82</v>
      </c>
      <c r="N3042" s="9">
        <f>tbl_salesdata[[#This Row],[Total Sales]]-tbl_salesdata[[#This Row],[Total Cost]]</f>
        <v>45711.060000000012</v>
      </c>
      <c r="O3042">
        <f>tbl_salesdata[[#This Row],[Ship Date]]-tbl_salesdata[[#This Row],[Order Date]]</f>
        <v>17</v>
      </c>
      <c r="P3042">
        <f>WEEKDAY(tbl_salesdata[[#This Row],[Order Date]],2)</f>
        <v>7</v>
      </c>
      <c r="Q3042" t="str">
        <f>TEXT(tbl_salesdata[[#This Row],[Order Date]],"dddd")</f>
        <v>Sunday</v>
      </c>
      <c r="R3042" t="str">
        <f>IF(tbl_salesdata[[#This Row],[Weekdaynum]]&gt;5,"Yes","No")</f>
        <v>Yes</v>
      </c>
    </row>
    <row r="3043" spans="1:18" hidden="1" x14ac:dyDescent="0.35">
      <c r="A3043">
        <v>950263583</v>
      </c>
      <c r="B3043" s="3">
        <v>43394</v>
      </c>
      <c r="C3043" s="3">
        <v>43401</v>
      </c>
      <c r="D3043" t="s">
        <v>74</v>
      </c>
      <c r="E3043" t="s">
        <v>38</v>
      </c>
      <c r="F3043" t="s">
        <v>56</v>
      </c>
      <c r="G3043" t="s">
        <v>18</v>
      </c>
      <c r="H3043" t="s">
        <v>34</v>
      </c>
      <c r="I3043" s="9">
        <v>2966</v>
      </c>
      <c r="J3043" s="9">
        <v>9.33</v>
      </c>
      <c r="K3043" s="9">
        <v>6.92</v>
      </c>
      <c r="L3043" s="9">
        <f>tbl_salesdata[[#This Row],[Units Sold]]*tbl_salesdata[[#This Row],[Unit Cost]]</f>
        <v>20524.72</v>
      </c>
      <c r="M3043" s="9">
        <f>tbl_salesdata[[#This Row],[Units Sold]]*tbl_salesdata[[#This Row],[Unit Price]]</f>
        <v>27672.78</v>
      </c>
      <c r="N3043" s="9">
        <f>tbl_salesdata[[#This Row],[Total Sales]]-tbl_salesdata[[#This Row],[Total Cost]]</f>
        <v>7148.0599999999977</v>
      </c>
      <c r="O3043">
        <f>tbl_salesdata[[#This Row],[Ship Date]]-tbl_salesdata[[#This Row],[Order Date]]</f>
        <v>7</v>
      </c>
      <c r="P3043">
        <f>WEEKDAY(tbl_salesdata[[#This Row],[Order Date]],2)</f>
        <v>7</v>
      </c>
      <c r="Q3043" t="str">
        <f>TEXT(tbl_salesdata[[#This Row],[Order Date]],"dddd")</f>
        <v>Sunday</v>
      </c>
      <c r="R3043" t="str">
        <f>IF(tbl_salesdata[[#This Row],[Weekdaynum]]&gt;5,"Yes","No")</f>
        <v>Yes</v>
      </c>
    </row>
    <row r="3044" spans="1:18" hidden="1" x14ac:dyDescent="0.35">
      <c r="A3044">
        <v>305332219</v>
      </c>
      <c r="B3044" s="3">
        <v>43286</v>
      </c>
      <c r="C3044" s="3">
        <v>43293</v>
      </c>
      <c r="D3044" t="s">
        <v>83</v>
      </c>
      <c r="E3044" t="s">
        <v>38</v>
      </c>
      <c r="F3044" t="s">
        <v>17</v>
      </c>
      <c r="G3044" t="s">
        <v>18</v>
      </c>
      <c r="H3044" t="s">
        <v>26</v>
      </c>
      <c r="I3044" s="9">
        <v>3444</v>
      </c>
      <c r="J3044" s="9">
        <v>152.58000000000001</v>
      </c>
      <c r="K3044" s="9">
        <v>97.44</v>
      </c>
      <c r="L3044" s="9">
        <f>tbl_salesdata[[#This Row],[Units Sold]]*tbl_salesdata[[#This Row],[Unit Cost]]</f>
        <v>335583.36</v>
      </c>
      <c r="M3044" s="9">
        <f>tbl_salesdata[[#This Row],[Units Sold]]*tbl_salesdata[[#This Row],[Unit Price]]</f>
        <v>525485.52</v>
      </c>
      <c r="N3044" s="9">
        <f>tbl_salesdata[[#This Row],[Total Sales]]-tbl_salesdata[[#This Row],[Total Cost]]</f>
        <v>189902.16000000003</v>
      </c>
      <c r="O3044">
        <f>tbl_salesdata[[#This Row],[Ship Date]]-tbl_salesdata[[#This Row],[Order Date]]</f>
        <v>7</v>
      </c>
      <c r="P3044">
        <f>WEEKDAY(tbl_salesdata[[#This Row],[Order Date]],2)</f>
        <v>4</v>
      </c>
      <c r="Q3044" t="str">
        <f>TEXT(tbl_salesdata[[#This Row],[Order Date]],"dddd")</f>
        <v>Thursday</v>
      </c>
      <c r="R3044" t="str">
        <f>IF(tbl_salesdata[[#This Row],[Weekdaynum]]&gt;5,"Yes","No")</f>
        <v>No</v>
      </c>
    </row>
    <row r="3045" spans="1:18" hidden="1" x14ac:dyDescent="0.35">
      <c r="A3045">
        <v>221980750</v>
      </c>
      <c r="B3045" s="3">
        <v>42309</v>
      </c>
      <c r="C3045" s="3">
        <v>42322</v>
      </c>
      <c r="D3045" t="s">
        <v>158</v>
      </c>
      <c r="E3045" t="s">
        <v>12</v>
      </c>
      <c r="F3045" t="s">
        <v>13</v>
      </c>
      <c r="G3045" t="s">
        <v>14</v>
      </c>
      <c r="H3045" t="s">
        <v>19</v>
      </c>
      <c r="I3045" s="9">
        <v>7892</v>
      </c>
      <c r="J3045" s="9">
        <v>255.28</v>
      </c>
      <c r="K3045" s="9">
        <v>159.41999999999999</v>
      </c>
      <c r="L3045" s="9">
        <f>tbl_salesdata[[#This Row],[Units Sold]]*tbl_salesdata[[#This Row],[Unit Cost]]</f>
        <v>1258142.6399999999</v>
      </c>
      <c r="M3045" s="9">
        <f>tbl_salesdata[[#This Row],[Units Sold]]*tbl_salesdata[[#This Row],[Unit Price]]</f>
        <v>2014669.76</v>
      </c>
      <c r="N3045" s="9">
        <f>tbl_salesdata[[#This Row],[Total Sales]]-tbl_salesdata[[#This Row],[Total Cost]]</f>
        <v>756527.12000000011</v>
      </c>
      <c r="O3045">
        <f>tbl_salesdata[[#This Row],[Ship Date]]-tbl_salesdata[[#This Row],[Order Date]]</f>
        <v>13</v>
      </c>
      <c r="P3045">
        <f>WEEKDAY(tbl_salesdata[[#This Row],[Order Date]],2)</f>
        <v>7</v>
      </c>
      <c r="Q3045" t="str">
        <f>TEXT(tbl_salesdata[[#This Row],[Order Date]],"dddd")</f>
        <v>Sunday</v>
      </c>
      <c r="R3045" t="str">
        <f>IF(tbl_salesdata[[#This Row],[Weekdaynum]]&gt;5,"Yes","No")</f>
        <v>Yes</v>
      </c>
    </row>
    <row r="3046" spans="1:18" hidden="1" x14ac:dyDescent="0.35">
      <c r="A3046">
        <v>176820504</v>
      </c>
      <c r="B3046" s="3">
        <v>42538</v>
      </c>
      <c r="C3046" s="3">
        <v>42542</v>
      </c>
      <c r="D3046" t="s">
        <v>87</v>
      </c>
      <c r="E3046" t="s">
        <v>24</v>
      </c>
      <c r="F3046" t="s">
        <v>47</v>
      </c>
      <c r="G3046" t="s">
        <v>14</v>
      </c>
      <c r="H3046" t="s">
        <v>34</v>
      </c>
      <c r="I3046" s="9">
        <v>3971</v>
      </c>
      <c r="J3046" s="9">
        <v>421.89</v>
      </c>
      <c r="K3046" s="9">
        <v>364.69</v>
      </c>
      <c r="L3046" s="9">
        <f>tbl_salesdata[[#This Row],[Units Sold]]*tbl_salesdata[[#This Row],[Unit Cost]]</f>
        <v>1448183.99</v>
      </c>
      <c r="M3046" s="9">
        <f>tbl_salesdata[[#This Row],[Units Sold]]*tbl_salesdata[[#This Row],[Unit Price]]</f>
        <v>1675325.19</v>
      </c>
      <c r="N3046" s="9">
        <f>tbl_salesdata[[#This Row],[Total Sales]]-tbl_salesdata[[#This Row],[Total Cost]]</f>
        <v>227141.19999999995</v>
      </c>
      <c r="O3046">
        <f>tbl_salesdata[[#This Row],[Ship Date]]-tbl_salesdata[[#This Row],[Order Date]]</f>
        <v>4</v>
      </c>
      <c r="P3046">
        <f>WEEKDAY(tbl_salesdata[[#This Row],[Order Date]],2)</f>
        <v>5</v>
      </c>
      <c r="Q3046" t="str">
        <f>TEXT(tbl_salesdata[[#This Row],[Order Date]],"dddd")</f>
        <v>Friday</v>
      </c>
      <c r="R3046" t="str">
        <f>IF(tbl_salesdata[[#This Row],[Weekdaynum]]&gt;5,"Yes","No")</f>
        <v>No</v>
      </c>
    </row>
    <row r="3047" spans="1:18" hidden="1" x14ac:dyDescent="0.35">
      <c r="A3047">
        <v>616775310</v>
      </c>
      <c r="B3047" s="3">
        <v>44323</v>
      </c>
      <c r="C3047" s="3">
        <v>44327</v>
      </c>
      <c r="D3047" t="s">
        <v>144</v>
      </c>
      <c r="E3047" t="s">
        <v>21</v>
      </c>
      <c r="F3047" t="s">
        <v>40</v>
      </c>
      <c r="G3047" t="s">
        <v>18</v>
      </c>
      <c r="H3047" t="s">
        <v>19</v>
      </c>
      <c r="I3047" s="9">
        <v>6375</v>
      </c>
      <c r="J3047" s="9">
        <v>651.21</v>
      </c>
      <c r="K3047" s="9">
        <v>524.96</v>
      </c>
      <c r="L3047" s="9">
        <f>tbl_salesdata[[#This Row],[Units Sold]]*tbl_salesdata[[#This Row],[Unit Cost]]</f>
        <v>3346620</v>
      </c>
      <c r="M3047" s="9">
        <f>tbl_salesdata[[#This Row],[Units Sold]]*tbl_salesdata[[#This Row],[Unit Price]]</f>
        <v>4151463.75</v>
      </c>
      <c r="N3047" s="9">
        <f>tbl_salesdata[[#This Row],[Total Sales]]-tbl_salesdata[[#This Row],[Total Cost]]</f>
        <v>804843.75</v>
      </c>
      <c r="O3047">
        <f>tbl_salesdata[[#This Row],[Ship Date]]-tbl_salesdata[[#This Row],[Order Date]]</f>
        <v>4</v>
      </c>
      <c r="P3047">
        <f>WEEKDAY(tbl_salesdata[[#This Row],[Order Date]],2)</f>
        <v>5</v>
      </c>
      <c r="Q3047" t="str">
        <f>TEXT(tbl_salesdata[[#This Row],[Order Date]],"dddd")</f>
        <v>Friday</v>
      </c>
      <c r="R3047" t="str">
        <f>IF(tbl_salesdata[[#This Row],[Weekdaynum]]&gt;5,"Yes","No")</f>
        <v>No</v>
      </c>
    </row>
    <row r="3048" spans="1:18" hidden="1" x14ac:dyDescent="0.35">
      <c r="A3048">
        <v>709081494</v>
      </c>
      <c r="B3048" s="3">
        <v>44440</v>
      </c>
      <c r="C3048" s="3">
        <v>44447</v>
      </c>
      <c r="D3048" t="s">
        <v>74</v>
      </c>
      <c r="E3048" t="s">
        <v>38</v>
      </c>
      <c r="F3048" t="s">
        <v>33</v>
      </c>
      <c r="G3048" t="s">
        <v>14</v>
      </c>
      <c r="H3048" t="s">
        <v>26</v>
      </c>
      <c r="I3048" s="9">
        <v>1826</v>
      </c>
      <c r="J3048" s="9">
        <v>109.28</v>
      </c>
      <c r="K3048" s="9">
        <v>35.840000000000003</v>
      </c>
      <c r="L3048" s="9">
        <f>tbl_salesdata[[#This Row],[Units Sold]]*tbl_salesdata[[#This Row],[Unit Cost]]</f>
        <v>65443.840000000004</v>
      </c>
      <c r="M3048" s="9">
        <f>tbl_salesdata[[#This Row],[Units Sold]]*tbl_salesdata[[#This Row],[Unit Price]]</f>
        <v>199545.28</v>
      </c>
      <c r="N3048" s="9">
        <f>tbl_salesdata[[#This Row],[Total Sales]]-tbl_salesdata[[#This Row],[Total Cost]]</f>
        <v>134101.44</v>
      </c>
      <c r="O3048">
        <f>tbl_salesdata[[#This Row],[Ship Date]]-tbl_salesdata[[#This Row],[Order Date]]</f>
        <v>7</v>
      </c>
      <c r="P3048">
        <f>WEEKDAY(tbl_salesdata[[#This Row],[Order Date]],2)</f>
        <v>3</v>
      </c>
      <c r="Q3048" t="str">
        <f>TEXT(tbl_salesdata[[#This Row],[Order Date]],"dddd")</f>
        <v>Wednesday</v>
      </c>
      <c r="R3048" t="str">
        <f>IF(tbl_salesdata[[#This Row],[Weekdaynum]]&gt;5,"Yes","No")</f>
        <v>No</v>
      </c>
    </row>
    <row r="3049" spans="1:18" hidden="1" x14ac:dyDescent="0.35">
      <c r="A3049">
        <v>591287887</v>
      </c>
      <c r="B3049" s="3">
        <v>44824</v>
      </c>
      <c r="C3049" s="3">
        <v>44826</v>
      </c>
      <c r="D3049" t="s">
        <v>77</v>
      </c>
      <c r="E3049" t="s">
        <v>21</v>
      </c>
      <c r="F3049" t="s">
        <v>56</v>
      </c>
      <c r="G3049" t="s">
        <v>18</v>
      </c>
      <c r="H3049" t="s">
        <v>26</v>
      </c>
      <c r="I3049" s="9">
        <v>4080</v>
      </c>
      <c r="J3049" s="9">
        <v>9.33</v>
      </c>
      <c r="K3049" s="9">
        <v>6.92</v>
      </c>
      <c r="L3049" s="9">
        <f>tbl_salesdata[[#This Row],[Units Sold]]*tbl_salesdata[[#This Row],[Unit Cost]]</f>
        <v>28233.599999999999</v>
      </c>
      <c r="M3049" s="9">
        <f>tbl_salesdata[[#This Row],[Units Sold]]*tbl_salesdata[[#This Row],[Unit Price]]</f>
        <v>38066.400000000001</v>
      </c>
      <c r="N3049" s="9">
        <f>tbl_salesdata[[#This Row],[Total Sales]]-tbl_salesdata[[#This Row],[Total Cost]]</f>
        <v>9832.8000000000029</v>
      </c>
      <c r="O3049">
        <f>tbl_salesdata[[#This Row],[Ship Date]]-tbl_salesdata[[#This Row],[Order Date]]</f>
        <v>2</v>
      </c>
      <c r="P3049">
        <f>WEEKDAY(tbl_salesdata[[#This Row],[Order Date]],2)</f>
        <v>2</v>
      </c>
      <c r="Q3049" t="str">
        <f>TEXT(tbl_salesdata[[#This Row],[Order Date]],"dddd")</f>
        <v>Tuesday</v>
      </c>
      <c r="R3049" t="str">
        <f>IF(tbl_salesdata[[#This Row],[Weekdaynum]]&gt;5,"Yes","No")</f>
        <v>No</v>
      </c>
    </row>
    <row r="3050" spans="1:18" hidden="1" x14ac:dyDescent="0.35">
      <c r="A3050">
        <v>921255815</v>
      </c>
      <c r="B3050" s="3">
        <v>44726</v>
      </c>
      <c r="C3050" s="3">
        <v>44729</v>
      </c>
      <c r="D3050" t="s">
        <v>75</v>
      </c>
      <c r="E3050" t="s">
        <v>38</v>
      </c>
      <c r="F3050" t="s">
        <v>30</v>
      </c>
      <c r="G3050" t="s">
        <v>18</v>
      </c>
      <c r="H3050" t="s">
        <v>34</v>
      </c>
      <c r="I3050" s="9">
        <v>8923</v>
      </c>
      <c r="J3050" s="9">
        <v>81.73</v>
      </c>
      <c r="K3050" s="9">
        <v>56.67</v>
      </c>
      <c r="L3050" s="9">
        <f>tbl_salesdata[[#This Row],[Units Sold]]*tbl_salesdata[[#This Row],[Unit Cost]]</f>
        <v>505666.41000000003</v>
      </c>
      <c r="M3050" s="9">
        <f>tbl_salesdata[[#This Row],[Units Sold]]*tbl_salesdata[[#This Row],[Unit Price]]</f>
        <v>729276.79</v>
      </c>
      <c r="N3050" s="9">
        <f>tbl_salesdata[[#This Row],[Total Sales]]-tbl_salesdata[[#This Row],[Total Cost]]</f>
        <v>223610.38</v>
      </c>
      <c r="O3050">
        <f>tbl_salesdata[[#This Row],[Ship Date]]-tbl_salesdata[[#This Row],[Order Date]]</f>
        <v>3</v>
      </c>
      <c r="P3050">
        <f>WEEKDAY(tbl_salesdata[[#This Row],[Order Date]],2)</f>
        <v>2</v>
      </c>
      <c r="Q3050" t="str">
        <f>TEXT(tbl_salesdata[[#This Row],[Order Date]],"dddd")</f>
        <v>Tuesday</v>
      </c>
      <c r="R3050" t="str">
        <f>IF(tbl_salesdata[[#This Row],[Weekdaynum]]&gt;5,"Yes","No")</f>
        <v>No</v>
      </c>
    </row>
    <row r="3051" spans="1:18" x14ac:dyDescent="0.35">
      <c r="A3051">
        <v>306134307</v>
      </c>
      <c r="B3051" s="3">
        <v>43771</v>
      </c>
      <c r="C3051" s="3">
        <v>43772</v>
      </c>
      <c r="D3051" t="s">
        <v>58</v>
      </c>
      <c r="E3051" t="s">
        <v>29</v>
      </c>
      <c r="F3051" t="s">
        <v>40</v>
      </c>
      <c r="G3051" t="s">
        <v>18</v>
      </c>
      <c r="H3051" t="s">
        <v>15</v>
      </c>
      <c r="I3051" s="9">
        <v>799</v>
      </c>
      <c r="J3051" s="9">
        <v>651.21</v>
      </c>
      <c r="K3051" s="9">
        <v>524.96</v>
      </c>
      <c r="L3051" s="9">
        <f>tbl_salesdata[[#This Row],[Units Sold]]*tbl_salesdata[[#This Row],[Unit Cost]]</f>
        <v>419443.04000000004</v>
      </c>
      <c r="M3051" s="9">
        <f>tbl_salesdata[[#This Row],[Units Sold]]*tbl_salesdata[[#This Row],[Unit Price]]</f>
        <v>520316.79000000004</v>
      </c>
      <c r="N3051" s="9">
        <f>tbl_salesdata[[#This Row],[Total Sales]]-tbl_salesdata[[#This Row],[Total Cost]]</f>
        <v>100873.75</v>
      </c>
      <c r="O3051">
        <f>tbl_salesdata[[#This Row],[Ship Date]]-tbl_salesdata[[#This Row],[Order Date]]</f>
        <v>1</v>
      </c>
      <c r="P3051">
        <f>WEEKDAY(tbl_salesdata[[#This Row],[Order Date]],2)</f>
        <v>6</v>
      </c>
      <c r="Q3051" t="str">
        <f>TEXT(tbl_salesdata[[#This Row],[Order Date]],"dddd")</f>
        <v>Saturday</v>
      </c>
      <c r="R3051" t="str">
        <f>IF(tbl_salesdata[[#This Row],[Weekdaynum]]&gt;5,"Yes","No")</f>
        <v>Yes</v>
      </c>
    </row>
    <row r="3052" spans="1:18" hidden="1" x14ac:dyDescent="0.35">
      <c r="A3052">
        <v>957484090</v>
      </c>
      <c r="B3052" s="3">
        <v>42904</v>
      </c>
      <c r="C3052" s="3">
        <v>42925</v>
      </c>
      <c r="D3052" t="s">
        <v>87</v>
      </c>
      <c r="E3052" t="s">
        <v>24</v>
      </c>
      <c r="F3052" t="s">
        <v>76</v>
      </c>
      <c r="G3052" t="s">
        <v>14</v>
      </c>
      <c r="H3052" t="s">
        <v>26</v>
      </c>
      <c r="I3052" s="9">
        <v>9674</v>
      </c>
      <c r="J3052" s="9">
        <v>668.27</v>
      </c>
      <c r="K3052" s="9">
        <v>502.54</v>
      </c>
      <c r="L3052" s="9">
        <f>tbl_salesdata[[#This Row],[Units Sold]]*tbl_salesdata[[#This Row],[Unit Cost]]</f>
        <v>4861571.96</v>
      </c>
      <c r="M3052" s="9">
        <f>tbl_salesdata[[#This Row],[Units Sold]]*tbl_salesdata[[#This Row],[Unit Price]]</f>
        <v>6464843.9799999995</v>
      </c>
      <c r="N3052" s="9">
        <f>tbl_salesdata[[#This Row],[Total Sales]]-tbl_salesdata[[#This Row],[Total Cost]]</f>
        <v>1603272.0199999996</v>
      </c>
      <c r="O3052">
        <f>tbl_salesdata[[#This Row],[Ship Date]]-tbl_salesdata[[#This Row],[Order Date]]</f>
        <v>21</v>
      </c>
      <c r="P3052">
        <f>WEEKDAY(tbl_salesdata[[#This Row],[Order Date]],2)</f>
        <v>7</v>
      </c>
      <c r="Q3052" t="str">
        <f>TEXT(tbl_salesdata[[#This Row],[Order Date]],"dddd")</f>
        <v>Sunday</v>
      </c>
      <c r="R3052" t="str">
        <f>IF(tbl_salesdata[[#This Row],[Weekdaynum]]&gt;5,"Yes","No")</f>
        <v>Yes</v>
      </c>
    </row>
    <row r="3053" spans="1:18" hidden="1" x14ac:dyDescent="0.35">
      <c r="A3053">
        <v>531029593</v>
      </c>
      <c r="B3053" s="3">
        <v>42010</v>
      </c>
      <c r="C3053" s="3">
        <v>42030</v>
      </c>
      <c r="D3053" t="s">
        <v>207</v>
      </c>
      <c r="E3053" t="s">
        <v>51</v>
      </c>
      <c r="F3053" t="s">
        <v>40</v>
      </c>
      <c r="G3053" t="s">
        <v>14</v>
      </c>
      <c r="H3053" t="s">
        <v>19</v>
      </c>
      <c r="I3053" s="9">
        <v>2312</v>
      </c>
      <c r="J3053" s="9">
        <v>651.21</v>
      </c>
      <c r="K3053" s="9">
        <v>524.96</v>
      </c>
      <c r="L3053" s="9">
        <f>tbl_salesdata[[#This Row],[Units Sold]]*tbl_salesdata[[#This Row],[Unit Cost]]</f>
        <v>1213707.52</v>
      </c>
      <c r="M3053" s="9">
        <f>tbl_salesdata[[#This Row],[Units Sold]]*tbl_salesdata[[#This Row],[Unit Price]]</f>
        <v>1505597.52</v>
      </c>
      <c r="N3053" s="9">
        <f>tbl_salesdata[[#This Row],[Total Sales]]-tbl_salesdata[[#This Row],[Total Cost]]</f>
        <v>291890</v>
      </c>
      <c r="O3053">
        <f>tbl_salesdata[[#This Row],[Ship Date]]-tbl_salesdata[[#This Row],[Order Date]]</f>
        <v>20</v>
      </c>
      <c r="P3053">
        <f>WEEKDAY(tbl_salesdata[[#This Row],[Order Date]],2)</f>
        <v>2</v>
      </c>
      <c r="Q3053" t="str">
        <f>TEXT(tbl_salesdata[[#This Row],[Order Date]],"dddd")</f>
        <v>Tuesday</v>
      </c>
      <c r="R3053" t="str">
        <f>IF(tbl_salesdata[[#This Row],[Weekdaynum]]&gt;5,"Yes","No")</f>
        <v>No</v>
      </c>
    </row>
    <row r="3054" spans="1:18" hidden="1" x14ac:dyDescent="0.35">
      <c r="A3054">
        <v>286906945</v>
      </c>
      <c r="B3054" s="3">
        <v>42558</v>
      </c>
      <c r="C3054" s="3">
        <v>42577</v>
      </c>
      <c r="D3054" t="s">
        <v>46</v>
      </c>
      <c r="E3054" t="s">
        <v>29</v>
      </c>
      <c r="F3054" t="s">
        <v>68</v>
      </c>
      <c r="G3054" t="s">
        <v>18</v>
      </c>
      <c r="H3054" t="s">
        <v>19</v>
      </c>
      <c r="I3054" s="9">
        <v>996</v>
      </c>
      <c r="J3054" s="9">
        <v>154.06</v>
      </c>
      <c r="K3054" s="9">
        <v>90.93</v>
      </c>
      <c r="L3054" s="9">
        <f>tbl_salesdata[[#This Row],[Units Sold]]*tbl_salesdata[[#This Row],[Unit Cost]]</f>
        <v>90566.280000000013</v>
      </c>
      <c r="M3054" s="9">
        <f>tbl_salesdata[[#This Row],[Units Sold]]*tbl_salesdata[[#This Row],[Unit Price]]</f>
        <v>153443.76</v>
      </c>
      <c r="N3054" s="9">
        <f>tbl_salesdata[[#This Row],[Total Sales]]-tbl_salesdata[[#This Row],[Total Cost]]</f>
        <v>62877.479999999996</v>
      </c>
      <c r="O3054">
        <f>tbl_salesdata[[#This Row],[Ship Date]]-tbl_salesdata[[#This Row],[Order Date]]</f>
        <v>19</v>
      </c>
      <c r="P3054">
        <f>WEEKDAY(tbl_salesdata[[#This Row],[Order Date]],2)</f>
        <v>4</v>
      </c>
      <c r="Q3054" t="str">
        <f>TEXT(tbl_salesdata[[#This Row],[Order Date]],"dddd")</f>
        <v>Thursday</v>
      </c>
      <c r="R3054" t="str">
        <f>IF(tbl_salesdata[[#This Row],[Weekdaynum]]&gt;5,"Yes","No")</f>
        <v>No</v>
      </c>
    </row>
    <row r="3055" spans="1:18" hidden="1" x14ac:dyDescent="0.35">
      <c r="A3055">
        <v>334539973</v>
      </c>
      <c r="B3055" s="3">
        <v>44669</v>
      </c>
      <c r="C3055" s="3">
        <v>44675</v>
      </c>
      <c r="D3055" t="s">
        <v>178</v>
      </c>
      <c r="E3055" t="s">
        <v>21</v>
      </c>
      <c r="F3055" t="s">
        <v>33</v>
      </c>
      <c r="G3055" t="s">
        <v>14</v>
      </c>
      <c r="H3055" t="s">
        <v>15</v>
      </c>
      <c r="I3055" s="9">
        <v>6667</v>
      </c>
      <c r="J3055" s="9">
        <v>109.28</v>
      </c>
      <c r="K3055" s="9">
        <v>35.840000000000003</v>
      </c>
      <c r="L3055" s="9">
        <f>tbl_salesdata[[#This Row],[Units Sold]]*tbl_salesdata[[#This Row],[Unit Cost]]</f>
        <v>238945.28000000003</v>
      </c>
      <c r="M3055" s="9">
        <f>tbl_salesdata[[#This Row],[Units Sold]]*tbl_salesdata[[#This Row],[Unit Price]]</f>
        <v>728569.76</v>
      </c>
      <c r="N3055" s="9">
        <f>tbl_salesdata[[#This Row],[Total Sales]]-tbl_salesdata[[#This Row],[Total Cost]]</f>
        <v>489624.48</v>
      </c>
      <c r="O3055">
        <f>tbl_salesdata[[#This Row],[Ship Date]]-tbl_salesdata[[#This Row],[Order Date]]</f>
        <v>6</v>
      </c>
      <c r="P3055">
        <f>WEEKDAY(tbl_salesdata[[#This Row],[Order Date]],2)</f>
        <v>1</v>
      </c>
      <c r="Q3055" t="str">
        <f>TEXT(tbl_salesdata[[#This Row],[Order Date]],"dddd")</f>
        <v>Monday</v>
      </c>
      <c r="R3055" t="str">
        <f>IF(tbl_salesdata[[#This Row],[Weekdaynum]]&gt;5,"Yes","No")</f>
        <v>No</v>
      </c>
    </row>
    <row r="3056" spans="1:18" x14ac:dyDescent="0.35">
      <c r="A3056">
        <v>863760411</v>
      </c>
      <c r="B3056" s="3">
        <v>44793</v>
      </c>
      <c r="C3056" s="3">
        <v>44799</v>
      </c>
      <c r="D3056" t="s">
        <v>94</v>
      </c>
      <c r="E3056" t="s">
        <v>38</v>
      </c>
      <c r="F3056" t="s">
        <v>33</v>
      </c>
      <c r="G3056" t="s">
        <v>18</v>
      </c>
      <c r="H3056" t="s">
        <v>34</v>
      </c>
      <c r="I3056" s="9">
        <v>4755</v>
      </c>
      <c r="J3056" s="9">
        <v>109.28</v>
      </c>
      <c r="K3056" s="9">
        <v>35.840000000000003</v>
      </c>
      <c r="L3056" s="9">
        <f>tbl_salesdata[[#This Row],[Units Sold]]*tbl_salesdata[[#This Row],[Unit Cost]]</f>
        <v>170419.20000000001</v>
      </c>
      <c r="M3056" s="9">
        <f>tbl_salesdata[[#This Row],[Units Sold]]*tbl_salesdata[[#This Row],[Unit Price]]</f>
        <v>519626.4</v>
      </c>
      <c r="N3056" s="9">
        <f>tbl_salesdata[[#This Row],[Total Sales]]-tbl_salesdata[[#This Row],[Total Cost]]</f>
        <v>349207.2</v>
      </c>
      <c r="O3056">
        <f>tbl_salesdata[[#This Row],[Ship Date]]-tbl_salesdata[[#This Row],[Order Date]]</f>
        <v>6</v>
      </c>
      <c r="P3056">
        <f>WEEKDAY(tbl_salesdata[[#This Row],[Order Date]],2)</f>
        <v>6</v>
      </c>
      <c r="Q3056" t="str">
        <f>TEXT(tbl_salesdata[[#This Row],[Order Date]],"dddd")</f>
        <v>Saturday</v>
      </c>
      <c r="R3056" t="str">
        <f>IF(tbl_salesdata[[#This Row],[Weekdaynum]]&gt;5,"Yes","No")</f>
        <v>Yes</v>
      </c>
    </row>
    <row r="3057" spans="1:18" hidden="1" x14ac:dyDescent="0.35">
      <c r="A3057">
        <v>294330871</v>
      </c>
      <c r="B3057" s="3">
        <v>44147</v>
      </c>
      <c r="C3057" s="3">
        <v>44152</v>
      </c>
      <c r="D3057" t="s">
        <v>139</v>
      </c>
      <c r="E3057" t="s">
        <v>51</v>
      </c>
      <c r="F3057" t="s">
        <v>22</v>
      </c>
      <c r="G3057" t="s">
        <v>18</v>
      </c>
      <c r="H3057" t="s">
        <v>19</v>
      </c>
      <c r="I3057" s="9">
        <v>7900</v>
      </c>
      <c r="J3057" s="9">
        <v>47.45</v>
      </c>
      <c r="K3057" s="9">
        <v>31.79</v>
      </c>
      <c r="L3057" s="9">
        <f>tbl_salesdata[[#This Row],[Units Sold]]*tbl_salesdata[[#This Row],[Unit Cost]]</f>
        <v>251141</v>
      </c>
      <c r="M3057" s="9">
        <f>tbl_salesdata[[#This Row],[Units Sold]]*tbl_salesdata[[#This Row],[Unit Price]]</f>
        <v>374855</v>
      </c>
      <c r="N3057" s="9">
        <f>tbl_salesdata[[#This Row],[Total Sales]]-tbl_salesdata[[#This Row],[Total Cost]]</f>
        <v>123714</v>
      </c>
      <c r="O3057">
        <f>tbl_salesdata[[#This Row],[Ship Date]]-tbl_salesdata[[#This Row],[Order Date]]</f>
        <v>5</v>
      </c>
      <c r="P3057">
        <f>WEEKDAY(tbl_salesdata[[#This Row],[Order Date]],2)</f>
        <v>4</v>
      </c>
      <c r="Q3057" t="str">
        <f>TEXT(tbl_salesdata[[#This Row],[Order Date]],"dddd")</f>
        <v>Thursday</v>
      </c>
      <c r="R3057" t="str">
        <f>IF(tbl_salesdata[[#This Row],[Weekdaynum]]&gt;5,"Yes","No")</f>
        <v>No</v>
      </c>
    </row>
    <row r="3058" spans="1:18" hidden="1" x14ac:dyDescent="0.35">
      <c r="A3058">
        <v>326898896</v>
      </c>
      <c r="B3058" s="3">
        <v>44277</v>
      </c>
      <c r="C3058" s="3">
        <v>44294</v>
      </c>
      <c r="D3058" t="s">
        <v>154</v>
      </c>
      <c r="E3058" t="s">
        <v>12</v>
      </c>
      <c r="F3058" t="s">
        <v>13</v>
      </c>
      <c r="G3058" t="s">
        <v>18</v>
      </c>
      <c r="H3058" t="s">
        <v>34</v>
      </c>
      <c r="I3058" s="9">
        <v>5503</v>
      </c>
      <c r="J3058" s="9">
        <v>255.28</v>
      </c>
      <c r="K3058" s="9">
        <v>159.41999999999999</v>
      </c>
      <c r="L3058" s="9">
        <f>tbl_salesdata[[#This Row],[Units Sold]]*tbl_salesdata[[#This Row],[Unit Cost]]</f>
        <v>877288.25999999989</v>
      </c>
      <c r="M3058" s="9">
        <f>tbl_salesdata[[#This Row],[Units Sold]]*tbl_salesdata[[#This Row],[Unit Price]]</f>
        <v>1404805.84</v>
      </c>
      <c r="N3058" s="9">
        <f>tbl_salesdata[[#This Row],[Total Sales]]-tbl_salesdata[[#This Row],[Total Cost]]</f>
        <v>527517.58000000019</v>
      </c>
      <c r="O3058">
        <f>tbl_salesdata[[#This Row],[Ship Date]]-tbl_salesdata[[#This Row],[Order Date]]</f>
        <v>17</v>
      </c>
      <c r="P3058">
        <f>WEEKDAY(tbl_salesdata[[#This Row],[Order Date]],2)</f>
        <v>1</v>
      </c>
      <c r="Q3058" t="str">
        <f>TEXT(tbl_salesdata[[#This Row],[Order Date]],"dddd")</f>
        <v>Monday</v>
      </c>
      <c r="R3058" t="str">
        <f>IF(tbl_salesdata[[#This Row],[Weekdaynum]]&gt;5,"Yes","No")</f>
        <v>No</v>
      </c>
    </row>
    <row r="3059" spans="1:18" hidden="1" x14ac:dyDescent="0.35">
      <c r="A3059">
        <v>892042911</v>
      </c>
      <c r="B3059" s="3">
        <v>44299</v>
      </c>
      <c r="C3059" s="3">
        <v>44309</v>
      </c>
      <c r="D3059" t="s">
        <v>109</v>
      </c>
      <c r="E3059" t="s">
        <v>21</v>
      </c>
      <c r="F3059" t="s">
        <v>42</v>
      </c>
      <c r="G3059" t="s">
        <v>18</v>
      </c>
      <c r="H3059" t="s">
        <v>34</v>
      </c>
      <c r="I3059" s="9">
        <v>4175</v>
      </c>
      <c r="J3059" s="9">
        <v>437.2</v>
      </c>
      <c r="K3059" s="9">
        <v>263.33</v>
      </c>
      <c r="L3059" s="9">
        <f>tbl_salesdata[[#This Row],[Units Sold]]*tbl_salesdata[[#This Row],[Unit Cost]]</f>
        <v>1099402.75</v>
      </c>
      <c r="M3059" s="9">
        <f>tbl_salesdata[[#This Row],[Units Sold]]*tbl_salesdata[[#This Row],[Unit Price]]</f>
        <v>1825310</v>
      </c>
      <c r="N3059" s="9">
        <f>tbl_salesdata[[#This Row],[Total Sales]]-tbl_salesdata[[#This Row],[Total Cost]]</f>
        <v>725907.25</v>
      </c>
      <c r="O3059">
        <f>tbl_salesdata[[#This Row],[Ship Date]]-tbl_salesdata[[#This Row],[Order Date]]</f>
        <v>10</v>
      </c>
      <c r="P3059">
        <f>WEEKDAY(tbl_salesdata[[#This Row],[Order Date]],2)</f>
        <v>2</v>
      </c>
      <c r="Q3059" t="str">
        <f>TEXT(tbl_salesdata[[#This Row],[Order Date]],"dddd")</f>
        <v>Tuesday</v>
      </c>
      <c r="R3059" t="str">
        <f>IF(tbl_salesdata[[#This Row],[Weekdaynum]]&gt;5,"Yes","No")</f>
        <v>No</v>
      </c>
    </row>
    <row r="3060" spans="1:18" hidden="1" x14ac:dyDescent="0.35">
      <c r="A3060">
        <v>200749242</v>
      </c>
      <c r="B3060" s="3">
        <v>43199</v>
      </c>
      <c r="C3060" s="3">
        <v>43210</v>
      </c>
      <c r="D3060" t="s">
        <v>186</v>
      </c>
      <c r="E3060" t="s">
        <v>38</v>
      </c>
      <c r="F3060" t="s">
        <v>40</v>
      </c>
      <c r="G3060" t="s">
        <v>18</v>
      </c>
      <c r="H3060" t="s">
        <v>34</v>
      </c>
      <c r="I3060" s="9">
        <v>5017</v>
      </c>
      <c r="J3060" s="9">
        <v>651.21</v>
      </c>
      <c r="K3060" s="9">
        <v>524.96</v>
      </c>
      <c r="L3060" s="9">
        <f>tbl_salesdata[[#This Row],[Units Sold]]*tbl_salesdata[[#This Row],[Unit Cost]]</f>
        <v>2633724.3200000003</v>
      </c>
      <c r="M3060" s="9">
        <f>tbl_salesdata[[#This Row],[Units Sold]]*tbl_salesdata[[#This Row],[Unit Price]]</f>
        <v>3267120.5700000003</v>
      </c>
      <c r="N3060" s="9">
        <f>tbl_salesdata[[#This Row],[Total Sales]]-tbl_salesdata[[#This Row],[Total Cost]]</f>
        <v>633396.25</v>
      </c>
      <c r="O3060">
        <f>tbl_salesdata[[#This Row],[Ship Date]]-tbl_salesdata[[#This Row],[Order Date]]</f>
        <v>11</v>
      </c>
      <c r="P3060">
        <f>WEEKDAY(tbl_salesdata[[#This Row],[Order Date]],2)</f>
        <v>1</v>
      </c>
      <c r="Q3060" t="str">
        <f>TEXT(tbl_salesdata[[#This Row],[Order Date]],"dddd")</f>
        <v>Monday</v>
      </c>
      <c r="R3060" t="str">
        <f>IF(tbl_salesdata[[#This Row],[Weekdaynum]]&gt;5,"Yes","No")</f>
        <v>No</v>
      </c>
    </row>
    <row r="3061" spans="1:18" hidden="1" x14ac:dyDescent="0.35">
      <c r="A3061">
        <v>134316718</v>
      </c>
      <c r="B3061" s="3">
        <v>44244</v>
      </c>
      <c r="C3061" s="3">
        <v>44247</v>
      </c>
      <c r="D3061" t="s">
        <v>186</v>
      </c>
      <c r="E3061" t="s">
        <v>38</v>
      </c>
      <c r="F3061" t="s">
        <v>33</v>
      </c>
      <c r="G3061" t="s">
        <v>18</v>
      </c>
      <c r="H3061" t="s">
        <v>26</v>
      </c>
      <c r="I3061" s="9">
        <v>6157</v>
      </c>
      <c r="J3061" s="9">
        <v>109.28</v>
      </c>
      <c r="K3061" s="9">
        <v>35.840000000000003</v>
      </c>
      <c r="L3061" s="9">
        <f>tbl_salesdata[[#This Row],[Units Sold]]*tbl_salesdata[[#This Row],[Unit Cost]]</f>
        <v>220666.88000000003</v>
      </c>
      <c r="M3061" s="9">
        <f>tbl_salesdata[[#This Row],[Units Sold]]*tbl_salesdata[[#This Row],[Unit Price]]</f>
        <v>672836.96</v>
      </c>
      <c r="N3061" s="9">
        <f>tbl_salesdata[[#This Row],[Total Sales]]-tbl_salesdata[[#This Row],[Total Cost]]</f>
        <v>452170.07999999996</v>
      </c>
      <c r="O3061">
        <f>tbl_salesdata[[#This Row],[Ship Date]]-tbl_salesdata[[#This Row],[Order Date]]</f>
        <v>3</v>
      </c>
      <c r="P3061">
        <f>WEEKDAY(tbl_salesdata[[#This Row],[Order Date]],2)</f>
        <v>3</v>
      </c>
      <c r="Q3061" t="str">
        <f>TEXT(tbl_salesdata[[#This Row],[Order Date]],"dddd")</f>
        <v>Wednesday</v>
      </c>
      <c r="R3061" t="str">
        <f>IF(tbl_salesdata[[#This Row],[Weekdaynum]]&gt;5,"Yes","No")</f>
        <v>No</v>
      </c>
    </row>
    <row r="3062" spans="1:18" x14ac:dyDescent="0.35">
      <c r="A3062">
        <v>725374734</v>
      </c>
      <c r="B3062" s="3">
        <v>42357</v>
      </c>
      <c r="C3062" s="3">
        <v>42364</v>
      </c>
      <c r="D3062" t="s">
        <v>31</v>
      </c>
      <c r="E3062" t="s">
        <v>32</v>
      </c>
      <c r="F3062" t="s">
        <v>17</v>
      </c>
      <c r="G3062" t="s">
        <v>14</v>
      </c>
      <c r="H3062" t="s">
        <v>19</v>
      </c>
      <c r="I3062" s="9">
        <v>3358</v>
      </c>
      <c r="J3062" s="9">
        <v>152.58000000000001</v>
      </c>
      <c r="K3062" s="9">
        <v>97.44</v>
      </c>
      <c r="L3062" s="9">
        <f>tbl_salesdata[[#This Row],[Units Sold]]*tbl_salesdata[[#This Row],[Unit Cost]]</f>
        <v>327203.52</v>
      </c>
      <c r="M3062" s="9">
        <f>tbl_salesdata[[#This Row],[Units Sold]]*tbl_salesdata[[#This Row],[Unit Price]]</f>
        <v>512363.64</v>
      </c>
      <c r="N3062" s="9">
        <f>tbl_salesdata[[#This Row],[Total Sales]]-tbl_salesdata[[#This Row],[Total Cost]]</f>
        <v>185160.12</v>
      </c>
      <c r="O3062">
        <f>tbl_salesdata[[#This Row],[Ship Date]]-tbl_salesdata[[#This Row],[Order Date]]</f>
        <v>7</v>
      </c>
      <c r="P3062">
        <f>WEEKDAY(tbl_salesdata[[#This Row],[Order Date]],2)</f>
        <v>6</v>
      </c>
      <c r="Q3062" t="str">
        <f>TEXT(tbl_salesdata[[#This Row],[Order Date]],"dddd")</f>
        <v>Saturday</v>
      </c>
      <c r="R3062" t="str">
        <f>IF(tbl_salesdata[[#This Row],[Weekdaynum]]&gt;5,"Yes","No")</f>
        <v>Yes</v>
      </c>
    </row>
    <row r="3063" spans="1:18" hidden="1" x14ac:dyDescent="0.35">
      <c r="A3063">
        <v>752792918</v>
      </c>
      <c r="B3063" s="3">
        <v>43950</v>
      </c>
      <c r="C3063" s="3">
        <v>43959</v>
      </c>
      <c r="D3063" t="s">
        <v>125</v>
      </c>
      <c r="E3063" t="s">
        <v>21</v>
      </c>
      <c r="F3063" t="s">
        <v>56</v>
      </c>
      <c r="G3063" t="s">
        <v>18</v>
      </c>
      <c r="H3063" t="s">
        <v>15</v>
      </c>
      <c r="I3063" s="9">
        <v>7008</v>
      </c>
      <c r="J3063" s="9">
        <v>9.33</v>
      </c>
      <c r="K3063" s="9">
        <v>6.92</v>
      </c>
      <c r="L3063" s="9">
        <f>tbl_salesdata[[#This Row],[Units Sold]]*tbl_salesdata[[#This Row],[Unit Cost]]</f>
        <v>48495.360000000001</v>
      </c>
      <c r="M3063" s="9">
        <f>tbl_salesdata[[#This Row],[Units Sold]]*tbl_salesdata[[#This Row],[Unit Price]]</f>
        <v>65384.639999999999</v>
      </c>
      <c r="N3063" s="9">
        <f>tbl_salesdata[[#This Row],[Total Sales]]-tbl_salesdata[[#This Row],[Total Cost]]</f>
        <v>16889.28</v>
      </c>
      <c r="O3063">
        <f>tbl_salesdata[[#This Row],[Ship Date]]-tbl_salesdata[[#This Row],[Order Date]]</f>
        <v>9</v>
      </c>
      <c r="P3063">
        <f>WEEKDAY(tbl_salesdata[[#This Row],[Order Date]],2)</f>
        <v>3</v>
      </c>
      <c r="Q3063" t="str">
        <f>TEXT(tbl_salesdata[[#This Row],[Order Date]],"dddd")</f>
        <v>Wednesday</v>
      </c>
      <c r="R3063" t="str">
        <f>IF(tbl_salesdata[[#This Row],[Weekdaynum]]&gt;5,"Yes","No")</f>
        <v>No</v>
      </c>
    </row>
    <row r="3064" spans="1:18" hidden="1" x14ac:dyDescent="0.35">
      <c r="A3064">
        <v>601861798</v>
      </c>
      <c r="B3064" s="3">
        <v>44355</v>
      </c>
      <c r="C3064" s="3">
        <v>44374</v>
      </c>
      <c r="D3064" t="s">
        <v>213</v>
      </c>
      <c r="E3064" t="s">
        <v>38</v>
      </c>
      <c r="F3064" t="s">
        <v>17</v>
      </c>
      <c r="G3064" t="s">
        <v>18</v>
      </c>
      <c r="H3064" t="s">
        <v>26</v>
      </c>
      <c r="I3064" s="9">
        <v>3136</v>
      </c>
      <c r="J3064" s="9">
        <v>152.58000000000001</v>
      </c>
      <c r="K3064" s="9">
        <v>97.44</v>
      </c>
      <c r="L3064" s="9">
        <f>tbl_salesdata[[#This Row],[Units Sold]]*tbl_salesdata[[#This Row],[Unit Cost]]</f>
        <v>305571.83999999997</v>
      </c>
      <c r="M3064" s="9">
        <f>tbl_salesdata[[#This Row],[Units Sold]]*tbl_salesdata[[#This Row],[Unit Price]]</f>
        <v>478490.88000000006</v>
      </c>
      <c r="N3064" s="9">
        <f>tbl_salesdata[[#This Row],[Total Sales]]-tbl_salesdata[[#This Row],[Total Cost]]</f>
        <v>172919.0400000001</v>
      </c>
      <c r="O3064">
        <f>tbl_salesdata[[#This Row],[Ship Date]]-tbl_salesdata[[#This Row],[Order Date]]</f>
        <v>19</v>
      </c>
      <c r="P3064">
        <f>WEEKDAY(tbl_salesdata[[#This Row],[Order Date]],2)</f>
        <v>2</v>
      </c>
      <c r="Q3064" t="str">
        <f>TEXT(tbl_salesdata[[#This Row],[Order Date]],"dddd")</f>
        <v>Tuesday</v>
      </c>
      <c r="R3064" t="str">
        <f>IF(tbl_salesdata[[#This Row],[Weekdaynum]]&gt;5,"Yes","No")</f>
        <v>No</v>
      </c>
    </row>
    <row r="3065" spans="1:18" x14ac:dyDescent="0.35">
      <c r="A3065">
        <v>374881684</v>
      </c>
      <c r="B3065" s="3">
        <v>43659</v>
      </c>
      <c r="C3065" s="3">
        <v>43662</v>
      </c>
      <c r="D3065" t="s">
        <v>164</v>
      </c>
      <c r="E3065" t="s">
        <v>38</v>
      </c>
      <c r="F3065" t="s">
        <v>33</v>
      </c>
      <c r="G3065" t="s">
        <v>18</v>
      </c>
      <c r="H3065" t="s">
        <v>26</v>
      </c>
      <c r="I3065" s="9">
        <v>4676</v>
      </c>
      <c r="J3065" s="9">
        <v>109.28</v>
      </c>
      <c r="K3065" s="9">
        <v>35.840000000000003</v>
      </c>
      <c r="L3065" s="9">
        <f>tbl_salesdata[[#This Row],[Units Sold]]*tbl_salesdata[[#This Row],[Unit Cost]]</f>
        <v>167587.84000000003</v>
      </c>
      <c r="M3065" s="9">
        <f>tbl_salesdata[[#This Row],[Units Sold]]*tbl_salesdata[[#This Row],[Unit Price]]</f>
        <v>510993.28</v>
      </c>
      <c r="N3065" s="9">
        <f>tbl_salesdata[[#This Row],[Total Sales]]-tbl_salesdata[[#This Row],[Total Cost]]</f>
        <v>343405.44</v>
      </c>
      <c r="O3065">
        <f>tbl_salesdata[[#This Row],[Ship Date]]-tbl_salesdata[[#This Row],[Order Date]]</f>
        <v>3</v>
      </c>
      <c r="P3065">
        <f>WEEKDAY(tbl_salesdata[[#This Row],[Order Date]],2)</f>
        <v>6</v>
      </c>
      <c r="Q3065" t="str">
        <f>TEXT(tbl_salesdata[[#This Row],[Order Date]],"dddd")</f>
        <v>Saturday</v>
      </c>
      <c r="R3065" t="str">
        <f>IF(tbl_salesdata[[#This Row],[Weekdaynum]]&gt;5,"Yes","No")</f>
        <v>Yes</v>
      </c>
    </row>
    <row r="3066" spans="1:18" x14ac:dyDescent="0.35">
      <c r="A3066">
        <v>502038991</v>
      </c>
      <c r="B3066" s="3">
        <v>43239</v>
      </c>
      <c r="C3066" s="3">
        <v>43247</v>
      </c>
      <c r="D3066" t="s">
        <v>187</v>
      </c>
      <c r="E3066" t="s">
        <v>29</v>
      </c>
      <c r="F3066" t="s">
        <v>17</v>
      </c>
      <c r="G3066" t="s">
        <v>14</v>
      </c>
      <c r="H3066" t="s">
        <v>15</v>
      </c>
      <c r="I3066" s="9">
        <v>3349</v>
      </c>
      <c r="J3066" s="9">
        <v>152.58000000000001</v>
      </c>
      <c r="K3066" s="9">
        <v>97.44</v>
      </c>
      <c r="L3066" s="9">
        <f>tbl_salesdata[[#This Row],[Units Sold]]*tbl_salesdata[[#This Row],[Unit Cost]]</f>
        <v>326326.56</v>
      </c>
      <c r="M3066" s="9">
        <f>tbl_salesdata[[#This Row],[Units Sold]]*tbl_salesdata[[#This Row],[Unit Price]]</f>
        <v>510990.42000000004</v>
      </c>
      <c r="N3066" s="9">
        <f>tbl_salesdata[[#This Row],[Total Sales]]-tbl_salesdata[[#This Row],[Total Cost]]</f>
        <v>184663.86000000004</v>
      </c>
      <c r="O3066">
        <f>tbl_salesdata[[#This Row],[Ship Date]]-tbl_salesdata[[#This Row],[Order Date]]</f>
        <v>8</v>
      </c>
      <c r="P3066">
        <f>WEEKDAY(tbl_salesdata[[#This Row],[Order Date]],2)</f>
        <v>6</v>
      </c>
      <c r="Q3066" t="str">
        <f>TEXT(tbl_salesdata[[#This Row],[Order Date]],"dddd")</f>
        <v>Saturday</v>
      </c>
      <c r="R3066" t="str">
        <f>IF(tbl_salesdata[[#This Row],[Weekdaynum]]&gt;5,"Yes","No")</f>
        <v>Yes</v>
      </c>
    </row>
    <row r="3067" spans="1:18" hidden="1" x14ac:dyDescent="0.35">
      <c r="A3067">
        <v>169914996</v>
      </c>
      <c r="B3067" s="3">
        <v>44095</v>
      </c>
      <c r="C3067" s="3">
        <v>44100</v>
      </c>
      <c r="D3067" t="s">
        <v>211</v>
      </c>
      <c r="E3067" t="s">
        <v>38</v>
      </c>
      <c r="F3067" t="s">
        <v>13</v>
      </c>
      <c r="G3067" t="s">
        <v>14</v>
      </c>
      <c r="H3067" t="s">
        <v>26</v>
      </c>
      <c r="I3067" s="9">
        <v>478</v>
      </c>
      <c r="J3067" s="9">
        <v>255.28</v>
      </c>
      <c r="K3067" s="9">
        <v>159.41999999999999</v>
      </c>
      <c r="L3067" s="9">
        <f>tbl_salesdata[[#This Row],[Units Sold]]*tbl_salesdata[[#This Row],[Unit Cost]]</f>
        <v>76202.759999999995</v>
      </c>
      <c r="M3067" s="9">
        <f>tbl_salesdata[[#This Row],[Units Sold]]*tbl_salesdata[[#This Row],[Unit Price]]</f>
        <v>122023.84</v>
      </c>
      <c r="N3067" s="9">
        <f>tbl_salesdata[[#This Row],[Total Sales]]-tbl_salesdata[[#This Row],[Total Cost]]</f>
        <v>45821.08</v>
      </c>
      <c r="O3067">
        <f>tbl_salesdata[[#This Row],[Ship Date]]-tbl_salesdata[[#This Row],[Order Date]]</f>
        <v>5</v>
      </c>
      <c r="P3067">
        <f>WEEKDAY(tbl_salesdata[[#This Row],[Order Date]],2)</f>
        <v>1</v>
      </c>
      <c r="Q3067" t="str">
        <f>TEXT(tbl_salesdata[[#This Row],[Order Date]],"dddd")</f>
        <v>Monday</v>
      </c>
      <c r="R3067" t="str">
        <f>IF(tbl_salesdata[[#This Row],[Weekdaynum]]&gt;5,"Yes","No")</f>
        <v>No</v>
      </c>
    </row>
    <row r="3068" spans="1:18" x14ac:dyDescent="0.35">
      <c r="A3068">
        <v>893557822</v>
      </c>
      <c r="B3068" s="3">
        <v>44492</v>
      </c>
      <c r="C3068" s="3">
        <v>44501</v>
      </c>
      <c r="D3068" t="s">
        <v>182</v>
      </c>
      <c r="E3068" t="s">
        <v>12</v>
      </c>
      <c r="F3068" t="s">
        <v>25</v>
      </c>
      <c r="G3068" t="s">
        <v>18</v>
      </c>
      <c r="H3068" t="s">
        <v>34</v>
      </c>
      <c r="I3068" s="9">
        <v>2471</v>
      </c>
      <c r="J3068" s="9">
        <v>205.7</v>
      </c>
      <c r="K3068" s="9">
        <v>117.11</v>
      </c>
      <c r="L3068" s="9">
        <f>tbl_salesdata[[#This Row],[Units Sold]]*tbl_salesdata[[#This Row],[Unit Cost]]</f>
        <v>289378.81</v>
      </c>
      <c r="M3068" s="9">
        <f>tbl_salesdata[[#This Row],[Units Sold]]*tbl_salesdata[[#This Row],[Unit Price]]</f>
        <v>508284.69999999995</v>
      </c>
      <c r="N3068" s="9">
        <f>tbl_salesdata[[#This Row],[Total Sales]]-tbl_salesdata[[#This Row],[Total Cost]]</f>
        <v>218905.88999999996</v>
      </c>
      <c r="O3068">
        <f>tbl_salesdata[[#This Row],[Ship Date]]-tbl_salesdata[[#This Row],[Order Date]]</f>
        <v>9</v>
      </c>
      <c r="P3068">
        <f>WEEKDAY(tbl_salesdata[[#This Row],[Order Date]],2)</f>
        <v>6</v>
      </c>
      <c r="Q3068" t="str">
        <f>TEXT(tbl_salesdata[[#This Row],[Order Date]],"dddd")</f>
        <v>Saturday</v>
      </c>
      <c r="R3068" t="str">
        <f>IF(tbl_salesdata[[#This Row],[Weekdaynum]]&gt;5,"Yes","No")</f>
        <v>Yes</v>
      </c>
    </row>
    <row r="3069" spans="1:18" hidden="1" x14ac:dyDescent="0.35">
      <c r="A3069">
        <v>156842124</v>
      </c>
      <c r="B3069" s="3">
        <v>43699</v>
      </c>
      <c r="C3069" s="3">
        <v>43711</v>
      </c>
      <c r="D3069" t="s">
        <v>50</v>
      </c>
      <c r="E3069" t="s">
        <v>51</v>
      </c>
      <c r="F3069" t="s">
        <v>30</v>
      </c>
      <c r="G3069" t="s">
        <v>18</v>
      </c>
      <c r="H3069" t="s">
        <v>15</v>
      </c>
      <c r="I3069" s="9">
        <v>1925</v>
      </c>
      <c r="J3069" s="9">
        <v>81.73</v>
      </c>
      <c r="K3069" s="9">
        <v>56.67</v>
      </c>
      <c r="L3069" s="9">
        <f>tbl_salesdata[[#This Row],[Units Sold]]*tbl_salesdata[[#This Row],[Unit Cost]]</f>
        <v>109089.75</v>
      </c>
      <c r="M3069" s="9">
        <f>tbl_salesdata[[#This Row],[Units Sold]]*tbl_salesdata[[#This Row],[Unit Price]]</f>
        <v>157330.25</v>
      </c>
      <c r="N3069" s="9">
        <f>tbl_salesdata[[#This Row],[Total Sales]]-tbl_salesdata[[#This Row],[Total Cost]]</f>
        <v>48240.5</v>
      </c>
      <c r="O3069">
        <f>tbl_salesdata[[#This Row],[Ship Date]]-tbl_salesdata[[#This Row],[Order Date]]</f>
        <v>12</v>
      </c>
      <c r="P3069">
        <f>WEEKDAY(tbl_salesdata[[#This Row],[Order Date]],2)</f>
        <v>4</v>
      </c>
      <c r="Q3069" t="str">
        <f>TEXT(tbl_salesdata[[#This Row],[Order Date]],"dddd")</f>
        <v>Thursday</v>
      </c>
      <c r="R3069" t="str">
        <f>IF(tbl_salesdata[[#This Row],[Weekdaynum]]&gt;5,"Yes","No")</f>
        <v>No</v>
      </c>
    </row>
    <row r="3070" spans="1:18" hidden="1" x14ac:dyDescent="0.35">
      <c r="A3070">
        <v>724169671</v>
      </c>
      <c r="B3070" s="3">
        <v>44916</v>
      </c>
      <c r="C3070" s="3">
        <v>44925</v>
      </c>
      <c r="D3070" t="s">
        <v>174</v>
      </c>
      <c r="E3070" t="s">
        <v>29</v>
      </c>
      <c r="F3070" t="s">
        <v>68</v>
      </c>
      <c r="G3070" t="s">
        <v>18</v>
      </c>
      <c r="H3070" t="s">
        <v>26</v>
      </c>
      <c r="I3070" s="9">
        <v>6753</v>
      </c>
      <c r="J3070" s="9">
        <v>154.06</v>
      </c>
      <c r="K3070" s="9">
        <v>90.93</v>
      </c>
      <c r="L3070" s="9">
        <f>tbl_salesdata[[#This Row],[Units Sold]]*tbl_salesdata[[#This Row],[Unit Cost]]</f>
        <v>614050.29</v>
      </c>
      <c r="M3070" s="9">
        <f>tbl_salesdata[[#This Row],[Units Sold]]*tbl_salesdata[[#This Row],[Unit Price]]</f>
        <v>1040367.18</v>
      </c>
      <c r="N3070" s="9">
        <f>tbl_salesdata[[#This Row],[Total Sales]]-tbl_salesdata[[#This Row],[Total Cost]]</f>
        <v>426316.89</v>
      </c>
      <c r="O3070">
        <f>tbl_salesdata[[#This Row],[Ship Date]]-tbl_salesdata[[#This Row],[Order Date]]</f>
        <v>9</v>
      </c>
      <c r="P3070">
        <f>WEEKDAY(tbl_salesdata[[#This Row],[Order Date]],2)</f>
        <v>3</v>
      </c>
      <c r="Q3070" t="str">
        <f>TEXT(tbl_salesdata[[#This Row],[Order Date]],"dddd")</f>
        <v>Wednesday</v>
      </c>
      <c r="R3070" t="str">
        <f>IF(tbl_salesdata[[#This Row],[Weekdaynum]]&gt;5,"Yes","No")</f>
        <v>No</v>
      </c>
    </row>
    <row r="3071" spans="1:18" hidden="1" x14ac:dyDescent="0.35">
      <c r="A3071">
        <v>296534144</v>
      </c>
      <c r="B3071" s="3">
        <v>44475</v>
      </c>
      <c r="C3071" s="3">
        <v>44476</v>
      </c>
      <c r="D3071" t="s">
        <v>190</v>
      </c>
      <c r="E3071" t="s">
        <v>38</v>
      </c>
      <c r="F3071" t="s">
        <v>33</v>
      </c>
      <c r="G3071" t="s">
        <v>18</v>
      </c>
      <c r="H3071" t="s">
        <v>19</v>
      </c>
      <c r="I3071" s="9">
        <v>9898</v>
      </c>
      <c r="J3071" s="9">
        <v>109.28</v>
      </c>
      <c r="K3071" s="9">
        <v>35.840000000000003</v>
      </c>
      <c r="L3071" s="9">
        <f>tbl_salesdata[[#This Row],[Units Sold]]*tbl_salesdata[[#This Row],[Unit Cost]]</f>
        <v>354744.32000000001</v>
      </c>
      <c r="M3071" s="9">
        <f>tbl_salesdata[[#This Row],[Units Sold]]*tbl_salesdata[[#This Row],[Unit Price]]</f>
        <v>1081653.44</v>
      </c>
      <c r="N3071" s="9">
        <f>tbl_salesdata[[#This Row],[Total Sales]]-tbl_salesdata[[#This Row],[Total Cost]]</f>
        <v>726909.11999999988</v>
      </c>
      <c r="O3071">
        <f>tbl_salesdata[[#This Row],[Ship Date]]-tbl_salesdata[[#This Row],[Order Date]]</f>
        <v>1</v>
      </c>
      <c r="P3071">
        <f>WEEKDAY(tbl_salesdata[[#This Row],[Order Date]],2)</f>
        <v>3</v>
      </c>
      <c r="Q3071" t="str">
        <f>TEXT(tbl_salesdata[[#This Row],[Order Date]],"dddd")</f>
        <v>Wednesday</v>
      </c>
      <c r="R3071" t="str">
        <f>IF(tbl_salesdata[[#This Row],[Weekdaynum]]&gt;5,"Yes","No")</f>
        <v>No</v>
      </c>
    </row>
    <row r="3072" spans="1:18" x14ac:dyDescent="0.35">
      <c r="A3072">
        <v>962169587</v>
      </c>
      <c r="B3072" s="3">
        <v>43533</v>
      </c>
      <c r="C3072" s="3">
        <v>43554</v>
      </c>
      <c r="D3072" t="s">
        <v>119</v>
      </c>
      <c r="E3072" t="s">
        <v>24</v>
      </c>
      <c r="F3072" t="s">
        <v>30</v>
      </c>
      <c r="G3072" t="s">
        <v>18</v>
      </c>
      <c r="H3072" t="s">
        <v>15</v>
      </c>
      <c r="I3072" s="9">
        <v>6217</v>
      </c>
      <c r="J3072" s="9">
        <v>81.73</v>
      </c>
      <c r="K3072" s="9">
        <v>56.67</v>
      </c>
      <c r="L3072" s="9">
        <f>tbl_salesdata[[#This Row],[Units Sold]]*tbl_salesdata[[#This Row],[Unit Cost]]</f>
        <v>352317.39</v>
      </c>
      <c r="M3072" s="9">
        <f>tbl_salesdata[[#This Row],[Units Sold]]*tbl_salesdata[[#This Row],[Unit Price]]</f>
        <v>508115.41000000003</v>
      </c>
      <c r="N3072" s="9">
        <f>tbl_salesdata[[#This Row],[Total Sales]]-tbl_salesdata[[#This Row],[Total Cost]]</f>
        <v>155798.02000000002</v>
      </c>
      <c r="O3072">
        <f>tbl_salesdata[[#This Row],[Ship Date]]-tbl_salesdata[[#This Row],[Order Date]]</f>
        <v>21</v>
      </c>
      <c r="P3072">
        <f>WEEKDAY(tbl_salesdata[[#This Row],[Order Date]],2)</f>
        <v>6</v>
      </c>
      <c r="Q3072" t="str">
        <f>TEXT(tbl_salesdata[[#This Row],[Order Date]],"dddd")</f>
        <v>Saturday</v>
      </c>
      <c r="R3072" t="str">
        <f>IF(tbl_salesdata[[#This Row],[Weekdaynum]]&gt;5,"Yes","No")</f>
        <v>Yes</v>
      </c>
    </row>
    <row r="3073" spans="1:18" hidden="1" x14ac:dyDescent="0.35">
      <c r="A3073">
        <v>845631682</v>
      </c>
      <c r="B3073" s="3">
        <v>42540</v>
      </c>
      <c r="C3073" s="3">
        <v>42550</v>
      </c>
      <c r="D3073" t="s">
        <v>90</v>
      </c>
      <c r="E3073" t="s">
        <v>38</v>
      </c>
      <c r="F3073" t="s">
        <v>13</v>
      </c>
      <c r="G3073" t="s">
        <v>14</v>
      </c>
      <c r="H3073" t="s">
        <v>15</v>
      </c>
      <c r="I3073" s="9">
        <v>61</v>
      </c>
      <c r="J3073" s="9">
        <v>255.28</v>
      </c>
      <c r="K3073" s="9">
        <v>159.41999999999999</v>
      </c>
      <c r="L3073" s="9">
        <f>tbl_salesdata[[#This Row],[Units Sold]]*tbl_salesdata[[#This Row],[Unit Cost]]</f>
        <v>9724.619999999999</v>
      </c>
      <c r="M3073" s="9">
        <f>tbl_salesdata[[#This Row],[Units Sold]]*tbl_salesdata[[#This Row],[Unit Price]]</f>
        <v>15572.08</v>
      </c>
      <c r="N3073" s="9">
        <f>tbl_salesdata[[#This Row],[Total Sales]]-tbl_salesdata[[#This Row],[Total Cost]]</f>
        <v>5847.4600000000009</v>
      </c>
      <c r="O3073">
        <f>tbl_salesdata[[#This Row],[Ship Date]]-tbl_salesdata[[#This Row],[Order Date]]</f>
        <v>10</v>
      </c>
      <c r="P3073">
        <f>WEEKDAY(tbl_salesdata[[#This Row],[Order Date]],2)</f>
        <v>7</v>
      </c>
      <c r="Q3073" t="str">
        <f>TEXT(tbl_salesdata[[#This Row],[Order Date]],"dddd")</f>
        <v>Sunday</v>
      </c>
      <c r="R3073" t="str">
        <f>IF(tbl_salesdata[[#This Row],[Weekdaynum]]&gt;5,"Yes","No")</f>
        <v>Yes</v>
      </c>
    </row>
    <row r="3074" spans="1:18" hidden="1" x14ac:dyDescent="0.35">
      <c r="A3074">
        <v>592774903</v>
      </c>
      <c r="B3074" s="3">
        <v>43732</v>
      </c>
      <c r="C3074" s="3">
        <v>43745</v>
      </c>
      <c r="D3074" t="s">
        <v>81</v>
      </c>
      <c r="E3074" t="s">
        <v>32</v>
      </c>
      <c r="F3074" t="s">
        <v>76</v>
      </c>
      <c r="G3074" t="s">
        <v>18</v>
      </c>
      <c r="H3074" t="s">
        <v>15</v>
      </c>
      <c r="I3074" s="9">
        <v>4122</v>
      </c>
      <c r="J3074" s="9">
        <v>668.27</v>
      </c>
      <c r="K3074" s="9">
        <v>502.54</v>
      </c>
      <c r="L3074" s="9">
        <f>tbl_salesdata[[#This Row],[Units Sold]]*tbl_salesdata[[#This Row],[Unit Cost]]</f>
        <v>2071469.8800000001</v>
      </c>
      <c r="M3074" s="9">
        <f>tbl_salesdata[[#This Row],[Units Sold]]*tbl_salesdata[[#This Row],[Unit Price]]</f>
        <v>2754608.94</v>
      </c>
      <c r="N3074" s="9">
        <f>tbl_salesdata[[#This Row],[Total Sales]]-tbl_salesdata[[#This Row],[Total Cost]]</f>
        <v>683139.05999999982</v>
      </c>
      <c r="O3074">
        <f>tbl_salesdata[[#This Row],[Ship Date]]-tbl_salesdata[[#This Row],[Order Date]]</f>
        <v>13</v>
      </c>
      <c r="P3074">
        <f>WEEKDAY(tbl_salesdata[[#This Row],[Order Date]],2)</f>
        <v>2</v>
      </c>
      <c r="Q3074" t="str">
        <f>TEXT(tbl_salesdata[[#This Row],[Order Date]],"dddd")</f>
        <v>Tuesday</v>
      </c>
      <c r="R3074" t="str">
        <f>IF(tbl_salesdata[[#This Row],[Weekdaynum]]&gt;5,"Yes","No")</f>
        <v>No</v>
      </c>
    </row>
    <row r="3075" spans="1:18" hidden="1" x14ac:dyDescent="0.35">
      <c r="A3075">
        <v>485775363</v>
      </c>
      <c r="B3075" s="3">
        <v>42481</v>
      </c>
      <c r="C3075" s="3">
        <v>42486</v>
      </c>
      <c r="D3075" t="s">
        <v>72</v>
      </c>
      <c r="E3075" t="s">
        <v>24</v>
      </c>
      <c r="F3075" t="s">
        <v>30</v>
      </c>
      <c r="G3075" t="s">
        <v>18</v>
      </c>
      <c r="H3075" t="s">
        <v>26</v>
      </c>
      <c r="I3075" s="9">
        <v>580</v>
      </c>
      <c r="J3075" s="9">
        <v>81.73</v>
      </c>
      <c r="K3075" s="9">
        <v>56.67</v>
      </c>
      <c r="L3075" s="9">
        <f>tbl_salesdata[[#This Row],[Units Sold]]*tbl_salesdata[[#This Row],[Unit Cost]]</f>
        <v>32868.6</v>
      </c>
      <c r="M3075" s="9">
        <f>tbl_salesdata[[#This Row],[Units Sold]]*tbl_salesdata[[#This Row],[Unit Price]]</f>
        <v>47403.4</v>
      </c>
      <c r="N3075" s="9">
        <f>tbl_salesdata[[#This Row],[Total Sales]]-tbl_salesdata[[#This Row],[Total Cost]]</f>
        <v>14534.800000000003</v>
      </c>
      <c r="O3075">
        <f>tbl_salesdata[[#This Row],[Ship Date]]-tbl_salesdata[[#This Row],[Order Date]]</f>
        <v>5</v>
      </c>
      <c r="P3075">
        <f>WEEKDAY(tbl_salesdata[[#This Row],[Order Date]],2)</f>
        <v>4</v>
      </c>
      <c r="Q3075" t="str">
        <f>TEXT(tbl_salesdata[[#This Row],[Order Date]],"dddd")</f>
        <v>Thursday</v>
      </c>
      <c r="R3075" t="str">
        <f>IF(tbl_salesdata[[#This Row],[Weekdaynum]]&gt;5,"Yes","No")</f>
        <v>No</v>
      </c>
    </row>
    <row r="3076" spans="1:18" hidden="1" x14ac:dyDescent="0.35">
      <c r="A3076">
        <v>760619390</v>
      </c>
      <c r="B3076" s="3">
        <v>43892</v>
      </c>
      <c r="C3076" s="3">
        <v>43901</v>
      </c>
      <c r="D3076" t="s">
        <v>35</v>
      </c>
      <c r="E3076" t="s">
        <v>21</v>
      </c>
      <c r="F3076" t="s">
        <v>68</v>
      </c>
      <c r="G3076" t="s">
        <v>14</v>
      </c>
      <c r="H3076" t="s">
        <v>19</v>
      </c>
      <c r="I3076" s="9">
        <v>3035</v>
      </c>
      <c r="J3076" s="9">
        <v>154.06</v>
      </c>
      <c r="K3076" s="9">
        <v>90.93</v>
      </c>
      <c r="L3076" s="9">
        <f>tbl_salesdata[[#This Row],[Units Sold]]*tbl_salesdata[[#This Row],[Unit Cost]]</f>
        <v>275972.55000000005</v>
      </c>
      <c r="M3076" s="9">
        <f>tbl_salesdata[[#This Row],[Units Sold]]*tbl_salesdata[[#This Row],[Unit Price]]</f>
        <v>467572.10000000003</v>
      </c>
      <c r="N3076" s="9">
        <f>tbl_salesdata[[#This Row],[Total Sales]]-tbl_salesdata[[#This Row],[Total Cost]]</f>
        <v>191599.55</v>
      </c>
      <c r="O3076">
        <f>tbl_salesdata[[#This Row],[Ship Date]]-tbl_salesdata[[#This Row],[Order Date]]</f>
        <v>9</v>
      </c>
      <c r="P3076">
        <f>WEEKDAY(tbl_salesdata[[#This Row],[Order Date]],2)</f>
        <v>1</v>
      </c>
      <c r="Q3076" t="str">
        <f>TEXT(tbl_salesdata[[#This Row],[Order Date]],"dddd")</f>
        <v>Monday</v>
      </c>
      <c r="R3076" t="str">
        <f>IF(tbl_salesdata[[#This Row],[Weekdaynum]]&gt;5,"Yes","No")</f>
        <v>No</v>
      </c>
    </row>
    <row r="3077" spans="1:18" hidden="1" x14ac:dyDescent="0.35">
      <c r="A3077">
        <v>823605811</v>
      </c>
      <c r="B3077" s="3">
        <v>42687</v>
      </c>
      <c r="C3077" s="3">
        <v>42696</v>
      </c>
      <c r="D3077" t="s">
        <v>43</v>
      </c>
      <c r="E3077" t="s">
        <v>24</v>
      </c>
      <c r="F3077" t="s">
        <v>76</v>
      </c>
      <c r="G3077" t="s">
        <v>18</v>
      </c>
      <c r="H3077" t="s">
        <v>15</v>
      </c>
      <c r="I3077" s="9">
        <v>2117</v>
      </c>
      <c r="J3077" s="9">
        <v>668.27</v>
      </c>
      <c r="K3077" s="9">
        <v>502.54</v>
      </c>
      <c r="L3077" s="9">
        <f>tbl_salesdata[[#This Row],[Units Sold]]*tbl_salesdata[[#This Row],[Unit Cost]]</f>
        <v>1063877.18</v>
      </c>
      <c r="M3077" s="9">
        <f>tbl_salesdata[[#This Row],[Units Sold]]*tbl_salesdata[[#This Row],[Unit Price]]</f>
        <v>1414727.5899999999</v>
      </c>
      <c r="N3077" s="9">
        <f>tbl_salesdata[[#This Row],[Total Sales]]-tbl_salesdata[[#This Row],[Total Cost]]</f>
        <v>350850.40999999992</v>
      </c>
      <c r="O3077">
        <f>tbl_salesdata[[#This Row],[Ship Date]]-tbl_salesdata[[#This Row],[Order Date]]</f>
        <v>9</v>
      </c>
      <c r="P3077">
        <f>WEEKDAY(tbl_salesdata[[#This Row],[Order Date]],2)</f>
        <v>7</v>
      </c>
      <c r="Q3077" t="str">
        <f>TEXT(tbl_salesdata[[#This Row],[Order Date]],"dddd")</f>
        <v>Sunday</v>
      </c>
      <c r="R3077" t="str">
        <f>IF(tbl_salesdata[[#This Row],[Weekdaynum]]&gt;5,"Yes","No")</f>
        <v>Yes</v>
      </c>
    </row>
    <row r="3078" spans="1:18" hidden="1" x14ac:dyDescent="0.35">
      <c r="A3078">
        <v>601345956</v>
      </c>
      <c r="B3078" s="3">
        <v>42636</v>
      </c>
      <c r="C3078" s="3">
        <v>42640</v>
      </c>
      <c r="D3078" t="s">
        <v>219</v>
      </c>
      <c r="E3078" t="s">
        <v>38</v>
      </c>
      <c r="F3078" t="s">
        <v>13</v>
      </c>
      <c r="G3078" t="s">
        <v>18</v>
      </c>
      <c r="H3078" t="s">
        <v>34</v>
      </c>
      <c r="I3078" s="9">
        <v>486</v>
      </c>
      <c r="J3078" s="9">
        <v>255.28</v>
      </c>
      <c r="K3078" s="9">
        <v>159.41999999999999</v>
      </c>
      <c r="L3078" s="9">
        <f>tbl_salesdata[[#This Row],[Units Sold]]*tbl_salesdata[[#This Row],[Unit Cost]]</f>
        <v>77478.12</v>
      </c>
      <c r="M3078" s="9">
        <f>tbl_salesdata[[#This Row],[Units Sold]]*tbl_salesdata[[#This Row],[Unit Price]]</f>
        <v>124066.08</v>
      </c>
      <c r="N3078" s="9">
        <f>tbl_salesdata[[#This Row],[Total Sales]]-tbl_salesdata[[#This Row],[Total Cost]]</f>
        <v>46587.960000000006</v>
      </c>
      <c r="O3078">
        <f>tbl_salesdata[[#This Row],[Ship Date]]-tbl_salesdata[[#This Row],[Order Date]]</f>
        <v>4</v>
      </c>
      <c r="P3078">
        <f>WEEKDAY(tbl_salesdata[[#This Row],[Order Date]],2)</f>
        <v>5</v>
      </c>
      <c r="Q3078" t="str">
        <f>TEXT(tbl_salesdata[[#This Row],[Order Date]],"dddd")</f>
        <v>Friday</v>
      </c>
      <c r="R3078" t="str">
        <f>IF(tbl_salesdata[[#This Row],[Weekdaynum]]&gt;5,"Yes","No")</f>
        <v>No</v>
      </c>
    </row>
    <row r="3079" spans="1:18" hidden="1" x14ac:dyDescent="0.35">
      <c r="A3079">
        <v>990763652</v>
      </c>
      <c r="B3079" s="3">
        <v>44742</v>
      </c>
      <c r="C3079" s="3">
        <v>44751</v>
      </c>
      <c r="D3079" t="s">
        <v>106</v>
      </c>
      <c r="E3079" t="s">
        <v>38</v>
      </c>
      <c r="F3079" t="s">
        <v>22</v>
      </c>
      <c r="G3079" t="s">
        <v>18</v>
      </c>
      <c r="H3079" t="s">
        <v>26</v>
      </c>
      <c r="I3079" s="9">
        <v>7836</v>
      </c>
      <c r="J3079" s="9">
        <v>47.45</v>
      </c>
      <c r="K3079" s="9">
        <v>31.79</v>
      </c>
      <c r="L3079" s="9">
        <f>tbl_salesdata[[#This Row],[Units Sold]]*tbl_salesdata[[#This Row],[Unit Cost]]</f>
        <v>249106.44</v>
      </c>
      <c r="M3079" s="9">
        <f>tbl_salesdata[[#This Row],[Units Sold]]*tbl_salesdata[[#This Row],[Unit Price]]</f>
        <v>371818.2</v>
      </c>
      <c r="N3079" s="9">
        <f>tbl_salesdata[[#This Row],[Total Sales]]-tbl_salesdata[[#This Row],[Total Cost]]</f>
        <v>122711.76000000001</v>
      </c>
      <c r="O3079">
        <f>tbl_salesdata[[#This Row],[Ship Date]]-tbl_salesdata[[#This Row],[Order Date]]</f>
        <v>9</v>
      </c>
      <c r="P3079">
        <f>WEEKDAY(tbl_salesdata[[#This Row],[Order Date]],2)</f>
        <v>4</v>
      </c>
      <c r="Q3079" t="str">
        <f>TEXT(tbl_salesdata[[#This Row],[Order Date]],"dddd")</f>
        <v>Thursday</v>
      </c>
      <c r="R3079" t="str">
        <f>IF(tbl_salesdata[[#This Row],[Weekdaynum]]&gt;5,"Yes","No")</f>
        <v>No</v>
      </c>
    </row>
    <row r="3080" spans="1:18" hidden="1" x14ac:dyDescent="0.35">
      <c r="A3080">
        <v>709095227</v>
      </c>
      <c r="B3080" s="3">
        <v>43511</v>
      </c>
      <c r="C3080" s="3">
        <v>43528</v>
      </c>
      <c r="D3080" t="s">
        <v>78</v>
      </c>
      <c r="E3080" t="s">
        <v>24</v>
      </c>
      <c r="F3080" t="s">
        <v>33</v>
      </c>
      <c r="G3080" t="s">
        <v>14</v>
      </c>
      <c r="H3080" t="s">
        <v>15</v>
      </c>
      <c r="I3080" s="9">
        <v>5890</v>
      </c>
      <c r="J3080" s="9">
        <v>109.28</v>
      </c>
      <c r="K3080" s="9">
        <v>35.840000000000003</v>
      </c>
      <c r="L3080" s="9">
        <f>tbl_salesdata[[#This Row],[Units Sold]]*tbl_salesdata[[#This Row],[Unit Cost]]</f>
        <v>211097.60000000001</v>
      </c>
      <c r="M3080" s="9">
        <f>tbl_salesdata[[#This Row],[Units Sold]]*tbl_salesdata[[#This Row],[Unit Price]]</f>
        <v>643659.19999999995</v>
      </c>
      <c r="N3080" s="9">
        <f>tbl_salesdata[[#This Row],[Total Sales]]-tbl_salesdata[[#This Row],[Total Cost]]</f>
        <v>432561.6</v>
      </c>
      <c r="O3080">
        <f>tbl_salesdata[[#This Row],[Ship Date]]-tbl_salesdata[[#This Row],[Order Date]]</f>
        <v>17</v>
      </c>
      <c r="P3080">
        <f>WEEKDAY(tbl_salesdata[[#This Row],[Order Date]],2)</f>
        <v>5</v>
      </c>
      <c r="Q3080" t="str">
        <f>TEXT(tbl_salesdata[[#This Row],[Order Date]],"dddd")</f>
        <v>Friday</v>
      </c>
      <c r="R3080" t="str">
        <f>IF(tbl_salesdata[[#This Row],[Weekdaynum]]&gt;5,"Yes","No")</f>
        <v>No</v>
      </c>
    </row>
    <row r="3081" spans="1:18" hidden="1" x14ac:dyDescent="0.35">
      <c r="A3081">
        <v>343889510</v>
      </c>
      <c r="B3081" s="3">
        <v>43150</v>
      </c>
      <c r="C3081" s="3">
        <v>43171</v>
      </c>
      <c r="D3081" t="s">
        <v>100</v>
      </c>
      <c r="E3081" t="s">
        <v>21</v>
      </c>
      <c r="F3081" t="s">
        <v>22</v>
      </c>
      <c r="G3081" t="s">
        <v>14</v>
      </c>
      <c r="H3081" t="s">
        <v>15</v>
      </c>
      <c r="I3081" s="9">
        <v>3403</v>
      </c>
      <c r="J3081" s="9">
        <v>47.45</v>
      </c>
      <c r="K3081" s="9">
        <v>31.79</v>
      </c>
      <c r="L3081" s="9">
        <f>tbl_salesdata[[#This Row],[Units Sold]]*tbl_salesdata[[#This Row],[Unit Cost]]</f>
        <v>108181.37</v>
      </c>
      <c r="M3081" s="9">
        <f>tbl_salesdata[[#This Row],[Units Sold]]*tbl_salesdata[[#This Row],[Unit Price]]</f>
        <v>161472.35</v>
      </c>
      <c r="N3081" s="9">
        <f>tbl_salesdata[[#This Row],[Total Sales]]-tbl_salesdata[[#This Row],[Total Cost]]</f>
        <v>53290.98000000001</v>
      </c>
      <c r="O3081">
        <f>tbl_salesdata[[#This Row],[Ship Date]]-tbl_salesdata[[#This Row],[Order Date]]</f>
        <v>21</v>
      </c>
      <c r="P3081">
        <f>WEEKDAY(tbl_salesdata[[#This Row],[Order Date]],2)</f>
        <v>1</v>
      </c>
      <c r="Q3081" t="str">
        <f>TEXT(tbl_salesdata[[#This Row],[Order Date]],"dddd")</f>
        <v>Monday</v>
      </c>
      <c r="R3081" t="str">
        <f>IF(tbl_salesdata[[#This Row],[Weekdaynum]]&gt;5,"Yes","No")</f>
        <v>No</v>
      </c>
    </row>
    <row r="3082" spans="1:18" hidden="1" x14ac:dyDescent="0.35">
      <c r="A3082">
        <v>103007829</v>
      </c>
      <c r="B3082" s="3">
        <v>44446</v>
      </c>
      <c r="C3082" s="3">
        <v>44465</v>
      </c>
      <c r="D3082" t="s">
        <v>127</v>
      </c>
      <c r="E3082" t="s">
        <v>38</v>
      </c>
      <c r="F3082" t="s">
        <v>47</v>
      </c>
      <c r="G3082" t="s">
        <v>18</v>
      </c>
      <c r="H3082" t="s">
        <v>15</v>
      </c>
      <c r="I3082" s="9">
        <v>1160</v>
      </c>
      <c r="J3082" s="9">
        <v>421.89</v>
      </c>
      <c r="K3082" s="9">
        <v>364.69</v>
      </c>
      <c r="L3082" s="9">
        <f>tbl_salesdata[[#This Row],[Units Sold]]*tbl_salesdata[[#This Row],[Unit Cost]]</f>
        <v>423040.4</v>
      </c>
      <c r="M3082" s="9">
        <f>tbl_salesdata[[#This Row],[Units Sold]]*tbl_salesdata[[#This Row],[Unit Price]]</f>
        <v>489392.39999999997</v>
      </c>
      <c r="N3082" s="9">
        <f>tbl_salesdata[[#This Row],[Total Sales]]-tbl_salesdata[[#This Row],[Total Cost]]</f>
        <v>66351.999999999942</v>
      </c>
      <c r="O3082">
        <f>tbl_salesdata[[#This Row],[Ship Date]]-tbl_salesdata[[#This Row],[Order Date]]</f>
        <v>19</v>
      </c>
      <c r="P3082">
        <f>WEEKDAY(tbl_salesdata[[#This Row],[Order Date]],2)</f>
        <v>2</v>
      </c>
      <c r="Q3082" t="str">
        <f>TEXT(tbl_salesdata[[#This Row],[Order Date]],"dddd")</f>
        <v>Tuesday</v>
      </c>
      <c r="R3082" t="str">
        <f>IF(tbl_salesdata[[#This Row],[Weekdaynum]]&gt;5,"Yes","No")</f>
        <v>No</v>
      </c>
    </row>
    <row r="3083" spans="1:18" hidden="1" x14ac:dyDescent="0.35">
      <c r="A3083">
        <v>264624011</v>
      </c>
      <c r="B3083" s="3">
        <v>42495</v>
      </c>
      <c r="C3083" s="3">
        <v>42504</v>
      </c>
      <c r="D3083" t="s">
        <v>11</v>
      </c>
      <c r="E3083" t="s">
        <v>12</v>
      </c>
      <c r="F3083" t="s">
        <v>17</v>
      </c>
      <c r="G3083" t="s">
        <v>18</v>
      </c>
      <c r="H3083" t="s">
        <v>34</v>
      </c>
      <c r="I3083" s="9">
        <v>6980</v>
      </c>
      <c r="J3083" s="9">
        <v>152.58000000000001</v>
      </c>
      <c r="K3083" s="9">
        <v>97.44</v>
      </c>
      <c r="L3083" s="9">
        <f>tbl_salesdata[[#This Row],[Units Sold]]*tbl_salesdata[[#This Row],[Unit Cost]]</f>
        <v>680131.2</v>
      </c>
      <c r="M3083" s="9">
        <f>tbl_salesdata[[#This Row],[Units Sold]]*tbl_salesdata[[#This Row],[Unit Price]]</f>
        <v>1065008.4000000001</v>
      </c>
      <c r="N3083" s="9">
        <f>tbl_salesdata[[#This Row],[Total Sales]]-tbl_salesdata[[#This Row],[Total Cost]]</f>
        <v>384877.20000000019</v>
      </c>
      <c r="O3083">
        <f>tbl_salesdata[[#This Row],[Ship Date]]-tbl_salesdata[[#This Row],[Order Date]]</f>
        <v>9</v>
      </c>
      <c r="P3083">
        <f>WEEKDAY(tbl_salesdata[[#This Row],[Order Date]],2)</f>
        <v>4</v>
      </c>
      <c r="Q3083" t="str">
        <f>TEXT(tbl_salesdata[[#This Row],[Order Date]],"dddd")</f>
        <v>Thursday</v>
      </c>
      <c r="R3083" t="str">
        <f>IF(tbl_salesdata[[#This Row],[Weekdaynum]]&gt;5,"Yes","No")</f>
        <v>No</v>
      </c>
    </row>
    <row r="3084" spans="1:18" hidden="1" x14ac:dyDescent="0.35">
      <c r="A3084">
        <v>727224385</v>
      </c>
      <c r="B3084" s="3">
        <v>42751</v>
      </c>
      <c r="C3084" s="3">
        <v>42764</v>
      </c>
      <c r="D3084" t="s">
        <v>61</v>
      </c>
      <c r="E3084" t="s">
        <v>12</v>
      </c>
      <c r="F3084" t="s">
        <v>22</v>
      </c>
      <c r="G3084" t="s">
        <v>14</v>
      </c>
      <c r="H3084" t="s">
        <v>19</v>
      </c>
      <c r="I3084" s="9">
        <v>711</v>
      </c>
      <c r="J3084" s="9">
        <v>47.45</v>
      </c>
      <c r="K3084" s="9">
        <v>31.79</v>
      </c>
      <c r="L3084" s="9">
        <f>tbl_salesdata[[#This Row],[Units Sold]]*tbl_salesdata[[#This Row],[Unit Cost]]</f>
        <v>22602.69</v>
      </c>
      <c r="M3084" s="9">
        <f>tbl_salesdata[[#This Row],[Units Sold]]*tbl_salesdata[[#This Row],[Unit Price]]</f>
        <v>33736.950000000004</v>
      </c>
      <c r="N3084" s="9">
        <f>tbl_salesdata[[#This Row],[Total Sales]]-tbl_salesdata[[#This Row],[Total Cost]]</f>
        <v>11134.260000000006</v>
      </c>
      <c r="O3084">
        <f>tbl_salesdata[[#This Row],[Ship Date]]-tbl_salesdata[[#This Row],[Order Date]]</f>
        <v>13</v>
      </c>
      <c r="P3084">
        <f>WEEKDAY(tbl_salesdata[[#This Row],[Order Date]],2)</f>
        <v>1</v>
      </c>
      <c r="Q3084" t="str">
        <f>TEXT(tbl_salesdata[[#This Row],[Order Date]],"dddd")</f>
        <v>Monday</v>
      </c>
      <c r="R3084" t="str">
        <f>IF(tbl_salesdata[[#This Row],[Weekdaynum]]&gt;5,"Yes","No")</f>
        <v>No</v>
      </c>
    </row>
    <row r="3085" spans="1:18" hidden="1" x14ac:dyDescent="0.35">
      <c r="A3085">
        <v>559607779</v>
      </c>
      <c r="B3085" s="3">
        <v>42053</v>
      </c>
      <c r="C3085" s="3">
        <v>42070</v>
      </c>
      <c r="D3085" t="s">
        <v>171</v>
      </c>
      <c r="E3085" t="s">
        <v>12</v>
      </c>
      <c r="F3085" t="s">
        <v>17</v>
      </c>
      <c r="G3085" t="s">
        <v>18</v>
      </c>
      <c r="H3085" t="s">
        <v>34</v>
      </c>
      <c r="I3085" s="9">
        <v>9233</v>
      </c>
      <c r="J3085" s="9">
        <v>152.58000000000001</v>
      </c>
      <c r="K3085" s="9">
        <v>97.44</v>
      </c>
      <c r="L3085" s="9">
        <f>tbl_salesdata[[#This Row],[Units Sold]]*tbl_salesdata[[#This Row],[Unit Cost]]</f>
        <v>899663.52</v>
      </c>
      <c r="M3085" s="9">
        <f>tbl_salesdata[[#This Row],[Units Sold]]*tbl_salesdata[[#This Row],[Unit Price]]</f>
        <v>1408771.1400000001</v>
      </c>
      <c r="N3085" s="9">
        <f>tbl_salesdata[[#This Row],[Total Sales]]-tbl_salesdata[[#This Row],[Total Cost]]</f>
        <v>509107.62000000011</v>
      </c>
      <c r="O3085">
        <f>tbl_salesdata[[#This Row],[Ship Date]]-tbl_salesdata[[#This Row],[Order Date]]</f>
        <v>17</v>
      </c>
      <c r="P3085">
        <f>WEEKDAY(tbl_salesdata[[#This Row],[Order Date]],2)</f>
        <v>3</v>
      </c>
      <c r="Q3085" t="str">
        <f>TEXT(tbl_salesdata[[#This Row],[Order Date]],"dddd")</f>
        <v>Wednesday</v>
      </c>
      <c r="R3085" t="str">
        <f>IF(tbl_salesdata[[#This Row],[Weekdaynum]]&gt;5,"Yes","No")</f>
        <v>No</v>
      </c>
    </row>
    <row r="3086" spans="1:18" hidden="1" x14ac:dyDescent="0.35">
      <c r="A3086">
        <v>250885522</v>
      </c>
      <c r="B3086" s="3">
        <v>43475</v>
      </c>
      <c r="C3086" s="3">
        <v>43484</v>
      </c>
      <c r="D3086" t="s">
        <v>177</v>
      </c>
      <c r="E3086" t="s">
        <v>24</v>
      </c>
      <c r="F3086" t="s">
        <v>40</v>
      </c>
      <c r="G3086" t="s">
        <v>14</v>
      </c>
      <c r="H3086" t="s">
        <v>26</v>
      </c>
      <c r="I3086" s="9">
        <v>1456</v>
      </c>
      <c r="J3086" s="9">
        <v>651.21</v>
      </c>
      <c r="K3086" s="9">
        <v>524.96</v>
      </c>
      <c r="L3086" s="9">
        <f>tbl_salesdata[[#This Row],[Units Sold]]*tbl_salesdata[[#This Row],[Unit Cost]]</f>
        <v>764341.76000000001</v>
      </c>
      <c r="M3086" s="9">
        <f>tbl_salesdata[[#This Row],[Units Sold]]*tbl_salesdata[[#This Row],[Unit Price]]</f>
        <v>948161.76</v>
      </c>
      <c r="N3086" s="9">
        <f>tbl_salesdata[[#This Row],[Total Sales]]-tbl_salesdata[[#This Row],[Total Cost]]</f>
        <v>183820</v>
      </c>
      <c r="O3086">
        <f>tbl_salesdata[[#This Row],[Ship Date]]-tbl_salesdata[[#This Row],[Order Date]]</f>
        <v>9</v>
      </c>
      <c r="P3086">
        <f>WEEKDAY(tbl_salesdata[[#This Row],[Order Date]],2)</f>
        <v>4</v>
      </c>
      <c r="Q3086" t="str">
        <f>TEXT(tbl_salesdata[[#This Row],[Order Date]],"dddd")</f>
        <v>Thursday</v>
      </c>
      <c r="R3086" t="str">
        <f>IF(tbl_salesdata[[#This Row],[Weekdaynum]]&gt;5,"Yes","No")</f>
        <v>No</v>
      </c>
    </row>
    <row r="3087" spans="1:18" hidden="1" x14ac:dyDescent="0.35">
      <c r="A3087">
        <v>360481441</v>
      </c>
      <c r="B3087" s="3">
        <v>44714</v>
      </c>
      <c r="C3087" s="3">
        <v>44733</v>
      </c>
      <c r="D3087" t="s">
        <v>16</v>
      </c>
      <c r="E3087" t="s">
        <v>12</v>
      </c>
      <c r="F3087" t="s">
        <v>76</v>
      </c>
      <c r="G3087" t="s">
        <v>18</v>
      </c>
      <c r="H3087" t="s">
        <v>19</v>
      </c>
      <c r="I3087" s="9">
        <v>3324</v>
      </c>
      <c r="J3087" s="9">
        <v>668.27</v>
      </c>
      <c r="K3087" s="9">
        <v>502.54</v>
      </c>
      <c r="L3087" s="9">
        <f>tbl_salesdata[[#This Row],[Units Sold]]*tbl_salesdata[[#This Row],[Unit Cost]]</f>
        <v>1670442.96</v>
      </c>
      <c r="M3087" s="9">
        <f>tbl_salesdata[[#This Row],[Units Sold]]*tbl_salesdata[[#This Row],[Unit Price]]</f>
        <v>2221329.48</v>
      </c>
      <c r="N3087" s="9">
        <f>tbl_salesdata[[#This Row],[Total Sales]]-tbl_salesdata[[#This Row],[Total Cost]]</f>
        <v>550886.52</v>
      </c>
      <c r="O3087">
        <f>tbl_salesdata[[#This Row],[Ship Date]]-tbl_salesdata[[#This Row],[Order Date]]</f>
        <v>19</v>
      </c>
      <c r="P3087">
        <f>WEEKDAY(tbl_salesdata[[#This Row],[Order Date]],2)</f>
        <v>4</v>
      </c>
      <c r="Q3087" t="str">
        <f>TEXT(tbl_salesdata[[#This Row],[Order Date]],"dddd")</f>
        <v>Thursday</v>
      </c>
      <c r="R3087" t="str">
        <f>IF(tbl_salesdata[[#This Row],[Weekdaynum]]&gt;5,"Yes","No")</f>
        <v>No</v>
      </c>
    </row>
    <row r="3088" spans="1:18" x14ac:dyDescent="0.35">
      <c r="A3088">
        <v>557192933</v>
      </c>
      <c r="B3088" s="3">
        <v>44380</v>
      </c>
      <c r="C3088" s="3">
        <v>44401</v>
      </c>
      <c r="D3088" t="s">
        <v>41</v>
      </c>
      <c r="E3088" t="s">
        <v>29</v>
      </c>
      <c r="F3088" t="s">
        <v>33</v>
      </c>
      <c r="G3088" t="s">
        <v>14</v>
      </c>
      <c r="H3088" t="s">
        <v>34</v>
      </c>
      <c r="I3088" s="9">
        <v>4626</v>
      </c>
      <c r="J3088" s="9">
        <v>109.28</v>
      </c>
      <c r="K3088" s="9">
        <v>35.840000000000003</v>
      </c>
      <c r="L3088" s="9">
        <f>tbl_salesdata[[#This Row],[Units Sold]]*tbl_salesdata[[#This Row],[Unit Cost]]</f>
        <v>165795.84000000003</v>
      </c>
      <c r="M3088" s="9">
        <f>tbl_salesdata[[#This Row],[Units Sold]]*tbl_salesdata[[#This Row],[Unit Price]]</f>
        <v>505529.28</v>
      </c>
      <c r="N3088" s="9">
        <f>tbl_salesdata[[#This Row],[Total Sales]]-tbl_salesdata[[#This Row],[Total Cost]]</f>
        <v>339733.44</v>
      </c>
      <c r="O3088">
        <f>tbl_salesdata[[#This Row],[Ship Date]]-tbl_salesdata[[#This Row],[Order Date]]</f>
        <v>21</v>
      </c>
      <c r="P3088">
        <f>WEEKDAY(tbl_salesdata[[#This Row],[Order Date]],2)</f>
        <v>6</v>
      </c>
      <c r="Q3088" t="str">
        <f>TEXT(tbl_salesdata[[#This Row],[Order Date]],"dddd")</f>
        <v>Saturday</v>
      </c>
      <c r="R3088" t="str">
        <f>IF(tbl_salesdata[[#This Row],[Weekdaynum]]&gt;5,"Yes","No")</f>
        <v>Yes</v>
      </c>
    </row>
    <row r="3089" spans="1:18" hidden="1" x14ac:dyDescent="0.35">
      <c r="A3089">
        <v>823885619</v>
      </c>
      <c r="B3089" s="3">
        <v>44407</v>
      </c>
      <c r="C3089" s="3">
        <v>44425</v>
      </c>
      <c r="D3089" t="s">
        <v>211</v>
      </c>
      <c r="E3089" t="s">
        <v>38</v>
      </c>
      <c r="F3089" t="s">
        <v>33</v>
      </c>
      <c r="G3089" t="s">
        <v>18</v>
      </c>
      <c r="H3089" t="s">
        <v>19</v>
      </c>
      <c r="I3089" s="9">
        <v>4918</v>
      </c>
      <c r="J3089" s="9">
        <v>109.28</v>
      </c>
      <c r="K3089" s="9">
        <v>35.840000000000003</v>
      </c>
      <c r="L3089" s="9">
        <f>tbl_salesdata[[#This Row],[Units Sold]]*tbl_salesdata[[#This Row],[Unit Cost]]</f>
        <v>176261.12000000002</v>
      </c>
      <c r="M3089" s="9">
        <f>tbl_salesdata[[#This Row],[Units Sold]]*tbl_salesdata[[#This Row],[Unit Price]]</f>
        <v>537439.04</v>
      </c>
      <c r="N3089" s="9">
        <f>tbl_salesdata[[#This Row],[Total Sales]]-tbl_salesdata[[#This Row],[Total Cost]]</f>
        <v>361177.92000000004</v>
      </c>
      <c r="O3089">
        <f>tbl_salesdata[[#This Row],[Ship Date]]-tbl_salesdata[[#This Row],[Order Date]]</f>
        <v>18</v>
      </c>
      <c r="P3089">
        <f>WEEKDAY(tbl_salesdata[[#This Row],[Order Date]],2)</f>
        <v>5</v>
      </c>
      <c r="Q3089" t="str">
        <f>TEXT(tbl_salesdata[[#This Row],[Order Date]],"dddd")</f>
        <v>Friday</v>
      </c>
      <c r="R3089" t="str">
        <f>IF(tbl_salesdata[[#This Row],[Weekdaynum]]&gt;5,"Yes","No")</f>
        <v>No</v>
      </c>
    </row>
    <row r="3090" spans="1:18" hidden="1" x14ac:dyDescent="0.35">
      <c r="A3090">
        <v>398104035</v>
      </c>
      <c r="B3090" s="3">
        <v>44007</v>
      </c>
      <c r="C3090" s="3">
        <v>44023</v>
      </c>
      <c r="D3090" t="s">
        <v>117</v>
      </c>
      <c r="E3090" t="s">
        <v>21</v>
      </c>
      <c r="F3090" t="s">
        <v>13</v>
      </c>
      <c r="G3090" t="s">
        <v>18</v>
      </c>
      <c r="H3090" t="s">
        <v>26</v>
      </c>
      <c r="I3090" s="9">
        <v>6686</v>
      </c>
      <c r="J3090" s="9">
        <v>255.28</v>
      </c>
      <c r="K3090" s="9">
        <v>159.41999999999999</v>
      </c>
      <c r="L3090" s="9">
        <f>tbl_salesdata[[#This Row],[Units Sold]]*tbl_salesdata[[#This Row],[Unit Cost]]</f>
        <v>1065882.1199999999</v>
      </c>
      <c r="M3090" s="9">
        <f>tbl_salesdata[[#This Row],[Units Sold]]*tbl_salesdata[[#This Row],[Unit Price]]</f>
        <v>1706802.08</v>
      </c>
      <c r="N3090" s="9">
        <f>tbl_salesdata[[#This Row],[Total Sales]]-tbl_salesdata[[#This Row],[Total Cost]]</f>
        <v>640919.9600000002</v>
      </c>
      <c r="O3090">
        <f>tbl_salesdata[[#This Row],[Ship Date]]-tbl_salesdata[[#This Row],[Order Date]]</f>
        <v>16</v>
      </c>
      <c r="P3090">
        <f>WEEKDAY(tbl_salesdata[[#This Row],[Order Date]],2)</f>
        <v>4</v>
      </c>
      <c r="Q3090" t="str">
        <f>TEXT(tbl_salesdata[[#This Row],[Order Date]],"dddd")</f>
        <v>Thursday</v>
      </c>
      <c r="R3090" t="str">
        <f>IF(tbl_salesdata[[#This Row],[Weekdaynum]]&gt;5,"Yes","No")</f>
        <v>No</v>
      </c>
    </row>
    <row r="3091" spans="1:18" hidden="1" x14ac:dyDescent="0.35">
      <c r="A3091">
        <v>631460940</v>
      </c>
      <c r="B3091" s="3">
        <v>43368</v>
      </c>
      <c r="C3091" s="3">
        <v>43380</v>
      </c>
      <c r="D3091" t="s">
        <v>116</v>
      </c>
      <c r="E3091" t="s">
        <v>21</v>
      </c>
      <c r="F3091" t="s">
        <v>47</v>
      </c>
      <c r="G3091" t="s">
        <v>18</v>
      </c>
      <c r="H3091" t="s">
        <v>15</v>
      </c>
      <c r="I3091" s="9">
        <v>2180</v>
      </c>
      <c r="J3091" s="9">
        <v>421.89</v>
      </c>
      <c r="K3091" s="9">
        <v>364.69</v>
      </c>
      <c r="L3091" s="9">
        <f>tbl_salesdata[[#This Row],[Units Sold]]*tbl_salesdata[[#This Row],[Unit Cost]]</f>
        <v>795024.2</v>
      </c>
      <c r="M3091" s="9">
        <f>tbl_salesdata[[#This Row],[Units Sold]]*tbl_salesdata[[#This Row],[Unit Price]]</f>
        <v>919720.2</v>
      </c>
      <c r="N3091" s="9">
        <f>tbl_salesdata[[#This Row],[Total Sales]]-tbl_salesdata[[#This Row],[Total Cost]]</f>
        <v>124696</v>
      </c>
      <c r="O3091">
        <f>tbl_salesdata[[#This Row],[Ship Date]]-tbl_salesdata[[#This Row],[Order Date]]</f>
        <v>12</v>
      </c>
      <c r="P3091">
        <f>WEEKDAY(tbl_salesdata[[#This Row],[Order Date]],2)</f>
        <v>2</v>
      </c>
      <c r="Q3091" t="str">
        <f>TEXT(tbl_salesdata[[#This Row],[Order Date]],"dddd")</f>
        <v>Tuesday</v>
      </c>
      <c r="R3091" t="str">
        <f>IF(tbl_salesdata[[#This Row],[Weekdaynum]]&gt;5,"Yes","No")</f>
        <v>No</v>
      </c>
    </row>
    <row r="3092" spans="1:18" x14ac:dyDescent="0.35">
      <c r="A3092">
        <v>130289971</v>
      </c>
      <c r="B3092" s="3">
        <v>42049</v>
      </c>
      <c r="C3092" s="3">
        <v>42061</v>
      </c>
      <c r="D3092" t="s">
        <v>132</v>
      </c>
      <c r="E3092" t="s">
        <v>38</v>
      </c>
      <c r="F3092" t="s">
        <v>33</v>
      </c>
      <c r="G3092" t="s">
        <v>14</v>
      </c>
      <c r="H3092" t="s">
        <v>15</v>
      </c>
      <c r="I3092" s="9">
        <v>4553</v>
      </c>
      <c r="J3092" s="9">
        <v>109.28</v>
      </c>
      <c r="K3092" s="9">
        <v>35.840000000000003</v>
      </c>
      <c r="L3092" s="9">
        <f>tbl_salesdata[[#This Row],[Units Sold]]*tbl_salesdata[[#This Row],[Unit Cost]]</f>
        <v>163179.52000000002</v>
      </c>
      <c r="M3092" s="9">
        <f>tbl_salesdata[[#This Row],[Units Sold]]*tbl_salesdata[[#This Row],[Unit Price]]</f>
        <v>497551.84</v>
      </c>
      <c r="N3092" s="9">
        <f>tbl_salesdata[[#This Row],[Total Sales]]-tbl_salesdata[[#This Row],[Total Cost]]</f>
        <v>334372.32</v>
      </c>
      <c r="O3092">
        <f>tbl_salesdata[[#This Row],[Ship Date]]-tbl_salesdata[[#This Row],[Order Date]]</f>
        <v>12</v>
      </c>
      <c r="P3092">
        <f>WEEKDAY(tbl_salesdata[[#This Row],[Order Date]],2)</f>
        <v>6</v>
      </c>
      <c r="Q3092" t="str">
        <f>TEXT(tbl_salesdata[[#This Row],[Order Date]],"dddd")</f>
        <v>Saturday</v>
      </c>
      <c r="R3092" t="str">
        <f>IF(tbl_salesdata[[#This Row],[Weekdaynum]]&gt;5,"Yes","No")</f>
        <v>Yes</v>
      </c>
    </row>
    <row r="3093" spans="1:18" hidden="1" x14ac:dyDescent="0.35">
      <c r="A3093">
        <v>489848029</v>
      </c>
      <c r="B3093" s="3">
        <v>44682</v>
      </c>
      <c r="C3093" s="3">
        <v>44689</v>
      </c>
      <c r="D3093" t="s">
        <v>159</v>
      </c>
      <c r="E3093" t="s">
        <v>21</v>
      </c>
      <c r="F3093" t="s">
        <v>17</v>
      </c>
      <c r="G3093" t="s">
        <v>18</v>
      </c>
      <c r="H3093" t="s">
        <v>15</v>
      </c>
      <c r="I3093" s="9">
        <v>5772</v>
      </c>
      <c r="J3093" s="9">
        <v>152.58000000000001</v>
      </c>
      <c r="K3093" s="9">
        <v>97.44</v>
      </c>
      <c r="L3093" s="9">
        <f>tbl_salesdata[[#This Row],[Units Sold]]*tbl_salesdata[[#This Row],[Unit Cost]]</f>
        <v>562423.67999999993</v>
      </c>
      <c r="M3093" s="9">
        <f>tbl_salesdata[[#This Row],[Units Sold]]*tbl_salesdata[[#This Row],[Unit Price]]</f>
        <v>880691.76000000013</v>
      </c>
      <c r="N3093" s="9">
        <f>tbl_salesdata[[#This Row],[Total Sales]]-tbl_salesdata[[#This Row],[Total Cost]]</f>
        <v>318268.08000000019</v>
      </c>
      <c r="O3093">
        <f>tbl_salesdata[[#This Row],[Ship Date]]-tbl_salesdata[[#This Row],[Order Date]]</f>
        <v>7</v>
      </c>
      <c r="P3093">
        <f>WEEKDAY(tbl_salesdata[[#This Row],[Order Date]],2)</f>
        <v>7</v>
      </c>
      <c r="Q3093" t="str">
        <f>TEXT(tbl_salesdata[[#This Row],[Order Date]],"dddd")</f>
        <v>Sunday</v>
      </c>
      <c r="R3093" t="str">
        <f>IF(tbl_salesdata[[#This Row],[Weekdaynum]]&gt;5,"Yes","No")</f>
        <v>Yes</v>
      </c>
    </row>
    <row r="3094" spans="1:18" hidden="1" x14ac:dyDescent="0.35">
      <c r="A3094">
        <v>797788369</v>
      </c>
      <c r="B3094" s="3">
        <v>42701</v>
      </c>
      <c r="C3094" s="3">
        <v>42705</v>
      </c>
      <c r="D3094" t="s">
        <v>203</v>
      </c>
      <c r="E3094" t="s">
        <v>21</v>
      </c>
      <c r="F3094" t="s">
        <v>40</v>
      </c>
      <c r="G3094" t="s">
        <v>14</v>
      </c>
      <c r="H3094" t="s">
        <v>26</v>
      </c>
      <c r="I3094" s="9">
        <v>2162</v>
      </c>
      <c r="J3094" s="9">
        <v>651.21</v>
      </c>
      <c r="K3094" s="9">
        <v>524.96</v>
      </c>
      <c r="L3094" s="9">
        <f>tbl_salesdata[[#This Row],[Units Sold]]*tbl_salesdata[[#This Row],[Unit Cost]]</f>
        <v>1134963.52</v>
      </c>
      <c r="M3094" s="9">
        <f>tbl_salesdata[[#This Row],[Units Sold]]*tbl_salesdata[[#This Row],[Unit Price]]</f>
        <v>1407916.02</v>
      </c>
      <c r="N3094" s="9">
        <f>tbl_salesdata[[#This Row],[Total Sales]]-tbl_salesdata[[#This Row],[Total Cost]]</f>
        <v>272952.5</v>
      </c>
      <c r="O3094">
        <f>tbl_salesdata[[#This Row],[Ship Date]]-tbl_salesdata[[#This Row],[Order Date]]</f>
        <v>4</v>
      </c>
      <c r="P3094">
        <f>WEEKDAY(tbl_salesdata[[#This Row],[Order Date]],2)</f>
        <v>7</v>
      </c>
      <c r="Q3094" t="str">
        <f>TEXT(tbl_salesdata[[#This Row],[Order Date]],"dddd")</f>
        <v>Sunday</v>
      </c>
      <c r="R3094" t="str">
        <f>IF(tbl_salesdata[[#This Row],[Weekdaynum]]&gt;5,"Yes","No")</f>
        <v>Yes</v>
      </c>
    </row>
    <row r="3095" spans="1:18" hidden="1" x14ac:dyDescent="0.35">
      <c r="A3095">
        <v>430687510</v>
      </c>
      <c r="B3095" s="3">
        <v>43621</v>
      </c>
      <c r="C3095" s="3">
        <v>43641</v>
      </c>
      <c r="D3095" t="s">
        <v>115</v>
      </c>
      <c r="E3095" t="s">
        <v>21</v>
      </c>
      <c r="F3095" t="s">
        <v>30</v>
      </c>
      <c r="G3095" t="s">
        <v>14</v>
      </c>
      <c r="H3095" t="s">
        <v>19</v>
      </c>
      <c r="I3095" s="9">
        <v>8860</v>
      </c>
      <c r="J3095" s="9">
        <v>81.73</v>
      </c>
      <c r="K3095" s="9">
        <v>56.67</v>
      </c>
      <c r="L3095" s="9">
        <f>tbl_salesdata[[#This Row],[Units Sold]]*tbl_salesdata[[#This Row],[Unit Cost]]</f>
        <v>502096.2</v>
      </c>
      <c r="M3095" s="9">
        <f>tbl_salesdata[[#This Row],[Units Sold]]*tbl_salesdata[[#This Row],[Unit Price]]</f>
        <v>724127.8</v>
      </c>
      <c r="N3095" s="9">
        <f>tbl_salesdata[[#This Row],[Total Sales]]-tbl_salesdata[[#This Row],[Total Cost]]</f>
        <v>222031.60000000003</v>
      </c>
      <c r="O3095">
        <f>tbl_salesdata[[#This Row],[Ship Date]]-tbl_salesdata[[#This Row],[Order Date]]</f>
        <v>20</v>
      </c>
      <c r="P3095">
        <f>WEEKDAY(tbl_salesdata[[#This Row],[Order Date]],2)</f>
        <v>3</v>
      </c>
      <c r="Q3095" t="str">
        <f>TEXT(tbl_salesdata[[#This Row],[Order Date]],"dddd")</f>
        <v>Wednesday</v>
      </c>
      <c r="R3095" t="str">
        <f>IF(tbl_salesdata[[#This Row],[Weekdaynum]]&gt;5,"Yes","No")</f>
        <v>No</v>
      </c>
    </row>
    <row r="3096" spans="1:18" hidden="1" x14ac:dyDescent="0.35">
      <c r="A3096">
        <v>130781781</v>
      </c>
      <c r="B3096" s="3">
        <v>42640</v>
      </c>
      <c r="C3096" s="3">
        <v>42649</v>
      </c>
      <c r="D3096" t="s">
        <v>187</v>
      </c>
      <c r="E3096" t="s">
        <v>29</v>
      </c>
      <c r="F3096" t="s">
        <v>47</v>
      </c>
      <c r="G3096" t="s">
        <v>18</v>
      </c>
      <c r="H3096" t="s">
        <v>15</v>
      </c>
      <c r="I3096" s="9">
        <v>90</v>
      </c>
      <c r="J3096" s="9">
        <v>421.89</v>
      </c>
      <c r="K3096" s="9">
        <v>364.69</v>
      </c>
      <c r="L3096" s="9">
        <f>tbl_salesdata[[#This Row],[Units Sold]]*tbl_salesdata[[#This Row],[Unit Cost]]</f>
        <v>32822.1</v>
      </c>
      <c r="M3096" s="9">
        <f>tbl_salesdata[[#This Row],[Units Sold]]*tbl_salesdata[[#This Row],[Unit Price]]</f>
        <v>37970.1</v>
      </c>
      <c r="N3096" s="9">
        <f>tbl_salesdata[[#This Row],[Total Sales]]-tbl_salesdata[[#This Row],[Total Cost]]</f>
        <v>5148</v>
      </c>
      <c r="O3096">
        <f>tbl_salesdata[[#This Row],[Ship Date]]-tbl_salesdata[[#This Row],[Order Date]]</f>
        <v>9</v>
      </c>
      <c r="P3096">
        <f>WEEKDAY(tbl_salesdata[[#This Row],[Order Date]],2)</f>
        <v>2</v>
      </c>
      <c r="Q3096" t="str">
        <f>TEXT(tbl_salesdata[[#This Row],[Order Date]],"dddd")</f>
        <v>Tuesday</v>
      </c>
      <c r="R3096" t="str">
        <f>IF(tbl_salesdata[[#This Row],[Weekdaynum]]&gt;5,"Yes","No")</f>
        <v>No</v>
      </c>
    </row>
    <row r="3097" spans="1:18" hidden="1" x14ac:dyDescent="0.35">
      <c r="A3097">
        <v>710620009</v>
      </c>
      <c r="B3097" s="3">
        <v>44810</v>
      </c>
      <c r="C3097" s="3">
        <v>44830</v>
      </c>
      <c r="D3097" t="s">
        <v>31</v>
      </c>
      <c r="E3097" t="s">
        <v>32</v>
      </c>
      <c r="F3097" t="s">
        <v>68</v>
      </c>
      <c r="G3097" t="s">
        <v>18</v>
      </c>
      <c r="H3097" t="s">
        <v>34</v>
      </c>
      <c r="I3097" s="9">
        <v>7107</v>
      </c>
      <c r="J3097" s="9">
        <v>154.06</v>
      </c>
      <c r="K3097" s="9">
        <v>90.93</v>
      </c>
      <c r="L3097" s="9">
        <f>tbl_salesdata[[#This Row],[Units Sold]]*tbl_salesdata[[#This Row],[Unit Cost]]</f>
        <v>646239.51</v>
      </c>
      <c r="M3097" s="9">
        <f>tbl_salesdata[[#This Row],[Units Sold]]*tbl_salesdata[[#This Row],[Unit Price]]</f>
        <v>1094904.42</v>
      </c>
      <c r="N3097" s="9">
        <f>tbl_salesdata[[#This Row],[Total Sales]]-tbl_salesdata[[#This Row],[Total Cost]]</f>
        <v>448664.90999999992</v>
      </c>
      <c r="O3097">
        <f>tbl_salesdata[[#This Row],[Ship Date]]-tbl_salesdata[[#This Row],[Order Date]]</f>
        <v>20</v>
      </c>
      <c r="P3097">
        <f>WEEKDAY(tbl_salesdata[[#This Row],[Order Date]],2)</f>
        <v>2</v>
      </c>
      <c r="Q3097" t="str">
        <f>TEXT(tbl_salesdata[[#This Row],[Order Date]],"dddd")</f>
        <v>Tuesday</v>
      </c>
      <c r="R3097" t="str">
        <f>IF(tbl_salesdata[[#This Row],[Weekdaynum]]&gt;5,"Yes","No")</f>
        <v>No</v>
      </c>
    </row>
    <row r="3098" spans="1:18" hidden="1" x14ac:dyDescent="0.35">
      <c r="A3098">
        <v>803063523</v>
      </c>
      <c r="B3098" s="3">
        <v>44725</v>
      </c>
      <c r="C3098" s="3">
        <v>44741</v>
      </c>
      <c r="D3098" t="s">
        <v>94</v>
      </c>
      <c r="E3098" t="s">
        <v>38</v>
      </c>
      <c r="F3098" t="s">
        <v>17</v>
      </c>
      <c r="G3098" t="s">
        <v>14</v>
      </c>
      <c r="H3098" t="s">
        <v>15</v>
      </c>
      <c r="I3098" s="9">
        <v>3197</v>
      </c>
      <c r="J3098" s="9">
        <v>152.58000000000001</v>
      </c>
      <c r="K3098" s="9">
        <v>97.44</v>
      </c>
      <c r="L3098" s="9">
        <f>tbl_salesdata[[#This Row],[Units Sold]]*tbl_salesdata[[#This Row],[Unit Cost]]</f>
        <v>311515.68</v>
      </c>
      <c r="M3098" s="9">
        <f>tbl_salesdata[[#This Row],[Units Sold]]*tbl_salesdata[[#This Row],[Unit Price]]</f>
        <v>487798.26000000007</v>
      </c>
      <c r="N3098" s="9">
        <f>tbl_salesdata[[#This Row],[Total Sales]]-tbl_salesdata[[#This Row],[Total Cost]]</f>
        <v>176282.58000000007</v>
      </c>
      <c r="O3098">
        <f>tbl_salesdata[[#This Row],[Ship Date]]-tbl_salesdata[[#This Row],[Order Date]]</f>
        <v>16</v>
      </c>
      <c r="P3098">
        <f>WEEKDAY(tbl_salesdata[[#This Row],[Order Date]],2)</f>
        <v>1</v>
      </c>
      <c r="Q3098" t="str">
        <f>TEXT(tbl_salesdata[[#This Row],[Order Date]],"dddd")</f>
        <v>Monday</v>
      </c>
      <c r="R3098" t="str">
        <f>IF(tbl_salesdata[[#This Row],[Weekdaynum]]&gt;5,"Yes","No")</f>
        <v>No</v>
      </c>
    </row>
    <row r="3099" spans="1:18" hidden="1" x14ac:dyDescent="0.35">
      <c r="A3099">
        <v>911286151</v>
      </c>
      <c r="B3099" s="3">
        <v>43598</v>
      </c>
      <c r="C3099" s="3">
        <v>43618</v>
      </c>
      <c r="D3099" t="s">
        <v>84</v>
      </c>
      <c r="E3099" t="s">
        <v>24</v>
      </c>
      <c r="F3099" t="s">
        <v>56</v>
      </c>
      <c r="G3099" t="s">
        <v>14</v>
      </c>
      <c r="H3099" t="s">
        <v>26</v>
      </c>
      <c r="I3099" s="9">
        <v>8678</v>
      </c>
      <c r="J3099" s="9">
        <v>9.33</v>
      </c>
      <c r="K3099" s="9">
        <v>6.92</v>
      </c>
      <c r="L3099" s="9">
        <f>tbl_salesdata[[#This Row],[Units Sold]]*tbl_salesdata[[#This Row],[Unit Cost]]</f>
        <v>60051.76</v>
      </c>
      <c r="M3099" s="9">
        <f>tbl_salesdata[[#This Row],[Units Sold]]*tbl_salesdata[[#This Row],[Unit Price]]</f>
        <v>80965.740000000005</v>
      </c>
      <c r="N3099" s="9">
        <f>tbl_salesdata[[#This Row],[Total Sales]]-tbl_salesdata[[#This Row],[Total Cost]]</f>
        <v>20913.980000000003</v>
      </c>
      <c r="O3099">
        <f>tbl_salesdata[[#This Row],[Ship Date]]-tbl_salesdata[[#This Row],[Order Date]]</f>
        <v>20</v>
      </c>
      <c r="P3099">
        <f>WEEKDAY(tbl_salesdata[[#This Row],[Order Date]],2)</f>
        <v>1</v>
      </c>
      <c r="Q3099" t="str">
        <f>TEXT(tbl_salesdata[[#This Row],[Order Date]],"dddd")</f>
        <v>Monday</v>
      </c>
      <c r="R3099" t="str">
        <f>IF(tbl_salesdata[[#This Row],[Weekdaynum]]&gt;5,"Yes","No")</f>
        <v>No</v>
      </c>
    </row>
    <row r="3100" spans="1:18" x14ac:dyDescent="0.35">
      <c r="A3100">
        <v>412483680</v>
      </c>
      <c r="B3100" s="3">
        <v>42805</v>
      </c>
      <c r="C3100" s="3">
        <v>42817</v>
      </c>
      <c r="D3100" t="s">
        <v>98</v>
      </c>
      <c r="E3100" t="s">
        <v>38</v>
      </c>
      <c r="F3100" t="s">
        <v>13</v>
      </c>
      <c r="G3100" t="s">
        <v>14</v>
      </c>
      <c r="H3100" t="s">
        <v>34</v>
      </c>
      <c r="I3100" s="9">
        <v>1942</v>
      </c>
      <c r="J3100" s="9">
        <v>255.28</v>
      </c>
      <c r="K3100" s="9">
        <v>159.41999999999999</v>
      </c>
      <c r="L3100" s="9">
        <f>tbl_salesdata[[#This Row],[Units Sold]]*tbl_salesdata[[#This Row],[Unit Cost]]</f>
        <v>309593.63999999996</v>
      </c>
      <c r="M3100" s="9">
        <f>tbl_salesdata[[#This Row],[Units Sold]]*tbl_salesdata[[#This Row],[Unit Price]]</f>
        <v>495753.76</v>
      </c>
      <c r="N3100" s="9">
        <f>tbl_salesdata[[#This Row],[Total Sales]]-tbl_salesdata[[#This Row],[Total Cost]]</f>
        <v>186160.12000000005</v>
      </c>
      <c r="O3100">
        <f>tbl_salesdata[[#This Row],[Ship Date]]-tbl_salesdata[[#This Row],[Order Date]]</f>
        <v>12</v>
      </c>
      <c r="P3100">
        <f>WEEKDAY(tbl_salesdata[[#This Row],[Order Date]],2)</f>
        <v>6</v>
      </c>
      <c r="Q3100" t="str">
        <f>TEXT(tbl_salesdata[[#This Row],[Order Date]],"dddd")</f>
        <v>Saturday</v>
      </c>
      <c r="R3100" t="str">
        <f>IF(tbl_salesdata[[#This Row],[Weekdaynum]]&gt;5,"Yes","No")</f>
        <v>Yes</v>
      </c>
    </row>
    <row r="3101" spans="1:18" x14ac:dyDescent="0.35">
      <c r="A3101">
        <v>943598830</v>
      </c>
      <c r="B3101" s="3">
        <v>43932</v>
      </c>
      <c r="C3101" s="3">
        <v>43951</v>
      </c>
      <c r="D3101" t="s">
        <v>194</v>
      </c>
      <c r="E3101" t="s">
        <v>32</v>
      </c>
      <c r="F3101" t="s">
        <v>76</v>
      </c>
      <c r="G3101" t="s">
        <v>18</v>
      </c>
      <c r="H3101" t="s">
        <v>26</v>
      </c>
      <c r="I3101" s="9">
        <v>718</v>
      </c>
      <c r="J3101" s="9">
        <v>668.27</v>
      </c>
      <c r="K3101" s="9">
        <v>502.54</v>
      </c>
      <c r="L3101" s="9">
        <f>tbl_salesdata[[#This Row],[Units Sold]]*tbl_salesdata[[#This Row],[Unit Cost]]</f>
        <v>360823.72000000003</v>
      </c>
      <c r="M3101" s="9">
        <f>tbl_salesdata[[#This Row],[Units Sold]]*tbl_salesdata[[#This Row],[Unit Price]]</f>
        <v>479817.86</v>
      </c>
      <c r="N3101" s="9">
        <f>tbl_salesdata[[#This Row],[Total Sales]]-tbl_salesdata[[#This Row],[Total Cost]]</f>
        <v>118994.13999999996</v>
      </c>
      <c r="O3101">
        <f>tbl_salesdata[[#This Row],[Ship Date]]-tbl_salesdata[[#This Row],[Order Date]]</f>
        <v>19</v>
      </c>
      <c r="P3101">
        <f>WEEKDAY(tbl_salesdata[[#This Row],[Order Date]],2)</f>
        <v>6</v>
      </c>
      <c r="Q3101" t="str">
        <f>TEXT(tbl_salesdata[[#This Row],[Order Date]],"dddd")</f>
        <v>Saturday</v>
      </c>
      <c r="R3101" t="str">
        <f>IF(tbl_salesdata[[#This Row],[Weekdaynum]]&gt;5,"Yes","No")</f>
        <v>Yes</v>
      </c>
    </row>
    <row r="3102" spans="1:18" hidden="1" x14ac:dyDescent="0.35">
      <c r="A3102">
        <v>667054498</v>
      </c>
      <c r="B3102" s="3">
        <v>42046</v>
      </c>
      <c r="C3102" s="3">
        <v>42050</v>
      </c>
      <c r="D3102" t="s">
        <v>107</v>
      </c>
      <c r="E3102" t="s">
        <v>21</v>
      </c>
      <c r="F3102" t="s">
        <v>30</v>
      </c>
      <c r="G3102" t="s">
        <v>14</v>
      </c>
      <c r="H3102" t="s">
        <v>34</v>
      </c>
      <c r="I3102" s="9">
        <v>5104</v>
      </c>
      <c r="J3102" s="9">
        <v>81.73</v>
      </c>
      <c r="K3102" s="9">
        <v>56.67</v>
      </c>
      <c r="L3102" s="9">
        <f>tbl_salesdata[[#This Row],[Units Sold]]*tbl_salesdata[[#This Row],[Unit Cost]]</f>
        <v>289243.68</v>
      </c>
      <c r="M3102" s="9">
        <f>tbl_salesdata[[#This Row],[Units Sold]]*tbl_salesdata[[#This Row],[Unit Price]]</f>
        <v>417149.92000000004</v>
      </c>
      <c r="N3102" s="9">
        <f>tbl_salesdata[[#This Row],[Total Sales]]-tbl_salesdata[[#This Row],[Total Cost]]</f>
        <v>127906.24000000005</v>
      </c>
      <c r="O3102">
        <f>tbl_salesdata[[#This Row],[Ship Date]]-tbl_salesdata[[#This Row],[Order Date]]</f>
        <v>4</v>
      </c>
      <c r="P3102">
        <f>WEEKDAY(tbl_salesdata[[#This Row],[Order Date]],2)</f>
        <v>3</v>
      </c>
      <c r="Q3102" t="str">
        <f>TEXT(tbl_salesdata[[#This Row],[Order Date]],"dddd")</f>
        <v>Wednesday</v>
      </c>
      <c r="R3102" t="str">
        <f>IF(tbl_salesdata[[#This Row],[Weekdaynum]]&gt;5,"Yes","No")</f>
        <v>No</v>
      </c>
    </row>
    <row r="3103" spans="1:18" x14ac:dyDescent="0.35">
      <c r="A3103">
        <v>566342914</v>
      </c>
      <c r="B3103" s="3">
        <v>44905</v>
      </c>
      <c r="C3103" s="3">
        <v>44921</v>
      </c>
      <c r="D3103" t="s">
        <v>54</v>
      </c>
      <c r="E3103" t="s">
        <v>29</v>
      </c>
      <c r="F3103" t="s">
        <v>25</v>
      </c>
      <c r="G3103" t="s">
        <v>18</v>
      </c>
      <c r="H3103" t="s">
        <v>15</v>
      </c>
      <c r="I3103" s="9">
        <v>2308</v>
      </c>
      <c r="J3103" s="9">
        <v>205.7</v>
      </c>
      <c r="K3103" s="9">
        <v>117.11</v>
      </c>
      <c r="L3103" s="9">
        <f>tbl_salesdata[[#This Row],[Units Sold]]*tbl_salesdata[[#This Row],[Unit Cost]]</f>
        <v>270289.88</v>
      </c>
      <c r="M3103" s="9">
        <f>tbl_salesdata[[#This Row],[Units Sold]]*tbl_salesdata[[#This Row],[Unit Price]]</f>
        <v>474755.6</v>
      </c>
      <c r="N3103" s="9">
        <f>tbl_salesdata[[#This Row],[Total Sales]]-tbl_salesdata[[#This Row],[Total Cost]]</f>
        <v>204465.71999999997</v>
      </c>
      <c r="O3103">
        <f>tbl_salesdata[[#This Row],[Ship Date]]-tbl_salesdata[[#This Row],[Order Date]]</f>
        <v>16</v>
      </c>
      <c r="P3103">
        <f>WEEKDAY(tbl_salesdata[[#This Row],[Order Date]],2)</f>
        <v>6</v>
      </c>
      <c r="Q3103" t="str">
        <f>TEXT(tbl_salesdata[[#This Row],[Order Date]],"dddd")</f>
        <v>Saturday</v>
      </c>
      <c r="R3103" t="str">
        <f>IF(tbl_salesdata[[#This Row],[Weekdaynum]]&gt;5,"Yes","No")</f>
        <v>Yes</v>
      </c>
    </row>
    <row r="3104" spans="1:18" hidden="1" x14ac:dyDescent="0.35">
      <c r="A3104">
        <v>822044980</v>
      </c>
      <c r="B3104" s="3">
        <v>44834</v>
      </c>
      <c r="C3104" s="3">
        <v>44852</v>
      </c>
      <c r="D3104" t="s">
        <v>139</v>
      </c>
      <c r="E3104" t="s">
        <v>51</v>
      </c>
      <c r="F3104" t="s">
        <v>30</v>
      </c>
      <c r="G3104" t="s">
        <v>14</v>
      </c>
      <c r="H3104" t="s">
        <v>19</v>
      </c>
      <c r="I3104" s="9">
        <v>232</v>
      </c>
      <c r="J3104" s="9">
        <v>81.73</v>
      </c>
      <c r="K3104" s="9">
        <v>56.67</v>
      </c>
      <c r="L3104" s="9">
        <f>tbl_salesdata[[#This Row],[Units Sold]]*tbl_salesdata[[#This Row],[Unit Cost]]</f>
        <v>13147.44</v>
      </c>
      <c r="M3104" s="9">
        <f>tbl_salesdata[[#This Row],[Units Sold]]*tbl_salesdata[[#This Row],[Unit Price]]</f>
        <v>18961.36</v>
      </c>
      <c r="N3104" s="9">
        <f>tbl_salesdata[[#This Row],[Total Sales]]-tbl_salesdata[[#This Row],[Total Cost]]</f>
        <v>5813.92</v>
      </c>
      <c r="O3104">
        <f>tbl_salesdata[[#This Row],[Ship Date]]-tbl_salesdata[[#This Row],[Order Date]]</f>
        <v>18</v>
      </c>
      <c r="P3104">
        <f>WEEKDAY(tbl_salesdata[[#This Row],[Order Date]],2)</f>
        <v>5</v>
      </c>
      <c r="Q3104" t="str">
        <f>TEXT(tbl_salesdata[[#This Row],[Order Date]],"dddd")</f>
        <v>Friday</v>
      </c>
      <c r="R3104" t="str">
        <f>IF(tbl_salesdata[[#This Row],[Weekdaynum]]&gt;5,"Yes","No")</f>
        <v>No</v>
      </c>
    </row>
    <row r="3105" spans="1:18" hidden="1" x14ac:dyDescent="0.35">
      <c r="A3105">
        <v>229092681</v>
      </c>
      <c r="B3105" s="3">
        <v>43590</v>
      </c>
      <c r="C3105" s="3">
        <v>43595</v>
      </c>
      <c r="D3105" t="s">
        <v>39</v>
      </c>
      <c r="E3105" t="s">
        <v>29</v>
      </c>
      <c r="F3105" t="s">
        <v>56</v>
      </c>
      <c r="G3105" t="s">
        <v>18</v>
      </c>
      <c r="H3105" t="s">
        <v>19</v>
      </c>
      <c r="I3105" s="9">
        <v>2470</v>
      </c>
      <c r="J3105" s="9">
        <v>9.33</v>
      </c>
      <c r="K3105" s="9">
        <v>6.92</v>
      </c>
      <c r="L3105" s="9">
        <f>tbl_salesdata[[#This Row],[Units Sold]]*tbl_salesdata[[#This Row],[Unit Cost]]</f>
        <v>17092.400000000001</v>
      </c>
      <c r="M3105" s="9">
        <f>tbl_salesdata[[#This Row],[Units Sold]]*tbl_salesdata[[#This Row],[Unit Price]]</f>
        <v>23045.1</v>
      </c>
      <c r="N3105" s="9">
        <f>tbl_salesdata[[#This Row],[Total Sales]]-tbl_salesdata[[#This Row],[Total Cost]]</f>
        <v>5952.6999999999971</v>
      </c>
      <c r="O3105">
        <f>tbl_salesdata[[#This Row],[Ship Date]]-tbl_salesdata[[#This Row],[Order Date]]</f>
        <v>5</v>
      </c>
      <c r="P3105">
        <f>WEEKDAY(tbl_salesdata[[#This Row],[Order Date]],2)</f>
        <v>7</v>
      </c>
      <c r="Q3105" t="str">
        <f>TEXT(tbl_salesdata[[#This Row],[Order Date]],"dddd")</f>
        <v>Sunday</v>
      </c>
      <c r="R3105" t="str">
        <f>IF(tbl_salesdata[[#This Row],[Weekdaynum]]&gt;5,"Yes","No")</f>
        <v>Yes</v>
      </c>
    </row>
    <row r="3106" spans="1:18" hidden="1" x14ac:dyDescent="0.35">
      <c r="A3106">
        <v>642886292</v>
      </c>
      <c r="B3106" s="3">
        <v>42022</v>
      </c>
      <c r="C3106" s="3">
        <v>42025</v>
      </c>
      <c r="D3106" t="s">
        <v>119</v>
      </c>
      <c r="E3106" t="s">
        <v>24</v>
      </c>
      <c r="F3106" t="s">
        <v>17</v>
      </c>
      <c r="G3106" t="s">
        <v>14</v>
      </c>
      <c r="H3106" t="s">
        <v>19</v>
      </c>
      <c r="I3106" s="9">
        <v>3195</v>
      </c>
      <c r="J3106" s="9">
        <v>152.58000000000001</v>
      </c>
      <c r="K3106" s="9">
        <v>97.44</v>
      </c>
      <c r="L3106" s="9">
        <f>tbl_salesdata[[#This Row],[Units Sold]]*tbl_salesdata[[#This Row],[Unit Cost]]</f>
        <v>311320.8</v>
      </c>
      <c r="M3106" s="9">
        <f>tbl_salesdata[[#This Row],[Units Sold]]*tbl_salesdata[[#This Row],[Unit Price]]</f>
        <v>487493.10000000003</v>
      </c>
      <c r="N3106" s="9">
        <f>tbl_salesdata[[#This Row],[Total Sales]]-tbl_salesdata[[#This Row],[Total Cost]]</f>
        <v>176172.30000000005</v>
      </c>
      <c r="O3106">
        <f>tbl_salesdata[[#This Row],[Ship Date]]-tbl_salesdata[[#This Row],[Order Date]]</f>
        <v>3</v>
      </c>
      <c r="P3106">
        <f>WEEKDAY(tbl_salesdata[[#This Row],[Order Date]],2)</f>
        <v>7</v>
      </c>
      <c r="Q3106" t="str">
        <f>TEXT(tbl_salesdata[[#This Row],[Order Date]],"dddd")</f>
        <v>Sunday</v>
      </c>
      <c r="R3106" t="str">
        <f>IF(tbl_salesdata[[#This Row],[Weekdaynum]]&gt;5,"Yes","No")</f>
        <v>Yes</v>
      </c>
    </row>
    <row r="3107" spans="1:18" hidden="1" x14ac:dyDescent="0.35">
      <c r="A3107">
        <v>429099643</v>
      </c>
      <c r="B3107" s="3">
        <v>43150</v>
      </c>
      <c r="C3107" s="3">
        <v>43160</v>
      </c>
      <c r="D3107" t="s">
        <v>124</v>
      </c>
      <c r="E3107" t="s">
        <v>38</v>
      </c>
      <c r="F3107" t="s">
        <v>17</v>
      </c>
      <c r="G3107" t="s">
        <v>18</v>
      </c>
      <c r="H3107" t="s">
        <v>34</v>
      </c>
      <c r="I3107" s="9">
        <v>8975</v>
      </c>
      <c r="J3107" s="9">
        <v>152.58000000000001</v>
      </c>
      <c r="K3107" s="9">
        <v>97.44</v>
      </c>
      <c r="L3107" s="9">
        <f>tbl_salesdata[[#This Row],[Units Sold]]*tbl_salesdata[[#This Row],[Unit Cost]]</f>
        <v>874524</v>
      </c>
      <c r="M3107" s="9">
        <f>tbl_salesdata[[#This Row],[Units Sold]]*tbl_salesdata[[#This Row],[Unit Price]]</f>
        <v>1369405.5</v>
      </c>
      <c r="N3107" s="9">
        <f>tbl_salesdata[[#This Row],[Total Sales]]-tbl_salesdata[[#This Row],[Total Cost]]</f>
        <v>494881.5</v>
      </c>
      <c r="O3107">
        <f>tbl_salesdata[[#This Row],[Ship Date]]-tbl_salesdata[[#This Row],[Order Date]]</f>
        <v>10</v>
      </c>
      <c r="P3107">
        <f>WEEKDAY(tbl_salesdata[[#This Row],[Order Date]],2)</f>
        <v>1</v>
      </c>
      <c r="Q3107" t="str">
        <f>TEXT(tbl_salesdata[[#This Row],[Order Date]],"dddd")</f>
        <v>Monday</v>
      </c>
      <c r="R3107" t="str">
        <f>IF(tbl_salesdata[[#This Row],[Weekdaynum]]&gt;5,"Yes","No")</f>
        <v>No</v>
      </c>
    </row>
    <row r="3108" spans="1:18" x14ac:dyDescent="0.35">
      <c r="A3108">
        <v>141846215</v>
      </c>
      <c r="B3108" s="3">
        <v>44030</v>
      </c>
      <c r="C3108" s="3">
        <v>44040</v>
      </c>
      <c r="D3108" t="s">
        <v>215</v>
      </c>
      <c r="E3108" t="s">
        <v>21</v>
      </c>
      <c r="F3108" t="s">
        <v>33</v>
      </c>
      <c r="G3108" t="s">
        <v>14</v>
      </c>
      <c r="H3108" t="s">
        <v>34</v>
      </c>
      <c r="I3108" s="9">
        <v>4302</v>
      </c>
      <c r="J3108" s="9">
        <v>109.28</v>
      </c>
      <c r="K3108" s="9">
        <v>35.840000000000003</v>
      </c>
      <c r="L3108" s="9">
        <f>tbl_salesdata[[#This Row],[Units Sold]]*tbl_salesdata[[#This Row],[Unit Cost]]</f>
        <v>154183.68000000002</v>
      </c>
      <c r="M3108" s="9">
        <f>tbl_salesdata[[#This Row],[Units Sold]]*tbl_salesdata[[#This Row],[Unit Price]]</f>
        <v>470122.56</v>
      </c>
      <c r="N3108" s="9">
        <f>tbl_salesdata[[#This Row],[Total Sales]]-tbl_salesdata[[#This Row],[Total Cost]]</f>
        <v>315938.88</v>
      </c>
      <c r="O3108">
        <f>tbl_salesdata[[#This Row],[Ship Date]]-tbl_salesdata[[#This Row],[Order Date]]</f>
        <v>10</v>
      </c>
      <c r="P3108">
        <f>WEEKDAY(tbl_salesdata[[#This Row],[Order Date]],2)</f>
        <v>6</v>
      </c>
      <c r="Q3108" t="str">
        <f>TEXT(tbl_salesdata[[#This Row],[Order Date]],"dddd")</f>
        <v>Saturday</v>
      </c>
      <c r="R3108" t="str">
        <f>IF(tbl_salesdata[[#This Row],[Weekdaynum]]&gt;5,"Yes","No")</f>
        <v>Yes</v>
      </c>
    </row>
    <row r="3109" spans="1:18" hidden="1" x14ac:dyDescent="0.35">
      <c r="A3109">
        <v>933043372</v>
      </c>
      <c r="B3109" s="3">
        <v>43186</v>
      </c>
      <c r="C3109" s="3">
        <v>43187</v>
      </c>
      <c r="D3109" t="s">
        <v>190</v>
      </c>
      <c r="E3109" t="s">
        <v>38</v>
      </c>
      <c r="F3109" t="s">
        <v>42</v>
      </c>
      <c r="G3109" t="s">
        <v>18</v>
      </c>
      <c r="H3109" t="s">
        <v>26</v>
      </c>
      <c r="I3109" s="9">
        <v>7123</v>
      </c>
      <c r="J3109" s="9">
        <v>437.2</v>
      </c>
      <c r="K3109" s="9">
        <v>263.33</v>
      </c>
      <c r="L3109" s="9">
        <f>tbl_salesdata[[#This Row],[Units Sold]]*tbl_salesdata[[#This Row],[Unit Cost]]</f>
        <v>1875699.5899999999</v>
      </c>
      <c r="M3109" s="9">
        <f>tbl_salesdata[[#This Row],[Units Sold]]*tbl_salesdata[[#This Row],[Unit Price]]</f>
        <v>3114175.6</v>
      </c>
      <c r="N3109" s="9">
        <f>tbl_salesdata[[#This Row],[Total Sales]]-tbl_salesdata[[#This Row],[Total Cost]]</f>
        <v>1238476.0100000002</v>
      </c>
      <c r="O3109">
        <f>tbl_salesdata[[#This Row],[Ship Date]]-tbl_salesdata[[#This Row],[Order Date]]</f>
        <v>1</v>
      </c>
      <c r="P3109">
        <f>WEEKDAY(tbl_salesdata[[#This Row],[Order Date]],2)</f>
        <v>2</v>
      </c>
      <c r="Q3109" t="str">
        <f>TEXT(tbl_salesdata[[#This Row],[Order Date]],"dddd")</f>
        <v>Tuesday</v>
      </c>
      <c r="R3109" t="str">
        <f>IF(tbl_salesdata[[#This Row],[Weekdaynum]]&gt;5,"Yes","No")</f>
        <v>No</v>
      </c>
    </row>
    <row r="3110" spans="1:18" x14ac:dyDescent="0.35">
      <c r="A3110">
        <v>184120833</v>
      </c>
      <c r="B3110" s="3">
        <v>43400</v>
      </c>
      <c r="C3110" s="3">
        <v>43415</v>
      </c>
      <c r="D3110" t="s">
        <v>135</v>
      </c>
      <c r="E3110" t="s">
        <v>21</v>
      </c>
      <c r="F3110" t="s">
        <v>33</v>
      </c>
      <c r="G3110" t="s">
        <v>18</v>
      </c>
      <c r="H3110" t="s">
        <v>34</v>
      </c>
      <c r="I3110" s="9">
        <v>4301</v>
      </c>
      <c r="J3110" s="9">
        <v>109.28</v>
      </c>
      <c r="K3110" s="9">
        <v>35.840000000000003</v>
      </c>
      <c r="L3110" s="9">
        <f>tbl_salesdata[[#This Row],[Units Sold]]*tbl_salesdata[[#This Row],[Unit Cost]]</f>
        <v>154147.84000000003</v>
      </c>
      <c r="M3110" s="9">
        <f>tbl_salesdata[[#This Row],[Units Sold]]*tbl_salesdata[[#This Row],[Unit Price]]</f>
        <v>470013.28</v>
      </c>
      <c r="N3110" s="9">
        <f>tbl_salesdata[[#This Row],[Total Sales]]-tbl_salesdata[[#This Row],[Total Cost]]</f>
        <v>315865.44</v>
      </c>
      <c r="O3110">
        <f>tbl_salesdata[[#This Row],[Ship Date]]-tbl_salesdata[[#This Row],[Order Date]]</f>
        <v>15</v>
      </c>
      <c r="P3110">
        <f>WEEKDAY(tbl_salesdata[[#This Row],[Order Date]],2)</f>
        <v>6</v>
      </c>
      <c r="Q3110" t="str">
        <f>TEXT(tbl_salesdata[[#This Row],[Order Date]],"dddd")</f>
        <v>Saturday</v>
      </c>
      <c r="R3110" t="str">
        <f>IF(tbl_salesdata[[#This Row],[Weekdaynum]]&gt;5,"Yes","No")</f>
        <v>Yes</v>
      </c>
    </row>
    <row r="3111" spans="1:18" hidden="1" x14ac:dyDescent="0.35">
      <c r="A3111">
        <v>872564494</v>
      </c>
      <c r="B3111" s="3">
        <v>43665</v>
      </c>
      <c r="C3111" s="3">
        <v>43669</v>
      </c>
      <c r="D3111" t="s">
        <v>216</v>
      </c>
      <c r="E3111" t="s">
        <v>51</v>
      </c>
      <c r="F3111" t="s">
        <v>56</v>
      </c>
      <c r="G3111" t="s">
        <v>18</v>
      </c>
      <c r="H3111" t="s">
        <v>19</v>
      </c>
      <c r="I3111" s="9">
        <v>79</v>
      </c>
      <c r="J3111" s="9">
        <v>9.33</v>
      </c>
      <c r="K3111" s="9">
        <v>6.92</v>
      </c>
      <c r="L3111" s="9">
        <f>tbl_salesdata[[#This Row],[Units Sold]]*tbl_salesdata[[#This Row],[Unit Cost]]</f>
        <v>546.67999999999995</v>
      </c>
      <c r="M3111" s="9">
        <f>tbl_salesdata[[#This Row],[Units Sold]]*tbl_salesdata[[#This Row],[Unit Price]]</f>
        <v>737.07</v>
      </c>
      <c r="N3111" s="9">
        <f>tbl_salesdata[[#This Row],[Total Sales]]-tbl_salesdata[[#This Row],[Total Cost]]</f>
        <v>190.3900000000001</v>
      </c>
      <c r="O3111">
        <f>tbl_salesdata[[#This Row],[Ship Date]]-tbl_salesdata[[#This Row],[Order Date]]</f>
        <v>4</v>
      </c>
      <c r="P3111">
        <f>WEEKDAY(tbl_salesdata[[#This Row],[Order Date]],2)</f>
        <v>5</v>
      </c>
      <c r="Q3111" t="str">
        <f>TEXT(tbl_salesdata[[#This Row],[Order Date]],"dddd")</f>
        <v>Friday</v>
      </c>
      <c r="R3111" t="str">
        <f>IF(tbl_salesdata[[#This Row],[Weekdaynum]]&gt;5,"Yes","No")</f>
        <v>No</v>
      </c>
    </row>
    <row r="3112" spans="1:18" hidden="1" x14ac:dyDescent="0.35">
      <c r="A3112">
        <v>666921460</v>
      </c>
      <c r="B3112" s="3">
        <v>43357</v>
      </c>
      <c r="C3112" s="3">
        <v>43363</v>
      </c>
      <c r="D3112" t="s">
        <v>135</v>
      </c>
      <c r="E3112" t="s">
        <v>21</v>
      </c>
      <c r="F3112" t="s">
        <v>25</v>
      </c>
      <c r="G3112" t="s">
        <v>14</v>
      </c>
      <c r="H3112" t="s">
        <v>34</v>
      </c>
      <c r="I3112" s="9">
        <v>5735</v>
      </c>
      <c r="J3112" s="9">
        <v>205.7</v>
      </c>
      <c r="K3112" s="9">
        <v>117.11</v>
      </c>
      <c r="L3112" s="9">
        <f>tbl_salesdata[[#This Row],[Units Sold]]*tbl_salesdata[[#This Row],[Unit Cost]]</f>
        <v>671625.85</v>
      </c>
      <c r="M3112" s="9">
        <f>tbl_salesdata[[#This Row],[Units Sold]]*tbl_salesdata[[#This Row],[Unit Price]]</f>
        <v>1179689.5</v>
      </c>
      <c r="N3112" s="9">
        <f>tbl_salesdata[[#This Row],[Total Sales]]-tbl_salesdata[[#This Row],[Total Cost]]</f>
        <v>508063.65</v>
      </c>
      <c r="O3112">
        <f>tbl_salesdata[[#This Row],[Ship Date]]-tbl_salesdata[[#This Row],[Order Date]]</f>
        <v>6</v>
      </c>
      <c r="P3112">
        <f>WEEKDAY(tbl_salesdata[[#This Row],[Order Date]],2)</f>
        <v>5</v>
      </c>
      <c r="Q3112" t="str">
        <f>TEXT(tbl_salesdata[[#This Row],[Order Date]],"dddd")</f>
        <v>Friday</v>
      </c>
      <c r="R3112" t="str">
        <f>IF(tbl_salesdata[[#This Row],[Weekdaynum]]&gt;5,"Yes","No")</f>
        <v>No</v>
      </c>
    </row>
    <row r="3113" spans="1:18" hidden="1" x14ac:dyDescent="0.35">
      <c r="A3113">
        <v>504303634</v>
      </c>
      <c r="B3113" s="3">
        <v>43788</v>
      </c>
      <c r="C3113" s="3">
        <v>43789</v>
      </c>
      <c r="D3113" t="s">
        <v>192</v>
      </c>
      <c r="E3113" t="s">
        <v>32</v>
      </c>
      <c r="F3113" t="s">
        <v>40</v>
      </c>
      <c r="G3113" t="s">
        <v>14</v>
      </c>
      <c r="H3113" t="s">
        <v>19</v>
      </c>
      <c r="I3113" s="9">
        <v>3507</v>
      </c>
      <c r="J3113" s="9">
        <v>651.21</v>
      </c>
      <c r="K3113" s="9">
        <v>524.96</v>
      </c>
      <c r="L3113" s="9">
        <f>tbl_salesdata[[#This Row],[Units Sold]]*tbl_salesdata[[#This Row],[Unit Cost]]</f>
        <v>1841034.7200000002</v>
      </c>
      <c r="M3113" s="9">
        <f>tbl_salesdata[[#This Row],[Units Sold]]*tbl_salesdata[[#This Row],[Unit Price]]</f>
        <v>2283793.4700000002</v>
      </c>
      <c r="N3113" s="9">
        <f>tbl_salesdata[[#This Row],[Total Sales]]-tbl_salesdata[[#This Row],[Total Cost]]</f>
        <v>442758.75</v>
      </c>
      <c r="O3113">
        <f>tbl_salesdata[[#This Row],[Ship Date]]-tbl_salesdata[[#This Row],[Order Date]]</f>
        <v>1</v>
      </c>
      <c r="P3113">
        <f>WEEKDAY(tbl_salesdata[[#This Row],[Order Date]],2)</f>
        <v>2</v>
      </c>
      <c r="Q3113" t="str">
        <f>TEXT(tbl_salesdata[[#This Row],[Order Date]],"dddd")</f>
        <v>Tuesday</v>
      </c>
      <c r="R3113" t="str">
        <f>IF(tbl_salesdata[[#This Row],[Weekdaynum]]&gt;5,"Yes","No")</f>
        <v>No</v>
      </c>
    </row>
    <row r="3114" spans="1:18" hidden="1" x14ac:dyDescent="0.35">
      <c r="A3114">
        <v>142572343</v>
      </c>
      <c r="B3114" s="3">
        <v>43476</v>
      </c>
      <c r="C3114" s="3">
        <v>43496</v>
      </c>
      <c r="D3114" t="s">
        <v>197</v>
      </c>
      <c r="E3114" t="s">
        <v>38</v>
      </c>
      <c r="F3114" t="s">
        <v>33</v>
      </c>
      <c r="G3114" t="s">
        <v>18</v>
      </c>
      <c r="H3114" t="s">
        <v>34</v>
      </c>
      <c r="I3114" s="9">
        <v>9179</v>
      </c>
      <c r="J3114" s="9">
        <v>109.28</v>
      </c>
      <c r="K3114" s="9">
        <v>35.840000000000003</v>
      </c>
      <c r="L3114" s="9">
        <f>tbl_salesdata[[#This Row],[Units Sold]]*tbl_salesdata[[#This Row],[Unit Cost]]</f>
        <v>328975.36000000004</v>
      </c>
      <c r="M3114" s="9">
        <f>tbl_salesdata[[#This Row],[Units Sold]]*tbl_salesdata[[#This Row],[Unit Price]]</f>
        <v>1003081.12</v>
      </c>
      <c r="N3114" s="9">
        <f>tbl_salesdata[[#This Row],[Total Sales]]-tbl_salesdata[[#This Row],[Total Cost]]</f>
        <v>674105.76</v>
      </c>
      <c r="O3114">
        <f>tbl_salesdata[[#This Row],[Ship Date]]-tbl_salesdata[[#This Row],[Order Date]]</f>
        <v>20</v>
      </c>
      <c r="P3114">
        <f>WEEKDAY(tbl_salesdata[[#This Row],[Order Date]],2)</f>
        <v>5</v>
      </c>
      <c r="Q3114" t="str">
        <f>TEXT(tbl_salesdata[[#This Row],[Order Date]],"dddd")</f>
        <v>Friday</v>
      </c>
      <c r="R3114" t="str">
        <f>IF(tbl_salesdata[[#This Row],[Weekdaynum]]&gt;5,"Yes","No")</f>
        <v>No</v>
      </c>
    </row>
    <row r="3115" spans="1:18" hidden="1" x14ac:dyDescent="0.35">
      <c r="A3115">
        <v>309901416</v>
      </c>
      <c r="B3115" s="3">
        <v>44330</v>
      </c>
      <c r="C3115" s="3">
        <v>44337</v>
      </c>
      <c r="D3115" t="s">
        <v>207</v>
      </c>
      <c r="E3115" t="s">
        <v>51</v>
      </c>
      <c r="F3115" t="s">
        <v>13</v>
      </c>
      <c r="G3115" t="s">
        <v>18</v>
      </c>
      <c r="H3115" t="s">
        <v>19</v>
      </c>
      <c r="I3115" s="9">
        <v>5570</v>
      </c>
      <c r="J3115" s="9">
        <v>255.28</v>
      </c>
      <c r="K3115" s="9">
        <v>159.41999999999999</v>
      </c>
      <c r="L3115" s="9">
        <f>tbl_salesdata[[#This Row],[Units Sold]]*tbl_salesdata[[#This Row],[Unit Cost]]</f>
        <v>887969.39999999991</v>
      </c>
      <c r="M3115" s="9">
        <f>tbl_salesdata[[#This Row],[Units Sold]]*tbl_salesdata[[#This Row],[Unit Price]]</f>
        <v>1421909.6</v>
      </c>
      <c r="N3115" s="9">
        <f>tbl_salesdata[[#This Row],[Total Sales]]-tbl_salesdata[[#This Row],[Total Cost]]</f>
        <v>533940.20000000019</v>
      </c>
      <c r="O3115">
        <f>tbl_salesdata[[#This Row],[Ship Date]]-tbl_salesdata[[#This Row],[Order Date]]</f>
        <v>7</v>
      </c>
      <c r="P3115">
        <f>WEEKDAY(tbl_salesdata[[#This Row],[Order Date]],2)</f>
        <v>5</v>
      </c>
      <c r="Q3115" t="str">
        <f>TEXT(tbl_salesdata[[#This Row],[Order Date]],"dddd")</f>
        <v>Friday</v>
      </c>
      <c r="R3115" t="str">
        <f>IF(tbl_salesdata[[#This Row],[Weekdaynum]]&gt;5,"Yes","No")</f>
        <v>No</v>
      </c>
    </row>
    <row r="3116" spans="1:18" hidden="1" x14ac:dyDescent="0.35">
      <c r="A3116">
        <v>454777181</v>
      </c>
      <c r="B3116" s="3">
        <v>42641</v>
      </c>
      <c r="C3116" s="3">
        <v>42656</v>
      </c>
      <c r="D3116" t="s">
        <v>65</v>
      </c>
      <c r="E3116" t="s">
        <v>32</v>
      </c>
      <c r="F3116" t="s">
        <v>30</v>
      </c>
      <c r="G3116" t="s">
        <v>18</v>
      </c>
      <c r="H3116" t="s">
        <v>34</v>
      </c>
      <c r="I3116" s="9">
        <v>7529</v>
      </c>
      <c r="J3116" s="9">
        <v>81.73</v>
      </c>
      <c r="K3116" s="9">
        <v>56.67</v>
      </c>
      <c r="L3116" s="9">
        <f>tbl_salesdata[[#This Row],[Units Sold]]*tbl_salesdata[[#This Row],[Unit Cost]]</f>
        <v>426668.43</v>
      </c>
      <c r="M3116" s="9">
        <f>tbl_salesdata[[#This Row],[Units Sold]]*tbl_salesdata[[#This Row],[Unit Price]]</f>
        <v>615345.17000000004</v>
      </c>
      <c r="N3116" s="9">
        <f>tbl_salesdata[[#This Row],[Total Sales]]-tbl_salesdata[[#This Row],[Total Cost]]</f>
        <v>188676.74000000005</v>
      </c>
      <c r="O3116">
        <f>tbl_salesdata[[#This Row],[Ship Date]]-tbl_salesdata[[#This Row],[Order Date]]</f>
        <v>15</v>
      </c>
      <c r="P3116">
        <f>WEEKDAY(tbl_salesdata[[#This Row],[Order Date]],2)</f>
        <v>3</v>
      </c>
      <c r="Q3116" t="str">
        <f>TEXT(tbl_salesdata[[#This Row],[Order Date]],"dddd")</f>
        <v>Wednesday</v>
      </c>
      <c r="R3116" t="str">
        <f>IF(tbl_salesdata[[#This Row],[Weekdaynum]]&gt;5,"Yes","No")</f>
        <v>No</v>
      </c>
    </row>
    <row r="3117" spans="1:18" hidden="1" x14ac:dyDescent="0.35">
      <c r="A3117">
        <v>995998466</v>
      </c>
      <c r="B3117" s="3">
        <v>44409</v>
      </c>
      <c r="C3117" s="3">
        <v>44420</v>
      </c>
      <c r="D3117" t="s">
        <v>209</v>
      </c>
      <c r="E3117" t="s">
        <v>32</v>
      </c>
      <c r="F3117" t="s">
        <v>25</v>
      </c>
      <c r="G3117" t="s">
        <v>14</v>
      </c>
      <c r="H3117" t="s">
        <v>34</v>
      </c>
      <c r="I3117" s="9">
        <v>6934</v>
      </c>
      <c r="J3117" s="9">
        <v>205.7</v>
      </c>
      <c r="K3117" s="9">
        <v>117.11</v>
      </c>
      <c r="L3117" s="9">
        <f>tbl_salesdata[[#This Row],[Units Sold]]*tbl_salesdata[[#This Row],[Unit Cost]]</f>
        <v>812040.74</v>
      </c>
      <c r="M3117" s="9">
        <f>tbl_salesdata[[#This Row],[Units Sold]]*tbl_salesdata[[#This Row],[Unit Price]]</f>
        <v>1426323.7999999998</v>
      </c>
      <c r="N3117" s="9">
        <f>tbl_salesdata[[#This Row],[Total Sales]]-tbl_salesdata[[#This Row],[Total Cost]]</f>
        <v>614283.05999999982</v>
      </c>
      <c r="O3117">
        <f>tbl_salesdata[[#This Row],[Ship Date]]-tbl_salesdata[[#This Row],[Order Date]]</f>
        <v>11</v>
      </c>
      <c r="P3117">
        <f>WEEKDAY(tbl_salesdata[[#This Row],[Order Date]],2)</f>
        <v>7</v>
      </c>
      <c r="Q3117" t="str">
        <f>TEXT(tbl_salesdata[[#This Row],[Order Date]],"dddd")</f>
        <v>Sunday</v>
      </c>
      <c r="R3117" t="str">
        <f>IF(tbl_salesdata[[#This Row],[Weekdaynum]]&gt;5,"Yes","No")</f>
        <v>Yes</v>
      </c>
    </row>
    <row r="3118" spans="1:18" x14ac:dyDescent="0.35">
      <c r="A3118">
        <v>173340928</v>
      </c>
      <c r="B3118" s="3">
        <v>43442</v>
      </c>
      <c r="C3118" s="3">
        <v>43446</v>
      </c>
      <c r="D3118" t="s">
        <v>82</v>
      </c>
      <c r="E3118" t="s">
        <v>32</v>
      </c>
      <c r="F3118" t="s">
        <v>33</v>
      </c>
      <c r="G3118" t="s">
        <v>14</v>
      </c>
      <c r="H3118" t="s">
        <v>15</v>
      </c>
      <c r="I3118" s="9">
        <v>4287</v>
      </c>
      <c r="J3118" s="9">
        <v>109.28</v>
      </c>
      <c r="K3118" s="9">
        <v>35.840000000000003</v>
      </c>
      <c r="L3118" s="9">
        <f>tbl_salesdata[[#This Row],[Units Sold]]*tbl_salesdata[[#This Row],[Unit Cost]]</f>
        <v>153646.08000000002</v>
      </c>
      <c r="M3118" s="9">
        <f>tbl_salesdata[[#This Row],[Units Sold]]*tbl_salesdata[[#This Row],[Unit Price]]</f>
        <v>468483.36</v>
      </c>
      <c r="N3118" s="9">
        <f>tbl_salesdata[[#This Row],[Total Sales]]-tbl_salesdata[[#This Row],[Total Cost]]</f>
        <v>314837.27999999997</v>
      </c>
      <c r="O3118">
        <f>tbl_salesdata[[#This Row],[Ship Date]]-tbl_salesdata[[#This Row],[Order Date]]</f>
        <v>4</v>
      </c>
      <c r="P3118">
        <f>WEEKDAY(tbl_salesdata[[#This Row],[Order Date]],2)</f>
        <v>6</v>
      </c>
      <c r="Q3118" t="str">
        <f>TEXT(tbl_salesdata[[#This Row],[Order Date]],"dddd")</f>
        <v>Saturday</v>
      </c>
      <c r="R3118" t="str">
        <f>IF(tbl_salesdata[[#This Row],[Weekdaynum]]&gt;5,"Yes","No")</f>
        <v>Yes</v>
      </c>
    </row>
    <row r="3119" spans="1:18" hidden="1" x14ac:dyDescent="0.35">
      <c r="A3119">
        <v>794235408</v>
      </c>
      <c r="B3119" s="3">
        <v>43264</v>
      </c>
      <c r="C3119" s="3">
        <v>43273</v>
      </c>
      <c r="D3119" t="s">
        <v>54</v>
      </c>
      <c r="E3119" t="s">
        <v>29</v>
      </c>
      <c r="F3119" t="s">
        <v>68</v>
      </c>
      <c r="G3119" t="s">
        <v>14</v>
      </c>
      <c r="H3119" t="s">
        <v>34</v>
      </c>
      <c r="I3119" s="9">
        <v>762</v>
      </c>
      <c r="J3119" s="9">
        <v>154.06</v>
      </c>
      <c r="K3119" s="9">
        <v>90.93</v>
      </c>
      <c r="L3119" s="9">
        <f>tbl_salesdata[[#This Row],[Units Sold]]*tbl_salesdata[[#This Row],[Unit Cost]]</f>
        <v>69288.66</v>
      </c>
      <c r="M3119" s="9">
        <f>tbl_salesdata[[#This Row],[Units Sold]]*tbl_salesdata[[#This Row],[Unit Price]]</f>
        <v>117393.72</v>
      </c>
      <c r="N3119" s="9">
        <f>tbl_salesdata[[#This Row],[Total Sales]]-tbl_salesdata[[#This Row],[Total Cost]]</f>
        <v>48105.06</v>
      </c>
      <c r="O3119">
        <f>tbl_salesdata[[#This Row],[Ship Date]]-tbl_salesdata[[#This Row],[Order Date]]</f>
        <v>9</v>
      </c>
      <c r="P3119">
        <f>WEEKDAY(tbl_salesdata[[#This Row],[Order Date]],2)</f>
        <v>3</v>
      </c>
      <c r="Q3119" t="str">
        <f>TEXT(tbl_salesdata[[#This Row],[Order Date]],"dddd")</f>
        <v>Wednesday</v>
      </c>
      <c r="R3119" t="str">
        <f>IF(tbl_salesdata[[#This Row],[Weekdaynum]]&gt;5,"Yes","No")</f>
        <v>No</v>
      </c>
    </row>
    <row r="3120" spans="1:18" x14ac:dyDescent="0.35">
      <c r="A3120">
        <v>974988830</v>
      </c>
      <c r="B3120" s="3">
        <v>43813</v>
      </c>
      <c r="C3120" s="3">
        <v>43816</v>
      </c>
      <c r="D3120" t="s">
        <v>112</v>
      </c>
      <c r="E3120" t="s">
        <v>12</v>
      </c>
      <c r="F3120" t="s">
        <v>22</v>
      </c>
      <c r="G3120" t="s">
        <v>14</v>
      </c>
      <c r="H3120" t="s">
        <v>34</v>
      </c>
      <c r="I3120" s="9">
        <v>9716</v>
      </c>
      <c r="J3120" s="9">
        <v>47.45</v>
      </c>
      <c r="K3120" s="9">
        <v>31.79</v>
      </c>
      <c r="L3120" s="9">
        <f>tbl_salesdata[[#This Row],[Units Sold]]*tbl_salesdata[[#This Row],[Unit Cost]]</f>
        <v>308871.64</v>
      </c>
      <c r="M3120" s="9">
        <f>tbl_salesdata[[#This Row],[Units Sold]]*tbl_salesdata[[#This Row],[Unit Price]]</f>
        <v>461024.2</v>
      </c>
      <c r="N3120" s="9">
        <f>tbl_salesdata[[#This Row],[Total Sales]]-tbl_salesdata[[#This Row],[Total Cost]]</f>
        <v>152152.56</v>
      </c>
      <c r="O3120">
        <f>tbl_salesdata[[#This Row],[Ship Date]]-tbl_salesdata[[#This Row],[Order Date]]</f>
        <v>3</v>
      </c>
      <c r="P3120">
        <f>WEEKDAY(tbl_salesdata[[#This Row],[Order Date]],2)</f>
        <v>6</v>
      </c>
      <c r="Q3120" t="str">
        <f>TEXT(tbl_salesdata[[#This Row],[Order Date]],"dddd")</f>
        <v>Saturday</v>
      </c>
      <c r="R3120" t="str">
        <f>IF(tbl_salesdata[[#This Row],[Weekdaynum]]&gt;5,"Yes","No")</f>
        <v>Yes</v>
      </c>
    </row>
    <row r="3121" spans="1:18" hidden="1" x14ac:dyDescent="0.35">
      <c r="A3121">
        <v>861252868</v>
      </c>
      <c r="B3121" s="3">
        <v>43171</v>
      </c>
      <c r="C3121" s="3">
        <v>43182</v>
      </c>
      <c r="D3121" t="s">
        <v>48</v>
      </c>
      <c r="E3121" t="s">
        <v>21</v>
      </c>
      <c r="F3121" t="s">
        <v>40</v>
      </c>
      <c r="G3121" t="s">
        <v>14</v>
      </c>
      <c r="H3121" t="s">
        <v>26</v>
      </c>
      <c r="I3121" s="9">
        <v>2717</v>
      </c>
      <c r="J3121" s="9">
        <v>651.21</v>
      </c>
      <c r="K3121" s="9">
        <v>524.96</v>
      </c>
      <c r="L3121" s="9">
        <f>tbl_salesdata[[#This Row],[Units Sold]]*tbl_salesdata[[#This Row],[Unit Cost]]</f>
        <v>1426316.32</v>
      </c>
      <c r="M3121" s="9">
        <f>tbl_salesdata[[#This Row],[Units Sold]]*tbl_salesdata[[#This Row],[Unit Price]]</f>
        <v>1769337.57</v>
      </c>
      <c r="N3121" s="9">
        <f>tbl_salesdata[[#This Row],[Total Sales]]-tbl_salesdata[[#This Row],[Total Cost]]</f>
        <v>343021.25</v>
      </c>
      <c r="O3121">
        <f>tbl_salesdata[[#This Row],[Ship Date]]-tbl_salesdata[[#This Row],[Order Date]]</f>
        <v>11</v>
      </c>
      <c r="P3121">
        <f>WEEKDAY(tbl_salesdata[[#This Row],[Order Date]],2)</f>
        <v>1</v>
      </c>
      <c r="Q3121" t="str">
        <f>TEXT(tbl_salesdata[[#This Row],[Order Date]],"dddd")</f>
        <v>Monday</v>
      </c>
      <c r="R3121" t="str">
        <f>IF(tbl_salesdata[[#This Row],[Weekdaynum]]&gt;5,"Yes","No")</f>
        <v>No</v>
      </c>
    </row>
    <row r="3122" spans="1:18" hidden="1" x14ac:dyDescent="0.35">
      <c r="A3122">
        <v>427121675</v>
      </c>
      <c r="B3122" s="3">
        <v>43779</v>
      </c>
      <c r="C3122" s="3">
        <v>43797</v>
      </c>
      <c r="D3122" t="s">
        <v>82</v>
      </c>
      <c r="E3122" t="s">
        <v>32</v>
      </c>
      <c r="F3122" t="s">
        <v>68</v>
      </c>
      <c r="G3122" t="s">
        <v>18</v>
      </c>
      <c r="H3122" t="s">
        <v>26</v>
      </c>
      <c r="I3122" s="9">
        <v>3650</v>
      </c>
      <c r="J3122" s="9">
        <v>154.06</v>
      </c>
      <c r="K3122" s="9">
        <v>90.93</v>
      </c>
      <c r="L3122" s="9">
        <f>tbl_salesdata[[#This Row],[Units Sold]]*tbl_salesdata[[#This Row],[Unit Cost]]</f>
        <v>331894.5</v>
      </c>
      <c r="M3122" s="9">
        <f>tbl_salesdata[[#This Row],[Units Sold]]*tbl_salesdata[[#This Row],[Unit Price]]</f>
        <v>562319</v>
      </c>
      <c r="N3122" s="9">
        <f>tbl_salesdata[[#This Row],[Total Sales]]-tbl_salesdata[[#This Row],[Total Cost]]</f>
        <v>230424.5</v>
      </c>
      <c r="O3122">
        <f>tbl_salesdata[[#This Row],[Ship Date]]-tbl_salesdata[[#This Row],[Order Date]]</f>
        <v>18</v>
      </c>
      <c r="P3122">
        <f>WEEKDAY(tbl_salesdata[[#This Row],[Order Date]],2)</f>
        <v>7</v>
      </c>
      <c r="Q3122" t="str">
        <f>TEXT(tbl_salesdata[[#This Row],[Order Date]],"dddd")</f>
        <v>Sunday</v>
      </c>
      <c r="R3122" t="str">
        <f>IF(tbl_salesdata[[#This Row],[Weekdaynum]]&gt;5,"Yes","No")</f>
        <v>Yes</v>
      </c>
    </row>
    <row r="3123" spans="1:18" hidden="1" x14ac:dyDescent="0.35">
      <c r="A3123">
        <v>778691470</v>
      </c>
      <c r="B3123" s="3">
        <v>43289</v>
      </c>
      <c r="C3123" s="3">
        <v>43297</v>
      </c>
      <c r="D3123" t="s">
        <v>153</v>
      </c>
      <c r="E3123" t="s">
        <v>38</v>
      </c>
      <c r="F3123" t="s">
        <v>30</v>
      </c>
      <c r="G3123" t="s">
        <v>18</v>
      </c>
      <c r="H3123" t="s">
        <v>26</v>
      </c>
      <c r="I3123" s="9">
        <v>965</v>
      </c>
      <c r="J3123" s="9">
        <v>81.73</v>
      </c>
      <c r="K3123" s="9">
        <v>56.67</v>
      </c>
      <c r="L3123" s="9">
        <f>tbl_salesdata[[#This Row],[Units Sold]]*tbl_salesdata[[#This Row],[Unit Cost]]</f>
        <v>54686.55</v>
      </c>
      <c r="M3123" s="9">
        <f>tbl_salesdata[[#This Row],[Units Sold]]*tbl_salesdata[[#This Row],[Unit Price]]</f>
        <v>78869.45</v>
      </c>
      <c r="N3123" s="9">
        <f>tbl_salesdata[[#This Row],[Total Sales]]-tbl_salesdata[[#This Row],[Total Cost]]</f>
        <v>24182.899999999994</v>
      </c>
      <c r="O3123">
        <f>tbl_salesdata[[#This Row],[Ship Date]]-tbl_salesdata[[#This Row],[Order Date]]</f>
        <v>8</v>
      </c>
      <c r="P3123">
        <f>WEEKDAY(tbl_salesdata[[#This Row],[Order Date]],2)</f>
        <v>7</v>
      </c>
      <c r="Q3123" t="str">
        <f>TEXT(tbl_salesdata[[#This Row],[Order Date]],"dddd")</f>
        <v>Sunday</v>
      </c>
      <c r="R3123" t="str">
        <f>IF(tbl_salesdata[[#This Row],[Weekdaynum]]&gt;5,"Yes","No")</f>
        <v>Yes</v>
      </c>
    </row>
    <row r="3124" spans="1:18" hidden="1" x14ac:dyDescent="0.35">
      <c r="A3124">
        <v>126948583</v>
      </c>
      <c r="B3124" s="3">
        <v>42879</v>
      </c>
      <c r="C3124" s="3">
        <v>42887</v>
      </c>
      <c r="D3124" t="s">
        <v>203</v>
      </c>
      <c r="E3124" t="s">
        <v>21</v>
      </c>
      <c r="F3124" t="s">
        <v>13</v>
      </c>
      <c r="G3124" t="s">
        <v>14</v>
      </c>
      <c r="H3124" t="s">
        <v>19</v>
      </c>
      <c r="I3124" s="9">
        <v>5762</v>
      </c>
      <c r="J3124" s="9">
        <v>255.28</v>
      </c>
      <c r="K3124" s="9">
        <v>159.41999999999999</v>
      </c>
      <c r="L3124" s="9">
        <f>tbl_salesdata[[#This Row],[Units Sold]]*tbl_salesdata[[#This Row],[Unit Cost]]</f>
        <v>918578.03999999992</v>
      </c>
      <c r="M3124" s="9">
        <f>tbl_salesdata[[#This Row],[Units Sold]]*tbl_salesdata[[#This Row],[Unit Price]]</f>
        <v>1470923.36</v>
      </c>
      <c r="N3124" s="9">
        <f>tbl_salesdata[[#This Row],[Total Sales]]-tbl_salesdata[[#This Row],[Total Cost]]</f>
        <v>552345.32000000018</v>
      </c>
      <c r="O3124">
        <f>tbl_salesdata[[#This Row],[Ship Date]]-tbl_salesdata[[#This Row],[Order Date]]</f>
        <v>8</v>
      </c>
      <c r="P3124">
        <f>WEEKDAY(tbl_salesdata[[#This Row],[Order Date]],2)</f>
        <v>3</v>
      </c>
      <c r="Q3124" t="str">
        <f>TEXT(tbl_salesdata[[#This Row],[Order Date]],"dddd")</f>
        <v>Wednesday</v>
      </c>
      <c r="R3124" t="str">
        <f>IF(tbl_salesdata[[#This Row],[Weekdaynum]]&gt;5,"Yes","No")</f>
        <v>No</v>
      </c>
    </row>
    <row r="3125" spans="1:18" x14ac:dyDescent="0.35">
      <c r="A3125">
        <v>792178905</v>
      </c>
      <c r="B3125" s="3">
        <v>42889</v>
      </c>
      <c r="C3125" s="3">
        <v>42898</v>
      </c>
      <c r="D3125" t="s">
        <v>122</v>
      </c>
      <c r="E3125" t="s">
        <v>21</v>
      </c>
      <c r="F3125" t="s">
        <v>25</v>
      </c>
      <c r="G3125" t="s">
        <v>14</v>
      </c>
      <c r="H3125" t="s">
        <v>26</v>
      </c>
      <c r="I3125" s="9">
        <v>2197</v>
      </c>
      <c r="J3125" s="9">
        <v>205.7</v>
      </c>
      <c r="K3125" s="9">
        <v>117.11</v>
      </c>
      <c r="L3125" s="9">
        <f>tbl_salesdata[[#This Row],[Units Sold]]*tbl_salesdata[[#This Row],[Unit Cost]]</f>
        <v>257290.67</v>
      </c>
      <c r="M3125" s="9">
        <f>tbl_salesdata[[#This Row],[Units Sold]]*tbl_salesdata[[#This Row],[Unit Price]]</f>
        <v>451922.89999999997</v>
      </c>
      <c r="N3125" s="9">
        <f>tbl_salesdata[[#This Row],[Total Sales]]-tbl_salesdata[[#This Row],[Total Cost]]</f>
        <v>194632.22999999995</v>
      </c>
      <c r="O3125">
        <f>tbl_salesdata[[#This Row],[Ship Date]]-tbl_salesdata[[#This Row],[Order Date]]</f>
        <v>9</v>
      </c>
      <c r="P3125">
        <f>WEEKDAY(tbl_salesdata[[#This Row],[Order Date]],2)</f>
        <v>6</v>
      </c>
      <c r="Q3125" t="str">
        <f>TEXT(tbl_salesdata[[#This Row],[Order Date]],"dddd")</f>
        <v>Saturday</v>
      </c>
      <c r="R3125" t="str">
        <f>IF(tbl_salesdata[[#This Row],[Weekdaynum]]&gt;5,"Yes","No")</f>
        <v>Yes</v>
      </c>
    </row>
    <row r="3126" spans="1:18" hidden="1" x14ac:dyDescent="0.35">
      <c r="A3126">
        <v>259032571</v>
      </c>
      <c r="B3126" s="3">
        <v>42864</v>
      </c>
      <c r="C3126" s="3">
        <v>42878</v>
      </c>
      <c r="D3126" t="s">
        <v>79</v>
      </c>
      <c r="E3126" t="s">
        <v>21</v>
      </c>
      <c r="F3126" t="s">
        <v>68</v>
      </c>
      <c r="G3126" t="s">
        <v>14</v>
      </c>
      <c r="H3126" t="s">
        <v>26</v>
      </c>
      <c r="I3126" s="9">
        <v>2349</v>
      </c>
      <c r="J3126" s="9">
        <v>154.06</v>
      </c>
      <c r="K3126" s="9">
        <v>90.93</v>
      </c>
      <c r="L3126" s="9">
        <f>tbl_salesdata[[#This Row],[Units Sold]]*tbl_salesdata[[#This Row],[Unit Cost]]</f>
        <v>213594.57</v>
      </c>
      <c r="M3126" s="9">
        <f>tbl_salesdata[[#This Row],[Units Sold]]*tbl_salesdata[[#This Row],[Unit Price]]</f>
        <v>361886.94</v>
      </c>
      <c r="N3126" s="9">
        <f>tbl_salesdata[[#This Row],[Total Sales]]-tbl_salesdata[[#This Row],[Total Cost]]</f>
        <v>148292.37</v>
      </c>
      <c r="O3126">
        <f>tbl_salesdata[[#This Row],[Ship Date]]-tbl_salesdata[[#This Row],[Order Date]]</f>
        <v>14</v>
      </c>
      <c r="P3126">
        <f>WEEKDAY(tbl_salesdata[[#This Row],[Order Date]],2)</f>
        <v>2</v>
      </c>
      <c r="Q3126" t="str">
        <f>TEXT(tbl_salesdata[[#This Row],[Order Date]],"dddd")</f>
        <v>Tuesday</v>
      </c>
      <c r="R3126" t="str">
        <f>IF(tbl_salesdata[[#This Row],[Weekdaynum]]&gt;5,"Yes","No")</f>
        <v>No</v>
      </c>
    </row>
    <row r="3127" spans="1:18" hidden="1" x14ac:dyDescent="0.35">
      <c r="A3127">
        <v>516394603</v>
      </c>
      <c r="B3127" s="3">
        <v>44875</v>
      </c>
      <c r="C3127" s="3">
        <v>44886</v>
      </c>
      <c r="D3127" t="s">
        <v>110</v>
      </c>
      <c r="E3127" t="s">
        <v>38</v>
      </c>
      <c r="F3127" t="s">
        <v>33</v>
      </c>
      <c r="G3127" t="s">
        <v>14</v>
      </c>
      <c r="H3127" t="s">
        <v>15</v>
      </c>
      <c r="I3127" s="9">
        <v>1493</v>
      </c>
      <c r="J3127" s="9">
        <v>109.28</v>
      </c>
      <c r="K3127" s="9">
        <v>35.840000000000003</v>
      </c>
      <c r="L3127" s="9">
        <f>tbl_salesdata[[#This Row],[Units Sold]]*tbl_salesdata[[#This Row],[Unit Cost]]</f>
        <v>53509.120000000003</v>
      </c>
      <c r="M3127" s="9">
        <f>tbl_salesdata[[#This Row],[Units Sold]]*tbl_salesdata[[#This Row],[Unit Price]]</f>
        <v>163155.04</v>
      </c>
      <c r="N3127" s="9">
        <f>tbl_salesdata[[#This Row],[Total Sales]]-tbl_salesdata[[#This Row],[Total Cost]]</f>
        <v>109645.92000000001</v>
      </c>
      <c r="O3127">
        <f>tbl_salesdata[[#This Row],[Ship Date]]-tbl_salesdata[[#This Row],[Order Date]]</f>
        <v>11</v>
      </c>
      <c r="P3127">
        <f>WEEKDAY(tbl_salesdata[[#This Row],[Order Date]],2)</f>
        <v>4</v>
      </c>
      <c r="Q3127" t="str">
        <f>TEXT(tbl_salesdata[[#This Row],[Order Date]],"dddd")</f>
        <v>Thursday</v>
      </c>
      <c r="R3127" t="str">
        <f>IF(tbl_salesdata[[#This Row],[Weekdaynum]]&gt;5,"Yes","No")</f>
        <v>No</v>
      </c>
    </row>
    <row r="3128" spans="1:18" hidden="1" x14ac:dyDescent="0.35">
      <c r="A3128">
        <v>517514264</v>
      </c>
      <c r="B3128" s="3">
        <v>43315</v>
      </c>
      <c r="C3128" s="3">
        <v>43333</v>
      </c>
      <c r="D3128" t="s">
        <v>215</v>
      </c>
      <c r="E3128" t="s">
        <v>21</v>
      </c>
      <c r="F3128" t="s">
        <v>47</v>
      </c>
      <c r="G3128" t="s">
        <v>18</v>
      </c>
      <c r="H3128" t="s">
        <v>26</v>
      </c>
      <c r="I3128" s="9">
        <v>2826</v>
      </c>
      <c r="J3128" s="9">
        <v>421.89</v>
      </c>
      <c r="K3128" s="9">
        <v>364.69</v>
      </c>
      <c r="L3128" s="9">
        <f>tbl_salesdata[[#This Row],[Units Sold]]*tbl_salesdata[[#This Row],[Unit Cost]]</f>
        <v>1030613.94</v>
      </c>
      <c r="M3128" s="9">
        <f>tbl_salesdata[[#This Row],[Units Sold]]*tbl_salesdata[[#This Row],[Unit Price]]</f>
        <v>1192261.1399999999</v>
      </c>
      <c r="N3128" s="9">
        <f>tbl_salesdata[[#This Row],[Total Sales]]-tbl_salesdata[[#This Row],[Total Cost]]</f>
        <v>161647.19999999995</v>
      </c>
      <c r="O3128">
        <f>tbl_salesdata[[#This Row],[Ship Date]]-tbl_salesdata[[#This Row],[Order Date]]</f>
        <v>18</v>
      </c>
      <c r="P3128">
        <f>WEEKDAY(tbl_salesdata[[#This Row],[Order Date]],2)</f>
        <v>5</v>
      </c>
      <c r="Q3128" t="str">
        <f>TEXT(tbl_salesdata[[#This Row],[Order Date]],"dddd")</f>
        <v>Friday</v>
      </c>
      <c r="R3128" t="str">
        <f>IF(tbl_salesdata[[#This Row],[Weekdaynum]]&gt;5,"Yes","No")</f>
        <v>No</v>
      </c>
    </row>
    <row r="3129" spans="1:18" hidden="1" x14ac:dyDescent="0.35">
      <c r="A3129">
        <v>624940383</v>
      </c>
      <c r="B3129" s="3">
        <v>42431</v>
      </c>
      <c r="C3129" s="3">
        <v>42452</v>
      </c>
      <c r="D3129" t="s">
        <v>115</v>
      </c>
      <c r="E3129" t="s">
        <v>21</v>
      </c>
      <c r="F3129" t="s">
        <v>42</v>
      </c>
      <c r="G3129" t="s">
        <v>18</v>
      </c>
      <c r="H3129" t="s">
        <v>34</v>
      </c>
      <c r="I3129" s="9">
        <v>2602</v>
      </c>
      <c r="J3129" s="9">
        <v>437.2</v>
      </c>
      <c r="K3129" s="9">
        <v>263.33</v>
      </c>
      <c r="L3129" s="9">
        <f>tbl_salesdata[[#This Row],[Units Sold]]*tbl_salesdata[[#This Row],[Unit Cost]]</f>
        <v>685184.65999999992</v>
      </c>
      <c r="M3129" s="9">
        <f>tbl_salesdata[[#This Row],[Units Sold]]*tbl_salesdata[[#This Row],[Unit Price]]</f>
        <v>1137594.3999999999</v>
      </c>
      <c r="N3129" s="9">
        <f>tbl_salesdata[[#This Row],[Total Sales]]-tbl_salesdata[[#This Row],[Total Cost]]</f>
        <v>452409.74</v>
      </c>
      <c r="O3129">
        <f>tbl_salesdata[[#This Row],[Ship Date]]-tbl_salesdata[[#This Row],[Order Date]]</f>
        <v>21</v>
      </c>
      <c r="P3129">
        <f>WEEKDAY(tbl_salesdata[[#This Row],[Order Date]],2)</f>
        <v>3</v>
      </c>
      <c r="Q3129" t="str">
        <f>TEXT(tbl_salesdata[[#This Row],[Order Date]],"dddd")</f>
        <v>Wednesday</v>
      </c>
      <c r="R3129" t="str">
        <f>IF(tbl_salesdata[[#This Row],[Weekdaynum]]&gt;5,"Yes","No")</f>
        <v>No</v>
      </c>
    </row>
    <row r="3130" spans="1:18" hidden="1" x14ac:dyDescent="0.35">
      <c r="A3130">
        <v>821534287</v>
      </c>
      <c r="B3130" s="3">
        <v>44509</v>
      </c>
      <c r="C3130" s="3">
        <v>44512</v>
      </c>
      <c r="D3130" t="s">
        <v>92</v>
      </c>
      <c r="E3130" t="s">
        <v>32</v>
      </c>
      <c r="F3130" t="s">
        <v>56</v>
      </c>
      <c r="G3130" t="s">
        <v>18</v>
      </c>
      <c r="H3130" t="s">
        <v>26</v>
      </c>
      <c r="I3130" s="9">
        <v>9107</v>
      </c>
      <c r="J3130" s="9">
        <v>9.33</v>
      </c>
      <c r="K3130" s="9">
        <v>6.92</v>
      </c>
      <c r="L3130" s="9">
        <f>tbl_salesdata[[#This Row],[Units Sold]]*tbl_salesdata[[#This Row],[Unit Cost]]</f>
        <v>63020.44</v>
      </c>
      <c r="M3130" s="9">
        <f>tbl_salesdata[[#This Row],[Units Sold]]*tbl_salesdata[[#This Row],[Unit Price]]</f>
        <v>84968.31</v>
      </c>
      <c r="N3130" s="9">
        <f>tbl_salesdata[[#This Row],[Total Sales]]-tbl_salesdata[[#This Row],[Total Cost]]</f>
        <v>21947.869999999995</v>
      </c>
      <c r="O3130">
        <f>tbl_salesdata[[#This Row],[Ship Date]]-tbl_salesdata[[#This Row],[Order Date]]</f>
        <v>3</v>
      </c>
      <c r="P3130">
        <f>WEEKDAY(tbl_salesdata[[#This Row],[Order Date]],2)</f>
        <v>2</v>
      </c>
      <c r="Q3130" t="str">
        <f>TEXT(tbl_salesdata[[#This Row],[Order Date]],"dddd")</f>
        <v>Tuesday</v>
      </c>
      <c r="R3130" t="str">
        <f>IF(tbl_salesdata[[#This Row],[Weekdaynum]]&gt;5,"Yes","No")</f>
        <v>No</v>
      </c>
    </row>
    <row r="3131" spans="1:18" hidden="1" x14ac:dyDescent="0.35">
      <c r="A3131">
        <v>260469806</v>
      </c>
      <c r="B3131" s="3">
        <v>44685</v>
      </c>
      <c r="C3131" s="3">
        <v>44700</v>
      </c>
      <c r="D3131" t="s">
        <v>123</v>
      </c>
      <c r="E3131" t="s">
        <v>38</v>
      </c>
      <c r="F3131" t="s">
        <v>56</v>
      </c>
      <c r="G3131" t="s">
        <v>14</v>
      </c>
      <c r="H3131" t="s">
        <v>15</v>
      </c>
      <c r="I3131" s="9">
        <v>7659</v>
      </c>
      <c r="J3131" s="9">
        <v>9.33</v>
      </c>
      <c r="K3131" s="9">
        <v>6.92</v>
      </c>
      <c r="L3131" s="9">
        <f>tbl_salesdata[[#This Row],[Units Sold]]*tbl_salesdata[[#This Row],[Unit Cost]]</f>
        <v>53000.28</v>
      </c>
      <c r="M3131" s="9">
        <f>tbl_salesdata[[#This Row],[Units Sold]]*tbl_salesdata[[#This Row],[Unit Price]]</f>
        <v>71458.47</v>
      </c>
      <c r="N3131" s="9">
        <f>tbl_salesdata[[#This Row],[Total Sales]]-tbl_salesdata[[#This Row],[Total Cost]]</f>
        <v>18458.190000000002</v>
      </c>
      <c r="O3131">
        <f>tbl_salesdata[[#This Row],[Ship Date]]-tbl_salesdata[[#This Row],[Order Date]]</f>
        <v>15</v>
      </c>
      <c r="P3131">
        <f>WEEKDAY(tbl_salesdata[[#This Row],[Order Date]],2)</f>
        <v>3</v>
      </c>
      <c r="Q3131" t="str">
        <f>TEXT(tbl_salesdata[[#This Row],[Order Date]],"dddd")</f>
        <v>Wednesday</v>
      </c>
      <c r="R3131" t="str">
        <f>IF(tbl_salesdata[[#This Row],[Weekdaynum]]&gt;5,"Yes","No")</f>
        <v>No</v>
      </c>
    </row>
    <row r="3132" spans="1:18" hidden="1" x14ac:dyDescent="0.35">
      <c r="A3132">
        <v>415233266</v>
      </c>
      <c r="B3132" s="3">
        <v>43756</v>
      </c>
      <c r="C3132" s="3">
        <v>43762</v>
      </c>
      <c r="D3132" t="s">
        <v>94</v>
      </c>
      <c r="E3132" t="s">
        <v>38</v>
      </c>
      <c r="F3132" t="s">
        <v>68</v>
      </c>
      <c r="G3132" t="s">
        <v>14</v>
      </c>
      <c r="H3132" t="s">
        <v>34</v>
      </c>
      <c r="I3132" s="9">
        <v>5606</v>
      </c>
      <c r="J3132" s="9">
        <v>154.06</v>
      </c>
      <c r="K3132" s="9">
        <v>90.93</v>
      </c>
      <c r="L3132" s="9">
        <f>tbl_salesdata[[#This Row],[Units Sold]]*tbl_salesdata[[#This Row],[Unit Cost]]</f>
        <v>509753.58</v>
      </c>
      <c r="M3132" s="9">
        <f>tbl_salesdata[[#This Row],[Units Sold]]*tbl_salesdata[[#This Row],[Unit Price]]</f>
        <v>863660.36</v>
      </c>
      <c r="N3132" s="9">
        <f>tbl_salesdata[[#This Row],[Total Sales]]-tbl_salesdata[[#This Row],[Total Cost]]</f>
        <v>353906.77999999997</v>
      </c>
      <c r="O3132">
        <f>tbl_salesdata[[#This Row],[Ship Date]]-tbl_salesdata[[#This Row],[Order Date]]</f>
        <v>6</v>
      </c>
      <c r="P3132">
        <f>WEEKDAY(tbl_salesdata[[#This Row],[Order Date]],2)</f>
        <v>5</v>
      </c>
      <c r="Q3132" t="str">
        <f>TEXT(tbl_salesdata[[#This Row],[Order Date]],"dddd")</f>
        <v>Friday</v>
      </c>
      <c r="R3132" t="str">
        <f>IF(tbl_salesdata[[#This Row],[Weekdaynum]]&gt;5,"Yes","No")</f>
        <v>No</v>
      </c>
    </row>
    <row r="3133" spans="1:18" x14ac:dyDescent="0.35">
      <c r="A3133">
        <v>843994033</v>
      </c>
      <c r="B3133" s="3">
        <v>43365</v>
      </c>
      <c r="C3133" s="3">
        <v>43370</v>
      </c>
      <c r="D3133" t="s">
        <v>192</v>
      </c>
      <c r="E3133" t="s">
        <v>32</v>
      </c>
      <c r="F3133" t="s">
        <v>30</v>
      </c>
      <c r="G3133" t="s">
        <v>14</v>
      </c>
      <c r="H3133" t="s">
        <v>15</v>
      </c>
      <c r="I3133" s="9">
        <v>5445</v>
      </c>
      <c r="J3133" s="9">
        <v>81.73</v>
      </c>
      <c r="K3133" s="9">
        <v>56.67</v>
      </c>
      <c r="L3133" s="9">
        <f>tbl_salesdata[[#This Row],[Units Sold]]*tbl_salesdata[[#This Row],[Unit Cost]]</f>
        <v>308568.15000000002</v>
      </c>
      <c r="M3133" s="9">
        <f>tbl_salesdata[[#This Row],[Units Sold]]*tbl_salesdata[[#This Row],[Unit Price]]</f>
        <v>445019.85000000003</v>
      </c>
      <c r="N3133" s="9">
        <f>tbl_salesdata[[#This Row],[Total Sales]]-tbl_salesdata[[#This Row],[Total Cost]]</f>
        <v>136451.70000000001</v>
      </c>
      <c r="O3133">
        <f>tbl_salesdata[[#This Row],[Ship Date]]-tbl_salesdata[[#This Row],[Order Date]]</f>
        <v>5</v>
      </c>
      <c r="P3133">
        <f>WEEKDAY(tbl_salesdata[[#This Row],[Order Date]],2)</f>
        <v>6</v>
      </c>
      <c r="Q3133" t="str">
        <f>TEXT(tbl_salesdata[[#This Row],[Order Date]],"dddd")</f>
        <v>Saturday</v>
      </c>
      <c r="R3133" t="str">
        <f>IF(tbl_salesdata[[#This Row],[Weekdaynum]]&gt;5,"Yes","No")</f>
        <v>Yes</v>
      </c>
    </row>
    <row r="3134" spans="1:18" hidden="1" x14ac:dyDescent="0.35">
      <c r="A3134">
        <v>567751824</v>
      </c>
      <c r="B3134" s="3">
        <v>44490</v>
      </c>
      <c r="C3134" s="3">
        <v>44502</v>
      </c>
      <c r="D3134" t="s">
        <v>117</v>
      </c>
      <c r="E3134" t="s">
        <v>21</v>
      </c>
      <c r="F3134" t="s">
        <v>42</v>
      </c>
      <c r="G3134" t="s">
        <v>14</v>
      </c>
      <c r="H3134" t="s">
        <v>19</v>
      </c>
      <c r="I3134" s="9">
        <v>9236</v>
      </c>
      <c r="J3134" s="9">
        <v>437.2</v>
      </c>
      <c r="K3134" s="9">
        <v>263.33</v>
      </c>
      <c r="L3134" s="9">
        <f>tbl_salesdata[[#This Row],[Units Sold]]*tbl_salesdata[[#This Row],[Unit Cost]]</f>
        <v>2432115.88</v>
      </c>
      <c r="M3134" s="9">
        <f>tbl_salesdata[[#This Row],[Units Sold]]*tbl_salesdata[[#This Row],[Unit Price]]</f>
        <v>4037979.1999999997</v>
      </c>
      <c r="N3134" s="9">
        <f>tbl_salesdata[[#This Row],[Total Sales]]-tbl_salesdata[[#This Row],[Total Cost]]</f>
        <v>1605863.3199999998</v>
      </c>
      <c r="O3134">
        <f>tbl_salesdata[[#This Row],[Ship Date]]-tbl_salesdata[[#This Row],[Order Date]]</f>
        <v>12</v>
      </c>
      <c r="P3134">
        <f>WEEKDAY(tbl_salesdata[[#This Row],[Order Date]],2)</f>
        <v>4</v>
      </c>
      <c r="Q3134" t="str">
        <f>TEXT(tbl_salesdata[[#This Row],[Order Date]],"dddd")</f>
        <v>Thursday</v>
      </c>
      <c r="R3134" t="str">
        <f>IF(tbl_salesdata[[#This Row],[Weekdaynum]]&gt;5,"Yes","No")</f>
        <v>No</v>
      </c>
    </row>
    <row r="3135" spans="1:18" hidden="1" x14ac:dyDescent="0.35">
      <c r="A3135">
        <v>264042079</v>
      </c>
      <c r="B3135" s="3">
        <v>43921</v>
      </c>
      <c r="C3135" s="3">
        <v>43940</v>
      </c>
      <c r="D3135" t="s">
        <v>134</v>
      </c>
      <c r="E3135" t="s">
        <v>38</v>
      </c>
      <c r="F3135" t="s">
        <v>42</v>
      </c>
      <c r="G3135" t="s">
        <v>14</v>
      </c>
      <c r="H3135" t="s">
        <v>26</v>
      </c>
      <c r="I3135" s="9">
        <v>4774</v>
      </c>
      <c r="J3135" s="9">
        <v>437.2</v>
      </c>
      <c r="K3135" s="9">
        <v>263.33</v>
      </c>
      <c r="L3135" s="9">
        <f>tbl_salesdata[[#This Row],[Units Sold]]*tbl_salesdata[[#This Row],[Unit Cost]]</f>
        <v>1257137.42</v>
      </c>
      <c r="M3135" s="9">
        <f>tbl_salesdata[[#This Row],[Units Sold]]*tbl_salesdata[[#This Row],[Unit Price]]</f>
        <v>2087192.8</v>
      </c>
      <c r="N3135" s="9">
        <f>tbl_salesdata[[#This Row],[Total Sales]]-tbl_salesdata[[#This Row],[Total Cost]]</f>
        <v>830055.38000000012</v>
      </c>
      <c r="O3135">
        <f>tbl_salesdata[[#This Row],[Ship Date]]-tbl_salesdata[[#This Row],[Order Date]]</f>
        <v>19</v>
      </c>
      <c r="P3135">
        <f>WEEKDAY(tbl_salesdata[[#This Row],[Order Date]],2)</f>
        <v>2</v>
      </c>
      <c r="Q3135" t="str">
        <f>TEXT(tbl_salesdata[[#This Row],[Order Date]],"dddd")</f>
        <v>Tuesday</v>
      </c>
      <c r="R3135" t="str">
        <f>IF(tbl_salesdata[[#This Row],[Weekdaynum]]&gt;5,"Yes","No")</f>
        <v>No</v>
      </c>
    </row>
    <row r="3136" spans="1:18" hidden="1" x14ac:dyDescent="0.35">
      <c r="A3136">
        <v>973230588</v>
      </c>
      <c r="B3136" s="3">
        <v>43212</v>
      </c>
      <c r="C3136" s="3">
        <v>43217</v>
      </c>
      <c r="D3136" t="s">
        <v>101</v>
      </c>
      <c r="E3136" t="s">
        <v>24</v>
      </c>
      <c r="F3136" t="s">
        <v>17</v>
      </c>
      <c r="G3136" t="s">
        <v>14</v>
      </c>
      <c r="H3136" t="s">
        <v>34</v>
      </c>
      <c r="I3136" s="9">
        <v>9413</v>
      </c>
      <c r="J3136" s="9">
        <v>152.58000000000001</v>
      </c>
      <c r="K3136" s="9">
        <v>97.44</v>
      </c>
      <c r="L3136" s="9">
        <f>tbl_salesdata[[#This Row],[Units Sold]]*tbl_salesdata[[#This Row],[Unit Cost]]</f>
        <v>917202.72</v>
      </c>
      <c r="M3136" s="9">
        <f>tbl_salesdata[[#This Row],[Units Sold]]*tbl_salesdata[[#This Row],[Unit Price]]</f>
        <v>1436235.54</v>
      </c>
      <c r="N3136" s="9">
        <f>tbl_salesdata[[#This Row],[Total Sales]]-tbl_salesdata[[#This Row],[Total Cost]]</f>
        <v>519032.82000000007</v>
      </c>
      <c r="O3136">
        <f>tbl_salesdata[[#This Row],[Ship Date]]-tbl_salesdata[[#This Row],[Order Date]]</f>
        <v>5</v>
      </c>
      <c r="P3136">
        <f>WEEKDAY(tbl_salesdata[[#This Row],[Order Date]],2)</f>
        <v>7</v>
      </c>
      <c r="Q3136" t="str">
        <f>TEXT(tbl_salesdata[[#This Row],[Order Date]],"dddd")</f>
        <v>Sunday</v>
      </c>
      <c r="R3136" t="str">
        <f>IF(tbl_salesdata[[#This Row],[Weekdaynum]]&gt;5,"Yes","No")</f>
        <v>Yes</v>
      </c>
    </row>
    <row r="3137" spans="1:18" hidden="1" x14ac:dyDescent="0.35">
      <c r="A3137">
        <v>920366179</v>
      </c>
      <c r="B3137" s="3">
        <v>43146</v>
      </c>
      <c r="C3137" s="3">
        <v>43147</v>
      </c>
      <c r="D3137" t="s">
        <v>134</v>
      </c>
      <c r="E3137" t="s">
        <v>38</v>
      </c>
      <c r="F3137" t="s">
        <v>68</v>
      </c>
      <c r="G3137" t="s">
        <v>14</v>
      </c>
      <c r="H3137" t="s">
        <v>19</v>
      </c>
      <c r="I3137" s="9">
        <v>5660</v>
      </c>
      <c r="J3137" s="9">
        <v>154.06</v>
      </c>
      <c r="K3137" s="9">
        <v>90.93</v>
      </c>
      <c r="L3137" s="9">
        <f>tbl_salesdata[[#This Row],[Units Sold]]*tbl_salesdata[[#This Row],[Unit Cost]]</f>
        <v>514663.80000000005</v>
      </c>
      <c r="M3137" s="9">
        <f>tbl_salesdata[[#This Row],[Units Sold]]*tbl_salesdata[[#This Row],[Unit Price]]</f>
        <v>871979.6</v>
      </c>
      <c r="N3137" s="9">
        <f>tbl_salesdata[[#This Row],[Total Sales]]-tbl_salesdata[[#This Row],[Total Cost]]</f>
        <v>357315.79999999993</v>
      </c>
      <c r="O3137">
        <f>tbl_salesdata[[#This Row],[Ship Date]]-tbl_salesdata[[#This Row],[Order Date]]</f>
        <v>1</v>
      </c>
      <c r="P3137">
        <f>WEEKDAY(tbl_salesdata[[#This Row],[Order Date]],2)</f>
        <v>4</v>
      </c>
      <c r="Q3137" t="str">
        <f>TEXT(tbl_salesdata[[#This Row],[Order Date]],"dddd")</f>
        <v>Thursday</v>
      </c>
      <c r="R3137" t="str">
        <f>IF(tbl_salesdata[[#This Row],[Weekdaynum]]&gt;5,"Yes","No")</f>
        <v>No</v>
      </c>
    </row>
    <row r="3138" spans="1:18" hidden="1" x14ac:dyDescent="0.35">
      <c r="A3138">
        <v>650810182</v>
      </c>
      <c r="B3138" s="3">
        <v>42547</v>
      </c>
      <c r="C3138" s="3">
        <v>42557</v>
      </c>
      <c r="D3138" t="s">
        <v>173</v>
      </c>
      <c r="E3138" t="s">
        <v>24</v>
      </c>
      <c r="F3138" t="s">
        <v>68</v>
      </c>
      <c r="G3138" t="s">
        <v>18</v>
      </c>
      <c r="H3138" t="s">
        <v>15</v>
      </c>
      <c r="I3138" s="9">
        <v>8050</v>
      </c>
      <c r="J3138" s="9">
        <v>154.06</v>
      </c>
      <c r="K3138" s="9">
        <v>90.93</v>
      </c>
      <c r="L3138" s="9">
        <f>tbl_salesdata[[#This Row],[Units Sold]]*tbl_salesdata[[#This Row],[Unit Cost]]</f>
        <v>731986.5</v>
      </c>
      <c r="M3138" s="9">
        <f>tbl_salesdata[[#This Row],[Units Sold]]*tbl_salesdata[[#This Row],[Unit Price]]</f>
        <v>1240183</v>
      </c>
      <c r="N3138" s="9">
        <f>tbl_salesdata[[#This Row],[Total Sales]]-tbl_salesdata[[#This Row],[Total Cost]]</f>
        <v>508196.5</v>
      </c>
      <c r="O3138">
        <f>tbl_salesdata[[#This Row],[Ship Date]]-tbl_salesdata[[#This Row],[Order Date]]</f>
        <v>10</v>
      </c>
      <c r="P3138">
        <f>WEEKDAY(tbl_salesdata[[#This Row],[Order Date]],2)</f>
        <v>7</v>
      </c>
      <c r="Q3138" t="str">
        <f>TEXT(tbl_salesdata[[#This Row],[Order Date]],"dddd")</f>
        <v>Sunday</v>
      </c>
      <c r="R3138" t="str">
        <f>IF(tbl_salesdata[[#This Row],[Weekdaynum]]&gt;5,"Yes","No")</f>
        <v>Yes</v>
      </c>
    </row>
    <row r="3139" spans="1:18" hidden="1" x14ac:dyDescent="0.35">
      <c r="A3139">
        <v>780236423</v>
      </c>
      <c r="B3139" s="3">
        <v>42323</v>
      </c>
      <c r="C3139" s="3">
        <v>42326</v>
      </c>
      <c r="D3139" t="s">
        <v>69</v>
      </c>
      <c r="E3139" t="s">
        <v>38</v>
      </c>
      <c r="F3139" t="s">
        <v>33</v>
      </c>
      <c r="G3139" t="s">
        <v>18</v>
      </c>
      <c r="H3139" t="s">
        <v>34</v>
      </c>
      <c r="I3139" s="9">
        <v>8151</v>
      </c>
      <c r="J3139" s="9">
        <v>109.28</v>
      </c>
      <c r="K3139" s="9">
        <v>35.840000000000003</v>
      </c>
      <c r="L3139" s="9">
        <f>tbl_salesdata[[#This Row],[Units Sold]]*tbl_salesdata[[#This Row],[Unit Cost]]</f>
        <v>292131.84000000003</v>
      </c>
      <c r="M3139" s="9">
        <f>tbl_salesdata[[#This Row],[Units Sold]]*tbl_salesdata[[#This Row],[Unit Price]]</f>
        <v>890741.28</v>
      </c>
      <c r="N3139" s="9">
        <f>tbl_salesdata[[#This Row],[Total Sales]]-tbl_salesdata[[#This Row],[Total Cost]]</f>
        <v>598609.43999999994</v>
      </c>
      <c r="O3139">
        <f>tbl_salesdata[[#This Row],[Ship Date]]-tbl_salesdata[[#This Row],[Order Date]]</f>
        <v>3</v>
      </c>
      <c r="P3139">
        <f>WEEKDAY(tbl_salesdata[[#This Row],[Order Date]],2)</f>
        <v>7</v>
      </c>
      <c r="Q3139" t="str">
        <f>TEXT(tbl_salesdata[[#This Row],[Order Date]],"dddd")</f>
        <v>Sunday</v>
      </c>
      <c r="R3139" t="str">
        <f>IF(tbl_salesdata[[#This Row],[Weekdaynum]]&gt;5,"Yes","No")</f>
        <v>Yes</v>
      </c>
    </row>
    <row r="3140" spans="1:18" hidden="1" x14ac:dyDescent="0.35">
      <c r="A3140">
        <v>644631230</v>
      </c>
      <c r="B3140" s="3">
        <v>42155</v>
      </c>
      <c r="C3140" s="3">
        <v>42176</v>
      </c>
      <c r="D3140" t="s">
        <v>75</v>
      </c>
      <c r="E3140" t="s">
        <v>38</v>
      </c>
      <c r="F3140" t="s">
        <v>56</v>
      </c>
      <c r="G3140" t="s">
        <v>18</v>
      </c>
      <c r="H3140" t="s">
        <v>19</v>
      </c>
      <c r="I3140" s="9">
        <v>9561</v>
      </c>
      <c r="J3140" s="9">
        <v>9.33</v>
      </c>
      <c r="K3140" s="9">
        <v>6.92</v>
      </c>
      <c r="L3140" s="9">
        <f>tbl_salesdata[[#This Row],[Units Sold]]*tbl_salesdata[[#This Row],[Unit Cost]]</f>
        <v>66162.12</v>
      </c>
      <c r="M3140" s="9">
        <f>tbl_salesdata[[#This Row],[Units Sold]]*tbl_salesdata[[#This Row],[Unit Price]]</f>
        <v>89204.13</v>
      </c>
      <c r="N3140" s="9">
        <f>tbl_salesdata[[#This Row],[Total Sales]]-tbl_salesdata[[#This Row],[Total Cost]]</f>
        <v>23042.010000000009</v>
      </c>
      <c r="O3140">
        <f>tbl_salesdata[[#This Row],[Ship Date]]-tbl_salesdata[[#This Row],[Order Date]]</f>
        <v>21</v>
      </c>
      <c r="P3140">
        <f>WEEKDAY(tbl_salesdata[[#This Row],[Order Date]],2)</f>
        <v>7</v>
      </c>
      <c r="Q3140" t="str">
        <f>TEXT(tbl_salesdata[[#This Row],[Order Date]],"dddd")</f>
        <v>Sunday</v>
      </c>
      <c r="R3140" t="str">
        <f>IF(tbl_salesdata[[#This Row],[Weekdaynum]]&gt;5,"Yes","No")</f>
        <v>Yes</v>
      </c>
    </row>
    <row r="3141" spans="1:18" x14ac:dyDescent="0.35">
      <c r="A3141">
        <v>439204919</v>
      </c>
      <c r="B3141" s="3">
        <v>42777</v>
      </c>
      <c r="C3141" s="3">
        <v>42790</v>
      </c>
      <c r="D3141" t="s">
        <v>189</v>
      </c>
      <c r="E3141" t="s">
        <v>21</v>
      </c>
      <c r="F3141" t="s">
        <v>22</v>
      </c>
      <c r="G3141" t="s">
        <v>14</v>
      </c>
      <c r="H3141" t="s">
        <v>26</v>
      </c>
      <c r="I3141" s="9">
        <v>9350</v>
      </c>
      <c r="J3141" s="9">
        <v>47.45</v>
      </c>
      <c r="K3141" s="9">
        <v>31.79</v>
      </c>
      <c r="L3141" s="9">
        <f>tbl_salesdata[[#This Row],[Units Sold]]*tbl_salesdata[[#This Row],[Unit Cost]]</f>
        <v>297236.5</v>
      </c>
      <c r="M3141" s="9">
        <f>tbl_salesdata[[#This Row],[Units Sold]]*tbl_salesdata[[#This Row],[Unit Price]]</f>
        <v>443657.5</v>
      </c>
      <c r="N3141" s="9">
        <f>tbl_salesdata[[#This Row],[Total Sales]]-tbl_salesdata[[#This Row],[Total Cost]]</f>
        <v>146421</v>
      </c>
      <c r="O3141">
        <f>tbl_salesdata[[#This Row],[Ship Date]]-tbl_salesdata[[#This Row],[Order Date]]</f>
        <v>13</v>
      </c>
      <c r="P3141">
        <f>WEEKDAY(tbl_salesdata[[#This Row],[Order Date]],2)</f>
        <v>6</v>
      </c>
      <c r="Q3141" t="str">
        <f>TEXT(tbl_salesdata[[#This Row],[Order Date]],"dddd")</f>
        <v>Saturday</v>
      </c>
      <c r="R3141" t="str">
        <f>IF(tbl_salesdata[[#This Row],[Weekdaynum]]&gt;5,"Yes","No")</f>
        <v>Yes</v>
      </c>
    </row>
    <row r="3142" spans="1:18" hidden="1" x14ac:dyDescent="0.35">
      <c r="A3142">
        <v>423834359</v>
      </c>
      <c r="B3142" s="3">
        <v>44579</v>
      </c>
      <c r="C3142" s="3">
        <v>44597</v>
      </c>
      <c r="D3142" t="s">
        <v>146</v>
      </c>
      <c r="E3142" t="s">
        <v>29</v>
      </c>
      <c r="F3142" t="s">
        <v>13</v>
      </c>
      <c r="G3142" t="s">
        <v>18</v>
      </c>
      <c r="H3142" t="s">
        <v>34</v>
      </c>
      <c r="I3142" s="9">
        <v>860</v>
      </c>
      <c r="J3142" s="9">
        <v>255.28</v>
      </c>
      <c r="K3142" s="9">
        <v>159.41999999999999</v>
      </c>
      <c r="L3142" s="9">
        <f>tbl_salesdata[[#This Row],[Units Sold]]*tbl_salesdata[[#This Row],[Unit Cost]]</f>
        <v>137101.19999999998</v>
      </c>
      <c r="M3142" s="9">
        <f>tbl_salesdata[[#This Row],[Units Sold]]*tbl_salesdata[[#This Row],[Unit Price]]</f>
        <v>219540.8</v>
      </c>
      <c r="N3142" s="9">
        <f>tbl_salesdata[[#This Row],[Total Sales]]-tbl_salesdata[[#This Row],[Total Cost]]</f>
        <v>82439.600000000006</v>
      </c>
      <c r="O3142">
        <f>tbl_salesdata[[#This Row],[Ship Date]]-tbl_salesdata[[#This Row],[Order Date]]</f>
        <v>18</v>
      </c>
      <c r="P3142">
        <f>WEEKDAY(tbl_salesdata[[#This Row],[Order Date]],2)</f>
        <v>2</v>
      </c>
      <c r="Q3142" t="str">
        <f>TEXT(tbl_salesdata[[#This Row],[Order Date]],"dddd")</f>
        <v>Tuesday</v>
      </c>
      <c r="R3142" t="str">
        <f>IF(tbl_salesdata[[#This Row],[Weekdaynum]]&gt;5,"Yes","No")</f>
        <v>No</v>
      </c>
    </row>
    <row r="3143" spans="1:18" hidden="1" x14ac:dyDescent="0.35">
      <c r="A3143">
        <v>262177836</v>
      </c>
      <c r="B3143" s="3">
        <v>44171</v>
      </c>
      <c r="C3143" s="3">
        <v>44175</v>
      </c>
      <c r="D3143" t="s">
        <v>168</v>
      </c>
      <c r="E3143" t="s">
        <v>21</v>
      </c>
      <c r="F3143" t="s">
        <v>56</v>
      </c>
      <c r="G3143" t="s">
        <v>18</v>
      </c>
      <c r="H3143" t="s">
        <v>34</v>
      </c>
      <c r="I3143" s="9">
        <v>3103</v>
      </c>
      <c r="J3143" s="9">
        <v>9.33</v>
      </c>
      <c r="K3143" s="9">
        <v>6.92</v>
      </c>
      <c r="L3143" s="9">
        <f>tbl_salesdata[[#This Row],[Units Sold]]*tbl_salesdata[[#This Row],[Unit Cost]]</f>
        <v>21472.76</v>
      </c>
      <c r="M3143" s="9">
        <f>tbl_salesdata[[#This Row],[Units Sold]]*tbl_salesdata[[#This Row],[Unit Price]]</f>
        <v>28950.99</v>
      </c>
      <c r="N3143" s="9">
        <f>tbl_salesdata[[#This Row],[Total Sales]]-tbl_salesdata[[#This Row],[Total Cost]]</f>
        <v>7478.2300000000032</v>
      </c>
      <c r="O3143">
        <f>tbl_salesdata[[#This Row],[Ship Date]]-tbl_salesdata[[#This Row],[Order Date]]</f>
        <v>4</v>
      </c>
      <c r="P3143">
        <f>WEEKDAY(tbl_salesdata[[#This Row],[Order Date]],2)</f>
        <v>7</v>
      </c>
      <c r="Q3143" t="str">
        <f>TEXT(tbl_salesdata[[#This Row],[Order Date]],"dddd")</f>
        <v>Sunday</v>
      </c>
      <c r="R3143" t="str">
        <f>IF(tbl_salesdata[[#This Row],[Weekdaynum]]&gt;5,"Yes","No")</f>
        <v>Yes</v>
      </c>
    </row>
    <row r="3144" spans="1:18" hidden="1" x14ac:dyDescent="0.35">
      <c r="A3144">
        <v>582560193</v>
      </c>
      <c r="B3144" s="3">
        <v>42515</v>
      </c>
      <c r="C3144" s="3">
        <v>42522</v>
      </c>
      <c r="D3144" t="s">
        <v>193</v>
      </c>
      <c r="E3144" t="s">
        <v>21</v>
      </c>
      <c r="F3144" t="s">
        <v>76</v>
      </c>
      <c r="G3144" t="s">
        <v>14</v>
      </c>
      <c r="H3144" t="s">
        <v>26</v>
      </c>
      <c r="I3144" s="9">
        <v>1362</v>
      </c>
      <c r="J3144" s="9">
        <v>668.27</v>
      </c>
      <c r="K3144" s="9">
        <v>502.54</v>
      </c>
      <c r="L3144" s="9">
        <f>tbl_salesdata[[#This Row],[Units Sold]]*tbl_salesdata[[#This Row],[Unit Cost]]</f>
        <v>684459.48</v>
      </c>
      <c r="M3144" s="9">
        <f>tbl_salesdata[[#This Row],[Units Sold]]*tbl_salesdata[[#This Row],[Unit Price]]</f>
        <v>910183.74</v>
      </c>
      <c r="N3144" s="9">
        <f>tbl_salesdata[[#This Row],[Total Sales]]-tbl_salesdata[[#This Row],[Total Cost]]</f>
        <v>225724.26</v>
      </c>
      <c r="O3144">
        <f>tbl_salesdata[[#This Row],[Ship Date]]-tbl_salesdata[[#This Row],[Order Date]]</f>
        <v>7</v>
      </c>
      <c r="P3144">
        <f>WEEKDAY(tbl_salesdata[[#This Row],[Order Date]],2)</f>
        <v>3</v>
      </c>
      <c r="Q3144" t="str">
        <f>TEXT(tbl_salesdata[[#This Row],[Order Date]],"dddd")</f>
        <v>Wednesday</v>
      </c>
      <c r="R3144" t="str">
        <f>IF(tbl_salesdata[[#This Row],[Weekdaynum]]&gt;5,"Yes","No")</f>
        <v>No</v>
      </c>
    </row>
    <row r="3145" spans="1:18" hidden="1" x14ac:dyDescent="0.35">
      <c r="A3145">
        <v>172530257</v>
      </c>
      <c r="B3145" s="3">
        <v>42930</v>
      </c>
      <c r="C3145" s="3">
        <v>42942</v>
      </c>
      <c r="D3145" t="s">
        <v>52</v>
      </c>
      <c r="E3145" t="s">
        <v>12</v>
      </c>
      <c r="F3145" t="s">
        <v>76</v>
      </c>
      <c r="G3145" t="s">
        <v>14</v>
      </c>
      <c r="H3145" t="s">
        <v>34</v>
      </c>
      <c r="I3145" s="9">
        <v>4392</v>
      </c>
      <c r="J3145" s="9">
        <v>668.27</v>
      </c>
      <c r="K3145" s="9">
        <v>502.54</v>
      </c>
      <c r="L3145" s="9">
        <f>tbl_salesdata[[#This Row],[Units Sold]]*tbl_salesdata[[#This Row],[Unit Cost]]</f>
        <v>2207155.6800000002</v>
      </c>
      <c r="M3145" s="9">
        <f>tbl_salesdata[[#This Row],[Units Sold]]*tbl_salesdata[[#This Row],[Unit Price]]</f>
        <v>2935041.84</v>
      </c>
      <c r="N3145" s="9">
        <f>tbl_salesdata[[#This Row],[Total Sales]]-tbl_salesdata[[#This Row],[Total Cost]]</f>
        <v>727886.15999999968</v>
      </c>
      <c r="O3145">
        <f>tbl_salesdata[[#This Row],[Ship Date]]-tbl_salesdata[[#This Row],[Order Date]]</f>
        <v>12</v>
      </c>
      <c r="P3145">
        <f>WEEKDAY(tbl_salesdata[[#This Row],[Order Date]],2)</f>
        <v>5</v>
      </c>
      <c r="Q3145" t="str">
        <f>TEXT(tbl_salesdata[[#This Row],[Order Date]],"dddd")</f>
        <v>Friday</v>
      </c>
      <c r="R3145" t="str">
        <f>IF(tbl_salesdata[[#This Row],[Weekdaynum]]&gt;5,"Yes","No")</f>
        <v>No</v>
      </c>
    </row>
    <row r="3146" spans="1:18" hidden="1" x14ac:dyDescent="0.35">
      <c r="A3146">
        <v>139949357</v>
      </c>
      <c r="B3146" s="3">
        <v>43282</v>
      </c>
      <c r="C3146" s="3">
        <v>43303</v>
      </c>
      <c r="D3146" t="s">
        <v>144</v>
      </c>
      <c r="E3146" t="s">
        <v>21</v>
      </c>
      <c r="F3146" t="s">
        <v>68</v>
      </c>
      <c r="G3146" t="s">
        <v>14</v>
      </c>
      <c r="H3146" t="s">
        <v>34</v>
      </c>
      <c r="I3146" s="9">
        <v>2980</v>
      </c>
      <c r="J3146" s="9">
        <v>154.06</v>
      </c>
      <c r="K3146" s="9">
        <v>90.93</v>
      </c>
      <c r="L3146" s="9">
        <f>tbl_salesdata[[#This Row],[Units Sold]]*tbl_salesdata[[#This Row],[Unit Cost]]</f>
        <v>270971.40000000002</v>
      </c>
      <c r="M3146" s="9">
        <f>tbl_salesdata[[#This Row],[Units Sold]]*tbl_salesdata[[#This Row],[Unit Price]]</f>
        <v>459098.8</v>
      </c>
      <c r="N3146" s="9">
        <f>tbl_salesdata[[#This Row],[Total Sales]]-tbl_salesdata[[#This Row],[Total Cost]]</f>
        <v>188127.39999999997</v>
      </c>
      <c r="O3146">
        <f>tbl_salesdata[[#This Row],[Ship Date]]-tbl_salesdata[[#This Row],[Order Date]]</f>
        <v>21</v>
      </c>
      <c r="P3146">
        <f>WEEKDAY(tbl_salesdata[[#This Row],[Order Date]],2)</f>
        <v>7</v>
      </c>
      <c r="Q3146" t="str">
        <f>TEXT(tbl_salesdata[[#This Row],[Order Date]],"dddd")</f>
        <v>Sunday</v>
      </c>
      <c r="R3146" t="str">
        <f>IF(tbl_salesdata[[#This Row],[Weekdaynum]]&gt;5,"Yes","No")</f>
        <v>Yes</v>
      </c>
    </row>
    <row r="3147" spans="1:18" x14ac:dyDescent="0.35">
      <c r="A3147">
        <v>645956456</v>
      </c>
      <c r="B3147" s="3">
        <v>42420</v>
      </c>
      <c r="C3147" s="3">
        <v>42422</v>
      </c>
      <c r="D3147" t="s">
        <v>109</v>
      </c>
      <c r="E3147" t="s">
        <v>21</v>
      </c>
      <c r="F3147" t="s">
        <v>13</v>
      </c>
      <c r="G3147" t="s">
        <v>18</v>
      </c>
      <c r="H3147" t="s">
        <v>34</v>
      </c>
      <c r="I3147" s="9">
        <v>1725</v>
      </c>
      <c r="J3147" s="9">
        <v>255.28</v>
      </c>
      <c r="K3147" s="9">
        <v>159.41999999999999</v>
      </c>
      <c r="L3147" s="9">
        <f>tbl_salesdata[[#This Row],[Units Sold]]*tbl_salesdata[[#This Row],[Unit Cost]]</f>
        <v>274999.5</v>
      </c>
      <c r="M3147" s="9">
        <f>tbl_salesdata[[#This Row],[Units Sold]]*tbl_salesdata[[#This Row],[Unit Price]]</f>
        <v>440358</v>
      </c>
      <c r="N3147" s="9">
        <f>tbl_salesdata[[#This Row],[Total Sales]]-tbl_salesdata[[#This Row],[Total Cost]]</f>
        <v>165358.5</v>
      </c>
      <c r="O3147">
        <f>tbl_salesdata[[#This Row],[Ship Date]]-tbl_salesdata[[#This Row],[Order Date]]</f>
        <v>2</v>
      </c>
      <c r="P3147">
        <f>WEEKDAY(tbl_salesdata[[#This Row],[Order Date]],2)</f>
        <v>6</v>
      </c>
      <c r="Q3147" t="str">
        <f>TEXT(tbl_salesdata[[#This Row],[Order Date]],"dddd")</f>
        <v>Saturday</v>
      </c>
      <c r="R3147" t="str">
        <f>IF(tbl_salesdata[[#This Row],[Weekdaynum]]&gt;5,"Yes","No")</f>
        <v>Yes</v>
      </c>
    </row>
    <row r="3148" spans="1:18" x14ac:dyDescent="0.35">
      <c r="A3148">
        <v>214077889</v>
      </c>
      <c r="B3148" s="3">
        <v>43456</v>
      </c>
      <c r="C3148" s="3">
        <v>43468</v>
      </c>
      <c r="D3148" t="s">
        <v>194</v>
      </c>
      <c r="E3148" t="s">
        <v>32</v>
      </c>
      <c r="F3148" t="s">
        <v>22</v>
      </c>
      <c r="G3148" t="s">
        <v>18</v>
      </c>
      <c r="H3148" t="s">
        <v>26</v>
      </c>
      <c r="I3148" s="9">
        <v>9260</v>
      </c>
      <c r="J3148" s="9">
        <v>47.45</v>
      </c>
      <c r="K3148" s="9">
        <v>31.79</v>
      </c>
      <c r="L3148" s="9">
        <f>tbl_salesdata[[#This Row],[Units Sold]]*tbl_salesdata[[#This Row],[Unit Cost]]</f>
        <v>294375.39999999997</v>
      </c>
      <c r="M3148" s="9">
        <f>tbl_salesdata[[#This Row],[Units Sold]]*tbl_salesdata[[#This Row],[Unit Price]]</f>
        <v>439387</v>
      </c>
      <c r="N3148" s="9">
        <f>tbl_salesdata[[#This Row],[Total Sales]]-tbl_salesdata[[#This Row],[Total Cost]]</f>
        <v>145011.60000000003</v>
      </c>
      <c r="O3148">
        <f>tbl_salesdata[[#This Row],[Ship Date]]-tbl_salesdata[[#This Row],[Order Date]]</f>
        <v>12</v>
      </c>
      <c r="P3148">
        <f>WEEKDAY(tbl_salesdata[[#This Row],[Order Date]],2)</f>
        <v>6</v>
      </c>
      <c r="Q3148" t="str">
        <f>TEXT(tbl_salesdata[[#This Row],[Order Date]],"dddd")</f>
        <v>Saturday</v>
      </c>
      <c r="R3148" t="str">
        <f>IF(tbl_salesdata[[#This Row],[Weekdaynum]]&gt;5,"Yes","No")</f>
        <v>Yes</v>
      </c>
    </row>
    <row r="3149" spans="1:18" hidden="1" x14ac:dyDescent="0.35">
      <c r="A3149">
        <v>940201652</v>
      </c>
      <c r="B3149" s="3">
        <v>44538</v>
      </c>
      <c r="C3149" s="3">
        <v>44553</v>
      </c>
      <c r="D3149" t="s">
        <v>170</v>
      </c>
      <c r="E3149" t="s">
        <v>12</v>
      </c>
      <c r="F3149" t="s">
        <v>25</v>
      </c>
      <c r="G3149" t="s">
        <v>18</v>
      </c>
      <c r="H3149" t="s">
        <v>19</v>
      </c>
      <c r="I3149" s="9">
        <v>5417</v>
      </c>
      <c r="J3149" s="9">
        <v>205.7</v>
      </c>
      <c r="K3149" s="9">
        <v>117.11</v>
      </c>
      <c r="L3149" s="9">
        <f>tbl_salesdata[[#This Row],[Units Sold]]*tbl_salesdata[[#This Row],[Unit Cost]]</f>
        <v>634384.87</v>
      </c>
      <c r="M3149" s="9">
        <f>tbl_salesdata[[#This Row],[Units Sold]]*tbl_salesdata[[#This Row],[Unit Price]]</f>
        <v>1114276.8999999999</v>
      </c>
      <c r="N3149" s="9">
        <f>tbl_salesdata[[#This Row],[Total Sales]]-tbl_salesdata[[#This Row],[Total Cost]]</f>
        <v>479892.02999999991</v>
      </c>
      <c r="O3149">
        <f>tbl_salesdata[[#This Row],[Ship Date]]-tbl_salesdata[[#This Row],[Order Date]]</f>
        <v>15</v>
      </c>
      <c r="P3149">
        <f>WEEKDAY(tbl_salesdata[[#This Row],[Order Date]],2)</f>
        <v>3</v>
      </c>
      <c r="Q3149" t="str">
        <f>TEXT(tbl_salesdata[[#This Row],[Order Date]],"dddd")</f>
        <v>Wednesday</v>
      </c>
      <c r="R3149" t="str">
        <f>IF(tbl_salesdata[[#This Row],[Weekdaynum]]&gt;5,"Yes","No")</f>
        <v>No</v>
      </c>
    </row>
    <row r="3150" spans="1:18" hidden="1" x14ac:dyDescent="0.35">
      <c r="A3150">
        <v>952280175</v>
      </c>
      <c r="B3150" s="3">
        <v>43822</v>
      </c>
      <c r="C3150" s="3">
        <v>43842</v>
      </c>
      <c r="D3150" t="s">
        <v>194</v>
      </c>
      <c r="E3150" t="s">
        <v>32</v>
      </c>
      <c r="F3150" t="s">
        <v>30</v>
      </c>
      <c r="G3150" t="s">
        <v>18</v>
      </c>
      <c r="H3150" t="s">
        <v>15</v>
      </c>
      <c r="I3150" s="9">
        <v>9720</v>
      </c>
      <c r="J3150" s="9">
        <v>81.73</v>
      </c>
      <c r="K3150" s="9">
        <v>56.67</v>
      </c>
      <c r="L3150" s="9">
        <f>tbl_salesdata[[#This Row],[Units Sold]]*tbl_salesdata[[#This Row],[Unit Cost]]</f>
        <v>550832.4</v>
      </c>
      <c r="M3150" s="9">
        <f>tbl_salesdata[[#This Row],[Units Sold]]*tbl_salesdata[[#This Row],[Unit Price]]</f>
        <v>794415.60000000009</v>
      </c>
      <c r="N3150" s="9">
        <f>tbl_salesdata[[#This Row],[Total Sales]]-tbl_salesdata[[#This Row],[Total Cost]]</f>
        <v>243583.20000000007</v>
      </c>
      <c r="O3150">
        <f>tbl_salesdata[[#This Row],[Ship Date]]-tbl_salesdata[[#This Row],[Order Date]]</f>
        <v>20</v>
      </c>
      <c r="P3150">
        <f>WEEKDAY(tbl_salesdata[[#This Row],[Order Date]],2)</f>
        <v>1</v>
      </c>
      <c r="Q3150" t="str">
        <f>TEXT(tbl_salesdata[[#This Row],[Order Date]],"dddd")</f>
        <v>Monday</v>
      </c>
      <c r="R3150" t="str">
        <f>IF(tbl_salesdata[[#This Row],[Weekdaynum]]&gt;5,"Yes","No")</f>
        <v>No</v>
      </c>
    </row>
    <row r="3151" spans="1:18" hidden="1" x14ac:dyDescent="0.35">
      <c r="A3151">
        <v>735801875</v>
      </c>
      <c r="B3151" s="3">
        <v>43396</v>
      </c>
      <c r="C3151" s="3">
        <v>43405</v>
      </c>
      <c r="D3151" t="s">
        <v>81</v>
      </c>
      <c r="E3151" t="s">
        <v>32</v>
      </c>
      <c r="F3151" t="s">
        <v>22</v>
      </c>
      <c r="G3151" t="s">
        <v>14</v>
      </c>
      <c r="H3151" t="s">
        <v>15</v>
      </c>
      <c r="I3151" s="9">
        <v>8981</v>
      </c>
      <c r="J3151" s="9">
        <v>47.45</v>
      </c>
      <c r="K3151" s="9">
        <v>31.79</v>
      </c>
      <c r="L3151" s="9">
        <f>tbl_salesdata[[#This Row],[Units Sold]]*tbl_salesdata[[#This Row],[Unit Cost]]</f>
        <v>285505.99</v>
      </c>
      <c r="M3151" s="9">
        <f>tbl_salesdata[[#This Row],[Units Sold]]*tbl_salesdata[[#This Row],[Unit Price]]</f>
        <v>426148.45</v>
      </c>
      <c r="N3151" s="9">
        <f>tbl_salesdata[[#This Row],[Total Sales]]-tbl_salesdata[[#This Row],[Total Cost]]</f>
        <v>140642.46000000002</v>
      </c>
      <c r="O3151">
        <f>tbl_salesdata[[#This Row],[Ship Date]]-tbl_salesdata[[#This Row],[Order Date]]</f>
        <v>9</v>
      </c>
      <c r="P3151">
        <f>WEEKDAY(tbl_salesdata[[#This Row],[Order Date]],2)</f>
        <v>2</v>
      </c>
      <c r="Q3151" t="str">
        <f>TEXT(tbl_salesdata[[#This Row],[Order Date]],"dddd")</f>
        <v>Tuesday</v>
      </c>
      <c r="R3151" t="str">
        <f>IF(tbl_salesdata[[#This Row],[Weekdaynum]]&gt;5,"Yes","No")</f>
        <v>No</v>
      </c>
    </row>
    <row r="3152" spans="1:18" hidden="1" x14ac:dyDescent="0.35">
      <c r="A3152">
        <v>470503079</v>
      </c>
      <c r="B3152" s="3">
        <v>42072</v>
      </c>
      <c r="C3152" s="3">
        <v>42079</v>
      </c>
      <c r="D3152" t="s">
        <v>156</v>
      </c>
      <c r="E3152" t="s">
        <v>21</v>
      </c>
      <c r="F3152" t="s">
        <v>33</v>
      </c>
      <c r="G3152" t="s">
        <v>18</v>
      </c>
      <c r="H3152" t="s">
        <v>34</v>
      </c>
      <c r="I3152" s="9">
        <v>1172</v>
      </c>
      <c r="J3152" s="9">
        <v>109.28</v>
      </c>
      <c r="K3152" s="9">
        <v>35.840000000000003</v>
      </c>
      <c r="L3152" s="9">
        <f>tbl_salesdata[[#This Row],[Units Sold]]*tbl_salesdata[[#This Row],[Unit Cost]]</f>
        <v>42004.480000000003</v>
      </c>
      <c r="M3152" s="9">
        <f>tbl_salesdata[[#This Row],[Units Sold]]*tbl_salesdata[[#This Row],[Unit Price]]</f>
        <v>128076.16</v>
      </c>
      <c r="N3152" s="9">
        <f>tbl_salesdata[[#This Row],[Total Sales]]-tbl_salesdata[[#This Row],[Total Cost]]</f>
        <v>86071.679999999993</v>
      </c>
      <c r="O3152">
        <f>tbl_salesdata[[#This Row],[Ship Date]]-tbl_salesdata[[#This Row],[Order Date]]</f>
        <v>7</v>
      </c>
      <c r="P3152">
        <f>WEEKDAY(tbl_salesdata[[#This Row],[Order Date]],2)</f>
        <v>1</v>
      </c>
      <c r="Q3152" t="str">
        <f>TEXT(tbl_salesdata[[#This Row],[Order Date]],"dddd")</f>
        <v>Monday</v>
      </c>
      <c r="R3152" t="str">
        <f>IF(tbl_salesdata[[#This Row],[Weekdaynum]]&gt;5,"Yes","No")</f>
        <v>No</v>
      </c>
    </row>
    <row r="3153" spans="1:18" hidden="1" x14ac:dyDescent="0.35">
      <c r="A3153">
        <v>406432616</v>
      </c>
      <c r="B3153" s="3">
        <v>43517</v>
      </c>
      <c r="C3153" s="3">
        <v>43531</v>
      </c>
      <c r="D3153" t="s">
        <v>87</v>
      </c>
      <c r="E3153" t="s">
        <v>24</v>
      </c>
      <c r="F3153" t="s">
        <v>22</v>
      </c>
      <c r="G3153" t="s">
        <v>14</v>
      </c>
      <c r="H3153" t="s">
        <v>34</v>
      </c>
      <c r="I3153" s="9">
        <v>1298</v>
      </c>
      <c r="J3153" s="9">
        <v>47.45</v>
      </c>
      <c r="K3153" s="9">
        <v>31.79</v>
      </c>
      <c r="L3153" s="9">
        <f>tbl_salesdata[[#This Row],[Units Sold]]*tbl_salesdata[[#This Row],[Unit Cost]]</f>
        <v>41263.42</v>
      </c>
      <c r="M3153" s="9">
        <f>tbl_salesdata[[#This Row],[Units Sold]]*tbl_salesdata[[#This Row],[Unit Price]]</f>
        <v>61590.100000000006</v>
      </c>
      <c r="N3153" s="9">
        <f>tbl_salesdata[[#This Row],[Total Sales]]-tbl_salesdata[[#This Row],[Total Cost]]</f>
        <v>20326.680000000008</v>
      </c>
      <c r="O3153">
        <f>tbl_salesdata[[#This Row],[Ship Date]]-tbl_salesdata[[#This Row],[Order Date]]</f>
        <v>14</v>
      </c>
      <c r="P3153">
        <f>WEEKDAY(tbl_salesdata[[#This Row],[Order Date]],2)</f>
        <v>4</v>
      </c>
      <c r="Q3153" t="str">
        <f>TEXT(tbl_salesdata[[#This Row],[Order Date]],"dddd")</f>
        <v>Thursday</v>
      </c>
      <c r="R3153" t="str">
        <f>IF(tbl_salesdata[[#This Row],[Weekdaynum]]&gt;5,"Yes","No")</f>
        <v>No</v>
      </c>
    </row>
    <row r="3154" spans="1:18" hidden="1" x14ac:dyDescent="0.35">
      <c r="A3154">
        <v>413951814</v>
      </c>
      <c r="B3154" s="3">
        <v>42134</v>
      </c>
      <c r="C3154" s="3">
        <v>42137</v>
      </c>
      <c r="D3154" t="s">
        <v>48</v>
      </c>
      <c r="E3154" t="s">
        <v>21</v>
      </c>
      <c r="F3154" t="s">
        <v>22</v>
      </c>
      <c r="G3154" t="s">
        <v>18</v>
      </c>
      <c r="H3154" t="s">
        <v>19</v>
      </c>
      <c r="I3154" s="9">
        <v>6395</v>
      </c>
      <c r="J3154" s="9">
        <v>47.45</v>
      </c>
      <c r="K3154" s="9">
        <v>31.79</v>
      </c>
      <c r="L3154" s="9">
        <f>tbl_salesdata[[#This Row],[Units Sold]]*tbl_salesdata[[#This Row],[Unit Cost]]</f>
        <v>203297.05</v>
      </c>
      <c r="M3154" s="9">
        <f>tbl_salesdata[[#This Row],[Units Sold]]*tbl_salesdata[[#This Row],[Unit Price]]</f>
        <v>303442.75</v>
      </c>
      <c r="N3154" s="9">
        <f>tbl_salesdata[[#This Row],[Total Sales]]-tbl_salesdata[[#This Row],[Total Cost]]</f>
        <v>100145.70000000001</v>
      </c>
      <c r="O3154">
        <f>tbl_salesdata[[#This Row],[Ship Date]]-tbl_salesdata[[#This Row],[Order Date]]</f>
        <v>3</v>
      </c>
      <c r="P3154">
        <f>WEEKDAY(tbl_salesdata[[#This Row],[Order Date]],2)</f>
        <v>7</v>
      </c>
      <c r="Q3154" t="str">
        <f>TEXT(tbl_salesdata[[#This Row],[Order Date]],"dddd")</f>
        <v>Sunday</v>
      </c>
      <c r="R3154" t="str">
        <f>IF(tbl_salesdata[[#This Row],[Weekdaynum]]&gt;5,"Yes","No")</f>
        <v>Yes</v>
      </c>
    </row>
    <row r="3155" spans="1:18" hidden="1" x14ac:dyDescent="0.35">
      <c r="A3155">
        <v>433734500</v>
      </c>
      <c r="B3155" s="3">
        <v>44792</v>
      </c>
      <c r="C3155" s="3">
        <v>44798</v>
      </c>
      <c r="D3155" t="s">
        <v>184</v>
      </c>
      <c r="E3155" t="s">
        <v>21</v>
      </c>
      <c r="F3155" t="s">
        <v>40</v>
      </c>
      <c r="G3155" t="s">
        <v>18</v>
      </c>
      <c r="H3155" t="s">
        <v>26</v>
      </c>
      <c r="I3155" s="9">
        <v>532</v>
      </c>
      <c r="J3155" s="9">
        <v>651.21</v>
      </c>
      <c r="K3155" s="9">
        <v>524.96</v>
      </c>
      <c r="L3155" s="9">
        <f>tbl_salesdata[[#This Row],[Units Sold]]*tbl_salesdata[[#This Row],[Unit Cost]]</f>
        <v>279278.72000000003</v>
      </c>
      <c r="M3155" s="9">
        <f>tbl_salesdata[[#This Row],[Units Sold]]*tbl_salesdata[[#This Row],[Unit Price]]</f>
        <v>346443.72000000003</v>
      </c>
      <c r="N3155" s="9">
        <f>tbl_salesdata[[#This Row],[Total Sales]]-tbl_salesdata[[#This Row],[Total Cost]]</f>
        <v>67165</v>
      </c>
      <c r="O3155">
        <f>tbl_salesdata[[#This Row],[Ship Date]]-tbl_salesdata[[#This Row],[Order Date]]</f>
        <v>6</v>
      </c>
      <c r="P3155">
        <f>WEEKDAY(tbl_salesdata[[#This Row],[Order Date]],2)</f>
        <v>5</v>
      </c>
      <c r="Q3155" t="str">
        <f>TEXT(tbl_salesdata[[#This Row],[Order Date]],"dddd")</f>
        <v>Friday</v>
      </c>
      <c r="R3155" t="str">
        <f>IF(tbl_salesdata[[#This Row],[Weekdaynum]]&gt;5,"Yes","No")</f>
        <v>No</v>
      </c>
    </row>
    <row r="3156" spans="1:18" hidden="1" x14ac:dyDescent="0.35">
      <c r="A3156">
        <v>926767003</v>
      </c>
      <c r="B3156" s="3">
        <v>44402</v>
      </c>
      <c r="C3156" s="3">
        <v>44411</v>
      </c>
      <c r="D3156" t="s">
        <v>50</v>
      </c>
      <c r="E3156" t="s">
        <v>51</v>
      </c>
      <c r="F3156" t="s">
        <v>33</v>
      </c>
      <c r="G3156" t="s">
        <v>18</v>
      </c>
      <c r="H3156" t="s">
        <v>34</v>
      </c>
      <c r="I3156" s="9">
        <v>9806</v>
      </c>
      <c r="J3156" s="9">
        <v>109.28</v>
      </c>
      <c r="K3156" s="9">
        <v>35.840000000000003</v>
      </c>
      <c r="L3156" s="9">
        <f>tbl_salesdata[[#This Row],[Units Sold]]*tbl_salesdata[[#This Row],[Unit Cost]]</f>
        <v>351447.04000000004</v>
      </c>
      <c r="M3156" s="9">
        <f>tbl_salesdata[[#This Row],[Units Sold]]*tbl_salesdata[[#This Row],[Unit Price]]</f>
        <v>1071599.68</v>
      </c>
      <c r="N3156" s="9">
        <f>tbl_salesdata[[#This Row],[Total Sales]]-tbl_salesdata[[#This Row],[Total Cost]]</f>
        <v>720152.6399999999</v>
      </c>
      <c r="O3156">
        <f>tbl_salesdata[[#This Row],[Ship Date]]-tbl_salesdata[[#This Row],[Order Date]]</f>
        <v>9</v>
      </c>
      <c r="P3156">
        <f>WEEKDAY(tbl_salesdata[[#This Row],[Order Date]],2)</f>
        <v>7</v>
      </c>
      <c r="Q3156" t="str">
        <f>TEXT(tbl_salesdata[[#This Row],[Order Date]],"dddd")</f>
        <v>Sunday</v>
      </c>
      <c r="R3156" t="str">
        <f>IF(tbl_salesdata[[#This Row],[Weekdaynum]]&gt;5,"Yes","No")</f>
        <v>Yes</v>
      </c>
    </row>
    <row r="3157" spans="1:18" x14ac:dyDescent="0.35">
      <c r="A3157">
        <v>434275662</v>
      </c>
      <c r="B3157" s="3">
        <v>44023</v>
      </c>
      <c r="C3157" s="3">
        <v>44030</v>
      </c>
      <c r="D3157" t="s">
        <v>35</v>
      </c>
      <c r="E3157" t="s">
        <v>21</v>
      </c>
      <c r="F3157" t="s">
        <v>40</v>
      </c>
      <c r="G3157" t="s">
        <v>18</v>
      </c>
      <c r="H3157" t="s">
        <v>34</v>
      </c>
      <c r="I3157" s="9">
        <v>674</v>
      </c>
      <c r="J3157" s="9">
        <v>651.21</v>
      </c>
      <c r="K3157" s="9">
        <v>524.96</v>
      </c>
      <c r="L3157" s="9">
        <f>tbl_salesdata[[#This Row],[Units Sold]]*tbl_salesdata[[#This Row],[Unit Cost]]</f>
        <v>353823.04000000004</v>
      </c>
      <c r="M3157" s="9">
        <f>tbl_salesdata[[#This Row],[Units Sold]]*tbl_salesdata[[#This Row],[Unit Price]]</f>
        <v>438915.54000000004</v>
      </c>
      <c r="N3157" s="9">
        <f>tbl_salesdata[[#This Row],[Total Sales]]-tbl_salesdata[[#This Row],[Total Cost]]</f>
        <v>85092.5</v>
      </c>
      <c r="O3157">
        <f>tbl_salesdata[[#This Row],[Ship Date]]-tbl_salesdata[[#This Row],[Order Date]]</f>
        <v>7</v>
      </c>
      <c r="P3157">
        <f>WEEKDAY(tbl_salesdata[[#This Row],[Order Date]],2)</f>
        <v>6</v>
      </c>
      <c r="Q3157" t="str">
        <f>TEXT(tbl_salesdata[[#This Row],[Order Date]],"dddd")</f>
        <v>Saturday</v>
      </c>
      <c r="R3157" t="str">
        <f>IF(tbl_salesdata[[#This Row],[Weekdaynum]]&gt;5,"Yes","No")</f>
        <v>Yes</v>
      </c>
    </row>
    <row r="3158" spans="1:18" hidden="1" x14ac:dyDescent="0.35">
      <c r="A3158">
        <v>578089272</v>
      </c>
      <c r="B3158" s="3">
        <v>44687</v>
      </c>
      <c r="C3158" s="3">
        <v>44689</v>
      </c>
      <c r="D3158" t="s">
        <v>88</v>
      </c>
      <c r="E3158" t="s">
        <v>38</v>
      </c>
      <c r="F3158" t="s">
        <v>76</v>
      </c>
      <c r="G3158" t="s">
        <v>14</v>
      </c>
      <c r="H3158" t="s">
        <v>19</v>
      </c>
      <c r="I3158" s="9">
        <v>8317</v>
      </c>
      <c r="J3158" s="9">
        <v>668.27</v>
      </c>
      <c r="K3158" s="9">
        <v>502.54</v>
      </c>
      <c r="L3158" s="9">
        <f>tbl_salesdata[[#This Row],[Units Sold]]*tbl_salesdata[[#This Row],[Unit Cost]]</f>
        <v>4179625.18</v>
      </c>
      <c r="M3158" s="9">
        <f>tbl_salesdata[[#This Row],[Units Sold]]*tbl_salesdata[[#This Row],[Unit Price]]</f>
        <v>5558001.5899999999</v>
      </c>
      <c r="N3158" s="9">
        <f>tbl_salesdata[[#This Row],[Total Sales]]-tbl_salesdata[[#This Row],[Total Cost]]</f>
        <v>1378376.4099999997</v>
      </c>
      <c r="O3158">
        <f>tbl_salesdata[[#This Row],[Ship Date]]-tbl_salesdata[[#This Row],[Order Date]]</f>
        <v>2</v>
      </c>
      <c r="P3158">
        <f>WEEKDAY(tbl_salesdata[[#This Row],[Order Date]],2)</f>
        <v>5</v>
      </c>
      <c r="Q3158" t="str">
        <f>TEXT(tbl_salesdata[[#This Row],[Order Date]],"dddd")</f>
        <v>Friday</v>
      </c>
      <c r="R3158" t="str">
        <f>IF(tbl_salesdata[[#This Row],[Weekdaynum]]&gt;5,"Yes","No")</f>
        <v>No</v>
      </c>
    </row>
    <row r="3159" spans="1:18" hidden="1" x14ac:dyDescent="0.35">
      <c r="A3159">
        <v>109914195</v>
      </c>
      <c r="B3159" s="3">
        <v>43902</v>
      </c>
      <c r="C3159" s="3">
        <v>43922</v>
      </c>
      <c r="D3159" t="s">
        <v>109</v>
      </c>
      <c r="E3159" t="s">
        <v>21</v>
      </c>
      <c r="F3159" t="s">
        <v>33</v>
      </c>
      <c r="G3159" t="s">
        <v>18</v>
      </c>
      <c r="H3159" t="s">
        <v>15</v>
      </c>
      <c r="I3159" s="9">
        <v>4908</v>
      </c>
      <c r="J3159" s="9">
        <v>109.28</v>
      </c>
      <c r="K3159" s="9">
        <v>35.840000000000003</v>
      </c>
      <c r="L3159" s="9">
        <f>tbl_salesdata[[#This Row],[Units Sold]]*tbl_salesdata[[#This Row],[Unit Cost]]</f>
        <v>175902.72000000003</v>
      </c>
      <c r="M3159" s="9">
        <f>tbl_salesdata[[#This Row],[Units Sold]]*tbl_salesdata[[#This Row],[Unit Price]]</f>
        <v>536346.24</v>
      </c>
      <c r="N3159" s="9">
        <f>tbl_salesdata[[#This Row],[Total Sales]]-tbl_salesdata[[#This Row],[Total Cost]]</f>
        <v>360443.51999999996</v>
      </c>
      <c r="O3159">
        <f>tbl_salesdata[[#This Row],[Ship Date]]-tbl_salesdata[[#This Row],[Order Date]]</f>
        <v>20</v>
      </c>
      <c r="P3159">
        <f>WEEKDAY(tbl_salesdata[[#This Row],[Order Date]],2)</f>
        <v>4</v>
      </c>
      <c r="Q3159" t="str">
        <f>TEXT(tbl_salesdata[[#This Row],[Order Date]],"dddd")</f>
        <v>Thursday</v>
      </c>
      <c r="R3159" t="str">
        <f>IF(tbl_salesdata[[#This Row],[Weekdaynum]]&gt;5,"Yes","No")</f>
        <v>No</v>
      </c>
    </row>
    <row r="3160" spans="1:18" hidden="1" x14ac:dyDescent="0.35">
      <c r="A3160">
        <v>862059247</v>
      </c>
      <c r="B3160" s="3">
        <v>44035</v>
      </c>
      <c r="C3160" s="3">
        <v>44049</v>
      </c>
      <c r="D3160" t="s">
        <v>41</v>
      </c>
      <c r="E3160" t="s">
        <v>29</v>
      </c>
      <c r="F3160" t="s">
        <v>33</v>
      </c>
      <c r="G3160" t="s">
        <v>14</v>
      </c>
      <c r="H3160" t="s">
        <v>34</v>
      </c>
      <c r="I3160" s="9">
        <v>1343</v>
      </c>
      <c r="J3160" s="9">
        <v>109.28</v>
      </c>
      <c r="K3160" s="9">
        <v>35.840000000000003</v>
      </c>
      <c r="L3160" s="9">
        <f>tbl_salesdata[[#This Row],[Units Sold]]*tbl_salesdata[[#This Row],[Unit Cost]]</f>
        <v>48133.120000000003</v>
      </c>
      <c r="M3160" s="9">
        <f>tbl_salesdata[[#This Row],[Units Sold]]*tbl_salesdata[[#This Row],[Unit Price]]</f>
        <v>146763.04</v>
      </c>
      <c r="N3160" s="9">
        <f>tbl_salesdata[[#This Row],[Total Sales]]-tbl_salesdata[[#This Row],[Total Cost]]</f>
        <v>98629.920000000013</v>
      </c>
      <c r="O3160">
        <f>tbl_salesdata[[#This Row],[Ship Date]]-tbl_salesdata[[#This Row],[Order Date]]</f>
        <v>14</v>
      </c>
      <c r="P3160">
        <f>WEEKDAY(tbl_salesdata[[#This Row],[Order Date]],2)</f>
        <v>4</v>
      </c>
      <c r="Q3160" t="str">
        <f>TEXT(tbl_salesdata[[#This Row],[Order Date]],"dddd")</f>
        <v>Thursday</v>
      </c>
      <c r="R3160" t="str">
        <f>IF(tbl_salesdata[[#This Row],[Weekdaynum]]&gt;5,"Yes","No")</f>
        <v>No</v>
      </c>
    </row>
    <row r="3161" spans="1:18" hidden="1" x14ac:dyDescent="0.35">
      <c r="A3161">
        <v>947073256</v>
      </c>
      <c r="B3161" s="3">
        <v>44712</v>
      </c>
      <c r="C3161" s="3">
        <v>44733</v>
      </c>
      <c r="D3161" t="s">
        <v>215</v>
      </c>
      <c r="E3161" t="s">
        <v>21</v>
      </c>
      <c r="F3161" t="s">
        <v>17</v>
      </c>
      <c r="G3161" t="s">
        <v>14</v>
      </c>
      <c r="H3161" t="s">
        <v>19</v>
      </c>
      <c r="I3161" s="9">
        <v>8878</v>
      </c>
      <c r="J3161" s="9">
        <v>152.58000000000001</v>
      </c>
      <c r="K3161" s="9">
        <v>97.44</v>
      </c>
      <c r="L3161" s="9">
        <f>tbl_salesdata[[#This Row],[Units Sold]]*tbl_salesdata[[#This Row],[Unit Cost]]</f>
        <v>865072.32</v>
      </c>
      <c r="M3161" s="9">
        <f>tbl_salesdata[[#This Row],[Units Sold]]*tbl_salesdata[[#This Row],[Unit Price]]</f>
        <v>1354605.2400000002</v>
      </c>
      <c r="N3161" s="9">
        <f>tbl_salesdata[[#This Row],[Total Sales]]-tbl_salesdata[[#This Row],[Total Cost]]</f>
        <v>489532.92000000027</v>
      </c>
      <c r="O3161">
        <f>tbl_salesdata[[#This Row],[Ship Date]]-tbl_salesdata[[#This Row],[Order Date]]</f>
        <v>21</v>
      </c>
      <c r="P3161">
        <f>WEEKDAY(tbl_salesdata[[#This Row],[Order Date]],2)</f>
        <v>2</v>
      </c>
      <c r="Q3161" t="str">
        <f>TEXT(tbl_salesdata[[#This Row],[Order Date]],"dddd")</f>
        <v>Tuesday</v>
      </c>
      <c r="R3161" t="str">
        <f>IF(tbl_salesdata[[#This Row],[Weekdaynum]]&gt;5,"Yes","No")</f>
        <v>No</v>
      </c>
    </row>
    <row r="3162" spans="1:18" hidden="1" x14ac:dyDescent="0.35">
      <c r="A3162">
        <v>797817552</v>
      </c>
      <c r="B3162" s="3">
        <v>43604</v>
      </c>
      <c r="C3162" s="3">
        <v>43606</v>
      </c>
      <c r="D3162" t="s">
        <v>57</v>
      </c>
      <c r="E3162" t="s">
        <v>32</v>
      </c>
      <c r="F3162" t="s">
        <v>22</v>
      </c>
      <c r="G3162" t="s">
        <v>18</v>
      </c>
      <c r="H3162" t="s">
        <v>15</v>
      </c>
      <c r="I3162" s="9">
        <v>798</v>
      </c>
      <c r="J3162" s="9">
        <v>47.45</v>
      </c>
      <c r="K3162" s="9">
        <v>31.79</v>
      </c>
      <c r="L3162" s="9">
        <f>tbl_salesdata[[#This Row],[Units Sold]]*tbl_salesdata[[#This Row],[Unit Cost]]</f>
        <v>25368.42</v>
      </c>
      <c r="M3162" s="9">
        <f>tbl_salesdata[[#This Row],[Units Sold]]*tbl_salesdata[[#This Row],[Unit Price]]</f>
        <v>37865.100000000006</v>
      </c>
      <c r="N3162" s="9">
        <f>tbl_salesdata[[#This Row],[Total Sales]]-tbl_salesdata[[#This Row],[Total Cost]]</f>
        <v>12496.680000000008</v>
      </c>
      <c r="O3162">
        <f>tbl_salesdata[[#This Row],[Ship Date]]-tbl_salesdata[[#This Row],[Order Date]]</f>
        <v>2</v>
      </c>
      <c r="P3162">
        <f>WEEKDAY(tbl_salesdata[[#This Row],[Order Date]],2)</f>
        <v>7</v>
      </c>
      <c r="Q3162" t="str">
        <f>TEXT(tbl_salesdata[[#This Row],[Order Date]],"dddd")</f>
        <v>Sunday</v>
      </c>
      <c r="R3162" t="str">
        <f>IF(tbl_salesdata[[#This Row],[Weekdaynum]]&gt;5,"Yes","No")</f>
        <v>Yes</v>
      </c>
    </row>
    <row r="3163" spans="1:18" hidden="1" x14ac:dyDescent="0.35">
      <c r="A3163">
        <v>917465960</v>
      </c>
      <c r="B3163" s="3">
        <v>44276</v>
      </c>
      <c r="C3163" s="3">
        <v>44286</v>
      </c>
      <c r="D3163" t="s">
        <v>16</v>
      </c>
      <c r="E3163" t="s">
        <v>12</v>
      </c>
      <c r="F3163" t="s">
        <v>25</v>
      </c>
      <c r="G3163" t="s">
        <v>18</v>
      </c>
      <c r="H3163" t="s">
        <v>19</v>
      </c>
      <c r="I3163" s="9">
        <v>7421</v>
      </c>
      <c r="J3163" s="9">
        <v>205.7</v>
      </c>
      <c r="K3163" s="9">
        <v>117.11</v>
      </c>
      <c r="L3163" s="9">
        <f>tbl_salesdata[[#This Row],[Units Sold]]*tbl_salesdata[[#This Row],[Unit Cost]]</f>
        <v>869073.30999999994</v>
      </c>
      <c r="M3163" s="9">
        <f>tbl_salesdata[[#This Row],[Units Sold]]*tbl_salesdata[[#This Row],[Unit Price]]</f>
        <v>1526499.7</v>
      </c>
      <c r="N3163" s="9">
        <f>tbl_salesdata[[#This Row],[Total Sales]]-tbl_salesdata[[#This Row],[Total Cost]]</f>
        <v>657426.39</v>
      </c>
      <c r="O3163">
        <f>tbl_salesdata[[#This Row],[Ship Date]]-tbl_salesdata[[#This Row],[Order Date]]</f>
        <v>10</v>
      </c>
      <c r="P3163">
        <f>WEEKDAY(tbl_salesdata[[#This Row],[Order Date]],2)</f>
        <v>7</v>
      </c>
      <c r="Q3163" t="str">
        <f>TEXT(tbl_salesdata[[#This Row],[Order Date]],"dddd")</f>
        <v>Sunday</v>
      </c>
      <c r="R3163" t="str">
        <f>IF(tbl_salesdata[[#This Row],[Weekdaynum]]&gt;5,"Yes","No")</f>
        <v>Yes</v>
      </c>
    </row>
    <row r="3164" spans="1:18" x14ac:dyDescent="0.35">
      <c r="A3164">
        <v>709815776</v>
      </c>
      <c r="B3164" s="3">
        <v>42231</v>
      </c>
      <c r="C3164" s="3">
        <v>42236</v>
      </c>
      <c r="D3164" t="s">
        <v>41</v>
      </c>
      <c r="E3164" t="s">
        <v>29</v>
      </c>
      <c r="F3164" t="s">
        <v>22</v>
      </c>
      <c r="G3164" t="s">
        <v>18</v>
      </c>
      <c r="H3164" t="s">
        <v>19</v>
      </c>
      <c r="I3164" s="9">
        <v>9117</v>
      </c>
      <c r="J3164" s="9">
        <v>47.45</v>
      </c>
      <c r="K3164" s="9">
        <v>31.79</v>
      </c>
      <c r="L3164" s="9">
        <f>tbl_salesdata[[#This Row],[Units Sold]]*tbl_salesdata[[#This Row],[Unit Cost]]</f>
        <v>289829.43</v>
      </c>
      <c r="M3164" s="9">
        <f>tbl_salesdata[[#This Row],[Units Sold]]*tbl_salesdata[[#This Row],[Unit Price]]</f>
        <v>432601.65</v>
      </c>
      <c r="N3164" s="9">
        <f>tbl_salesdata[[#This Row],[Total Sales]]-tbl_salesdata[[#This Row],[Total Cost]]</f>
        <v>142772.22000000003</v>
      </c>
      <c r="O3164">
        <f>tbl_salesdata[[#This Row],[Ship Date]]-tbl_salesdata[[#This Row],[Order Date]]</f>
        <v>5</v>
      </c>
      <c r="P3164">
        <f>WEEKDAY(tbl_salesdata[[#This Row],[Order Date]],2)</f>
        <v>6</v>
      </c>
      <c r="Q3164" t="str">
        <f>TEXT(tbl_salesdata[[#This Row],[Order Date]],"dddd")</f>
        <v>Saturday</v>
      </c>
      <c r="R3164" t="str">
        <f>IF(tbl_salesdata[[#This Row],[Weekdaynum]]&gt;5,"Yes","No")</f>
        <v>Yes</v>
      </c>
    </row>
    <row r="3165" spans="1:18" hidden="1" x14ac:dyDescent="0.35">
      <c r="A3165">
        <v>727732932</v>
      </c>
      <c r="B3165" s="3">
        <v>44061</v>
      </c>
      <c r="C3165" s="3">
        <v>44062</v>
      </c>
      <c r="D3165" t="s">
        <v>92</v>
      </c>
      <c r="E3165" t="s">
        <v>32</v>
      </c>
      <c r="F3165" t="s">
        <v>68</v>
      </c>
      <c r="G3165" t="s">
        <v>18</v>
      </c>
      <c r="H3165" t="s">
        <v>26</v>
      </c>
      <c r="I3165" s="9">
        <v>1201</v>
      </c>
      <c r="J3165" s="9">
        <v>154.06</v>
      </c>
      <c r="K3165" s="9">
        <v>90.93</v>
      </c>
      <c r="L3165" s="9">
        <f>tbl_salesdata[[#This Row],[Units Sold]]*tbl_salesdata[[#This Row],[Unit Cost]]</f>
        <v>109206.93000000001</v>
      </c>
      <c r="M3165" s="9">
        <f>tbl_salesdata[[#This Row],[Units Sold]]*tbl_salesdata[[#This Row],[Unit Price]]</f>
        <v>185026.06</v>
      </c>
      <c r="N3165" s="9">
        <f>tbl_salesdata[[#This Row],[Total Sales]]-tbl_salesdata[[#This Row],[Total Cost]]</f>
        <v>75819.12999999999</v>
      </c>
      <c r="O3165">
        <f>tbl_salesdata[[#This Row],[Ship Date]]-tbl_salesdata[[#This Row],[Order Date]]</f>
        <v>1</v>
      </c>
      <c r="P3165">
        <f>WEEKDAY(tbl_salesdata[[#This Row],[Order Date]],2)</f>
        <v>2</v>
      </c>
      <c r="Q3165" t="str">
        <f>TEXT(tbl_salesdata[[#This Row],[Order Date]],"dddd")</f>
        <v>Tuesday</v>
      </c>
      <c r="R3165" t="str">
        <f>IF(tbl_salesdata[[#This Row],[Weekdaynum]]&gt;5,"Yes","No")</f>
        <v>No</v>
      </c>
    </row>
    <row r="3166" spans="1:18" hidden="1" x14ac:dyDescent="0.35">
      <c r="A3166">
        <v>426261651</v>
      </c>
      <c r="B3166" s="3">
        <v>42437</v>
      </c>
      <c r="C3166" s="3">
        <v>42456</v>
      </c>
      <c r="D3166" t="s">
        <v>54</v>
      </c>
      <c r="E3166" t="s">
        <v>29</v>
      </c>
      <c r="F3166" t="s">
        <v>13</v>
      </c>
      <c r="G3166" t="s">
        <v>18</v>
      </c>
      <c r="H3166" t="s">
        <v>34</v>
      </c>
      <c r="I3166" s="9">
        <v>9150</v>
      </c>
      <c r="J3166" s="9">
        <v>255.28</v>
      </c>
      <c r="K3166" s="9">
        <v>159.41999999999999</v>
      </c>
      <c r="L3166" s="9">
        <f>tbl_salesdata[[#This Row],[Units Sold]]*tbl_salesdata[[#This Row],[Unit Cost]]</f>
        <v>1458693</v>
      </c>
      <c r="M3166" s="9">
        <f>tbl_salesdata[[#This Row],[Units Sold]]*tbl_salesdata[[#This Row],[Unit Price]]</f>
        <v>2335812</v>
      </c>
      <c r="N3166" s="9">
        <f>tbl_salesdata[[#This Row],[Total Sales]]-tbl_salesdata[[#This Row],[Total Cost]]</f>
        <v>877119</v>
      </c>
      <c r="O3166">
        <f>tbl_salesdata[[#This Row],[Ship Date]]-tbl_salesdata[[#This Row],[Order Date]]</f>
        <v>19</v>
      </c>
      <c r="P3166">
        <f>WEEKDAY(tbl_salesdata[[#This Row],[Order Date]],2)</f>
        <v>2</v>
      </c>
      <c r="Q3166" t="str">
        <f>TEXT(tbl_salesdata[[#This Row],[Order Date]],"dddd")</f>
        <v>Tuesday</v>
      </c>
      <c r="R3166" t="str">
        <f>IF(tbl_salesdata[[#This Row],[Weekdaynum]]&gt;5,"Yes","No")</f>
        <v>No</v>
      </c>
    </row>
    <row r="3167" spans="1:18" hidden="1" x14ac:dyDescent="0.35">
      <c r="A3167">
        <v>409514796</v>
      </c>
      <c r="B3167" s="3">
        <v>43305</v>
      </c>
      <c r="C3167" s="3">
        <v>43311</v>
      </c>
      <c r="D3167" t="s">
        <v>35</v>
      </c>
      <c r="E3167" t="s">
        <v>21</v>
      </c>
      <c r="F3167" t="s">
        <v>30</v>
      </c>
      <c r="G3167" t="s">
        <v>14</v>
      </c>
      <c r="H3167" t="s">
        <v>26</v>
      </c>
      <c r="I3167" s="9">
        <v>3383</v>
      </c>
      <c r="J3167" s="9">
        <v>81.73</v>
      </c>
      <c r="K3167" s="9">
        <v>56.67</v>
      </c>
      <c r="L3167" s="9">
        <f>tbl_salesdata[[#This Row],[Units Sold]]*tbl_salesdata[[#This Row],[Unit Cost]]</f>
        <v>191714.61000000002</v>
      </c>
      <c r="M3167" s="9">
        <f>tbl_salesdata[[#This Row],[Units Sold]]*tbl_salesdata[[#This Row],[Unit Price]]</f>
        <v>276492.59000000003</v>
      </c>
      <c r="N3167" s="9">
        <f>tbl_salesdata[[#This Row],[Total Sales]]-tbl_salesdata[[#This Row],[Total Cost]]</f>
        <v>84777.98000000001</v>
      </c>
      <c r="O3167">
        <f>tbl_salesdata[[#This Row],[Ship Date]]-tbl_salesdata[[#This Row],[Order Date]]</f>
        <v>6</v>
      </c>
      <c r="P3167">
        <f>WEEKDAY(tbl_salesdata[[#This Row],[Order Date]],2)</f>
        <v>2</v>
      </c>
      <c r="Q3167" t="str">
        <f>TEXT(tbl_salesdata[[#This Row],[Order Date]],"dddd")</f>
        <v>Tuesday</v>
      </c>
      <c r="R3167" t="str">
        <f>IF(tbl_salesdata[[#This Row],[Weekdaynum]]&gt;5,"Yes","No")</f>
        <v>No</v>
      </c>
    </row>
    <row r="3168" spans="1:18" hidden="1" x14ac:dyDescent="0.35">
      <c r="A3168">
        <v>182228696</v>
      </c>
      <c r="B3168" s="3">
        <v>44712</v>
      </c>
      <c r="C3168" s="3">
        <v>44728</v>
      </c>
      <c r="D3168" t="s">
        <v>102</v>
      </c>
      <c r="E3168" t="s">
        <v>21</v>
      </c>
      <c r="F3168" t="s">
        <v>40</v>
      </c>
      <c r="G3168" t="s">
        <v>14</v>
      </c>
      <c r="H3168" t="s">
        <v>26</v>
      </c>
      <c r="I3168" s="9">
        <v>4375</v>
      </c>
      <c r="J3168" s="9">
        <v>651.21</v>
      </c>
      <c r="K3168" s="9">
        <v>524.96</v>
      </c>
      <c r="L3168" s="9">
        <f>tbl_salesdata[[#This Row],[Units Sold]]*tbl_salesdata[[#This Row],[Unit Cost]]</f>
        <v>2296700</v>
      </c>
      <c r="M3168" s="9">
        <f>tbl_salesdata[[#This Row],[Units Sold]]*tbl_salesdata[[#This Row],[Unit Price]]</f>
        <v>2849043.75</v>
      </c>
      <c r="N3168" s="9">
        <f>tbl_salesdata[[#This Row],[Total Sales]]-tbl_salesdata[[#This Row],[Total Cost]]</f>
        <v>552343.75</v>
      </c>
      <c r="O3168">
        <f>tbl_salesdata[[#This Row],[Ship Date]]-tbl_salesdata[[#This Row],[Order Date]]</f>
        <v>16</v>
      </c>
      <c r="P3168">
        <f>WEEKDAY(tbl_salesdata[[#This Row],[Order Date]],2)</f>
        <v>2</v>
      </c>
      <c r="Q3168" t="str">
        <f>TEXT(tbl_salesdata[[#This Row],[Order Date]],"dddd")</f>
        <v>Tuesday</v>
      </c>
      <c r="R3168" t="str">
        <f>IF(tbl_salesdata[[#This Row],[Weekdaynum]]&gt;5,"Yes","No")</f>
        <v>No</v>
      </c>
    </row>
    <row r="3169" spans="1:18" hidden="1" x14ac:dyDescent="0.35">
      <c r="A3169">
        <v>219452178</v>
      </c>
      <c r="B3169" s="3">
        <v>44284</v>
      </c>
      <c r="C3169" s="3">
        <v>44299</v>
      </c>
      <c r="D3169" t="s">
        <v>153</v>
      </c>
      <c r="E3169" t="s">
        <v>38</v>
      </c>
      <c r="F3169" t="s">
        <v>56</v>
      </c>
      <c r="G3169" t="s">
        <v>18</v>
      </c>
      <c r="H3169" t="s">
        <v>19</v>
      </c>
      <c r="I3169" s="9">
        <v>9631</v>
      </c>
      <c r="J3169" s="9">
        <v>9.33</v>
      </c>
      <c r="K3169" s="9">
        <v>6.92</v>
      </c>
      <c r="L3169" s="9">
        <f>tbl_salesdata[[#This Row],[Units Sold]]*tbl_salesdata[[#This Row],[Unit Cost]]</f>
        <v>66646.52</v>
      </c>
      <c r="M3169" s="9">
        <f>tbl_salesdata[[#This Row],[Units Sold]]*tbl_salesdata[[#This Row],[Unit Price]]</f>
        <v>89857.23</v>
      </c>
      <c r="N3169" s="9">
        <f>tbl_salesdata[[#This Row],[Total Sales]]-tbl_salesdata[[#This Row],[Total Cost]]</f>
        <v>23210.709999999992</v>
      </c>
      <c r="O3169">
        <f>tbl_salesdata[[#This Row],[Ship Date]]-tbl_salesdata[[#This Row],[Order Date]]</f>
        <v>15</v>
      </c>
      <c r="P3169">
        <f>WEEKDAY(tbl_salesdata[[#This Row],[Order Date]],2)</f>
        <v>1</v>
      </c>
      <c r="Q3169" t="str">
        <f>TEXT(tbl_salesdata[[#This Row],[Order Date]],"dddd")</f>
        <v>Monday</v>
      </c>
      <c r="R3169" t="str">
        <f>IF(tbl_salesdata[[#This Row],[Weekdaynum]]&gt;5,"Yes","No")</f>
        <v>No</v>
      </c>
    </row>
    <row r="3170" spans="1:18" hidden="1" x14ac:dyDescent="0.35">
      <c r="A3170">
        <v>616546571</v>
      </c>
      <c r="B3170" s="3">
        <v>44732</v>
      </c>
      <c r="C3170" s="3">
        <v>44742</v>
      </c>
      <c r="D3170" t="s">
        <v>94</v>
      </c>
      <c r="E3170" t="s">
        <v>38</v>
      </c>
      <c r="F3170" t="s">
        <v>25</v>
      </c>
      <c r="G3170" t="s">
        <v>18</v>
      </c>
      <c r="H3170" t="s">
        <v>15</v>
      </c>
      <c r="I3170" s="9">
        <v>8686</v>
      </c>
      <c r="J3170" s="9">
        <v>205.7</v>
      </c>
      <c r="K3170" s="9">
        <v>117.11</v>
      </c>
      <c r="L3170" s="9">
        <f>tbl_salesdata[[#This Row],[Units Sold]]*tbl_salesdata[[#This Row],[Unit Cost]]</f>
        <v>1017217.46</v>
      </c>
      <c r="M3170" s="9">
        <f>tbl_salesdata[[#This Row],[Units Sold]]*tbl_salesdata[[#This Row],[Unit Price]]</f>
        <v>1786710.2</v>
      </c>
      <c r="N3170" s="9">
        <f>tbl_salesdata[[#This Row],[Total Sales]]-tbl_salesdata[[#This Row],[Total Cost]]</f>
        <v>769492.74</v>
      </c>
      <c r="O3170">
        <f>tbl_salesdata[[#This Row],[Ship Date]]-tbl_salesdata[[#This Row],[Order Date]]</f>
        <v>10</v>
      </c>
      <c r="P3170">
        <f>WEEKDAY(tbl_salesdata[[#This Row],[Order Date]],2)</f>
        <v>1</v>
      </c>
      <c r="Q3170" t="str">
        <f>TEXT(tbl_salesdata[[#This Row],[Order Date]],"dddd")</f>
        <v>Monday</v>
      </c>
      <c r="R3170" t="str">
        <f>IF(tbl_salesdata[[#This Row],[Weekdaynum]]&gt;5,"Yes","No")</f>
        <v>No</v>
      </c>
    </row>
    <row r="3171" spans="1:18" hidden="1" x14ac:dyDescent="0.35">
      <c r="A3171">
        <v>639185702</v>
      </c>
      <c r="B3171" s="3">
        <v>43809</v>
      </c>
      <c r="C3171" s="3">
        <v>43814</v>
      </c>
      <c r="D3171" t="s">
        <v>210</v>
      </c>
      <c r="E3171" t="s">
        <v>38</v>
      </c>
      <c r="F3171" t="s">
        <v>30</v>
      </c>
      <c r="G3171" t="s">
        <v>18</v>
      </c>
      <c r="H3171" t="s">
        <v>34</v>
      </c>
      <c r="I3171" s="9">
        <v>8108</v>
      </c>
      <c r="J3171" s="9">
        <v>81.73</v>
      </c>
      <c r="K3171" s="9">
        <v>56.67</v>
      </c>
      <c r="L3171" s="9">
        <f>tbl_salesdata[[#This Row],[Units Sold]]*tbl_salesdata[[#This Row],[Unit Cost]]</f>
        <v>459480.36</v>
      </c>
      <c r="M3171" s="9">
        <f>tbl_salesdata[[#This Row],[Units Sold]]*tbl_salesdata[[#This Row],[Unit Price]]</f>
        <v>662666.84000000008</v>
      </c>
      <c r="N3171" s="9">
        <f>tbl_salesdata[[#This Row],[Total Sales]]-tbl_salesdata[[#This Row],[Total Cost]]</f>
        <v>203186.4800000001</v>
      </c>
      <c r="O3171">
        <f>tbl_salesdata[[#This Row],[Ship Date]]-tbl_salesdata[[#This Row],[Order Date]]</f>
        <v>5</v>
      </c>
      <c r="P3171">
        <f>WEEKDAY(tbl_salesdata[[#This Row],[Order Date]],2)</f>
        <v>2</v>
      </c>
      <c r="Q3171" t="str">
        <f>TEXT(tbl_salesdata[[#This Row],[Order Date]],"dddd")</f>
        <v>Tuesday</v>
      </c>
      <c r="R3171" t="str">
        <f>IF(tbl_salesdata[[#This Row],[Weekdaynum]]&gt;5,"Yes","No")</f>
        <v>No</v>
      </c>
    </row>
    <row r="3172" spans="1:18" hidden="1" x14ac:dyDescent="0.35">
      <c r="A3172">
        <v>973355901</v>
      </c>
      <c r="B3172" s="3">
        <v>43620</v>
      </c>
      <c r="C3172" s="3">
        <v>43634</v>
      </c>
      <c r="D3172" t="s">
        <v>163</v>
      </c>
      <c r="E3172" t="s">
        <v>38</v>
      </c>
      <c r="F3172" t="s">
        <v>30</v>
      </c>
      <c r="G3172" t="s">
        <v>14</v>
      </c>
      <c r="H3172" t="s">
        <v>15</v>
      </c>
      <c r="I3172" s="9">
        <v>6496</v>
      </c>
      <c r="J3172" s="9">
        <v>81.73</v>
      </c>
      <c r="K3172" s="9">
        <v>56.67</v>
      </c>
      <c r="L3172" s="9">
        <f>tbl_salesdata[[#This Row],[Units Sold]]*tbl_salesdata[[#This Row],[Unit Cost]]</f>
        <v>368128.32</v>
      </c>
      <c r="M3172" s="9">
        <f>tbl_salesdata[[#This Row],[Units Sold]]*tbl_salesdata[[#This Row],[Unit Price]]</f>
        <v>530918.08000000007</v>
      </c>
      <c r="N3172" s="9">
        <f>tbl_salesdata[[#This Row],[Total Sales]]-tbl_salesdata[[#This Row],[Total Cost]]</f>
        <v>162789.76000000007</v>
      </c>
      <c r="O3172">
        <f>tbl_salesdata[[#This Row],[Ship Date]]-tbl_salesdata[[#This Row],[Order Date]]</f>
        <v>14</v>
      </c>
      <c r="P3172">
        <f>WEEKDAY(tbl_salesdata[[#This Row],[Order Date]],2)</f>
        <v>2</v>
      </c>
      <c r="Q3172" t="str">
        <f>TEXT(tbl_salesdata[[#This Row],[Order Date]],"dddd")</f>
        <v>Tuesday</v>
      </c>
      <c r="R3172" t="str">
        <f>IF(tbl_salesdata[[#This Row],[Weekdaynum]]&gt;5,"Yes","No")</f>
        <v>No</v>
      </c>
    </row>
    <row r="3173" spans="1:18" hidden="1" x14ac:dyDescent="0.35">
      <c r="A3173">
        <v>575355994</v>
      </c>
      <c r="B3173" s="3">
        <v>43504</v>
      </c>
      <c r="C3173" s="3">
        <v>43513</v>
      </c>
      <c r="D3173" t="s">
        <v>53</v>
      </c>
      <c r="E3173" t="s">
        <v>29</v>
      </c>
      <c r="F3173" t="s">
        <v>30</v>
      </c>
      <c r="G3173" t="s">
        <v>14</v>
      </c>
      <c r="H3173" t="s">
        <v>19</v>
      </c>
      <c r="I3173" s="9">
        <v>9479</v>
      </c>
      <c r="J3173" s="9">
        <v>81.73</v>
      </c>
      <c r="K3173" s="9">
        <v>56.67</v>
      </c>
      <c r="L3173" s="9">
        <f>tbl_salesdata[[#This Row],[Units Sold]]*tbl_salesdata[[#This Row],[Unit Cost]]</f>
        <v>537174.93000000005</v>
      </c>
      <c r="M3173" s="9">
        <f>tbl_salesdata[[#This Row],[Units Sold]]*tbl_salesdata[[#This Row],[Unit Price]]</f>
        <v>774718.67</v>
      </c>
      <c r="N3173" s="9">
        <f>tbl_salesdata[[#This Row],[Total Sales]]-tbl_salesdata[[#This Row],[Total Cost]]</f>
        <v>237543.74</v>
      </c>
      <c r="O3173">
        <f>tbl_salesdata[[#This Row],[Ship Date]]-tbl_salesdata[[#This Row],[Order Date]]</f>
        <v>9</v>
      </c>
      <c r="P3173">
        <f>WEEKDAY(tbl_salesdata[[#This Row],[Order Date]],2)</f>
        <v>5</v>
      </c>
      <c r="Q3173" t="str">
        <f>TEXT(tbl_salesdata[[#This Row],[Order Date]],"dddd")</f>
        <v>Friday</v>
      </c>
      <c r="R3173" t="str">
        <f>IF(tbl_salesdata[[#This Row],[Weekdaynum]]&gt;5,"Yes","No")</f>
        <v>No</v>
      </c>
    </row>
    <row r="3174" spans="1:18" hidden="1" x14ac:dyDescent="0.35">
      <c r="A3174">
        <v>721797311</v>
      </c>
      <c r="B3174" s="3">
        <v>44806</v>
      </c>
      <c r="C3174" s="3">
        <v>44818</v>
      </c>
      <c r="D3174" t="s">
        <v>183</v>
      </c>
      <c r="E3174" t="s">
        <v>24</v>
      </c>
      <c r="F3174" t="s">
        <v>40</v>
      </c>
      <c r="G3174" t="s">
        <v>14</v>
      </c>
      <c r="H3174" t="s">
        <v>34</v>
      </c>
      <c r="I3174" s="9">
        <v>4719</v>
      </c>
      <c r="J3174" s="9">
        <v>651.21</v>
      </c>
      <c r="K3174" s="9">
        <v>524.96</v>
      </c>
      <c r="L3174" s="9">
        <f>tbl_salesdata[[#This Row],[Units Sold]]*tbl_salesdata[[#This Row],[Unit Cost]]</f>
        <v>2477286.2400000002</v>
      </c>
      <c r="M3174" s="9">
        <f>tbl_salesdata[[#This Row],[Units Sold]]*tbl_salesdata[[#This Row],[Unit Price]]</f>
        <v>3073059.99</v>
      </c>
      <c r="N3174" s="9">
        <f>tbl_salesdata[[#This Row],[Total Sales]]-tbl_salesdata[[#This Row],[Total Cost]]</f>
        <v>595773.75</v>
      </c>
      <c r="O3174">
        <f>tbl_salesdata[[#This Row],[Ship Date]]-tbl_salesdata[[#This Row],[Order Date]]</f>
        <v>12</v>
      </c>
      <c r="P3174">
        <f>WEEKDAY(tbl_salesdata[[#This Row],[Order Date]],2)</f>
        <v>5</v>
      </c>
      <c r="Q3174" t="str">
        <f>TEXT(tbl_salesdata[[#This Row],[Order Date]],"dddd")</f>
        <v>Friday</v>
      </c>
      <c r="R3174" t="str">
        <f>IF(tbl_salesdata[[#This Row],[Weekdaynum]]&gt;5,"Yes","No")</f>
        <v>No</v>
      </c>
    </row>
    <row r="3175" spans="1:18" hidden="1" x14ac:dyDescent="0.35">
      <c r="A3175">
        <v>959603679</v>
      </c>
      <c r="B3175" s="3">
        <v>42451</v>
      </c>
      <c r="C3175" s="3">
        <v>42465</v>
      </c>
      <c r="D3175" t="s">
        <v>124</v>
      </c>
      <c r="E3175" t="s">
        <v>38</v>
      </c>
      <c r="F3175" t="s">
        <v>42</v>
      </c>
      <c r="G3175" t="s">
        <v>18</v>
      </c>
      <c r="H3175" t="s">
        <v>34</v>
      </c>
      <c r="I3175" s="9">
        <v>6908</v>
      </c>
      <c r="J3175" s="9">
        <v>437.2</v>
      </c>
      <c r="K3175" s="9">
        <v>263.33</v>
      </c>
      <c r="L3175" s="9">
        <f>tbl_salesdata[[#This Row],[Units Sold]]*tbl_salesdata[[#This Row],[Unit Cost]]</f>
        <v>1819083.64</v>
      </c>
      <c r="M3175" s="9">
        <f>tbl_salesdata[[#This Row],[Units Sold]]*tbl_salesdata[[#This Row],[Unit Price]]</f>
        <v>3020177.6</v>
      </c>
      <c r="N3175" s="9">
        <f>tbl_salesdata[[#This Row],[Total Sales]]-tbl_salesdata[[#This Row],[Total Cost]]</f>
        <v>1201093.9600000002</v>
      </c>
      <c r="O3175">
        <f>tbl_salesdata[[#This Row],[Ship Date]]-tbl_salesdata[[#This Row],[Order Date]]</f>
        <v>14</v>
      </c>
      <c r="P3175">
        <f>WEEKDAY(tbl_salesdata[[#This Row],[Order Date]],2)</f>
        <v>2</v>
      </c>
      <c r="Q3175" t="str">
        <f>TEXT(tbl_salesdata[[#This Row],[Order Date]],"dddd")</f>
        <v>Tuesday</v>
      </c>
      <c r="R3175" t="str">
        <f>IF(tbl_salesdata[[#This Row],[Weekdaynum]]&gt;5,"Yes","No")</f>
        <v>No</v>
      </c>
    </row>
    <row r="3176" spans="1:18" hidden="1" x14ac:dyDescent="0.35">
      <c r="A3176">
        <v>456011426</v>
      </c>
      <c r="B3176" s="3">
        <v>44795</v>
      </c>
      <c r="C3176" s="3">
        <v>44805</v>
      </c>
      <c r="D3176" t="s">
        <v>73</v>
      </c>
      <c r="E3176" t="s">
        <v>24</v>
      </c>
      <c r="F3176" t="s">
        <v>30</v>
      </c>
      <c r="G3176" t="s">
        <v>14</v>
      </c>
      <c r="H3176" t="s">
        <v>34</v>
      </c>
      <c r="I3176" s="9">
        <v>2769</v>
      </c>
      <c r="J3176" s="9">
        <v>81.73</v>
      </c>
      <c r="K3176" s="9">
        <v>56.67</v>
      </c>
      <c r="L3176" s="9">
        <f>tbl_salesdata[[#This Row],[Units Sold]]*tbl_salesdata[[#This Row],[Unit Cost]]</f>
        <v>156919.23000000001</v>
      </c>
      <c r="M3176" s="9">
        <f>tbl_salesdata[[#This Row],[Units Sold]]*tbl_salesdata[[#This Row],[Unit Price]]</f>
        <v>226310.37000000002</v>
      </c>
      <c r="N3176" s="9">
        <f>tbl_salesdata[[#This Row],[Total Sales]]-tbl_salesdata[[#This Row],[Total Cost]]</f>
        <v>69391.140000000014</v>
      </c>
      <c r="O3176">
        <f>tbl_salesdata[[#This Row],[Ship Date]]-tbl_salesdata[[#This Row],[Order Date]]</f>
        <v>10</v>
      </c>
      <c r="P3176">
        <f>WEEKDAY(tbl_salesdata[[#This Row],[Order Date]],2)</f>
        <v>1</v>
      </c>
      <c r="Q3176" t="str">
        <f>TEXT(tbl_salesdata[[#This Row],[Order Date]],"dddd")</f>
        <v>Monday</v>
      </c>
      <c r="R3176" t="str">
        <f>IF(tbl_salesdata[[#This Row],[Weekdaynum]]&gt;5,"Yes","No")</f>
        <v>No</v>
      </c>
    </row>
    <row r="3177" spans="1:18" hidden="1" x14ac:dyDescent="0.35">
      <c r="A3177">
        <v>248569381</v>
      </c>
      <c r="B3177" s="3">
        <v>42925</v>
      </c>
      <c r="C3177" s="3">
        <v>42931</v>
      </c>
      <c r="D3177" t="s">
        <v>155</v>
      </c>
      <c r="E3177" t="s">
        <v>12</v>
      </c>
      <c r="F3177" t="s">
        <v>33</v>
      </c>
      <c r="G3177" t="s">
        <v>14</v>
      </c>
      <c r="H3177" t="s">
        <v>15</v>
      </c>
      <c r="I3177" s="9">
        <v>6058</v>
      </c>
      <c r="J3177" s="9">
        <v>109.28</v>
      </c>
      <c r="K3177" s="9">
        <v>35.840000000000003</v>
      </c>
      <c r="L3177" s="9">
        <f>tbl_salesdata[[#This Row],[Units Sold]]*tbl_salesdata[[#This Row],[Unit Cost]]</f>
        <v>217118.72000000003</v>
      </c>
      <c r="M3177" s="9">
        <f>tbl_salesdata[[#This Row],[Units Sold]]*tbl_salesdata[[#This Row],[Unit Price]]</f>
        <v>662018.24</v>
      </c>
      <c r="N3177" s="9">
        <f>tbl_salesdata[[#This Row],[Total Sales]]-tbl_salesdata[[#This Row],[Total Cost]]</f>
        <v>444899.51999999996</v>
      </c>
      <c r="O3177">
        <f>tbl_salesdata[[#This Row],[Ship Date]]-tbl_salesdata[[#This Row],[Order Date]]</f>
        <v>6</v>
      </c>
      <c r="P3177">
        <f>WEEKDAY(tbl_salesdata[[#This Row],[Order Date]],2)</f>
        <v>7</v>
      </c>
      <c r="Q3177" t="str">
        <f>TEXT(tbl_salesdata[[#This Row],[Order Date]],"dddd")</f>
        <v>Sunday</v>
      </c>
      <c r="R3177" t="str">
        <f>IF(tbl_salesdata[[#This Row],[Weekdaynum]]&gt;5,"Yes","No")</f>
        <v>Yes</v>
      </c>
    </row>
    <row r="3178" spans="1:18" hidden="1" x14ac:dyDescent="0.35">
      <c r="A3178">
        <v>995138871</v>
      </c>
      <c r="B3178" s="3">
        <v>42400</v>
      </c>
      <c r="C3178" s="3">
        <v>42401</v>
      </c>
      <c r="D3178" t="s">
        <v>186</v>
      </c>
      <c r="E3178" t="s">
        <v>38</v>
      </c>
      <c r="F3178" t="s">
        <v>42</v>
      </c>
      <c r="G3178" t="s">
        <v>18</v>
      </c>
      <c r="H3178" t="s">
        <v>15</v>
      </c>
      <c r="I3178" s="9">
        <v>2561</v>
      </c>
      <c r="J3178" s="9">
        <v>437.2</v>
      </c>
      <c r="K3178" s="9">
        <v>263.33</v>
      </c>
      <c r="L3178" s="9">
        <f>tbl_salesdata[[#This Row],[Units Sold]]*tbl_salesdata[[#This Row],[Unit Cost]]</f>
        <v>674388.13</v>
      </c>
      <c r="M3178" s="9">
        <f>tbl_salesdata[[#This Row],[Units Sold]]*tbl_salesdata[[#This Row],[Unit Price]]</f>
        <v>1119669.2</v>
      </c>
      <c r="N3178" s="9">
        <f>tbl_salesdata[[#This Row],[Total Sales]]-tbl_salesdata[[#This Row],[Total Cost]]</f>
        <v>445281.06999999995</v>
      </c>
      <c r="O3178">
        <f>tbl_salesdata[[#This Row],[Ship Date]]-tbl_salesdata[[#This Row],[Order Date]]</f>
        <v>1</v>
      </c>
      <c r="P3178">
        <f>WEEKDAY(tbl_salesdata[[#This Row],[Order Date]],2)</f>
        <v>7</v>
      </c>
      <c r="Q3178" t="str">
        <f>TEXT(tbl_salesdata[[#This Row],[Order Date]],"dddd")</f>
        <v>Sunday</v>
      </c>
      <c r="R3178" t="str">
        <f>IF(tbl_salesdata[[#This Row],[Weekdaynum]]&gt;5,"Yes","No")</f>
        <v>Yes</v>
      </c>
    </row>
    <row r="3179" spans="1:18" hidden="1" x14ac:dyDescent="0.35">
      <c r="A3179">
        <v>723893725</v>
      </c>
      <c r="B3179" s="3">
        <v>43509</v>
      </c>
      <c r="C3179" s="3">
        <v>43513</v>
      </c>
      <c r="D3179" t="s">
        <v>35</v>
      </c>
      <c r="E3179" t="s">
        <v>21</v>
      </c>
      <c r="F3179" t="s">
        <v>76</v>
      </c>
      <c r="G3179" t="s">
        <v>14</v>
      </c>
      <c r="H3179" t="s">
        <v>19</v>
      </c>
      <c r="I3179" s="9">
        <v>5095</v>
      </c>
      <c r="J3179" s="9">
        <v>668.27</v>
      </c>
      <c r="K3179" s="9">
        <v>502.54</v>
      </c>
      <c r="L3179" s="9">
        <f>tbl_salesdata[[#This Row],[Units Sold]]*tbl_salesdata[[#This Row],[Unit Cost]]</f>
        <v>2560441.3000000003</v>
      </c>
      <c r="M3179" s="9">
        <f>tbl_salesdata[[#This Row],[Units Sold]]*tbl_salesdata[[#This Row],[Unit Price]]</f>
        <v>3404835.65</v>
      </c>
      <c r="N3179" s="9">
        <f>tbl_salesdata[[#This Row],[Total Sales]]-tbl_salesdata[[#This Row],[Total Cost]]</f>
        <v>844394.34999999963</v>
      </c>
      <c r="O3179">
        <f>tbl_salesdata[[#This Row],[Ship Date]]-tbl_salesdata[[#This Row],[Order Date]]</f>
        <v>4</v>
      </c>
      <c r="P3179">
        <f>WEEKDAY(tbl_salesdata[[#This Row],[Order Date]],2)</f>
        <v>3</v>
      </c>
      <c r="Q3179" t="str">
        <f>TEXT(tbl_salesdata[[#This Row],[Order Date]],"dddd")</f>
        <v>Wednesday</v>
      </c>
      <c r="R3179" t="str">
        <f>IF(tbl_salesdata[[#This Row],[Weekdaynum]]&gt;5,"Yes","No")</f>
        <v>No</v>
      </c>
    </row>
    <row r="3180" spans="1:18" hidden="1" x14ac:dyDescent="0.35">
      <c r="A3180">
        <v>683320271</v>
      </c>
      <c r="B3180" s="3">
        <v>42551</v>
      </c>
      <c r="C3180" s="3">
        <v>42560</v>
      </c>
      <c r="D3180" t="s">
        <v>166</v>
      </c>
      <c r="E3180" t="s">
        <v>38</v>
      </c>
      <c r="F3180" t="s">
        <v>76</v>
      </c>
      <c r="G3180" t="s">
        <v>14</v>
      </c>
      <c r="H3180" t="s">
        <v>19</v>
      </c>
      <c r="I3180" s="9">
        <v>8508</v>
      </c>
      <c r="J3180" s="9">
        <v>668.27</v>
      </c>
      <c r="K3180" s="9">
        <v>502.54</v>
      </c>
      <c r="L3180" s="9">
        <f>tbl_salesdata[[#This Row],[Units Sold]]*tbl_salesdata[[#This Row],[Unit Cost]]</f>
        <v>4275610.32</v>
      </c>
      <c r="M3180" s="9">
        <f>tbl_salesdata[[#This Row],[Units Sold]]*tbl_salesdata[[#This Row],[Unit Price]]</f>
        <v>5685641.1600000001</v>
      </c>
      <c r="N3180" s="9">
        <f>tbl_salesdata[[#This Row],[Total Sales]]-tbl_salesdata[[#This Row],[Total Cost]]</f>
        <v>1410030.8399999999</v>
      </c>
      <c r="O3180">
        <f>tbl_salesdata[[#This Row],[Ship Date]]-tbl_salesdata[[#This Row],[Order Date]]</f>
        <v>9</v>
      </c>
      <c r="P3180">
        <f>WEEKDAY(tbl_salesdata[[#This Row],[Order Date]],2)</f>
        <v>4</v>
      </c>
      <c r="Q3180" t="str">
        <f>TEXT(tbl_salesdata[[#This Row],[Order Date]],"dddd")</f>
        <v>Thursday</v>
      </c>
      <c r="R3180" t="str">
        <f>IF(tbl_salesdata[[#This Row],[Weekdaynum]]&gt;5,"Yes","No")</f>
        <v>No</v>
      </c>
    </row>
    <row r="3181" spans="1:18" x14ac:dyDescent="0.35">
      <c r="A3181">
        <v>367381799</v>
      </c>
      <c r="B3181" s="3">
        <v>44842</v>
      </c>
      <c r="C3181" s="3">
        <v>44848</v>
      </c>
      <c r="D3181" t="s">
        <v>70</v>
      </c>
      <c r="E3181" t="s">
        <v>29</v>
      </c>
      <c r="F3181" t="s">
        <v>30</v>
      </c>
      <c r="G3181" t="s">
        <v>14</v>
      </c>
      <c r="H3181" t="s">
        <v>26</v>
      </c>
      <c r="I3181" s="9">
        <v>5293</v>
      </c>
      <c r="J3181" s="9">
        <v>81.73</v>
      </c>
      <c r="K3181" s="9">
        <v>56.67</v>
      </c>
      <c r="L3181" s="9">
        <f>tbl_salesdata[[#This Row],[Units Sold]]*tbl_salesdata[[#This Row],[Unit Cost]]</f>
        <v>299954.31</v>
      </c>
      <c r="M3181" s="9">
        <f>tbl_salesdata[[#This Row],[Units Sold]]*tbl_salesdata[[#This Row],[Unit Price]]</f>
        <v>432596.89</v>
      </c>
      <c r="N3181" s="9">
        <f>tbl_salesdata[[#This Row],[Total Sales]]-tbl_salesdata[[#This Row],[Total Cost]]</f>
        <v>132642.58000000002</v>
      </c>
      <c r="O3181">
        <f>tbl_salesdata[[#This Row],[Ship Date]]-tbl_salesdata[[#This Row],[Order Date]]</f>
        <v>6</v>
      </c>
      <c r="P3181">
        <f>WEEKDAY(tbl_salesdata[[#This Row],[Order Date]],2)</f>
        <v>6</v>
      </c>
      <c r="Q3181" t="str">
        <f>TEXT(tbl_salesdata[[#This Row],[Order Date]],"dddd")</f>
        <v>Saturday</v>
      </c>
      <c r="R3181" t="str">
        <f>IF(tbl_salesdata[[#This Row],[Weekdaynum]]&gt;5,"Yes","No")</f>
        <v>Yes</v>
      </c>
    </row>
    <row r="3182" spans="1:18" x14ac:dyDescent="0.35">
      <c r="A3182">
        <v>115166175</v>
      </c>
      <c r="B3182" s="3">
        <v>42735</v>
      </c>
      <c r="C3182" s="3">
        <v>42745</v>
      </c>
      <c r="D3182" t="s">
        <v>54</v>
      </c>
      <c r="E3182" t="s">
        <v>29</v>
      </c>
      <c r="F3182" t="s">
        <v>22</v>
      </c>
      <c r="G3182" t="s">
        <v>14</v>
      </c>
      <c r="H3182" t="s">
        <v>26</v>
      </c>
      <c r="I3182" s="9">
        <v>9085</v>
      </c>
      <c r="J3182" s="9">
        <v>47.45</v>
      </c>
      <c r="K3182" s="9">
        <v>31.79</v>
      </c>
      <c r="L3182" s="9">
        <f>tbl_salesdata[[#This Row],[Units Sold]]*tbl_salesdata[[#This Row],[Unit Cost]]</f>
        <v>288812.14999999997</v>
      </c>
      <c r="M3182" s="9">
        <f>tbl_salesdata[[#This Row],[Units Sold]]*tbl_salesdata[[#This Row],[Unit Price]]</f>
        <v>431083.25</v>
      </c>
      <c r="N3182" s="9">
        <f>tbl_salesdata[[#This Row],[Total Sales]]-tbl_salesdata[[#This Row],[Total Cost]]</f>
        <v>142271.10000000003</v>
      </c>
      <c r="O3182">
        <f>tbl_salesdata[[#This Row],[Ship Date]]-tbl_salesdata[[#This Row],[Order Date]]</f>
        <v>10</v>
      </c>
      <c r="P3182">
        <f>WEEKDAY(tbl_salesdata[[#This Row],[Order Date]],2)</f>
        <v>6</v>
      </c>
      <c r="Q3182" t="str">
        <f>TEXT(tbl_salesdata[[#This Row],[Order Date]],"dddd")</f>
        <v>Saturday</v>
      </c>
      <c r="R3182" t="str">
        <f>IF(tbl_salesdata[[#This Row],[Weekdaynum]]&gt;5,"Yes","No")</f>
        <v>Yes</v>
      </c>
    </row>
    <row r="3183" spans="1:18" x14ac:dyDescent="0.35">
      <c r="A3183">
        <v>136624276</v>
      </c>
      <c r="B3183" s="3">
        <v>42420</v>
      </c>
      <c r="C3183" s="3">
        <v>42439</v>
      </c>
      <c r="D3183" t="s">
        <v>102</v>
      </c>
      <c r="E3183" t="s">
        <v>21</v>
      </c>
      <c r="F3183" t="s">
        <v>22</v>
      </c>
      <c r="G3183" t="s">
        <v>18</v>
      </c>
      <c r="H3183" t="s">
        <v>26</v>
      </c>
      <c r="I3183" s="9">
        <v>9014</v>
      </c>
      <c r="J3183" s="9">
        <v>47.45</v>
      </c>
      <c r="K3183" s="9">
        <v>31.79</v>
      </c>
      <c r="L3183" s="9">
        <f>tbl_salesdata[[#This Row],[Units Sold]]*tbl_salesdata[[#This Row],[Unit Cost]]</f>
        <v>286555.06</v>
      </c>
      <c r="M3183" s="9">
        <f>tbl_salesdata[[#This Row],[Units Sold]]*tbl_salesdata[[#This Row],[Unit Price]]</f>
        <v>427714.30000000005</v>
      </c>
      <c r="N3183" s="9">
        <f>tbl_salesdata[[#This Row],[Total Sales]]-tbl_salesdata[[#This Row],[Total Cost]]</f>
        <v>141159.24000000005</v>
      </c>
      <c r="O3183">
        <f>tbl_salesdata[[#This Row],[Ship Date]]-tbl_salesdata[[#This Row],[Order Date]]</f>
        <v>19</v>
      </c>
      <c r="P3183">
        <f>WEEKDAY(tbl_salesdata[[#This Row],[Order Date]],2)</f>
        <v>6</v>
      </c>
      <c r="Q3183" t="str">
        <f>TEXT(tbl_salesdata[[#This Row],[Order Date]],"dddd")</f>
        <v>Saturday</v>
      </c>
      <c r="R3183" t="str">
        <f>IF(tbl_salesdata[[#This Row],[Weekdaynum]]&gt;5,"Yes","No")</f>
        <v>Yes</v>
      </c>
    </row>
    <row r="3184" spans="1:18" hidden="1" x14ac:dyDescent="0.35">
      <c r="A3184">
        <v>108407437</v>
      </c>
      <c r="B3184" s="3">
        <v>42054</v>
      </c>
      <c r="C3184" s="3">
        <v>42071</v>
      </c>
      <c r="D3184" t="s">
        <v>214</v>
      </c>
      <c r="E3184" t="s">
        <v>21</v>
      </c>
      <c r="F3184" t="s">
        <v>13</v>
      </c>
      <c r="G3184" t="s">
        <v>18</v>
      </c>
      <c r="H3184" t="s">
        <v>19</v>
      </c>
      <c r="I3184" s="9">
        <v>9025</v>
      </c>
      <c r="J3184" s="9">
        <v>255.28</v>
      </c>
      <c r="K3184" s="9">
        <v>159.41999999999999</v>
      </c>
      <c r="L3184" s="9">
        <f>tbl_salesdata[[#This Row],[Units Sold]]*tbl_salesdata[[#This Row],[Unit Cost]]</f>
        <v>1438765.5</v>
      </c>
      <c r="M3184" s="9">
        <f>tbl_salesdata[[#This Row],[Units Sold]]*tbl_salesdata[[#This Row],[Unit Price]]</f>
        <v>2303902</v>
      </c>
      <c r="N3184" s="9">
        <f>tbl_salesdata[[#This Row],[Total Sales]]-tbl_salesdata[[#This Row],[Total Cost]]</f>
        <v>865136.5</v>
      </c>
      <c r="O3184">
        <f>tbl_salesdata[[#This Row],[Ship Date]]-tbl_salesdata[[#This Row],[Order Date]]</f>
        <v>17</v>
      </c>
      <c r="P3184">
        <f>WEEKDAY(tbl_salesdata[[#This Row],[Order Date]],2)</f>
        <v>4</v>
      </c>
      <c r="Q3184" t="str">
        <f>TEXT(tbl_salesdata[[#This Row],[Order Date]],"dddd")</f>
        <v>Thursday</v>
      </c>
      <c r="R3184" t="str">
        <f>IF(tbl_salesdata[[#This Row],[Weekdaynum]]&gt;5,"Yes","No")</f>
        <v>No</v>
      </c>
    </row>
    <row r="3185" spans="1:18" hidden="1" x14ac:dyDescent="0.35">
      <c r="A3185">
        <v>359424865</v>
      </c>
      <c r="B3185" s="3">
        <v>42368</v>
      </c>
      <c r="C3185" s="3">
        <v>42388</v>
      </c>
      <c r="D3185" t="s">
        <v>200</v>
      </c>
      <c r="E3185" t="s">
        <v>24</v>
      </c>
      <c r="F3185" t="s">
        <v>42</v>
      </c>
      <c r="G3185" t="s">
        <v>18</v>
      </c>
      <c r="H3185" t="s">
        <v>26</v>
      </c>
      <c r="I3185" s="9">
        <v>660</v>
      </c>
      <c r="J3185" s="9">
        <v>437.2</v>
      </c>
      <c r="K3185" s="9">
        <v>263.33</v>
      </c>
      <c r="L3185" s="9">
        <f>tbl_salesdata[[#This Row],[Units Sold]]*tbl_salesdata[[#This Row],[Unit Cost]]</f>
        <v>173797.8</v>
      </c>
      <c r="M3185" s="9">
        <f>tbl_salesdata[[#This Row],[Units Sold]]*tbl_salesdata[[#This Row],[Unit Price]]</f>
        <v>288552</v>
      </c>
      <c r="N3185" s="9">
        <f>tbl_salesdata[[#This Row],[Total Sales]]-tbl_salesdata[[#This Row],[Total Cost]]</f>
        <v>114754.20000000001</v>
      </c>
      <c r="O3185">
        <f>tbl_salesdata[[#This Row],[Ship Date]]-tbl_salesdata[[#This Row],[Order Date]]</f>
        <v>20</v>
      </c>
      <c r="P3185">
        <f>WEEKDAY(tbl_salesdata[[#This Row],[Order Date]],2)</f>
        <v>3</v>
      </c>
      <c r="Q3185" t="str">
        <f>TEXT(tbl_salesdata[[#This Row],[Order Date]],"dddd")</f>
        <v>Wednesday</v>
      </c>
      <c r="R3185" t="str">
        <f>IF(tbl_salesdata[[#This Row],[Weekdaynum]]&gt;5,"Yes","No")</f>
        <v>No</v>
      </c>
    </row>
    <row r="3186" spans="1:18" hidden="1" x14ac:dyDescent="0.35">
      <c r="A3186">
        <v>358594453</v>
      </c>
      <c r="B3186" s="3">
        <v>42724</v>
      </c>
      <c r="C3186" s="3">
        <v>42740</v>
      </c>
      <c r="D3186" t="s">
        <v>189</v>
      </c>
      <c r="E3186" t="s">
        <v>21</v>
      </c>
      <c r="F3186" t="s">
        <v>17</v>
      </c>
      <c r="G3186" t="s">
        <v>18</v>
      </c>
      <c r="H3186" t="s">
        <v>26</v>
      </c>
      <c r="I3186" s="9">
        <v>4922</v>
      </c>
      <c r="J3186" s="9">
        <v>152.58000000000001</v>
      </c>
      <c r="K3186" s="9">
        <v>97.44</v>
      </c>
      <c r="L3186" s="9">
        <f>tbl_salesdata[[#This Row],[Units Sold]]*tbl_salesdata[[#This Row],[Unit Cost]]</f>
        <v>479599.68</v>
      </c>
      <c r="M3186" s="9">
        <f>tbl_salesdata[[#This Row],[Units Sold]]*tbl_salesdata[[#This Row],[Unit Price]]</f>
        <v>750998.76</v>
      </c>
      <c r="N3186" s="9">
        <f>tbl_salesdata[[#This Row],[Total Sales]]-tbl_salesdata[[#This Row],[Total Cost]]</f>
        <v>271399.08</v>
      </c>
      <c r="O3186">
        <f>tbl_salesdata[[#This Row],[Ship Date]]-tbl_salesdata[[#This Row],[Order Date]]</f>
        <v>16</v>
      </c>
      <c r="P3186">
        <f>WEEKDAY(tbl_salesdata[[#This Row],[Order Date]],2)</f>
        <v>2</v>
      </c>
      <c r="Q3186" t="str">
        <f>TEXT(tbl_salesdata[[#This Row],[Order Date]],"dddd")</f>
        <v>Tuesday</v>
      </c>
      <c r="R3186" t="str">
        <f>IF(tbl_salesdata[[#This Row],[Weekdaynum]]&gt;5,"Yes","No")</f>
        <v>No</v>
      </c>
    </row>
    <row r="3187" spans="1:18" x14ac:dyDescent="0.35">
      <c r="A3187">
        <v>809571206</v>
      </c>
      <c r="B3187" s="3">
        <v>44527</v>
      </c>
      <c r="C3187" s="3">
        <v>44530</v>
      </c>
      <c r="D3187" t="s">
        <v>207</v>
      </c>
      <c r="E3187" t="s">
        <v>51</v>
      </c>
      <c r="F3187" t="s">
        <v>22</v>
      </c>
      <c r="G3187" t="s">
        <v>14</v>
      </c>
      <c r="H3187" t="s">
        <v>26</v>
      </c>
      <c r="I3187" s="9">
        <v>8965</v>
      </c>
      <c r="J3187" s="9">
        <v>47.45</v>
      </c>
      <c r="K3187" s="9">
        <v>31.79</v>
      </c>
      <c r="L3187" s="9">
        <f>tbl_salesdata[[#This Row],[Units Sold]]*tbl_salesdata[[#This Row],[Unit Cost]]</f>
        <v>284997.34999999998</v>
      </c>
      <c r="M3187" s="9">
        <f>tbl_salesdata[[#This Row],[Units Sold]]*tbl_salesdata[[#This Row],[Unit Price]]</f>
        <v>425389.25</v>
      </c>
      <c r="N3187" s="9">
        <f>tbl_salesdata[[#This Row],[Total Sales]]-tbl_salesdata[[#This Row],[Total Cost]]</f>
        <v>140391.90000000002</v>
      </c>
      <c r="O3187">
        <f>tbl_salesdata[[#This Row],[Ship Date]]-tbl_salesdata[[#This Row],[Order Date]]</f>
        <v>3</v>
      </c>
      <c r="P3187">
        <f>WEEKDAY(tbl_salesdata[[#This Row],[Order Date]],2)</f>
        <v>6</v>
      </c>
      <c r="Q3187" t="str">
        <f>TEXT(tbl_salesdata[[#This Row],[Order Date]],"dddd")</f>
        <v>Saturday</v>
      </c>
      <c r="R3187" t="str">
        <f>IF(tbl_salesdata[[#This Row],[Weekdaynum]]&gt;5,"Yes","No")</f>
        <v>Yes</v>
      </c>
    </row>
    <row r="3188" spans="1:18" hidden="1" x14ac:dyDescent="0.35">
      <c r="A3188">
        <v>784397923</v>
      </c>
      <c r="B3188" s="3">
        <v>43619</v>
      </c>
      <c r="C3188" s="3">
        <v>43629</v>
      </c>
      <c r="D3188" t="s">
        <v>135</v>
      </c>
      <c r="E3188" t="s">
        <v>21</v>
      </c>
      <c r="F3188" t="s">
        <v>17</v>
      </c>
      <c r="G3188" t="s">
        <v>18</v>
      </c>
      <c r="H3188" t="s">
        <v>19</v>
      </c>
      <c r="I3188" s="9">
        <v>9631</v>
      </c>
      <c r="J3188" s="9">
        <v>152.58000000000001</v>
      </c>
      <c r="K3188" s="9">
        <v>97.44</v>
      </c>
      <c r="L3188" s="9">
        <f>tbl_salesdata[[#This Row],[Units Sold]]*tbl_salesdata[[#This Row],[Unit Cost]]</f>
        <v>938444.64</v>
      </c>
      <c r="M3188" s="9">
        <f>tbl_salesdata[[#This Row],[Units Sold]]*tbl_salesdata[[#This Row],[Unit Price]]</f>
        <v>1469497.9800000002</v>
      </c>
      <c r="N3188" s="9">
        <f>tbl_salesdata[[#This Row],[Total Sales]]-tbl_salesdata[[#This Row],[Total Cost]]</f>
        <v>531053.3400000002</v>
      </c>
      <c r="O3188">
        <f>tbl_salesdata[[#This Row],[Ship Date]]-tbl_salesdata[[#This Row],[Order Date]]</f>
        <v>10</v>
      </c>
      <c r="P3188">
        <f>WEEKDAY(tbl_salesdata[[#This Row],[Order Date]],2)</f>
        <v>1</v>
      </c>
      <c r="Q3188" t="str">
        <f>TEXT(tbl_salesdata[[#This Row],[Order Date]],"dddd")</f>
        <v>Monday</v>
      </c>
      <c r="R3188" t="str">
        <f>IF(tbl_salesdata[[#This Row],[Weekdaynum]]&gt;5,"Yes","No")</f>
        <v>No</v>
      </c>
    </row>
    <row r="3189" spans="1:18" hidden="1" x14ac:dyDescent="0.35">
      <c r="A3189">
        <v>403316962</v>
      </c>
      <c r="B3189" s="3">
        <v>42447</v>
      </c>
      <c r="C3189" s="3">
        <v>42468</v>
      </c>
      <c r="D3189" t="s">
        <v>179</v>
      </c>
      <c r="E3189" t="s">
        <v>32</v>
      </c>
      <c r="F3189" t="s">
        <v>22</v>
      </c>
      <c r="G3189" t="s">
        <v>14</v>
      </c>
      <c r="H3189" t="s">
        <v>34</v>
      </c>
      <c r="I3189" s="9">
        <v>9307</v>
      </c>
      <c r="J3189" s="9">
        <v>47.45</v>
      </c>
      <c r="K3189" s="9">
        <v>31.79</v>
      </c>
      <c r="L3189" s="9">
        <f>tbl_salesdata[[#This Row],[Units Sold]]*tbl_salesdata[[#This Row],[Unit Cost]]</f>
        <v>295869.52999999997</v>
      </c>
      <c r="M3189" s="9">
        <f>tbl_salesdata[[#This Row],[Units Sold]]*tbl_salesdata[[#This Row],[Unit Price]]</f>
        <v>441617.15</v>
      </c>
      <c r="N3189" s="9">
        <f>tbl_salesdata[[#This Row],[Total Sales]]-tbl_salesdata[[#This Row],[Total Cost]]</f>
        <v>145747.62000000005</v>
      </c>
      <c r="O3189">
        <f>tbl_salesdata[[#This Row],[Ship Date]]-tbl_salesdata[[#This Row],[Order Date]]</f>
        <v>21</v>
      </c>
      <c r="P3189">
        <f>WEEKDAY(tbl_salesdata[[#This Row],[Order Date]],2)</f>
        <v>5</v>
      </c>
      <c r="Q3189" t="str">
        <f>TEXT(tbl_salesdata[[#This Row],[Order Date]],"dddd")</f>
        <v>Friday</v>
      </c>
      <c r="R3189" t="str">
        <f>IF(tbl_salesdata[[#This Row],[Weekdaynum]]&gt;5,"Yes","No")</f>
        <v>No</v>
      </c>
    </row>
    <row r="3190" spans="1:18" hidden="1" x14ac:dyDescent="0.35">
      <c r="A3190">
        <v>854958474</v>
      </c>
      <c r="B3190" s="3">
        <v>44206</v>
      </c>
      <c r="C3190" s="3">
        <v>44216</v>
      </c>
      <c r="D3190" t="s">
        <v>183</v>
      </c>
      <c r="E3190" t="s">
        <v>24</v>
      </c>
      <c r="F3190" t="s">
        <v>56</v>
      </c>
      <c r="G3190" t="s">
        <v>14</v>
      </c>
      <c r="H3190" t="s">
        <v>26</v>
      </c>
      <c r="I3190" s="9">
        <v>66</v>
      </c>
      <c r="J3190" s="9">
        <v>9.33</v>
      </c>
      <c r="K3190" s="9">
        <v>6.92</v>
      </c>
      <c r="L3190" s="9">
        <f>tbl_salesdata[[#This Row],[Units Sold]]*tbl_salesdata[[#This Row],[Unit Cost]]</f>
        <v>456.71999999999997</v>
      </c>
      <c r="M3190" s="9">
        <f>tbl_salesdata[[#This Row],[Units Sold]]*tbl_salesdata[[#This Row],[Unit Price]]</f>
        <v>615.78</v>
      </c>
      <c r="N3190" s="9">
        <f>tbl_salesdata[[#This Row],[Total Sales]]-tbl_salesdata[[#This Row],[Total Cost]]</f>
        <v>159.06</v>
      </c>
      <c r="O3190">
        <f>tbl_salesdata[[#This Row],[Ship Date]]-tbl_salesdata[[#This Row],[Order Date]]</f>
        <v>10</v>
      </c>
      <c r="P3190">
        <f>WEEKDAY(tbl_salesdata[[#This Row],[Order Date]],2)</f>
        <v>7</v>
      </c>
      <c r="Q3190" t="str">
        <f>TEXT(tbl_salesdata[[#This Row],[Order Date]],"dddd")</f>
        <v>Sunday</v>
      </c>
      <c r="R3190" t="str">
        <f>IF(tbl_salesdata[[#This Row],[Weekdaynum]]&gt;5,"Yes","No")</f>
        <v>Yes</v>
      </c>
    </row>
    <row r="3191" spans="1:18" hidden="1" x14ac:dyDescent="0.35">
      <c r="A3191">
        <v>111246287</v>
      </c>
      <c r="B3191" s="3">
        <v>42895</v>
      </c>
      <c r="C3191" s="3">
        <v>42897</v>
      </c>
      <c r="D3191" t="s">
        <v>121</v>
      </c>
      <c r="E3191" t="s">
        <v>21</v>
      </c>
      <c r="F3191" t="s">
        <v>47</v>
      </c>
      <c r="G3191" t="s">
        <v>18</v>
      </c>
      <c r="H3191" t="s">
        <v>15</v>
      </c>
      <c r="I3191" s="9">
        <v>9103</v>
      </c>
      <c r="J3191" s="9">
        <v>421.89</v>
      </c>
      <c r="K3191" s="9">
        <v>364.69</v>
      </c>
      <c r="L3191" s="9">
        <f>tbl_salesdata[[#This Row],[Units Sold]]*tbl_salesdata[[#This Row],[Unit Cost]]</f>
        <v>3319773.07</v>
      </c>
      <c r="M3191" s="9">
        <f>tbl_salesdata[[#This Row],[Units Sold]]*tbl_salesdata[[#This Row],[Unit Price]]</f>
        <v>3840464.67</v>
      </c>
      <c r="N3191" s="9">
        <f>tbl_salesdata[[#This Row],[Total Sales]]-tbl_salesdata[[#This Row],[Total Cost]]</f>
        <v>520691.60000000009</v>
      </c>
      <c r="O3191">
        <f>tbl_salesdata[[#This Row],[Ship Date]]-tbl_salesdata[[#This Row],[Order Date]]</f>
        <v>2</v>
      </c>
      <c r="P3191">
        <f>WEEKDAY(tbl_salesdata[[#This Row],[Order Date]],2)</f>
        <v>5</v>
      </c>
      <c r="Q3191" t="str">
        <f>TEXT(tbl_salesdata[[#This Row],[Order Date]],"dddd")</f>
        <v>Friday</v>
      </c>
      <c r="R3191" t="str">
        <f>IF(tbl_salesdata[[#This Row],[Weekdaynum]]&gt;5,"Yes","No")</f>
        <v>No</v>
      </c>
    </row>
    <row r="3192" spans="1:18" hidden="1" x14ac:dyDescent="0.35">
      <c r="A3192">
        <v>264416730</v>
      </c>
      <c r="B3192" s="3">
        <v>44797</v>
      </c>
      <c r="C3192" s="3">
        <v>44815</v>
      </c>
      <c r="D3192" t="s">
        <v>190</v>
      </c>
      <c r="E3192" t="s">
        <v>38</v>
      </c>
      <c r="F3192" t="s">
        <v>68</v>
      </c>
      <c r="G3192" t="s">
        <v>14</v>
      </c>
      <c r="H3192" t="s">
        <v>19</v>
      </c>
      <c r="I3192" s="9">
        <v>5641</v>
      </c>
      <c r="J3192" s="9">
        <v>154.06</v>
      </c>
      <c r="K3192" s="9">
        <v>90.93</v>
      </c>
      <c r="L3192" s="9">
        <f>tbl_salesdata[[#This Row],[Units Sold]]*tbl_salesdata[[#This Row],[Unit Cost]]</f>
        <v>512936.13000000006</v>
      </c>
      <c r="M3192" s="9">
        <f>tbl_salesdata[[#This Row],[Units Sold]]*tbl_salesdata[[#This Row],[Unit Price]]</f>
        <v>869052.46</v>
      </c>
      <c r="N3192" s="9">
        <f>tbl_salesdata[[#This Row],[Total Sales]]-tbl_salesdata[[#This Row],[Total Cost]]</f>
        <v>356116.3299999999</v>
      </c>
      <c r="O3192">
        <f>tbl_salesdata[[#This Row],[Ship Date]]-tbl_salesdata[[#This Row],[Order Date]]</f>
        <v>18</v>
      </c>
      <c r="P3192">
        <f>WEEKDAY(tbl_salesdata[[#This Row],[Order Date]],2)</f>
        <v>3</v>
      </c>
      <c r="Q3192" t="str">
        <f>TEXT(tbl_salesdata[[#This Row],[Order Date]],"dddd")</f>
        <v>Wednesday</v>
      </c>
      <c r="R3192" t="str">
        <f>IF(tbl_salesdata[[#This Row],[Weekdaynum]]&gt;5,"Yes","No")</f>
        <v>No</v>
      </c>
    </row>
    <row r="3193" spans="1:18" hidden="1" x14ac:dyDescent="0.35">
      <c r="A3193">
        <v>777018630</v>
      </c>
      <c r="B3193" s="3">
        <v>42419</v>
      </c>
      <c r="C3193" s="3">
        <v>42433</v>
      </c>
      <c r="D3193" t="s">
        <v>109</v>
      </c>
      <c r="E3193" t="s">
        <v>21</v>
      </c>
      <c r="F3193" t="s">
        <v>68</v>
      </c>
      <c r="G3193" t="s">
        <v>14</v>
      </c>
      <c r="H3193" t="s">
        <v>26</v>
      </c>
      <c r="I3193" s="9">
        <v>5935</v>
      </c>
      <c r="J3193" s="9">
        <v>154.06</v>
      </c>
      <c r="K3193" s="9">
        <v>90.93</v>
      </c>
      <c r="L3193" s="9">
        <f>tbl_salesdata[[#This Row],[Units Sold]]*tbl_salesdata[[#This Row],[Unit Cost]]</f>
        <v>539669.55000000005</v>
      </c>
      <c r="M3193" s="9">
        <f>tbl_salesdata[[#This Row],[Units Sold]]*tbl_salesdata[[#This Row],[Unit Price]]</f>
        <v>914346.1</v>
      </c>
      <c r="N3193" s="9">
        <f>tbl_salesdata[[#This Row],[Total Sales]]-tbl_salesdata[[#This Row],[Total Cost]]</f>
        <v>374676.54999999993</v>
      </c>
      <c r="O3193">
        <f>tbl_salesdata[[#This Row],[Ship Date]]-tbl_salesdata[[#This Row],[Order Date]]</f>
        <v>14</v>
      </c>
      <c r="P3193">
        <f>WEEKDAY(tbl_salesdata[[#This Row],[Order Date]],2)</f>
        <v>5</v>
      </c>
      <c r="Q3193" t="str">
        <f>TEXT(tbl_salesdata[[#This Row],[Order Date]],"dddd")</f>
        <v>Friday</v>
      </c>
      <c r="R3193" t="str">
        <f>IF(tbl_salesdata[[#This Row],[Weekdaynum]]&gt;5,"Yes","No")</f>
        <v>No</v>
      </c>
    </row>
    <row r="3194" spans="1:18" x14ac:dyDescent="0.35">
      <c r="A3194">
        <v>983683907</v>
      </c>
      <c r="B3194" s="3">
        <v>42777</v>
      </c>
      <c r="C3194" s="3">
        <v>42784</v>
      </c>
      <c r="D3194" t="s">
        <v>72</v>
      </c>
      <c r="E3194" t="s">
        <v>24</v>
      </c>
      <c r="F3194" t="s">
        <v>17</v>
      </c>
      <c r="G3194" t="s">
        <v>14</v>
      </c>
      <c r="H3194" t="s">
        <v>15</v>
      </c>
      <c r="I3194" s="9">
        <v>2783</v>
      </c>
      <c r="J3194" s="9">
        <v>152.58000000000001</v>
      </c>
      <c r="K3194" s="9">
        <v>97.44</v>
      </c>
      <c r="L3194" s="9">
        <f>tbl_salesdata[[#This Row],[Units Sold]]*tbl_salesdata[[#This Row],[Unit Cost]]</f>
        <v>271175.52</v>
      </c>
      <c r="M3194" s="9">
        <f>tbl_salesdata[[#This Row],[Units Sold]]*tbl_salesdata[[#This Row],[Unit Price]]</f>
        <v>424630.14</v>
      </c>
      <c r="N3194" s="9">
        <f>tbl_salesdata[[#This Row],[Total Sales]]-tbl_salesdata[[#This Row],[Total Cost]]</f>
        <v>153454.62</v>
      </c>
      <c r="O3194">
        <f>tbl_salesdata[[#This Row],[Ship Date]]-tbl_salesdata[[#This Row],[Order Date]]</f>
        <v>7</v>
      </c>
      <c r="P3194">
        <f>WEEKDAY(tbl_salesdata[[#This Row],[Order Date]],2)</f>
        <v>6</v>
      </c>
      <c r="Q3194" t="str">
        <f>TEXT(tbl_salesdata[[#This Row],[Order Date]],"dddd")</f>
        <v>Saturday</v>
      </c>
      <c r="R3194" t="str">
        <f>IF(tbl_salesdata[[#This Row],[Weekdaynum]]&gt;5,"Yes","No")</f>
        <v>Yes</v>
      </c>
    </row>
    <row r="3195" spans="1:18" hidden="1" x14ac:dyDescent="0.35">
      <c r="A3195">
        <v>182274615</v>
      </c>
      <c r="B3195" s="3">
        <v>42370</v>
      </c>
      <c r="C3195" s="3">
        <v>42380</v>
      </c>
      <c r="D3195" t="s">
        <v>211</v>
      </c>
      <c r="E3195" t="s">
        <v>38</v>
      </c>
      <c r="F3195" t="s">
        <v>76</v>
      </c>
      <c r="G3195" t="s">
        <v>14</v>
      </c>
      <c r="H3195" t="s">
        <v>34</v>
      </c>
      <c r="I3195" s="9">
        <v>7964</v>
      </c>
      <c r="J3195" s="9">
        <v>668.27</v>
      </c>
      <c r="K3195" s="9">
        <v>502.54</v>
      </c>
      <c r="L3195" s="9">
        <f>tbl_salesdata[[#This Row],[Units Sold]]*tbl_salesdata[[#This Row],[Unit Cost]]</f>
        <v>4002228.56</v>
      </c>
      <c r="M3195" s="9">
        <f>tbl_salesdata[[#This Row],[Units Sold]]*tbl_salesdata[[#This Row],[Unit Price]]</f>
        <v>5322102.28</v>
      </c>
      <c r="N3195" s="9">
        <f>tbl_salesdata[[#This Row],[Total Sales]]-tbl_salesdata[[#This Row],[Total Cost]]</f>
        <v>1319873.7200000002</v>
      </c>
      <c r="O3195">
        <f>tbl_salesdata[[#This Row],[Ship Date]]-tbl_salesdata[[#This Row],[Order Date]]</f>
        <v>10</v>
      </c>
      <c r="P3195">
        <f>WEEKDAY(tbl_salesdata[[#This Row],[Order Date]],2)</f>
        <v>5</v>
      </c>
      <c r="Q3195" t="str">
        <f>TEXT(tbl_salesdata[[#This Row],[Order Date]],"dddd")</f>
        <v>Friday</v>
      </c>
      <c r="R3195" t="str">
        <f>IF(tbl_salesdata[[#This Row],[Weekdaynum]]&gt;5,"Yes","No")</f>
        <v>No</v>
      </c>
    </row>
    <row r="3196" spans="1:18" hidden="1" x14ac:dyDescent="0.35">
      <c r="A3196">
        <v>601588857</v>
      </c>
      <c r="B3196" s="3">
        <v>43709</v>
      </c>
      <c r="C3196" s="3">
        <v>43723</v>
      </c>
      <c r="D3196" t="s">
        <v>159</v>
      </c>
      <c r="E3196" t="s">
        <v>21</v>
      </c>
      <c r="F3196" t="s">
        <v>33</v>
      </c>
      <c r="G3196" t="s">
        <v>18</v>
      </c>
      <c r="H3196" t="s">
        <v>34</v>
      </c>
      <c r="I3196" s="9">
        <v>2366</v>
      </c>
      <c r="J3196" s="9">
        <v>109.28</v>
      </c>
      <c r="K3196" s="9">
        <v>35.840000000000003</v>
      </c>
      <c r="L3196" s="9">
        <f>tbl_salesdata[[#This Row],[Units Sold]]*tbl_salesdata[[#This Row],[Unit Cost]]</f>
        <v>84797.440000000002</v>
      </c>
      <c r="M3196" s="9">
        <f>tbl_salesdata[[#This Row],[Units Sold]]*tbl_salesdata[[#This Row],[Unit Price]]</f>
        <v>258556.48</v>
      </c>
      <c r="N3196" s="9">
        <f>tbl_salesdata[[#This Row],[Total Sales]]-tbl_salesdata[[#This Row],[Total Cost]]</f>
        <v>173759.04</v>
      </c>
      <c r="O3196">
        <f>tbl_salesdata[[#This Row],[Ship Date]]-tbl_salesdata[[#This Row],[Order Date]]</f>
        <v>14</v>
      </c>
      <c r="P3196">
        <f>WEEKDAY(tbl_salesdata[[#This Row],[Order Date]],2)</f>
        <v>7</v>
      </c>
      <c r="Q3196" t="str">
        <f>TEXT(tbl_salesdata[[#This Row],[Order Date]],"dddd")</f>
        <v>Sunday</v>
      </c>
      <c r="R3196" t="str">
        <f>IF(tbl_salesdata[[#This Row],[Weekdaynum]]&gt;5,"Yes","No")</f>
        <v>Yes</v>
      </c>
    </row>
    <row r="3197" spans="1:18" hidden="1" x14ac:dyDescent="0.35">
      <c r="A3197">
        <v>833654868</v>
      </c>
      <c r="B3197" s="3">
        <v>42024</v>
      </c>
      <c r="C3197" s="3">
        <v>42041</v>
      </c>
      <c r="D3197" t="s">
        <v>131</v>
      </c>
      <c r="E3197" t="s">
        <v>32</v>
      </c>
      <c r="F3197" t="s">
        <v>30</v>
      </c>
      <c r="G3197" t="s">
        <v>18</v>
      </c>
      <c r="H3197" t="s">
        <v>19</v>
      </c>
      <c r="I3197" s="9">
        <v>5856</v>
      </c>
      <c r="J3197" s="9">
        <v>81.73</v>
      </c>
      <c r="K3197" s="9">
        <v>56.67</v>
      </c>
      <c r="L3197" s="9">
        <f>tbl_salesdata[[#This Row],[Units Sold]]*tbl_salesdata[[#This Row],[Unit Cost]]</f>
        <v>331859.52</v>
      </c>
      <c r="M3197" s="9">
        <f>tbl_salesdata[[#This Row],[Units Sold]]*tbl_salesdata[[#This Row],[Unit Price]]</f>
        <v>478610.88</v>
      </c>
      <c r="N3197" s="9">
        <f>tbl_salesdata[[#This Row],[Total Sales]]-tbl_salesdata[[#This Row],[Total Cost]]</f>
        <v>146751.35999999999</v>
      </c>
      <c r="O3197">
        <f>tbl_salesdata[[#This Row],[Ship Date]]-tbl_salesdata[[#This Row],[Order Date]]</f>
        <v>17</v>
      </c>
      <c r="P3197">
        <f>WEEKDAY(tbl_salesdata[[#This Row],[Order Date]],2)</f>
        <v>2</v>
      </c>
      <c r="Q3197" t="str">
        <f>TEXT(tbl_salesdata[[#This Row],[Order Date]],"dddd")</f>
        <v>Tuesday</v>
      </c>
      <c r="R3197" t="str">
        <f>IF(tbl_salesdata[[#This Row],[Weekdaynum]]&gt;5,"Yes","No")</f>
        <v>No</v>
      </c>
    </row>
    <row r="3198" spans="1:18" x14ac:dyDescent="0.35">
      <c r="A3198">
        <v>962800014</v>
      </c>
      <c r="B3198" s="3">
        <v>43540</v>
      </c>
      <c r="C3198" s="3">
        <v>43549</v>
      </c>
      <c r="D3198" t="s">
        <v>131</v>
      </c>
      <c r="E3198" t="s">
        <v>32</v>
      </c>
      <c r="F3198" t="s">
        <v>17</v>
      </c>
      <c r="G3198" t="s">
        <v>14</v>
      </c>
      <c r="H3198" t="s">
        <v>26</v>
      </c>
      <c r="I3198" s="9">
        <v>2774</v>
      </c>
      <c r="J3198" s="9">
        <v>152.58000000000001</v>
      </c>
      <c r="K3198" s="9">
        <v>97.44</v>
      </c>
      <c r="L3198" s="9">
        <f>tbl_salesdata[[#This Row],[Units Sold]]*tbl_salesdata[[#This Row],[Unit Cost]]</f>
        <v>270298.56</v>
      </c>
      <c r="M3198" s="9">
        <f>tbl_salesdata[[#This Row],[Units Sold]]*tbl_salesdata[[#This Row],[Unit Price]]</f>
        <v>423256.92000000004</v>
      </c>
      <c r="N3198" s="9">
        <f>tbl_salesdata[[#This Row],[Total Sales]]-tbl_salesdata[[#This Row],[Total Cost]]</f>
        <v>152958.36000000004</v>
      </c>
      <c r="O3198">
        <f>tbl_salesdata[[#This Row],[Ship Date]]-tbl_salesdata[[#This Row],[Order Date]]</f>
        <v>9</v>
      </c>
      <c r="P3198">
        <f>WEEKDAY(tbl_salesdata[[#This Row],[Order Date]],2)</f>
        <v>6</v>
      </c>
      <c r="Q3198" t="str">
        <f>TEXT(tbl_salesdata[[#This Row],[Order Date]],"dddd")</f>
        <v>Saturday</v>
      </c>
      <c r="R3198" t="str">
        <f>IF(tbl_salesdata[[#This Row],[Weekdaynum]]&gt;5,"Yes","No")</f>
        <v>Yes</v>
      </c>
    </row>
    <row r="3199" spans="1:18" x14ac:dyDescent="0.35">
      <c r="A3199">
        <v>452558457</v>
      </c>
      <c r="B3199" s="3">
        <v>42098</v>
      </c>
      <c r="C3199" s="3">
        <v>42102</v>
      </c>
      <c r="D3199" t="s">
        <v>61</v>
      </c>
      <c r="E3199" t="s">
        <v>12</v>
      </c>
      <c r="F3199" t="s">
        <v>42</v>
      </c>
      <c r="G3199" t="s">
        <v>18</v>
      </c>
      <c r="H3199" t="s">
        <v>34</v>
      </c>
      <c r="I3199" s="9">
        <v>959</v>
      </c>
      <c r="J3199" s="9">
        <v>437.2</v>
      </c>
      <c r="K3199" s="9">
        <v>263.33</v>
      </c>
      <c r="L3199" s="9">
        <f>tbl_salesdata[[#This Row],[Units Sold]]*tbl_salesdata[[#This Row],[Unit Cost]]</f>
        <v>252533.46999999997</v>
      </c>
      <c r="M3199" s="9">
        <f>tbl_salesdata[[#This Row],[Units Sold]]*tbl_salesdata[[#This Row],[Unit Price]]</f>
        <v>419274.8</v>
      </c>
      <c r="N3199" s="9">
        <f>tbl_salesdata[[#This Row],[Total Sales]]-tbl_salesdata[[#This Row],[Total Cost]]</f>
        <v>166741.33000000002</v>
      </c>
      <c r="O3199">
        <f>tbl_salesdata[[#This Row],[Ship Date]]-tbl_salesdata[[#This Row],[Order Date]]</f>
        <v>4</v>
      </c>
      <c r="P3199">
        <f>WEEKDAY(tbl_salesdata[[#This Row],[Order Date]],2)</f>
        <v>6</v>
      </c>
      <c r="Q3199" t="str">
        <f>TEXT(tbl_salesdata[[#This Row],[Order Date]],"dddd")</f>
        <v>Saturday</v>
      </c>
      <c r="R3199" t="str">
        <f>IF(tbl_salesdata[[#This Row],[Weekdaynum]]&gt;5,"Yes","No")</f>
        <v>Yes</v>
      </c>
    </row>
    <row r="3200" spans="1:18" x14ac:dyDescent="0.35">
      <c r="A3200">
        <v>687828958</v>
      </c>
      <c r="B3200" s="3">
        <v>42770</v>
      </c>
      <c r="C3200" s="3">
        <v>42776</v>
      </c>
      <c r="D3200" t="s">
        <v>108</v>
      </c>
      <c r="E3200" t="s">
        <v>12</v>
      </c>
      <c r="F3200" t="s">
        <v>17</v>
      </c>
      <c r="G3200" t="s">
        <v>18</v>
      </c>
      <c r="H3200" t="s">
        <v>26</v>
      </c>
      <c r="I3200" s="9">
        <v>2728</v>
      </c>
      <c r="J3200" s="9">
        <v>152.58000000000001</v>
      </c>
      <c r="K3200" s="9">
        <v>97.44</v>
      </c>
      <c r="L3200" s="9">
        <f>tbl_salesdata[[#This Row],[Units Sold]]*tbl_salesdata[[#This Row],[Unit Cost]]</f>
        <v>265816.32000000001</v>
      </c>
      <c r="M3200" s="9">
        <f>tbl_salesdata[[#This Row],[Units Sold]]*tbl_salesdata[[#This Row],[Unit Price]]</f>
        <v>416238.24000000005</v>
      </c>
      <c r="N3200" s="9">
        <f>tbl_salesdata[[#This Row],[Total Sales]]-tbl_salesdata[[#This Row],[Total Cost]]</f>
        <v>150421.92000000004</v>
      </c>
      <c r="O3200">
        <f>tbl_salesdata[[#This Row],[Ship Date]]-tbl_salesdata[[#This Row],[Order Date]]</f>
        <v>6</v>
      </c>
      <c r="P3200">
        <f>WEEKDAY(tbl_salesdata[[#This Row],[Order Date]],2)</f>
        <v>6</v>
      </c>
      <c r="Q3200" t="str">
        <f>TEXT(tbl_salesdata[[#This Row],[Order Date]],"dddd")</f>
        <v>Saturday</v>
      </c>
      <c r="R3200" t="str">
        <f>IF(tbl_salesdata[[#This Row],[Weekdaynum]]&gt;5,"Yes","No")</f>
        <v>Yes</v>
      </c>
    </row>
    <row r="3201" spans="1:18" hidden="1" x14ac:dyDescent="0.35">
      <c r="A3201">
        <v>826350677</v>
      </c>
      <c r="B3201" s="3">
        <v>43926</v>
      </c>
      <c r="C3201" s="3">
        <v>43940</v>
      </c>
      <c r="D3201" t="s">
        <v>179</v>
      </c>
      <c r="E3201" t="s">
        <v>32</v>
      </c>
      <c r="F3201" t="s">
        <v>22</v>
      </c>
      <c r="G3201" t="s">
        <v>14</v>
      </c>
      <c r="H3201" t="s">
        <v>19</v>
      </c>
      <c r="I3201" s="9">
        <v>4383</v>
      </c>
      <c r="J3201" s="9">
        <v>47.45</v>
      </c>
      <c r="K3201" s="9">
        <v>31.79</v>
      </c>
      <c r="L3201" s="9">
        <f>tbl_salesdata[[#This Row],[Units Sold]]*tbl_salesdata[[#This Row],[Unit Cost]]</f>
        <v>139335.57</v>
      </c>
      <c r="M3201" s="9">
        <f>tbl_salesdata[[#This Row],[Units Sold]]*tbl_salesdata[[#This Row],[Unit Price]]</f>
        <v>207973.35</v>
      </c>
      <c r="N3201" s="9">
        <f>tbl_salesdata[[#This Row],[Total Sales]]-tbl_salesdata[[#This Row],[Total Cost]]</f>
        <v>68637.78</v>
      </c>
      <c r="O3201">
        <f>tbl_salesdata[[#This Row],[Ship Date]]-tbl_salesdata[[#This Row],[Order Date]]</f>
        <v>14</v>
      </c>
      <c r="P3201">
        <f>WEEKDAY(tbl_salesdata[[#This Row],[Order Date]],2)</f>
        <v>7</v>
      </c>
      <c r="Q3201" t="str">
        <f>TEXT(tbl_salesdata[[#This Row],[Order Date]],"dddd")</f>
        <v>Sunday</v>
      </c>
      <c r="R3201" t="str">
        <f>IF(tbl_salesdata[[#This Row],[Weekdaynum]]&gt;5,"Yes","No")</f>
        <v>Yes</v>
      </c>
    </row>
    <row r="3202" spans="1:18" x14ac:dyDescent="0.35">
      <c r="A3202">
        <v>723577868</v>
      </c>
      <c r="B3202" s="3">
        <v>42889</v>
      </c>
      <c r="C3202" s="3">
        <v>42907</v>
      </c>
      <c r="D3202" t="s">
        <v>185</v>
      </c>
      <c r="E3202" t="s">
        <v>38</v>
      </c>
      <c r="F3202" t="s">
        <v>13</v>
      </c>
      <c r="G3202" t="s">
        <v>14</v>
      </c>
      <c r="H3202" t="s">
        <v>34</v>
      </c>
      <c r="I3202" s="9">
        <v>1626</v>
      </c>
      <c r="J3202" s="9">
        <v>255.28</v>
      </c>
      <c r="K3202" s="9">
        <v>159.41999999999999</v>
      </c>
      <c r="L3202" s="9">
        <f>tbl_salesdata[[#This Row],[Units Sold]]*tbl_salesdata[[#This Row],[Unit Cost]]</f>
        <v>259216.91999999998</v>
      </c>
      <c r="M3202" s="9">
        <f>tbl_salesdata[[#This Row],[Units Sold]]*tbl_salesdata[[#This Row],[Unit Price]]</f>
        <v>415085.28</v>
      </c>
      <c r="N3202" s="9">
        <f>tbl_salesdata[[#This Row],[Total Sales]]-tbl_salesdata[[#This Row],[Total Cost]]</f>
        <v>155868.36000000004</v>
      </c>
      <c r="O3202">
        <f>tbl_salesdata[[#This Row],[Ship Date]]-tbl_salesdata[[#This Row],[Order Date]]</f>
        <v>18</v>
      </c>
      <c r="P3202">
        <f>WEEKDAY(tbl_salesdata[[#This Row],[Order Date]],2)</f>
        <v>6</v>
      </c>
      <c r="Q3202" t="str">
        <f>TEXT(tbl_salesdata[[#This Row],[Order Date]],"dddd")</f>
        <v>Saturday</v>
      </c>
      <c r="R3202" t="str">
        <f>IF(tbl_salesdata[[#This Row],[Weekdaynum]]&gt;5,"Yes","No")</f>
        <v>Yes</v>
      </c>
    </row>
    <row r="3203" spans="1:18" hidden="1" x14ac:dyDescent="0.35">
      <c r="A3203">
        <v>905947482</v>
      </c>
      <c r="B3203" s="3">
        <v>42338</v>
      </c>
      <c r="C3203" s="3">
        <v>42354</v>
      </c>
      <c r="D3203" t="s">
        <v>135</v>
      </c>
      <c r="E3203" t="s">
        <v>21</v>
      </c>
      <c r="F3203" t="s">
        <v>25</v>
      </c>
      <c r="G3203" t="s">
        <v>14</v>
      </c>
      <c r="H3203" t="s">
        <v>19</v>
      </c>
      <c r="I3203" s="9">
        <v>8847</v>
      </c>
      <c r="J3203" s="9">
        <v>205.7</v>
      </c>
      <c r="K3203" s="9">
        <v>117.11</v>
      </c>
      <c r="L3203" s="9">
        <f>tbl_salesdata[[#This Row],[Units Sold]]*tbl_salesdata[[#This Row],[Unit Cost]]</f>
        <v>1036072.17</v>
      </c>
      <c r="M3203" s="9">
        <f>tbl_salesdata[[#This Row],[Units Sold]]*tbl_salesdata[[#This Row],[Unit Price]]</f>
        <v>1819827.9</v>
      </c>
      <c r="N3203" s="9">
        <f>tbl_salesdata[[#This Row],[Total Sales]]-tbl_salesdata[[#This Row],[Total Cost]]</f>
        <v>783755.72999999986</v>
      </c>
      <c r="O3203">
        <f>tbl_salesdata[[#This Row],[Ship Date]]-tbl_salesdata[[#This Row],[Order Date]]</f>
        <v>16</v>
      </c>
      <c r="P3203">
        <f>WEEKDAY(tbl_salesdata[[#This Row],[Order Date]],2)</f>
        <v>1</v>
      </c>
      <c r="Q3203" t="str">
        <f>TEXT(tbl_salesdata[[#This Row],[Order Date]],"dddd")</f>
        <v>Monday</v>
      </c>
      <c r="R3203" t="str">
        <f>IF(tbl_salesdata[[#This Row],[Weekdaynum]]&gt;5,"Yes","No")</f>
        <v>No</v>
      </c>
    </row>
    <row r="3204" spans="1:18" hidden="1" x14ac:dyDescent="0.35">
      <c r="A3204">
        <v>359893071</v>
      </c>
      <c r="B3204" s="3">
        <v>44399</v>
      </c>
      <c r="C3204" s="3">
        <v>44408</v>
      </c>
      <c r="D3204" t="s">
        <v>178</v>
      </c>
      <c r="E3204" t="s">
        <v>21</v>
      </c>
      <c r="F3204" t="s">
        <v>68</v>
      </c>
      <c r="G3204" t="s">
        <v>14</v>
      </c>
      <c r="H3204" t="s">
        <v>34</v>
      </c>
      <c r="I3204" s="9">
        <v>9212</v>
      </c>
      <c r="J3204" s="9">
        <v>154.06</v>
      </c>
      <c r="K3204" s="9">
        <v>90.93</v>
      </c>
      <c r="L3204" s="9">
        <f>tbl_salesdata[[#This Row],[Units Sold]]*tbl_salesdata[[#This Row],[Unit Cost]]</f>
        <v>837647.16</v>
      </c>
      <c r="M3204" s="9">
        <f>tbl_salesdata[[#This Row],[Units Sold]]*tbl_salesdata[[#This Row],[Unit Price]]</f>
        <v>1419200.72</v>
      </c>
      <c r="N3204" s="9">
        <f>tbl_salesdata[[#This Row],[Total Sales]]-tbl_salesdata[[#This Row],[Total Cost]]</f>
        <v>581553.55999999994</v>
      </c>
      <c r="O3204">
        <f>tbl_salesdata[[#This Row],[Ship Date]]-tbl_salesdata[[#This Row],[Order Date]]</f>
        <v>9</v>
      </c>
      <c r="P3204">
        <f>WEEKDAY(tbl_salesdata[[#This Row],[Order Date]],2)</f>
        <v>4</v>
      </c>
      <c r="Q3204" t="str">
        <f>TEXT(tbl_salesdata[[#This Row],[Order Date]],"dddd")</f>
        <v>Thursday</v>
      </c>
      <c r="R3204" t="str">
        <f>IF(tbl_salesdata[[#This Row],[Weekdaynum]]&gt;5,"Yes","No")</f>
        <v>No</v>
      </c>
    </row>
    <row r="3205" spans="1:18" hidden="1" x14ac:dyDescent="0.35">
      <c r="A3205">
        <v>108231055</v>
      </c>
      <c r="B3205" s="3">
        <v>43325</v>
      </c>
      <c r="C3205" s="3">
        <v>43326</v>
      </c>
      <c r="D3205" t="s">
        <v>186</v>
      </c>
      <c r="E3205" t="s">
        <v>38</v>
      </c>
      <c r="F3205" t="s">
        <v>47</v>
      </c>
      <c r="G3205" t="s">
        <v>14</v>
      </c>
      <c r="H3205" t="s">
        <v>26</v>
      </c>
      <c r="I3205" s="9">
        <v>6829</v>
      </c>
      <c r="J3205" s="9">
        <v>421.89</v>
      </c>
      <c r="K3205" s="9">
        <v>364.69</v>
      </c>
      <c r="L3205" s="9">
        <f>tbl_salesdata[[#This Row],[Units Sold]]*tbl_salesdata[[#This Row],[Unit Cost]]</f>
        <v>2490468.0099999998</v>
      </c>
      <c r="M3205" s="9">
        <f>tbl_salesdata[[#This Row],[Units Sold]]*tbl_salesdata[[#This Row],[Unit Price]]</f>
        <v>2881086.81</v>
      </c>
      <c r="N3205" s="9">
        <f>tbl_salesdata[[#This Row],[Total Sales]]-tbl_salesdata[[#This Row],[Total Cost]]</f>
        <v>390618.80000000028</v>
      </c>
      <c r="O3205">
        <f>tbl_salesdata[[#This Row],[Ship Date]]-tbl_salesdata[[#This Row],[Order Date]]</f>
        <v>1</v>
      </c>
      <c r="P3205">
        <f>WEEKDAY(tbl_salesdata[[#This Row],[Order Date]],2)</f>
        <v>1</v>
      </c>
      <c r="Q3205" t="str">
        <f>TEXT(tbl_salesdata[[#This Row],[Order Date]],"dddd")</f>
        <v>Monday</v>
      </c>
      <c r="R3205" t="str">
        <f>IF(tbl_salesdata[[#This Row],[Weekdaynum]]&gt;5,"Yes","No")</f>
        <v>No</v>
      </c>
    </row>
    <row r="3206" spans="1:18" hidden="1" x14ac:dyDescent="0.35">
      <c r="A3206">
        <v>977572762</v>
      </c>
      <c r="B3206" s="3">
        <v>44347</v>
      </c>
      <c r="C3206" s="3">
        <v>44349</v>
      </c>
      <c r="D3206" t="s">
        <v>106</v>
      </c>
      <c r="E3206" t="s">
        <v>38</v>
      </c>
      <c r="F3206" t="s">
        <v>42</v>
      </c>
      <c r="G3206" t="s">
        <v>14</v>
      </c>
      <c r="H3206" t="s">
        <v>15</v>
      </c>
      <c r="I3206" s="9">
        <v>4359</v>
      </c>
      <c r="J3206" s="9">
        <v>437.2</v>
      </c>
      <c r="K3206" s="9">
        <v>263.33</v>
      </c>
      <c r="L3206" s="9">
        <f>tbl_salesdata[[#This Row],[Units Sold]]*tbl_salesdata[[#This Row],[Unit Cost]]</f>
        <v>1147855.47</v>
      </c>
      <c r="M3206" s="9">
        <f>tbl_salesdata[[#This Row],[Units Sold]]*tbl_salesdata[[#This Row],[Unit Price]]</f>
        <v>1905754.8</v>
      </c>
      <c r="N3206" s="9">
        <f>tbl_salesdata[[#This Row],[Total Sales]]-tbl_salesdata[[#This Row],[Total Cost]]</f>
        <v>757899.33000000007</v>
      </c>
      <c r="O3206">
        <f>tbl_salesdata[[#This Row],[Ship Date]]-tbl_salesdata[[#This Row],[Order Date]]</f>
        <v>2</v>
      </c>
      <c r="P3206">
        <f>WEEKDAY(tbl_salesdata[[#This Row],[Order Date]],2)</f>
        <v>1</v>
      </c>
      <c r="Q3206" t="str">
        <f>TEXT(tbl_salesdata[[#This Row],[Order Date]],"dddd")</f>
        <v>Monday</v>
      </c>
      <c r="R3206" t="str">
        <f>IF(tbl_salesdata[[#This Row],[Weekdaynum]]&gt;5,"Yes","No")</f>
        <v>No</v>
      </c>
    </row>
    <row r="3207" spans="1:18" hidden="1" x14ac:dyDescent="0.35">
      <c r="A3207">
        <v>264842021</v>
      </c>
      <c r="B3207" s="3">
        <v>42313</v>
      </c>
      <c r="C3207" s="3">
        <v>42331</v>
      </c>
      <c r="D3207" t="s">
        <v>86</v>
      </c>
      <c r="E3207" t="s">
        <v>29</v>
      </c>
      <c r="F3207" t="s">
        <v>17</v>
      </c>
      <c r="G3207" t="s">
        <v>14</v>
      </c>
      <c r="H3207" t="s">
        <v>34</v>
      </c>
      <c r="I3207" s="9">
        <v>1494</v>
      </c>
      <c r="J3207" s="9">
        <v>152.58000000000001</v>
      </c>
      <c r="K3207" s="9">
        <v>97.44</v>
      </c>
      <c r="L3207" s="9">
        <f>tbl_salesdata[[#This Row],[Units Sold]]*tbl_salesdata[[#This Row],[Unit Cost]]</f>
        <v>145575.35999999999</v>
      </c>
      <c r="M3207" s="9">
        <f>tbl_salesdata[[#This Row],[Units Sold]]*tbl_salesdata[[#This Row],[Unit Price]]</f>
        <v>227954.52000000002</v>
      </c>
      <c r="N3207" s="9">
        <f>tbl_salesdata[[#This Row],[Total Sales]]-tbl_salesdata[[#This Row],[Total Cost]]</f>
        <v>82379.160000000033</v>
      </c>
      <c r="O3207">
        <f>tbl_salesdata[[#This Row],[Ship Date]]-tbl_salesdata[[#This Row],[Order Date]]</f>
        <v>18</v>
      </c>
      <c r="P3207">
        <f>WEEKDAY(tbl_salesdata[[#This Row],[Order Date]],2)</f>
        <v>4</v>
      </c>
      <c r="Q3207" t="str">
        <f>TEXT(tbl_salesdata[[#This Row],[Order Date]],"dddd")</f>
        <v>Thursday</v>
      </c>
      <c r="R3207" t="str">
        <f>IF(tbl_salesdata[[#This Row],[Weekdaynum]]&gt;5,"Yes","No")</f>
        <v>No</v>
      </c>
    </row>
    <row r="3208" spans="1:18" hidden="1" x14ac:dyDescent="0.35">
      <c r="A3208">
        <v>287275159</v>
      </c>
      <c r="B3208" s="3">
        <v>44040</v>
      </c>
      <c r="C3208" s="3">
        <v>44055</v>
      </c>
      <c r="D3208" t="s">
        <v>59</v>
      </c>
      <c r="E3208" t="s">
        <v>12</v>
      </c>
      <c r="F3208" t="s">
        <v>17</v>
      </c>
      <c r="G3208" t="s">
        <v>18</v>
      </c>
      <c r="H3208" t="s">
        <v>34</v>
      </c>
      <c r="I3208" s="9">
        <v>9958</v>
      </c>
      <c r="J3208" s="9">
        <v>152.58000000000001</v>
      </c>
      <c r="K3208" s="9">
        <v>97.44</v>
      </c>
      <c r="L3208" s="9">
        <f>tbl_salesdata[[#This Row],[Units Sold]]*tbl_salesdata[[#This Row],[Unit Cost]]</f>
        <v>970307.52</v>
      </c>
      <c r="M3208" s="9">
        <f>tbl_salesdata[[#This Row],[Units Sold]]*tbl_salesdata[[#This Row],[Unit Price]]</f>
        <v>1519391.6400000001</v>
      </c>
      <c r="N3208" s="9">
        <f>tbl_salesdata[[#This Row],[Total Sales]]-tbl_salesdata[[#This Row],[Total Cost]]</f>
        <v>549084.12000000011</v>
      </c>
      <c r="O3208">
        <f>tbl_salesdata[[#This Row],[Ship Date]]-tbl_salesdata[[#This Row],[Order Date]]</f>
        <v>15</v>
      </c>
      <c r="P3208">
        <f>WEEKDAY(tbl_salesdata[[#This Row],[Order Date]],2)</f>
        <v>2</v>
      </c>
      <c r="Q3208" t="str">
        <f>TEXT(tbl_salesdata[[#This Row],[Order Date]],"dddd")</f>
        <v>Tuesday</v>
      </c>
      <c r="R3208" t="str">
        <f>IF(tbl_salesdata[[#This Row],[Weekdaynum]]&gt;5,"Yes","No")</f>
        <v>No</v>
      </c>
    </row>
    <row r="3209" spans="1:18" hidden="1" x14ac:dyDescent="0.35">
      <c r="A3209">
        <v>732421004</v>
      </c>
      <c r="B3209" s="3">
        <v>43770</v>
      </c>
      <c r="C3209" s="3">
        <v>43791</v>
      </c>
      <c r="D3209" t="s">
        <v>110</v>
      </c>
      <c r="E3209" t="s">
        <v>38</v>
      </c>
      <c r="F3209" t="s">
        <v>30</v>
      </c>
      <c r="G3209" t="s">
        <v>14</v>
      </c>
      <c r="H3209" t="s">
        <v>15</v>
      </c>
      <c r="I3209" s="9">
        <v>8506</v>
      </c>
      <c r="J3209" s="9">
        <v>81.73</v>
      </c>
      <c r="K3209" s="9">
        <v>56.67</v>
      </c>
      <c r="L3209" s="9">
        <f>tbl_salesdata[[#This Row],[Units Sold]]*tbl_salesdata[[#This Row],[Unit Cost]]</f>
        <v>482035.02</v>
      </c>
      <c r="M3209" s="9">
        <f>tbl_salesdata[[#This Row],[Units Sold]]*tbl_salesdata[[#This Row],[Unit Price]]</f>
        <v>695195.38</v>
      </c>
      <c r="N3209" s="9">
        <f>tbl_salesdata[[#This Row],[Total Sales]]-tbl_salesdata[[#This Row],[Total Cost]]</f>
        <v>213160.36</v>
      </c>
      <c r="O3209">
        <f>tbl_salesdata[[#This Row],[Ship Date]]-tbl_salesdata[[#This Row],[Order Date]]</f>
        <v>21</v>
      </c>
      <c r="P3209">
        <f>WEEKDAY(tbl_salesdata[[#This Row],[Order Date]],2)</f>
        <v>5</v>
      </c>
      <c r="Q3209" t="str">
        <f>TEXT(tbl_salesdata[[#This Row],[Order Date]],"dddd")</f>
        <v>Friday</v>
      </c>
      <c r="R3209" t="str">
        <f>IF(tbl_salesdata[[#This Row],[Weekdaynum]]&gt;5,"Yes","No")</f>
        <v>No</v>
      </c>
    </row>
    <row r="3210" spans="1:18" x14ac:dyDescent="0.35">
      <c r="A3210">
        <v>169483268</v>
      </c>
      <c r="B3210" s="3">
        <v>44107</v>
      </c>
      <c r="C3210" s="3">
        <v>44108</v>
      </c>
      <c r="D3210" t="s">
        <v>98</v>
      </c>
      <c r="E3210" t="s">
        <v>38</v>
      </c>
      <c r="F3210" t="s">
        <v>17</v>
      </c>
      <c r="G3210" t="s">
        <v>14</v>
      </c>
      <c r="H3210" t="s">
        <v>26</v>
      </c>
      <c r="I3210" s="9">
        <v>2720</v>
      </c>
      <c r="J3210" s="9">
        <v>152.58000000000001</v>
      </c>
      <c r="K3210" s="9">
        <v>97.44</v>
      </c>
      <c r="L3210" s="9">
        <f>tbl_salesdata[[#This Row],[Units Sold]]*tbl_salesdata[[#This Row],[Unit Cost]]</f>
        <v>265036.79999999999</v>
      </c>
      <c r="M3210" s="9">
        <f>tbl_salesdata[[#This Row],[Units Sold]]*tbl_salesdata[[#This Row],[Unit Price]]</f>
        <v>415017.60000000003</v>
      </c>
      <c r="N3210" s="9">
        <f>tbl_salesdata[[#This Row],[Total Sales]]-tbl_salesdata[[#This Row],[Total Cost]]</f>
        <v>149980.80000000005</v>
      </c>
      <c r="O3210">
        <f>tbl_salesdata[[#This Row],[Ship Date]]-tbl_salesdata[[#This Row],[Order Date]]</f>
        <v>1</v>
      </c>
      <c r="P3210">
        <f>WEEKDAY(tbl_salesdata[[#This Row],[Order Date]],2)</f>
        <v>6</v>
      </c>
      <c r="Q3210" t="str">
        <f>TEXT(tbl_salesdata[[#This Row],[Order Date]],"dddd")</f>
        <v>Saturday</v>
      </c>
      <c r="R3210" t="str">
        <f>IF(tbl_salesdata[[#This Row],[Weekdaynum]]&gt;5,"Yes","No")</f>
        <v>Yes</v>
      </c>
    </row>
    <row r="3211" spans="1:18" hidden="1" x14ac:dyDescent="0.35">
      <c r="A3211">
        <v>192608630</v>
      </c>
      <c r="B3211" s="3">
        <v>43935</v>
      </c>
      <c r="C3211" s="3">
        <v>43943</v>
      </c>
      <c r="D3211" t="s">
        <v>104</v>
      </c>
      <c r="E3211" t="s">
        <v>24</v>
      </c>
      <c r="F3211" t="s">
        <v>42</v>
      </c>
      <c r="G3211" t="s">
        <v>18</v>
      </c>
      <c r="H3211" t="s">
        <v>34</v>
      </c>
      <c r="I3211" s="9">
        <v>6029</v>
      </c>
      <c r="J3211" s="9">
        <v>437.2</v>
      </c>
      <c r="K3211" s="9">
        <v>263.33</v>
      </c>
      <c r="L3211" s="9">
        <f>tbl_salesdata[[#This Row],[Units Sold]]*tbl_salesdata[[#This Row],[Unit Cost]]</f>
        <v>1587616.5699999998</v>
      </c>
      <c r="M3211" s="9">
        <f>tbl_salesdata[[#This Row],[Units Sold]]*tbl_salesdata[[#This Row],[Unit Price]]</f>
        <v>2635878.7999999998</v>
      </c>
      <c r="N3211" s="9">
        <f>tbl_salesdata[[#This Row],[Total Sales]]-tbl_salesdata[[#This Row],[Total Cost]]</f>
        <v>1048262.23</v>
      </c>
      <c r="O3211">
        <f>tbl_salesdata[[#This Row],[Ship Date]]-tbl_salesdata[[#This Row],[Order Date]]</f>
        <v>8</v>
      </c>
      <c r="P3211">
        <f>WEEKDAY(tbl_salesdata[[#This Row],[Order Date]],2)</f>
        <v>2</v>
      </c>
      <c r="Q3211" t="str">
        <f>TEXT(tbl_salesdata[[#This Row],[Order Date]],"dddd")</f>
        <v>Tuesday</v>
      </c>
      <c r="R3211" t="str">
        <f>IF(tbl_salesdata[[#This Row],[Weekdaynum]]&gt;5,"Yes","No")</f>
        <v>No</v>
      </c>
    </row>
    <row r="3212" spans="1:18" hidden="1" x14ac:dyDescent="0.35">
      <c r="A3212">
        <v>284310567</v>
      </c>
      <c r="B3212" s="3">
        <v>42571</v>
      </c>
      <c r="C3212" s="3">
        <v>42588</v>
      </c>
      <c r="D3212" t="s">
        <v>109</v>
      </c>
      <c r="E3212" t="s">
        <v>21</v>
      </c>
      <c r="F3212" t="s">
        <v>42</v>
      </c>
      <c r="G3212" t="s">
        <v>18</v>
      </c>
      <c r="H3212" t="s">
        <v>15</v>
      </c>
      <c r="I3212" s="9">
        <v>2670</v>
      </c>
      <c r="J3212" s="9">
        <v>437.2</v>
      </c>
      <c r="K3212" s="9">
        <v>263.33</v>
      </c>
      <c r="L3212" s="9">
        <f>tbl_salesdata[[#This Row],[Units Sold]]*tbl_salesdata[[#This Row],[Unit Cost]]</f>
        <v>703091.1</v>
      </c>
      <c r="M3212" s="9">
        <f>tbl_salesdata[[#This Row],[Units Sold]]*tbl_salesdata[[#This Row],[Unit Price]]</f>
        <v>1167324</v>
      </c>
      <c r="N3212" s="9">
        <f>tbl_salesdata[[#This Row],[Total Sales]]-tbl_salesdata[[#This Row],[Total Cost]]</f>
        <v>464232.9</v>
      </c>
      <c r="O3212">
        <f>tbl_salesdata[[#This Row],[Ship Date]]-tbl_salesdata[[#This Row],[Order Date]]</f>
        <v>17</v>
      </c>
      <c r="P3212">
        <f>WEEKDAY(tbl_salesdata[[#This Row],[Order Date]],2)</f>
        <v>3</v>
      </c>
      <c r="Q3212" t="str">
        <f>TEXT(tbl_salesdata[[#This Row],[Order Date]],"dddd")</f>
        <v>Wednesday</v>
      </c>
      <c r="R3212" t="str">
        <f>IF(tbl_salesdata[[#This Row],[Weekdaynum]]&gt;5,"Yes","No")</f>
        <v>No</v>
      </c>
    </row>
    <row r="3213" spans="1:18" hidden="1" x14ac:dyDescent="0.35">
      <c r="A3213">
        <v>252045524</v>
      </c>
      <c r="B3213" s="3">
        <v>42656</v>
      </c>
      <c r="C3213" s="3">
        <v>42674</v>
      </c>
      <c r="D3213" t="s">
        <v>182</v>
      </c>
      <c r="E3213" t="s">
        <v>12</v>
      </c>
      <c r="F3213" t="s">
        <v>47</v>
      </c>
      <c r="G3213" t="s">
        <v>18</v>
      </c>
      <c r="H3213" t="s">
        <v>34</v>
      </c>
      <c r="I3213" s="9">
        <v>4726</v>
      </c>
      <c r="J3213" s="9">
        <v>421.89</v>
      </c>
      <c r="K3213" s="9">
        <v>364.69</v>
      </c>
      <c r="L3213" s="9">
        <f>tbl_salesdata[[#This Row],[Units Sold]]*tbl_salesdata[[#This Row],[Unit Cost]]</f>
        <v>1723524.94</v>
      </c>
      <c r="M3213" s="9">
        <f>tbl_salesdata[[#This Row],[Units Sold]]*tbl_salesdata[[#This Row],[Unit Price]]</f>
        <v>1993852.14</v>
      </c>
      <c r="N3213" s="9">
        <f>tbl_salesdata[[#This Row],[Total Sales]]-tbl_salesdata[[#This Row],[Total Cost]]</f>
        <v>270327.19999999995</v>
      </c>
      <c r="O3213">
        <f>tbl_salesdata[[#This Row],[Ship Date]]-tbl_salesdata[[#This Row],[Order Date]]</f>
        <v>18</v>
      </c>
      <c r="P3213">
        <f>WEEKDAY(tbl_salesdata[[#This Row],[Order Date]],2)</f>
        <v>4</v>
      </c>
      <c r="Q3213" t="str">
        <f>TEXT(tbl_salesdata[[#This Row],[Order Date]],"dddd")</f>
        <v>Thursday</v>
      </c>
      <c r="R3213" t="str">
        <f>IF(tbl_salesdata[[#This Row],[Weekdaynum]]&gt;5,"Yes","No")</f>
        <v>No</v>
      </c>
    </row>
    <row r="3214" spans="1:18" hidden="1" x14ac:dyDescent="0.35">
      <c r="A3214">
        <v>584924829</v>
      </c>
      <c r="B3214" s="3">
        <v>42152</v>
      </c>
      <c r="C3214" s="3">
        <v>42166</v>
      </c>
      <c r="D3214" t="s">
        <v>212</v>
      </c>
      <c r="E3214" t="s">
        <v>32</v>
      </c>
      <c r="F3214" t="s">
        <v>17</v>
      </c>
      <c r="G3214" t="s">
        <v>18</v>
      </c>
      <c r="H3214" t="s">
        <v>15</v>
      </c>
      <c r="I3214" s="9">
        <v>1110</v>
      </c>
      <c r="J3214" s="9">
        <v>152.58000000000001</v>
      </c>
      <c r="K3214" s="9">
        <v>97.44</v>
      </c>
      <c r="L3214" s="9">
        <f>tbl_salesdata[[#This Row],[Units Sold]]*tbl_salesdata[[#This Row],[Unit Cost]]</f>
        <v>108158.39999999999</v>
      </c>
      <c r="M3214" s="9">
        <f>tbl_salesdata[[#This Row],[Units Sold]]*tbl_salesdata[[#This Row],[Unit Price]]</f>
        <v>169363.80000000002</v>
      </c>
      <c r="N3214" s="9">
        <f>tbl_salesdata[[#This Row],[Total Sales]]-tbl_salesdata[[#This Row],[Total Cost]]</f>
        <v>61205.400000000023</v>
      </c>
      <c r="O3214">
        <f>tbl_salesdata[[#This Row],[Ship Date]]-tbl_salesdata[[#This Row],[Order Date]]</f>
        <v>14</v>
      </c>
      <c r="P3214">
        <f>WEEKDAY(tbl_salesdata[[#This Row],[Order Date]],2)</f>
        <v>4</v>
      </c>
      <c r="Q3214" t="str">
        <f>TEXT(tbl_salesdata[[#This Row],[Order Date]],"dddd")</f>
        <v>Thursday</v>
      </c>
      <c r="R3214" t="str">
        <f>IF(tbl_salesdata[[#This Row],[Weekdaynum]]&gt;5,"Yes","No")</f>
        <v>No</v>
      </c>
    </row>
    <row r="3215" spans="1:18" hidden="1" x14ac:dyDescent="0.35">
      <c r="A3215">
        <v>942372310</v>
      </c>
      <c r="B3215" s="3">
        <v>43867</v>
      </c>
      <c r="C3215" s="3">
        <v>43877</v>
      </c>
      <c r="D3215" t="s">
        <v>35</v>
      </c>
      <c r="E3215" t="s">
        <v>21</v>
      </c>
      <c r="F3215" t="s">
        <v>68</v>
      </c>
      <c r="G3215" t="s">
        <v>18</v>
      </c>
      <c r="H3215" t="s">
        <v>15</v>
      </c>
      <c r="I3215" s="9">
        <v>7763</v>
      </c>
      <c r="J3215" s="9">
        <v>154.06</v>
      </c>
      <c r="K3215" s="9">
        <v>90.93</v>
      </c>
      <c r="L3215" s="9">
        <f>tbl_salesdata[[#This Row],[Units Sold]]*tbl_salesdata[[#This Row],[Unit Cost]]</f>
        <v>705889.59000000008</v>
      </c>
      <c r="M3215" s="9">
        <f>tbl_salesdata[[#This Row],[Units Sold]]*tbl_salesdata[[#This Row],[Unit Price]]</f>
        <v>1195967.78</v>
      </c>
      <c r="N3215" s="9">
        <f>tbl_salesdata[[#This Row],[Total Sales]]-tbl_salesdata[[#This Row],[Total Cost]]</f>
        <v>490078.18999999994</v>
      </c>
      <c r="O3215">
        <f>tbl_salesdata[[#This Row],[Ship Date]]-tbl_salesdata[[#This Row],[Order Date]]</f>
        <v>10</v>
      </c>
      <c r="P3215">
        <f>WEEKDAY(tbl_salesdata[[#This Row],[Order Date]],2)</f>
        <v>4</v>
      </c>
      <c r="Q3215" t="str">
        <f>TEXT(tbl_salesdata[[#This Row],[Order Date]],"dddd")</f>
        <v>Thursday</v>
      </c>
      <c r="R3215" t="str">
        <f>IF(tbl_salesdata[[#This Row],[Weekdaynum]]&gt;5,"Yes","No")</f>
        <v>No</v>
      </c>
    </row>
    <row r="3216" spans="1:18" hidden="1" x14ac:dyDescent="0.35">
      <c r="A3216">
        <v>604124295</v>
      </c>
      <c r="B3216" s="3">
        <v>42079</v>
      </c>
      <c r="C3216" s="3">
        <v>42081</v>
      </c>
      <c r="D3216" t="s">
        <v>175</v>
      </c>
      <c r="E3216" t="s">
        <v>21</v>
      </c>
      <c r="F3216" t="s">
        <v>47</v>
      </c>
      <c r="G3216" t="s">
        <v>14</v>
      </c>
      <c r="H3216" t="s">
        <v>19</v>
      </c>
      <c r="I3216" s="9">
        <v>2659</v>
      </c>
      <c r="J3216" s="9">
        <v>421.89</v>
      </c>
      <c r="K3216" s="9">
        <v>364.69</v>
      </c>
      <c r="L3216" s="9">
        <f>tbl_salesdata[[#This Row],[Units Sold]]*tbl_salesdata[[#This Row],[Unit Cost]]</f>
        <v>969710.71</v>
      </c>
      <c r="M3216" s="9">
        <f>tbl_salesdata[[#This Row],[Units Sold]]*tbl_salesdata[[#This Row],[Unit Price]]</f>
        <v>1121805.51</v>
      </c>
      <c r="N3216" s="9">
        <f>tbl_salesdata[[#This Row],[Total Sales]]-tbl_salesdata[[#This Row],[Total Cost]]</f>
        <v>152094.80000000005</v>
      </c>
      <c r="O3216">
        <f>tbl_salesdata[[#This Row],[Ship Date]]-tbl_salesdata[[#This Row],[Order Date]]</f>
        <v>2</v>
      </c>
      <c r="P3216">
        <f>WEEKDAY(tbl_salesdata[[#This Row],[Order Date]],2)</f>
        <v>1</v>
      </c>
      <c r="Q3216" t="str">
        <f>TEXT(tbl_salesdata[[#This Row],[Order Date]],"dddd")</f>
        <v>Monday</v>
      </c>
      <c r="R3216" t="str">
        <f>IF(tbl_salesdata[[#This Row],[Weekdaynum]]&gt;5,"Yes","No")</f>
        <v>No</v>
      </c>
    </row>
    <row r="3217" spans="1:18" x14ac:dyDescent="0.35">
      <c r="A3217">
        <v>243340575</v>
      </c>
      <c r="B3217" s="3">
        <v>42588</v>
      </c>
      <c r="C3217" s="3">
        <v>42607</v>
      </c>
      <c r="D3217" t="s">
        <v>60</v>
      </c>
      <c r="E3217" t="s">
        <v>21</v>
      </c>
      <c r="F3217" t="s">
        <v>22</v>
      </c>
      <c r="G3217" t="s">
        <v>18</v>
      </c>
      <c r="H3217" t="s">
        <v>19</v>
      </c>
      <c r="I3217" s="9">
        <v>8739</v>
      </c>
      <c r="J3217" s="9">
        <v>47.45</v>
      </c>
      <c r="K3217" s="9">
        <v>31.79</v>
      </c>
      <c r="L3217" s="9">
        <f>tbl_salesdata[[#This Row],[Units Sold]]*tbl_salesdata[[#This Row],[Unit Cost]]</f>
        <v>277812.81</v>
      </c>
      <c r="M3217" s="9">
        <f>tbl_salesdata[[#This Row],[Units Sold]]*tbl_salesdata[[#This Row],[Unit Price]]</f>
        <v>414665.55000000005</v>
      </c>
      <c r="N3217" s="9">
        <f>tbl_salesdata[[#This Row],[Total Sales]]-tbl_salesdata[[#This Row],[Total Cost]]</f>
        <v>136852.74000000005</v>
      </c>
      <c r="O3217">
        <f>tbl_salesdata[[#This Row],[Ship Date]]-tbl_salesdata[[#This Row],[Order Date]]</f>
        <v>19</v>
      </c>
      <c r="P3217">
        <f>WEEKDAY(tbl_salesdata[[#This Row],[Order Date]],2)</f>
        <v>6</v>
      </c>
      <c r="Q3217" t="str">
        <f>TEXT(tbl_salesdata[[#This Row],[Order Date]],"dddd")</f>
        <v>Saturday</v>
      </c>
      <c r="R3217" t="str">
        <f>IF(tbl_salesdata[[#This Row],[Weekdaynum]]&gt;5,"Yes","No")</f>
        <v>Yes</v>
      </c>
    </row>
    <row r="3218" spans="1:18" hidden="1" x14ac:dyDescent="0.35">
      <c r="A3218">
        <v>261049592</v>
      </c>
      <c r="B3218" s="3">
        <v>44244</v>
      </c>
      <c r="C3218" s="3">
        <v>44254</v>
      </c>
      <c r="D3218" t="s">
        <v>41</v>
      </c>
      <c r="E3218" t="s">
        <v>29</v>
      </c>
      <c r="F3218" t="s">
        <v>25</v>
      </c>
      <c r="G3218" t="s">
        <v>14</v>
      </c>
      <c r="H3218" t="s">
        <v>26</v>
      </c>
      <c r="I3218" s="9">
        <v>9230</v>
      </c>
      <c r="J3218" s="9">
        <v>205.7</v>
      </c>
      <c r="K3218" s="9">
        <v>117.11</v>
      </c>
      <c r="L3218" s="9">
        <f>tbl_salesdata[[#This Row],[Units Sold]]*tbl_salesdata[[#This Row],[Unit Cost]]</f>
        <v>1080925.3</v>
      </c>
      <c r="M3218" s="9">
        <f>tbl_salesdata[[#This Row],[Units Sold]]*tbl_salesdata[[#This Row],[Unit Price]]</f>
        <v>1898611</v>
      </c>
      <c r="N3218" s="9">
        <f>tbl_salesdata[[#This Row],[Total Sales]]-tbl_salesdata[[#This Row],[Total Cost]]</f>
        <v>817685.7</v>
      </c>
      <c r="O3218">
        <f>tbl_salesdata[[#This Row],[Ship Date]]-tbl_salesdata[[#This Row],[Order Date]]</f>
        <v>10</v>
      </c>
      <c r="P3218">
        <f>WEEKDAY(tbl_salesdata[[#This Row],[Order Date]],2)</f>
        <v>3</v>
      </c>
      <c r="Q3218" t="str">
        <f>TEXT(tbl_salesdata[[#This Row],[Order Date]],"dddd")</f>
        <v>Wednesday</v>
      </c>
      <c r="R3218" t="str">
        <f>IF(tbl_salesdata[[#This Row],[Weekdaynum]]&gt;5,"Yes","No")</f>
        <v>No</v>
      </c>
    </row>
    <row r="3219" spans="1:18" hidden="1" x14ac:dyDescent="0.35">
      <c r="A3219">
        <v>967258059</v>
      </c>
      <c r="B3219" s="3">
        <v>43312</v>
      </c>
      <c r="C3219" s="3">
        <v>43332</v>
      </c>
      <c r="D3219" t="s">
        <v>48</v>
      </c>
      <c r="E3219" t="s">
        <v>21</v>
      </c>
      <c r="F3219" t="s">
        <v>30</v>
      </c>
      <c r="G3219" t="s">
        <v>14</v>
      </c>
      <c r="H3219" t="s">
        <v>15</v>
      </c>
      <c r="I3219" s="9">
        <v>2009</v>
      </c>
      <c r="J3219" s="9">
        <v>81.73</v>
      </c>
      <c r="K3219" s="9">
        <v>56.67</v>
      </c>
      <c r="L3219" s="9">
        <f>tbl_salesdata[[#This Row],[Units Sold]]*tbl_salesdata[[#This Row],[Unit Cost]]</f>
        <v>113850.03</v>
      </c>
      <c r="M3219" s="9">
        <f>tbl_salesdata[[#This Row],[Units Sold]]*tbl_salesdata[[#This Row],[Unit Price]]</f>
        <v>164195.57</v>
      </c>
      <c r="N3219" s="9">
        <f>tbl_salesdata[[#This Row],[Total Sales]]-tbl_salesdata[[#This Row],[Total Cost]]</f>
        <v>50345.540000000008</v>
      </c>
      <c r="O3219">
        <f>tbl_salesdata[[#This Row],[Ship Date]]-tbl_salesdata[[#This Row],[Order Date]]</f>
        <v>20</v>
      </c>
      <c r="P3219">
        <f>WEEKDAY(tbl_salesdata[[#This Row],[Order Date]],2)</f>
        <v>2</v>
      </c>
      <c r="Q3219" t="str">
        <f>TEXT(tbl_salesdata[[#This Row],[Order Date]],"dddd")</f>
        <v>Tuesday</v>
      </c>
      <c r="R3219" t="str">
        <f>IF(tbl_salesdata[[#This Row],[Weekdaynum]]&gt;5,"Yes","No")</f>
        <v>No</v>
      </c>
    </row>
    <row r="3220" spans="1:18" hidden="1" x14ac:dyDescent="0.35">
      <c r="A3220">
        <v>599841344</v>
      </c>
      <c r="B3220" s="3">
        <v>42150</v>
      </c>
      <c r="C3220" s="3">
        <v>42163</v>
      </c>
      <c r="D3220" t="s">
        <v>90</v>
      </c>
      <c r="E3220" t="s">
        <v>38</v>
      </c>
      <c r="F3220" t="s">
        <v>42</v>
      </c>
      <c r="G3220" t="s">
        <v>18</v>
      </c>
      <c r="H3220" t="s">
        <v>26</v>
      </c>
      <c r="I3220" s="9">
        <v>5238</v>
      </c>
      <c r="J3220" s="9">
        <v>437.2</v>
      </c>
      <c r="K3220" s="9">
        <v>263.33</v>
      </c>
      <c r="L3220" s="9">
        <f>tbl_salesdata[[#This Row],[Units Sold]]*tbl_salesdata[[#This Row],[Unit Cost]]</f>
        <v>1379322.5399999998</v>
      </c>
      <c r="M3220" s="9">
        <f>tbl_salesdata[[#This Row],[Units Sold]]*tbl_salesdata[[#This Row],[Unit Price]]</f>
        <v>2290053.6</v>
      </c>
      <c r="N3220" s="9">
        <f>tbl_salesdata[[#This Row],[Total Sales]]-tbl_salesdata[[#This Row],[Total Cost]]</f>
        <v>910731.06000000029</v>
      </c>
      <c r="O3220">
        <f>tbl_salesdata[[#This Row],[Ship Date]]-tbl_salesdata[[#This Row],[Order Date]]</f>
        <v>13</v>
      </c>
      <c r="P3220">
        <f>WEEKDAY(tbl_salesdata[[#This Row],[Order Date]],2)</f>
        <v>2</v>
      </c>
      <c r="Q3220" t="str">
        <f>TEXT(tbl_salesdata[[#This Row],[Order Date]],"dddd")</f>
        <v>Tuesday</v>
      </c>
      <c r="R3220" t="str">
        <f>IF(tbl_salesdata[[#This Row],[Weekdaynum]]&gt;5,"Yes","No")</f>
        <v>No</v>
      </c>
    </row>
    <row r="3221" spans="1:18" hidden="1" x14ac:dyDescent="0.35">
      <c r="A3221">
        <v>590098273</v>
      </c>
      <c r="B3221" s="3">
        <v>42328</v>
      </c>
      <c r="C3221" s="3">
        <v>42334</v>
      </c>
      <c r="D3221" t="s">
        <v>69</v>
      </c>
      <c r="E3221" t="s">
        <v>38</v>
      </c>
      <c r="F3221" t="s">
        <v>56</v>
      </c>
      <c r="G3221" t="s">
        <v>18</v>
      </c>
      <c r="H3221" t="s">
        <v>15</v>
      </c>
      <c r="I3221" s="9">
        <v>2047</v>
      </c>
      <c r="J3221" s="9">
        <v>9.33</v>
      </c>
      <c r="K3221" s="9">
        <v>6.92</v>
      </c>
      <c r="L3221" s="9">
        <f>tbl_salesdata[[#This Row],[Units Sold]]*tbl_salesdata[[#This Row],[Unit Cost]]</f>
        <v>14165.24</v>
      </c>
      <c r="M3221" s="9">
        <f>tbl_salesdata[[#This Row],[Units Sold]]*tbl_salesdata[[#This Row],[Unit Price]]</f>
        <v>19098.509999999998</v>
      </c>
      <c r="N3221" s="9">
        <f>tbl_salesdata[[#This Row],[Total Sales]]-tbl_salesdata[[#This Row],[Total Cost]]</f>
        <v>4933.2699999999986</v>
      </c>
      <c r="O3221">
        <f>tbl_salesdata[[#This Row],[Ship Date]]-tbl_salesdata[[#This Row],[Order Date]]</f>
        <v>6</v>
      </c>
      <c r="P3221">
        <f>WEEKDAY(tbl_salesdata[[#This Row],[Order Date]],2)</f>
        <v>5</v>
      </c>
      <c r="Q3221" t="str">
        <f>TEXT(tbl_salesdata[[#This Row],[Order Date]],"dddd")</f>
        <v>Friday</v>
      </c>
      <c r="R3221" t="str">
        <f>IF(tbl_salesdata[[#This Row],[Weekdaynum]]&gt;5,"Yes","No")</f>
        <v>No</v>
      </c>
    </row>
    <row r="3222" spans="1:18" x14ac:dyDescent="0.35">
      <c r="A3222">
        <v>529226291</v>
      </c>
      <c r="B3222" s="3">
        <v>43148</v>
      </c>
      <c r="C3222" s="3">
        <v>43162</v>
      </c>
      <c r="D3222" t="s">
        <v>127</v>
      </c>
      <c r="E3222" t="s">
        <v>38</v>
      </c>
      <c r="F3222" t="s">
        <v>22</v>
      </c>
      <c r="G3222" t="s">
        <v>18</v>
      </c>
      <c r="H3222" t="s">
        <v>34</v>
      </c>
      <c r="I3222" s="9">
        <v>8675</v>
      </c>
      <c r="J3222" s="9">
        <v>47.45</v>
      </c>
      <c r="K3222" s="9">
        <v>31.79</v>
      </c>
      <c r="L3222" s="9">
        <f>tbl_salesdata[[#This Row],[Units Sold]]*tbl_salesdata[[#This Row],[Unit Cost]]</f>
        <v>275778.25</v>
      </c>
      <c r="M3222" s="9">
        <f>tbl_salesdata[[#This Row],[Units Sold]]*tbl_salesdata[[#This Row],[Unit Price]]</f>
        <v>411628.75</v>
      </c>
      <c r="N3222" s="9">
        <f>tbl_salesdata[[#This Row],[Total Sales]]-tbl_salesdata[[#This Row],[Total Cost]]</f>
        <v>135850.5</v>
      </c>
      <c r="O3222">
        <f>tbl_salesdata[[#This Row],[Ship Date]]-tbl_salesdata[[#This Row],[Order Date]]</f>
        <v>14</v>
      </c>
      <c r="P3222">
        <f>WEEKDAY(tbl_salesdata[[#This Row],[Order Date]],2)</f>
        <v>6</v>
      </c>
      <c r="Q3222" t="str">
        <f>TEXT(tbl_salesdata[[#This Row],[Order Date]],"dddd")</f>
        <v>Saturday</v>
      </c>
      <c r="R3222" t="str">
        <f>IF(tbl_salesdata[[#This Row],[Weekdaynum]]&gt;5,"Yes","No")</f>
        <v>Yes</v>
      </c>
    </row>
    <row r="3223" spans="1:18" hidden="1" x14ac:dyDescent="0.35">
      <c r="A3223">
        <v>520390880</v>
      </c>
      <c r="B3223" s="3">
        <v>44357</v>
      </c>
      <c r="C3223" s="3">
        <v>44371</v>
      </c>
      <c r="D3223" t="s">
        <v>109</v>
      </c>
      <c r="E3223" t="s">
        <v>21</v>
      </c>
      <c r="F3223" t="s">
        <v>25</v>
      </c>
      <c r="G3223" t="s">
        <v>18</v>
      </c>
      <c r="H3223" t="s">
        <v>15</v>
      </c>
      <c r="I3223" s="9">
        <v>4080</v>
      </c>
      <c r="J3223" s="9">
        <v>205.7</v>
      </c>
      <c r="K3223" s="9">
        <v>117.11</v>
      </c>
      <c r="L3223" s="9">
        <f>tbl_salesdata[[#This Row],[Units Sold]]*tbl_salesdata[[#This Row],[Unit Cost]]</f>
        <v>477808.8</v>
      </c>
      <c r="M3223" s="9">
        <f>tbl_salesdata[[#This Row],[Units Sold]]*tbl_salesdata[[#This Row],[Unit Price]]</f>
        <v>839256</v>
      </c>
      <c r="N3223" s="9">
        <f>tbl_salesdata[[#This Row],[Total Sales]]-tbl_salesdata[[#This Row],[Total Cost]]</f>
        <v>361447.2</v>
      </c>
      <c r="O3223">
        <f>tbl_salesdata[[#This Row],[Ship Date]]-tbl_salesdata[[#This Row],[Order Date]]</f>
        <v>14</v>
      </c>
      <c r="P3223">
        <f>WEEKDAY(tbl_salesdata[[#This Row],[Order Date]],2)</f>
        <v>4</v>
      </c>
      <c r="Q3223" t="str">
        <f>TEXT(tbl_salesdata[[#This Row],[Order Date]],"dddd")</f>
        <v>Thursday</v>
      </c>
      <c r="R3223" t="str">
        <f>IF(tbl_salesdata[[#This Row],[Weekdaynum]]&gt;5,"Yes","No")</f>
        <v>No</v>
      </c>
    </row>
    <row r="3224" spans="1:18" hidden="1" x14ac:dyDescent="0.35">
      <c r="A3224">
        <v>524586713</v>
      </c>
      <c r="B3224" s="3">
        <v>42524</v>
      </c>
      <c r="C3224" s="3">
        <v>42540</v>
      </c>
      <c r="D3224" t="s">
        <v>187</v>
      </c>
      <c r="E3224" t="s">
        <v>29</v>
      </c>
      <c r="F3224" t="s">
        <v>42</v>
      </c>
      <c r="G3224" t="s">
        <v>18</v>
      </c>
      <c r="H3224" t="s">
        <v>19</v>
      </c>
      <c r="I3224" s="9">
        <v>5721</v>
      </c>
      <c r="J3224" s="9">
        <v>437.2</v>
      </c>
      <c r="K3224" s="9">
        <v>263.33</v>
      </c>
      <c r="L3224" s="9">
        <f>tbl_salesdata[[#This Row],[Units Sold]]*tbl_salesdata[[#This Row],[Unit Cost]]</f>
        <v>1506510.93</v>
      </c>
      <c r="M3224" s="9">
        <f>tbl_salesdata[[#This Row],[Units Sold]]*tbl_salesdata[[#This Row],[Unit Price]]</f>
        <v>2501221.1999999997</v>
      </c>
      <c r="N3224" s="9">
        <f>tbl_salesdata[[#This Row],[Total Sales]]-tbl_salesdata[[#This Row],[Total Cost]]</f>
        <v>994710.26999999979</v>
      </c>
      <c r="O3224">
        <f>tbl_salesdata[[#This Row],[Ship Date]]-tbl_salesdata[[#This Row],[Order Date]]</f>
        <v>16</v>
      </c>
      <c r="P3224">
        <f>WEEKDAY(tbl_salesdata[[#This Row],[Order Date]],2)</f>
        <v>5</v>
      </c>
      <c r="Q3224" t="str">
        <f>TEXT(tbl_salesdata[[#This Row],[Order Date]],"dddd")</f>
        <v>Friday</v>
      </c>
      <c r="R3224" t="str">
        <f>IF(tbl_salesdata[[#This Row],[Weekdaynum]]&gt;5,"Yes","No")</f>
        <v>No</v>
      </c>
    </row>
    <row r="3225" spans="1:18" hidden="1" x14ac:dyDescent="0.35">
      <c r="A3225">
        <v>114776504</v>
      </c>
      <c r="B3225" s="3">
        <v>44787</v>
      </c>
      <c r="C3225" s="3">
        <v>44795</v>
      </c>
      <c r="D3225" t="s">
        <v>147</v>
      </c>
      <c r="E3225" t="s">
        <v>38</v>
      </c>
      <c r="F3225" t="s">
        <v>30</v>
      </c>
      <c r="G3225" t="s">
        <v>18</v>
      </c>
      <c r="H3225" t="s">
        <v>34</v>
      </c>
      <c r="I3225" s="9">
        <v>3773</v>
      </c>
      <c r="J3225" s="9">
        <v>81.73</v>
      </c>
      <c r="K3225" s="9">
        <v>56.67</v>
      </c>
      <c r="L3225" s="9">
        <f>tbl_salesdata[[#This Row],[Units Sold]]*tbl_salesdata[[#This Row],[Unit Cost]]</f>
        <v>213815.91</v>
      </c>
      <c r="M3225" s="9">
        <f>tbl_salesdata[[#This Row],[Units Sold]]*tbl_salesdata[[#This Row],[Unit Price]]</f>
        <v>308367.29000000004</v>
      </c>
      <c r="N3225" s="9">
        <f>tbl_salesdata[[#This Row],[Total Sales]]-tbl_salesdata[[#This Row],[Total Cost]]</f>
        <v>94551.380000000034</v>
      </c>
      <c r="O3225">
        <f>tbl_salesdata[[#This Row],[Ship Date]]-tbl_salesdata[[#This Row],[Order Date]]</f>
        <v>8</v>
      </c>
      <c r="P3225">
        <f>WEEKDAY(tbl_salesdata[[#This Row],[Order Date]],2)</f>
        <v>7</v>
      </c>
      <c r="Q3225" t="str">
        <f>TEXT(tbl_salesdata[[#This Row],[Order Date]],"dddd")</f>
        <v>Sunday</v>
      </c>
      <c r="R3225" t="str">
        <f>IF(tbl_salesdata[[#This Row],[Weekdaynum]]&gt;5,"Yes","No")</f>
        <v>Yes</v>
      </c>
    </row>
    <row r="3226" spans="1:18" x14ac:dyDescent="0.35">
      <c r="A3226">
        <v>864437186</v>
      </c>
      <c r="B3226" s="3">
        <v>44870</v>
      </c>
      <c r="C3226" s="3">
        <v>44887</v>
      </c>
      <c r="D3226" t="s">
        <v>45</v>
      </c>
      <c r="E3226" t="s">
        <v>12</v>
      </c>
      <c r="F3226" t="s">
        <v>30</v>
      </c>
      <c r="G3226" t="s">
        <v>18</v>
      </c>
      <c r="H3226" t="s">
        <v>26</v>
      </c>
      <c r="I3226" s="9">
        <v>5028</v>
      </c>
      <c r="J3226" s="9">
        <v>81.73</v>
      </c>
      <c r="K3226" s="9">
        <v>56.67</v>
      </c>
      <c r="L3226" s="9">
        <f>tbl_salesdata[[#This Row],[Units Sold]]*tbl_salesdata[[#This Row],[Unit Cost]]</f>
        <v>284936.76</v>
      </c>
      <c r="M3226" s="9">
        <f>tbl_salesdata[[#This Row],[Units Sold]]*tbl_salesdata[[#This Row],[Unit Price]]</f>
        <v>410938.44</v>
      </c>
      <c r="N3226" s="9">
        <f>tbl_salesdata[[#This Row],[Total Sales]]-tbl_salesdata[[#This Row],[Total Cost]]</f>
        <v>126001.68</v>
      </c>
      <c r="O3226">
        <f>tbl_salesdata[[#This Row],[Ship Date]]-tbl_salesdata[[#This Row],[Order Date]]</f>
        <v>17</v>
      </c>
      <c r="P3226">
        <f>WEEKDAY(tbl_salesdata[[#This Row],[Order Date]],2)</f>
        <v>6</v>
      </c>
      <c r="Q3226" t="str">
        <f>TEXT(tbl_salesdata[[#This Row],[Order Date]],"dddd")</f>
        <v>Saturday</v>
      </c>
      <c r="R3226" t="str">
        <f>IF(tbl_salesdata[[#This Row],[Weekdaynum]]&gt;5,"Yes","No")</f>
        <v>Yes</v>
      </c>
    </row>
    <row r="3227" spans="1:18" hidden="1" x14ac:dyDescent="0.35">
      <c r="A3227">
        <v>754895770</v>
      </c>
      <c r="B3227" s="3">
        <v>42778</v>
      </c>
      <c r="C3227" s="3">
        <v>42798</v>
      </c>
      <c r="D3227" t="s">
        <v>46</v>
      </c>
      <c r="E3227" t="s">
        <v>29</v>
      </c>
      <c r="F3227" t="s">
        <v>25</v>
      </c>
      <c r="G3227" t="s">
        <v>14</v>
      </c>
      <c r="H3227" t="s">
        <v>15</v>
      </c>
      <c r="I3227" s="9">
        <v>9289</v>
      </c>
      <c r="J3227" s="9">
        <v>205.7</v>
      </c>
      <c r="K3227" s="9">
        <v>117.11</v>
      </c>
      <c r="L3227" s="9">
        <f>tbl_salesdata[[#This Row],[Units Sold]]*tbl_salesdata[[#This Row],[Unit Cost]]</f>
        <v>1087834.79</v>
      </c>
      <c r="M3227" s="9">
        <f>tbl_salesdata[[#This Row],[Units Sold]]*tbl_salesdata[[#This Row],[Unit Price]]</f>
        <v>1910747.2999999998</v>
      </c>
      <c r="N3227" s="9">
        <f>tbl_salesdata[[#This Row],[Total Sales]]-tbl_salesdata[[#This Row],[Total Cost]]</f>
        <v>822912.50999999978</v>
      </c>
      <c r="O3227">
        <f>tbl_salesdata[[#This Row],[Ship Date]]-tbl_salesdata[[#This Row],[Order Date]]</f>
        <v>20</v>
      </c>
      <c r="P3227">
        <f>WEEKDAY(tbl_salesdata[[#This Row],[Order Date]],2)</f>
        <v>7</v>
      </c>
      <c r="Q3227" t="str">
        <f>TEXT(tbl_salesdata[[#This Row],[Order Date]],"dddd")</f>
        <v>Sunday</v>
      </c>
      <c r="R3227" t="str">
        <f>IF(tbl_salesdata[[#This Row],[Weekdaynum]]&gt;5,"Yes","No")</f>
        <v>Yes</v>
      </c>
    </row>
    <row r="3228" spans="1:18" hidden="1" x14ac:dyDescent="0.35">
      <c r="A3228">
        <v>631485402</v>
      </c>
      <c r="B3228" s="3">
        <v>42942</v>
      </c>
      <c r="C3228" s="3">
        <v>42945</v>
      </c>
      <c r="D3228" t="s">
        <v>65</v>
      </c>
      <c r="E3228" t="s">
        <v>32</v>
      </c>
      <c r="F3228" t="s">
        <v>22</v>
      </c>
      <c r="G3228" t="s">
        <v>14</v>
      </c>
      <c r="H3228" t="s">
        <v>26</v>
      </c>
      <c r="I3228" s="9">
        <v>9418</v>
      </c>
      <c r="J3228" s="9">
        <v>47.45</v>
      </c>
      <c r="K3228" s="9">
        <v>31.79</v>
      </c>
      <c r="L3228" s="9">
        <f>tbl_salesdata[[#This Row],[Units Sold]]*tbl_salesdata[[#This Row],[Unit Cost]]</f>
        <v>299398.21999999997</v>
      </c>
      <c r="M3228" s="9">
        <f>tbl_salesdata[[#This Row],[Units Sold]]*tbl_salesdata[[#This Row],[Unit Price]]</f>
        <v>446884.10000000003</v>
      </c>
      <c r="N3228" s="9">
        <f>tbl_salesdata[[#This Row],[Total Sales]]-tbl_salesdata[[#This Row],[Total Cost]]</f>
        <v>147485.88000000006</v>
      </c>
      <c r="O3228">
        <f>tbl_salesdata[[#This Row],[Ship Date]]-tbl_salesdata[[#This Row],[Order Date]]</f>
        <v>3</v>
      </c>
      <c r="P3228">
        <f>WEEKDAY(tbl_salesdata[[#This Row],[Order Date]],2)</f>
        <v>3</v>
      </c>
      <c r="Q3228" t="str">
        <f>TEXT(tbl_salesdata[[#This Row],[Order Date]],"dddd")</f>
        <v>Wednesday</v>
      </c>
      <c r="R3228" t="str">
        <f>IF(tbl_salesdata[[#This Row],[Weekdaynum]]&gt;5,"Yes","No")</f>
        <v>No</v>
      </c>
    </row>
    <row r="3229" spans="1:18" hidden="1" x14ac:dyDescent="0.35">
      <c r="A3229">
        <v>447389304</v>
      </c>
      <c r="B3229" s="3">
        <v>43761</v>
      </c>
      <c r="C3229" s="3">
        <v>43770</v>
      </c>
      <c r="D3229" t="s">
        <v>64</v>
      </c>
      <c r="E3229" t="s">
        <v>29</v>
      </c>
      <c r="F3229" t="s">
        <v>30</v>
      </c>
      <c r="G3229" t="s">
        <v>14</v>
      </c>
      <c r="H3229" t="s">
        <v>26</v>
      </c>
      <c r="I3229" s="9">
        <v>1292</v>
      </c>
      <c r="J3229" s="9">
        <v>81.73</v>
      </c>
      <c r="K3229" s="9">
        <v>56.67</v>
      </c>
      <c r="L3229" s="9">
        <f>tbl_salesdata[[#This Row],[Units Sold]]*tbl_salesdata[[#This Row],[Unit Cost]]</f>
        <v>73217.64</v>
      </c>
      <c r="M3229" s="9">
        <f>tbl_salesdata[[#This Row],[Units Sold]]*tbl_salesdata[[#This Row],[Unit Price]]</f>
        <v>105595.16</v>
      </c>
      <c r="N3229" s="9">
        <f>tbl_salesdata[[#This Row],[Total Sales]]-tbl_salesdata[[#This Row],[Total Cost]]</f>
        <v>32377.520000000004</v>
      </c>
      <c r="O3229">
        <f>tbl_salesdata[[#This Row],[Ship Date]]-tbl_salesdata[[#This Row],[Order Date]]</f>
        <v>9</v>
      </c>
      <c r="P3229">
        <f>WEEKDAY(tbl_salesdata[[#This Row],[Order Date]],2)</f>
        <v>3</v>
      </c>
      <c r="Q3229" t="str">
        <f>TEXT(tbl_salesdata[[#This Row],[Order Date]],"dddd")</f>
        <v>Wednesday</v>
      </c>
      <c r="R3229" t="str">
        <f>IF(tbl_salesdata[[#This Row],[Weekdaynum]]&gt;5,"Yes","No")</f>
        <v>No</v>
      </c>
    </row>
    <row r="3230" spans="1:18" hidden="1" x14ac:dyDescent="0.35">
      <c r="A3230">
        <v>916718804</v>
      </c>
      <c r="B3230" s="3">
        <v>44617</v>
      </c>
      <c r="C3230" s="3">
        <v>44635</v>
      </c>
      <c r="D3230" t="s">
        <v>114</v>
      </c>
      <c r="E3230" t="s">
        <v>38</v>
      </c>
      <c r="F3230" t="s">
        <v>76</v>
      </c>
      <c r="G3230" t="s">
        <v>14</v>
      </c>
      <c r="H3230" t="s">
        <v>15</v>
      </c>
      <c r="I3230" s="9">
        <v>6321</v>
      </c>
      <c r="J3230" s="9">
        <v>668.27</v>
      </c>
      <c r="K3230" s="9">
        <v>502.54</v>
      </c>
      <c r="L3230" s="9">
        <f>tbl_salesdata[[#This Row],[Units Sold]]*tbl_salesdata[[#This Row],[Unit Cost]]</f>
        <v>3176555.3400000003</v>
      </c>
      <c r="M3230" s="9">
        <f>tbl_salesdata[[#This Row],[Units Sold]]*tbl_salesdata[[#This Row],[Unit Price]]</f>
        <v>4224134.67</v>
      </c>
      <c r="N3230" s="9">
        <f>tbl_salesdata[[#This Row],[Total Sales]]-tbl_salesdata[[#This Row],[Total Cost]]</f>
        <v>1047579.3299999996</v>
      </c>
      <c r="O3230">
        <f>tbl_salesdata[[#This Row],[Ship Date]]-tbl_salesdata[[#This Row],[Order Date]]</f>
        <v>18</v>
      </c>
      <c r="P3230">
        <f>WEEKDAY(tbl_salesdata[[#This Row],[Order Date]],2)</f>
        <v>5</v>
      </c>
      <c r="Q3230" t="str">
        <f>TEXT(tbl_salesdata[[#This Row],[Order Date]],"dddd")</f>
        <v>Friday</v>
      </c>
      <c r="R3230" t="str">
        <f>IF(tbl_salesdata[[#This Row],[Weekdaynum]]&gt;5,"Yes","No")</f>
        <v>No</v>
      </c>
    </row>
    <row r="3231" spans="1:18" hidden="1" x14ac:dyDescent="0.35">
      <c r="A3231">
        <v>123897731</v>
      </c>
      <c r="B3231" s="3">
        <v>42281</v>
      </c>
      <c r="C3231" s="3">
        <v>42285</v>
      </c>
      <c r="D3231" t="s">
        <v>81</v>
      </c>
      <c r="E3231" t="s">
        <v>32</v>
      </c>
      <c r="F3231" t="s">
        <v>17</v>
      </c>
      <c r="G3231" t="s">
        <v>18</v>
      </c>
      <c r="H3231" t="s">
        <v>15</v>
      </c>
      <c r="I3231" s="9">
        <v>2947</v>
      </c>
      <c r="J3231" s="9">
        <v>152.58000000000001</v>
      </c>
      <c r="K3231" s="9">
        <v>97.44</v>
      </c>
      <c r="L3231" s="9">
        <f>tbl_salesdata[[#This Row],[Units Sold]]*tbl_salesdata[[#This Row],[Unit Cost]]</f>
        <v>287155.68</v>
      </c>
      <c r="M3231" s="9">
        <f>tbl_salesdata[[#This Row],[Units Sold]]*tbl_salesdata[[#This Row],[Unit Price]]</f>
        <v>449653.26</v>
      </c>
      <c r="N3231" s="9">
        <f>tbl_salesdata[[#This Row],[Total Sales]]-tbl_salesdata[[#This Row],[Total Cost]]</f>
        <v>162497.58000000002</v>
      </c>
      <c r="O3231">
        <f>tbl_salesdata[[#This Row],[Ship Date]]-tbl_salesdata[[#This Row],[Order Date]]</f>
        <v>4</v>
      </c>
      <c r="P3231">
        <f>WEEKDAY(tbl_salesdata[[#This Row],[Order Date]],2)</f>
        <v>7</v>
      </c>
      <c r="Q3231" t="str">
        <f>TEXT(tbl_salesdata[[#This Row],[Order Date]],"dddd")</f>
        <v>Sunday</v>
      </c>
      <c r="R3231" t="str">
        <f>IF(tbl_salesdata[[#This Row],[Weekdaynum]]&gt;5,"Yes","No")</f>
        <v>Yes</v>
      </c>
    </row>
    <row r="3232" spans="1:18" hidden="1" x14ac:dyDescent="0.35">
      <c r="A3232">
        <v>273662412</v>
      </c>
      <c r="B3232" s="3">
        <v>44762</v>
      </c>
      <c r="C3232" s="3">
        <v>44764</v>
      </c>
      <c r="D3232" t="s">
        <v>49</v>
      </c>
      <c r="E3232" t="s">
        <v>21</v>
      </c>
      <c r="F3232" t="s">
        <v>47</v>
      </c>
      <c r="G3232" t="s">
        <v>14</v>
      </c>
      <c r="H3232" t="s">
        <v>19</v>
      </c>
      <c r="I3232" s="9">
        <v>1644</v>
      </c>
      <c r="J3232" s="9">
        <v>421.89</v>
      </c>
      <c r="K3232" s="9">
        <v>364.69</v>
      </c>
      <c r="L3232" s="9">
        <f>tbl_salesdata[[#This Row],[Units Sold]]*tbl_salesdata[[#This Row],[Unit Cost]]</f>
        <v>599550.36</v>
      </c>
      <c r="M3232" s="9">
        <f>tbl_salesdata[[#This Row],[Units Sold]]*tbl_salesdata[[#This Row],[Unit Price]]</f>
        <v>693587.16</v>
      </c>
      <c r="N3232" s="9">
        <f>tbl_salesdata[[#This Row],[Total Sales]]-tbl_salesdata[[#This Row],[Total Cost]]</f>
        <v>94036.800000000047</v>
      </c>
      <c r="O3232">
        <f>tbl_salesdata[[#This Row],[Ship Date]]-tbl_salesdata[[#This Row],[Order Date]]</f>
        <v>2</v>
      </c>
      <c r="P3232">
        <f>WEEKDAY(tbl_salesdata[[#This Row],[Order Date]],2)</f>
        <v>3</v>
      </c>
      <c r="Q3232" t="str">
        <f>TEXT(tbl_salesdata[[#This Row],[Order Date]],"dddd")</f>
        <v>Wednesday</v>
      </c>
      <c r="R3232" t="str">
        <f>IF(tbl_salesdata[[#This Row],[Weekdaynum]]&gt;5,"Yes","No")</f>
        <v>No</v>
      </c>
    </row>
    <row r="3233" spans="1:18" hidden="1" x14ac:dyDescent="0.35">
      <c r="A3233">
        <v>941061675</v>
      </c>
      <c r="B3233" s="3">
        <v>42802</v>
      </c>
      <c r="C3233" s="3">
        <v>42819</v>
      </c>
      <c r="D3233" t="s">
        <v>144</v>
      </c>
      <c r="E3233" t="s">
        <v>21</v>
      </c>
      <c r="F3233" t="s">
        <v>68</v>
      </c>
      <c r="G3233" t="s">
        <v>18</v>
      </c>
      <c r="H3233" t="s">
        <v>15</v>
      </c>
      <c r="I3233" s="9">
        <v>9917</v>
      </c>
      <c r="J3233" s="9">
        <v>154.06</v>
      </c>
      <c r="K3233" s="9">
        <v>90.93</v>
      </c>
      <c r="L3233" s="9">
        <f>tbl_salesdata[[#This Row],[Units Sold]]*tbl_salesdata[[#This Row],[Unit Cost]]</f>
        <v>901752.81</v>
      </c>
      <c r="M3233" s="9">
        <f>tbl_salesdata[[#This Row],[Units Sold]]*tbl_salesdata[[#This Row],[Unit Price]]</f>
        <v>1527813.02</v>
      </c>
      <c r="N3233" s="9">
        <f>tbl_salesdata[[#This Row],[Total Sales]]-tbl_salesdata[[#This Row],[Total Cost]]</f>
        <v>626060.21</v>
      </c>
      <c r="O3233">
        <f>tbl_salesdata[[#This Row],[Ship Date]]-tbl_salesdata[[#This Row],[Order Date]]</f>
        <v>17</v>
      </c>
      <c r="P3233">
        <f>WEEKDAY(tbl_salesdata[[#This Row],[Order Date]],2)</f>
        <v>3</v>
      </c>
      <c r="Q3233" t="str">
        <f>TEXT(tbl_salesdata[[#This Row],[Order Date]],"dddd")</f>
        <v>Wednesday</v>
      </c>
      <c r="R3233" t="str">
        <f>IF(tbl_salesdata[[#This Row],[Weekdaynum]]&gt;5,"Yes","No")</f>
        <v>No</v>
      </c>
    </row>
    <row r="3234" spans="1:18" x14ac:dyDescent="0.35">
      <c r="A3234">
        <v>734189975</v>
      </c>
      <c r="B3234" s="3">
        <v>43414</v>
      </c>
      <c r="C3234" s="3">
        <v>43425</v>
      </c>
      <c r="D3234" t="s">
        <v>184</v>
      </c>
      <c r="E3234" t="s">
        <v>21</v>
      </c>
      <c r="F3234" t="s">
        <v>25</v>
      </c>
      <c r="G3234" t="s">
        <v>14</v>
      </c>
      <c r="H3234" t="s">
        <v>34</v>
      </c>
      <c r="I3234" s="9">
        <v>1984</v>
      </c>
      <c r="J3234" s="9">
        <v>205.7</v>
      </c>
      <c r="K3234" s="9">
        <v>117.11</v>
      </c>
      <c r="L3234" s="9">
        <f>tbl_salesdata[[#This Row],[Units Sold]]*tbl_salesdata[[#This Row],[Unit Cost]]</f>
        <v>232346.23999999999</v>
      </c>
      <c r="M3234" s="9">
        <f>tbl_salesdata[[#This Row],[Units Sold]]*tbl_salesdata[[#This Row],[Unit Price]]</f>
        <v>408108.79999999999</v>
      </c>
      <c r="N3234" s="9">
        <f>tbl_salesdata[[#This Row],[Total Sales]]-tbl_salesdata[[#This Row],[Total Cost]]</f>
        <v>175762.56</v>
      </c>
      <c r="O3234">
        <f>tbl_salesdata[[#This Row],[Ship Date]]-tbl_salesdata[[#This Row],[Order Date]]</f>
        <v>11</v>
      </c>
      <c r="P3234">
        <f>WEEKDAY(tbl_salesdata[[#This Row],[Order Date]],2)</f>
        <v>6</v>
      </c>
      <c r="Q3234" t="str">
        <f>TEXT(tbl_salesdata[[#This Row],[Order Date]],"dddd")</f>
        <v>Saturday</v>
      </c>
      <c r="R3234" t="str">
        <f>IF(tbl_salesdata[[#This Row],[Weekdaynum]]&gt;5,"Yes","No")</f>
        <v>Yes</v>
      </c>
    </row>
    <row r="3235" spans="1:18" hidden="1" x14ac:dyDescent="0.35">
      <c r="A3235">
        <v>680521762</v>
      </c>
      <c r="B3235" s="3">
        <v>43180</v>
      </c>
      <c r="C3235" s="3">
        <v>43187</v>
      </c>
      <c r="D3235" t="s">
        <v>73</v>
      </c>
      <c r="E3235" t="s">
        <v>24</v>
      </c>
      <c r="F3235" t="s">
        <v>47</v>
      </c>
      <c r="G3235" t="s">
        <v>18</v>
      </c>
      <c r="H3235" t="s">
        <v>26</v>
      </c>
      <c r="I3235" s="9">
        <v>367</v>
      </c>
      <c r="J3235" s="9">
        <v>421.89</v>
      </c>
      <c r="K3235" s="9">
        <v>364.69</v>
      </c>
      <c r="L3235" s="9">
        <f>tbl_salesdata[[#This Row],[Units Sold]]*tbl_salesdata[[#This Row],[Unit Cost]]</f>
        <v>133841.23000000001</v>
      </c>
      <c r="M3235" s="9">
        <f>tbl_salesdata[[#This Row],[Units Sold]]*tbl_salesdata[[#This Row],[Unit Price]]</f>
        <v>154833.63</v>
      </c>
      <c r="N3235" s="9">
        <f>tbl_salesdata[[#This Row],[Total Sales]]-tbl_salesdata[[#This Row],[Total Cost]]</f>
        <v>20992.399999999994</v>
      </c>
      <c r="O3235">
        <f>tbl_salesdata[[#This Row],[Ship Date]]-tbl_salesdata[[#This Row],[Order Date]]</f>
        <v>7</v>
      </c>
      <c r="P3235">
        <f>WEEKDAY(tbl_salesdata[[#This Row],[Order Date]],2)</f>
        <v>3</v>
      </c>
      <c r="Q3235" t="str">
        <f>TEXT(tbl_salesdata[[#This Row],[Order Date]],"dddd")</f>
        <v>Wednesday</v>
      </c>
      <c r="R3235" t="str">
        <f>IF(tbl_salesdata[[#This Row],[Weekdaynum]]&gt;5,"Yes","No")</f>
        <v>No</v>
      </c>
    </row>
    <row r="3236" spans="1:18" hidden="1" x14ac:dyDescent="0.35">
      <c r="A3236">
        <v>604242742</v>
      </c>
      <c r="B3236" s="3">
        <v>42873</v>
      </c>
      <c r="C3236" s="3">
        <v>42885</v>
      </c>
      <c r="D3236" t="s">
        <v>147</v>
      </c>
      <c r="E3236" t="s">
        <v>38</v>
      </c>
      <c r="F3236" t="s">
        <v>56</v>
      </c>
      <c r="G3236" t="s">
        <v>14</v>
      </c>
      <c r="H3236" t="s">
        <v>15</v>
      </c>
      <c r="I3236" s="9">
        <v>7710</v>
      </c>
      <c r="J3236" s="9">
        <v>9.33</v>
      </c>
      <c r="K3236" s="9">
        <v>6.92</v>
      </c>
      <c r="L3236" s="9">
        <f>tbl_salesdata[[#This Row],[Units Sold]]*tbl_salesdata[[#This Row],[Unit Cost]]</f>
        <v>53353.2</v>
      </c>
      <c r="M3236" s="9">
        <f>tbl_salesdata[[#This Row],[Units Sold]]*tbl_salesdata[[#This Row],[Unit Price]]</f>
        <v>71934.3</v>
      </c>
      <c r="N3236" s="9">
        <f>tbl_salesdata[[#This Row],[Total Sales]]-tbl_salesdata[[#This Row],[Total Cost]]</f>
        <v>18581.100000000006</v>
      </c>
      <c r="O3236">
        <f>tbl_salesdata[[#This Row],[Ship Date]]-tbl_salesdata[[#This Row],[Order Date]]</f>
        <v>12</v>
      </c>
      <c r="P3236">
        <f>WEEKDAY(tbl_salesdata[[#This Row],[Order Date]],2)</f>
        <v>4</v>
      </c>
      <c r="Q3236" t="str">
        <f>TEXT(tbl_salesdata[[#This Row],[Order Date]],"dddd")</f>
        <v>Thursday</v>
      </c>
      <c r="R3236" t="str">
        <f>IF(tbl_salesdata[[#This Row],[Weekdaynum]]&gt;5,"Yes","No")</f>
        <v>No</v>
      </c>
    </row>
    <row r="3237" spans="1:18" hidden="1" x14ac:dyDescent="0.35">
      <c r="A3237">
        <v>948918616</v>
      </c>
      <c r="B3237" s="3">
        <v>43996</v>
      </c>
      <c r="C3237" s="3">
        <v>43998</v>
      </c>
      <c r="D3237" t="s">
        <v>155</v>
      </c>
      <c r="E3237" t="s">
        <v>12</v>
      </c>
      <c r="F3237" t="s">
        <v>42</v>
      </c>
      <c r="G3237" t="s">
        <v>18</v>
      </c>
      <c r="H3237" t="s">
        <v>15</v>
      </c>
      <c r="I3237" s="9">
        <v>4960</v>
      </c>
      <c r="J3237" s="9">
        <v>437.2</v>
      </c>
      <c r="K3237" s="9">
        <v>263.33</v>
      </c>
      <c r="L3237" s="9">
        <f>tbl_salesdata[[#This Row],[Units Sold]]*tbl_salesdata[[#This Row],[Unit Cost]]</f>
        <v>1306116.7999999998</v>
      </c>
      <c r="M3237" s="9">
        <f>tbl_salesdata[[#This Row],[Units Sold]]*tbl_salesdata[[#This Row],[Unit Price]]</f>
        <v>2168512</v>
      </c>
      <c r="N3237" s="9">
        <f>tbl_salesdata[[#This Row],[Total Sales]]-tbl_salesdata[[#This Row],[Total Cost]]</f>
        <v>862395.20000000019</v>
      </c>
      <c r="O3237">
        <f>tbl_salesdata[[#This Row],[Ship Date]]-tbl_salesdata[[#This Row],[Order Date]]</f>
        <v>2</v>
      </c>
      <c r="P3237">
        <f>WEEKDAY(tbl_salesdata[[#This Row],[Order Date]],2)</f>
        <v>7</v>
      </c>
      <c r="Q3237" t="str">
        <f>TEXT(tbl_salesdata[[#This Row],[Order Date]],"dddd")</f>
        <v>Sunday</v>
      </c>
      <c r="R3237" t="str">
        <f>IF(tbl_salesdata[[#This Row],[Weekdaynum]]&gt;5,"Yes","No")</f>
        <v>Yes</v>
      </c>
    </row>
    <row r="3238" spans="1:18" hidden="1" x14ac:dyDescent="0.35">
      <c r="A3238">
        <v>291160714</v>
      </c>
      <c r="B3238" s="3">
        <v>43931</v>
      </c>
      <c r="C3238" s="3">
        <v>43947</v>
      </c>
      <c r="D3238" t="s">
        <v>188</v>
      </c>
      <c r="E3238" t="s">
        <v>21</v>
      </c>
      <c r="F3238" t="s">
        <v>42</v>
      </c>
      <c r="G3238" t="s">
        <v>14</v>
      </c>
      <c r="H3238" t="s">
        <v>34</v>
      </c>
      <c r="I3238" s="9">
        <v>9780</v>
      </c>
      <c r="J3238" s="9">
        <v>437.2</v>
      </c>
      <c r="K3238" s="9">
        <v>263.33</v>
      </c>
      <c r="L3238" s="9">
        <f>tbl_salesdata[[#This Row],[Units Sold]]*tbl_salesdata[[#This Row],[Unit Cost]]</f>
        <v>2575367.4</v>
      </c>
      <c r="M3238" s="9">
        <f>tbl_salesdata[[#This Row],[Units Sold]]*tbl_salesdata[[#This Row],[Unit Price]]</f>
        <v>4275816</v>
      </c>
      <c r="N3238" s="9">
        <f>tbl_salesdata[[#This Row],[Total Sales]]-tbl_salesdata[[#This Row],[Total Cost]]</f>
        <v>1700448.6</v>
      </c>
      <c r="O3238">
        <f>tbl_salesdata[[#This Row],[Ship Date]]-tbl_salesdata[[#This Row],[Order Date]]</f>
        <v>16</v>
      </c>
      <c r="P3238">
        <f>WEEKDAY(tbl_salesdata[[#This Row],[Order Date]],2)</f>
        <v>5</v>
      </c>
      <c r="Q3238" t="str">
        <f>TEXT(tbl_salesdata[[#This Row],[Order Date]],"dddd")</f>
        <v>Friday</v>
      </c>
      <c r="R3238" t="str">
        <f>IF(tbl_salesdata[[#This Row],[Weekdaynum]]&gt;5,"Yes","No")</f>
        <v>No</v>
      </c>
    </row>
    <row r="3239" spans="1:18" hidden="1" x14ac:dyDescent="0.35">
      <c r="A3239">
        <v>877892863</v>
      </c>
      <c r="B3239" s="3">
        <v>44488</v>
      </c>
      <c r="C3239" s="3">
        <v>44494</v>
      </c>
      <c r="D3239" t="s">
        <v>63</v>
      </c>
      <c r="E3239" t="s">
        <v>32</v>
      </c>
      <c r="F3239" t="s">
        <v>56</v>
      </c>
      <c r="G3239" t="s">
        <v>14</v>
      </c>
      <c r="H3239" t="s">
        <v>19</v>
      </c>
      <c r="I3239" s="9">
        <v>6862</v>
      </c>
      <c r="J3239" s="9">
        <v>9.33</v>
      </c>
      <c r="K3239" s="9">
        <v>6.92</v>
      </c>
      <c r="L3239" s="9">
        <f>tbl_salesdata[[#This Row],[Units Sold]]*tbl_salesdata[[#This Row],[Unit Cost]]</f>
        <v>47485.04</v>
      </c>
      <c r="M3239" s="9">
        <f>tbl_salesdata[[#This Row],[Units Sold]]*tbl_salesdata[[#This Row],[Unit Price]]</f>
        <v>64022.46</v>
      </c>
      <c r="N3239" s="9">
        <f>tbl_salesdata[[#This Row],[Total Sales]]-tbl_salesdata[[#This Row],[Total Cost]]</f>
        <v>16537.419999999998</v>
      </c>
      <c r="O3239">
        <f>tbl_salesdata[[#This Row],[Ship Date]]-tbl_salesdata[[#This Row],[Order Date]]</f>
        <v>6</v>
      </c>
      <c r="P3239">
        <f>WEEKDAY(tbl_salesdata[[#This Row],[Order Date]],2)</f>
        <v>2</v>
      </c>
      <c r="Q3239" t="str">
        <f>TEXT(tbl_salesdata[[#This Row],[Order Date]],"dddd")</f>
        <v>Tuesday</v>
      </c>
      <c r="R3239" t="str">
        <f>IF(tbl_salesdata[[#This Row],[Weekdaynum]]&gt;5,"Yes","No")</f>
        <v>No</v>
      </c>
    </row>
    <row r="3240" spans="1:18" hidden="1" x14ac:dyDescent="0.35">
      <c r="A3240">
        <v>976351392</v>
      </c>
      <c r="B3240" s="3">
        <v>43328</v>
      </c>
      <c r="C3240" s="3">
        <v>43342</v>
      </c>
      <c r="D3240" t="s">
        <v>136</v>
      </c>
      <c r="E3240" t="s">
        <v>38</v>
      </c>
      <c r="F3240" t="s">
        <v>68</v>
      </c>
      <c r="G3240" t="s">
        <v>14</v>
      </c>
      <c r="H3240" t="s">
        <v>15</v>
      </c>
      <c r="I3240" s="9">
        <v>2928</v>
      </c>
      <c r="J3240" s="9">
        <v>154.06</v>
      </c>
      <c r="K3240" s="9">
        <v>90.93</v>
      </c>
      <c r="L3240" s="9">
        <f>tbl_salesdata[[#This Row],[Units Sold]]*tbl_salesdata[[#This Row],[Unit Cost]]</f>
        <v>266243.04000000004</v>
      </c>
      <c r="M3240" s="9">
        <f>tbl_salesdata[[#This Row],[Units Sold]]*tbl_salesdata[[#This Row],[Unit Price]]</f>
        <v>451087.68</v>
      </c>
      <c r="N3240" s="9">
        <f>tbl_salesdata[[#This Row],[Total Sales]]-tbl_salesdata[[#This Row],[Total Cost]]</f>
        <v>184844.63999999996</v>
      </c>
      <c r="O3240">
        <f>tbl_salesdata[[#This Row],[Ship Date]]-tbl_salesdata[[#This Row],[Order Date]]</f>
        <v>14</v>
      </c>
      <c r="P3240">
        <f>WEEKDAY(tbl_salesdata[[#This Row],[Order Date]],2)</f>
        <v>4</v>
      </c>
      <c r="Q3240" t="str">
        <f>TEXT(tbl_salesdata[[#This Row],[Order Date]],"dddd")</f>
        <v>Thursday</v>
      </c>
      <c r="R3240" t="str">
        <f>IF(tbl_salesdata[[#This Row],[Weekdaynum]]&gt;5,"Yes","No")</f>
        <v>No</v>
      </c>
    </row>
    <row r="3241" spans="1:18" hidden="1" x14ac:dyDescent="0.35">
      <c r="A3241">
        <v>724085128</v>
      </c>
      <c r="B3241" s="3">
        <v>43121</v>
      </c>
      <c r="C3241" s="3">
        <v>43129</v>
      </c>
      <c r="D3241" t="s">
        <v>215</v>
      </c>
      <c r="E3241" t="s">
        <v>21</v>
      </c>
      <c r="F3241" t="s">
        <v>56</v>
      </c>
      <c r="G3241" t="s">
        <v>18</v>
      </c>
      <c r="H3241" t="s">
        <v>15</v>
      </c>
      <c r="I3241" s="9">
        <v>1735</v>
      </c>
      <c r="J3241" s="9">
        <v>9.33</v>
      </c>
      <c r="K3241" s="9">
        <v>6.92</v>
      </c>
      <c r="L3241" s="9">
        <f>tbl_salesdata[[#This Row],[Units Sold]]*tbl_salesdata[[#This Row],[Unit Cost]]</f>
        <v>12006.2</v>
      </c>
      <c r="M3241" s="9">
        <f>tbl_salesdata[[#This Row],[Units Sold]]*tbl_salesdata[[#This Row],[Unit Price]]</f>
        <v>16187.55</v>
      </c>
      <c r="N3241" s="9">
        <f>tbl_salesdata[[#This Row],[Total Sales]]-tbl_salesdata[[#This Row],[Total Cost]]</f>
        <v>4181.3499999999985</v>
      </c>
      <c r="O3241">
        <f>tbl_salesdata[[#This Row],[Ship Date]]-tbl_salesdata[[#This Row],[Order Date]]</f>
        <v>8</v>
      </c>
      <c r="P3241">
        <f>WEEKDAY(tbl_salesdata[[#This Row],[Order Date]],2)</f>
        <v>7</v>
      </c>
      <c r="Q3241" t="str">
        <f>TEXT(tbl_salesdata[[#This Row],[Order Date]],"dddd")</f>
        <v>Sunday</v>
      </c>
      <c r="R3241" t="str">
        <f>IF(tbl_salesdata[[#This Row],[Weekdaynum]]&gt;5,"Yes","No")</f>
        <v>Yes</v>
      </c>
    </row>
    <row r="3242" spans="1:18" hidden="1" x14ac:dyDescent="0.35">
      <c r="A3242">
        <v>778955399</v>
      </c>
      <c r="B3242" s="3">
        <v>43843</v>
      </c>
      <c r="C3242" s="3">
        <v>43851</v>
      </c>
      <c r="D3242" t="s">
        <v>136</v>
      </c>
      <c r="E3242" t="s">
        <v>38</v>
      </c>
      <c r="F3242" t="s">
        <v>33</v>
      </c>
      <c r="G3242" t="s">
        <v>18</v>
      </c>
      <c r="H3242" t="s">
        <v>34</v>
      </c>
      <c r="I3242" s="9">
        <v>9068</v>
      </c>
      <c r="J3242" s="9">
        <v>109.28</v>
      </c>
      <c r="K3242" s="9">
        <v>35.840000000000003</v>
      </c>
      <c r="L3242" s="9">
        <f>tbl_salesdata[[#This Row],[Units Sold]]*tbl_salesdata[[#This Row],[Unit Cost]]</f>
        <v>324997.12000000005</v>
      </c>
      <c r="M3242" s="9">
        <f>tbl_salesdata[[#This Row],[Units Sold]]*tbl_salesdata[[#This Row],[Unit Price]]</f>
        <v>990951.04</v>
      </c>
      <c r="N3242" s="9">
        <f>tbl_salesdata[[#This Row],[Total Sales]]-tbl_salesdata[[#This Row],[Total Cost]]</f>
        <v>665953.91999999993</v>
      </c>
      <c r="O3242">
        <f>tbl_salesdata[[#This Row],[Ship Date]]-tbl_salesdata[[#This Row],[Order Date]]</f>
        <v>8</v>
      </c>
      <c r="P3242">
        <f>WEEKDAY(tbl_salesdata[[#This Row],[Order Date]],2)</f>
        <v>1</v>
      </c>
      <c r="Q3242" t="str">
        <f>TEXT(tbl_salesdata[[#This Row],[Order Date]],"dddd")</f>
        <v>Monday</v>
      </c>
      <c r="R3242" t="str">
        <f>IF(tbl_salesdata[[#This Row],[Weekdaynum]]&gt;5,"Yes","No")</f>
        <v>No</v>
      </c>
    </row>
    <row r="3243" spans="1:18" x14ac:dyDescent="0.35">
      <c r="A3243">
        <v>808192336</v>
      </c>
      <c r="B3243" s="3">
        <v>44513</v>
      </c>
      <c r="C3243" s="3">
        <v>44514</v>
      </c>
      <c r="D3243" t="s">
        <v>118</v>
      </c>
      <c r="E3243" t="s">
        <v>24</v>
      </c>
      <c r="F3243" t="s">
        <v>42</v>
      </c>
      <c r="G3243" t="s">
        <v>14</v>
      </c>
      <c r="H3243" t="s">
        <v>26</v>
      </c>
      <c r="I3243" s="9">
        <v>927</v>
      </c>
      <c r="J3243" s="9">
        <v>437.2</v>
      </c>
      <c r="K3243" s="9">
        <v>263.33</v>
      </c>
      <c r="L3243" s="9">
        <f>tbl_salesdata[[#This Row],[Units Sold]]*tbl_salesdata[[#This Row],[Unit Cost]]</f>
        <v>244106.90999999997</v>
      </c>
      <c r="M3243" s="9">
        <f>tbl_salesdata[[#This Row],[Units Sold]]*tbl_salesdata[[#This Row],[Unit Price]]</f>
        <v>405284.39999999997</v>
      </c>
      <c r="N3243" s="9">
        <f>tbl_salesdata[[#This Row],[Total Sales]]-tbl_salesdata[[#This Row],[Total Cost]]</f>
        <v>161177.49</v>
      </c>
      <c r="O3243">
        <f>tbl_salesdata[[#This Row],[Ship Date]]-tbl_salesdata[[#This Row],[Order Date]]</f>
        <v>1</v>
      </c>
      <c r="P3243">
        <f>WEEKDAY(tbl_salesdata[[#This Row],[Order Date]],2)</f>
        <v>6</v>
      </c>
      <c r="Q3243" t="str">
        <f>TEXT(tbl_salesdata[[#This Row],[Order Date]],"dddd")</f>
        <v>Saturday</v>
      </c>
      <c r="R3243" t="str">
        <f>IF(tbl_salesdata[[#This Row],[Weekdaynum]]&gt;5,"Yes","No")</f>
        <v>Yes</v>
      </c>
    </row>
    <row r="3244" spans="1:18" hidden="1" x14ac:dyDescent="0.35">
      <c r="A3244">
        <v>743113362</v>
      </c>
      <c r="B3244" s="3">
        <v>42634</v>
      </c>
      <c r="C3244" s="3">
        <v>42642</v>
      </c>
      <c r="D3244" t="s">
        <v>106</v>
      </c>
      <c r="E3244" t="s">
        <v>38</v>
      </c>
      <c r="F3244" t="s">
        <v>13</v>
      </c>
      <c r="G3244" t="s">
        <v>14</v>
      </c>
      <c r="H3244" t="s">
        <v>34</v>
      </c>
      <c r="I3244" s="9">
        <v>2612</v>
      </c>
      <c r="J3244" s="9">
        <v>255.28</v>
      </c>
      <c r="K3244" s="9">
        <v>159.41999999999999</v>
      </c>
      <c r="L3244" s="9">
        <f>tbl_salesdata[[#This Row],[Units Sold]]*tbl_salesdata[[#This Row],[Unit Cost]]</f>
        <v>416405.04</v>
      </c>
      <c r="M3244" s="9">
        <f>tbl_salesdata[[#This Row],[Units Sold]]*tbl_salesdata[[#This Row],[Unit Price]]</f>
        <v>666791.36</v>
      </c>
      <c r="N3244" s="9">
        <f>tbl_salesdata[[#This Row],[Total Sales]]-tbl_salesdata[[#This Row],[Total Cost]]</f>
        <v>250386.32</v>
      </c>
      <c r="O3244">
        <f>tbl_salesdata[[#This Row],[Ship Date]]-tbl_salesdata[[#This Row],[Order Date]]</f>
        <v>8</v>
      </c>
      <c r="P3244">
        <f>WEEKDAY(tbl_salesdata[[#This Row],[Order Date]],2)</f>
        <v>3</v>
      </c>
      <c r="Q3244" t="str">
        <f>TEXT(tbl_salesdata[[#This Row],[Order Date]],"dddd")</f>
        <v>Wednesday</v>
      </c>
      <c r="R3244" t="str">
        <f>IF(tbl_salesdata[[#This Row],[Weekdaynum]]&gt;5,"Yes","No")</f>
        <v>No</v>
      </c>
    </row>
    <row r="3245" spans="1:18" hidden="1" x14ac:dyDescent="0.35">
      <c r="A3245">
        <v>519686210</v>
      </c>
      <c r="B3245" s="3">
        <v>43723</v>
      </c>
      <c r="C3245" s="3">
        <v>43726</v>
      </c>
      <c r="D3245" t="s">
        <v>206</v>
      </c>
      <c r="E3245" t="s">
        <v>24</v>
      </c>
      <c r="F3245" t="s">
        <v>17</v>
      </c>
      <c r="G3245" t="s">
        <v>18</v>
      </c>
      <c r="H3245" t="s">
        <v>26</v>
      </c>
      <c r="I3245" s="9">
        <v>5553</v>
      </c>
      <c r="J3245" s="9">
        <v>152.58000000000001</v>
      </c>
      <c r="K3245" s="9">
        <v>97.44</v>
      </c>
      <c r="L3245" s="9">
        <f>tbl_salesdata[[#This Row],[Units Sold]]*tbl_salesdata[[#This Row],[Unit Cost]]</f>
        <v>541084.31999999995</v>
      </c>
      <c r="M3245" s="9">
        <f>tbl_salesdata[[#This Row],[Units Sold]]*tbl_salesdata[[#This Row],[Unit Price]]</f>
        <v>847276.74000000011</v>
      </c>
      <c r="N3245" s="9">
        <f>tbl_salesdata[[#This Row],[Total Sales]]-tbl_salesdata[[#This Row],[Total Cost]]</f>
        <v>306192.42000000016</v>
      </c>
      <c r="O3245">
        <f>tbl_salesdata[[#This Row],[Ship Date]]-tbl_salesdata[[#This Row],[Order Date]]</f>
        <v>3</v>
      </c>
      <c r="P3245">
        <f>WEEKDAY(tbl_salesdata[[#This Row],[Order Date]],2)</f>
        <v>7</v>
      </c>
      <c r="Q3245" t="str">
        <f>TEXT(tbl_salesdata[[#This Row],[Order Date]],"dddd")</f>
        <v>Sunday</v>
      </c>
      <c r="R3245" t="str">
        <f>IF(tbl_salesdata[[#This Row],[Weekdaynum]]&gt;5,"Yes","No")</f>
        <v>Yes</v>
      </c>
    </row>
    <row r="3246" spans="1:18" x14ac:dyDescent="0.35">
      <c r="A3246">
        <v>960127675</v>
      </c>
      <c r="B3246" s="3">
        <v>43246</v>
      </c>
      <c r="C3246" s="3">
        <v>43260</v>
      </c>
      <c r="D3246" t="s">
        <v>27</v>
      </c>
      <c r="E3246" t="s">
        <v>24</v>
      </c>
      <c r="F3246" t="s">
        <v>25</v>
      </c>
      <c r="G3246" t="s">
        <v>18</v>
      </c>
      <c r="H3246" t="s">
        <v>34</v>
      </c>
      <c r="I3246" s="9">
        <v>1970</v>
      </c>
      <c r="J3246" s="9">
        <v>205.7</v>
      </c>
      <c r="K3246" s="9">
        <v>117.11</v>
      </c>
      <c r="L3246" s="9">
        <f>tbl_salesdata[[#This Row],[Units Sold]]*tbl_salesdata[[#This Row],[Unit Cost]]</f>
        <v>230706.7</v>
      </c>
      <c r="M3246" s="9">
        <f>tbl_salesdata[[#This Row],[Units Sold]]*tbl_salesdata[[#This Row],[Unit Price]]</f>
        <v>405229</v>
      </c>
      <c r="N3246" s="9">
        <f>tbl_salesdata[[#This Row],[Total Sales]]-tbl_salesdata[[#This Row],[Total Cost]]</f>
        <v>174522.3</v>
      </c>
      <c r="O3246">
        <f>tbl_salesdata[[#This Row],[Ship Date]]-tbl_salesdata[[#This Row],[Order Date]]</f>
        <v>14</v>
      </c>
      <c r="P3246">
        <f>WEEKDAY(tbl_salesdata[[#This Row],[Order Date]],2)</f>
        <v>6</v>
      </c>
      <c r="Q3246" t="str">
        <f>TEXT(tbl_salesdata[[#This Row],[Order Date]],"dddd")</f>
        <v>Saturday</v>
      </c>
      <c r="R3246" t="str">
        <f>IF(tbl_salesdata[[#This Row],[Weekdaynum]]&gt;5,"Yes","No")</f>
        <v>Yes</v>
      </c>
    </row>
    <row r="3247" spans="1:18" hidden="1" x14ac:dyDescent="0.35">
      <c r="A3247">
        <v>307376277</v>
      </c>
      <c r="B3247" s="3">
        <v>42590</v>
      </c>
      <c r="C3247" s="3">
        <v>42598</v>
      </c>
      <c r="D3247" t="s">
        <v>90</v>
      </c>
      <c r="E3247" t="s">
        <v>38</v>
      </c>
      <c r="F3247" t="s">
        <v>56</v>
      </c>
      <c r="G3247" t="s">
        <v>18</v>
      </c>
      <c r="H3247" t="s">
        <v>19</v>
      </c>
      <c r="I3247" s="9">
        <v>8326</v>
      </c>
      <c r="J3247" s="9">
        <v>9.33</v>
      </c>
      <c r="K3247" s="9">
        <v>6.92</v>
      </c>
      <c r="L3247" s="9">
        <f>tbl_salesdata[[#This Row],[Units Sold]]*tbl_salesdata[[#This Row],[Unit Cost]]</f>
        <v>57615.92</v>
      </c>
      <c r="M3247" s="9">
        <f>tbl_salesdata[[#This Row],[Units Sold]]*tbl_salesdata[[#This Row],[Unit Price]]</f>
        <v>77681.58</v>
      </c>
      <c r="N3247" s="9">
        <f>tbl_salesdata[[#This Row],[Total Sales]]-tbl_salesdata[[#This Row],[Total Cost]]</f>
        <v>20065.660000000003</v>
      </c>
      <c r="O3247">
        <f>tbl_salesdata[[#This Row],[Ship Date]]-tbl_salesdata[[#This Row],[Order Date]]</f>
        <v>8</v>
      </c>
      <c r="P3247">
        <f>WEEKDAY(tbl_salesdata[[#This Row],[Order Date]],2)</f>
        <v>1</v>
      </c>
      <c r="Q3247" t="str">
        <f>TEXT(tbl_salesdata[[#This Row],[Order Date]],"dddd")</f>
        <v>Monday</v>
      </c>
      <c r="R3247" t="str">
        <f>IF(tbl_salesdata[[#This Row],[Weekdaynum]]&gt;5,"Yes","No")</f>
        <v>No</v>
      </c>
    </row>
    <row r="3248" spans="1:18" x14ac:dyDescent="0.35">
      <c r="A3248">
        <v>358624064</v>
      </c>
      <c r="B3248" s="3">
        <v>42231</v>
      </c>
      <c r="C3248" s="3">
        <v>42245</v>
      </c>
      <c r="D3248" t="s">
        <v>95</v>
      </c>
      <c r="E3248" t="s">
        <v>21</v>
      </c>
      <c r="F3248" t="s">
        <v>33</v>
      </c>
      <c r="G3248" t="s">
        <v>18</v>
      </c>
      <c r="H3248" t="s">
        <v>34</v>
      </c>
      <c r="I3248" s="9">
        <v>3685</v>
      </c>
      <c r="J3248" s="9">
        <v>109.28</v>
      </c>
      <c r="K3248" s="9">
        <v>35.840000000000003</v>
      </c>
      <c r="L3248" s="9">
        <f>tbl_salesdata[[#This Row],[Units Sold]]*tbl_salesdata[[#This Row],[Unit Cost]]</f>
        <v>132070.40000000002</v>
      </c>
      <c r="M3248" s="9">
        <f>tbl_salesdata[[#This Row],[Units Sold]]*tbl_salesdata[[#This Row],[Unit Price]]</f>
        <v>402696.8</v>
      </c>
      <c r="N3248" s="9">
        <f>tbl_salesdata[[#This Row],[Total Sales]]-tbl_salesdata[[#This Row],[Total Cost]]</f>
        <v>270626.39999999997</v>
      </c>
      <c r="O3248">
        <f>tbl_salesdata[[#This Row],[Ship Date]]-tbl_salesdata[[#This Row],[Order Date]]</f>
        <v>14</v>
      </c>
      <c r="P3248">
        <f>WEEKDAY(tbl_salesdata[[#This Row],[Order Date]],2)</f>
        <v>6</v>
      </c>
      <c r="Q3248" t="str">
        <f>TEXT(tbl_salesdata[[#This Row],[Order Date]],"dddd")</f>
        <v>Saturday</v>
      </c>
      <c r="R3248" t="str">
        <f>IF(tbl_salesdata[[#This Row],[Weekdaynum]]&gt;5,"Yes","No")</f>
        <v>Yes</v>
      </c>
    </row>
    <row r="3249" spans="1:18" hidden="1" x14ac:dyDescent="0.35">
      <c r="A3249">
        <v>588846862</v>
      </c>
      <c r="B3249" s="3">
        <v>44816</v>
      </c>
      <c r="C3249" s="3">
        <v>44837</v>
      </c>
      <c r="D3249" t="s">
        <v>179</v>
      </c>
      <c r="E3249" t="s">
        <v>32</v>
      </c>
      <c r="F3249" t="s">
        <v>42</v>
      </c>
      <c r="G3249" t="s">
        <v>18</v>
      </c>
      <c r="H3249" t="s">
        <v>19</v>
      </c>
      <c r="I3249" s="9">
        <v>1727</v>
      </c>
      <c r="J3249" s="9">
        <v>437.2</v>
      </c>
      <c r="K3249" s="9">
        <v>263.33</v>
      </c>
      <c r="L3249" s="9">
        <f>tbl_salesdata[[#This Row],[Units Sold]]*tbl_salesdata[[#This Row],[Unit Cost]]</f>
        <v>454770.91</v>
      </c>
      <c r="M3249" s="9">
        <f>tbl_salesdata[[#This Row],[Units Sold]]*tbl_salesdata[[#This Row],[Unit Price]]</f>
        <v>755044.4</v>
      </c>
      <c r="N3249" s="9">
        <f>tbl_salesdata[[#This Row],[Total Sales]]-tbl_salesdata[[#This Row],[Total Cost]]</f>
        <v>300273.49000000005</v>
      </c>
      <c r="O3249">
        <f>tbl_salesdata[[#This Row],[Ship Date]]-tbl_salesdata[[#This Row],[Order Date]]</f>
        <v>21</v>
      </c>
      <c r="P3249">
        <f>WEEKDAY(tbl_salesdata[[#This Row],[Order Date]],2)</f>
        <v>1</v>
      </c>
      <c r="Q3249" t="str">
        <f>TEXT(tbl_salesdata[[#This Row],[Order Date]],"dddd")</f>
        <v>Monday</v>
      </c>
      <c r="R3249" t="str">
        <f>IF(tbl_salesdata[[#This Row],[Weekdaynum]]&gt;5,"Yes","No")</f>
        <v>No</v>
      </c>
    </row>
    <row r="3250" spans="1:18" hidden="1" x14ac:dyDescent="0.35">
      <c r="A3250">
        <v>121317231</v>
      </c>
      <c r="B3250" s="3">
        <v>44189</v>
      </c>
      <c r="C3250" s="3">
        <v>44210</v>
      </c>
      <c r="D3250" t="s">
        <v>198</v>
      </c>
      <c r="E3250" t="s">
        <v>38</v>
      </c>
      <c r="F3250" t="s">
        <v>30</v>
      </c>
      <c r="G3250" t="s">
        <v>18</v>
      </c>
      <c r="H3250" t="s">
        <v>19</v>
      </c>
      <c r="I3250" s="9">
        <v>9319</v>
      </c>
      <c r="J3250" s="9">
        <v>81.73</v>
      </c>
      <c r="K3250" s="9">
        <v>56.67</v>
      </c>
      <c r="L3250" s="9">
        <f>tbl_salesdata[[#This Row],[Units Sold]]*tbl_salesdata[[#This Row],[Unit Cost]]</f>
        <v>528107.73</v>
      </c>
      <c r="M3250" s="9">
        <f>tbl_salesdata[[#This Row],[Units Sold]]*tbl_salesdata[[#This Row],[Unit Price]]</f>
        <v>761641.87</v>
      </c>
      <c r="N3250" s="9">
        <f>tbl_salesdata[[#This Row],[Total Sales]]-tbl_salesdata[[#This Row],[Total Cost]]</f>
        <v>233534.14</v>
      </c>
      <c r="O3250">
        <f>tbl_salesdata[[#This Row],[Ship Date]]-tbl_salesdata[[#This Row],[Order Date]]</f>
        <v>21</v>
      </c>
      <c r="P3250">
        <f>WEEKDAY(tbl_salesdata[[#This Row],[Order Date]],2)</f>
        <v>4</v>
      </c>
      <c r="Q3250" t="str">
        <f>TEXT(tbl_salesdata[[#This Row],[Order Date]],"dddd")</f>
        <v>Thursday</v>
      </c>
      <c r="R3250" t="str">
        <f>IF(tbl_salesdata[[#This Row],[Weekdaynum]]&gt;5,"Yes","No")</f>
        <v>No</v>
      </c>
    </row>
    <row r="3251" spans="1:18" hidden="1" x14ac:dyDescent="0.35">
      <c r="A3251">
        <v>945738589</v>
      </c>
      <c r="B3251" s="3">
        <v>43406</v>
      </c>
      <c r="C3251" s="3">
        <v>43410</v>
      </c>
      <c r="D3251" t="s">
        <v>52</v>
      </c>
      <c r="E3251" t="s">
        <v>12</v>
      </c>
      <c r="F3251" t="s">
        <v>17</v>
      </c>
      <c r="G3251" t="s">
        <v>14</v>
      </c>
      <c r="H3251" t="s">
        <v>19</v>
      </c>
      <c r="I3251" s="9">
        <v>3920</v>
      </c>
      <c r="J3251" s="9">
        <v>152.58000000000001</v>
      </c>
      <c r="K3251" s="9">
        <v>97.44</v>
      </c>
      <c r="L3251" s="9">
        <f>tbl_salesdata[[#This Row],[Units Sold]]*tbl_salesdata[[#This Row],[Unit Cost]]</f>
        <v>381964.79999999999</v>
      </c>
      <c r="M3251" s="9">
        <f>tbl_salesdata[[#This Row],[Units Sold]]*tbl_salesdata[[#This Row],[Unit Price]]</f>
        <v>598113.60000000009</v>
      </c>
      <c r="N3251" s="9">
        <f>tbl_salesdata[[#This Row],[Total Sales]]-tbl_salesdata[[#This Row],[Total Cost]]</f>
        <v>216148.8000000001</v>
      </c>
      <c r="O3251">
        <f>tbl_salesdata[[#This Row],[Ship Date]]-tbl_salesdata[[#This Row],[Order Date]]</f>
        <v>4</v>
      </c>
      <c r="P3251">
        <f>WEEKDAY(tbl_salesdata[[#This Row],[Order Date]],2)</f>
        <v>5</v>
      </c>
      <c r="Q3251" t="str">
        <f>TEXT(tbl_salesdata[[#This Row],[Order Date]],"dddd")</f>
        <v>Friday</v>
      </c>
      <c r="R3251" t="str">
        <f>IF(tbl_salesdata[[#This Row],[Weekdaynum]]&gt;5,"Yes","No")</f>
        <v>No</v>
      </c>
    </row>
    <row r="3252" spans="1:18" hidden="1" x14ac:dyDescent="0.35">
      <c r="A3252">
        <v>373097264</v>
      </c>
      <c r="B3252" s="3">
        <v>42915</v>
      </c>
      <c r="C3252" s="3">
        <v>42936</v>
      </c>
      <c r="D3252" t="s">
        <v>46</v>
      </c>
      <c r="E3252" t="s">
        <v>29</v>
      </c>
      <c r="F3252" t="s">
        <v>33</v>
      </c>
      <c r="G3252" t="s">
        <v>18</v>
      </c>
      <c r="H3252" t="s">
        <v>34</v>
      </c>
      <c r="I3252" s="9">
        <v>6626</v>
      </c>
      <c r="J3252" s="9">
        <v>109.28</v>
      </c>
      <c r="K3252" s="9">
        <v>35.840000000000003</v>
      </c>
      <c r="L3252" s="9">
        <f>tbl_salesdata[[#This Row],[Units Sold]]*tbl_salesdata[[#This Row],[Unit Cost]]</f>
        <v>237475.84000000003</v>
      </c>
      <c r="M3252" s="9">
        <f>tbl_salesdata[[#This Row],[Units Sold]]*tbl_salesdata[[#This Row],[Unit Price]]</f>
        <v>724089.28</v>
      </c>
      <c r="N3252" s="9">
        <f>tbl_salesdata[[#This Row],[Total Sales]]-tbl_salesdata[[#This Row],[Total Cost]]</f>
        <v>486613.44</v>
      </c>
      <c r="O3252">
        <f>tbl_salesdata[[#This Row],[Ship Date]]-tbl_salesdata[[#This Row],[Order Date]]</f>
        <v>21</v>
      </c>
      <c r="P3252">
        <f>WEEKDAY(tbl_salesdata[[#This Row],[Order Date]],2)</f>
        <v>4</v>
      </c>
      <c r="Q3252" t="str">
        <f>TEXT(tbl_salesdata[[#This Row],[Order Date]],"dddd")</f>
        <v>Thursday</v>
      </c>
      <c r="R3252" t="str">
        <f>IF(tbl_salesdata[[#This Row],[Weekdaynum]]&gt;5,"Yes","No")</f>
        <v>No</v>
      </c>
    </row>
    <row r="3253" spans="1:18" hidden="1" x14ac:dyDescent="0.35">
      <c r="A3253">
        <v>284692084</v>
      </c>
      <c r="B3253" s="3">
        <v>44522</v>
      </c>
      <c r="C3253" s="3">
        <v>44536</v>
      </c>
      <c r="D3253" t="s">
        <v>44</v>
      </c>
      <c r="E3253" t="s">
        <v>12</v>
      </c>
      <c r="F3253" t="s">
        <v>68</v>
      </c>
      <c r="G3253" t="s">
        <v>18</v>
      </c>
      <c r="H3253" t="s">
        <v>15</v>
      </c>
      <c r="I3253" s="9">
        <v>5569</v>
      </c>
      <c r="J3253" s="9">
        <v>154.06</v>
      </c>
      <c r="K3253" s="9">
        <v>90.93</v>
      </c>
      <c r="L3253" s="9">
        <f>tbl_salesdata[[#This Row],[Units Sold]]*tbl_salesdata[[#This Row],[Unit Cost]]</f>
        <v>506389.17000000004</v>
      </c>
      <c r="M3253" s="9">
        <f>tbl_salesdata[[#This Row],[Units Sold]]*tbl_salesdata[[#This Row],[Unit Price]]</f>
        <v>857960.14</v>
      </c>
      <c r="N3253" s="9">
        <f>tbl_salesdata[[#This Row],[Total Sales]]-tbl_salesdata[[#This Row],[Total Cost]]</f>
        <v>351570.97</v>
      </c>
      <c r="O3253">
        <f>tbl_salesdata[[#This Row],[Ship Date]]-tbl_salesdata[[#This Row],[Order Date]]</f>
        <v>14</v>
      </c>
      <c r="P3253">
        <f>WEEKDAY(tbl_salesdata[[#This Row],[Order Date]],2)</f>
        <v>1</v>
      </c>
      <c r="Q3253" t="str">
        <f>TEXT(tbl_salesdata[[#This Row],[Order Date]],"dddd")</f>
        <v>Monday</v>
      </c>
      <c r="R3253" t="str">
        <f>IF(tbl_salesdata[[#This Row],[Weekdaynum]]&gt;5,"Yes","No")</f>
        <v>No</v>
      </c>
    </row>
    <row r="3254" spans="1:18" hidden="1" x14ac:dyDescent="0.35">
      <c r="A3254">
        <v>382134377</v>
      </c>
      <c r="B3254" s="3">
        <v>44104</v>
      </c>
      <c r="C3254" s="3">
        <v>44124</v>
      </c>
      <c r="D3254" t="s">
        <v>148</v>
      </c>
      <c r="E3254" t="s">
        <v>24</v>
      </c>
      <c r="F3254" t="s">
        <v>56</v>
      </c>
      <c r="G3254" t="s">
        <v>14</v>
      </c>
      <c r="H3254" t="s">
        <v>19</v>
      </c>
      <c r="I3254" s="9">
        <v>909</v>
      </c>
      <c r="J3254" s="9">
        <v>9.33</v>
      </c>
      <c r="K3254" s="9">
        <v>6.92</v>
      </c>
      <c r="L3254" s="9">
        <f>tbl_salesdata[[#This Row],[Units Sold]]*tbl_salesdata[[#This Row],[Unit Cost]]</f>
        <v>6290.28</v>
      </c>
      <c r="M3254" s="9">
        <f>tbl_salesdata[[#This Row],[Units Sold]]*tbl_salesdata[[#This Row],[Unit Price]]</f>
        <v>8480.9699999999993</v>
      </c>
      <c r="N3254" s="9">
        <f>tbl_salesdata[[#This Row],[Total Sales]]-tbl_salesdata[[#This Row],[Total Cost]]</f>
        <v>2190.6899999999996</v>
      </c>
      <c r="O3254">
        <f>tbl_salesdata[[#This Row],[Ship Date]]-tbl_salesdata[[#This Row],[Order Date]]</f>
        <v>20</v>
      </c>
      <c r="P3254">
        <f>WEEKDAY(tbl_salesdata[[#This Row],[Order Date]],2)</f>
        <v>3</v>
      </c>
      <c r="Q3254" t="str">
        <f>TEXT(tbl_salesdata[[#This Row],[Order Date]],"dddd")</f>
        <v>Wednesday</v>
      </c>
      <c r="R3254" t="str">
        <f>IF(tbl_salesdata[[#This Row],[Weekdaynum]]&gt;5,"Yes","No")</f>
        <v>No</v>
      </c>
    </row>
    <row r="3255" spans="1:18" hidden="1" x14ac:dyDescent="0.35">
      <c r="A3255">
        <v>437347972</v>
      </c>
      <c r="B3255" s="3">
        <v>42705</v>
      </c>
      <c r="C3255" s="3">
        <v>42717</v>
      </c>
      <c r="D3255" t="s">
        <v>190</v>
      </c>
      <c r="E3255" t="s">
        <v>38</v>
      </c>
      <c r="F3255" t="s">
        <v>40</v>
      </c>
      <c r="G3255" t="s">
        <v>14</v>
      </c>
      <c r="H3255" t="s">
        <v>19</v>
      </c>
      <c r="I3255" s="9">
        <v>9839</v>
      </c>
      <c r="J3255" s="9">
        <v>651.21</v>
      </c>
      <c r="K3255" s="9">
        <v>524.96</v>
      </c>
      <c r="L3255" s="9">
        <f>tbl_salesdata[[#This Row],[Units Sold]]*tbl_salesdata[[#This Row],[Unit Cost]]</f>
        <v>5165081.4400000004</v>
      </c>
      <c r="M3255" s="9">
        <f>tbl_salesdata[[#This Row],[Units Sold]]*tbl_salesdata[[#This Row],[Unit Price]]</f>
        <v>6407255.1900000004</v>
      </c>
      <c r="N3255" s="9">
        <f>tbl_salesdata[[#This Row],[Total Sales]]-tbl_salesdata[[#This Row],[Total Cost]]</f>
        <v>1242173.75</v>
      </c>
      <c r="O3255">
        <f>tbl_salesdata[[#This Row],[Ship Date]]-tbl_salesdata[[#This Row],[Order Date]]</f>
        <v>12</v>
      </c>
      <c r="P3255">
        <f>WEEKDAY(tbl_salesdata[[#This Row],[Order Date]],2)</f>
        <v>4</v>
      </c>
      <c r="Q3255" t="str">
        <f>TEXT(tbl_salesdata[[#This Row],[Order Date]],"dddd")</f>
        <v>Thursday</v>
      </c>
      <c r="R3255" t="str">
        <f>IF(tbl_salesdata[[#This Row],[Weekdaynum]]&gt;5,"Yes","No")</f>
        <v>No</v>
      </c>
    </row>
    <row r="3256" spans="1:18" hidden="1" x14ac:dyDescent="0.35">
      <c r="A3256">
        <v>742569196</v>
      </c>
      <c r="B3256" s="3">
        <v>43373</v>
      </c>
      <c r="C3256" s="3">
        <v>43394</v>
      </c>
      <c r="D3256" t="s">
        <v>67</v>
      </c>
      <c r="E3256" t="s">
        <v>21</v>
      </c>
      <c r="F3256" t="s">
        <v>68</v>
      </c>
      <c r="G3256" t="s">
        <v>14</v>
      </c>
      <c r="H3256" t="s">
        <v>15</v>
      </c>
      <c r="I3256" s="9">
        <v>1581</v>
      </c>
      <c r="J3256" s="9">
        <v>154.06</v>
      </c>
      <c r="K3256" s="9">
        <v>90.93</v>
      </c>
      <c r="L3256" s="9">
        <f>tbl_salesdata[[#This Row],[Units Sold]]*tbl_salesdata[[#This Row],[Unit Cost]]</f>
        <v>143760.33000000002</v>
      </c>
      <c r="M3256" s="9">
        <f>tbl_salesdata[[#This Row],[Units Sold]]*tbl_salesdata[[#This Row],[Unit Price]]</f>
        <v>243568.86000000002</v>
      </c>
      <c r="N3256" s="9">
        <f>tbl_salesdata[[#This Row],[Total Sales]]-tbl_salesdata[[#This Row],[Total Cost]]</f>
        <v>99808.53</v>
      </c>
      <c r="O3256">
        <f>tbl_salesdata[[#This Row],[Ship Date]]-tbl_salesdata[[#This Row],[Order Date]]</f>
        <v>21</v>
      </c>
      <c r="P3256">
        <f>WEEKDAY(tbl_salesdata[[#This Row],[Order Date]],2)</f>
        <v>7</v>
      </c>
      <c r="Q3256" t="str">
        <f>TEXT(tbl_salesdata[[#This Row],[Order Date]],"dddd")</f>
        <v>Sunday</v>
      </c>
      <c r="R3256" t="str">
        <f>IF(tbl_salesdata[[#This Row],[Weekdaynum]]&gt;5,"Yes","No")</f>
        <v>Yes</v>
      </c>
    </row>
    <row r="3257" spans="1:18" hidden="1" x14ac:dyDescent="0.35">
      <c r="A3257">
        <v>760346877</v>
      </c>
      <c r="B3257" s="3">
        <v>42580</v>
      </c>
      <c r="C3257" s="3">
        <v>42584</v>
      </c>
      <c r="D3257" t="s">
        <v>109</v>
      </c>
      <c r="E3257" t="s">
        <v>21</v>
      </c>
      <c r="F3257" t="s">
        <v>76</v>
      </c>
      <c r="G3257" t="s">
        <v>14</v>
      </c>
      <c r="H3257" t="s">
        <v>15</v>
      </c>
      <c r="I3257" s="9">
        <v>2392</v>
      </c>
      <c r="J3257" s="9">
        <v>668.27</v>
      </c>
      <c r="K3257" s="9">
        <v>502.54</v>
      </c>
      <c r="L3257" s="9">
        <f>tbl_salesdata[[#This Row],[Units Sold]]*tbl_salesdata[[#This Row],[Unit Cost]]</f>
        <v>1202075.68</v>
      </c>
      <c r="M3257" s="9">
        <f>tbl_salesdata[[#This Row],[Units Sold]]*tbl_salesdata[[#This Row],[Unit Price]]</f>
        <v>1598501.8399999999</v>
      </c>
      <c r="N3257" s="9">
        <f>tbl_salesdata[[#This Row],[Total Sales]]-tbl_salesdata[[#This Row],[Total Cost]]</f>
        <v>396426.15999999992</v>
      </c>
      <c r="O3257">
        <f>tbl_salesdata[[#This Row],[Ship Date]]-tbl_salesdata[[#This Row],[Order Date]]</f>
        <v>4</v>
      </c>
      <c r="P3257">
        <f>WEEKDAY(tbl_salesdata[[#This Row],[Order Date]],2)</f>
        <v>5</v>
      </c>
      <c r="Q3257" t="str">
        <f>TEXT(tbl_salesdata[[#This Row],[Order Date]],"dddd")</f>
        <v>Friday</v>
      </c>
      <c r="R3257" t="str">
        <f>IF(tbl_salesdata[[#This Row],[Weekdaynum]]&gt;5,"Yes","No")</f>
        <v>No</v>
      </c>
    </row>
    <row r="3258" spans="1:18" hidden="1" x14ac:dyDescent="0.35">
      <c r="A3258">
        <v>473542344</v>
      </c>
      <c r="B3258" s="3">
        <v>44232</v>
      </c>
      <c r="C3258" s="3">
        <v>44235</v>
      </c>
      <c r="D3258" t="s">
        <v>61</v>
      </c>
      <c r="E3258" t="s">
        <v>12</v>
      </c>
      <c r="F3258" t="s">
        <v>17</v>
      </c>
      <c r="G3258" t="s">
        <v>14</v>
      </c>
      <c r="H3258" t="s">
        <v>34</v>
      </c>
      <c r="I3258" s="9">
        <v>558</v>
      </c>
      <c r="J3258" s="9">
        <v>152.58000000000001</v>
      </c>
      <c r="K3258" s="9">
        <v>97.44</v>
      </c>
      <c r="L3258" s="9">
        <f>tbl_salesdata[[#This Row],[Units Sold]]*tbl_salesdata[[#This Row],[Unit Cost]]</f>
        <v>54371.519999999997</v>
      </c>
      <c r="M3258" s="9">
        <f>tbl_salesdata[[#This Row],[Units Sold]]*tbl_salesdata[[#This Row],[Unit Price]]</f>
        <v>85139.640000000014</v>
      </c>
      <c r="N3258" s="9">
        <f>tbl_salesdata[[#This Row],[Total Sales]]-tbl_salesdata[[#This Row],[Total Cost]]</f>
        <v>30768.120000000017</v>
      </c>
      <c r="O3258">
        <f>tbl_salesdata[[#This Row],[Ship Date]]-tbl_salesdata[[#This Row],[Order Date]]</f>
        <v>3</v>
      </c>
      <c r="P3258">
        <f>WEEKDAY(tbl_salesdata[[#This Row],[Order Date]],2)</f>
        <v>5</v>
      </c>
      <c r="Q3258" t="str">
        <f>TEXT(tbl_salesdata[[#This Row],[Order Date]],"dddd")</f>
        <v>Friday</v>
      </c>
      <c r="R3258" t="str">
        <f>IF(tbl_salesdata[[#This Row],[Weekdaynum]]&gt;5,"Yes","No")</f>
        <v>No</v>
      </c>
    </row>
    <row r="3259" spans="1:18" hidden="1" x14ac:dyDescent="0.35">
      <c r="A3259">
        <v>835329425</v>
      </c>
      <c r="B3259" s="3">
        <v>43306</v>
      </c>
      <c r="C3259" s="3">
        <v>43309</v>
      </c>
      <c r="D3259" t="s">
        <v>90</v>
      </c>
      <c r="E3259" t="s">
        <v>38</v>
      </c>
      <c r="F3259" t="s">
        <v>68</v>
      </c>
      <c r="G3259" t="s">
        <v>14</v>
      </c>
      <c r="H3259" t="s">
        <v>15</v>
      </c>
      <c r="I3259" s="9">
        <v>1395</v>
      </c>
      <c r="J3259" s="9">
        <v>154.06</v>
      </c>
      <c r="K3259" s="9">
        <v>90.93</v>
      </c>
      <c r="L3259" s="9">
        <f>tbl_salesdata[[#This Row],[Units Sold]]*tbl_salesdata[[#This Row],[Unit Cost]]</f>
        <v>126847.35</v>
      </c>
      <c r="M3259" s="9">
        <f>tbl_salesdata[[#This Row],[Units Sold]]*tbl_salesdata[[#This Row],[Unit Price]]</f>
        <v>214913.7</v>
      </c>
      <c r="N3259" s="9">
        <f>tbl_salesdata[[#This Row],[Total Sales]]-tbl_salesdata[[#This Row],[Total Cost]]</f>
        <v>88066.35</v>
      </c>
      <c r="O3259">
        <f>tbl_salesdata[[#This Row],[Ship Date]]-tbl_salesdata[[#This Row],[Order Date]]</f>
        <v>3</v>
      </c>
      <c r="P3259">
        <f>WEEKDAY(tbl_salesdata[[#This Row],[Order Date]],2)</f>
        <v>3</v>
      </c>
      <c r="Q3259" t="str">
        <f>TEXT(tbl_salesdata[[#This Row],[Order Date]],"dddd")</f>
        <v>Wednesday</v>
      </c>
      <c r="R3259" t="str">
        <f>IF(tbl_salesdata[[#This Row],[Weekdaynum]]&gt;5,"Yes","No")</f>
        <v>No</v>
      </c>
    </row>
    <row r="3260" spans="1:18" hidden="1" x14ac:dyDescent="0.35">
      <c r="A3260">
        <v>619194447</v>
      </c>
      <c r="B3260" s="3">
        <v>43105</v>
      </c>
      <c r="C3260" s="3">
        <v>43124</v>
      </c>
      <c r="D3260" t="s">
        <v>97</v>
      </c>
      <c r="E3260" t="s">
        <v>29</v>
      </c>
      <c r="F3260" t="s">
        <v>68</v>
      </c>
      <c r="G3260" t="s">
        <v>14</v>
      </c>
      <c r="H3260" t="s">
        <v>26</v>
      </c>
      <c r="I3260" s="9">
        <v>2252</v>
      </c>
      <c r="J3260" s="9">
        <v>154.06</v>
      </c>
      <c r="K3260" s="9">
        <v>90.93</v>
      </c>
      <c r="L3260" s="9">
        <f>tbl_salesdata[[#This Row],[Units Sold]]*tbl_salesdata[[#This Row],[Unit Cost]]</f>
        <v>204774.36000000002</v>
      </c>
      <c r="M3260" s="9">
        <f>tbl_salesdata[[#This Row],[Units Sold]]*tbl_salesdata[[#This Row],[Unit Price]]</f>
        <v>346943.12</v>
      </c>
      <c r="N3260" s="9">
        <f>tbl_salesdata[[#This Row],[Total Sales]]-tbl_salesdata[[#This Row],[Total Cost]]</f>
        <v>142168.75999999998</v>
      </c>
      <c r="O3260">
        <f>tbl_salesdata[[#This Row],[Ship Date]]-tbl_salesdata[[#This Row],[Order Date]]</f>
        <v>19</v>
      </c>
      <c r="P3260">
        <f>WEEKDAY(tbl_salesdata[[#This Row],[Order Date]],2)</f>
        <v>5</v>
      </c>
      <c r="Q3260" t="str">
        <f>TEXT(tbl_salesdata[[#This Row],[Order Date]],"dddd")</f>
        <v>Friday</v>
      </c>
      <c r="R3260" t="str">
        <f>IF(tbl_salesdata[[#This Row],[Weekdaynum]]&gt;5,"Yes","No")</f>
        <v>No</v>
      </c>
    </row>
    <row r="3261" spans="1:18" hidden="1" x14ac:dyDescent="0.35">
      <c r="A3261">
        <v>468936240</v>
      </c>
      <c r="B3261" s="3">
        <v>42542</v>
      </c>
      <c r="C3261" s="3">
        <v>42556</v>
      </c>
      <c r="D3261" t="s">
        <v>66</v>
      </c>
      <c r="E3261" t="s">
        <v>38</v>
      </c>
      <c r="F3261" t="s">
        <v>68</v>
      </c>
      <c r="G3261" t="s">
        <v>14</v>
      </c>
      <c r="H3261" t="s">
        <v>15</v>
      </c>
      <c r="I3261" s="9">
        <v>7509</v>
      </c>
      <c r="J3261" s="9">
        <v>154.06</v>
      </c>
      <c r="K3261" s="9">
        <v>90.93</v>
      </c>
      <c r="L3261" s="9">
        <f>tbl_salesdata[[#This Row],[Units Sold]]*tbl_salesdata[[#This Row],[Unit Cost]]</f>
        <v>682793.37</v>
      </c>
      <c r="M3261" s="9">
        <f>tbl_salesdata[[#This Row],[Units Sold]]*tbl_salesdata[[#This Row],[Unit Price]]</f>
        <v>1156836.54</v>
      </c>
      <c r="N3261" s="9">
        <f>tbl_salesdata[[#This Row],[Total Sales]]-tbl_salesdata[[#This Row],[Total Cost]]</f>
        <v>474043.17000000004</v>
      </c>
      <c r="O3261">
        <f>tbl_salesdata[[#This Row],[Ship Date]]-tbl_salesdata[[#This Row],[Order Date]]</f>
        <v>14</v>
      </c>
      <c r="P3261">
        <f>WEEKDAY(tbl_salesdata[[#This Row],[Order Date]],2)</f>
        <v>2</v>
      </c>
      <c r="Q3261" t="str">
        <f>TEXT(tbl_salesdata[[#This Row],[Order Date]],"dddd")</f>
        <v>Tuesday</v>
      </c>
      <c r="R3261" t="str">
        <f>IF(tbl_salesdata[[#This Row],[Weekdaynum]]&gt;5,"Yes","No")</f>
        <v>No</v>
      </c>
    </row>
    <row r="3262" spans="1:18" hidden="1" x14ac:dyDescent="0.35">
      <c r="A3262">
        <v>648666131</v>
      </c>
      <c r="B3262" s="3">
        <v>43425</v>
      </c>
      <c r="C3262" s="3">
        <v>43435</v>
      </c>
      <c r="D3262" t="s">
        <v>212</v>
      </c>
      <c r="E3262" t="s">
        <v>32</v>
      </c>
      <c r="F3262" t="s">
        <v>40</v>
      </c>
      <c r="G3262" t="s">
        <v>18</v>
      </c>
      <c r="H3262" t="s">
        <v>26</v>
      </c>
      <c r="I3262" s="9">
        <v>3578</v>
      </c>
      <c r="J3262" s="9">
        <v>651.21</v>
      </c>
      <c r="K3262" s="9">
        <v>524.96</v>
      </c>
      <c r="L3262" s="9">
        <f>tbl_salesdata[[#This Row],[Units Sold]]*tbl_salesdata[[#This Row],[Unit Cost]]</f>
        <v>1878306.8800000001</v>
      </c>
      <c r="M3262" s="9">
        <f>tbl_salesdata[[#This Row],[Units Sold]]*tbl_salesdata[[#This Row],[Unit Price]]</f>
        <v>2330029.3800000004</v>
      </c>
      <c r="N3262" s="9">
        <f>tbl_salesdata[[#This Row],[Total Sales]]-tbl_salesdata[[#This Row],[Total Cost]]</f>
        <v>451722.50000000023</v>
      </c>
      <c r="O3262">
        <f>tbl_salesdata[[#This Row],[Ship Date]]-tbl_salesdata[[#This Row],[Order Date]]</f>
        <v>10</v>
      </c>
      <c r="P3262">
        <f>WEEKDAY(tbl_salesdata[[#This Row],[Order Date]],2)</f>
        <v>3</v>
      </c>
      <c r="Q3262" t="str">
        <f>TEXT(tbl_salesdata[[#This Row],[Order Date]],"dddd")</f>
        <v>Wednesday</v>
      </c>
      <c r="R3262" t="str">
        <f>IF(tbl_salesdata[[#This Row],[Weekdaynum]]&gt;5,"Yes","No")</f>
        <v>No</v>
      </c>
    </row>
    <row r="3263" spans="1:18" hidden="1" x14ac:dyDescent="0.35">
      <c r="A3263">
        <v>592807948</v>
      </c>
      <c r="B3263" s="3">
        <v>43333</v>
      </c>
      <c r="C3263" s="3">
        <v>43347</v>
      </c>
      <c r="D3263" t="s">
        <v>36</v>
      </c>
      <c r="E3263" t="s">
        <v>29</v>
      </c>
      <c r="F3263" t="s">
        <v>76</v>
      </c>
      <c r="G3263" t="s">
        <v>18</v>
      </c>
      <c r="H3263" t="s">
        <v>19</v>
      </c>
      <c r="I3263" s="9">
        <v>3900</v>
      </c>
      <c r="J3263" s="9">
        <v>668.27</v>
      </c>
      <c r="K3263" s="9">
        <v>502.54</v>
      </c>
      <c r="L3263" s="9">
        <f>tbl_salesdata[[#This Row],[Units Sold]]*tbl_salesdata[[#This Row],[Unit Cost]]</f>
        <v>1959906</v>
      </c>
      <c r="M3263" s="9">
        <f>tbl_salesdata[[#This Row],[Units Sold]]*tbl_salesdata[[#This Row],[Unit Price]]</f>
        <v>2606253</v>
      </c>
      <c r="N3263" s="9">
        <f>tbl_salesdata[[#This Row],[Total Sales]]-tbl_salesdata[[#This Row],[Total Cost]]</f>
        <v>646347</v>
      </c>
      <c r="O3263">
        <f>tbl_salesdata[[#This Row],[Ship Date]]-tbl_salesdata[[#This Row],[Order Date]]</f>
        <v>14</v>
      </c>
      <c r="P3263">
        <f>WEEKDAY(tbl_salesdata[[#This Row],[Order Date]],2)</f>
        <v>2</v>
      </c>
      <c r="Q3263" t="str">
        <f>TEXT(tbl_salesdata[[#This Row],[Order Date]],"dddd")</f>
        <v>Tuesday</v>
      </c>
      <c r="R3263" t="str">
        <f>IF(tbl_salesdata[[#This Row],[Weekdaynum]]&gt;5,"Yes","No")</f>
        <v>No</v>
      </c>
    </row>
    <row r="3264" spans="1:18" hidden="1" x14ac:dyDescent="0.35">
      <c r="A3264">
        <v>256098020</v>
      </c>
      <c r="B3264" s="3">
        <v>43313</v>
      </c>
      <c r="C3264" s="3">
        <v>43332</v>
      </c>
      <c r="D3264" t="s">
        <v>213</v>
      </c>
      <c r="E3264" t="s">
        <v>38</v>
      </c>
      <c r="F3264" t="s">
        <v>13</v>
      </c>
      <c r="G3264" t="s">
        <v>18</v>
      </c>
      <c r="H3264" t="s">
        <v>15</v>
      </c>
      <c r="I3264" s="9">
        <v>3950</v>
      </c>
      <c r="J3264" s="9">
        <v>255.28</v>
      </c>
      <c r="K3264" s="9">
        <v>159.41999999999999</v>
      </c>
      <c r="L3264" s="9">
        <f>tbl_salesdata[[#This Row],[Units Sold]]*tbl_salesdata[[#This Row],[Unit Cost]]</f>
        <v>629709</v>
      </c>
      <c r="M3264" s="9">
        <f>tbl_salesdata[[#This Row],[Units Sold]]*tbl_salesdata[[#This Row],[Unit Price]]</f>
        <v>1008356</v>
      </c>
      <c r="N3264" s="9">
        <f>tbl_salesdata[[#This Row],[Total Sales]]-tbl_salesdata[[#This Row],[Total Cost]]</f>
        <v>378647</v>
      </c>
      <c r="O3264">
        <f>tbl_salesdata[[#This Row],[Ship Date]]-tbl_salesdata[[#This Row],[Order Date]]</f>
        <v>19</v>
      </c>
      <c r="P3264">
        <f>WEEKDAY(tbl_salesdata[[#This Row],[Order Date]],2)</f>
        <v>3</v>
      </c>
      <c r="Q3264" t="str">
        <f>TEXT(tbl_salesdata[[#This Row],[Order Date]],"dddd")</f>
        <v>Wednesday</v>
      </c>
      <c r="R3264" t="str">
        <f>IF(tbl_salesdata[[#This Row],[Weekdaynum]]&gt;5,"Yes","No")</f>
        <v>No</v>
      </c>
    </row>
    <row r="3265" spans="1:18" hidden="1" x14ac:dyDescent="0.35">
      <c r="A3265">
        <v>563585174</v>
      </c>
      <c r="B3265" s="3">
        <v>44878</v>
      </c>
      <c r="C3265" s="3">
        <v>44896</v>
      </c>
      <c r="D3265" t="s">
        <v>200</v>
      </c>
      <c r="E3265" t="s">
        <v>24</v>
      </c>
      <c r="F3265" t="s">
        <v>76</v>
      </c>
      <c r="G3265" t="s">
        <v>14</v>
      </c>
      <c r="H3265" t="s">
        <v>19</v>
      </c>
      <c r="I3265" s="9">
        <v>6232</v>
      </c>
      <c r="J3265" s="9">
        <v>668.27</v>
      </c>
      <c r="K3265" s="9">
        <v>502.54</v>
      </c>
      <c r="L3265" s="9">
        <f>tbl_salesdata[[#This Row],[Units Sold]]*tbl_salesdata[[#This Row],[Unit Cost]]</f>
        <v>3131829.2800000003</v>
      </c>
      <c r="M3265" s="9">
        <f>tbl_salesdata[[#This Row],[Units Sold]]*tbl_salesdata[[#This Row],[Unit Price]]</f>
        <v>4164658.6399999997</v>
      </c>
      <c r="N3265" s="9">
        <f>tbl_salesdata[[#This Row],[Total Sales]]-tbl_salesdata[[#This Row],[Total Cost]]</f>
        <v>1032829.3599999994</v>
      </c>
      <c r="O3265">
        <f>tbl_salesdata[[#This Row],[Ship Date]]-tbl_salesdata[[#This Row],[Order Date]]</f>
        <v>18</v>
      </c>
      <c r="P3265">
        <f>WEEKDAY(tbl_salesdata[[#This Row],[Order Date]],2)</f>
        <v>7</v>
      </c>
      <c r="Q3265" t="str">
        <f>TEXT(tbl_salesdata[[#This Row],[Order Date]],"dddd")</f>
        <v>Sunday</v>
      </c>
      <c r="R3265" t="str">
        <f>IF(tbl_salesdata[[#This Row],[Weekdaynum]]&gt;5,"Yes","No")</f>
        <v>Yes</v>
      </c>
    </row>
    <row r="3266" spans="1:18" hidden="1" x14ac:dyDescent="0.35">
      <c r="A3266">
        <v>260630738</v>
      </c>
      <c r="B3266" s="3">
        <v>42313</v>
      </c>
      <c r="C3266" s="3">
        <v>42332</v>
      </c>
      <c r="D3266" t="s">
        <v>159</v>
      </c>
      <c r="E3266" t="s">
        <v>21</v>
      </c>
      <c r="F3266" t="s">
        <v>42</v>
      </c>
      <c r="G3266" t="s">
        <v>14</v>
      </c>
      <c r="H3266" t="s">
        <v>15</v>
      </c>
      <c r="I3266" s="9">
        <v>5282</v>
      </c>
      <c r="J3266" s="9">
        <v>437.2</v>
      </c>
      <c r="K3266" s="9">
        <v>263.33</v>
      </c>
      <c r="L3266" s="9">
        <f>tbl_salesdata[[#This Row],[Units Sold]]*tbl_salesdata[[#This Row],[Unit Cost]]</f>
        <v>1390909.0599999998</v>
      </c>
      <c r="M3266" s="9">
        <f>tbl_salesdata[[#This Row],[Units Sold]]*tbl_salesdata[[#This Row],[Unit Price]]</f>
        <v>2309290.4</v>
      </c>
      <c r="N3266" s="9">
        <f>tbl_salesdata[[#This Row],[Total Sales]]-tbl_salesdata[[#This Row],[Total Cost]]</f>
        <v>918381.34000000008</v>
      </c>
      <c r="O3266">
        <f>tbl_salesdata[[#This Row],[Ship Date]]-tbl_salesdata[[#This Row],[Order Date]]</f>
        <v>19</v>
      </c>
      <c r="P3266">
        <f>WEEKDAY(tbl_salesdata[[#This Row],[Order Date]],2)</f>
        <v>4</v>
      </c>
      <c r="Q3266" t="str">
        <f>TEXT(tbl_salesdata[[#This Row],[Order Date]],"dddd")</f>
        <v>Thursday</v>
      </c>
      <c r="R3266" t="str">
        <f>IF(tbl_salesdata[[#This Row],[Weekdaynum]]&gt;5,"Yes","No")</f>
        <v>No</v>
      </c>
    </row>
    <row r="3267" spans="1:18" hidden="1" x14ac:dyDescent="0.35">
      <c r="A3267">
        <v>862908542</v>
      </c>
      <c r="B3267" s="3">
        <v>42527</v>
      </c>
      <c r="C3267" s="3">
        <v>42537</v>
      </c>
      <c r="D3267" t="s">
        <v>73</v>
      </c>
      <c r="E3267" t="s">
        <v>24</v>
      </c>
      <c r="F3267" t="s">
        <v>76</v>
      </c>
      <c r="G3267" t="s">
        <v>18</v>
      </c>
      <c r="H3267" t="s">
        <v>34</v>
      </c>
      <c r="I3267" s="9">
        <v>2668</v>
      </c>
      <c r="J3267" s="9">
        <v>668.27</v>
      </c>
      <c r="K3267" s="9">
        <v>502.54</v>
      </c>
      <c r="L3267" s="9">
        <f>tbl_salesdata[[#This Row],[Units Sold]]*tbl_salesdata[[#This Row],[Unit Cost]]</f>
        <v>1340776.72</v>
      </c>
      <c r="M3267" s="9">
        <f>tbl_salesdata[[#This Row],[Units Sold]]*tbl_salesdata[[#This Row],[Unit Price]]</f>
        <v>1782944.3599999999</v>
      </c>
      <c r="N3267" s="9">
        <f>tbl_salesdata[[#This Row],[Total Sales]]-tbl_salesdata[[#This Row],[Total Cost]]</f>
        <v>442167.6399999999</v>
      </c>
      <c r="O3267">
        <f>tbl_salesdata[[#This Row],[Ship Date]]-tbl_salesdata[[#This Row],[Order Date]]</f>
        <v>10</v>
      </c>
      <c r="P3267">
        <f>WEEKDAY(tbl_salesdata[[#This Row],[Order Date]],2)</f>
        <v>1</v>
      </c>
      <c r="Q3267" t="str">
        <f>TEXT(tbl_salesdata[[#This Row],[Order Date]],"dddd")</f>
        <v>Monday</v>
      </c>
      <c r="R3267" t="str">
        <f>IF(tbl_salesdata[[#This Row],[Weekdaynum]]&gt;5,"Yes","No")</f>
        <v>No</v>
      </c>
    </row>
    <row r="3268" spans="1:18" hidden="1" x14ac:dyDescent="0.35">
      <c r="A3268">
        <v>806404912</v>
      </c>
      <c r="B3268" s="3">
        <v>42277</v>
      </c>
      <c r="C3268" s="3">
        <v>42290</v>
      </c>
      <c r="D3268" t="s">
        <v>138</v>
      </c>
      <c r="E3268" t="s">
        <v>24</v>
      </c>
      <c r="F3268" t="s">
        <v>30</v>
      </c>
      <c r="G3268" t="s">
        <v>18</v>
      </c>
      <c r="H3268" t="s">
        <v>19</v>
      </c>
      <c r="I3268" s="9">
        <v>1988</v>
      </c>
      <c r="J3268" s="9">
        <v>81.73</v>
      </c>
      <c r="K3268" s="9">
        <v>56.67</v>
      </c>
      <c r="L3268" s="9">
        <f>tbl_salesdata[[#This Row],[Units Sold]]*tbl_salesdata[[#This Row],[Unit Cost]]</f>
        <v>112659.96</v>
      </c>
      <c r="M3268" s="9">
        <f>tbl_salesdata[[#This Row],[Units Sold]]*tbl_salesdata[[#This Row],[Unit Price]]</f>
        <v>162479.24000000002</v>
      </c>
      <c r="N3268" s="9">
        <f>tbl_salesdata[[#This Row],[Total Sales]]-tbl_salesdata[[#This Row],[Total Cost]]</f>
        <v>49819.280000000013</v>
      </c>
      <c r="O3268">
        <f>tbl_salesdata[[#This Row],[Ship Date]]-tbl_salesdata[[#This Row],[Order Date]]</f>
        <v>13</v>
      </c>
      <c r="P3268">
        <f>WEEKDAY(tbl_salesdata[[#This Row],[Order Date]],2)</f>
        <v>3</v>
      </c>
      <c r="Q3268" t="str">
        <f>TEXT(tbl_salesdata[[#This Row],[Order Date]],"dddd")</f>
        <v>Wednesday</v>
      </c>
      <c r="R3268" t="str">
        <f>IF(tbl_salesdata[[#This Row],[Weekdaynum]]&gt;5,"Yes","No")</f>
        <v>No</v>
      </c>
    </row>
    <row r="3269" spans="1:18" hidden="1" x14ac:dyDescent="0.35">
      <c r="A3269">
        <v>397418677</v>
      </c>
      <c r="B3269" s="3">
        <v>43172</v>
      </c>
      <c r="C3269" s="3">
        <v>43186</v>
      </c>
      <c r="D3269" t="s">
        <v>124</v>
      </c>
      <c r="E3269" t="s">
        <v>38</v>
      </c>
      <c r="F3269" t="s">
        <v>76</v>
      </c>
      <c r="G3269" t="s">
        <v>18</v>
      </c>
      <c r="H3269" t="s">
        <v>19</v>
      </c>
      <c r="I3269" s="9">
        <v>3873</v>
      </c>
      <c r="J3269" s="9">
        <v>668.27</v>
      </c>
      <c r="K3269" s="9">
        <v>502.54</v>
      </c>
      <c r="L3269" s="9">
        <f>tbl_salesdata[[#This Row],[Units Sold]]*tbl_salesdata[[#This Row],[Unit Cost]]</f>
        <v>1946337.4200000002</v>
      </c>
      <c r="M3269" s="9">
        <f>tbl_salesdata[[#This Row],[Units Sold]]*tbl_salesdata[[#This Row],[Unit Price]]</f>
        <v>2588209.71</v>
      </c>
      <c r="N3269" s="9">
        <f>tbl_salesdata[[#This Row],[Total Sales]]-tbl_salesdata[[#This Row],[Total Cost]]</f>
        <v>641872.2899999998</v>
      </c>
      <c r="O3269">
        <f>tbl_salesdata[[#This Row],[Ship Date]]-tbl_salesdata[[#This Row],[Order Date]]</f>
        <v>14</v>
      </c>
      <c r="P3269">
        <f>WEEKDAY(tbl_salesdata[[#This Row],[Order Date]],2)</f>
        <v>2</v>
      </c>
      <c r="Q3269" t="str">
        <f>TEXT(tbl_salesdata[[#This Row],[Order Date]],"dddd")</f>
        <v>Tuesday</v>
      </c>
      <c r="R3269" t="str">
        <f>IF(tbl_salesdata[[#This Row],[Weekdaynum]]&gt;5,"Yes","No")</f>
        <v>No</v>
      </c>
    </row>
    <row r="3270" spans="1:18" hidden="1" x14ac:dyDescent="0.35">
      <c r="A3270">
        <v>462561166</v>
      </c>
      <c r="B3270" s="3">
        <v>43557</v>
      </c>
      <c r="C3270" s="3">
        <v>43577</v>
      </c>
      <c r="D3270" t="s">
        <v>168</v>
      </c>
      <c r="E3270" t="s">
        <v>21</v>
      </c>
      <c r="F3270" t="s">
        <v>47</v>
      </c>
      <c r="G3270" t="s">
        <v>14</v>
      </c>
      <c r="H3270" t="s">
        <v>34</v>
      </c>
      <c r="I3270" s="9">
        <v>983</v>
      </c>
      <c r="J3270" s="9">
        <v>421.89</v>
      </c>
      <c r="K3270" s="9">
        <v>364.69</v>
      </c>
      <c r="L3270" s="9">
        <f>tbl_salesdata[[#This Row],[Units Sold]]*tbl_salesdata[[#This Row],[Unit Cost]]</f>
        <v>358490.27</v>
      </c>
      <c r="M3270" s="9">
        <f>tbl_salesdata[[#This Row],[Units Sold]]*tbl_salesdata[[#This Row],[Unit Price]]</f>
        <v>414717.87</v>
      </c>
      <c r="N3270" s="9">
        <f>tbl_salesdata[[#This Row],[Total Sales]]-tbl_salesdata[[#This Row],[Total Cost]]</f>
        <v>56227.599999999977</v>
      </c>
      <c r="O3270">
        <f>tbl_salesdata[[#This Row],[Ship Date]]-tbl_salesdata[[#This Row],[Order Date]]</f>
        <v>20</v>
      </c>
      <c r="P3270">
        <f>WEEKDAY(tbl_salesdata[[#This Row],[Order Date]],2)</f>
        <v>2</v>
      </c>
      <c r="Q3270" t="str">
        <f>TEXT(tbl_salesdata[[#This Row],[Order Date]],"dddd")</f>
        <v>Tuesday</v>
      </c>
      <c r="R3270" t="str">
        <f>IF(tbl_salesdata[[#This Row],[Weekdaynum]]&gt;5,"Yes","No")</f>
        <v>No</v>
      </c>
    </row>
    <row r="3271" spans="1:18" x14ac:dyDescent="0.35">
      <c r="A3271">
        <v>627629888</v>
      </c>
      <c r="B3271" s="3">
        <v>44240</v>
      </c>
      <c r="C3271" s="3">
        <v>44251</v>
      </c>
      <c r="D3271" t="s">
        <v>179</v>
      </c>
      <c r="E3271" t="s">
        <v>32</v>
      </c>
      <c r="F3271" t="s">
        <v>22</v>
      </c>
      <c r="G3271" t="s">
        <v>18</v>
      </c>
      <c r="H3271" t="s">
        <v>34</v>
      </c>
      <c r="I3271" s="9">
        <v>8486</v>
      </c>
      <c r="J3271" s="9">
        <v>47.45</v>
      </c>
      <c r="K3271" s="9">
        <v>31.79</v>
      </c>
      <c r="L3271" s="9">
        <f>tbl_salesdata[[#This Row],[Units Sold]]*tbl_salesdata[[#This Row],[Unit Cost]]</f>
        <v>269769.94</v>
      </c>
      <c r="M3271" s="9">
        <f>tbl_salesdata[[#This Row],[Units Sold]]*tbl_salesdata[[#This Row],[Unit Price]]</f>
        <v>402660.7</v>
      </c>
      <c r="N3271" s="9">
        <f>tbl_salesdata[[#This Row],[Total Sales]]-tbl_salesdata[[#This Row],[Total Cost]]</f>
        <v>132890.76</v>
      </c>
      <c r="O3271">
        <f>tbl_salesdata[[#This Row],[Ship Date]]-tbl_salesdata[[#This Row],[Order Date]]</f>
        <v>11</v>
      </c>
      <c r="P3271">
        <f>WEEKDAY(tbl_salesdata[[#This Row],[Order Date]],2)</f>
        <v>6</v>
      </c>
      <c r="Q3271" t="str">
        <f>TEXT(tbl_salesdata[[#This Row],[Order Date]],"dddd")</f>
        <v>Saturday</v>
      </c>
      <c r="R3271" t="str">
        <f>IF(tbl_salesdata[[#This Row],[Weekdaynum]]&gt;5,"Yes","No")</f>
        <v>Yes</v>
      </c>
    </row>
    <row r="3272" spans="1:18" hidden="1" x14ac:dyDescent="0.35">
      <c r="A3272">
        <v>723240125</v>
      </c>
      <c r="B3272" s="3">
        <v>42659</v>
      </c>
      <c r="C3272" s="3">
        <v>42680</v>
      </c>
      <c r="D3272" t="s">
        <v>127</v>
      </c>
      <c r="E3272" t="s">
        <v>38</v>
      </c>
      <c r="F3272" t="s">
        <v>42</v>
      </c>
      <c r="G3272" t="s">
        <v>18</v>
      </c>
      <c r="H3272" t="s">
        <v>34</v>
      </c>
      <c r="I3272" s="9">
        <v>1680</v>
      </c>
      <c r="J3272" s="9">
        <v>437.2</v>
      </c>
      <c r="K3272" s="9">
        <v>263.33</v>
      </c>
      <c r="L3272" s="9">
        <f>tbl_salesdata[[#This Row],[Units Sold]]*tbl_salesdata[[#This Row],[Unit Cost]]</f>
        <v>442394.39999999997</v>
      </c>
      <c r="M3272" s="9">
        <f>tbl_salesdata[[#This Row],[Units Sold]]*tbl_salesdata[[#This Row],[Unit Price]]</f>
        <v>734496</v>
      </c>
      <c r="N3272" s="9">
        <f>tbl_salesdata[[#This Row],[Total Sales]]-tbl_salesdata[[#This Row],[Total Cost]]</f>
        <v>292101.60000000003</v>
      </c>
      <c r="O3272">
        <f>tbl_salesdata[[#This Row],[Ship Date]]-tbl_salesdata[[#This Row],[Order Date]]</f>
        <v>21</v>
      </c>
      <c r="P3272">
        <f>WEEKDAY(tbl_salesdata[[#This Row],[Order Date]],2)</f>
        <v>7</v>
      </c>
      <c r="Q3272" t="str">
        <f>TEXT(tbl_salesdata[[#This Row],[Order Date]],"dddd")</f>
        <v>Sunday</v>
      </c>
      <c r="R3272" t="str">
        <f>IF(tbl_salesdata[[#This Row],[Weekdaynum]]&gt;5,"Yes","No")</f>
        <v>Yes</v>
      </c>
    </row>
    <row r="3273" spans="1:18" hidden="1" x14ac:dyDescent="0.35">
      <c r="A3273">
        <v>223561751</v>
      </c>
      <c r="B3273" s="3">
        <v>44783</v>
      </c>
      <c r="C3273" s="3">
        <v>44804</v>
      </c>
      <c r="D3273" t="s">
        <v>180</v>
      </c>
      <c r="E3273" t="s">
        <v>24</v>
      </c>
      <c r="F3273" t="s">
        <v>33</v>
      </c>
      <c r="G3273" t="s">
        <v>18</v>
      </c>
      <c r="H3273" t="s">
        <v>34</v>
      </c>
      <c r="I3273" s="9">
        <v>5745</v>
      </c>
      <c r="J3273" s="9">
        <v>109.28</v>
      </c>
      <c r="K3273" s="9">
        <v>35.840000000000003</v>
      </c>
      <c r="L3273" s="9">
        <f>tbl_salesdata[[#This Row],[Units Sold]]*tbl_salesdata[[#This Row],[Unit Cost]]</f>
        <v>205900.80000000002</v>
      </c>
      <c r="M3273" s="9">
        <f>tbl_salesdata[[#This Row],[Units Sold]]*tbl_salesdata[[#This Row],[Unit Price]]</f>
        <v>627813.6</v>
      </c>
      <c r="N3273" s="9">
        <f>tbl_salesdata[[#This Row],[Total Sales]]-tbl_salesdata[[#This Row],[Total Cost]]</f>
        <v>421912.79999999993</v>
      </c>
      <c r="O3273">
        <f>tbl_salesdata[[#This Row],[Ship Date]]-tbl_salesdata[[#This Row],[Order Date]]</f>
        <v>21</v>
      </c>
      <c r="P3273">
        <f>WEEKDAY(tbl_salesdata[[#This Row],[Order Date]],2)</f>
        <v>3</v>
      </c>
      <c r="Q3273" t="str">
        <f>TEXT(tbl_salesdata[[#This Row],[Order Date]],"dddd")</f>
        <v>Wednesday</v>
      </c>
      <c r="R3273" t="str">
        <f>IF(tbl_salesdata[[#This Row],[Weekdaynum]]&gt;5,"Yes","No")</f>
        <v>No</v>
      </c>
    </row>
    <row r="3274" spans="1:18" hidden="1" x14ac:dyDescent="0.35">
      <c r="A3274">
        <v>607582414</v>
      </c>
      <c r="B3274" s="3">
        <v>43821</v>
      </c>
      <c r="C3274" s="3">
        <v>43841</v>
      </c>
      <c r="D3274" t="s">
        <v>139</v>
      </c>
      <c r="E3274" t="s">
        <v>51</v>
      </c>
      <c r="F3274" t="s">
        <v>47</v>
      </c>
      <c r="G3274" t="s">
        <v>18</v>
      </c>
      <c r="H3274" t="s">
        <v>15</v>
      </c>
      <c r="I3274" s="9">
        <v>5993</v>
      </c>
      <c r="J3274" s="9">
        <v>421.89</v>
      </c>
      <c r="K3274" s="9">
        <v>364.69</v>
      </c>
      <c r="L3274" s="9">
        <f>tbl_salesdata[[#This Row],[Units Sold]]*tbl_salesdata[[#This Row],[Unit Cost]]</f>
        <v>2185587.17</v>
      </c>
      <c r="M3274" s="9">
        <f>tbl_salesdata[[#This Row],[Units Sold]]*tbl_salesdata[[#This Row],[Unit Price]]</f>
        <v>2528386.77</v>
      </c>
      <c r="N3274" s="9">
        <f>tbl_salesdata[[#This Row],[Total Sales]]-tbl_salesdata[[#This Row],[Total Cost]]</f>
        <v>342799.60000000009</v>
      </c>
      <c r="O3274">
        <f>tbl_salesdata[[#This Row],[Ship Date]]-tbl_salesdata[[#This Row],[Order Date]]</f>
        <v>20</v>
      </c>
      <c r="P3274">
        <f>WEEKDAY(tbl_salesdata[[#This Row],[Order Date]],2)</f>
        <v>7</v>
      </c>
      <c r="Q3274" t="str">
        <f>TEXT(tbl_salesdata[[#This Row],[Order Date]],"dddd")</f>
        <v>Sunday</v>
      </c>
      <c r="R3274" t="str">
        <f>IF(tbl_salesdata[[#This Row],[Weekdaynum]]&gt;5,"Yes","No")</f>
        <v>Yes</v>
      </c>
    </row>
    <row r="3275" spans="1:18" hidden="1" x14ac:dyDescent="0.35">
      <c r="A3275">
        <v>353475940</v>
      </c>
      <c r="B3275" s="3">
        <v>43375</v>
      </c>
      <c r="C3275" s="3">
        <v>43388</v>
      </c>
      <c r="D3275" t="s">
        <v>91</v>
      </c>
      <c r="E3275" t="s">
        <v>21</v>
      </c>
      <c r="F3275" t="s">
        <v>30</v>
      </c>
      <c r="G3275" t="s">
        <v>18</v>
      </c>
      <c r="H3275" t="s">
        <v>34</v>
      </c>
      <c r="I3275" s="9">
        <v>240</v>
      </c>
      <c r="J3275" s="9">
        <v>81.73</v>
      </c>
      <c r="K3275" s="9">
        <v>56.67</v>
      </c>
      <c r="L3275" s="9">
        <f>tbl_salesdata[[#This Row],[Units Sold]]*tbl_salesdata[[#This Row],[Unit Cost]]</f>
        <v>13600.800000000001</v>
      </c>
      <c r="M3275" s="9">
        <f>tbl_salesdata[[#This Row],[Units Sold]]*tbl_salesdata[[#This Row],[Unit Price]]</f>
        <v>19615.2</v>
      </c>
      <c r="N3275" s="9">
        <f>tbl_salesdata[[#This Row],[Total Sales]]-tbl_salesdata[[#This Row],[Total Cost]]</f>
        <v>6014.4</v>
      </c>
      <c r="O3275">
        <f>tbl_salesdata[[#This Row],[Ship Date]]-tbl_salesdata[[#This Row],[Order Date]]</f>
        <v>13</v>
      </c>
      <c r="P3275">
        <f>WEEKDAY(tbl_salesdata[[#This Row],[Order Date]],2)</f>
        <v>2</v>
      </c>
      <c r="Q3275" t="str">
        <f>TEXT(tbl_salesdata[[#This Row],[Order Date]],"dddd")</f>
        <v>Tuesday</v>
      </c>
      <c r="R3275" t="str">
        <f>IF(tbl_salesdata[[#This Row],[Weekdaynum]]&gt;5,"Yes","No")</f>
        <v>No</v>
      </c>
    </row>
    <row r="3276" spans="1:18" hidden="1" x14ac:dyDescent="0.35">
      <c r="A3276">
        <v>259728658</v>
      </c>
      <c r="B3276" s="3">
        <v>42740</v>
      </c>
      <c r="C3276" s="3">
        <v>42756</v>
      </c>
      <c r="D3276" t="s">
        <v>196</v>
      </c>
      <c r="E3276" t="s">
        <v>32</v>
      </c>
      <c r="F3276" t="s">
        <v>25</v>
      </c>
      <c r="G3276" t="s">
        <v>18</v>
      </c>
      <c r="H3276" t="s">
        <v>34</v>
      </c>
      <c r="I3276" s="9">
        <v>8336</v>
      </c>
      <c r="J3276" s="9">
        <v>205.7</v>
      </c>
      <c r="K3276" s="9">
        <v>117.11</v>
      </c>
      <c r="L3276" s="9">
        <f>tbl_salesdata[[#This Row],[Units Sold]]*tbl_salesdata[[#This Row],[Unit Cost]]</f>
        <v>976228.96</v>
      </c>
      <c r="M3276" s="9">
        <f>tbl_salesdata[[#This Row],[Units Sold]]*tbl_salesdata[[#This Row],[Unit Price]]</f>
        <v>1714715.2</v>
      </c>
      <c r="N3276" s="9">
        <f>tbl_salesdata[[#This Row],[Total Sales]]-tbl_salesdata[[#This Row],[Total Cost]]</f>
        <v>738486.24</v>
      </c>
      <c r="O3276">
        <f>tbl_salesdata[[#This Row],[Ship Date]]-tbl_salesdata[[#This Row],[Order Date]]</f>
        <v>16</v>
      </c>
      <c r="P3276">
        <f>WEEKDAY(tbl_salesdata[[#This Row],[Order Date]],2)</f>
        <v>4</v>
      </c>
      <c r="Q3276" t="str">
        <f>TEXT(tbl_salesdata[[#This Row],[Order Date]],"dddd")</f>
        <v>Thursday</v>
      </c>
      <c r="R3276" t="str">
        <f>IF(tbl_salesdata[[#This Row],[Weekdaynum]]&gt;5,"Yes","No")</f>
        <v>No</v>
      </c>
    </row>
    <row r="3277" spans="1:18" x14ac:dyDescent="0.35">
      <c r="A3277">
        <v>459894835</v>
      </c>
      <c r="B3277" s="3">
        <v>43323</v>
      </c>
      <c r="C3277" s="3">
        <v>43344</v>
      </c>
      <c r="D3277" t="s">
        <v>217</v>
      </c>
      <c r="E3277" t="s">
        <v>12</v>
      </c>
      <c r="F3277" t="s">
        <v>25</v>
      </c>
      <c r="G3277" t="s">
        <v>18</v>
      </c>
      <c r="H3277" t="s">
        <v>19</v>
      </c>
      <c r="I3277" s="9">
        <v>1957</v>
      </c>
      <c r="J3277" s="9">
        <v>205.7</v>
      </c>
      <c r="K3277" s="9">
        <v>117.11</v>
      </c>
      <c r="L3277" s="9">
        <f>tbl_salesdata[[#This Row],[Units Sold]]*tbl_salesdata[[#This Row],[Unit Cost]]</f>
        <v>229184.27</v>
      </c>
      <c r="M3277" s="9">
        <f>tbl_salesdata[[#This Row],[Units Sold]]*tbl_salesdata[[#This Row],[Unit Price]]</f>
        <v>402554.89999999997</v>
      </c>
      <c r="N3277" s="9">
        <f>tbl_salesdata[[#This Row],[Total Sales]]-tbl_salesdata[[#This Row],[Total Cost]]</f>
        <v>173370.62999999998</v>
      </c>
      <c r="O3277">
        <f>tbl_salesdata[[#This Row],[Ship Date]]-tbl_salesdata[[#This Row],[Order Date]]</f>
        <v>21</v>
      </c>
      <c r="P3277">
        <f>WEEKDAY(tbl_salesdata[[#This Row],[Order Date]],2)</f>
        <v>6</v>
      </c>
      <c r="Q3277" t="str">
        <f>TEXT(tbl_salesdata[[#This Row],[Order Date]],"dddd")</f>
        <v>Saturday</v>
      </c>
      <c r="R3277" t="str">
        <f>IF(tbl_salesdata[[#This Row],[Weekdaynum]]&gt;5,"Yes","No")</f>
        <v>Yes</v>
      </c>
    </row>
    <row r="3278" spans="1:18" hidden="1" x14ac:dyDescent="0.35">
      <c r="A3278">
        <v>948819482</v>
      </c>
      <c r="B3278" s="3">
        <v>42845</v>
      </c>
      <c r="C3278" s="3">
        <v>42866</v>
      </c>
      <c r="D3278" t="s">
        <v>92</v>
      </c>
      <c r="E3278" t="s">
        <v>32</v>
      </c>
      <c r="F3278" t="s">
        <v>68</v>
      </c>
      <c r="G3278" t="s">
        <v>14</v>
      </c>
      <c r="H3278" t="s">
        <v>26</v>
      </c>
      <c r="I3278" s="9">
        <v>5624</v>
      </c>
      <c r="J3278" s="9">
        <v>154.06</v>
      </c>
      <c r="K3278" s="9">
        <v>90.93</v>
      </c>
      <c r="L3278" s="9">
        <f>tbl_salesdata[[#This Row],[Units Sold]]*tbl_salesdata[[#This Row],[Unit Cost]]</f>
        <v>511390.32000000007</v>
      </c>
      <c r="M3278" s="9">
        <f>tbl_salesdata[[#This Row],[Units Sold]]*tbl_salesdata[[#This Row],[Unit Price]]</f>
        <v>866433.44000000006</v>
      </c>
      <c r="N3278" s="9">
        <f>tbl_salesdata[[#This Row],[Total Sales]]-tbl_salesdata[[#This Row],[Total Cost]]</f>
        <v>355043.12</v>
      </c>
      <c r="O3278">
        <f>tbl_salesdata[[#This Row],[Ship Date]]-tbl_salesdata[[#This Row],[Order Date]]</f>
        <v>21</v>
      </c>
      <c r="P3278">
        <f>WEEKDAY(tbl_salesdata[[#This Row],[Order Date]],2)</f>
        <v>4</v>
      </c>
      <c r="Q3278" t="str">
        <f>TEXT(tbl_salesdata[[#This Row],[Order Date]],"dddd")</f>
        <v>Thursday</v>
      </c>
      <c r="R3278" t="str">
        <f>IF(tbl_salesdata[[#This Row],[Weekdaynum]]&gt;5,"Yes","No")</f>
        <v>No</v>
      </c>
    </row>
    <row r="3279" spans="1:18" hidden="1" x14ac:dyDescent="0.35">
      <c r="A3279">
        <v>980192744</v>
      </c>
      <c r="B3279" s="3">
        <v>42894</v>
      </c>
      <c r="C3279" s="3">
        <v>42906</v>
      </c>
      <c r="D3279" t="s">
        <v>124</v>
      </c>
      <c r="E3279" t="s">
        <v>38</v>
      </c>
      <c r="F3279" t="s">
        <v>13</v>
      </c>
      <c r="G3279" t="s">
        <v>18</v>
      </c>
      <c r="H3279" t="s">
        <v>15</v>
      </c>
      <c r="I3279" s="9">
        <v>9670</v>
      </c>
      <c r="J3279" s="9">
        <v>255.28</v>
      </c>
      <c r="K3279" s="9">
        <v>159.41999999999999</v>
      </c>
      <c r="L3279" s="9">
        <f>tbl_salesdata[[#This Row],[Units Sold]]*tbl_salesdata[[#This Row],[Unit Cost]]</f>
        <v>1541591.4</v>
      </c>
      <c r="M3279" s="9">
        <f>tbl_salesdata[[#This Row],[Units Sold]]*tbl_salesdata[[#This Row],[Unit Price]]</f>
        <v>2468557.6</v>
      </c>
      <c r="N3279" s="9">
        <f>tbl_salesdata[[#This Row],[Total Sales]]-tbl_salesdata[[#This Row],[Total Cost]]</f>
        <v>926966.20000000019</v>
      </c>
      <c r="O3279">
        <f>tbl_salesdata[[#This Row],[Ship Date]]-tbl_salesdata[[#This Row],[Order Date]]</f>
        <v>12</v>
      </c>
      <c r="P3279">
        <f>WEEKDAY(tbl_salesdata[[#This Row],[Order Date]],2)</f>
        <v>4</v>
      </c>
      <c r="Q3279" t="str">
        <f>TEXT(tbl_salesdata[[#This Row],[Order Date]],"dddd")</f>
        <v>Thursday</v>
      </c>
      <c r="R3279" t="str">
        <f>IF(tbl_salesdata[[#This Row],[Weekdaynum]]&gt;5,"Yes","No")</f>
        <v>No</v>
      </c>
    </row>
    <row r="3280" spans="1:18" x14ac:dyDescent="0.35">
      <c r="A3280">
        <v>738030469</v>
      </c>
      <c r="B3280" s="3">
        <v>43582</v>
      </c>
      <c r="C3280" s="3">
        <v>43598</v>
      </c>
      <c r="D3280" t="s">
        <v>192</v>
      </c>
      <c r="E3280" t="s">
        <v>32</v>
      </c>
      <c r="F3280" t="s">
        <v>22</v>
      </c>
      <c r="G3280" t="s">
        <v>18</v>
      </c>
      <c r="H3280" t="s">
        <v>15</v>
      </c>
      <c r="I3280" s="9">
        <v>8471</v>
      </c>
      <c r="J3280" s="9">
        <v>47.45</v>
      </c>
      <c r="K3280" s="9">
        <v>31.79</v>
      </c>
      <c r="L3280" s="9">
        <f>tbl_salesdata[[#This Row],[Units Sold]]*tbl_salesdata[[#This Row],[Unit Cost]]</f>
        <v>269293.08999999997</v>
      </c>
      <c r="M3280" s="9">
        <f>tbl_salesdata[[#This Row],[Units Sold]]*tbl_salesdata[[#This Row],[Unit Price]]</f>
        <v>401948.95</v>
      </c>
      <c r="N3280" s="9">
        <f>tbl_salesdata[[#This Row],[Total Sales]]-tbl_salesdata[[#This Row],[Total Cost]]</f>
        <v>132655.86000000004</v>
      </c>
      <c r="O3280">
        <f>tbl_salesdata[[#This Row],[Ship Date]]-tbl_salesdata[[#This Row],[Order Date]]</f>
        <v>16</v>
      </c>
      <c r="P3280">
        <f>WEEKDAY(tbl_salesdata[[#This Row],[Order Date]],2)</f>
        <v>6</v>
      </c>
      <c r="Q3280" t="str">
        <f>TEXT(tbl_salesdata[[#This Row],[Order Date]],"dddd")</f>
        <v>Saturday</v>
      </c>
      <c r="R3280" t="str">
        <f>IF(tbl_salesdata[[#This Row],[Weekdaynum]]&gt;5,"Yes","No")</f>
        <v>Yes</v>
      </c>
    </row>
    <row r="3281" spans="1:18" hidden="1" x14ac:dyDescent="0.35">
      <c r="A3281">
        <v>865276610</v>
      </c>
      <c r="B3281" s="3">
        <v>44605</v>
      </c>
      <c r="C3281" s="3">
        <v>44612</v>
      </c>
      <c r="D3281" t="s">
        <v>153</v>
      </c>
      <c r="E3281" t="s">
        <v>38</v>
      </c>
      <c r="F3281" t="s">
        <v>17</v>
      </c>
      <c r="G3281" t="s">
        <v>14</v>
      </c>
      <c r="H3281" t="s">
        <v>19</v>
      </c>
      <c r="I3281" s="9">
        <v>3432</v>
      </c>
      <c r="J3281" s="9">
        <v>152.58000000000001</v>
      </c>
      <c r="K3281" s="9">
        <v>97.44</v>
      </c>
      <c r="L3281" s="9">
        <f>tbl_salesdata[[#This Row],[Units Sold]]*tbl_salesdata[[#This Row],[Unit Cost]]</f>
        <v>334414.08000000002</v>
      </c>
      <c r="M3281" s="9">
        <f>tbl_salesdata[[#This Row],[Units Sold]]*tbl_salesdata[[#This Row],[Unit Price]]</f>
        <v>523654.56000000006</v>
      </c>
      <c r="N3281" s="9">
        <f>tbl_salesdata[[#This Row],[Total Sales]]-tbl_salesdata[[#This Row],[Total Cost]]</f>
        <v>189240.48000000004</v>
      </c>
      <c r="O3281">
        <f>tbl_salesdata[[#This Row],[Ship Date]]-tbl_salesdata[[#This Row],[Order Date]]</f>
        <v>7</v>
      </c>
      <c r="P3281">
        <f>WEEKDAY(tbl_salesdata[[#This Row],[Order Date]],2)</f>
        <v>7</v>
      </c>
      <c r="Q3281" t="str">
        <f>TEXT(tbl_salesdata[[#This Row],[Order Date]],"dddd")</f>
        <v>Sunday</v>
      </c>
      <c r="R3281" t="str">
        <f>IF(tbl_salesdata[[#This Row],[Weekdaynum]]&gt;5,"Yes","No")</f>
        <v>Yes</v>
      </c>
    </row>
    <row r="3282" spans="1:18" hidden="1" x14ac:dyDescent="0.35">
      <c r="A3282">
        <v>839397370</v>
      </c>
      <c r="B3282" s="3">
        <v>43448</v>
      </c>
      <c r="C3282" s="3">
        <v>43465</v>
      </c>
      <c r="D3282" t="s">
        <v>28</v>
      </c>
      <c r="E3282" t="s">
        <v>29</v>
      </c>
      <c r="F3282" t="s">
        <v>40</v>
      </c>
      <c r="G3282" t="s">
        <v>14</v>
      </c>
      <c r="H3282" t="s">
        <v>26</v>
      </c>
      <c r="I3282" s="9">
        <v>5190</v>
      </c>
      <c r="J3282" s="9">
        <v>651.21</v>
      </c>
      <c r="K3282" s="9">
        <v>524.96</v>
      </c>
      <c r="L3282" s="9">
        <f>tbl_salesdata[[#This Row],[Units Sold]]*tbl_salesdata[[#This Row],[Unit Cost]]</f>
        <v>2724542.4000000004</v>
      </c>
      <c r="M3282" s="9">
        <f>tbl_salesdata[[#This Row],[Units Sold]]*tbl_salesdata[[#This Row],[Unit Price]]</f>
        <v>3379779.9000000004</v>
      </c>
      <c r="N3282" s="9">
        <f>tbl_salesdata[[#This Row],[Total Sales]]-tbl_salesdata[[#This Row],[Total Cost]]</f>
        <v>655237.5</v>
      </c>
      <c r="O3282">
        <f>tbl_salesdata[[#This Row],[Ship Date]]-tbl_salesdata[[#This Row],[Order Date]]</f>
        <v>17</v>
      </c>
      <c r="P3282">
        <f>WEEKDAY(tbl_salesdata[[#This Row],[Order Date]],2)</f>
        <v>5</v>
      </c>
      <c r="Q3282" t="str">
        <f>TEXT(tbl_salesdata[[#This Row],[Order Date]],"dddd")</f>
        <v>Friday</v>
      </c>
      <c r="R3282" t="str">
        <f>IF(tbl_salesdata[[#This Row],[Weekdaynum]]&gt;5,"Yes","No")</f>
        <v>No</v>
      </c>
    </row>
    <row r="3283" spans="1:18" x14ac:dyDescent="0.35">
      <c r="A3283">
        <v>678302609</v>
      </c>
      <c r="B3283" s="3">
        <v>44765</v>
      </c>
      <c r="C3283" s="3">
        <v>44767</v>
      </c>
      <c r="D3283" t="s">
        <v>27</v>
      </c>
      <c r="E3283" t="s">
        <v>24</v>
      </c>
      <c r="F3283" t="s">
        <v>33</v>
      </c>
      <c r="G3283" t="s">
        <v>14</v>
      </c>
      <c r="H3283" t="s">
        <v>26</v>
      </c>
      <c r="I3283" s="9">
        <v>3670</v>
      </c>
      <c r="J3283" s="9">
        <v>109.28</v>
      </c>
      <c r="K3283" s="9">
        <v>35.840000000000003</v>
      </c>
      <c r="L3283" s="9">
        <f>tbl_salesdata[[#This Row],[Units Sold]]*tbl_salesdata[[#This Row],[Unit Cost]]</f>
        <v>131532.80000000002</v>
      </c>
      <c r="M3283" s="9">
        <f>tbl_salesdata[[#This Row],[Units Sold]]*tbl_salesdata[[#This Row],[Unit Price]]</f>
        <v>401057.6</v>
      </c>
      <c r="N3283" s="9">
        <f>tbl_salesdata[[#This Row],[Total Sales]]-tbl_salesdata[[#This Row],[Total Cost]]</f>
        <v>269524.79999999993</v>
      </c>
      <c r="O3283">
        <f>tbl_salesdata[[#This Row],[Ship Date]]-tbl_salesdata[[#This Row],[Order Date]]</f>
        <v>2</v>
      </c>
      <c r="P3283">
        <f>WEEKDAY(tbl_salesdata[[#This Row],[Order Date]],2)</f>
        <v>6</v>
      </c>
      <c r="Q3283" t="str">
        <f>TEXT(tbl_salesdata[[#This Row],[Order Date]],"dddd")</f>
        <v>Saturday</v>
      </c>
      <c r="R3283" t="str">
        <f>IF(tbl_salesdata[[#This Row],[Weekdaynum]]&gt;5,"Yes","No")</f>
        <v>Yes</v>
      </c>
    </row>
    <row r="3284" spans="1:18" hidden="1" x14ac:dyDescent="0.35">
      <c r="A3284">
        <v>104165685</v>
      </c>
      <c r="B3284" s="3">
        <v>43880</v>
      </c>
      <c r="C3284" s="3">
        <v>43883</v>
      </c>
      <c r="D3284" t="s">
        <v>129</v>
      </c>
      <c r="E3284" t="s">
        <v>21</v>
      </c>
      <c r="F3284" t="s">
        <v>76</v>
      </c>
      <c r="G3284" t="s">
        <v>14</v>
      </c>
      <c r="H3284" t="s">
        <v>26</v>
      </c>
      <c r="I3284" s="9">
        <v>3796</v>
      </c>
      <c r="J3284" s="9">
        <v>668.27</v>
      </c>
      <c r="K3284" s="9">
        <v>502.54</v>
      </c>
      <c r="L3284" s="9">
        <f>tbl_salesdata[[#This Row],[Units Sold]]*tbl_salesdata[[#This Row],[Unit Cost]]</f>
        <v>1907641.84</v>
      </c>
      <c r="M3284" s="9">
        <f>tbl_salesdata[[#This Row],[Units Sold]]*tbl_salesdata[[#This Row],[Unit Price]]</f>
        <v>2536752.92</v>
      </c>
      <c r="N3284" s="9">
        <f>tbl_salesdata[[#This Row],[Total Sales]]-tbl_salesdata[[#This Row],[Total Cost]]</f>
        <v>629111.07999999984</v>
      </c>
      <c r="O3284">
        <f>tbl_salesdata[[#This Row],[Ship Date]]-tbl_salesdata[[#This Row],[Order Date]]</f>
        <v>3</v>
      </c>
      <c r="P3284">
        <f>WEEKDAY(tbl_salesdata[[#This Row],[Order Date]],2)</f>
        <v>3</v>
      </c>
      <c r="Q3284" t="str">
        <f>TEXT(tbl_salesdata[[#This Row],[Order Date]],"dddd")</f>
        <v>Wednesday</v>
      </c>
      <c r="R3284" t="str">
        <f>IF(tbl_salesdata[[#This Row],[Weekdaynum]]&gt;5,"Yes","No")</f>
        <v>No</v>
      </c>
    </row>
    <row r="3285" spans="1:18" hidden="1" x14ac:dyDescent="0.35">
      <c r="A3285">
        <v>387098395</v>
      </c>
      <c r="B3285" s="3">
        <v>44489</v>
      </c>
      <c r="C3285" s="3">
        <v>44491</v>
      </c>
      <c r="D3285" t="s">
        <v>90</v>
      </c>
      <c r="E3285" t="s">
        <v>38</v>
      </c>
      <c r="F3285" t="s">
        <v>56</v>
      </c>
      <c r="G3285" t="s">
        <v>18</v>
      </c>
      <c r="H3285" t="s">
        <v>15</v>
      </c>
      <c r="I3285" s="9">
        <v>9872</v>
      </c>
      <c r="J3285" s="9">
        <v>9.33</v>
      </c>
      <c r="K3285" s="9">
        <v>6.92</v>
      </c>
      <c r="L3285" s="9">
        <f>tbl_salesdata[[#This Row],[Units Sold]]*tbl_salesdata[[#This Row],[Unit Cost]]</f>
        <v>68314.240000000005</v>
      </c>
      <c r="M3285" s="9">
        <f>tbl_salesdata[[#This Row],[Units Sold]]*tbl_salesdata[[#This Row],[Unit Price]]</f>
        <v>92105.76</v>
      </c>
      <c r="N3285" s="9">
        <f>tbl_salesdata[[#This Row],[Total Sales]]-tbl_salesdata[[#This Row],[Total Cost]]</f>
        <v>23791.51999999999</v>
      </c>
      <c r="O3285">
        <f>tbl_salesdata[[#This Row],[Ship Date]]-tbl_salesdata[[#This Row],[Order Date]]</f>
        <v>2</v>
      </c>
      <c r="P3285">
        <f>WEEKDAY(tbl_salesdata[[#This Row],[Order Date]],2)</f>
        <v>3</v>
      </c>
      <c r="Q3285" t="str">
        <f>TEXT(tbl_salesdata[[#This Row],[Order Date]],"dddd")</f>
        <v>Wednesday</v>
      </c>
      <c r="R3285" t="str">
        <f>IF(tbl_salesdata[[#This Row],[Weekdaynum]]&gt;5,"Yes","No")</f>
        <v>No</v>
      </c>
    </row>
    <row r="3286" spans="1:18" hidden="1" x14ac:dyDescent="0.35">
      <c r="A3286">
        <v>532441079</v>
      </c>
      <c r="B3286" s="3">
        <v>43752</v>
      </c>
      <c r="C3286" s="3">
        <v>43773</v>
      </c>
      <c r="D3286" t="s">
        <v>154</v>
      </c>
      <c r="E3286" t="s">
        <v>12</v>
      </c>
      <c r="F3286" t="s">
        <v>33</v>
      </c>
      <c r="G3286" t="s">
        <v>18</v>
      </c>
      <c r="H3286" t="s">
        <v>26</v>
      </c>
      <c r="I3286" s="9">
        <v>2</v>
      </c>
      <c r="J3286" s="9">
        <v>109.28</v>
      </c>
      <c r="K3286" s="9">
        <v>35.840000000000003</v>
      </c>
      <c r="L3286" s="9">
        <f>tbl_salesdata[[#This Row],[Units Sold]]*tbl_salesdata[[#This Row],[Unit Cost]]</f>
        <v>71.680000000000007</v>
      </c>
      <c r="M3286" s="9">
        <f>tbl_salesdata[[#This Row],[Units Sold]]*tbl_salesdata[[#This Row],[Unit Price]]</f>
        <v>218.56</v>
      </c>
      <c r="N3286" s="9">
        <f>tbl_salesdata[[#This Row],[Total Sales]]-tbl_salesdata[[#This Row],[Total Cost]]</f>
        <v>146.88</v>
      </c>
      <c r="O3286">
        <f>tbl_salesdata[[#This Row],[Ship Date]]-tbl_salesdata[[#This Row],[Order Date]]</f>
        <v>21</v>
      </c>
      <c r="P3286">
        <f>WEEKDAY(tbl_salesdata[[#This Row],[Order Date]],2)</f>
        <v>1</v>
      </c>
      <c r="Q3286" t="str">
        <f>TEXT(tbl_salesdata[[#This Row],[Order Date]],"dddd")</f>
        <v>Monday</v>
      </c>
      <c r="R3286" t="str">
        <f>IF(tbl_salesdata[[#This Row],[Weekdaynum]]&gt;5,"Yes","No")</f>
        <v>No</v>
      </c>
    </row>
    <row r="3287" spans="1:18" hidden="1" x14ac:dyDescent="0.35">
      <c r="A3287">
        <v>762117564</v>
      </c>
      <c r="B3287" s="3">
        <v>44253</v>
      </c>
      <c r="C3287" s="3">
        <v>44272</v>
      </c>
      <c r="D3287" t="s">
        <v>100</v>
      </c>
      <c r="E3287" t="s">
        <v>21</v>
      </c>
      <c r="F3287" t="s">
        <v>30</v>
      </c>
      <c r="G3287" t="s">
        <v>14</v>
      </c>
      <c r="H3287" t="s">
        <v>15</v>
      </c>
      <c r="I3287" s="9">
        <v>6378</v>
      </c>
      <c r="J3287" s="9">
        <v>81.73</v>
      </c>
      <c r="K3287" s="9">
        <v>56.67</v>
      </c>
      <c r="L3287" s="9">
        <f>tbl_salesdata[[#This Row],[Units Sold]]*tbl_salesdata[[#This Row],[Unit Cost]]</f>
        <v>361441.26</v>
      </c>
      <c r="M3287" s="9">
        <f>tbl_salesdata[[#This Row],[Units Sold]]*tbl_salesdata[[#This Row],[Unit Price]]</f>
        <v>521273.94</v>
      </c>
      <c r="N3287" s="9">
        <f>tbl_salesdata[[#This Row],[Total Sales]]-tbl_salesdata[[#This Row],[Total Cost]]</f>
        <v>159832.68</v>
      </c>
      <c r="O3287">
        <f>tbl_salesdata[[#This Row],[Ship Date]]-tbl_salesdata[[#This Row],[Order Date]]</f>
        <v>19</v>
      </c>
      <c r="P3287">
        <f>WEEKDAY(tbl_salesdata[[#This Row],[Order Date]],2)</f>
        <v>5</v>
      </c>
      <c r="Q3287" t="str">
        <f>TEXT(tbl_salesdata[[#This Row],[Order Date]],"dddd")</f>
        <v>Friday</v>
      </c>
      <c r="R3287" t="str">
        <f>IF(tbl_salesdata[[#This Row],[Weekdaynum]]&gt;5,"Yes","No")</f>
        <v>No</v>
      </c>
    </row>
    <row r="3288" spans="1:18" hidden="1" x14ac:dyDescent="0.35">
      <c r="A3288">
        <v>918364179</v>
      </c>
      <c r="B3288" s="3">
        <v>43534</v>
      </c>
      <c r="C3288" s="3">
        <v>43551</v>
      </c>
      <c r="D3288" t="s">
        <v>77</v>
      </c>
      <c r="E3288" t="s">
        <v>21</v>
      </c>
      <c r="F3288" t="s">
        <v>17</v>
      </c>
      <c r="G3288" t="s">
        <v>18</v>
      </c>
      <c r="H3288" t="s">
        <v>34</v>
      </c>
      <c r="I3288" s="9">
        <v>3223</v>
      </c>
      <c r="J3288" s="9">
        <v>152.58000000000001</v>
      </c>
      <c r="K3288" s="9">
        <v>97.44</v>
      </c>
      <c r="L3288" s="9">
        <f>tbl_salesdata[[#This Row],[Units Sold]]*tbl_salesdata[[#This Row],[Unit Cost]]</f>
        <v>314049.12</v>
      </c>
      <c r="M3288" s="9">
        <f>tbl_salesdata[[#This Row],[Units Sold]]*tbl_salesdata[[#This Row],[Unit Price]]</f>
        <v>491765.34</v>
      </c>
      <c r="N3288" s="9">
        <f>tbl_salesdata[[#This Row],[Total Sales]]-tbl_salesdata[[#This Row],[Total Cost]]</f>
        <v>177716.22000000003</v>
      </c>
      <c r="O3288">
        <f>tbl_salesdata[[#This Row],[Ship Date]]-tbl_salesdata[[#This Row],[Order Date]]</f>
        <v>17</v>
      </c>
      <c r="P3288">
        <f>WEEKDAY(tbl_salesdata[[#This Row],[Order Date]],2)</f>
        <v>7</v>
      </c>
      <c r="Q3288" t="str">
        <f>TEXT(tbl_salesdata[[#This Row],[Order Date]],"dddd")</f>
        <v>Sunday</v>
      </c>
      <c r="R3288" t="str">
        <f>IF(tbl_salesdata[[#This Row],[Weekdaynum]]&gt;5,"Yes","No")</f>
        <v>Yes</v>
      </c>
    </row>
    <row r="3289" spans="1:18" hidden="1" x14ac:dyDescent="0.35">
      <c r="A3289">
        <v>913729751</v>
      </c>
      <c r="B3289" s="3">
        <v>44304</v>
      </c>
      <c r="C3289" s="3">
        <v>44315</v>
      </c>
      <c r="D3289" t="s">
        <v>215</v>
      </c>
      <c r="E3289" t="s">
        <v>21</v>
      </c>
      <c r="F3289" t="s">
        <v>47</v>
      </c>
      <c r="G3289" t="s">
        <v>14</v>
      </c>
      <c r="H3289" t="s">
        <v>15</v>
      </c>
      <c r="I3289" s="9">
        <v>1793</v>
      </c>
      <c r="J3289" s="9">
        <v>421.89</v>
      </c>
      <c r="K3289" s="9">
        <v>364.69</v>
      </c>
      <c r="L3289" s="9">
        <f>tbl_salesdata[[#This Row],[Units Sold]]*tbl_salesdata[[#This Row],[Unit Cost]]</f>
        <v>653889.17000000004</v>
      </c>
      <c r="M3289" s="9">
        <f>tbl_salesdata[[#This Row],[Units Sold]]*tbl_salesdata[[#This Row],[Unit Price]]</f>
        <v>756448.77</v>
      </c>
      <c r="N3289" s="9">
        <f>tbl_salesdata[[#This Row],[Total Sales]]-tbl_salesdata[[#This Row],[Total Cost]]</f>
        <v>102559.59999999998</v>
      </c>
      <c r="O3289">
        <f>tbl_salesdata[[#This Row],[Ship Date]]-tbl_salesdata[[#This Row],[Order Date]]</f>
        <v>11</v>
      </c>
      <c r="P3289">
        <f>WEEKDAY(tbl_salesdata[[#This Row],[Order Date]],2)</f>
        <v>7</v>
      </c>
      <c r="Q3289" t="str">
        <f>TEXT(tbl_salesdata[[#This Row],[Order Date]],"dddd")</f>
        <v>Sunday</v>
      </c>
      <c r="R3289" t="str">
        <f>IF(tbl_salesdata[[#This Row],[Weekdaynum]]&gt;5,"Yes","No")</f>
        <v>Yes</v>
      </c>
    </row>
    <row r="3290" spans="1:18" hidden="1" x14ac:dyDescent="0.35">
      <c r="A3290">
        <v>281075608</v>
      </c>
      <c r="B3290" s="3">
        <v>43500</v>
      </c>
      <c r="C3290" s="3">
        <v>43513</v>
      </c>
      <c r="D3290" t="s">
        <v>219</v>
      </c>
      <c r="E3290" t="s">
        <v>38</v>
      </c>
      <c r="F3290" t="s">
        <v>76</v>
      </c>
      <c r="G3290" t="s">
        <v>18</v>
      </c>
      <c r="H3290" t="s">
        <v>34</v>
      </c>
      <c r="I3290" s="9">
        <v>5373</v>
      </c>
      <c r="J3290" s="9">
        <v>668.27</v>
      </c>
      <c r="K3290" s="9">
        <v>502.54</v>
      </c>
      <c r="L3290" s="9">
        <f>tbl_salesdata[[#This Row],[Units Sold]]*tbl_salesdata[[#This Row],[Unit Cost]]</f>
        <v>2700147.42</v>
      </c>
      <c r="M3290" s="9">
        <f>tbl_salesdata[[#This Row],[Units Sold]]*tbl_salesdata[[#This Row],[Unit Price]]</f>
        <v>3590614.71</v>
      </c>
      <c r="N3290" s="9">
        <f>tbl_salesdata[[#This Row],[Total Sales]]-tbl_salesdata[[#This Row],[Total Cost]]</f>
        <v>890467.29</v>
      </c>
      <c r="O3290">
        <f>tbl_salesdata[[#This Row],[Ship Date]]-tbl_salesdata[[#This Row],[Order Date]]</f>
        <v>13</v>
      </c>
      <c r="P3290">
        <f>WEEKDAY(tbl_salesdata[[#This Row],[Order Date]],2)</f>
        <v>1</v>
      </c>
      <c r="Q3290" t="str">
        <f>TEXT(tbl_salesdata[[#This Row],[Order Date]],"dddd")</f>
        <v>Monday</v>
      </c>
      <c r="R3290" t="str">
        <f>IF(tbl_salesdata[[#This Row],[Weekdaynum]]&gt;5,"Yes","No")</f>
        <v>No</v>
      </c>
    </row>
    <row r="3291" spans="1:18" hidden="1" x14ac:dyDescent="0.35">
      <c r="A3291">
        <v>423575580</v>
      </c>
      <c r="B3291" s="3">
        <v>42339</v>
      </c>
      <c r="C3291" s="3">
        <v>42340</v>
      </c>
      <c r="D3291" t="s">
        <v>106</v>
      </c>
      <c r="E3291" t="s">
        <v>38</v>
      </c>
      <c r="F3291" t="s">
        <v>68</v>
      </c>
      <c r="G3291" t="s">
        <v>18</v>
      </c>
      <c r="H3291" t="s">
        <v>34</v>
      </c>
      <c r="I3291" s="9">
        <v>4282</v>
      </c>
      <c r="J3291" s="9">
        <v>154.06</v>
      </c>
      <c r="K3291" s="9">
        <v>90.93</v>
      </c>
      <c r="L3291" s="9">
        <f>tbl_salesdata[[#This Row],[Units Sold]]*tbl_salesdata[[#This Row],[Unit Cost]]</f>
        <v>389362.26</v>
      </c>
      <c r="M3291" s="9">
        <f>tbl_salesdata[[#This Row],[Units Sold]]*tbl_salesdata[[#This Row],[Unit Price]]</f>
        <v>659684.92000000004</v>
      </c>
      <c r="N3291" s="9">
        <f>tbl_salesdata[[#This Row],[Total Sales]]-tbl_salesdata[[#This Row],[Total Cost]]</f>
        <v>270322.66000000003</v>
      </c>
      <c r="O3291">
        <f>tbl_salesdata[[#This Row],[Ship Date]]-tbl_salesdata[[#This Row],[Order Date]]</f>
        <v>1</v>
      </c>
      <c r="P3291">
        <f>WEEKDAY(tbl_salesdata[[#This Row],[Order Date]],2)</f>
        <v>2</v>
      </c>
      <c r="Q3291" t="str">
        <f>TEXT(tbl_salesdata[[#This Row],[Order Date]],"dddd")</f>
        <v>Tuesday</v>
      </c>
      <c r="R3291" t="str">
        <f>IF(tbl_salesdata[[#This Row],[Weekdaynum]]&gt;5,"Yes","No")</f>
        <v>No</v>
      </c>
    </row>
    <row r="3292" spans="1:18" x14ac:dyDescent="0.35">
      <c r="A3292">
        <v>208689868</v>
      </c>
      <c r="B3292" s="3">
        <v>42826</v>
      </c>
      <c r="C3292" s="3">
        <v>42842</v>
      </c>
      <c r="D3292" t="s">
        <v>154</v>
      </c>
      <c r="E3292" t="s">
        <v>12</v>
      </c>
      <c r="F3292" t="s">
        <v>30</v>
      </c>
      <c r="G3292" t="s">
        <v>14</v>
      </c>
      <c r="H3292" t="s">
        <v>26</v>
      </c>
      <c r="I3292" s="9">
        <v>4824</v>
      </c>
      <c r="J3292" s="9">
        <v>81.73</v>
      </c>
      <c r="K3292" s="9">
        <v>56.67</v>
      </c>
      <c r="L3292" s="9">
        <f>tbl_salesdata[[#This Row],[Units Sold]]*tbl_salesdata[[#This Row],[Unit Cost]]</f>
        <v>273376.08</v>
      </c>
      <c r="M3292" s="9">
        <f>tbl_salesdata[[#This Row],[Units Sold]]*tbl_salesdata[[#This Row],[Unit Price]]</f>
        <v>394265.52</v>
      </c>
      <c r="N3292" s="9">
        <f>tbl_salesdata[[#This Row],[Total Sales]]-tbl_salesdata[[#This Row],[Total Cost]]</f>
        <v>120889.44</v>
      </c>
      <c r="O3292">
        <f>tbl_salesdata[[#This Row],[Ship Date]]-tbl_salesdata[[#This Row],[Order Date]]</f>
        <v>16</v>
      </c>
      <c r="P3292">
        <f>WEEKDAY(tbl_salesdata[[#This Row],[Order Date]],2)</f>
        <v>6</v>
      </c>
      <c r="Q3292" t="str">
        <f>TEXT(tbl_salesdata[[#This Row],[Order Date]],"dddd")</f>
        <v>Saturday</v>
      </c>
      <c r="R3292" t="str">
        <f>IF(tbl_salesdata[[#This Row],[Weekdaynum]]&gt;5,"Yes","No")</f>
        <v>Yes</v>
      </c>
    </row>
    <row r="3293" spans="1:18" hidden="1" x14ac:dyDescent="0.35">
      <c r="A3293">
        <v>898295676</v>
      </c>
      <c r="B3293" s="3">
        <v>42174</v>
      </c>
      <c r="C3293" s="3">
        <v>42189</v>
      </c>
      <c r="D3293" t="s">
        <v>61</v>
      </c>
      <c r="E3293" t="s">
        <v>12</v>
      </c>
      <c r="F3293" t="s">
        <v>22</v>
      </c>
      <c r="G3293" t="s">
        <v>18</v>
      </c>
      <c r="H3293" t="s">
        <v>34</v>
      </c>
      <c r="I3293" s="9">
        <v>4508</v>
      </c>
      <c r="J3293" s="9">
        <v>47.45</v>
      </c>
      <c r="K3293" s="9">
        <v>31.79</v>
      </c>
      <c r="L3293" s="9">
        <f>tbl_salesdata[[#This Row],[Units Sold]]*tbl_salesdata[[#This Row],[Unit Cost]]</f>
        <v>143309.32</v>
      </c>
      <c r="M3293" s="9">
        <f>tbl_salesdata[[#This Row],[Units Sold]]*tbl_salesdata[[#This Row],[Unit Price]]</f>
        <v>213904.6</v>
      </c>
      <c r="N3293" s="9">
        <f>tbl_salesdata[[#This Row],[Total Sales]]-tbl_salesdata[[#This Row],[Total Cost]]</f>
        <v>70595.28</v>
      </c>
      <c r="O3293">
        <f>tbl_salesdata[[#This Row],[Ship Date]]-tbl_salesdata[[#This Row],[Order Date]]</f>
        <v>15</v>
      </c>
      <c r="P3293">
        <f>WEEKDAY(tbl_salesdata[[#This Row],[Order Date]],2)</f>
        <v>5</v>
      </c>
      <c r="Q3293" t="str">
        <f>TEXT(tbl_salesdata[[#This Row],[Order Date]],"dddd")</f>
        <v>Friday</v>
      </c>
      <c r="R3293" t="str">
        <f>IF(tbl_salesdata[[#This Row],[Weekdaynum]]&gt;5,"Yes","No")</f>
        <v>No</v>
      </c>
    </row>
    <row r="3294" spans="1:18" hidden="1" x14ac:dyDescent="0.35">
      <c r="A3294">
        <v>338425958</v>
      </c>
      <c r="B3294" s="3">
        <v>43893</v>
      </c>
      <c r="C3294" s="3">
        <v>43903</v>
      </c>
      <c r="D3294" t="s">
        <v>167</v>
      </c>
      <c r="E3294" t="s">
        <v>38</v>
      </c>
      <c r="F3294" t="s">
        <v>40</v>
      </c>
      <c r="G3294" t="s">
        <v>18</v>
      </c>
      <c r="H3294" t="s">
        <v>34</v>
      </c>
      <c r="I3294" s="9">
        <v>6616</v>
      </c>
      <c r="J3294" s="9">
        <v>651.21</v>
      </c>
      <c r="K3294" s="9">
        <v>524.96</v>
      </c>
      <c r="L3294" s="9">
        <f>tbl_salesdata[[#This Row],[Units Sold]]*tbl_salesdata[[#This Row],[Unit Cost]]</f>
        <v>3473135.3600000003</v>
      </c>
      <c r="M3294" s="9">
        <f>tbl_salesdata[[#This Row],[Units Sold]]*tbl_salesdata[[#This Row],[Unit Price]]</f>
        <v>4308405.3600000003</v>
      </c>
      <c r="N3294" s="9">
        <f>tbl_salesdata[[#This Row],[Total Sales]]-tbl_salesdata[[#This Row],[Total Cost]]</f>
        <v>835270</v>
      </c>
      <c r="O3294">
        <f>tbl_salesdata[[#This Row],[Ship Date]]-tbl_salesdata[[#This Row],[Order Date]]</f>
        <v>10</v>
      </c>
      <c r="P3294">
        <f>WEEKDAY(tbl_salesdata[[#This Row],[Order Date]],2)</f>
        <v>2</v>
      </c>
      <c r="Q3294" t="str">
        <f>TEXT(tbl_salesdata[[#This Row],[Order Date]],"dddd")</f>
        <v>Tuesday</v>
      </c>
      <c r="R3294" t="str">
        <f>IF(tbl_salesdata[[#This Row],[Weekdaynum]]&gt;5,"Yes","No")</f>
        <v>No</v>
      </c>
    </row>
    <row r="3295" spans="1:18" hidden="1" x14ac:dyDescent="0.35">
      <c r="A3295">
        <v>569530665</v>
      </c>
      <c r="B3295" s="3">
        <v>42890</v>
      </c>
      <c r="C3295" s="3">
        <v>42893</v>
      </c>
      <c r="D3295" t="s">
        <v>149</v>
      </c>
      <c r="E3295" t="s">
        <v>12</v>
      </c>
      <c r="F3295" t="s">
        <v>56</v>
      </c>
      <c r="G3295" t="s">
        <v>14</v>
      </c>
      <c r="H3295" t="s">
        <v>15</v>
      </c>
      <c r="I3295" s="9">
        <v>5635</v>
      </c>
      <c r="J3295" s="9">
        <v>9.33</v>
      </c>
      <c r="K3295" s="9">
        <v>6.92</v>
      </c>
      <c r="L3295" s="9">
        <f>tbl_salesdata[[#This Row],[Units Sold]]*tbl_salesdata[[#This Row],[Unit Cost]]</f>
        <v>38994.199999999997</v>
      </c>
      <c r="M3295" s="9">
        <f>tbl_salesdata[[#This Row],[Units Sold]]*tbl_salesdata[[#This Row],[Unit Price]]</f>
        <v>52574.55</v>
      </c>
      <c r="N3295" s="9">
        <f>tbl_salesdata[[#This Row],[Total Sales]]-tbl_salesdata[[#This Row],[Total Cost]]</f>
        <v>13580.350000000006</v>
      </c>
      <c r="O3295">
        <f>tbl_salesdata[[#This Row],[Ship Date]]-tbl_salesdata[[#This Row],[Order Date]]</f>
        <v>3</v>
      </c>
      <c r="P3295">
        <f>WEEKDAY(tbl_salesdata[[#This Row],[Order Date]],2)</f>
        <v>7</v>
      </c>
      <c r="Q3295" t="str">
        <f>TEXT(tbl_salesdata[[#This Row],[Order Date]],"dddd")</f>
        <v>Sunday</v>
      </c>
      <c r="R3295" t="str">
        <f>IF(tbl_salesdata[[#This Row],[Weekdaynum]]&gt;5,"Yes","No")</f>
        <v>Yes</v>
      </c>
    </row>
    <row r="3296" spans="1:18" hidden="1" x14ac:dyDescent="0.35">
      <c r="A3296">
        <v>196346127</v>
      </c>
      <c r="B3296" s="3">
        <v>44255</v>
      </c>
      <c r="C3296" s="3">
        <v>44256</v>
      </c>
      <c r="D3296" t="s">
        <v>129</v>
      </c>
      <c r="E3296" t="s">
        <v>21</v>
      </c>
      <c r="F3296" t="s">
        <v>17</v>
      </c>
      <c r="G3296" t="s">
        <v>14</v>
      </c>
      <c r="H3296" t="s">
        <v>34</v>
      </c>
      <c r="I3296" s="9">
        <v>2037</v>
      </c>
      <c r="J3296" s="9">
        <v>152.58000000000001</v>
      </c>
      <c r="K3296" s="9">
        <v>97.44</v>
      </c>
      <c r="L3296" s="9">
        <f>tbl_salesdata[[#This Row],[Units Sold]]*tbl_salesdata[[#This Row],[Unit Cost]]</f>
        <v>198485.28</v>
      </c>
      <c r="M3296" s="9">
        <f>tbl_salesdata[[#This Row],[Units Sold]]*tbl_salesdata[[#This Row],[Unit Price]]</f>
        <v>310805.46000000002</v>
      </c>
      <c r="N3296" s="9">
        <f>tbl_salesdata[[#This Row],[Total Sales]]-tbl_salesdata[[#This Row],[Total Cost]]</f>
        <v>112320.18000000002</v>
      </c>
      <c r="O3296">
        <f>tbl_salesdata[[#This Row],[Ship Date]]-tbl_salesdata[[#This Row],[Order Date]]</f>
        <v>1</v>
      </c>
      <c r="P3296">
        <f>WEEKDAY(tbl_salesdata[[#This Row],[Order Date]],2)</f>
        <v>7</v>
      </c>
      <c r="Q3296" t="str">
        <f>TEXT(tbl_salesdata[[#This Row],[Order Date]],"dddd")</f>
        <v>Sunday</v>
      </c>
      <c r="R3296" t="str">
        <f>IF(tbl_salesdata[[#This Row],[Weekdaynum]]&gt;5,"Yes","No")</f>
        <v>Yes</v>
      </c>
    </row>
    <row r="3297" spans="1:18" hidden="1" x14ac:dyDescent="0.35">
      <c r="A3297">
        <v>593921172</v>
      </c>
      <c r="B3297" s="3">
        <v>42380</v>
      </c>
      <c r="C3297" s="3">
        <v>42386</v>
      </c>
      <c r="D3297" t="s">
        <v>87</v>
      </c>
      <c r="E3297" t="s">
        <v>24</v>
      </c>
      <c r="F3297" t="s">
        <v>76</v>
      </c>
      <c r="G3297" t="s">
        <v>14</v>
      </c>
      <c r="H3297" t="s">
        <v>15</v>
      </c>
      <c r="I3297" s="9">
        <v>3328</v>
      </c>
      <c r="J3297" s="9">
        <v>668.27</v>
      </c>
      <c r="K3297" s="9">
        <v>502.54</v>
      </c>
      <c r="L3297" s="9">
        <f>tbl_salesdata[[#This Row],[Units Sold]]*tbl_salesdata[[#This Row],[Unit Cost]]</f>
        <v>1672453.1200000001</v>
      </c>
      <c r="M3297" s="9">
        <f>tbl_salesdata[[#This Row],[Units Sold]]*tbl_salesdata[[#This Row],[Unit Price]]</f>
        <v>2224002.56</v>
      </c>
      <c r="N3297" s="9">
        <f>tbl_salesdata[[#This Row],[Total Sales]]-tbl_salesdata[[#This Row],[Total Cost]]</f>
        <v>551549.43999999994</v>
      </c>
      <c r="O3297">
        <f>tbl_salesdata[[#This Row],[Ship Date]]-tbl_salesdata[[#This Row],[Order Date]]</f>
        <v>6</v>
      </c>
      <c r="P3297">
        <f>WEEKDAY(tbl_salesdata[[#This Row],[Order Date]],2)</f>
        <v>1</v>
      </c>
      <c r="Q3297" t="str">
        <f>TEXT(tbl_salesdata[[#This Row],[Order Date]],"dddd")</f>
        <v>Monday</v>
      </c>
      <c r="R3297" t="str">
        <f>IF(tbl_salesdata[[#This Row],[Weekdaynum]]&gt;5,"Yes","No")</f>
        <v>No</v>
      </c>
    </row>
    <row r="3298" spans="1:18" hidden="1" x14ac:dyDescent="0.35">
      <c r="A3298">
        <v>957617127</v>
      </c>
      <c r="B3298" s="3">
        <v>44671</v>
      </c>
      <c r="C3298" s="3">
        <v>44691</v>
      </c>
      <c r="D3298" t="s">
        <v>130</v>
      </c>
      <c r="E3298" t="s">
        <v>29</v>
      </c>
      <c r="F3298" t="s">
        <v>42</v>
      </c>
      <c r="G3298" t="s">
        <v>14</v>
      </c>
      <c r="H3298" t="s">
        <v>26</v>
      </c>
      <c r="I3298" s="9">
        <v>9043</v>
      </c>
      <c r="J3298" s="9">
        <v>437.2</v>
      </c>
      <c r="K3298" s="9">
        <v>263.33</v>
      </c>
      <c r="L3298" s="9">
        <f>tbl_salesdata[[#This Row],[Units Sold]]*tbl_salesdata[[#This Row],[Unit Cost]]</f>
        <v>2381293.19</v>
      </c>
      <c r="M3298" s="9">
        <f>tbl_salesdata[[#This Row],[Units Sold]]*tbl_salesdata[[#This Row],[Unit Price]]</f>
        <v>3953599.6</v>
      </c>
      <c r="N3298" s="9">
        <f>tbl_salesdata[[#This Row],[Total Sales]]-tbl_salesdata[[#This Row],[Total Cost]]</f>
        <v>1572306.4100000001</v>
      </c>
      <c r="O3298">
        <f>tbl_salesdata[[#This Row],[Ship Date]]-tbl_salesdata[[#This Row],[Order Date]]</f>
        <v>20</v>
      </c>
      <c r="P3298">
        <f>WEEKDAY(tbl_salesdata[[#This Row],[Order Date]],2)</f>
        <v>3</v>
      </c>
      <c r="Q3298" t="str">
        <f>TEXT(tbl_salesdata[[#This Row],[Order Date]],"dddd")</f>
        <v>Wednesday</v>
      </c>
      <c r="R3298" t="str">
        <f>IF(tbl_salesdata[[#This Row],[Weekdaynum]]&gt;5,"Yes","No")</f>
        <v>No</v>
      </c>
    </row>
    <row r="3299" spans="1:18" hidden="1" x14ac:dyDescent="0.35">
      <c r="A3299">
        <v>553107821</v>
      </c>
      <c r="B3299" s="3">
        <v>43455</v>
      </c>
      <c r="C3299" s="3">
        <v>43465</v>
      </c>
      <c r="D3299" t="s">
        <v>121</v>
      </c>
      <c r="E3299" t="s">
        <v>21</v>
      </c>
      <c r="F3299" t="s">
        <v>30</v>
      </c>
      <c r="G3299" t="s">
        <v>14</v>
      </c>
      <c r="H3299" t="s">
        <v>15</v>
      </c>
      <c r="I3299" s="9">
        <v>5751</v>
      </c>
      <c r="J3299" s="9">
        <v>81.73</v>
      </c>
      <c r="K3299" s="9">
        <v>56.67</v>
      </c>
      <c r="L3299" s="9">
        <f>tbl_salesdata[[#This Row],[Units Sold]]*tbl_salesdata[[#This Row],[Unit Cost]]</f>
        <v>325909.17</v>
      </c>
      <c r="M3299" s="9">
        <f>tbl_salesdata[[#This Row],[Units Sold]]*tbl_salesdata[[#This Row],[Unit Price]]</f>
        <v>470029.23000000004</v>
      </c>
      <c r="N3299" s="9">
        <f>tbl_salesdata[[#This Row],[Total Sales]]-tbl_salesdata[[#This Row],[Total Cost]]</f>
        <v>144120.06000000006</v>
      </c>
      <c r="O3299">
        <f>tbl_salesdata[[#This Row],[Ship Date]]-tbl_salesdata[[#This Row],[Order Date]]</f>
        <v>10</v>
      </c>
      <c r="P3299">
        <f>WEEKDAY(tbl_salesdata[[#This Row],[Order Date]],2)</f>
        <v>5</v>
      </c>
      <c r="Q3299" t="str">
        <f>TEXT(tbl_salesdata[[#This Row],[Order Date]],"dddd")</f>
        <v>Friday</v>
      </c>
      <c r="R3299" t="str">
        <f>IF(tbl_salesdata[[#This Row],[Weekdaynum]]&gt;5,"Yes","No")</f>
        <v>No</v>
      </c>
    </row>
    <row r="3300" spans="1:18" hidden="1" x14ac:dyDescent="0.35">
      <c r="A3300">
        <v>966379582</v>
      </c>
      <c r="B3300" s="3">
        <v>43185</v>
      </c>
      <c r="C3300" s="3">
        <v>43203</v>
      </c>
      <c r="D3300" t="s">
        <v>131</v>
      </c>
      <c r="E3300" t="s">
        <v>32</v>
      </c>
      <c r="F3300" t="s">
        <v>25</v>
      </c>
      <c r="G3300" t="s">
        <v>18</v>
      </c>
      <c r="H3300" t="s">
        <v>26</v>
      </c>
      <c r="I3300" s="9">
        <v>2048</v>
      </c>
      <c r="J3300" s="9">
        <v>205.7</v>
      </c>
      <c r="K3300" s="9">
        <v>117.11</v>
      </c>
      <c r="L3300" s="9">
        <f>tbl_salesdata[[#This Row],[Units Sold]]*tbl_salesdata[[#This Row],[Unit Cost]]</f>
        <v>239841.28</v>
      </c>
      <c r="M3300" s="9">
        <f>tbl_salesdata[[#This Row],[Units Sold]]*tbl_salesdata[[#This Row],[Unit Price]]</f>
        <v>421273.59999999998</v>
      </c>
      <c r="N3300" s="9">
        <f>tbl_salesdata[[#This Row],[Total Sales]]-tbl_salesdata[[#This Row],[Total Cost]]</f>
        <v>181432.31999999998</v>
      </c>
      <c r="O3300">
        <f>tbl_salesdata[[#This Row],[Ship Date]]-tbl_salesdata[[#This Row],[Order Date]]</f>
        <v>18</v>
      </c>
      <c r="P3300">
        <f>WEEKDAY(tbl_salesdata[[#This Row],[Order Date]],2)</f>
        <v>1</v>
      </c>
      <c r="Q3300" t="str">
        <f>TEXT(tbl_salesdata[[#This Row],[Order Date]],"dddd")</f>
        <v>Monday</v>
      </c>
      <c r="R3300" t="str">
        <f>IF(tbl_salesdata[[#This Row],[Weekdaynum]]&gt;5,"Yes","No")</f>
        <v>No</v>
      </c>
    </row>
    <row r="3301" spans="1:18" hidden="1" x14ac:dyDescent="0.35">
      <c r="A3301">
        <v>253731238</v>
      </c>
      <c r="B3301" s="3">
        <v>43931</v>
      </c>
      <c r="C3301" s="3">
        <v>43944</v>
      </c>
      <c r="D3301" t="s">
        <v>119</v>
      </c>
      <c r="E3301" t="s">
        <v>24</v>
      </c>
      <c r="F3301" t="s">
        <v>13</v>
      </c>
      <c r="G3301" t="s">
        <v>14</v>
      </c>
      <c r="H3301" t="s">
        <v>34</v>
      </c>
      <c r="I3301" s="9">
        <v>3567</v>
      </c>
      <c r="J3301" s="9">
        <v>255.28</v>
      </c>
      <c r="K3301" s="9">
        <v>159.41999999999999</v>
      </c>
      <c r="L3301" s="9">
        <f>tbl_salesdata[[#This Row],[Units Sold]]*tbl_salesdata[[#This Row],[Unit Cost]]</f>
        <v>568651.1399999999</v>
      </c>
      <c r="M3301" s="9">
        <f>tbl_salesdata[[#This Row],[Units Sold]]*tbl_salesdata[[#This Row],[Unit Price]]</f>
        <v>910583.76</v>
      </c>
      <c r="N3301" s="9">
        <f>tbl_salesdata[[#This Row],[Total Sales]]-tbl_salesdata[[#This Row],[Total Cost]]</f>
        <v>341932.62000000011</v>
      </c>
      <c r="O3301">
        <f>tbl_salesdata[[#This Row],[Ship Date]]-tbl_salesdata[[#This Row],[Order Date]]</f>
        <v>13</v>
      </c>
      <c r="P3301">
        <f>WEEKDAY(tbl_salesdata[[#This Row],[Order Date]],2)</f>
        <v>5</v>
      </c>
      <c r="Q3301" t="str">
        <f>TEXT(tbl_salesdata[[#This Row],[Order Date]],"dddd")</f>
        <v>Friday</v>
      </c>
      <c r="R3301" t="str">
        <f>IF(tbl_salesdata[[#This Row],[Weekdaynum]]&gt;5,"Yes","No")</f>
        <v>No</v>
      </c>
    </row>
    <row r="3302" spans="1:18" hidden="1" x14ac:dyDescent="0.35">
      <c r="A3302">
        <v>591774117</v>
      </c>
      <c r="B3302" s="3">
        <v>43228</v>
      </c>
      <c r="C3302" s="3">
        <v>43242</v>
      </c>
      <c r="D3302" t="s">
        <v>80</v>
      </c>
      <c r="E3302" t="s">
        <v>21</v>
      </c>
      <c r="F3302" t="s">
        <v>25</v>
      </c>
      <c r="G3302" t="s">
        <v>14</v>
      </c>
      <c r="H3302" t="s">
        <v>15</v>
      </c>
      <c r="I3302" s="9">
        <v>7967</v>
      </c>
      <c r="J3302" s="9">
        <v>205.7</v>
      </c>
      <c r="K3302" s="9">
        <v>117.11</v>
      </c>
      <c r="L3302" s="9">
        <f>tbl_salesdata[[#This Row],[Units Sold]]*tbl_salesdata[[#This Row],[Unit Cost]]</f>
        <v>933015.37</v>
      </c>
      <c r="M3302" s="9">
        <f>tbl_salesdata[[#This Row],[Units Sold]]*tbl_salesdata[[#This Row],[Unit Price]]</f>
        <v>1638811.9</v>
      </c>
      <c r="N3302" s="9">
        <f>tbl_salesdata[[#This Row],[Total Sales]]-tbl_salesdata[[#This Row],[Total Cost]]</f>
        <v>705796.52999999991</v>
      </c>
      <c r="O3302">
        <f>tbl_salesdata[[#This Row],[Ship Date]]-tbl_salesdata[[#This Row],[Order Date]]</f>
        <v>14</v>
      </c>
      <c r="P3302">
        <f>WEEKDAY(tbl_salesdata[[#This Row],[Order Date]],2)</f>
        <v>2</v>
      </c>
      <c r="Q3302" t="str">
        <f>TEXT(tbl_salesdata[[#This Row],[Order Date]],"dddd")</f>
        <v>Tuesday</v>
      </c>
      <c r="R3302" t="str">
        <f>IF(tbl_salesdata[[#This Row],[Weekdaynum]]&gt;5,"Yes","No")</f>
        <v>No</v>
      </c>
    </row>
    <row r="3303" spans="1:18" hidden="1" x14ac:dyDescent="0.35">
      <c r="A3303">
        <v>627432048</v>
      </c>
      <c r="B3303" s="3">
        <v>42157</v>
      </c>
      <c r="C3303" s="3">
        <v>42169</v>
      </c>
      <c r="D3303" t="s">
        <v>121</v>
      </c>
      <c r="E3303" t="s">
        <v>21</v>
      </c>
      <c r="F3303" t="s">
        <v>30</v>
      </c>
      <c r="G3303" t="s">
        <v>14</v>
      </c>
      <c r="H3303" t="s">
        <v>19</v>
      </c>
      <c r="I3303" s="9">
        <v>9941</v>
      </c>
      <c r="J3303" s="9">
        <v>81.73</v>
      </c>
      <c r="K3303" s="9">
        <v>56.67</v>
      </c>
      <c r="L3303" s="9">
        <f>tbl_salesdata[[#This Row],[Units Sold]]*tbl_salesdata[[#This Row],[Unit Cost]]</f>
        <v>563356.47</v>
      </c>
      <c r="M3303" s="9">
        <f>tbl_salesdata[[#This Row],[Units Sold]]*tbl_salesdata[[#This Row],[Unit Price]]</f>
        <v>812477.93</v>
      </c>
      <c r="N3303" s="9">
        <f>tbl_salesdata[[#This Row],[Total Sales]]-tbl_salesdata[[#This Row],[Total Cost]]</f>
        <v>249121.46000000008</v>
      </c>
      <c r="O3303">
        <f>tbl_salesdata[[#This Row],[Ship Date]]-tbl_salesdata[[#This Row],[Order Date]]</f>
        <v>12</v>
      </c>
      <c r="P3303">
        <f>WEEKDAY(tbl_salesdata[[#This Row],[Order Date]],2)</f>
        <v>2</v>
      </c>
      <c r="Q3303" t="str">
        <f>TEXT(tbl_salesdata[[#This Row],[Order Date]],"dddd")</f>
        <v>Tuesday</v>
      </c>
      <c r="R3303" t="str">
        <f>IF(tbl_salesdata[[#This Row],[Weekdaynum]]&gt;5,"Yes","No")</f>
        <v>No</v>
      </c>
    </row>
    <row r="3304" spans="1:18" hidden="1" x14ac:dyDescent="0.35">
      <c r="A3304">
        <v>427941358</v>
      </c>
      <c r="B3304" s="3">
        <v>44382</v>
      </c>
      <c r="C3304" s="3">
        <v>44391</v>
      </c>
      <c r="D3304" t="s">
        <v>163</v>
      </c>
      <c r="E3304" t="s">
        <v>38</v>
      </c>
      <c r="F3304" t="s">
        <v>56</v>
      </c>
      <c r="G3304" t="s">
        <v>14</v>
      </c>
      <c r="H3304" t="s">
        <v>19</v>
      </c>
      <c r="I3304" s="9">
        <v>6212</v>
      </c>
      <c r="J3304" s="9">
        <v>9.33</v>
      </c>
      <c r="K3304" s="9">
        <v>6.92</v>
      </c>
      <c r="L3304" s="9">
        <f>tbl_salesdata[[#This Row],[Units Sold]]*tbl_salesdata[[#This Row],[Unit Cost]]</f>
        <v>42987.040000000001</v>
      </c>
      <c r="M3304" s="9">
        <f>tbl_salesdata[[#This Row],[Units Sold]]*tbl_salesdata[[#This Row],[Unit Price]]</f>
        <v>57957.96</v>
      </c>
      <c r="N3304" s="9">
        <f>tbl_salesdata[[#This Row],[Total Sales]]-tbl_salesdata[[#This Row],[Total Cost]]</f>
        <v>14970.919999999998</v>
      </c>
      <c r="O3304">
        <f>tbl_salesdata[[#This Row],[Ship Date]]-tbl_salesdata[[#This Row],[Order Date]]</f>
        <v>9</v>
      </c>
      <c r="P3304">
        <f>WEEKDAY(tbl_salesdata[[#This Row],[Order Date]],2)</f>
        <v>1</v>
      </c>
      <c r="Q3304" t="str">
        <f>TEXT(tbl_salesdata[[#This Row],[Order Date]],"dddd")</f>
        <v>Monday</v>
      </c>
      <c r="R3304" t="str">
        <f>IF(tbl_salesdata[[#This Row],[Weekdaynum]]&gt;5,"Yes","No")</f>
        <v>No</v>
      </c>
    </row>
    <row r="3305" spans="1:18" hidden="1" x14ac:dyDescent="0.35">
      <c r="A3305">
        <v>130850875</v>
      </c>
      <c r="B3305" s="3">
        <v>44220</v>
      </c>
      <c r="C3305" s="3">
        <v>44224</v>
      </c>
      <c r="D3305" t="s">
        <v>54</v>
      </c>
      <c r="E3305" t="s">
        <v>29</v>
      </c>
      <c r="F3305" t="s">
        <v>13</v>
      </c>
      <c r="G3305" t="s">
        <v>14</v>
      </c>
      <c r="H3305" t="s">
        <v>26</v>
      </c>
      <c r="I3305" s="9">
        <v>537</v>
      </c>
      <c r="J3305" s="9">
        <v>255.28</v>
      </c>
      <c r="K3305" s="9">
        <v>159.41999999999999</v>
      </c>
      <c r="L3305" s="9">
        <f>tbl_salesdata[[#This Row],[Units Sold]]*tbl_salesdata[[#This Row],[Unit Cost]]</f>
        <v>85608.54</v>
      </c>
      <c r="M3305" s="9">
        <f>tbl_salesdata[[#This Row],[Units Sold]]*tbl_salesdata[[#This Row],[Unit Price]]</f>
        <v>137085.36000000002</v>
      </c>
      <c r="N3305" s="9">
        <f>tbl_salesdata[[#This Row],[Total Sales]]-tbl_salesdata[[#This Row],[Total Cost]]</f>
        <v>51476.820000000022</v>
      </c>
      <c r="O3305">
        <f>tbl_salesdata[[#This Row],[Ship Date]]-tbl_salesdata[[#This Row],[Order Date]]</f>
        <v>4</v>
      </c>
      <c r="P3305">
        <f>WEEKDAY(tbl_salesdata[[#This Row],[Order Date]],2)</f>
        <v>7</v>
      </c>
      <c r="Q3305" t="str">
        <f>TEXT(tbl_salesdata[[#This Row],[Order Date]],"dddd")</f>
        <v>Sunday</v>
      </c>
      <c r="R3305" t="str">
        <f>IF(tbl_salesdata[[#This Row],[Weekdaynum]]&gt;5,"Yes","No")</f>
        <v>Yes</v>
      </c>
    </row>
    <row r="3306" spans="1:18" hidden="1" x14ac:dyDescent="0.35">
      <c r="A3306">
        <v>394021928</v>
      </c>
      <c r="B3306" s="3">
        <v>42382</v>
      </c>
      <c r="C3306" s="3">
        <v>42390</v>
      </c>
      <c r="D3306" t="s">
        <v>206</v>
      </c>
      <c r="E3306" t="s">
        <v>24</v>
      </c>
      <c r="F3306" t="s">
        <v>47</v>
      </c>
      <c r="G3306" t="s">
        <v>18</v>
      </c>
      <c r="H3306" t="s">
        <v>19</v>
      </c>
      <c r="I3306" s="9">
        <v>8699</v>
      </c>
      <c r="J3306" s="9">
        <v>421.89</v>
      </c>
      <c r="K3306" s="9">
        <v>364.69</v>
      </c>
      <c r="L3306" s="9">
        <f>tbl_salesdata[[#This Row],[Units Sold]]*tbl_salesdata[[#This Row],[Unit Cost]]</f>
        <v>3172438.31</v>
      </c>
      <c r="M3306" s="9">
        <f>tbl_salesdata[[#This Row],[Units Sold]]*tbl_salesdata[[#This Row],[Unit Price]]</f>
        <v>3670021.11</v>
      </c>
      <c r="N3306" s="9">
        <f>tbl_salesdata[[#This Row],[Total Sales]]-tbl_salesdata[[#This Row],[Total Cost]]</f>
        <v>497582.79999999981</v>
      </c>
      <c r="O3306">
        <f>tbl_salesdata[[#This Row],[Ship Date]]-tbl_salesdata[[#This Row],[Order Date]]</f>
        <v>8</v>
      </c>
      <c r="P3306">
        <f>WEEKDAY(tbl_salesdata[[#This Row],[Order Date]],2)</f>
        <v>3</v>
      </c>
      <c r="Q3306" t="str">
        <f>TEXT(tbl_salesdata[[#This Row],[Order Date]],"dddd")</f>
        <v>Wednesday</v>
      </c>
      <c r="R3306" t="str">
        <f>IF(tbl_salesdata[[#This Row],[Weekdaynum]]&gt;5,"Yes","No")</f>
        <v>No</v>
      </c>
    </row>
    <row r="3307" spans="1:18" hidden="1" x14ac:dyDescent="0.35">
      <c r="A3307">
        <v>145628345</v>
      </c>
      <c r="B3307" s="3">
        <v>44738</v>
      </c>
      <c r="C3307" s="3">
        <v>44758</v>
      </c>
      <c r="D3307" t="s">
        <v>138</v>
      </c>
      <c r="E3307" t="s">
        <v>24</v>
      </c>
      <c r="F3307" t="s">
        <v>47</v>
      </c>
      <c r="G3307" t="s">
        <v>14</v>
      </c>
      <c r="H3307" t="s">
        <v>19</v>
      </c>
      <c r="I3307" s="9">
        <v>3518</v>
      </c>
      <c r="J3307" s="9">
        <v>421.89</v>
      </c>
      <c r="K3307" s="9">
        <v>364.69</v>
      </c>
      <c r="L3307" s="9">
        <f>tbl_salesdata[[#This Row],[Units Sold]]*tbl_salesdata[[#This Row],[Unit Cost]]</f>
        <v>1282979.42</v>
      </c>
      <c r="M3307" s="9">
        <f>tbl_salesdata[[#This Row],[Units Sold]]*tbl_salesdata[[#This Row],[Unit Price]]</f>
        <v>1484209.02</v>
      </c>
      <c r="N3307" s="9">
        <f>tbl_salesdata[[#This Row],[Total Sales]]-tbl_salesdata[[#This Row],[Total Cost]]</f>
        <v>201229.60000000009</v>
      </c>
      <c r="O3307">
        <f>tbl_salesdata[[#This Row],[Ship Date]]-tbl_salesdata[[#This Row],[Order Date]]</f>
        <v>20</v>
      </c>
      <c r="P3307">
        <f>WEEKDAY(tbl_salesdata[[#This Row],[Order Date]],2)</f>
        <v>7</v>
      </c>
      <c r="Q3307" t="str">
        <f>TEXT(tbl_salesdata[[#This Row],[Order Date]],"dddd")</f>
        <v>Sunday</v>
      </c>
      <c r="R3307" t="str">
        <f>IF(tbl_salesdata[[#This Row],[Weekdaynum]]&gt;5,"Yes","No")</f>
        <v>Yes</v>
      </c>
    </row>
    <row r="3308" spans="1:18" x14ac:dyDescent="0.35">
      <c r="A3308">
        <v>731913316</v>
      </c>
      <c r="B3308" s="3">
        <v>42014</v>
      </c>
      <c r="C3308" s="3">
        <v>42018</v>
      </c>
      <c r="D3308" t="s">
        <v>197</v>
      </c>
      <c r="E3308" t="s">
        <v>38</v>
      </c>
      <c r="F3308" t="s">
        <v>22</v>
      </c>
      <c r="G3308" t="s">
        <v>18</v>
      </c>
      <c r="H3308" t="s">
        <v>15</v>
      </c>
      <c r="I3308" s="9">
        <v>8270</v>
      </c>
      <c r="J3308" s="9">
        <v>47.45</v>
      </c>
      <c r="K3308" s="9">
        <v>31.79</v>
      </c>
      <c r="L3308" s="9">
        <f>tbl_salesdata[[#This Row],[Units Sold]]*tbl_salesdata[[#This Row],[Unit Cost]]</f>
        <v>262903.3</v>
      </c>
      <c r="M3308" s="9">
        <f>tbl_salesdata[[#This Row],[Units Sold]]*tbl_salesdata[[#This Row],[Unit Price]]</f>
        <v>392411.5</v>
      </c>
      <c r="N3308" s="9">
        <f>tbl_salesdata[[#This Row],[Total Sales]]-tbl_salesdata[[#This Row],[Total Cost]]</f>
        <v>129508.20000000001</v>
      </c>
      <c r="O3308">
        <f>tbl_salesdata[[#This Row],[Ship Date]]-tbl_salesdata[[#This Row],[Order Date]]</f>
        <v>4</v>
      </c>
      <c r="P3308">
        <f>WEEKDAY(tbl_salesdata[[#This Row],[Order Date]],2)</f>
        <v>6</v>
      </c>
      <c r="Q3308" t="str">
        <f>TEXT(tbl_salesdata[[#This Row],[Order Date]],"dddd")</f>
        <v>Saturday</v>
      </c>
      <c r="R3308" t="str">
        <f>IF(tbl_salesdata[[#This Row],[Weekdaynum]]&gt;5,"Yes","No")</f>
        <v>Yes</v>
      </c>
    </row>
    <row r="3309" spans="1:18" x14ac:dyDescent="0.35">
      <c r="A3309">
        <v>866349494</v>
      </c>
      <c r="B3309" s="3">
        <v>44373</v>
      </c>
      <c r="C3309" s="3">
        <v>44383</v>
      </c>
      <c r="D3309" t="s">
        <v>155</v>
      </c>
      <c r="E3309" t="s">
        <v>12</v>
      </c>
      <c r="F3309" t="s">
        <v>47</v>
      </c>
      <c r="G3309" t="s">
        <v>14</v>
      </c>
      <c r="H3309" t="s">
        <v>19</v>
      </c>
      <c r="I3309" s="9">
        <v>922</v>
      </c>
      <c r="J3309" s="9">
        <v>421.89</v>
      </c>
      <c r="K3309" s="9">
        <v>364.69</v>
      </c>
      <c r="L3309" s="9">
        <f>tbl_salesdata[[#This Row],[Units Sold]]*tbl_salesdata[[#This Row],[Unit Cost]]</f>
        <v>336244.18</v>
      </c>
      <c r="M3309" s="9">
        <f>tbl_salesdata[[#This Row],[Units Sold]]*tbl_salesdata[[#This Row],[Unit Price]]</f>
        <v>388982.58</v>
      </c>
      <c r="N3309" s="9">
        <f>tbl_salesdata[[#This Row],[Total Sales]]-tbl_salesdata[[#This Row],[Total Cost]]</f>
        <v>52738.400000000023</v>
      </c>
      <c r="O3309">
        <f>tbl_salesdata[[#This Row],[Ship Date]]-tbl_salesdata[[#This Row],[Order Date]]</f>
        <v>10</v>
      </c>
      <c r="P3309">
        <f>WEEKDAY(tbl_salesdata[[#This Row],[Order Date]],2)</f>
        <v>6</v>
      </c>
      <c r="Q3309" t="str">
        <f>TEXT(tbl_salesdata[[#This Row],[Order Date]],"dddd")</f>
        <v>Saturday</v>
      </c>
      <c r="R3309" t="str">
        <f>IF(tbl_salesdata[[#This Row],[Weekdaynum]]&gt;5,"Yes","No")</f>
        <v>Yes</v>
      </c>
    </row>
    <row r="3310" spans="1:18" hidden="1" x14ac:dyDescent="0.35">
      <c r="A3310">
        <v>617485558</v>
      </c>
      <c r="B3310" s="3">
        <v>43335</v>
      </c>
      <c r="C3310" s="3">
        <v>43348</v>
      </c>
      <c r="D3310" t="s">
        <v>96</v>
      </c>
      <c r="E3310" t="s">
        <v>29</v>
      </c>
      <c r="F3310" t="s">
        <v>30</v>
      </c>
      <c r="G3310" t="s">
        <v>18</v>
      </c>
      <c r="H3310" t="s">
        <v>19</v>
      </c>
      <c r="I3310" s="9">
        <v>6554</v>
      </c>
      <c r="J3310" s="9">
        <v>81.73</v>
      </c>
      <c r="K3310" s="9">
        <v>56.67</v>
      </c>
      <c r="L3310" s="9">
        <f>tbl_salesdata[[#This Row],[Units Sold]]*tbl_salesdata[[#This Row],[Unit Cost]]</f>
        <v>371415.18</v>
      </c>
      <c r="M3310" s="9">
        <f>tbl_salesdata[[#This Row],[Units Sold]]*tbl_salesdata[[#This Row],[Unit Price]]</f>
        <v>535658.42000000004</v>
      </c>
      <c r="N3310" s="9">
        <f>tbl_salesdata[[#This Row],[Total Sales]]-tbl_salesdata[[#This Row],[Total Cost]]</f>
        <v>164243.24000000005</v>
      </c>
      <c r="O3310">
        <f>tbl_salesdata[[#This Row],[Ship Date]]-tbl_salesdata[[#This Row],[Order Date]]</f>
        <v>13</v>
      </c>
      <c r="P3310">
        <f>WEEKDAY(tbl_salesdata[[#This Row],[Order Date]],2)</f>
        <v>4</v>
      </c>
      <c r="Q3310" t="str">
        <f>TEXT(tbl_salesdata[[#This Row],[Order Date]],"dddd")</f>
        <v>Thursday</v>
      </c>
      <c r="R3310" t="str">
        <f>IF(tbl_salesdata[[#This Row],[Weekdaynum]]&gt;5,"Yes","No")</f>
        <v>No</v>
      </c>
    </row>
    <row r="3311" spans="1:18" hidden="1" x14ac:dyDescent="0.35">
      <c r="A3311">
        <v>260821712</v>
      </c>
      <c r="B3311" s="3">
        <v>43320</v>
      </c>
      <c r="C3311" s="3">
        <v>43332</v>
      </c>
      <c r="D3311" t="s">
        <v>88</v>
      </c>
      <c r="E3311" t="s">
        <v>38</v>
      </c>
      <c r="F3311" t="s">
        <v>47</v>
      </c>
      <c r="G3311" t="s">
        <v>18</v>
      </c>
      <c r="H3311" t="s">
        <v>19</v>
      </c>
      <c r="I3311" s="9">
        <v>1795</v>
      </c>
      <c r="J3311" s="9">
        <v>421.89</v>
      </c>
      <c r="K3311" s="9">
        <v>364.69</v>
      </c>
      <c r="L3311" s="9">
        <f>tbl_salesdata[[#This Row],[Units Sold]]*tbl_salesdata[[#This Row],[Unit Cost]]</f>
        <v>654618.55000000005</v>
      </c>
      <c r="M3311" s="9">
        <f>tbl_salesdata[[#This Row],[Units Sold]]*tbl_salesdata[[#This Row],[Unit Price]]</f>
        <v>757292.54999999993</v>
      </c>
      <c r="N3311" s="9">
        <f>tbl_salesdata[[#This Row],[Total Sales]]-tbl_salesdata[[#This Row],[Total Cost]]</f>
        <v>102673.99999999988</v>
      </c>
      <c r="O3311">
        <f>tbl_salesdata[[#This Row],[Ship Date]]-tbl_salesdata[[#This Row],[Order Date]]</f>
        <v>12</v>
      </c>
      <c r="P3311">
        <f>WEEKDAY(tbl_salesdata[[#This Row],[Order Date]],2)</f>
        <v>3</v>
      </c>
      <c r="Q3311" t="str">
        <f>TEXT(tbl_salesdata[[#This Row],[Order Date]],"dddd")</f>
        <v>Wednesday</v>
      </c>
      <c r="R3311" t="str">
        <f>IF(tbl_salesdata[[#This Row],[Weekdaynum]]&gt;5,"Yes","No")</f>
        <v>No</v>
      </c>
    </row>
    <row r="3312" spans="1:18" hidden="1" x14ac:dyDescent="0.35">
      <c r="A3312">
        <v>938149869</v>
      </c>
      <c r="B3312" s="3">
        <v>42414</v>
      </c>
      <c r="C3312" s="3">
        <v>42428</v>
      </c>
      <c r="D3312" t="s">
        <v>90</v>
      </c>
      <c r="E3312" t="s">
        <v>38</v>
      </c>
      <c r="F3312" t="s">
        <v>22</v>
      </c>
      <c r="G3312" t="s">
        <v>18</v>
      </c>
      <c r="H3312" t="s">
        <v>19</v>
      </c>
      <c r="I3312" s="9">
        <v>8249</v>
      </c>
      <c r="J3312" s="9">
        <v>47.45</v>
      </c>
      <c r="K3312" s="9">
        <v>31.79</v>
      </c>
      <c r="L3312" s="9">
        <f>tbl_salesdata[[#This Row],[Units Sold]]*tbl_salesdata[[#This Row],[Unit Cost]]</f>
        <v>262235.71000000002</v>
      </c>
      <c r="M3312" s="9">
        <f>tbl_salesdata[[#This Row],[Units Sold]]*tbl_salesdata[[#This Row],[Unit Price]]</f>
        <v>391415.05000000005</v>
      </c>
      <c r="N3312" s="9">
        <f>tbl_salesdata[[#This Row],[Total Sales]]-tbl_salesdata[[#This Row],[Total Cost]]</f>
        <v>129179.34000000003</v>
      </c>
      <c r="O3312">
        <f>tbl_salesdata[[#This Row],[Ship Date]]-tbl_salesdata[[#This Row],[Order Date]]</f>
        <v>14</v>
      </c>
      <c r="P3312">
        <f>WEEKDAY(tbl_salesdata[[#This Row],[Order Date]],2)</f>
        <v>7</v>
      </c>
      <c r="Q3312" t="str">
        <f>TEXT(tbl_salesdata[[#This Row],[Order Date]],"dddd")</f>
        <v>Sunday</v>
      </c>
      <c r="R3312" t="str">
        <f>IF(tbl_salesdata[[#This Row],[Weekdaynum]]&gt;5,"Yes","No")</f>
        <v>Yes</v>
      </c>
    </row>
    <row r="3313" spans="1:18" hidden="1" x14ac:dyDescent="0.35">
      <c r="A3313">
        <v>649518859</v>
      </c>
      <c r="B3313" s="3">
        <v>43628</v>
      </c>
      <c r="C3313" s="3">
        <v>43640</v>
      </c>
      <c r="D3313" t="s">
        <v>134</v>
      </c>
      <c r="E3313" t="s">
        <v>38</v>
      </c>
      <c r="F3313" t="s">
        <v>56</v>
      </c>
      <c r="G3313" t="s">
        <v>14</v>
      </c>
      <c r="H3313" t="s">
        <v>26</v>
      </c>
      <c r="I3313" s="9">
        <v>5919</v>
      </c>
      <c r="J3313" s="9">
        <v>9.33</v>
      </c>
      <c r="K3313" s="9">
        <v>6.92</v>
      </c>
      <c r="L3313" s="9">
        <f>tbl_salesdata[[#This Row],[Units Sold]]*tbl_salesdata[[#This Row],[Unit Cost]]</f>
        <v>40959.480000000003</v>
      </c>
      <c r="M3313" s="9">
        <f>tbl_salesdata[[#This Row],[Units Sold]]*tbl_salesdata[[#This Row],[Unit Price]]</f>
        <v>55224.27</v>
      </c>
      <c r="N3313" s="9">
        <f>tbl_salesdata[[#This Row],[Total Sales]]-tbl_salesdata[[#This Row],[Total Cost]]</f>
        <v>14264.789999999994</v>
      </c>
      <c r="O3313">
        <f>tbl_salesdata[[#This Row],[Ship Date]]-tbl_salesdata[[#This Row],[Order Date]]</f>
        <v>12</v>
      </c>
      <c r="P3313">
        <f>WEEKDAY(tbl_salesdata[[#This Row],[Order Date]],2)</f>
        <v>3</v>
      </c>
      <c r="Q3313" t="str">
        <f>TEXT(tbl_salesdata[[#This Row],[Order Date]],"dddd")</f>
        <v>Wednesday</v>
      </c>
      <c r="R3313" t="str">
        <f>IF(tbl_salesdata[[#This Row],[Weekdaynum]]&gt;5,"Yes","No")</f>
        <v>No</v>
      </c>
    </row>
    <row r="3314" spans="1:18" x14ac:dyDescent="0.35">
      <c r="A3314">
        <v>928296935</v>
      </c>
      <c r="B3314" s="3">
        <v>44016</v>
      </c>
      <c r="C3314" s="3">
        <v>44022</v>
      </c>
      <c r="D3314" t="s">
        <v>23</v>
      </c>
      <c r="E3314" t="s">
        <v>24</v>
      </c>
      <c r="F3314" t="s">
        <v>17</v>
      </c>
      <c r="G3314" t="s">
        <v>18</v>
      </c>
      <c r="H3314" t="s">
        <v>15</v>
      </c>
      <c r="I3314" s="9">
        <v>2547</v>
      </c>
      <c r="J3314" s="9">
        <v>152.58000000000001</v>
      </c>
      <c r="K3314" s="9">
        <v>97.44</v>
      </c>
      <c r="L3314" s="9">
        <f>tbl_salesdata[[#This Row],[Units Sold]]*tbl_salesdata[[#This Row],[Unit Cost]]</f>
        <v>248179.68</v>
      </c>
      <c r="M3314" s="9">
        <f>tbl_salesdata[[#This Row],[Units Sold]]*tbl_salesdata[[#This Row],[Unit Price]]</f>
        <v>388621.26</v>
      </c>
      <c r="N3314" s="9">
        <f>tbl_salesdata[[#This Row],[Total Sales]]-tbl_salesdata[[#This Row],[Total Cost]]</f>
        <v>140441.58000000002</v>
      </c>
      <c r="O3314">
        <f>tbl_salesdata[[#This Row],[Ship Date]]-tbl_salesdata[[#This Row],[Order Date]]</f>
        <v>6</v>
      </c>
      <c r="P3314">
        <f>WEEKDAY(tbl_salesdata[[#This Row],[Order Date]],2)</f>
        <v>6</v>
      </c>
      <c r="Q3314" t="str">
        <f>TEXT(tbl_salesdata[[#This Row],[Order Date]],"dddd")</f>
        <v>Saturday</v>
      </c>
      <c r="R3314" t="str">
        <f>IF(tbl_salesdata[[#This Row],[Weekdaynum]]&gt;5,"Yes","No")</f>
        <v>Yes</v>
      </c>
    </row>
    <row r="3315" spans="1:18" hidden="1" x14ac:dyDescent="0.35">
      <c r="A3315">
        <v>326137149</v>
      </c>
      <c r="B3315" s="3">
        <v>44533</v>
      </c>
      <c r="C3315" s="3">
        <v>44547</v>
      </c>
      <c r="D3315" t="s">
        <v>97</v>
      </c>
      <c r="E3315" t="s">
        <v>29</v>
      </c>
      <c r="F3315" t="s">
        <v>33</v>
      </c>
      <c r="G3315" t="s">
        <v>14</v>
      </c>
      <c r="H3315" t="s">
        <v>15</v>
      </c>
      <c r="I3315" s="9">
        <v>85</v>
      </c>
      <c r="J3315" s="9">
        <v>109.28</v>
      </c>
      <c r="K3315" s="9">
        <v>35.840000000000003</v>
      </c>
      <c r="L3315" s="9">
        <f>tbl_salesdata[[#This Row],[Units Sold]]*tbl_salesdata[[#This Row],[Unit Cost]]</f>
        <v>3046.4</v>
      </c>
      <c r="M3315" s="9">
        <f>tbl_salesdata[[#This Row],[Units Sold]]*tbl_salesdata[[#This Row],[Unit Price]]</f>
        <v>9288.7999999999993</v>
      </c>
      <c r="N3315" s="9">
        <f>tbl_salesdata[[#This Row],[Total Sales]]-tbl_salesdata[[#This Row],[Total Cost]]</f>
        <v>6242.4</v>
      </c>
      <c r="O3315">
        <f>tbl_salesdata[[#This Row],[Ship Date]]-tbl_salesdata[[#This Row],[Order Date]]</f>
        <v>14</v>
      </c>
      <c r="P3315">
        <f>WEEKDAY(tbl_salesdata[[#This Row],[Order Date]],2)</f>
        <v>5</v>
      </c>
      <c r="Q3315" t="str">
        <f>TEXT(tbl_salesdata[[#This Row],[Order Date]],"dddd")</f>
        <v>Friday</v>
      </c>
      <c r="R3315" t="str">
        <f>IF(tbl_salesdata[[#This Row],[Weekdaynum]]&gt;5,"Yes","No")</f>
        <v>No</v>
      </c>
    </row>
    <row r="3316" spans="1:18" hidden="1" x14ac:dyDescent="0.35">
      <c r="A3316">
        <v>693046605</v>
      </c>
      <c r="B3316" s="3">
        <v>43271</v>
      </c>
      <c r="C3316" s="3">
        <v>43278</v>
      </c>
      <c r="D3316" t="s">
        <v>143</v>
      </c>
      <c r="E3316" t="s">
        <v>24</v>
      </c>
      <c r="F3316" t="s">
        <v>22</v>
      </c>
      <c r="G3316" t="s">
        <v>14</v>
      </c>
      <c r="H3316" t="s">
        <v>26</v>
      </c>
      <c r="I3316" s="9">
        <v>6746</v>
      </c>
      <c r="J3316" s="9">
        <v>47.45</v>
      </c>
      <c r="K3316" s="9">
        <v>31.79</v>
      </c>
      <c r="L3316" s="9">
        <f>tbl_salesdata[[#This Row],[Units Sold]]*tbl_salesdata[[#This Row],[Unit Cost]]</f>
        <v>214455.34</v>
      </c>
      <c r="M3316" s="9">
        <f>tbl_salesdata[[#This Row],[Units Sold]]*tbl_salesdata[[#This Row],[Unit Price]]</f>
        <v>320097.7</v>
      </c>
      <c r="N3316" s="9">
        <f>tbl_salesdata[[#This Row],[Total Sales]]-tbl_salesdata[[#This Row],[Total Cost]]</f>
        <v>105642.36000000002</v>
      </c>
      <c r="O3316">
        <f>tbl_salesdata[[#This Row],[Ship Date]]-tbl_salesdata[[#This Row],[Order Date]]</f>
        <v>7</v>
      </c>
      <c r="P3316">
        <f>WEEKDAY(tbl_salesdata[[#This Row],[Order Date]],2)</f>
        <v>3</v>
      </c>
      <c r="Q3316" t="str">
        <f>TEXT(tbl_salesdata[[#This Row],[Order Date]],"dddd")</f>
        <v>Wednesday</v>
      </c>
      <c r="R3316" t="str">
        <f>IF(tbl_salesdata[[#This Row],[Weekdaynum]]&gt;5,"Yes","No")</f>
        <v>No</v>
      </c>
    </row>
    <row r="3317" spans="1:18" hidden="1" x14ac:dyDescent="0.35">
      <c r="A3317">
        <v>897317206</v>
      </c>
      <c r="B3317" s="3">
        <v>42229</v>
      </c>
      <c r="C3317" s="3">
        <v>42248</v>
      </c>
      <c r="D3317" t="s">
        <v>178</v>
      </c>
      <c r="E3317" t="s">
        <v>21</v>
      </c>
      <c r="F3317" t="s">
        <v>22</v>
      </c>
      <c r="G3317" t="s">
        <v>14</v>
      </c>
      <c r="H3317" t="s">
        <v>34</v>
      </c>
      <c r="I3317" s="9">
        <v>4957</v>
      </c>
      <c r="J3317" s="9">
        <v>47.45</v>
      </c>
      <c r="K3317" s="9">
        <v>31.79</v>
      </c>
      <c r="L3317" s="9">
        <f>tbl_salesdata[[#This Row],[Units Sold]]*tbl_salesdata[[#This Row],[Unit Cost]]</f>
        <v>157583.03</v>
      </c>
      <c r="M3317" s="9">
        <f>tbl_salesdata[[#This Row],[Units Sold]]*tbl_salesdata[[#This Row],[Unit Price]]</f>
        <v>235209.65000000002</v>
      </c>
      <c r="N3317" s="9">
        <f>tbl_salesdata[[#This Row],[Total Sales]]-tbl_salesdata[[#This Row],[Total Cost]]</f>
        <v>77626.620000000024</v>
      </c>
      <c r="O3317">
        <f>tbl_salesdata[[#This Row],[Ship Date]]-tbl_salesdata[[#This Row],[Order Date]]</f>
        <v>19</v>
      </c>
      <c r="P3317">
        <f>WEEKDAY(tbl_salesdata[[#This Row],[Order Date]],2)</f>
        <v>4</v>
      </c>
      <c r="Q3317" t="str">
        <f>TEXT(tbl_salesdata[[#This Row],[Order Date]],"dddd")</f>
        <v>Thursday</v>
      </c>
      <c r="R3317" t="str">
        <f>IF(tbl_salesdata[[#This Row],[Weekdaynum]]&gt;5,"Yes","No")</f>
        <v>No</v>
      </c>
    </row>
    <row r="3318" spans="1:18" hidden="1" x14ac:dyDescent="0.35">
      <c r="A3318">
        <v>640560281</v>
      </c>
      <c r="B3318" s="3">
        <v>43444</v>
      </c>
      <c r="C3318" s="3">
        <v>43453</v>
      </c>
      <c r="D3318" t="s">
        <v>118</v>
      </c>
      <c r="E3318" t="s">
        <v>24</v>
      </c>
      <c r="F3318" t="s">
        <v>47</v>
      </c>
      <c r="G3318" t="s">
        <v>18</v>
      </c>
      <c r="H3318" t="s">
        <v>26</v>
      </c>
      <c r="I3318" s="9">
        <v>4877</v>
      </c>
      <c r="J3318" s="9">
        <v>421.89</v>
      </c>
      <c r="K3318" s="9">
        <v>364.69</v>
      </c>
      <c r="L3318" s="9">
        <f>tbl_salesdata[[#This Row],[Units Sold]]*tbl_salesdata[[#This Row],[Unit Cost]]</f>
        <v>1778593.13</v>
      </c>
      <c r="M3318" s="9">
        <f>tbl_salesdata[[#This Row],[Units Sold]]*tbl_salesdata[[#This Row],[Unit Price]]</f>
        <v>2057557.53</v>
      </c>
      <c r="N3318" s="9">
        <f>tbl_salesdata[[#This Row],[Total Sales]]-tbl_salesdata[[#This Row],[Total Cost]]</f>
        <v>278964.40000000014</v>
      </c>
      <c r="O3318">
        <f>tbl_salesdata[[#This Row],[Ship Date]]-tbl_salesdata[[#This Row],[Order Date]]</f>
        <v>9</v>
      </c>
      <c r="P3318">
        <f>WEEKDAY(tbl_salesdata[[#This Row],[Order Date]],2)</f>
        <v>1</v>
      </c>
      <c r="Q3318" t="str">
        <f>TEXT(tbl_salesdata[[#This Row],[Order Date]],"dddd")</f>
        <v>Monday</v>
      </c>
      <c r="R3318" t="str">
        <f>IF(tbl_salesdata[[#This Row],[Weekdaynum]]&gt;5,"Yes","No")</f>
        <v>No</v>
      </c>
    </row>
    <row r="3319" spans="1:18" hidden="1" x14ac:dyDescent="0.35">
      <c r="A3319">
        <v>594699656</v>
      </c>
      <c r="B3319" s="3">
        <v>42688</v>
      </c>
      <c r="C3319" s="3">
        <v>42693</v>
      </c>
      <c r="D3319" t="s">
        <v>60</v>
      </c>
      <c r="E3319" t="s">
        <v>21</v>
      </c>
      <c r="F3319" t="s">
        <v>30</v>
      </c>
      <c r="G3319" t="s">
        <v>18</v>
      </c>
      <c r="H3319" t="s">
        <v>26</v>
      </c>
      <c r="I3319" s="9">
        <v>3699</v>
      </c>
      <c r="J3319" s="9">
        <v>81.73</v>
      </c>
      <c r="K3319" s="9">
        <v>56.67</v>
      </c>
      <c r="L3319" s="9">
        <f>tbl_salesdata[[#This Row],[Units Sold]]*tbl_salesdata[[#This Row],[Unit Cost]]</f>
        <v>209622.33000000002</v>
      </c>
      <c r="M3319" s="9">
        <f>tbl_salesdata[[#This Row],[Units Sold]]*tbl_salesdata[[#This Row],[Unit Price]]</f>
        <v>302319.27</v>
      </c>
      <c r="N3319" s="9">
        <f>tbl_salesdata[[#This Row],[Total Sales]]-tbl_salesdata[[#This Row],[Total Cost]]</f>
        <v>92696.94</v>
      </c>
      <c r="O3319">
        <f>tbl_salesdata[[#This Row],[Ship Date]]-tbl_salesdata[[#This Row],[Order Date]]</f>
        <v>5</v>
      </c>
      <c r="P3319">
        <f>WEEKDAY(tbl_salesdata[[#This Row],[Order Date]],2)</f>
        <v>1</v>
      </c>
      <c r="Q3319" t="str">
        <f>TEXT(tbl_salesdata[[#This Row],[Order Date]],"dddd")</f>
        <v>Monday</v>
      </c>
      <c r="R3319" t="str">
        <f>IF(tbl_salesdata[[#This Row],[Weekdaynum]]&gt;5,"Yes","No")</f>
        <v>No</v>
      </c>
    </row>
    <row r="3320" spans="1:18" hidden="1" x14ac:dyDescent="0.35">
      <c r="A3320">
        <v>151971662</v>
      </c>
      <c r="B3320" s="3">
        <v>44470</v>
      </c>
      <c r="C3320" s="3">
        <v>44489</v>
      </c>
      <c r="D3320" t="s">
        <v>173</v>
      </c>
      <c r="E3320" t="s">
        <v>24</v>
      </c>
      <c r="F3320" t="s">
        <v>30</v>
      </c>
      <c r="G3320" t="s">
        <v>18</v>
      </c>
      <c r="H3320" t="s">
        <v>15</v>
      </c>
      <c r="I3320" s="9">
        <v>647</v>
      </c>
      <c r="J3320" s="9">
        <v>81.73</v>
      </c>
      <c r="K3320" s="9">
        <v>56.67</v>
      </c>
      <c r="L3320" s="9">
        <f>tbl_salesdata[[#This Row],[Units Sold]]*tbl_salesdata[[#This Row],[Unit Cost]]</f>
        <v>36665.49</v>
      </c>
      <c r="M3320" s="9">
        <f>tbl_salesdata[[#This Row],[Units Sold]]*tbl_salesdata[[#This Row],[Unit Price]]</f>
        <v>52879.310000000005</v>
      </c>
      <c r="N3320" s="9">
        <f>tbl_salesdata[[#This Row],[Total Sales]]-tbl_salesdata[[#This Row],[Total Cost]]</f>
        <v>16213.820000000007</v>
      </c>
      <c r="O3320">
        <f>tbl_salesdata[[#This Row],[Ship Date]]-tbl_salesdata[[#This Row],[Order Date]]</f>
        <v>19</v>
      </c>
      <c r="P3320">
        <f>WEEKDAY(tbl_salesdata[[#This Row],[Order Date]],2)</f>
        <v>5</v>
      </c>
      <c r="Q3320" t="str">
        <f>TEXT(tbl_salesdata[[#This Row],[Order Date]],"dddd")</f>
        <v>Friday</v>
      </c>
      <c r="R3320" t="str">
        <f>IF(tbl_salesdata[[#This Row],[Weekdaynum]]&gt;5,"Yes","No")</f>
        <v>No</v>
      </c>
    </row>
    <row r="3321" spans="1:18" hidden="1" x14ac:dyDescent="0.35">
      <c r="A3321">
        <v>574925124</v>
      </c>
      <c r="B3321" s="3">
        <v>42914</v>
      </c>
      <c r="C3321" s="3">
        <v>42915</v>
      </c>
      <c r="D3321" t="s">
        <v>100</v>
      </c>
      <c r="E3321" t="s">
        <v>21</v>
      </c>
      <c r="F3321" t="s">
        <v>42</v>
      </c>
      <c r="G3321" t="s">
        <v>18</v>
      </c>
      <c r="H3321" t="s">
        <v>15</v>
      </c>
      <c r="I3321" s="9">
        <v>1975</v>
      </c>
      <c r="J3321" s="9">
        <v>437.2</v>
      </c>
      <c r="K3321" s="9">
        <v>263.33</v>
      </c>
      <c r="L3321" s="9">
        <f>tbl_salesdata[[#This Row],[Units Sold]]*tbl_salesdata[[#This Row],[Unit Cost]]</f>
        <v>520076.74999999994</v>
      </c>
      <c r="M3321" s="9">
        <f>tbl_salesdata[[#This Row],[Units Sold]]*tbl_salesdata[[#This Row],[Unit Price]]</f>
        <v>863470</v>
      </c>
      <c r="N3321" s="9">
        <f>tbl_salesdata[[#This Row],[Total Sales]]-tbl_salesdata[[#This Row],[Total Cost]]</f>
        <v>343393.25000000006</v>
      </c>
      <c r="O3321">
        <f>tbl_salesdata[[#This Row],[Ship Date]]-tbl_salesdata[[#This Row],[Order Date]]</f>
        <v>1</v>
      </c>
      <c r="P3321">
        <f>WEEKDAY(tbl_salesdata[[#This Row],[Order Date]],2)</f>
        <v>3</v>
      </c>
      <c r="Q3321" t="str">
        <f>TEXT(tbl_salesdata[[#This Row],[Order Date]],"dddd")</f>
        <v>Wednesday</v>
      </c>
      <c r="R3321" t="str">
        <f>IF(tbl_salesdata[[#This Row],[Weekdaynum]]&gt;5,"Yes","No")</f>
        <v>No</v>
      </c>
    </row>
    <row r="3322" spans="1:18" hidden="1" x14ac:dyDescent="0.35">
      <c r="A3322">
        <v>946421372</v>
      </c>
      <c r="B3322" s="3">
        <v>42082</v>
      </c>
      <c r="C3322" s="3">
        <v>42091</v>
      </c>
      <c r="D3322" t="s">
        <v>100</v>
      </c>
      <c r="E3322" t="s">
        <v>21</v>
      </c>
      <c r="F3322" t="s">
        <v>22</v>
      </c>
      <c r="G3322" t="s">
        <v>18</v>
      </c>
      <c r="H3322" t="s">
        <v>15</v>
      </c>
      <c r="I3322" s="9">
        <v>5971</v>
      </c>
      <c r="J3322" s="9">
        <v>47.45</v>
      </c>
      <c r="K3322" s="9">
        <v>31.79</v>
      </c>
      <c r="L3322" s="9">
        <f>tbl_salesdata[[#This Row],[Units Sold]]*tbl_salesdata[[#This Row],[Unit Cost]]</f>
        <v>189818.09</v>
      </c>
      <c r="M3322" s="9">
        <f>tbl_salesdata[[#This Row],[Units Sold]]*tbl_salesdata[[#This Row],[Unit Price]]</f>
        <v>283323.95</v>
      </c>
      <c r="N3322" s="9">
        <f>tbl_salesdata[[#This Row],[Total Sales]]-tbl_salesdata[[#This Row],[Total Cost]]</f>
        <v>93505.860000000015</v>
      </c>
      <c r="O3322">
        <f>tbl_salesdata[[#This Row],[Ship Date]]-tbl_salesdata[[#This Row],[Order Date]]</f>
        <v>9</v>
      </c>
      <c r="P3322">
        <f>WEEKDAY(tbl_salesdata[[#This Row],[Order Date]],2)</f>
        <v>4</v>
      </c>
      <c r="Q3322" t="str">
        <f>TEXT(tbl_salesdata[[#This Row],[Order Date]],"dddd")</f>
        <v>Thursday</v>
      </c>
      <c r="R3322" t="str">
        <f>IF(tbl_salesdata[[#This Row],[Weekdaynum]]&gt;5,"Yes","No")</f>
        <v>No</v>
      </c>
    </row>
    <row r="3323" spans="1:18" hidden="1" x14ac:dyDescent="0.35">
      <c r="A3323">
        <v>419634234</v>
      </c>
      <c r="B3323" s="3">
        <v>43684</v>
      </c>
      <c r="C3323" s="3">
        <v>43696</v>
      </c>
      <c r="D3323" t="s">
        <v>157</v>
      </c>
      <c r="E3323" t="s">
        <v>24</v>
      </c>
      <c r="F3323" t="s">
        <v>25</v>
      </c>
      <c r="G3323" t="s">
        <v>18</v>
      </c>
      <c r="H3323" t="s">
        <v>26</v>
      </c>
      <c r="I3323" s="9">
        <v>7950</v>
      </c>
      <c r="J3323" s="9">
        <v>205.7</v>
      </c>
      <c r="K3323" s="9">
        <v>117.11</v>
      </c>
      <c r="L3323" s="9">
        <f>tbl_salesdata[[#This Row],[Units Sold]]*tbl_salesdata[[#This Row],[Unit Cost]]</f>
        <v>931024.5</v>
      </c>
      <c r="M3323" s="9">
        <f>tbl_salesdata[[#This Row],[Units Sold]]*tbl_salesdata[[#This Row],[Unit Price]]</f>
        <v>1635315</v>
      </c>
      <c r="N3323" s="9">
        <f>tbl_salesdata[[#This Row],[Total Sales]]-tbl_salesdata[[#This Row],[Total Cost]]</f>
        <v>704290.5</v>
      </c>
      <c r="O3323">
        <f>tbl_salesdata[[#This Row],[Ship Date]]-tbl_salesdata[[#This Row],[Order Date]]</f>
        <v>12</v>
      </c>
      <c r="P3323">
        <f>WEEKDAY(tbl_salesdata[[#This Row],[Order Date]],2)</f>
        <v>3</v>
      </c>
      <c r="Q3323" t="str">
        <f>TEXT(tbl_salesdata[[#This Row],[Order Date]],"dddd")</f>
        <v>Wednesday</v>
      </c>
      <c r="R3323" t="str">
        <f>IF(tbl_salesdata[[#This Row],[Weekdaynum]]&gt;5,"Yes","No")</f>
        <v>No</v>
      </c>
    </row>
    <row r="3324" spans="1:18" hidden="1" x14ac:dyDescent="0.35">
      <c r="A3324">
        <v>468050038</v>
      </c>
      <c r="B3324" s="3">
        <v>43404</v>
      </c>
      <c r="C3324" s="3">
        <v>43414</v>
      </c>
      <c r="D3324" t="s">
        <v>63</v>
      </c>
      <c r="E3324" t="s">
        <v>32</v>
      </c>
      <c r="F3324" t="s">
        <v>42</v>
      </c>
      <c r="G3324" t="s">
        <v>18</v>
      </c>
      <c r="H3324" t="s">
        <v>34</v>
      </c>
      <c r="I3324" s="9">
        <v>5262</v>
      </c>
      <c r="J3324" s="9">
        <v>437.2</v>
      </c>
      <c r="K3324" s="9">
        <v>263.33</v>
      </c>
      <c r="L3324" s="9">
        <f>tbl_salesdata[[#This Row],[Units Sold]]*tbl_salesdata[[#This Row],[Unit Cost]]</f>
        <v>1385642.46</v>
      </c>
      <c r="M3324" s="9">
        <f>tbl_salesdata[[#This Row],[Units Sold]]*tbl_salesdata[[#This Row],[Unit Price]]</f>
        <v>2300546.4</v>
      </c>
      <c r="N3324" s="9">
        <f>tbl_salesdata[[#This Row],[Total Sales]]-tbl_salesdata[[#This Row],[Total Cost]]</f>
        <v>914903.94</v>
      </c>
      <c r="O3324">
        <f>tbl_salesdata[[#This Row],[Ship Date]]-tbl_salesdata[[#This Row],[Order Date]]</f>
        <v>10</v>
      </c>
      <c r="P3324">
        <f>WEEKDAY(tbl_salesdata[[#This Row],[Order Date]],2)</f>
        <v>3</v>
      </c>
      <c r="Q3324" t="str">
        <f>TEXT(tbl_salesdata[[#This Row],[Order Date]],"dddd")</f>
        <v>Wednesday</v>
      </c>
      <c r="R3324" t="str">
        <f>IF(tbl_salesdata[[#This Row],[Weekdaynum]]&gt;5,"Yes","No")</f>
        <v>No</v>
      </c>
    </row>
    <row r="3325" spans="1:18" hidden="1" x14ac:dyDescent="0.35">
      <c r="A3325">
        <v>835467612</v>
      </c>
      <c r="B3325" s="3">
        <v>44850</v>
      </c>
      <c r="C3325" s="3">
        <v>44867</v>
      </c>
      <c r="D3325" t="s">
        <v>111</v>
      </c>
      <c r="E3325" t="s">
        <v>38</v>
      </c>
      <c r="F3325" t="s">
        <v>68</v>
      </c>
      <c r="G3325" t="s">
        <v>14</v>
      </c>
      <c r="H3325" t="s">
        <v>26</v>
      </c>
      <c r="I3325" s="9">
        <v>2287</v>
      </c>
      <c r="J3325" s="9">
        <v>154.06</v>
      </c>
      <c r="K3325" s="9">
        <v>90.93</v>
      </c>
      <c r="L3325" s="9">
        <f>tbl_salesdata[[#This Row],[Units Sold]]*tbl_salesdata[[#This Row],[Unit Cost]]</f>
        <v>207956.91</v>
      </c>
      <c r="M3325" s="9">
        <f>tbl_salesdata[[#This Row],[Units Sold]]*tbl_salesdata[[#This Row],[Unit Price]]</f>
        <v>352335.22000000003</v>
      </c>
      <c r="N3325" s="9">
        <f>tbl_salesdata[[#This Row],[Total Sales]]-tbl_salesdata[[#This Row],[Total Cost]]</f>
        <v>144378.31000000003</v>
      </c>
      <c r="O3325">
        <f>tbl_salesdata[[#This Row],[Ship Date]]-tbl_salesdata[[#This Row],[Order Date]]</f>
        <v>17</v>
      </c>
      <c r="P3325">
        <f>WEEKDAY(tbl_salesdata[[#This Row],[Order Date]],2)</f>
        <v>7</v>
      </c>
      <c r="Q3325" t="str">
        <f>TEXT(tbl_salesdata[[#This Row],[Order Date]],"dddd")</f>
        <v>Sunday</v>
      </c>
      <c r="R3325" t="str">
        <f>IF(tbl_salesdata[[#This Row],[Weekdaynum]]&gt;5,"Yes","No")</f>
        <v>Yes</v>
      </c>
    </row>
    <row r="3326" spans="1:18" hidden="1" x14ac:dyDescent="0.35">
      <c r="A3326">
        <v>885998284</v>
      </c>
      <c r="B3326" s="3">
        <v>42787</v>
      </c>
      <c r="C3326" s="3">
        <v>42807</v>
      </c>
      <c r="D3326" t="s">
        <v>129</v>
      </c>
      <c r="E3326" t="s">
        <v>21</v>
      </c>
      <c r="F3326" t="s">
        <v>33</v>
      </c>
      <c r="G3326" t="s">
        <v>18</v>
      </c>
      <c r="H3326" t="s">
        <v>19</v>
      </c>
      <c r="I3326" s="9">
        <v>5436</v>
      </c>
      <c r="J3326" s="9">
        <v>109.28</v>
      </c>
      <c r="K3326" s="9">
        <v>35.840000000000003</v>
      </c>
      <c r="L3326" s="9">
        <f>tbl_salesdata[[#This Row],[Units Sold]]*tbl_salesdata[[#This Row],[Unit Cost]]</f>
        <v>194826.24000000002</v>
      </c>
      <c r="M3326" s="9">
        <f>tbl_salesdata[[#This Row],[Units Sold]]*tbl_salesdata[[#This Row],[Unit Price]]</f>
        <v>594046.07999999996</v>
      </c>
      <c r="N3326" s="9">
        <f>tbl_salesdata[[#This Row],[Total Sales]]-tbl_salesdata[[#This Row],[Total Cost]]</f>
        <v>399219.83999999997</v>
      </c>
      <c r="O3326">
        <f>tbl_salesdata[[#This Row],[Ship Date]]-tbl_salesdata[[#This Row],[Order Date]]</f>
        <v>20</v>
      </c>
      <c r="P3326">
        <f>WEEKDAY(tbl_salesdata[[#This Row],[Order Date]],2)</f>
        <v>2</v>
      </c>
      <c r="Q3326" t="str">
        <f>TEXT(tbl_salesdata[[#This Row],[Order Date]],"dddd")</f>
        <v>Tuesday</v>
      </c>
      <c r="R3326" t="str">
        <f>IF(tbl_salesdata[[#This Row],[Weekdaynum]]&gt;5,"Yes","No")</f>
        <v>No</v>
      </c>
    </row>
    <row r="3327" spans="1:18" hidden="1" x14ac:dyDescent="0.35">
      <c r="A3327">
        <v>954065883</v>
      </c>
      <c r="B3327" s="3">
        <v>42568</v>
      </c>
      <c r="C3327" s="3">
        <v>42584</v>
      </c>
      <c r="D3327" t="s">
        <v>145</v>
      </c>
      <c r="E3327" t="s">
        <v>21</v>
      </c>
      <c r="F3327" t="s">
        <v>76</v>
      </c>
      <c r="G3327" t="s">
        <v>18</v>
      </c>
      <c r="H3327" t="s">
        <v>26</v>
      </c>
      <c r="I3327" s="9">
        <v>8151</v>
      </c>
      <c r="J3327" s="9">
        <v>668.27</v>
      </c>
      <c r="K3327" s="9">
        <v>502.54</v>
      </c>
      <c r="L3327" s="9">
        <f>tbl_salesdata[[#This Row],[Units Sold]]*tbl_salesdata[[#This Row],[Unit Cost]]</f>
        <v>4096203.54</v>
      </c>
      <c r="M3327" s="9">
        <f>tbl_salesdata[[#This Row],[Units Sold]]*tbl_salesdata[[#This Row],[Unit Price]]</f>
        <v>5447068.7699999996</v>
      </c>
      <c r="N3327" s="9">
        <f>tbl_salesdata[[#This Row],[Total Sales]]-tbl_salesdata[[#This Row],[Total Cost]]</f>
        <v>1350865.2299999995</v>
      </c>
      <c r="O3327">
        <f>tbl_salesdata[[#This Row],[Ship Date]]-tbl_salesdata[[#This Row],[Order Date]]</f>
        <v>16</v>
      </c>
      <c r="P3327">
        <f>WEEKDAY(tbl_salesdata[[#This Row],[Order Date]],2)</f>
        <v>7</v>
      </c>
      <c r="Q3327" t="str">
        <f>TEXT(tbl_salesdata[[#This Row],[Order Date]],"dddd")</f>
        <v>Sunday</v>
      </c>
      <c r="R3327" t="str">
        <f>IF(tbl_salesdata[[#This Row],[Weekdaynum]]&gt;5,"Yes","No")</f>
        <v>Yes</v>
      </c>
    </row>
    <row r="3328" spans="1:18" hidden="1" x14ac:dyDescent="0.35">
      <c r="A3328">
        <v>994406735</v>
      </c>
      <c r="B3328" s="3">
        <v>42162</v>
      </c>
      <c r="C3328" s="3">
        <v>42169</v>
      </c>
      <c r="D3328" t="s">
        <v>117</v>
      </c>
      <c r="E3328" t="s">
        <v>21</v>
      </c>
      <c r="F3328" t="s">
        <v>22</v>
      </c>
      <c r="G3328" t="s">
        <v>14</v>
      </c>
      <c r="H3328" t="s">
        <v>15</v>
      </c>
      <c r="I3328" s="9">
        <v>5906</v>
      </c>
      <c r="J3328" s="9">
        <v>47.45</v>
      </c>
      <c r="K3328" s="9">
        <v>31.79</v>
      </c>
      <c r="L3328" s="9">
        <f>tbl_salesdata[[#This Row],[Units Sold]]*tbl_salesdata[[#This Row],[Unit Cost]]</f>
        <v>187751.74</v>
      </c>
      <c r="M3328" s="9">
        <f>tbl_salesdata[[#This Row],[Units Sold]]*tbl_salesdata[[#This Row],[Unit Price]]</f>
        <v>280239.7</v>
      </c>
      <c r="N3328" s="9">
        <f>tbl_salesdata[[#This Row],[Total Sales]]-tbl_salesdata[[#This Row],[Total Cost]]</f>
        <v>92487.960000000021</v>
      </c>
      <c r="O3328">
        <f>tbl_salesdata[[#This Row],[Ship Date]]-tbl_salesdata[[#This Row],[Order Date]]</f>
        <v>7</v>
      </c>
      <c r="P3328">
        <f>WEEKDAY(tbl_salesdata[[#This Row],[Order Date]],2)</f>
        <v>7</v>
      </c>
      <c r="Q3328" t="str">
        <f>TEXT(tbl_salesdata[[#This Row],[Order Date]],"dddd")</f>
        <v>Sunday</v>
      </c>
      <c r="R3328" t="str">
        <f>IF(tbl_salesdata[[#This Row],[Weekdaynum]]&gt;5,"Yes","No")</f>
        <v>Yes</v>
      </c>
    </row>
    <row r="3329" spans="1:18" hidden="1" x14ac:dyDescent="0.35">
      <c r="A3329">
        <v>132069671</v>
      </c>
      <c r="B3329" s="3">
        <v>42925</v>
      </c>
      <c r="C3329" s="3">
        <v>42937</v>
      </c>
      <c r="D3329" t="s">
        <v>48</v>
      </c>
      <c r="E3329" t="s">
        <v>21</v>
      </c>
      <c r="F3329" t="s">
        <v>30</v>
      </c>
      <c r="G3329" t="s">
        <v>14</v>
      </c>
      <c r="H3329" t="s">
        <v>15</v>
      </c>
      <c r="I3329" s="9">
        <v>1205</v>
      </c>
      <c r="J3329" s="9">
        <v>81.73</v>
      </c>
      <c r="K3329" s="9">
        <v>56.67</v>
      </c>
      <c r="L3329" s="9">
        <f>tbl_salesdata[[#This Row],[Units Sold]]*tbl_salesdata[[#This Row],[Unit Cost]]</f>
        <v>68287.350000000006</v>
      </c>
      <c r="M3329" s="9">
        <f>tbl_salesdata[[#This Row],[Units Sold]]*tbl_salesdata[[#This Row],[Unit Price]]</f>
        <v>98484.650000000009</v>
      </c>
      <c r="N3329" s="9">
        <f>tbl_salesdata[[#This Row],[Total Sales]]-tbl_salesdata[[#This Row],[Total Cost]]</f>
        <v>30197.300000000003</v>
      </c>
      <c r="O3329">
        <f>tbl_salesdata[[#This Row],[Ship Date]]-tbl_salesdata[[#This Row],[Order Date]]</f>
        <v>12</v>
      </c>
      <c r="P3329">
        <f>WEEKDAY(tbl_salesdata[[#This Row],[Order Date]],2)</f>
        <v>7</v>
      </c>
      <c r="Q3329" t="str">
        <f>TEXT(tbl_salesdata[[#This Row],[Order Date]],"dddd")</f>
        <v>Sunday</v>
      </c>
      <c r="R3329" t="str">
        <f>IF(tbl_salesdata[[#This Row],[Weekdaynum]]&gt;5,"Yes","No")</f>
        <v>Yes</v>
      </c>
    </row>
    <row r="3330" spans="1:18" hidden="1" x14ac:dyDescent="0.35">
      <c r="A3330">
        <v>712416017</v>
      </c>
      <c r="B3330" s="3">
        <v>43994</v>
      </c>
      <c r="C3330" s="3">
        <v>44010</v>
      </c>
      <c r="D3330" t="s">
        <v>163</v>
      </c>
      <c r="E3330" t="s">
        <v>38</v>
      </c>
      <c r="F3330" t="s">
        <v>40</v>
      </c>
      <c r="G3330" t="s">
        <v>18</v>
      </c>
      <c r="H3330" t="s">
        <v>34</v>
      </c>
      <c r="I3330" s="9">
        <v>8586</v>
      </c>
      <c r="J3330" s="9">
        <v>651.21</v>
      </c>
      <c r="K3330" s="9">
        <v>524.96</v>
      </c>
      <c r="L3330" s="9">
        <f>tbl_salesdata[[#This Row],[Units Sold]]*tbl_salesdata[[#This Row],[Unit Cost]]</f>
        <v>4507306.5600000005</v>
      </c>
      <c r="M3330" s="9">
        <f>tbl_salesdata[[#This Row],[Units Sold]]*tbl_salesdata[[#This Row],[Unit Price]]</f>
        <v>5591289.0600000005</v>
      </c>
      <c r="N3330" s="9">
        <f>tbl_salesdata[[#This Row],[Total Sales]]-tbl_salesdata[[#This Row],[Total Cost]]</f>
        <v>1083982.5</v>
      </c>
      <c r="O3330">
        <f>tbl_salesdata[[#This Row],[Ship Date]]-tbl_salesdata[[#This Row],[Order Date]]</f>
        <v>16</v>
      </c>
      <c r="P3330">
        <f>WEEKDAY(tbl_salesdata[[#This Row],[Order Date]],2)</f>
        <v>5</v>
      </c>
      <c r="Q3330" t="str">
        <f>TEXT(tbl_salesdata[[#This Row],[Order Date]],"dddd")</f>
        <v>Friday</v>
      </c>
      <c r="R3330" t="str">
        <f>IF(tbl_salesdata[[#This Row],[Weekdaynum]]&gt;5,"Yes","No")</f>
        <v>No</v>
      </c>
    </row>
    <row r="3331" spans="1:18" hidden="1" x14ac:dyDescent="0.35">
      <c r="A3331">
        <v>651119601</v>
      </c>
      <c r="B3331" s="3">
        <v>42888</v>
      </c>
      <c r="C3331" s="3">
        <v>42899</v>
      </c>
      <c r="D3331" t="s">
        <v>190</v>
      </c>
      <c r="E3331" t="s">
        <v>38</v>
      </c>
      <c r="F3331" t="s">
        <v>68</v>
      </c>
      <c r="G3331" t="s">
        <v>18</v>
      </c>
      <c r="H3331" t="s">
        <v>15</v>
      </c>
      <c r="I3331" s="9">
        <v>1000</v>
      </c>
      <c r="J3331" s="9">
        <v>154.06</v>
      </c>
      <c r="K3331" s="9">
        <v>90.93</v>
      </c>
      <c r="L3331" s="9">
        <f>tbl_salesdata[[#This Row],[Units Sold]]*tbl_salesdata[[#This Row],[Unit Cost]]</f>
        <v>90930</v>
      </c>
      <c r="M3331" s="9">
        <f>tbl_salesdata[[#This Row],[Units Sold]]*tbl_salesdata[[#This Row],[Unit Price]]</f>
        <v>154060</v>
      </c>
      <c r="N3331" s="9">
        <f>tbl_salesdata[[#This Row],[Total Sales]]-tbl_salesdata[[#This Row],[Total Cost]]</f>
        <v>63130</v>
      </c>
      <c r="O3331">
        <f>tbl_salesdata[[#This Row],[Ship Date]]-tbl_salesdata[[#This Row],[Order Date]]</f>
        <v>11</v>
      </c>
      <c r="P3331">
        <f>WEEKDAY(tbl_salesdata[[#This Row],[Order Date]],2)</f>
        <v>5</v>
      </c>
      <c r="Q3331" t="str">
        <f>TEXT(tbl_salesdata[[#This Row],[Order Date]],"dddd")</f>
        <v>Friday</v>
      </c>
      <c r="R3331" t="str">
        <f>IF(tbl_salesdata[[#This Row],[Weekdaynum]]&gt;5,"Yes","No")</f>
        <v>No</v>
      </c>
    </row>
    <row r="3332" spans="1:18" hidden="1" x14ac:dyDescent="0.35">
      <c r="A3332">
        <v>184166753</v>
      </c>
      <c r="B3332" s="3">
        <v>44137</v>
      </c>
      <c r="C3332" s="3">
        <v>44157</v>
      </c>
      <c r="D3332" t="s">
        <v>162</v>
      </c>
      <c r="E3332" t="s">
        <v>38</v>
      </c>
      <c r="F3332" t="s">
        <v>13</v>
      </c>
      <c r="G3332" t="s">
        <v>14</v>
      </c>
      <c r="H3332" t="s">
        <v>26</v>
      </c>
      <c r="I3332" s="9">
        <v>7890</v>
      </c>
      <c r="J3332" s="9">
        <v>255.28</v>
      </c>
      <c r="K3332" s="9">
        <v>159.41999999999999</v>
      </c>
      <c r="L3332" s="9">
        <f>tbl_salesdata[[#This Row],[Units Sold]]*tbl_salesdata[[#This Row],[Unit Cost]]</f>
        <v>1257823.7999999998</v>
      </c>
      <c r="M3332" s="9">
        <f>tbl_salesdata[[#This Row],[Units Sold]]*tbl_salesdata[[#This Row],[Unit Price]]</f>
        <v>2014159.2</v>
      </c>
      <c r="N3332" s="9">
        <f>tbl_salesdata[[#This Row],[Total Sales]]-tbl_salesdata[[#This Row],[Total Cost]]</f>
        <v>756335.40000000014</v>
      </c>
      <c r="O3332">
        <f>tbl_salesdata[[#This Row],[Ship Date]]-tbl_salesdata[[#This Row],[Order Date]]</f>
        <v>20</v>
      </c>
      <c r="P3332">
        <f>WEEKDAY(tbl_salesdata[[#This Row],[Order Date]],2)</f>
        <v>1</v>
      </c>
      <c r="Q3332" t="str">
        <f>TEXT(tbl_salesdata[[#This Row],[Order Date]],"dddd")</f>
        <v>Monday</v>
      </c>
      <c r="R3332" t="str">
        <f>IF(tbl_salesdata[[#This Row],[Weekdaynum]]&gt;5,"Yes","No")</f>
        <v>No</v>
      </c>
    </row>
    <row r="3333" spans="1:18" hidden="1" x14ac:dyDescent="0.35">
      <c r="A3333">
        <v>517856299</v>
      </c>
      <c r="B3333" s="3">
        <v>43193</v>
      </c>
      <c r="C3333" s="3">
        <v>43207</v>
      </c>
      <c r="D3333" t="s">
        <v>99</v>
      </c>
      <c r="E3333" t="s">
        <v>38</v>
      </c>
      <c r="F3333" t="s">
        <v>25</v>
      </c>
      <c r="G3333" t="s">
        <v>14</v>
      </c>
      <c r="H3333" t="s">
        <v>34</v>
      </c>
      <c r="I3333" s="9">
        <v>4042</v>
      </c>
      <c r="J3333" s="9">
        <v>205.7</v>
      </c>
      <c r="K3333" s="9">
        <v>117.11</v>
      </c>
      <c r="L3333" s="9">
        <f>tbl_salesdata[[#This Row],[Units Sold]]*tbl_salesdata[[#This Row],[Unit Cost]]</f>
        <v>473358.62</v>
      </c>
      <c r="M3333" s="9">
        <f>tbl_salesdata[[#This Row],[Units Sold]]*tbl_salesdata[[#This Row],[Unit Price]]</f>
        <v>831439.39999999991</v>
      </c>
      <c r="N3333" s="9">
        <f>tbl_salesdata[[#This Row],[Total Sales]]-tbl_salesdata[[#This Row],[Total Cost]]</f>
        <v>358080.77999999991</v>
      </c>
      <c r="O3333">
        <f>tbl_salesdata[[#This Row],[Ship Date]]-tbl_salesdata[[#This Row],[Order Date]]</f>
        <v>14</v>
      </c>
      <c r="P3333">
        <f>WEEKDAY(tbl_salesdata[[#This Row],[Order Date]],2)</f>
        <v>2</v>
      </c>
      <c r="Q3333" t="str">
        <f>TEXT(tbl_salesdata[[#This Row],[Order Date]],"dddd")</f>
        <v>Tuesday</v>
      </c>
      <c r="R3333" t="str">
        <f>IF(tbl_salesdata[[#This Row],[Weekdaynum]]&gt;5,"Yes","No")</f>
        <v>No</v>
      </c>
    </row>
    <row r="3334" spans="1:18" hidden="1" x14ac:dyDescent="0.35">
      <c r="A3334">
        <v>678799569</v>
      </c>
      <c r="B3334" s="3">
        <v>42211</v>
      </c>
      <c r="C3334" s="3">
        <v>42223</v>
      </c>
      <c r="D3334" t="s">
        <v>86</v>
      </c>
      <c r="E3334" t="s">
        <v>29</v>
      </c>
      <c r="F3334" t="s">
        <v>13</v>
      </c>
      <c r="G3334" t="s">
        <v>18</v>
      </c>
      <c r="H3334" t="s">
        <v>34</v>
      </c>
      <c r="I3334" s="9">
        <v>732</v>
      </c>
      <c r="J3334" s="9">
        <v>255.28</v>
      </c>
      <c r="K3334" s="9">
        <v>159.41999999999999</v>
      </c>
      <c r="L3334" s="9">
        <f>tbl_salesdata[[#This Row],[Units Sold]]*tbl_salesdata[[#This Row],[Unit Cost]]</f>
        <v>116695.43999999999</v>
      </c>
      <c r="M3334" s="9">
        <f>tbl_salesdata[[#This Row],[Units Sold]]*tbl_salesdata[[#This Row],[Unit Price]]</f>
        <v>186864.96</v>
      </c>
      <c r="N3334" s="9">
        <f>tbl_salesdata[[#This Row],[Total Sales]]-tbl_salesdata[[#This Row],[Total Cost]]</f>
        <v>70169.52</v>
      </c>
      <c r="O3334">
        <f>tbl_salesdata[[#This Row],[Ship Date]]-tbl_salesdata[[#This Row],[Order Date]]</f>
        <v>12</v>
      </c>
      <c r="P3334">
        <f>WEEKDAY(tbl_salesdata[[#This Row],[Order Date]],2)</f>
        <v>7</v>
      </c>
      <c r="Q3334" t="str">
        <f>TEXT(tbl_salesdata[[#This Row],[Order Date]],"dddd")</f>
        <v>Sunday</v>
      </c>
      <c r="R3334" t="str">
        <f>IF(tbl_salesdata[[#This Row],[Weekdaynum]]&gt;5,"Yes","No")</f>
        <v>Yes</v>
      </c>
    </row>
    <row r="3335" spans="1:18" hidden="1" x14ac:dyDescent="0.35">
      <c r="A3335">
        <v>663920390</v>
      </c>
      <c r="B3335" s="3">
        <v>42192</v>
      </c>
      <c r="C3335" s="3">
        <v>42202</v>
      </c>
      <c r="D3335" t="s">
        <v>90</v>
      </c>
      <c r="E3335" t="s">
        <v>38</v>
      </c>
      <c r="F3335" t="s">
        <v>47</v>
      </c>
      <c r="G3335" t="s">
        <v>14</v>
      </c>
      <c r="H3335" t="s">
        <v>19</v>
      </c>
      <c r="I3335" s="9">
        <v>7652</v>
      </c>
      <c r="J3335" s="9">
        <v>421.89</v>
      </c>
      <c r="K3335" s="9">
        <v>364.69</v>
      </c>
      <c r="L3335" s="9">
        <f>tbl_salesdata[[#This Row],[Units Sold]]*tbl_salesdata[[#This Row],[Unit Cost]]</f>
        <v>2790607.88</v>
      </c>
      <c r="M3335" s="9">
        <f>tbl_salesdata[[#This Row],[Units Sold]]*tbl_salesdata[[#This Row],[Unit Price]]</f>
        <v>3228302.28</v>
      </c>
      <c r="N3335" s="9">
        <f>tbl_salesdata[[#This Row],[Total Sales]]-tbl_salesdata[[#This Row],[Total Cost]]</f>
        <v>437694.39999999991</v>
      </c>
      <c r="O3335">
        <f>tbl_salesdata[[#This Row],[Ship Date]]-tbl_salesdata[[#This Row],[Order Date]]</f>
        <v>10</v>
      </c>
      <c r="P3335">
        <f>WEEKDAY(tbl_salesdata[[#This Row],[Order Date]],2)</f>
        <v>2</v>
      </c>
      <c r="Q3335" t="str">
        <f>TEXT(tbl_salesdata[[#This Row],[Order Date]],"dddd")</f>
        <v>Tuesday</v>
      </c>
      <c r="R3335" t="str">
        <f>IF(tbl_salesdata[[#This Row],[Weekdaynum]]&gt;5,"Yes","No")</f>
        <v>No</v>
      </c>
    </row>
    <row r="3336" spans="1:18" x14ac:dyDescent="0.35">
      <c r="A3336">
        <v>899727332</v>
      </c>
      <c r="B3336" s="3">
        <v>44730</v>
      </c>
      <c r="C3336" s="3">
        <v>44731</v>
      </c>
      <c r="D3336" t="s">
        <v>123</v>
      </c>
      <c r="E3336" t="s">
        <v>38</v>
      </c>
      <c r="F3336" t="s">
        <v>22</v>
      </c>
      <c r="G3336" t="s">
        <v>14</v>
      </c>
      <c r="H3336" t="s">
        <v>26</v>
      </c>
      <c r="I3336" s="9">
        <v>8166</v>
      </c>
      <c r="J3336" s="9">
        <v>47.45</v>
      </c>
      <c r="K3336" s="9">
        <v>31.79</v>
      </c>
      <c r="L3336" s="9">
        <f>tbl_salesdata[[#This Row],[Units Sold]]*tbl_salesdata[[#This Row],[Unit Cost]]</f>
        <v>259597.13999999998</v>
      </c>
      <c r="M3336" s="9">
        <f>tbl_salesdata[[#This Row],[Units Sold]]*tbl_salesdata[[#This Row],[Unit Price]]</f>
        <v>387476.7</v>
      </c>
      <c r="N3336" s="9">
        <f>tbl_salesdata[[#This Row],[Total Sales]]-tbl_salesdata[[#This Row],[Total Cost]]</f>
        <v>127879.56000000003</v>
      </c>
      <c r="O3336">
        <f>tbl_salesdata[[#This Row],[Ship Date]]-tbl_salesdata[[#This Row],[Order Date]]</f>
        <v>1</v>
      </c>
      <c r="P3336">
        <f>WEEKDAY(tbl_salesdata[[#This Row],[Order Date]],2)</f>
        <v>6</v>
      </c>
      <c r="Q3336" t="str">
        <f>TEXT(tbl_salesdata[[#This Row],[Order Date]],"dddd")</f>
        <v>Saturday</v>
      </c>
      <c r="R3336" t="str">
        <f>IF(tbl_salesdata[[#This Row],[Weekdaynum]]&gt;5,"Yes","No")</f>
        <v>Yes</v>
      </c>
    </row>
    <row r="3337" spans="1:18" x14ac:dyDescent="0.35">
      <c r="A3337">
        <v>490689170</v>
      </c>
      <c r="B3337" s="3">
        <v>44828</v>
      </c>
      <c r="C3337" s="3">
        <v>44834</v>
      </c>
      <c r="D3337" t="s">
        <v>126</v>
      </c>
      <c r="E3337" t="s">
        <v>24</v>
      </c>
      <c r="F3337" t="s">
        <v>30</v>
      </c>
      <c r="G3337" t="s">
        <v>18</v>
      </c>
      <c r="H3337" t="s">
        <v>19</v>
      </c>
      <c r="I3337" s="9">
        <v>4684</v>
      </c>
      <c r="J3337" s="9">
        <v>81.73</v>
      </c>
      <c r="K3337" s="9">
        <v>56.67</v>
      </c>
      <c r="L3337" s="9">
        <f>tbl_salesdata[[#This Row],[Units Sold]]*tbl_salesdata[[#This Row],[Unit Cost]]</f>
        <v>265442.28000000003</v>
      </c>
      <c r="M3337" s="9">
        <f>tbl_salesdata[[#This Row],[Units Sold]]*tbl_salesdata[[#This Row],[Unit Price]]</f>
        <v>382823.32</v>
      </c>
      <c r="N3337" s="9">
        <f>tbl_salesdata[[#This Row],[Total Sales]]-tbl_salesdata[[#This Row],[Total Cost]]</f>
        <v>117381.03999999998</v>
      </c>
      <c r="O3337">
        <f>tbl_salesdata[[#This Row],[Ship Date]]-tbl_salesdata[[#This Row],[Order Date]]</f>
        <v>6</v>
      </c>
      <c r="P3337">
        <f>WEEKDAY(tbl_salesdata[[#This Row],[Order Date]],2)</f>
        <v>6</v>
      </c>
      <c r="Q3337" t="str">
        <f>TEXT(tbl_salesdata[[#This Row],[Order Date]],"dddd")</f>
        <v>Saturday</v>
      </c>
      <c r="R3337" t="str">
        <f>IF(tbl_salesdata[[#This Row],[Weekdaynum]]&gt;5,"Yes","No")</f>
        <v>Yes</v>
      </c>
    </row>
    <row r="3338" spans="1:18" hidden="1" x14ac:dyDescent="0.35">
      <c r="A3338">
        <v>138273942</v>
      </c>
      <c r="B3338" s="3">
        <v>44794</v>
      </c>
      <c r="C3338" s="3">
        <v>44811</v>
      </c>
      <c r="D3338" t="s">
        <v>41</v>
      </c>
      <c r="E3338" t="s">
        <v>29</v>
      </c>
      <c r="F3338" t="s">
        <v>17</v>
      </c>
      <c r="G3338" t="s">
        <v>18</v>
      </c>
      <c r="H3338" t="s">
        <v>19</v>
      </c>
      <c r="I3338" s="9">
        <v>7187</v>
      </c>
      <c r="J3338" s="9">
        <v>152.58000000000001</v>
      </c>
      <c r="K3338" s="9">
        <v>97.44</v>
      </c>
      <c r="L3338" s="9">
        <f>tbl_salesdata[[#This Row],[Units Sold]]*tbl_salesdata[[#This Row],[Unit Cost]]</f>
        <v>700301.28</v>
      </c>
      <c r="M3338" s="9">
        <f>tbl_salesdata[[#This Row],[Units Sold]]*tbl_salesdata[[#This Row],[Unit Price]]</f>
        <v>1096592.4600000002</v>
      </c>
      <c r="N3338" s="9">
        <f>tbl_salesdata[[#This Row],[Total Sales]]-tbl_salesdata[[#This Row],[Total Cost]]</f>
        <v>396291.18000000017</v>
      </c>
      <c r="O3338">
        <f>tbl_salesdata[[#This Row],[Ship Date]]-tbl_salesdata[[#This Row],[Order Date]]</f>
        <v>17</v>
      </c>
      <c r="P3338">
        <f>WEEKDAY(tbl_salesdata[[#This Row],[Order Date]],2)</f>
        <v>7</v>
      </c>
      <c r="Q3338" t="str">
        <f>TEXT(tbl_salesdata[[#This Row],[Order Date]],"dddd")</f>
        <v>Sunday</v>
      </c>
      <c r="R3338" t="str">
        <f>IF(tbl_salesdata[[#This Row],[Weekdaynum]]&gt;5,"Yes","No")</f>
        <v>Yes</v>
      </c>
    </row>
    <row r="3339" spans="1:18" hidden="1" x14ac:dyDescent="0.35">
      <c r="A3339">
        <v>345593249</v>
      </c>
      <c r="B3339" s="3">
        <v>44605</v>
      </c>
      <c r="C3339" s="3">
        <v>44615</v>
      </c>
      <c r="D3339" t="s">
        <v>210</v>
      </c>
      <c r="E3339" t="s">
        <v>38</v>
      </c>
      <c r="F3339" t="s">
        <v>42</v>
      </c>
      <c r="G3339" t="s">
        <v>18</v>
      </c>
      <c r="H3339" t="s">
        <v>26</v>
      </c>
      <c r="I3339" s="9">
        <v>7577</v>
      </c>
      <c r="J3339" s="9">
        <v>437.2</v>
      </c>
      <c r="K3339" s="9">
        <v>263.33</v>
      </c>
      <c r="L3339" s="9">
        <f>tbl_salesdata[[#This Row],[Units Sold]]*tbl_salesdata[[#This Row],[Unit Cost]]</f>
        <v>1995251.41</v>
      </c>
      <c r="M3339" s="9">
        <f>tbl_salesdata[[#This Row],[Units Sold]]*tbl_salesdata[[#This Row],[Unit Price]]</f>
        <v>3312664.4</v>
      </c>
      <c r="N3339" s="9">
        <f>tbl_salesdata[[#This Row],[Total Sales]]-tbl_salesdata[[#This Row],[Total Cost]]</f>
        <v>1317412.99</v>
      </c>
      <c r="O3339">
        <f>tbl_salesdata[[#This Row],[Ship Date]]-tbl_salesdata[[#This Row],[Order Date]]</f>
        <v>10</v>
      </c>
      <c r="P3339">
        <f>WEEKDAY(tbl_salesdata[[#This Row],[Order Date]],2)</f>
        <v>7</v>
      </c>
      <c r="Q3339" t="str">
        <f>TEXT(tbl_salesdata[[#This Row],[Order Date]],"dddd")</f>
        <v>Sunday</v>
      </c>
      <c r="R3339" t="str">
        <f>IF(tbl_salesdata[[#This Row],[Weekdaynum]]&gt;5,"Yes","No")</f>
        <v>Yes</v>
      </c>
    </row>
    <row r="3340" spans="1:18" hidden="1" x14ac:dyDescent="0.35">
      <c r="A3340">
        <v>966396749</v>
      </c>
      <c r="B3340" s="3">
        <v>44699</v>
      </c>
      <c r="C3340" s="3">
        <v>44709</v>
      </c>
      <c r="D3340" t="s">
        <v>11</v>
      </c>
      <c r="E3340" t="s">
        <v>12</v>
      </c>
      <c r="F3340" t="s">
        <v>42</v>
      </c>
      <c r="G3340" t="s">
        <v>18</v>
      </c>
      <c r="H3340" t="s">
        <v>34</v>
      </c>
      <c r="I3340" s="9">
        <v>7128</v>
      </c>
      <c r="J3340" s="9">
        <v>437.2</v>
      </c>
      <c r="K3340" s="9">
        <v>263.33</v>
      </c>
      <c r="L3340" s="9">
        <f>tbl_salesdata[[#This Row],[Units Sold]]*tbl_salesdata[[#This Row],[Unit Cost]]</f>
        <v>1877016.24</v>
      </c>
      <c r="M3340" s="9">
        <f>tbl_salesdata[[#This Row],[Units Sold]]*tbl_salesdata[[#This Row],[Unit Price]]</f>
        <v>3116361.6</v>
      </c>
      <c r="N3340" s="9">
        <f>tbl_salesdata[[#This Row],[Total Sales]]-tbl_salesdata[[#This Row],[Total Cost]]</f>
        <v>1239345.3600000001</v>
      </c>
      <c r="O3340">
        <f>tbl_salesdata[[#This Row],[Ship Date]]-tbl_salesdata[[#This Row],[Order Date]]</f>
        <v>10</v>
      </c>
      <c r="P3340">
        <f>WEEKDAY(tbl_salesdata[[#This Row],[Order Date]],2)</f>
        <v>3</v>
      </c>
      <c r="Q3340" t="str">
        <f>TEXT(tbl_salesdata[[#This Row],[Order Date]],"dddd")</f>
        <v>Wednesday</v>
      </c>
      <c r="R3340" t="str">
        <f>IF(tbl_salesdata[[#This Row],[Weekdaynum]]&gt;5,"Yes","No")</f>
        <v>No</v>
      </c>
    </row>
    <row r="3341" spans="1:18" x14ac:dyDescent="0.35">
      <c r="A3341">
        <v>748350751</v>
      </c>
      <c r="B3341" s="3">
        <v>42266</v>
      </c>
      <c r="C3341" s="3">
        <v>42269</v>
      </c>
      <c r="D3341" t="s">
        <v>137</v>
      </c>
      <c r="E3341" t="s">
        <v>38</v>
      </c>
      <c r="F3341" t="s">
        <v>68</v>
      </c>
      <c r="G3341" t="s">
        <v>18</v>
      </c>
      <c r="H3341" t="s">
        <v>19</v>
      </c>
      <c r="I3341" s="9">
        <v>2472</v>
      </c>
      <c r="J3341" s="9">
        <v>154.06</v>
      </c>
      <c r="K3341" s="9">
        <v>90.93</v>
      </c>
      <c r="L3341" s="9">
        <f>tbl_salesdata[[#This Row],[Units Sold]]*tbl_salesdata[[#This Row],[Unit Cost]]</f>
        <v>224778.96000000002</v>
      </c>
      <c r="M3341" s="9">
        <f>tbl_salesdata[[#This Row],[Units Sold]]*tbl_salesdata[[#This Row],[Unit Price]]</f>
        <v>380836.32</v>
      </c>
      <c r="N3341" s="9">
        <f>tbl_salesdata[[#This Row],[Total Sales]]-tbl_salesdata[[#This Row],[Total Cost]]</f>
        <v>156057.35999999999</v>
      </c>
      <c r="O3341">
        <f>tbl_salesdata[[#This Row],[Ship Date]]-tbl_salesdata[[#This Row],[Order Date]]</f>
        <v>3</v>
      </c>
      <c r="P3341">
        <f>WEEKDAY(tbl_salesdata[[#This Row],[Order Date]],2)</f>
        <v>6</v>
      </c>
      <c r="Q3341" t="str">
        <f>TEXT(tbl_salesdata[[#This Row],[Order Date]],"dddd")</f>
        <v>Saturday</v>
      </c>
      <c r="R3341" t="str">
        <f>IF(tbl_salesdata[[#This Row],[Weekdaynum]]&gt;5,"Yes","No")</f>
        <v>Yes</v>
      </c>
    </row>
    <row r="3342" spans="1:18" hidden="1" x14ac:dyDescent="0.35">
      <c r="A3342">
        <v>243964135</v>
      </c>
      <c r="B3342" s="3">
        <v>43867</v>
      </c>
      <c r="C3342" s="3">
        <v>43888</v>
      </c>
      <c r="D3342" t="s">
        <v>200</v>
      </c>
      <c r="E3342" t="s">
        <v>24</v>
      </c>
      <c r="F3342" t="s">
        <v>25</v>
      </c>
      <c r="G3342" t="s">
        <v>14</v>
      </c>
      <c r="H3342" t="s">
        <v>15</v>
      </c>
      <c r="I3342" s="9">
        <v>3264</v>
      </c>
      <c r="J3342" s="9">
        <v>205.7</v>
      </c>
      <c r="K3342" s="9">
        <v>117.11</v>
      </c>
      <c r="L3342" s="9">
        <f>tbl_salesdata[[#This Row],[Units Sold]]*tbl_salesdata[[#This Row],[Unit Cost]]</f>
        <v>382247.04</v>
      </c>
      <c r="M3342" s="9">
        <f>tbl_salesdata[[#This Row],[Units Sold]]*tbl_salesdata[[#This Row],[Unit Price]]</f>
        <v>671404.79999999993</v>
      </c>
      <c r="N3342" s="9">
        <f>tbl_salesdata[[#This Row],[Total Sales]]-tbl_salesdata[[#This Row],[Total Cost]]</f>
        <v>289157.75999999995</v>
      </c>
      <c r="O3342">
        <f>tbl_salesdata[[#This Row],[Ship Date]]-tbl_salesdata[[#This Row],[Order Date]]</f>
        <v>21</v>
      </c>
      <c r="P3342">
        <f>WEEKDAY(tbl_salesdata[[#This Row],[Order Date]],2)</f>
        <v>4</v>
      </c>
      <c r="Q3342" t="str">
        <f>TEXT(tbl_salesdata[[#This Row],[Order Date]],"dddd")</f>
        <v>Thursday</v>
      </c>
      <c r="R3342" t="str">
        <f>IF(tbl_salesdata[[#This Row],[Weekdaynum]]&gt;5,"Yes","No")</f>
        <v>No</v>
      </c>
    </row>
    <row r="3343" spans="1:18" hidden="1" x14ac:dyDescent="0.35">
      <c r="A3343">
        <v>849263179</v>
      </c>
      <c r="B3343" s="3">
        <v>42251</v>
      </c>
      <c r="C3343" s="3">
        <v>42258</v>
      </c>
      <c r="D3343" t="s">
        <v>41</v>
      </c>
      <c r="E3343" t="s">
        <v>29</v>
      </c>
      <c r="F3343" t="s">
        <v>33</v>
      </c>
      <c r="G3343" t="s">
        <v>14</v>
      </c>
      <c r="H3343" t="s">
        <v>19</v>
      </c>
      <c r="I3343" s="9">
        <v>4702</v>
      </c>
      <c r="J3343" s="9">
        <v>109.28</v>
      </c>
      <c r="K3343" s="9">
        <v>35.840000000000003</v>
      </c>
      <c r="L3343" s="9">
        <f>tbl_salesdata[[#This Row],[Units Sold]]*tbl_salesdata[[#This Row],[Unit Cost]]</f>
        <v>168519.68000000002</v>
      </c>
      <c r="M3343" s="9">
        <f>tbl_salesdata[[#This Row],[Units Sold]]*tbl_salesdata[[#This Row],[Unit Price]]</f>
        <v>513834.56</v>
      </c>
      <c r="N3343" s="9">
        <f>tbl_salesdata[[#This Row],[Total Sales]]-tbl_salesdata[[#This Row],[Total Cost]]</f>
        <v>345314.88</v>
      </c>
      <c r="O3343">
        <f>tbl_salesdata[[#This Row],[Ship Date]]-tbl_salesdata[[#This Row],[Order Date]]</f>
        <v>7</v>
      </c>
      <c r="P3343">
        <f>WEEKDAY(tbl_salesdata[[#This Row],[Order Date]],2)</f>
        <v>5</v>
      </c>
      <c r="Q3343" t="str">
        <f>TEXT(tbl_salesdata[[#This Row],[Order Date]],"dddd")</f>
        <v>Friday</v>
      </c>
      <c r="R3343" t="str">
        <f>IF(tbl_salesdata[[#This Row],[Weekdaynum]]&gt;5,"Yes","No")</f>
        <v>No</v>
      </c>
    </row>
    <row r="3344" spans="1:18" hidden="1" x14ac:dyDescent="0.35">
      <c r="A3344">
        <v>365116727</v>
      </c>
      <c r="B3344" s="3">
        <v>42612</v>
      </c>
      <c r="C3344" s="3">
        <v>42629</v>
      </c>
      <c r="D3344" t="s">
        <v>185</v>
      </c>
      <c r="E3344" t="s">
        <v>38</v>
      </c>
      <c r="F3344" t="s">
        <v>76</v>
      </c>
      <c r="G3344" t="s">
        <v>18</v>
      </c>
      <c r="H3344" t="s">
        <v>15</v>
      </c>
      <c r="I3344" s="9">
        <v>5008</v>
      </c>
      <c r="J3344" s="9">
        <v>668.27</v>
      </c>
      <c r="K3344" s="9">
        <v>502.54</v>
      </c>
      <c r="L3344" s="9">
        <f>tbl_salesdata[[#This Row],[Units Sold]]*tbl_salesdata[[#This Row],[Unit Cost]]</f>
        <v>2516720.3200000003</v>
      </c>
      <c r="M3344" s="9">
        <f>tbl_salesdata[[#This Row],[Units Sold]]*tbl_salesdata[[#This Row],[Unit Price]]</f>
        <v>3346696.1599999997</v>
      </c>
      <c r="N3344" s="9">
        <f>tbl_salesdata[[#This Row],[Total Sales]]-tbl_salesdata[[#This Row],[Total Cost]]</f>
        <v>829975.83999999939</v>
      </c>
      <c r="O3344">
        <f>tbl_salesdata[[#This Row],[Ship Date]]-tbl_salesdata[[#This Row],[Order Date]]</f>
        <v>17</v>
      </c>
      <c r="P3344">
        <f>WEEKDAY(tbl_salesdata[[#This Row],[Order Date]],2)</f>
        <v>2</v>
      </c>
      <c r="Q3344" t="str">
        <f>TEXT(tbl_salesdata[[#This Row],[Order Date]],"dddd")</f>
        <v>Tuesday</v>
      </c>
      <c r="R3344" t="str">
        <f>IF(tbl_salesdata[[#This Row],[Weekdaynum]]&gt;5,"Yes","No")</f>
        <v>No</v>
      </c>
    </row>
    <row r="3345" spans="1:18" hidden="1" x14ac:dyDescent="0.35">
      <c r="A3345">
        <v>841573607</v>
      </c>
      <c r="B3345" s="3">
        <v>43503</v>
      </c>
      <c r="C3345" s="3">
        <v>43507</v>
      </c>
      <c r="D3345" t="s">
        <v>187</v>
      </c>
      <c r="E3345" t="s">
        <v>29</v>
      </c>
      <c r="F3345" t="s">
        <v>47</v>
      </c>
      <c r="G3345" t="s">
        <v>14</v>
      </c>
      <c r="H3345" t="s">
        <v>34</v>
      </c>
      <c r="I3345" s="9">
        <v>9187</v>
      </c>
      <c r="J3345" s="9">
        <v>421.89</v>
      </c>
      <c r="K3345" s="9">
        <v>364.69</v>
      </c>
      <c r="L3345" s="9">
        <f>tbl_salesdata[[#This Row],[Units Sold]]*tbl_salesdata[[#This Row],[Unit Cost]]</f>
        <v>3350407.03</v>
      </c>
      <c r="M3345" s="9">
        <f>tbl_salesdata[[#This Row],[Units Sold]]*tbl_salesdata[[#This Row],[Unit Price]]</f>
        <v>3875903.4299999997</v>
      </c>
      <c r="N3345" s="9">
        <f>tbl_salesdata[[#This Row],[Total Sales]]-tbl_salesdata[[#This Row],[Total Cost]]</f>
        <v>525496.39999999991</v>
      </c>
      <c r="O3345">
        <f>tbl_salesdata[[#This Row],[Ship Date]]-tbl_salesdata[[#This Row],[Order Date]]</f>
        <v>4</v>
      </c>
      <c r="P3345">
        <f>WEEKDAY(tbl_salesdata[[#This Row],[Order Date]],2)</f>
        <v>4</v>
      </c>
      <c r="Q3345" t="str">
        <f>TEXT(tbl_salesdata[[#This Row],[Order Date]],"dddd")</f>
        <v>Thursday</v>
      </c>
      <c r="R3345" t="str">
        <f>IF(tbl_salesdata[[#This Row],[Weekdaynum]]&gt;5,"Yes","No")</f>
        <v>No</v>
      </c>
    </row>
    <row r="3346" spans="1:18" hidden="1" x14ac:dyDescent="0.35">
      <c r="A3346">
        <v>348995149</v>
      </c>
      <c r="B3346" s="3">
        <v>44442</v>
      </c>
      <c r="C3346" s="3">
        <v>44451</v>
      </c>
      <c r="D3346" t="s">
        <v>174</v>
      </c>
      <c r="E3346" t="s">
        <v>29</v>
      </c>
      <c r="F3346" t="s">
        <v>22</v>
      </c>
      <c r="G3346" t="s">
        <v>18</v>
      </c>
      <c r="H3346" t="s">
        <v>19</v>
      </c>
      <c r="I3346" s="9">
        <v>4275</v>
      </c>
      <c r="J3346" s="9">
        <v>47.45</v>
      </c>
      <c r="K3346" s="9">
        <v>31.79</v>
      </c>
      <c r="L3346" s="9">
        <f>tbl_salesdata[[#This Row],[Units Sold]]*tbl_salesdata[[#This Row],[Unit Cost]]</f>
        <v>135902.25</v>
      </c>
      <c r="M3346" s="9">
        <f>tbl_salesdata[[#This Row],[Units Sold]]*tbl_salesdata[[#This Row],[Unit Price]]</f>
        <v>202848.75</v>
      </c>
      <c r="N3346" s="9">
        <f>tbl_salesdata[[#This Row],[Total Sales]]-tbl_salesdata[[#This Row],[Total Cost]]</f>
        <v>66946.5</v>
      </c>
      <c r="O3346">
        <f>tbl_salesdata[[#This Row],[Ship Date]]-tbl_salesdata[[#This Row],[Order Date]]</f>
        <v>9</v>
      </c>
      <c r="P3346">
        <f>WEEKDAY(tbl_salesdata[[#This Row],[Order Date]],2)</f>
        <v>5</v>
      </c>
      <c r="Q3346" t="str">
        <f>TEXT(tbl_salesdata[[#This Row],[Order Date]],"dddd")</f>
        <v>Friday</v>
      </c>
      <c r="R3346" t="str">
        <f>IF(tbl_salesdata[[#This Row],[Weekdaynum]]&gt;5,"Yes","No")</f>
        <v>No</v>
      </c>
    </row>
    <row r="3347" spans="1:18" hidden="1" x14ac:dyDescent="0.35">
      <c r="A3347">
        <v>628055179</v>
      </c>
      <c r="B3347" s="3">
        <v>42486</v>
      </c>
      <c r="C3347" s="3">
        <v>42493</v>
      </c>
      <c r="D3347" t="s">
        <v>55</v>
      </c>
      <c r="E3347" t="s">
        <v>21</v>
      </c>
      <c r="F3347" t="s">
        <v>40</v>
      </c>
      <c r="G3347" t="s">
        <v>18</v>
      </c>
      <c r="H3347" t="s">
        <v>15</v>
      </c>
      <c r="I3347" s="9">
        <v>4339</v>
      </c>
      <c r="J3347" s="9">
        <v>651.21</v>
      </c>
      <c r="K3347" s="9">
        <v>524.96</v>
      </c>
      <c r="L3347" s="9">
        <f>tbl_salesdata[[#This Row],[Units Sold]]*tbl_salesdata[[#This Row],[Unit Cost]]</f>
        <v>2277801.44</v>
      </c>
      <c r="M3347" s="9">
        <f>tbl_salesdata[[#This Row],[Units Sold]]*tbl_salesdata[[#This Row],[Unit Price]]</f>
        <v>2825600.19</v>
      </c>
      <c r="N3347" s="9">
        <f>tbl_salesdata[[#This Row],[Total Sales]]-tbl_salesdata[[#This Row],[Total Cost]]</f>
        <v>547798.75</v>
      </c>
      <c r="O3347">
        <f>tbl_salesdata[[#This Row],[Ship Date]]-tbl_salesdata[[#This Row],[Order Date]]</f>
        <v>7</v>
      </c>
      <c r="P3347">
        <f>WEEKDAY(tbl_salesdata[[#This Row],[Order Date]],2)</f>
        <v>2</v>
      </c>
      <c r="Q3347" t="str">
        <f>TEXT(tbl_salesdata[[#This Row],[Order Date]],"dddd")</f>
        <v>Tuesday</v>
      </c>
      <c r="R3347" t="str">
        <f>IF(tbl_salesdata[[#This Row],[Weekdaynum]]&gt;5,"Yes","No")</f>
        <v>No</v>
      </c>
    </row>
    <row r="3348" spans="1:18" hidden="1" x14ac:dyDescent="0.35">
      <c r="A3348">
        <v>339740025</v>
      </c>
      <c r="B3348" s="3">
        <v>42705</v>
      </c>
      <c r="C3348" s="3">
        <v>42712</v>
      </c>
      <c r="D3348" t="s">
        <v>37</v>
      </c>
      <c r="E3348" t="s">
        <v>38</v>
      </c>
      <c r="F3348" t="s">
        <v>40</v>
      </c>
      <c r="G3348" t="s">
        <v>18</v>
      </c>
      <c r="H3348" t="s">
        <v>19</v>
      </c>
      <c r="I3348" s="9">
        <v>5478</v>
      </c>
      <c r="J3348" s="9">
        <v>651.21</v>
      </c>
      <c r="K3348" s="9">
        <v>524.96</v>
      </c>
      <c r="L3348" s="9">
        <f>tbl_salesdata[[#This Row],[Units Sold]]*tbl_salesdata[[#This Row],[Unit Cost]]</f>
        <v>2875730.8800000004</v>
      </c>
      <c r="M3348" s="9">
        <f>tbl_salesdata[[#This Row],[Units Sold]]*tbl_salesdata[[#This Row],[Unit Price]]</f>
        <v>3567328.3800000004</v>
      </c>
      <c r="N3348" s="9">
        <f>tbl_salesdata[[#This Row],[Total Sales]]-tbl_salesdata[[#This Row],[Total Cost]]</f>
        <v>691597.5</v>
      </c>
      <c r="O3348">
        <f>tbl_salesdata[[#This Row],[Ship Date]]-tbl_salesdata[[#This Row],[Order Date]]</f>
        <v>7</v>
      </c>
      <c r="P3348">
        <f>WEEKDAY(tbl_salesdata[[#This Row],[Order Date]],2)</f>
        <v>4</v>
      </c>
      <c r="Q3348" t="str">
        <f>TEXT(tbl_salesdata[[#This Row],[Order Date]],"dddd")</f>
        <v>Thursday</v>
      </c>
      <c r="R3348" t="str">
        <f>IF(tbl_salesdata[[#This Row],[Weekdaynum]]&gt;5,"Yes","No")</f>
        <v>No</v>
      </c>
    </row>
    <row r="3349" spans="1:18" hidden="1" x14ac:dyDescent="0.35">
      <c r="A3349">
        <v>915348517</v>
      </c>
      <c r="B3349" s="3">
        <v>42283</v>
      </c>
      <c r="C3349" s="3">
        <v>42297</v>
      </c>
      <c r="D3349" t="s">
        <v>96</v>
      </c>
      <c r="E3349" t="s">
        <v>29</v>
      </c>
      <c r="F3349" t="s">
        <v>40</v>
      </c>
      <c r="G3349" t="s">
        <v>14</v>
      </c>
      <c r="H3349" t="s">
        <v>26</v>
      </c>
      <c r="I3349" s="9">
        <v>822</v>
      </c>
      <c r="J3349" s="9">
        <v>651.21</v>
      </c>
      <c r="K3349" s="9">
        <v>524.96</v>
      </c>
      <c r="L3349" s="9">
        <f>tbl_salesdata[[#This Row],[Units Sold]]*tbl_salesdata[[#This Row],[Unit Cost]]</f>
        <v>431517.12000000005</v>
      </c>
      <c r="M3349" s="9">
        <f>tbl_salesdata[[#This Row],[Units Sold]]*tbl_salesdata[[#This Row],[Unit Price]]</f>
        <v>535294.62</v>
      </c>
      <c r="N3349" s="9">
        <f>tbl_salesdata[[#This Row],[Total Sales]]-tbl_salesdata[[#This Row],[Total Cost]]</f>
        <v>103777.49999999994</v>
      </c>
      <c r="O3349">
        <f>tbl_salesdata[[#This Row],[Ship Date]]-tbl_salesdata[[#This Row],[Order Date]]</f>
        <v>14</v>
      </c>
      <c r="P3349">
        <f>WEEKDAY(tbl_salesdata[[#This Row],[Order Date]],2)</f>
        <v>2</v>
      </c>
      <c r="Q3349" t="str">
        <f>TEXT(tbl_salesdata[[#This Row],[Order Date]],"dddd")</f>
        <v>Tuesday</v>
      </c>
      <c r="R3349" t="str">
        <f>IF(tbl_salesdata[[#This Row],[Weekdaynum]]&gt;5,"Yes","No")</f>
        <v>No</v>
      </c>
    </row>
    <row r="3350" spans="1:18" hidden="1" x14ac:dyDescent="0.35">
      <c r="A3350">
        <v>706491982</v>
      </c>
      <c r="B3350" s="3">
        <v>42449</v>
      </c>
      <c r="C3350" s="3">
        <v>42460</v>
      </c>
      <c r="D3350" t="s">
        <v>84</v>
      </c>
      <c r="E3350" t="s">
        <v>24</v>
      </c>
      <c r="F3350" t="s">
        <v>30</v>
      </c>
      <c r="G3350" t="s">
        <v>14</v>
      </c>
      <c r="H3350" t="s">
        <v>19</v>
      </c>
      <c r="I3350" s="9">
        <v>5532</v>
      </c>
      <c r="J3350" s="9">
        <v>81.73</v>
      </c>
      <c r="K3350" s="9">
        <v>56.67</v>
      </c>
      <c r="L3350" s="9">
        <f>tbl_salesdata[[#This Row],[Units Sold]]*tbl_salesdata[[#This Row],[Unit Cost]]</f>
        <v>313498.44</v>
      </c>
      <c r="M3350" s="9">
        <f>tbl_salesdata[[#This Row],[Units Sold]]*tbl_salesdata[[#This Row],[Unit Price]]</f>
        <v>452130.36000000004</v>
      </c>
      <c r="N3350" s="9">
        <f>tbl_salesdata[[#This Row],[Total Sales]]-tbl_salesdata[[#This Row],[Total Cost]]</f>
        <v>138631.92000000004</v>
      </c>
      <c r="O3350">
        <f>tbl_salesdata[[#This Row],[Ship Date]]-tbl_salesdata[[#This Row],[Order Date]]</f>
        <v>11</v>
      </c>
      <c r="P3350">
        <f>WEEKDAY(tbl_salesdata[[#This Row],[Order Date]],2)</f>
        <v>7</v>
      </c>
      <c r="Q3350" t="str">
        <f>TEXT(tbl_salesdata[[#This Row],[Order Date]],"dddd")</f>
        <v>Sunday</v>
      </c>
      <c r="R3350" t="str">
        <f>IF(tbl_salesdata[[#This Row],[Weekdaynum]]&gt;5,"Yes","No")</f>
        <v>Yes</v>
      </c>
    </row>
    <row r="3351" spans="1:18" hidden="1" x14ac:dyDescent="0.35">
      <c r="A3351">
        <v>835094249</v>
      </c>
      <c r="B3351" s="3">
        <v>44323</v>
      </c>
      <c r="C3351" s="3">
        <v>44332</v>
      </c>
      <c r="D3351" t="s">
        <v>16</v>
      </c>
      <c r="E3351" t="s">
        <v>12</v>
      </c>
      <c r="F3351" t="s">
        <v>68</v>
      </c>
      <c r="G3351" t="s">
        <v>18</v>
      </c>
      <c r="H3351" t="s">
        <v>19</v>
      </c>
      <c r="I3351" s="9">
        <v>1801</v>
      </c>
      <c r="J3351" s="9">
        <v>154.06</v>
      </c>
      <c r="K3351" s="9">
        <v>90.93</v>
      </c>
      <c r="L3351" s="9">
        <f>tbl_salesdata[[#This Row],[Units Sold]]*tbl_salesdata[[#This Row],[Unit Cost]]</f>
        <v>163764.93000000002</v>
      </c>
      <c r="M3351" s="9">
        <f>tbl_salesdata[[#This Row],[Units Sold]]*tbl_salesdata[[#This Row],[Unit Price]]</f>
        <v>277462.06</v>
      </c>
      <c r="N3351" s="9">
        <f>tbl_salesdata[[#This Row],[Total Sales]]-tbl_salesdata[[#This Row],[Total Cost]]</f>
        <v>113697.12999999998</v>
      </c>
      <c r="O3351">
        <f>tbl_salesdata[[#This Row],[Ship Date]]-tbl_salesdata[[#This Row],[Order Date]]</f>
        <v>9</v>
      </c>
      <c r="P3351">
        <f>WEEKDAY(tbl_salesdata[[#This Row],[Order Date]],2)</f>
        <v>5</v>
      </c>
      <c r="Q3351" t="str">
        <f>TEXT(tbl_salesdata[[#This Row],[Order Date]],"dddd")</f>
        <v>Friday</v>
      </c>
      <c r="R3351" t="str">
        <f>IF(tbl_salesdata[[#This Row],[Weekdaynum]]&gt;5,"Yes","No")</f>
        <v>No</v>
      </c>
    </row>
    <row r="3352" spans="1:18" hidden="1" x14ac:dyDescent="0.35">
      <c r="A3352">
        <v>243391644</v>
      </c>
      <c r="B3352" s="3">
        <v>44718</v>
      </c>
      <c r="C3352" s="3">
        <v>44722</v>
      </c>
      <c r="D3352" t="s">
        <v>116</v>
      </c>
      <c r="E3352" t="s">
        <v>21</v>
      </c>
      <c r="F3352" t="s">
        <v>30</v>
      </c>
      <c r="G3352" t="s">
        <v>14</v>
      </c>
      <c r="H3352" t="s">
        <v>19</v>
      </c>
      <c r="I3352" s="9">
        <v>3851</v>
      </c>
      <c r="J3352" s="9">
        <v>81.73</v>
      </c>
      <c r="K3352" s="9">
        <v>56.67</v>
      </c>
      <c r="L3352" s="9">
        <f>tbl_salesdata[[#This Row],[Units Sold]]*tbl_salesdata[[#This Row],[Unit Cost]]</f>
        <v>218236.17</v>
      </c>
      <c r="M3352" s="9">
        <f>tbl_salesdata[[#This Row],[Units Sold]]*tbl_salesdata[[#This Row],[Unit Price]]</f>
        <v>314742.23000000004</v>
      </c>
      <c r="N3352" s="9">
        <f>tbl_salesdata[[#This Row],[Total Sales]]-tbl_salesdata[[#This Row],[Total Cost]]</f>
        <v>96506.060000000027</v>
      </c>
      <c r="O3352">
        <f>tbl_salesdata[[#This Row],[Ship Date]]-tbl_salesdata[[#This Row],[Order Date]]</f>
        <v>4</v>
      </c>
      <c r="P3352">
        <f>WEEKDAY(tbl_salesdata[[#This Row],[Order Date]],2)</f>
        <v>1</v>
      </c>
      <c r="Q3352" t="str">
        <f>TEXT(tbl_salesdata[[#This Row],[Order Date]],"dddd")</f>
        <v>Monday</v>
      </c>
      <c r="R3352" t="str">
        <f>IF(tbl_salesdata[[#This Row],[Weekdaynum]]&gt;5,"Yes","No")</f>
        <v>No</v>
      </c>
    </row>
    <row r="3353" spans="1:18" hidden="1" x14ac:dyDescent="0.35">
      <c r="A3353">
        <v>643932998</v>
      </c>
      <c r="B3353" s="3">
        <v>43994</v>
      </c>
      <c r="C3353" s="3">
        <v>44007</v>
      </c>
      <c r="D3353" t="s">
        <v>31</v>
      </c>
      <c r="E3353" t="s">
        <v>32</v>
      </c>
      <c r="F3353" t="s">
        <v>76</v>
      </c>
      <c r="G3353" t="s">
        <v>18</v>
      </c>
      <c r="H3353" t="s">
        <v>34</v>
      </c>
      <c r="I3353" s="9">
        <v>2938</v>
      </c>
      <c r="J3353" s="9">
        <v>668.27</v>
      </c>
      <c r="K3353" s="9">
        <v>502.54</v>
      </c>
      <c r="L3353" s="9">
        <f>tbl_salesdata[[#This Row],[Units Sold]]*tbl_salesdata[[#This Row],[Unit Cost]]</f>
        <v>1476462.52</v>
      </c>
      <c r="M3353" s="9">
        <f>tbl_salesdata[[#This Row],[Units Sold]]*tbl_salesdata[[#This Row],[Unit Price]]</f>
        <v>1963377.26</v>
      </c>
      <c r="N3353" s="9">
        <f>tbl_salesdata[[#This Row],[Total Sales]]-tbl_salesdata[[#This Row],[Total Cost]]</f>
        <v>486914.74</v>
      </c>
      <c r="O3353">
        <f>tbl_salesdata[[#This Row],[Ship Date]]-tbl_salesdata[[#This Row],[Order Date]]</f>
        <v>13</v>
      </c>
      <c r="P3353">
        <f>WEEKDAY(tbl_salesdata[[#This Row],[Order Date]],2)</f>
        <v>5</v>
      </c>
      <c r="Q3353" t="str">
        <f>TEXT(tbl_salesdata[[#This Row],[Order Date]],"dddd")</f>
        <v>Friday</v>
      </c>
      <c r="R3353" t="str">
        <f>IF(tbl_salesdata[[#This Row],[Weekdaynum]]&gt;5,"Yes","No")</f>
        <v>No</v>
      </c>
    </row>
    <row r="3354" spans="1:18" hidden="1" x14ac:dyDescent="0.35">
      <c r="A3354">
        <v>669579637</v>
      </c>
      <c r="B3354" s="3">
        <v>42899</v>
      </c>
      <c r="C3354" s="3">
        <v>42907</v>
      </c>
      <c r="D3354" t="s">
        <v>78</v>
      </c>
      <c r="E3354" t="s">
        <v>24</v>
      </c>
      <c r="F3354" t="s">
        <v>68</v>
      </c>
      <c r="G3354" t="s">
        <v>18</v>
      </c>
      <c r="H3354" t="s">
        <v>34</v>
      </c>
      <c r="I3354" s="9">
        <v>2349</v>
      </c>
      <c r="J3354" s="9">
        <v>154.06</v>
      </c>
      <c r="K3354" s="9">
        <v>90.93</v>
      </c>
      <c r="L3354" s="9">
        <f>tbl_salesdata[[#This Row],[Units Sold]]*tbl_salesdata[[#This Row],[Unit Cost]]</f>
        <v>213594.57</v>
      </c>
      <c r="M3354" s="9">
        <f>tbl_salesdata[[#This Row],[Units Sold]]*tbl_salesdata[[#This Row],[Unit Price]]</f>
        <v>361886.94</v>
      </c>
      <c r="N3354" s="9">
        <f>tbl_salesdata[[#This Row],[Total Sales]]-tbl_salesdata[[#This Row],[Total Cost]]</f>
        <v>148292.37</v>
      </c>
      <c r="O3354">
        <f>tbl_salesdata[[#This Row],[Ship Date]]-tbl_salesdata[[#This Row],[Order Date]]</f>
        <v>8</v>
      </c>
      <c r="P3354">
        <f>WEEKDAY(tbl_salesdata[[#This Row],[Order Date]],2)</f>
        <v>2</v>
      </c>
      <c r="Q3354" t="str">
        <f>TEXT(tbl_salesdata[[#This Row],[Order Date]],"dddd")</f>
        <v>Tuesday</v>
      </c>
      <c r="R3354" t="str">
        <f>IF(tbl_salesdata[[#This Row],[Weekdaynum]]&gt;5,"Yes","No")</f>
        <v>No</v>
      </c>
    </row>
    <row r="3355" spans="1:18" hidden="1" x14ac:dyDescent="0.35">
      <c r="A3355">
        <v>823505389</v>
      </c>
      <c r="B3355" s="3">
        <v>42074</v>
      </c>
      <c r="C3355" s="3">
        <v>42093</v>
      </c>
      <c r="D3355" t="s">
        <v>100</v>
      </c>
      <c r="E3355" t="s">
        <v>21</v>
      </c>
      <c r="F3355" t="s">
        <v>33</v>
      </c>
      <c r="G3355" t="s">
        <v>14</v>
      </c>
      <c r="H3355" t="s">
        <v>34</v>
      </c>
      <c r="I3355" s="9">
        <v>2400</v>
      </c>
      <c r="J3355" s="9">
        <v>109.28</v>
      </c>
      <c r="K3355" s="9">
        <v>35.840000000000003</v>
      </c>
      <c r="L3355" s="9">
        <f>tbl_salesdata[[#This Row],[Units Sold]]*tbl_salesdata[[#This Row],[Unit Cost]]</f>
        <v>86016.000000000015</v>
      </c>
      <c r="M3355" s="9">
        <f>tbl_salesdata[[#This Row],[Units Sold]]*tbl_salesdata[[#This Row],[Unit Price]]</f>
        <v>262272</v>
      </c>
      <c r="N3355" s="9">
        <f>tbl_salesdata[[#This Row],[Total Sales]]-tbl_salesdata[[#This Row],[Total Cost]]</f>
        <v>176256</v>
      </c>
      <c r="O3355">
        <f>tbl_salesdata[[#This Row],[Ship Date]]-tbl_salesdata[[#This Row],[Order Date]]</f>
        <v>19</v>
      </c>
      <c r="P3355">
        <f>WEEKDAY(tbl_salesdata[[#This Row],[Order Date]],2)</f>
        <v>3</v>
      </c>
      <c r="Q3355" t="str">
        <f>TEXT(tbl_salesdata[[#This Row],[Order Date]],"dddd")</f>
        <v>Wednesday</v>
      </c>
      <c r="R3355" t="str">
        <f>IF(tbl_salesdata[[#This Row],[Weekdaynum]]&gt;5,"Yes","No")</f>
        <v>No</v>
      </c>
    </row>
    <row r="3356" spans="1:18" hidden="1" x14ac:dyDescent="0.35">
      <c r="A3356">
        <v>329196584</v>
      </c>
      <c r="B3356" s="3">
        <v>44427</v>
      </c>
      <c r="C3356" s="3">
        <v>44442</v>
      </c>
      <c r="D3356" t="s">
        <v>11</v>
      </c>
      <c r="E3356" t="s">
        <v>12</v>
      </c>
      <c r="F3356" t="s">
        <v>47</v>
      </c>
      <c r="G3356" t="s">
        <v>18</v>
      </c>
      <c r="H3356" t="s">
        <v>34</v>
      </c>
      <c r="I3356" s="9">
        <v>5439</v>
      </c>
      <c r="J3356" s="9">
        <v>421.89</v>
      </c>
      <c r="K3356" s="9">
        <v>364.69</v>
      </c>
      <c r="L3356" s="9">
        <f>tbl_salesdata[[#This Row],[Units Sold]]*tbl_salesdata[[#This Row],[Unit Cost]]</f>
        <v>1983548.91</v>
      </c>
      <c r="M3356" s="9">
        <f>tbl_salesdata[[#This Row],[Units Sold]]*tbl_salesdata[[#This Row],[Unit Price]]</f>
        <v>2294659.71</v>
      </c>
      <c r="N3356" s="9">
        <f>tbl_salesdata[[#This Row],[Total Sales]]-tbl_salesdata[[#This Row],[Total Cost]]</f>
        <v>311110.80000000005</v>
      </c>
      <c r="O3356">
        <f>tbl_salesdata[[#This Row],[Ship Date]]-tbl_salesdata[[#This Row],[Order Date]]</f>
        <v>15</v>
      </c>
      <c r="P3356">
        <f>WEEKDAY(tbl_salesdata[[#This Row],[Order Date]],2)</f>
        <v>4</v>
      </c>
      <c r="Q3356" t="str">
        <f>TEXT(tbl_salesdata[[#This Row],[Order Date]],"dddd")</f>
        <v>Thursday</v>
      </c>
      <c r="R3356" t="str">
        <f>IF(tbl_salesdata[[#This Row],[Weekdaynum]]&gt;5,"Yes","No")</f>
        <v>No</v>
      </c>
    </row>
    <row r="3357" spans="1:18" hidden="1" x14ac:dyDescent="0.35">
      <c r="A3357">
        <v>280452048</v>
      </c>
      <c r="B3357" s="3">
        <v>44568</v>
      </c>
      <c r="C3357" s="3">
        <v>44583</v>
      </c>
      <c r="D3357" t="s">
        <v>177</v>
      </c>
      <c r="E3357" t="s">
        <v>24</v>
      </c>
      <c r="F3357" t="s">
        <v>47</v>
      </c>
      <c r="G3357" t="s">
        <v>14</v>
      </c>
      <c r="H3357" t="s">
        <v>26</v>
      </c>
      <c r="I3357" s="9">
        <v>848</v>
      </c>
      <c r="J3357" s="9">
        <v>421.89</v>
      </c>
      <c r="K3357" s="9">
        <v>364.69</v>
      </c>
      <c r="L3357" s="9">
        <f>tbl_salesdata[[#This Row],[Units Sold]]*tbl_salesdata[[#This Row],[Unit Cost]]</f>
        <v>309257.12</v>
      </c>
      <c r="M3357" s="9">
        <f>tbl_salesdata[[#This Row],[Units Sold]]*tbl_salesdata[[#This Row],[Unit Price]]</f>
        <v>357762.72</v>
      </c>
      <c r="N3357" s="9">
        <f>tbl_salesdata[[#This Row],[Total Sales]]-tbl_salesdata[[#This Row],[Total Cost]]</f>
        <v>48505.599999999977</v>
      </c>
      <c r="O3357">
        <f>tbl_salesdata[[#This Row],[Ship Date]]-tbl_salesdata[[#This Row],[Order Date]]</f>
        <v>15</v>
      </c>
      <c r="P3357">
        <f>WEEKDAY(tbl_salesdata[[#This Row],[Order Date]],2)</f>
        <v>5</v>
      </c>
      <c r="Q3357" t="str">
        <f>TEXT(tbl_salesdata[[#This Row],[Order Date]],"dddd")</f>
        <v>Friday</v>
      </c>
      <c r="R3357" t="str">
        <f>IF(tbl_salesdata[[#This Row],[Weekdaynum]]&gt;5,"Yes","No")</f>
        <v>No</v>
      </c>
    </row>
    <row r="3358" spans="1:18" hidden="1" x14ac:dyDescent="0.35">
      <c r="A3358">
        <v>491383111</v>
      </c>
      <c r="B3358" s="3">
        <v>43341</v>
      </c>
      <c r="C3358" s="3">
        <v>43354</v>
      </c>
      <c r="D3358" t="s">
        <v>105</v>
      </c>
      <c r="E3358" t="s">
        <v>12</v>
      </c>
      <c r="F3358" t="s">
        <v>40</v>
      </c>
      <c r="G3358" t="s">
        <v>18</v>
      </c>
      <c r="H3358" t="s">
        <v>34</v>
      </c>
      <c r="I3358" s="9">
        <v>37</v>
      </c>
      <c r="J3358" s="9">
        <v>651.21</v>
      </c>
      <c r="K3358" s="9">
        <v>524.96</v>
      </c>
      <c r="L3358" s="9">
        <f>tbl_salesdata[[#This Row],[Units Sold]]*tbl_salesdata[[#This Row],[Unit Cost]]</f>
        <v>19423.52</v>
      </c>
      <c r="M3358" s="9">
        <f>tbl_salesdata[[#This Row],[Units Sold]]*tbl_salesdata[[#This Row],[Unit Price]]</f>
        <v>24094.77</v>
      </c>
      <c r="N3358" s="9">
        <f>tbl_salesdata[[#This Row],[Total Sales]]-tbl_salesdata[[#This Row],[Total Cost]]</f>
        <v>4671.25</v>
      </c>
      <c r="O3358">
        <f>tbl_salesdata[[#This Row],[Ship Date]]-tbl_salesdata[[#This Row],[Order Date]]</f>
        <v>13</v>
      </c>
      <c r="P3358">
        <f>WEEKDAY(tbl_salesdata[[#This Row],[Order Date]],2)</f>
        <v>3</v>
      </c>
      <c r="Q3358" t="str">
        <f>TEXT(tbl_salesdata[[#This Row],[Order Date]],"dddd")</f>
        <v>Wednesday</v>
      </c>
      <c r="R3358" t="str">
        <f>IF(tbl_salesdata[[#This Row],[Weekdaynum]]&gt;5,"Yes","No")</f>
        <v>No</v>
      </c>
    </row>
    <row r="3359" spans="1:18" hidden="1" x14ac:dyDescent="0.35">
      <c r="A3359">
        <v>846413600</v>
      </c>
      <c r="B3359" s="3">
        <v>44560</v>
      </c>
      <c r="C3359" s="3">
        <v>44575</v>
      </c>
      <c r="D3359" t="s">
        <v>205</v>
      </c>
      <c r="E3359" t="s">
        <v>21</v>
      </c>
      <c r="F3359" t="s">
        <v>17</v>
      </c>
      <c r="G3359" t="s">
        <v>14</v>
      </c>
      <c r="H3359" t="s">
        <v>26</v>
      </c>
      <c r="I3359" s="9">
        <v>1448</v>
      </c>
      <c r="J3359" s="9">
        <v>152.58000000000001</v>
      </c>
      <c r="K3359" s="9">
        <v>97.44</v>
      </c>
      <c r="L3359" s="9">
        <f>tbl_salesdata[[#This Row],[Units Sold]]*tbl_salesdata[[#This Row],[Unit Cost]]</f>
        <v>141093.12</v>
      </c>
      <c r="M3359" s="9">
        <f>tbl_salesdata[[#This Row],[Units Sold]]*tbl_salesdata[[#This Row],[Unit Price]]</f>
        <v>220935.84000000003</v>
      </c>
      <c r="N3359" s="9">
        <f>tbl_salesdata[[#This Row],[Total Sales]]-tbl_salesdata[[#This Row],[Total Cost]]</f>
        <v>79842.72000000003</v>
      </c>
      <c r="O3359">
        <f>tbl_salesdata[[#This Row],[Ship Date]]-tbl_salesdata[[#This Row],[Order Date]]</f>
        <v>15</v>
      </c>
      <c r="P3359">
        <f>WEEKDAY(tbl_salesdata[[#This Row],[Order Date]],2)</f>
        <v>4</v>
      </c>
      <c r="Q3359" t="str">
        <f>TEXT(tbl_salesdata[[#This Row],[Order Date]],"dddd")</f>
        <v>Thursday</v>
      </c>
      <c r="R3359" t="str">
        <f>IF(tbl_salesdata[[#This Row],[Weekdaynum]]&gt;5,"Yes","No")</f>
        <v>No</v>
      </c>
    </row>
    <row r="3360" spans="1:18" hidden="1" x14ac:dyDescent="0.35">
      <c r="A3360">
        <v>850279843</v>
      </c>
      <c r="B3360" s="3">
        <v>43921</v>
      </c>
      <c r="C3360" s="3">
        <v>43933</v>
      </c>
      <c r="D3360" t="s">
        <v>121</v>
      </c>
      <c r="E3360" t="s">
        <v>21</v>
      </c>
      <c r="F3360" t="s">
        <v>56</v>
      </c>
      <c r="G3360" t="s">
        <v>18</v>
      </c>
      <c r="H3360" t="s">
        <v>19</v>
      </c>
      <c r="I3360" s="9">
        <v>5556</v>
      </c>
      <c r="J3360" s="9">
        <v>9.33</v>
      </c>
      <c r="K3360" s="9">
        <v>6.92</v>
      </c>
      <c r="L3360" s="9">
        <f>tbl_salesdata[[#This Row],[Units Sold]]*tbl_salesdata[[#This Row],[Unit Cost]]</f>
        <v>38447.519999999997</v>
      </c>
      <c r="M3360" s="9">
        <f>tbl_salesdata[[#This Row],[Units Sold]]*tbl_salesdata[[#This Row],[Unit Price]]</f>
        <v>51837.48</v>
      </c>
      <c r="N3360" s="9">
        <f>tbl_salesdata[[#This Row],[Total Sales]]-tbl_salesdata[[#This Row],[Total Cost]]</f>
        <v>13389.960000000006</v>
      </c>
      <c r="O3360">
        <f>tbl_salesdata[[#This Row],[Ship Date]]-tbl_salesdata[[#This Row],[Order Date]]</f>
        <v>12</v>
      </c>
      <c r="P3360">
        <f>WEEKDAY(tbl_salesdata[[#This Row],[Order Date]],2)</f>
        <v>2</v>
      </c>
      <c r="Q3360" t="str">
        <f>TEXT(tbl_salesdata[[#This Row],[Order Date]],"dddd")</f>
        <v>Tuesday</v>
      </c>
      <c r="R3360" t="str">
        <f>IF(tbl_salesdata[[#This Row],[Weekdaynum]]&gt;5,"Yes","No")</f>
        <v>No</v>
      </c>
    </row>
    <row r="3361" spans="1:18" hidden="1" x14ac:dyDescent="0.35">
      <c r="A3361">
        <v>978030669</v>
      </c>
      <c r="B3361" s="3">
        <v>42130</v>
      </c>
      <c r="C3361" s="3">
        <v>42146</v>
      </c>
      <c r="D3361" t="s">
        <v>186</v>
      </c>
      <c r="E3361" t="s">
        <v>38</v>
      </c>
      <c r="F3361" t="s">
        <v>56</v>
      </c>
      <c r="G3361" t="s">
        <v>18</v>
      </c>
      <c r="H3361" t="s">
        <v>15</v>
      </c>
      <c r="I3361" s="9">
        <v>9864</v>
      </c>
      <c r="J3361" s="9">
        <v>9.33</v>
      </c>
      <c r="K3361" s="9">
        <v>6.92</v>
      </c>
      <c r="L3361" s="9">
        <f>tbl_salesdata[[#This Row],[Units Sold]]*tbl_salesdata[[#This Row],[Unit Cost]]</f>
        <v>68258.880000000005</v>
      </c>
      <c r="M3361" s="9">
        <f>tbl_salesdata[[#This Row],[Units Sold]]*tbl_salesdata[[#This Row],[Unit Price]]</f>
        <v>92031.12</v>
      </c>
      <c r="N3361" s="9">
        <f>tbl_salesdata[[#This Row],[Total Sales]]-tbl_salesdata[[#This Row],[Total Cost]]</f>
        <v>23772.239999999991</v>
      </c>
      <c r="O3361">
        <f>tbl_salesdata[[#This Row],[Ship Date]]-tbl_salesdata[[#This Row],[Order Date]]</f>
        <v>16</v>
      </c>
      <c r="P3361">
        <f>WEEKDAY(tbl_salesdata[[#This Row],[Order Date]],2)</f>
        <v>3</v>
      </c>
      <c r="Q3361" t="str">
        <f>TEXT(tbl_salesdata[[#This Row],[Order Date]],"dddd")</f>
        <v>Wednesday</v>
      </c>
      <c r="R3361" t="str">
        <f>IF(tbl_salesdata[[#This Row],[Weekdaynum]]&gt;5,"Yes","No")</f>
        <v>No</v>
      </c>
    </row>
    <row r="3362" spans="1:18" hidden="1" x14ac:dyDescent="0.35">
      <c r="A3362">
        <v>425027406</v>
      </c>
      <c r="B3362" s="3">
        <v>43361</v>
      </c>
      <c r="C3362" s="3">
        <v>43375</v>
      </c>
      <c r="D3362" t="s">
        <v>118</v>
      </c>
      <c r="E3362" t="s">
        <v>24</v>
      </c>
      <c r="F3362" t="s">
        <v>22</v>
      </c>
      <c r="G3362" t="s">
        <v>18</v>
      </c>
      <c r="H3362" t="s">
        <v>34</v>
      </c>
      <c r="I3362" s="9">
        <v>3909</v>
      </c>
      <c r="J3362" s="9">
        <v>47.45</v>
      </c>
      <c r="K3362" s="9">
        <v>31.79</v>
      </c>
      <c r="L3362" s="9">
        <f>tbl_salesdata[[#This Row],[Units Sold]]*tbl_salesdata[[#This Row],[Unit Cost]]</f>
        <v>124267.11</v>
      </c>
      <c r="M3362" s="9">
        <f>tbl_salesdata[[#This Row],[Units Sold]]*tbl_salesdata[[#This Row],[Unit Price]]</f>
        <v>185482.05000000002</v>
      </c>
      <c r="N3362" s="9">
        <f>tbl_salesdata[[#This Row],[Total Sales]]-tbl_salesdata[[#This Row],[Total Cost]]</f>
        <v>61214.940000000017</v>
      </c>
      <c r="O3362">
        <f>tbl_salesdata[[#This Row],[Ship Date]]-tbl_salesdata[[#This Row],[Order Date]]</f>
        <v>14</v>
      </c>
      <c r="P3362">
        <f>WEEKDAY(tbl_salesdata[[#This Row],[Order Date]],2)</f>
        <v>2</v>
      </c>
      <c r="Q3362" t="str">
        <f>TEXT(tbl_salesdata[[#This Row],[Order Date]],"dddd")</f>
        <v>Tuesday</v>
      </c>
      <c r="R3362" t="str">
        <f>IF(tbl_salesdata[[#This Row],[Weekdaynum]]&gt;5,"Yes","No")</f>
        <v>No</v>
      </c>
    </row>
    <row r="3363" spans="1:18" x14ac:dyDescent="0.35">
      <c r="A3363">
        <v>320843112</v>
      </c>
      <c r="B3363" s="3">
        <v>43659</v>
      </c>
      <c r="C3363" s="3">
        <v>43674</v>
      </c>
      <c r="D3363" t="s">
        <v>166</v>
      </c>
      <c r="E3363" t="s">
        <v>38</v>
      </c>
      <c r="F3363" t="s">
        <v>33</v>
      </c>
      <c r="G3363" t="s">
        <v>14</v>
      </c>
      <c r="H3363" t="s">
        <v>26</v>
      </c>
      <c r="I3363" s="9">
        <v>3462</v>
      </c>
      <c r="J3363" s="9">
        <v>109.28</v>
      </c>
      <c r="K3363" s="9">
        <v>35.840000000000003</v>
      </c>
      <c r="L3363" s="9">
        <f>tbl_salesdata[[#This Row],[Units Sold]]*tbl_salesdata[[#This Row],[Unit Cost]]</f>
        <v>124078.08000000002</v>
      </c>
      <c r="M3363" s="9">
        <f>tbl_salesdata[[#This Row],[Units Sold]]*tbl_salesdata[[#This Row],[Unit Price]]</f>
        <v>378327.36</v>
      </c>
      <c r="N3363" s="9">
        <f>tbl_salesdata[[#This Row],[Total Sales]]-tbl_salesdata[[#This Row],[Total Cost]]</f>
        <v>254249.27999999997</v>
      </c>
      <c r="O3363">
        <f>tbl_salesdata[[#This Row],[Ship Date]]-tbl_salesdata[[#This Row],[Order Date]]</f>
        <v>15</v>
      </c>
      <c r="P3363">
        <f>WEEKDAY(tbl_salesdata[[#This Row],[Order Date]],2)</f>
        <v>6</v>
      </c>
      <c r="Q3363" t="str">
        <f>TEXT(tbl_salesdata[[#This Row],[Order Date]],"dddd")</f>
        <v>Saturday</v>
      </c>
      <c r="R3363" t="str">
        <f>IF(tbl_salesdata[[#This Row],[Weekdaynum]]&gt;5,"Yes","No")</f>
        <v>Yes</v>
      </c>
    </row>
    <row r="3364" spans="1:18" x14ac:dyDescent="0.35">
      <c r="A3364">
        <v>840747058</v>
      </c>
      <c r="B3364" s="3">
        <v>44905</v>
      </c>
      <c r="C3364" s="3">
        <v>44921</v>
      </c>
      <c r="D3364" t="s">
        <v>129</v>
      </c>
      <c r="E3364" t="s">
        <v>21</v>
      </c>
      <c r="F3364" t="s">
        <v>30</v>
      </c>
      <c r="G3364" t="s">
        <v>14</v>
      </c>
      <c r="H3364" t="s">
        <v>19</v>
      </c>
      <c r="I3364" s="9">
        <v>4593</v>
      </c>
      <c r="J3364" s="9">
        <v>81.73</v>
      </c>
      <c r="K3364" s="9">
        <v>56.67</v>
      </c>
      <c r="L3364" s="9">
        <f>tbl_salesdata[[#This Row],[Units Sold]]*tbl_salesdata[[#This Row],[Unit Cost]]</f>
        <v>260285.31</v>
      </c>
      <c r="M3364" s="9">
        <f>tbl_salesdata[[#This Row],[Units Sold]]*tbl_salesdata[[#This Row],[Unit Price]]</f>
        <v>375385.89</v>
      </c>
      <c r="N3364" s="9">
        <f>tbl_salesdata[[#This Row],[Total Sales]]-tbl_salesdata[[#This Row],[Total Cost]]</f>
        <v>115100.58000000002</v>
      </c>
      <c r="O3364">
        <f>tbl_salesdata[[#This Row],[Ship Date]]-tbl_salesdata[[#This Row],[Order Date]]</f>
        <v>16</v>
      </c>
      <c r="P3364">
        <f>WEEKDAY(tbl_salesdata[[#This Row],[Order Date]],2)</f>
        <v>6</v>
      </c>
      <c r="Q3364" t="str">
        <f>TEXT(tbl_salesdata[[#This Row],[Order Date]],"dddd")</f>
        <v>Saturday</v>
      </c>
      <c r="R3364" t="str">
        <f>IF(tbl_salesdata[[#This Row],[Weekdaynum]]&gt;5,"Yes","No")</f>
        <v>Yes</v>
      </c>
    </row>
    <row r="3365" spans="1:18" hidden="1" x14ac:dyDescent="0.35">
      <c r="A3365">
        <v>289793860</v>
      </c>
      <c r="B3365" s="3">
        <v>44038</v>
      </c>
      <c r="C3365" s="3">
        <v>44058</v>
      </c>
      <c r="D3365" t="s">
        <v>44</v>
      </c>
      <c r="E3365" t="s">
        <v>12</v>
      </c>
      <c r="F3365" t="s">
        <v>22</v>
      </c>
      <c r="G3365" t="s">
        <v>14</v>
      </c>
      <c r="H3365" t="s">
        <v>34</v>
      </c>
      <c r="I3365" s="9">
        <v>5298</v>
      </c>
      <c r="J3365" s="9">
        <v>47.45</v>
      </c>
      <c r="K3365" s="9">
        <v>31.79</v>
      </c>
      <c r="L3365" s="9">
        <f>tbl_salesdata[[#This Row],[Units Sold]]*tbl_salesdata[[#This Row],[Unit Cost]]</f>
        <v>168423.41999999998</v>
      </c>
      <c r="M3365" s="9">
        <f>tbl_salesdata[[#This Row],[Units Sold]]*tbl_salesdata[[#This Row],[Unit Price]]</f>
        <v>251390.1</v>
      </c>
      <c r="N3365" s="9">
        <f>tbl_salesdata[[#This Row],[Total Sales]]-tbl_salesdata[[#This Row],[Total Cost]]</f>
        <v>82966.680000000022</v>
      </c>
      <c r="O3365">
        <f>tbl_salesdata[[#This Row],[Ship Date]]-tbl_salesdata[[#This Row],[Order Date]]</f>
        <v>20</v>
      </c>
      <c r="P3365">
        <f>WEEKDAY(tbl_salesdata[[#This Row],[Order Date]],2)</f>
        <v>7</v>
      </c>
      <c r="Q3365" t="str">
        <f>TEXT(tbl_salesdata[[#This Row],[Order Date]],"dddd")</f>
        <v>Sunday</v>
      </c>
      <c r="R3365" t="str">
        <f>IF(tbl_salesdata[[#This Row],[Weekdaynum]]&gt;5,"Yes","No")</f>
        <v>Yes</v>
      </c>
    </row>
    <row r="3366" spans="1:18" hidden="1" x14ac:dyDescent="0.35">
      <c r="A3366">
        <v>723637521</v>
      </c>
      <c r="B3366" s="3">
        <v>42698</v>
      </c>
      <c r="C3366" s="3">
        <v>42716</v>
      </c>
      <c r="D3366" t="s">
        <v>99</v>
      </c>
      <c r="E3366" t="s">
        <v>38</v>
      </c>
      <c r="F3366" t="s">
        <v>56</v>
      </c>
      <c r="G3366" t="s">
        <v>18</v>
      </c>
      <c r="H3366" t="s">
        <v>34</v>
      </c>
      <c r="I3366" s="9">
        <v>9278</v>
      </c>
      <c r="J3366" s="9">
        <v>9.33</v>
      </c>
      <c r="K3366" s="9">
        <v>6.92</v>
      </c>
      <c r="L3366" s="9">
        <f>tbl_salesdata[[#This Row],[Units Sold]]*tbl_salesdata[[#This Row],[Unit Cost]]</f>
        <v>64203.76</v>
      </c>
      <c r="M3366" s="9">
        <f>tbl_salesdata[[#This Row],[Units Sold]]*tbl_salesdata[[#This Row],[Unit Price]]</f>
        <v>86563.74</v>
      </c>
      <c r="N3366" s="9">
        <f>tbl_salesdata[[#This Row],[Total Sales]]-tbl_salesdata[[#This Row],[Total Cost]]</f>
        <v>22359.980000000003</v>
      </c>
      <c r="O3366">
        <f>tbl_salesdata[[#This Row],[Ship Date]]-tbl_salesdata[[#This Row],[Order Date]]</f>
        <v>18</v>
      </c>
      <c r="P3366">
        <f>WEEKDAY(tbl_salesdata[[#This Row],[Order Date]],2)</f>
        <v>4</v>
      </c>
      <c r="Q3366" t="str">
        <f>TEXT(tbl_salesdata[[#This Row],[Order Date]],"dddd")</f>
        <v>Thursday</v>
      </c>
      <c r="R3366" t="str">
        <f>IF(tbl_salesdata[[#This Row],[Weekdaynum]]&gt;5,"Yes","No")</f>
        <v>No</v>
      </c>
    </row>
    <row r="3367" spans="1:18" hidden="1" x14ac:dyDescent="0.35">
      <c r="A3367">
        <v>208221232</v>
      </c>
      <c r="B3367" s="3">
        <v>44540</v>
      </c>
      <c r="C3367" s="3">
        <v>44558</v>
      </c>
      <c r="D3367" t="s">
        <v>164</v>
      </c>
      <c r="E3367" t="s">
        <v>38</v>
      </c>
      <c r="F3367" t="s">
        <v>25</v>
      </c>
      <c r="G3367" t="s">
        <v>18</v>
      </c>
      <c r="H3367" t="s">
        <v>34</v>
      </c>
      <c r="I3367" s="9">
        <v>6145</v>
      </c>
      <c r="J3367" s="9">
        <v>205.7</v>
      </c>
      <c r="K3367" s="9">
        <v>117.11</v>
      </c>
      <c r="L3367" s="9">
        <f>tbl_salesdata[[#This Row],[Units Sold]]*tbl_salesdata[[#This Row],[Unit Cost]]</f>
        <v>719640.95</v>
      </c>
      <c r="M3367" s="9">
        <f>tbl_salesdata[[#This Row],[Units Sold]]*tbl_salesdata[[#This Row],[Unit Price]]</f>
        <v>1264026.5</v>
      </c>
      <c r="N3367" s="9">
        <f>tbl_salesdata[[#This Row],[Total Sales]]-tbl_salesdata[[#This Row],[Total Cost]]</f>
        <v>544385.55000000005</v>
      </c>
      <c r="O3367">
        <f>tbl_salesdata[[#This Row],[Ship Date]]-tbl_salesdata[[#This Row],[Order Date]]</f>
        <v>18</v>
      </c>
      <c r="P3367">
        <f>WEEKDAY(tbl_salesdata[[#This Row],[Order Date]],2)</f>
        <v>5</v>
      </c>
      <c r="Q3367" t="str">
        <f>TEXT(tbl_salesdata[[#This Row],[Order Date]],"dddd")</f>
        <v>Friday</v>
      </c>
      <c r="R3367" t="str">
        <f>IF(tbl_salesdata[[#This Row],[Weekdaynum]]&gt;5,"Yes","No")</f>
        <v>No</v>
      </c>
    </row>
    <row r="3368" spans="1:18" hidden="1" x14ac:dyDescent="0.35">
      <c r="A3368">
        <v>610781323</v>
      </c>
      <c r="B3368" s="3">
        <v>42530</v>
      </c>
      <c r="C3368" s="3">
        <v>42550</v>
      </c>
      <c r="D3368" t="s">
        <v>16</v>
      </c>
      <c r="E3368" t="s">
        <v>12</v>
      </c>
      <c r="F3368" t="s">
        <v>68</v>
      </c>
      <c r="G3368" t="s">
        <v>14</v>
      </c>
      <c r="H3368" t="s">
        <v>19</v>
      </c>
      <c r="I3368" s="9">
        <v>2621</v>
      </c>
      <c r="J3368" s="9">
        <v>154.06</v>
      </c>
      <c r="K3368" s="9">
        <v>90.93</v>
      </c>
      <c r="L3368" s="9">
        <f>tbl_salesdata[[#This Row],[Units Sold]]*tbl_salesdata[[#This Row],[Unit Cost]]</f>
        <v>238327.53000000003</v>
      </c>
      <c r="M3368" s="9">
        <f>tbl_salesdata[[#This Row],[Units Sold]]*tbl_salesdata[[#This Row],[Unit Price]]</f>
        <v>403791.26</v>
      </c>
      <c r="N3368" s="9">
        <f>tbl_salesdata[[#This Row],[Total Sales]]-tbl_salesdata[[#This Row],[Total Cost]]</f>
        <v>165463.72999999998</v>
      </c>
      <c r="O3368">
        <f>tbl_salesdata[[#This Row],[Ship Date]]-tbl_salesdata[[#This Row],[Order Date]]</f>
        <v>20</v>
      </c>
      <c r="P3368">
        <f>WEEKDAY(tbl_salesdata[[#This Row],[Order Date]],2)</f>
        <v>4</v>
      </c>
      <c r="Q3368" t="str">
        <f>TEXT(tbl_salesdata[[#This Row],[Order Date]],"dddd")</f>
        <v>Thursday</v>
      </c>
      <c r="R3368" t="str">
        <f>IF(tbl_salesdata[[#This Row],[Weekdaynum]]&gt;5,"Yes","No")</f>
        <v>No</v>
      </c>
    </row>
    <row r="3369" spans="1:18" hidden="1" x14ac:dyDescent="0.35">
      <c r="A3369">
        <v>268866622</v>
      </c>
      <c r="B3369" s="3">
        <v>42414</v>
      </c>
      <c r="C3369" s="3">
        <v>42423</v>
      </c>
      <c r="D3369" t="s">
        <v>191</v>
      </c>
      <c r="E3369" t="s">
        <v>24</v>
      </c>
      <c r="F3369" t="s">
        <v>22</v>
      </c>
      <c r="G3369" t="s">
        <v>18</v>
      </c>
      <c r="H3369" t="s">
        <v>34</v>
      </c>
      <c r="I3369" s="9">
        <v>2463</v>
      </c>
      <c r="J3369" s="9">
        <v>47.45</v>
      </c>
      <c r="K3369" s="9">
        <v>31.79</v>
      </c>
      <c r="L3369" s="9">
        <f>tbl_salesdata[[#This Row],[Units Sold]]*tbl_salesdata[[#This Row],[Unit Cost]]</f>
        <v>78298.77</v>
      </c>
      <c r="M3369" s="9">
        <f>tbl_salesdata[[#This Row],[Units Sold]]*tbl_salesdata[[#This Row],[Unit Price]]</f>
        <v>116869.35</v>
      </c>
      <c r="N3369" s="9">
        <f>tbl_salesdata[[#This Row],[Total Sales]]-tbl_salesdata[[#This Row],[Total Cost]]</f>
        <v>38570.58</v>
      </c>
      <c r="O3369">
        <f>tbl_salesdata[[#This Row],[Ship Date]]-tbl_salesdata[[#This Row],[Order Date]]</f>
        <v>9</v>
      </c>
      <c r="P3369">
        <f>WEEKDAY(tbl_salesdata[[#This Row],[Order Date]],2)</f>
        <v>7</v>
      </c>
      <c r="Q3369" t="str">
        <f>TEXT(tbl_salesdata[[#This Row],[Order Date]],"dddd")</f>
        <v>Sunday</v>
      </c>
      <c r="R3369" t="str">
        <f>IF(tbl_salesdata[[#This Row],[Weekdaynum]]&gt;5,"Yes","No")</f>
        <v>Yes</v>
      </c>
    </row>
    <row r="3370" spans="1:18" hidden="1" x14ac:dyDescent="0.35">
      <c r="A3370">
        <v>740338456</v>
      </c>
      <c r="B3370" s="3">
        <v>44171</v>
      </c>
      <c r="C3370" s="3">
        <v>44188</v>
      </c>
      <c r="D3370" t="s">
        <v>46</v>
      </c>
      <c r="E3370" t="s">
        <v>29</v>
      </c>
      <c r="F3370" t="s">
        <v>40</v>
      </c>
      <c r="G3370" t="s">
        <v>18</v>
      </c>
      <c r="H3370" t="s">
        <v>34</v>
      </c>
      <c r="I3370" s="9">
        <v>1456</v>
      </c>
      <c r="J3370" s="9">
        <v>651.21</v>
      </c>
      <c r="K3370" s="9">
        <v>524.96</v>
      </c>
      <c r="L3370" s="9">
        <f>tbl_salesdata[[#This Row],[Units Sold]]*tbl_salesdata[[#This Row],[Unit Cost]]</f>
        <v>764341.76000000001</v>
      </c>
      <c r="M3370" s="9">
        <f>tbl_salesdata[[#This Row],[Units Sold]]*tbl_salesdata[[#This Row],[Unit Price]]</f>
        <v>948161.76</v>
      </c>
      <c r="N3370" s="9">
        <f>tbl_salesdata[[#This Row],[Total Sales]]-tbl_salesdata[[#This Row],[Total Cost]]</f>
        <v>183820</v>
      </c>
      <c r="O3370">
        <f>tbl_salesdata[[#This Row],[Ship Date]]-tbl_salesdata[[#This Row],[Order Date]]</f>
        <v>17</v>
      </c>
      <c r="P3370">
        <f>WEEKDAY(tbl_salesdata[[#This Row],[Order Date]],2)</f>
        <v>7</v>
      </c>
      <c r="Q3370" t="str">
        <f>TEXT(tbl_salesdata[[#This Row],[Order Date]],"dddd")</f>
        <v>Sunday</v>
      </c>
      <c r="R3370" t="str">
        <f>IF(tbl_salesdata[[#This Row],[Weekdaynum]]&gt;5,"Yes","No")</f>
        <v>Yes</v>
      </c>
    </row>
    <row r="3371" spans="1:18" hidden="1" x14ac:dyDescent="0.35">
      <c r="A3371">
        <v>953370654</v>
      </c>
      <c r="B3371" s="3">
        <v>43707</v>
      </c>
      <c r="C3371" s="3">
        <v>43723</v>
      </c>
      <c r="D3371" t="s">
        <v>92</v>
      </c>
      <c r="E3371" t="s">
        <v>32</v>
      </c>
      <c r="F3371" t="s">
        <v>76</v>
      </c>
      <c r="G3371" t="s">
        <v>18</v>
      </c>
      <c r="H3371" t="s">
        <v>19</v>
      </c>
      <c r="I3371" s="9">
        <v>2417</v>
      </c>
      <c r="J3371" s="9">
        <v>668.27</v>
      </c>
      <c r="K3371" s="9">
        <v>502.54</v>
      </c>
      <c r="L3371" s="9">
        <f>tbl_salesdata[[#This Row],[Units Sold]]*tbl_salesdata[[#This Row],[Unit Cost]]</f>
        <v>1214639.18</v>
      </c>
      <c r="M3371" s="9">
        <f>tbl_salesdata[[#This Row],[Units Sold]]*tbl_salesdata[[#This Row],[Unit Price]]</f>
        <v>1615208.5899999999</v>
      </c>
      <c r="N3371" s="9">
        <f>tbl_salesdata[[#This Row],[Total Sales]]-tbl_salesdata[[#This Row],[Total Cost]]</f>
        <v>400569.40999999992</v>
      </c>
      <c r="O3371">
        <f>tbl_salesdata[[#This Row],[Ship Date]]-tbl_salesdata[[#This Row],[Order Date]]</f>
        <v>16</v>
      </c>
      <c r="P3371">
        <f>WEEKDAY(tbl_salesdata[[#This Row],[Order Date]],2)</f>
        <v>5</v>
      </c>
      <c r="Q3371" t="str">
        <f>TEXT(tbl_salesdata[[#This Row],[Order Date]],"dddd")</f>
        <v>Friday</v>
      </c>
      <c r="R3371" t="str">
        <f>IF(tbl_salesdata[[#This Row],[Weekdaynum]]&gt;5,"Yes","No")</f>
        <v>No</v>
      </c>
    </row>
    <row r="3372" spans="1:18" x14ac:dyDescent="0.35">
      <c r="A3372">
        <v>884147775</v>
      </c>
      <c r="B3372" s="3">
        <v>44457</v>
      </c>
      <c r="C3372" s="3">
        <v>44465</v>
      </c>
      <c r="D3372" t="s">
        <v>77</v>
      </c>
      <c r="E3372" t="s">
        <v>21</v>
      </c>
      <c r="F3372" t="s">
        <v>22</v>
      </c>
      <c r="G3372" t="s">
        <v>14</v>
      </c>
      <c r="H3372" t="s">
        <v>34</v>
      </c>
      <c r="I3372" s="9">
        <v>7829</v>
      </c>
      <c r="J3372" s="9">
        <v>47.45</v>
      </c>
      <c r="K3372" s="9">
        <v>31.79</v>
      </c>
      <c r="L3372" s="9">
        <f>tbl_salesdata[[#This Row],[Units Sold]]*tbl_salesdata[[#This Row],[Unit Cost]]</f>
        <v>248883.91</v>
      </c>
      <c r="M3372" s="9">
        <f>tbl_salesdata[[#This Row],[Units Sold]]*tbl_salesdata[[#This Row],[Unit Price]]</f>
        <v>371486.05000000005</v>
      </c>
      <c r="N3372" s="9">
        <f>tbl_salesdata[[#This Row],[Total Sales]]-tbl_salesdata[[#This Row],[Total Cost]]</f>
        <v>122602.14000000004</v>
      </c>
      <c r="O3372">
        <f>tbl_salesdata[[#This Row],[Ship Date]]-tbl_salesdata[[#This Row],[Order Date]]</f>
        <v>8</v>
      </c>
      <c r="P3372">
        <f>WEEKDAY(tbl_salesdata[[#This Row],[Order Date]],2)</f>
        <v>6</v>
      </c>
      <c r="Q3372" t="str">
        <f>TEXT(tbl_salesdata[[#This Row],[Order Date]],"dddd")</f>
        <v>Saturday</v>
      </c>
      <c r="R3372" t="str">
        <f>IF(tbl_salesdata[[#This Row],[Weekdaynum]]&gt;5,"Yes","No")</f>
        <v>Yes</v>
      </c>
    </row>
    <row r="3373" spans="1:18" hidden="1" x14ac:dyDescent="0.35">
      <c r="A3373">
        <v>268373954</v>
      </c>
      <c r="B3373" s="3">
        <v>44617</v>
      </c>
      <c r="C3373" s="3">
        <v>44634</v>
      </c>
      <c r="D3373" t="s">
        <v>48</v>
      </c>
      <c r="E3373" t="s">
        <v>21</v>
      </c>
      <c r="F3373" t="s">
        <v>40</v>
      </c>
      <c r="G3373" t="s">
        <v>14</v>
      </c>
      <c r="H3373" t="s">
        <v>34</v>
      </c>
      <c r="I3373" s="9">
        <v>6672</v>
      </c>
      <c r="J3373" s="9">
        <v>651.21</v>
      </c>
      <c r="K3373" s="9">
        <v>524.96</v>
      </c>
      <c r="L3373" s="9">
        <f>tbl_salesdata[[#This Row],[Units Sold]]*tbl_salesdata[[#This Row],[Unit Cost]]</f>
        <v>3502533.12</v>
      </c>
      <c r="M3373" s="9">
        <f>tbl_salesdata[[#This Row],[Units Sold]]*tbl_salesdata[[#This Row],[Unit Price]]</f>
        <v>4344873.12</v>
      </c>
      <c r="N3373" s="9">
        <f>tbl_salesdata[[#This Row],[Total Sales]]-tbl_salesdata[[#This Row],[Total Cost]]</f>
        <v>842340</v>
      </c>
      <c r="O3373">
        <f>tbl_salesdata[[#This Row],[Ship Date]]-tbl_salesdata[[#This Row],[Order Date]]</f>
        <v>17</v>
      </c>
      <c r="P3373">
        <f>WEEKDAY(tbl_salesdata[[#This Row],[Order Date]],2)</f>
        <v>5</v>
      </c>
      <c r="Q3373" t="str">
        <f>TEXT(tbl_salesdata[[#This Row],[Order Date]],"dddd")</f>
        <v>Friday</v>
      </c>
      <c r="R3373" t="str">
        <f>IF(tbl_salesdata[[#This Row],[Weekdaynum]]&gt;5,"Yes","No")</f>
        <v>No</v>
      </c>
    </row>
    <row r="3374" spans="1:18" x14ac:dyDescent="0.35">
      <c r="A3374">
        <v>858102881</v>
      </c>
      <c r="B3374" s="3">
        <v>42882</v>
      </c>
      <c r="C3374" s="3">
        <v>42889</v>
      </c>
      <c r="D3374" t="s">
        <v>73</v>
      </c>
      <c r="E3374" t="s">
        <v>24</v>
      </c>
      <c r="F3374" t="s">
        <v>40</v>
      </c>
      <c r="G3374" t="s">
        <v>14</v>
      </c>
      <c r="H3374" t="s">
        <v>15</v>
      </c>
      <c r="I3374" s="9">
        <v>566</v>
      </c>
      <c r="J3374" s="9">
        <v>651.21</v>
      </c>
      <c r="K3374" s="9">
        <v>524.96</v>
      </c>
      <c r="L3374" s="9">
        <f>tbl_salesdata[[#This Row],[Units Sold]]*tbl_salesdata[[#This Row],[Unit Cost]]</f>
        <v>297127.36000000004</v>
      </c>
      <c r="M3374" s="9">
        <f>tbl_salesdata[[#This Row],[Units Sold]]*tbl_salesdata[[#This Row],[Unit Price]]</f>
        <v>368584.86000000004</v>
      </c>
      <c r="N3374" s="9">
        <f>tbl_salesdata[[#This Row],[Total Sales]]-tbl_salesdata[[#This Row],[Total Cost]]</f>
        <v>71457.5</v>
      </c>
      <c r="O3374">
        <f>tbl_salesdata[[#This Row],[Ship Date]]-tbl_salesdata[[#This Row],[Order Date]]</f>
        <v>7</v>
      </c>
      <c r="P3374">
        <f>WEEKDAY(tbl_salesdata[[#This Row],[Order Date]],2)</f>
        <v>6</v>
      </c>
      <c r="Q3374" t="str">
        <f>TEXT(tbl_salesdata[[#This Row],[Order Date]],"dddd")</f>
        <v>Saturday</v>
      </c>
      <c r="R3374" t="str">
        <f>IF(tbl_salesdata[[#This Row],[Weekdaynum]]&gt;5,"Yes","No")</f>
        <v>Yes</v>
      </c>
    </row>
    <row r="3375" spans="1:18" hidden="1" x14ac:dyDescent="0.35">
      <c r="A3375">
        <v>945517146</v>
      </c>
      <c r="B3375" s="3">
        <v>43493</v>
      </c>
      <c r="C3375" s="3">
        <v>43508</v>
      </c>
      <c r="D3375" t="s">
        <v>136</v>
      </c>
      <c r="E3375" t="s">
        <v>38</v>
      </c>
      <c r="F3375" t="s">
        <v>17</v>
      </c>
      <c r="G3375" t="s">
        <v>18</v>
      </c>
      <c r="H3375" t="s">
        <v>19</v>
      </c>
      <c r="I3375" s="9">
        <v>8390</v>
      </c>
      <c r="J3375" s="9">
        <v>152.58000000000001</v>
      </c>
      <c r="K3375" s="9">
        <v>97.44</v>
      </c>
      <c r="L3375" s="9">
        <f>tbl_salesdata[[#This Row],[Units Sold]]*tbl_salesdata[[#This Row],[Unit Cost]]</f>
        <v>817521.6</v>
      </c>
      <c r="M3375" s="9">
        <f>tbl_salesdata[[#This Row],[Units Sold]]*tbl_salesdata[[#This Row],[Unit Price]]</f>
        <v>1280146.2000000002</v>
      </c>
      <c r="N3375" s="9">
        <f>tbl_salesdata[[#This Row],[Total Sales]]-tbl_salesdata[[#This Row],[Total Cost]]</f>
        <v>462624.60000000021</v>
      </c>
      <c r="O3375">
        <f>tbl_salesdata[[#This Row],[Ship Date]]-tbl_salesdata[[#This Row],[Order Date]]</f>
        <v>15</v>
      </c>
      <c r="P3375">
        <f>WEEKDAY(tbl_salesdata[[#This Row],[Order Date]],2)</f>
        <v>1</v>
      </c>
      <c r="Q3375" t="str">
        <f>TEXT(tbl_salesdata[[#This Row],[Order Date]],"dddd")</f>
        <v>Monday</v>
      </c>
      <c r="R3375" t="str">
        <f>IF(tbl_salesdata[[#This Row],[Weekdaynum]]&gt;5,"Yes","No")</f>
        <v>No</v>
      </c>
    </row>
    <row r="3376" spans="1:18" hidden="1" x14ac:dyDescent="0.35">
      <c r="A3376">
        <v>649896085</v>
      </c>
      <c r="B3376" s="3">
        <v>42853</v>
      </c>
      <c r="C3376" s="3">
        <v>42858</v>
      </c>
      <c r="D3376" t="s">
        <v>111</v>
      </c>
      <c r="E3376" t="s">
        <v>38</v>
      </c>
      <c r="F3376" t="s">
        <v>76</v>
      </c>
      <c r="G3376" t="s">
        <v>18</v>
      </c>
      <c r="H3376" t="s">
        <v>34</v>
      </c>
      <c r="I3376" s="9">
        <v>7548</v>
      </c>
      <c r="J3376" s="9">
        <v>668.27</v>
      </c>
      <c r="K3376" s="9">
        <v>502.54</v>
      </c>
      <c r="L3376" s="9">
        <f>tbl_salesdata[[#This Row],[Units Sold]]*tbl_salesdata[[#This Row],[Unit Cost]]</f>
        <v>3793171.92</v>
      </c>
      <c r="M3376" s="9">
        <f>tbl_salesdata[[#This Row],[Units Sold]]*tbl_salesdata[[#This Row],[Unit Price]]</f>
        <v>5044101.96</v>
      </c>
      <c r="N3376" s="9">
        <f>tbl_salesdata[[#This Row],[Total Sales]]-tbl_salesdata[[#This Row],[Total Cost]]</f>
        <v>1250930.04</v>
      </c>
      <c r="O3376">
        <f>tbl_salesdata[[#This Row],[Ship Date]]-tbl_salesdata[[#This Row],[Order Date]]</f>
        <v>5</v>
      </c>
      <c r="P3376">
        <f>WEEKDAY(tbl_salesdata[[#This Row],[Order Date]],2)</f>
        <v>5</v>
      </c>
      <c r="Q3376" t="str">
        <f>TEXT(tbl_salesdata[[#This Row],[Order Date]],"dddd")</f>
        <v>Friday</v>
      </c>
      <c r="R3376" t="str">
        <f>IF(tbl_salesdata[[#This Row],[Weekdaynum]]&gt;5,"Yes","No")</f>
        <v>No</v>
      </c>
    </row>
    <row r="3377" spans="1:18" hidden="1" x14ac:dyDescent="0.35">
      <c r="A3377">
        <v>541440856</v>
      </c>
      <c r="B3377" s="3">
        <v>42614</v>
      </c>
      <c r="C3377" s="3">
        <v>42620</v>
      </c>
      <c r="D3377" t="s">
        <v>141</v>
      </c>
      <c r="E3377" t="s">
        <v>38</v>
      </c>
      <c r="F3377" t="s">
        <v>30</v>
      </c>
      <c r="G3377" t="s">
        <v>14</v>
      </c>
      <c r="H3377" t="s">
        <v>15</v>
      </c>
      <c r="I3377" s="9">
        <v>3236</v>
      </c>
      <c r="J3377" s="9">
        <v>81.73</v>
      </c>
      <c r="K3377" s="9">
        <v>56.67</v>
      </c>
      <c r="L3377" s="9">
        <f>tbl_salesdata[[#This Row],[Units Sold]]*tbl_salesdata[[#This Row],[Unit Cost]]</f>
        <v>183384.12</v>
      </c>
      <c r="M3377" s="9">
        <f>tbl_salesdata[[#This Row],[Units Sold]]*tbl_salesdata[[#This Row],[Unit Price]]</f>
        <v>264478.28000000003</v>
      </c>
      <c r="N3377" s="9">
        <f>tbl_salesdata[[#This Row],[Total Sales]]-tbl_salesdata[[#This Row],[Total Cost]]</f>
        <v>81094.160000000033</v>
      </c>
      <c r="O3377">
        <f>tbl_salesdata[[#This Row],[Ship Date]]-tbl_salesdata[[#This Row],[Order Date]]</f>
        <v>6</v>
      </c>
      <c r="P3377">
        <f>WEEKDAY(tbl_salesdata[[#This Row],[Order Date]],2)</f>
        <v>4</v>
      </c>
      <c r="Q3377" t="str">
        <f>TEXT(tbl_salesdata[[#This Row],[Order Date]],"dddd")</f>
        <v>Thursday</v>
      </c>
      <c r="R3377" t="str">
        <f>IF(tbl_salesdata[[#This Row],[Weekdaynum]]&gt;5,"Yes","No")</f>
        <v>No</v>
      </c>
    </row>
    <row r="3378" spans="1:18" hidden="1" x14ac:dyDescent="0.35">
      <c r="A3378">
        <v>940512788</v>
      </c>
      <c r="B3378" s="3">
        <v>43829</v>
      </c>
      <c r="C3378" s="3">
        <v>43837</v>
      </c>
      <c r="D3378" t="s">
        <v>194</v>
      </c>
      <c r="E3378" t="s">
        <v>32</v>
      </c>
      <c r="F3378" t="s">
        <v>30</v>
      </c>
      <c r="G3378" t="s">
        <v>18</v>
      </c>
      <c r="H3378" t="s">
        <v>15</v>
      </c>
      <c r="I3378" s="9">
        <v>7489</v>
      </c>
      <c r="J3378" s="9">
        <v>81.73</v>
      </c>
      <c r="K3378" s="9">
        <v>56.67</v>
      </c>
      <c r="L3378" s="9">
        <f>tbl_salesdata[[#This Row],[Units Sold]]*tbl_salesdata[[#This Row],[Unit Cost]]</f>
        <v>424401.63</v>
      </c>
      <c r="M3378" s="9">
        <f>tbl_salesdata[[#This Row],[Units Sold]]*tbl_salesdata[[#This Row],[Unit Price]]</f>
        <v>612075.97</v>
      </c>
      <c r="N3378" s="9">
        <f>tbl_salesdata[[#This Row],[Total Sales]]-tbl_salesdata[[#This Row],[Total Cost]]</f>
        <v>187674.33999999997</v>
      </c>
      <c r="O3378">
        <f>tbl_salesdata[[#This Row],[Ship Date]]-tbl_salesdata[[#This Row],[Order Date]]</f>
        <v>8</v>
      </c>
      <c r="P3378">
        <f>WEEKDAY(tbl_salesdata[[#This Row],[Order Date]],2)</f>
        <v>1</v>
      </c>
      <c r="Q3378" t="str">
        <f>TEXT(tbl_salesdata[[#This Row],[Order Date]],"dddd")</f>
        <v>Monday</v>
      </c>
      <c r="R3378" t="str">
        <f>IF(tbl_salesdata[[#This Row],[Weekdaynum]]&gt;5,"Yes","No")</f>
        <v>No</v>
      </c>
    </row>
    <row r="3379" spans="1:18" hidden="1" x14ac:dyDescent="0.35">
      <c r="A3379">
        <v>437785708</v>
      </c>
      <c r="B3379" s="3">
        <v>42753</v>
      </c>
      <c r="C3379" s="3">
        <v>42758</v>
      </c>
      <c r="D3379" t="s">
        <v>197</v>
      </c>
      <c r="E3379" t="s">
        <v>38</v>
      </c>
      <c r="F3379" t="s">
        <v>17</v>
      </c>
      <c r="G3379" t="s">
        <v>18</v>
      </c>
      <c r="H3379" t="s">
        <v>34</v>
      </c>
      <c r="I3379" s="9">
        <v>9375</v>
      </c>
      <c r="J3379" s="9">
        <v>152.58000000000001</v>
      </c>
      <c r="K3379" s="9">
        <v>97.44</v>
      </c>
      <c r="L3379" s="9">
        <f>tbl_salesdata[[#This Row],[Units Sold]]*tbl_salesdata[[#This Row],[Unit Cost]]</f>
        <v>913500</v>
      </c>
      <c r="M3379" s="9">
        <f>tbl_salesdata[[#This Row],[Units Sold]]*tbl_salesdata[[#This Row],[Unit Price]]</f>
        <v>1430437.5000000002</v>
      </c>
      <c r="N3379" s="9">
        <f>tbl_salesdata[[#This Row],[Total Sales]]-tbl_salesdata[[#This Row],[Total Cost]]</f>
        <v>516937.50000000023</v>
      </c>
      <c r="O3379">
        <f>tbl_salesdata[[#This Row],[Ship Date]]-tbl_salesdata[[#This Row],[Order Date]]</f>
        <v>5</v>
      </c>
      <c r="P3379">
        <f>WEEKDAY(tbl_salesdata[[#This Row],[Order Date]],2)</f>
        <v>3</v>
      </c>
      <c r="Q3379" t="str">
        <f>TEXT(tbl_salesdata[[#This Row],[Order Date]],"dddd")</f>
        <v>Wednesday</v>
      </c>
      <c r="R3379" t="str">
        <f>IF(tbl_salesdata[[#This Row],[Weekdaynum]]&gt;5,"Yes","No")</f>
        <v>No</v>
      </c>
    </row>
    <row r="3380" spans="1:18" hidden="1" x14ac:dyDescent="0.35">
      <c r="A3380">
        <v>844245946</v>
      </c>
      <c r="B3380" s="3">
        <v>44530</v>
      </c>
      <c r="C3380" s="3">
        <v>44543</v>
      </c>
      <c r="D3380" t="s">
        <v>126</v>
      </c>
      <c r="E3380" t="s">
        <v>24</v>
      </c>
      <c r="F3380" t="s">
        <v>56</v>
      </c>
      <c r="G3380" t="s">
        <v>14</v>
      </c>
      <c r="H3380" t="s">
        <v>15</v>
      </c>
      <c r="I3380" s="9">
        <v>9991</v>
      </c>
      <c r="J3380" s="9">
        <v>9.33</v>
      </c>
      <c r="K3380" s="9">
        <v>6.92</v>
      </c>
      <c r="L3380" s="9">
        <f>tbl_salesdata[[#This Row],[Units Sold]]*tbl_salesdata[[#This Row],[Unit Cost]]</f>
        <v>69137.72</v>
      </c>
      <c r="M3380" s="9">
        <f>tbl_salesdata[[#This Row],[Units Sold]]*tbl_salesdata[[#This Row],[Unit Price]]</f>
        <v>93216.03</v>
      </c>
      <c r="N3380" s="9">
        <f>tbl_salesdata[[#This Row],[Total Sales]]-tbl_salesdata[[#This Row],[Total Cost]]</f>
        <v>24078.309999999998</v>
      </c>
      <c r="O3380">
        <f>tbl_salesdata[[#This Row],[Ship Date]]-tbl_salesdata[[#This Row],[Order Date]]</f>
        <v>13</v>
      </c>
      <c r="P3380">
        <f>WEEKDAY(tbl_salesdata[[#This Row],[Order Date]],2)</f>
        <v>2</v>
      </c>
      <c r="Q3380" t="str">
        <f>TEXT(tbl_salesdata[[#This Row],[Order Date]],"dddd")</f>
        <v>Tuesday</v>
      </c>
      <c r="R3380" t="str">
        <f>IF(tbl_salesdata[[#This Row],[Weekdaynum]]&gt;5,"Yes","No")</f>
        <v>No</v>
      </c>
    </row>
    <row r="3381" spans="1:18" hidden="1" x14ac:dyDescent="0.35">
      <c r="A3381">
        <v>441192328</v>
      </c>
      <c r="B3381" s="3">
        <v>43919</v>
      </c>
      <c r="C3381" s="3">
        <v>43923</v>
      </c>
      <c r="D3381" t="s">
        <v>142</v>
      </c>
      <c r="E3381" t="s">
        <v>29</v>
      </c>
      <c r="F3381" t="s">
        <v>76</v>
      </c>
      <c r="G3381" t="s">
        <v>18</v>
      </c>
      <c r="H3381" t="s">
        <v>19</v>
      </c>
      <c r="I3381" s="9">
        <v>7469</v>
      </c>
      <c r="J3381" s="9">
        <v>668.27</v>
      </c>
      <c r="K3381" s="9">
        <v>502.54</v>
      </c>
      <c r="L3381" s="9">
        <f>tbl_salesdata[[#This Row],[Units Sold]]*tbl_salesdata[[#This Row],[Unit Cost]]</f>
        <v>3753471.2600000002</v>
      </c>
      <c r="M3381" s="9">
        <f>tbl_salesdata[[#This Row],[Units Sold]]*tbl_salesdata[[#This Row],[Unit Price]]</f>
        <v>4991308.63</v>
      </c>
      <c r="N3381" s="9">
        <f>tbl_salesdata[[#This Row],[Total Sales]]-tbl_salesdata[[#This Row],[Total Cost]]</f>
        <v>1237837.3699999996</v>
      </c>
      <c r="O3381">
        <f>tbl_salesdata[[#This Row],[Ship Date]]-tbl_salesdata[[#This Row],[Order Date]]</f>
        <v>4</v>
      </c>
      <c r="P3381">
        <f>WEEKDAY(tbl_salesdata[[#This Row],[Order Date]],2)</f>
        <v>7</v>
      </c>
      <c r="Q3381" t="str">
        <f>TEXT(tbl_salesdata[[#This Row],[Order Date]],"dddd")</f>
        <v>Sunday</v>
      </c>
      <c r="R3381" t="str">
        <f>IF(tbl_salesdata[[#This Row],[Weekdaynum]]&gt;5,"Yes","No")</f>
        <v>Yes</v>
      </c>
    </row>
    <row r="3382" spans="1:18" hidden="1" x14ac:dyDescent="0.35">
      <c r="A3382">
        <v>730236184</v>
      </c>
      <c r="B3382" s="3">
        <v>44574</v>
      </c>
      <c r="C3382" s="3">
        <v>44595</v>
      </c>
      <c r="D3382" t="s">
        <v>173</v>
      </c>
      <c r="E3382" t="s">
        <v>24</v>
      </c>
      <c r="F3382" t="s">
        <v>22</v>
      </c>
      <c r="G3382" t="s">
        <v>14</v>
      </c>
      <c r="H3382" t="s">
        <v>26</v>
      </c>
      <c r="I3382" s="9">
        <v>1969</v>
      </c>
      <c r="J3382" s="9">
        <v>47.45</v>
      </c>
      <c r="K3382" s="9">
        <v>31.79</v>
      </c>
      <c r="L3382" s="9">
        <f>tbl_salesdata[[#This Row],[Units Sold]]*tbl_salesdata[[#This Row],[Unit Cost]]</f>
        <v>62594.509999999995</v>
      </c>
      <c r="M3382" s="9">
        <f>tbl_salesdata[[#This Row],[Units Sold]]*tbl_salesdata[[#This Row],[Unit Price]]</f>
        <v>93429.05</v>
      </c>
      <c r="N3382" s="9">
        <f>tbl_salesdata[[#This Row],[Total Sales]]-tbl_salesdata[[#This Row],[Total Cost]]</f>
        <v>30834.540000000008</v>
      </c>
      <c r="O3382">
        <f>tbl_salesdata[[#This Row],[Ship Date]]-tbl_salesdata[[#This Row],[Order Date]]</f>
        <v>21</v>
      </c>
      <c r="P3382">
        <f>WEEKDAY(tbl_salesdata[[#This Row],[Order Date]],2)</f>
        <v>4</v>
      </c>
      <c r="Q3382" t="str">
        <f>TEXT(tbl_salesdata[[#This Row],[Order Date]],"dddd")</f>
        <v>Thursday</v>
      </c>
      <c r="R3382" t="str">
        <f>IF(tbl_salesdata[[#This Row],[Weekdaynum]]&gt;5,"Yes","No")</f>
        <v>No</v>
      </c>
    </row>
    <row r="3383" spans="1:18" hidden="1" x14ac:dyDescent="0.35">
      <c r="A3383">
        <v>583301341</v>
      </c>
      <c r="B3383" s="3">
        <v>42844</v>
      </c>
      <c r="C3383" s="3">
        <v>42848</v>
      </c>
      <c r="D3383" t="s">
        <v>200</v>
      </c>
      <c r="E3383" t="s">
        <v>24</v>
      </c>
      <c r="F3383" t="s">
        <v>17</v>
      </c>
      <c r="G3383" t="s">
        <v>18</v>
      </c>
      <c r="H3383" t="s">
        <v>26</v>
      </c>
      <c r="I3383" s="9">
        <v>684</v>
      </c>
      <c r="J3383" s="9">
        <v>152.58000000000001</v>
      </c>
      <c r="K3383" s="9">
        <v>97.44</v>
      </c>
      <c r="L3383" s="9">
        <f>tbl_salesdata[[#This Row],[Units Sold]]*tbl_salesdata[[#This Row],[Unit Cost]]</f>
        <v>66648.959999999992</v>
      </c>
      <c r="M3383" s="9">
        <f>tbl_salesdata[[#This Row],[Units Sold]]*tbl_salesdata[[#This Row],[Unit Price]]</f>
        <v>104364.72000000002</v>
      </c>
      <c r="N3383" s="9">
        <f>tbl_salesdata[[#This Row],[Total Sales]]-tbl_salesdata[[#This Row],[Total Cost]]</f>
        <v>37715.760000000024</v>
      </c>
      <c r="O3383">
        <f>tbl_salesdata[[#This Row],[Ship Date]]-tbl_salesdata[[#This Row],[Order Date]]</f>
        <v>4</v>
      </c>
      <c r="P3383">
        <f>WEEKDAY(tbl_salesdata[[#This Row],[Order Date]],2)</f>
        <v>3</v>
      </c>
      <c r="Q3383" t="str">
        <f>TEXT(tbl_salesdata[[#This Row],[Order Date]],"dddd")</f>
        <v>Wednesday</v>
      </c>
      <c r="R3383" t="str">
        <f>IF(tbl_salesdata[[#This Row],[Weekdaynum]]&gt;5,"Yes","No")</f>
        <v>No</v>
      </c>
    </row>
    <row r="3384" spans="1:18" hidden="1" x14ac:dyDescent="0.35">
      <c r="A3384">
        <v>292624127</v>
      </c>
      <c r="B3384" s="3">
        <v>42661</v>
      </c>
      <c r="C3384" s="3">
        <v>42667</v>
      </c>
      <c r="D3384" t="s">
        <v>162</v>
      </c>
      <c r="E3384" t="s">
        <v>38</v>
      </c>
      <c r="F3384" t="s">
        <v>22</v>
      </c>
      <c r="G3384" t="s">
        <v>14</v>
      </c>
      <c r="H3384" t="s">
        <v>26</v>
      </c>
      <c r="I3384" s="9">
        <v>2837</v>
      </c>
      <c r="J3384" s="9">
        <v>47.45</v>
      </c>
      <c r="K3384" s="9">
        <v>31.79</v>
      </c>
      <c r="L3384" s="9">
        <f>tbl_salesdata[[#This Row],[Units Sold]]*tbl_salesdata[[#This Row],[Unit Cost]]</f>
        <v>90188.23</v>
      </c>
      <c r="M3384" s="9">
        <f>tbl_salesdata[[#This Row],[Units Sold]]*tbl_salesdata[[#This Row],[Unit Price]]</f>
        <v>134615.65</v>
      </c>
      <c r="N3384" s="9">
        <f>tbl_salesdata[[#This Row],[Total Sales]]-tbl_salesdata[[#This Row],[Total Cost]]</f>
        <v>44427.42</v>
      </c>
      <c r="O3384">
        <f>tbl_salesdata[[#This Row],[Ship Date]]-tbl_salesdata[[#This Row],[Order Date]]</f>
        <v>6</v>
      </c>
      <c r="P3384">
        <f>WEEKDAY(tbl_salesdata[[#This Row],[Order Date]],2)</f>
        <v>2</v>
      </c>
      <c r="Q3384" t="str">
        <f>TEXT(tbl_salesdata[[#This Row],[Order Date]],"dddd")</f>
        <v>Tuesday</v>
      </c>
      <c r="R3384" t="str">
        <f>IF(tbl_salesdata[[#This Row],[Weekdaynum]]&gt;5,"Yes","No")</f>
        <v>No</v>
      </c>
    </row>
    <row r="3385" spans="1:18" hidden="1" x14ac:dyDescent="0.35">
      <c r="A3385">
        <v>220753371</v>
      </c>
      <c r="B3385" s="3">
        <v>44308</v>
      </c>
      <c r="C3385" s="3">
        <v>44327</v>
      </c>
      <c r="D3385" t="s">
        <v>154</v>
      </c>
      <c r="E3385" t="s">
        <v>12</v>
      </c>
      <c r="F3385" t="s">
        <v>22</v>
      </c>
      <c r="G3385" t="s">
        <v>14</v>
      </c>
      <c r="H3385" t="s">
        <v>19</v>
      </c>
      <c r="I3385" s="9">
        <v>4683</v>
      </c>
      <c r="J3385" s="9">
        <v>47.45</v>
      </c>
      <c r="K3385" s="9">
        <v>31.79</v>
      </c>
      <c r="L3385" s="9">
        <f>tbl_salesdata[[#This Row],[Units Sold]]*tbl_salesdata[[#This Row],[Unit Cost]]</f>
        <v>148872.57</v>
      </c>
      <c r="M3385" s="9">
        <f>tbl_salesdata[[#This Row],[Units Sold]]*tbl_salesdata[[#This Row],[Unit Price]]</f>
        <v>222208.35</v>
      </c>
      <c r="N3385" s="9">
        <f>tbl_salesdata[[#This Row],[Total Sales]]-tbl_salesdata[[#This Row],[Total Cost]]</f>
        <v>73335.78</v>
      </c>
      <c r="O3385">
        <f>tbl_salesdata[[#This Row],[Ship Date]]-tbl_salesdata[[#This Row],[Order Date]]</f>
        <v>19</v>
      </c>
      <c r="P3385">
        <f>WEEKDAY(tbl_salesdata[[#This Row],[Order Date]],2)</f>
        <v>4</v>
      </c>
      <c r="Q3385" t="str">
        <f>TEXT(tbl_salesdata[[#This Row],[Order Date]],"dddd")</f>
        <v>Thursday</v>
      </c>
      <c r="R3385" t="str">
        <f>IF(tbl_salesdata[[#This Row],[Weekdaynum]]&gt;5,"Yes","No")</f>
        <v>No</v>
      </c>
    </row>
    <row r="3386" spans="1:18" hidden="1" x14ac:dyDescent="0.35">
      <c r="A3386">
        <v>350550401</v>
      </c>
      <c r="B3386" s="3">
        <v>43915</v>
      </c>
      <c r="C3386" s="3">
        <v>43933</v>
      </c>
      <c r="D3386" t="s">
        <v>103</v>
      </c>
      <c r="E3386" t="s">
        <v>21</v>
      </c>
      <c r="F3386" t="s">
        <v>42</v>
      </c>
      <c r="G3386" t="s">
        <v>14</v>
      </c>
      <c r="H3386" t="s">
        <v>34</v>
      </c>
      <c r="I3386" s="9">
        <v>4508</v>
      </c>
      <c r="J3386" s="9">
        <v>437.2</v>
      </c>
      <c r="K3386" s="9">
        <v>263.33</v>
      </c>
      <c r="L3386" s="9">
        <f>tbl_salesdata[[#This Row],[Units Sold]]*tbl_salesdata[[#This Row],[Unit Cost]]</f>
        <v>1187091.6399999999</v>
      </c>
      <c r="M3386" s="9">
        <f>tbl_salesdata[[#This Row],[Units Sold]]*tbl_salesdata[[#This Row],[Unit Price]]</f>
        <v>1970897.5999999999</v>
      </c>
      <c r="N3386" s="9">
        <f>tbl_salesdata[[#This Row],[Total Sales]]-tbl_salesdata[[#This Row],[Total Cost]]</f>
        <v>783805.96</v>
      </c>
      <c r="O3386">
        <f>tbl_salesdata[[#This Row],[Ship Date]]-tbl_salesdata[[#This Row],[Order Date]]</f>
        <v>18</v>
      </c>
      <c r="P3386">
        <f>WEEKDAY(tbl_salesdata[[#This Row],[Order Date]],2)</f>
        <v>3</v>
      </c>
      <c r="Q3386" t="str">
        <f>TEXT(tbl_salesdata[[#This Row],[Order Date]],"dddd")</f>
        <v>Wednesday</v>
      </c>
      <c r="R3386" t="str">
        <f>IF(tbl_salesdata[[#This Row],[Weekdaynum]]&gt;5,"Yes","No")</f>
        <v>No</v>
      </c>
    </row>
    <row r="3387" spans="1:18" x14ac:dyDescent="0.35">
      <c r="A3387">
        <v>863138997</v>
      </c>
      <c r="B3387" s="3">
        <v>44877</v>
      </c>
      <c r="C3387" s="3">
        <v>44878</v>
      </c>
      <c r="D3387" t="s">
        <v>156</v>
      </c>
      <c r="E3387" t="s">
        <v>21</v>
      </c>
      <c r="F3387" t="s">
        <v>47</v>
      </c>
      <c r="G3387" t="s">
        <v>14</v>
      </c>
      <c r="H3387" t="s">
        <v>19</v>
      </c>
      <c r="I3387" s="9">
        <v>865</v>
      </c>
      <c r="J3387" s="9">
        <v>421.89</v>
      </c>
      <c r="K3387" s="9">
        <v>364.69</v>
      </c>
      <c r="L3387" s="9">
        <f>tbl_salesdata[[#This Row],[Units Sold]]*tbl_salesdata[[#This Row],[Unit Cost]]</f>
        <v>315456.84999999998</v>
      </c>
      <c r="M3387" s="9">
        <f>tbl_salesdata[[#This Row],[Units Sold]]*tbl_salesdata[[#This Row],[Unit Price]]</f>
        <v>364934.85</v>
      </c>
      <c r="N3387" s="9">
        <f>tbl_salesdata[[#This Row],[Total Sales]]-tbl_salesdata[[#This Row],[Total Cost]]</f>
        <v>49478</v>
      </c>
      <c r="O3387">
        <f>tbl_salesdata[[#This Row],[Ship Date]]-tbl_salesdata[[#This Row],[Order Date]]</f>
        <v>1</v>
      </c>
      <c r="P3387">
        <f>WEEKDAY(tbl_salesdata[[#This Row],[Order Date]],2)</f>
        <v>6</v>
      </c>
      <c r="Q3387" t="str">
        <f>TEXT(tbl_salesdata[[#This Row],[Order Date]],"dddd")</f>
        <v>Saturday</v>
      </c>
      <c r="R3387" t="str">
        <f>IF(tbl_salesdata[[#This Row],[Weekdaynum]]&gt;5,"Yes","No")</f>
        <v>Yes</v>
      </c>
    </row>
    <row r="3388" spans="1:18" hidden="1" x14ac:dyDescent="0.35">
      <c r="A3388">
        <v>148155629</v>
      </c>
      <c r="B3388" s="3">
        <v>42415</v>
      </c>
      <c r="C3388" s="3">
        <v>42420</v>
      </c>
      <c r="D3388" t="s">
        <v>89</v>
      </c>
      <c r="E3388" t="s">
        <v>38</v>
      </c>
      <c r="F3388" t="s">
        <v>25</v>
      </c>
      <c r="G3388" t="s">
        <v>18</v>
      </c>
      <c r="H3388" t="s">
        <v>15</v>
      </c>
      <c r="I3388" s="9">
        <v>1398</v>
      </c>
      <c r="J3388" s="9">
        <v>205.7</v>
      </c>
      <c r="K3388" s="9">
        <v>117.11</v>
      </c>
      <c r="L3388" s="9">
        <f>tbl_salesdata[[#This Row],[Units Sold]]*tbl_salesdata[[#This Row],[Unit Cost]]</f>
        <v>163719.78</v>
      </c>
      <c r="M3388" s="9">
        <f>tbl_salesdata[[#This Row],[Units Sold]]*tbl_salesdata[[#This Row],[Unit Price]]</f>
        <v>287568.59999999998</v>
      </c>
      <c r="N3388" s="9">
        <f>tbl_salesdata[[#This Row],[Total Sales]]-tbl_salesdata[[#This Row],[Total Cost]]</f>
        <v>123848.81999999998</v>
      </c>
      <c r="O3388">
        <f>tbl_salesdata[[#This Row],[Ship Date]]-tbl_salesdata[[#This Row],[Order Date]]</f>
        <v>5</v>
      </c>
      <c r="P3388">
        <f>WEEKDAY(tbl_salesdata[[#This Row],[Order Date]],2)</f>
        <v>1</v>
      </c>
      <c r="Q3388" t="str">
        <f>TEXT(tbl_salesdata[[#This Row],[Order Date]],"dddd")</f>
        <v>Monday</v>
      </c>
      <c r="R3388" t="str">
        <f>IF(tbl_salesdata[[#This Row],[Weekdaynum]]&gt;5,"Yes","No")</f>
        <v>No</v>
      </c>
    </row>
    <row r="3389" spans="1:18" hidden="1" x14ac:dyDescent="0.35">
      <c r="A3389">
        <v>133248984</v>
      </c>
      <c r="B3389" s="3">
        <v>43521</v>
      </c>
      <c r="C3389" s="3">
        <v>43533</v>
      </c>
      <c r="D3389" t="s">
        <v>155</v>
      </c>
      <c r="E3389" t="s">
        <v>12</v>
      </c>
      <c r="F3389" t="s">
        <v>47</v>
      </c>
      <c r="G3389" t="s">
        <v>18</v>
      </c>
      <c r="H3389" t="s">
        <v>19</v>
      </c>
      <c r="I3389" s="9">
        <v>190</v>
      </c>
      <c r="J3389" s="9">
        <v>421.89</v>
      </c>
      <c r="K3389" s="9">
        <v>364.69</v>
      </c>
      <c r="L3389" s="9">
        <f>tbl_salesdata[[#This Row],[Units Sold]]*tbl_salesdata[[#This Row],[Unit Cost]]</f>
        <v>69291.100000000006</v>
      </c>
      <c r="M3389" s="9">
        <f>tbl_salesdata[[#This Row],[Units Sold]]*tbl_salesdata[[#This Row],[Unit Price]]</f>
        <v>80159.099999999991</v>
      </c>
      <c r="N3389" s="9">
        <f>tbl_salesdata[[#This Row],[Total Sales]]-tbl_salesdata[[#This Row],[Total Cost]]</f>
        <v>10867.999999999985</v>
      </c>
      <c r="O3389">
        <f>tbl_salesdata[[#This Row],[Ship Date]]-tbl_salesdata[[#This Row],[Order Date]]</f>
        <v>12</v>
      </c>
      <c r="P3389">
        <f>WEEKDAY(tbl_salesdata[[#This Row],[Order Date]],2)</f>
        <v>1</v>
      </c>
      <c r="Q3389" t="str">
        <f>TEXT(tbl_salesdata[[#This Row],[Order Date]],"dddd")</f>
        <v>Monday</v>
      </c>
      <c r="R3389" t="str">
        <f>IF(tbl_salesdata[[#This Row],[Weekdaynum]]&gt;5,"Yes","No")</f>
        <v>No</v>
      </c>
    </row>
    <row r="3390" spans="1:18" x14ac:dyDescent="0.35">
      <c r="A3390">
        <v>508014953</v>
      </c>
      <c r="B3390" s="3">
        <v>42504</v>
      </c>
      <c r="C3390" s="3">
        <v>42505</v>
      </c>
      <c r="D3390" t="s">
        <v>199</v>
      </c>
      <c r="E3390" t="s">
        <v>29</v>
      </c>
      <c r="F3390" t="s">
        <v>25</v>
      </c>
      <c r="G3390" t="s">
        <v>18</v>
      </c>
      <c r="H3390" t="s">
        <v>34</v>
      </c>
      <c r="I3390" s="9">
        <v>1769</v>
      </c>
      <c r="J3390" s="9">
        <v>205.7</v>
      </c>
      <c r="K3390" s="9">
        <v>117.11</v>
      </c>
      <c r="L3390" s="9">
        <f>tbl_salesdata[[#This Row],[Units Sold]]*tbl_salesdata[[#This Row],[Unit Cost]]</f>
        <v>207167.59</v>
      </c>
      <c r="M3390" s="9">
        <f>tbl_salesdata[[#This Row],[Units Sold]]*tbl_salesdata[[#This Row],[Unit Price]]</f>
        <v>363883.3</v>
      </c>
      <c r="N3390" s="9">
        <f>tbl_salesdata[[#This Row],[Total Sales]]-tbl_salesdata[[#This Row],[Total Cost]]</f>
        <v>156715.71</v>
      </c>
      <c r="O3390">
        <f>tbl_salesdata[[#This Row],[Ship Date]]-tbl_salesdata[[#This Row],[Order Date]]</f>
        <v>1</v>
      </c>
      <c r="P3390">
        <f>WEEKDAY(tbl_salesdata[[#This Row],[Order Date]],2)</f>
        <v>6</v>
      </c>
      <c r="Q3390" t="str">
        <f>TEXT(tbl_salesdata[[#This Row],[Order Date]],"dddd")</f>
        <v>Saturday</v>
      </c>
      <c r="R3390" t="str">
        <f>IF(tbl_salesdata[[#This Row],[Weekdaynum]]&gt;5,"Yes","No")</f>
        <v>Yes</v>
      </c>
    </row>
    <row r="3391" spans="1:18" x14ac:dyDescent="0.35">
      <c r="A3391">
        <v>696613729</v>
      </c>
      <c r="B3391" s="3">
        <v>44191</v>
      </c>
      <c r="C3391" s="3">
        <v>44192</v>
      </c>
      <c r="D3391" t="s">
        <v>208</v>
      </c>
      <c r="E3391" t="s">
        <v>12</v>
      </c>
      <c r="F3391" t="s">
        <v>68</v>
      </c>
      <c r="G3391" t="s">
        <v>14</v>
      </c>
      <c r="H3391" t="s">
        <v>15</v>
      </c>
      <c r="I3391" s="9">
        <v>2337</v>
      </c>
      <c r="J3391" s="9">
        <v>154.06</v>
      </c>
      <c r="K3391" s="9">
        <v>90.93</v>
      </c>
      <c r="L3391" s="9">
        <f>tbl_salesdata[[#This Row],[Units Sold]]*tbl_salesdata[[#This Row],[Unit Cost]]</f>
        <v>212503.41</v>
      </c>
      <c r="M3391" s="9">
        <f>tbl_salesdata[[#This Row],[Units Sold]]*tbl_salesdata[[#This Row],[Unit Price]]</f>
        <v>360038.22000000003</v>
      </c>
      <c r="N3391" s="9">
        <f>tbl_salesdata[[#This Row],[Total Sales]]-tbl_salesdata[[#This Row],[Total Cost]]</f>
        <v>147534.81000000003</v>
      </c>
      <c r="O3391">
        <f>tbl_salesdata[[#This Row],[Ship Date]]-tbl_salesdata[[#This Row],[Order Date]]</f>
        <v>1</v>
      </c>
      <c r="P3391">
        <f>WEEKDAY(tbl_salesdata[[#This Row],[Order Date]],2)</f>
        <v>6</v>
      </c>
      <c r="Q3391" t="str">
        <f>TEXT(tbl_salesdata[[#This Row],[Order Date]],"dddd")</f>
        <v>Saturday</v>
      </c>
      <c r="R3391" t="str">
        <f>IF(tbl_salesdata[[#This Row],[Weekdaynum]]&gt;5,"Yes","No")</f>
        <v>Yes</v>
      </c>
    </row>
    <row r="3392" spans="1:18" x14ac:dyDescent="0.35">
      <c r="A3392">
        <v>965688645</v>
      </c>
      <c r="B3392" s="3">
        <v>44702</v>
      </c>
      <c r="C3392" s="3">
        <v>44719</v>
      </c>
      <c r="D3392" t="s">
        <v>131</v>
      </c>
      <c r="E3392" t="s">
        <v>32</v>
      </c>
      <c r="F3392" t="s">
        <v>22</v>
      </c>
      <c r="G3392" t="s">
        <v>18</v>
      </c>
      <c r="H3392" t="s">
        <v>15</v>
      </c>
      <c r="I3392" s="9">
        <v>7585</v>
      </c>
      <c r="J3392" s="9">
        <v>47.45</v>
      </c>
      <c r="K3392" s="9">
        <v>31.79</v>
      </c>
      <c r="L3392" s="9">
        <f>tbl_salesdata[[#This Row],[Units Sold]]*tbl_salesdata[[#This Row],[Unit Cost]]</f>
        <v>241127.15</v>
      </c>
      <c r="M3392" s="9">
        <f>tbl_salesdata[[#This Row],[Units Sold]]*tbl_salesdata[[#This Row],[Unit Price]]</f>
        <v>359908.25</v>
      </c>
      <c r="N3392" s="9">
        <f>tbl_salesdata[[#This Row],[Total Sales]]-tbl_salesdata[[#This Row],[Total Cost]]</f>
        <v>118781.1</v>
      </c>
      <c r="O3392">
        <f>tbl_salesdata[[#This Row],[Ship Date]]-tbl_salesdata[[#This Row],[Order Date]]</f>
        <v>17</v>
      </c>
      <c r="P3392">
        <f>WEEKDAY(tbl_salesdata[[#This Row],[Order Date]],2)</f>
        <v>6</v>
      </c>
      <c r="Q3392" t="str">
        <f>TEXT(tbl_salesdata[[#This Row],[Order Date]],"dddd")</f>
        <v>Saturday</v>
      </c>
      <c r="R3392" t="str">
        <f>IF(tbl_salesdata[[#This Row],[Weekdaynum]]&gt;5,"Yes","No")</f>
        <v>Yes</v>
      </c>
    </row>
    <row r="3393" spans="1:18" hidden="1" x14ac:dyDescent="0.35">
      <c r="A3393">
        <v>431804168</v>
      </c>
      <c r="B3393" s="3">
        <v>42762</v>
      </c>
      <c r="C3393" s="3">
        <v>42763</v>
      </c>
      <c r="D3393" t="s">
        <v>50</v>
      </c>
      <c r="E3393" t="s">
        <v>51</v>
      </c>
      <c r="F3393" t="s">
        <v>76</v>
      </c>
      <c r="G3393" t="s">
        <v>18</v>
      </c>
      <c r="H3393" t="s">
        <v>34</v>
      </c>
      <c r="I3393" s="9">
        <v>9304</v>
      </c>
      <c r="J3393" s="9">
        <v>668.27</v>
      </c>
      <c r="K3393" s="9">
        <v>502.54</v>
      </c>
      <c r="L3393" s="9">
        <f>tbl_salesdata[[#This Row],[Units Sold]]*tbl_salesdata[[#This Row],[Unit Cost]]</f>
        <v>4675632.16</v>
      </c>
      <c r="M3393" s="9">
        <f>tbl_salesdata[[#This Row],[Units Sold]]*tbl_salesdata[[#This Row],[Unit Price]]</f>
        <v>6217584.0800000001</v>
      </c>
      <c r="N3393" s="9">
        <f>tbl_salesdata[[#This Row],[Total Sales]]-tbl_salesdata[[#This Row],[Total Cost]]</f>
        <v>1541951.92</v>
      </c>
      <c r="O3393">
        <f>tbl_salesdata[[#This Row],[Ship Date]]-tbl_salesdata[[#This Row],[Order Date]]</f>
        <v>1</v>
      </c>
      <c r="P3393">
        <f>WEEKDAY(tbl_salesdata[[#This Row],[Order Date]],2)</f>
        <v>5</v>
      </c>
      <c r="Q3393" t="str">
        <f>TEXT(tbl_salesdata[[#This Row],[Order Date]],"dddd")</f>
        <v>Friday</v>
      </c>
      <c r="R3393" t="str">
        <f>IF(tbl_salesdata[[#This Row],[Weekdaynum]]&gt;5,"Yes","No")</f>
        <v>No</v>
      </c>
    </row>
    <row r="3394" spans="1:18" x14ac:dyDescent="0.35">
      <c r="A3394">
        <v>994783532</v>
      </c>
      <c r="B3394" s="3">
        <v>42784</v>
      </c>
      <c r="C3394" s="3">
        <v>42802</v>
      </c>
      <c r="D3394" t="s">
        <v>59</v>
      </c>
      <c r="E3394" t="s">
        <v>12</v>
      </c>
      <c r="F3394" t="s">
        <v>22</v>
      </c>
      <c r="G3394" t="s">
        <v>14</v>
      </c>
      <c r="H3394" t="s">
        <v>19</v>
      </c>
      <c r="I3394" s="9">
        <v>7408</v>
      </c>
      <c r="J3394" s="9">
        <v>47.45</v>
      </c>
      <c r="K3394" s="9">
        <v>31.79</v>
      </c>
      <c r="L3394" s="9">
        <f>tbl_salesdata[[#This Row],[Units Sold]]*tbl_salesdata[[#This Row],[Unit Cost]]</f>
        <v>235500.32</v>
      </c>
      <c r="M3394" s="9">
        <f>tbl_salesdata[[#This Row],[Units Sold]]*tbl_salesdata[[#This Row],[Unit Price]]</f>
        <v>351509.60000000003</v>
      </c>
      <c r="N3394" s="9">
        <f>tbl_salesdata[[#This Row],[Total Sales]]-tbl_salesdata[[#This Row],[Total Cost]]</f>
        <v>116009.28000000003</v>
      </c>
      <c r="O3394">
        <f>tbl_salesdata[[#This Row],[Ship Date]]-tbl_salesdata[[#This Row],[Order Date]]</f>
        <v>18</v>
      </c>
      <c r="P3394">
        <f>WEEKDAY(tbl_salesdata[[#This Row],[Order Date]],2)</f>
        <v>6</v>
      </c>
      <c r="Q3394" t="str">
        <f>TEXT(tbl_salesdata[[#This Row],[Order Date]],"dddd")</f>
        <v>Saturday</v>
      </c>
      <c r="R3394" t="str">
        <f>IF(tbl_salesdata[[#This Row],[Weekdaynum]]&gt;5,"Yes","No")</f>
        <v>Yes</v>
      </c>
    </row>
    <row r="3395" spans="1:18" hidden="1" x14ac:dyDescent="0.35">
      <c r="A3395">
        <v>270580661</v>
      </c>
      <c r="B3395" s="3">
        <v>44309</v>
      </c>
      <c r="C3395" s="3">
        <v>44329</v>
      </c>
      <c r="D3395" t="s">
        <v>150</v>
      </c>
      <c r="E3395" t="s">
        <v>38</v>
      </c>
      <c r="F3395" t="s">
        <v>56</v>
      </c>
      <c r="G3395" t="s">
        <v>18</v>
      </c>
      <c r="H3395" t="s">
        <v>34</v>
      </c>
      <c r="I3395" s="9">
        <v>9685</v>
      </c>
      <c r="J3395" s="9">
        <v>9.33</v>
      </c>
      <c r="K3395" s="9">
        <v>6.92</v>
      </c>
      <c r="L3395" s="9">
        <f>tbl_salesdata[[#This Row],[Units Sold]]*tbl_salesdata[[#This Row],[Unit Cost]]</f>
        <v>67020.2</v>
      </c>
      <c r="M3395" s="9">
        <f>tbl_salesdata[[#This Row],[Units Sold]]*tbl_salesdata[[#This Row],[Unit Price]]</f>
        <v>90361.05</v>
      </c>
      <c r="N3395" s="9">
        <f>tbl_salesdata[[#This Row],[Total Sales]]-tbl_salesdata[[#This Row],[Total Cost]]</f>
        <v>23340.850000000006</v>
      </c>
      <c r="O3395">
        <f>tbl_salesdata[[#This Row],[Ship Date]]-tbl_salesdata[[#This Row],[Order Date]]</f>
        <v>20</v>
      </c>
      <c r="P3395">
        <f>WEEKDAY(tbl_salesdata[[#This Row],[Order Date]],2)</f>
        <v>5</v>
      </c>
      <c r="Q3395" t="str">
        <f>TEXT(tbl_salesdata[[#This Row],[Order Date]],"dddd")</f>
        <v>Friday</v>
      </c>
      <c r="R3395" t="str">
        <f>IF(tbl_salesdata[[#This Row],[Weekdaynum]]&gt;5,"Yes","No")</f>
        <v>No</v>
      </c>
    </row>
    <row r="3396" spans="1:18" hidden="1" x14ac:dyDescent="0.35">
      <c r="A3396">
        <v>293178594</v>
      </c>
      <c r="B3396" s="3">
        <v>44708</v>
      </c>
      <c r="C3396" s="3">
        <v>44713</v>
      </c>
      <c r="D3396" t="s">
        <v>80</v>
      </c>
      <c r="E3396" t="s">
        <v>21</v>
      </c>
      <c r="F3396" t="s">
        <v>30</v>
      </c>
      <c r="G3396" t="s">
        <v>14</v>
      </c>
      <c r="H3396" t="s">
        <v>19</v>
      </c>
      <c r="I3396" s="9">
        <v>6916</v>
      </c>
      <c r="J3396" s="9">
        <v>81.73</v>
      </c>
      <c r="K3396" s="9">
        <v>56.67</v>
      </c>
      <c r="L3396" s="9">
        <f>tbl_salesdata[[#This Row],[Units Sold]]*tbl_salesdata[[#This Row],[Unit Cost]]</f>
        <v>391929.72000000003</v>
      </c>
      <c r="M3396" s="9">
        <f>tbl_salesdata[[#This Row],[Units Sold]]*tbl_salesdata[[#This Row],[Unit Price]]</f>
        <v>565244.68000000005</v>
      </c>
      <c r="N3396" s="9">
        <f>tbl_salesdata[[#This Row],[Total Sales]]-tbl_salesdata[[#This Row],[Total Cost]]</f>
        <v>173314.96000000002</v>
      </c>
      <c r="O3396">
        <f>tbl_salesdata[[#This Row],[Ship Date]]-tbl_salesdata[[#This Row],[Order Date]]</f>
        <v>5</v>
      </c>
      <c r="P3396">
        <f>WEEKDAY(tbl_salesdata[[#This Row],[Order Date]],2)</f>
        <v>5</v>
      </c>
      <c r="Q3396" t="str">
        <f>TEXT(tbl_salesdata[[#This Row],[Order Date]],"dddd")</f>
        <v>Friday</v>
      </c>
      <c r="R3396" t="str">
        <f>IF(tbl_salesdata[[#This Row],[Weekdaynum]]&gt;5,"Yes","No")</f>
        <v>No</v>
      </c>
    </row>
    <row r="3397" spans="1:18" hidden="1" x14ac:dyDescent="0.35">
      <c r="A3397">
        <v>469543921</v>
      </c>
      <c r="B3397" s="3">
        <v>43387</v>
      </c>
      <c r="C3397" s="3">
        <v>43394</v>
      </c>
      <c r="D3397" t="s">
        <v>75</v>
      </c>
      <c r="E3397" t="s">
        <v>38</v>
      </c>
      <c r="F3397" t="s">
        <v>76</v>
      </c>
      <c r="G3397" t="s">
        <v>18</v>
      </c>
      <c r="H3397" t="s">
        <v>19</v>
      </c>
      <c r="I3397" s="9">
        <v>7336</v>
      </c>
      <c r="J3397" s="9">
        <v>668.27</v>
      </c>
      <c r="K3397" s="9">
        <v>502.54</v>
      </c>
      <c r="L3397" s="9">
        <f>tbl_salesdata[[#This Row],[Units Sold]]*tbl_salesdata[[#This Row],[Unit Cost]]</f>
        <v>3686633.44</v>
      </c>
      <c r="M3397" s="9">
        <f>tbl_salesdata[[#This Row],[Units Sold]]*tbl_salesdata[[#This Row],[Unit Price]]</f>
        <v>4902428.72</v>
      </c>
      <c r="N3397" s="9">
        <f>tbl_salesdata[[#This Row],[Total Sales]]-tbl_salesdata[[#This Row],[Total Cost]]</f>
        <v>1215795.2799999998</v>
      </c>
      <c r="O3397">
        <f>tbl_salesdata[[#This Row],[Ship Date]]-tbl_salesdata[[#This Row],[Order Date]]</f>
        <v>7</v>
      </c>
      <c r="P3397">
        <f>WEEKDAY(tbl_salesdata[[#This Row],[Order Date]],2)</f>
        <v>7</v>
      </c>
      <c r="Q3397" t="str">
        <f>TEXT(tbl_salesdata[[#This Row],[Order Date]],"dddd")</f>
        <v>Sunday</v>
      </c>
      <c r="R3397" t="str">
        <f>IF(tbl_salesdata[[#This Row],[Weekdaynum]]&gt;5,"Yes","No")</f>
        <v>Yes</v>
      </c>
    </row>
    <row r="3398" spans="1:18" hidden="1" x14ac:dyDescent="0.35">
      <c r="A3398">
        <v>726287972</v>
      </c>
      <c r="B3398" s="3">
        <v>44845</v>
      </c>
      <c r="C3398" s="3">
        <v>44858</v>
      </c>
      <c r="D3398" t="s">
        <v>177</v>
      </c>
      <c r="E3398" t="s">
        <v>24</v>
      </c>
      <c r="F3398" t="s">
        <v>33</v>
      </c>
      <c r="G3398" t="s">
        <v>14</v>
      </c>
      <c r="H3398" t="s">
        <v>15</v>
      </c>
      <c r="I3398" s="9">
        <v>3606</v>
      </c>
      <c r="J3398" s="9">
        <v>109.28</v>
      </c>
      <c r="K3398" s="9">
        <v>35.840000000000003</v>
      </c>
      <c r="L3398" s="9">
        <f>tbl_salesdata[[#This Row],[Units Sold]]*tbl_salesdata[[#This Row],[Unit Cost]]</f>
        <v>129239.04000000001</v>
      </c>
      <c r="M3398" s="9">
        <f>tbl_salesdata[[#This Row],[Units Sold]]*tbl_salesdata[[#This Row],[Unit Price]]</f>
        <v>394063.68</v>
      </c>
      <c r="N3398" s="9">
        <f>tbl_salesdata[[#This Row],[Total Sales]]-tbl_salesdata[[#This Row],[Total Cost]]</f>
        <v>264824.64</v>
      </c>
      <c r="O3398">
        <f>tbl_salesdata[[#This Row],[Ship Date]]-tbl_salesdata[[#This Row],[Order Date]]</f>
        <v>13</v>
      </c>
      <c r="P3398">
        <f>WEEKDAY(tbl_salesdata[[#This Row],[Order Date]],2)</f>
        <v>2</v>
      </c>
      <c r="Q3398" t="str">
        <f>TEXT(tbl_salesdata[[#This Row],[Order Date]],"dddd")</f>
        <v>Tuesday</v>
      </c>
      <c r="R3398" t="str">
        <f>IF(tbl_salesdata[[#This Row],[Weekdaynum]]&gt;5,"Yes","No")</f>
        <v>No</v>
      </c>
    </row>
    <row r="3399" spans="1:18" hidden="1" x14ac:dyDescent="0.35">
      <c r="A3399">
        <v>160334575</v>
      </c>
      <c r="B3399" s="3">
        <v>43930</v>
      </c>
      <c r="C3399" s="3">
        <v>43945</v>
      </c>
      <c r="D3399" t="s">
        <v>66</v>
      </c>
      <c r="E3399" t="s">
        <v>38</v>
      </c>
      <c r="F3399" t="s">
        <v>30</v>
      </c>
      <c r="G3399" t="s">
        <v>18</v>
      </c>
      <c r="H3399" t="s">
        <v>19</v>
      </c>
      <c r="I3399" s="9">
        <v>5418</v>
      </c>
      <c r="J3399" s="9">
        <v>81.73</v>
      </c>
      <c r="K3399" s="9">
        <v>56.67</v>
      </c>
      <c r="L3399" s="9">
        <f>tbl_salesdata[[#This Row],[Units Sold]]*tbl_salesdata[[#This Row],[Unit Cost]]</f>
        <v>307038.06</v>
      </c>
      <c r="M3399" s="9">
        <f>tbl_salesdata[[#This Row],[Units Sold]]*tbl_salesdata[[#This Row],[Unit Price]]</f>
        <v>442813.14</v>
      </c>
      <c r="N3399" s="9">
        <f>tbl_salesdata[[#This Row],[Total Sales]]-tbl_salesdata[[#This Row],[Total Cost]]</f>
        <v>135775.08000000002</v>
      </c>
      <c r="O3399">
        <f>tbl_salesdata[[#This Row],[Ship Date]]-tbl_salesdata[[#This Row],[Order Date]]</f>
        <v>15</v>
      </c>
      <c r="P3399">
        <f>WEEKDAY(tbl_salesdata[[#This Row],[Order Date]],2)</f>
        <v>4</v>
      </c>
      <c r="Q3399" t="str">
        <f>TEXT(tbl_salesdata[[#This Row],[Order Date]],"dddd")</f>
        <v>Thursday</v>
      </c>
      <c r="R3399" t="str">
        <f>IF(tbl_salesdata[[#This Row],[Weekdaynum]]&gt;5,"Yes","No")</f>
        <v>No</v>
      </c>
    </row>
    <row r="3400" spans="1:18" hidden="1" x14ac:dyDescent="0.35">
      <c r="A3400">
        <v>188920056</v>
      </c>
      <c r="B3400" s="3">
        <v>44382</v>
      </c>
      <c r="C3400" s="3">
        <v>44390</v>
      </c>
      <c r="D3400" t="s">
        <v>99</v>
      </c>
      <c r="E3400" t="s">
        <v>38</v>
      </c>
      <c r="F3400" t="s">
        <v>68</v>
      </c>
      <c r="G3400" t="s">
        <v>14</v>
      </c>
      <c r="H3400" t="s">
        <v>19</v>
      </c>
      <c r="I3400" s="9">
        <v>4498</v>
      </c>
      <c r="J3400" s="9">
        <v>154.06</v>
      </c>
      <c r="K3400" s="9">
        <v>90.93</v>
      </c>
      <c r="L3400" s="9">
        <f>tbl_salesdata[[#This Row],[Units Sold]]*tbl_salesdata[[#This Row],[Unit Cost]]</f>
        <v>409003.14</v>
      </c>
      <c r="M3400" s="9">
        <f>tbl_salesdata[[#This Row],[Units Sold]]*tbl_salesdata[[#This Row],[Unit Price]]</f>
        <v>692961.88</v>
      </c>
      <c r="N3400" s="9">
        <f>tbl_salesdata[[#This Row],[Total Sales]]-tbl_salesdata[[#This Row],[Total Cost]]</f>
        <v>283958.74</v>
      </c>
      <c r="O3400">
        <f>tbl_salesdata[[#This Row],[Ship Date]]-tbl_salesdata[[#This Row],[Order Date]]</f>
        <v>8</v>
      </c>
      <c r="P3400">
        <f>WEEKDAY(tbl_salesdata[[#This Row],[Order Date]],2)</f>
        <v>1</v>
      </c>
      <c r="Q3400" t="str">
        <f>TEXT(tbl_salesdata[[#This Row],[Order Date]],"dddd")</f>
        <v>Monday</v>
      </c>
      <c r="R3400" t="str">
        <f>IF(tbl_salesdata[[#This Row],[Weekdaynum]]&gt;5,"Yes","No")</f>
        <v>No</v>
      </c>
    </row>
    <row r="3401" spans="1:18" x14ac:dyDescent="0.35">
      <c r="A3401">
        <v>403665006</v>
      </c>
      <c r="B3401" s="3">
        <v>42385</v>
      </c>
      <c r="C3401" s="3">
        <v>42389</v>
      </c>
      <c r="D3401" t="s">
        <v>204</v>
      </c>
      <c r="E3401" t="s">
        <v>21</v>
      </c>
      <c r="F3401" t="s">
        <v>17</v>
      </c>
      <c r="G3401" t="s">
        <v>18</v>
      </c>
      <c r="H3401" t="s">
        <v>19</v>
      </c>
      <c r="I3401" s="9">
        <v>2300</v>
      </c>
      <c r="J3401" s="9">
        <v>152.58000000000001</v>
      </c>
      <c r="K3401" s="9">
        <v>97.44</v>
      </c>
      <c r="L3401" s="9">
        <f>tbl_salesdata[[#This Row],[Units Sold]]*tbl_salesdata[[#This Row],[Unit Cost]]</f>
        <v>224112</v>
      </c>
      <c r="M3401" s="9">
        <f>tbl_salesdata[[#This Row],[Units Sold]]*tbl_salesdata[[#This Row],[Unit Price]]</f>
        <v>350934</v>
      </c>
      <c r="N3401" s="9">
        <f>tbl_salesdata[[#This Row],[Total Sales]]-tbl_salesdata[[#This Row],[Total Cost]]</f>
        <v>126822</v>
      </c>
      <c r="O3401">
        <f>tbl_salesdata[[#This Row],[Ship Date]]-tbl_salesdata[[#This Row],[Order Date]]</f>
        <v>4</v>
      </c>
      <c r="P3401">
        <f>WEEKDAY(tbl_salesdata[[#This Row],[Order Date]],2)</f>
        <v>6</v>
      </c>
      <c r="Q3401" t="str">
        <f>TEXT(tbl_salesdata[[#This Row],[Order Date]],"dddd")</f>
        <v>Saturday</v>
      </c>
      <c r="R3401" t="str">
        <f>IF(tbl_salesdata[[#This Row],[Weekdaynum]]&gt;5,"Yes","No")</f>
        <v>Yes</v>
      </c>
    </row>
    <row r="3402" spans="1:18" hidden="1" x14ac:dyDescent="0.35">
      <c r="A3402">
        <v>400215470</v>
      </c>
      <c r="B3402" s="3">
        <v>42130</v>
      </c>
      <c r="C3402" s="3">
        <v>42141</v>
      </c>
      <c r="D3402" t="s">
        <v>192</v>
      </c>
      <c r="E3402" t="s">
        <v>32</v>
      </c>
      <c r="F3402" t="s">
        <v>40</v>
      </c>
      <c r="G3402" t="s">
        <v>18</v>
      </c>
      <c r="H3402" t="s">
        <v>19</v>
      </c>
      <c r="I3402" s="9">
        <v>1506</v>
      </c>
      <c r="J3402" s="9">
        <v>651.21</v>
      </c>
      <c r="K3402" s="9">
        <v>524.96</v>
      </c>
      <c r="L3402" s="9">
        <f>tbl_salesdata[[#This Row],[Units Sold]]*tbl_salesdata[[#This Row],[Unit Cost]]</f>
        <v>790589.76</v>
      </c>
      <c r="M3402" s="9">
        <f>tbl_salesdata[[#This Row],[Units Sold]]*tbl_salesdata[[#This Row],[Unit Price]]</f>
        <v>980722.26</v>
      </c>
      <c r="N3402" s="9">
        <f>tbl_salesdata[[#This Row],[Total Sales]]-tbl_salesdata[[#This Row],[Total Cost]]</f>
        <v>190132.5</v>
      </c>
      <c r="O3402">
        <f>tbl_salesdata[[#This Row],[Ship Date]]-tbl_salesdata[[#This Row],[Order Date]]</f>
        <v>11</v>
      </c>
      <c r="P3402">
        <f>WEEKDAY(tbl_salesdata[[#This Row],[Order Date]],2)</f>
        <v>3</v>
      </c>
      <c r="Q3402" t="str">
        <f>TEXT(tbl_salesdata[[#This Row],[Order Date]],"dddd")</f>
        <v>Wednesday</v>
      </c>
      <c r="R3402" t="str">
        <f>IF(tbl_salesdata[[#This Row],[Weekdaynum]]&gt;5,"Yes","No")</f>
        <v>No</v>
      </c>
    </row>
    <row r="3403" spans="1:18" hidden="1" x14ac:dyDescent="0.35">
      <c r="A3403">
        <v>168960559</v>
      </c>
      <c r="B3403" s="3">
        <v>43660</v>
      </c>
      <c r="C3403" s="3">
        <v>43671</v>
      </c>
      <c r="D3403" t="s">
        <v>215</v>
      </c>
      <c r="E3403" t="s">
        <v>21</v>
      </c>
      <c r="F3403" t="s">
        <v>13</v>
      </c>
      <c r="G3403" t="s">
        <v>14</v>
      </c>
      <c r="H3403" t="s">
        <v>34</v>
      </c>
      <c r="I3403" s="9">
        <v>8039</v>
      </c>
      <c r="J3403" s="9">
        <v>255.28</v>
      </c>
      <c r="K3403" s="9">
        <v>159.41999999999999</v>
      </c>
      <c r="L3403" s="9">
        <f>tbl_salesdata[[#This Row],[Units Sold]]*tbl_salesdata[[#This Row],[Unit Cost]]</f>
        <v>1281577.3799999999</v>
      </c>
      <c r="M3403" s="9">
        <f>tbl_salesdata[[#This Row],[Units Sold]]*tbl_salesdata[[#This Row],[Unit Price]]</f>
        <v>2052195.92</v>
      </c>
      <c r="N3403" s="9">
        <f>tbl_salesdata[[#This Row],[Total Sales]]-tbl_salesdata[[#This Row],[Total Cost]]</f>
        <v>770618.54</v>
      </c>
      <c r="O3403">
        <f>tbl_salesdata[[#This Row],[Ship Date]]-tbl_salesdata[[#This Row],[Order Date]]</f>
        <v>11</v>
      </c>
      <c r="P3403">
        <f>WEEKDAY(tbl_salesdata[[#This Row],[Order Date]],2)</f>
        <v>7</v>
      </c>
      <c r="Q3403" t="str">
        <f>TEXT(tbl_salesdata[[#This Row],[Order Date]],"dddd")</f>
        <v>Sunday</v>
      </c>
      <c r="R3403" t="str">
        <f>IF(tbl_salesdata[[#This Row],[Weekdaynum]]&gt;5,"Yes","No")</f>
        <v>Yes</v>
      </c>
    </row>
    <row r="3404" spans="1:18" hidden="1" x14ac:dyDescent="0.35">
      <c r="A3404">
        <v>604314839</v>
      </c>
      <c r="B3404" s="3">
        <v>44484</v>
      </c>
      <c r="C3404" s="3">
        <v>44490</v>
      </c>
      <c r="D3404" t="s">
        <v>142</v>
      </c>
      <c r="E3404" t="s">
        <v>29</v>
      </c>
      <c r="F3404" t="s">
        <v>40</v>
      </c>
      <c r="G3404" t="s">
        <v>18</v>
      </c>
      <c r="H3404" t="s">
        <v>15</v>
      </c>
      <c r="I3404" s="9">
        <v>9045</v>
      </c>
      <c r="J3404" s="9">
        <v>651.21</v>
      </c>
      <c r="K3404" s="9">
        <v>524.96</v>
      </c>
      <c r="L3404" s="9">
        <f>tbl_salesdata[[#This Row],[Units Sold]]*tbl_salesdata[[#This Row],[Unit Cost]]</f>
        <v>4748263.2</v>
      </c>
      <c r="M3404" s="9">
        <f>tbl_salesdata[[#This Row],[Units Sold]]*tbl_salesdata[[#This Row],[Unit Price]]</f>
        <v>5890194.4500000002</v>
      </c>
      <c r="N3404" s="9">
        <f>tbl_salesdata[[#This Row],[Total Sales]]-tbl_salesdata[[#This Row],[Total Cost]]</f>
        <v>1141931.25</v>
      </c>
      <c r="O3404">
        <f>tbl_salesdata[[#This Row],[Ship Date]]-tbl_salesdata[[#This Row],[Order Date]]</f>
        <v>6</v>
      </c>
      <c r="P3404">
        <f>WEEKDAY(tbl_salesdata[[#This Row],[Order Date]],2)</f>
        <v>5</v>
      </c>
      <c r="Q3404" t="str">
        <f>TEXT(tbl_salesdata[[#This Row],[Order Date]],"dddd")</f>
        <v>Friday</v>
      </c>
      <c r="R3404" t="str">
        <f>IF(tbl_salesdata[[#This Row],[Weekdaynum]]&gt;5,"Yes","No")</f>
        <v>No</v>
      </c>
    </row>
    <row r="3405" spans="1:18" hidden="1" x14ac:dyDescent="0.35">
      <c r="A3405">
        <v>775077140</v>
      </c>
      <c r="B3405" s="3">
        <v>44362</v>
      </c>
      <c r="C3405" s="3">
        <v>44364</v>
      </c>
      <c r="D3405" t="s">
        <v>138</v>
      </c>
      <c r="E3405" t="s">
        <v>24</v>
      </c>
      <c r="F3405" t="s">
        <v>17</v>
      </c>
      <c r="G3405" t="s">
        <v>18</v>
      </c>
      <c r="H3405" t="s">
        <v>26</v>
      </c>
      <c r="I3405" s="9">
        <v>1404</v>
      </c>
      <c r="J3405" s="9">
        <v>152.58000000000001</v>
      </c>
      <c r="K3405" s="9">
        <v>97.44</v>
      </c>
      <c r="L3405" s="9">
        <f>tbl_salesdata[[#This Row],[Units Sold]]*tbl_salesdata[[#This Row],[Unit Cost]]</f>
        <v>136805.76000000001</v>
      </c>
      <c r="M3405" s="9">
        <f>tbl_salesdata[[#This Row],[Units Sold]]*tbl_salesdata[[#This Row],[Unit Price]]</f>
        <v>214222.32</v>
      </c>
      <c r="N3405" s="9">
        <f>tbl_salesdata[[#This Row],[Total Sales]]-tbl_salesdata[[#This Row],[Total Cost]]</f>
        <v>77416.56</v>
      </c>
      <c r="O3405">
        <f>tbl_salesdata[[#This Row],[Ship Date]]-tbl_salesdata[[#This Row],[Order Date]]</f>
        <v>2</v>
      </c>
      <c r="P3405">
        <f>WEEKDAY(tbl_salesdata[[#This Row],[Order Date]],2)</f>
        <v>2</v>
      </c>
      <c r="Q3405" t="str">
        <f>TEXT(tbl_salesdata[[#This Row],[Order Date]],"dddd")</f>
        <v>Tuesday</v>
      </c>
      <c r="R3405" t="str">
        <f>IF(tbl_salesdata[[#This Row],[Weekdaynum]]&gt;5,"Yes","No")</f>
        <v>No</v>
      </c>
    </row>
    <row r="3406" spans="1:18" hidden="1" x14ac:dyDescent="0.35">
      <c r="A3406">
        <v>270358788</v>
      </c>
      <c r="B3406" s="3">
        <v>43445</v>
      </c>
      <c r="C3406" s="3">
        <v>43454</v>
      </c>
      <c r="D3406" t="s">
        <v>156</v>
      </c>
      <c r="E3406" t="s">
        <v>21</v>
      </c>
      <c r="F3406" t="s">
        <v>22</v>
      </c>
      <c r="G3406" t="s">
        <v>18</v>
      </c>
      <c r="H3406" t="s">
        <v>15</v>
      </c>
      <c r="I3406" s="9">
        <v>4028</v>
      </c>
      <c r="J3406" s="9">
        <v>47.45</v>
      </c>
      <c r="K3406" s="9">
        <v>31.79</v>
      </c>
      <c r="L3406" s="9">
        <f>tbl_salesdata[[#This Row],[Units Sold]]*tbl_salesdata[[#This Row],[Unit Cost]]</f>
        <v>128050.12</v>
      </c>
      <c r="M3406" s="9">
        <f>tbl_salesdata[[#This Row],[Units Sold]]*tbl_salesdata[[#This Row],[Unit Price]]</f>
        <v>191128.6</v>
      </c>
      <c r="N3406" s="9">
        <f>tbl_salesdata[[#This Row],[Total Sales]]-tbl_salesdata[[#This Row],[Total Cost]]</f>
        <v>63078.48000000001</v>
      </c>
      <c r="O3406">
        <f>tbl_salesdata[[#This Row],[Ship Date]]-tbl_salesdata[[#This Row],[Order Date]]</f>
        <v>9</v>
      </c>
      <c r="P3406">
        <f>WEEKDAY(tbl_salesdata[[#This Row],[Order Date]],2)</f>
        <v>2</v>
      </c>
      <c r="Q3406" t="str">
        <f>TEXT(tbl_salesdata[[#This Row],[Order Date]],"dddd")</f>
        <v>Tuesday</v>
      </c>
      <c r="R3406" t="str">
        <f>IF(tbl_salesdata[[#This Row],[Weekdaynum]]&gt;5,"Yes","No")</f>
        <v>No</v>
      </c>
    </row>
    <row r="3407" spans="1:18" hidden="1" x14ac:dyDescent="0.35">
      <c r="A3407">
        <v>549583613</v>
      </c>
      <c r="B3407" s="3">
        <v>43241</v>
      </c>
      <c r="C3407" s="3">
        <v>43256</v>
      </c>
      <c r="D3407" t="s">
        <v>62</v>
      </c>
      <c r="E3407" t="s">
        <v>38</v>
      </c>
      <c r="F3407" t="s">
        <v>33</v>
      </c>
      <c r="G3407" t="s">
        <v>14</v>
      </c>
      <c r="H3407" t="s">
        <v>19</v>
      </c>
      <c r="I3407" s="9">
        <v>2859</v>
      </c>
      <c r="J3407" s="9">
        <v>109.28</v>
      </c>
      <c r="K3407" s="9">
        <v>35.840000000000003</v>
      </c>
      <c r="L3407" s="9">
        <f>tbl_salesdata[[#This Row],[Units Sold]]*tbl_salesdata[[#This Row],[Unit Cost]]</f>
        <v>102466.56000000001</v>
      </c>
      <c r="M3407" s="9">
        <f>tbl_salesdata[[#This Row],[Units Sold]]*tbl_salesdata[[#This Row],[Unit Price]]</f>
        <v>312431.52</v>
      </c>
      <c r="N3407" s="9">
        <f>tbl_salesdata[[#This Row],[Total Sales]]-tbl_salesdata[[#This Row],[Total Cost]]</f>
        <v>209964.96000000002</v>
      </c>
      <c r="O3407">
        <f>tbl_salesdata[[#This Row],[Ship Date]]-tbl_salesdata[[#This Row],[Order Date]]</f>
        <v>15</v>
      </c>
      <c r="P3407">
        <f>WEEKDAY(tbl_salesdata[[#This Row],[Order Date]],2)</f>
        <v>1</v>
      </c>
      <c r="Q3407" t="str">
        <f>TEXT(tbl_salesdata[[#This Row],[Order Date]],"dddd")</f>
        <v>Monday</v>
      </c>
      <c r="R3407" t="str">
        <f>IF(tbl_salesdata[[#This Row],[Weekdaynum]]&gt;5,"Yes","No")</f>
        <v>No</v>
      </c>
    </row>
    <row r="3408" spans="1:18" hidden="1" x14ac:dyDescent="0.35">
      <c r="A3408">
        <v>892487943</v>
      </c>
      <c r="B3408" s="3">
        <v>44755</v>
      </c>
      <c r="C3408" s="3">
        <v>44761</v>
      </c>
      <c r="D3408" t="s">
        <v>58</v>
      </c>
      <c r="E3408" t="s">
        <v>29</v>
      </c>
      <c r="F3408" t="s">
        <v>13</v>
      </c>
      <c r="G3408" t="s">
        <v>18</v>
      </c>
      <c r="H3408" t="s">
        <v>34</v>
      </c>
      <c r="I3408" s="9">
        <v>5870</v>
      </c>
      <c r="J3408" s="9">
        <v>255.28</v>
      </c>
      <c r="K3408" s="9">
        <v>159.41999999999999</v>
      </c>
      <c r="L3408" s="9">
        <f>tbl_salesdata[[#This Row],[Units Sold]]*tbl_salesdata[[#This Row],[Unit Cost]]</f>
        <v>935795.39999999991</v>
      </c>
      <c r="M3408" s="9">
        <f>tbl_salesdata[[#This Row],[Units Sold]]*tbl_salesdata[[#This Row],[Unit Price]]</f>
        <v>1498493.6</v>
      </c>
      <c r="N3408" s="9">
        <f>tbl_salesdata[[#This Row],[Total Sales]]-tbl_salesdata[[#This Row],[Total Cost]]</f>
        <v>562698.20000000019</v>
      </c>
      <c r="O3408">
        <f>tbl_salesdata[[#This Row],[Ship Date]]-tbl_salesdata[[#This Row],[Order Date]]</f>
        <v>6</v>
      </c>
      <c r="P3408">
        <f>WEEKDAY(tbl_salesdata[[#This Row],[Order Date]],2)</f>
        <v>3</v>
      </c>
      <c r="Q3408" t="str">
        <f>TEXT(tbl_salesdata[[#This Row],[Order Date]],"dddd")</f>
        <v>Wednesday</v>
      </c>
      <c r="R3408" t="str">
        <f>IF(tbl_salesdata[[#This Row],[Weekdaynum]]&gt;5,"Yes","No")</f>
        <v>No</v>
      </c>
    </row>
    <row r="3409" spans="1:18" hidden="1" x14ac:dyDescent="0.35">
      <c r="A3409">
        <v>649120604</v>
      </c>
      <c r="B3409" s="3">
        <v>42575</v>
      </c>
      <c r="C3409" s="3">
        <v>42585</v>
      </c>
      <c r="D3409" t="s">
        <v>202</v>
      </c>
      <c r="E3409" t="s">
        <v>38</v>
      </c>
      <c r="F3409" t="s">
        <v>40</v>
      </c>
      <c r="G3409" t="s">
        <v>14</v>
      </c>
      <c r="H3409" t="s">
        <v>26</v>
      </c>
      <c r="I3409" s="9">
        <v>8067</v>
      </c>
      <c r="J3409" s="9">
        <v>651.21</v>
      </c>
      <c r="K3409" s="9">
        <v>524.96</v>
      </c>
      <c r="L3409" s="9">
        <f>tbl_salesdata[[#This Row],[Units Sold]]*tbl_salesdata[[#This Row],[Unit Cost]]</f>
        <v>4234852.32</v>
      </c>
      <c r="M3409" s="9">
        <f>tbl_salesdata[[#This Row],[Units Sold]]*tbl_salesdata[[#This Row],[Unit Price]]</f>
        <v>5253311.07</v>
      </c>
      <c r="N3409" s="9">
        <f>tbl_salesdata[[#This Row],[Total Sales]]-tbl_salesdata[[#This Row],[Total Cost]]</f>
        <v>1018458.75</v>
      </c>
      <c r="O3409">
        <f>tbl_salesdata[[#This Row],[Ship Date]]-tbl_salesdata[[#This Row],[Order Date]]</f>
        <v>10</v>
      </c>
      <c r="P3409">
        <f>WEEKDAY(tbl_salesdata[[#This Row],[Order Date]],2)</f>
        <v>7</v>
      </c>
      <c r="Q3409" t="str">
        <f>TEXT(tbl_salesdata[[#This Row],[Order Date]],"dddd")</f>
        <v>Sunday</v>
      </c>
      <c r="R3409" t="str">
        <f>IF(tbl_salesdata[[#This Row],[Weekdaynum]]&gt;5,"Yes","No")</f>
        <v>Yes</v>
      </c>
    </row>
    <row r="3410" spans="1:18" hidden="1" x14ac:dyDescent="0.35">
      <c r="A3410">
        <v>589842927</v>
      </c>
      <c r="B3410" s="3">
        <v>42530</v>
      </c>
      <c r="C3410" s="3">
        <v>42544</v>
      </c>
      <c r="D3410" t="s">
        <v>178</v>
      </c>
      <c r="E3410" t="s">
        <v>21</v>
      </c>
      <c r="F3410" t="s">
        <v>30</v>
      </c>
      <c r="G3410" t="s">
        <v>18</v>
      </c>
      <c r="H3410" t="s">
        <v>15</v>
      </c>
      <c r="I3410" s="9">
        <v>6485</v>
      </c>
      <c r="J3410" s="9">
        <v>81.73</v>
      </c>
      <c r="K3410" s="9">
        <v>56.67</v>
      </c>
      <c r="L3410" s="9">
        <f>tbl_salesdata[[#This Row],[Units Sold]]*tbl_salesdata[[#This Row],[Unit Cost]]</f>
        <v>367504.95</v>
      </c>
      <c r="M3410" s="9">
        <f>tbl_salesdata[[#This Row],[Units Sold]]*tbl_salesdata[[#This Row],[Unit Price]]</f>
        <v>530019.05000000005</v>
      </c>
      <c r="N3410" s="9">
        <f>tbl_salesdata[[#This Row],[Total Sales]]-tbl_salesdata[[#This Row],[Total Cost]]</f>
        <v>162514.10000000003</v>
      </c>
      <c r="O3410">
        <f>tbl_salesdata[[#This Row],[Ship Date]]-tbl_salesdata[[#This Row],[Order Date]]</f>
        <v>14</v>
      </c>
      <c r="P3410">
        <f>WEEKDAY(tbl_salesdata[[#This Row],[Order Date]],2)</f>
        <v>4</v>
      </c>
      <c r="Q3410" t="str">
        <f>TEXT(tbl_salesdata[[#This Row],[Order Date]],"dddd")</f>
        <v>Thursday</v>
      </c>
      <c r="R3410" t="str">
        <f>IF(tbl_salesdata[[#This Row],[Weekdaynum]]&gt;5,"Yes","No")</f>
        <v>No</v>
      </c>
    </row>
    <row r="3411" spans="1:18" x14ac:dyDescent="0.35">
      <c r="A3411">
        <v>408460366</v>
      </c>
      <c r="B3411" s="3">
        <v>42322</v>
      </c>
      <c r="C3411" s="3">
        <v>42324</v>
      </c>
      <c r="D3411" t="s">
        <v>179</v>
      </c>
      <c r="E3411" t="s">
        <v>32</v>
      </c>
      <c r="F3411" t="s">
        <v>13</v>
      </c>
      <c r="G3411" t="s">
        <v>14</v>
      </c>
      <c r="H3411" t="s">
        <v>26</v>
      </c>
      <c r="I3411" s="9">
        <v>1354</v>
      </c>
      <c r="J3411" s="9">
        <v>255.28</v>
      </c>
      <c r="K3411" s="9">
        <v>159.41999999999999</v>
      </c>
      <c r="L3411" s="9">
        <f>tbl_salesdata[[#This Row],[Units Sold]]*tbl_salesdata[[#This Row],[Unit Cost]]</f>
        <v>215854.68</v>
      </c>
      <c r="M3411" s="9">
        <f>tbl_salesdata[[#This Row],[Units Sold]]*tbl_salesdata[[#This Row],[Unit Price]]</f>
        <v>345649.12</v>
      </c>
      <c r="N3411" s="9">
        <f>tbl_salesdata[[#This Row],[Total Sales]]-tbl_salesdata[[#This Row],[Total Cost]]</f>
        <v>129794.44</v>
      </c>
      <c r="O3411">
        <f>tbl_salesdata[[#This Row],[Ship Date]]-tbl_salesdata[[#This Row],[Order Date]]</f>
        <v>2</v>
      </c>
      <c r="P3411">
        <f>WEEKDAY(tbl_salesdata[[#This Row],[Order Date]],2)</f>
        <v>6</v>
      </c>
      <c r="Q3411" t="str">
        <f>TEXT(tbl_salesdata[[#This Row],[Order Date]],"dddd")</f>
        <v>Saturday</v>
      </c>
      <c r="R3411" t="str">
        <f>IF(tbl_salesdata[[#This Row],[Weekdaynum]]&gt;5,"Yes","No")</f>
        <v>Yes</v>
      </c>
    </row>
    <row r="3412" spans="1:18" hidden="1" x14ac:dyDescent="0.35">
      <c r="A3412">
        <v>406564366</v>
      </c>
      <c r="B3412" s="3">
        <v>43319</v>
      </c>
      <c r="C3412" s="3">
        <v>43330</v>
      </c>
      <c r="D3412" t="s">
        <v>156</v>
      </c>
      <c r="E3412" t="s">
        <v>21</v>
      </c>
      <c r="F3412" t="s">
        <v>68</v>
      </c>
      <c r="G3412" t="s">
        <v>14</v>
      </c>
      <c r="H3412" t="s">
        <v>15</v>
      </c>
      <c r="I3412" s="9">
        <v>286</v>
      </c>
      <c r="J3412" s="9">
        <v>154.06</v>
      </c>
      <c r="K3412" s="9">
        <v>90.93</v>
      </c>
      <c r="L3412" s="9">
        <f>tbl_salesdata[[#This Row],[Units Sold]]*tbl_salesdata[[#This Row],[Unit Cost]]</f>
        <v>26005.980000000003</v>
      </c>
      <c r="M3412" s="9">
        <f>tbl_salesdata[[#This Row],[Units Sold]]*tbl_salesdata[[#This Row],[Unit Price]]</f>
        <v>44061.16</v>
      </c>
      <c r="N3412" s="9">
        <f>tbl_salesdata[[#This Row],[Total Sales]]-tbl_salesdata[[#This Row],[Total Cost]]</f>
        <v>18055.18</v>
      </c>
      <c r="O3412">
        <f>tbl_salesdata[[#This Row],[Ship Date]]-tbl_salesdata[[#This Row],[Order Date]]</f>
        <v>11</v>
      </c>
      <c r="P3412">
        <f>WEEKDAY(tbl_salesdata[[#This Row],[Order Date]],2)</f>
        <v>2</v>
      </c>
      <c r="Q3412" t="str">
        <f>TEXT(tbl_salesdata[[#This Row],[Order Date]],"dddd")</f>
        <v>Tuesday</v>
      </c>
      <c r="R3412" t="str">
        <f>IF(tbl_salesdata[[#This Row],[Weekdaynum]]&gt;5,"Yes","No")</f>
        <v>No</v>
      </c>
    </row>
    <row r="3413" spans="1:18" hidden="1" x14ac:dyDescent="0.35">
      <c r="A3413">
        <v>374848639</v>
      </c>
      <c r="B3413" s="3">
        <v>44059</v>
      </c>
      <c r="C3413" s="3">
        <v>44071</v>
      </c>
      <c r="D3413" t="s">
        <v>168</v>
      </c>
      <c r="E3413" t="s">
        <v>21</v>
      </c>
      <c r="F3413" t="s">
        <v>33</v>
      </c>
      <c r="G3413" t="s">
        <v>14</v>
      </c>
      <c r="H3413" t="s">
        <v>34</v>
      </c>
      <c r="I3413" s="9">
        <v>4897</v>
      </c>
      <c r="J3413" s="9">
        <v>109.28</v>
      </c>
      <c r="K3413" s="9">
        <v>35.840000000000003</v>
      </c>
      <c r="L3413" s="9">
        <f>tbl_salesdata[[#This Row],[Units Sold]]*tbl_salesdata[[#This Row],[Unit Cost]]</f>
        <v>175508.48000000001</v>
      </c>
      <c r="M3413" s="9">
        <f>tbl_salesdata[[#This Row],[Units Sold]]*tbl_salesdata[[#This Row],[Unit Price]]</f>
        <v>535144.16</v>
      </c>
      <c r="N3413" s="9">
        <f>tbl_salesdata[[#This Row],[Total Sales]]-tbl_salesdata[[#This Row],[Total Cost]]</f>
        <v>359635.68000000005</v>
      </c>
      <c r="O3413">
        <f>tbl_salesdata[[#This Row],[Ship Date]]-tbl_salesdata[[#This Row],[Order Date]]</f>
        <v>12</v>
      </c>
      <c r="P3413">
        <f>WEEKDAY(tbl_salesdata[[#This Row],[Order Date]],2)</f>
        <v>7</v>
      </c>
      <c r="Q3413" t="str">
        <f>TEXT(tbl_salesdata[[#This Row],[Order Date]],"dddd")</f>
        <v>Sunday</v>
      </c>
      <c r="R3413" t="str">
        <f>IF(tbl_salesdata[[#This Row],[Weekdaynum]]&gt;5,"Yes","No")</f>
        <v>Yes</v>
      </c>
    </row>
    <row r="3414" spans="1:18" hidden="1" x14ac:dyDescent="0.35">
      <c r="A3414">
        <v>711792886</v>
      </c>
      <c r="B3414" s="3">
        <v>44396</v>
      </c>
      <c r="C3414" s="3">
        <v>44410</v>
      </c>
      <c r="D3414" t="s">
        <v>83</v>
      </c>
      <c r="E3414" t="s">
        <v>38</v>
      </c>
      <c r="F3414" t="s">
        <v>30</v>
      </c>
      <c r="G3414" t="s">
        <v>14</v>
      </c>
      <c r="H3414" t="s">
        <v>26</v>
      </c>
      <c r="I3414" s="9">
        <v>4187</v>
      </c>
      <c r="J3414" s="9">
        <v>81.73</v>
      </c>
      <c r="K3414" s="9">
        <v>56.67</v>
      </c>
      <c r="L3414" s="9">
        <f>tbl_salesdata[[#This Row],[Units Sold]]*tbl_salesdata[[#This Row],[Unit Cost]]</f>
        <v>237277.29</v>
      </c>
      <c r="M3414" s="9">
        <f>tbl_salesdata[[#This Row],[Units Sold]]*tbl_salesdata[[#This Row],[Unit Price]]</f>
        <v>342203.51</v>
      </c>
      <c r="N3414" s="9">
        <f>tbl_salesdata[[#This Row],[Total Sales]]-tbl_salesdata[[#This Row],[Total Cost]]</f>
        <v>104926.22</v>
      </c>
      <c r="O3414">
        <f>tbl_salesdata[[#This Row],[Ship Date]]-tbl_salesdata[[#This Row],[Order Date]]</f>
        <v>14</v>
      </c>
      <c r="P3414">
        <f>WEEKDAY(tbl_salesdata[[#This Row],[Order Date]],2)</f>
        <v>1</v>
      </c>
      <c r="Q3414" t="str">
        <f>TEXT(tbl_salesdata[[#This Row],[Order Date]],"dddd")</f>
        <v>Monday</v>
      </c>
      <c r="R3414" t="str">
        <f>IF(tbl_salesdata[[#This Row],[Weekdaynum]]&gt;5,"Yes","No")</f>
        <v>No</v>
      </c>
    </row>
    <row r="3415" spans="1:18" x14ac:dyDescent="0.35">
      <c r="A3415">
        <v>947507131</v>
      </c>
      <c r="B3415" s="3">
        <v>43715</v>
      </c>
      <c r="C3415" s="3">
        <v>43724</v>
      </c>
      <c r="D3415" t="s">
        <v>100</v>
      </c>
      <c r="E3415" t="s">
        <v>21</v>
      </c>
      <c r="F3415" t="s">
        <v>22</v>
      </c>
      <c r="G3415" t="s">
        <v>18</v>
      </c>
      <c r="H3415" t="s">
        <v>26</v>
      </c>
      <c r="I3415" s="9">
        <v>7271</v>
      </c>
      <c r="J3415" s="9">
        <v>47.45</v>
      </c>
      <c r="K3415" s="9">
        <v>31.79</v>
      </c>
      <c r="L3415" s="9">
        <f>tbl_salesdata[[#This Row],[Units Sold]]*tbl_salesdata[[#This Row],[Unit Cost]]</f>
        <v>231145.09</v>
      </c>
      <c r="M3415" s="9">
        <f>tbl_salesdata[[#This Row],[Units Sold]]*tbl_salesdata[[#This Row],[Unit Price]]</f>
        <v>345008.95</v>
      </c>
      <c r="N3415" s="9">
        <f>tbl_salesdata[[#This Row],[Total Sales]]-tbl_salesdata[[#This Row],[Total Cost]]</f>
        <v>113863.86000000002</v>
      </c>
      <c r="O3415">
        <f>tbl_salesdata[[#This Row],[Ship Date]]-tbl_salesdata[[#This Row],[Order Date]]</f>
        <v>9</v>
      </c>
      <c r="P3415">
        <f>WEEKDAY(tbl_salesdata[[#This Row],[Order Date]],2)</f>
        <v>6</v>
      </c>
      <c r="Q3415" t="str">
        <f>TEXT(tbl_salesdata[[#This Row],[Order Date]],"dddd")</f>
        <v>Saturday</v>
      </c>
      <c r="R3415" t="str">
        <f>IF(tbl_salesdata[[#This Row],[Weekdaynum]]&gt;5,"Yes","No")</f>
        <v>Yes</v>
      </c>
    </row>
    <row r="3416" spans="1:18" hidden="1" x14ac:dyDescent="0.35">
      <c r="A3416">
        <v>299669110</v>
      </c>
      <c r="B3416" s="3">
        <v>42265</v>
      </c>
      <c r="C3416" s="3">
        <v>42285</v>
      </c>
      <c r="D3416" t="s">
        <v>164</v>
      </c>
      <c r="E3416" t="s">
        <v>38</v>
      </c>
      <c r="F3416" t="s">
        <v>30</v>
      </c>
      <c r="G3416" t="s">
        <v>14</v>
      </c>
      <c r="H3416" t="s">
        <v>26</v>
      </c>
      <c r="I3416" s="9">
        <v>7604</v>
      </c>
      <c r="J3416" s="9">
        <v>81.73</v>
      </c>
      <c r="K3416" s="9">
        <v>56.67</v>
      </c>
      <c r="L3416" s="9">
        <f>tbl_salesdata[[#This Row],[Units Sold]]*tbl_salesdata[[#This Row],[Unit Cost]]</f>
        <v>430918.68</v>
      </c>
      <c r="M3416" s="9">
        <f>tbl_salesdata[[#This Row],[Units Sold]]*tbl_salesdata[[#This Row],[Unit Price]]</f>
        <v>621474.92000000004</v>
      </c>
      <c r="N3416" s="9">
        <f>tbl_salesdata[[#This Row],[Total Sales]]-tbl_salesdata[[#This Row],[Total Cost]]</f>
        <v>190556.24000000005</v>
      </c>
      <c r="O3416">
        <f>tbl_salesdata[[#This Row],[Ship Date]]-tbl_salesdata[[#This Row],[Order Date]]</f>
        <v>20</v>
      </c>
      <c r="P3416">
        <f>WEEKDAY(tbl_salesdata[[#This Row],[Order Date]],2)</f>
        <v>5</v>
      </c>
      <c r="Q3416" t="str">
        <f>TEXT(tbl_salesdata[[#This Row],[Order Date]],"dddd")</f>
        <v>Friday</v>
      </c>
      <c r="R3416" t="str">
        <f>IF(tbl_salesdata[[#This Row],[Weekdaynum]]&gt;5,"Yes","No")</f>
        <v>No</v>
      </c>
    </row>
    <row r="3417" spans="1:18" hidden="1" x14ac:dyDescent="0.35">
      <c r="A3417">
        <v>205386245</v>
      </c>
      <c r="B3417" s="3">
        <v>43126</v>
      </c>
      <c r="C3417" s="3">
        <v>43142</v>
      </c>
      <c r="D3417" t="s">
        <v>105</v>
      </c>
      <c r="E3417" t="s">
        <v>12</v>
      </c>
      <c r="F3417" t="s">
        <v>13</v>
      </c>
      <c r="G3417" t="s">
        <v>18</v>
      </c>
      <c r="H3417" t="s">
        <v>34</v>
      </c>
      <c r="I3417" s="9">
        <v>7209</v>
      </c>
      <c r="J3417" s="9">
        <v>255.28</v>
      </c>
      <c r="K3417" s="9">
        <v>159.41999999999999</v>
      </c>
      <c r="L3417" s="9">
        <f>tbl_salesdata[[#This Row],[Units Sold]]*tbl_salesdata[[#This Row],[Unit Cost]]</f>
        <v>1149258.7799999998</v>
      </c>
      <c r="M3417" s="9">
        <f>tbl_salesdata[[#This Row],[Units Sold]]*tbl_salesdata[[#This Row],[Unit Price]]</f>
        <v>1840313.52</v>
      </c>
      <c r="N3417" s="9">
        <f>tbl_salesdata[[#This Row],[Total Sales]]-tbl_salesdata[[#This Row],[Total Cost]]</f>
        <v>691054.74000000022</v>
      </c>
      <c r="O3417">
        <f>tbl_salesdata[[#This Row],[Ship Date]]-tbl_salesdata[[#This Row],[Order Date]]</f>
        <v>16</v>
      </c>
      <c r="P3417">
        <f>WEEKDAY(tbl_salesdata[[#This Row],[Order Date]],2)</f>
        <v>5</v>
      </c>
      <c r="Q3417" t="str">
        <f>TEXT(tbl_salesdata[[#This Row],[Order Date]],"dddd")</f>
        <v>Friday</v>
      </c>
      <c r="R3417" t="str">
        <f>IF(tbl_salesdata[[#This Row],[Weekdaynum]]&gt;5,"Yes","No")</f>
        <v>No</v>
      </c>
    </row>
    <row r="3418" spans="1:18" hidden="1" x14ac:dyDescent="0.35">
      <c r="A3418">
        <v>889333665</v>
      </c>
      <c r="B3418" s="3">
        <v>43357</v>
      </c>
      <c r="C3418" s="3">
        <v>43370</v>
      </c>
      <c r="D3418" t="s">
        <v>112</v>
      </c>
      <c r="E3418" t="s">
        <v>12</v>
      </c>
      <c r="F3418" t="s">
        <v>42</v>
      </c>
      <c r="G3418" t="s">
        <v>18</v>
      </c>
      <c r="H3418" t="s">
        <v>15</v>
      </c>
      <c r="I3418" s="9">
        <v>2449</v>
      </c>
      <c r="J3418" s="9">
        <v>437.2</v>
      </c>
      <c r="K3418" s="9">
        <v>263.33</v>
      </c>
      <c r="L3418" s="9">
        <f>tbl_salesdata[[#This Row],[Units Sold]]*tbl_salesdata[[#This Row],[Unit Cost]]</f>
        <v>644895.16999999993</v>
      </c>
      <c r="M3418" s="9">
        <f>tbl_salesdata[[#This Row],[Units Sold]]*tbl_salesdata[[#This Row],[Unit Price]]</f>
        <v>1070702.8</v>
      </c>
      <c r="N3418" s="9">
        <f>tbl_salesdata[[#This Row],[Total Sales]]-tbl_salesdata[[#This Row],[Total Cost]]</f>
        <v>425807.63000000012</v>
      </c>
      <c r="O3418">
        <f>tbl_salesdata[[#This Row],[Ship Date]]-tbl_salesdata[[#This Row],[Order Date]]</f>
        <v>13</v>
      </c>
      <c r="P3418">
        <f>WEEKDAY(tbl_salesdata[[#This Row],[Order Date]],2)</f>
        <v>5</v>
      </c>
      <c r="Q3418" t="str">
        <f>TEXT(tbl_salesdata[[#This Row],[Order Date]],"dddd")</f>
        <v>Friday</v>
      </c>
      <c r="R3418" t="str">
        <f>IF(tbl_salesdata[[#This Row],[Weekdaynum]]&gt;5,"Yes","No")</f>
        <v>No</v>
      </c>
    </row>
    <row r="3419" spans="1:18" x14ac:dyDescent="0.35">
      <c r="A3419">
        <v>751465547</v>
      </c>
      <c r="B3419" s="3">
        <v>42322</v>
      </c>
      <c r="C3419" s="3">
        <v>42332</v>
      </c>
      <c r="D3419" t="s">
        <v>171</v>
      </c>
      <c r="E3419" t="s">
        <v>12</v>
      </c>
      <c r="F3419" t="s">
        <v>30</v>
      </c>
      <c r="G3419" t="s">
        <v>18</v>
      </c>
      <c r="H3419" t="s">
        <v>34</v>
      </c>
      <c r="I3419" s="9">
        <v>4209</v>
      </c>
      <c r="J3419" s="9">
        <v>81.73</v>
      </c>
      <c r="K3419" s="9">
        <v>56.67</v>
      </c>
      <c r="L3419" s="9">
        <f>tbl_salesdata[[#This Row],[Units Sold]]*tbl_salesdata[[#This Row],[Unit Cost]]</f>
        <v>238524.03</v>
      </c>
      <c r="M3419" s="9">
        <f>tbl_salesdata[[#This Row],[Units Sold]]*tbl_salesdata[[#This Row],[Unit Price]]</f>
        <v>344001.57</v>
      </c>
      <c r="N3419" s="9">
        <f>tbl_salesdata[[#This Row],[Total Sales]]-tbl_salesdata[[#This Row],[Total Cost]]</f>
        <v>105477.54000000001</v>
      </c>
      <c r="O3419">
        <f>tbl_salesdata[[#This Row],[Ship Date]]-tbl_salesdata[[#This Row],[Order Date]]</f>
        <v>10</v>
      </c>
      <c r="P3419">
        <f>WEEKDAY(tbl_salesdata[[#This Row],[Order Date]],2)</f>
        <v>6</v>
      </c>
      <c r="Q3419" t="str">
        <f>TEXT(tbl_salesdata[[#This Row],[Order Date]],"dddd")</f>
        <v>Saturday</v>
      </c>
      <c r="R3419" t="str">
        <f>IF(tbl_salesdata[[#This Row],[Weekdaynum]]&gt;5,"Yes","No")</f>
        <v>Yes</v>
      </c>
    </row>
    <row r="3420" spans="1:18" hidden="1" x14ac:dyDescent="0.35">
      <c r="A3420">
        <v>824927175</v>
      </c>
      <c r="B3420" s="3">
        <v>43523</v>
      </c>
      <c r="C3420" s="3">
        <v>43541</v>
      </c>
      <c r="D3420" t="s">
        <v>179</v>
      </c>
      <c r="E3420" t="s">
        <v>32</v>
      </c>
      <c r="F3420" t="s">
        <v>25</v>
      </c>
      <c r="G3420" t="s">
        <v>18</v>
      </c>
      <c r="H3420" t="s">
        <v>19</v>
      </c>
      <c r="I3420" s="9">
        <v>3138</v>
      </c>
      <c r="J3420" s="9">
        <v>205.7</v>
      </c>
      <c r="K3420" s="9">
        <v>117.11</v>
      </c>
      <c r="L3420" s="9">
        <f>tbl_salesdata[[#This Row],[Units Sold]]*tbl_salesdata[[#This Row],[Unit Cost]]</f>
        <v>367491.18</v>
      </c>
      <c r="M3420" s="9">
        <f>tbl_salesdata[[#This Row],[Units Sold]]*tbl_salesdata[[#This Row],[Unit Price]]</f>
        <v>645486.6</v>
      </c>
      <c r="N3420" s="9">
        <f>tbl_salesdata[[#This Row],[Total Sales]]-tbl_salesdata[[#This Row],[Total Cost]]</f>
        <v>277995.42</v>
      </c>
      <c r="O3420">
        <f>tbl_salesdata[[#This Row],[Ship Date]]-tbl_salesdata[[#This Row],[Order Date]]</f>
        <v>18</v>
      </c>
      <c r="P3420">
        <f>WEEKDAY(tbl_salesdata[[#This Row],[Order Date]],2)</f>
        <v>3</v>
      </c>
      <c r="Q3420" t="str">
        <f>TEXT(tbl_salesdata[[#This Row],[Order Date]],"dddd")</f>
        <v>Wednesday</v>
      </c>
      <c r="R3420" t="str">
        <f>IF(tbl_salesdata[[#This Row],[Weekdaynum]]&gt;5,"Yes","No")</f>
        <v>No</v>
      </c>
    </row>
    <row r="3421" spans="1:18" hidden="1" x14ac:dyDescent="0.35">
      <c r="A3421">
        <v>393858420</v>
      </c>
      <c r="B3421" s="3">
        <v>44057</v>
      </c>
      <c r="C3421" s="3">
        <v>44058</v>
      </c>
      <c r="D3421" t="s">
        <v>195</v>
      </c>
      <c r="E3421" t="s">
        <v>21</v>
      </c>
      <c r="F3421" t="s">
        <v>56</v>
      </c>
      <c r="G3421" t="s">
        <v>18</v>
      </c>
      <c r="H3421" t="s">
        <v>26</v>
      </c>
      <c r="I3421" s="9">
        <v>314</v>
      </c>
      <c r="J3421" s="9">
        <v>9.33</v>
      </c>
      <c r="K3421" s="9">
        <v>6.92</v>
      </c>
      <c r="L3421" s="9">
        <f>tbl_salesdata[[#This Row],[Units Sold]]*tbl_salesdata[[#This Row],[Unit Cost]]</f>
        <v>2172.88</v>
      </c>
      <c r="M3421" s="9">
        <f>tbl_salesdata[[#This Row],[Units Sold]]*tbl_salesdata[[#This Row],[Unit Price]]</f>
        <v>2929.62</v>
      </c>
      <c r="N3421" s="9">
        <f>tbl_salesdata[[#This Row],[Total Sales]]-tbl_salesdata[[#This Row],[Total Cost]]</f>
        <v>756.73999999999978</v>
      </c>
      <c r="O3421">
        <f>tbl_salesdata[[#This Row],[Ship Date]]-tbl_salesdata[[#This Row],[Order Date]]</f>
        <v>1</v>
      </c>
      <c r="P3421">
        <f>WEEKDAY(tbl_salesdata[[#This Row],[Order Date]],2)</f>
        <v>5</v>
      </c>
      <c r="Q3421" t="str">
        <f>TEXT(tbl_salesdata[[#This Row],[Order Date]],"dddd")</f>
        <v>Friday</v>
      </c>
      <c r="R3421" t="str">
        <f>IF(tbl_salesdata[[#This Row],[Weekdaynum]]&gt;5,"Yes","No")</f>
        <v>No</v>
      </c>
    </row>
    <row r="3422" spans="1:18" hidden="1" x14ac:dyDescent="0.35">
      <c r="A3422">
        <v>475590264</v>
      </c>
      <c r="B3422" s="3">
        <v>44580</v>
      </c>
      <c r="C3422" s="3">
        <v>44581</v>
      </c>
      <c r="D3422" t="s">
        <v>50</v>
      </c>
      <c r="E3422" t="s">
        <v>51</v>
      </c>
      <c r="F3422" t="s">
        <v>30</v>
      </c>
      <c r="G3422" t="s">
        <v>14</v>
      </c>
      <c r="H3422" t="s">
        <v>15</v>
      </c>
      <c r="I3422" s="9">
        <v>6583</v>
      </c>
      <c r="J3422" s="9">
        <v>81.73</v>
      </c>
      <c r="K3422" s="9">
        <v>56.67</v>
      </c>
      <c r="L3422" s="9">
        <f>tbl_salesdata[[#This Row],[Units Sold]]*tbl_salesdata[[#This Row],[Unit Cost]]</f>
        <v>373058.61</v>
      </c>
      <c r="M3422" s="9">
        <f>tbl_salesdata[[#This Row],[Units Sold]]*tbl_salesdata[[#This Row],[Unit Price]]</f>
        <v>538028.59000000008</v>
      </c>
      <c r="N3422" s="9">
        <f>tbl_salesdata[[#This Row],[Total Sales]]-tbl_salesdata[[#This Row],[Total Cost]]</f>
        <v>164969.9800000001</v>
      </c>
      <c r="O3422">
        <f>tbl_salesdata[[#This Row],[Ship Date]]-tbl_salesdata[[#This Row],[Order Date]]</f>
        <v>1</v>
      </c>
      <c r="P3422">
        <f>WEEKDAY(tbl_salesdata[[#This Row],[Order Date]],2)</f>
        <v>3</v>
      </c>
      <c r="Q3422" t="str">
        <f>TEXT(tbl_salesdata[[#This Row],[Order Date]],"dddd")</f>
        <v>Wednesday</v>
      </c>
      <c r="R3422" t="str">
        <f>IF(tbl_salesdata[[#This Row],[Weekdaynum]]&gt;5,"Yes","No")</f>
        <v>No</v>
      </c>
    </row>
    <row r="3423" spans="1:18" x14ac:dyDescent="0.35">
      <c r="A3423">
        <v>808788001</v>
      </c>
      <c r="B3423" s="3">
        <v>42889</v>
      </c>
      <c r="C3423" s="3">
        <v>42900</v>
      </c>
      <c r="D3423" t="s">
        <v>180</v>
      </c>
      <c r="E3423" t="s">
        <v>24</v>
      </c>
      <c r="F3423" t="s">
        <v>22</v>
      </c>
      <c r="G3423" t="s">
        <v>18</v>
      </c>
      <c r="H3423" t="s">
        <v>19</v>
      </c>
      <c r="I3423" s="9">
        <v>7197</v>
      </c>
      <c r="J3423" s="9">
        <v>47.45</v>
      </c>
      <c r="K3423" s="9">
        <v>31.79</v>
      </c>
      <c r="L3423" s="9">
        <f>tbl_salesdata[[#This Row],[Units Sold]]*tbl_salesdata[[#This Row],[Unit Cost]]</f>
        <v>228792.63</v>
      </c>
      <c r="M3423" s="9">
        <f>tbl_salesdata[[#This Row],[Units Sold]]*tbl_salesdata[[#This Row],[Unit Price]]</f>
        <v>341497.65</v>
      </c>
      <c r="N3423" s="9">
        <f>tbl_salesdata[[#This Row],[Total Sales]]-tbl_salesdata[[#This Row],[Total Cost]]</f>
        <v>112705.02000000002</v>
      </c>
      <c r="O3423">
        <f>tbl_salesdata[[#This Row],[Ship Date]]-tbl_salesdata[[#This Row],[Order Date]]</f>
        <v>11</v>
      </c>
      <c r="P3423">
        <f>WEEKDAY(tbl_salesdata[[#This Row],[Order Date]],2)</f>
        <v>6</v>
      </c>
      <c r="Q3423" t="str">
        <f>TEXT(tbl_salesdata[[#This Row],[Order Date]],"dddd")</f>
        <v>Saturday</v>
      </c>
      <c r="R3423" t="str">
        <f>IF(tbl_salesdata[[#This Row],[Weekdaynum]]&gt;5,"Yes","No")</f>
        <v>Yes</v>
      </c>
    </row>
    <row r="3424" spans="1:18" hidden="1" x14ac:dyDescent="0.35">
      <c r="A3424">
        <v>435463559</v>
      </c>
      <c r="B3424" s="3">
        <v>43759</v>
      </c>
      <c r="C3424" s="3">
        <v>43765</v>
      </c>
      <c r="D3424" t="s">
        <v>117</v>
      </c>
      <c r="E3424" t="s">
        <v>21</v>
      </c>
      <c r="F3424" t="s">
        <v>22</v>
      </c>
      <c r="G3424" t="s">
        <v>14</v>
      </c>
      <c r="H3424" t="s">
        <v>19</v>
      </c>
      <c r="I3424" s="9">
        <v>2199</v>
      </c>
      <c r="J3424" s="9">
        <v>47.45</v>
      </c>
      <c r="K3424" s="9">
        <v>31.79</v>
      </c>
      <c r="L3424" s="9">
        <f>tbl_salesdata[[#This Row],[Units Sold]]*tbl_salesdata[[#This Row],[Unit Cost]]</f>
        <v>69906.209999999992</v>
      </c>
      <c r="M3424" s="9">
        <f>tbl_salesdata[[#This Row],[Units Sold]]*tbl_salesdata[[#This Row],[Unit Price]]</f>
        <v>104342.55</v>
      </c>
      <c r="N3424" s="9">
        <f>tbl_salesdata[[#This Row],[Total Sales]]-tbl_salesdata[[#This Row],[Total Cost]]</f>
        <v>34436.340000000011</v>
      </c>
      <c r="O3424">
        <f>tbl_salesdata[[#This Row],[Ship Date]]-tbl_salesdata[[#This Row],[Order Date]]</f>
        <v>6</v>
      </c>
      <c r="P3424">
        <f>WEEKDAY(tbl_salesdata[[#This Row],[Order Date]],2)</f>
        <v>1</v>
      </c>
      <c r="Q3424" t="str">
        <f>TEXT(tbl_salesdata[[#This Row],[Order Date]],"dddd")</f>
        <v>Monday</v>
      </c>
      <c r="R3424" t="str">
        <f>IF(tbl_salesdata[[#This Row],[Weekdaynum]]&gt;5,"Yes","No")</f>
        <v>No</v>
      </c>
    </row>
    <row r="3425" spans="1:18" hidden="1" x14ac:dyDescent="0.35">
      <c r="A3425">
        <v>293390166</v>
      </c>
      <c r="B3425" s="3">
        <v>42054</v>
      </c>
      <c r="C3425" s="3">
        <v>42067</v>
      </c>
      <c r="D3425" t="s">
        <v>217</v>
      </c>
      <c r="E3425" t="s">
        <v>12</v>
      </c>
      <c r="F3425" t="s">
        <v>22</v>
      </c>
      <c r="G3425" t="s">
        <v>18</v>
      </c>
      <c r="H3425" t="s">
        <v>19</v>
      </c>
      <c r="I3425" s="9">
        <v>9525</v>
      </c>
      <c r="J3425" s="9">
        <v>47.45</v>
      </c>
      <c r="K3425" s="9">
        <v>31.79</v>
      </c>
      <c r="L3425" s="9">
        <f>tbl_salesdata[[#This Row],[Units Sold]]*tbl_salesdata[[#This Row],[Unit Cost]]</f>
        <v>302799.75</v>
      </c>
      <c r="M3425" s="9">
        <f>tbl_salesdata[[#This Row],[Units Sold]]*tbl_salesdata[[#This Row],[Unit Price]]</f>
        <v>451961.25</v>
      </c>
      <c r="N3425" s="9">
        <f>tbl_salesdata[[#This Row],[Total Sales]]-tbl_salesdata[[#This Row],[Total Cost]]</f>
        <v>149161.5</v>
      </c>
      <c r="O3425">
        <f>tbl_salesdata[[#This Row],[Ship Date]]-tbl_salesdata[[#This Row],[Order Date]]</f>
        <v>13</v>
      </c>
      <c r="P3425">
        <f>WEEKDAY(tbl_salesdata[[#This Row],[Order Date]],2)</f>
        <v>4</v>
      </c>
      <c r="Q3425" t="str">
        <f>TEXT(tbl_salesdata[[#This Row],[Order Date]],"dddd")</f>
        <v>Thursday</v>
      </c>
      <c r="R3425" t="str">
        <f>IF(tbl_salesdata[[#This Row],[Weekdaynum]]&gt;5,"Yes","No")</f>
        <v>No</v>
      </c>
    </row>
    <row r="3426" spans="1:18" hidden="1" x14ac:dyDescent="0.35">
      <c r="A3426">
        <v>623687684</v>
      </c>
      <c r="B3426" s="3">
        <v>43840</v>
      </c>
      <c r="C3426" s="3">
        <v>43856</v>
      </c>
      <c r="D3426" t="s">
        <v>133</v>
      </c>
      <c r="E3426" t="s">
        <v>38</v>
      </c>
      <c r="F3426" t="s">
        <v>22</v>
      </c>
      <c r="G3426" t="s">
        <v>18</v>
      </c>
      <c r="H3426" t="s">
        <v>34</v>
      </c>
      <c r="I3426" s="9">
        <v>1900</v>
      </c>
      <c r="J3426" s="9">
        <v>47.45</v>
      </c>
      <c r="K3426" s="9">
        <v>31.79</v>
      </c>
      <c r="L3426" s="9">
        <f>tbl_salesdata[[#This Row],[Units Sold]]*tbl_salesdata[[#This Row],[Unit Cost]]</f>
        <v>60401</v>
      </c>
      <c r="M3426" s="9">
        <f>tbl_salesdata[[#This Row],[Units Sold]]*tbl_salesdata[[#This Row],[Unit Price]]</f>
        <v>90155</v>
      </c>
      <c r="N3426" s="9">
        <f>tbl_salesdata[[#This Row],[Total Sales]]-tbl_salesdata[[#This Row],[Total Cost]]</f>
        <v>29754</v>
      </c>
      <c r="O3426">
        <f>tbl_salesdata[[#This Row],[Ship Date]]-tbl_salesdata[[#This Row],[Order Date]]</f>
        <v>16</v>
      </c>
      <c r="P3426">
        <f>WEEKDAY(tbl_salesdata[[#This Row],[Order Date]],2)</f>
        <v>5</v>
      </c>
      <c r="Q3426" t="str">
        <f>TEXT(tbl_salesdata[[#This Row],[Order Date]],"dddd")</f>
        <v>Friday</v>
      </c>
      <c r="R3426" t="str">
        <f>IF(tbl_salesdata[[#This Row],[Weekdaynum]]&gt;5,"Yes","No")</f>
        <v>No</v>
      </c>
    </row>
    <row r="3427" spans="1:18" hidden="1" x14ac:dyDescent="0.35">
      <c r="A3427">
        <v>692029941</v>
      </c>
      <c r="B3427" s="3">
        <v>44679</v>
      </c>
      <c r="C3427" s="3">
        <v>44695</v>
      </c>
      <c r="D3427" t="s">
        <v>161</v>
      </c>
      <c r="E3427" t="s">
        <v>24</v>
      </c>
      <c r="F3427" t="s">
        <v>40</v>
      </c>
      <c r="G3427" t="s">
        <v>18</v>
      </c>
      <c r="H3427" t="s">
        <v>26</v>
      </c>
      <c r="I3427" s="9">
        <v>5893</v>
      </c>
      <c r="J3427" s="9">
        <v>651.21</v>
      </c>
      <c r="K3427" s="9">
        <v>524.96</v>
      </c>
      <c r="L3427" s="9">
        <f>tbl_salesdata[[#This Row],[Units Sold]]*tbl_salesdata[[#This Row],[Unit Cost]]</f>
        <v>3093589.2800000003</v>
      </c>
      <c r="M3427" s="9">
        <f>tbl_salesdata[[#This Row],[Units Sold]]*tbl_salesdata[[#This Row],[Unit Price]]</f>
        <v>3837580.5300000003</v>
      </c>
      <c r="N3427" s="9">
        <f>tbl_salesdata[[#This Row],[Total Sales]]-tbl_salesdata[[#This Row],[Total Cost]]</f>
        <v>743991.25</v>
      </c>
      <c r="O3427">
        <f>tbl_salesdata[[#This Row],[Ship Date]]-tbl_salesdata[[#This Row],[Order Date]]</f>
        <v>16</v>
      </c>
      <c r="P3427">
        <f>WEEKDAY(tbl_salesdata[[#This Row],[Order Date]],2)</f>
        <v>4</v>
      </c>
      <c r="Q3427" t="str">
        <f>TEXT(tbl_salesdata[[#This Row],[Order Date]],"dddd")</f>
        <v>Thursday</v>
      </c>
      <c r="R3427" t="str">
        <f>IF(tbl_salesdata[[#This Row],[Weekdaynum]]&gt;5,"Yes","No")</f>
        <v>No</v>
      </c>
    </row>
    <row r="3428" spans="1:18" hidden="1" x14ac:dyDescent="0.35">
      <c r="A3428">
        <v>284403264</v>
      </c>
      <c r="B3428" s="3">
        <v>42711</v>
      </c>
      <c r="C3428" s="3">
        <v>42731</v>
      </c>
      <c r="D3428" t="s">
        <v>172</v>
      </c>
      <c r="E3428" t="s">
        <v>21</v>
      </c>
      <c r="F3428" t="s">
        <v>68</v>
      </c>
      <c r="G3428" t="s">
        <v>18</v>
      </c>
      <c r="H3428" t="s">
        <v>19</v>
      </c>
      <c r="I3428" s="9">
        <v>101</v>
      </c>
      <c r="J3428" s="9">
        <v>154.06</v>
      </c>
      <c r="K3428" s="9">
        <v>90.93</v>
      </c>
      <c r="L3428" s="9">
        <f>tbl_salesdata[[#This Row],[Units Sold]]*tbl_salesdata[[#This Row],[Unit Cost]]</f>
        <v>9183.93</v>
      </c>
      <c r="M3428" s="9">
        <f>tbl_salesdata[[#This Row],[Units Sold]]*tbl_salesdata[[#This Row],[Unit Price]]</f>
        <v>15560.06</v>
      </c>
      <c r="N3428" s="9">
        <f>tbl_salesdata[[#This Row],[Total Sales]]-tbl_salesdata[[#This Row],[Total Cost]]</f>
        <v>6376.1299999999992</v>
      </c>
      <c r="O3428">
        <f>tbl_salesdata[[#This Row],[Ship Date]]-tbl_salesdata[[#This Row],[Order Date]]</f>
        <v>20</v>
      </c>
      <c r="P3428">
        <f>WEEKDAY(tbl_salesdata[[#This Row],[Order Date]],2)</f>
        <v>3</v>
      </c>
      <c r="Q3428" t="str">
        <f>TEXT(tbl_salesdata[[#This Row],[Order Date]],"dddd")</f>
        <v>Wednesday</v>
      </c>
      <c r="R3428" t="str">
        <f>IF(tbl_salesdata[[#This Row],[Weekdaynum]]&gt;5,"Yes","No")</f>
        <v>No</v>
      </c>
    </row>
    <row r="3429" spans="1:18" hidden="1" x14ac:dyDescent="0.35">
      <c r="A3429">
        <v>157106482</v>
      </c>
      <c r="B3429" s="3">
        <v>43587</v>
      </c>
      <c r="C3429" s="3">
        <v>43591</v>
      </c>
      <c r="D3429" t="s">
        <v>187</v>
      </c>
      <c r="E3429" t="s">
        <v>29</v>
      </c>
      <c r="F3429" t="s">
        <v>25</v>
      </c>
      <c r="G3429" t="s">
        <v>18</v>
      </c>
      <c r="H3429" t="s">
        <v>26</v>
      </c>
      <c r="I3429" s="9">
        <v>154</v>
      </c>
      <c r="J3429" s="9">
        <v>205.7</v>
      </c>
      <c r="K3429" s="9">
        <v>117.11</v>
      </c>
      <c r="L3429" s="9">
        <f>tbl_salesdata[[#This Row],[Units Sold]]*tbl_salesdata[[#This Row],[Unit Cost]]</f>
        <v>18034.939999999999</v>
      </c>
      <c r="M3429" s="9">
        <f>tbl_salesdata[[#This Row],[Units Sold]]*tbl_salesdata[[#This Row],[Unit Price]]</f>
        <v>31677.8</v>
      </c>
      <c r="N3429" s="9">
        <f>tbl_salesdata[[#This Row],[Total Sales]]-tbl_salesdata[[#This Row],[Total Cost]]</f>
        <v>13642.86</v>
      </c>
      <c r="O3429">
        <f>tbl_salesdata[[#This Row],[Ship Date]]-tbl_salesdata[[#This Row],[Order Date]]</f>
        <v>4</v>
      </c>
      <c r="P3429">
        <f>WEEKDAY(tbl_salesdata[[#This Row],[Order Date]],2)</f>
        <v>4</v>
      </c>
      <c r="Q3429" t="str">
        <f>TEXT(tbl_salesdata[[#This Row],[Order Date]],"dddd")</f>
        <v>Thursday</v>
      </c>
      <c r="R3429" t="str">
        <f>IF(tbl_salesdata[[#This Row],[Weekdaynum]]&gt;5,"Yes","No")</f>
        <v>No</v>
      </c>
    </row>
    <row r="3430" spans="1:18" hidden="1" x14ac:dyDescent="0.35">
      <c r="A3430">
        <v>686750924</v>
      </c>
      <c r="B3430" s="3">
        <v>43958</v>
      </c>
      <c r="C3430" s="3">
        <v>43966</v>
      </c>
      <c r="D3430" t="s">
        <v>72</v>
      </c>
      <c r="E3430" t="s">
        <v>24</v>
      </c>
      <c r="F3430" t="s">
        <v>30</v>
      </c>
      <c r="G3430" t="s">
        <v>18</v>
      </c>
      <c r="H3430" t="s">
        <v>34</v>
      </c>
      <c r="I3430" s="9">
        <v>3714</v>
      </c>
      <c r="J3430" s="9">
        <v>81.73</v>
      </c>
      <c r="K3430" s="9">
        <v>56.67</v>
      </c>
      <c r="L3430" s="9">
        <f>tbl_salesdata[[#This Row],[Units Sold]]*tbl_salesdata[[#This Row],[Unit Cost]]</f>
        <v>210472.38</v>
      </c>
      <c r="M3430" s="9">
        <f>tbl_salesdata[[#This Row],[Units Sold]]*tbl_salesdata[[#This Row],[Unit Price]]</f>
        <v>303545.22000000003</v>
      </c>
      <c r="N3430" s="9">
        <f>tbl_salesdata[[#This Row],[Total Sales]]-tbl_salesdata[[#This Row],[Total Cost]]</f>
        <v>93072.840000000026</v>
      </c>
      <c r="O3430">
        <f>tbl_salesdata[[#This Row],[Ship Date]]-tbl_salesdata[[#This Row],[Order Date]]</f>
        <v>8</v>
      </c>
      <c r="P3430">
        <f>WEEKDAY(tbl_salesdata[[#This Row],[Order Date]],2)</f>
        <v>4</v>
      </c>
      <c r="Q3430" t="str">
        <f>TEXT(tbl_salesdata[[#This Row],[Order Date]],"dddd")</f>
        <v>Thursday</v>
      </c>
      <c r="R3430" t="str">
        <f>IF(tbl_salesdata[[#This Row],[Weekdaynum]]&gt;5,"Yes","No")</f>
        <v>No</v>
      </c>
    </row>
    <row r="3431" spans="1:18" hidden="1" x14ac:dyDescent="0.35">
      <c r="A3431">
        <v>520260417</v>
      </c>
      <c r="B3431" s="3">
        <v>42555</v>
      </c>
      <c r="C3431" s="3">
        <v>42573</v>
      </c>
      <c r="D3431" t="s">
        <v>96</v>
      </c>
      <c r="E3431" t="s">
        <v>29</v>
      </c>
      <c r="F3431" t="s">
        <v>17</v>
      </c>
      <c r="G3431" t="s">
        <v>18</v>
      </c>
      <c r="H3431" t="s">
        <v>26</v>
      </c>
      <c r="I3431" s="9">
        <v>5474</v>
      </c>
      <c r="J3431" s="9">
        <v>152.58000000000001</v>
      </c>
      <c r="K3431" s="9">
        <v>97.44</v>
      </c>
      <c r="L3431" s="9">
        <f>tbl_salesdata[[#This Row],[Units Sold]]*tbl_salesdata[[#This Row],[Unit Cost]]</f>
        <v>533386.55999999994</v>
      </c>
      <c r="M3431" s="9">
        <f>tbl_salesdata[[#This Row],[Units Sold]]*tbl_salesdata[[#This Row],[Unit Price]]</f>
        <v>835222.92</v>
      </c>
      <c r="N3431" s="9">
        <f>tbl_salesdata[[#This Row],[Total Sales]]-tbl_salesdata[[#This Row],[Total Cost]]</f>
        <v>301836.3600000001</v>
      </c>
      <c r="O3431">
        <f>tbl_salesdata[[#This Row],[Ship Date]]-tbl_salesdata[[#This Row],[Order Date]]</f>
        <v>18</v>
      </c>
      <c r="P3431">
        <f>WEEKDAY(tbl_salesdata[[#This Row],[Order Date]],2)</f>
        <v>1</v>
      </c>
      <c r="Q3431" t="str">
        <f>TEXT(tbl_salesdata[[#This Row],[Order Date]],"dddd")</f>
        <v>Monday</v>
      </c>
      <c r="R3431" t="str">
        <f>IF(tbl_salesdata[[#This Row],[Weekdaynum]]&gt;5,"Yes","No")</f>
        <v>No</v>
      </c>
    </row>
    <row r="3432" spans="1:18" hidden="1" x14ac:dyDescent="0.35">
      <c r="A3432">
        <v>624871289</v>
      </c>
      <c r="B3432" s="3">
        <v>43198</v>
      </c>
      <c r="C3432" s="3">
        <v>43208</v>
      </c>
      <c r="D3432" t="s">
        <v>171</v>
      </c>
      <c r="E3432" t="s">
        <v>12</v>
      </c>
      <c r="F3432" t="s">
        <v>76</v>
      </c>
      <c r="G3432" t="s">
        <v>14</v>
      </c>
      <c r="H3432" t="s">
        <v>34</v>
      </c>
      <c r="I3432" s="9">
        <v>2155</v>
      </c>
      <c r="J3432" s="9">
        <v>668.27</v>
      </c>
      <c r="K3432" s="9">
        <v>502.54</v>
      </c>
      <c r="L3432" s="9">
        <f>tbl_salesdata[[#This Row],[Units Sold]]*tbl_salesdata[[#This Row],[Unit Cost]]</f>
        <v>1082973.7</v>
      </c>
      <c r="M3432" s="9">
        <f>tbl_salesdata[[#This Row],[Units Sold]]*tbl_salesdata[[#This Row],[Unit Price]]</f>
        <v>1440121.8499999999</v>
      </c>
      <c r="N3432" s="9">
        <f>tbl_salesdata[[#This Row],[Total Sales]]-tbl_salesdata[[#This Row],[Total Cost]]</f>
        <v>357148.14999999991</v>
      </c>
      <c r="O3432">
        <f>tbl_salesdata[[#This Row],[Ship Date]]-tbl_salesdata[[#This Row],[Order Date]]</f>
        <v>10</v>
      </c>
      <c r="P3432">
        <f>WEEKDAY(tbl_salesdata[[#This Row],[Order Date]],2)</f>
        <v>7</v>
      </c>
      <c r="Q3432" t="str">
        <f>TEXT(tbl_salesdata[[#This Row],[Order Date]],"dddd")</f>
        <v>Sunday</v>
      </c>
      <c r="R3432" t="str">
        <f>IF(tbl_salesdata[[#This Row],[Weekdaynum]]&gt;5,"Yes","No")</f>
        <v>Yes</v>
      </c>
    </row>
    <row r="3433" spans="1:18" hidden="1" x14ac:dyDescent="0.35">
      <c r="A3433">
        <v>238132369</v>
      </c>
      <c r="B3433" s="3">
        <v>43129</v>
      </c>
      <c r="C3433" s="3">
        <v>43150</v>
      </c>
      <c r="D3433" t="s">
        <v>212</v>
      </c>
      <c r="E3433" t="s">
        <v>32</v>
      </c>
      <c r="F3433" t="s">
        <v>25</v>
      </c>
      <c r="G3433" t="s">
        <v>14</v>
      </c>
      <c r="H3433" t="s">
        <v>19</v>
      </c>
      <c r="I3433" s="9">
        <v>7515</v>
      </c>
      <c r="J3433" s="9">
        <v>205.7</v>
      </c>
      <c r="K3433" s="9">
        <v>117.11</v>
      </c>
      <c r="L3433" s="9">
        <f>tbl_salesdata[[#This Row],[Units Sold]]*tbl_salesdata[[#This Row],[Unit Cost]]</f>
        <v>880081.65</v>
      </c>
      <c r="M3433" s="9">
        <f>tbl_salesdata[[#This Row],[Units Sold]]*tbl_salesdata[[#This Row],[Unit Price]]</f>
        <v>1545835.5</v>
      </c>
      <c r="N3433" s="9">
        <f>tbl_salesdata[[#This Row],[Total Sales]]-tbl_salesdata[[#This Row],[Total Cost]]</f>
        <v>665753.85</v>
      </c>
      <c r="O3433">
        <f>tbl_salesdata[[#This Row],[Ship Date]]-tbl_salesdata[[#This Row],[Order Date]]</f>
        <v>21</v>
      </c>
      <c r="P3433">
        <f>WEEKDAY(tbl_salesdata[[#This Row],[Order Date]],2)</f>
        <v>1</v>
      </c>
      <c r="Q3433" t="str">
        <f>TEXT(tbl_salesdata[[#This Row],[Order Date]],"dddd")</f>
        <v>Monday</v>
      </c>
      <c r="R3433" t="str">
        <f>IF(tbl_salesdata[[#This Row],[Weekdaynum]]&gt;5,"Yes","No")</f>
        <v>No</v>
      </c>
    </row>
    <row r="3434" spans="1:18" hidden="1" x14ac:dyDescent="0.35">
      <c r="A3434">
        <v>917904984</v>
      </c>
      <c r="B3434" s="3">
        <v>44672</v>
      </c>
      <c r="C3434" s="3">
        <v>44689</v>
      </c>
      <c r="D3434" t="s">
        <v>214</v>
      </c>
      <c r="E3434" t="s">
        <v>21</v>
      </c>
      <c r="F3434" t="s">
        <v>30</v>
      </c>
      <c r="G3434" t="s">
        <v>14</v>
      </c>
      <c r="H3434" t="s">
        <v>26</v>
      </c>
      <c r="I3434" s="9">
        <v>7338</v>
      </c>
      <c r="J3434" s="9">
        <v>81.73</v>
      </c>
      <c r="K3434" s="9">
        <v>56.67</v>
      </c>
      <c r="L3434" s="9">
        <f>tbl_salesdata[[#This Row],[Units Sold]]*tbl_salesdata[[#This Row],[Unit Cost]]</f>
        <v>415844.46</v>
      </c>
      <c r="M3434" s="9">
        <f>tbl_salesdata[[#This Row],[Units Sold]]*tbl_salesdata[[#This Row],[Unit Price]]</f>
        <v>599734.74</v>
      </c>
      <c r="N3434" s="9">
        <f>tbl_salesdata[[#This Row],[Total Sales]]-tbl_salesdata[[#This Row],[Total Cost]]</f>
        <v>183890.27999999997</v>
      </c>
      <c r="O3434">
        <f>tbl_salesdata[[#This Row],[Ship Date]]-tbl_salesdata[[#This Row],[Order Date]]</f>
        <v>17</v>
      </c>
      <c r="P3434">
        <f>WEEKDAY(tbl_salesdata[[#This Row],[Order Date]],2)</f>
        <v>4</v>
      </c>
      <c r="Q3434" t="str">
        <f>TEXT(tbl_salesdata[[#This Row],[Order Date]],"dddd")</f>
        <v>Thursday</v>
      </c>
      <c r="R3434" t="str">
        <f>IF(tbl_salesdata[[#This Row],[Weekdaynum]]&gt;5,"Yes","No")</f>
        <v>No</v>
      </c>
    </row>
    <row r="3435" spans="1:18" hidden="1" x14ac:dyDescent="0.35">
      <c r="A3435">
        <v>692362964</v>
      </c>
      <c r="B3435" s="3">
        <v>42849</v>
      </c>
      <c r="C3435" s="3">
        <v>42868</v>
      </c>
      <c r="D3435" t="s">
        <v>63</v>
      </c>
      <c r="E3435" t="s">
        <v>32</v>
      </c>
      <c r="F3435" t="s">
        <v>25</v>
      </c>
      <c r="G3435" t="s">
        <v>18</v>
      </c>
      <c r="H3435" t="s">
        <v>34</v>
      </c>
      <c r="I3435" s="9">
        <v>4442</v>
      </c>
      <c r="J3435" s="9">
        <v>205.7</v>
      </c>
      <c r="K3435" s="9">
        <v>117.11</v>
      </c>
      <c r="L3435" s="9">
        <f>tbl_salesdata[[#This Row],[Units Sold]]*tbl_salesdata[[#This Row],[Unit Cost]]</f>
        <v>520202.62</v>
      </c>
      <c r="M3435" s="9">
        <f>tbl_salesdata[[#This Row],[Units Sold]]*tbl_salesdata[[#This Row],[Unit Price]]</f>
        <v>913719.39999999991</v>
      </c>
      <c r="N3435" s="9">
        <f>tbl_salesdata[[#This Row],[Total Sales]]-tbl_salesdata[[#This Row],[Total Cost]]</f>
        <v>393516.77999999991</v>
      </c>
      <c r="O3435">
        <f>tbl_salesdata[[#This Row],[Ship Date]]-tbl_salesdata[[#This Row],[Order Date]]</f>
        <v>19</v>
      </c>
      <c r="P3435">
        <f>WEEKDAY(tbl_salesdata[[#This Row],[Order Date]],2)</f>
        <v>1</v>
      </c>
      <c r="Q3435" t="str">
        <f>TEXT(tbl_salesdata[[#This Row],[Order Date]],"dddd")</f>
        <v>Monday</v>
      </c>
      <c r="R3435" t="str">
        <f>IF(tbl_salesdata[[#This Row],[Weekdaynum]]&gt;5,"Yes","No")</f>
        <v>No</v>
      </c>
    </row>
    <row r="3436" spans="1:18" hidden="1" x14ac:dyDescent="0.35">
      <c r="A3436">
        <v>809992635</v>
      </c>
      <c r="B3436" s="3">
        <v>44075</v>
      </c>
      <c r="C3436" s="3">
        <v>44077</v>
      </c>
      <c r="D3436" t="s">
        <v>199</v>
      </c>
      <c r="E3436" t="s">
        <v>29</v>
      </c>
      <c r="F3436" t="s">
        <v>13</v>
      </c>
      <c r="G3436" t="s">
        <v>14</v>
      </c>
      <c r="H3436" t="s">
        <v>34</v>
      </c>
      <c r="I3436" s="9">
        <v>3675</v>
      </c>
      <c r="J3436" s="9">
        <v>255.28</v>
      </c>
      <c r="K3436" s="9">
        <v>159.41999999999999</v>
      </c>
      <c r="L3436" s="9">
        <f>tbl_salesdata[[#This Row],[Units Sold]]*tbl_salesdata[[#This Row],[Unit Cost]]</f>
        <v>585868.5</v>
      </c>
      <c r="M3436" s="9">
        <f>tbl_salesdata[[#This Row],[Units Sold]]*tbl_salesdata[[#This Row],[Unit Price]]</f>
        <v>938154</v>
      </c>
      <c r="N3436" s="9">
        <f>tbl_salesdata[[#This Row],[Total Sales]]-tbl_salesdata[[#This Row],[Total Cost]]</f>
        <v>352285.5</v>
      </c>
      <c r="O3436">
        <f>tbl_salesdata[[#This Row],[Ship Date]]-tbl_salesdata[[#This Row],[Order Date]]</f>
        <v>2</v>
      </c>
      <c r="P3436">
        <f>WEEKDAY(tbl_salesdata[[#This Row],[Order Date]],2)</f>
        <v>2</v>
      </c>
      <c r="Q3436" t="str">
        <f>TEXT(tbl_salesdata[[#This Row],[Order Date]],"dddd")</f>
        <v>Tuesday</v>
      </c>
      <c r="R3436" t="str">
        <f>IF(tbl_salesdata[[#This Row],[Weekdaynum]]&gt;5,"Yes","No")</f>
        <v>No</v>
      </c>
    </row>
    <row r="3437" spans="1:18" hidden="1" x14ac:dyDescent="0.35">
      <c r="A3437">
        <v>789592826</v>
      </c>
      <c r="B3437" s="3">
        <v>42610</v>
      </c>
      <c r="C3437" s="3">
        <v>42630</v>
      </c>
      <c r="D3437" t="s">
        <v>138</v>
      </c>
      <c r="E3437" t="s">
        <v>24</v>
      </c>
      <c r="F3437" t="s">
        <v>13</v>
      </c>
      <c r="G3437" t="s">
        <v>18</v>
      </c>
      <c r="H3437" t="s">
        <v>19</v>
      </c>
      <c r="I3437" s="9">
        <v>6919</v>
      </c>
      <c r="J3437" s="9">
        <v>255.28</v>
      </c>
      <c r="K3437" s="9">
        <v>159.41999999999999</v>
      </c>
      <c r="L3437" s="9">
        <f>tbl_salesdata[[#This Row],[Units Sold]]*tbl_salesdata[[#This Row],[Unit Cost]]</f>
        <v>1103026.98</v>
      </c>
      <c r="M3437" s="9">
        <f>tbl_salesdata[[#This Row],[Units Sold]]*tbl_salesdata[[#This Row],[Unit Price]]</f>
        <v>1766282.32</v>
      </c>
      <c r="N3437" s="9">
        <f>tbl_salesdata[[#This Row],[Total Sales]]-tbl_salesdata[[#This Row],[Total Cost]]</f>
        <v>663255.34000000008</v>
      </c>
      <c r="O3437">
        <f>tbl_salesdata[[#This Row],[Ship Date]]-tbl_salesdata[[#This Row],[Order Date]]</f>
        <v>20</v>
      </c>
      <c r="P3437">
        <f>WEEKDAY(tbl_salesdata[[#This Row],[Order Date]],2)</f>
        <v>7</v>
      </c>
      <c r="Q3437" t="str">
        <f>TEXT(tbl_salesdata[[#This Row],[Order Date]],"dddd")</f>
        <v>Sunday</v>
      </c>
      <c r="R3437" t="str">
        <f>IF(tbl_salesdata[[#This Row],[Weekdaynum]]&gt;5,"Yes","No")</f>
        <v>Yes</v>
      </c>
    </row>
    <row r="3438" spans="1:18" hidden="1" x14ac:dyDescent="0.35">
      <c r="A3438">
        <v>670274865</v>
      </c>
      <c r="B3438" s="3">
        <v>44108</v>
      </c>
      <c r="C3438" s="3">
        <v>44118</v>
      </c>
      <c r="D3438" t="s">
        <v>71</v>
      </c>
      <c r="E3438" t="s">
        <v>21</v>
      </c>
      <c r="F3438" t="s">
        <v>68</v>
      </c>
      <c r="G3438" t="s">
        <v>14</v>
      </c>
      <c r="H3438" t="s">
        <v>19</v>
      </c>
      <c r="I3438" s="9">
        <v>8082</v>
      </c>
      <c r="J3438" s="9">
        <v>154.06</v>
      </c>
      <c r="K3438" s="9">
        <v>90.93</v>
      </c>
      <c r="L3438" s="9">
        <f>tbl_salesdata[[#This Row],[Units Sold]]*tbl_salesdata[[#This Row],[Unit Cost]]</f>
        <v>734896.26</v>
      </c>
      <c r="M3438" s="9">
        <f>tbl_salesdata[[#This Row],[Units Sold]]*tbl_salesdata[[#This Row],[Unit Price]]</f>
        <v>1245112.92</v>
      </c>
      <c r="N3438" s="9">
        <f>tbl_salesdata[[#This Row],[Total Sales]]-tbl_salesdata[[#This Row],[Total Cost]]</f>
        <v>510216.65999999992</v>
      </c>
      <c r="O3438">
        <f>tbl_salesdata[[#This Row],[Ship Date]]-tbl_salesdata[[#This Row],[Order Date]]</f>
        <v>10</v>
      </c>
      <c r="P3438">
        <f>WEEKDAY(tbl_salesdata[[#This Row],[Order Date]],2)</f>
        <v>7</v>
      </c>
      <c r="Q3438" t="str">
        <f>TEXT(tbl_salesdata[[#This Row],[Order Date]],"dddd")</f>
        <v>Sunday</v>
      </c>
      <c r="R3438" t="str">
        <f>IF(tbl_salesdata[[#This Row],[Weekdaynum]]&gt;5,"Yes","No")</f>
        <v>Yes</v>
      </c>
    </row>
    <row r="3439" spans="1:18" hidden="1" x14ac:dyDescent="0.35">
      <c r="A3439">
        <v>561462581</v>
      </c>
      <c r="B3439" s="3">
        <v>43840</v>
      </c>
      <c r="C3439" s="3">
        <v>43853</v>
      </c>
      <c r="D3439" t="s">
        <v>31</v>
      </c>
      <c r="E3439" t="s">
        <v>32</v>
      </c>
      <c r="F3439" t="s">
        <v>47</v>
      </c>
      <c r="G3439" t="s">
        <v>18</v>
      </c>
      <c r="H3439" t="s">
        <v>15</v>
      </c>
      <c r="I3439" s="9">
        <v>8109</v>
      </c>
      <c r="J3439" s="9">
        <v>421.89</v>
      </c>
      <c r="K3439" s="9">
        <v>364.69</v>
      </c>
      <c r="L3439" s="9">
        <f>tbl_salesdata[[#This Row],[Units Sold]]*tbl_salesdata[[#This Row],[Unit Cost]]</f>
        <v>2957271.21</v>
      </c>
      <c r="M3439" s="9">
        <f>tbl_salesdata[[#This Row],[Units Sold]]*tbl_salesdata[[#This Row],[Unit Price]]</f>
        <v>3421106.01</v>
      </c>
      <c r="N3439" s="9">
        <f>tbl_salesdata[[#This Row],[Total Sales]]-tbl_salesdata[[#This Row],[Total Cost]]</f>
        <v>463834.79999999981</v>
      </c>
      <c r="O3439">
        <f>tbl_salesdata[[#This Row],[Ship Date]]-tbl_salesdata[[#This Row],[Order Date]]</f>
        <v>13</v>
      </c>
      <c r="P3439">
        <f>WEEKDAY(tbl_salesdata[[#This Row],[Order Date]],2)</f>
        <v>5</v>
      </c>
      <c r="Q3439" t="str">
        <f>TEXT(tbl_salesdata[[#This Row],[Order Date]],"dddd")</f>
        <v>Friday</v>
      </c>
      <c r="R3439" t="str">
        <f>IF(tbl_salesdata[[#This Row],[Weekdaynum]]&gt;5,"Yes","No")</f>
        <v>No</v>
      </c>
    </row>
    <row r="3440" spans="1:18" hidden="1" x14ac:dyDescent="0.35">
      <c r="A3440">
        <v>192892301</v>
      </c>
      <c r="B3440" s="3">
        <v>44353</v>
      </c>
      <c r="C3440" s="3">
        <v>44356</v>
      </c>
      <c r="D3440" t="s">
        <v>11</v>
      </c>
      <c r="E3440" t="s">
        <v>12</v>
      </c>
      <c r="F3440" t="s">
        <v>30</v>
      </c>
      <c r="G3440" t="s">
        <v>18</v>
      </c>
      <c r="H3440" t="s">
        <v>15</v>
      </c>
      <c r="I3440" s="9">
        <v>9973</v>
      </c>
      <c r="J3440" s="9">
        <v>81.73</v>
      </c>
      <c r="K3440" s="9">
        <v>56.67</v>
      </c>
      <c r="L3440" s="9">
        <f>tbl_salesdata[[#This Row],[Units Sold]]*tbl_salesdata[[#This Row],[Unit Cost]]</f>
        <v>565169.91</v>
      </c>
      <c r="M3440" s="9">
        <f>tbl_salesdata[[#This Row],[Units Sold]]*tbl_salesdata[[#This Row],[Unit Price]]</f>
        <v>815093.29</v>
      </c>
      <c r="N3440" s="9">
        <f>tbl_salesdata[[#This Row],[Total Sales]]-tbl_salesdata[[#This Row],[Total Cost]]</f>
        <v>249923.38</v>
      </c>
      <c r="O3440">
        <f>tbl_salesdata[[#This Row],[Ship Date]]-tbl_salesdata[[#This Row],[Order Date]]</f>
        <v>3</v>
      </c>
      <c r="P3440">
        <f>WEEKDAY(tbl_salesdata[[#This Row],[Order Date]],2)</f>
        <v>7</v>
      </c>
      <c r="Q3440" t="str">
        <f>TEXT(tbl_salesdata[[#This Row],[Order Date]],"dddd")</f>
        <v>Sunday</v>
      </c>
      <c r="R3440" t="str">
        <f>IF(tbl_salesdata[[#This Row],[Weekdaynum]]&gt;5,"Yes","No")</f>
        <v>Yes</v>
      </c>
    </row>
    <row r="3441" spans="1:18" hidden="1" x14ac:dyDescent="0.35">
      <c r="A3441">
        <v>264612853</v>
      </c>
      <c r="B3441" s="3">
        <v>44119</v>
      </c>
      <c r="C3441" s="3">
        <v>44130</v>
      </c>
      <c r="D3441" t="s">
        <v>212</v>
      </c>
      <c r="E3441" t="s">
        <v>32</v>
      </c>
      <c r="F3441" t="s">
        <v>25</v>
      </c>
      <c r="G3441" t="s">
        <v>18</v>
      </c>
      <c r="H3441" t="s">
        <v>26</v>
      </c>
      <c r="I3441" s="9">
        <v>3678</v>
      </c>
      <c r="J3441" s="9">
        <v>205.7</v>
      </c>
      <c r="K3441" s="9">
        <v>117.11</v>
      </c>
      <c r="L3441" s="9">
        <f>tbl_salesdata[[#This Row],[Units Sold]]*tbl_salesdata[[#This Row],[Unit Cost]]</f>
        <v>430730.58</v>
      </c>
      <c r="M3441" s="9">
        <f>tbl_salesdata[[#This Row],[Units Sold]]*tbl_salesdata[[#This Row],[Unit Price]]</f>
        <v>756564.6</v>
      </c>
      <c r="N3441" s="9">
        <f>tbl_salesdata[[#This Row],[Total Sales]]-tbl_salesdata[[#This Row],[Total Cost]]</f>
        <v>325834.01999999996</v>
      </c>
      <c r="O3441">
        <f>tbl_salesdata[[#This Row],[Ship Date]]-tbl_salesdata[[#This Row],[Order Date]]</f>
        <v>11</v>
      </c>
      <c r="P3441">
        <f>WEEKDAY(tbl_salesdata[[#This Row],[Order Date]],2)</f>
        <v>4</v>
      </c>
      <c r="Q3441" t="str">
        <f>TEXT(tbl_salesdata[[#This Row],[Order Date]],"dddd")</f>
        <v>Thursday</v>
      </c>
      <c r="R3441" t="str">
        <f>IF(tbl_salesdata[[#This Row],[Weekdaynum]]&gt;5,"Yes","No")</f>
        <v>No</v>
      </c>
    </row>
    <row r="3442" spans="1:18" hidden="1" x14ac:dyDescent="0.35">
      <c r="A3442">
        <v>196985566</v>
      </c>
      <c r="B3442" s="3">
        <v>44353</v>
      </c>
      <c r="C3442" s="3">
        <v>44356</v>
      </c>
      <c r="D3442" t="s">
        <v>182</v>
      </c>
      <c r="E3442" t="s">
        <v>12</v>
      </c>
      <c r="F3442" t="s">
        <v>22</v>
      </c>
      <c r="G3442" t="s">
        <v>18</v>
      </c>
      <c r="H3442" t="s">
        <v>26</v>
      </c>
      <c r="I3442" s="9">
        <v>1261</v>
      </c>
      <c r="J3442" s="9">
        <v>47.45</v>
      </c>
      <c r="K3442" s="9">
        <v>31.79</v>
      </c>
      <c r="L3442" s="9">
        <f>tbl_salesdata[[#This Row],[Units Sold]]*tbl_salesdata[[#This Row],[Unit Cost]]</f>
        <v>40087.19</v>
      </c>
      <c r="M3442" s="9">
        <f>tbl_salesdata[[#This Row],[Units Sold]]*tbl_salesdata[[#This Row],[Unit Price]]</f>
        <v>59834.450000000004</v>
      </c>
      <c r="N3442" s="9">
        <f>tbl_salesdata[[#This Row],[Total Sales]]-tbl_salesdata[[#This Row],[Total Cost]]</f>
        <v>19747.260000000002</v>
      </c>
      <c r="O3442">
        <f>tbl_salesdata[[#This Row],[Ship Date]]-tbl_salesdata[[#This Row],[Order Date]]</f>
        <v>3</v>
      </c>
      <c r="P3442">
        <f>WEEKDAY(tbl_salesdata[[#This Row],[Order Date]],2)</f>
        <v>7</v>
      </c>
      <c r="Q3442" t="str">
        <f>TEXT(tbl_salesdata[[#This Row],[Order Date]],"dddd")</f>
        <v>Sunday</v>
      </c>
      <c r="R3442" t="str">
        <f>IF(tbl_salesdata[[#This Row],[Weekdaynum]]&gt;5,"Yes","No")</f>
        <v>Yes</v>
      </c>
    </row>
    <row r="3443" spans="1:18" hidden="1" x14ac:dyDescent="0.35">
      <c r="A3443">
        <v>380684268</v>
      </c>
      <c r="B3443" s="3">
        <v>42034</v>
      </c>
      <c r="C3443" s="3">
        <v>42049</v>
      </c>
      <c r="D3443" t="s">
        <v>67</v>
      </c>
      <c r="E3443" t="s">
        <v>21</v>
      </c>
      <c r="F3443" t="s">
        <v>42</v>
      </c>
      <c r="G3443" t="s">
        <v>18</v>
      </c>
      <c r="H3443" t="s">
        <v>15</v>
      </c>
      <c r="I3443" s="9">
        <v>1789</v>
      </c>
      <c r="J3443" s="9">
        <v>437.2</v>
      </c>
      <c r="K3443" s="9">
        <v>263.33</v>
      </c>
      <c r="L3443" s="9">
        <f>tbl_salesdata[[#This Row],[Units Sold]]*tbl_salesdata[[#This Row],[Unit Cost]]</f>
        <v>471097.37</v>
      </c>
      <c r="M3443" s="9">
        <f>tbl_salesdata[[#This Row],[Units Sold]]*tbl_salesdata[[#This Row],[Unit Price]]</f>
        <v>782150.79999999993</v>
      </c>
      <c r="N3443" s="9">
        <f>tbl_salesdata[[#This Row],[Total Sales]]-tbl_salesdata[[#This Row],[Total Cost]]</f>
        <v>311053.42999999993</v>
      </c>
      <c r="O3443">
        <f>tbl_salesdata[[#This Row],[Ship Date]]-tbl_salesdata[[#This Row],[Order Date]]</f>
        <v>15</v>
      </c>
      <c r="P3443">
        <f>WEEKDAY(tbl_salesdata[[#This Row],[Order Date]],2)</f>
        <v>5</v>
      </c>
      <c r="Q3443" t="str">
        <f>TEXT(tbl_salesdata[[#This Row],[Order Date]],"dddd")</f>
        <v>Friday</v>
      </c>
      <c r="R3443" t="str">
        <f>IF(tbl_salesdata[[#This Row],[Weekdaynum]]&gt;5,"Yes","No")</f>
        <v>No</v>
      </c>
    </row>
    <row r="3444" spans="1:18" hidden="1" x14ac:dyDescent="0.35">
      <c r="A3444">
        <v>826695287</v>
      </c>
      <c r="B3444" s="3">
        <v>42883</v>
      </c>
      <c r="C3444" s="3">
        <v>42889</v>
      </c>
      <c r="D3444" t="s">
        <v>169</v>
      </c>
      <c r="E3444" t="s">
        <v>29</v>
      </c>
      <c r="F3444" t="s">
        <v>33</v>
      </c>
      <c r="G3444" t="s">
        <v>18</v>
      </c>
      <c r="H3444" t="s">
        <v>26</v>
      </c>
      <c r="I3444" s="9">
        <v>6361</v>
      </c>
      <c r="J3444" s="9">
        <v>109.28</v>
      </c>
      <c r="K3444" s="9">
        <v>35.840000000000003</v>
      </c>
      <c r="L3444" s="9">
        <f>tbl_salesdata[[#This Row],[Units Sold]]*tbl_salesdata[[#This Row],[Unit Cost]]</f>
        <v>227978.24000000002</v>
      </c>
      <c r="M3444" s="9">
        <f>tbl_salesdata[[#This Row],[Units Sold]]*tbl_salesdata[[#This Row],[Unit Price]]</f>
        <v>695130.08</v>
      </c>
      <c r="N3444" s="9">
        <f>tbl_salesdata[[#This Row],[Total Sales]]-tbl_salesdata[[#This Row],[Total Cost]]</f>
        <v>467151.83999999997</v>
      </c>
      <c r="O3444">
        <f>tbl_salesdata[[#This Row],[Ship Date]]-tbl_salesdata[[#This Row],[Order Date]]</f>
        <v>6</v>
      </c>
      <c r="P3444">
        <f>WEEKDAY(tbl_salesdata[[#This Row],[Order Date]],2)</f>
        <v>7</v>
      </c>
      <c r="Q3444" t="str">
        <f>TEXT(tbl_salesdata[[#This Row],[Order Date]],"dddd")</f>
        <v>Sunday</v>
      </c>
      <c r="R3444" t="str">
        <f>IF(tbl_salesdata[[#This Row],[Weekdaynum]]&gt;5,"Yes","No")</f>
        <v>Yes</v>
      </c>
    </row>
    <row r="3445" spans="1:18" hidden="1" x14ac:dyDescent="0.35">
      <c r="A3445">
        <v>716317451</v>
      </c>
      <c r="B3445" s="3">
        <v>42703</v>
      </c>
      <c r="C3445" s="3">
        <v>42713</v>
      </c>
      <c r="D3445" t="s">
        <v>72</v>
      </c>
      <c r="E3445" t="s">
        <v>24</v>
      </c>
      <c r="F3445" t="s">
        <v>76</v>
      </c>
      <c r="G3445" t="s">
        <v>18</v>
      </c>
      <c r="H3445" t="s">
        <v>34</v>
      </c>
      <c r="I3445" s="9">
        <v>3107</v>
      </c>
      <c r="J3445" s="9">
        <v>668.27</v>
      </c>
      <c r="K3445" s="9">
        <v>502.54</v>
      </c>
      <c r="L3445" s="9">
        <f>tbl_salesdata[[#This Row],[Units Sold]]*tbl_salesdata[[#This Row],[Unit Cost]]</f>
        <v>1561391.78</v>
      </c>
      <c r="M3445" s="9">
        <f>tbl_salesdata[[#This Row],[Units Sold]]*tbl_salesdata[[#This Row],[Unit Price]]</f>
        <v>2076314.89</v>
      </c>
      <c r="N3445" s="9">
        <f>tbl_salesdata[[#This Row],[Total Sales]]-tbl_salesdata[[#This Row],[Total Cost]]</f>
        <v>514923.10999999987</v>
      </c>
      <c r="O3445">
        <f>tbl_salesdata[[#This Row],[Ship Date]]-tbl_salesdata[[#This Row],[Order Date]]</f>
        <v>10</v>
      </c>
      <c r="P3445">
        <f>WEEKDAY(tbl_salesdata[[#This Row],[Order Date]],2)</f>
        <v>2</v>
      </c>
      <c r="Q3445" t="str">
        <f>TEXT(tbl_salesdata[[#This Row],[Order Date]],"dddd")</f>
        <v>Tuesday</v>
      </c>
      <c r="R3445" t="str">
        <f>IF(tbl_salesdata[[#This Row],[Weekdaynum]]&gt;5,"Yes","No")</f>
        <v>No</v>
      </c>
    </row>
    <row r="3446" spans="1:18" hidden="1" x14ac:dyDescent="0.35">
      <c r="A3446">
        <v>651162087</v>
      </c>
      <c r="B3446" s="3">
        <v>43529</v>
      </c>
      <c r="C3446" s="3">
        <v>43535</v>
      </c>
      <c r="D3446" t="s">
        <v>126</v>
      </c>
      <c r="E3446" t="s">
        <v>24</v>
      </c>
      <c r="F3446" t="s">
        <v>30</v>
      </c>
      <c r="G3446" t="s">
        <v>14</v>
      </c>
      <c r="H3446" t="s">
        <v>19</v>
      </c>
      <c r="I3446" s="9">
        <v>2187</v>
      </c>
      <c r="J3446" s="9">
        <v>81.73</v>
      </c>
      <c r="K3446" s="9">
        <v>56.67</v>
      </c>
      <c r="L3446" s="9">
        <f>tbl_salesdata[[#This Row],[Units Sold]]*tbl_salesdata[[#This Row],[Unit Cost]]</f>
        <v>123937.29000000001</v>
      </c>
      <c r="M3446" s="9">
        <f>tbl_salesdata[[#This Row],[Units Sold]]*tbl_salesdata[[#This Row],[Unit Price]]</f>
        <v>178743.51</v>
      </c>
      <c r="N3446" s="9">
        <f>tbl_salesdata[[#This Row],[Total Sales]]-tbl_salesdata[[#This Row],[Total Cost]]</f>
        <v>54806.22</v>
      </c>
      <c r="O3446">
        <f>tbl_salesdata[[#This Row],[Ship Date]]-tbl_salesdata[[#This Row],[Order Date]]</f>
        <v>6</v>
      </c>
      <c r="P3446">
        <f>WEEKDAY(tbl_salesdata[[#This Row],[Order Date]],2)</f>
        <v>2</v>
      </c>
      <c r="Q3446" t="str">
        <f>TEXT(tbl_salesdata[[#This Row],[Order Date]],"dddd")</f>
        <v>Tuesday</v>
      </c>
      <c r="R3446" t="str">
        <f>IF(tbl_salesdata[[#This Row],[Weekdaynum]]&gt;5,"Yes","No")</f>
        <v>No</v>
      </c>
    </row>
    <row r="3447" spans="1:18" hidden="1" x14ac:dyDescent="0.35">
      <c r="A3447">
        <v>403153026</v>
      </c>
      <c r="B3447" s="3">
        <v>44789</v>
      </c>
      <c r="C3447" s="3">
        <v>44809</v>
      </c>
      <c r="D3447" t="s">
        <v>75</v>
      </c>
      <c r="E3447" t="s">
        <v>38</v>
      </c>
      <c r="F3447" t="s">
        <v>68</v>
      </c>
      <c r="G3447" t="s">
        <v>14</v>
      </c>
      <c r="H3447" t="s">
        <v>34</v>
      </c>
      <c r="I3447" s="9">
        <v>794</v>
      </c>
      <c r="J3447" s="9">
        <v>154.06</v>
      </c>
      <c r="K3447" s="9">
        <v>90.93</v>
      </c>
      <c r="L3447" s="9">
        <f>tbl_salesdata[[#This Row],[Units Sold]]*tbl_salesdata[[#This Row],[Unit Cost]]</f>
        <v>72198.42</v>
      </c>
      <c r="M3447" s="9">
        <f>tbl_salesdata[[#This Row],[Units Sold]]*tbl_salesdata[[#This Row],[Unit Price]]</f>
        <v>122323.64</v>
      </c>
      <c r="N3447" s="9">
        <f>tbl_salesdata[[#This Row],[Total Sales]]-tbl_salesdata[[#This Row],[Total Cost]]</f>
        <v>50125.22</v>
      </c>
      <c r="O3447">
        <f>tbl_salesdata[[#This Row],[Ship Date]]-tbl_salesdata[[#This Row],[Order Date]]</f>
        <v>20</v>
      </c>
      <c r="P3447">
        <f>WEEKDAY(tbl_salesdata[[#This Row],[Order Date]],2)</f>
        <v>2</v>
      </c>
      <c r="Q3447" t="str">
        <f>TEXT(tbl_salesdata[[#This Row],[Order Date]],"dddd")</f>
        <v>Tuesday</v>
      </c>
      <c r="R3447" t="str">
        <f>IF(tbl_salesdata[[#This Row],[Weekdaynum]]&gt;5,"Yes","No")</f>
        <v>No</v>
      </c>
    </row>
    <row r="3448" spans="1:18" hidden="1" x14ac:dyDescent="0.35">
      <c r="A3448">
        <v>264526593</v>
      </c>
      <c r="B3448" s="3">
        <v>43373</v>
      </c>
      <c r="C3448" s="3">
        <v>43389</v>
      </c>
      <c r="D3448" t="s">
        <v>214</v>
      </c>
      <c r="E3448" t="s">
        <v>21</v>
      </c>
      <c r="F3448" t="s">
        <v>30</v>
      </c>
      <c r="G3448" t="s">
        <v>18</v>
      </c>
      <c r="H3448" t="s">
        <v>34</v>
      </c>
      <c r="I3448" s="9">
        <v>8152</v>
      </c>
      <c r="J3448" s="9">
        <v>81.73</v>
      </c>
      <c r="K3448" s="9">
        <v>56.67</v>
      </c>
      <c r="L3448" s="9">
        <f>tbl_salesdata[[#This Row],[Units Sold]]*tbl_salesdata[[#This Row],[Unit Cost]]</f>
        <v>461973.84</v>
      </c>
      <c r="M3448" s="9">
        <f>tbl_salesdata[[#This Row],[Units Sold]]*tbl_salesdata[[#This Row],[Unit Price]]</f>
        <v>666262.96000000008</v>
      </c>
      <c r="N3448" s="9">
        <f>tbl_salesdata[[#This Row],[Total Sales]]-tbl_salesdata[[#This Row],[Total Cost]]</f>
        <v>204289.12000000005</v>
      </c>
      <c r="O3448">
        <f>tbl_salesdata[[#This Row],[Ship Date]]-tbl_salesdata[[#This Row],[Order Date]]</f>
        <v>16</v>
      </c>
      <c r="P3448">
        <f>WEEKDAY(tbl_salesdata[[#This Row],[Order Date]],2)</f>
        <v>7</v>
      </c>
      <c r="Q3448" t="str">
        <f>TEXT(tbl_salesdata[[#This Row],[Order Date]],"dddd")</f>
        <v>Sunday</v>
      </c>
      <c r="R3448" t="str">
        <f>IF(tbl_salesdata[[#This Row],[Weekdaynum]]&gt;5,"Yes","No")</f>
        <v>Yes</v>
      </c>
    </row>
    <row r="3449" spans="1:18" x14ac:dyDescent="0.35">
      <c r="A3449">
        <v>103281629</v>
      </c>
      <c r="B3449" s="3">
        <v>43757</v>
      </c>
      <c r="C3449" s="3">
        <v>43774</v>
      </c>
      <c r="D3449" t="s">
        <v>181</v>
      </c>
      <c r="E3449" t="s">
        <v>38</v>
      </c>
      <c r="F3449" t="s">
        <v>68</v>
      </c>
      <c r="G3449" t="s">
        <v>18</v>
      </c>
      <c r="H3449" t="s">
        <v>26</v>
      </c>
      <c r="I3449" s="9">
        <v>2184</v>
      </c>
      <c r="J3449" s="9">
        <v>154.06</v>
      </c>
      <c r="K3449" s="9">
        <v>90.93</v>
      </c>
      <c r="L3449" s="9">
        <f>tbl_salesdata[[#This Row],[Units Sold]]*tbl_salesdata[[#This Row],[Unit Cost]]</f>
        <v>198591.12000000002</v>
      </c>
      <c r="M3449" s="9">
        <f>tbl_salesdata[[#This Row],[Units Sold]]*tbl_salesdata[[#This Row],[Unit Price]]</f>
        <v>336467.04</v>
      </c>
      <c r="N3449" s="9">
        <f>tbl_salesdata[[#This Row],[Total Sales]]-tbl_salesdata[[#This Row],[Total Cost]]</f>
        <v>137875.91999999995</v>
      </c>
      <c r="O3449">
        <f>tbl_salesdata[[#This Row],[Ship Date]]-tbl_salesdata[[#This Row],[Order Date]]</f>
        <v>17</v>
      </c>
      <c r="P3449">
        <f>WEEKDAY(tbl_salesdata[[#This Row],[Order Date]],2)</f>
        <v>6</v>
      </c>
      <c r="Q3449" t="str">
        <f>TEXT(tbl_salesdata[[#This Row],[Order Date]],"dddd")</f>
        <v>Saturday</v>
      </c>
      <c r="R3449" t="str">
        <f>IF(tbl_salesdata[[#This Row],[Weekdaynum]]&gt;5,"Yes","No")</f>
        <v>Yes</v>
      </c>
    </row>
    <row r="3450" spans="1:18" hidden="1" x14ac:dyDescent="0.35">
      <c r="A3450">
        <v>485929429</v>
      </c>
      <c r="B3450" s="3">
        <v>42842</v>
      </c>
      <c r="C3450" s="3">
        <v>42852</v>
      </c>
      <c r="D3450" t="s">
        <v>100</v>
      </c>
      <c r="E3450" t="s">
        <v>21</v>
      </c>
      <c r="F3450" t="s">
        <v>30</v>
      </c>
      <c r="G3450" t="s">
        <v>18</v>
      </c>
      <c r="H3450" t="s">
        <v>19</v>
      </c>
      <c r="I3450" s="9">
        <v>6171</v>
      </c>
      <c r="J3450" s="9">
        <v>81.73</v>
      </c>
      <c r="K3450" s="9">
        <v>56.67</v>
      </c>
      <c r="L3450" s="9">
        <f>tbl_salesdata[[#This Row],[Units Sold]]*tbl_salesdata[[#This Row],[Unit Cost]]</f>
        <v>349710.57</v>
      </c>
      <c r="M3450" s="9">
        <f>tbl_salesdata[[#This Row],[Units Sold]]*tbl_salesdata[[#This Row],[Unit Price]]</f>
        <v>504355.83</v>
      </c>
      <c r="N3450" s="9">
        <f>tbl_salesdata[[#This Row],[Total Sales]]-tbl_salesdata[[#This Row],[Total Cost]]</f>
        <v>154645.26</v>
      </c>
      <c r="O3450">
        <f>tbl_salesdata[[#This Row],[Ship Date]]-tbl_salesdata[[#This Row],[Order Date]]</f>
        <v>10</v>
      </c>
      <c r="P3450">
        <f>WEEKDAY(tbl_salesdata[[#This Row],[Order Date]],2)</f>
        <v>1</v>
      </c>
      <c r="Q3450" t="str">
        <f>TEXT(tbl_salesdata[[#This Row],[Order Date]],"dddd")</f>
        <v>Monday</v>
      </c>
      <c r="R3450" t="str">
        <f>IF(tbl_salesdata[[#This Row],[Weekdaynum]]&gt;5,"Yes","No")</f>
        <v>No</v>
      </c>
    </row>
    <row r="3451" spans="1:18" hidden="1" x14ac:dyDescent="0.35">
      <c r="A3451">
        <v>881993854</v>
      </c>
      <c r="B3451" s="3">
        <v>43499</v>
      </c>
      <c r="C3451" s="3">
        <v>43510</v>
      </c>
      <c r="D3451" t="s">
        <v>50</v>
      </c>
      <c r="E3451" t="s">
        <v>51</v>
      </c>
      <c r="F3451" t="s">
        <v>68</v>
      </c>
      <c r="G3451" t="s">
        <v>14</v>
      </c>
      <c r="H3451" t="s">
        <v>26</v>
      </c>
      <c r="I3451" s="9">
        <v>436</v>
      </c>
      <c r="J3451" s="9">
        <v>154.06</v>
      </c>
      <c r="K3451" s="9">
        <v>90.93</v>
      </c>
      <c r="L3451" s="9">
        <f>tbl_salesdata[[#This Row],[Units Sold]]*tbl_salesdata[[#This Row],[Unit Cost]]</f>
        <v>39645.480000000003</v>
      </c>
      <c r="M3451" s="9">
        <f>tbl_salesdata[[#This Row],[Units Sold]]*tbl_salesdata[[#This Row],[Unit Price]]</f>
        <v>67170.16</v>
      </c>
      <c r="N3451" s="9">
        <f>tbl_salesdata[[#This Row],[Total Sales]]-tbl_salesdata[[#This Row],[Total Cost]]</f>
        <v>27524.68</v>
      </c>
      <c r="O3451">
        <f>tbl_salesdata[[#This Row],[Ship Date]]-tbl_salesdata[[#This Row],[Order Date]]</f>
        <v>11</v>
      </c>
      <c r="P3451">
        <f>WEEKDAY(tbl_salesdata[[#This Row],[Order Date]],2)</f>
        <v>7</v>
      </c>
      <c r="Q3451" t="str">
        <f>TEXT(tbl_salesdata[[#This Row],[Order Date]],"dddd")</f>
        <v>Sunday</v>
      </c>
      <c r="R3451" t="str">
        <f>IF(tbl_salesdata[[#This Row],[Weekdaynum]]&gt;5,"Yes","No")</f>
        <v>Yes</v>
      </c>
    </row>
    <row r="3452" spans="1:18" hidden="1" x14ac:dyDescent="0.35">
      <c r="A3452">
        <v>559511220</v>
      </c>
      <c r="B3452" s="3">
        <v>44676</v>
      </c>
      <c r="C3452" s="3">
        <v>44680</v>
      </c>
      <c r="D3452" t="s">
        <v>75</v>
      </c>
      <c r="E3452" t="s">
        <v>38</v>
      </c>
      <c r="F3452" t="s">
        <v>56</v>
      </c>
      <c r="G3452" t="s">
        <v>14</v>
      </c>
      <c r="H3452" t="s">
        <v>26</v>
      </c>
      <c r="I3452" s="9">
        <v>658</v>
      </c>
      <c r="J3452" s="9">
        <v>9.33</v>
      </c>
      <c r="K3452" s="9">
        <v>6.92</v>
      </c>
      <c r="L3452" s="9">
        <f>tbl_salesdata[[#This Row],[Units Sold]]*tbl_salesdata[[#This Row],[Unit Cost]]</f>
        <v>4553.3599999999997</v>
      </c>
      <c r="M3452" s="9">
        <f>tbl_salesdata[[#This Row],[Units Sold]]*tbl_salesdata[[#This Row],[Unit Price]]</f>
        <v>6139.14</v>
      </c>
      <c r="N3452" s="9">
        <f>tbl_salesdata[[#This Row],[Total Sales]]-tbl_salesdata[[#This Row],[Total Cost]]</f>
        <v>1585.7800000000007</v>
      </c>
      <c r="O3452">
        <f>tbl_salesdata[[#This Row],[Ship Date]]-tbl_salesdata[[#This Row],[Order Date]]</f>
        <v>4</v>
      </c>
      <c r="P3452">
        <f>WEEKDAY(tbl_salesdata[[#This Row],[Order Date]],2)</f>
        <v>1</v>
      </c>
      <c r="Q3452" t="str">
        <f>TEXT(tbl_salesdata[[#This Row],[Order Date]],"dddd")</f>
        <v>Monday</v>
      </c>
      <c r="R3452" t="str">
        <f>IF(tbl_salesdata[[#This Row],[Weekdaynum]]&gt;5,"Yes","No")</f>
        <v>No</v>
      </c>
    </row>
    <row r="3453" spans="1:18" hidden="1" x14ac:dyDescent="0.35">
      <c r="A3453">
        <v>162280356</v>
      </c>
      <c r="B3453" s="3">
        <v>42367</v>
      </c>
      <c r="C3453" s="3">
        <v>42368</v>
      </c>
      <c r="D3453" t="s">
        <v>155</v>
      </c>
      <c r="E3453" t="s">
        <v>12</v>
      </c>
      <c r="F3453" t="s">
        <v>17</v>
      </c>
      <c r="G3453" t="s">
        <v>18</v>
      </c>
      <c r="H3453" t="s">
        <v>15</v>
      </c>
      <c r="I3453" s="9">
        <v>1219</v>
      </c>
      <c r="J3453" s="9">
        <v>152.58000000000001</v>
      </c>
      <c r="K3453" s="9">
        <v>97.44</v>
      </c>
      <c r="L3453" s="9">
        <f>tbl_salesdata[[#This Row],[Units Sold]]*tbl_salesdata[[#This Row],[Unit Cost]]</f>
        <v>118779.36</v>
      </c>
      <c r="M3453" s="9">
        <f>tbl_salesdata[[#This Row],[Units Sold]]*tbl_salesdata[[#This Row],[Unit Price]]</f>
        <v>185995.02000000002</v>
      </c>
      <c r="N3453" s="9">
        <f>tbl_salesdata[[#This Row],[Total Sales]]-tbl_salesdata[[#This Row],[Total Cost]]</f>
        <v>67215.660000000018</v>
      </c>
      <c r="O3453">
        <f>tbl_salesdata[[#This Row],[Ship Date]]-tbl_salesdata[[#This Row],[Order Date]]</f>
        <v>1</v>
      </c>
      <c r="P3453">
        <f>WEEKDAY(tbl_salesdata[[#This Row],[Order Date]],2)</f>
        <v>2</v>
      </c>
      <c r="Q3453" t="str">
        <f>TEXT(tbl_salesdata[[#This Row],[Order Date]],"dddd")</f>
        <v>Tuesday</v>
      </c>
      <c r="R3453" t="str">
        <f>IF(tbl_salesdata[[#This Row],[Weekdaynum]]&gt;5,"Yes","No")</f>
        <v>No</v>
      </c>
    </row>
    <row r="3454" spans="1:18" hidden="1" x14ac:dyDescent="0.35">
      <c r="A3454">
        <v>854412591</v>
      </c>
      <c r="B3454" s="3">
        <v>42186</v>
      </c>
      <c r="C3454" s="3">
        <v>42194</v>
      </c>
      <c r="D3454" t="s">
        <v>199</v>
      </c>
      <c r="E3454" t="s">
        <v>29</v>
      </c>
      <c r="F3454" t="s">
        <v>25</v>
      </c>
      <c r="G3454" t="s">
        <v>14</v>
      </c>
      <c r="H3454" t="s">
        <v>26</v>
      </c>
      <c r="I3454" s="9">
        <v>8527</v>
      </c>
      <c r="J3454" s="9">
        <v>205.7</v>
      </c>
      <c r="K3454" s="9">
        <v>117.11</v>
      </c>
      <c r="L3454" s="9">
        <f>tbl_salesdata[[#This Row],[Units Sold]]*tbl_salesdata[[#This Row],[Unit Cost]]</f>
        <v>998596.97</v>
      </c>
      <c r="M3454" s="9">
        <f>tbl_salesdata[[#This Row],[Units Sold]]*tbl_salesdata[[#This Row],[Unit Price]]</f>
        <v>1754003.9</v>
      </c>
      <c r="N3454" s="9">
        <f>tbl_salesdata[[#This Row],[Total Sales]]-tbl_salesdata[[#This Row],[Total Cost]]</f>
        <v>755406.92999999993</v>
      </c>
      <c r="O3454">
        <f>tbl_salesdata[[#This Row],[Ship Date]]-tbl_salesdata[[#This Row],[Order Date]]</f>
        <v>8</v>
      </c>
      <c r="P3454">
        <f>WEEKDAY(tbl_salesdata[[#This Row],[Order Date]],2)</f>
        <v>3</v>
      </c>
      <c r="Q3454" t="str">
        <f>TEXT(tbl_salesdata[[#This Row],[Order Date]],"dddd")</f>
        <v>Wednesday</v>
      </c>
      <c r="R3454" t="str">
        <f>IF(tbl_salesdata[[#This Row],[Weekdaynum]]&gt;5,"Yes","No")</f>
        <v>No</v>
      </c>
    </row>
    <row r="3455" spans="1:18" hidden="1" x14ac:dyDescent="0.35">
      <c r="A3455">
        <v>270331752</v>
      </c>
      <c r="B3455" s="3">
        <v>43174</v>
      </c>
      <c r="C3455" s="3">
        <v>43188</v>
      </c>
      <c r="D3455" t="s">
        <v>118</v>
      </c>
      <c r="E3455" t="s">
        <v>24</v>
      </c>
      <c r="F3455" t="s">
        <v>56</v>
      </c>
      <c r="G3455" t="s">
        <v>18</v>
      </c>
      <c r="H3455" t="s">
        <v>19</v>
      </c>
      <c r="I3455" s="9">
        <v>6028</v>
      </c>
      <c r="J3455" s="9">
        <v>9.33</v>
      </c>
      <c r="K3455" s="9">
        <v>6.92</v>
      </c>
      <c r="L3455" s="9">
        <f>tbl_salesdata[[#This Row],[Units Sold]]*tbl_salesdata[[#This Row],[Unit Cost]]</f>
        <v>41713.760000000002</v>
      </c>
      <c r="M3455" s="9">
        <f>tbl_salesdata[[#This Row],[Units Sold]]*tbl_salesdata[[#This Row],[Unit Price]]</f>
        <v>56241.24</v>
      </c>
      <c r="N3455" s="9">
        <f>tbl_salesdata[[#This Row],[Total Sales]]-tbl_salesdata[[#This Row],[Total Cost]]</f>
        <v>14527.479999999996</v>
      </c>
      <c r="O3455">
        <f>tbl_salesdata[[#This Row],[Ship Date]]-tbl_salesdata[[#This Row],[Order Date]]</f>
        <v>14</v>
      </c>
      <c r="P3455">
        <f>WEEKDAY(tbl_salesdata[[#This Row],[Order Date]],2)</f>
        <v>4</v>
      </c>
      <c r="Q3455" t="str">
        <f>TEXT(tbl_salesdata[[#This Row],[Order Date]],"dddd")</f>
        <v>Thursday</v>
      </c>
      <c r="R3455" t="str">
        <f>IF(tbl_salesdata[[#This Row],[Weekdaynum]]&gt;5,"Yes","No")</f>
        <v>No</v>
      </c>
    </row>
    <row r="3456" spans="1:18" hidden="1" x14ac:dyDescent="0.35">
      <c r="A3456">
        <v>164774167</v>
      </c>
      <c r="B3456" s="3">
        <v>44917</v>
      </c>
      <c r="C3456" s="3">
        <v>44922</v>
      </c>
      <c r="D3456" t="s">
        <v>171</v>
      </c>
      <c r="E3456" t="s">
        <v>12</v>
      </c>
      <c r="F3456" t="s">
        <v>42</v>
      </c>
      <c r="G3456" t="s">
        <v>14</v>
      </c>
      <c r="H3456" t="s">
        <v>15</v>
      </c>
      <c r="I3456" s="9">
        <v>9193</v>
      </c>
      <c r="J3456" s="9">
        <v>437.2</v>
      </c>
      <c r="K3456" s="9">
        <v>263.33</v>
      </c>
      <c r="L3456" s="9">
        <f>tbl_salesdata[[#This Row],[Units Sold]]*tbl_salesdata[[#This Row],[Unit Cost]]</f>
        <v>2420792.69</v>
      </c>
      <c r="M3456" s="9">
        <f>tbl_salesdata[[#This Row],[Units Sold]]*tbl_salesdata[[#This Row],[Unit Price]]</f>
        <v>4019179.6</v>
      </c>
      <c r="N3456" s="9">
        <f>tbl_salesdata[[#This Row],[Total Sales]]-tbl_salesdata[[#This Row],[Total Cost]]</f>
        <v>1598386.9100000001</v>
      </c>
      <c r="O3456">
        <f>tbl_salesdata[[#This Row],[Ship Date]]-tbl_salesdata[[#This Row],[Order Date]]</f>
        <v>5</v>
      </c>
      <c r="P3456">
        <f>WEEKDAY(tbl_salesdata[[#This Row],[Order Date]],2)</f>
        <v>4</v>
      </c>
      <c r="Q3456" t="str">
        <f>TEXT(tbl_salesdata[[#This Row],[Order Date]],"dddd")</f>
        <v>Thursday</v>
      </c>
      <c r="R3456" t="str">
        <f>IF(tbl_salesdata[[#This Row],[Weekdaynum]]&gt;5,"Yes","No")</f>
        <v>No</v>
      </c>
    </row>
    <row r="3457" spans="1:18" hidden="1" x14ac:dyDescent="0.35">
      <c r="A3457">
        <v>562788665</v>
      </c>
      <c r="B3457" s="3">
        <v>42772</v>
      </c>
      <c r="C3457" s="3">
        <v>42791</v>
      </c>
      <c r="D3457" t="s">
        <v>136</v>
      </c>
      <c r="E3457" t="s">
        <v>38</v>
      </c>
      <c r="F3457" t="s">
        <v>13</v>
      </c>
      <c r="G3457" t="s">
        <v>14</v>
      </c>
      <c r="H3457" t="s">
        <v>15</v>
      </c>
      <c r="I3457" s="9">
        <v>527</v>
      </c>
      <c r="J3457" s="9">
        <v>255.28</v>
      </c>
      <c r="K3457" s="9">
        <v>159.41999999999999</v>
      </c>
      <c r="L3457" s="9">
        <f>tbl_salesdata[[#This Row],[Units Sold]]*tbl_salesdata[[#This Row],[Unit Cost]]</f>
        <v>84014.34</v>
      </c>
      <c r="M3457" s="9">
        <f>tbl_salesdata[[#This Row],[Units Sold]]*tbl_salesdata[[#This Row],[Unit Price]]</f>
        <v>134532.56</v>
      </c>
      <c r="N3457" s="9">
        <f>tbl_salesdata[[#This Row],[Total Sales]]-tbl_salesdata[[#This Row],[Total Cost]]</f>
        <v>50518.22</v>
      </c>
      <c r="O3457">
        <f>tbl_salesdata[[#This Row],[Ship Date]]-tbl_salesdata[[#This Row],[Order Date]]</f>
        <v>19</v>
      </c>
      <c r="P3457">
        <f>WEEKDAY(tbl_salesdata[[#This Row],[Order Date]],2)</f>
        <v>1</v>
      </c>
      <c r="Q3457" t="str">
        <f>TEXT(tbl_salesdata[[#This Row],[Order Date]],"dddd")</f>
        <v>Monday</v>
      </c>
      <c r="R3457" t="str">
        <f>IF(tbl_salesdata[[#This Row],[Weekdaynum]]&gt;5,"Yes","No")</f>
        <v>No</v>
      </c>
    </row>
    <row r="3458" spans="1:18" hidden="1" x14ac:dyDescent="0.35">
      <c r="A3458">
        <v>209736573</v>
      </c>
      <c r="B3458" s="3">
        <v>43336</v>
      </c>
      <c r="C3458" s="3">
        <v>43339</v>
      </c>
      <c r="D3458" t="s">
        <v>103</v>
      </c>
      <c r="E3458" t="s">
        <v>21</v>
      </c>
      <c r="F3458" t="s">
        <v>40</v>
      </c>
      <c r="G3458" t="s">
        <v>18</v>
      </c>
      <c r="H3458" t="s">
        <v>19</v>
      </c>
      <c r="I3458" s="9">
        <v>4568</v>
      </c>
      <c r="J3458" s="9">
        <v>651.21</v>
      </c>
      <c r="K3458" s="9">
        <v>524.96</v>
      </c>
      <c r="L3458" s="9">
        <f>tbl_salesdata[[#This Row],[Units Sold]]*tbl_salesdata[[#This Row],[Unit Cost]]</f>
        <v>2398017.2800000003</v>
      </c>
      <c r="M3458" s="9">
        <f>tbl_salesdata[[#This Row],[Units Sold]]*tbl_salesdata[[#This Row],[Unit Price]]</f>
        <v>2974727.2800000003</v>
      </c>
      <c r="N3458" s="9">
        <f>tbl_salesdata[[#This Row],[Total Sales]]-tbl_salesdata[[#This Row],[Total Cost]]</f>
        <v>576710</v>
      </c>
      <c r="O3458">
        <f>tbl_salesdata[[#This Row],[Ship Date]]-tbl_salesdata[[#This Row],[Order Date]]</f>
        <v>3</v>
      </c>
      <c r="P3458">
        <f>WEEKDAY(tbl_salesdata[[#This Row],[Order Date]],2)</f>
        <v>5</v>
      </c>
      <c r="Q3458" t="str">
        <f>TEXT(tbl_salesdata[[#This Row],[Order Date]],"dddd")</f>
        <v>Friday</v>
      </c>
      <c r="R3458" t="str">
        <f>IF(tbl_salesdata[[#This Row],[Weekdaynum]]&gt;5,"Yes","No")</f>
        <v>No</v>
      </c>
    </row>
    <row r="3459" spans="1:18" hidden="1" x14ac:dyDescent="0.35">
      <c r="A3459">
        <v>621291720</v>
      </c>
      <c r="B3459" s="3">
        <v>43553</v>
      </c>
      <c r="C3459" s="3">
        <v>43563</v>
      </c>
      <c r="D3459" t="s">
        <v>171</v>
      </c>
      <c r="E3459" t="s">
        <v>12</v>
      </c>
      <c r="F3459" t="s">
        <v>68</v>
      </c>
      <c r="G3459" t="s">
        <v>18</v>
      </c>
      <c r="H3459" t="s">
        <v>34</v>
      </c>
      <c r="I3459" s="9">
        <v>2881</v>
      </c>
      <c r="J3459" s="9">
        <v>154.06</v>
      </c>
      <c r="K3459" s="9">
        <v>90.93</v>
      </c>
      <c r="L3459" s="9">
        <f>tbl_salesdata[[#This Row],[Units Sold]]*tbl_salesdata[[#This Row],[Unit Cost]]</f>
        <v>261969.33000000002</v>
      </c>
      <c r="M3459" s="9">
        <f>tbl_salesdata[[#This Row],[Units Sold]]*tbl_salesdata[[#This Row],[Unit Price]]</f>
        <v>443846.86</v>
      </c>
      <c r="N3459" s="9">
        <f>tbl_salesdata[[#This Row],[Total Sales]]-tbl_salesdata[[#This Row],[Total Cost]]</f>
        <v>181877.52999999997</v>
      </c>
      <c r="O3459">
        <f>tbl_salesdata[[#This Row],[Ship Date]]-tbl_salesdata[[#This Row],[Order Date]]</f>
        <v>10</v>
      </c>
      <c r="P3459">
        <f>WEEKDAY(tbl_salesdata[[#This Row],[Order Date]],2)</f>
        <v>5</v>
      </c>
      <c r="Q3459" t="str">
        <f>TEXT(tbl_salesdata[[#This Row],[Order Date]],"dddd")</f>
        <v>Friday</v>
      </c>
      <c r="R3459" t="str">
        <f>IF(tbl_salesdata[[#This Row],[Weekdaynum]]&gt;5,"Yes","No")</f>
        <v>No</v>
      </c>
    </row>
    <row r="3460" spans="1:18" hidden="1" x14ac:dyDescent="0.35">
      <c r="A3460">
        <v>233440434</v>
      </c>
      <c r="B3460" s="3">
        <v>42374</v>
      </c>
      <c r="C3460" s="3">
        <v>42388</v>
      </c>
      <c r="D3460" t="s">
        <v>79</v>
      </c>
      <c r="E3460" t="s">
        <v>21</v>
      </c>
      <c r="F3460" t="s">
        <v>40</v>
      </c>
      <c r="G3460" t="s">
        <v>18</v>
      </c>
      <c r="H3460" t="s">
        <v>15</v>
      </c>
      <c r="I3460" s="9">
        <v>9067</v>
      </c>
      <c r="J3460" s="9">
        <v>651.21</v>
      </c>
      <c r="K3460" s="9">
        <v>524.96</v>
      </c>
      <c r="L3460" s="9">
        <f>tbl_salesdata[[#This Row],[Units Sold]]*tbl_salesdata[[#This Row],[Unit Cost]]</f>
        <v>4759812.32</v>
      </c>
      <c r="M3460" s="9">
        <f>tbl_salesdata[[#This Row],[Units Sold]]*tbl_salesdata[[#This Row],[Unit Price]]</f>
        <v>5904521.0700000003</v>
      </c>
      <c r="N3460" s="9">
        <f>tbl_salesdata[[#This Row],[Total Sales]]-tbl_salesdata[[#This Row],[Total Cost]]</f>
        <v>1144708.75</v>
      </c>
      <c r="O3460">
        <f>tbl_salesdata[[#This Row],[Ship Date]]-tbl_salesdata[[#This Row],[Order Date]]</f>
        <v>14</v>
      </c>
      <c r="P3460">
        <f>WEEKDAY(tbl_salesdata[[#This Row],[Order Date]],2)</f>
        <v>2</v>
      </c>
      <c r="Q3460" t="str">
        <f>TEXT(tbl_salesdata[[#This Row],[Order Date]],"dddd")</f>
        <v>Tuesday</v>
      </c>
      <c r="R3460" t="str">
        <f>IF(tbl_salesdata[[#This Row],[Weekdaynum]]&gt;5,"Yes","No")</f>
        <v>No</v>
      </c>
    </row>
    <row r="3461" spans="1:18" hidden="1" x14ac:dyDescent="0.35">
      <c r="A3461">
        <v>252481544</v>
      </c>
      <c r="B3461" s="3">
        <v>42292</v>
      </c>
      <c r="C3461" s="3">
        <v>42304</v>
      </c>
      <c r="D3461" t="s">
        <v>31</v>
      </c>
      <c r="E3461" t="s">
        <v>32</v>
      </c>
      <c r="F3461" t="s">
        <v>40</v>
      </c>
      <c r="G3461" t="s">
        <v>14</v>
      </c>
      <c r="H3461" t="s">
        <v>34</v>
      </c>
      <c r="I3461" s="9">
        <v>3754</v>
      </c>
      <c r="J3461" s="9">
        <v>651.21</v>
      </c>
      <c r="K3461" s="9">
        <v>524.96</v>
      </c>
      <c r="L3461" s="9">
        <f>tbl_salesdata[[#This Row],[Units Sold]]*tbl_salesdata[[#This Row],[Unit Cost]]</f>
        <v>1970699.84</v>
      </c>
      <c r="M3461" s="9">
        <f>tbl_salesdata[[#This Row],[Units Sold]]*tbl_salesdata[[#This Row],[Unit Price]]</f>
        <v>2444642.3400000003</v>
      </c>
      <c r="N3461" s="9">
        <f>tbl_salesdata[[#This Row],[Total Sales]]-tbl_salesdata[[#This Row],[Total Cost]]</f>
        <v>473942.50000000023</v>
      </c>
      <c r="O3461">
        <f>tbl_salesdata[[#This Row],[Ship Date]]-tbl_salesdata[[#This Row],[Order Date]]</f>
        <v>12</v>
      </c>
      <c r="P3461">
        <f>WEEKDAY(tbl_salesdata[[#This Row],[Order Date]],2)</f>
        <v>4</v>
      </c>
      <c r="Q3461" t="str">
        <f>TEXT(tbl_salesdata[[#This Row],[Order Date]],"dddd")</f>
        <v>Thursday</v>
      </c>
      <c r="R3461" t="str">
        <f>IF(tbl_salesdata[[#This Row],[Weekdaynum]]&gt;5,"Yes","No")</f>
        <v>No</v>
      </c>
    </row>
    <row r="3462" spans="1:18" x14ac:dyDescent="0.35">
      <c r="A3462">
        <v>872081267</v>
      </c>
      <c r="B3462" s="3">
        <v>44562</v>
      </c>
      <c r="C3462" s="3">
        <v>44564</v>
      </c>
      <c r="D3462" t="s">
        <v>210</v>
      </c>
      <c r="E3462" t="s">
        <v>38</v>
      </c>
      <c r="F3462" t="s">
        <v>22</v>
      </c>
      <c r="G3462" t="s">
        <v>14</v>
      </c>
      <c r="H3462" t="s">
        <v>34</v>
      </c>
      <c r="I3462" s="9">
        <v>7081</v>
      </c>
      <c r="J3462" s="9">
        <v>47.45</v>
      </c>
      <c r="K3462" s="9">
        <v>31.79</v>
      </c>
      <c r="L3462" s="9">
        <f>tbl_salesdata[[#This Row],[Units Sold]]*tbl_salesdata[[#This Row],[Unit Cost]]</f>
        <v>225104.99</v>
      </c>
      <c r="M3462" s="9">
        <f>tbl_salesdata[[#This Row],[Units Sold]]*tbl_salesdata[[#This Row],[Unit Price]]</f>
        <v>335993.45</v>
      </c>
      <c r="N3462" s="9">
        <f>tbl_salesdata[[#This Row],[Total Sales]]-tbl_salesdata[[#This Row],[Total Cost]]</f>
        <v>110888.46000000002</v>
      </c>
      <c r="O3462">
        <f>tbl_salesdata[[#This Row],[Ship Date]]-tbl_salesdata[[#This Row],[Order Date]]</f>
        <v>2</v>
      </c>
      <c r="P3462">
        <f>WEEKDAY(tbl_salesdata[[#This Row],[Order Date]],2)</f>
        <v>6</v>
      </c>
      <c r="Q3462" t="str">
        <f>TEXT(tbl_salesdata[[#This Row],[Order Date]],"dddd")</f>
        <v>Saturday</v>
      </c>
      <c r="R3462" t="str">
        <f>IF(tbl_salesdata[[#This Row],[Weekdaynum]]&gt;5,"Yes","No")</f>
        <v>Yes</v>
      </c>
    </row>
    <row r="3463" spans="1:18" x14ac:dyDescent="0.35">
      <c r="A3463">
        <v>742405259</v>
      </c>
      <c r="B3463" s="3">
        <v>42637</v>
      </c>
      <c r="C3463" s="3">
        <v>42653</v>
      </c>
      <c r="D3463" t="s">
        <v>64</v>
      </c>
      <c r="E3463" t="s">
        <v>29</v>
      </c>
      <c r="F3463" t="s">
        <v>33</v>
      </c>
      <c r="G3463" t="s">
        <v>14</v>
      </c>
      <c r="H3463" t="s">
        <v>15</v>
      </c>
      <c r="I3463" s="9">
        <v>3069</v>
      </c>
      <c r="J3463" s="9">
        <v>109.28</v>
      </c>
      <c r="K3463" s="9">
        <v>35.840000000000003</v>
      </c>
      <c r="L3463" s="9">
        <f>tbl_salesdata[[#This Row],[Units Sold]]*tbl_salesdata[[#This Row],[Unit Cost]]</f>
        <v>109992.96000000001</v>
      </c>
      <c r="M3463" s="9">
        <f>tbl_salesdata[[#This Row],[Units Sold]]*tbl_salesdata[[#This Row],[Unit Price]]</f>
        <v>335380.32</v>
      </c>
      <c r="N3463" s="9">
        <f>tbl_salesdata[[#This Row],[Total Sales]]-tbl_salesdata[[#This Row],[Total Cost]]</f>
        <v>225387.36</v>
      </c>
      <c r="O3463">
        <f>tbl_salesdata[[#This Row],[Ship Date]]-tbl_salesdata[[#This Row],[Order Date]]</f>
        <v>16</v>
      </c>
      <c r="P3463">
        <f>WEEKDAY(tbl_salesdata[[#This Row],[Order Date]],2)</f>
        <v>6</v>
      </c>
      <c r="Q3463" t="str">
        <f>TEXT(tbl_salesdata[[#This Row],[Order Date]],"dddd")</f>
        <v>Saturday</v>
      </c>
      <c r="R3463" t="str">
        <f>IF(tbl_salesdata[[#This Row],[Weekdaynum]]&gt;5,"Yes","No")</f>
        <v>Yes</v>
      </c>
    </row>
    <row r="3464" spans="1:18" hidden="1" x14ac:dyDescent="0.35">
      <c r="A3464">
        <v>118635022</v>
      </c>
      <c r="B3464" s="3">
        <v>42789</v>
      </c>
      <c r="C3464" s="3">
        <v>42794</v>
      </c>
      <c r="D3464" t="s">
        <v>64</v>
      </c>
      <c r="E3464" t="s">
        <v>29</v>
      </c>
      <c r="F3464" t="s">
        <v>56</v>
      </c>
      <c r="G3464" t="s">
        <v>14</v>
      </c>
      <c r="H3464" t="s">
        <v>26</v>
      </c>
      <c r="I3464" s="9">
        <v>5594</v>
      </c>
      <c r="J3464" s="9">
        <v>9.33</v>
      </c>
      <c r="K3464" s="9">
        <v>6.92</v>
      </c>
      <c r="L3464" s="9">
        <f>tbl_salesdata[[#This Row],[Units Sold]]*tbl_salesdata[[#This Row],[Unit Cost]]</f>
        <v>38710.480000000003</v>
      </c>
      <c r="M3464" s="9">
        <f>tbl_salesdata[[#This Row],[Units Sold]]*tbl_salesdata[[#This Row],[Unit Price]]</f>
        <v>52192.02</v>
      </c>
      <c r="N3464" s="9">
        <f>tbl_salesdata[[#This Row],[Total Sales]]-tbl_salesdata[[#This Row],[Total Cost]]</f>
        <v>13481.539999999994</v>
      </c>
      <c r="O3464">
        <f>tbl_salesdata[[#This Row],[Ship Date]]-tbl_salesdata[[#This Row],[Order Date]]</f>
        <v>5</v>
      </c>
      <c r="P3464">
        <f>WEEKDAY(tbl_salesdata[[#This Row],[Order Date]],2)</f>
        <v>4</v>
      </c>
      <c r="Q3464" t="str">
        <f>TEXT(tbl_salesdata[[#This Row],[Order Date]],"dddd")</f>
        <v>Thursday</v>
      </c>
      <c r="R3464" t="str">
        <f>IF(tbl_salesdata[[#This Row],[Weekdaynum]]&gt;5,"Yes","No")</f>
        <v>No</v>
      </c>
    </row>
    <row r="3465" spans="1:18" hidden="1" x14ac:dyDescent="0.35">
      <c r="A3465">
        <v>384483993</v>
      </c>
      <c r="B3465" s="3">
        <v>44321</v>
      </c>
      <c r="C3465" s="3">
        <v>44331</v>
      </c>
      <c r="D3465" t="s">
        <v>48</v>
      </c>
      <c r="E3465" t="s">
        <v>21</v>
      </c>
      <c r="F3465" t="s">
        <v>68</v>
      </c>
      <c r="G3465" t="s">
        <v>18</v>
      </c>
      <c r="H3465" t="s">
        <v>26</v>
      </c>
      <c r="I3465" s="9">
        <v>6212</v>
      </c>
      <c r="J3465" s="9">
        <v>154.06</v>
      </c>
      <c r="K3465" s="9">
        <v>90.93</v>
      </c>
      <c r="L3465" s="9">
        <f>tbl_salesdata[[#This Row],[Units Sold]]*tbl_salesdata[[#This Row],[Unit Cost]]</f>
        <v>564857.16</v>
      </c>
      <c r="M3465" s="9">
        <f>tbl_salesdata[[#This Row],[Units Sold]]*tbl_salesdata[[#This Row],[Unit Price]]</f>
        <v>957020.72</v>
      </c>
      <c r="N3465" s="9">
        <f>tbl_salesdata[[#This Row],[Total Sales]]-tbl_salesdata[[#This Row],[Total Cost]]</f>
        <v>392163.55999999994</v>
      </c>
      <c r="O3465">
        <f>tbl_salesdata[[#This Row],[Ship Date]]-tbl_salesdata[[#This Row],[Order Date]]</f>
        <v>10</v>
      </c>
      <c r="P3465">
        <f>WEEKDAY(tbl_salesdata[[#This Row],[Order Date]],2)</f>
        <v>3</v>
      </c>
      <c r="Q3465" t="str">
        <f>TEXT(tbl_salesdata[[#This Row],[Order Date]],"dddd")</f>
        <v>Wednesday</v>
      </c>
      <c r="R3465" t="str">
        <f>IF(tbl_salesdata[[#This Row],[Weekdaynum]]&gt;5,"Yes","No")</f>
        <v>No</v>
      </c>
    </row>
    <row r="3466" spans="1:18" hidden="1" x14ac:dyDescent="0.35">
      <c r="A3466">
        <v>493406999</v>
      </c>
      <c r="B3466" s="3">
        <v>44179</v>
      </c>
      <c r="C3466" s="3">
        <v>44192</v>
      </c>
      <c r="D3466" t="s">
        <v>37</v>
      </c>
      <c r="E3466" t="s">
        <v>38</v>
      </c>
      <c r="F3466" t="s">
        <v>25</v>
      </c>
      <c r="G3466" t="s">
        <v>18</v>
      </c>
      <c r="H3466" t="s">
        <v>19</v>
      </c>
      <c r="I3466" s="9">
        <v>8950</v>
      </c>
      <c r="J3466" s="9">
        <v>205.7</v>
      </c>
      <c r="K3466" s="9">
        <v>117.11</v>
      </c>
      <c r="L3466" s="9">
        <f>tbl_salesdata[[#This Row],[Units Sold]]*tbl_salesdata[[#This Row],[Unit Cost]]</f>
        <v>1048134.5</v>
      </c>
      <c r="M3466" s="9">
        <f>tbl_salesdata[[#This Row],[Units Sold]]*tbl_salesdata[[#This Row],[Unit Price]]</f>
        <v>1841015</v>
      </c>
      <c r="N3466" s="9">
        <f>tbl_salesdata[[#This Row],[Total Sales]]-tbl_salesdata[[#This Row],[Total Cost]]</f>
        <v>792880.5</v>
      </c>
      <c r="O3466">
        <f>tbl_salesdata[[#This Row],[Ship Date]]-tbl_salesdata[[#This Row],[Order Date]]</f>
        <v>13</v>
      </c>
      <c r="P3466">
        <f>WEEKDAY(tbl_salesdata[[#This Row],[Order Date]],2)</f>
        <v>1</v>
      </c>
      <c r="Q3466" t="str">
        <f>TEXT(tbl_salesdata[[#This Row],[Order Date]],"dddd")</f>
        <v>Monday</v>
      </c>
      <c r="R3466" t="str">
        <f>IF(tbl_salesdata[[#This Row],[Weekdaynum]]&gt;5,"Yes","No")</f>
        <v>No</v>
      </c>
    </row>
    <row r="3467" spans="1:18" x14ac:dyDescent="0.35">
      <c r="A3467">
        <v>379467189</v>
      </c>
      <c r="B3467" s="3">
        <v>42854</v>
      </c>
      <c r="C3467" s="3">
        <v>42861</v>
      </c>
      <c r="D3467" t="s">
        <v>198</v>
      </c>
      <c r="E3467" t="s">
        <v>38</v>
      </c>
      <c r="F3467" t="s">
        <v>25</v>
      </c>
      <c r="G3467" t="s">
        <v>18</v>
      </c>
      <c r="H3467" t="s">
        <v>19</v>
      </c>
      <c r="I3467" s="9">
        <v>1629</v>
      </c>
      <c r="J3467" s="9">
        <v>205.7</v>
      </c>
      <c r="K3467" s="9">
        <v>117.11</v>
      </c>
      <c r="L3467" s="9">
        <f>tbl_salesdata[[#This Row],[Units Sold]]*tbl_salesdata[[#This Row],[Unit Cost]]</f>
        <v>190772.19</v>
      </c>
      <c r="M3467" s="9">
        <f>tbl_salesdata[[#This Row],[Units Sold]]*tbl_salesdata[[#This Row],[Unit Price]]</f>
        <v>335085.3</v>
      </c>
      <c r="N3467" s="9">
        <f>tbl_salesdata[[#This Row],[Total Sales]]-tbl_salesdata[[#This Row],[Total Cost]]</f>
        <v>144313.10999999999</v>
      </c>
      <c r="O3467">
        <f>tbl_salesdata[[#This Row],[Ship Date]]-tbl_salesdata[[#This Row],[Order Date]]</f>
        <v>7</v>
      </c>
      <c r="P3467">
        <f>WEEKDAY(tbl_salesdata[[#This Row],[Order Date]],2)</f>
        <v>6</v>
      </c>
      <c r="Q3467" t="str">
        <f>TEXT(tbl_salesdata[[#This Row],[Order Date]],"dddd")</f>
        <v>Saturday</v>
      </c>
      <c r="R3467" t="str">
        <f>IF(tbl_salesdata[[#This Row],[Weekdaynum]]&gt;5,"Yes","No")</f>
        <v>Yes</v>
      </c>
    </row>
    <row r="3468" spans="1:18" hidden="1" x14ac:dyDescent="0.35">
      <c r="A3468">
        <v>973482930</v>
      </c>
      <c r="B3468" s="3">
        <v>43710</v>
      </c>
      <c r="C3468" s="3">
        <v>43724</v>
      </c>
      <c r="D3468" t="s">
        <v>185</v>
      </c>
      <c r="E3468" t="s">
        <v>38</v>
      </c>
      <c r="F3468" t="s">
        <v>22</v>
      </c>
      <c r="G3468" t="s">
        <v>14</v>
      </c>
      <c r="H3468" t="s">
        <v>34</v>
      </c>
      <c r="I3468" s="9">
        <v>4087</v>
      </c>
      <c r="J3468" s="9">
        <v>47.45</v>
      </c>
      <c r="K3468" s="9">
        <v>31.79</v>
      </c>
      <c r="L3468" s="9">
        <f>tbl_salesdata[[#This Row],[Units Sold]]*tbl_salesdata[[#This Row],[Unit Cost]]</f>
        <v>129925.73</v>
      </c>
      <c r="M3468" s="9">
        <f>tbl_salesdata[[#This Row],[Units Sold]]*tbl_salesdata[[#This Row],[Unit Price]]</f>
        <v>193928.15000000002</v>
      </c>
      <c r="N3468" s="9">
        <f>tbl_salesdata[[#This Row],[Total Sales]]-tbl_salesdata[[#This Row],[Total Cost]]</f>
        <v>64002.420000000027</v>
      </c>
      <c r="O3468">
        <f>tbl_salesdata[[#This Row],[Ship Date]]-tbl_salesdata[[#This Row],[Order Date]]</f>
        <v>14</v>
      </c>
      <c r="P3468">
        <f>WEEKDAY(tbl_salesdata[[#This Row],[Order Date]],2)</f>
        <v>1</v>
      </c>
      <c r="Q3468" t="str">
        <f>TEXT(tbl_salesdata[[#This Row],[Order Date]],"dddd")</f>
        <v>Monday</v>
      </c>
      <c r="R3468" t="str">
        <f>IF(tbl_salesdata[[#This Row],[Weekdaynum]]&gt;5,"Yes","No")</f>
        <v>No</v>
      </c>
    </row>
    <row r="3469" spans="1:18" hidden="1" x14ac:dyDescent="0.35">
      <c r="A3469">
        <v>311921012</v>
      </c>
      <c r="B3469" s="3">
        <v>44788</v>
      </c>
      <c r="C3469" s="3">
        <v>44803</v>
      </c>
      <c r="D3469" t="s">
        <v>204</v>
      </c>
      <c r="E3469" t="s">
        <v>21</v>
      </c>
      <c r="F3469" t="s">
        <v>22</v>
      </c>
      <c r="G3469" t="s">
        <v>14</v>
      </c>
      <c r="H3469" t="s">
        <v>34</v>
      </c>
      <c r="I3469" s="9">
        <v>3214</v>
      </c>
      <c r="J3469" s="9">
        <v>47.45</v>
      </c>
      <c r="K3469" s="9">
        <v>31.79</v>
      </c>
      <c r="L3469" s="9">
        <f>tbl_salesdata[[#This Row],[Units Sold]]*tbl_salesdata[[#This Row],[Unit Cost]]</f>
        <v>102173.06</v>
      </c>
      <c r="M3469" s="9">
        <f>tbl_salesdata[[#This Row],[Units Sold]]*tbl_salesdata[[#This Row],[Unit Price]]</f>
        <v>152504.30000000002</v>
      </c>
      <c r="N3469" s="9">
        <f>tbl_salesdata[[#This Row],[Total Sales]]-tbl_salesdata[[#This Row],[Total Cost]]</f>
        <v>50331.24000000002</v>
      </c>
      <c r="O3469">
        <f>tbl_salesdata[[#This Row],[Ship Date]]-tbl_salesdata[[#This Row],[Order Date]]</f>
        <v>15</v>
      </c>
      <c r="P3469">
        <f>WEEKDAY(tbl_salesdata[[#This Row],[Order Date]],2)</f>
        <v>1</v>
      </c>
      <c r="Q3469" t="str">
        <f>TEXT(tbl_salesdata[[#This Row],[Order Date]],"dddd")</f>
        <v>Monday</v>
      </c>
      <c r="R3469" t="str">
        <f>IF(tbl_salesdata[[#This Row],[Weekdaynum]]&gt;5,"Yes","No")</f>
        <v>No</v>
      </c>
    </row>
    <row r="3470" spans="1:18" hidden="1" x14ac:dyDescent="0.35">
      <c r="A3470">
        <v>128003442</v>
      </c>
      <c r="B3470" s="3">
        <v>44813</v>
      </c>
      <c r="C3470" s="3">
        <v>44817</v>
      </c>
      <c r="D3470" t="s">
        <v>71</v>
      </c>
      <c r="E3470" t="s">
        <v>21</v>
      </c>
      <c r="F3470" t="s">
        <v>13</v>
      </c>
      <c r="G3470" t="s">
        <v>14</v>
      </c>
      <c r="H3470" t="s">
        <v>26</v>
      </c>
      <c r="I3470" s="9">
        <v>7918</v>
      </c>
      <c r="J3470" s="9">
        <v>255.28</v>
      </c>
      <c r="K3470" s="9">
        <v>159.41999999999999</v>
      </c>
      <c r="L3470" s="9">
        <f>tbl_salesdata[[#This Row],[Units Sold]]*tbl_salesdata[[#This Row],[Unit Cost]]</f>
        <v>1262287.5599999998</v>
      </c>
      <c r="M3470" s="9">
        <f>tbl_salesdata[[#This Row],[Units Sold]]*tbl_salesdata[[#This Row],[Unit Price]]</f>
        <v>2021307.04</v>
      </c>
      <c r="N3470" s="9">
        <f>tbl_salesdata[[#This Row],[Total Sales]]-tbl_salesdata[[#This Row],[Total Cost]]</f>
        <v>759019.48000000021</v>
      </c>
      <c r="O3470">
        <f>tbl_salesdata[[#This Row],[Ship Date]]-tbl_salesdata[[#This Row],[Order Date]]</f>
        <v>4</v>
      </c>
      <c r="P3470">
        <f>WEEKDAY(tbl_salesdata[[#This Row],[Order Date]],2)</f>
        <v>5</v>
      </c>
      <c r="Q3470" t="str">
        <f>TEXT(tbl_salesdata[[#This Row],[Order Date]],"dddd")</f>
        <v>Friday</v>
      </c>
      <c r="R3470" t="str">
        <f>IF(tbl_salesdata[[#This Row],[Weekdaynum]]&gt;5,"Yes","No")</f>
        <v>No</v>
      </c>
    </row>
    <row r="3471" spans="1:18" x14ac:dyDescent="0.35">
      <c r="A3471">
        <v>850567805</v>
      </c>
      <c r="B3471" s="3">
        <v>44716</v>
      </c>
      <c r="C3471" s="3">
        <v>44717</v>
      </c>
      <c r="D3471" t="s">
        <v>97</v>
      </c>
      <c r="E3471" t="s">
        <v>29</v>
      </c>
      <c r="F3471" t="s">
        <v>47</v>
      </c>
      <c r="G3471" t="s">
        <v>18</v>
      </c>
      <c r="H3471" t="s">
        <v>26</v>
      </c>
      <c r="I3471" s="9">
        <v>770</v>
      </c>
      <c r="J3471" s="9">
        <v>421.89</v>
      </c>
      <c r="K3471" s="9">
        <v>364.69</v>
      </c>
      <c r="L3471" s="9">
        <f>tbl_salesdata[[#This Row],[Units Sold]]*tbl_salesdata[[#This Row],[Unit Cost]]</f>
        <v>280811.3</v>
      </c>
      <c r="M3471" s="9">
        <f>tbl_salesdata[[#This Row],[Units Sold]]*tbl_salesdata[[#This Row],[Unit Price]]</f>
        <v>324855.3</v>
      </c>
      <c r="N3471" s="9">
        <f>tbl_salesdata[[#This Row],[Total Sales]]-tbl_salesdata[[#This Row],[Total Cost]]</f>
        <v>44044</v>
      </c>
      <c r="O3471">
        <f>tbl_salesdata[[#This Row],[Ship Date]]-tbl_salesdata[[#This Row],[Order Date]]</f>
        <v>1</v>
      </c>
      <c r="P3471">
        <f>WEEKDAY(tbl_salesdata[[#This Row],[Order Date]],2)</f>
        <v>6</v>
      </c>
      <c r="Q3471" t="str">
        <f>TEXT(tbl_salesdata[[#This Row],[Order Date]],"dddd")</f>
        <v>Saturday</v>
      </c>
      <c r="R3471" t="str">
        <f>IF(tbl_salesdata[[#This Row],[Weekdaynum]]&gt;5,"Yes","No")</f>
        <v>Yes</v>
      </c>
    </row>
    <row r="3472" spans="1:18" hidden="1" x14ac:dyDescent="0.35">
      <c r="A3472">
        <v>351109158</v>
      </c>
      <c r="B3472" s="3">
        <v>43993</v>
      </c>
      <c r="C3472" s="3">
        <v>44000</v>
      </c>
      <c r="D3472" t="s">
        <v>16</v>
      </c>
      <c r="E3472" t="s">
        <v>12</v>
      </c>
      <c r="F3472" t="s">
        <v>47</v>
      </c>
      <c r="G3472" t="s">
        <v>14</v>
      </c>
      <c r="H3472" t="s">
        <v>34</v>
      </c>
      <c r="I3472" s="9">
        <v>9857</v>
      </c>
      <c r="J3472" s="9">
        <v>421.89</v>
      </c>
      <c r="K3472" s="9">
        <v>364.69</v>
      </c>
      <c r="L3472" s="9">
        <f>tbl_salesdata[[#This Row],[Units Sold]]*tbl_salesdata[[#This Row],[Unit Cost]]</f>
        <v>3594749.33</v>
      </c>
      <c r="M3472" s="9">
        <f>tbl_salesdata[[#This Row],[Units Sold]]*tbl_salesdata[[#This Row],[Unit Price]]</f>
        <v>4158569.73</v>
      </c>
      <c r="N3472" s="9">
        <f>tbl_salesdata[[#This Row],[Total Sales]]-tbl_salesdata[[#This Row],[Total Cost]]</f>
        <v>563820.39999999991</v>
      </c>
      <c r="O3472">
        <f>tbl_salesdata[[#This Row],[Ship Date]]-tbl_salesdata[[#This Row],[Order Date]]</f>
        <v>7</v>
      </c>
      <c r="P3472">
        <f>WEEKDAY(tbl_salesdata[[#This Row],[Order Date]],2)</f>
        <v>4</v>
      </c>
      <c r="Q3472" t="str">
        <f>TEXT(tbl_salesdata[[#This Row],[Order Date]],"dddd")</f>
        <v>Thursday</v>
      </c>
      <c r="R3472" t="str">
        <f>IF(tbl_salesdata[[#This Row],[Weekdaynum]]&gt;5,"Yes","No")</f>
        <v>No</v>
      </c>
    </row>
    <row r="3473" spans="1:18" hidden="1" x14ac:dyDescent="0.35">
      <c r="A3473">
        <v>287917602</v>
      </c>
      <c r="B3473" s="3">
        <v>44168</v>
      </c>
      <c r="C3473" s="3">
        <v>44172</v>
      </c>
      <c r="D3473" t="s">
        <v>184</v>
      </c>
      <c r="E3473" t="s">
        <v>21</v>
      </c>
      <c r="F3473" t="s">
        <v>30</v>
      </c>
      <c r="G3473" t="s">
        <v>14</v>
      </c>
      <c r="H3473" t="s">
        <v>26</v>
      </c>
      <c r="I3473" s="9">
        <v>71</v>
      </c>
      <c r="J3473" s="9">
        <v>81.73</v>
      </c>
      <c r="K3473" s="9">
        <v>56.67</v>
      </c>
      <c r="L3473" s="9">
        <f>tbl_salesdata[[#This Row],[Units Sold]]*tbl_salesdata[[#This Row],[Unit Cost]]</f>
        <v>4023.57</v>
      </c>
      <c r="M3473" s="9">
        <f>tbl_salesdata[[#This Row],[Units Sold]]*tbl_salesdata[[#This Row],[Unit Price]]</f>
        <v>5802.83</v>
      </c>
      <c r="N3473" s="9">
        <f>tbl_salesdata[[#This Row],[Total Sales]]-tbl_salesdata[[#This Row],[Total Cost]]</f>
        <v>1779.2599999999998</v>
      </c>
      <c r="O3473">
        <f>tbl_salesdata[[#This Row],[Ship Date]]-tbl_salesdata[[#This Row],[Order Date]]</f>
        <v>4</v>
      </c>
      <c r="P3473">
        <f>WEEKDAY(tbl_salesdata[[#This Row],[Order Date]],2)</f>
        <v>4</v>
      </c>
      <c r="Q3473" t="str">
        <f>TEXT(tbl_salesdata[[#This Row],[Order Date]],"dddd")</f>
        <v>Thursday</v>
      </c>
      <c r="R3473" t="str">
        <f>IF(tbl_salesdata[[#This Row],[Weekdaynum]]&gt;5,"Yes","No")</f>
        <v>No</v>
      </c>
    </row>
    <row r="3474" spans="1:18" hidden="1" x14ac:dyDescent="0.35">
      <c r="A3474">
        <v>661940705</v>
      </c>
      <c r="B3474" s="3">
        <v>43140</v>
      </c>
      <c r="C3474" s="3">
        <v>43152</v>
      </c>
      <c r="D3474" t="s">
        <v>108</v>
      </c>
      <c r="E3474" t="s">
        <v>12</v>
      </c>
      <c r="F3474" t="s">
        <v>47</v>
      </c>
      <c r="G3474" t="s">
        <v>18</v>
      </c>
      <c r="H3474" t="s">
        <v>34</v>
      </c>
      <c r="I3474" s="9">
        <v>1819</v>
      </c>
      <c r="J3474" s="9">
        <v>421.89</v>
      </c>
      <c r="K3474" s="9">
        <v>364.69</v>
      </c>
      <c r="L3474" s="9">
        <f>tbl_salesdata[[#This Row],[Units Sold]]*tbl_salesdata[[#This Row],[Unit Cost]]</f>
        <v>663371.11</v>
      </c>
      <c r="M3474" s="9">
        <f>tbl_salesdata[[#This Row],[Units Sold]]*tbl_salesdata[[#This Row],[Unit Price]]</f>
        <v>767417.91</v>
      </c>
      <c r="N3474" s="9">
        <f>tbl_salesdata[[#This Row],[Total Sales]]-tbl_salesdata[[#This Row],[Total Cost]]</f>
        <v>104046.80000000005</v>
      </c>
      <c r="O3474">
        <f>tbl_salesdata[[#This Row],[Ship Date]]-tbl_salesdata[[#This Row],[Order Date]]</f>
        <v>12</v>
      </c>
      <c r="P3474">
        <f>WEEKDAY(tbl_salesdata[[#This Row],[Order Date]],2)</f>
        <v>5</v>
      </c>
      <c r="Q3474" t="str">
        <f>TEXT(tbl_salesdata[[#This Row],[Order Date]],"dddd")</f>
        <v>Friday</v>
      </c>
      <c r="R3474" t="str">
        <f>IF(tbl_salesdata[[#This Row],[Weekdaynum]]&gt;5,"Yes","No")</f>
        <v>No</v>
      </c>
    </row>
    <row r="3475" spans="1:18" hidden="1" x14ac:dyDescent="0.35">
      <c r="A3475">
        <v>513852298</v>
      </c>
      <c r="B3475" s="3">
        <v>43969</v>
      </c>
      <c r="C3475" s="3">
        <v>43985</v>
      </c>
      <c r="D3475" t="s">
        <v>154</v>
      </c>
      <c r="E3475" t="s">
        <v>12</v>
      </c>
      <c r="F3475" t="s">
        <v>13</v>
      </c>
      <c r="G3475" t="s">
        <v>18</v>
      </c>
      <c r="H3475" t="s">
        <v>26</v>
      </c>
      <c r="I3475" s="9">
        <v>9169</v>
      </c>
      <c r="J3475" s="9">
        <v>255.28</v>
      </c>
      <c r="K3475" s="9">
        <v>159.41999999999999</v>
      </c>
      <c r="L3475" s="9">
        <f>tbl_salesdata[[#This Row],[Units Sold]]*tbl_salesdata[[#This Row],[Unit Cost]]</f>
        <v>1461721.98</v>
      </c>
      <c r="M3475" s="9">
        <f>tbl_salesdata[[#This Row],[Units Sold]]*tbl_salesdata[[#This Row],[Unit Price]]</f>
        <v>2340662.3199999998</v>
      </c>
      <c r="N3475" s="9">
        <f>tbl_salesdata[[#This Row],[Total Sales]]-tbl_salesdata[[#This Row],[Total Cost]]</f>
        <v>878940.33999999985</v>
      </c>
      <c r="O3475">
        <f>tbl_salesdata[[#This Row],[Ship Date]]-tbl_salesdata[[#This Row],[Order Date]]</f>
        <v>16</v>
      </c>
      <c r="P3475">
        <f>WEEKDAY(tbl_salesdata[[#This Row],[Order Date]],2)</f>
        <v>1</v>
      </c>
      <c r="Q3475" t="str">
        <f>TEXT(tbl_salesdata[[#This Row],[Order Date]],"dddd")</f>
        <v>Monday</v>
      </c>
      <c r="R3475" t="str">
        <f>IF(tbl_salesdata[[#This Row],[Weekdaynum]]&gt;5,"Yes","No")</f>
        <v>No</v>
      </c>
    </row>
    <row r="3476" spans="1:18" x14ac:dyDescent="0.35">
      <c r="A3476">
        <v>476453721</v>
      </c>
      <c r="B3476" s="3">
        <v>42938</v>
      </c>
      <c r="C3476" s="3">
        <v>42948</v>
      </c>
      <c r="D3476" t="s">
        <v>80</v>
      </c>
      <c r="E3476" t="s">
        <v>21</v>
      </c>
      <c r="F3476" t="s">
        <v>17</v>
      </c>
      <c r="G3476" t="s">
        <v>18</v>
      </c>
      <c r="H3476" t="s">
        <v>19</v>
      </c>
      <c r="I3476" s="9">
        <v>2099</v>
      </c>
      <c r="J3476" s="9">
        <v>152.58000000000001</v>
      </c>
      <c r="K3476" s="9">
        <v>97.44</v>
      </c>
      <c r="L3476" s="9">
        <f>tbl_salesdata[[#This Row],[Units Sold]]*tbl_salesdata[[#This Row],[Unit Cost]]</f>
        <v>204526.56</v>
      </c>
      <c r="M3476" s="9">
        <f>tbl_salesdata[[#This Row],[Units Sold]]*tbl_salesdata[[#This Row],[Unit Price]]</f>
        <v>320265.42000000004</v>
      </c>
      <c r="N3476" s="9">
        <f>tbl_salesdata[[#This Row],[Total Sales]]-tbl_salesdata[[#This Row],[Total Cost]]</f>
        <v>115738.86000000004</v>
      </c>
      <c r="O3476">
        <f>tbl_salesdata[[#This Row],[Ship Date]]-tbl_salesdata[[#This Row],[Order Date]]</f>
        <v>10</v>
      </c>
      <c r="P3476">
        <f>WEEKDAY(tbl_salesdata[[#This Row],[Order Date]],2)</f>
        <v>6</v>
      </c>
      <c r="Q3476" t="str">
        <f>TEXT(tbl_salesdata[[#This Row],[Order Date]],"dddd")</f>
        <v>Saturday</v>
      </c>
      <c r="R3476" t="str">
        <f>IF(tbl_salesdata[[#This Row],[Weekdaynum]]&gt;5,"Yes","No")</f>
        <v>Yes</v>
      </c>
    </row>
    <row r="3477" spans="1:18" hidden="1" x14ac:dyDescent="0.35">
      <c r="A3477">
        <v>565598762</v>
      </c>
      <c r="B3477" s="3">
        <v>42929</v>
      </c>
      <c r="C3477" s="3">
        <v>42938</v>
      </c>
      <c r="D3477" t="s">
        <v>185</v>
      </c>
      <c r="E3477" t="s">
        <v>38</v>
      </c>
      <c r="F3477" t="s">
        <v>68</v>
      </c>
      <c r="G3477" t="s">
        <v>14</v>
      </c>
      <c r="H3477" t="s">
        <v>34</v>
      </c>
      <c r="I3477" s="9">
        <v>2097</v>
      </c>
      <c r="J3477" s="9">
        <v>154.06</v>
      </c>
      <c r="K3477" s="9">
        <v>90.93</v>
      </c>
      <c r="L3477" s="9">
        <f>tbl_salesdata[[#This Row],[Units Sold]]*tbl_salesdata[[#This Row],[Unit Cost]]</f>
        <v>190680.21000000002</v>
      </c>
      <c r="M3477" s="9">
        <f>tbl_salesdata[[#This Row],[Units Sold]]*tbl_salesdata[[#This Row],[Unit Price]]</f>
        <v>323063.82</v>
      </c>
      <c r="N3477" s="9">
        <f>tbl_salesdata[[#This Row],[Total Sales]]-tbl_salesdata[[#This Row],[Total Cost]]</f>
        <v>132383.60999999999</v>
      </c>
      <c r="O3477">
        <f>tbl_salesdata[[#This Row],[Ship Date]]-tbl_salesdata[[#This Row],[Order Date]]</f>
        <v>9</v>
      </c>
      <c r="P3477">
        <f>WEEKDAY(tbl_salesdata[[#This Row],[Order Date]],2)</f>
        <v>4</v>
      </c>
      <c r="Q3477" t="str">
        <f>TEXT(tbl_salesdata[[#This Row],[Order Date]],"dddd")</f>
        <v>Thursday</v>
      </c>
      <c r="R3477" t="str">
        <f>IF(tbl_salesdata[[#This Row],[Weekdaynum]]&gt;5,"Yes","No")</f>
        <v>No</v>
      </c>
    </row>
    <row r="3478" spans="1:18" hidden="1" x14ac:dyDescent="0.35">
      <c r="A3478">
        <v>548343789</v>
      </c>
      <c r="B3478" s="3">
        <v>43438</v>
      </c>
      <c r="C3478" s="3">
        <v>43450</v>
      </c>
      <c r="D3478" t="s">
        <v>121</v>
      </c>
      <c r="E3478" t="s">
        <v>21</v>
      </c>
      <c r="F3478" t="s">
        <v>17</v>
      </c>
      <c r="G3478" t="s">
        <v>18</v>
      </c>
      <c r="H3478" t="s">
        <v>26</v>
      </c>
      <c r="I3478" s="9">
        <v>5967</v>
      </c>
      <c r="J3478" s="9">
        <v>152.58000000000001</v>
      </c>
      <c r="K3478" s="9">
        <v>97.44</v>
      </c>
      <c r="L3478" s="9">
        <f>tbl_salesdata[[#This Row],[Units Sold]]*tbl_salesdata[[#This Row],[Unit Cost]]</f>
        <v>581424.48</v>
      </c>
      <c r="M3478" s="9">
        <f>tbl_salesdata[[#This Row],[Units Sold]]*tbl_salesdata[[#This Row],[Unit Price]]</f>
        <v>910444.8600000001</v>
      </c>
      <c r="N3478" s="9">
        <f>tbl_salesdata[[#This Row],[Total Sales]]-tbl_salesdata[[#This Row],[Total Cost]]</f>
        <v>329020.38000000012</v>
      </c>
      <c r="O3478">
        <f>tbl_salesdata[[#This Row],[Ship Date]]-tbl_salesdata[[#This Row],[Order Date]]</f>
        <v>12</v>
      </c>
      <c r="P3478">
        <f>WEEKDAY(tbl_salesdata[[#This Row],[Order Date]],2)</f>
        <v>2</v>
      </c>
      <c r="Q3478" t="str">
        <f>TEXT(tbl_salesdata[[#This Row],[Order Date]],"dddd")</f>
        <v>Tuesday</v>
      </c>
      <c r="R3478" t="str">
        <f>IF(tbl_salesdata[[#This Row],[Weekdaynum]]&gt;5,"Yes","No")</f>
        <v>No</v>
      </c>
    </row>
    <row r="3479" spans="1:18" hidden="1" x14ac:dyDescent="0.35">
      <c r="A3479">
        <v>474797618</v>
      </c>
      <c r="B3479" s="3">
        <v>43518</v>
      </c>
      <c r="C3479" s="3">
        <v>43521</v>
      </c>
      <c r="D3479" t="s">
        <v>72</v>
      </c>
      <c r="E3479" t="s">
        <v>24</v>
      </c>
      <c r="F3479" t="s">
        <v>68</v>
      </c>
      <c r="G3479" t="s">
        <v>18</v>
      </c>
      <c r="H3479" t="s">
        <v>26</v>
      </c>
      <c r="I3479" s="9">
        <v>2021</v>
      </c>
      <c r="J3479" s="9">
        <v>154.06</v>
      </c>
      <c r="K3479" s="9">
        <v>90.93</v>
      </c>
      <c r="L3479" s="9">
        <f>tbl_salesdata[[#This Row],[Units Sold]]*tbl_salesdata[[#This Row],[Unit Cost]]</f>
        <v>183769.53000000003</v>
      </c>
      <c r="M3479" s="9">
        <f>tbl_salesdata[[#This Row],[Units Sold]]*tbl_salesdata[[#This Row],[Unit Price]]</f>
        <v>311355.26</v>
      </c>
      <c r="N3479" s="9">
        <f>tbl_salesdata[[#This Row],[Total Sales]]-tbl_salesdata[[#This Row],[Total Cost]]</f>
        <v>127585.72999999998</v>
      </c>
      <c r="O3479">
        <f>tbl_salesdata[[#This Row],[Ship Date]]-tbl_salesdata[[#This Row],[Order Date]]</f>
        <v>3</v>
      </c>
      <c r="P3479">
        <f>WEEKDAY(tbl_salesdata[[#This Row],[Order Date]],2)</f>
        <v>5</v>
      </c>
      <c r="Q3479" t="str">
        <f>TEXT(tbl_salesdata[[#This Row],[Order Date]],"dddd")</f>
        <v>Friday</v>
      </c>
      <c r="R3479" t="str">
        <f>IF(tbl_salesdata[[#This Row],[Weekdaynum]]&gt;5,"Yes","No")</f>
        <v>No</v>
      </c>
    </row>
    <row r="3480" spans="1:18" hidden="1" x14ac:dyDescent="0.35">
      <c r="A3480">
        <v>187196576</v>
      </c>
      <c r="B3480" s="3">
        <v>43793</v>
      </c>
      <c r="C3480" s="3">
        <v>43811</v>
      </c>
      <c r="D3480" t="s">
        <v>57</v>
      </c>
      <c r="E3480" t="s">
        <v>32</v>
      </c>
      <c r="F3480" t="s">
        <v>33</v>
      </c>
      <c r="G3480" t="s">
        <v>18</v>
      </c>
      <c r="H3480" t="s">
        <v>19</v>
      </c>
      <c r="I3480" s="9">
        <v>4482</v>
      </c>
      <c r="J3480" s="9">
        <v>109.28</v>
      </c>
      <c r="K3480" s="9">
        <v>35.840000000000003</v>
      </c>
      <c r="L3480" s="9">
        <f>tbl_salesdata[[#This Row],[Units Sold]]*tbl_salesdata[[#This Row],[Unit Cost]]</f>
        <v>160634.88</v>
      </c>
      <c r="M3480" s="9">
        <f>tbl_salesdata[[#This Row],[Units Sold]]*tbl_salesdata[[#This Row],[Unit Price]]</f>
        <v>489792.96</v>
      </c>
      <c r="N3480" s="9">
        <f>tbl_salesdata[[#This Row],[Total Sales]]-tbl_salesdata[[#This Row],[Total Cost]]</f>
        <v>329158.08</v>
      </c>
      <c r="O3480">
        <f>tbl_salesdata[[#This Row],[Ship Date]]-tbl_salesdata[[#This Row],[Order Date]]</f>
        <v>18</v>
      </c>
      <c r="P3480">
        <f>WEEKDAY(tbl_salesdata[[#This Row],[Order Date]],2)</f>
        <v>7</v>
      </c>
      <c r="Q3480" t="str">
        <f>TEXT(tbl_salesdata[[#This Row],[Order Date]],"dddd")</f>
        <v>Sunday</v>
      </c>
      <c r="R3480" t="str">
        <f>IF(tbl_salesdata[[#This Row],[Weekdaynum]]&gt;5,"Yes","No")</f>
        <v>Yes</v>
      </c>
    </row>
    <row r="3481" spans="1:18" hidden="1" x14ac:dyDescent="0.35">
      <c r="A3481">
        <v>498089492</v>
      </c>
      <c r="B3481" s="3">
        <v>42431</v>
      </c>
      <c r="C3481" s="3">
        <v>42436</v>
      </c>
      <c r="D3481" t="s">
        <v>121</v>
      </c>
      <c r="E3481" t="s">
        <v>21</v>
      </c>
      <c r="F3481" t="s">
        <v>47</v>
      </c>
      <c r="G3481" t="s">
        <v>14</v>
      </c>
      <c r="H3481" t="s">
        <v>26</v>
      </c>
      <c r="I3481" s="9">
        <v>4604</v>
      </c>
      <c r="J3481" s="9">
        <v>421.89</v>
      </c>
      <c r="K3481" s="9">
        <v>364.69</v>
      </c>
      <c r="L3481" s="9">
        <f>tbl_salesdata[[#This Row],[Units Sold]]*tbl_salesdata[[#This Row],[Unit Cost]]</f>
        <v>1679032.76</v>
      </c>
      <c r="M3481" s="9">
        <f>tbl_salesdata[[#This Row],[Units Sold]]*tbl_salesdata[[#This Row],[Unit Price]]</f>
        <v>1942381.5599999998</v>
      </c>
      <c r="N3481" s="9">
        <f>tbl_salesdata[[#This Row],[Total Sales]]-tbl_salesdata[[#This Row],[Total Cost]]</f>
        <v>263348.79999999981</v>
      </c>
      <c r="O3481">
        <f>tbl_salesdata[[#This Row],[Ship Date]]-tbl_salesdata[[#This Row],[Order Date]]</f>
        <v>5</v>
      </c>
      <c r="P3481">
        <f>WEEKDAY(tbl_salesdata[[#This Row],[Order Date]],2)</f>
        <v>3</v>
      </c>
      <c r="Q3481" t="str">
        <f>TEXT(tbl_salesdata[[#This Row],[Order Date]],"dddd")</f>
        <v>Wednesday</v>
      </c>
      <c r="R3481" t="str">
        <f>IF(tbl_salesdata[[#This Row],[Weekdaynum]]&gt;5,"Yes","No")</f>
        <v>No</v>
      </c>
    </row>
    <row r="3482" spans="1:18" x14ac:dyDescent="0.35">
      <c r="A3482">
        <v>157653653</v>
      </c>
      <c r="B3482" s="3">
        <v>42147</v>
      </c>
      <c r="C3482" s="3">
        <v>42159</v>
      </c>
      <c r="D3482" t="s">
        <v>183</v>
      </c>
      <c r="E3482" t="s">
        <v>24</v>
      </c>
      <c r="F3482" t="s">
        <v>68</v>
      </c>
      <c r="G3482" t="s">
        <v>18</v>
      </c>
      <c r="H3482" t="s">
        <v>34</v>
      </c>
      <c r="I3482" s="9">
        <v>2074</v>
      </c>
      <c r="J3482" s="9">
        <v>154.06</v>
      </c>
      <c r="K3482" s="9">
        <v>90.93</v>
      </c>
      <c r="L3482" s="9">
        <f>tbl_salesdata[[#This Row],[Units Sold]]*tbl_salesdata[[#This Row],[Unit Cost]]</f>
        <v>188588.82</v>
      </c>
      <c r="M3482" s="9">
        <f>tbl_salesdata[[#This Row],[Units Sold]]*tbl_salesdata[[#This Row],[Unit Price]]</f>
        <v>319520.44</v>
      </c>
      <c r="N3482" s="9">
        <f>tbl_salesdata[[#This Row],[Total Sales]]-tbl_salesdata[[#This Row],[Total Cost]]</f>
        <v>130931.62</v>
      </c>
      <c r="O3482">
        <f>tbl_salesdata[[#This Row],[Ship Date]]-tbl_salesdata[[#This Row],[Order Date]]</f>
        <v>12</v>
      </c>
      <c r="P3482">
        <f>WEEKDAY(tbl_salesdata[[#This Row],[Order Date]],2)</f>
        <v>6</v>
      </c>
      <c r="Q3482" t="str">
        <f>TEXT(tbl_salesdata[[#This Row],[Order Date]],"dddd")</f>
        <v>Saturday</v>
      </c>
      <c r="R3482" t="str">
        <f>IF(tbl_salesdata[[#This Row],[Weekdaynum]]&gt;5,"Yes","No")</f>
        <v>Yes</v>
      </c>
    </row>
    <row r="3483" spans="1:18" hidden="1" x14ac:dyDescent="0.35">
      <c r="A3483">
        <v>217115008</v>
      </c>
      <c r="B3483" s="3">
        <v>42061</v>
      </c>
      <c r="C3483" s="3">
        <v>42072</v>
      </c>
      <c r="D3483" t="s">
        <v>201</v>
      </c>
      <c r="E3483" t="s">
        <v>24</v>
      </c>
      <c r="F3483" t="s">
        <v>25</v>
      </c>
      <c r="G3483" t="s">
        <v>14</v>
      </c>
      <c r="H3483" t="s">
        <v>15</v>
      </c>
      <c r="I3483" s="9">
        <v>8011</v>
      </c>
      <c r="J3483" s="9">
        <v>205.7</v>
      </c>
      <c r="K3483" s="9">
        <v>117.11</v>
      </c>
      <c r="L3483" s="9">
        <f>tbl_salesdata[[#This Row],[Units Sold]]*tbl_salesdata[[#This Row],[Unit Cost]]</f>
        <v>938168.21</v>
      </c>
      <c r="M3483" s="9">
        <f>tbl_salesdata[[#This Row],[Units Sold]]*tbl_salesdata[[#This Row],[Unit Price]]</f>
        <v>1647862.7</v>
      </c>
      <c r="N3483" s="9">
        <f>tbl_salesdata[[#This Row],[Total Sales]]-tbl_salesdata[[#This Row],[Total Cost]]</f>
        <v>709694.49</v>
      </c>
      <c r="O3483">
        <f>tbl_salesdata[[#This Row],[Ship Date]]-tbl_salesdata[[#This Row],[Order Date]]</f>
        <v>11</v>
      </c>
      <c r="P3483">
        <f>WEEKDAY(tbl_salesdata[[#This Row],[Order Date]],2)</f>
        <v>4</v>
      </c>
      <c r="Q3483" t="str">
        <f>TEXT(tbl_salesdata[[#This Row],[Order Date]],"dddd")</f>
        <v>Thursday</v>
      </c>
      <c r="R3483" t="str">
        <f>IF(tbl_salesdata[[#This Row],[Weekdaynum]]&gt;5,"Yes","No")</f>
        <v>No</v>
      </c>
    </row>
    <row r="3484" spans="1:18" hidden="1" x14ac:dyDescent="0.35">
      <c r="A3484">
        <v>251907765</v>
      </c>
      <c r="B3484" s="3">
        <v>42064</v>
      </c>
      <c r="C3484" s="3">
        <v>42076</v>
      </c>
      <c r="D3484" t="s">
        <v>159</v>
      </c>
      <c r="E3484" t="s">
        <v>21</v>
      </c>
      <c r="F3484" t="s">
        <v>17</v>
      </c>
      <c r="G3484" t="s">
        <v>18</v>
      </c>
      <c r="H3484" t="s">
        <v>19</v>
      </c>
      <c r="I3484" s="9">
        <v>3961</v>
      </c>
      <c r="J3484" s="9">
        <v>152.58000000000001</v>
      </c>
      <c r="K3484" s="9">
        <v>97.44</v>
      </c>
      <c r="L3484" s="9">
        <f>tbl_salesdata[[#This Row],[Units Sold]]*tbl_salesdata[[#This Row],[Unit Cost]]</f>
        <v>385959.83999999997</v>
      </c>
      <c r="M3484" s="9">
        <f>tbl_salesdata[[#This Row],[Units Sold]]*tbl_salesdata[[#This Row],[Unit Price]]</f>
        <v>604369.38</v>
      </c>
      <c r="N3484" s="9">
        <f>tbl_salesdata[[#This Row],[Total Sales]]-tbl_salesdata[[#This Row],[Total Cost]]</f>
        <v>218409.54000000004</v>
      </c>
      <c r="O3484">
        <f>tbl_salesdata[[#This Row],[Ship Date]]-tbl_salesdata[[#This Row],[Order Date]]</f>
        <v>12</v>
      </c>
      <c r="P3484">
        <f>WEEKDAY(tbl_salesdata[[#This Row],[Order Date]],2)</f>
        <v>7</v>
      </c>
      <c r="Q3484" t="str">
        <f>TEXT(tbl_salesdata[[#This Row],[Order Date]],"dddd")</f>
        <v>Sunday</v>
      </c>
      <c r="R3484" t="str">
        <f>IF(tbl_salesdata[[#This Row],[Weekdaynum]]&gt;5,"Yes","No")</f>
        <v>Yes</v>
      </c>
    </row>
    <row r="3485" spans="1:18" hidden="1" x14ac:dyDescent="0.35">
      <c r="A3485">
        <v>338514792</v>
      </c>
      <c r="B3485" s="3">
        <v>42258</v>
      </c>
      <c r="C3485" s="3">
        <v>42270</v>
      </c>
      <c r="D3485" t="s">
        <v>138</v>
      </c>
      <c r="E3485" t="s">
        <v>24</v>
      </c>
      <c r="F3485" t="s">
        <v>56</v>
      </c>
      <c r="G3485" t="s">
        <v>18</v>
      </c>
      <c r="H3485" t="s">
        <v>34</v>
      </c>
      <c r="I3485" s="9">
        <v>2904</v>
      </c>
      <c r="J3485" s="9">
        <v>9.33</v>
      </c>
      <c r="K3485" s="9">
        <v>6.92</v>
      </c>
      <c r="L3485" s="9">
        <f>tbl_salesdata[[#This Row],[Units Sold]]*tbl_salesdata[[#This Row],[Unit Cost]]</f>
        <v>20095.68</v>
      </c>
      <c r="M3485" s="9">
        <f>tbl_salesdata[[#This Row],[Units Sold]]*tbl_salesdata[[#This Row],[Unit Price]]</f>
        <v>27094.32</v>
      </c>
      <c r="N3485" s="9">
        <f>tbl_salesdata[[#This Row],[Total Sales]]-tbl_salesdata[[#This Row],[Total Cost]]</f>
        <v>6998.6399999999994</v>
      </c>
      <c r="O3485">
        <f>tbl_salesdata[[#This Row],[Ship Date]]-tbl_salesdata[[#This Row],[Order Date]]</f>
        <v>12</v>
      </c>
      <c r="P3485">
        <f>WEEKDAY(tbl_salesdata[[#This Row],[Order Date]],2)</f>
        <v>5</v>
      </c>
      <c r="Q3485" t="str">
        <f>TEXT(tbl_salesdata[[#This Row],[Order Date]],"dddd")</f>
        <v>Friday</v>
      </c>
      <c r="R3485" t="str">
        <f>IF(tbl_salesdata[[#This Row],[Weekdaynum]]&gt;5,"Yes","No")</f>
        <v>No</v>
      </c>
    </row>
    <row r="3486" spans="1:18" hidden="1" x14ac:dyDescent="0.35">
      <c r="A3486">
        <v>291047418</v>
      </c>
      <c r="B3486" s="3">
        <v>43643</v>
      </c>
      <c r="C3486" s="3">
        <v>43658</v>
      </c>
      <c r="D3486" t="s">
        <v>139</v>
      </c>
      <c r="E3486" t="s">
        <v>51</v>
      </c>
      <c r="F3486" t="s">
        <v>22</v>
      </c>
      <c r="G3486" t="s">
        <v>14</v>
      </c>
      <c r="H3486" t="s">
        <v>34</v>
      </c>
      <c r="I3486" s="9">
        <v>6253</v>
      </c>
      <c r="J3486" s="9">
        <v>47.45</v>
      </c>
      <c r="K3486" s="9">
        <v>31.79</v>
      </c>
      <c r="L3486" s="9">
        <f>tbl_salesdata[[#This Row],[Units Sold]]*tbl_salesdata[[#This Row],[Unit Cost]]</f>
        <v>198782.87</v>
      </c>
      <c r="M3486" s="9">
        <f>tbl_salesdata[[#This Row],[Units Sold]]*tbl_salesdata[[#This Row],[Unit Price]]</f>
        <v>296704.85000000003</v>
      </c>
      <c r="N3486" s="9">
        <f>tbl_salesdata[[#This Row],[Total Sales]]-tbl_salesdata[[#This Row],[Total Cost]]</f>
        <v>97921.98000000004</v>
      </c>
      <c r="O3486">
        <f>tbl_salesdata[[#This Row],[Ship Date]]-tbl_salesdata[[#This Row],[Order Date]]</f>
        <v>15</v>
      </c>
      <c r="P3486">
        <f>WEEKDAY(tbl_salesdata[[#This Row],[Order Date]],2)</f>
        <v>4</v>
      </c>
      <c r="Q3486" t="str">
        <f>TEXT(tbl_salesdata[[#This Row],[Order Date]],"dddd")</f>
        <v>Thursday</v>
      </c>
      <c r="R3486" t="str">
        <f>IF(tbl_salesdata[[#This Row],[Weekdaynum]]&gt;5,"Yes","No")</f>
        <v>No</v>
      </c>
    </row>
    <row r="3487" spans="1:18" hidden="1" x14ac:dyDescent="0.35">
      <c r="A3487">
        <v>893929469</v>
      </c>
      <c r="B3487" s="3">
        <v>44607</v>
      </c>
      <c r="C3487" s="3">
        <v>44625</v>
      </c>
      <c r="D3487" t="s">
        <v>201</v>
      </c>
      <c r="E3487" t="s">
        <v>24</v>
      </c>
      <c r="F3487" t="s">
        <v>76</v>
      </c>
      <c r="G3487" t="s">
        <v>14</v>
      </c>
      <c r="H3487" t="s">
        <v>15</v>
      </c>
      <c r="I3487" s="9">
        <v>2450</v>
      </c>
      <c r="J3487" s="9">
        <v>668.27</v>
      </c>
      <c r="K3487" s="9">
        <v>502.54</v>
      </c>
      <c r="L3487" s="9">
        <f>tbl_salesdata[[#This Row],[Units Sold]]*tbl_salesdata[[#This Row],[Unit Cost]]</f>
        <v>1231223</v>
      </c>
      <c r="M3487" s="9">
        <f>tbl_salesdata[[#This Row],[Units Sold]]*tbl_salesdata[[#This Row],[Unit Price]]</f>
        <v>1637261.5</v>
      </c>
      <c r="N3487" s="9">
        <f>tbl_salesdata[[#This Row],[Total Sales]]-tbl_salesdata[[#This Row],[Total Cost]]</f>
        <v>406038.5</v>
      </c>
      <c r="O3487">
        <f>tbl_salesdata[[#This Row],[Ship Date]]-tbl_salesdata[[#This Row],[Order Date]]</f>
        <v>18</v>
      </c>
      <c r="P3487">
        <f>WEEKDAY(tbl_salesdata[[#This Row],[Order Date]],2)</f>
        <v>2</v>
      </c>
      <c r="Q3487" t="str">
        <f>TEXT(tbl_salesdata[[#This Row],[Order Date]],"dddd")</f>
        <v>Tuesday</v>
      </c>
      <c r="R3487" t="str">
        <f>IF(tbl_salesdata[[#This Row],[Weekdaynum]]&gt;5,"Yes","No")</f>
        <v>No</v>
      </c>
    </row>
    <row r="3488" spans="1:18" hidden="1" x14ac:dyDescent="0.35">
      <c r="A3488">
        <v>751897275</v>
      </c>
      <c r="B3488" s="3">
        <v>42309</v>
      </c>
      <c r="C3488" s="3">
        <v>42316</v>
      </c>
      <c r="D3488" t="s">
        <v>85</v>
      </c>
      <c r="E3488" t="s">
        <v>12</v>
      </c>
      <c r="F3488" t="s">
        <v>33</v>
      </c>
      <c r="G3488" t="s">
        <v>14</v>
      </c>
      <c r="H3488" t="s">
        <v>34</v>
      </c>
      <c r="I3488" s="9">
        <v>1967</v>
      </c>
      <c r="J3488" s="9">
        <v>109.28</v>
      </c>
      <c r="K3488" s="9">
        <v>35.840000000000003</v>
      </c>
      <c r="L3488" s="9">
        <f>tbl_salesdata[[#This Row],[Units Sold]]*tbl_salesdata[[#This Row],[Unit Cost]]</f>
        <v>70497.280000000013</v>
      </c>
      <c r="M3488" s="9">
        <f>tbl_salesdata[[#This Row],[Units Sold]]*tbl_salesdata[[#This Row],[Unit Price]]</f>
        <v>214953.76</v>
      </c>
      <c r="N3488" s="9">
        <f>tbl_salesdata[[#This Row],[Total Sales]]-tbl_salesdata[[#This Row],[Total Cost]]</f>
        <v>144456.47999999998</v>
      </c>
      <c r="O3488">
        <f>tbl_salesdata[[#This Row],[Ship Date]]-tbl_salesdata[[#This Row],[Order Date]]</f>
        <v>7</v>
      </c>
      <c r="P3488">
        <f>WEEKDAY(tbl_salesdata[[#This Row],[Order Date]],2)</f>
        <v>7</v>
      </c>
      <c r="Q3488" t="str">
        <f>TEXT(tbl_salesdata[[#This Row],[Order Date]],"dddd")</f>
        <v>Sunday</v>
      </c>
      <c r="R3488" t="str">
        <f>IF(tbl_salesdata[[#This Row],[Weekdaynum]]&gt;5,"Yes","No")</f>
        <v>Yes</v>
      </c>
    </row>
    <row r="3489" spans="1:18" hidden="1" x14ac:dyDescent="0.35">
      <c r="A3489">
        <v>339999663</v>
      </c>
      <c r="B3489" s="3">
        <v>42150</v>
      </c>
      <c r="C3489" s="3">
        <v>42152</v>
      </c>
      <c r="D3489" t="s">
        <v>117</v>
      </c>
      <c r="E3489" t="s">
        <v>21</v>
      </c>
      <c r="F3489" t="s">
        <v>17</v>
      </c>
      <c r="G3489" t="s">
        <v>14</v>
      </c>
      <c r="H3489" t="s">
        <v>26</v>
      </c>
      <c r="I3489" s="9">
        <v>2311</v>
      </c>
      <c r="J3489" s="9">
        <v>152.58000000000001</v>
      </c>
      <c r="K3489" s="9">
        <v>97.44</v>
      </c>
      <c r="L3489" s="9">
        <f>tbl_salesdata[[#This Row],[Units Sold]]*tbl_salesdata[[#This Row],[Unit Cost]]</f>
        <v>225183.84</v>
      </c>
      <c r="M3489" s="9">
        <f>tbl_salesdata[[#This Row],[Units Sold]]*tbl_salesdata[[#This Row],[Unit Price]]</f>
        <v>352612.38</v>
      </c>
      <c r="N3489" s="9">
        <f>tbl_salesdata[[#This Row],[Total Sales]]-tbl_salesdata[[#This Row],[Total Cost]]</f>
        <v>127428.54000000001</v>
      </c>
      <c r="O3489">
        <f>tbl_salesdata[[#This Row],[Ship Date]]-tbl_salesdata[[#This Row],[Order Date]]</f>
        <v>2</v>
      </c>
      <c r="P3489">
        <f>WEEKDAY(tbl_salesdata[[#This Row],[Order Date]],2)</f>
        <v>2</v>
      </c>
      <c r="Q3489" t="str">
        <f>TEXT(tbl_salesdata[[#This Row],[Order Date]],"dddd")</f>
        <v>Tuesday</v>
      </c>
      <c r="R3489" t="str">
        <f>IF(tbl_salesdata[[#This Row],[Weekdaynum]]&gt;5,"Yes","No")</f>
        <v>No</v>
      </c>
    </row>
    <row r="3490" spans="1:18" hidden="1" x14ac:dyDescent="0.35">
      <c r="A3490">
        <v>653597962</v>
      </c>
      <c r="B3490" s="3">
        <v>42876</v>
      </c>
      <c r="C3490" s="3">
        <v>42897</v>
      </c>
      <c r="D3490" t="s">
        <v>88</v>
      </c>
      <c r="E3490" t="s">
        <v>38</v>
      </c>
      <c r="F3490" t="s">
        <v>42</v>
      </c>
      <c r="G3490" t="s">
        <v>14</v>
      </c>
      <c r="H3490" t="s">
        <v>34</v>
      </c>
      <c r="I3490" s="9">
        <v>3016</v>
      </c>
      <c r="J3490" s="9">
        <v>437.2</v>
      </c>
      <c r="K3490" s="9">
        <v>263.33</v>
      </c>
      <c r="L3490" s="9">
        <f>tbl_salesdata[[#This Row],[Units Sold]]*tbl_salesdata[[#This Row],[Unit Cost]]</f>
        <v>794203.27999999991</v>
      </c>
      <c r="M3490" s="9">
        <f>tbl_salesdata[[#This Row],[Units Sold]]*tbl_salesdata[[#This Row],[Unit Price]]</f>
        <v>1318595.2</v>
      </c>
      <c r="N3490" s="9">
        <f>tbl_salesdata[[#This Row],[Total Sales]]-tbl_salesdata[[#This Row],[Total Cost]]</f>
        <v>524391.92000000004</v>
      </c>
      <c r="O3490">
        <f>tbl_salesdata[[#This Row],[Ship Date]]-tbl_salesdata[[#This Row],[Order Date]]</f>
        <v>21</v>
      </c>
      <c r="P3490">
        <f>WEEKDAY(tbl_salesdata[[#This Row],[Order Date]],2)</f>
        <v>7</v>
      </c>
      <c r="Q3490" t="str">
        <f>TEXT(tbl_salesdata[[#This Row],[Order Date]],"dddd")</f>
        <v>Sunday</v>
      </c>
      <c r="R3490" t="str">
        <f>IF(tbl_salesdata[[#This Row],[Weekdaynum]]&gt;5,"Yes","No")</f>
        <v>Yes</v>
      </c>
    </row>
    <row r="3491" spans="1:18" hidden="1" x14ac:dyDescent="0.35">
      <c r="A3491">
        <v>958366000</v>
      </c>
      <c r="B3491" s="3">
        <v>44011</v>
      </c>
      <c r="C3491" s="3">
        <v>44026</v>
      </c>
      <c r="D3491" t="s">
        <v>95</v>
      </c>
      <c r="E3491" t="s">
        <v>21</v>
      </c>
      <c r="F3491" t="s">
        <v>25</v>
      </c>
      <c r="G3491" t="s">
        <v>18</v>
      </c>
      <c r="H3491" t="s">
        <v>15</v>
      </c>
      <c r="I3491" s="9">
        <v>651</v>
      </c>
      <c r="J3491" s="9">
        <v>205.7</v>
      </c>
      <c r="K3491" s="9">
        <v>117.11</v>
      </c>
      <c r="L3491" s="9">
        <f>tbl_salesdata[[#This Row],[Units Sold]]*tbl_salesdata[[#This Row],[Unit Cost]]</f>
        <v>76238.61</v>
      </c>
      <c r="M3491" s="9">
        <f>tbl_salesdata[[#This Row],[Units Sold]]*tbl_salesdata[[#This Row],[Unit Price]]</f>
        <v>133910.69999999998</v>
      </c>
      <c r="N3491" s="9">
        <f>tbl_salesdata[[#This Row],[Total Sales]]-tbl_salesdata[[#This Row],[Total Cost]]</f>
        <v>57672.089999999982</v>
      </c>
      <c r="O3491">
        <f>tbl_salesdata[[#This Row],[Ship Date]]-tbl_salesdata[[#This Row],[Order Date]]</f>
        <v>15</v>
      </c>
      <c r="P3491">
        <f>WEEKDAY(tbl_salesdata[[#This Row],[Order Date]],2)</f>
        <v>1</v>
      </c>
      <c r="Q3491" t="str">
        <f>TEXT(tbl_salesdata[[#This Row],[Order Date]],"dddd")</f>
        <v>Monday</v>
      </c>
      <c r="R3491" t="str">
        <f>IF(tbl_salesdata[[#This Row],[Weekdaynum]]&gt;5,"Yes","No")</f>
        <v>No</v>
      </c>
    </row>
    <row r="3492" spans="1:18" hidden="1" x14ac:dyDescent="0.35">
      <c r="A3492">
        <v>140290105</v>
      </c>
      <c r="B3492" s="3">
        <v>42081</v>
      </c>
      <c r="C3492" s="3">
        <v>42099</v>
      </c>
      <c r="D3492" t="s">
        <v>136</v>
      </c>
      <c r="E3492" t="s">
        <v>38</v>
      </c>
      <c r="F3492" t="s">
        <v>33</v>
      </c>
      <c r="G3492" t="s">
        <v>18</v>
      </c>
      <c r="H3492" t="s">
        <v>34</v>
      </c>
      <c r="I3492" s="9">
        <v>3814</v>
      </c>
      <c r="J3492" s="9">
        <v>109.28</v>
      </c>
      <c r="K3492" s="9">
        <v>35.840000000000003</v>
      </c>
      <c r="L3492" s="9">
        <f>tbl_salesdata[[#This Row],[Units Sold]]*tbl_salesdata[[#This Row],[Unit Cost]]</f>
        <v>136693.76000000001</v>
      </c>
      <c r="M3492" s="9">
        <f>tbl_salesdata[[#This Row],[Units Sold]]*tbl_salesdata[[#This Row],[Unit Price]]</f>
        <v>416793.92</v>
      </c>
      <c r="N3492" s="9">
        <f>tbl_salesdata[[#This Row],[Total Sales]]-tbl_salesdata[[#This Row],[Total Cost]]</f>
        <v>280100.15999999997</v>
      </c>
      <c r="O3492">
        <f>tbl_salesdata[[#This Row],[Ship Date]]-tbl_salesdata[[#This Row],[Order Date]]</f>
        <v>18</v>
      </c>
      <c r="P3492">
        <f>WEEKDAY(tbl_salesdata[[#This Row],[Order Date]],2)</f>
        <v>3</v>
      </c>
      <c r="Q3492" t="str">
        <f>TEXT(tbl_salesdata[[#This Row],[Order Date]],"dddd")</f>
        <v>Wednesday</v>
      </c>
      <c r="R3492" t="str">
        <f>IF(tbl_salesdata[[#This Row],[Weekdaynum]]&gt;5,"Yes","No")</f>
        <v>No</v>
      </c>
    </row>
    <row r="3493" spans="1:18" hidden="1" x14ac:dyDescent="0.35">
      <c r="A3493">
        <v>755669105</v>
      </c>
      <c r="B3493" s="3">
        <v>43310</v>
      </c>
      <c r="C3493" s="3">
        <v>43316</v>
      </c>
      <c r="D3493" t="s">
        <v>213</v>
      </c>
      <c r="E3493" t="s">
        <v>38</v>
      </c>
      <c r="F3493" t="s">
        <v>40</v>
      </c>
      <c r="G3493" t="s">
        <v>18</v>
      </c>
      <c r="H3493" t="s">
        <v>15</v>
      </c>
      <c r="I3493" s="9">
        <v>8136</v>
      </c>
      <c r="J3493" s="9">
        <v>651.21</v>
      </c>
      <c r="K3493" s="9">
        <v>524.96</v>
      </c>
      <c r="L3493" s="9">
        <f>tbl_salesdata[[#This Row],[Units Sold]]*tbl_salesdata[[#This Row],[Unit Cost]]</f>
        <v>4271074.5600000005</v>
      </c>
      <c r="M3493" s="9">
        <f>tbl_salesdata[[#This Row],[Units Sold]]*tbl_salesdata[[#This Row],[Unit Price]]</f>
        <v>5298244.5600000005</v>
      </c>
      <c r="N3493" s="9">
        <f>tbl_salesdata[[#This Row],[Total Sales]]-tbl_salesdata[[#This Row],[Total Cost]]</f>
        <v>1027170</v>
      </c>
      <c r="O3493">
        <f>tbl_salesdata[[#This Row],[Ship Date]]-tbl_salesdata[[#This Row],[Order Date]]</f>
        <v>6</v>
      </c>
      <c r="P3493">
        <f>WEEKDAY(tbl_salesdata[[#This Row],[Order Date]],2)</f>
        <v>7</v>
      </c>
      <c r="Q3493" t="str">
        <f>TEXT(tbl_salesdata[[#This Row],[Order Date]],"dddd")</f>
        <v>Sunday</v>
      </c>
      <c r="R3493" t="str">
        <f>IF(tbl_salesdata[[#This Row],[Weekdaynum]]&gt;5,"Yes","No")</f>
        <v>Yes</v>
      </c>
    </row>
    <row r="3494" spans="1:18" hidden="1" x14ac:dyDescent="0.35">
      <c r="A3494">
        <v>481114327</v>
      </c>
      <c r="B3494" s="3">
        <v>42312</v>
      </c>
      <c r="C3494" s="3">
        <v>42329</v>
      </c>
      <c r="D3494" t="s">
        <v>125</v>
      </c>
      <c r="E3494" t="s">
        <v>21</v>
      </c>
      <c r="F3494" t="s">
        <v>25</v>
      </c>
      <c r="G3494" t="s">
        <v>14</v>
      </c>
      <c r="H3494" t="s">
        <v>15</v>
      </c>
      <c r="I3494" s="9">
        <v>1276</v>
      </c>
      <c r="J3494" s="9">
        <v>205.7</v>
      </c>
      <c r="K3494" s="9">
        <v>117.11</v>
      </c>
      <c r="L3494" s="9">
        <f>tbl_salesdata[[#This Row],[Units Sold]]*tbl_salesdata[[#This Row],[Unit Cost]]</f>
        <v>149432.35999999999</v>
      </c>
      <c r="M3494" s="9">
        <f>tbl_salesdata[[#This Row],[Units Sold]]*tbl_salesdata[[#This Row],[Unit Price]]</f>
        <v>262473.2</v>
      </c>
      <c r="N3494" s="9">
        <f>tbl_salesdata[[#This Row],[Total Sales]]-tbl_salesdata[[#This Row],[Total Cost]]</f>
        <v>113040.84000000003</v>
      </c>
      <c r="O3494">
        <f>tbl_salesdata[[#This Row],[Ship Date]]-tbl_salesdata[[#This Row],[Order Date]]</f>
        <v>17</v>
      </c>
      <c r="P3494">
        <f>WEEKDAY(tbl_salesdata[[#This Row],[Order Date]],2)</f>
        <v>3</v>
      </c>
      <c r="Q3494" t="str">
        <f>TEXT(tbl_salesdata[[#This Row],[Order Date]],"dddd")</f>
        <v>Wednesday</v>
      </c>
      <c r="R3494" t="str">
        <f>IF(tbl_salesdata[[#This Row],[Weekdaynum]]&gt;5,"Yes","No")</f>
        <v>No</v>
      </c>
    </row>
    <row r="3495" spans="1:18" hidden="1" x14ac:dyDescent="0.35">
      <c r="A3495">
        <v>663549602</v>
      </c>
      <c r="B3495" s="3">
        <v>43822</v>
      </c>
      <c r="C3495" s="3">
        <v>43836</v>
      </c>
      <c r="D3495" t="s">
        <v>181</v>
      </c>
      <c r="E3495" t="s">
        <v>38</v>
      </c>
      <c r="F3495" t="s">
        <v>76</v>
      </c>
      <c r="G3495" t="s">
        <v>14</v>
      </c>
      <c r="H3495" t="s">
        <v>15</v>
      </c>
      <c r="I3495" s="9">
        <v>7927</v>
      </c>
      <c r="J3495" s="9">
        <v>668.27</v>
      </c>
      <c r="K3495" s="9">
        <v>502.54</v>
      </c>
      <c r="L3495" s="9">
        <f>tbl_salesdata[[#This Row],[Units Sold]]*tbl_salesdata[[#This Row],[Unit Cost]]</f>
        <v>3983634.58</v>
      </c>
      <c r="M3495" s="9">
        <f>tbl_salesdata[[#This Row],[Units Sold]]*tbl_salesdata[[#This Row],[Unit Price]]</f>
        <v>5297376.29</v>
      </c>
      <c r="N3495" s="9">
        <f>tbl_salesdata[[#This Row],[Total Sales]]-tbl_salesdata[[#This Row],[Total Cost]]</f>
        <v>1313741.71</v>
      </c>
      <c r="O3495">
        <f>tbl_salesdata[[#This Row],[Ship Date]]-tbl_salesdata[[#This Row],[Order Date]]</f>
        <v>14</v>
      </c>
      <c r="P3495">
        <f>WEEKDAY(tbl_salesdata[[#This Row],[Order Date]],2)</f>
        <v>1</v>
      </c>
      <c r="Q3495" t="str">
        <f>TEXT(tbl_salesdata[[#This Row],[Order Date]],"dddd")</f>
        <v>Monday</v>
      </c>
      <c r="R3495" t="str">
        <f>IF(tbl_salesdata[[#This Row],[Weekdaynum]]&gt;5,"Yes","No")</f>
        <v>No</v>
      </c>
    </row>
    <row r="3496" spans="1:18" hidden="1" x14ac:dyDescent="0.35">
      <c r="A3496">
        <v>470211255</v>
      </c>
      <c r="B3496" s="3">
        <v>44040</v>
      </c>
      <c r="C3496" s="3">
        <v>44058</v>
      </c>
      <c r="D3496" t="s">
        <v>74</v>
      </c>
      <c r="E3496" t="s">
        <v>38</v>
      </c>
      <c r="F3496" t="s">
        <v>42</v>
      </c>
      <c r="G3496" t="s">
        <v>18</v>
      </c>
      <c r="H3496" t="s">
        <v>26</v>
      </c>
      <c r="I3496" s="9">
        <v>4814</v>
      </c>
      <c r="J3496" s="9">
        <v>437.2</v>
      </c>
      <c r="K3496" s="9">
        <v>263.33</v>
      </c>
      <c r="L3496" s="9">
        <f>tbl_salesdata[[#This Row],[Units Sold]]*tbl_salesdata[[#This Row],[Unit Cost]]</f>
        <v>1267670.6199999999</v>
      </c>
      <c r="M3496" s="9">
        <f>tbl_salesdata[[#This Row],[Units Sold]]*tbl_salesdata[[#This Row],[Unit Price]]</f>
        <v>2104680.7999999998</v>
      </c>
      <c r="N3496" s="9">
        <f>tbl_salesdata[[#This Row],[Total Sales]]-tbl_salesdata[[#This Row],[Total Cost]]</f>
        <v>837010.17999999993</v>
      </c>
      <c r="O3496">
        <f>tbl_salesdata[[#This Row],[Ship Date]]-tbl_salesdata[[#This Row],[Order Date]]</f>
        <v>18</v>
      </c>
      <c r="P3496">
        <f>WEEKDAY(tbl_salesdata[[#This Row],[Order Date]],2)</f>
        <v>2</v>
      </c>
      <c r="Q3496" t="str">
        <f>TEXT(tbl_salesdata[[#This Row],[Order Date]],"dddd")</f>
        <v>Tuesday</v>
      </c>
      <c r="R3496" t="str">
        <f>IF(tbl_salesdata[[#This Row],[Weekdaynum]]&gt;5,"Yes","No")</f>
        <v>No</v>
      </c>
    </row>
    <row r="3497" spans="1:18" x14ac:dyDescent="0.35">
      <c r="A3497">
        <v>487364089</v>
      </c>
      <c r="B3497" s="3">
        <v>43967</v>
      </c>
      <c r="C3497" s="3">
        <v>43984</v>
      </c>
      <c r="D3497" t="s">
        <v>143</v>
      </c>
      <c r="E3497" t="s">
        <v>24</v>
      </c>
      <c r="F3497" t="s">
        <v>42</v>
      </c>
      <c r="G3497" t="s">
        <v>14</v>
      </c>
      <c r="H3497" t="s">
        <v>15</v>
      </c>
      <c r="I3497" s="9">
        <v>719</v>
      </c>
      <c r="J3497" s="9">
        <v>437.2</v>
      </c>
      <c r="K3497" s="9">
        <v>263.33</v>
      </c>
      <c r="L3497" s="9">
        <f>tbl_salesdata[[#This Row],[Units Sold]]*tbl_salesdata[[#This Row],[Unit Cost]]</f>
        <v>189334.27</v>
      </c>
      <c r="M3497" s="9">
        <f>tbl_salesdata[[#This Row],[Units Sold]]*tbl_salesdata[[#This Row],[Unit Price]]</f>
        <v>314346.8</v>
      </c>
      <c r="N3497" s="9">
        <f>tbl_salesdata[[#This Row],[Total Sales]]-tbl_salesdata[[#This Row],[Total Cost]]</f>
        <v>125012.53</v>
      </c>
      <c r="O3497">
        <f>tbl_salesdata[[#This Row],[Ship Date]]-tbl_salesdata[[#This Row],[Order Date]]</f>
        <v>17</v>
      </c>
      <c r="P3497">
        <f>WEEKDAY(tbl_salesdata[[#This Row],[Order Date]],2)</f>
        <v>6</v>
      </c>
      <c r="Q3497" t="str">
        <f>TEXT(tbl_salesdata[[#This Row],[Order Date]],"dddd")</f>
        <v>Saturday</v>
      </c>
      <c r="R3497" t="str">
        <f>IF(tbl_salesdata[[#This Row],[Weekdaynum]]&gt;5,"Yes","No")</f>
        <v>Yes</v>
      </c>
    </row>
    <row r="3498" spans="1:18" hidden="1" x14ac:dyDescent="0.35">
      <c r="A3498">
        <v>926721513</v>
      </c>
      <c r="B3498" s="3">
        <v>42268</v>
      </c>
      <c r="C3498" s="3">
        <v>42281</v>
      </c>
      <c r="D3498" t="s">
        <v>137</v>
      </c>
      <c r="E3498" t="s">
        <v>38</v>
      </c>
      <c r="F3498" t="s">
        <v>22</v>
      </c>
      <c r="G3498" t="s">
        <v>14</v>
      </c>
      <c r="H3498" t="s">
        <v>26</v>
      </c>
      <c r="I3498" s="9">
        <v>6344</v>
      </c>
      <c r="J3498" s="9">
        <v>47.45</v>
      </c>
      <c r="K3498" s="9">
        <v>31.79</v>
      </c>
      <c r="L3498" s="9">
        <f>tbl_salesdata[[#This Row],[Units Sold]]*tbl_salesdata[[#This Row],[Unit Cost]]</f>
        <v>201675.75999999998</v>
      </c>
      <c r="M3498" s="9">
        <f>tbl_salesdata[[#This Row],[Units Sold]]*tbl_salesdata[[#This Row],[Unit Price]]</f>
        <v>301022.80000000005</v>
      </c>
      <c r="N3498" s="9">
        <f>tbl_salesdata[[#This Row],[Total Sales]]-tbl_salesdata[[#This Row],[Total Cost]]</f>
        <v>99347.040000000066</v>
      </c>
      <c r="O3498">
        <f>tbl_salesdata[[#This Row],[Ship Date]]-tbl_salesdata[[#This Row],[Order Date]]</f>
        <v>13</v>
      </c>
      <c r="P3498">
        <f>WEEKDAY(tbl_salesdata[[#This Row],[Order Date]],2)</f>
        <v>1</v>
      </c>
      <c r="Q3498" t="str">
        <f>TEXT(tbl_salesdata[[#This Row],[Order Date]],"dddd")</f>
        <v>Monday</v>
      </c>
      <c r="R3498" t="str">
        <f>IF(tbl_salesdata[[#This Row],[Weekdaynum]]&gt;5,"Yes","No")</f>
        <v>No</v>
      </c>
    </row>
    <row r="3499" spans="1:18" hidden="1" x14ac:dyDescent="0.35">
      <c r="A3499">
        <v>262605273</v>
      </c>
      <c r="B3499" s="3">
        <v>43780</v>
      </c>
      <c r="C3499" s="3">
        <v>43795</v>
      </c>
      <c r="D3499" t="s">
        <v>43</v>
      </c>
      <c r="E3499" t="s">
        <v>24</v>
      </c>
      <c r="F3499" t="s">
        <v>76</v>
      </c>
      <c r="G3499" t="s">
        <v>18</v>
      </c>
      <c r="H3499" t="s">
        <v>26</v>
      </c>
      <c r="I3499" s="9">
        <v>9591</v>
      </c>
      <c r="J3499" s="9">
        <v>668.27</v>
      </c>
      <c r="K3499" s="9">
        <v>502.54</v>
      </c>
      <c r="L3499" s="9">
        <f>tbl_salesdata[[#This Row],[Units Sold]]*tbl_salesdata[[#This Row],[Unit Cost]]</f>
        <v>4819861.1400000006</v>
      </c>
      <c r="M3499" s="9">
        <f>tbl_salesdata[[#This Row],[Units Sold]]*tbl_salesdata[[#This Row],[Unit Price]]</f>
        <v>6409377.5699999994</v>
      </c>
      <c r="N3499" s="9">
        <f>tbl_salesdata[[#This Row],[Total Sales]]-tbl_salesdata[[#This Row],[Total Cost]]</f>
        <v>1589516.4299999988</v>
      </c>
      <c r="O3499">
        <f>tbl_salesdata[[#This Row],[Ship Date]]-tbl_salesdata[[#This Row],[Order Date]]</f>
        <v>15</v>
      </c>
      <c r="P3499">
        <f>WEEKDAY(tbl_salesdata[[#This Row],[Order Date]],2)</f>
        <v>1</v>
      </c>
      <c r="Q3499" t="str">
        <f>TEXT(tbl_salesdata[[#This Row],[Order Date]],"dddd")</f>
        <v>Monday</v>
      </c>
      <c r="R3499" t="str">
        <f>IF(tbl_salesdata[[#This Row],[Weekdaynum]]&gt;5,"Yes","No")</f>
        <v>No</v>
      </c>
    </row>
    <row r="3500" spans="1:18" hidden="1" x14ac:dyDescent="0.35">
      <c r="A3500">
        <v>194785726</v>
      </c>
      <c r="B3500" s="3">
        <v>43389</v>
      </c>
      <c r="C3500" s="3">
        <v>43401</v>
      </c>
      <c r="D3500" t="s">
        <v>113</v>
      </c>
      <c r="E3500" t="s">
        <v>21</v>
      </c>
      <c r="F3500" t="s">
        <v>25</v>
      </c>
      <c r="G3500" t="s">
        <v>18</v>
      </c>
      <c r="H3500" t="s">
        <v>26</v>
      </c>
      <c r="I3500" s="9">
        <v>280</v>
      </c>
      <c r="J3500" s="9">
        <v>205.7</v>
      </c>
      <c r="K3500" s="9">
        <v>117.11</v>
      </c>
      <c r="L3500" s="9">
        <f>tbl_salesdata[[#This Row],[Units Sold]]*tbl_salesdata[[#This Row],[Unit Cost]]</f>
        <v>32790.800000000003</v>
      </c>
      <c r="M3500" s="9">
        <f>tbl_salesdata[[#This Row],[Units Sold]]*tbl_salesdata[[#This Row],[Unit Price]]</f>
        <v>57596</v>
      </c>
      <c r="N3500" s="9">
        <f>tbl_salesdata[[#This Row],[Total Sales]]-tbl_salesdata[[#This Row],[Total Cost]]</f>
        <v>24805.199999999997</v>
      </c>
      <c r="O3500">
        <f>tbl_salesdata[[#This Row],[Ship Date]]-tbl_salesdata[[#This Row],[Order Date]]</f>
        <v>12</v>
      </c>
      <c r="P3500">
        <f>WEEKDAY(tbl_salesdata[[#This Row],[Order Date]],2)</f>
        <v>2</v>
      </c>
      <c r="Q3500" t="str">
        <f>TEXT(tbl_salesdata[[#This Row],[Order Date]],"dddd")</f>
        <v>Tuesday</v>
      </c>
      <c r="R3500" t="str">
        <f>IF(tbl_salesdata[[#This Row],[Weekdaynum]]&gt;5,"Yes","No")</f>
        <v>No</v>
      </c>
    </row>
    <row r="3501" spans="1:18" hidden="1" x14ac:dyDescent="0.35">
      <c r="A3501">
        <v>242061698</v>
      </c>
      <c r="B3501" s="3">
        <v>42393</v>
      </c>
      <c r="C3501" s="3">
        <v>42410</v>
      </c>
      <c r="D3501" t="s">
        <v>147</v>
      </c>
      <c r="E3501" t="s">
        <v>38</v>
      </c>
      <c r="F3501" t="s">
        <v>33</v>
      </c>
      <c r="G3501" t="s">
        <v>14</v>
      </c>
      <c r="H3501" t="s">
        <v>34</v>
      </c>
      <c r="I3501" s="9">
        <v>290</v>
      </c>
      <c r="J3501" s="9">
        <v>109.28</v>
      </c>
      <c r="K3501" s="9">
        <v>35.840000000000003</v>
      </c>
      <c r="L3501" s="9">
        <f>tbl_salesdata[[#This Row],[Units Sold]]*tbl_salesdata[[#This Row],[Unit Cost]]</f>
        <v>10393.6</v>
      </c>
      <c r="M3501" s="9">
        <f>tbl_salesdata[[#This Row],[Units Sold]]*tbl_salesdata[[#This Row],[Unit Price]]</f>
        <v>31691.200000000001</v>
      </c>
      <c r="N3501" s="9">
        <f>tbl_salesdata[[#This Row],[Total Sales]]-tbl_salesdata[[#This Row],[Total Cost]]</f>
        <v>21297.599999999999</v>
      </c>
      <c r="O3501">
        <f>tbl_salesdata[[#This Row],[Ship Date]]-tbl_salesdata[[#This Row],[Order Date]]</f>
        <v>17</v>
      </c>
      <c r="P3501">
        <f>WEEKDAY(tbl_salesdata[[#This Row],[Order Date]],2)</f>
        <v>7</v>
      </c>
      <c r="Q3501" t="str">
        <f>TEXT(tbl_salesdata[[#This Row],[Order Date]],"dddd")</f>
        <v>Sunday</v>
      </c>
      <c r="R3501" t="str">
        <f>IF(tbl_salesdata[[#This Row],[Weekdaynum]]&gt;5,"Yes","No")</f>
        <v>Yes</v>
      </c>
    </row>
    <row r="3502" spans="1:18" hidden="1" x14ac:dyDescent="0.35">
      <c r="A3502">
        <v>443544518</v>
      </c>
      <c r="B3502" s="3">
        <v>42484</v>
      </c>
      <c r="C3502" s="3">
        <v>42488</v>
      </c>
      <c r="D3502" t="s">
        <v>188</v>
      </c>
      <c r="E3502" t="s">
        <v>21</v>
      </c>
      <c r="F3502" t="s">
        <v>22</v>
      </c>
      <c r="G3502" t="s">
        <v>14</v>
      </c>
      <c r="H3502" t="s">
        <v>19</v>
      </c>
      <c r="I3502" s="9">
        <v>3534</v>
      </c>
      <c r="J3502" s="9">
        <v>47.45</v>
      </c>
      <c r="K3502" s="9">
        <v>31.79</v>
      </c>
      <c r="L3502" s="9">
        <f>tbl_salesdata[[#This Row],[Units Sold]]*tbl_salesdata[[#This Row],[Unit Cost]]</f>
        <v>112345.86</v>
      </c>
      <c r="M3502" s="9">
        <f>tbl_salesdata[[#This Row],[Units Sold]]*tbl_salesdata[[#This Row],[Unit Price]]</f>
        <v>167688.30000000002</v>
      </c>
      <c r="N3502" s="9">
        <f>tbl_salesdata[[#This Row],[Total Sales]]-tbl_salesdata[[#This Row],[Total Cost]]</f>
        <v>55342.440000000017</v>
      </c>
      <c r="O3502">
        <f>tbl_salesdata[[#This Row],[Ship Date]]-tbl_salesdata[[#This Row],[Order Date]]</f>
        <v>4</v>
      </c>
      <c r="P3502">
        <f>WEEKDAY(tbl_salesdata[[#This Row],[Order Date]],2)</f>
        <v>7</v>
      </c>
      <c r="Q3502" t="str">
        <f>TEXT(tbl_salesdata[[#This Row],[Order Date]],"dddd")</f>
        <v>Sunday</v>
      </c>
      <c r="R3502" t="str">
        <f>IF(tbl_salesdata[[#This Row],[Weekdaynum]]&gt;5,"Yes","No")</f>
        <v>Yes</v>
      </c>
    </row>
    <row r="3503" spans="1:18" x14ac:dyDescent="0.35">
      <c r="A3503">
        <v>432031619</v>
      </c>
      <c r="B3503" s="3">
        <v>44352</v>
      </c>
      <c r="C3503" s="3">
        <v>44369</v>
      </c>
      <c r="D3503" t="s">
        <v>129</v>
      </c>
      <c r="E3503" t="s">
        <v>21</v>
      </c>
      <c r="F3503" t="s">
        <v>22</v>
      </c>
      <c r="G3503" t="s">
        <v>14</v>
      </c>
      <c r="H3503" t="s">
        <v>34</v>
      </c>
      <c r="I3503" s="9">
        <v>6612</v>
      </c>
      <c r="J3503" s="9">
        <v>47.45</v>
      </c>
      <c r="K3503" s="9">
        <v>31.79</v>
      </c>
      <c r="L3503" s="9">
        <f>tbl_salesdata[[#This Row],[Units Sold]]*tbl_salesdata[[#This Row],[Unit Cost]]</f>
        <v>210195.47999999998</v>
      </c>
      <c r="M3503" s="9">
        <f>tbl_salesdata[[#This Row],[Units Sold]]*tbl_salesdata[[#This Row],[Unit Price]]</f>
        <v>313739.40000000002</v>
      </c>
      <c r="N3503" s="9">
        <f>tbl_salesdata[[#This Row],[Total Sales]]-tbl_salesdata[[#This Row],[Total Cost]]</f>
        <v>103543.92000000004</v>
      </c>
      <c r="O3503">
        <f>tbl_salesdata[[#This Row],[Ship Date]]-tbl_salesdata[[#This Row],[Order Date]]</f>
        <v>17</v>
      </c>
      <c r="P3503">
        <f>WEEKDAY(tbl_salesdata[[#This Row],[Order Date]],2)</f>
        <v>6</v>
      </c>
      <c r="Q3503" t="str">
        <f>TEXT(tbl_salesdata[[#This Row],[Order Date]],"dddd")</f>
        <v>Saturday</v>
      </c>
      <c r="R3503" t="str">
        <f>IF(tbl_salesdata[[#This Row],[Weekdaynum]]&gt;5,"Yes","No")</f>
        <v>Yes</v>
      </c>
    </row>
    <row r="3504" spans="1:18" hidden="1" x14ac:dyDescent="0.35">
      <c r="A3504">
        <v>467138516</v>
      </c>
      <c r="B3504" s="3">
        <v>43676</v>
      </c>
      <c r="C3504" s="3">
        <v>43679</v>
      </c>
      <c r="D3504" t="s">
        <v>80</v>
      </c>
      <c r="E3504" t="s">
        <v>21</v>
      </c>
      <c r="F3504" t="s">
        <v>33</v>
      </c>
      <c r="G3504" t="s">
        <v>14</v>
      </c>
      <c r="H3504" t="s">
        <v>34</v>
      </c>
      <c r="I3504" s="9">
        <v>5523</v>
      </c>
      <c r="J3504" s="9">
        <v>109.28</v>
      </c>
      <c r="K3504" s="9">
        <v>35.840000000000003</v>
      </c>
      <c r="L3504" s="9">
        <f>tbl_salesdata[[#This Row],[Units Sold]]*tbl_salesdata[[#This Row],[Unit Cost]]</f>
        <v>197944.32000000001</v>
      </c>
      <c r="M3504" s="9">
        <f>tbl_salesdata[[#This Row],[Units Sold]]*tbl_salesdata[[#This Row],[Unit Price]]</f>
        <v>603553.44000000006</v>
      </c>
      <c r="N3504" s="9">
        <f>tbl_salesdata[[#This Row],[Total Sales]]-tbl_salesdata[[#This Row],[Total Cost]]</f>
        <v>405609.12000000005</v>
      </c>
      <c r="O3504">
        <f>tbl_salesdata[[#This Row],[Ship Date]]-tbl_salesdata[[#This Row],[Order Date]]</f>
        <v>3</v>
      </c>
      <c r="P3504">
        <f>WEEKDAY(tbl_salesdata[[#This Row],[Order Date]],2)</f>
        <v>2</v>
      </c>
      <c r="Q3504" t="str">
        <f>TEXT(tbl_salesdata[[#This Row],[Order Date]],"dddd")</f>
        <v>Tuesday</v>
      </c>
      <c r="R3504" t="str">
        <f>IF(tbl_salesdata[[#This Row],[Weekdaynum]]&gt;5,"Yes","No")</f>
        <v>No</v>
      </c>
    </row>
    <row r="3505" spans="1:18" hidden="1" x14ac:dyDescent="0.35">
      <c r="A3505">
        <v>719034850</v>
      </c>
      <c r="B3505" s="3">
        <v>42720</v>
      </c>
      <c r="C3505" s="3">
        <v>42734</v>
      </c>
      <c r="D3505" t="s">
        <v>23</v>
      </c>
      <c r="E3505" t="s">
        <v>24</v>
      </c>
      <c r="F3505" t="s">
        <v>33</v>
      </c>
      <c r="G3505" t="s">
        <v>18</v>
      </c>
      <c r="H3505" t="s">
        <v>15</v>
      </c>
      <c r="I3505" s="9">
        <v>7246</v>
      </c>
      <c r="J3505" s="9">
        <v>109.28</v>
      </c>
      <c r="K3505" s="9">
        <v>35.840000000000003</v>
      </c>
      <c r="L3505" s="9">
        <f>tbl_salesdata[[#This Row],[Units Sold]]*tbl_salesdata[[#This Row],[Unit Cost]]</f>
        <v>259696.64000000001</v>
      </c>
      <c r="M3505" s="9">
        <f>tbl_salesdata[[#This Row],[Units Sold]]*tbl_salesdata[[#This Row],[Unit Price]]</f>
        <v>791842.88</v>
      </c>
      <c r="N3505" s="9">
        <f>tbl_salesdata[[#This Row],[Total Sales]]-tbl_salesdata[[#This Row],[Total Cost]]</f>
        <v>532146.24</v>
      </c>
      <c r="O3505">
        <f>tbl_salesdata[[#This Row],[Ship Date]]-tbl_salesdata[[#This Row],[Order Date]]</f>
        <v>14</v>
      </c>
      <c r="P3505">
        <f>WEEKDAY(tbl_salesdata[[#This Row],[Order Date]],2)</f>
        <v>5</v>
      </c>
      <c r="Q3505" t="str">
        <f>TEXT(tbl_salesdata[[#This Row],[Order Date]],"dddd")</f>
        <v>Friday</v>
      </c>
      <c r="R3505" t="str">
        <f>IF(tbl_salesdata[[#This Row],[Weekdaynum]]&gt;5,"Yes","No")</f>
        <v>No</v>
      </c>
    </row>
    <row r="3506" spans="1:18" hidden="1" x14ac:dyDescent="0.35">
      <c r="A3506">
        <v>184708344</v>
      </c>
      <c r="B3506" s="3">
        <v>42701</v>
      </c>
      <c r="C3506" s="3">
        <v>42711</v>
      </c>
      <c r="D3506" t="s">
        <v>35</v>
      </c>
      <c r="E3506" t="s">
        <v>21</v>
      </c>
      <c r="F3506" t="s">
        <v>68</v>
      </c>
      <c r="G3506" t="s">
        <v>14</v>
      </c>
      <c r="H3506" t="s">
        <v>34</v>
      </c>
      <c r="I3506" s="9">
        <v>8159</v>
      </c>
      <c r="J3506" s="9">
        <v>154.06</v>
      </c>
      <c r="K3506" s="9">
        <v>90.93</v>
      </c>
      <c r="L3506" s="9">
        <f>tbl_salesdata[[#This Row],[Units Sold]]*tbl_salesdata[[#This Row],[Unit Cost]]</f>
        <v>741897.87000000011</v>
      </c>
      <c r="M3506" s="9">
        <f>tbl_salesdata[[#This Row],[Units Sold]]*tbl_salesdata[[#This Row],[Unit Price]]</f>
        <v>1256975.54</v>
      </c>
      <c r="N3506" s="9">
        <f>tbl_salesdata[[#This Row],[Total Sales]]-tbl_salesdata[[#This Row],[Total Cost]]</f>
        <v>515077.66999999993</v>
      </c>
      <c r="O3506">
        <f>tbl_salesdata[[#This Row],[Ship Date]]-tbl_salesdata[[#This Row],[Order Date]]</f>
        <v>10</v>
      </c>
      <c r="P3506">
        <f>WEEKDAY(tbl_salesdata[[#This Row],[Order Date]],2)</f>
        <v>7</v>
      </c>
      <c r="Q3506" t="str">
        <f>TEXT(tbl_salesdata[[#This Row],[Order Date]],"dddd")</f>
        <v>Sunday</v>
      </c>
      <c r="R3506" t="str">
        <f>IF(tbl_salesdata[[#This Row],[Weekdaynum]]&gt;5,"Yes","No")</f>
        <v>Yes</v>
      </c>
    </row>
    <row r="3507" spans="1:18" hidden="1" x14ac:dyDescent="0.35">
      <c r="A3507">
        <v>154832828</v>
      </c>
      <c r="B3507" s="3">
        <v>43678</v>
      </c>
      <c r="C3507" s="3">
        <v>43679</v>
      </c>
      <c r="D3507" t="s">
        <v>126</v>
      </c>
      <c r="E3507" t="s">
        <v>24</v>
      </c>
      <c r="F3507" t="s">
        <v>76</v>
      </c>
      <c r="G3507" t="s">
        <v>18</v>
      </c>
      <c r="H3507" t="s">
        <v>19</v>
      </c>
      <c r="I3507" s="9">
        <v>7329</v>
      </c>
      <c r="J3507" s="9">
        <v>668.27</v>
      </c>
      <c r="K3507" s="9">
        <v>502.54</v>
      </c>
      <c r="L3507" s="9">
        <f>tbl_salesdata[[#This Row],[Units Sold]]*tbl_salesdata[[#This Row],[Unit Cost]]</f>
        <v>3683115.66</v>
      </c>
      <c r="M3507" s="9">
        <f>tbl_salesdata[[#This Row],[Units Sold]]*tbl_salesdata[[#This Row],[Unit Price]]</f>
        <v>4897750.83</v>
      </c>
      <c r="N3507" s="9">
        <f>tbl_salesdata[[#This Row],[Total Sales]]-tbl_salesdata[[#This Row],[Total Cost]]</f>
        <v>1214635.17</v>
      </c>
      <c r="O3507">
        <f>tbl_salesdata[[#This Row],[Ship Date]]-tbl_salesdata[[#This Row],[Order Date]]</f>
        <v>1</v>
      </c>
      <c r="P3507">
        <f>WEEKDAY(tbl_salesdata[[#This Row],[Order Date]],2)</f>
        <v>4</v>
      </c>
      <c r="Q3507" t="str">
        <f>TEXT(tbl_salesdata[[#This Row],[Order Date]],"dddd")</f>
        <v>Thursday</v>
      </c>
      <c r="R3507" t="str">
        <f>IF(tbl_salesdata[[#This Row],[Weekdaynum]]&gt;5,"Yes","No")</f>
        <v>No</v>
      </c>
    </row>
    <row r="3508" spans="1:18" hidden="1" x14ac:dyDescent="0.35">
      <c r="A3508">
        <v>640394628</v>
      </c>
      <c r="B3508" s="3">
        <v>42296</v>
      </c>
      <c r="C3508" s="3">
        <v>42313</v>
      </c>
      <c r="D3508" t="s">
        <v>35</v>
      </c>
      <c r="E3508" t="s">
        <v>21</v>
      </c>
      <c r="F3508" t="s">
        <v>40</v>
      </c>
      <c r="G3508" t="s">
        <v>18</v>
      </c>
      <c r="H3508" t="s">
        <v>34</v>
      </c>
      <c r="I3508" s="9">
        <v>5856</v>
      </c>
      <c r="J3508" s="9">
        <v>651.21</v>
      </c>
      <c r="K3508" s="9">
        <v>524.96</v>
      </c>
      <c r="L3508" s="9">
        <f>tbl_salesdata[[#This Row],[Units Sold]]*tbl_salesdata[[#This Row],[Unit Cost]]</f>
        <v>3074165.7600000002</v>
      </c>
      <c r="M3508" s="9">
        <f>tbl_salesdata[[#This Row],[Units Sold]]*tbl_salesdata[[#This Row],[Unit Price]]</f>
        <v>3813485.7600000002</v>
      </c>
      <c r="N3508" s="9">
        <f>tbl_salesdata[[#This Row],[Total Sales]]-tbl_salesdata[[#This Row],[Total Cost]]</f>
        <v>739320</v>
      </c>
      <c r="O3508">
        <f>tbl_salesdata[[#This Row],[Ship Date]]-tbl_salesdata[[#This Row],[Order Date]]</f>
        <v>17</v>
      </c>
      <c r="P3508">
        <f>WEEKDAY(tbl_salesdata[[#This Row],[Order Date]],2)</f>
        <v>1</v>
      </c>
      <c r="Q3508" t="str">
        <f>TEXT(tbl_salesdata[[#This Row],[Order Date]],"dddd")</f>
        <v>Monday</v>
      </c>
      <c r="R3508" t="str">
        <f>IF(tbl_salesdata[[#This Row],[Weekdaynum]]&gt;5,"Yes","No")</f>
        <v>No</v>
      </c>
    </row>
    <row r="3509" spans="1:18" hidden="1" x14ac:dyDescent="0.35">
      <c r="A3509">
        <v>822692573</v>
      </c>
      <c r="B3509" s="3">
        <v>43277</v>
      </c>
      <c r="C3509" s="3">
        <v>43282</v>
      </c>
      <c r="D3509" t="s">
        <v>63</v>
      </c>
      <c r="E3509" t="s">
        <v>32</v>
      </c>
      <c r="F3509" t="s">
        <v>33</v>
      </c>
      <c r="G3509" t="s">
        <v>14</v>
      </c>
      <c r="H3509" t="s">
        <v>26</v>
      </c>
      <c r="I3509" s="9">
        <v>1869</v>
      </c>
      <c r="J3509" s="9">
        <v>109.28</v>
      </c>
      <c r="K3509" s="9">
        <v>35.840000000000003</v>
      </c>
      <c r="L3509" s="9">
        <f>tbl_salesdata[[#This Row],[Units Sold]]*tbl_salesdata[[#This Row],[Unit Cost]]</f>
        <v>66984.960000000006</v>
      </c>
      <c r="M3509" s="9">
        <f>tbl_salesdata[[#This Row],[Units Sold]]*tbl_salesdata[[#This Row],[Unit Price]]</f>
        <v>204244.32</v>
      </c>
      <c r="N3509" s="9">
        <f>tbl_salesdata[[#This Row],[Total Sales]]-tbl_salesdata[[#This Row],[Total Cost]]</f>
        <v>137259.35999999999</v>
      </c>
      <c r="O3509">
        <f>tbl_salesdata[[#This Row],[Ship Date]]-tbl_salesdata[[#This Row],[Order Date]]</f>
        <v>5</v>
      </c>
      <c r="P3509">
        <f>WEEKDAY(tbl_salesdata[[#This Row],[Order Date]],2)</f>
        <v>2</v>
      </c>
      <c r="Q3509" t="str">
        <f>TEXT(tbl_salesdata[[#This Row],[Order Date]],"dddd")</f>
        <v>Tuesday</v>
      </c>
      <c r="R3509" t="str">
        <f>IF(tbl_salesdata[[#This Row],[Weekdaynum]]&gt;5,"Yes","No")</f>
        <v>No</v>
      </c>
    </row>
    <row r="3510" spans="1:18" x14ac:dyDescent="0.35">
      <c r="A3510">
        <v>790411221</v>
      </c>
      <c r="B3510" s="3">
        <v>42133</v>
      </c>
      <c r="C3510" s="3">
        <v>42151</v>
      </c>
      <c r="D3510" t="s">
        <v>190</v>
      </c>
      <c r="E3510" t="s">
        <v>38</v>
      </c>
      <c r="F3510" t="s">
        <v>17</v>
      </c>
      <c r="G3510" t="s">
        <v>14</v>
      </c>
      <c r="H3510" t="s">
        <v>26</v>
      </c>
      <c r="I3510" s="9">
        <v>2000</v>
      </c>
      <c r="J3510" s="9">
        <v>152.58000000000001</v>
      </c>
      <c r="K3510" s="9">
        <v>97.44</v>
      </c>
      <c r="L3510" s="9">
        <f>tbl_salesdata[[#This Row],[Units Sold]]*tbl_salesdata[[#This Row],[Unit Cost]]</f>
        <v>194880</v>
      </c>
      <c r="M3510" s="9">
        <f>tbl_salesdata[[#This Row],[Units Sold]]*tbl_salesdata[[#This Row],[Unit Price]]</f>
        <v>305160</v>
      </c>
      <c r="N3510" s="9">
        <f>tbl_salesdata[[#This Row],[Total Sales]]-tbl_salesdata[[#This Row],[Total Cost]]</f>
        <v>110280</v>
      </c>
      <c r="O3510">
        <f>tbl_salesdata[[#This Row],[Ship Date]]-tbl_salesdata[[#This Row],[Order Date]]</f>
        <v>18</v>
      </c>
      <c r="P3510">
        <f>WEEKDAY(tbl_salesdata[[#This Row],[Order Date]],2)</f>
        <v>6</v>
      </c>
      <c r="Q3510" t="str">
        <f>TEXT(tbl_salesdata[[#This Row],[Order Date]],"dddd")</f>
        <v>Saturday</v>
      </c>
      <c r="R3510" t="str">
        <f>IF(tbl_salesdata[[#This Row],[Weekdaynum]]&gt;5,"Yes","No")</f>
        <v>Yes</v>
      </c>
    </row>
    <row r="3511" spans="1:18" hidden="1" x14ac:dyDescent="0.35">
      <c r="A3511">
        <v>954254710</v>
      </c>
      <c r="B3511" s="3">
        <v>44561</v>
      </c>
      <c r="C3511" s="3">
        <v>44566</v>
      </c>
      <c r="D3511" t="s">
        <v>182</v>
      </c>
      <c r="E3511" t="s">
        <v>12</v>
      </c>
      <c r="F3511" t="s">
        <v>13</v>
      </c>
      <c r="G3511" t="s">
        <v>14</v>
      </c>
      <c r="H3511" t="s">
        <v>19</v>
      </c>
      <c r="I3511" s="9">
        <v>4029</v>
      </c>
      <c r="J3511" s="9">
        <v>255.28</v>
      </c>
      <c r="K3511" s="9">
        <v>159.41999999999999</v>
      </c>
      <c r="L3511" s="9">
        <f>tbl_salesdata[[#This Row],[Units Sold]]*tbl_salesdata[[#This Row],[Unit Cost]]</f>
        <v>642303.17999999993</v>
      </c>
      <c r="M3511" s="9">
        <f>tbl_salesdata[[#This Row],[Units Sold]]*tbl_salesdata[[#This Row],[Unit Price]]</f>
        <v>1028523.12</v>
      </c>
      <c r="N3511" s="9">
        <f>tbl_salesdata[[#This Row],[Total Sales]]-tbl_salesdata[[#This Row],[Total Cost]]</f>
        <v>386219.94000000006</v>
      </c>
      <c r="O3511">
        <f>tbl_salesdata[[#This Row],[Ship Date]]-tbl_salesdata[[#This Row],[Order Date]]</f>
        <v>5</v>
      </c>
      <c r="P3511">
        <f>WEEKDAY(tbl_salesdata[[#This Row],[Order Date]],2)</f>
        <v>5</v>
      </c>
      <c r="Q3511" t="str">
        <f>TEXT(tbl_salesdata[[#This Row],[Order Date]],"dddd")</f>
        <v>Friday</v>
      </c>
      <c r="R3511" t="str">
        <f>IF(tbl_salesdata[[#This Row],[Weekdaynum]]&gt;5,"Yes","No")</f>
        <v>No</v>
      </c>
    </row>
    <row r="3512" spans="1:18" hidden="1" x14ac:dyDescent="0.35">
      <c r="A3512">
        <v>967679059</v>
      </c>
      <c r="B3512" s="3">
        <v>43527</v>
      </c>
      <c r="C3512" s="3">
        <v>43531</v>
      </c>
      <c r="D3512" t="s">
        <v>188</v>
      </c>
      <c r="E3512" t="s">
        <v>21</v>
      </c>
      <c r="F3512" t="s">
        <v>68</v>
      </c>
      <c r="G3512" t="s">
        <v>14</v>
      </c>
      <c r="H3512" t="s">
        <v>19</v>
      </c>
      <c r="I3512" s="9">
        <v>6592</v>
      </c>
      <c r="J3512" s="9">
        <v>154.06</v>
      </c>
      <c r="K3512" s="9">
        <v>90.93</v>
      </c>
      <c r="L3512" s="9">
        <f>tbl_salesdata[[#This Row],[Units Sold]]*tbl_salesdata[[#This Row],[Unit Cost]]</f>
        <v>599410.56000000006</v>
      </c>
      <c r="M3512" s="9">
        <f>tbl_salesdata[[#This Row],[Units Sold]]*tbl_salesdata[[#This Row],[Unit Price]]</f>
        <v>1015563.52</v>
      </c>
      <c r="N3512" s="9">
        <f>tbl_salesdata[[#This Row],[Total Sales]]-tbl_salesdata[[#This Row],[Total Cost]]</f>
        <v>416152.95999999996</v>
      </c>
      <c r="O3512">
        <f>tbl_salesdata[[#This Row],[Ship Date]]-tbl_salesdata[[#This Row],[Order Date]]</f>
        <v>4</v>
      </c>
      <c r="P3512">
        <f>WEEKDAY(tbl_salesdata[[#This Row],[Order Date]],2)</f>
        <v>7</v>
      </c>
      <c r="Q3512" t="str">
        <f>TEXT(tbl_salesdata[[#This Row],[Order Date]],"dddd")</f>
        <v>Sunday</v>
      </c>
      <c r="R3512" t="str">
        <f>IF(tbl_salesdata[[#This Row],[Weekdaynum]]&gt;5,"Yes","No")</f>
        <v>Yes</v>
      </c>
    </row>
    <row r="3513" spans="1:18" hidden="1" x14ac:dyDescent="0.35">
      <c r="A3513">
        <v>806159865</v>
      </c>
      <c r="B3513" s="3">
        <v>42188</v>
      </c>
      <c r="C3513" s="3">
        <v>42199</v>
      </c>
      <c r="D3513" t="s">
        <v>201</v>
      </c>
      <c r="E3513" t="s">
        <v>24</v>
      </c>
      <c r="F3513" t="s">
        <v>22</v>
      </c>
      <c r="G3513" t="s">
        <v>14</v>
      </c>
      <c r="H3513" t="s">
        <v>15</v>
      </c>
      <c r="I3513" s="9">
        <v>9474</v>
      </c>
      <c r="J3513" s="9">
        <v>47.45</v>
      </c>
      <c r="K3513" s="9">
        <v>31.79</v>
      </c>
      <c r="L3513" s="9">
        <f>tbl_salesdata[[#This Row],[Units Sold]]*tbl_salesdata[[#This Row],[Unit Cost]]</f>
        <v>301178.46000000002</v>
      </c>
      <c r="M3513" s="9">
        <f>tbl_salesdata[[#This Row],[Units Sold]]*tbl_salesdata[[#This Row],[Unit Price]]</f>
        <v>449541.30000000005</v>
      </c>
      <c r="N3513" s="9">
        <f>tbl_salesdata[[#This Row],[Total Sales]]-tbl_salesdata[[#This Row],[Total Cost]]</f>
        <v>148362.84000000003</v>
      </c>
      <c r="O3513">
        <f>tbl_salesdata[[#This Row],[Ship Date]]-tbl_salesdata[[#This Row],[Order Date]]</f>
        <v>11</v>
      </c>
      <c r="P3513">
        <f>WEEKDAY(tbl_salesdata[[#This Row],[Order Date]],2)</f>
        <v>5</v>
      </c>
      <c r="Q3513" t="str">
        <f>TEXT(tbl_salesdata[[#This Row],[Order Date]],"dddd")</f>
        <v>Friday</v>
      </c>
      <c r="R3513" t="str">
        <f>IF(tbl_salesdata[[#This Row],[Weekdaynum]]&gt;5,"Yes","No")</f>
        <v>No</v>
      </c>
    </row>
    <row r="3514" spans="1:18" x14ac:dyDescent="0.35">
      <c r="A3514">
        <v>894637572</v>
      </c>
      <c r="B3514" s="3">
        <v>44604</v>
      </c>
      <c r="C3514" s="3">
        <v>44623</v>
      </c>
      <c r="D3514" t="s">
        <v>44</v>
      </c>
      <c r="E3514" t="s">
        <v>12</v>
      </c>
      <c r="F3514" t="s">
        <v>17</v>
      </c>
      <c r="G3514" t="s">
        <v>18</v>
      </c>
      <c r="H3514" t="s">
        <v>19</v>
      </c>
      <c r="I3514" s="9">
        <v>1993</v>
      </c>
      <c r="J3514" s="9">
        <v>152.58000000000001</v>
      </c>
      <c r="K3514" s="9">
        <v>97.44</v>
      </c>
      <c r="L3514" s="9">
        <f>tbl_salesdata[[#This Row],[Units Sold]]*tbl_salesdata[[#This Row],[Unit Cost]]</f>
        <v>194197.91999999998</v>
      </c>
      <c r="M3514" s="9">
        <f>tbl_salesdata[[#This Row],[Units Sold]]*tbl_salesdata[[#This Row],[Unit Price]]</f>
        <v>304091.94</v>
      </c>
      <c r="N3514" s="9">
        <f>tbl_salesdata[[#This Row],[Total Sales]]-tbl_salesdata[[#This Row],[Total Cost]]</f>
        <v>109894.02000000002</v>
      </c>
      <c r="O3514">
        <f>tbl_salesdata[[#This Row],[Ship Date]]-tbl_salesdata[[#This Row],[Order Date]]</f>
        <v>19</v>
      </c>
      <c r="P3514">
        <f>WEEKDAY(tbl_salesdata[[#This Row],[Order Date]],2)</f>
        <v>6</v>
      </c>
      <c r="Q3514" t="str">
        <f>TEXT(tbl_salesdata[[#This Row],[Order Date]],"dddd")</f>
        <v>Saturday</v>
      </c>
      <c r="R3514" t="str">
        <f>IF(tbl_salesdata[[#This Row],[Weekdaynum]]&gt;5,"Yes","No")</f>
        <v>Yes</v>
      </c>
    </row>
    <row r="3515" spans="1:18" hidden="1" x14ac:dyDescent="0.35">
      <c r="A3515">
        <v>860048663</v>
      </c>
      <c r="B3515" s="3">
        <v>43665</v>
      </c>
      <c r="C3515" s="3">
        <v>43667</v>
      </c>
      <c r="D3515" t="s">
        <v>90</v>
      </c>
      <c r="E3515" t="s">
        <v>38</v>
      </c>
      <c r="F3515" t="s">
        <v>76</v>
      </c>
      <c r="G3515" t="s">
        <v>18</v>
      </c>
      <c r="H3515" t="s">
        <v>34</v>
      </c>
      <c r="I3515" s="9">
        <v>6366</v>
      </c>
      <c r="J3515" s="9">
        <v>668.27</v>
      </c>
      <c r="K3515" s="9">
        <v>502.54</v>
      </c>
      <c r="L3515" s="9">
        <f>tbl_salesdata[[#This Row],[Units Sold]]*tbl_salesdata[[#This Row],[Unit Cost]]</f>
        <v>3199169.64</v>
      </c>
      <c r="M3515" s="9">
        <f>tbl_salesdata[[#This Row],[Units Sold]]*tbl_salesdata[[#This Row],[Unit Price]]</f>
        <v>4254206.82</v>
      </c>
      <c r="N3515" s="9">
        <f>tbl_salesdata[[#This Row],[Total Sales]]-tbl_salesdata[[#This Row],[Total Cost]]</f>
        <v>1055037.1800000002</v>
      </c>
      <c r="O3515">
        <f>tbl_salesdata[[#This Row],[Ship Date]]-tbl_salesdata[[#This Row],[Order Date]]</f>
        <v>2</v>
      </c>
      <c r="P3515">
        <f>WEEKDAY(tbl_salesdata[[#This Row],[Order Date]],2)</f>
        <v>5</v>
      </c>
      <c r="Q3515" t="str">
        <f>TEXT(tbl_salesdata[[#This Row],[Order Date]],"dddd")</f>
        <v>Friday</v>
      </c>
      <c r="R3515" t="str">
        <f>IF(tbl_salesdata[[#This Row],[Weekdaynum]]&gt;5,"Yes","No")</f>
        <v>No</v>
      </c>
    </row>
    <row r="3516" spans="1:18" hidden="1" x14ac:dyDescent="0.35">
      <c r="A3516">
        <v>802116811</v>
      </c>
      <c r="B3516" s="3">
        <v>44033</v>
      </c>
      <c r="C3516" s="3">
        <v>44050</v>
      </c>
      <c r="D3516" t="s">
        <v>75</v>
      </c>
      <c r="E3516" t="s">
        <v>38</v>
      </c>
      <c r="F3516" t="s">
        <v>76</v>
      </c>
      <c r="G3516" t="s">
        <v>14</v>
      </c>
      <c r="H3516" t="s">
        <v>15</v>
      </c>
      <c r="I3516" s="9">
        <v>3044</v>
      </c>
      <c r="J3516" s="9">
        <v>668.27</v>
      </c>
      <c r="K3516" s="9">
        <v>502.54</v>
      </c>
      <c r="L3516" s="9">
        <f>tbl_salesdata[[#This Row],[Units Sold]]*tbl_salesdata[[#This Row],[Unit Cost]]</f>
        <v>1529731.76</v>
      </c>
      <c r="M3516" s="9">
        <f>tbl_salesdata[[#This Row],[Units Sold]]*tbl_salesdata[[#This Row],[Unit Price]]</f>
        <v>2034213.88</v>
      </c>
      <c r="N3516" s="9">
        <f>tbl_salesdata[[#This Row],[Total Sales]]-tbl_salesdata[[#This Row],[Total Cost]]</f>
        <v>504482.11999999988</v>
      </c>
      <c r="O3516">
        <f>tbl_salesdata[[#This Row],[Ship Date]]-tbl_salesdata[[#This Row],[Order Date]]</f>
        <v>17</v>
      </c>
      <c r="P3516">
        <f>WEEKDAY(tbl_salesdata[[#This Row],[Order Date]],2)</f>
        <v>2</v>
      </c>
      <c r="Q3516" t="str">
        <f>TEXT(tbl_salesdata[[#This Row],[Order Date]],"dddd")</f>
        <v>Tuesday</v>
      </c>
      <c r="R3516" t="str">
        <f>IF(tbl_salesdata[[#This Row],[Weekdaynum]]&gt;5,"Yes","No")</f>
        <v>No</v>
      </c>
    </row>
    <row r="3517" spans="1:18" hidden="1" x14ac:dyDescent="0.35">
      <c r="A3517">
        <v>922561728</v>
      </c>
      <c r="B3517" s="3">
        <v>44463</v>
      </c>
      <c r="C3517" s="3">
        <v>44472</v>
      </c>
      <c r="D3517" t="s">
        <v>120</v>
      </c>
      <c r="E3517" t="s">
        <v>38</v>
      </c>
      <c r="F3517" t="s">
        <v>40</v>
      </c>
      <c r="G3517" t="s">
        <v>18</v>
      </c>
      <c r="H3517" t="s">
        <v>15</v>
      </c>
      <c r="I3517" s="9">
        <v>5372</v>
      </c>
      <c r="J3517" s="9">
        <v>651.21</v>
      </c>
      <c r="K3517" s="9">
        <v>524.96</v>
      </c>
      <c r="L3517" s="9">
        <f>tbl_salesdata[[#This Row],[Units Sold]]*tbl_salesdata[[#This Row],[Unit Cost]]</f>
        <v>2820085.12</v>
      </c>
      <c r="M3517" s="9">
        <f>tbl_salesdata[[#This Row],[Units Sold]]*tbl_salesdata[[#This Row],[Unit Price]]</f>
        <v>3498300.12</v>
      </c>
      <c r="N3517" s="9">
        <f>tbl_salesdata[[#This Row],[Total Sales]]-tbl_salesdata[[#This Row],[Total Cost]]</f>
        <v>678215</v>
      </c>
      <c r="O3517">
        <f>tbl_salesdata[[#This Row],[Ship Date]]-tbl_salesdata[[#This Row],[Order Date]]</f>
        <v>9</v>
      </c>
      <c r="P3517">
        <f>WEEKDAY(tbl_salesdata[[#This Row],[Order Date]],2)</f>
        <v>5</v>
      </c>
      <c r="Q3517" t="str">
        <f>TEXT(tbl_salesdata[[#This Row],[Order Date]],"dddd")</f>
        <v>Friday</v>
      </c>
      <c r="R3517" t="str">
        <f>IF(tbl_salesdata[[#This Row],[Weekdaynum]]&gt;5,"Yes","No")</f>
        <v>No</v>
      </c>
    </row>
    <row r="3518" spans="1:18" hidden="1" x14ac:dyDescent="0.35">
      <c r="A3518">
        <v>585494744</v>
      </c>
      <c r="B3518" s="3">
        <v>44414</v>
      </c>
      <c r="C3518" s="3">
        <v>44422</v>
      </c>
      <c r="D3518" t="s">
        <v>83</v>
      </c>
      <c r="E3518" t="s">
        <v>38</v>
      </c>
      <c r="F3518" t="s">
        <v>25</v>
      </c>
      <c r="G3518" t="s">
        <v>18</v>
      </c>
      <c r="H3518" t="s">
        <v>19</v>
      </c>
      <c r="I3518" s="9">
        <v>9761</v>
      </c>
      <c r="J3518" s="9">
        <v>205.7</v>
      </c>
      <c r="K3518" s="9">
        <v>117.11</v>
      </c>
      <c r="L3518" s="9">
        <f>tbl_salesdata[[#This Row],[Units Sold]]*tbl_salesdata[[#This Row],[Unit Cost]]</f>
        <v>1143110.71</v>
      </c>
      <c r="M3518" s="9">
        <f>tbl_salesdata[[#This Row],[Units Sold]]*tbl_salesdata[[#This Row],[Unit Price]]</f>
        <v>2007837.7</v>
      </c>
      <c r="N3518" s="9">
        <f>tbl_salesdata[[#This Row],[Total Sales]]-tbl_salesdata[[#This Row],[Total Cost]]</f>
        <v>864726.99</v>
      </c>
      <c r="O3518">
        <f>tbl_salesdata[[#This Row],[Ship Date]]-tbl_salesdata[[#This Row],[Order Date]]</f>
        <v>8</v>
      </c>
      <c r="P3518">
        <f>WEEKDAY(tbl_salesdata[[#This Row],[Order Date]],2)</f>
        <v>5</v>
      </c>
      <c r="Q3518" t="str">
        <f>TEXT(tbl_salesdata[[#This Row],[Order Date]],"dddd")</f>
        <v>Friday</v>
      </c>
      <c r="R3518" t="str">
        <f>IF(tbl_salesdata[[#This Row],[Weekdaynum]]&gt;5,"Yes","No")</f>
        <v>No</v>
      </c>
    </row>
    <row r="3519" spans="1:18" hidden="1" x14ac:dyDescent="0.35">
      <c r="A3519">
        <v>125339686</v>
      </c>
      <c r="B3519" s="3">
        <v>42927</v>
      </c>
      <c r="C3519" s="3">
        <v>42930</v>
      </c>
      <c r="D3519" t="s">
        <v>175</v>
      </c>
      <c r="E3519" t="s">
        <v>21</v>
      </c>
      <c r="F3519" t="s">
        <v>17</v>
      </c>
      <c r="G3519" t="s">
        <v>14</v>
      </c>
      <c r="H3519" t="s">
        <v>26</v>
      </c>
      <c r="I3519" s="9">
        <v>9653</v>
      </c>
      <c r="J3519" s="9">
        <v>152.58000000000001</v>
      </c>
      <c r="K3519" s="9">
        <v>97.44</v>
      </c>
      <c r="L3519" s="9">
        <f>tbl_salesdata[[#This Row],[Units Sold]]*tbl_salesdata[[#This Row],[Unit Cost]]</f>
        <v>940588.32</v>
      </c>
      <c r="M3519" s="9">
        <f>tbl_salesdata[[#This Row],[Units Sold]]*tbl_salesdata[[#This Row],[Unit Price]]</f>
        <v>1472854.7400000002</v>
      </c>
      <c r="N3519" s="9">
        <f>tbl_salesdata[[#This Row],[Total Sales]]-tbl_salesdata[[#This Row],[Total Cost]]</f>
        <v>532266.42000000027</v>
      </c>
      <c r="O3519">
        <f>tbl_salesdata[[#This Row],[Ship Date]]-tbl_salesdata[[#This Row],[Order Date]]</f>
        <v>3</v>
      </c>
      <c r="P3519">
        <f>WEEKDAY(tbl_salesdata[[#This Row],[Order Date]],2)</f>
        <v>2</v>
      </c>
      <c r="Q3519" t="str">
        <f>TEXT(tbl_salesdata[[#This Row],[Order Date]],"dddd")</f>
        <v>Tuesday</v>
      </c>
      <c r="R3519" t="str">
        <f>IF(tbl_salesdata[[#This Row],[Weekdaynum]]&gt;5,"Yes","No")</f>
        <v>No</v>
      </c>
    </row>
    <row r="3520" spans="1:18" hidden="1" x14ac:dyDescent="0.35">
      <c r="A3520">
        <v>396832883</v>
      </c>
      <c r="B3520" s="3">
        <v>43553</v>
      </c>
      <c r="C3520" s="3">
        <v>43566</v>
      </c>
      <c r="D3520" t="s">
        <v>193</v>
      </c>
      <c r="E3520" t="s">
        <v>21</v>
      </c>
      <c r="F3520" t="s">
        <v>30</v>
      </c>
      <c r="G3520" t="s">
        <v>18</v>
      </c>
      <c r="H3520" t="s">
        <v>15</v>
      </c>
      <c r="I3520" s="9">
        <v>523</v>
      </c>
      <c r="J3520" s="9">
        <v>81.73</v>
      </c>
      <c r="K3520" s="9">
        <v>56.67</v>
      </c>
      <c r="L3520" s="9">
        <f>tbl_salesdata[[#This Row],[Units Sold]]*tbl_salesdata[[#This Row],[Unit Cost]]</f>
        <v>29638.41</v>
      </c>
      <c r="M3520" s="9">
        <f>tbl_salesdata[[#This Row],[Units Sold]]*tbl_salesdata[[#This Row],[Unit Price]]</f>
        <v>42744.79</v>
      </c>
      <c r="N3520" s="9">
        <f>tbl_salesdata[[#This Row],[Total Sales]]-tbl_salesdata[[#This Row],[Total Cost]]</f>
        <v>13106.380000000001</v>
      </c>
      <c r="O3520">
        <f>tbl_salesdata[[#This Row],[Ship Date]]-tbl_salesdata[[#This Row],[Order Date]]</f>
        <v>13</v>
      </c>
      <c r="P3520">
        <f>WEEKDAY(tbl_salesdata[[#This Row],[Order Date]],2)</f>
        <v>5</v>
      </c>
      <c r="Q3520" t="str">
        <f>TEXT(tbl_salesdata[[#This Row],[Order Date]],"dddd")</f>
        <v>Friday</v>
      </c>
      <c r="R3520" t="str">
        <f>IF(tbl_salesdata[[#This Row],[Weekdaynum]]&gt;5,"Yes","No")</f>
        <v>No</v>
      </c>
    </row>
    <row r="3521" spans="1:18" hidden="1" x14ac:dyDescent="0.35">
      <c r="A3521">
        <v>525023162</v>
      </c>
      <c r="B3521" s="3">
        <v>44572</v>
      </c>
      <c r="C3521" s="3">
        <v>44578</v>
      </c>
      <c r="D3521" t="s">
        <v>220</v>
      </c>
      <c r="E3521" t="s">
        <v>29</v>
      </c>
      <c r="F3521" t="s">
        <v>47</v>
      </c>
      <c r="G3521" t="s">
        <v>18</v>
      </c>
      <c r="H3521" t="s">
        <v>26</v>
      </c>
      <c r="I3521" s="9">
        <v>4876</v>
      </c>
      <c r="J3521" s="9">
        <v>421.89</v>
      </c>
      <c r="K3521" s="9">
        <v>364.69</v>
      </c>
      <c r="L3521" s="9">
        <f>tbl_salesdata[[#This Row],[Units Sold]]*tbl_salesdata[[#This Row],[Unit Cost]]</f>
        <v>1778228.44</v>
      </c>
      <c r="M3521" s="9">
        <f>tbl_salesdata[[#This Row],[Units Sold]]*tbl_salesdata[[#This Row],[Unit Price]]</f>
        <v>2057135.64</v>
      </c>
      <c r="N3521" s="9">
        <f>tbl_salesdata[[#This Row],[Total Sales]]-tbl_salesdata[[#This Row],[Total Cost]]</f>
        <v>278907.19999999995</v>
      </c>
      <c r="O3521">
        <f>tbl_salesdata[[#This Row],[Ship Date]]-tbl_salesdata[[#This Row],[Order Date]]</f>
        <v>6</v>
      </c>
      <c r="P3521">
        <f>WEEKDAY(tbl_salesdata[[#This Row],[Order Date]],2)</f>
        <v>2</v>
      </c>
      <c r="Q3521" t="str">
        <f>TEXT(tbl_salesdata[[#This Row],[Order Date]],"dddd")</f>
        <v>Tuesday</v>
      </c>
      <c r="R3521" t="str">
        <f>IF(tbl_salesdata[[#This Row],[Weekdaynum]]&gt;5,"Yes","No")</f>
        <v>No</v>
      </c>
    </row>
    <row r="3522" spans="1:18" hidden="1" x14ac:dyDescent="0.35">
      <c r="A3522">
        <v>155271852</v>
      </c>
      <c r="B3522" s="3">
        <v>44075</v>
      </c>
      <c r="C3522" s="3">
        <v>44093</v>
      </c>
      <c r="D3522" t="s">
        <v>179</v>
      </c>
      <c r="E3522" t="s">
        <v>32</v>
      </c>
      <c r="F3522" t="s">
        <v>42</v>
      </c>
      <c r="G3522" t="s">
        <v>14</v>
      </c>
      <c r="H3522" t="s">
        <v>19</v>
      </c>
      <c r="I3522" s="9">
        <v>7246</v>
      </c>
      <c r="J3522" s="9">
        <v>437.2</v>
      </c>
      <c r="K3522" s="9">
        <v>263.33</v>
      </c>
      <c r="L3522" s="9">
        <f>tbl_salesdata[[#This Row],[Units Sold]]*tbl_salesdata[[#This Row],[Unit Cost]]</f>
        <v>1908089.18</v>
      </c>
      <c r="M3522" s="9">
        <f>tbl_salesdata[[#This Row],[Units Sold]]*tbl_salesdata[[#This Row],[Unit Price]]</f>
        <v>3167951.1999999997</v>
      </c>
      <c r="N3522" s="9">
        <f>tbl_salesdata[[#This Row],[Total Sales]]-tbl_salesdata[[#This Row],[Total Cost]]</f>
        <v>1259862.0199999998</v>
      </c>
      <c r="O3522">
        <f>tbl_salesdata[[#This Row],[Ship Date]]-tbl_salesdata[[#This Row],[Order Date]]</f>
        <v>18</v>
      </c>
      <c r="P3522">
        <f>WEEKDAY(tbl_salesdata[[#This Row],[Order Date]],2)</f>
        <v>2</v>
      </c>
      <c r="Q3522" t="str">
        <f>TEXT(tbl_salesdata[[#This Row],[Order Date]],"dddd")</f>
        <v>Tuesday</v>
      </c>
      <c r="R3522" t="str">
        <f>IF(tbl_salesdata[[#This Row],[Weekdaynum]]&gt;5,"Yes","No")</f>
        <v>No</v>
      </c>
    </row>
    <row r="3523" spans="1:18" hidden="1" x14ac:dyDescent="0.35">
      <c r="A3523">
        <v>803252780</v>
      </c>
      <c r="B3523" s="3">
        <v>42242</v>
      </c>
      <c r="C3523" s="3">
        <v>42251</v>
      </c>
      <c r="D3523" t="s">
        <v>208</v>
      </c>
      <c r="E3523" t="s">
        <v>12</v>
      </c>
      <c r="F3523" t="s">
        <v>30</v>
      </c>
      <c r="G3523" t="s">
        <v>18</v>
      </c>
      <c r="H3523" t="s">
        <v>15</v>
      </c>
      <c r="I3523" s="9">
        <v>9202</v>
      </c>
      <c r="J3523" s="9">
        <v>81.73</v>
      </c>
      <c r="K3523" s="9">
        <v>56.67</v>
      </c>
      <c r="L3523" s="9">
        <f>tbl_salesdata[[#This Row],[Units Sold]]*tbl_salesdata[[#This Row],[Unit Cost]]</f>
        <v>521477.34</v>
      </c>
      <c r="M3523" s="9">
        <f>tbl_salesdata[[#This Row],[Units Sold]]*tbl_salesdata[[#This Row],[Unit Price]]</f>
        <v>752079.46000000008</v>
      </c>
      <c r="N3523" s="9">
        <f>tbl_salesdata[[#This Row],[Total Sales]]-tbl_salesdata[[#This Row],[Total Cost]]</f>
        <v>230602.12000000005</v>
      </c>
      <c r="O3523">
        <f>tbl_salesdata[[#This Row],[Ship Date]]-tbl_salesdata[[#This Row],[Order Date]]</f>
        <v>9</v>
      </c>
      <c r="P3523">
        <f>WEEKDAY(tbl_salesdata[[#This Row],[Order Date]],2)</f>
        <v>3</v>
      </c>
      <c r="Q3523" t="str">
        <f>TEXT(tbl_salesdata[[#This Row],[Order Date]],"dddd")</f>
        <v>Wednesday</v>
      </c>
      <c r="R3523" t="str">
        <f>IF(tbl_salesdata[[#This Row],[Weekdaynum]]&gt;5,"Yes","No")</f>
        <v>No</v>
      </c>
    </row>
    <row r="3524" spans="1:18" hidden="1" x14ac:dyDescent="0.35">
      <c r="A3524">
        <v>904952275</v>
      </c>
      <c r="B3524" s="3">
        <v>43291</v>
      </c>
      <c r="C3524" s="3">
        <v>43300</v>
      </c>
      <c r="D3524" t="s">
        <v>169</v>
      </c>
      <c r="E3524" t="s">
        <v>29</v>
      </c>
      <c r="F3524" t="s">
        <v>40</v>
      </c>
      <c r="G3524" t="s">
        <v>18</v>
      </c>
      <c r="H3524" t="s">
        <v>34</v>
      </c>
      <c r="I3524" s="9">
        <v>4343</v>
      </c>
      <c r="J3524" s="9">
        <v>651.21</v>
      </c>
      <c r="K3524" s="9">
        <v>524.96</v>
      </c>
      <c r="L3524" s="9">
        <f>tbl_salesdata[[#This Row],[Units Sold]]*tbl_salesdata[[#This Row],[Unit Cost]]</f>
        <v>2279901.2800000003</v>
      </c>
      <c r="M3524" s="9">
        <f>tbl_salesdata[[#This Row],[Units Sold]]*tbl_salesdata[[#This Row],[Unit Price]]</f>
        <v>2828205.0300000003</v>
      </c>
      <c r="N3524" s="9">
        <f>tbl_salesdata[[#This Row],[Total Sales]]-tbl_salesdata[[#This Row],[Total Cost]]</f>
        <v>548303.75</v>
      </c>
      <c r="O3524">
        <f>tbl_salesdata[[#This Row],[Ship Date]]-tbl_salesdata[[#This Row],[Order Date]]</f>
        <v>9</v>
      </c>
      <c r="P3524">
        <f>WEEKDAY(tbl_salesdata[[#This Row],[Order Date]],2)</f>
        <v>2</v>
      </c>
      <c r="Q3524" t="str">
        <f>TEXT(tbl_salesdata[[#This Row],[Order Date]],"dddd")</f>
        <v>Tuesday</v>
      </c>
      <c r="R3524" t="str">
        <f>IF(tbl_salesdata[[#This Row],[Weekdaynum]]&gt;5,"Yes","No")</f>
        <v>No</v>
      </c>
    </row>
    <row r="3525" spans="1:18" hidden="1" x14ac:dyDescent="0.35">
      <c r="A3525">
        <v>766669166</v>
      </c>
      <c r="B3525" s="3">
        <v>42831</v>
      </c>
      <c r="C3525" s="3">
        <v>42850</v>
      </c>
      <c r="D3525" t="s">
        <v>36</v>
      </c>
      <c r="E3525" t="s">
        <v>29</v>
      </c>
      <c r="F3525" t="s">
        <v>68</v>
      </c>
      <c r="G3525" t="s">
        <v>18</v>
      </c>
      <c r="H3525" t="s">
        <v>15</v>
      </c>
      <c r="I3525" s="9">
        <v>3298</v>
      </c>
      <c r="J3525" s="9">
        <v>154.06</v>
      </c>
      <c r="K3525" s="9">
        <v>90.93</v>
      </c>
      <c r="L3525" s="9">
        <f>tbl_salesdata[[#This Row],[Units Sold]]*tbl_salesdata[[#This Row],[Unit Cost]]</f>
        <v>299887.14</v>
      </c>
      <c r="M3525" s="9">
        <f>tbl_salesdata[[#This Row],[Units Sold]]*tbl_salesdata[[#This Row],[Unit Price]]</f>
        <v>508089.88</v>
      </c>
      <c r="N3525" s="9">
        <f>tbl_salesdata[[#This Row],[Total Sales]]-tbl_salesdata[[#This Row],[Total Cost]]</f>
        <v>208202.74</v>
      </c>
      <c r="O3525">
        <f>tbl_salesdata[[#This Row],[Ship Date]]-tbl_salesdata[[#This Row],[Order Date]]</f>
        <v>19</v>
      </c>
      <c r="P3525">
        <f>WEEKDAY(tbl_salesdata[[#This Row],[Order Date]],2)</f>
        <v>4</v>
      </c>
      <c r="Q3525" t="str">
        <f>TEXT(tbl_salesdata[[#This Row],[Order Date]],"dddd")</f>
        <v>Thursday</v>
      </c>
      <c r="R3525" t="str">
        <f>IF(tbl_salesdata[[#This Row],[Weekdaynum]]&gt;5,"Yes","No")</f>
        <v>No</v>
      </c>
    </row>
    <row r="3526" spans="1:18" x14ac:dyDescent="0.35">
      <c r="A3526">
        <v>498501050</v>
      </c>
      <c r="B3526" s="3">
        <v>43953</v>
      </c>
      <c r="C3526" s="3">
        <v>43968</v>
      </c>
      <c r="D3526" t="s">
        <v>220</v>
      </c>
      <c r="E3526" t="s">
        <v>29</v>
      </c>
      <c r="F3526" t="s">
        <v>22</v>
      </c>
      <c r="G3526" t="s">
        <v>14</v>
      </c>
      <c r="H3526" t="s">
        <v>34</v>
      </c>
      <c r="I3526" s="9">
        <v>6393</v>
      </c>
      <c r="J3526" s="9">
        <v>47.45</v>
      </c>
      <c r="K3526" s="9">
        <v>31.79</v>
      </c>
      <c r="L3526" s="9">
        <f>tbl_salesdata[[#This Row],[Units Sold]]*tbl_salesdata[[#This Row],[Unit Cost]]</f>
        <v>203233.47</v>
      </c>
      <c r="M3526" s="9">
        <f>tbl_salesdata[[#This Row],[Units Sold]]*tbl_salesdata[[#This Row],[Unit Price]]</f>
        <v>303347.85000000003</v>
      </c>
      <c r="N3526" s="9">
        <f>tbl_salesdata[[#This Row],[Total Sales]]-tbl_salesdata[[#This Row],[Total Cost]]</f>
        <v>100114.38000000003</v>
      </c>
      <c r="O3526">
        <f>tbl_salesdata[[#This Row],[Ship Date]]-tbl_salesdata[[#This Row],[Order Date]]</f>
        <v>15</v>
      </c>
      <c r="P3526">
        <f>WEEKDAY(tbl_salesdata[[#This Row],[Order Date]],2)</f>
        <v>6</v>
      </c>
      <c r="Q3526" t="str">
        <f>TEXT(tbl_salesdata[[#This Row],[Order Date]],"dddd")</f>
        <v>Saturday</v>
      </c>
      <c r="R3526" t="str">
        <f>IF(tbl_salesdata[[#This Row],[Weekdaynum]]&gt;5,"Yes","No")</f>
        <v>Yes</v>
      </c>
    </row>
    <row r="3527" spans="1:18" x14ac:dyDescent="0.35">
      <c r="A3527">
        <v>666534364</v>
      </c>
      <c r="B3527" s="3">
        <v>43757</v>
      </c>
      <c r="C3527" s="3">
        <v>43763</v>
      </c>
      <c r="D3527" t="s">
        <v>198</v>
      </c>
      <c r="E3527" t="s">
        <v>38</v>
      </c>
      <c r="F3527" t="s">
        <v>13</v>
      </c>
      <c r="G3527" t="s">
        <v>18</v>
      </c>
      <c r="H3527" t="s">
        <v>19</v>
      </c>
      <c r="I3527" s="9">
        <v>1185</v>
      </c>
      <c r="J3527" s="9">
        <v>255.28</v>
      </c>
      <c r="K3527" s="9">
        <v>159.41999999999999</v>
      </c>
      <c r="L3527" s="9">
        <f>tbl_salesdata[[#This Row],[Units Sold]]*tbl_salesdata[[#This Row],[Unit Cost]]</f>
        <v>188912.69999999998</v>
      </c>
      <c r="M3527" s="9">
        <f>tbl_salesdata[[#This Row],[Units Sold]]*tbl_salesdata[[#This Row],[Unit Price]]</f>
        <v>302506.8</v>
      </c>
      <c r="N3527" s="9">
        <f>tbl_salesdata[[#This Row],[Total Sales]]-tbl_salesdata[[#This Row],[Total Cost]]</f>
        <v>113594.1</v>
      </c>
      <c r="O3527">
        <f>tbl_salesdata[[#This Row],[Ship Date]]-tbl_salesdata[[#This Row],[Order Date]]</f>
        <v>6</v>
      </c>
      <c r="P3527">
        <f>WEEKDAY(tbl_salesdata[[#This Row],[Order Date]],2)</f>
        <v>6</v>
      </c>
      <c r="Q3527" t="str">
        <f>TEXT(tbl_salesdata[[#This Row],[Order Date]],"dddd")</f>
        <v>Saturday</v>
      </c>
      <c r="R3527" t="str">
        <f>IF(tbl_salesdata[[#This Row],[Weekdaynum]]&gt;5,"Yes","No")</f>
        <v>Yes</v>
      </c>
    </row>
    <row r="3528" spans="1:18" hidden="1" x14ac:dyDescent="0.35">
      <c r="A3528">
        <v>779599988</v>
      </c>
      <c r="B3528" s="3">
        <v>42256</v>
      </c>
      <c r="C3528" s="3">
        <v>42264</v>
      </c>
      <c r="D3528" t="s">
        <v>198</v>
      </c>
      <c r="E3528" t="s">
        <v>38</v>
      </c>
      <c r="F3528" t="s">
        <v>68</v>
      </c>
      <c r="G3528" t="s">
        <v>14</v>
      </c>
      <c r="H3528" t="s">
        <v>19</v>
      </c>
      <c r="I3528" s="9">
        <v>9816</v>
      </c>
      <c r="J3528" s="9">
        <v>154.06</v>
      </c>
      <c r="K3528" s="9">
        <v>90.93</v>
      </c>
      <c r="L3528" s="9">
        <f>tbl_salesdata[[#This Row],[Units Sold]]*tbl_salesdata[[#This Row],[Unit Cost]]</f>
        <v>892568.88000000012</v>
      </c>
      <c r="M3528" s="9">
        <f>tbl_salesdata[[#This Row],[Units Sold]]*tbl_salesdata[[#This Row],[Unit Price]]</f>
        <v>1512252.96</v>
      </c>
      <c r="N3528" s="9">
        <f>tbl_salesdata[[#This Row],[Total Sales]]-tbl_salesdata[[#This Row],[Total Cost]]</f>
        <v>619684.07999999984</v>
      </c>
      <c r="O3528">
        <f>tbl_salesdata[[#This Row],[Ship Date]]-tbl_salesdata[[#This Row],[Order Date]]</f>
        <v>8</v>
      </c>
      <c r="P3528">
        <f>WEEKDAY(tbl_salesdata[[#This Row],[Order Date]],2)</f>
        <v>3</v>
      </c>
      <c r="Q3528" t="str">
        <f>TEXT(tbl_salesdata[[#This Row],[Order Date]],"dddd")</f>
        <v>Wednesday</v>
      </c>
      <c r="R3528" t="str">
        <f>IF(tbl_salesdata[[#This Row],[Weekdaynum]]&gt;5,"Yes","No")</f>
        <v>No</v>
      </c>
    </row>
    <row r="3529" spans="1:18" hidden="1" x14ac:dyDescent="0.35">
      <c r="A3529">
        <v>100624740</v>
      </c>
      <c r="B3529" s="3">
        <v>44563</v>
      </c>
      <c r="C3529" s="3">
        <v>44570</v>
      </c>
      <c r="D3529" t="s">
        <v>132</v>
      </c>
      <c r="E3529" t="s">
        <v>38</v>
      </c>
      <c r="F3529" t="s">
        <v>42</v>
      </c>
      <c r="G3529" t="s">
        <v>14</v>
      </c>
      <c r="H3529" t="s">
        <v>15</v>
      </c>
      <c r="I3529" s="9">
        <v>5951</v>
      </c>
      <c r="J3529" s="9">
        <v>437.2</v>
      </c>
      <c r="K3529" s="9">
        <v>263.33</v>
      </c>
      <c r="L3529" s="9">
        <f>tbl_salesdata[[#This Row],[Units Sold]]*tbl_salesdata[[#This Row],[Unit Cost]]</f>
        <v>1567076.8299999998</v>
      </c>
      <c r="M3529" s="9">
        <f>tbl_salesdata[[#This Row],[Units Sold]]*tbl_salesdata[[#This Row],[Unit Price]]</f>
        <v>2601777.1999999997</v>
      </c>
      <c r="N3529" s="9">
        <f>tbl_salesdata[[#This Row],[Total Sales]]-tbl_salesdata[[#This Row],[Total Cost]]</f>
        <v>1034700.3699999999</v>
      </c>
      <c r="O3529">
        <f>tbl_salesdata[[#This Row],[Ship Date]]-tbl_salesdata[[#This Row],[Order Date]]</f>
        <v>7</v>
      </c>
      <c r="P3529">
        <f>WEEKDAY(tbl_salesdata[[#This Row],[Order Date]],2)</f>
        <v>7</v>
      </c>
      <c r="Q3529" t="str">
        <f>TEXT(tbl_salesdata[[#This Row],[Order Date]],"dddd")</f>
        <v>Sunday</v>
      </c>
      <c r="R3529" t="str">
        <f>IF(tbl_salesdata[[#This Row],[Weekdaynum]]&gt;5,"Yes","No")</f>
        <v>Yes</v>
      </c>
    </row>
    <row r="3530" spans="1:18" hidden="1" x14ac:dyDescent="0.35">
      <c r="A3530">
        <v>417848527</v>
      </c>
      <c r="B3530" s="3">
        <v>44209</v>
      </c>
      <c r="C3530" s="3">
        <v>44222</v>
      </c>
      <c r="D3530" t="s">
        <v>61</v>
      </c>
      <c r="E3530" t="s">
        <v>12</v>
      </c>
      <c r="F3530" t="s">
        <v>13</v>
      </c>
      <c r="G3530" t="s">
        <v>18</v>
      </c>
      <c r="H3530" t="s">
        <v>15</v>
      </c>
      <c r="I3530" s="9">
        <v>9519</v>
      </c>
      <c r="J3530" s="9">
        <v>255.28</v>
      </c>
      <c r="K3530" s="9">
        <v>159.41999999999999</v>
      </c>
      <c r="L3530" s="9">
        <f>tbl_salesdata[[#This Row],[Units Sold]]*tbl_salesdata[[#This Row],[Unit Cost]]</f>
        <v>1517518.98</v>
      </c>
      <c r="M3530" s="9">
        <f>tbl_salesdata[[#This Row],[Units Sold]]*tbl_salesdata[[#This Row],[Unit Price]]</f>
        <v>2430010.3199999998</v>
      </c>
      <c r="N3530" s="9">
        <f>tbl_salesdata[[#This Row],[Total Sales]]-tbl_salesdata[[#This Row],[Total Cost]]</f>
        <v>912491.33999999985</v>
      </c>
      <c r="O3530">
        <f>tbl_salesdata[[#This Row],[Ship Date]]-tbl_salesdata[[#This Row],[Order Date]]</f>
        <v>13</v>
      </c>
      <c r="P3530">
        <f>WEEKDAY(tbl_salesdata[[#This Row],[Order Date]],2)</f>
        <v>3</v>
      </c>
      <c r="Q3530" t="str">
        <f>TEXT(tbl_salesdata[[#This Row],[Order Date]],"dddd")</f>
        <v>Wednesday</v>
      </c>
      <c r="R3530" t="str">
        <f>IF(tbl_salesdata[[#This Row],[Weekdaynum]]&gt;5,"Yes","No")</f>
        <v>No</v>
      </c>
    </row>
    <row r="3531" spans="1:18" hidden="1" x14ac:dyDescent="0.35">
      <c r="A3531">
        <v>209445178</v>
      </c>
      <c r="B3531" s="3">
        <v>43177</v>
      </c>
      <c r="C3531" s="3">
        <v>43186</v>
      </c>
      <c r="D3531" t="s">
        <v>71</v>
      </c>
      <c r="E3531" t="s">
        <v>21</v>
      </c>
      <c r="F3531" t="s">
        <v>42</v>
      </c>
      <c r="G3531" t="s">
        <v>18</v>
      </c>
      <c r="H3531" t="s">
        <v>15</v>
      </c>
      <c r="I3531" s="9">
        <v>8337</v>
      </c>
      <c r="J3531" s="9">
        <v>437.2</v>
      </c>
      <c r="K3531" s="9">
        <v>263.33</v>
      </c>
      <c r="L3531" s="9">
        <f>tbl_salesdata[[#This Row],[Units Sold]]*tbl_salesdata[[#This Row],[Unit Cost]]</f>
        <v>2195382.21</v>
      </c>
      <c r="M3531" s="9">
        <f>tbl_salesdata[[#This Row],[Units Sold]]*tbl_salesdata[[#This Row],[Unit Price]]</f>
        <v>3644936.4</v>
      </c>
      <c r="N3531" s="9">
        <f>tbl_salesdata[[#This Row],[Total Sales]]-tbl_salesdata[[#This Row],[Total Cost]]</f>
        <v>1449554.19</v>
      </c>
      <c r="O3531">
        <f>tbl_salesdata[[#This Row],[Ship Date]]-tbl_salesdata[[#This Row],[Order Date]]</f>
        <v>9</v>
      </c>
      <c r="P3531">
        <f>WEEKDAY(tbl_salesdata[[#This Row],[Order Date]],2)</f>
        <v>7</v>
      </c>
      <c r="Q3531" t="str">
        <f>TEXT(tbl_salesdata[[#This Row],[Order Date]],"dddd")</f>
        <v>Sunday</v>
      </c>
      <c r="R3531" t="str">
        <f>IF(tbl_salesdata[[#This Row],[Weekdaynum]]&gt;5,"Yes","No")</f>
        <v>Yes</v>
      </c>
    </row>
    <row r="3532" spans="1:18" hidden="1" x14ac:dyDescent="0.35">
      <c r="A3532">
        <v>273901021</v>
      </c>
      <c r="B3532" s="3">
        <v>42380</v>
      </c>
      <c r="C3532" s="3">
        <v>42382</v>
      </c>
      <c r="D3532" t="s">
        <v>69</v>
      </c>
      <c r="E3532" t="s">
        <v>38</v>
      </c>
      <c r="F3532" t="s">
        <v>47</v>
      </c>
      <c r="G3532" t="s">
        <v>14</v>
      </c>
      <c r="H3532" t="s">
        <v>34</v>
      </c>
      <c r="I3532" s="9">
        <v>2254</v>
      </c>
      <c r="J3532" s="9">
        <v>421.89</v>
      </c>
      <c r="K3532" s="9">
        <v>364.69</v>
      </c>
      <c r="L3532" s="9">
        <f>tbl_salesdata[[#This Row],[Units Sold]]*tbl_salesdata[[#This Row],[Unit Cost]]</f>
        <v>822011.26</v>
      </c>
      <c r="M3532" s="9">
        <f>tbl_salesdata[[#This Row],[Units Sold]]*tbl_salesdata[[#This Row],[Unit Price]]</f>
        <v>950940.05999999994</v>
      </c>
      <c r="N3532" s="9">
        <f>tbl_salesdata[[#This Row],[Total Sales]]-tbl_salesdata[[#This Row],[Total Cost]]</f>
        <v>128928.79999999993</v>
      </c>
      <c r="O3532">
        <f>tbl_salesdata[[#This Row],[Ship Date]]-tbl_salesdata[[#This Row],[Order Date]]</f>
        <v>2</v>
      </c>
      <c r="P3532">
        <f>WEEKDAY(tbl_salesdata[[#This Row],[Order Date]],2)</f>
        <v>1</v>
      </c>
      <c r="Q3532" t="str">
        <f>TEXT(tbl_salesdata[[#This Row],[Order Date]],"dddd")</f>
        <v>Monday</v>
      </c>
      <c r="R3532" t="str">
        <f>IF(tbl_salesdata[[#This Row],[Weekdaynum]]&gt;5,"Yes","No")</f>
        <v>No</v>
      </c>
    </row>
    <row r="3533" spans="1:18" hidden="1" x14ac:dyDescent="0.35">
      <c r="A3533">
        <v>580014884</v>
      </c>
      <c r="B3533" s="3">
        <v>44658</v>
      </c>
      <c r="C3533" s="3">
        <v>44670</v>
      </c>
      <c r="D3533" t="s">
        <v>155</v>
      </c>
      <c r="E3533" t="s">
        <v>12</v>
      </c>
      <c r="F3533" t="s">
        <v>56</v>
      </c>
      <c r="G3533" t="s">
        <v>14</v>
      </c>
      <c r="H3533" t="s">
        <v>19</v>
      </c>
      <c r="I3533" s="9">
        <v>8148</v>
      </c>
      <c r="J3533" s="9">
        <v>9.33</v>
      </c>
      <c r="K3533" s="9">
        <v>6.92</v>
      </c>
      <c r="L3533" s="9">
        <f>tbl_salesdata[[#This Row],[Units Sold]]*tbl_salesdata[[#This Row],[Unit Cost]]</f>
        <v>56384.159999999996</v>
      </c>
      <c r="M3533" s="9">
        <f>tbl_salesdata[[#This Row],[Units Sold]]*tbl_salesdata[[#This Row],[Unit Price]]</f>
        <v>76020.84</v>
      </c>
      <c r="N3533" s="9">
        <f>tbl_salesdata[[#This Row],[Total Sales]]-tbl_salesdata[[#This Row],[Total Cost]]</f>
        <v>19636.68</v>
      </c>
      <c r="O3533">
        <f>tbl_salesdata[[#This Row],[Ship Date]]-tbl_salesdata[[#This Row],[Order Date]]</f>
        <v>12</v>
      </c>
      <c r="P3533">
        <f>WEEKDAY(tbl_salesdata[[#This Row],[Order Date]],2)</f>
        <v>4</v>
      </c>
      <c r="Q3533" t="str">
        <f>TEXT(tbl_salesdata[[#This Row],[Order Date]],"dddd")</f>
        <v>Thursday</v>
      </c>
      <c r="R3533" t="str">
        <f>IF(tbl_salesdata[[#This Row],[Weekdaynum]]&gt;5,"Yes","No")</f>
        <v>No</v>
      </c>
    </row>
    <row r="3534" spans="1:18" hidden="1" x14ac:dyDescent="0.35">
      <c r="A3534">
        <v>716898095</v>
      </c>
      <c r="B3534" s="3">
        <v>43276</v>
      </c>
      <c r="C3534" s="3">
        <v>43294</v>
      </c>
      <c r="D3534" t="s">
        <v>75</v>
      </c>
      <c r="E3534" t="s">
        <v>38</v>
      </c>
      <c r="F3534" t="s">
        <v>56</v>
      </c>
      <c r="G3534" t="s">
        <v>18</v>
      </c>
      <c r="H3534" t="s">
        <v>34</v>
      </c>
      <c r="I3534" s="9">
        <v>4932</v>
      </c>
      <c r="J3534" s="9">
        <v>9.33</v>
      </c>
      <c r="K3534" s="9">
        <v>6.92</v>
      </c>
      <c r="L3534" s="9">
        <f>tbl_salesdata[[#This Row],[Units Sold]]*tbl_salesdata[[#This Row],[Unit Cost]]</f>
        <v>34129.440000000002</v>
      </c>
      <c r="M3534" s="9">
        <f>tbl_salesdata[[#This Row],[Units Sold]]*tbl_salesdata[[#This Row],[Unit Price]]</f>
        <v>46015.56</v>
      </c>
      <c r="N3534" s="9">
        <f>tbl_salesdata[[#This Row],[Total Sales]]-tbl_salesdata[[#This Row],[Total Cost]]</f>
        <v>11886.119999999995</v>
      </c>
      <c r="O3534">
        <f>tbl_salesdata[[#This Row],[Ship Date]]-tbl_salesdata[[#This Row],[Order Date]]</f>
        <v>18</v>
      </c>
      <c r="P3534">
        <f>WEEKDAY(tbl_salesdata[[#This Row],[Order Date]],2)</f>
        <v>1</v>
      </c>
      <c r="Q3534" t="str">
        <f>TEXT(tbl_salesdata[[#This Row],[Order Date]],"dddd")</f>
        <v>Monday</v>
      </c>
      <c r="R3534" t="str">
        <f>IF(tbl_salesdata[[#This Row],[Weekdaynum]]&gt;5,"Yes","No")</f>
        <v>No</v>
      </c>
    </row>
    <row r="3535" spans="1:18" hidden="1" x14ac:dyDescent="0.35">
      <c r="A3535">
        <v>343974483</v>
      </c>
      <c r="B3535" s="3">
        <v>43548</v>
      </c>
      <c r="C3535" s="3">
        <v>43565</v>
      </c>
      <c r="D3535" t="s">
        <v>73</v>
      </c>
      <c r="E3535" t="s">
        <v>24</v>
      </c>
      <c r="F3535" t="s">
        <v>68</v>
      </c>
      <c r="G3535" t="s">
        <v>18</v>
      </c>
      <c r="H3535" t="s">
        <v>15</v>
      </c>
      <c r="I3535" s="9">
        <v>8548</v>
      </c>
      <c r="J3535" s="9">
        <v>154.06</v>
      </c>
      <c r="K3535" s="9">
        <v>90.93</v>
      </c>
      <c r="L3535" s="9">
        <f>tbl_salesdata[[#This Row],[Units Sold]]*tbl_salesdata[[#This Row],[Unit Cost]]</f>
        <v>777269.64</v>
      </c>
      <c r="M3535" s="9">
        <f>tbl_salesdata[[#This Row],[Units Sold]]*tbl_salesdata[[#This Row],[Unit Price]]</f>
        <v>1316904.8800000001</v>
      </c>
      <c r="N3535" s="9">
        <f>tbl_salesdata[[#This Row],[Total Sales]]-tbl_salesdata[[#This Row],[Total Cost]]</f>
        <v>539635.24000000011</v>
      </c>
      <c r="O3535">
        <f>tbl_salesdata[[#This Row],[Ship Date]]-tbl_salesdata[[#This Row],[Order Date]]</f>
        <v>17</v>
      </c>
      <c r="P3535">
        <f>WEEKDAY(tbl_salesdata[[#This Row],[Order Date]],2)</f>
        <v>7</v>
      </c>
      <c r="Q3535" t="str">
        <f>TEXT(tbl_salesdata[[#This Row],[Order Date]],"dddd")</f>
        <v>Sunday</v>
      </c>
      <c r="R3535" t="str">
        <f>IF(tbl_salesdata[[#This Row],[Weekdaynum]]&gt;5,"Yes","No")</f>
        <v>Yes</v>
      </c>
    </row>
    <row r="3536" spans="1:18" hidden="1" x14ac:dyDescent="0.35">
      <c r="A3536">
        <v>540980374</v>
      </c>
      <c r="B3536" s="3">
        <v>43403</v>
      </c>
      <c r="C3536" s="3">
        <v>43424</v>
      </c>
      <c r="D3536" t="s">
        <v>200</v>
      </c>
      <c r="E3536" t="s">
        <v>24</v>
      </c>
      <c r="F3536" t="s">
        <v>56</v>
      </c>
      <c r="G3536" t="s">
        <v>18</v>
      </c>
      <c r="H3536" t="s">
        <v>15</v>
      </c>
      <c r="I3536" s="9">
        <v>6969</v>
      </c>
      <c r="J3536" s="9">
        <v>9.33</v>
      </c>
      <c r="K3536" s="9">
        <v>6.92</v>
      </c>
      <c r="L3536" s="9">
        <f>tbl_salesdata[[#This Row],[Units Sold]]*tbl_salesdata[[#This Row],[Unit Cost]]</f>
        <v>48225.479999999996</v>
      </c>
      <c r="M3536" s="9">
        <f>tbl_salesdata[[#This Row],[Units Sold]]*tbl_salesdata[[#This Row],[Unit Price]]</f>
        <v>65020.770000000004</v>
      </c>
      <c r="N3536" s="9">
        <f>tbl_salesdata[[#This Row],[Total Sales]]-tbl_salesdata[[#This Row],[Total Cost]]</f>
        <v>16795.290000000008</v>
      </c>
      <c r="O3536">
        <f>tbl_salesdata[[#This Row],[Ship Date]]-tbl_salesdata[[#This Row],[Order Date]]</f>
        <v>21</v>
      </c>
      <c r="P3536">
        <f>WEEKDAY(tbl_salesdata[[#This Row],[Order Date]],2)</f>
        <v>2</v>
      </c>
      <c r="Q3536" t="str">
        <f>TEXT(tbl_salesdata[[#This Row],[Order Date]],"dddd")</f>
        <v>Tuesday</v>
      </c>
      <c r="R3536" t="str">
        <f>IF(tbl_salesdata[[#This Row],[Weekdaynum]]&gt;5,"Yes","No")</f>
        <v>No</v>
      </c>
    </row>
    <row r="3537" spans="1:18" hidden="1" x14ac:dyDescent="0.35">
      <c r="A3537">
        <v>657964599</v>
      </c>
      <c r="B3537" s="3">
        <v>42855</v>
      </c>
      <c r="C3537" s="3">
        <v>42869</v>
      </c>
      <c r="D3537" t="s">
        <v>118</v>
      </c>
      <c r="E3537" t="s">
        <v>24</v>
      </c>
      <c r="F3537" t="s">
        <v>17</v>
      </c>
      <c r="G3537" t="s">
        <v>14</v>
      </c>
      <c r="H3537" t="s">
        <v>19</v>
      </c>
      <c r="I3537" s="9">
        <v>5201</v>
      </c>
      <c r="J3537" s="9">
        <v>152.58000000000001</v>
      </c>
      <c r="K3537" s="9">
        <v>97.44</v>
      </c>
      <c r="L3537" s="9">
        <f>tbl_salesdata[[#This Row],[Units Sold]]*tbl_salesdata[[#This Row],[Unit Cost]]</f>
        <v>506785.44</v>
      </c>
      <c r="M3537" s="9">
        <f>tbl_salesdata[[#This Row],[Units Sold]]*tbl_salesdata[[#This Row],[Unit Price]]</f>
        <v>793568.58000000007</v>
      </c>
      <c r="N3537" s="9">
        <f>tbl_salesdata[[#This Row],[Total Sales]]-tbl_salesdata[[#This Row],[Total Cost]]</f>
        <v>286783.14000000007</v>
      </c>
      <c r="O3537">
        <f>tbl_salesdata[[#This Row],[Ship Date]]-tbl_salesdata[[#This Row],[Order Date]]</f>
        <v>14</v>
      </c>
      <c r="P3537">
        <f>WEEKDAY(tbl_salesdata[[#This Row],[Order Date]],2)</f>
        <v>7</v>
      </c>
      <c r="Q3537" t="str">
        <f>TEXT(tbl_salesdata[[#This Row],[Order Date]],"dddd")</f>
        <v>Sunday</v>
      </c>
      <c r="R3537" t="str">
        <f>IF(tbl_salesdata[[#This Row],[Weekdaynum]]&gt;5,"Yes","No")</f>
        <v>Yes</v>
      </c>
    </row>
    <row r="3538" spans="1:18" hidden="1" x14ac:dyDescent="0.35">
      <c r="A3538">
        <v>565288484</v>
      </c>
      <c r="B3538" s="3">
        <v>43922</v>
      </c>
      <c r="C3538" s="3">
        <v>43943</v>
      </c>
      <c r="D3538" t="s">
        <v>132</v>
      </c>
      <c r="E3538" t="s">
        <v>38</v>
      </c>
      <c r="F3538" t="s">
        <v>30</v>
      </c>
      <c r="G3538" t="s">
        <v>18</v>
      </c>
      <c r="H3538" t="s">
        <v>15</v>
      </c>
      <c r="I3538" s="9">
        <v>279</v>
      </c>
      <c r="J3538" s="9">
        <v>81.73</v>
      </c>
      <c r="K3538" s="9">
        <v>56.67</v>
      </c>
      <c r="L3538" s="9">
        <f>tbl_salesdata[[#This Row],[Units Sold]]*tbl_salesdata[[#This Row],[Unit Cost]]</f>
        <v>15810.93</v>
      </c>
      <c r="M3538" s="9">
        <f>tbl_salesdata[[#This Row],[Units Sold]]*tbl_salesdata[[#This Row],[Unit Price]]</f>
        <v>22802.670000000002</v>
      </c>
      <c r="N3538" s="9">
        <f>tbl_salesdata[[#This Row],[Total Sales]]-tbl_salesdata[[#This Row],[Total Cost]]</f>
        <v>6991.7400000000016</v>
      </c>
      <c r="O3538">
        <f>tbl_salesdata[[#This Row],[Ship Date]]-tbl_salesdata[[#This Row],[Order Date]]</f>
        <v>21</v>
      </c>
      <c r="P3538">
        <f>WEEKDAY(tbl_salesdata[[#This Row],[Order Date]],2)</f>
        <v>3</v>
      </c>
      <c r="Q3538" t="str">
        <f>TEXT(tbl_salesdata[[#This Row],[Order Date]],"dddd")</f>
        <v>Wednesday</v>
      </c>
      <c r="R3538" t="str">
        <f>IF(tbl_salesdata[[#This Row],[Weekdaynum]]&gt;5,"Yes","No")</f>
        <v>No</v>
      </c>
    </row>
    <row r="3539" spans="1:18" x14ac:dyDescent="0.35">
      <c r="A3539">
        <v>555702912</v>
      </c>
      <c r="B3539" s="3">
        <v>42364</v>
      </c>
      <c r="C3539" s="3">
        <v>42383</v>
      </c>
      <c r="D3539" t="s">
        <v>54</v>
      </c>
      <c r="E3539" t="s">
        <v>29</v>
      </c>
      <c r="F3539" t="s">
        <v>30</v>
      </c>
      <c r="G3539" t="s">
        <v>14</v>
      </c>
      <c r="H3539" t="s">
        <v>34</v>
      </c>
      <c r="I3539" s="9">
        <v>3696</v>
      </c>
      <c r="J3539" s="9">
        <v>81.73</v>
      </c>
      <c r="K3539" s="9">
        <v>56.67</v>
      </c>
      <c r="L3539" s="9">
        <f>tbl_salesdata[[#This Row],[Units Sold]]*tbl_salesdata[[#This Row],[Unit Cost]]</f>
        <v>209452.32</v>
      </c>
      <c r="M3539" s="9">
        <f>tbl_salesdata[[#This Row],[Units Sold]]*tbl_salesdata[[#This Row],[Unit Price]]</f>
        <v>302074.08</v>
      </c>
      <c r="N3539" s="9">
        <f>tbl_salesdata[[#This Row],[Total Sales]]-tbl_salesdata[[#This Row],[Total Cost]]</f>
        <v>92621.760000000009</v>
      </c>
      <c r="O3539">
        <f>tbl_salesdata[[#This Row],[Ship Date]]-tbl_salesdata[[#This Row],[Order Date]]</f>
        <v>19</v>
      </c>
      <c r="P3539">
        <f>WEEKDAY(tbl_salesdata[[#This Row],[Order Date]],2)</f>
        <v>6</v>
      </c>
      <c r="Q3539" t="str">
        <f>TEXT(tbl_salesdata[[#This Row],[Order Date]],"dddd")</f>
        <v>Saturday</v>
      </c>
      <c r="R3539" t="str">
        <f>IF(tbl_salesdata[[#This Row],[Weekdaynum]]&gt;5,"Yes","No")</f>
        <v>Yes</v>
      </c>
    </row>
    <row r="3540" spans="1:18" hidden="1" x14ac:dyDescent="0.35">
      <c r="A3540">
        <v>933963048</v>
      </c>
      <c r="B3540" s="3">
        <v>44337</v>
      </c>
      <c r="C3540" s="3">
        <v>44338</v>
      </c>
      <c r="D3540" t="s">
        <v>71</v>
      </c>
      <c r="E3540" t="s">
        <v>21</v>
      </c>
      <c r="F3540" t="s">
        <v>33</v>
      </c>
      <c r="G3540" t="s">
        <v>18</v>
      </c>
      <c r="H3540" t="s">
        <v>15</v>
      </c>
      <c r="I3540" s="9">
        <v>9275</v>
      </c>
      <c r="J3540" s="9">
        <v>109.28</v>
      </c>
      <c r="K3540" s="9">
        <v>35.840000000000003</v>
      </c>
      <c r="L3540" s="9">
        <f>tbl_salesdata[[#This Row],[Units Sold]]*tbl_salesdata[[#This Row],[Unit Cost]]</f>
        <v>332416.00000000006</v>
      </c>
      <c r="M3540" s="9">
        <f>tbl_salesdata[[#This Row],[Units Sold]]*tbl_salesdata[[#This Row],[Unit Price]]</f>
        <v>1013572</v>
      </c>
      <c r="N3540" s="9">
        <f>tbl_salesdata[[#This Row],[Total Sales]]-tbl_salesdata[[#This Row],[Total Cost]]</f>
        <v>681156</v>
      </c>
      <c r="O3540">
        <f>tbl_salesdata[[#This Row],[Ship Date]]-tbl_salesdata[[#This Row],[Order Date]]</f>
        <v>1</v>
      </c>
      <c r="P3540">
        <f>WEEKDAY(tbl_salesdata[[#This Row],[Order Date]],2)</f>
        <v>5</v>
      </c>
      <c r="Q3540" t="str">
        <f>TEXT(tbl_salesdata[[#This Row],[Order Date]],"dddd")</f>
        <v>Friday</v>
      </c>
      <c r="R3540" t="str">
        <f>IF(tbl_salesdata[[#This Row],[Weekdaynum]]&gt;5,"Yes","No")</f>
        <v>No</v>
      </c>
    </row>
    <row r="3541" spans="1:18" hidden="1" x14ac:dyDescent="0.35">
      <c r="A3541">
        <v>587598884</v>
      </c>
      <c r="B3541" s="3">
        <v>42129</v>
      </c>
      <c r="C3541" s="3">
        <v>42130</v>
      </c>
      <c r="D3541" t="s">
        <v>176</v>
      </c>
      <c r="E3541" t="s">
        <v>21</v>
      </c>
      <c r="F3541" t="s">
        <v>25</v>
      </c>
      <c r="G3541" t="s">
        <v>14</v>
      </c>
      <c r="H3541" t="s">
        <v>34</v>
      </c>
      <c r="I3541" s="9">
        <v>2422</v>
      </c>
      <c r="J3541" s="9">
        <v>205.7</v>
      </c>
      <c r="K3541" s="9">
        <v>117.11</v>
      </c>
      <c r="L3541" s="9">
        <f>tbl_salesdata[[#This Row],[Units Sold]]*tbl_salesdata[[#This Row],[Unit Cost]]</f>
        <v>283640.42</v>
      </c>
      <c r="M3541" s="9">
        <f>tbl_salesdata[[#This Row],[Units Sold]]*tbl_salesdata[[#This Row],[Unit Price]]</f>
        <v>498205.39999999997</v>
      </c>
      <c r="N3541" s="9">
        <f>tbl_salesdata[[#This Row],[Total Sales]]-tbl_salesdata[[#This Row],[Total Cost]]</f>
        <v>214564.97999999998</v>
      </c>
      <c r="O3541">
        <f>tbl_salesdata[[#This Row],[Ship Date]]-tbl_salesdata[[#This Row],[Order Date]]</f>
        <v>1</v>
      </c>
      <c r="P3541">
        <f>WEEKDAY(tbl_salesdata[[#This Row],[Order Date]],2)</f>
        <v>2</v>
      </c>
      <c r="Q3541" t="str">
        <f>TEXT(tbl_salesdata[[#This Row],[Order Date]],"dddd")</f>
        <v>Tuesday</v>
      </c>
      <c r="R3541" t="str">
        <f>IF(tbl_salesdata[[#This Row],[Weekdaynum]]&gt;5,"Yes","No")</f>
        <v>No</v>
      </c>
    </row>
    <row r="3542" spans="1:18" hidden="1" x14ac:dyDescent="0.35">
      <c r="A3542">
        <v>216144692</v>
      </c>
      <c r="B3542" s="3">
        <v>44270</v>
      </c>
      <c r="C3542" s="3">
        <v>44273</v>
      </c>
      <c r="D3542" t="s">
        <v>206</v>
      </c>
      <c r="E3542" t="s">
        <v>24</v>
      </c>
      <c r="F3542" t="s">
        <v>56</v>
      </c>
      <c r="G3542" t="s">
        <v>14</v>
      </c>
      <c r="H3542" t="s">
        <v>19</v>
      </c>
      <c r="I3542" s="9">
        <v>873</v>
      </c>
      <c r="J3542" s="9">
        <v>9.33</v>
      </c>
      <c r="K3542" s="9">
        <v>6.92</v>
      </c>
      <c r="L3542" s="9">
        <f>tbl_salesdata[[#This Row],[Units Sold]]*tbl_salesdata[[#This Row],[Unit Cost]]</f>
        <v>6041.16</v>
      </c>
      <c r="M3542" s="9">
        <f>tbl_salesdata[[#This Row],[Units Sold]]*tbl_salesdata[[#This Row],[Unit Price]]</f>
        <v>8145.09</v>
      </c>
      <c r="N3542" s="9">
        <f>tbl_salesdata[[#This Row],[Total Sales]]-tbl_salesdata[[#This Row],[Total Cost]]</f>
        <v>2103.9300000000003</v>
      </c>
      <c r="O3542">
        <f>tbl_salesdata[[#This Row],[Ship Date]]-tbl_salesdata[[#This Row],[Order Date]]</f>
        <v>3</v>
      </c>
      <c r="P3542">
        <f>WEEKDAY(tbl_salesdata[[#This Row],[Order Date]],2)</f>
        <v>1</v>
      </c>
      <c r="Q3542" t="str">
        <f>TEXT(tbl_salesdata[[#This Row],[Order Date]],"dddd")</f>
        <v>Monday</v>
      </c>
      <c r="R3542" t="str">
        <f>IF(tbl_salesdata[[#This Row],[Weekdaynum]]&gt;5,"Yes","No")</f>
        <v>No</v>
      </c>
    </row>
    <row r="3543" spans="1:18" hidden="1" x14ac:dyDescent="0.35">
      <c r="A3543">
        <v>941524302</v>
      </c>
      <c r="B3543" s="3">
        <v>43376</v>
      </c>
      <c r="C3543" s="3">
        <v>43394</v>
      </c>
      <c r="D3543" t="s">
        <v>205</v>
      </c>
      <c r="E3543" t="s">
        <v>21</v>
      </c>
      <c r="F3543" t="s">
        <v>30</v>
      </c>
      <c r="G3543" t="s">
        <v>14</v>
      </c>
      <c r="H3543" t="s">
        <v>19</v>
      </c>
      <c r="I3543" s="9">
        <v>6819</v>
      </c>
      <c r="J3543" s="9">
        <v>81.73</v>
      </c>
      <c r="K3543" s="9">
        <v>56.67</v>
      </c>
      <c r="L3543" s="9">
        <f>tbl_salesdata[[#This Row],[Units Sold]]*tbl_salesdata[[#This Row],[Unit Cost]]</f>
        <v>386432.73000000004</v>
      </c>
      <c r="M3543" s="9">
        <f>tbl_salesdata[[#This Row],[Units Sold]]*tbl_salesdata[[#This Row],[Unit Price]]</f>
        <v>557316.87</v>
      </c>
      <c r="N3543" s="9">
        <f>tbl_salesdata[[#This Row],[Total Sales]]-tbl_salesdata[[#This Row],[Total Cost]]</f>
        <v>170884.13999999996</v>
      </c>
      <c r="O3543">
        <f>tbl_salesdata[[#This Row],[Ship Date]]-tbl_salesdata[[#This Row],[Order Date]]</f>
        <v>18</v>
      </c>
      <c r="P3543">
        <f>WEEKDAY(tbl_salesdata[[#This Row],[Order Date]],2)</f>
        <v>3</v>
      </c>
      <c r="Q3543" t="str">
        <f>TEXT(tbl_salesdata[[#This Row],[Order Date]],"dddd")</f>
        <v>Wednesday</v>
      </c>
      <c r="R3543" t="str">
        <f>IF(tbl_salesdata[[#This Row],[Weekdaynum]]&gt;5,"Yes","No")</f>
        <v>No</v>
      </c>
    </row>
    <row r="3544" spans="1:18" hidden="1" x14ac:dyDescent="0.35">
      <c r="A3544">
        <v>805974042</v>
      </c>
      <c r="B3544" s="3">
        <v>44034</v>
      </c>
      <c r="C3544" s="3">
        <v>44048</v>
      </c>
      <c r="D3544" t="s">
        <v>135</v>
      </c>
      <c r="E3544" t="s">
        <v>21</v>
      </c>
      <c r="F3544" t="s">
        <v>42</v>
      </c>
      <c r="G3544" t="s">
        <v>18</v>
      </c>
      <c r="H3544" t="s">
        <v>15</v>
      </c>
      <c r="I3544" s="9">
        <v>4484</v>
      </c>
      <c r="J3544" s="9">
        <v>437.2</v>
      </c>
      <c r="K3544" s="9">
        <v>263.33</v>
      </c>
      <c r="L3544" s="9">
        <f>tbl_salesdata[[#This Row],[Units Sold]]*tbl_salesdata[[#This Row],[Unit Cost]]</f>
        <v>1180771.72</v>
      </c>
      <c r="M3544" s="9">
        <f>tbl_salesdata[[#This Row],[Units Sold]]*tbl_salesdata[[#This Row],[Unit Price]]</f>
        <v>1960404.8</v>
      </c>
      <c r="N3544" s="9">
        <f>tbl_salesdata[[#This Row],[Total Sales]]-tbl_salesdata[[#This Row],[Total Cost]]</f>
        <v>779633.08000000007</v>
      </c>
      <c r="O3544">
        <f>tbl_salesdata[[#This Row],[Ship Date]]-tbl_salesdata[[#This Row],[Order Date]]</f>
        <v>14</v>
      </c>
      <c r="P3544">
        <f>WEEKDAY(tbl_salesdata[[#This Row],[Order Date]],2)</f>
        <v>3</v>
      </c>
      <c r="Q3544" t="str">
        <f>TEXT(tbl_salesdata[[#This Row],[Order Date]],"dddd")</f>
        <v>Wednesday</v>
      </c>
      <c r="R3544" t="str">
        <f>IF(tbl_salesdata[[#This Row],[Weekdaynum]]&gt;5,"Yes","No")</f>
        <v>No</v>
      </c>
    </row>
    <row r="3545" spans="1:18" hidden="1" x14ac:dyDescent="0.35">
      <c r="A3545">
        <v>622042739</v>
      </c>
      <c r="B3545" s="3">
        <v>44257</v>
      </c>
      <c r="C3545" s="3">
        <v>44265</v>
      </c>
      <c r="D3545" t="s">
        <v>140</v>
      </c>
      <c r="E3545" t="s">
        <v>24</v>
      </c>
      <c r="F3545" t="s">
        <v>42</v>
      </c>
      <c r="G3545" t="s">
        <v>14</v>
      </c>
      <c r="H3545" t="s">
        <v>34</v>
      </c>
      <c r="I3545" s="9">
        <v>5124</v>
      </c>
      <c r="J3545" s="9">
        <v>437.2</v>
      </c>
      <c r="K3545" s="9">
        <v>263.33</v>
      </c>
      <c r="L3545" s="9">
        <f>tbl_salesdata[[#This Row],[Units Sold]]*tbl_salesdata[[#This Row],[Unit Cost]]</f>
        <v>1349302.92</v>
      </c>
      <c r="M3545" s="9">
        <f>tbl_salesdata[[#This Row],[Units Sold]]*tbl_salesdata[[#This Row],[Unit Price]]</f>
        <v>2240212.7999999998</v>
      </c>
      <c r="N3545" s="9">
        <f>tbl_salesdata[[#This Row],[Total Sales]]-tbl_salesdata[[#This Row],[Total Cost]]</f>
        <v>890909.87999999989</v>
      </c>
      <c r="O3545">
        <f>tbl_salesdata[[#This Row],[Ship Date]]-tbl_salesdata[[#This Row],[Order Date]]</f>
        <v>8</v>
      </c>
      <c r="P3545">
        <f>WEEKDAY(tbl_salesdata[[#This Row],[Order Date]],2)</f>
        <v>2</v>
      </c>
      <c r="Q3545" t="str">
        <f>TEXT(tbl_salesdata[[#This Row],[Order Date]],"dddd")</f>
        <v>Tuesday</v>
      </c>
      <c r="R3545" t="str">
        <f>IF(tbl_salesdata[[#This Row],[Weekdaynum]]&gt;5,"Yes","No")</f>
        <v>No</v>
      </c>
    </row>
    <row r="3546" spans="1:18" hidden="1" x14ac:dyDescent="0.35">
      <c r="A3546">
        <v>822591722</v>
      </c>
      <c r="B3546" s="3">
        <v>44791</v>
      </c>
      <c r="C3546" s="3">
        <v>44801</v>
      </c>
      <c r="D3546" t="s">
        <v>66</v>
      </c>
      <c r="E3546" t="s">
        <v>38</v>
      </c>
      <c r="F3546" t="s">
        <v>40</v>
      </c>
      <c r="G3546" t="s">
        <v>14</v>
      </c>
      <c r="H3546" t="s">
        <v>26</v>
      </c>
      <c r="I3546" s="9">
        <v>2025</v>
      </c>
      <c r="J3546" s="9">
        <v>651.21</v>
      </c>
      <c r="K3546" s="9">
        <v>524.96</v>
      </c>
      <c r="L3546" s="9">
        <f>tbl_salesdata[[#This Row],[Units Sold]]*tbl_salesdata[[#This Row],[Unit Cost]]</f>
        <v>1063044</v>
      </c>
      <c r="M3546" s="9">
        <f>tbl_salesdata[[#This Row],[Units Sold]]*tbl_salesdata[[#This Row],[Unit Price]]</f>
        <v>1318700.25</v>
      </c>
      <c r="N3546" s="9">
        <f>tbl_salesdata[[#This Row],[Total Sales]]-tbl_salesdata[[#This Row],[Total Cost]]</f>
        <v>255656.25</v>
      </c>
      <c r="O3546">
        <f>tbl_salesdata[[#This Row],[Ship Date]]-tbl_salesdata[[#This Row],[Order Date]]</f>
        <v>10</v>
      </c>
      <c r="P3546">
        <f>WEEKDAY(tbl_salesdata[[#This Row],[Order Date]],2)</f>
        <v>4</v>
      </c>
      <c r="Q3546" t="str">
        <f>TEXT(tbl_salesdata[[#This Row],[Order Date]],"dddd")</f>
        <v>Thursday</v>
      </c>
      <c r="R3546" t="str">
        <f>IF(tbl_salesdata[[#This Row],[Weekdaynum]]&gt;5,"Yes","No")</f>
        <v>No</v>
      </c>
    </row>
    <row r="3547" spans="1:18" hidden="1" x14ac:dyDescent="0.35">
      <c r="A3547">
        <v>110794818</v>
      </c>
      <c r="B3547" s="3">
        <v>42314</v>
      </c>
      <c r="C3547" s="3">
        <v>42320</v>
      </c>
      <c r="D3547" t="s">
        <v>192</v>
      </c>
      <c r="E3547" t="s">
        <v>32</v>
      </c>
      <c r="F3547" t="s">
        <v>25</v>
      </c>
      <c r="G3547" t="s">
        <v>14</v>
      </c>
      <c r="H3547" t="s">
        <v>15</v>
      </c>
      <c r="I3547" s="9">
        <v>5504</v>
      </c>
      <c r="J3547" s="9">
        <v>205.7</v>
      </c>
      <c r="K3547" s="9">
        <v>117.11</v>
      </c>
      <c r="L3547" s="9">
        <f>tbl_salesdata[[#This Row],[Units Sold]]*tbl_salesdata[[#This Row],[Unit Cost]]</f>
        <v>644573.43999999994</v>
      </c>
      <c r="M3547" s="9">
        <f>tbl_salesdata[[#This Row],[Units Sold]]*tbl_salesdata[[#This Row],[Unit Price]]</f>
        <v>1132172.8</v>
      </c>
      <c r="N3547" s="9">
        <f>tbl_salesdata[[#This Row],[Total Sales]]-tbl_salesdata[[#This Row],[Total Cost]]</f>
        <v>487599.3600000001</v>
      </c>
      <c r="O3547">
        <f>tbl_salesdata[[#This Row],[Ship Date]]-tbl_salesdata[[#This Row],[Order Date]]</f>
        <v>6</v>
      </c>
      <c r="P3547">
        <f>WEEKDAY(tbl_salesdata[[#This Row],[Order Date]],2)</f>
        <v>5</v>
      </c>
      <c r="Q3547" t="str">
        <f>TEXT(tbl_salesdata[[#This Row],[Order Date]],"dddd")</f>
        <v>Friday</v>
      </c>
      <c r="R3547" t="str">
        <f>IF(tbl_salesdata[[#This Row],[Weekdaynum]]&gt;5,"Yes","No")</f>
        <v>No</v>
      </c>
    </row>
    <row r="3548" spans="1:18" hidden="1" x14ac:dyDescent="0.35">
      <c r="A3548">
        <v>410138356</v>
      </c>
      <c r="B3548" s="3">
        <v>44585</v>
      </c>
      <c r="C3548" s="3">
        <v>44601</v>
      </c>
      <c r="D3548" t="s">
        <v>209</v>
      </c>
      <c r="E3548" t="s">
        <v>32</v>
      </c>
      <c r="F3548" t="s">
        <v>33</v>
      </c>
      <c r="G3548" t="s">
        <v>18</v>
      </c>
      <c r="H3548" t="s">
        <v>34</v>
      </c>
      <c r="I3548" s="9">
        <v>7909</v>
      </c>
      <c r="J3548" s="9">
        <v>109.28</v>
      </c>
      <c r="K3548" s="9">
        <v>35.840000000000003</v>
      </c>
      <c r="L3548" s="9">
        <f>tbl_salesdata[[#This Row],[Units Sold]]*tbl_salesdata[[#This Row],[Unit Cost]]</f>
        <v>283458.56000000006</v>
      </c>
      <c r="M3548" s="9">
        <f>tbl_salesdata[[#This Row],[Units Sold]]*tbl_salesdata[[#This Row],[Unit Price]]</f>
        <v>864295.52</v>
      </c>
      <c r="N3548" s="9">
        <f>tbl_salesdata[[#This Row],[Total Sales]]-tbl_salesdata[[#This Row],[Total Cost]]</f>
        <v>580836.96</v>
      </c>
      <c r="O3548">
        <f>tbl_salesdata[[#This Row],[Ship Date]]-tbl_salesdata[[#This Row],[Order Date]]</f>
        <v>16</v>
      </c>
      <c r="P3548">
        <f>WEEKDAY(tbl_salesdata[[#This Row],[Order Date]],2)</f>
        <v>1</v>
      </c>
      <c r="Q3548" t="str">
        <f>TEXT(tbl_salesdata[[#This Row],[Order Date]],"dddd")</f>
        <v>Monday</v>
      </c>
      <c r="R3548" t="str">
        <f>IF(tbl_salesdata[[#This Row],[Weekdaynum]]&gt;5,"Yes","No")</f>
        <v>No</v>
      </c>
    </row>
    <row r="3549" spans="1:18" hidden="1" x14ac:dyDescent="0.35">
      <c r="A3549">
        <v>114421164</v>
      </c>
      <c r="B3549" s="3">
        <v>44441</v>
      </c>
      <c r="C3549" s="3">
        <v>44457</v>
      </c>
      <c r="D3549" t="s">
        <v>155</v>
      </c>
      <c r="E3549" t="s">
        <v>12</v>
      </c>
      <c r="F3549" t="s">
        <v>68</v>
      </c>
      <c r="G3549" t="s">
        <v>18</v>
      </c>
      <c r="H3549" t="s">
        <v>26</v>
      </c>
      <c r="I3549" s="9">
        <v>8620</v>
      </c>
      <c r="J3549" s="9">
        <v>154.06</v>
      </c>
      <c r="K3549" s="9">
        <v>90.93</v>
      </c>
      <c r="L3549" s="9">
        <f>tbl_salesdata[[#This Row],[Units Sold]]*tbl_salesdata[[#This Row],[Unit Cost]]</f>
        <v>783816.60000000009</v>
      </c>
      <c r="M3549" s="9">
        <f>tbl_salesdata[[#This Row],[Units Sold]]*tbl_salesdata[[#This Row],[Unit Price]]</f>
        <v>1327997.2</v>
      </c>
      <c r="N3549" s="9">
        <f>tbl_salesdata[[#This Row],[Total Sales]]-tbl_salesdata[[#This Row],[Total Cost]]</f>
        <v>544180.59999999986</v>
      </c>
      <c r="O3549">
        <f>tbl_salesdata[[#This Row],[Ship Date]]-tbl_salesdata[[#This Row],[Order Date]]</f>
        <v>16</v>
      </c>
      <c r="P3549">
        <f>WEEKDAY(tbl_salesdata[[#This Row],[Order Date]],2)</f>
        <v>4</v>
      </c>
      <c r="Q3549" t="str">
        <f>TEXT(tbl_salesdata[[#This Row],[Order Date]],"dddd")</f>
        <v>Thursday</v>
      </c>
      <c r="R3549" t="str">
        <f>IF(tbl_salesdata[[#This Row],[Weekdaynum]]&gt;5,"Yes","No")</f>
        <v>No</v>
      </c>
    </row>
    <row r="3550" spans="1:18" hidden="1" x14ac:dyDescent="0.35">
      <c r="A3550">
        <v>837754571</v>
      </c>
      <c r="B3550" s="3">
        <v>42880</v>
      </c>
      <c r="C3550" s="3">
        <v>42886</v>
      </c>
      <c r="D3550" t="s">
        <v>171</v>
      </c>
      <c r="E3550" t="s">
        <v>12</v>
      </c>
      <c r="F3550" t="s">
        <v>47</v>
      </c>
      <c r="G3550" t="s">
        <v>14</v>
      </c>
      <c r="H3550" t="s">
        <v>19</v>
      </c>
      <c r="I3550" s="9">
        <v>9049</v>
      </c>
      <c r="J3550" s="9">
        <v>421.89</v>
      </c>
      <c r="K3550" s="9">
        <v>364.69</v>
      </c>
      <c r="L3550" s="9">
        <f>tbl_salesdata[[#This Row],[Units Sold]]*tbl_salesdata[[#This Row],[Unit Cost]]</f>
        <v>3300079.81</v>
      </c>
      <c r="M3550" s="9">
        <f>tbl_salesdata[[#This Row],[Units Sold]]*tbl_salesdata[[#This Row],[Unit Price]]</f>
        <v>3817682.61</v>
      </c>
      <c r="N3550" s="9">
        <f>tbl_salesdata[[#This Row],[Total Sales]]-tbl_salesdata[[#This Row],[Total Cost]]</f>
        <v>517602.79999999981</v>
      </c>
      <c r="O3550">
        <f>tbl_salesdata[[#This Row],[Ship Date]]-tbl_salesdata[[#This Row],[Order Date]]</f>
        <v>6</v>
      </c>
      <c r="P3550">
        <f>WEEKDAY(tbl_salesdata[[#This Row],[Order Date]],2)</f>
        <v>4</v>
      </c>
      <c r="Q3550" t="str">
        <f>TEXT(tbl_salesdata[[#This Row],[Order Date]],"dddd")</f>
        <v>Thursday</v>
      </c>
      <c r="R3550" t="str">
        <f>IF(tbl_salesdata[[#This Row],[Weekdaynum]]&gt;5,"Yes","No")</f>
        <v>No</v>
      </c>
    </row>
    <row r="3551" spans="1:18" hidden="1" x14ac:dyDescent="0.35">
      <c r="A3551">
        <v>664562404</v>
      </c>
      <c r="B3551" s="3">
        <v>43716</v>
      </c>
      <c r="C3551" s="3">
        <v>43726</v>
      </c>
      <c r="D3551" t="s">
        <v>138</v>
      </c>
      <c r="E3551" t="s">
        <v>24</v>
      </c>
      <c r="F3551" t="s">
        <v>17</v>
      </c>
      <c r="G3551" t="s">
        <v>18</v>
      </c>
      <c r="H3551" t="s">
        <v>26</v>
      </c>
      <c r="I3551" s="9">
        <v>7638</v>
      </c>
      <c r="J3551" s="9">
        <v>152.58000000000001</v>
      </c>
      <c r="K3551" s="9">
        <v>97.44</v>
      </c>
      <c r="L3551" s="9">
        <f>tbl_salesdata[[#This Row],[Units Sold]]*tbl_salesdata[[#This Row],[Unit Cost]]</f>
        <v>744246.72</v>
      </c>
      <c r="M3551" s="9">
        <f>tbl_salesdata[[#This Row],[Units Sold]]*tbl_salesdata[[#This Row],[Unit Price]]</f>
        <v>1165406.04</v>
      </c>
      <c r="N3551" s="9">
        <f>tbl_salesdata[[#This Row],[Total Sales]]-tbl_salesdata[[#This Row],[Total Cost]]</f>
        <v>421159.32000000007</v>
      </c>
      <c r="O3551">
        <f>tbl_salesdata[[#This Row],[Ship Date]]-tbl_salesdata[[#This Row],[Order Date]]</f>
        <v>10</v>
      </c>
      <c r="P3551">
        <f>WEEKDAY(tbl_salesdata[[#This Row],[Order Date]],2)</f>
        <v>7</v>
      </c>
      <c r="Q3551" t="str">
        <f>TEXT(tbl_salesdata[[#This Row],[Order Date]],"dddd")</f>
        <v>Sunday</v>
      </c>
      <c r="R3551" t="str">
        <f>IF(tbl_salesdata[[#This Row],[Weekdaynum]]&gt;5,"Yes","No")</f>
        <v>Yes</v>
      </c>
    </row>
    <row r="3552" spans="1:18" hidden="1" x14ac:dyDescent="0.35">
      <c r="A3552">
        <v>899580991</v>
      </c>
      <c r="B3552" s="3">
        <v>44841</v>
      </c>
      <c r="C3552" s="3">
        <v>44860</v>
      </c>
      <c r="D3552" t="s">
        <v>132</v>
      </c>
      <c r="E3552" t="s">
        <v>38</v>
      </c>
      <c r="F3552" t="s">
        <v>33</v>
      </c>
      <c r="G3552" t="s">
        <v>14</v>
      </c>
      <c r="H3552" t="s">
        <v>19</v>
      </c>
      <c r="I3552" s="9">
        <v>4861</v>
      </c>
      <c r="J3552" s="9">
        <v>109.28</v>
      </c>
      <c r="K3552" s="9">
        <v>35.840000000000003</v>
      </c>
      <c r="L3552" s="9">
        <f>tbl_salesdata[[#This Row],[Units Sold]]*tbl_salesdata[[#This Row],[Unit Cost]]</f>
        <v>174218.24000000002</v>
      </c>
      <c r="M3552" s="9">
        <f>tbl_salesdata[[#This Row],[Units Sold]]*tbl_salesdata[[#This Row],[Unit Price]]</f>
        <v>531210.07999999996</v>
      </c>
      <c r="N3552" s="9">
        <f>tbl_salesdata[[#This Row],[Total Sales]]-tbl_salesdata[[#This Row],[Total Cost]]</f>
        <v>356991.83999999997</v>
      </c>
      <c r="O3552">
        <f>tbl_salesdata[[#This Row],[Ship Date]]-tbl_salesdata[[#This Row],[Order Date]]</f>
        <v>19</v>
      </c>
      <c r="P3552">
        <f>WEEKDAY(tbl_salesdata[[#This Row],[Order Date]],2)</f>
        <v>5</v>
      </c>
      <c r="Q3552" t="str">
        <f>TEXT(tbl_salesdata[[#This Row],[Order Date]],"dddd")</f>
        <v>Friday</v>
      </c>
      <c r="R3552" t="str">
        <f>IF(tbl_salesdata[[#This Row],[Weekdaynum]]&gt;5,"Yes","No")</f>
        <v>No</v>
      </c>
    </row>
    <row r="3553" spans="1:18" hidden="1" x14ac:dyDescent="0.35">
      <c r="A3553">
        <v>217859160</v>
      </c>
      <c r="B3553" s="3">
        <v>42419</v>
      </c>
      <c r="C3553" s="3">
        <v>42429</v>
      </c>
      <c r="D3553" t="s">
        <v>55</v>
      </c>
      <c r="E3553" t="s">
        <v>21</v>
      </c>
      <c r="F3553" t="s">
        <v>22</v>
      </c>
      <c r="G3553" t="s">
        <v>18</v>
      </c>
      <c r="H3553" t="s">
        <v>26</v>
      </c>
      <c r="I3553" s="9">
        <v>8222</v>
      </c>
      <c r="J3553" s="9">
        <v>47.45</v>
      </c>
      <c r="K3553" s="9">
        <v>31.79</v>
      </c>
      <c r="L3553" s="9">
        <f>tbl_salesdata[[#This Row],[Units Sold]]*tbl_salesdata[[#This Row],[Unit Cost]]</f>
        <v>261377.38</v>
      </c>
      <c r="M3553" s="9">
        <f>tbl_salesdata[[#This Row],[Units Sold]]*tbl_salesdata[[#This Row],[Unit Price]]</f>
        <v>390133.9</v>
      </c>
      <c r="N3553" s="9">
        <f>tbl_salesdata[[#This Row],[Total Sales]]-tbl_salesdata[[#This Row],[Total Cost]]</f>
        <v>128756.52000000002</v>
      </c>
      <c r="O3553">
        <f>tbl_salesdata[[#This Row],[Ship Date]]-tbl_salesdata[[#This Row],[Order Date]]</f>
        <v>10</v>
      </c>
      <c r="P3553">
        <f>WEEKDAY(tbl_salesdata[[#This Row],[Order Date]],2)</f>
        <v>5</v>
      </c>
      <c r="Q3553" t="str">
        <f>TEXT(tbl_salesdata[[#This Row],[Order Date]],"dddd")</f>
        <v>Friday</v>
      </c>
      <c r="R3553" t="str">
        <f>IF(tbl_salesdata[[#This Row],[Weekdaynum]]&gt;5,"Yes","No")</f>
        <v>No</v>
      </c>
    </row>
    <row r="3554" spans="1:18" hidden="1" x14ac:dyDescent="0.35">
      <c r="A3554">
        <v>514758241</v>
      </c>
      <c r="B3554" s="3">
        <v>42240</v>
      </c>
      <c r="C3554" s="3">
        <v>42244</v>
      </c>
      <c r="D3554" t="s">
        <v>166</v>
      </c>
      <c r="E3554" t="s">
        <v>38</v>
      </c>
      <c r="F3554" t="s">
        <v>47</v>
      </c>
      <c r="G3554" t="s">
        <v>14</v>
      </c>
      <c r="H3554" t="s">
        <v>26</v>
      </c>
      <c r="I3554" s="9">
        <v>7257</v>
      </c>
      <c r="J3554" s="9">
        <v>421.89</v>
      </c>
      <c r="K3554" s="9">
        <v>364.69</v>
      </c>
      <c r="L3554" s="9">
        <f>tbl_salesdata[[#This Row],[Units Sold]]*tbl_salesdata[[#This Row],[Unit Cost]]</f>
        <v>2646555.33</v>
      </c>
      <c r="M3554" s="9">
        <f>tbl_salesdata[[#This Row],[Units Sold]]*tbl_salesdata[[#This Row],[Unit Price]]</f>
        <v>3061655.73</v>
      </c>
      <c r="N3554" s="9">
        <f>tbl_salesdata[[#This Row],[Total Sales]]-tbl_salesdata[[#This Row],[Total Cost]]</f>
        <v>415100.39999999991</v>
      </c>
      <c r="O3554">
        <f>tbl_salesdata[[#This Row],[Ship Date]]-tbl_salesdata[[#This Row],[Order Date]]</f>
        <v>4</v>
      </c>
      <c r="P3554">
        <f>WEEKDAY(tbl_salesdata[[#This Row],[Order Date]],2)</f>
        <v>1</v>
      </c>
      <c r="Q3554" t="str">
        <f>TEXT(tbl_salesdata[[#This Row],[Order Date]],"dddd")</f>
        <v>Monday</v>
      </c>
      <c r="R3554" t="str">
        <f>IF(tbl_salesdata[[#This Row],[Weekdaynum]]&gt;5,"Yes","No")</f>
        <v>No</v>
      </c>
    </row>
    <row r="3555" spans="1:18" hidden="1" x14ac:dyDescent="0.35">
      <c r="A3555">
        <v>155952060</v>
      </c>
      <c r="B3555" s="3">
        <v>42055</v>
      </c>
      <c r="C3555" s="3">
        <v>42058</v>
      </c>
      <c r="D3555" t="s">
        <v>131</v>
      </c>
      <c r="E3555" t="s">
        <v>32</v>
      </c>
      <c r="F3555" t="s">
        <v>22</v>
      </c>
      <c r="G3555" t="s">
        <v>14</v>
      </c>
      <c r="H3555" t="s">
        <v>15</v>
      </c>
      <c r="I3555" s="9">
        <v>8535</v>
      </c>
      <c r="J3555" s="9">
        <v>47.45</v>
      </c>
      <c r="K3555" s="9">
        <v>31.79</v>
      </c>
      <c r="L3555" s="9">
        <f>tbl_salesdata[[#This Row],[Units Sold]]*tbl_salesdata[[#This Row],[Unit Cost]]</f>
        <v>271327.64999999997</v>
      </c>
      <c r="M3555" s="9">
        <f>tbl_salesdata[[#This Row],[Units Sold]]*tbl_salesdata[[#This Row],[Unit Price]]</f>
        <v>404985.75</v>
      </c>
      <c r="N3555" s="9">
        <f>tbl_salesdata[[#This Row],[Total Sales]]-tbl_salesdata[[#This Row],[Total Cost]]</f>
        <v>133658.10000000003</v>
      </c>
      <c r="O3555">
        <f>tbl_salesdata[[#This Row],[Ship Date]]-tbl_salesdata[[#This Row],[Order Date]]</f>
        <v>3</v>
      </c>
      <c r="P3555">
        <f>WEEKDAY(tbl_salesdata[[#This Row],[Order Date]],2)</f>
        <v>5</v>
      </c>
      <c r="Q3555" t="str">
        <f>TEXT(tbl_salesdata[[#This Row],[Order Date]],"dddd")</f>
        <v>Friday</v>
      </c>
      <c r="R3555" t="str">
        <f>IF(tbl_salesdata[[#This Row],[Weekdaynum]]&gt;5,"Yes","No")</f>
        <v>No</v>
      </c>
    </row>
    <row r="3556" spans="1:18" hidden="1" x14ac:dyDescent="0.35">
      <c r="A3556">
        <v>727426946</v>
      </c>
      <c r="B3556" s="3">
        <v>43814</v>
      </c>
      <c r="C3556" s="3">
        <v>43815</v>
      </c>
      <c r="D3556" t="s">
        <v>188</v>
      </c>
      <c r="E3556" t="s">
        <v>21</v>
      </c>
      <c r="F3556" t="s">
        <v>68</v>
      </c>
      <c r="G3556" t="s">
        <v>18</v>
      </c>
      <c r="H3556" t="s">
        <v>26</v>
      </c>
      <c r="I3556" s="9">
        <v>653</v>
      </c>
      <c r="J3556" s="9">
        <v>154.06</v>
      </c>
      <c r="K3556" s="9">
        <v>90.93</v>
      </c>
      <c r="L3556" s="9">
        <f>tbl_salesdata[[#This Row],[Units Sold]]*tbl_salesdata[[#This Row],[Unit Cost]]</f>
        <v>59377.29</v>
      </c>
      <c r="M3556" s="9">
        <f>tbl_salesdata[[#This Row],[Units Sold]]*tbl_salesdata[[#This Row],[Unit Price]]</f>
        <v>100601.18000000001</v>
      </c>
      <c r="N3556" s="9">
        <f>tbl_salesdata[[#This Row],[Total Sales]]-tbl_salesdata[[#This Row],[Total Cost]]</f>
        <v>41223.890000000007</v>
      </c>
      <c r="O3556">
        <f>tbl_salesdata[[#This Row],[Ship Date]]-tbl_salesdata[[#This Row],[Order Date]]</f>
        <v>1</v>
      </c>
      <c r="P3556">
        <f>WEEKDAY(tbl_salesdata[[#This Row],[Order Date]],2)</f>
        <v>7</v>
      </c>
      <c r="Q3556" t="str">
        <f>TEXT(tbl_salesdata[[#This Row],[Order Date]],"dddd")</f>
        <v>Sunday</v>
      </c>
      <c r="R3556" t="str">
        <f>IF(tbl_salesdata[[#This Row],[Weekdaynum]]&gt;5,"Yes","No")</f>
        <v>Yes</v>
      </c>
    </row>
    <row r="3557" spans="1:18" hidden="1" x14ac:dyDescent="0.35">
      <c r="A3557">
        <v>285481727</v>
      </c>
      <c r="B3557" s="3">
        <v>42474</v>
      </c>
      <c r="C3557" s="3">
        <v>42477</v>
      </c>
      <c r="D3557" t="s">
        <v>44</v>
      </c>
      <c r="E3557" t="s">
        <v>12</v>
      </c>
      <c r="F3557" t="s">
        <v>13</v>
      </c>
      <c r="G3557" t="s">
        <v>14</v>
      </c>
      <c r="H3557" t="s">
        <v>15</v>
      </c>
      <c r="I3557" s="9">
        <v>9242</v>
      </c>
      <c r="J3557" s="9">
        <v>255.28</v>
      </c>
      <c r="K3557" s="9">
        <v>159.41999999999999</v>
      </c>
      <c r="L3557" s="9">
        <f>tbl_salesdata[[#This Row],[Units Sold]]*tbl_salesdata[[#This Row],[Unit Cost]]</f>
        <v>1473359.64</v>
      </c>
      <c r="M3557" s="9">
        <f>tbl_salesdata[[#This Row],[Units Sold]]*tbl_salesdata[[#This Row],[Unit Price]]</f>
        <v>2359297.7600000002</v>
      </c>
      <c r="N3557" s="9">
        <f>tbl_salesdata[[#This Row],[Total Sales]]-tbl_salesdata[[#This Row],[Total Cost]]</f>
        <v>885938.12000000034</v>
      </c>
      <c r="O3557">
        <f>tbl_salesdata[[#This Row],[Ship Date]]-tbl_salesdata[[#This Row],[Order Date]]</f>
        <v>3</v>
      </c>
      <c r="P3557">
        <f>WEEKDAY(tbl_salesdata[[#This Row],[Order Date]],2)</f>
        <v>4</v>
      </c>
      <c r="Q3557" t="str">
        <f>TEXT(tbl_salesdata[[#This Row],[Order Date]],"dddd")</f>
        <v>Thursday</v>
      </c>
      <c r="R3557" t="str">
        <f>IF(tbl_salesdata[[#This Row],[Weekdaynum]]&gt;5,"Yes","No")</f>
        <v>No</v>
      </c>
    </row>
    <row r="3558" spans="1:18" x14ac:dyDescent="0.35">
      <c r="A3558">
        <v>880176818</v>
      </c>
      <c r="B3558" s="3">
        <v>44835</v>
      </c>
      <c r="C3558" s="3">
        <v>44848</v>
      </c>
      <c r="D3558" t="s">
        <v>109</v>
      </c>
      <c r="E3558" t="s">
        <v>21</v>
      </c>
      <c r="F3558" t="s">
        <v>33</v>
      </c>
      <c r="G3558" t="s">
        <v>14</v>
      </c>
      <c r="H3558" t="s">
        <v>15</v>
      </c>
      <c r="I3558" s="9">
        <v>2735</v>
      </c>
      <c r="J3558" s="9">
        <v>109.28</v>
      </c>
      <c r="K3558" s="9">
        <v>35.840000000000003</v>
      </c>
      <c r="L3558" s="9">
        <f>tbl_salesdata[[#This Row],[Units Sold]]*tbl_salesdata[[#This Row],[Unit Cost]]</f>
        <v>98022.400000000009</v>
      </c>
      <c r="M3558" s="9">
        <f>tbl_salesdata[[#This Row],[Units Sold]]*tbl_salesdata[[#This Row],[Unit Price]]</f>
        <v>298880.8</v>
      </c>
      <c r="N3558" s="9">
        <f>tbl_salesdata[[#This Row],[Total Sales]]-tbl_salesdata[[#This Row],[Total Cost]]</f>
        <v>200858.39999999997</v>
      </c>
      <c r="O3558">
        <f>tbl_salesdata[[#This Row],[Ship Date]]-tbl_salesdata[[#This Row],[Order Date]]</f>
        <v>13</v>
      </c>
      <c r="P3558">
        <f>WEEKDAY(tbl_salesdata[[#This Row],[Order Date]],2)</f>
        <v>6</v>
      </c>
      <c r="Q3558" t="str">
        <f>TEXT(tbl_salesdata[[#This Row],[Order Date]],"dddd")</f>
        <v>Saturday</v>
      </c>
      <c r="R3558" t="str">
        <f>IF(tbl_salesdata[[#This Row],[Weekdaynum]]&gt;5,"Yes","No")</f>
        <v>Yes</v>
      </c>
    </row>
    <row r="3559" spans="1:18" hidden="1" x14ac:dyDescent="0.35">
      <c r="A3559">
        <v>638088786</v>
      </c>
      <c r="B3559" s="3">
        <v>44532</v>
      </c>
      <c r="C3559" s="3">
        <v>44552</v>
      </c>
      <c r="D3559" t="s">
        <v>220</v>
      </c>
      <c r="E3559" t="s">
        <v>29</v>
      </c>
      <c r="F3559" t="s">
        <v>33</v>
      </c>
      <c r="G3559" t="s">
        <v>18</v>
      </c>
      <c r="H3559" t="s">
        <v>26</v>
      </c>
      <c r="I3559" s="9">
        <v>3506</v>
      </c>
      <c r="J3559" s="9">
        <v>109.28</v>
      </c>
      <c r="K3559" s="9">
        <v>35.840000000000003</v>
      </c>
      <c r="L3559" s="9">
        <f>tbl_salesdata[[#This Row],[Units Sold]]*tbl_salesdata[[#This Row],[Unit Cost]]</f>
        <v>125655.04000000001</v>
      </c>
      <c r="M3559" s="9">
        <f>tbl_salesdata[[#This Row],[Units Sold]]*tbl_salesdata[[#This Row],[Unit Price]]</f>
        <v>383135.68</v>
      </c>
      <c r="N3559" s="9">
        <f>tbl_salesdata[[#This Row],[Total Sales]]-tbl_salesdata[[#This Row],[Total Cost]]</f>
        <v>257480.63999999998</v>
      </c>
      <c r="O3559">
        <f>tbl_salesdata[[#This Row],[Ship Date]]-tbl_salesdata[[#This Row],[Order Date]]</f>
        <v>20</v>
      </c>
      <c r="P3559">
        <f>WEEKDAY(tbl_salesdata[[#This Row],[Order Date]],2)</f>
        <v>4</v>
      </c>
      <c r="Q3559" t="str">
        <f>TEXT(tbl_salesdata[[#This Row],[Order Date]],"dddd")</f>
        <v>Thursday</v>
      </c>
      <c r="R3559" t="str">
        <f>IF(tbl_salesdata[[#This Row],[Weekdaynum]]&gt;5,"Yes","No")</f>
        <v>No</v>
      </c>
    </row>
    <row r="3560" spans="1:18" x14ac:dyDescent="0.35">
      <c r="A3560">
        <v>547736537</v>
      </c>
      <c r="B3560" s="3">
        <v>44275</v>
      </c>
      <c r="C3560" s="3">
        <v>44291</v>
      </c>
      <c r="D3560" t="s">
        <v>31</v>
      </c>
      <c r="E3560" t="s">
        <v>32</v>
      </c>
      <c r="F3560" t="s">
        <v>22</v>
      </c>
      <c r="G3560" t="s">
        <v>14</v>
      </c>
      <c r="H3560" t="s">
        <v>19</v>
      </c>
      <c r="I3560" s="9">
        <v>6268</v>
      </c>
      <c r="J3560" s="9">
        <v>47.45</v>
      </c>
      <c r="K3560" s="9">
        <v>31.79</v>
      </c>
      <c r="L3560" s="9">
        <f>tbl_salesdata[[#This Row],[Units Sold]]*tbl_salesdata[[#This Row],[Unit Cost]]</f>
        <v>199259.72</v>
      </c>
      <c r="M3560" s="9">
        <f>tbl_salesdata[[#This Row],[Units Sold]]*tbl_salesdata[[#This Row],[Unit Price]]</f>
        <v>297416.60000000003</v>
      </c>
      <c r="N3560" s="9">
        <f>tbl_salesdata[[#This Row],[Total Sales]]-tbl_salesdata[[#This Row],[Total Cost]]</f>
        <v>98156.880000000034</v>
      </c>
      <c r="O3560">
        <f>tbl_salesdata[[#This Row],[Ship Date]]-tbl_salesdata[[#This Row],[Order Date]]</f>
        <v>16</v>
      </c>
      <c r="P3560">
        <f>WEEKDAY(tbl_salesdata[[#This Row],[Order Date]],2)</f>
        <v>6</v>
      </c>
      <c r="Q3560" t="str">
        <f>TEXT(tbl_salesdata[[#This Row],[Order Date]],"dddd")</f>
        <v>Saturday</v>
      </c>
      <c r="R3560" t="str">
        <f>IF(tbl_salesdata[[#This Row],[Weekdaynum]]&gt;5,"Yes","No")</f>
        <v>Yes</v>
      </c>
    </row>
    <row r="3561" spans="1:18" hidden="1" x14ac:dyDescent="0.35">
      <c r="A3561">
        <v>570413863</v>
      </c>
      <c r="B3561" s="3">
        <v>44346</v>
      </c>
      <c r="C3561" s="3">
        <v>44356</v>
      </c>
      <c r="D3561" t="s">
        <v>179</v>
      </c>
      <c r="E3561" t="s">
        <v>32</v>
      </c>
      <c r="F3561" t="s">
        <v>17</v>
      </c>
      <c r="G3561" t="s">
        <v>18</v>
      </c>
      <c r="H3561" t="s">
        <v>26</v>
      </c>
      <c r="I3561" s="9">
        <v>6993</v>
      </c>
      <c r="J3561" s="9">
        <v>152.58000000000001</v>
      </c>
      <c r="K3561" s="9">
        <v>97.44</v>
      </c>
      <c r="L3561" s="9">
        <f>tbl_salesdata[[#This Row],[Units Sold]]*tbl_salesdata[[#This Row],[Unit Cost]]</f>
        <v>681397.92</v>
      </c>
      <c r="M3561" s="9">
        <f>tbl_salesdata[[#This Row],[Units Sold]]*tbl_salesdata[[#This Row],[Unit Price]]</f>
        <v>1066991.9400000002</v>
      </c>
      <c r="N3561" s="9">
        <f>tbl_salesdata[[#This Row],[Total Sales]]-tbl_salesdata[[#This Row],[Total Cost]]</f>
        <v>385594.02000000014</v>
      </c>
      <c r="O3561">
        <f>tbl_salesdata[[#This Row],[Ship Date]]-tbl_salesdata[[#This Row],[Order Date]]</f>
        <v>10</v>
      </c>
      <c r="P3561">
        <f>WEEKDAY(tbl_salesdata[[#This Row],[Order Date]],2)</f>
        <v>7</v>
      </c>
      <c r="Q3561" t="str">
        <f>TEXT(tbl_salesdata[[#This Row],[Order Date]],"dddd")</f>
        <v>Sunday</v>
      </c>
      <c r="R3561" t="str">
        <f>IF(tbl_salesdata[[#This Row],[Weekdaynum]]&gt;5,"Yes","No")</f>
        <v>Yes</v>
      </c>
    </row>
    <row r="3562" spans="1:18" hidden="1" x14ac:dyDescent="0.35">
      <c r="A3562">
        <v>766788041</v>
      </c>
      <c r="B3562" s="3">
        <v>43115</v>
      </c>
      <c r="C3562" s="3">
        <v>43136</v>
      </c>
      <c r="D3562" t="s">
        <v>169</v>
      </c>
      <c r="E3562" t="s">
        <v>29</v>
      </c>
      <c r="F3562" t="s">
        <v>40</v>
      </c>
      <c r="G3562" t="s">
        <v>18</v>
      </c>
      <c r="H3562" t="s">
        <v>26</v>
      </c>
      <c r="I3562" s="9">
        <v>8476</v>
      </c>
      <c r="J3562" s="9">
        <v>651.21</v>
      </c>
      <c r="K3562" s="9">
        <v>524.96</v>
      </c>
      <c r="L3562" s="9">
        <f>tbl_salesdata[[#This Row],[Units Sold]]*tbl_salesdata[[#This Row],[Unit Cost]]</f>
        <v>4449560.96</v>
      </c>
      <c r="M3562" s="9">
        <f>tbl_salesdata[[#This Row],[Units Sold]]*tbl_salesdata[[#This Row],[Unit Price]]</f>
        <v>5519655.96</v>
      </c>
      <c r="N3562" s="9">
        <f>tbl_salesdata[[#This Row],[Total Sales]]-tbl_salesdata[[#This Row],[Total Cost]]</f>
        <v>1070095</v>
      </c>
      <c r="O3562">
        <f>tbl_salesdata[[#This Row],[Ship Date]]-tbl_salesdata[[#This Row],[Order Date]]</f>
        <v>21</v>
      </c>
      <c r="P3562">
        <f>WEEKDAY(tbl_salesdata[[#This Row],[Order Date]],2)</f>
        <v>1</v>
      </c>
      <c r="Q3562" t="str">
        <f>TEXT(tbl_salesdata[[#This Row],[Order Date]],"dddd")</f>
        <v>Monday</v>
      </c>
      <c r="R3562" t="str">
        <f>IF(tbl_salesdata[[#This Row],[Weekdaynum]]&gt;5,"Yes","No")</f>
        <v>No</v>
      </c>
    </row>
    <row r="3563" spans="1:18" hidden="1" x14ac:dyDescent="0.35">
      <c r="A3563">
        <v>564097583</v>
      </c>
      <c r="B3563" s="3">
        <v>44886</v>
      </c>
      <c r="C3563" s="3">
        <v>44894</v>
      </c>
      <c r="D3563" t="s">
        <v>41</v>
      </c>
      <c r="E3563" t="s">
        <v>29</v>
      </c>
      <c r="F3563" t="s">
        <v>40</v>
      </c>
      <c r="G3563" t="s">
        <v>14</v>
      </c>
      <c r="H3563" t="s">
        <v>26</v>
      </c>
      <c r="I3563" s="9">
        <v>7865</v>
      </c>
      <c r="J3563" s="9">
        <v>651.21</v>
      </c>
      <c r="K3563" s="9">
        <v>524.96</v>
      </c>
      <c r="L3563" s="9">
        <f>tbl_salesdata[[#This Row],[Units Sold]]*tbl_salesdata[[#This Row],[Unit Cost]]</f>
        <v>4128810.4000000004</v>
      </c>
      <c r="M3563" s="9">
        <f>tbl_salesdata[[#This Row],[Units Sold]]*tbl_salesdata[[#This Row],[Unit Price]]</f>
        <v>5121766.6500000004</v>
      </c>
      <c r="N3563" s="9">
        <f>tbl_salesdata[[#This Row],[Total Sales]]-tbl_salesdata[[#This Row],[Total Cost]]</f>
        <v>992956.25</v>
      </c>
      <c r="O3563">
        <f>tbl_salesdata[[#This Row],[Ship Date]]-tbl_salesdata[[#This Row],[Order Date]]</f>
        <v>8</v>
      </c>
      <c r="P3563">
        <f>WEEKDAY(tbl_salesdata[[#This Row],[Order Date]],2)</f>
        <v>1</v>
      </c>
      <c r="Q3563" t="str">
        <f>TEXT(tbl_salesdata[[#This Row],[Order Date]],"dddd")</f>
        <v>Monday</v>
      </c>
      <c r="R3563" t="str">
        <f>IF(tbl_salesdata[[#This Row],[Weekdaynum]]&gt;5,"Yes","No")</f>
        <v>No</v>
      </c>
    </row>
    <row r="3564" spans="1:18" x14ac:dyDescent="0.35">
      <c r="A3564">
        <v>920688903</v>
      </c>
      <c r="B3564" s="3">
        <v>43225</v>
      </c>
      <c r="C3564" s="3">
        <v>43232</v>
      </c>
      <c r="D3564" t="s">
        <v>100</v>
      </c>
      <c r="E3564" t="s">
        <v>21</v>
      </c>
      <c r="F3564" t="s">
        <v>13</v>
      </c>
      <c r="G3564" t="s">
        <v>18</v>
      </c>
      <c r="H3564" t="s">
        <v>26</v>
      </c>
      <c r="I3564" s="9">
        <v>1161</v>
      </c>
      <c r="J3564" s="9">
        <v>255.28</v>
      </c>
      <c r="K3564" s="9">
        <v>159.41999999999999</v>
      </c>
      <c r="L3564" s="9">
        <f>tbl_salesdata[[#This Row],[Units Sold]]*tbl_salesdata[[#This Row],[Unit Cost]]</f>
        <v>185086.62</v>
      </c>
      <c r="M3564" s="9">
        <f>tbl_salesdata[[#This Row],[Units Sold]]*tbl_salesdata[[#This Row],[Unit Price]]</f>
        <v>296380.08</v>
      </c>
      <c r="N3564" s="9">
        <f>tbl_salesdata[[#This Row],[Total Sales]]-tbl_salesdata[[#This Row],[Total Cost]]</f>
        <v>111293.46000000002</v>
      </c>
      <c r="O3564">
        <f>tbl_salesdata[[#This Row],[Ship Date]]-tbl_salesdata[[#This Row],[Order Date]]</f>
        <v>7</v>
      </c>
      <c r="P3564">
        <f>WEEKDAY(tbl_salesdata[[#This Row],[Order Date]],2)</f>
        <v>6</v>
      </c>
      <c r="Q3564" t="str">
        <f>TEXT(tbl_salesdata[[#This Row],[Order Date]],"dddd")</f>
        <v>Saturday</v>
      </c>
      <c r="R3564" t="str">
        <f>IF(tbl_salesdata[[#This Row],[Weekdaynum]]&gt;5,"Yes","No")</f>
        <v>Yes</v>
      </c>
    </row>
    <row r="3565" spans="1:18" hidden="1" x14ac:dyDescent="0.35">
      <c r="A3565">
        <v>425780570</v>
      </c>
      <c r="B3565" s="3">
        <v>42349</v>
      </c>
      <c r="C3565" s="3">
        <v>42361</v>
      </c>
      <c r="D3565" t="s">
        <v>120</v>
      </c>
      <c r="E3565" t="s">
        <v>38</v>
      </c>
      <c r="F3565" t="s">
        <v>76</v>
      </c>
      <c r="G3565" t="s">
        <v>14</v>
      </c>
      <c r="H3565" t="s">
        <v>26</v>
      </c>
      <c r="I3565" s="9">
        <v>6787</v>
      </c>
      <c r="J3565" s="9">
        <v>668.27</v>
      </c>
      <c r="K3565" s="9">
        <v>502.54</v>
      </c>
      <c r="L3565" s="9">
        <f>tbl_salesdata[[#This Row],[Units Sold]]*tbl_salesdata[[#This Row],[Unit Cost]]</f>
        <v>3410738.98</v>
      </c>
      <c r="M3565" s="9">
        <f>tbl_salesdata[[#This Row],[Units Sold]]*tbl_salesdata[[#This Row],[Unit Price]]</f>
        <v>4535548.49</v>
      </c>
      <c r="N3565" s="9">
        <f>tbl_salesdata[[#This Row],[Total Sales]]-tbl_salesdata[[#This Row],[Total Cost]]</f>
        <v>1124809.5100000002</v>
      </c>
      <c r="O3565">
        <f>tbl_salesdata[[#This Row],[Ship Date]]-tbl_salesdata[[#This Row],[Order Date]]</f>
        <v>12</v>
      </c>
      <c r="P3565">
        <f>WEEKDAY(tbl_salesdata[[#This Row],[Order Date]],2)</f>
        <v>5</v>
      </c>
      <c r="Q3565" t="str">
        <f>TEXT(tbl_salesdata[[#This Row],[Order Date]],"dddd")</f>
        <v>Friday</v>
      </c>
      <c r="R3565" t="str">
        <f>IF(tbl_salesdata[[#This Row],[Weekdaynum]]&gt;5,"Yes","No")</f>
        <v>No</v>
      </c>
    </row>
    <row r="3566" spans="1:18" hidden="1" x14ac:dyDescent="0.35">
      <c r="A3566">
        <v>948064172</v>
      </c>
      <c r="B3566" s="3">
        <v>44111</v>
      </c>
      <c r="C3566" s="3">
        <v>44117</v>
      </c>
      <c r="D3566" t="s">
        <v>27</v>
      </c>
      <c r="E3566" t="s">
        <v>24</v>
      </c>
      <c r="F3566" t="s">
        <v>17</v>
      </c>
      <c r="G3566" t="s">
        <v>18</v>
      </c>
      <c r="H3566" t="s">
        <v>34</v>
      </c>
      <c r="I3566" s="9">
        <v>2111</v>
      </c>
      <c r="J3566" s="9">
        <v>152.58000000000001</v>
      </c>
      <c r="K3566" s="9">
        <v>97.44</v>
      </c>
      <c r="L3566" s="9">
        <f>tbl_salesdata[[#This Row],[Units Sold]]*tbl_salesdata[[#This Row],[Unit Cost]]</f>
        <v>205695.84</v>
      </c>
      <c r="M3566" s="9">
        <f>tbl_salesdata[[#This Row],[Units Sold]]*tbl_salesdata[[#This Row],[Unit Price]]</f>
        <v>322096.38</v>
      </c>
      <c r="N3566" s="9">
        <f>tbl_salesdata[[#This Row],[Total Sales]]-tbl_salesdata[[#This Row],[Total Cost]]</f>
        <v>116400.54000000001</v>
      </c>
      <c r="O3566">
        <f>tbl_salesdata[[#This Row],[Ship Date]]-tbl_salesdata[[#This Row],[Order Date]]</f>
        <v>6</v>
      </c>
      <c r="P3566">
        <f>WEEKDAY(tbl_salesdata[[#This Row],[Order Date]],2)</f>
        <v>3</v>
      </c>
      <c r="Q3566" t="str">
        <f>TEXT(tbl_salesdata[[#This Row],[Order Date]],"dddd")</f>
        <v>Wednesday</v>
      </c>
      <c r="R3566" t="str">
        <f>IF(tbl_salesdata[[#This Row],[Weekdaynum]]&gt;5,"Yes","No")</f>
        <v>No</v>
      </c>
    </row>
    <row r="3567" spans="1:18" hidden="1" x14ac:dyDescent="0.35">
      <c r="A3567">
        <v>187103450</v>
      </c>
      <c r="B3567" s="3">
        <v>44320</v>
      </c>
      <c r="C3567" s="3">
        <v>44333</v>
      </c>
      <c r="D3567" t="s">
        <v>79</v>
      </c>
      <c r="E3567" t="s">
        <v>21</v>
      </c>
      <c r="F3567" t="s">
        <v>56</v>
      </c>
      <c r="G3567" t="s">
        <v>18</v>
      </c>
      <c r="H3567" t="s">
        <v>15</v>
      </c>
      <c r="I3567" s="9">
        <v>6924</v>
      </c>
      <c r="J3567" s="9">
        <v>9.33</v>
      </c>
      <c r="K3567" s="9">
        <v>6.92</v>
      </c>
      <c r="L3567" s="9">
        <f>tbl_salesdata[[#This Row],[Units Sold]]*tbl_salesdata[[#This Row],[Unit Cost]]</f>
        <v>47914.080000000002</v>
      </c>
      <c r="M3567" s="9">
        <f>tbl_salesdata[[#This Row],[Units Sold]]*tbl_salesdata[[#This Row],[Unit Price]]</f>
        <v>64600.92</v>
      </c>
      <c r="N3567" s="9">
        <f>tbl_salesdata[[#This Row],[Total Sales]]-tbl_salesdata[[#This Row],[Total Cost]]</f>
        <v>16686.839999999997</v>
      </c>
      <c r="O3567">
        <f>tbl_salesdata[[#This Row],[Ship Date]]-tbl_salesdata[[#This Row],[Order Date]]</f>
        <v>13</v>
      </c>
      <c r="P3567">
        <f>WEEKDAY(tbl_salesdata[[#This Row],[Order Date]],2)</f>
        <v>2</v>
      </c>
      <c r="Q3567" t="str">
        <f>TEXT(tbl_salesdata[[#This Row],[Order Date]],"dddd")</f>
        <v>Tuesday</v>
      </c>
      <c r="R3567" t="str">
        <f>IF(tbl_salesdata[[#This Row],[Weekdaynum]]&gt;5,"Yes","No")</f>
        <v>No</v>
      </c>
    </row>
    <row r="3568" spans="1:18" hidden="1" x14ac:dyDescent="0.35">
      <c r="A3568">
        <v>572634732</v>
      </c>
      <c r="B3568" s="3">
        <v>42443</v>
      </c>
      <c r="C3568" s="3">
        <v>42463</v>
      </c>
      <c r="D3568" t="s">
        <v>214</v>
      </c>
      <c r="E3568" t="s">
        <v>21</v>
      </c>
      <c r="F3568" t="s">
        <v>25</v>
      </c>
      <c r="G3568" t="s">
        <v>14</v>
      </c>
      <c r="H3568" t="s">
        <v>34</v>
      </c>
      <c r="I3568" s="9">
        <v>4197</v>
      </c>
      <c r="J3568" s="9">
        <v>205.7</v>
      </c>
      <c r="K3568" s="9">
        <v>117.11</v>
      </c>
      <c r="L3568" s="9">
        <f>tbl_salesdata[[#This Row],[Units Sold]]*tbl_salesdata[[#This Row],[Unit Cost]]</f>
        <v>491510.67</v>
      </c>
      <c r="M3568" s="9">
        <f>tbl_salesdata[[#This Row],[Units Sold]]*tbl_salesdata[[#This Row],[Unit Price]]</f>
        <v>863322.89999999991</v>
      </c>
      <c r="N3568" s="9">
        <f>tbl_salesdata[[#This Row],[Total Sales]]-tbl_salesdata[[#This Row],[Total Cost]]</f>
        <v>371812.22999999992</v>
      </c>
      <c r="O3568">
        <f>tbl_salesdata[[#This Row],[Ship Date]]-tbl_salesdata[[#This Row],[Order Date]]</f>
        <v>20</v>
      </c>
      <c r="P3568">
        <f>WEEKDAY(tbl_salesdata[[#This Row],[Order Date]],2)</f>
        <v>1</v>
      </c>
      <c r="Q3568" t="str">
        <f>TEXT(tbl_salesdata[[#This Row],[Order Date]],"dddd")</f>
        <v>Monday</v>
      </c>
      <c r="R3568" t="str">
        <f>IF(tbl_salesdata[[#This Row],[Weekdaynum]]&gt;5,"Yes","No")</f>
        <v>No</v>
      </c>
    </row>
    <row r="3569" spans="1:18" hidden="1" x14ac:dyDescent="0.35">
      <c r="A3569">
        <v>104706847</v>
      </c>
      <c r="B3569" s="3">
        <v>43110</v>
      </c>
      <c r="C3569" s="3">
        <v>43127</v>
      </c>
      <c r="D3569" t="s">
        <v>86</v>
      </c>
      <c r="E3569" t="s">
        <v>29</v>
      </c>
      <c r="F3569" t="s">
        <v>76</v>
      </c>
      <c r="G3569" t="s">
        <v>14</v>
      </c>
      <c r="H3569" t="s">
        <v>34</v>
      </c>
      <c r="I3569" s="9">
        <v>3938</v>
      </c>
      <c r="J3569" s="9">
        <v>668.27</v>
      </c>
      <c r="K3569" s="9">
        <v>502.54</v>
      </c>
      <c r="L3569" s="9">
        <f>tbl_salesdata[[#This Row],[Units Sold]]*tbl_salesdata[[#This Row],[Unit Cost]]</f>
        <v>1979002.52</v>
      </c>
      <c r="M3569" s="9">
        <f>tbl_salesdata[[#This Row],[Units Sold]]*tbl_salesdata[[#This Row],[Unit Price]]</f>
        <v>2631647.2599999998</v>
      </c>
      <c r="N3569" s="9">
        <f>tbl_salesdata[[#This Row],[Total Sales]]-tbl_salesdata[[#This Row],[Total Cost]]</f>
        <v>652644.73999999976</v>
      </c>
      <c r="O3569">
        <f>tbl_salesdata[[#This Row],[Ship Date]]-tbl_salesdata[[#This Row],[Order Date]]</f>
        <v>17</v>
      </c>
      <c r="P3569">
        <f>WEEKDAY(tbl_salesdata[[#This Row],[Order Date]],2)</f>
        <v>3</v>
      </c>
      <c r="Q3569" t="str">
        <f>TEXT(tbl_salesdata[[#This Row],[Order Date]],"dddd")</f>
        <v>Wednesday</v>
      </c>
      <c r="R3569" t="str">
        <f>IF(tbl_salesdata[[#This Row],[Weekdaynum]]&gt;5,"Yes","No")</f>
        <v>No</v>
      </c>
    </row>
    <row r="3570" spans="1:18" hidden="1" x14ac:dyDescent="0.35">
      <c r="A3570">
        <v>903681123</v>
      </c>
      <c r="B3570" s="3">
        <v>42108</v>
      </c>
      <c r="C3570" s="3">
        <v>42111</v>
      </c>
      <c r="D3570" t="s">
        <v>201</v>
      </c>
      <c r="E3570" t="s">
        <v>24</v>
      </c>
      <c r="F3570" t="s">
        <v>13</v>
      </c>
      <c r="G3570" t="s">
        <v>14</v>
      </c>
      <c r="H3570" t="s">
        <v>19</v>
      </c>
      <c r="I3570" s="9">
        <v>8181</v>
      </c>
      <c r="J3570" s="9">
        <v>255.28</v>
      </c>
      <c r="K3570" s="9">
        <v>159.41999999999999</v>
      </c>
      <c r="L3570" s="9">
        <f>tbl_salesdata[[#This Row],[Units Sold]]*tbl_salesdata[[#This Row],[Unit Cost]]</f>
        <v>1304215.0199999998</v>
      </c>
      <c r="M3570" s="9">
        <f>tbl_salesdata[[#This Row],[Units Sold]]*tbl_salesdata[[#This Row],[Unit Price]]</f>
        <v>2088445.68</v>
      </c>
      <c r="N3570" s="9">
        <f>tbl_salesdata[[#This Row],[Total Sales]]-tbl_salesdata[[#This Row],[Total Cost]]</f>
        <v>784230.66000000015</v>
      </c>
      <c r="O3570">
        <f>tbl_salesdata[[#This Row],[Ship Date]]-tbl_salesdata[[#This Row],[Order Date]]</f>
        <v>3</v>
      </c>
      <c r="P3570">
        <f>WEEKDAY(tbl_salesdata[[#This Row],[Order Date]],2)</f>
        <v>2</v>
      </c>
      <c r="Q3570" t="str">
        <f>TEXT(tbl_salesdata[[#This Row],[Order Date]],"dddd")</f>
        <v>Tuesday</v>
      </c>
      <c r="R3570" t="str">
        <f>IF(tbl_salesdata[[#This Row],[Weekdaynum]]&gt;5,"Yes","No")</f>
        <v>No</v>
      </c>
    </row>
    <row r="3571" spans="1:18" hidden="1" x14ac:dyDescent="0.35">
      <c r="A3571">
        <v>660231387</v>
      </c>
      <c r="B3571" s="3">
        <v>44036</v>
      </c>
      <c r="C3571" s="3">
        <v>44049</v>
      </c>
      <c r="D3571" t="s">
        <v>127</v>
      </c>
      <c r="E3571" t="s">
        <v>38</v>
      </c>
      <c r="F3571" t="s">
        <v>68</v>
      </c>
      <c r="G3571" t="s">
        <v>14</v>
      </c>
      <c r="H3571" t="s">
        <v>26</v>
      </c>
      <c r="I3571" s="9">
        <v>5994</v>
      </c>
      <c r="J3571" s="9">
        <v>154.06</v>
      </c>
      <c r="K3571" s="9">
        <v>90.93</v>
      </c>
      <c r="L3571" s="9">
        <f>tbl_salesdata[[#This Row],[Units Sold]]*tbl_salesdata[[#This Row],[Unit Cost]]</f>
        <v>545034.42000000004</v>
      </c>
      <c r="M3571" s="9">
        <f>tbl_salesdata[[#This Row],[Units Sold]]*tbl_salesdata[[#This Row],[Unit Price]]</f>
        <v>923435.64</v>
      </c>
      <c r="N3571" s="9">
        <f>tbl_salesdata[[#This Row],[Total Sales]]-tbl_salesdata[[#This Row],[Total Cost]]</f>
        <v>378401.22</v>
      </c>
      <c r="O3571">
        <f>tbl_salesdata[[#This Row],[Ship Date]]-tbl_salesdata[[#This Row],[Order Date]]</f>
        <v>13</v>
      </c>
      <c r="P3571">
        <f>WEEKDAY(tbl_salesdata[[#This Row],[Order Date]],2)</f>
        <v>5</v>
      </c>
      <c r="Q3571" t="str">
        <f>TEXT(tbl_salesdata[[#This Row],[Order Date]],"dddd")</f>
        <v>Friday</v>
      </c>
      <c r="R3571" t="str">
        <f>IF(tbl_salesdata[[#This Row],[Weekdaynum]]&gt;5,"Yes","No")</f>
        <v>No</v>
      </c>
    </row>
    <row r="3572" spans="1:18" hidden="1" x14ac:dyDescent="0.35">
      <c r="A3572">
        <v>285343968</v>
      </c>
      <c r="B3572" s="3">
        <v>43343</v>
      </c>
      <c r="C3572" s="3">
        <v>43349</v>
      </c>
      <c r="D3572" t="s">
        <v>103</v>
      </c>
      <c r="E3572" t="s">
        <v>21</v>
      </c>
      <c r="F3572" t="s">
        <v>68</v>
      </c>
      <c r="G3572" t="s">
        <v>14</v>
      </c>
      <c r="H3572" t="s">
        <v>19</v>
      </c>
      <c r="I3572" s="9">
        <v>8476</v>
      </c>
      <c r="J3572" s="9">
        <v>154.06</v>
      </c>
      <c r="K3572" s="9">
        <v>90.93</v>
      </c>
      <c r="L3572" s="9">
        <f>tbl_salesdata[[#This Row],[Units Sold]]*tbl_salesdata[[#This Row],[Unit Cost]]</f>
        <v>770722.68</v>
      </c>
      <c r="M3572" s="9">
        <f>tbl_salesdata[[#This Row],[Units Sold]]*tbl_salesdata[[#This Row],[Unit Price]]</f>
        <v>1305812.56</v>
      </c>
      <c r="N3572" s="9">
        <f>tbl_salesdata[[#This Row],[Total Sales]]-tbl_salesdata[[#This Row],[Total Cost]]</f>
        <v>535089.88</v>
      </c>
      <c r="O3572">
        <f>tbl_salesdata[[#This Row],[Ship Date]]-tbl_salesdata[[#This Row],[Order Date]]</f>
        <v>6</v>
      </c>
      <c r="P3572">
        <f>WEEKDAY(tbl_salesdata[[#This Row],[Order Date]],2)</f>
        <v>5</v>
      </c>
      <c r="Q3572" t="str">
        <f>TEXT(tbl_salesdata[[#This Row],[Order Date]],"dddd")</f>
        <v>Friday</v>
      </c>
      <c r="R3572" t="str">
        <f>IF(tbl_salesdata[[#This Row],[Weekdaynum]]&gt;5,"Yes","No")</f>
        <v>No</v>
      </c>
    </row>
    <row r="3573" spans="1:18" hidden="1" x14ac:dyDescent="0.35">
      <c r="A3573">
        <v>760317695</v>
      </c>
      <c r="B3573" s="3">
        <v>44024</v>
      </c>
      <c r="C3573" s="3">
        <v>44044</v>
      </c>
      <c r="D3573" t="s">
        <v>63</v>
      </c>
      <c r="E3573" t="s">
        <v>32</v>
      </c>
      <c r="F3573" t="s">
        <v>25</v>
      </c>
      <c r="G3573" t="s">
        <v>14</v>
      </c>
      <c r="H3573" t="s">
        <v>26</v>
      </c>
      <c r="I3573" s="9">
        <v>3757</v>
      </c>
      <c r="J3573" s="9">
        <v>205.7</v>
      </c>
      <c r="K3573" s="9">
        <v>117.11</v>
      </c>
      <c r="L3573" s="9">
        <f>tbl_salesdata[[#This Row],[Units Sold]]*tbl_salesdata[[#This Row],[Unit Cost]]</f>
        <v>439982.27</v>
      </c>
      <c r="M3573" s="9">
        <f>tbl_salesdata[[#This Row],[Units Sold]]*tbl_salesdata[[#This Row],[Unit Price]]</f>
        <v>772814.89999999991</v>
      </c>
      <c r="N3573" s="9">
        <f>tbl_salesdata[[#This Row],[Total Sales]]-tbl_salesdata[[#This Row],[Total Cost]]</f>
        <v>332832.62999999989</v>
      </c>
      <c r="O3573">
        <f>tbl_salesdata[[#This Row],[Ship Date]]-tbl_salesdata[[#This Row],[Order Date]]</f>
        <v>20</v>
      </c>
      <c r="P3573">
        <f>WEEKDAY(tbl_salesdata[[#This Row],[Order Date]],2)</f>
        <v>7</v>
      </c>
      <c r="Q3573" t="str">
        <f>TEXT(tbl_salesdata[[#This Row],[Order Date]],"dddd")</f>
        <v>Sunday</v>
      </c>
      <c r="R3573" t="str">
        <f>IF(tbl_salesdata[[#This Row],[Weekdaynum]]&gt;5,"Yes","No")</f>
        <v>Yes</v>
      </c>
    </row>
    <row r="3574" spans="1:18" hidden="1" x14ac:dyDescent="0.35">
      <c r="A3574">
        <v>886763894</v>
      </c>
      <c r="B3574" s="3">
        <v>43576</v>
      </c>
      <c r="C3574" s="3">
        <v>43587</v>
      </c>
      <c r="D3574" t="s">
        <v>116</v>
      </c>
      <c r="E3574" t="s">
        <v>21</v>
      </c>
      <c r="F3574" t="s">
        <v>68</v>
      </c>
      <c r="G3574" t="s">
        <v>18</v>
      </c>
      <c r="H3574" t="s">
        <v>15</v>
      </c>
      <c r="I3574" s="9">
        <v>1997</v>
      </c>
      <c r="J3574" s="9">
        <v>154.06</v>
      </c>
      <c r="K3574" s="9">
        <v>90.93</v>
      </c>
      <c r="L3574" s="9">
        <f>tbl_salesdata[[#This Row],[Units Sold]]*tbl_salesdata[[#This Row],[Unit Cost]]</f>
        <v>181587.21000000002</v>
      </c>
      <c r="M3574" s="9">
        <f>tbl_salesdata[[#This Row],[Units Sold]]*tbl_salesdata[[#This Row],[Unit Price]]</f>
        <v>307657.82</v>
      </c>
      <c r="N3574" s="9">
        <f>tbl_salesdata[[#This Row],[Total Sales]]-tbl_salesdata[[#This Row],[Total Cost]]</f>
        <v>126070.60999999999</v>
      </c>
      <c r="O3574">
        <f>tbl_salesdata[[#This Row],[Ship Date]]-tbl_salesdata[[#This Row],[Order Date]]</f>
        <v>11</v>
      </c>
      <c r="P3574">
        <f>WEEKDAY(tbl_salesdata[[#This Row],[Order Date]],2)</f>
        <v>7</v>
      </c>
      <c r="Q3574" t="str">
        <f>TEXT(tbl_salesdata[[#This Row],[Order Date]],"dddd")</f>
        <v>Sunday</v>
      </c>
      <c r="R3574" t="str">
        <f>IF(tbl_salesdata[[#This Row],[Weekdaynum]]&gt;5,"Yes","No")</f>
        <v>Yes</v>
      </c>
    </row>
    <row r="3575" spans="1:18" hidden="1" x14ac:dyDescent="0.35">
      <c r="A3575">
        <v>436606395</v>
      </c>
      <c r="B3575" s="3">
        <v>43773</v>
      </c>
      <c r="C3575" s="3">
        <v>43786</v>
      </c>
      <c r="D3575" t="s">
        <v>159</v>
      </c>
      <c r="E3575" t="s">
        <v>21</v>
      </c>
      <c r="F3575" t="s">
        <v>22</v>
      </c>
      <c r="G3575" t="s">
        <v>18</v>
      </c>
      <c r="H3575" t="s">
        <v>19</v>
      </c>
      <c r="I3575" s="9">
        <v>389</v>
      </c>
      <c r="J3575" s="9">
        <v>47.45</v>
      </c>
      <c r="K3575" s="9">
        <v>31.79</v>
      </c>
      <c r="L3575" s="9">
        <f>tbl_salesdata[[#This Row],[Units Sold]]*tbl_salesdata[[#This Row],[Unit Cost]]</f>
        <v>12366.31</v>
      </c>
      <c r="M3575" s="9">
        <f>tbl_salesdata[[#This Row],[Units Sold]]*tbl_salesdata[[#This Row],[Unit Price]]</f>
        <v>18458.050000000003</v>
      </c>
      <c r="N3575" s="9">
        <f>tbl_salesdata[[#This Row],[Total Sales]]-tbl_salesdata[[#This Row],[Total Cost]]</f>
        <v>6091.7400000000034</v>
      </c>
      <c r="O3575">
        <f>tbl_salesdata[[#This Row],[Ship Date]]-tbl_salesdata[[#This Row],[Order Date]]</f>
        <v>13</v>
      </c>
      <c r="P3575">
        <f>WEEKDAY(tbl_salesdata[[#This Row],[Order Date]],2)</f>
        <v>1</v>
      </c>
      <c r="Q3575" t="str">
        <f>TEXT(tbl_salesdata[[#This Row],[Order Date]],"dddd")</f>
        <v>Monday</v>
      </c>
      <c r="R3575" t="str">
        <f>IF(tbl_salesdata[[#This Row],[Weekdaynum]]&gt;5,"Yes","No")</f>
        <v>No</v>
      </c>
    </row>
    <row r="3576" spans="1:18" hidden="1" x14ac:dyDescent="0.35">
      <c r="A3576">
        <v>602081525</v>
      </c>
      <c r="B3576" s="3">
        <v>43854</v>
      </c>
      <c r="C3576" s="3">
        <v>43867</v>
      </c>
      <c r="D3576" t="s">
        <v>54</v>
      </c>
      <c r="E3576" t="s">
        <v>29</v>
      </c>
      <c r="F3576" t="s">
        <v>56</v>
      </c>
      <c r="G3576" t="s">
        <v>14</v>
      </c>
      <c r="H3576" t="s">
        <v>34</v>
      </c>
      <c r="I3576" s="9">
        <v>8158</v>
      </c>
      <c r="J3576" s="9">
        <v>9.33</v>
      </c>
      <c r="K3576" s="9">
        <v>6.92</v>
      </c>
      <c r="L3576" s="9">
        <f>tbl_salesdata[[#This Row],[Units Sold]]*tbl_salesdata[[#This Row],[Unit Cost]]</f>
        <v>56453.36</v>
      </c>
      <c r="M3576" s="9">
        <f>tbl_salesdata[[#This Row],[Units Sold]]*tbl_salesdata[[#This Row],[Unit Price]]</f>
        <v>76114.14</v>
      </c>
      <c r="N3576" s="9">
        <f>tbl_salesdata[[#This Row],[Total Sales]]-tbl_salesdata[[#This Row],[Total Cost]]</f>
        <v>19660.78</v>
      </c>
      <c r="O3576">
        <f>tbl_salesdata[[#This Row],[Ship Date]]-tbl_salesdata[[#This Row],[Order Date]]</f>
        <v>13</v>
      </c>
      <c r="P3576">
        <f>WEEKDAY(tbl_salesdata[[#This Row],[Order Date]],2)</f>
        <v>5</v>
      </c>
      <c r="Q3576" t="str">
        <f>TEXT(tbl_salesdata[[#This Row],[Order Date]],"dddd")</f>
        <v>Friday</v>
      </c>
      <c r="R3576" t="str">
        <f>IF(tbl_salesdata[[#This Row],[Weekdaynum]]&gt;5,"Yes","No")</f>
        <v>No</v>
      </c>
    </row>
    <row r="3577" spans="1:18" hidden="1" x14ac:dyDescent="0.35">
      <c r="A3577">
        <v>845738112</v>
      </c>
      <c r="B3577" s="3">
        <v>44830</v>
      </c>
      <c r="C3577" s="3">
        <v>44849</v>
      </c>
      <c r="D3577" t="s">
        <v>144</v>
      </c>
      <c r="E3577" t="s">
        <v>21</v>
      </c>
      <c r="F3577" t="s">
        <v>42</v>
      </c>
      <c r="G3577" t="s">
        <v>14</v>
      </c>
      <c r="H3577" t="s">
        <v>26</v>
      </c>
      <c r="I3577" s="9">
        <v>1557</v>
      </c>
      <c r="J3577" s="9">
        <v>437.2</v>
      </c>
      <c r="K3577" s="9">
        <v>263.33</v>
      </c>
      <c r="L3577" s="9">
        <f>tbl_salesdata[[#This Row],[Units Sold]]*tbl_salesdata[[#This Row],[Unit Cost]]</f>
        <v>410004.81</v>
      </c>
      <c r="M3577" s="9">
        <f>tbl_salesdata[[#This Row],[Units Sold]]*tbl_salesdata[[#This Row],[Unit Price]]</f>
        <v>680720.4</v>
      </c>
      <c r="N3577" s="9">
        <f>tbl_salesdata[[#This Row],[Total Sales]]-tbl_salesdata[[#This Row],[Total Cost]]</f>
        <v>270715.59000000003</v>
      </c>
      <c r="O3577">
        <f>tbl_salesdata[[#This Row],[Ship Date]]-tbl_salesdata[[#This Row],[Order Date]]</f>
        <v>19</v>
      </c>
      <c r="P3577">
        <f>WEEKDAY(tbl_salesdata[[#This Row],[Order Date]],2)</f>
        <v>1</v>
      </c>
      <c r="Q3577" t="str">
        <f>TEXT(tbl_salesdata[[#This Row],[Order Date]],"dddd")</f>
        <v>Monday</v>
      </c>
      <c r="R3577" t="str">
        <f>IF(tbl_salesdata[[#This Row],[Weekdaynum]]&gt;5,"Yes","No")</f>
        <v>No</v>
      </c>
    </row>
    <row r="3578" spans="1:18" hidden="1" x14ac:dyDescent="0.35">
      <c r="A3578">
        <v>250437486</v>
      </c>
      <c r="B3578" s="3">
        <v>43719</v>
      </c>
      <c r="C3578" s="3">
        <v>43739</v>
      </c>
      <c r="D3578" t="s">
        <v>197</v>
      </c>
      <c r="E3578" t="s">
        <v>38</v>
      </c>
      <c r="F3578" t="s">
        <v>13</v>
      </c>
      <c r="G3578" t="s">
        <v>14</v>
      </c>
      <c r="H3578" t="s">
        <v>26</v>
      </c>
      <c r="I3578" s="9">
        <v>8872</v>
      </c>
      <c r="J3578" s="9">
        <v>255.28</v>
      </c>
      <c r="K3578" s="9">
        <v>159.41999999999999</v>
      </c>
      <c r="L3578" s="9">
        <f>tbl_salesdata[[#This Row],[Units Sold]]*tbl_salesdata[[#This Row],[Unit Cost]]</f>
        <v>1414374.24</v>
      </c>
      <c r="M3578" s="9">
        <f>tbl_salesdata[[#This Row],[Units Sold]]*tbl_salesdata[[#This Row],[Unit Price]]</f>
        <v>2264844.16</v>
      </c>
      <c r="N3578" s="9">
        <f>tbl_salesdata[[#This Row],[Total Sales]]-tbl_salesdata[[#This Row],[Total Cost]]</f>
        <v>850469.92000000016</v>
      </c>
      <c r="O3578">
        <f>tbl_salesdata[[#This Row],[Ship Date]]-tbl_salesdata[[#This Row],[Order Date]]</f>
        <v>20</v>
      </c>
      <c r="P3578">
        <f>WEEKDAY(tbl_salesdata[[#This Row],[Order Date]],2)</f>
        <v>3</v>
      </c>
      <c r="Q3578" t="str">
        <f>TEXT(tbl_salesdata[[#This Row],[Order Date]],"dddd")</f>
        <v>Wednesday</v>
      </c>
      <c r="R3578" t="str">
        <f>IF(tbl_salesdata[[#This Row],[Weekdaynum]]&gt;5,"Yes","No")</f>
        <v>No</v>
      </c>
    </row>
    <row r="3579" spans="1:18" hidden="1" x14ac:dyDescent="0.35">
      <c r="A3579">
        <v>669353473</v>
      </c>
      <c r="B3579" s="3">
        <v>43275</v>
      </c>
      <c r="C3579" s="3">
        <v>43278</v>
      </c>
      <c r="D3579" t="s">
        <v>204</v>
      </c>
      <c r="E3579" t="s">
        <v>21</v>
      </c>
      <c r="F3579" t="s">
        <v>56</v>
      </c>
      <c r="G3579" t="s">
        <v>14</v>
      </c>
      <c r="H3579" t="s">
        <v>19</v>
      </c>
      <c r="I3579" s="9">
        <v>5422</v>
      </c>
      <c r="J3579" s="9">
        <v>9.33</v>
      </c>
      <c r="K3579" s="9">
        <v>6.92</v>
      </c>
      <c r="L3579" s="9">
        <f>tbl_salesdata[[#This Row],[Units Sold]]*tbl_salesdata[[#This Row],[Unit Cost]]</f>
        <v>37520.239999999998</v>
      </c>
      <c r="M3579" s="9">
        <f>tbl_salesdata[[#This Row],[Units Sold]]*tbl_salesdata[[#This Row],[Unit Price]]</f>
        <v>50587.26</v>
      </c>
      <c r="N3579" s="9">
        <f>tbl_salesdata[[#This Row],[Total Sales]]-tbl_salesdata[[#This Row],[Total Cost]]</f>
        <v>13067.020000000004</v>
      </c>
      <c r="O3579">
        <f>tbl_salesdata[[#This Row],[Ship Date]]-tbl_salesdata[[#This Row],[Order Date]]</f>
        <v>3</v>
      </c>
      <c r="P3579">
        <f>WEEKDAY(tbl_salesdata[[#This Row],[Order Date]],2)</f>
        <v>7</v>
      </c>
      <c r="Q3579" t="str">
        <f>TEXT(tbl_salesdata[[#This Row],[Order Date]],"dddd")</f>
        <v>Sunday</v>
      </c>
      <c r="R3579" t="str">
        <f>IF(tbl_salesdata[[#This Row],[Weekdaynum]]&gt;5,"Yes","No")</f>
        <v>Yes</v>
      </c>
    </row>
    <row r="3580" spans="1:18" hidden="1" x14ac:dyDescent="0.35">
      <c r="A3580">
        <v>875972402</v>
      </c>
      <c r="B3580" s="3">
        <v>42101</v>
      </c>
      <c r="C3580" s="3">
        <v>42108</v>
      </c>
      <c r="D3580" t="s">
        <v>141</v>
      </c>
      <c r="E3580" t="s">
        <v>38</v>
      </c>
      <c r="F3580" t="s">
        <v>42</v>
      </c>
      <c r="G3580" t="s">
        <v>18</v>
      </c>
      <c r="H3580" t="s">
        <v>15</v>
      </c>
      <c r="I3580" s="9">
        <v>8555</v>
      </c>
      <c r="J3580" s="9">
        <v>437.2</v>
      </c>
      <c r="K3580" s="9">
        <v>263.33</v>
      </c>
      <c r="L3580" s="9">
        <f>tbl_salesdata[[#This Row],[Units Sold]]*tbl_salesdata[[#This Row],[Unit Cost]]</f>
        <v>2252788.15</v>
      </c>
      <c r="M3580" s="9">
        <f>tbl_salesdata[[#This Row],[Units Sold]]*tbl_salesdata[[#This Row],[Unit Price]]</f>
        <v>3740246</v>
      </c>
      <c r="N3580" s="9">
        <f>tbl_salesdata[[#This Row],[Total Sales]]-tbl_salesdata[[#This Row],[Total Cost]]</f>
        <v>1487457.85</v>
      </c>
      <c r="O3580">
        <f>tbl_salesdata[[#This Row],[Ship Date]]-tbl_salesdata[[#This Row],[Order Date]]</f>
        <v>7</v>
      </c>
      <c r="P3580">
        <f>WEEKDAY(tbl_salesdata[[#This Row],[Order Date]],2)</f>
        <v>2</v>
      </c>
      <c r="Q3580" t="str">
        <f>TEXT(tbl_salesdata[[#This Row],[Order Date]],"dddd")</f>
        <v>Tuesday</v>
      </c>
      <c r="R3580" t="str">
        <f>IF(tbl_salesdata[[#This Row],[Weekdaynum]]&gt;5,"Yes","No")</f>
        <v>No</v>
      </c>
    </row>
    <row r="3581" spans="1:18" hidden="1" x14ac:dyDescent="0.35">
      <c r="A3581">
        <v>614093101</v>
      </c>
      <c r="B3581" s="3">
        <v>42192</v>
      </c>
      <c r="C3581" s="3">
        <v>42207</v>
      </c>
      <c r="D3581" t="s">
        <v>98</v>
      </c>
      <c r="E3581" t="s">
        <v>38</v>
      </c>
      <c r="F3581" t="s">
        <v>42</v>
      </c>
      <c r="G3581" t="s">
        <v>18</v>
      </c>
      <c r="H3581" t="s">
        <v>26</v>
      </c>
      <c r="I3581" s="9">
        <v>2650</v>
      </c>
      <c r="J3581" s="9">
        <v>437.2</v>
      </c>
      <c r="K3581" s="9">
        <v>263.33</v>
      </c>
      <c r="L3581" s="9">
        <f>tbl_salesdata[[#This Row],[Units Sold]]*tbl_salesdata[[#This Row],[Unit Cost]]</f>
        <v>697824.5</v>
      </c>
      <c r="M3581" s="9">
        <f>tbl_salesdata[[#This Row],[Units Sold]]*tbl_salesdata[[#This Row],[Unit Price]]</f>
        <v>1158580</v>
      </c>
      <c r="N3581" s="9">
        <f>tbl_salesdata[[#This Row],[Total Sales]]-tbl_salesdata[[#This Row],[Total Cost]]</f>
        <v>460755.5</v>
      </c>
      <c r="O3581">
        <f>tbl_salesdata[[#This Row],[Ship Date]]-tbl_salesdata[[#This Row],[Order Date]]</f>
        <v>15</v>
      </c>
      <c r="P3581">
        <f>WEEKDAY(tbl_salesdata[[#This Row],[Order Date]],2)</f>
        <v>2</v>
      </c>
      <c r="Q3581" t="str">
        <f>TEXT(tbl_salesdata[[#This Row],[Order Date]],"dddd")</f>
        <v>Tuesday</v>
      </c>
      <c r="R3581" t="str">
        <f>IF(tbl_salesdata[[#This Row],[Weekdaynum]]&gt;5,"Yes","No")</f>
        <v>No</v>
      </c>
    </row>
    <row r="3582" spans="1:18" hidden="1" x14ac:dyDescent="0.35">
      <c r="A3582">
        <v>147826898</v>
      </c>
      <c r="B3582" s="3">
        <v>42276</v>
      </c>
      <c r="C3582" s="3">
        <v>42293</v>
      </c>
      <c r="D3582" t="s">
        <v>79</v>
      </c>
      <c r="E3582" t="s">
        <v>21</v>
      </c>
      <c r="F3582" t="s">
        <v>42</v>
      </c>
      <c r="G3582" t="s">
        <v>14</v>
      </c>
      <c r="H3582" t="s">
        <v>15</v>
      </c>
      <c r="I3582" s="9">
        <v>4119</v>
      </c>
      <c r="J3582" s="9">
        <v>437.2</v>
      </c>
      <c r="K3582" s="9">
        <v>263.33</v>
      </c>
      <c r="L3582" s="9">
        <f>tbl_salesdata[[#This Row],[Units Sold]]*tbl_salesdata[[#This Row],[Unit Cost]]</f>
        <v>1084656.27</v>
      </c>
      <c r="M3582" s="9">
        <f>tbl_salesdata[[#This Row],[Units Sold]]*tbl_salesdata[[#This Row],[Unit Price]]</f>
        <v>1800826.8</v>
      </c>
      <c r="N3582" s="9">
        <f>tbl_salesdata[[#This Row],[Total Sales]]-tbl_salesdata[[#This Row],[Total Cost]]</f>
        <v>716170.53</v>
      </c>
      <c r="O3582">
        <f>tbl_salesdata[[#This Row],[Ship Date]]-tbl_salesdata[[#This Row],[Order Date]]</f>
        <v>17</v>
      </c>
      <c r="P3582">
        <f>WEEKDAY(tbl_salesdata[[#This Row],[Order Date]],2)</f>
        <v>2</v>
      </c>
      <c r="Q3582" t="str">
        <f>TEXT(tbl_salesdata[[#This Row],[Order Date]],"dddd")</f>
        <v>Tuesday</v>
      </c>
      <c r="R3582" t="str">
        <f>IF(tbl_salesdata[[#This Row],[Weekdaynum]]&gt;5,"Yes","No")</f>
        <v>No</v>
      </c>
    </row>
    <row r="3583" spans="1:18" hidden="1" x14ac:dyDescent="0.35">
      <c r="A3583">
        <v>711597621</v>
      </c>
      <c r="B3583" s="3">
        <v>43740</v>
      </c>
      <c r="C3583" s="3">
        <v>43743</v>
      </c>
      <c r="D3583" t="s">
        <v>133</v>
      </c>
      <c r="E3583" t="s">
        <v>38</v>
      </c>
      <c r="F3583" t="s">
        <v>30</v>
      </c>
      <c r="G3583" t="s">
        <v>18</v>
      </c>
      <c r="H3583" t="s">
        <v>15</v>
      </c>
      <c r="I3583" s="9">
        <v>6404</v>
      </c>
      <c r="J3583" s="9">
        <v>81.73</v>
      </c>
      <c r="K3583" s="9">
        <v>56.67</v>
      </c>
      <c r="L3583" s="9">
        <f>tbl_salesdata[[#This Row],[Units Sold]]*tbl_salesdata[[#This Row],[Unit Cost]]</f>
        <v>362914.68</v>
      </c>
      <c r="M3583" s="9">
        <f>tbl_salesdata[[#This Row],[Units Sold]]*tbl_salesdata[[#This Row],[Unit Price]]</f>
        <v>523398.92000000004</v>
      </c>
      <c r="N3583" s="9">
        <f>tbl_salesdata[[#This Row],[Total Sales]]-tbl_salesdata[[#This Row],[Total Cost]]</f>
        <v>160484.24000000005</v>
      </c>
      <c r="O3583">
        <f>tbl_salesdata[[#This Row],[Ship Date]]-tbl_salesdata[[#This Row],[Order Date]]</f>
        <v>3</v>
      </c>
      <c r="P3583">
        <f>WEEKDAY(tbl_salesdata[[#This Row],[Order Date]],2)</f>
        <v>3</v>
      </c>
      <c r="Q3583" t="str">
        <f>TEXT(tbl_salesdata[[#This Row],[Order Date]],"dddd")</f>
        <v>Wednesday</v>
      </c>
      <c r="R3583" t="str">
        <f>IF(tbl_salesdata[[#This Row],[Weekdaynum]]&gt;5,"Yes","No")</f>
        <v>No</v>
      </c>
    </row>
    <row r="3584" spans="1:18" hidden="1" x14ac:dyDescent="0.35">
      <c r="A3584">
        <v>460141599</v>
      </c>
      <c r="B3584" s="3">
        <v>42363</v>
      </c>
      <c r="C3584" s="3">
        <v>42383</v>
      </c>
      <c r="D3584" t="s">
        <v>43</v>
      </c>
      <c r="E3584" t="s">
        <v>24</v>
      </c>
      <c r="F3584" t="s">
        <v>42</v>
      </c>
      <c r="G3584" t="s">
        <v>14</v>
      </c>
      <c r="H3584" t="s">
        <v>26</v>
      </c>
      <c r="I3584" s="9">
        <v>4979</v>
      </c>
      <c r="J3584" s="9">
        <v>437.2</v>
      </c>
      <c r="K3584" s="9">
        <v>263.33</v>
      </c>
      <c r="L3584" s="9">
        <f>tbl_salesdata[[#This Row],[Units Sold]]*tbl_salesdata[[#This Row],[Unit Cost]]</f>
        <v>1311120.0699999998</v>
      </c>
      <c r="M3584" s="9">
        <f>tbl_salesdata[[#This Row],[Units Sold]]*tbl_salesdata[[#This Row],[Unit Price]]</f>
        <v>2176818.7999999998</v>
      </c>
      <c r="N3584" s="9">
        <f>tbl_salesdata[[#This Row],[Total Sales]]-tbl_salesdata[[#This Row],[Total Cost]]</f>
        <v>865698.73</v>
      </c>
      <c r="O3584">
        <f>tbl_salesdata[[#This Row],[Ship Date]]-tbl_salesdata[[#This Row],[Order Date]]</f>
        <v>20</v>
      </c>
      <c r="P3584">
        <f>WEEKDAY(tbl_salesdata[[#This Row],[Order Date]],2)</f>
        <v>5</v>
      </c>
      <c r="Q3584" t="str">
        <f>TEXT(tbl_salesdata[[#This Row],[Order Date]],"dddd")</f>
        <v>Friday</v>
      </c>
      <c r="R3584" t="str">
        <f>IF(tbl_salesdata[[#This Row],[Weekdaynum]]&gt;5,"Yes","No")</f>
        <v>No</v>
      </c>
    </row>
    <row r="3585" spans="1:18" hidden="1" x14ac:dyDescent="0.35">
      <c r="A3585">
        <v>318507659</v>
      </c>
      <c r="B3585" s="3">
        <v>44197</v>
      </c>
      <c r="C3585" s="3">
        <v>44203</v>
      </c>
      <c r="D3585" t="s">
        <v>120</v>
      </c>
      <c r="E3585" t="s">
        <v>38</v>
      </c>
      <c r="F3585" t="s">
        <v>42</v>
      </c>
      <c r="G3585" t="s">
        <v>14</v>
      </c>
      <c r="H3585" t="s">
        <v>15</v>
      </c>
      <c r="I3585" s="9">
        <v>2349</v>
      </c>
      <c r="J3585" s="9">
        <v>437.2</v>
      </c>
      <c r="K3585" s="9">
        <v>263.33</v>
      </c>
      <c r="L3585" s="9">
        <f>tbl_salesdata[[#This Row],[Units Sold]]*tbl_salesdata[[#This Row],[Unit Cost]]</f>
        <v>618562.16999999993</v>
      </c>
      <c r="M3585" s="9">
        <f>tbl_salesdata[[#This Row],[Units Sold]]*tbl_salesdata[[#This Row],[Unit Price]]</f>
        <v>1026982.7999999999</v>
      </c>
      <c r="N3585" s="9">
        <f>tbl_salesdata[[#This Row],[Total Sales]]-tbl_salesdata[[#This Row],[Total Cost]]</f>
        <v>408420.63</v>
      </c>
      <c r="O3585">
        <f>tbl_salesdata[[#This Row],[Ship Date]]-tbl_salesdata[[#This Row],[Order Date]]</f>
        <v>6</v>
      </c>
      <c r="P3585">
        <f>WEEKDAY(tbl_salesdata[[#This Row],[Order Date]],2)</f>
        <v>5</v>
      </c>
      <c r="Q3585" t="str">
        <f>TEXT(tbl_salesdata[[#This Row],[Order Date]],"dddd")</f>
        <v>Friday</v>
      </c>
      <c r="R3585" t="str">
        <f>IF(tbl_salesdata[[#This Row],[Weekdaynum]]&gt;5,"Yes","No")</f>
        <v>No</v>
      </c>
    </row>
    <row r="3586" spans="1:18" hidden="1" x14ac:dyDescent="0.35">
      <c r="A3586">
        <v>832057130</v>
      </c>
      <c r="B3586" s="3">
        <v>44257</v>
      </c>
      <c r="C3586" s="3">
        <v>44272</v>
      </c>
      <c r="D3586" t="s">
        <v>168</v>
      </c>
      <c r="E3586" t="s">
        <v>21</v>
      </c>
      <c r="F3586" t="s">
        <v>42</v>
      </c>
      <c r="G3586" t="s">
        <v>14</v>
      </c>
      <c r="H3586" t="s">
        <v>19</v>
      </c>
      <c r="I3586" s="9">
        <v>3050</v>
      </c>
      <c r="J3586" s="9">
        <v>437.2</v>
      </c>
      <c r="K3586" s="9">
        <v>263.33</v>
      </c>
      <c r="L3586" s="9">
        <f>tbl_salesdata[[#This Row],[Units Sold]]*tbl_salesdata[[#This Row],[Unit Cost]]</f>
        <v>803156.5</v>
      </c>
      <c r="M3586" s="9">
        <f>tbl_salesdata[[#This Row],[Units Sold]]*tbl_salesdata[[#This Row],[Unit Price]]</f>
        <v>1333460</v>
      </c>
      <c r="N3586" s="9">
        <f>tbl_salesdata[[#This Row],[Total Sales]]-tbl_salesdata[[#This Row],[Total Cost]]</f>
        <v>530303.5</v>
      </c>
      <c r="O3586">
        <f>tbl_salesdata[[#This Row],[Ship Date]]-tbl_salesdata[[#This Row],[Order Date]]</f>
        <v>15</v>
      </c>
      <c r="P3586">
        <f>WEEKDAY(tbl_salesdata[[#This Row],[Order Date]],2)</f>
        <v>2</v>
      </c>
      <c r="Q3586" t="str">
        <f>TEXT(tbl_salesdata[[#This Row],[Order Date]],"dddd")</f>
        <v>Tuesday</v>
      </c>
      <c r="R3586" t="str">
        <f>IF(tbl_salesdata[[#This Row],[Weekdaynum]]&gt;5,"Yes","No")</f>
        <v>No</v>
      </c>
    </row>
    <row r="3587" spans="1:18" x14ac:dyDescent="0.35">
      <c r="A3587">
        <v>516195905</v>
      </c>
      <c r="B3587" s="3">
        <v>44856</v>
      </c>
      <c r="C3587" s="3">
        <v>44867</v>
      </c>
      <c r="D3587" t="s">
        <v>81</v>
      </c>
      <c r="E3587" t="s">
        <v>32</v>
      </c>
      <c r="F3587" t="s">
        <v>33</v>
      </c>
      <c r="G3587" t="s">
        <v>18</v>
      </c>
      <c r="H3587" t="s">
        <v>15</v>
      </c>
      <c r="I3587" s="9">
        <v>2694</v>
      </c>
      <c r="J3587" s="9">
        <v>109.28</v>
      </c>
      <c r="K3587" s="9">
        <v>35.840000000000003</v>
      </c>
      <c r="L3587" s="9">
        <f>tbl_salesdata[[#This Row],[Units Sold]]*tbl_salesdata[[#This Row],[Unit Cost]]</f>
        <v>96552.960000000006</v>
      </c>
      <c r="M3587" s="9">
        <f>tbl_salesdata[[#This Row],[Units Sold]]*tbl_salesdata[[#This Row],[Unit Price]]</f>
        <v>294400.32</v>
      </c>
      <c r="N3587" s="9">
        <f>tbl_salesdata[[#This Row],[Total Sales]]-tbl_salesdata[[#This Row],[Total Cost]]</f>
        <v>197847.36</v>
      </c>
      <c r="O3587">
        <f>tbl_salesdata[[#This Row],[Ship Date]]-tbl_salesdata[[#This Row],[Order Date]]</f>
        <v>11</v>
      </c>
      <c r="P3587">
        <f>WEEKDAY(tbl_salesdata[[#This Row],[Order Date]],2)</f>
        <v>6</v>
      </c>
      <c r="Q3587" t="str">
        <f>TEXT(tbl_salesdata[[#This Row],[Order Date]],"dddd")</f>
        <v>Saturday</v>
      </c>
      <c r="R3587" t="str">
        <f>IF(tbl_salesdata[[#This Row],[Weekdaynum]]&gt;5,"Yes","No")</f>
        <v>Yes</v>
      </c>
    </row>
    <row r="3588" spans="1:18" hidden="1" x14ac:dyDescent="0.35">
      <c r="A3588">
        <v>507714116</v>
      </c>
      <c r="B3588" s="3">
        <v>43650</v>
      </c>
      <c r="C3588" s="3">
        <v>43666</v>
      </c>
      <c r="D3588" t="s">
        <v>143</v>
      </c>
      <c r="E3588" t="s">
        <v>24</v>
      </c>
      <c r="F3588" t="s">
        <v>30</v>
      </c>
      <c r="G3588" t="s">
        <v>14</v>
      </c>
      <c r="H3588" t="s">
        <v>15</v>
      </c>
      <c r="I3588" s="9">
        <v>2744</v>
      </c>
      <c r="J3588" s="9">
        <v>81.73</v>
      </c>
      <c r="K3588" s="9">
        <v>56.67</v>
      </c>
      <c r="L3588" s="9">
        <f>tbl_salesdata[[#This Row],[Units Sold]]*tbl_salesdata[[#This Row],[Unit Cost]]</f>
        <v>155502.48000000001</v>
      </c>
      <c r="M3588" s="9">
        <f>tbl_salesdata[[#This Row],[Units Sold]]*tbl_salesdata[[#This Row],[Unit Price]]</f>
        <v>224267.12000000002</v>
      </c>
      <c r="N3588" s="9">
        <f>tbl_salesdata[[#This Row],[Total Sales]]-tbl_salesdata[[#This Row],[Total Cost]]</f>
        <v>68764.640000000014</v>
      </c>
      <c r="O3588">
        <f>tbl_salesdata[[#This Row],[Ship Date]]-tbl_salesdata[[#This Row],[Order Date]]</f>
        <v>16</v>
      </c>
      <c r="P3588">
        <f>WEEKDAY(tbl_salesdata[[#This Row],[Order Date]],2)</f>
        <v>4</v>
      </c>
      <c r="Q3588" t="str">
        <f>TEXT(tbl_salesdata[[#This Row],[Order Date]],"dddd")</f>
        <v>Thursday</v>
      </c>
      <c r="R3588" t="str">
        <f>IF(tbl_salesdata[[#This Row],[Weekdaynum]]&gt;5,"Yes","No")</f>
        <v>No</v>
      </c>
    </row>
    <row r="3589" spans="1:18" hidden="1" x14ac:dyDescent="0.35">
      <c r="A3589">
        <v>212106788</v>
      </c>
      <c r="B3589" s="3">
        <v>44431</v>
      </c>
      <c r="C3589" s="3">
        <v>44432</v>
      </c>
      <c r="D3589" t="s">
        <v>152</v>
      </c>
      <c r="E3589" t="s">
        <v>21</v>
      </c>
      <c r="F3589" t="s">
        <v>40</v>
      </c>
      <c r="G3589" t="s">
        <v>14</v>
      </c>
      <c r="H3589" t="s">
        <v>34</v>
      </c>
      <c r="I3589" s="9">
        <v>5967</v>
      </c>
      <c r="J3589" s="9">
        <v>651.21</v>
      </c>
      <c r="K3589" s="9">
        <v>524.96</v>
      </c>
      <c r="L3589" s="9">
        <f>tbl_salesdata[[#This Row],[Units Sold]]*tbl_salesdata[[#This Row],[Unit Cost]]</f>
        <v>3132436.3200000003</v>
      </c>
      <c r="M3589" s="9">
        <f>tbl_salesdata[[#This Row],[Units Sold]]*tbl_salesdata[[#This Row],[Unit Price]]</f>
        <v>3885770.0700000003</v>
      </c>
      <c r="N3589" s="9">
        <f>tbl_salesdata[[#This Row],[Total Sales]]-tbl_salesdata[[#This Row],[Total Cost]]</f>
        <v>753333.75</v>
      </c>
      <c r="O3589">
        <f>tbl_salesdata[[#This Row],[Ship Date]]-tbl_salesdata[[#This Row],[Order Date]]</f>
        <v>1</v>
      </c>
      <c r="P3589">
        <f>WEEKDAY(tbl_salesdata[[#This Row],[Order Date]],2)</f>
        <v>1</v>
      </c>
      <c r="Q3589" t="str">
        <f>TEXT(tbl_salesdata[[#This Row],[Order Date]],"dddd")</f>
        <v>Monday</v>
      </c>
      <c r="R3589" t="str">
        <f>IF(tbl_salesdata[[#This Row],[Weekdaynum]]&gt;5,"Yes","No")</f>
        <v>No</v>
      </c>
    </row>
    <row r="3590" spans="1:18" x14ac:dyDescent="0.35">
      <c r="A3590">
        <v>155688989</v>
      </c>
      <c r="B3590" s="3">
        <v>43246</v>
      </c>
      <c r="C3590" s="3">
        <v>43248</v>
      </c>
      <c r="D3590" t="s">
        <v>142</v>
      </c>
      <c r="E3590" t="s">
        <v>29</v>
      </c>
      <c r="F3590" t="s">
        <v>47</v>
      </c>
      <c r="G3590" t="s">
        <v>14</v>
      </c>
      <c r="H3590" t="s">
        <v>26</v>
      </c>
      <c r="I3590" s="9">
        <v>686</v>
      </c>
      <c r="J3590" s="9">
        <v>421.89</v>
      </c>
      <c r="K3590" s="9">
        <v>364.69</v>
      </c>
      <c r="L3590" s="9">
        <f>tbl_salesdata[[#This Row],[Units Sold]]*tbl_salesdata[[#This Row],[Unit Cost]]</f>
        <v>250177.34</v>
      </c>
      <c r="M3590" s="9">
        <f>tbl_salesdata[[#This Row],[Units Sold]]*tbl_salesdata[[#This Row],[Unit Price]]</f>
        <v>289416.53999999998</v>
      </c>
      <c r="N3590" s="9">
        <f>tbl_salesdata[[#This Row],[Total Sales]]-tbl_salesdata[[#This Row],[Total Cost]]</f>
        <v>39239.199999999983</v>
      </c>
      <c r="O3590">
        <f>tbl_salesdata[[#This Row],[Ship Date]]-tbl_salesdata[[#This Row],[Order Date]]</f>
        <v>2</v>
      </c>
      <c r="P3590">
        <f>WEEKDAY(tbl_salesdata[[#This Row],[Order Date]],2)</f>
        <v>6</v>
      </c>
      <c r="Q3590" t="str">
        <f>TEXT(tbl_salesdata[[#This Row],[Order Date]],"dddd")</f>
        <v>Saturday</v>
      </c>
      <c r="R3590" t="str">
        <f>IF(tbl_salesdata[[#This Row],[Weekdaynum]]&gt;5,"Yes","No")</f>
        <v>Yes</v>
      </c>
    </row>
    <row r="3591" spans="1:18" hidden="1" x14ac:dyDescent="0.35">
      <c r="A3591">
        <v>337077128</v>
      </c>
      <c r="B3591" s="3">
        <v>44181</v>
      </c>
      <c r="C3591" s="3">
        <v>44187</v>
      </c>
      <c r="D3591" t="s">
        <v>212</v>
      </c>
      <c r="E3591" t="s">
        <v>32</v>
      </c>
      <c r="F3591" t="s">
        <v>13</v>
      </c>
      <c r="G3591" t="s">
        <v>18</v>
      </c>
      <c r="H3591" t="s">
        <v>15</v>
      </c>
      <c r="I3591" s="9">
        <v>7468</v>
      </c>
      <c r="J3591" s="9">
        <v>255.28</v>
      </c>
      <c r="K3591" s="9">
        <v>159.41999999999999</v>
      </c>
      <c r="L3591" s="9">
        <f>tbl_salesdata[[#This Row],[Units Sold]]*tbl_salesdata[[#This Row],[Unit Cost]]</f>
        <v>1190548.5599999998</v>
      </c>
      <c r="M3591" s="9">
        <f>tbl_salesdata[[#This Row],[Units Sold]]*tbl_salesdata[[#This Row],[Unit Price]]</f>
        <v>1906431.04</v>
      </c>
      <c r="N3591" s="9">
        <f>tbl_salesdata[[#This Row],[Total Sales]]-tbl_salesdata[[#This Row],[Total Cost]]</f>
        <v>715882.48000000021</v>
      </c>
      <c r="O3591">
        <f>tbl_salesdata[[#This Row],[Ship Date]]-tbl_salesdata[[#This Row],[Order Date]]</f>
        <v>6</v>
      </c>
      <c r="P3591">
        <f>WEEKDAY(tbl_salesdata[[#This Row],[Order Date]],2)</f>
        <v>3</v>
      </c>
      <c r="Q3591" t="str">
        <f>TEXT(tbl_salesdata[[#This Row],[Order Date]],"dddd")</f>
        <v>Wednesday</v>
      </c>
      <c r="R3591" t="str">
        <f>IF(tbl_salesdata[[#This Row],[Weekdaynum]]&gt;5,"Yes","No")</f>
        <v>No</v>
      </c>
    </row>
    <row r="3592" spans="1:18" hidden="1" x14ac:dyDescent="0.35">
      <c r="A3592">
        <v>371814954</v>
      </c>
      <c r="B3592" s="3">
        <v>43357</v>
      </c>
      <c r="C3592" s="3">
        <v>43372</v>
      </c>
      <c r="D3592" t="s">
        <v>95</v>
      </c>
      <c r="E3592" t="s">
        <v>21</v>
      </c>
      <c r="F3592" t="s">
        <v>30</v>
      </c>
      <c r="G3592" t="s">
        <v>14</v>
      </c>
      <c r="H3592" t="s">
        <v>15</v>
      </c>
      <c r="I3592" s="9">
        <v>7162</v>
      </c>
      <c r="J3592" s="9">
        <v>81.73</v>
      </c>
      <c r="K3592" s="9">
        <v>56.67</v>
      </c>
      <c r="L3592" s="9">
        <f>tbl_salesdata[[#This Row],[Units Sold]]*tbl_salesdata[[#This Row],[Unit Cost]]</f>
        <v>405870.54000000004</v>
      </c>
      <c r="M3592" s="9">
        <f>tbl_salesdata[[#This Row],[Units Sold]]*tbl_salesdata[[#This Row],[Unit Price]]</f>
        <v>585350.26</v>
      </c>
      <c r="N3592" s="9">
        <f>tbl_salesdata[[#This Row],[Total Sales]]-tbl_salesdata[[#This Row],[Total Cost]]</f>
        <v>179479.71999999997</v>
      </c>
      <c r="O3592">
        <f>tbl_salesdata[[#This Row],[Ship Date]]-tbl_salesdata[[#This Row],[Order Date]]</f>
        <v>15</v>
      </c>
      <c r="P3592">
        <f>WEEKDAY(tbl_salesdata[[#This Row],[Order Date]],2)</f>
        <v>5</v>
      </c>
      <c r="Q3592" t="str">
        <f>TEXT(tbl_salesdata[[#This Row],[Order Date]],"dddd")</f>
        <v>Friday</v>
      </c>
      <c r="R3592" t="str">
        <f>IF(tbl_salesdata[[#This Row],[Weekdaynum]]&gt;5,"Yes","No")</f>
        <v>No</v>
      </c>
    </row>
    <row r="3593" spans="1:18" hidden="1" x14ac:dyDescent="0.35">
      <c r="A3593">
        <v>548015487</v>
      </c>
      <c r="B3593" s="3">
        <v>42632</v>
      </c>
      <c r="C3593" s="3">
        <v>42633</v>
      </c>
      <c r="D3593" t="s">
        <v>205</v>
      </c>
      <c r="E3593" t="s">
        <v>21</v>
      </c>
      <c r="F3593" t="s">
        <v>56</v>
      </c>
      <c r="G3593" t="s">
        <v>14</v>
      </c>
      <c r="H3593" t="s">
        <v>26</v>
      </c>
      <c r="I3593" s="9">
        <v>8815</v>
      </c>
      <c r="J3593" s="9">
        <v>9.33</v>
      </c>
      <c r="K3593" s="9">
        <v>6.92</v>
      </c>
      <c r="L3593" s="9">
        <f>tbl_salesdata[[#This Row],[Units Sold]]*tbl_salesdata[[#This Row],[Unit Cost]]</f>
        <v>60999.8</v>
      </c>
      <c r="M3593" s="9">
        <f>tbl_salesdata[[#This Row],[Units Sold]]*tbl_salesdata[[#This Row],[Unit Price]]</f>
        <v>82243.95</v>
      </c>
      <c r="N3593" s="9">
        <f>tbl_salesdata[[#This Row],[Total Sales]]-tbl_salesdata[[#This Row],[Total Cost]]</f>
        <v>21244.149999999994</v>
      </c>
      <c r="O3593">
        <f>tbl_salesdata[[#This Row],[Ship Date]]-tbl_salesdata[[#This Row],[Order Date]]</f>
        <v>1</v>
      </c>
      <c r="P3593">
        <f>WEEKDAY(tbl_salesdata[[#This Row],[Order Date]],2)</f>
        <v>1</v>
      </c>
      <c r="Q3593" t="str">
        <f>TEXT(tbl_salesdata[[#This Row],[Order Date]],"dddd")</f>
        <v>Monday</v>
      </c>
      <c r="R3593" t="str">
        <f>IF(tbl_salesdata[[#This Row],[Weekdaynum]]&gt;5,"Yes","No")</f>
        <v>No</v>
      </c>
    </row>
    <row r="3594" spans="1:18" hidden="1" x14ac:dyDescent="0.35">
      <c r="A3594">
        <v>173540055</v>
      </c>
      <c r="B3594" s="3">
        <v>42795</v>
      </c>
      <c r="C3594" s="3">
        <v>42796</v>
      </c>
      <c r="D3594" t="s">
        <v>216</v>
      </c>
      <c r="E3594" t="s">
        <v>51</v>
      </c>
      <c r="F3594" t="s">
        <v>42</v>
      </c>
      <c r="G3594" t="s">
        <v>18</v>
      </c>
      <c r="H3594" t="s">
        <v>15</v>
      </c>
      <c r="I3594" s="9">
        <v>3214</v>
      </c>
      <c r="J3594" s="9">
        <v>437.2</v>
      </c>
      <c r="K3594" s="9">
        <v>263.33</v>
      </c>
      <c r="L3594" s="9">
        <f>tbl_salesdata[[#This Row],[Units Sold]]*tbl_salesdata[[#This Row],[Unit Cost]]</f>
        <v>846342.62</v>
      </c>
      <c r="M3594" s="9">
        <f>tbl_salesdata[[#This Row],[Units Sold]]*tbl_salesdata[[#This Row],[Unit Price]]</f>
        <v>1405160.8</v>
      </c>
      <c r="N3594" s="9">
        <f>tbl_salesdata[[#This Row],[Total Sales]]-tbl_salesdata[[#This Row],[Total Cost]]</f>
        <v>558818.18000000005</v>
      </c>
      <c r="O3594">
        <f>tbl_salesdata[[#This Row],[Ship Date]]-tbl_salesdata[[#This Row],[Order Date]]</f>
        <v>1</v>
      </c>
      <c r="P3594">
        <f>WEEKDAY(tbl_salesdata[[#This Row],[Order Date]],2)</f>
        <v>3</v>
      </c>
      <c r="Q3594" t="str">
        <f>TEXT(tbl_salesdata[[#This Row],[Order Date]],"dddd")</f>
        <v>Wednesday</v>
      </c>
      <c r="R3594" t="str">
        <f>IF(tbl_salesdata[[#This Row],[Weekdaynum]]&gt;5,"Yes","No")</f>
        <v>No</v>
      </c>
    </row>
    <row r="3595" spans="1:18" hidden="1" x14ac:dyDescent="0.35">
      <c r="A3595">
        <v>426562488</v>
      </c>
      <c r="B3595" s="3">
        <v>44368</v>
      </c>
      <c r="C3595" s="3">
        <v>44382</v>
      </c>
      <c r="D3595" t="s">
        <v>169</v>
      </c>
      <c r="E3595" t="s">
        <v>29</v>
      </c>
      <c r="F3595" t="s">
        <v>47</v>
      </c>
      <c r="G3595" t="s">
        <v>18</v>
      </c>
      <c r="H3595" t="s">
        <v>19</v>
      </c>
      <c r="I3595" s="9">
        <v>8174</v>
      </c>
      <c r="J3595" s="9">
        <v>421.89</v>
      </c>
      <c r="K3595" s="9">
        <v>364.69</v>
      </c>
      <c r="L3595" s="9">
        <f>tbl_salesdata[[#This Row],[Units Sold]]*tbl_salesdata[[#This Row],[Unit Cost]]</f>
        <v>2980976.06</v>
      </c>
      <c r="M3595" s="9">
        <f>tbl_salesdata[[#This Row],[Units Sold]]*tbl_salesdata[[#This Row],[Unit Price]]</f>
        <v>3448528.86</v>
      </c>
      <c r="N3595" s="9">
        <f>tbl_salesdata[[#This Row],[Total Sales]]-tbl_salesdata[[#This Row],[Total Cost]]</f>
        <v>467552.79999999981</v>
      </c>
      <c r="O3595">
        <f>tbl_salesdata[[#This Row],[Ship Date]]-tbl_salesdata[[#This Row],[Order Date]]</f>
        <v>14</v>
      </c>
      <c r="P3595">
        <f>WEEKDAY(tbl_salesdata[[#This Row],[Order Date]],2)</f>
        <v>1</v>
      </c>
      <c r="Q3595" t="str">
        <f>TEXT(tbl_salesdata[[#This Row],[Order Date]],"dddd")</f>
        <v>Monday</v>
      </c>
      <c r="R3595" t="str">
        <f>IF(tbl_salesdata[[#This Row],[Weekdaynum]]&gt;5,"Yes","No")</f>
        <v>No</v>
      </c>
    </row>
    <row r="3596" spans="1:18" hidden="1" x14ac:dyDescent="0.35">
      <c r="A3596">
        <v>305569112</v>
      </c>
      <c r="B3596" s="3">
        <v>44300</v>
      </c>
      <c r="C3596" s="3">
        <v>44320</v>
      </c>
      <c r="D3596" t="s">
        <v>168</v>
      </c>
      <c r="E3596" t="s">
        <v>21</v>
      </c>
      <c r="F3596" t="s">
        <v>68</v>
      </c>
      <c r="G3596" t="s">
        <v>18</v>
      </c>
      <c r="H3596" t="s">
        <v>15</v>
      </c>
      <c r="I3596" s="9">
        <v>3545</v>
      </c>
      <c r="J3596" s="9">
        <v>154.06</v>
      </c>
      <c r="K3596" s="9">
        <v>90.93</v>
      </c>
      <c r="L3596" s="9">
        <f>tbl_salesdata[[#This Row],[Units Sold]]*tbl_salesdata[[#This Row],[Unit Cost]]</f>
        <v>322346.85000000003</v>
      </c>
      <c r="M3596" s="9">
        <f>tbl_salesdata[[#This Row],[Units Sold]]*tbl_salesdata[[#This Row],[Unit Price]]</f>
        <v>546142.69999999995</v>
      </c>
      <c r="N3596" s="9">
        <f>tbl_salesdata[[#This Row],[Total Sales]]-tbl_salesdata[[#This Row],[Total Cost]]</f>
        <v>223795.84999999992</v>
      </c>
      <c r="O3596">
        <f>tbl_salesdata[[#This Row],[Ship Date]]-tbl_salesdata[[#This Row],[Order Date]]</f>
        <v>20</v>
      </c>
      <c r="P3596">
        <f>WEEKDAY(tbl_salesdata[[#This Row],[Order Date]],2)</f>
        <v>3</v>
      </c>
      <c r="Q3596" t="str">
        <f>TEXT(tbl_salesdata[[#This Row],[Order Date]],"dddd")</f>
        <v>Wednesday</v>
      </c>
      <c r="R3596" t="str">
        <f>IF(tbl_salesdata[[#This Row],[Weekdaynum]]&gt;5,"Yes","No")</f>
        <v>No</v>
      </c>
    </row>
    <row r="3597" spans="1:18" hidden="1" x14ac:dyDescent="0.35">
      <c r="A3597">
        <v>679358756</v>
      </c>
      <c r="B3597" s="3">
        <v>44700</v>
      </c>
      <c r="C3597" s="3">
        <v>44701</v>
      </c>
      <c r="D3597" t="s">
        <v>177</v>
      </c>
      <c r="E3597" t="s">
        <v>24</v>
      </c>
      <c r="F3597" t="s">
        <v>17</v>
      </c>
      <c r="G3597" t="s">
        <v>14</v>
      </c>
      <c r="H3597" t="s">
        <v>19</v>
      </c>
      <c r="I3597" s="9">
        <v>6208</v>
      </c>
      <c r="J3597" s="9">
        <v>152.58000000000001</v>
      </c>
      <c r="K3597" s="9">
        <v>97.44</v>
      </c>
      <c r="L3597" s="9">
        <f>tbl_salesdata[[#This Row],[Units Sold]]*tbl_salesdata[[#This Row],[Unit Cost]]</f>
        <v>604907.52000000002</v>
      </c>
      <c r="M3597" s="9">
        <f>tbl_salesdata[[#This Row],[Units Sold]]*tbl_salesdata[[#This Row],[Unit Price]]</f>
        <v>947216.64000000013</v>
      </c>
      <c r="N3597" s="9">
        <f>tbl_salesdata[[#This Row],[Total Sales]]-tbl_salesdata[[#This Row],[Total Cost]]</f>
        <v>342309.12000000011</v>
      </c>
      <c r="O3597">
        <f>tbl_salesdata[[#This Row],[Ship Date]]-tbl_salesdata[[#This Row],[Order Date]]</f>
        <v>1</v>
      </c>
      <c r="P3597">
        <f>WEEKDAY(tbl_salesdata[[#This Row],[Order Date]],2)</f>
        <v>4</v>
      </c>
      <c r="Q3597" t="str">
        <f>TEXT(tbl_salesdata[[#This Row],[Order Date]],"dddd")</f>
        <v>Thursday</v>
      </c>
      <c r="R3597" t="str">
        <f>IF(tbl_salesdata[[#This Row],[Weekdaynum]]&gt;5,"Yes","No")</f>
        <v>No</v>
      </c>
    </row>
    <row r="3598" spans="1:18" hidden="1" x14ac:dyDescent="0.35">
      <c r="A3598">
        <v>237042748</v>
      </c>
      <c r="B3598" s="3">
        <v>44260</v>
      </c>
      <c r="C3598" s="3">
        <v>44277</v>
      </c>
      <c r="D3598" t="s">
        <v>93</v>
      </c>
      <c r="E3598" t="s">
        <v>29</v>
      </c>
      <c r="F3598" t="s">
        <v>76</v>
      </c>
      <c r="G3598" t="s">
        <v>14</v>
      </c>
      <c r="H3598" t="s">
        <v>34</v>
      </c>
      <c r="I3598" s="9">
        <v>5072</v>
      </c>
      <c r="J3598" s="9">
        <v>668.27</v>
      </c>
      <c r="K3598" s="9">
        <v>502.54</v>
      </c>
      <c r="L3598" s="9">
        <f>tbl_salesdata[[#This Row],[Units Sold]]*tbl_salesdata[[#This Row],[Unit Cost]]</f>
        <v>2548882.88</v>
      </c>
      <c r="M3598" s="9">
        <f>tbl_salesdata[[#This Row],[Units Sold]]*tbl_salesdata[[#This Row],[Unit Price]]</f>
        <v>3389465.44</v>
      </c>
      <c r="N3598" s="9">
        <f>tbl_salesdata[[#This Row],[Total Sales]]-tbl_salesdata[[#This Row],[Total Cost]]</f>
        <v>840582.56</v>
      </c>
      <c r="O3598">
        <f>tbl_salesdata[[#This Row],[Ship Date]]-tbl_salesdata[[#This Row],[Order Date]]</f>
        <v>17</v>
      </c>
      <c r="P3598">
        <f>WEEKDAY(tbl_salesdata[[#This Row],[Order Date]],2)</f>
        <v>5</v>
      </c>
      <c r="Q3598" t="str">
        <f>TEXT(tbl_salesdata[[#This Row],[Order Date]],"dddd")</f>
        <v>Friday</v>
      </c>
      <c r="R3598" t="str">
        <f>IF(tbl_salesdata[[#This Row],[Weekdaynum]]&gt;5,"Yes","No")</f>
        <v>No</v>
      </c>
    </row>
    <row r="3599" spans="1:18" hidden="1" x14ac:dyDescent="0.35">
      <c r="A3599">
        <v>438044917</v>
      </c>
      <c r="B3599" s="3">
        <v>43595</v>
      </c>
      <c r="C3599" s="3">
        <v>43601</v>
      </c>
      <c r="D3599" t="s">
        <v>66</v>
      </c>
      <c r="E3599" t="s">
        <v>38</v>
      </c>
      <c r="F3599" t="s">
        <v>22</v>
      </c>
      <c r="G3599" t="s">
        <v>18</v>
      </c>
      <c r="H3599" t="s">
        <v>34</v>
      </c>
      <c r="I3599" s="9">
        <v>6080</v>
      </c>
      <c r="J3599" s="9">
        <v>47.45</v>
      </c>
      <c r="K3599" s="9">
        <v>31.79</v>
      </c>
      <c r="L3599" s="9">
        <f>tbl_salesdata[[#This Row],[Units Sold]]*tbl_salesdata[[#This Row],[Unit Cost]]</f>
        <v>193283.19999999998</v>
      </c>
      <c r="M3599" s="9">
        <f>tbl_salesdata[[#This Row],[Units Sold]]*tbl_salesdata[[#This Row],[Unit Price]]</f>
        <v>288496</v>
      </c>
      <c r="N3599" s="9">
        <f>tbl_salesdata[[#This Row],[Total Sales]]-tbl_salesdata[[#This Row],[Total Cost]]</f>
        <v>95212.800000000017</v>
      </c>
      <c r="O3599">
        <f>tbl_salesdata[[#This Row],[Ship Date]]-tbl_salesdata[[#This Row],[Order Date]]</f>
        <v>6</v>
      </c>
      <c r="P3599">
        <f>WEEKDAY(tbl_salesdata[[#This Row],[Order Date]],2)</f>
        <v>5</v>
      </c>
      <c r="Q3599" t="str">
        <f>TEXT(tbl_salesdata[[#This Row],[Order Date]],"dddd")</f>
        <v>Friday</v>
      </c>
      <c r="R3599" t="str">
        <f>IF(tbl_salesdata[[#This Row],[Weekdaynum]]&gt;5,"Yes","No")</f>
        <v>No</v>
      </c>
    </row>
    <row r="3600" spans="1:18" x14ac:dyDescent="0.35">
      <c r="A3600">
        <v>684239947</v>
      </c>
      <c r="B3600" s="3">
        <v>43701</v>
      </c>
      <c r="C3600" s="3">
        <v>43711</v>
      </c>
      <c r="D3600" t="s">
        <v>172</v>
      </c>
      <c r="E3600" t="s">
        <v>21</v>
      </c>
      <c r="F3600" t="s">
        <v>42</v>
      </c>
      <c r="G3600" t="s">
        <v>14</v>
      </c>
      <c r="H3600" t="s">
        <v>26</v>
      </c>
      <c r="I3600" s="9">
        <v>661</v>
      </c>
      <c r="J3600" s="9">
        <v>437.2</v>
      </c>
      <c r="K3600" s="9">
        <v>263.33</v>
      </c>
      <c r="L3600" s="9">
        <f>tbl_salesdata[[#This Row],[Units Sold]]*tbl_salesdata[[#This Row],[Unit Cost]]</f>
        <v>174061.12999999998</v>
      </c>
      <c r="M3600" s="9">
        <f>tbl_salesdata[[#This Row],[Units Sold]]*tbl_salesdata[[#This Row],[Unit Price]]</f>
        <v>288989.2</v>
      </c>
      <c r="N3600" s="9">
        <f>tbl_salesdata[[#This Row],[Total Sales]]-tbl_salesdata[[#This Row],[Total Cost]]</f>
        <v>114928.07000000004</v>
      </c>
      <c r="O3600">
        <f>tbl_salesdata[[#This Row],[Ship Date]]-tbl_salesdata[[#This Row],[Order Date]]</f>
        <v>10</v>
      </c>
      <c r="P3600">
        <f>WEEKDAY(tbl_salesdata[[#This Row],[Order Date]],2)</f>
        <v>6</v>
      </c>
      <c r="Q3600" t="str">
        <f>TEXT(tbl_salesdata[[#This Row],[Order Date]],"dddd")</f>
        <v>Saturday</v>
      </c>
      <c r="R3600" t="str">
        <f>IF(tbl_salesdata[[#This Row],[Weekdaynum]]&gt;5,"Yes","No")</f>
        <v>Yes</v>
      </c>
    </row>
    <row r="3601" spans="1:18" hidden="1" x14ac:dyDescent="0.35">
      <c r="A3601">
        <v>859261596</v>
      </c>
      <c r="B3601" s="3">
        <v>43331</v>
      </c>
      <c r="C3601" s="3">
        <v>43348</v>
      </c>
      <c r="D3601" t="s">
        <v>163</v>
      </c>
      <c r="E3601" t="s">
        <v>38</v>
      </c>
      <c r="F3601" t="s">
        <v>68</v>
      </c>
      <c r="G3601" t="s">
        <v>18</v>
      </c>
      <c r="H3601" t="s">
        <v>15</v>
      </c>
      <c r="I3601" s="9">
        <v>3456</v>
      </c>
      <c r="J3601" s="9">
        <v>154.06</v>
      </c>
      <c r="K3601" s="9">
        <v>90.93</v>
      </c>
      <c r="L3601" s="9">
        <f>tbl_salesdata[[#This Row],[Units Sold]]*tbl_salesdata[[#This Row],[Unit Cost]]</f>
        <v>314254.08000000002</v>
      </c>
      <c r="M3601" s="9">
        <f>tbl_salesdata[[#This Row],[Units Sold]]*tbl_salesdata[[#This Row],[Unit Price]]</f>
        <v>532431.35999999999</v>
      </c>
      <c r="N3601" s="9">
        <f>tbl_salesdata[[#This Row],[Total Sales]]-tbl_salesdata[[#This Row],[Total Cost]]</f>
        <v>218177.27999999997</v>
      </c>
      <c r="O3601">
        <f>tbl_salesdata[[#This Row],[Ship Date]]-tbl_salesdata[[#This Row],[Order Date]]</f>
        <v>17</v>
      </c>
      <c r="P3601">
        <f>WEEKDAY(tbl_salesdata[[#This Row],[Order Date]],2)</f>
        <v>7</v>
      </c>
      <c r="Q3601" t="str">
        <f>TEXT(tbl_salesdata[[#This Row],[Order Date]],"dddd")</f>
        <v>Sunday</v>
      </c>
      <c r="R3601" t="str">
        <f>IF(tbl_salesdata[[#This Row],[Weekdaynum]]&gt;5,"Yes","No")</f>
        <v>Yes</v>
      </c>
    </row>
    <row r="3602" spans="1:18" x14ac:dyDescent="0.35">
      <c r="A3602">
        <v>939412438</v>
      </c>
      <c r="B3602" s="3">
        <v>42840</v>
      </c>
      <c r="C3602" s="3">
        <v>42854</v>
      </c>
      <c r="D3602" t="s">
        <v>53</v>
      </c>
      <c r="E3602" t="s">
        <v>29</v>
      </c>
      <c r="F3602" t="s">
        <v>17</v>
      </c>
      <c r="G3602" t="s">
        <v>18</v>
      </c>
      <c r="H3602" t="s">
        <v>19</v>
      </c>
      <c r="I3602" s="9">
        <v>1871</v>
      </c>
      <c r="J3602" s="9">
        <v>152.58000000000001</v>
      </c>
      <c r="K3602" s="9">
        <v>97.44</v>
      </c>
      <c r="L3602" s="9">
        <f>tbl_salesdata[[#This Row],[Units Sold]]*tbl_salesdata[[#This Row],[Unit Cost]]</f>
        <v>182310.24</v>
      </c>
      <c r="M3602" s="9">
        <f>tbl_salesdata[[#This Row],[Units Sold]]*tbl_salesdata[[#This Row],[Unit Price]]</f>
        <v>285477.18000000005</v>
      </c>
      <c r="N3602" s="9">
        <f>tbl_salesdata[[#This Row],[Total Sales]]-tbl_salesdata[[#This Row],[Total Cost]]</f>
        <v>103166.94000000006</v>
      </c>
      <c r="O3602">
        <f>tbl_salesdata[[#This Row],[Ship Date]]-tbl_salesdata[[#This Row],[Order Date]]</f>
        <v>14</v>
      </c>
      <c r="P3602">
        <f>WEEKDAY(tbl_salesdata[[#This Row],[Order Date]],2)</f>
        <v>6</v>
      </c>
      <c r="Q3602" t="str">
        <f>TEXT(tbl_salesdata[[#This Row],[Order Date]],"dddd")</f>
        <v>Saturday</v>
      </c>
      <c r="R3602" t="str">
        <f>IF(tbl_salesdata[[#This Row],[Weekdaynum]]&gt;5,"Yes","No")</f>
        <v>Yes</v>
      </c>
    </row>
    <row r="3603" spans="1:18" hidden="1" x14ac:dyDescent="0.35">
      <c r="A3603">
        <v>624649417</v>
      </c>
      <c r="B3603" s="3">
        <v>44683</v>
      </c>
      <c r="C3603" s="3">
        <v>44702</v>
      </c>
      <c r="D3603" t="s">
        <v>169</v>
      </c>
      <c r="E3603" t="s">
        <v>29</v>
      </c>
      <c r="F3603" t="s">
        <v>68</v>
      </c>
      <c r="G3603" t="s">
        <v>18</v>
      </c>
      <c r="H3603" t="s">
        <v>15</v>
      </c>
      <c r="I3603" s="9">
        <v>6498</v>
      </c>
      <c r="J3603" s="9">
        <v>154.06</v>
      </c>
      <c r="K3603" s="9">
        <v>90.93</v>
      </c>
      <c r="L3603" s="9">
        <f>tbl_salesdata[[#This Row],[Units Sold]]*tbl_salesdata[[#This Row],[Unit Cost]]</f>
        <v>590863.14</v>
      </c>
      <c r="M3603" s="9">
        <f>tbl_salesdata[[#This Row],[Units Sold]]*tbl_salesdata[[#This Row],[Unit Price]]</f>
        <v>1001081.88</v>
      </c>
      <c r="N3603" s="9">
        <f>tbl_salesdata[[#This Row],[Total Sales]]-tbl_salesdata[[#This Row],[Total Cost]]</f>
        <v>410218.74</v>
      </c>
      <c r="O3603">
        <f>tbl_salesdata[[#This Row],[Ship Date]]-tbl_salesdata[[#This Row],[Order Date]]</f>
        <v>19</v>
      </c>
      <c r="P3603">
        <f>WEEKDAY(tbl_salesdata[[#This Row],[Order Date]],2)</f>
        <v>1</v>
      </c>
      <c r="Q3603" t="str">
        <f>TEXT(tbl_salesdata[[#This Row],[Order Date]],"dddd")</f>
        <v>Monday</v>
      </c>
      <c r="R3603" t="str">
        <f>IF(tbl_salesdata[[#This Row],[Weekdaynum]]&gt;5,"Yes","No")</f>
        <v>No</v>
      </c>
    </row>
    <row r="3604" spans="1:18" hidden="1" x14ac:dyDescent="0.35">
      <c r="A3604">
        <v>494537389</v>
      </c>
      <c r="B3604" s="3">
        <v>44739</v>
      </c>
      <c r="C3604" s="3">
        <v>44744</v>
      </c>
      <c r="D3604" t="s">
        <v>146</v>
      </c>
      <c r="E3604" t="s">
        <v>29</v>
      </c>
      <c r="F3604" t="s">
        <v>56</v>
      </c>
      <c r="G3604" t="s">
        <v>14</v>
      </c>
      <c r="H3604" t="s">
        <v>19</v>
      </c>
      <c r="I3604" s="9">
        <v>3458</v>
      </c>
      <c r="J3604" s="9">
        <v>9.33</v>
      </c>
      <c r="K3604" s="9">
        <v>6.92</v>
      </c>
      <c r="L3604" s="9">
        <f>tbl_salesdata[[#This Row],[Units Sold]]*tbl_salesdata[[#This Row],[Unit Cost]]</f>
        <v>23929.360000000001</v>
      </c>
      <c r="M3604" s="9">
        <f>tbl_salesdata[[#This Row],[Units Sold]]*tbl_salesdata[[#This Row],[Unit Price]]</f>
        <v>32263.14</v>
      </c>
      <c r="N3604" s="9">
        <f>tbl_salesdata[[#This Row],[Total Sales]]-tbl_salesdata[[#This Row],[Total Cost]]</f>
        <v>8333.7799999999988</v>
      </c>
      <c r="O3604">
        <f>tbl_salesdata[[#This Row],[Ship Date]]-tbl_salesdata[[#This Row],[Order Date]]</f>
        <v>5</v>
      </c>
      <c r="P3604">
        <f>WEEKDAY(tbl_salesdata[[#This Row],[Order Date]],2)</f>
        <v>1</v>
      </c>
      <c r="Q3604" t="str">
        <f>TEXT(tbl_salesdata[[#This Row],[Order Date]],"dddd")</f>
        <v>Monday</v>
      </c>
      <c r="R3604" t="str">
        <f>IF(tbl_salesdata[[#This Row],[Weekdaynum]]&gt;5,"Yes","No")</f>
        <v>No</v>
      </c>
    </row>
    <row r="3605" spans="1:18" hidden="1" x14ac:dyDescent="0.35">
      <c r="A3605">
        <v>440849006</v>
      </c>
      <c r="B3605" s="3">
        <v>43692</v>
      </c>
      <c r="C3605" s="3">
        <v>43694</v>
      </c>
      <c r="D3605" t="s">
        <v>134</v>
      </c>
      <c r="E3605" t="s">
        <v>38</v>
      </c>
      <c r="F3605" t="s">
        <v>13</v>
      </c>
      <c r="G3605" t="s">
        <v>14</v>
      </c>
      <c r="H3605" t="s">
        <v>26</v>
      </c>
      <c r="I3605" s="9">
        <v>5872</v>
      </c>
      <c r="J3605" s="9">
        <v>255.28</v>
      </c>
      <c r="K3605" s="9">
        <v>159.41999999999999</v>
      </c>
      <c r="L3605" s="9">
        <f>tbl_salesdata[[#This Row],[Units Sold]]*tbl_salesdata[[#This Row],[Unit Cost]]</f>
        <v>936114.23999999987</v>
      </c>
      <c r="M3605" s="9">
        <f>tbl_salesdata[[#This Row],[Units Sold]]*tbl_salesdata[[#This Row],[Unit Price]]</f>
        <v>1499004.16</v>
      </c>
      <c r="N3605" s="9">
        <f>tbl_salesdata[[#This Row],[Total Sales]]-tbl_salesdata[[#This Row],[Total Cost]]</f>
        <v>562889.92000000004</v>
      </c>
      <c r="O3605">
        <f>tbl_salesdata[[#This Row],[Ship Date]]-tbl_salesdata[[#This Row],[Order Date]]</f>
        <v>2</v>
      </c>
      <c r="P3605">
        <f>WEEKDAY(tbl_salesdata[[#This Row],[Order Date]],2)</f>
        <v>4</v>
      </c>
      <c r="Q3605" t="str">
        <f>TEXT(tbl_salesdata[[#This Row],[Order Date]],"dddd")</f>
        <v>Thursday</v>
      </c>
      <c r="R3605" t="str">
        <f>IF(tbl_salesdata[[#This Row],[Weekdaynum]]&gt;5,"Yes","No")</f>
        <v>No</v>
      </c>
    </row>
    <row r="3606" spans="1:18" x14ac:dyDescent="0.35">
      <c r="A3606">
        <v>167255532</v>
      </c>
      <c r="B3606" s="3">
        <v>44205</v>
      </c>
      <c r="C3606" s="3">
        <v>44222</v>
      </c>
      <c r="D3606" t="s">
        <v>104</v>
      </c>
      <c r="E3606" t="s">
        <v>24</v>
      </c>
      <c r="F3606" t="s">
        <v>30</v>
      </c>
      <c r="G3606" t="s">
        <v>18</v>
      </c>
      <c r="H3606" t="s">
        <v>15</v>
      </c>
      <c r="I3606" s="9">
        <v>3484</v>
      </c>
      <c r="J3606" s="9">
        <v>81.73</v>
      </c>
      <c r="K3606" s="9">
        <v>56.67</v>
      </c>
      <c r="L3606" s="9">
        <f>tbl_salesdata[[#This Row],[Units Sold]]*tbl_salesdata[[#This Row],[Unit Cost]]</f>
        <v>197438.28</v>
      </c>
      <c r="M3606" s="9">
        <f>tbl_salesdata[[#This Row],[Units Sold]]*tbl_salesdata[[#This Row],[Unit Price]]</f>
        <v>284747.32</v>
      </c>
      <c r="N3606" s="9">
        <f>tbl_salesdata[[#This Row],[Total Sales]]-tbl_salesdata[[#This Row],[Total Cost]]</f>
        <v>87309.040000000008</v>
      </c>
      <c r="O3606">
        <f>tbl_salesdata[[#This Row],[Ship Date]]-tbl_salesdata[[#This Row],[Order Date]]</f>
        <v>17</v>
      </c>
      <c r="P3606">
        <f>WEEKDAY(tbl_salesdata[[#This Row],[Order Date]],2)</f>
        <v>6</v>
      </c>
      <c r="Q3606" t="str">
        <f>TEXT(tbl_salesdata[[#This Row],[Order Date]],"dddd")</f>
        <v>Saturday</v>
      </c>
      <c r="R3606" t="str">
        <f>IF(tbl_salesdata[[#This Row],[Weekdaynum]]&gt;5,"Yes","No")</f>
        <v>Yes</v>
      </c>
    </row>
    <row r="3607" spans="1:18" hidden="1" x14ac:dyDescent="0.35">
      <c r="A3607">
        <v>339500987</v>
      </c>
      <c r="B3607" s="3">
        <v>42676</v>
      </c>
      <c r="C3607" s="3">
        <v>42683</v>
      </c>
      <c r="D3607" t="s">
        <v>37</v>
      </c>
      <c r="E3607" t="s">
        <v>38</v>
      </c>
      <c r="F3607" t="s">
        <v>13</v>
      </c>
      <c r="G3607" t="s">
        <v>18</v>
      </c>
      <c r="H3607" t="s">
        <v>26</v>
      </c>
      <c r="I3607" s="9">
        <v>4741</v>
      </c>
      <c r="J3607" s="9">
        <v>255.28</v>
      </c>
      <c r="K3607" s="9">
        <v>159.41999999999999</v>
      </c>
      <c r="L3607" s="9">
        <f>tbl_salesdata[[#This Row],[Units Sold]]*tbl_salesdata[[#This Row],[Unit Cost]]</f>
        <v>755810.22</v>
      </c>
      <c r="M3607" s="9">
        <f>tbl_salesdata[[#This Row],[Units Sold]]*tbl_salesdata[[#This Row],[Unit Price]]</f>
        <v>1210282.48</v>
      </c>
      <c r="N3607" s="9">
        <f>tbl_salesdata[[#This Row],[Total Sales]]-tbl_salesdata[[#This Row],[Total Cost]]</f>
        <v>454472.26</v>
      </c>
      <c r="O3607">
        <f>tbl_salesdata[[#This Row],[Ship Date]]-tbl_salesdata[[#This Row],[Order Date]]</f>
        <v>7</v>
      </c>
      <c r="P3607">
        <f>WEEKDAY(tbl_salesdata[[#This Row],[Order Date]],2)</f>
        <v>3</v>
      </c>
      <c r="Q3607" t="str">
        <f>TEXT(tbl_salesdata[[#This Row],[Order Date]],"dddd")</f>
        <v>Wednesday</v>
      </c>
      <c r="R3607" t="str">
        <f>IF(tbl_salesdata[[#This Row],[Weekdaynum]]&gt;5,"Yes","No")</f>
        <v>No</v>
      </c>
    </row>
    <row r="3608" spans="1:18" hidden="1" x14ac:dyDescent="0.35">
      <c r="A3608">
        <v>356001508</v>
      </c>
      <c r="B3608" s="3">
        <v>44448</v>
      </c>
      <c r="C3608" s="3">
        <v>44466</v>
      </c>
      <c r="D3608" t="s">
        <v>94</v>
      </c>
      <c r="E3608" t="s">
        <v>38</v>
      </c>
      <c r="F3608" t="s">
        <v>33</v>
      </c>
      <c r="G3608" t="s">
        <v>14</v>
      </c>
      <c r="H3608" t="s">
        <v>34</v>
      </c>
      <c r="I3608" s="9">
        <v>7612</v>
      </c>
      <c r="J3608" s="9">
        <v>109.28</v>
      </c>
      <c r="K3608" s="9">
        <v>35.840000000000003</v>
      </c>
      <c r="L3608" s="9">
        <f>tbl_salesdata[[#This Row],[Units Sold]]*tbl_salesdata[[#This Row],[Unit Cost]]</f>
        <v>272814.08000000002</v>
      </c>
      <c r="M3608" s="9">
        <f>tbl_salesdata[[#This Row],[Units Sold]]*tbl_salesdata[[#This Row],[Unit Price]]</f>
        <v>831839.36</v>
      </c>
      <c r="N3608" s="9">
        <f>tbl_salesdata[[#This Row],[Total Sales]]-tbl_salesdata[[#This Row],[Total Cost]]</f>
        <v>559025.28</v>
      </c>
      <c r="O3608">
        <f>tbl_salesdata[[#This Row],[Ship Date]]-tbl_salesdata[[#This Row],[Order Date]]</f>
        <v>18</v>
      </c>
      <c r="P3608">
        <f>WEEKDAY(tbl_salesdata[[#This Row],[Order Date]],2)</f>
        <v>4</v>
      </c>
      <c r="Q3608" t="str">
        <f>TEXT(tbl_salesdata[[#This Row],[Order Date]],"dddd")</f>
        <v>Thursday</v>
      </c>
      <c r="R3608" t="str">
        <f>IF(tbl_salesdata[[#This Row],[Weekdaynum]]&gt;5,"Yes","No")</f>
        <v>No</v>
      </c>
    </row>
    <row r="3609" spans="1:18" hidden="1" x14ac:dyDescent="0.35">
      <c r="A3609">
        <v>577245986</v>
      </c>
      <c r="B3609" s="3">
        <v>43177</v>
      </c>
      <c r="C3609" s="3">
        <v>43180</v>
      </c>
      <c r="D3609" t="s">
        <v>194</v>
      </c>
      <c r="E3609" t="s">
        <v>32</v>
      </c>
      <c r="F3609" t="s">
        <v>13</v>
      </c>
      <c r="G3609" t="s">
        <v>14</v>
      </c>
      <c r="H3609" t="s">
        <v>34</v>
      </c>
      <c r="I3609" s="9">
        <v>8770</v>
      </c>
      <c r="J3609" s="9">
        <v>255.28</v>
      </c>
      <c r="K3609" s="9">
        <v>159.41999999999999</v>
      </c>
      <c r="L3609" s="9">
        <f>tbl_salesdata[[#This Row],[Units Sold]]*tbl_salesdata[[#This Row],[Unit Cost]]</f>
        <v>1398113.4</v>
      </c>
      <c r="M3609" s="9">
        <f>tbl_salesdata[[#This Row],[Units Sold]]*tbl_salesdata[[#This Row],[Unit Price]]</f>
        <v>2238805.6</v>
      </c>
      <c r="N3609" s="9">
        <f>tbl_salesdata[[#This Row],[Total Sales]]-tbl_salesdata[[#This Row],[Total Cost]]</f>
        <v>840692.20000000019</v>
      </c>
      <c r="O3609">
        <f>tbl_salesdata[[#This Row],[Ship Date]]-tbl_salesdata[[#This Row],[Order Date]]</f>
        <v>3</v>
      </c>
      <c r="P3609">
        <f>WEEKDAY(tbl_salesdata[[#This Row],[Order Date]],2)</f>
        <v>7</v>
      </c>
      <c r="Q3609" t="str">
        <f>TEXT(tbl_salesdata[[#This Row],[Order Date]],"dddd")</f>
        <v>Sunday</v>
      </c>
      <c r="R3609" t="str">
        <f>IF(tbl_salesdata[[#This Row],[Weekdaynum]]&gt;5,"Yes","No")</f>
        <v>Yes</v>
      </c>
    </row>
    <row r="3610" spans="1:18" hidden="1" x14ac:dyDescent="0.35">
      <c r="A3610">
        <v>536095750</v>
      </c>
      <c r="B3610" s="3">
        <v>42690</v>
      </c>
      <c r="C3610" s="3">
        <v>42696</v>
      </c>
      <c r="D3610" t="s">
        <v>195</v>
      </c>
      <c r="E3610" t="s">
        <v>21</v>
      </c>
      <c r="F3610" t="s">
        <v>17</v>
      </c>
      <c r="G3610" t="s">
        <v>18</v>
      </c>
      <c r="H3610" t="s">
        <v>19</v>
      </c>
      <c r="I3610" s="9">
        <v>1500</v>
      </c>
      <c r="J3610" s="9">
        <v>152.58000000000001</v>
      </c>
      <c r="K3610" s="9">
        <v>97.44</v>
      </c>
      <c r="L3610" s="9">
        <f>tbl_salesdata[[#This Row],[Units Sold]]*tbl_salesdata[[#This Row],[Unit Cost]]</f>
        <v>146160</v>
      </c>
      <c r="M3610" s="9">
        <f>tbl_salesdata[[#This Row],[Units Sold]]*tbl_salesdata[[#This Row],[Unit Price]]</f>
        <v>228870.00000000003</v>
      </c>
      <c r="N3610" s="9">
        <f>tbl_salesdata[[#This Row],[Total Sales]]-tbl_salesdata[[#This Row],[Total Cost]]</f>
        <v>82710.000000000029</v>
      </c>
      <c r="O3610">
        <f>tbl_salesdata[[#This Row],[Ship Date]]-tbl_salesdata[[#This Row],[Order Date]]</f>
        <v>6</v>
      </c>
      <c r="P3610">
        <f>WEEKDAY(tbl_salesdata[[#This Row],[Order Date]],2)</f>
        <v>3</v>
      </c>
      <c r="Q3610" t="str">
        <f>TEXT(tbl_salesdata[[#This Row],[Order Date]],"dddd")</f>
        <v>Wednesday</v>
      </c>
      <c r="R3610" t="str">
        <f>IF(tbl_salesdata[[#This Row],[Weekdaynum]]&gt;5,"Yes","No")</f>
        <v>No</v>
      </c>
    </row>
    <row r="3611" spans="1:18" hidden="1" x14ac:dyDescent="0.35">
      <c r="A3611">
        <v>735724627</v>
      </c>
      <c r="B3611" s="3">
        <v>42740</v>
      </c>
      <c r="C3611" s="3">
        <v>42757</v>
      </c>
      <c r="D3611" t="s">
        <v>133</v>
      </c>
      <c r="E3611" t="s">
        <v>38</v>
      </c>
      <c r="F3611" t="s">
        <v>56</v>
      </c>
      <c r="G3611" t="s">
        <v>18</v>
      </c>
      <c r="H3611" t="s">
        <v>19</v>
      </c>
      <c r="I3611" s="9">
        <v>6122</v>
      </c>
      <c r="J3611" s="9">
        <v>9.33</v>
      </c>
      <c r="K3611" s="9">
        <v>6.92</v>
      </c>
      <c r="L3611" s="9">
        <f>tbl_salesdata[[#This Row],[Units Sold]]*tbl_salesdata[[#This Row],[Unit Cost]]</f>
        <v>42364.24</v>
      </c>
      <c r="M3611" s="9">
        <f>tbl_salesdata[[#This Row],[Units Sold]]*tbl_salesdata[[#This Row],[Unit Price]]</f>
        <v>57118.26</v>
      </c>
      <c r="N3611" s="9">
        <f>tbl_salesdata[[#This Row],[Total Sales]]-tbl_salesdata[[#This Row],[Total Cost]]</f>
        <v>14754.020000000004</v>
      </c>
      <c r="O3611">
        <f>tbl_salesdata[[#This Row],[Ship Date]]-tbl_salesdata[[#This Row],[Order Date]]</f>
        <v>17</v>
      </c>
      <c r="P3611">
        <f>WEEKDAY(tbl_salesdata[[#This Row],[Order Date]],2)</f>
        <v>4</v>
      </c>
      <c r="Q3611" t="str">
        <f>TEXT(tbl_salesdata[[#This Row],[Order Date]],"dddd")</f>
        <v>Thursday</v>
      </c>
      <c r="R3611" t="str">
        <f>IF(tbl_salesdata[[#This Row],[Weekdaynum]]&gt;5,"Yes","No")</f>
        <v>No</v>
      </c>
    </row>
    <row r="3612" spans="1:18" hidden="1" x14ac:dyDescent="0.35">
      <c r="A3612">
        <v>399618947</v>
      </c>
      <c r="B3612" s="3">
        <v>43469</v>
      </c>
      <c r="C3612" s="3">
        <v>43477</v>
      </c>
      <c r="D3612" t="s">
        <v>158</v>
      </c>
      <c r="E3612" t="s">
        <v>12</v>
      </c>
      <c r="F3612" t="s">
        <v>22</v>
      </c>
      <c r="G3612" t="s">
        <v>14</v>
      </c>
      <c r="H3612" t="s">
        <v>26</v>
      </c>
      <c r="I3612" s="9">
        <v>4982</v>
      </c>
      <c r="J3612" s="9">
        <v>47.45</v>
      </c>
      <c r="K3612" s="9">
        <v>31.79</v>
      </c>
      <c r="L3612" s="9">
        <f>tbl_salesdata[[#This Row],[Units Sold]]*tbl_salesdata[[#This Row],[Unit Cost]]</f>
        <v>158377.78</v>
      </c>
      <c r="M3612" s="9">
        <f>tbl_salesdata[[#This Row],[Units Sold]]*tbl_salesdata[[#This Row],[Unit Price]]</f>
        <v>236395.90000000002</v>
      </c>
      <c r="N3612" s="9">
        <f>tbl_salesdata[[#This Row],[Total Sales]]-tbl_salesdata[[#This Row],[Total Cost]]</f>
        <v>78018.120000000024</v>
      </c>
      <c r="O3612">
        <f>tbl_salesdata[[#This Row],[Ship Date]]-tbl_salesdata[[#This Row],[Order Date]]</f>
        <v>8</v>
      </c>
      <c r="P3612">
        <f>WEEKDAY(tbl_salesdata[[#This Row],[Order Date]],2)</f>
        <v>5</v>
      </c>
      <c r="Q3612" t="str">
        <f>TEXT(tbl_salesdata[[#This Row],[Order Date]],"dddd")</f>
        <v>Friday</v>
      </c>
      <c r="R3612" t="str">
        <f>IF(tbl_salesdata[[#This Row],[Weekdaynum]]&gt;5,"Yes","No")</f>
        <v>No</v>
      </c>
    </row>
    <row r="3613" spans="1:18" hidden="1" x14ac:dyDescent="0.35">
      <c r="A3613">
        <v>621577537</v>
      </c>
      <c r="B3613" s="3">
        <v>42256</v>
      </c>
      <c r="C3613" s="3">
        <v>42263</v>
      </c>
      <c r="D3613" t="s">
        <v>129</v>
      </c>
      <c r="E3613" t="s">
        <v>21</v>
      </c>
      <c r="F3613" t="s">
        <v>76</v>
      </c>
      <c r="G3613" t="s">
        <v>18</v>
      </c>
      <c r="H3613" t="s">
        <v>26</v>
      </c>
      <c r="I3613" s="9">
        <v>7461</v>
      </c>
      <c r="J3613" s="9">
        <v>668.27</v>
      </c>
      <c r="K3613" s="9">
        <v>502.54</v>
      </c>
      <c r="L3613" s="9">
        <f>tbl_salesdata[[#This Row],[Units Sold]]*tbl_salesdata[[#This Row],[Unit Cost]]</f>
        <v>3749450.94</v>
      </c>
      <c r="M3613" s="9">
        <f>tbl_salesdata[[#This Row],[Units Sold]]*tbl_salesdata[[#This Row],[Unit Price]]</f>
        <v>4985962.47</v>
      </c>
      <c r="N3613" s="9">
        <f>tbl_salesdata[[#This Row],[Total Sales]]-tbl_salesdata[[#This Row],[Total Cost]]</f>
        <v>1236511.5299999998</v>
      </c>
      <c r="O3613">
        <f>tbl_salesdata[[#This Row],[Ship Date]]-tbl_salesdata[[#This Row],[Order Date]]</f>
        <v>7</v>
      </c>
      <c r="P3613">
        <f>WEEKDAY(tbl_salesdata[[#This Row],[Order Date]],2)</f>
        <v>3</v>
      </c>
      <c r="Q3613" t="str">
        <f>TEXT(tbl_salesdata[[#This Row],[Order Date]],"dddd")</f>
        <v>Wednesday</v>
      </c>
      <c r="R3613" t="str">
        <f>IF(tbl_salesdata[[#This Row],[Weekdaynum]]&gt;5,"Yes","No")</f>
        <v>No</v>
      </c>
    </row>
    <row r="3614" spans="1:18" x14ac:dyDescent="0.35">
      <c r="A3614">
        <v>299886262</v>
      </c>
      <c r="B3614" s="3">
        <v>44877</v>
      </c>
      <c r="C3614" s="3">
        <v>44892</v>
      </c>
      <c r="D3614" t="s">
        <v>27</v>
      </c>
      <c r="E3614" t="s">
        <v>24</v>
      </c>
      <c r="F3614" t="s">
        <v>17</v>
      </c>
      <c r="G3614" t="s">
        <v>18</v>
      </c>
      <c r="H3614" t="s">
        <v>19</v>
      </c>
      <c r="I3614" s="9">
        <v>1864</v>
      </c>
      <c r="J3614" s="9">
        <v>152.58000000000001</v>
      </c>
      <c r="K3614" s="9">
        <v>97.44</v>
      </c>
      <c r="L3614" s="9">
        <f>tbl_salesdata[[#This Row],[Units Sold]]*tbl_salesdata[[#This Row],[Unit Cost]]</f>
        <v>181628.16</v>
      </c>
      <c r="M3614" s="9">
        <f>tbl_salesdata[[#This Row],[Units Sold]]*tbl_salesdata[[#This Row],[Unit Price]]</f>
        <v>284409.12</v>
      </c>
      <c r="N3614" s="9">
        <f>tbl_salesdata[[#This Row],[Total Sales]]-tbl_salesdata[[#This Row],[Total Cost]]</f>
        <v>102780.95999999999</v>
      </c>
      <c r="O3614">
        <f>tbl_salesdata[[#This Row],[Ship Date]]-tbl_salesdata[[#This Row],[Order Date]]</f>
        <v>15</v>
      </c>
      <c r="P3614">
        <f>WEEKDAY(tbl_salesdata[[#This Row],[Order Date]],2)</f>
        <v>6</v>
      </c>
      <c r="Q3614" t="str">
        <f>TEXT(tbl_salesdata[[#This Row],[Order Date]],"dddd")</f>
        <v>Saturday</v>
      </c>
      <c r="R3614" t="str">
        <f>IF(tbl_salesdata[[#This Row],[Weekdaynum]]&gt;5,"Yes","No")</f>
        <v>Yes</v>
      </c>
    </row>
    <row r="3615" spans="1:18" hidden="1" x14ac:dyDescent="0.35">
      <c r="A3615">
        <v>266445338</v>
      </c>
      <c r="B3615" s="3">
        <v>44616</v>
      </c>
      <c r="C3615" s="3">
        <v>44627</v>
      </c>
      <c r="D3615" t="s">
        <v>161</v>
      </c>
      <c r="E3615" t="s">
        <v>24</v>
      </c>
      <c r="F3615" t="s">
        <v>42</v>
      </c>
      <c r="G3615" t="s">
        <v>14</v>
      </c>
      <c r="H3615" t="s">
        <v>34</v>
      </c>
      <c r="I3615" s="9">
        <v>5951</v>
      </c>
      <c r="J3615" s="9">
        <v>437.2</v>
      </c>
      <c r="K3615" s="9">
        <v>263.33</v>
      </c>
      <c r="L3615" s="9">
        <f>tbl_salesdata[[#This Row],[Units Sold]]*tbl_salesdata[[#This Row],[Unit Cost]]</f>
        <v>1567076.8299999998</v>
      </c>
      <c r="M3615" s="9">
        <f>tbl_salesdata[[#This Row],[Units Sold]]*tbl_salesdata[[#This Row],[Unit Price]]</f>
        <v>2601777.1999999997</v>
      </c>
      <c r="N3615" s="9">
        <f>tbl_salesdata[[#This Row],[Total Sales]]-tbl_salesdata[[#This Row],[Total Cost]]</f>
        <v>1034700.3699999999</v>
      </c>
      <c r="O3615">
        <f>tbl_salesdata[[#This Row],[Ship Date]]-tbl_salesdata[[#This Row],[Order Date]]</f>
        <v>11</v>
      </c>
      <c r="P3615">
        <f>WEEKDAY(tbl_salesdata[[#This Row],[Order Date]],2)</f>
        <v>4</v>
      </c>
      <c r="Q3615" t="str">
        <f>TEXT(tbl_salesdata[[#This Row],[Order Date]],"dddd")</f>
        <v>Thursday</v>
      </c>
      <c r="R3615" t="str">
        <f>IF(tbl_salesdata[[#This Row],[Weekdaynum]]&gt;5,"Yes","No")</f>
        <v>No</v>
      </c>
    </row>
    <row r="3616" spans="1:18" hidden="1" x14ac:dyDescent="0.35">
      <c r="A3616">
        <v>878514707</v>
      </c>
      <c r="B3616" s="3">
        <v>43737</v>
      </c>
      <c r="C3616" s="3">
        <v>43749</v>
      </c>
      <c r="D3616" t="s">
        <v>140</v>
      </c>
      <c r="E3616" t="s">
        <v>24</v>
      </c>
      <c r="F3616" t="s">
        <v>22</v>
      </c>
      <c r="G3616" t="s">
        <v>18</v>
      </c>
      <c r="H3616" t="s">
        <v>19</v>
      </c>
      <c r="I3616" s="9">
        <v>879</v>
      </c>
      <c r="J3616" s="9">
        <v>47.45</v>
      </c>
      <c r="K3616" s="9">
        <v>31.79</v>
      </c>
      <c r="L3616" s="9">
        <f>tbl_salesdata[[#This Row],[Units Sold]]*tbl_salesdata[[#This Row],[Unit Cost]]</f>
        <v>27943.41</v>
      </c>
      <c r="M3616" s="9">
        <f>tbl_salesdata[[#This Row],[Units Sold]]*tbl_salesdata[[#This Row],[Unit Price]]</f>
        <v>41708.550000000003</v>
      </c>
      <c r="N3616" s="9">
        <f>tbl_salesdata[[#This Row],[Total Sales]]-tbl_salesdata[[#This Row],[Total Cost]]</f>
        <v>13765.140000000003</v>
      </c>
      <c r="O3616">
        <f>tbl_salesdata[[#This Row],[Ship Date]]-tbl_salesdata[[#This Row],[Order Date]]</f>
        <v>12</v>
      </c>
      <c r="P3616">
        <f>WEEKDAY(tbl_salesdata[[#This Row],[Order Date]],2)</f>
        <v>7</v>
      </c>
      <c r="Q3616" t="str">
        <f>TEXT(tbl_salesdata[[#This Row],[Order Date]],"dddd")</f>
        <v>Sunday</v>
      </c>
      <c r="R3616" t="str">
        <f>IF(tbl_salesdata[[#This Row],[Weekdaynum]]&gt;5,"Yes","No")</f>
        <v>Yes</v>
      </c>
    </row>
    <row r="3617" spans="1:18" x14ac:dyDescent="0.35">
      <c r="A3617">
        <v>903707301</v>
      </c>
      <c r="B3617" s="3">
        <v>44443</v>
      </c>
      <c r="C3617" s="3">
        <v>44447</v>
      </c>
      <c r="D3617" t="s">
        <v>73</v>
      </c>
      <c r="E3617" t="s">
        <v>24</v>
      </c>
      <c r="F3617" t="s">
        <v>22</v>
      </c>
      <c r="G3617" t="s">
        <v>18</v>
      </c>
      <c r="H3617" t="s">
        <v>26</v>
      </c>
      <c r="I3617" s="9">
        <v>5928</v>
      </c>
      <c r="J3617" s="9">
        <v>47.45</v>
      </c>
      <c r="K3617" s="9">
        <v>31.79</v>
      </c>
      <c r="L3617" s="9">
        <f>tbl_salesdata[[#This Row],[Units Sold]]*tbl_salesdata[[#This Row],[Unit Cost]]</f>
        <v>188451.12</v>
      </c>
      <c r="M3617" s="9">
        <f>tbl_salesdata[[#This Row],[Units Sold]]*tbl_salesdata[[#This Row],[Unit Price]]</f>
        <v>281283.60000000003</v>
      </c>
      <c r="N3617" s="9">
        <f>tbl_salesdata[[#This Row],[Total Sales]]-tbl_salesdata[[#This Row],[Total Cost]]</f>
        <v>92832.48000000004</v>
      </c>
      <c r="O3617">
        <f>tbl_salesdata[[#This Row],[Ship Date]]-tbl_salesdata[[#This Row],[Order Date]]</f>
        <v>4</v>
      </c>
      <c r="P3617">
        <f>WEEKDAY(tbl_salesdata[[#This Row],[Order Date]],2)</f>
        <v>6</v>
      </c>
      <c r="Q3617" t="str">
        <f>TEXT(tbl_salesdata[[#This Row],[Order Date]],"dddd")</f>
        <v>Saturday</v>
      </c>
      <c r="R3617" t="str">
        <f>IF(tbl_salesdata[[#This Row],[Weekdaynum]]&gt;5,"Yes","No")</f>
        <v>Yes</v>
      </c>
    </row>
    <row r="3618" spans="1:18" hidden="1" x14ac:dyDescent="0.35">
      <c r="A3618">
        <v>207168519</v>
      </c>
      <c r="B3618" s="3">
        <v>43238</v>
      </c>
      <c r="C3618" s="3">
        <v>43251</v>
      </c>
      <c r="D3618" t="s">
        <v>213</v>
      </c>
      <c r="E3618" t="s">
        <v>38</v>
      </c>
      <c r="F3618" t="s">
        <v>25</v>
      </c>
      <c r="G3618" t="s">
        <v>18</v>
      </c>
      <c r="H3618" t="s">
        <v>26</v>
      </c>
      <c r="I3618" s="9">
        <v>4623</v>
      </c>
      <c r="J3618" s="9">
        <v>205.7</v>
      </c>
      <c r="K3618" s="9">
        <v>117.11</v>
      </c>
      <c r="L3618" s="9">
        <f>tbl_salesdata[[#This Row],[Units Sold]]*tbl_salesdata[[#This Row],[Unit Cost]]</f>
        <v>541399.53</v>
      </c>
      <c r="M3618" s="9">
        <f>tbl_salesdata[[#This Row],[Units Sold]]*tbl_salesdata[[#This Row],[Unit Price]]</f>
        <v>950951.1</v>
      </c>
      <c r="N3618" s="9">
        <f>tbl_salesdata[[#This Row],[Total Sales]]-tbl_salesdata[[#This Row],[Total Cost]]</f>
        <v>409551.56999999995</v>
      </c>
      <c r="O3618">
        <f>tbl_salesdata[[#This Row],[Ship Date]]-tbl_salesdata[[#This Row],[Order Date]]</f>
        <v>13</v>
      </c>
      <c r="P3618">
        <f>WEEKDAY(tbl_salesdata[[#This Row],[Order Date]],2)</f>
        <v>5</v>
      </c>
      <c r="Q3618" t="str">
        <f>TEXT(tbl_salesdata[[#This Row],[Order Date]],"dddd")</f>
        <v>Friday</v>
      </c>
      <c r="R3618" t="str">
        <f>IF(tbl_salesdata[[#This Row],[Weekdaynum]]&gt;5,"Yes","No")</f>
        <v>No</v>
      </c>
    </row>
    <row r="3619" spans="1:18" hidden="1" x14ac:dyDescent="0.35">
      <c r="A3619">
        <v>984788119</v>
      </c>
      <c r="B3619" s="3">
        <v>44811</v>
      </c>
      <c r="C3619" s="3">
        <v>44812</v>
      </c>
      <c r="D3619" t="s">
        <v>11</v>
      </c>
      <c r="E3619" t="s">
        <v>12</v>
      </c>
      <c r="F3619" t="s">
        <v>13</v>
      </c>
      <c r="G3619" t="s">
        <v>14</v>
      </c>
      <c r="H3619" t="s">
        <v>26</v>
      </c>
      <c r="I3619" s="9">
        <v>9544</v>
      </c>
      <c r="J3619" s="9">
        <v>255.28</v>
      </c>
      <c r="K3619" s="9">
        <v>159.41999999999999</v>
      </c>
      <c r="L3619" s="9">
        <f>tbl_salesdata[[#This Row],[Units Sold]]*tbl_salesdata[[#This Row],[Unit Cost]]</f>
        <v>1521504.48</v>
      </c>
      <c r="M3619" s="9">
        <f>tbl_salesdata[[#This Row],[Units Sold]]*tbl_salesdata[[#This Row],[Unit Price]]</f>
        <v>2436392.3199999998</v>
      </c>
      <c r="N3619" s="9">
        <f>tbl_salesdata[[#This Row],[Total Sales]]-tbl_salesdata[[#This Row],[Total Cost]]</f>
        <v>914887.83999999985</v>
      </c>
      <c r="O3619">
        <f>tbl_salesdata[[#This Row],[Ship Date]]-tbl_salesdata[[#This Row],[Order Date]]</f>
        <v>1</v>
      </c>
      <c r="P3619">
        <f>WEEKDAY(tbl_salesdata[[#This Row],[Order Date]],2)</f>
        <v>3</v>
      </c>
      <c r="Q3619" t="str">
        <f>TEXT(tbl_salesdata[[#This Row],[Order Date]],"dddd")</f>
        <v>Wednesday</v>
      </c>
      <c r="R3619" t="str">
        <f>IF(tbl_salesdata[[#This Row],[Weekdaynum]]&gt;5,"Yes","No")</f>
        <v>No</v>
      </c>
    </row>
    <row r="3620" spans="1:18" hidden="1" x14ac:dyDescent="0.35">
      <c r="A3620">
        <v>245813786</v>
      </c>
      <c r="B3620" s="3">
        <v>43530</v>
      </c>
      <c r="C3620" s="3">
        <v>43540</v>
      </c>
      <c r="D3620" t="s">
        <v>123</v>
      </c>
      <c r="E3620" t="s">
        <v>38</v>
      </c>
      <c r="F3620" t="s">
        <v>42</v>
      </c>
      <c r="G3620" t="s">
        <v>18</v>
      </c>
      <c r="H3620" t="s">
        <v>15</v>
      </c>
      <c r="I3620" s="9">
        <v>617</v>
      </c>
      <c r="J3620" s="9">
        <v>437.2</v>
      </c>
      <c r="K3620" s="9">
        <v>263.33</v>
      </c>
      <c r="L3620" s="9">
        <f>tbl_salesdata[[#This Row],[Units Sold]]*tbl_salesdata[[#This Row],[Unit Cost]]</f>
        <v>162474.60999999999</v>
      </c>
      <c r="M3620" s="9">
        <f>tbl_salesdata[[#This Row],[Units Sold]]*tbl_salesdata[[#This Row],[Unit Price]]</f>
        <v>269752.39999999997</v>
      </c>
      <c r="N3620" s="9">
        <f>tbl_salesdata[[#This Row],[Total Sales]]-tbl_salesdata[[#This Row],[Total Cost]]</f>
        <v>107277.78999999998</v>
      </c>
      <c r="O3620">
        <f>tbl_salesdata[[#This Row],[Ship Date]]-tbl_salesdata[[#This Row],[Order Date]]</f>
        <v>10</v>
      </c>
      <c r="P3620">
        <f>WEEKDAY(tbl_salesdata[[#This Row],[Order Date]],2)</f>
        <v>3</v>
      </c>
      <c r="Q3620" t="str">
        <f>TEXT(tbl_salesdata[[#This Row],[Order Date]],"dddd")</f>
        <v>Wednesday</v>
      </c>
      <c r="R3620" t="str">
        <f>IF(tbl_salesdata[[#This Row],[Weekdaynum]]&gt;5,"Yes","No")</f>
        <v>No</v>
      </c>
    </row>
    <row r="3621" spans="1:18" hidden="1" x14ac:dyDescent="0.35">
      <c r="A3621">
        <v>546544349</v>
      </c>
      <c r="B3621" s="3">
        <v>44890</v>
      </c>
      <c r="C3621" s="3">
        <v>44891</v>
      </c>
      <c r="D3621" t="s">
        <v>60</v>
      </c>
      <c r="E3621" t="s">
        <v>21</v>
      </c>
      <c r="F3621" t="s">
        <v>76</v>
      </c>
      <c r="G3621" t="s">
        <v>18</v>
      </c>
      <c r="H3621" t="s">
        <v>26</v>
      </c>
      <c r="I3621" s="9">
        <v>3473</v>
      </c>
      <c r="J3621" s="9">
        <v>668.27</v>
      </c>
      <c r="K3621" s="9">
        <v>502.54</v>
      </c>
      <c r="L3621" s="9">
        <f>tbl_salesdata[[#This Row],[Units Sold]]*tbl_salesdata[[#This Row],[Unit Cost]]</f>
        <v>1745321.4200000002</v>
      </c>
      <c r="M3621" s="9">
        <f>tbl_salesdata[[#This Row],[Units Sold]]*tbl_salesdata[[#This Row],[Unit Price]]</f>
        <v>2320901.71</v>
      </c>
      <c r="N3621" s="9">
        <f>tbl_salesdata[[#This Row],[Total Sales]]-tbl_salesdata[[#This Row],[Total Cost]]</f>
        <v>575580.2899999998</v>
      </c>
      <c r="O3621">
        <f>tbl_salesdata[[#This Row],[Ship Date]]-tbl_salesdata[[#This Row],[Order Date]]</f>
        <v>1</v>
      </c>
      <c r="P3621">
        <f>WEEKDAY(tbl_salesdata[[#This Row],[Order Date]],2)</f>
        <v>5</v>
      </c>
      <c r="Q3621" t="str">
        <f>TEXT(tbl_salesdata[[#This Row],[Order Date]],"dddd")</f>
        <v>Friday</v>
      </c>
      <c r="R3621" t="str">
        <f>IF(tbl_salesdata[[#This Row],[Weekdaynum]]&gt;5,"Yes","No")</f>
        <v>No</v>
      </c>
    </row>
    <row r="3622" spans="1:18" hidden="1" x14ac:dyDescent="0.35">
      <c r="A3622">
        <v>463591134</v>
      </c>
      <c r="B3622" s="3">
        <v>42618</v>
      </c>
      <c r="C3622" s="3">
        <v>42636</v>
      </c>
      <c r="D3622" t="s">
        <v>67</v>
      </c>
      <c r="E3622" t="s">
        <v>21</v>
      </c>
      <c r="F3622" t="s">
        <v>76</v>
      </c>
      <c r="G3622" t="s">
        <v>18</v>
      </c>
      <c r="H3622" t="s">
        <v>19</v>
      </c>
      <c r="I3622" s="9">
        <v>5773</v>
      </c>
      <c r="J3622" s="9">
        <v>668.27</v>
      </c>
      <c r="K3622" s="9">
        <v>502.54</v>
      </c>
      <c r="L3622" s="9">
        <f>tbl_salesdata[[#This Row],[Units Sold]]*tbl_salesdata[[#This Row],[Unit Cost]]</f>
        <v>2901163.42</v>
      </c>
      <c r="M3622" s="9">
        <f>tbl_salesdata[[#This Row],[Units Sold]]*tbl_salesdata[[#This Row],[Unit Price]]</f>
        <v>3857922.71</v>
      </c>
      <c r="N3622" s="9">
        <f>tbl_salesdata[[#This Row],[Total Sales]]-tbl_salesdata[[#This Row],[Total Cost]]</f>
        <v>956759.29</v>
      </c>
      <c r="O3622">
        <f>tbl_salesdata[[#This Row],[Ship Date]]-tbl_salesdata[[#This Row],[Order Date]]</f>
        <v>18</v>
      </c>
      <c r="P3622">
        <f>WEEKDAY(tbl_salesdata[[#This Row],[Order Date]],2)</f>
        <v>1</v>
      </c>
      <c r="Q3622" t="str">
        <f>TEXT(tbl_salesdata[[#This Row],[Order Date]],"dddd")</f>
        <v>Monday</v>
      </c>
      <c r="R3622" t="str">
        <f>IF(tbl_salesdata[[#This Row],[Weekdaynum]]&gt;5,"Yes","No")</f>
        <v>No</v>
      </c>
    </row>
    <row r="3623" spans="1:18" hidden="1" x14ac:dyDescent="0.35">
      <c r="A3623">
        <v>443877971</v>
      </c>
      <c r="B3623" s="3">
        <v>44683</v>
      </c>
      <c r="C3623" s="3">
        <v>44689</v>
      </c>
      <c r="D3623" t="s">
        <v>90</v>
      </c>
      <c r="E3623" t="s">
        <v>38</v>
      </c>
      <c r="F3623" t="s">
        <v>13</v>
      </c>
      <c r="G3623" t="s">
        <v>18</v>
      </c>
      <c r="H3623" t="s">
        <v>34</v>
      </c>
      <c r="I3623" s="9">
        <v>2210</v>
      </c>
      <c r="J3623" s="9">
        <v>255.28</v>
      </c>
      <c r="K3623" s="9">
        <v>159.41999999999999</v>
      </c>
      <c r="L3623" s="9">
        <f>tbl_salesdata[[#This Row],[Units Sold]]*tbl_salesdata[[#This Row],[Unit Cost]]</f>
        <v>352318.19999999995</v>
      </c>
      <c r="M3623" s="9">
        <f>tbl_salesdata[[#This Row],[Units Sold]]*tbl_salesdata[[#This Row],[Unit Price]]</f>
        <v>564168.80000000005</v>
      </c>
      <c r="N3623" s="9">
        <f>tbl_salesdata[[#This Row],[Total Sales]]-tbl_salesdata[[#This Row],[Total Cost]]</f>
        <v>211850.60000000009</v>
      </c>
      <c r="O3623">
        <f>tbl_salesdata[[#This Row],[Ship Date]]-tbl_salesdata[[#This Row],[Order Date]]</f>
        <v>6</v>
      </c>
      <c r="P3623">
        <f>WEEKDAY(tbl_salesdata[[#This Row],[Order Date]],2)</f>
        <v>1</v>
      </c>
      <c r="Q3623" t="str">
        <f>TEXT(tbl_salesdata[[#This Row],[Order Date]],"dddd")</f>
        <v>Monday</v>
      </c>
      <c r="R3623" t="str">
        <f>IF(tbl_salesdata[[#This Row],[Weekdaynum]]&gt;5,"Yes","No")</f>
        <v>No</v>
      </c>
    </row>
    <row r="3624" spans="1:18" hidden="1" x14ac:dyDescent="0.35">
      <c r="A3624">
        <v>554641187</v>
      </c>
      <c r="B3624" s="3">
        <v>44780</v>
      </c>
      <c r="C3624" s="3">
        <v>44795</v>
      </c>
      <c r="D3624" t="s">
        <v>194</v>
      </c>
      <c r="E3624" t="s">
        <v>32</v>
      </c>
      <c r="F3624" t="s">
        <v>76</v>
      </c>
      <c r="G3624" t="s">
        <v>14</v>
      </c>
      <c r="H3624" t="s">
        <v>15</v>
      </c>
      <c r="I3624" s="9">
        <v>9507</v>
      </c>
      <c r="J3624" s="9">
        <v>668.27</v>
      </c>
      <c r="K3624" s="9">
        <v>502.54</v>
      </c>
      <c r="L3624" s="9">
        <f>tbl_salesdata[[#This Row],[Units Sold]]*tbl_salesdata[[#This Row],[Unit Cost]]</f>
        <v>4777647.78</v>
      </c>
      <c r="M3624" s="9">
        <f>tbl_salesdata[[#This Row],[Units Sold]]*tbl_salesdata[[#This Row],[Unit Price]]</f>
        <v>6353242.8899999997</v>
      </c>
      <c r="N3624" s="9">
        <f>tbl_salesdata[[#This Row],[Total Sales]]-tbl_salesdata[[#This Row],[Total Cost]]</f>
        <v>1575595.1099999994</v>
      </c>
      <c r="O3624">
        <f>tbl_salesdata[[#This Row],[Ship Date]]-tbl_salesdata[[#This Row],[Order Date]]</f>
        <v>15</v>
      </c>
      <c r="P3624">
        <f>WEEKDAY(tbl_salesdata[[#This Row],[Order Date]],2)</f>
        <v>7</v>
      </c>
      <c r="Q3624" t="str">
        <f>TEXT(tbl_salesdata[[#This Row],[Order Date]],"dddd")</f>
        <v>Sunday</v>
      </c>
      <c r="R3624" t="str">
        <f>IF(tbl_salesdata[[#This Row],[Weekdaynum]]&gt;5,"Yes","No")</f>
        <v>Yes</v>
      </c>
    </row>
    <row r="3625" spans="1:18" hidden="1" x14ac:dyDescent="0.35">
      <c r="A3625">
        <v>933429610</v>
      </c>
      <c r="B3625" s="3">
        <v>44848</v>
      </c>
      <c r="C3625" s="3">
        <v>44867</v>
      </c>
      <c r="D3625" t="s">
        <v>43</v>
      </c>
      <c r="E3625" t="s">
        <v>24</v>
      </c>
      <c r="F3625" t="s">
        <v>47</v>
      </c>
      <c r="G3625" t="s">
        <v>18</v>
      </c>
      <c r="H3625" t="s">
        <v>15</v>
      </c>
      <c r="I3625" s="9">
        <v>1419</v>
      </c>
      <c r="J3625" s="9">
        <v>421.89</v>
      </c>
      <c r="K3625" s="9">
        <v>364.69</v>
      </c>
      <c r="L3625" s="9">
        <f>tbl_salesdata[[#This Row],[Units Sold]]*tbl_salesdata[[#This Row],[Unit Cost]]</f>
        <v>517495.11</v>
      </c>
      <c r="M3625" s="9">
        <f>tbl_salesdata[[#This Row],[Units Sold]]*tbl_salesdata[[#This Row],[Unit Price]]</f>
        <v>598661.91</v>
      </c>
      <c r="N3625" s="9">
        <f>tbl_salesdata[[#This Row],[Total Sales]]-tbl_salesdata[[#This Row],[Total Cost]]</f>
        <v>81166.800000000047</v>
      </c>
      <c r="O3625">
        <f>tbl_salesdata[[#This Row],[Ship Date]]-tbl_salesdata[[#This Row],[Order Date]]</f>
        <v>19</v>
      </c>
      <c r="P3625">
        <f>WEEKDAY(tbl_salesdata[[#This Row],[Order Date]],2)</f>
        <v>5</v>
      </c>
      <c r="Q3625" t="str">
        <f>TEXT(tbl_salesdata[[#This Row],[Order Date]],"dddd")</f>
        <v>Friday</v>
      </c>
      <c r="R3625" t="str">
        <f>IF(tbl_salesdata[[#This Row],[Weekdaynum]]&gt;5,"Yes","No")</f>
        <v>No</v>
      </c>
    </row>
    <row r="3626" spans="1:18" x14ac:dyDescent="0.35">
      <c r="A3626">
        <v>357482516</v>
      </c>
      <c r="B3626" s="3">
        <v>43295</v>
      </c>
      <c r="C3626" s="3">
        <v>43312</v>
      </c>
      <c r="D3626" t="s">
        <v>205</v>
      </c>
      <c r="E3626" t="s">
        <v>21</v>
      </c>
      <c r="F3626" t="s">
        <v>22</v>
      </c>
      <c r="G3626" t="s">
        <v>14</v>
      </c>
      <c r="H3626" t="s">
        <v>19</v>
      </c>
      <c r="I3626" s="9">
        <v>5875</v>
      </c>
      <c r="J3626" s="9">
        <v>47.45</v>
      </c>
      <c r="K3626" s="9">
        <v>31.79</v>
      </c>
      <c r="L3626" s="9">
        <f>tbl_salesdata[[#This Row],[Units Sold]]*tbl_salesdata[[#This Row],[Unit Cost]]</f>
        <v>186766.25</v>
      </c>
      <c r="M3626" s="9">
        <f>tbl_salesdata[[#This Row],[Units Sold]]*tbl_salesdata[[#This Row],[Unit Price]]</f>
        <v>278768.75</v>
      </c>
      <c r="N3626" s="9">
        <f>tbl_salesdata[[#This Row],[Total Sales]]-tbl_salesdata[[#This Row],[Total Cost]]</f>
        <v>92002.5</v>
      </c>
      <c r="O3626">
        <f>tbl_salesdata[[#This Row],[Ship Date]]-tbl_salesdata[[#This Row],[Order Date]]</f>
        <v>17</v>
      </c>
      <c r="P3626">
        <f>WEEKDAY(tbl_salesdata[[#This Row],[Order Date]],2)</f>
        <v>6</v>
      </c>
      <c r="Q3626" t="str">
        <f>TEXT(tbl_salesdata[[#This Row],[Order Date]],"dddd")</f>
        <v>Saturday</v>
      </c>
      <c r="R3626" t="str">
        <f>IF(tbl_salesdata[[#This Row],[Weekdaynum]]&gt;5,"Yes","No")</f>
        <v>Yes</v>
      </c>
    </row>
    <row r="3627" spans="1:18" hidden="1" x14ac:dyDescent="0.35">
      <c r="A3627">
        <v>696839892</v>
      </c>
      <c r="B3627" s="3">
        <v>42355</v>
      </c>
      <c r="C3627" s="3">
        <v>42356</v>
      </c>
      <c r="D3627" t="s">
        <v>175</v>
      </c>
      <c r="E3627" t="s">
        <v>21</v>
      </c>
      <c r="F3627" t="s">
        <v>40</v>
      </c>
      <c r="G3627" t="s">
        <v>18</v>
      </c>
      <c r="H3627" t="s">
        <v>19</v>
      </c>
      <c r="I3627" s="9">
        <v>9264</v>
      </c>
      <c r="J3627" s="9">
        <v>651.21</v>
      </c>
      <c r="K3627" s="9">
        <v>524.96</v>
      </c>
      <c r="L3627" s="9">
        <f>tbl_salesdata[[#This Row],[Units Sold]]*tbl_salesdata[[#This Row],[Unit Cost]]</f>
        <v>4863229.4400000004</v>
      </c>
      <c r="M3627" s="9">
        <f>tbl_salesdata[[#This Row],[Units Sold]]*tbl_salesdata[[#This Row],[Unit Price]]</f>
        <v>6032809.4400000004</v>
      </c>
      <c r="N3627" s="9">
        <f>tbl_salesdata[[#This Row],[Total Sales]]-tbl_salesdata[[#This Row],[Total Cost]]</f>
        <v>1169580</v>
      </c>
      <c r="O3627">
        <f>tbl_salesdata[[#This Row],[Ship Date]]-tbl_salesdata[[#This Row],[Order Date]]</f>
        <v>1</v>
      </c>
      <c r="P3627">
        <f>WEEKDAY(tbl_salesdata[[#This Row],[Order Date]],2)</f>
        <v>4</v>
      </c>
      <c r="Q3627" t="str">
        <f>TEXT(tbl_salesdata[[#This Row],[Order Date]],"dddd")</f>
        <v>Thursday</v>
      </c>
      <c r="R3627" t="str">
        <f>IF(tbl_salesdata[[#This Row],[Weekdaynum]]&gt;5,"Yes","No")</f>
        <v>No</v>
      </c>
    </row>
    <row r="3628" spans="1:18" hidden="1" x14ac:dyDescent="0.35">
      <c r="A3628">
        <v>258121907</v>
      </c>
      <c r="B3628" s="3">
        <v>44151</v>
      </c>
      <c r="C3628" s="3">
        <v>44167</v>
      </c>
      <c r="D3628" t="s">
        <v>73</v>
      </c>
      <c r="E3628" t="s">
        <v>24</v>
      </c>
      <c r="F3628" t="s">
        <v>33</v>
      </c>
      <c r="G3628" t="s">
        <v>18</v>
      </c>
      <c r="H3628" t="s">
        <v>34</v>
      </c>
      <c r="I3628" s="9">
        <v>2863</v>
      </c>
      <c r="J3628" s="9">
        <v>109.28</v>
      </c>
      <c r="K3628" s="9">
        <v>35.840000000000003</v>
      </c>
      <c r="L3628" s="9">
        <f>tbl_salesdata[[#This Row],[Units Sold]]*tbl_salesdata[[#This Row],[Unit Cost]]</f>
        <v>102609.92000000001</v>
      </c>
      <c r="M3628" s="9">
        <f>tbl_salesdata[[#This Row],[Units Sold]]*tbl_salesdata[[#This Row],[Unit Price]]</f>
        <v>312868.64</v>
      </c>
      <c r="N3628" s="9">
        <f>tbl_salesdata[[#This Row],[Total Sales]]-tbl_salesdata[[#This Row],[Total Cost]]</f>
        <v>210258.72</v>
      </c>
      <c r="O3628">
        <f>tbl_salesdata[[#This Row],[Ship Date]]-tbl_salesdata[[#This Row],[Order Date]]</f>
        <v>16</v>
      </c>
      <c r="P3628">
        <f>WEEKDAY(tbl_salesdata[[#This Row],[Order Date]],2)</f>
        <v>1</v>
      </c>
      <c r="Q3628" t="str">
        <f>TEXT(tbl_salesdata[[#This Row],[Order Date]],"dddd")</f>
        <v>Monday</v>
      </c>
      <c r="R3628" t="str">
        <f>IF(tbl_salesdata[[#This Row],[Weekdaynum]]&gt;5,"Yes","No")</f>
        <v>No</v>
      </c>
    </row>
    <row r="3629" spans="1:18" hidden="1" x14ac:dyDescent="0.35">
      <c r="A3629">
        <v>440749442</v>
      </c>
      <c r="B3629" s="3">
        <v>42477</v>
      </c>
      <c r="C3629" s="3">
        <v>42484</v>
      </c>
      <c r="D3629" t="s">
        <v>112</v>
      </c>
      <c r="E3629" t="s">
        <v>12</v>
      </c>
      <c r="F3629" t="s">
        <v>33</v>
      </c>
      <c r="G3629" t="s">
        <v>14</v>
      </c>
      <c r="H3629" t="s">
        <v>15</v>
      </c>
      <c r="I3629" s="9">
        <v>6409</v>
      </c>
      <c r="J3629" s="9">
        <v>109.28</v>
      </c>
      <c r="K3629" s="9">
        <v>35.840000000000003</v>
      </c>
      <c r="L3629" s="9">
        <f>tbl_salesdata[[#This Row],[Units Sold]]*tbl_salesdata[[#This Row],[Unit Cost]]</f>
        <v>229698.56000000003</v>
      </c>
      <c r="M3629" s="9">
        <f>tbl_salesdata[[#This Row],[Units Sold]]*tbl_salesdata[[#This Row],[Unit Price]]</f>
        <v>700375.52</v>
      </c>
      <c r="N3629" s="9">
        <f>tbl_salesdata[[#This Row],[Total Sales]]-tbl_salesdata[[#This Row],[Total Cost]]</f>
        <v>470676.95999999996</v>
      </c>
      <c r="O3629">
        <f>tbl_salesdata[[#This Row],[Ship Date]]-tbl_salesdata[[#This Row],[Order Date]]</f>
        <v>7</v>
      </c>
      <c r="P3629">
        <f>WEEKDAY(tbl_salesdata[[#This Row],[Order Date]],2)</f>
        <v>7</v>
      </c>
      <c r="Q3629" t="str">
        <f>TEXT(tbl_salesdata[[#This Row],[Order Date]],"dddd")</f>
        <v>Sunday</v>
      </c>
      <c r="R3629" t="str">
        <f>IF(tbl_salesdata[[#This Row],[Weekdaynum]]&gt;5,"Yes","No")</f>
        <v>Yes</v>
      </c>
    </row>
    <row r="3630" spans="1:18" x14ac:dyDescent="0.35">
      <c r="A3630">
        <v>174614226</v>
      </c>
      <c r="B3630" s="3">
        <v>42910</v>
      </c>
      <c r="C3630" s="3">
        <v>42926</v>
      </c>
      <c r="D3630" t="s">
        <v>188</v>
      </c>
      <c r="E3630" t="s">
        <v>21</v>
      </c>
      <c r="F3630" t="s">
        <v>13</v>
      </c>
      <c r="G3630" t="s">
        <v>18</v>
      </c>
      <c r="H3630" t="s">
        <v>19</v>
      </c>
      <c r="I3630" s="9">
        <v>1085</v>
      </c>
      <c r="J3630" s="9">
        <v>255.28</v>
      </c>
      <c r="K3630" s="9">
        <v>159.41999999999999</v>
      </c>
      <c r="L3630" s="9">
        <f>tbl_salesdata[[#This Row],[Units Sold]]*tbl_salesdata[[#This Row],[Unit Cost]]</f>
        <v>172970.69999999998</v>
      </c>
      <c r="M3630" s="9">
        <f>tbl_salesdata[[#This Row],[Units Sold]]*tbl_salesdata[[#This Row],[Unit Price]]</f>
        <v>276978.8</v>
      </c>
      <c r="N3630" s="9">
        <f>tbl_salesdata[[#This Row],[Total Sales]]-tbl_salesdata[[#This Row],[Total Cost]]</f>
        <v>104008.1</v>
      </c>
      <c r="O3630">
        <f>tbl_salesdata[[#This Row],[Ship Date]]-tbl_salesdata[[#This Row],[Order Date]]</f>
        <v>16</v>
      </c>
      <c r="P3630">
        <f>WEEKDAY(tbl_salesdata[[#This Row],[Order Date]],2)</f>
        <v>6</v>
      </c>
      <c r="Q3630" t="str">
        <f>TEXT(tbl_salesdata[[#This Row],[Order Date]],"dddd")</f>
        <v>Saturday</v>
      </c>
      <c r="R3630" t="str">
        <f>IF(tbl_salesdata[[#This Row],[Weekdaynum]]&gt;5,"Yes","No")</f>
        <v>Yes</v>
      </c>
    </row>
    <row r="3631" spans="1:18" hidden="1" x14ac:dyDescent="0.35">
      <c r="A3631">
        <v>196798884</v>
      </c>
      <c r="B3631" s="3">
        <v>44454</v>
      </c>
      <c r="C3631" s="3">
        <v>44470</v>
      </c>
      <c r="D3631" t="s">
        <v>217</v>
      </c>
      <c r="E3631" t="s">
        <v>12</v>
      </c>
      <c r="F3631" t="s">
        <v>68</v>
      </c>
      <c r="G3631" t="s">
        <v>14</v>
      </c>
      <c r="H3631" t="s">
        <v>26</v>
      </c>
      <c r="I3631" s="9">
        <v>6018</v>
      </c>
      <c r="J3631" s="9">
        <v>154.06</v>
      </c>
      <c r="K3631" s="9">
        <v>90.93</v>
      </c>
      <c r="L3631" s="9">
        <f>tbl_salesdata[[#This Row],[Units Sold]]*tbl_salesdata[[#This Row],[Unit Cost]]</f>
        <v>547216.74</v>
      </c>
      <c r="M3631" s="9">
        <f>tbl_salesdata[[#This Row],[Units Sold]]*tbl_salesdata[[#This Row],[Unit Price]]</f>
        <v>927133.08</v>
      </c>
      <c r="N3631" s="9">
        <f>tbl_salesdata[[#This Row],[Total Sales]]-tbl_salesdata[[#This Row],[Total Cost]]</f>
        <v>379916.33999999997</v>
      </c>
      <c r="O3631">
        <f>tbl_salesdata[[#This Row],[Ship Date]]-tbl_salesdata[[#This Row],[Order Date]]</f>
        <v>16</v>
      </c>
      <c r="P3631">
        <f>WEEKDAY(tbl_salesdata[[#This Row],[Order Date]],2)</f>
        <v>3</v>
      </c>
      <c r="Q3631" t="str">
        <f>TEXT(tbl_salesdata[[#This Row],[Order Date]],"dddd")</f>
        <v>Wednesday</v>
      </c>
      <c r="R3631" t="str">
        <f>IF(tbl_salesdata[[#This Row],[Weekdaynum]]&gt;5,"Yes","No")</f>
        <v>No</v>
      </c>
    </row>
    <row r="3632" spans="1:18" hidden="1" x14ac:dyDescent="0.35">
      <c r="A3632">
        <v>509380948</v>
      </c>
      <c r="B3632" s="3">
        <v>44461</v>
      </c>
      <c r="C3632" s="3">
        <v>44469</v>
      </c>
      <c r="D3632" t="s">
        <v>115</v>
      </c>
      <c r="E3632" t="s">
        <v>21</v>
      </c>
      <c r="F3632" t="s">
        <v>30</v>
      </c>
      <c r="G3632" t="s">
        <v>18</v>
      </c>
      <c r="H3632" t="s">
        <v>15</v>
      </c>
      <c r="I3632" s="9">
        <v>5997</v>
      </c>
      <c r="J3632" s="9">
        <v>81.73</v>
      </c>
      <c r="K3632" s="9">
        <v>56.67</v>
      </c>
      <c r="L3632" s="9">
        <f>tbl_salesdata[[#This Row],[Units Sold]]*tbl_salesdata[[#This Row],[Unit Cost]]</f>
        <v>339849.99</v>
      </c>
      <c r="M3632" s="9">
        <f>tbl_salesdata[[#This Row],[Units Sold]]*tbl_salesdata[[#This Row],[Unit Price]]</f>
        <v>490134.81</v>
      </c>
      <c r="N3632" s="9">
        <f>tbl_salesdata[[#This Row],[Total Sales]]-tbl_salesdata[[#This Row],[Total Cost]]</f>
        <v>150284.82</v>
      </c>
      <c r="O3632">
        <f>tbl_salesdata[[#This Row],[Ship Date]]-tbl_salesdata[[#This Row],[Order Date]]</f>
        <v>8</v>
      </c>
      <c r="P3632">
        <f>WEEKDAY(tbl_salesdata[[#This Row],[Order Date]],2)</f>
        <v>3</v>
      </c>
      <c r="Q3632" t="str">
        <f>TEXT(tbl_salesdata[[#This Row],[Order Date]],"dddd")</f>
        <v>Wednesday</v>
      </c>
      <c r="R3632" t="str">
        <f>IF(tbl_salesdata[[#This Row],[Weekdaynum]]&gt;5,"Yes","No")</f>
        <v>No</v>
      </c>
    </row>
    <row r="3633" spans="1:18" hidden="1" x14ac:dyDescent="0.35">
      <c r="A3633">
        <v>221628844</v>
      </c>
      <c r="B3633" s="3">
        <v>44405</v>
      </c>
      <c r="C3633" s="3">
        <v>44416</v>
      </c>
      <c r="D3633" t="s">
        <v>95</v>
      </c>
      <c r="E3633" t="s">
        <v>21</v>
      </c>
      <c r="F3633" t="s">
        <v>33</v>
      </c>
      <c r="G3633" t="s">
        <v>18</v>
      </c>
      <c r="H3633" t="s">
        <v>15</v>
      </c>
      <c r="I3633" s="9">
        <v>3755</v>
      </c>
      <c r="J3633" s="9">
        <v>109.28</v>
      </c>
      <c r="K3633" s="9">
        <v>35.840000000000003</v>
      </c>
      <c r="L3633" s="9">
        <f>tbl_salesdata[[#This Row],[Units Sold]]*tbl_salesdata[[#This Row],[Unit Cost]]</f>
        <v>134579.20000000001</v>
      </c>
      <c r="M3633" s="9">
        <f>tbl_salesdata[[#This Row],[Units Sold]]*tbl_salesdata[[#This Row],[Unit Price]]</f>
        <v>410346.4</v>
      </c>
      <c r="N3633" s="9">
        <f>tbl_salesdata[[#This Row],[Total Sales]]-tbl_salesdata[[#This Row],[Total Cost]]</f>
        <v>275767.2</v>
      </c>
      <c r="O3633">
        <f>tbl_salesdata[[#This Row],[Ship Date]]-tbl_salesdata[[#This Row],[Order Date]]</f>
        <v>11</v>
      </c>
      <c r="P3633">
        <f>WEEKDAY(tbl_salesdata[[#This Row],[Order Date]],2)</f>
        <v>3</v>
      </c>
      <c r="Q3633" t="str">
        <f>TEXT(tbl_salesdata[[#This Row],[Order Date]],"dddd")</f>
        <v>Wednesday</v>
      </c>
      <c r="R3633" t="str">
        <f>IF(tbl_salesdata[[#This Row],[Weekdaynum]]&gt;5,"Yes","No")</f>
        <v>No</v>
      </c>
    </row>
    <row r="3634" spans="1:18" hidden="1" x14ac:dyDescent="0.35">
      <c r="A3634">
        <v>553903901</v>
      </c>
      <c r="B3634" s="3">
        <v>43149</v>
      </c>
      <c r="C3634" s="3">
        <v>43165</v>
      </c>
      <c r="D3634" t="s">
        <v>213</v>
      </c>
      <c r="E3634" t="s">
        <v>38</v>
      </c>
      <c r="F3634" t="s">
        <v>22</v>
      </c>
      <c r="G3634" t="s">
        <v>18</v>
      </c>
      <c r="H3634" t="s">
        <v>34</v>
      </c>
      <c r="I3634" s="9">
        <v>1328</v>
      </c>
      <c r="J3634" s="9">
        <v>47.45</v>
      </c>
      <c r="K3634" s="9">
        <v>31.79</v>
      </c>
      <c r="L3634" s="9">
        <f>tbl_salesdata[[#This Row],[Units Sold]]*tbl_salesdata[[#This Row],[Unit Cost]]</f>
        <v>42217.119999999995</v>
      </c>
      <c r="M3634" s="9">
        <f>tbl_salesdata[[#This Row],[Units Sold]]*tbl_salesdata[[#This Row],[Unit Price]]</f>
        <v>63013.600000000006</v>
      </c>
      <c r="N3634" s="9">
        <f>tbl_salesdata[[#This Row],[Total Sales]]-tbl_salesdata[[#This Row],[Total Cost]]</f>
        <v>20796.48000000001</v>
      </c>
      <c r="O3634">
        <f>tbl_salesdata[[#This Row],[Ship Date]]-tbl_salesdata[[#This Row],[Order Date]]</f>
        <v>16</v>
      </c>
      <c r="P3634">
        <f>WEEKDAY(tbl_salesdata[[#This Row],[Order Date]],2)</f>
        <v>7</v>
      </c>
      <c r="Q3634" t="str">
        <f>TEXT(tbl_salesdata[[#This Row],[Order Date]],"dddd")</f>
        <v>Sunday</v>
      </c>
      <c r="R3634" t="str">
        <f>IF(tbl_salesdata[[#This Row],[Weekdaynum]]&gt;5,"Yes","No")</f>
        <v>Yes</v>
      </c>
    </row>
    <row r="3635" spans="1:18" hidden="1" x14ac:dyDescent="0.35">
      <c r="A3635">
        <v>996879947</v>
      </c>
      <c r="B3635" s="3">
        <v>43835</v>
      </c>
      <c r="C3635" s="3">
        <v>43836</v>
      </c>
      <c r="D3635" t="s">
        <v>94</v>
      </c>
      <c r="E3635" t="s">
        <v>38</v>
      </c>
      <c r="F3635" t="s">
        <v>42</v>
      </c>
      <c r="G3635" t="s">
        <v>18</v>
      </c>
      <c r="H3635" t="s">
        <v>19</v>
      </c>
      <c r="I3635" s="9">
        <v>7784</v>
      </c>
      <c r="J3635" s="9">
        <v>437.2</v>
      </c>
      <c r="K3635" s="9">
        <v>263.33</v>
      </c>
      <c r="L3635" s="9">
        <f>tbl_salesdata[[#This Row],[Units Sold]]*tbl_salesdata[[#This Row],[Unit Cost]]</f>
        <v>2049760.72</v>
      </c>
      <c r="M3635" s="9">
        <f>tbl_salesdata[[#This Row],[Units Sold]]*tbl_salesdata[[#This Row],[Unit Price]]</f>
        <v>3403164.8</v>
      </c>
      <c r="N3635" s="9">
        <f>tbl_salesdata[[#This Row],[Total Sales]]-tbl_salesdata[[#This Row],[Total Cost]]</f>
        <v>1353404.0799999998</v>
      </c>
      <c r="O3635">
        <f>tbl_salesdata[[#This Row],[Ship Date]]-tbl_salesdata[[#This Row],[Order Date]]</f>
        <v>1</v>
      </c>
      <c r="P3635">
        <f>WEEKDAY(tbl_salesdata[[#This Row],[Order Date]],2)</f>
        <v>7</v>
      </c>
      <c r="Q3635" t="str">
        <f>TEXT(tbl_salesdata[[#This Row],[Order Date]],"dddd")</f>
        <v>Sunday</v>
      </c>
      <c r="R3635" t="str">
        <f>IF(tbl_salesdata[[#This Row],[Weekdaynum]]&gt;5,"Yes","No")</f>
        <v>Yes</v>
      </c>
    </row>
    <row r="3636" spans="1:18" hidden="1" x14ac:dyDescent="0.35">
      <c r="A3636">
        <v>661543309</v>
      </c>
      <c r="B3636" s="3">
        <v>43101</v>
      </c>
      <c r="C3636" s="3">
        <v>43107</v>
      </c>
      <c r="D3636" t="s">
        <v>167</v>
      </c>
      <c r="E3636" t="s">
        <v>38</v>
      </c>
      <c r="F3636" t="s">
        <v>40</v>
      </c>
      <c r="G3636" t="s">
        <v>18</v>
      </c>
      <c r="H3636" t="s">
        <v>34</v>
      </c>
      <c r="I3636" s="9">
        <v>4221</v>
      </c>
      <c r="J3636" s="9">
        <v>651.21</v>
      </c>
      <c r="K3636" s="9">
        <v>524.96</v>
      </c>
      <c r="L3636" s="9">
        <f>tbl_salesdata[[#This Row],[Units Sold]]*tbl_salesdata[[#This Row],[Unit Cost]]</f>
        <v>2215856.16</v>
      </c>
      <c r="M3636" s="9">
        <f>tbl_salesdata[[#This Row],[Units Sold]]*tbl_salesdata[[#This Row],[Unit Price]]</f>
        <v>2748757.41</v>
      </c>
      <c r="N3636" s="9">
        <f>tbl_salesdata[[#This Row],[Total Sales]]-tbl_salesdata[[#This Row],[Total Cost]]</f>
        <v>532901.25</v>
      </c>
      <c r="O3636">
        <f>tbl_salesdata[[#This Row],[Ship Date]]-tbl_salesdata[[#This Row],[Order Date]]</f>
        <v>6</v>
      </c>
      <c r="P3636">
        <f>WEEKDAY(tbl_salesdata[[#This Row],[Order Date]],2)</f>
        <v>1</v>
      </c>
      <c r="Q3636" t="str">
        <f>TEXT(tbl_salesdata[[#This Row],[Order Date]],"dddd")</f>
        <v>Monday</v>
      </c>
      <c r="R3636" t="str">
        <f>IF(tbl_salesdata[[#This Row],[Weekdaynum]]&gt;5,"Yes","No")</f>
        <v>No</v>
      </c>
    </row>
    <row r="3637" spans="1:18" hidden="1" x14ac:dyDescent="0.35">
      <c r="A3637">
        <v>529192817</v>
      </c>
      <c r="B3637" s="3">
        <v>44214</v>
      </c>
      <c r="C3637" s="3">
        <v>44229</v>
      </c>
      <c r="D3637" t="s">
        <v>23</v>
      </c>
      <c r="E3637" t="s">
        <v>24</v>
      </c>
      <c r="F3637" t="s">
        <v>76</v>
      </c>
      <c r="G3637" t="s">
        <v>18</v>
      </c>
      <c r="H3637" t="s">
        <v>26</v>
      </c>
      <c r="I3637" s="9">
        <v>8769</v>
      </c>
      <c r="J3637" s="9">
        <v>668.27</v>
      </c>
      <c r="K3637" s="9">
        <v>502.54</v>
      </c>
      <c r="L3637" s="9">
        <f>tbl_salesdata[[#This Row],[Units Sold]]*tbl_salesdata[[#This Row],[Unit Cost]]</f>
        <v>4406773.26</v>
      </c>
      <c r="M3637" s="9">
        <f>tbl_salesdata[[#This Row],[Units Sold]]*tbl_salesdata[[#This Row],[Unit Price]]</f>
        <v>5860059.6299999999</v>
      </c>
      <c r="N3637" s="9">
        <f>tbl_salesdata[[#This Row],[Total Sales]]-tbl_salesdata[[#This Row],[Total Cost]]</f>
        <v>1453286.37</v>
      </c>
      <c r="O3637">
        <f>tbl_salesdata[[#This Row],[Ship Date]]-tbl_salesdata[[#This Row],[Order Date]]</f>
        <v>15</v>
      </c>
      <c r="P3637">
        <f>WEEKDAY(tbl_salesdata[[#This Row],[Order Date]],2)</f>
        <v>1</v>
      </c>
      <c r="Q3637" t="str">
        <f>TEXT(tbl_salesdata[[#This Row],[Order Date]],"dddd")</f>
        <v>Monday</v>
      </c>
      <c r="R3637" t="str">
        <f>IF(tbl_salesdata[[#This Row],[Weekdaynum]]&gt;5,"Yes","No")</f>
        <v>No</v>
      </c>
    </row>
    <row r="3638" spans="1:18" hidden="1" x14ac:dyDescent="0.35">
      <c r="A3638">
        <v>301439797</v>
      </c>
      <c r="B3638" s="3">
        <v>44668</v>
      </c>
      <c r="C3638" s="3">
        <v>44683</v>
      </c>
      <c r="D3638" t="s">
        <v>62</v>
      </c>
      <c r="E3638" t="s">
        <v>38</v>
      </c>
      <c r="F3638" t="s">
        <v>47</v>
      </c>
      <c r="G3638" t="s">
        <v>14</v>
      </c>
      <c r="H3638" t="s">
        <v>26</v>
      </c>
      <c r="I3638" s="9">
        <v>1590</v>
      </c>
      <c r="J3638" s="9">
        <v>421.89</v>
      </c>
      <c r="K3638" s="9">
        <v>364.69</v>
      </c>
      <c r="L3638" s="9">
        <f>tbl_salesdata[[#This Row],[Units Sold]]*tbl_salesdata[[#This Row],[Unit Cost]]</f>
        <v>579857.1</v>
      </c>
      <c r="M3638" s="9">
        <f>tbl_salesdata[[#This Row],[Units Sold]]*tbl_salesdata[[#This Row],[Unit Price]]</f>
        <v>670805.1</v>
      </c>
      <c r="N3638" s="9">
        <f>tbl_salesdata[[#This Row],[Total Sales]]-tbl_salesdata[[#This Row],[Total Cost]]</f>
        <v>90948</v>
      </c>
      <c r="O3638">
        <f>tbl_salesdata[[#This Row],[Ship Date]]-tbl_salesdata[[#This Row],[Order Date]]</f>
        <v>15</v>
      </c>
      <c r="P3638">
        <f>WEEKDAY(tbl_salesdata[[#This Row],[Order Date]],2)</f>
        <v>7</v>
      </c>
      <c r="Q3638" t="str">
        <f>TEXT(tbl_salesdata[[#This Row],[Order Date]],"dddd")</f>
        <v>Sunday</v>
      </c>
      <c r="R3638" t="str">
        <f>IF(tbl_salesdata[[#This Row],[Weekdaynum]]&gt;5,"Yes","No")</f>
        <v>Yes</v>
      </c>
    </row>
    <row r="3639" spans="1:18" hidden="1" x14ac:dyDescent="0.35">
      <c r="A3639">
        <v>650208079</v>
      </c>
      <c r="B3639" s="3">
        <v>42429</v>
      </c>
      <c r="C3639" s="3">
        <v>42444</v>
      </c>
      <c r="D3639" t="s">
        <v>55</v>
      </c>
      <c r="E3639" t="s">
        <v>21</v>
      </c>
      <c r="F3639" t="s">
        <v>22</v>
      </c>
      <c r="G3639" t="s">
        <v>14</v>
      </c>
      <c r="H3639" t="s">
        <v>34</v>
      </c>
      <c r="I3639" s="9">
        <v>9875</v>
      </c>
      <c r="J3639" s="9">
        <v>47.45</v>
      </c>
      <c r="K3639" s="9">
        <v>31.79</v>
      </c>
      <c r="L3639" s="9">
        <f>tbl_salesdata[[#This Row],[Units Sold]]*tbl_salesdata[[#This Row],[Unit Cost]]</f>
        <v>313926.25</v>
      </c>
      <c r="M3639" s="9">
        <f>tbl_salesdata[[#This Row],[Units Sold]]*tbl_salesdata[[#This Row],[Unit Price]]</f>
        <v>468568.75</v>
      </c>
      <c r="N3639" s="9">
        <f>tbl_salesdata[[#This Row],[Total Sales]]-tbl_salesdata[[#This Row],[Total Cost]]</f>
        <v>154642.5</v>
      </c>
      <c r="O3639">
        <f>tbl_salesdata[[#This Row],[Ship Date]]-tbl_salesdata[[#This Row],[Order Date]]</f>
        <v>15</v>
      </c>
      <c r="P3639">
        <f>WEEKDAY(tbl_salesdata[[#This Row],[Order Date]],2)</f>
        <v>1</v>
      </c>
      <c r="Q3639" t="str">
        <f>TEXT(tbl_salesdata[[#This Row],[Order Date]],"dddd")</f>
        <v>Monday</v>
      </c>
      <c r="R3639" t="str">
        <f>IF(tbl_salesdata[[#This Row],[Weekdaynum]]&gt;5,"Yes","No")</f>
        <v>No</v>
      </c>
    </row>
    <row r="3640" spans="1:18" hidden="1" x14ac:dyDescent="0.35">
      <c r="A3640">
        <v>967733991</v>
      </c>
      <c r="B3640" s="3">
        <v>44355</v>
      </c>
      <c r="C3640" s="3">
        <v>44357</v>
      </c>
      <c r="D3640" t="s">
        <v>101</v>
      </c>
      <c r="E3640" t="s">
        <v>24</v>
      </c>
      <c r="F3640" t="s">
        <v>40</v>
      </c>
      <c r="G3640" t="s">
        <v>18</v>
      </c>
      <c r="H3640" t="s">
        <v>15</v>
      </c>
      <c r="I3640" s="9">
        <v>2848</v>
      </c>
      <c r="J3640" s="9">
        <v>651.21</v>
      </c>
      <c r="K3640" s="9">
        <v>524.96</v>
      </c>
      <c r="L3640" s="9">
        <f>tbl_salesdata[[#This Row],[Units Sold]]*tbl_salesdata[[#This Row],[Unit Cost]]</f>
        <v>1495086.0800000001</v>
      </c>
      <c r="M3640" s="9">
        <f>tbl_salesdata[[#This Row],[Units Sold]]*tbl_salesdata[[#This Row],[Unit Price]]</f>
        <v>1854646.08</v>
      </c>
      <c r="N3640" s="9">
        <f>tbl_salesdata[[#This Row],[Total Sales]]-tbl_salesdata[[#This Row],[Total Cost]]</f>
        <v>359560</v>
      </c>
      <c r="O3640">
        <f>tbl_salesdata[[#This Row],[Ship Date]]-tbl_salesdata[[#This Row],[Order Date]]</f>
        <v>2</v>
      </c>
      <c r="P3640">
        <f>WEEKDAY(tbl_salesdata[[#This Row],[Order Date]],2)</f>
        <v>2</v>
      </c>
      <c r="Q3640" t="str">
        <f>TEXT(tbl_salesdata[[#This Row],[Order Date]],"dddd")</f>
        <v>Tuesday</v>
      </c>
      <c r="R3640" t="str">
        <f>IF(tbl_salesdata[[#This Row],[Weekdaynum]]&gt;5,"Yes","No")</f>
        <v>No</v>
      </c>
    </row>
    <row r="3641" spans="1:18" hidden="1" x14ac:dyDescent="0.35">
      <c r="A3641">
        <v>716566359</v>
      </c>
      <c r="B3641" s="3">
        <v>43107</v>
      </c>
      <c r="C3641" s="3">
        <v>43122</v>
      </c>
      <c r="D3641" t="s">
        <v>197</v>
      </c>
      <c r="E3641" t="s">
        <v>38</v>
      </c>
      <c r="F3641" t="s">
        <v>76</v>
      </c>
      <c r="G3641" t="s">
        <v>14</v>
      </c>
      <c r="H3641" t="s">
        <v>15</v>
      </c>
      <c r="I3641" s="9">
        <v>6764</v>
      </c>
      <c r="J3641" s="9">
        <v>668.27</v>
      </c>
      <c r="K3641" s="9">
        <v>502.54</v>
      </c>
      <c r="L3641" s="9">
        <f>tbl_salesdata[[#This Row],[Units Sold]]*tbl_salesdata[[#This Row],[Unit Cost]]</f>
        <v>3399180.56</v>
      </c>
      <c r="M3641" s="9">
        <f>tbl_salesdata[[#This Row],[Units Sold]]*tbl_salesdata[[#This Row],[Unit Price]]</f>
        <v>4520178.28</v>
      </c>
      <c r="N3641" s="9">
        <f>tbl_salesdata[[#This Row],[Total Sales]]-tbl_salesdata[[#This Row],[Total Cost]]</f>
        <v>1120997.7200000002</v>
      </c>
      <c r="O3641">
        <f>tbl_salesdata[[#This Row],[Ship Date]]-tbl_salesdata[[#This Row],[Order Date]]</f>
        <v>15</v>
      </c>
      <c r="P3641">
        <f>WEEKDAY(tbl_salesdata[[#This Row],[Order Date]],2)</f>
        <v>7</v>
      </c>
      <c r="Q3641" t="str">
        <f>TEXT(tbl_salesdata[[#This Row],[Order Date]],"dddd")</f>
        <v>Sunday</v>
      </c>
      <c r="R3641" t="str">
        <f>IF(tbl_salesdata[[#This Row],[Weekdaynum]]&gt;5,"Yes","No")</f>
        <v>Yes</v>
      </c>
    </row>
    <row r="3642" spans="1:18" hidden="1" x14ac:dyDescent="0.35">
      <c r="A3642">
        <v>779566514</v>
      </c>
      <c r="B3642" s="3">
        <v>44052</v>
      </c>
      <c r="C3642" s="3">
        <v>44061</v>
      </c>
      <c r="D3642" t="s">
        <v>92</v>
      </c>
      <c r="E3642" t="s">
        <v>32</v>
      </c>
      <c r="F3642" t="s">
        <v>13</v>
      </c>
      <c r="G3642" t="s">
        <v>14</v>
      </c>
      <c r="H3642" t="s">
        <v>15</v>
      </c>
      <c r="I3642" s="9">
        <v>9910</v>
      </c>
      <c r="J3642" s="9">
        <v>255.28</v>
      </c>
      <c r="K3642" s="9">
        <v>159.41999999999999</v>
      </c>
      <c r="L3642" s="9">
        <f>tbl_salesdata[[#This Row],[Units Sold]]*tbl_salesdata[[#This Row],[Unit Cost]]</f>
        <v>1579852.2</v>
      </c>
      <c r="M3642" s="9">
        <f>tbl_salesdata[[#This Row],[Units Sold]]*tbl_salesdata[[#This Row],[Unit Price]]</f>
        <v>2529824.7999999998</v>
      </c>
      <c r="N3642" s="9">
        <f>tbl_salesdata[[#This Row],[Total Sales]]-tbl_salesdata[[#This Row],[Total Cost]]</f>
        <v>949972.59999999986</v>
      </c>
      <c r="O3642">
        <f>tbl_salesdata[[#This Row],[Ship Date]]-tbl_salesdata[[#This Row],[Order Date]]</f>
        <v>9</v>
      </c>
      <c r="P3642">
        <f>WEEKDAY(tbl_salesdata[[#This Row],[Order Date]],2)</f>
        <v>7</v>
      </c>
      <c r="Q3642" t="str">
        <f>TEXT(tbl_salesdata[[#This Row],[Order Date]],"dddd")</f>
        <v>Sunday</v>
      </c>
      <c r="R3642" t="str">
        <f>IF(tbl_salesdata[[#This Row],[Weekdaynum]]&gt;5,"Yes","No")</f>
        <v>Yes</v>
      </c>
    </row>
    <row r="3643" spans="1:18" hidden="1" x14ac:dyDescent="0.35">
      <c r="A3643">
        <v>309908282</v>
      </c>
      <c r="B3643" s="3">
        <v>42326</v>
      </c>
      <c r="C3643" s="3">
        <v>42346</v>
      </c>
      <c r="D3643" t="s">
        <v>197</v>
      </c>
      <c r="E3643" t="s">
        <v>38</v>
      </c>
      <c r="F3643" t="s">
        <v>13</v>
      </c>
      <c r="G3643" t="s">
        <v>18</v>
      </c>
      <c r="H3643" t="s">
        <v>19</v>
      </c>
      <c r="I3643" s="9">
        <v>7602</v>
      </c>
      <c r="J3643" s="9">
        <v>255.28</v>
      </c>
      <c r="K3643" s="9">
        <v>159.41999999999999</v>
      </c>
      <c r="L3643" s="9">
        <f>tbl_salesdata[[#This Row],[Units Sold]]*tbl_salesdata[[#This Row],[Unit Cost]]</f>
        <v>1211910.8399999999</v>
      </c>
      <c r="M3643" s="9">
        <f>tbl_salesdata[[#This Row],[Units Sold]]*tbl_salesdata[[#This Row],[Unit Price]]</f>
        <v>1940638.56</v>
      </c>
      <c r="N3643" s="9">
        <f>tbl_salesdata[[#This Row],[Total Sales]]-tbl_salesdata[[#This Row],[Total Cost]]</f>
        <v>728727.7200000002</v>
      </c>
      <c r="O3643">
        <f>tbl_salesdata[[#This Row],[Ship Date]]-tbl_salesdata[[#This Row],[Order Date]]</f>
        <v>20</v>
      </c>
      <c r="P3643">
        <f>WEEKDAY(tbl_salesdata[[#This Row],[Order Date]],2)</f>
        <v>3</v>
      </c>
      <c r="Q3643" t="str">
        <f>TEXT(tbl_salesdata[[#This Row],[Order Date]],"dddd")</f>
        <v>Wednesday</v>
      </c>
      <c r="R3643" t="str">
        <f>IF(tbl_salesdata[[#This Row],[Weekdaynum]]&gt;5,"Yes","No")</f>
        <v>No</v>
      </c>
    </row>
    <row r="3644" spans="1:18" hidden="1" x14ac:dyDescent="0.35">
      <c r="A3644">
        <v>781077992</v>
      </c>
      <c r="B3644" s="3">
        <v>44882</v>
      </c>
      <c r="C3644" s="3">
        <v>44888</v>
      </c>
      <c r="D3644" t="s">
        <v>118</v>
      </c>
      <c r="E3644" t="s">
        <v>24</v>
      </c>
      <c r="F3644" t="s">
        <v>22</v>
      </c>
      <c r="G3644" t="s">
        <v>14</v>
      </c>
      <c r="H3644" t="s">
        <v>26</v>
      </c>
      <c r="I3644" s="9">
        <v>7190</v>
      </c>
      <c r="J3644" s="9">
        <v>47.45</v>
      </c>
      <c r="K3644" s="9">
        <v>31.79</v>
      </c>
      <c r="L3644" s="9">
        <f>tbl_salesdata[[#This Row],[Units Sold]]*tbl_salesdata[[#This Row],[Unit Cost]]</f>
        <v>228570.1</v>
      </c>
      <c r="M3644" s="9">
        <f>tbl_salesdata[[#This Row],[Units Sold]]*tbl_salesdata[[#This Row],[Unit Price]]</f>
        <v>341165.5</v>
      </c>
      <c r="N3644" s="9">
        <f>tbl_salesdata[[#This Row],[Total Sales]]-tbl_salesdata[[#This Row],[Total Cost]]</f>
        <v>112595.4</v>
      </c>
      <c r="O3644">
        <f>tbl_salesdata[[#This Row],[Ship Date]]-tbl_salesdata[[#This Row],[Order Date]]</f>
        <v>6</v>
      </c>
      <c r="P3644">
        <f>WEEKDAY(tbl_salesdata[[#This Row],[Order Date]],2)</f>
        <v>4</v>
      </c>
      <c r="Q3644" t="str">
        <f>TEXT(tbl_salesdata[[#This Row],[Order Date]],"dddd")</f>
        <v>Thursday</v>
      </c>
      <c r="R3644" t="str">
        <f>IF(tbl_salesdata[[#This Row],[Weekdaynum]]&gt;5,"Yes","No")</f>
        <v>No</v>
      </c>
    </row>
    <row r="3645" spans="1:18" hidden="1" x14ac:dyDescent="0.35">
      <c r="A3645">
        <v>136874473</v>
      </c>
      <c r="B3645" s="3">
        <v>43903</v>
      </c>
      <c r="C3645" s="3">
        <v>43916</v>
      </c>
      <c r="D3645" t="s">
        <v>118</v>
      </c>
      <c r="E3645" t="s">
        <v>24</v>
      </c>
      <c r="F3645" t="s">
        <v>25</v>
      </c>
      <c r="G3645" t="s">
        <v>18</v>
      </c>
      <c r="H3645" t="s">
        <v>34</v>
      </c>
      <c r="I3645" s="9">
        <v>3053</v>
      </c>
      <c r="J3645" s="9">
        <v>205.7</v>
      </c>
      <c r="K3645" s="9">
        <v>117.11</v>
      </c>
      <c r="L3645" s="9">
        <f>tbl_salesdata[[#This Row],[Units Sold]]*tbl_salesdata[[#This Row],[Unit Cost]]</f>
        <v>357536.83</v>
      </c>
      <c r="M3645" s="9">
        <f>tbl_salesdata[[#This Row],[Units Sold]]*tbl_salesdata[[#This Row],[Unit Price]]</f>
        <v>628002.1</v>
      </c>
      <c r="N3645" s="9">
        <f>tbl_salesdata[[#This Row],[Total Sales]]-tbl_salesdata[[#This Row],[Total Cost]]</f>
        <v>270465.26999999996</v>
      </c>
      <c r="O3645">
        <f>tbl_salesdata[[#This Row],[Ship Date]]-tbl_salesdata[[#This Row],[Order Date]]</f>
        <v>13</v>
      </c>
      <c r="P3645">
        <f>WEEKDAY(tbl_salesdata[[#This Row],[Order Date]],2)</f>
        <v>5</v>
      </c>
      <c r="Q3645" t="str">
        <f>TEXT(tbl_salesdata[[#This Row],[Order Date]],"dddd")</f>
        <v>Friday</v>
      </c>
      <c r="R3645" t="str">
        <f>IF(tbl_salesdata[[#This Row],[Weekdaynum]]&gt;5,"Yes","No")</f>
        <v>No</v>
      </c>
    </row>
    <row r="3646" spans="1:18" hidden="1" x14ac:dyDescent="0.35">
      <c r="A3646">
        <v>441409051</v>
      </c>
      <c r="B3646" s="3">
        <v>44119</v>
      </c>
      <c r="C3646" s="3">
        <v>44132</v>
      </c>
      <c r="D3646" t="s">
        <v>179</v>
      </c>
      <c r="E3646" t="s">
        <v>32</v>
      </c>
      <c r="F3646" t="s">
        <v>47</v>
      </c>
      <c r="G3646" t="s">
        <v>14</v>
      </c>
      <c r="H3646" t="s">
        <v>15</v>
      </c>
      <c r="I3646" s="9">
        <v>1602</v>
      </c>
      <c r="J3646" s="9">
        <v>421.89</v>
      </c>
      <c r="K3646" s="9">
        <v>364.69</v>
      </c>
      <c r="L3646" s="9">
        <f>tbl_salesdata[[#This Row],[Units Sold]]*tbl_salesdata[[#This Row],[Unit Cost]]</f>
        <v>584233.38</v>
      </c>
      <c r="M3646" s="9">
        <f>tbl_salesdata[[#This Row],[Units Sold]]*tbl_salesdata[[#This Row],[Unit Price]]</f>
        <v>675867.78</v>
      </c>
      <c r="N3646" s="9">
        <f>tbl_salesdata[[#This Row],[Total Sales]]-tbl_salesdata[[#This Row],[Total Cost]]</f>
        <v>91634.400000000023</v>
      </c>
      <c r="O3646">
        <f>tbl_salesdata[[#This Row],[Ship Date]]-tbl_salesdata[[#This Row],[Order Date]]</f>
        <v>13</v>
      </c>
      <c r="P3646">
        <f>WEEKDAY(tbl_salesdata[[#This Row],[Order Date]],2)</f>
        <v>4</v>
      </c>
      <c r="Q3646" t="str">
        <f>TEXT(tbl_salesdata[[#This Row],[Order Date]],"dddd")</f>
        <v>Thursday</v>
      </c>
      <c r="R3646" t="str">
        <f>IF(tbl_salesdata[[#This Row],[Weekdaynum]]&gt;5,"Yes","No")</f>
        <v>No</v>
      </c>
    </row>
    <row r="3647" spans="1:18" hidden="1" x14ac:dyDescent="0.35">
      <c r="A3647">
        <v>229105556</v>
      </c>
      <c r="B3647" s="3">
        <v>44726</v>
      </c>
      <c r="C3647" s="3">
        <v>44729</v>
      </c>
      <c r="D3647" t="s">
        <v>159</v>
      </c>
      <c r="E3647" t="s">
        <v>21</v>
      </c>
      <c r="F3647" t="s">
        <v>47</v>
      </c>
      <c r="G3647" t="s">
        <v>18</v>
      </c>
      <c r="H3647" t="s">
        <v>26</v>
      </c>
      <c r="I3647" s="9">
        <v>6280</v>
      </c>
      <c r="J3647" s="9">
        <v>421.89</v>
      </c>
      <c r="K3647" s="9">
        <v>364.69</v>
      </c>
      <c r="L3647" s="9">
        <f>tbl_salesdata[[#This Row],[Units Sold]]*tbl_salesdata[[#This Row],[Unit Cost]]</f>
        <v>2290253.2000000002</v>
      </c>
      <c r="M3647" s="9">
        <f>tbl_salesdata[[#This Row],[Units Sold]]*tbl_salesdata[[#This Row],[Unit Price]]</f>
        <v>2649469.1999999997</v>
      </c>
      <c r="N3647" s="9">
        <f>tbl_salesdata[[#This Row],[Total Sales]]-tbl_salesdata[[#This Row],[Total Cost]]</f>
        <v>359215.99999999953</v>
      </c>
      <c r="O3647">
        <f>tbl_salesdata[[#This Row],[Ship Date]]-tbl_salesdata[[#This Row],[Order Date]]</f>
        <v>3</v>
      </c>
      <c r="P3647">
        <f>WEEKDAY(tbl_salesdata[[#This Row],[Order Date]],2)</f>
        <v>2</v>
      </c>
      <c r="Q3647" t="str">
        <f>TEXT(tbl_salesdata[[#This Row],[Order Date]],"dddd")</f>
        <v>Tuesday</v>
      </c>
      <c r="R3647" t="str">
        <f>IF(tbl_salesdata[[#This Row],[Weekdaynum]]&gt;5,"Yes","No")</f>
        <v>No</v>
      </c>
    </row>
    <row r="3648" spans="1:18" hidden="1" x14ac:dyDescent="0.35">
      <c r="A3648">
        <v>354700314</v>
      </c>
      <c r="B3648" s="3">
        <v>44425</v>
      </c>
      <c r="C3648" s="3">
        <v>44439</v>
      </c>
      <c r="D3648" t="s">
        <v>134</v>
      </c>
      <c r="E3648" t="s">
        <v>38</v>
      </c>
      <c r="F3648" t="s">
        <v>13</v>
      </c>
      <c r="G3648" t="s">
        <v>18</v>
      </c>
      <c r="H3648" t="s">
        <v>15</v>
      </c>
      <c r="I3648" s="9">
        <v>2560</v>
      </c>
      <c r="J3648" s="9">
        <v>255.28</v>
      </c>
      <c r="K3648" s="9">
        <v>159.41999999999999</v>
      </c>
      <c r="L3648" s="9">
        <f>tbl_salesdata[[#This Row],[Units Sold]]*tbl_salesdata[[#This Row],[Unit Cost]]</f>
        <v>408115.19999999995</v>
      </c>
      <c r="M3648" s="9">
        <f>tbl_salesdata[[#This Row],[Units Sold]]*tbl_salesdata[[#This Row],[Unit Price]]</f>
        <v>653516.80000000005</v>
      </c>
      <c r="N3648" s="9">
        <f>tbl_salesdata[[#This Row],[Total Sales]]-tbl_salesdata[[#This Row],[Total Cost]]</f>
        <v>245401.60000000009</v>
      </c>
      <c r="O3648">
        <f>tbl_salesdata[[#This Row],[Ship Date]]-tbl_salesdata[[#This Row],[Order Date]]</f>
        <v>14</v>
      </c>
      <c r="P3648">
        <f>WEEKDAY(tbl_salesdata[[#This Row],[Order Date]],2)</f>
        <v>2</v>
      </c>
      <c r="Q3648" t="str">
        <f>TEXT(tbl_salesdata[[#This Row],[Order Date]],"dddd")</f>
        <v>Tuesday</v>
      </c>
      <c r="R3648" t="str">
        <f>IF(tbl_salesdata[[#This Row],[Weekdaynum]]&gt;5,"Yes","No")</f>
        <v>No</v>
      </c>
    </row>
    <row r="3649" spans="1:18" x14ac:dyDescent="0.35">
      <c r="A3649">
        <v>863851821</v>
      </c>
      <c r="B3649" s="3">
        <v>43855</v>
      </c>
      <c r="C3649" s="3">
        <v>43870</v>
      </c>
      <c r="D3649" t="s">
        <v>89</v>
      </c>
      <c r="E3649" t="s">
        <v>38</v>
      </c>
      <c r="F3649" t="s">
        <v>17</v>
      </c>
      <c r="G3649" t="s">
        <v>18</v>
      </c>
      <c r="H3649" t="s">
        <v>34</v>
      </c>
      <c r="I3649" s="9">
        <v>1805</v>
      </c>
      <c r="J3649" s="9">
        <v>152.58000000000001</v>
      </c>
      <c r="K3649" s="9">
        <v>97.44</v>
      </c>
      <c r="L3649" s="9">
        <f>tbl_salesdata[[#This Row],[Units Sold]]*tbl_salesdata[[#This Row],[Unit Cost]]</f>
        <v>175879.19999999998</v>
      </c>
      <c r="M3649" s="9">
        <f>tbl_salesdata[[#This Row],[Units Sold]]*tbl_salesdata[[#This Row],[Unit Price]]</f>
        <v>275406.90000000002</v>
      </c>
      <c r="N3649" s="9">
        <f>tbl_salesdata[[#This Row],[Total Sales]]-tbl_salesdata[[#This Row],[Total Cost]]</f>
        <v>99527.700000000041</v>
      </c>
      <c r="O3649">
        <f>tbl_salesdata[[#This Row],[Ship Date]]-tbl_salesdata[[#This Row],[Order Date]]</f>
        <v>15</v>
      </c>
      <c r="P3649">
        <f>WEEKDAY(tbl_salesdata[[#This Row],[Order Date]],2)</f>
        <v>6</v>
      </c>
      <c r="Q3649" t="str">
        <f>TEXT(tbl_salesdata[[#This Row],[Order Date]],"dddd")</f>
        <v>Saturday</v>
      </c>
      <c r="R3649" t="str">
        <f>IF(tbl_salesdata[[#This Row],[Weekdaynum]]&gt;5,"Yes","No")</f>
        <v>Yes</v>
      </c>
    </row>
    <row r="3650" spans="1:18" x14ac:dyDescent="0.35">
      <c r="A3650">
        <v>192236125</v>
      </c>
      <c r="B3650" s="3">
        <v>42805</v>
      </c>
      <c r="C3650" s="3">
        <v>42822</v>
      </c>
      <c r="D3650" t="s">
        <v>193</v>
      </c>
      <c r="E3650" t="s">
        <v>21</v>
      </c>
      <c r="F3650" t="s">
        <v>22</v>
      </c>
      <c r="G3650" t="s">
        <v>18</v>
      </c>
      <c r="H3650" t="s">
        <v>34</v>
      </c>
      <c r="I3650" s="9">
        <v>5796</v>
      </c>
      <c r="J3650" s="9">
        <v>47.45</v>
      </c>
      <c r="K3650" s="9">
        <v>31.79</v>
      </c>
      <c r="L3650" s="9">
        <f>tbl_salesdata[[#This Row],[Units Sold]]*tbl_salesdata[[#This Row],[Unit Cost]]</f>
        <v>184254.84</v>
      </c>
      <c r="M3650" s="9">
        <f>tbl_salesdata[[#This Row],[Units Sold]]*tbl_salesdata[[#This Row],[Unit Price]]</f>
        <v>275020.2</v>
      </c>
      <c r="N3650" s="9">
        <f>tbl_salesdata[[#This Row],[Total Sales]]-tbl_salesdata[[#This Row],[Total Cost]]</f>
        <v>90765.360000000015</v>
      </c>
      <c r="O3650">
        <f>tbl_salesdata[[#This Row],[Ship Date]]-tbl_salesdata[[#This Row],[Order Date]]</f>
        <v>17</v>
      </c>
      <c r="P3650">
        <f>WEEKDAY(tbl_salesdata[[#This Row],[Order Date]],2)</f>
        <v>6</v>
      </c>
      <c r="Q3650" t="str">
        <f>TEXT(tbl_salesdata[[#This Row],[Order Date]],"dddd")</f>
        <v>Saturday</v>
      </c>
      <c r="R3650" t="str">
        <f>IF(tbl_salesdata[[#This Row],[Weekdaynum]]&gt;5,"Yes","No")</f>
        <v>Yes</v>
      </c>
    </row>
    <row r="3651" spans="1:18" hidden="1" x14ac:dyDescent="0.35">
      <c r="A3651">
        <v>660924899</v>
      </c>
      <c r="B3651" s="3">
        <v>43215</v>
      </c>
      <c r="C3651" s="3">
        <v>43229</v>
      </c>
      <c r="D3651" t="s">
        <v>94</v>
      </c>
      <c r="E3651" t="s">
        <v>38</v>
      </c>
      <c r="F3651" t="s">
        <v>33</v>
      </c>
      <c r="G3651" t="s">
        <v>14</v>
      </c>
      <c r="H3651" t="s">
        <v>19</v>
      </c>
      <c r="I3651" s="9">
        <v>1220</v>
      </c>
      <c r="J3651" s="9">
        <v>109.28</v>
      </c>
      <c r="K3651" s="9">
        <v>35.840000000000003</v>
      </c>
      <c r="L3651" s="9">
        <f>tbl_salesdata[[#This Row],[Units Sold]]*tbl_salesdata[[#This Row],[Unit Cost]]</f>
        <v>43724.800000000003</v>
      </c>
      <c r="M3651" s="9">
        <f>tbl_salesdata[[#This Row],[Units Sold]]*tbl_salesdata[[#This Row],[Unit Price]]</f>
        <v>133321.60000000001</v>
      </c>
      <c r="N3651" s="9">
        <f>tbl_salesdata[[#This Row],[Total Sales]]-tbl_salesdata[[#This Row],[Total Cost]]</f>
        <v>89596.800000000003</v>
      </c>
      <c r="O3651">
        <f>tbl_salesdata[[#This Row],[Ship Date]]-tbl_salesdata[[#This Row],[Order Date]]</f>
        <v>14</v>
      </c>
      <c r="P3651">
        <f>WEEKDAY(tbl_salesdata[[#This Row],[Order Date]],2)</f>
        <v>3</v>
      </c>
      <c r="Q3651" t="str">
        <f>TEXT(tbl_salesdata[[#This Row],[Order Date]],"dddd")</f>
        <v>Wednesday</v>
      </c>
      <c r="R3651" t="str">
        <f>IF(tbl_salesdata[[#This Row],[Weekdaynum]]&gt;5,"Yes","No")</f>
        <v>No</v>
      </c>
    </row>
    <row r="3652" spans="1:18" hidden="1" x14ac:dyDescent="0.35">
      <c r="A3652">
        <v>841725957</v>
      </c>
      <c r="B3652" s="3">
        <v>44183</v>
      </c>
      <c r="C3652" s="3">
        <v>44185</v>
      </c>
      <c r="D3652" t="s">
        <v>183</v>
      </c>
      <c r="E3652" t="s">
        <v>24</v>
      </c>
      <c r="F3652" t="s">
        <v>13</v>
      </c>
      <c r="G3652" t="s">
        <v>14</v>
      </c>
      <c r="H3652" t="s">
        <v>19</v>
      </c>
      <c r="I3652" s="9">
        <v>4271</v>
      </c>
      <c r="J3652" s="9">
        <v>255.28</v>
      </c>
      <c r="K3652" s="9">
        <v>159.41999999999999</v>
      </c>
      <c r="L3652" s="9">
        <f>tbl_salesdata[[#This Row],[Units Sold]]*tbl_salesdata[[#This Row],[Unit Cost]]</f>
        <v>680882.82</v>
      </c>
      <c r="M3652" s="9">
        <f>tbl_salesdata[[#This Row],[Units Sold]]*tbl_salesdata[[#This Row],[Unit Price]]</f>
        <v>1090300.8800000001</v>
      </c>
      <c r="N3652" s="9">
        <f>tbl_salesdata[[#This Row],[Total Sales]]-tbl_salesdata[[#This Row],[Total Cost]]</f>
        <v>409418.06000000017</v>
      </c>
      <c r="O3652">
        <f>tbl_salesdata[[#This Row],[Ship Date]]-tbl_salesdata[[#This Row],[Order Date]]</f>
        <v>2</v>
      </c>
      <c r="P3652">
        <f>WEEKDAY(tbl_salesdata[[#This Row],[Order Date]],2)</f>
        <v>5</v>
      </c>
      <c r="Q3652" t="str">
        <f>TEXT(tbl_salesdata[[#This Row],[Order Date]],"dddd")</f>
        <v>Friday</v>
      </c>
      <c r="R3652" t="str">
        <f>IF(tbl_salesdata[[#This Row],[Weekdaynum]]&gt;5,"Yes","No")</f>
        <v>No</v>
      </c>
    </row>
    <row r="3653" spans="1:18" hidden="1" x14ac:dyDescent="0.35">
      <c r="A3653">
        <v>388794410</v>
      </c>
      <c r="B3653" s="3">
        <v>43124</v>
      </c>
      <c r="C3653" s="3">
        <v>43126</v>
      </c>
      <c r="D3653" t="s">
        <v>124</v>
      </c>
      <c r="E3653" t="s">
        <v>38</v>
      </c>
      <c r="F3653" t="s">
        <v>33</v>
      </c>
      <c r="G3653" t="s">
        <v>14</v>
      </c>
      <c r="H3653" t="s">
        <v>34</v>
      </c>
      <c r="I3653" s="9">
        <v>1761</v>
      </c>
      <c r="J3653" s="9">
        <v>109.28</v>
      </c>
      <c r="K3653" s="9">
        <v>35.840000000000003</v>
      </c>
      <c r="L3653" s="9">
        <f>tbl_salesdata[[#This Row],[Units Sold]]*tbl_salesdata[[#This Row],[Unit Cost]]</f>
        <v>63114.240000000005</v>
      </c>
      <c r="M3653" s="9">
        <f>tbl_salesdata[[#This Row],[Units Sold]]*tbl_salesdata[[#This Row],[Unit Price]]</f>
        <v>192442.08000000002</v>
      </c>
      <c r="N3653" s="9">
        <f>tbl_salesdata[[#This Row],[Total Sales]]-tbl_salesdata[[#This Row],[Total Cost]]</f>
        <v>129327.84000000001</v>
      </c>
      <c r="O3653">
        <f>tbl_salesdata[[#This Row],[Ship Date]]-tbl_salesdata[[#This Row],[Order Date]]</f>
        <v>2</v>
      </c>
      <c r="P3653">
        <f>WEEKDAY(tbl_salesdata[[#This Row],[Order Date]],2)</f>
        <v>3</v>
      </c>
      <c r="Q3653" t="str">
        <f>TEXT(tbl_salesdata[[#This Row],[Order Date]],"dddd")</f>
        <v>Wednesday</v>
      </c>
      <c r="R3653" t="str">
        <f>IF(tbl_salesdata[[#This Row],[Weekdaynum]]&gt;5,"Yes","No")</f>
        <v>No</v>
      </c>
    </row>
    <row r="3654" spans="1:18" hidden="1" x14ac:dyDescent="0.35">
      <c r="A3654">
        <v>128741586</v>
      </c>
      <c r="B3654" s="3">
        <v>44381</v>
      </c>
      <c r="C3654" s="3">
        <v>44393</v>
      </c>
      <c r="D3654" t="s">
        <v>98</v>
      </c>
      <c r="E3654" t="s">
        <v>38</v>
      </c>
      <c r="F3654" t="s">
        <v>47</v>
      </c>
      <c r="G3654" t="s">
        <v>18</v>
      </c>
      <c r="H3654" t="s">
        <v>19</v>
      </c>
      <c r="I3654" s="9">
        <v>6351</v>
      </c>
      <c r="J3654" s="9">
        <v>421.89</v>
      </c>
      <c r="K3654" s="9">
        <v>364.69</v>
      </c>
      <c r="L3654" s="9">
        <f>tbl_salesdata[[#This Row],[Units Sold]]*tbl_salesdata[[#This Row],[Unit Cost]]</f>
        <v>2316146.19</v>
      </c>
      <c r="M3654" s="9">
        <f>tbl_salesdata[[#This Row],[Units Sold]]*tbl_salesdata[[#This Row],[Unit Price]]</f>
        <v>2679423.39</v>
      </c>
      <c r="N3654" s="9">
        <f>tbl_salesdata[[#This Row],[Total Sales]]-tbl_salesdata[[#This Row],[Total Cost]]</f>
        <v>363277.20000000019</v>
      </c>
      <c r="O3654">
        <f>tbl_salesdata[[#This Row],[Ship Date]]-tbl_salesdata[[#This Row],[Order Date]]</f>
        <v>12</v>
      </c>
      <c r="P3654">
        <f>WEEKDAY(tbl_salesdata[[#This Row],[Order Date]],2)</f>
        <v>7</v>
      </c>
      <c r="Q3654" t="str">
        <f>TEXT(tbl_salesdata[[#This Row],[Order Date]],"dddd")</f>
        <v>Sunday</v>
      </c>
      <c r="R3654" t="str">
        <f>IF(tbl_salesdata[[#This Row],[Weekdaynum]]&gt;5,"Yes","No")</f>
        <v>Yes</v>
      </c>
    </row>
    <row r="3655" spans="1:18" hidden="1" x14ac:dyDescent="0.35">
      <c r="A3655">
        <v>958491313</v>
      </c>
      <c r="B3655" s="3">
        <v>44420</v>
      </c>
      <c r="C3655" s="3">
        <v>44439</v>
      </c>
      <c r="D3655" t="s">
        <v>140</v>
      </c>
      <c r="E3655" t="s">
        <v>24</v>
      </c>
      <c r="F3655" t="s">
        <v>17</v>
      </c>
      <c r="G3655" t="s">
        <v>18</v>
      </c>
      <c r="H3655" t="s">
        <v>26</v>
      </c>
      <c r="I3655" s="9">
        <v>7734</v>
      </c>
      <c r="J3655" s="9">
        <v>152.58000000000001</v>
      </c>
      <c r="K3655" s="9">
        <v>97.44</v>
      </c>
      <c r="L3655" s="9">
        <f>tbl_salesdata[[#This Row],[Units Sold]]*tbl_salesdata[[#This Row],[Unit Cost]]</f>
        <v>753600.96</v>
      </c>
      <c r="M3655" s="9">
        <f>tbl_salesdata[[#This Row],[Units Sold]]*tbl_salesdata[[#This Row],[Unit Price]]</f>
        <v>1180053.7200000002</v>
      </c>
      <c r="N3655" s="9">
        <f>tbl_salesdata[[#This Row],[Total Sales]]-tbl_salesdata[[#This Row],[Total Cost]]</f>
        <v>426452.76000000024</v>
      </c>
      <c r="O3655">
        <f>tbl_salesdata[[#This Row],[Ship Date]]-tbl_salesdata[[#This Row],[Order Date]]</f>
        <v>19</v>
      </c>
      <c r="P3655">
        <f>WEEKDAY(tbl_salesdata[[#This Row],[Order Date]],2)</f>
        <v>4</v>
      </c>
      <c r="Q3655" t="str">
        <f>TEXT(tbl_salesdata[[#This Row],[Order Date]],"dddd")</f>
        <v>Thursday</v>
      </c>
      <c r="R3655" t="str">
        <f>IF(tbl_salesdata[[#This Row],[Weekdaynum]]&gt;5,"Yes","No")</f>
        <v>No</v>
      </c>
    </row>
    <row r="3656" spans="1:18" x14ac:dyDescent="0.35">
      <c r="A3656">
        <v>113346564</v>
      </c>
      <c r="B3656" s="3">
        <v>42644</v>
      </c>
      <c r="C3656" s="3">
        <v>42660</v>
      </c>
      <c r="D3656" t="s">
        <v>58</v>
      </c>
      <c r="E3656" t="s">
        <v>29</v>
      </c>
      <c r="F3656" t="s">
        <v>42</v>
      </c>
      <c r="G3656" t="s">
        <v>14</v>
      </c>
      <c r="H3656" t="s">
        <v>34</v>
      </c>
      <c r="I3656" s="9">
        <v>622</v>
      </c>
      <c r="J3656" s="9">
        <v>437.2</v>
      </c>
      <c r="K3656" s="9">
        <v>263.33</v>
      </c>
      <c r="L3656" s="9">
        <f>tbl_salesdata[[#This Row],[Units Sold]]*tbl_salesdata[[#This Row],[Unit Cost]]</f>
        <v>163791.25999999998</v>
      </c>
      <c r="M3656" s="9">
        <f>tbl_salesdata[[#This Row],[Units Sold]]*tbl_salesdata[[#This Row],[Unit Price]]</f>
        <v>271938.39999999997</v>
      </c>
      <c r="N3656" s="9">
        <f>tbl_salesdata[[#This Row],[Total Sales]]-tbl_salesdata[[#This Row],[Total Cost]]</f>
        <v>108147.13999999998</v>
      </c>
      <c r="O3656">
        <f>tbl_salesdata[[#This Row],[Ship Date]]-tbl_salesdata[[#This Row],[Order Date]]</f>
        <v>16</v>
      </c>
      <c r="P3656">
        <f>WEEKDAY(tbl_salesdata[[#This Row],[Order Date]],2)</f>
        <v>6</v>
      </c>
      <c r="Q3656" t="str">
        <f>TEXT(tbl_salesdata[[#This Row],[Order Date]],"dddd")</f>
        <v>Saturday</v>
      </c>
      <c r="R3656" t="str">
        <f>IF(tbl_salesdata[[#This Row],[Weekdaynum]]&gt;5,"Yes","No")</f>
        <v>Yes</v>
      </c>
    </row>
    <row r="3657" spans="1:18" hidden="1" x14ac:dyDescent="0.35">
      <c r="A3657">
        <v>826656234</v>
      </c>
      <c r="B3657" s="3">
        <v>42491</v>
      </c>
      <c r="C3657" s="3">
        <v>42509</v>
      </c>
      <c r="D3657" t="s">
        <v>138</v>
      </c>
      <c r="E3657" t="s">
        <v>24</v>
      </c>
      <c r="F3657" t="s">
        <v>47</v>
      </c>
      <c r="G3657" t="s">
        <v>14</v>
      </c>
      <c r="H3657" t="s">
        <v>34</v>
      </c>
      <c r="I3657" s="9">
        <v>4805</v>
      </c>
      <c r="J3657" s="9">
        <v>421.89</v>
      </c>
      <c r="K3657" s="9">
        <v>364.69</v>
      </c>
      <c r="L3657" s="9">
        <f>tbl_salesdata[[#This Row],[Units Sold]]*tbl_salesdata[[#This Row],[Unit Cost]]</f>
        <v>1752335.45</v>
      </c>
      <c r="M3657" s="9">
        <f>tbl_salesdata[[#This Row],[Units Sold]]*tbl_salesdata[[#This Row],[Unit Price]]</f>
        <v>2027181.45</v>
      </c>
      <c r="N3657" s="9">
        <f>tbl_salesdata[[#This Row],[Total Sales]]-tbl_salesdata[[#This Row],[Total Cost]]</f>
        <v>274846</v>
      </c>
      <c r="O3657">
        <f>tbl_salesdata[[#This Row],[Ship Date]]-tbl_salesdata[[#This Row],[Order Date]]</f>
        <v>18</v>
      </c>
      <c r="P3657">
        <f>WEEKDAY(tbl_salesdata[[#This Row],[Order Date]],2)</f>
        <v>7</v>
      </c>
      <c r="Q3657" t="str">
        <f>TEXT(tbl_salesdata[[#This Row],[Order Date]],"dddd")</f>
        <v>Sunday</v>
      </c>
      <c r="R3657" t="str">
        <f>IF(tbl_salesdata[[#This Row],[Weekdaynum]]&gt;5,"Yes","No")</f>
        <v>Yes</v>
      </c>
    </row>
    <row r="3658" spans="1:18" hidden="1" x14ac:dyDescent="0.35">
      <c r="A3658">
        <v>660481584</v>
      </c>
      <c r="B3658" s="3">
        <v>42440</v>
      </c>
      <c r="C3658" s="3">
        <v>42447</v>
      </c>
      <c r="D3658" t="s">
        <v>100</v>
      </c>
      <c r="E3658" t="s">
        <v>21</v>
      </c>
      <c r="F3658" t="s">
        <v>40</v>
      </c>
      <c r="G3658" t="s">
        <v>18</v>
      </c>
      <c r="H3658" t="s">
        <v>15</v>
      </c>
      <c r="I3658" s="9">
        <v>33</v>
      </c>
      <c r="J3658" s="9">
        <v>651.21</v>
      </c>
      <c r="K3658" s="9">
        <v>524.96</v>
      </c>
      <c r="L3658" s="9">
        <f>tbl_salesdata[[#This Row],[Units Sold]]*tbl_salesdata[[#This Row],[Unit Cost]]</f>
        <v>17323.68</v>
      </c>
      <c r="M3658" s="9">
        <f>tbl_salesdata[[#This Row],[Units Sold]]*tbl_salesdata[[#This Row],[Unit Price]]</f>
        <v>21489.93</v>
      </c>
      <c r="N3658" s="9">
        <f>tbl_salesdata[[#This Row],[Total Sales]]-tbl_salesdata[[#This Row],[Total Cost]]</f>
        <v>4166.25</v>
      </c>
      <c r="O3658">
        <f>tbl_salesdata[[#This Row],[Ship Date]]-tbl_salesdata[[#This Row],[Order Date]]</f>
        <v>7</v>
      </c>
      <c r="P3658">
        <f>WEEKDAY(tbl_salesdata[[#This Row],[Order Date]],2)</f>
        <v>5</v>
      </c>
      <c r="Q3658" t="str">
        <f>TEXT(tbl_salesdata[[#This Row],[Order Date]],"dddd")</f>
        <v>Friday</v>
      </c>
      <c r="R3658" t="str">
        <f>IF(tbl_salesdata[[#This Row],[Weekdaynum]]&gt;5,"Yes","No")</f>
        <v>No</v>
      </c>
    </row>
    <row r="3659" spans="1:18" hidden="1" x14ac:dyDescent="0.35">
      <c r="A3659">
        <v>474929797</v>
      </c>
      <c r="B3659" s="3">
        <v>42654</v>
      </c>
      <c r="C3659" s="3">
        <v>42670</v>
      </c>
      <c r="D3659" t="s">
        <v>65</v>
      </c>
      <c r="E3659" t="s">
        <v>32</v>
      </c>
      <c r="F3659" t="s">
        <v>25</v>
      </c>
      <c r="G3659" t="s">
        <v>18</v>
      </c>
      <c r="H3659" t="s">
        <v>26</v>
      </c>
      <c r="I3659" s="9">
        <v>1136</v>
      </c>
      <c r="J3659" s="9">
        <v>205.7</v>
      </c>
      <c r="K3659" s="9">
        <v>117.11</v>
      </c>
      <c r="L3659" s="9">
        <f>tbl_salesdata[[#This Row],[Units Sold]]*tbl_salesdata[[#This Row],[Unit Cost]]</f>
        <v>133036.96</v>
      </c>
      <c r="M3659" s="9">
        <f>tbl_salesdata[[#This Row],[Units Sold]]*tbl_salesdata[[#This Row],[Unit Price]]</f>
        <v>233675.19999999998</v>
      </c>
      <c r="N3659" s="9">
        <f>tbl_salesdata[[#This Row],[Total Sales]]-tbl_salesdata[[#This Row],[Total Cost]]</f>
        <v>100638.23999999999</v>
      </c>
      <c r="O3659">
        <f>tbl_salesdata[[#This Row],[Ship Date]]-tbl_salesdata[[#This Row],[Order Date]]</f>
        <v>16</v>
      </c>
      <c r="P3659">
        <f>WEEKDAY(tbl_salesdata[[#This Row],[Order Date]],2)</f>
        <v>2</v>
      </c>
      <c r="Q3659" t="str">
        <f>TEXT(tbl_salesdata[[#This Row],[Order Date]],"dddd")</f>
        <v>Tuesday</v>
      </c>
      <c r="R3659" t="str">
        <f>IF(tbl_salesdata[[#This Row],[Weekdaynum]]&gt;5,"Yes","No")</f>
        <v>No</v>
      </c>
    </row>
    <row r="3660" spans="1:18" hidden="1" x14ac:dyDescent="0.35">
      <c r="A3660">
        <v>168487203</v>
      </c>
      <c r="B3660" s="3">
        <v>43315</v>
      </c>
      <c r="C3660" s="3">
        <v>43329</v>
      </c>
      <c r="D3660" t="s">
        <v>144</v>
      </c>
      <c r="E3660" t="s">
        <v>21</v>
      </c>
      <c r="F3660" t="s">
        <v>40</v>
      </c>
      <c r="G3660" t="s">
        <v>18</v>
      </c>
      <c r="H3660" t="s">
        <v>34</v>
      </c>
      <c r="I3660" s="9">
        <v>7962</v>
      </c>
      <c r="J3660" s="9">
        <v>651.21</v>
      </c>
      <c r="K3660" s="9">
        <v>524.96</v>
      </c>
      <c r="L3660" s="9">
        <f>tbl_salesdata[[#This Row],[Units Sold]]*tbl_salesdata[[#This Row],[Unit Cost]]</f>
        <v>4179731.5200000005</v>
      </c>
      <c r="M3660" s="9">
        <f>tbl_salesdata[[#This Row],[Units Sold]]*tbl_salesdata[[#This Row],[Unit Price]]</f>
        <v>5184934.0200000005</v>
      </c>
      <c r="N3660" s="9">
        <f>tbl_salesdata[[#This Row],[Total Sales]]-tbl_salesdata[[#This Row],[Total Cost]]</f>
        <v>1005202.5</v>
      </c>
      <c r="O3660">
        <f>tbl_salesdata[[#This Row],[Ship Date]]-tbl_salesdata[[#This Row],[Order Date]]</f>
        <v>14</v>
      </c>
      <c r="P3660">
        <f>WEEKDAY(tbl_salesdata[[#This Row],[Order Date]],2)</f>
        <v>5</v>
      </c>
      <c r="Q3660" t="str">
        <f>TEXT(tbl_salesdata[[#This Row],[Order Date]],"dddd")</f>
        <v>Friday</v>
      </c>
      <c r="R3660" t="str">
        <f>IF(tbl_salesdata[[#This Row],[Weekdaynum]]&gt;5,"Yes","No")</f>
        <v>No</v>
      </c>
    </row>
    <row r="3661" spans="1:18" hidden="1" x14ac:dyDescent="0.35">
      <c r="A3661">
        <v>609952628</v>
      </c>
      <c r="B3661" s="3">
        <v>44915</v>
      </c>
      <c r="C3661" s="3">
        <v>44932</v>
      </c>
      <c r="D3661" t="s">
        <v>95</v>
      </c>
      <c r="E3661" t="s">
        <v>21</v>
      </c>
      <c r="F3661" t="s">
        <v>47</v>
      </c>
      <c r="G3661" t="s">
        <v>14</v>
      </c>
      <c r="H3661" t="s">
        <v>15</v>
      </c>
      <c r="I3661" s="9">
        <v>7392</v>
      </c>
      <c r="J3661" s="9">
        <v>421.89</v>
      </c>
      <c r="K3661" s="9">
        <v>364.69</v>
      </c>
      <c r="L3661" s="9">
        <f>tbl_salesdata[[#This Row],[Units Sold]]*tbl_salesdata[[#This Row],[Unit Cost]]</f>
        <v>2695788.48</v>
      </c>
      <c r="M3661" s="9">
        <f>tbl_salesdata[[#This Row],[Units Sold]]*tbl_salesdata[[#This Row],[Unit Price]]</f>
        <v>3118610.88</v>
      </c>
      <c r="N3661" s="9">
        <f>tbl_salesdata[[#This Row],[Total Sales]]-tbl_salesdata[[#This Row],[Total Cost]]</f>
        <v>422822.39999999991</v>
      </c>
      <c r="O3661">
        <f>tbl_salesdata[[#This Row],[Ship Date]]-tbl_salesdata[[#This Row],[Order Date]]</f>
        <v>17</v>
      </c>
      <c r="P3661">
        <f>WEEKDAY(tbl_salesdata[[#This Row],[Order Date]],2)</f>
        <v>2</v>
      </c>
      <c r="Q3661" t="str">
        <f>TEXT(tbl_salesdata[[#This Row],[Order Date]],"dddd")</f>
        <v>Tuesday</v>
      </c>
      <c r="R3661" t="str">
        <f>IF(tbl_salesdata[[#This Row],[Weekdaynum]]&gt;5,"Yes","No")</f>
        <v>No</v>
      </c>
    </row>
    <row r="3662" spans="1:18" hidden="1" x14ac:dyDescent="0.35">
      <c r="A3662">
        <v>488437402</v>
      </c>
      <c r="B3662" s="3">
        <v>42337</v>
      </c>
      <c r="C3662" s="3">
        <v>42347</v>
      </c>
      <c r="D3662" t="s">
        <v>105</v>
      </c>
      <c r="E3662" t="s">
        <v>12</v>
      </c>
      <c r="F3662" t="s">
        <v>56</v>
      </c>
      <c r="G3662" t="s">
        <v>14</v>
      </c>
      <c r="H3662" t="s">
        <v>15</v>
      </c>
      <c r="I3662" s="9">
        <v>8336</v>
      </c>
      <c r="J3662" s="9">
        <v>9.33</v>
      </c>
      <c r="K3662" s="9">
        <v>6.92</v>
      </c>
      <c r="L3662" s="9">
        <f>tbl_salesdata[[#This Row],[Units Sold]]*tbl_salesdata[[#This Row],[Unit Cost]]</f>
        <v>57685.120000000003</v>
      </c>
      <c r="M3662" s="9">
        <f>tbl_salesdata[[#This Row],[Units Sold]]*tbl_salesdata[[#This Row],[Unit Price]]</f>
        <v>77774.880000000005</v>
      </c>
      <c r="N3662" s="9">
        <f>tbl_salesdata[[#This Row],[Total Sales]]-tbl_salesdata[[#This Row],[Total Cost]]</f>
        <v>20089.760000000002</v>
      </c>
      <c r="O3662">
        <f>tbl_salesdata[[#This Row],[Ship Date]]-tbl_salesdata[[#This Row],[Order Date]]</f>
        <v>10</v>
      </c>
      <c r="P3662">
        <f>WEEKDAY(tbl_salesdata[[#This Row],[Order Date]],2)</f>
        <v>7</v>
      </c>
      <c r="Q3662" t="str">
        <f>TEXT(tbl_salesdata[[#This Row],[Order Date]],"dddd")</f>
        <v>Sunday</v>
      </c>
      <c r="R3662" t="str">
        <f>IF(tbl_salesdata[[#This Row],[Weekdaynum]]&gt;5,"Yes","No")</f>
        <v>Yes</v>
      </c>
    </row>
    <row r="3663" spans="1:18" hidden="1" x14ac:dyDescent="0.35">
      <c r="A3663">
        <v>363365352</v>
      </c>
      <c r="B3663" s="3">
        <v>43816</v>
      </c>
      <c r="C3663" s="3">
        <v>43827</v>
      </c>
      <c r="D3663" t="s">
        <v>105</v>
      </c>
      <c r="E3663" t="s">
        <v>12</v>
      </c>
      <c r="F3663" t="s">
        <v>76</v>
      </c>
      <c r="G3663" t="s">
        <v>18</v>
      </c>
      <c r="H3663" t="s">
        <v>34</v>
      </c>
      <c r="I3663" s="9">
        <v>6737</v>
      </c>
      <c r="J3663" s="9">
        <v>668.27</v>
      </c>
      <c r="K3663" s="9">
        <v>502.54</v>
      </c>
      <c r="L3663" s="9">
        <f>tbl_salesdata[[#This Row],[Units Sold]]*tbl_salesdata[[#This Row],[Unit Cost]]</f>
        <v>3385611.98</v>
      </c>
      <c r="M3663" s="9">
        <f>tbl_salesdata[[#This Row],[Units Sold]]*tbl_salesdata[[#This Row],[Unit Price]]</f>
        <v>4502134.99</v>
      </c>
      <c r="N3663" s="9">
        <f>tbl_salesdata[[#This Row],[Total Sales]]-tbl_salesdata[[#This Row],[Total Cost]]</f>
        <v>1116523.0100000002</v>
      </c>
      <c r="O3663">
        <f>tbl_salesdata[[#This Row],[Ship Date]]-tbl_salesdata[[#This Row],[Order Date]]</f>
        <v>11</v>
      </c>
      <c r="P3663">
        <f>WEEKDAY(tbl_salesdata[[#This Row],[Order Date]],2)</f>
        <v>2</v>
      </c>
      <c r="Q3663" t="str">
        <f>TEXT(tbl_salesdata[[#This Row],[Order Date]],"dddd")</f>
        <v>Tuesday</v>
      </c>
      <c r="R3663" t="str">
        <f>IF(tbl_salesdata[[#This Row],[Weekdaynum]]&gt;5,"Yes","No")</f>
        <v>No</v>
      </c>
    </row>
    <row r="3664" spans="1:18" hidden="1" x14ac:dyDescent="0.35">
      <c r="A3664">
        <v>414472806</v>
      </c>
      <c r="B3664" s="3">
        <v>43629</v>
      </c>
      <c r="C3664" s="3">
        <v>43639</v>
      </c>
      <c r="D3664" t="s">
        <v>142</v>
      </c>
      <c r="E3664" t="s">
        <v>29</v>
      </c>
      <c r="F3664" t="s">
        <v>56</v>
      </c>
      <c r="G3664" t="s">
        <v>18</v>
      </c>
      <c r="H3664" t="s">
        <v>19</v>
      </c>
      <c r="I3664" s="9">
        <v>569</v>
      </c>
      <c r="J3664" s="9">
        <v>9.33</v>
      </c>
      <c r="K3664" s="9">
        <v>6.92</v>
      </c>
      <c r="L3664" s="9">
        <f>tbl_salesdata[[#This Row],[Units Sold]]*tbl_salesdata[[#This Row],[Unit Cost]]</f>
        <v>3937.48</v>
      </c>
      <c r="M3664" s="9">
        <f>tbl_salesdata[[#This Row],[Units Sold]]*tbl_salesdata[[#This Row],[Unit Price]]</f>
        <v>5308.77</v>
      </c>
      <c r="N3664" s="9">
        <f>tbl_salesdata[[#This Row],[Total Sales]]-tbl_salesdata[[#This Row],[Total Cost]]</f>
        <v>1371.2900000000004</v>
      </c>
      <c r="O3664">
        <f>tbl_salesdata[[#This Row],[Ship Date]]-tbl_salesdata[[#This Row],[Order Date]]</f>
        <v>10</v>
      </c>
      <c r="P3664">
        <f>WEEKDAY(tbl_salesdata[[#This Row],[Order Date]],2)</f>
        <v>4</v>
      </c>
      <c r="Q3664" t="str">
        <f>TEXT(tbl_salesdata[[#This Row],[Order Date]],"dddd")</f>
        <v>Thursday</v>
      </c>
      <c r="R3664" t="str">
        <f>IF(tbl_salesdata[[#This Row],[Weekdaynum]]&gt;5,"Yes","No")</f>
        <v>No</v>
      </c>
    </row>
    <row r="3665" spans="1:18" x14ac:dyDescent="0.35">
      <c r="A3665">
        <v>239768731</v>
      </c>
      <c r="B3665" s="3">
        <v>42686</v>
      </c>
      <c r="C3665" s="3">
        <v>42701</v>
      </c>
      <c r="D3665" t="s">
        <v>194</v>
      </c>
      <c r="E3665" t="s">
        <v>32</v>
      </c>
      <c r="F3665" t="s">
        <v>68</v>
      </c>
      <c r="G3665" t="s">
        <v>14</v>
      </c>
      <c r="H3665" t="s">
        <v>26</v>
      </c>
      <c r="I3665" s="9">
        <v>1751</v>
      </c>
      <c r="J3665" s="9">
        <v>154.06</v>
      </c>
      <c r="K3665" s="9">
        <v>90.93</v>
      </c>
      <c r="L3665" s="9">
        <f>tbl_salesdata[[#This Row],[Units Sold]]*tbl_salesdata[[#This Row],[Unit Cost]]</f>
        <v>159218.43000000002</v>
      </c>
      <c r="M3665" s="9">
        <f>tbl_salesdata[[#This Row],[Units Sold]]*tbl_salesdata[[#This Row],[Unit Price]]</f>
        <v>269759.06</v>
      </c>
      <c r="N3665" s="9">
        <f>tbl_salesdata[[#This Row],[Total Sales]]-tbl_salesdata[[#This Row],[Total Cost]]</f>
        <v>110540.62999999998</v>
      </c>
      <c r="O3665">
        <f>tbl_salesdata[[#This Row],[Ship Date]]-tbl_salesdata[[#This Row],[Order Date]]</f>
        <v>15</v>
      </c>
      <c r="P3665">
        <f>WEEKDAY(tbl_salesdata[[#This Row],[Order Date]],2)</f>
        <v>6</v>
      </c>
      <c r="Q3665" t="str">
        <f>TEXT(tbl_salesdata[[#This Row],[Order Date]],"dddd")</f>
        <v>Saturday</v>
      </c>
      <c r="R3665" t="str">
        <f>IF(tbl_salesdata[[#This Row],[Weekdaynum]]&gt;5,"Yes","No")</f>
        <v>Yes</v>
      </c>
    </row>
    <row r="3666" spans="1:18" hidden="1" x14ac:dyDescent="0.35">
      <c r="A3666">
        <v>765734040</v>
      </c>
      <c r="B3666" s="3">
        <v>42926</v>
      </c>
      <c r="C3666" s="3">
        <v>42938</v>
      </c>
      <c r="D3666" t="s">
        <v>80</v>
      </c>
      <c r="E3666" t="s">
        <v>21</v>
      </c>
      <c r="F3666" t="s">
        <v>56</v>
      </c>
      <c r="G3666" t="s">
        <v>14</v>
      </c>
      <c r="H3666" t="s">
        <v>26</v>
      </c>
      <c r="I3666" s="9">
        <v>6574</v>
      </c>
      <c r="J3666" s="9">
        <v>9.33</v>
      </c>
      <c r="K3666" s="9">
        <v>6.92</v>
      </c>
      <c r="L3666" s="9">
        <f>tbl_salesdata[[#This Row],[Units Sold]]*tbl_salesdata[[#This Row],[Unit Cost]]</f>
        <v>45492.08</v>
      </c>
      <c r="M3666" s="9">
        <f>tbl_salesdata[[#This Row],[Units Sold]]*tbl_salesdata[[#This Row],[Unit Price]]</f>
        <v>61335.42</v>
      </c>
      <c r="N3666" s="9">
        <f>tbl_salesdata[[#This Row],[Total Sales]]-tbl_salesdata[[#This Row],[Total Cost]]</f>
        <v>15843.339999999997</v>
      </c>
      <c r="O3666">
        <f>tbl_salesdata[[#This Row],[Ship Date]]-tbl_salesdata[[#This Row],[Order Date]]</f>
        <v>12</v>
      </c>
      <c r="P3666">
        <f>WEEKDAY(tbl_salesdata[[#This Row],[Order Date]],2)</f>
        <v>1</v>
      </c>
      <c r="Q3666" t="str">
        <f>TEXT(tbl_salesdata[[#This Row],[Order Date]],"dddd")</f>
        <v>Monday</v>
      </c>
      <c r="R3666" t="str">
        <f>IF(tbl_salesdata[[#This Row],[Weekdaynum]]&gt;5,"Yes","No")</f>
        <v>No</v>
      </c>
    </row>
    <row r="3667" spans="1:18" x14ac:dyDescent="0.35">
      <c r="A3667">
        <v>870454347</v>
      </c>
      <c r="B3667" s="3">
        <v>42812</v>
      </c>
      <c r="C3667" s="3">
        <v>42814</v>
      </c>
      <c r="D3667" t="s">
        <v>65</v>
      </c>
      <c r="E3667" t="s">
        <v>32</v>
      </c>
      <c r="F3667" t="s">
        <v>22</v>
      </c>
      <c r="G3667" t="s">
        <v>14</v>
      </c>
      <c r="H3667" t="s">
        <v>15</v>
      </c>
      <c r="I3667" s="9">
        <v>5639</v>
      </c>
      <c r="J3667" s="9">
        <v>47.45</v>
      </c>
      <c r="K3667" s="9">
        <v>31.79</v>
      </c>
      <c r="L3667" s="9">
        <f>tbl_salesdata[[#This Row],[Units Sold]]*tbl_salesdata[[#This Row],[Unit Cost]]</f>
        <v>179263.81</v>
      </c>
      <c r="M3667" s="9">
        <f>tbl_salesdata[[#This Row],[Units Sold]]*tbl_salesdata[[#This Row],[Unit Price]]</f>
        <v>267570.55</v>
      </c>
      <c r="N3667" s="9">
        <f>tbl_salesdata[[#This Row],[Total Sales]]-tbl_salesdata[[#This Row],[Total Cost]]</f>
        <v>88306.739999999991</v>
      </c>
      <c r="O3667">
        <f>tbl_salesdata[[#This Row],[Ship Date]]-tbl_salesdata[[#This Row],[Order Date]]</f>
        <v>2</v>
      </c>
      <c r="P3667">
        <f>WEEKDAY(tbl_salesdata[[#This Row],[Order Date]],2)</f>
        <v>6</v>
      </c>
      <c r="Q3667" t="str">
        <f>TEXT(tbl_salesdata[[#This Row],[Order Date]],"dddd")</f>
        <v>Saturday</v>
      </c>
      <c r="R3667" t="str">
        <f>IF(tbl_salesdata[[#This Row],[Weekdaynum]]&gt;5,"Yes","No")</f>
        <v>Yes</v>
      </c>
    </row>
    <row r="3668" spans="1:18" hidden="1" x14ac:dyDescent="0.35">
      <c r="A3668">
        <v>786361730</v>
      </c>
      <c r="B3668" s="3">
        <v>44584</v>
      </c>
      <c r="C3668" s="3">
        <v>44593</v>
      </c>
      <c r="D3668" t="s">
        <v>63</v>
      </c>
      <c r="E3668" t="s">
        <v>32</v>
      </c>
      <c r="F3668" t="s">
        <v>22</v>
      </c>
      <c r="G3668" t="s">
        <v>14</v>
      </c>
      <c r="H3668" t="s">
        <v>26</v>
      </c>
      <c r="I3668" s="9">
        <v>765</v>
      </c>
      <c r="J3668" s="9">
        <v>47.45</v>
      </c>
      <c r="K3668" s="9">
        <v>31.79</v>
      </c>
      <c r="L3668" s="9">
        <f>tbl_salesdata[[#This Row],[Units Sold]]*tbl_salesdata[[#This Row],[Unit Cost]]</f>
        <v>24319.35</v>
      </c>
      <c r="M3668" s="9">
        <f>tbl_salesdata[[#This Row],[Units Sold]]*tbl_salesdata[[#This Row],[Unit Price]]</f>
        <v>36299.25</v>
      </c>
      <c r="N3668" s="9">
        <f>tbl_salesdata[[#This Row],[Total Sales]]-tbl_salesdata[[#This Row],[Total Cost]]</f>
        <v>11979.900000000001</v>
      </c>
      <c r="O3668">
        <f>tbl_salesdata[[#This Row],[Ship Date]]-tbl_salesdata[[#This Row],[Order Date]]</f>
        <v>9</v>
      </c>
      <c r="P3668">
        <f>WEEKDAY(tbl_salesdata[[#This Row],[Order Date]],2)</f>
        <v>7</v>
      </c>
      <c r="Q3668" t="str">
        <f>TEXT(tbl_salesdata[[#This Row],[Order Date]],"dddd")</f>
        <v>Sunday</v>
      </c>
      <c r="R3668" t="str">
        <f>IF(tbl_salesdata[[#This Row],[Weekdaynum]]&gt;5,"Yes","No")</f>
        <v>Yes</v>
      </c>
    </row>
    <row r="3669" spans="1:18" hidden="1" x14ac:dyDescent="0.35">
      <c r="A3669">
        <v>125349128</v>
      </c>
      <c r="B3669" s="3">
        <v>43969</v>
      </c>
      <c r="C3669" s="3">
        <v>43984</v>
      </c>
      <c r="D3669" t="s">
        <v>80</v>
      </c>
      <c r="E3669" t="s">
        <v>21</v>
      </c>
      <c r="F3669" t="s">
        <v>25</v>
      </c>
      <c r="G3669" t="s">
        <v>18</v>
      </c>
      <c r="H3669" t="s">
        <v>26</v>
      </c>
      <c r="I3669" s="9">
        <v>2447</v>
      </c>
      <c r="J3669" s="9">
        <v>205.7</v>
      </c>
      <c r="K3669" s="9">
        <v>117.11</v>
      </c>
      <c r="L3669" s="9">
        <f>tbl_salesdata[[#This Row],[Units Sold]]*tbl_salesdata[[#This Row],[Unit Cost]]</f>
        <v>286568.17</v>
      </c>
      <c r="M3669" s="9">
        <f>tbl_salesdata[[#This Row],[Units Sold]]*tbl_salesdata[[#This Row],[Unit Price]]</f>
        <v>503347.89999999997</v>
      </c>
      <c r="N3669" s="9">
        <f>tbl_salesdata[[#This Row],[Total Sales]]-tbl_salesdata[[#This Row],[Total Cost]]</f>
        <v>216779.72999999998</v>
      </c>
      <c r="O3669">
        <f>tbl_salesdata[[#This Row],[Ship Date]]-tbl_salesdata[[#This Row],[Order Date]]</f>
        <v>15</v>
      </c>
      <c r="P3669">
        <f>WEEKDAY(tbl_salesdata[[#This Row],[Order Date]],2)</f>
        <v>1</v>
      </c>
      <c r="Q3669" t="str">
        <f>TEXT(tbl_salesdata[[#This Row],[Order Date]],"dddd")</f>
        <v>Monday</v>
      </c>
      <c r="R3669" t="str">
        <f>IF(tbl_salesdata[[#This Row],[Weekdaynum]]&gt;5,"Yes","No")</f>
        <v>No</v>
      </c>
    </row>
    <row r="3670" spans="1:18" hidden="1" x14ac:dyDescent="0.35">
      <c r="A3670">
        <v>845496499</v>
      </c>
      <c r="B3670" s="3">
        <v>44105</v>
      </c>
      <c r="C3670" s="3">
        <v>44106</v>
      </c>
      <c r="D3670" t="s">
        <v>158</v>
      </c>
      <c r="E3670" t="s">
        <v>12</v>
      </c>
      <c r="F3670" t="s">
        <v>30</v>
      </c>
      <c r="G3670" t="s">
        <v>14</v>
      </c>
      <c r="H3670" t="s">
        <v>15</v>
      </c>
      <c r="I3670" s="9">
        <v>58</v>
      </c>
      <c r="J3670" s="9">
        <v>81.73</v>
      </c>
      <c r="K3670" s="9">
        <v>56.67</v>
      </c>
      <c r="L3670" s="9">
        <f>tbl_salesdata[[#This Row],[Units Sold]]*tbl_salesdata[[#This Row],[Unit Cost]]</f>
        <v>3286.86</v>
      </c>
      <c r="M3670" s="9">
        <f>tbl_salesdata[[#This Row],[Units Sold]]*tbl_salesdata[[#This Row],[Unit Price]]</f>
        <v>4740.34</v>
      </c>
      <c r="N3670" s="9">
        <f>tbl_salesdata[[#This Row],[Total Sales]]-tbl_salesdata[[#This Row],[Total Cost]]</f>
        <v>1453.48</v>
      </c>
      <c r="O3670">
        <f>tbl_salesdata[[#This Row],[Ship Date]]-tbl_salesdata[[#This Row],[Order Date]]</f>
        <v>1</v>
      </c>
      <c r="P3670">
        <f>WEEKDAY(tbl_salesdata[[#This Row],[Order Date]],2)</f>
        <v>4</v>
      </c>
      <c r="Q3670" t="str">
        <f>TEXT(tbl_salesdata[[#This Row],[Order Date]],"dddd")</f>
        <v>Thursday</v>
      </c>
      <c r="R3670" t="str">
        <f>IF(tbl_salesdata[[#This Row],[Weekdaynum]]&gt;5,"Yes","No")</f>
        <v>No</v>
      </c>
    </row>
    <row r="3671" spans="1:18" hidden="1" x14ac:dyDescent="0.35">
      <c r="A3671">
        <v>468727672</v>
      </c>
      <c r="B3671" s="3">
        <v>44496</v>
      </c>
      <c r="C3671" s="3">
        <v>44500</v>
      </c>
      <c r="D3671" t="s">
        <v>169</v>
      </c>
      <c r="E3671" t="s">
        <v>29</v>
      </c>
      <c r="F3671" t="s">
        <v>76</v>
      </c>
      <c r="G3671" t="s">
        <v>18</v>
      </c>
      <c r="H3671" t="s">
        <v>26</v>
      </c>
      <c r="I3671" s="9">
        <v>5789</v>
      </c>
      <c r="J3671" s="9">
        <v>668.27</v>
      </c>
      <c r="K3671" s="9">
        <v>502.54</v>
      </c>
      <c r="L3671" s="9">
        <f>tbl_salesdata[[#This Row],[Units Sold]]*tbl_salesdata[[#This Row],[Unit Cost]]</f>
        <v>2909204.06</v>
      </c>
      <c r="M3671" s="9">
        <f>tbl_salesdata[[#This Row],[Units Sold]]*tbl_salesdata[[#This Row],[Unit Price]]</f>
        <v>3868615.03</v>
      </c>
      <c r="N3671" s="9">
        <f>tbl_salesdata[[#This Row],[Total Sales]]-tbl_salesdata[[#This Row],[Total Cost]]</f>
        <v>959410.96999999974</v>
      </c>
      <c r="O3671">
        <f>tbl_salesdata[[#This Row],[Ship Date]]-tbl_salesdata[[#This Row],[Order Date]]</f>
        <v>4</v>
      </c>
      <c r="P3671">
        <f>WEEKDAY(tbl_salesdata[[#This Row],[Order Date]],2)</f>
        <v>3</v>
      </c>
      <c r="Q3671" t="str">
        <f>TEXT(tbl_salesdata[[#This Row],[Order Date]],"dddd")</f>
        <v>Wednesday</v>
      </c>
      <c r="R3671" t="str">
        <f>IF(tbl_salesdata[[#This Row],[Weekdaynum]]&gt;5,"Yes","No")</f>
        <v>No</v>
      </c>
    </row>
    <row r="3672" spans="1:18" hidden="1" x14ac:dyDescent="0.35">
      <c r="A3672">
        <v>637278974</v>
      </c>
      <c r="B3672" s="3">
        <v>44304</v>
      </c>
      <c r="C3672" s="3">
        <v>44316</v>
      </c>
      <c r="D3672" t="s">
        <v>46</v>
      </c>
      <c r="E3672" t="s">
        <v>29</v>
      </c>
      <c r="F3672" t="s">
        <v>40</v>
      </c>
      <c r="G3672" t="s">
        <v>18</v>
      </c>
      <c r="H3672" t="s">
        <v>34</v>
      </c>
      <c r="I3672" s="9">
        <v>3865</v>
      </c>
      <c r="J3672" s="9">
        <v>651.21</v>
      </c>
      <c r="K3672" s="9">
        <v>524.96</v>
      </c>
      <c r="L3672" s="9">
        <f>tbl_salesdata[[#This Row],[Units Sold]]*tbl_salesdata[[#This Row],[Unit Cost]]</f>
        <v>2028970.4000000001</v>
      </c>
      <c r="M3672" s="9">
        <f>tbl_salesdata[[#This Row],[Units Sold]]*tbl_salesdata[[#This Row],[Unit Price]]</f>
        <v>2516926.6500000004</v>
      </c>
      <c r="N3672" s="9">
        <f>tbl_salesdata[[#This Row],[Total Sales]]-tbl_salesdata[[#This Row],[Total Cost]]</f>
        <v>487956.25000000023</v>
      </c>
      <c r="O3672">
        <f>tbl_salesdata[[#This Row],[Ship Date]]-tbl_salesdata[[#This Row],[Order Date]]</f>
        <v>12</v>
      </c>
      <c r="P3672">
        <f>WEEKDAY(tbl_salesdata[[#This Row],[Order Date]],2)</f>
        <v>7</v>
      </c>
      <c r="Q3672" t="str">
        <f>TEXT(tbl_salesdata[[#This Row],[Order Date]],"dddd")</f>
        <v>Sunday</v>
      </c>
      <c r="R3672" t="str">
        <f>IF(tbl_salesdata[[#This Row],[Weekdaynum]]&gt;5,"Yes","No")</f>
        <v>Yes</v>
      </c>
    </row>
    <row r="3673" spans="1:18" x14ac:dyDescent="0.35">
      <c r="A3673">
        <v>518421494</v>
      </c>
      <c r="B3673" s="3">
        <v>42665</v>
      </c>
      <c r="C3673" s="3">
        <v>42681</v>
      </c>
      <c r="D3673" t="s">
        <v>80</v>
      </c>
      <c r="E3673" t="s">
        <v>21</v>
      </c>
      <c r="F3673" t="s">
        <v>25</v>
      </c>
      <c r="G3673" t="s">
        <v>14</v>
      </c>
      <c r="H3673" t="s">
        <v>34</v>
      </c>
      <c r="I3673" s="9">
        <v>1296</v>
      </c>
      <c r="J3673" s="9">
        <v>205.7</v>
      </c>
      <c r="K3673" s="9">
        <v>117.11</v>
      </c>
      <c r="L3673" s="9">
        <f>tbl_salesdata[[#This Row],[Units Sold]]*tbl_salesdata[[#This Row],[Unit Cost]]</f>
        <v>151774.56</v>
      </c>
      <c r="M3673" s="9">
        <f>tbl_salesdata[[#This Row],[Units Sold]]*tbl_salesdata[[#This Row],[Unit Price]]</f>
        <v>266587.2</v>
      </c>
      <c r="N3673" s="9">
        <f>tbl_salesdata[[#This Row],[Total Sales]]-tbl_salesdata[[#This Row],[Total Cost]]</f>
        <v>114812.64000000001</v>
      </c>
      <c r="O3673">
        <f>tbl_salesdata[[#This Row],[Ship Date]]-tbl_salesdata[[#This Row],[Order Date]]</f>
        <v>16</v>
      </c>
      <c r="P3673">
        <f>WEEKDAY(tbl_salesdata[[#This Row],[Order Date]],2)</f>
        <v>6</v>
      </c>
      <c r="Q3673" t="str">
        <f>TEXT(tbl_salesdata[[#This Row],[Order Date]],"dddd")</f>
        <v>Saturday</v>
      </c>
      <c r="R3673" t="str">
        <f>IF(tbl_salesdata[[#This Row],[Weekdaynum]]&gt;5,"Yes","No")</f>
        <v>Yes</v>
      </c>
    </row>
    <row r="3674" spans="1:18" x14ac:dyDescent="0.35">
      <c r="A3674">
        <v>650687444</v>
      </c>
      <c r="B3674" s="3">
        <v>42105</v>
      </c>
      <c r="C3674" s="3">
        <v>42119</v>
      </c>
      <c r="D3674" t="s">
        <v>220</v>
      </c>
      <c r="E3674" t="s">
        <v>29</v>
      </c>
      <c r="F3674" t="s">
        <v>17</v>
      </c>
      <c r="G3674" t="s">
        <v>18</v>
      </c>
      <c r="H3674" t="s">
        <v>15</v>
      </c>
      <c r="I3674" s="9">
        <v>1729</v>
      </c>
      <c r="J3674" s="9">
        <v>152.58000000000001</v>
      </c>
      <c r="K3674" s="9">
        <v>97.44</v>
      </c>
      <c r="L3674" s="9">
        <f>tbl_salesdata[[#This Row],[Units Sold]]*tbl_salesdata[[#This Row],[Unit Cost]]</f>
        <v>168473.76</v>
      </c>
      <c r="M3674" s="9">
        <f>tbl_salesdata[[#This Row],[Units Sold]]*tbl_salesdata[[#This Row],[Unit Price]]</f>
        <v>263810.82</v>
      </c>
      <c r="N3674" s="9">
        <f>tbl_salesdata[[#This Row],[Total Sales]]-tbl_salesdata[[#This Row],[Total Cost]]</f>
        <v>95337.06</v>
      </c>
      <c r="O3674">
        <f>tbl_salesdata[[#This Row],[Ship Date]]-tbl_salesdata[[#This Row],[Order Date]]</f>
        <v>14</v>
      </c>
      <c r="P3674">
        <f>WEEKDAY(tbl_salesdata[[#This Row],[Order Date]],2)</f>
        <v>6</v>
      </c>
      <c r="Q3674" t="str">
        <f>TEXT(tbl_salesdata[[#This Row],[Order Date]],"dddd")</f>
        <v>Saturday</v>
      </c>
      <c r="R3674" t="str">
        <f>IF(tbl_salesdata[[#This Row],[Weekdaynum]]&gt;5,"Yes","No")</f>
        <v>Yes</v>
      </c>
    </row>
    <row r="3675" spans="1:18" hidden="1" x14ac:dyDescent="0.35">
      <c r="A3675">
        <v>291904437</v>
      </c>
      <c r="B3675" s="3">
        <v>44225</v>
      </c>
      <c r="C3675" s="3">
        <v>44227</v>
      </c>
      <c r="D3675" t="s">
        <v>133</v>
      </c>
      <c r="E3675" t="s">
        <v>38</v>
      </c>
      <c r="F3675" t="s">
        <v>30</v>
      </c>
      <c r="G3675" t="s">
        <v>18</v>
      </c>
      <c r="H3675" t="s">
        <v>26</v>
      </c>
      <c r="I3675" s="9">
        <v>9865</v>
      </c>
      <c r="J3675" s="9">
        <v>81.73</v>
      </c>
      <c r="K3675" s="9">
        <v>56.67</v>
      </c>
      <c r="L3675" s="9">
        <f>tbl_salesdata[[#This Row],[Units Sold]]*tbl_salesdata[[#This Row],[Unit Cost]]</f>
        <v>559049.55000000005</v>
      </c>
      <c r="M3675" s="9">
        <f>tbl_salesdata[[#This Row],[Units Sold]]*tbl_salesdata[[#This Row],[Unit Price]]</f>
        <v>806266.45000000007</v>
      </c>
      <c r="N3675" s="9">
        <f>tbl_salesdata[[#This Row],[Total Sales]]-tbl_salesdata[[#This Row],[Total Cost]]</f>
        <v>247216.90000000002</v>
      </c>
      <c r="O3675">
        <f>tbl_salesdata[[#This Row],[Ship Date]]-tbl_salesdata[[#This Row],[Order Date]]</f>
        <v>2</v>
      </c>
      <c r="P3675">
        <f>WEEKDAY(tbl_salesdata[[#This Row],[Order Date]],2)</f>
        <v>5</v>
      </c>
      <c r="Q3675" t="str">
        <f>TEXT(tbl_salesdata[[#This Row],[Order Date]],"dddd")</f>
        <v>Friday</v>
      </c>
      <c r="R3675" t="str">
        <f>IF(tbl_salesdata[[#This Row],[Weekdaynum]]&gt;5,"Yes","No")</f>
        <v>No</v>
      </c>
    </row>
    <row r="3676" spans="1:18" hidden="1" x14ac:dyDescent="0.35">
      <c r="A3676">
        <v>220349538</v>
      </c>
      <c r="B3676" s="3">
        <v>42528</v>
      </c>
      <c r="C3676" s="3">
        <v>42535</v>
      </c>
      <c r="D3676" t="s">
        <v>41</v>
      </c>
      <c r="E3676" t="s">
        <v>29</v>
      </c>
      <c r="F3676" t="s">
        <v>42</v>
      </c>
      <c r="G3676" t="s">
        <v>14</v>
      </c>
      <c r="H3676" t="s">
        <v>26</v>
      </c>
      <c r="I3676" s="9">
        <v>5180</v>
      </c>
      <c r="J3676" s="9">
        <v>437.2</v>
      </c>
      <c r="K3676" s="9">
        <v>263.33</v>
      </c>
      <c r="L3676" s="9">
        <f>tbl_salesdata[[#This Row],[Units Sold]]*tbl_salesdata[[#This Row],[Unit Cost]]</f>
        <v>1364049.4</v>
      </c>
      <c r="M3676" s="9">
        <f>tbl_salesdata[[#This Row],[Units Sold]]*tbl_salesdata[[#This Row],[Unit Price]]</f>
        <v>2264696</v>
      </c>
      <c r="N3676" s="9">
        <f>tbl_salesdata[[#This Row],[Total Sales]]-tbl_salesdata[[#This Row],[Total Cost]]</f>
        <v>900646.60000000009</v>
      </c>
      <c r="O3676">
        <f>tbl_salesdata[[#This Row],[Ship Date]]-tbl_salesdata[[#This Row],[Order Date]]</f>
        <v>7</v>
      </c>
      <c r="P3676">
        <f>WEEKDAY(tbl_salesdata[[#This Row],[Order Date]],2)</f>
        <v>2</v>
      </c>
      <c r="Q3676" t="str">
        <f>TEXT(tbl_salesdata[[#This Row],[Order Date]],"dddd")</f>
        <v>Tuesday</v>
      </c>
      <c r="R3676" t="str">
        <f>IF(tbl_salesdata[[#This Row],[Weekdaynum]]&gt;5,"Yes","No")</f>
        <v>No</v>
      </c>
    </row>
    <row r="3677" spans="1:18" hidden="1" x14ac:dyDescent="0.35">
      <c r="A3677">
        <v>959983909</v>
      </c>
      <c r="B3677" s="3">
        <v>44054</v>
      </c>
      <c r="C3677" s="3">
        <v>44056</v>
      </c>
      <c r="D3677" t="s">
        <v>206</v>
      </c>
      <c r="E3677" t="s">
        <v>24</v>
      </c>
      <c r="F3677" t="s">
        <v>42</v>
      </c>
      <c r="G3677" t="s">
        <v>18</v>
      </c>
      <c r="H3677" t="s">
        <v>19</v>
      </c>
      <c r="I3677" s="9">
        <v>9426</v>
      </c>
      <c r="J3677" s="9">
        <v>437.2</v>
      </c>
      <c r="K3677" s="9">
        <v>263.33</v>
      </c>
      <c r="L3677" s="9">
        <f>tbl_salesdata[[#This Row],[Units Sold]]*tbl_salesdata[[#This Row],[Unit Cost]]</f>
        <v>2482148.58</v>
      </c>
      <c r="M3677" s="9">
        <f>tbl_salesdata[[#This Row],[Units Sold]]*tbl_salesdata[[#This Row],[Unit Price]]</f>
        <v>4121047.1999999997</v>
      </c>
      <c r="N3677" s="9">
        <f>tbl_salesdata[[#This Row],[Total Sales]]-tbl_salesdata[[#This Row],[Total Cost]]</f>
        <v>1638898.6199999996</v>
      </c>
      <c r="O3677">
        <f>tbl_salesdata[[#This Row],[Ship Date]]-tbl_salesdata[[#This Row],[Order Date]]</f>
        <v>2</v>
      </c>
      <c r="P3677">
        <f>WEEKDAY(tbl_salesdata[[#This Row],[Order Date]],2)</f>
        <v>2</v>
      </c>
      <c r="Q3677" t="str">
        <f>TEXT(tbl_salesdata[[#This Row],[Order Date]],"dddd")</f>
        <v>Tuesday</v>
      </c>
      <c r="R3677" t="str">
        <f>IF(tbl_salesdata[[#This Row],[Weekdaynum]]&gt;5,"Yes","No")</f>
        <v>No</v>
      </c>
    </row>
    <row r="3678" spans="1:18" hidden="1" x14ac:dyDescent="0.35">
      <c r="A3678">
        <v>524918878</v>
      </c>
      <c r="B3678" s="3">
        <v>44375</v>
      </c>
      <c r="C3678" s="3">
        <v>44379</v>
      </c>
      <c r="D3678" t="s">
        <v>81</v>
      </c>
      <c r="E3678" t="s">
        <v>32</v>
      </c>
      <c r="F3678" t="s">
        <v>25</v>
      </c>
      <c r="G3678" t="s">
        <v>14</v>
      </c>
      <c r="H3678" t="s">
        <v>19</v>
      </c>
      <c r="I3678" s="9">
        <v>4016</v>
      </c>
      <c r="J3678" s="9">
        <v>205.7</v>
      </c>
      <c r="K3678" s="9">
        <v>117.11</v>
      </c>
      <c r="L3678" s="9">
        <f>tbl_salesdata[[#This Row],[Units Sold]]*tbl_salesdata[[#This Row],[Unit Cost]]</f>
        <v>470313.76</v>
      </c>
      <c r="M3678" s="9">
        <f>tbl_salesdata[[#This Row],[Units Sold]]*tbl_salesdata[[#This Row],[Unit Price]]</f>
        <v>826091.2</v>
      </c>
      <c r="N3678" s="9">
        <f>tbl_salesdata[[#This Row],[Total Sales]]-tbl_salesdata[[#This Row],[Total Cost]]</f>
        <v>355777.43999999994</v>
      </c>
      <c r="O3678">
        <f>tbl_salesdata[[#This Row],[Ship Date]]-tbl_salesdata[[#This Row],[Order Date]]</f>
        <v>4</v>
      </c>
      <c r="P3678">
        <f>WEEKDAY(tbl_salesdata[[#This Row],[Order Date]],2)</f>
        <v>1</v>
      </c>
      <c r="Q3678" t="str">
        <f>TEXT(tbl_salesdata[[#This Row],[Order Date]],"dddd")</f>
        <v>Monday</v>
      </c>
      <c r="R3678" t="str">
        <f>IF(tbl_salesdata[[#This Row],[Weekdaynum]]&gt;5,"Yes","No")</f>
        <v>No</v>
      </c>
    </row>
    <row r="3679" spans="1:18" hidden="1" x14ac:dyDescent="0.35">
      <c r="A3679">
        <v>599578273</v>
      </c>
      <c r="B3679" s="3">
        <v>43341</v>
      </c>
      <c r="C3679" s="3">
        <v>43362</v>
      </c>
      <c r="D3679" t="s">
        <v>200</v>
      </c>
      <c r="E3679" t="s">
        <v>24</v>
      </c>
      <c r="F3679" t="s">
        <v>76</v>
      </c>
      <c r="G3679" t="s">
        <v>18</v>
      </c>
      <c r="H3679" t="s">
        <v>34</v>
      </c>
      <c r="I3679" s="9">
        <v>7390</v>
      </c>
      <c r="J3679" s="9">
        <v>668.27</v>
      </c>
      <c r="K3679" s="9">
        <v>502.54</v>
      </c>
      <c r="L3679" s="9">
        <f>tbl_salesdata[[#This Row],[Units Sold]]*tbl_salesdata[[#This Row],[Unit Cost]]</f>
        <v>3713770.6</v>
      </c>
      <c r="M3679" s="9">
        <f>tbl_salesdata[[#This Row],[Units Sold]]*tbl_salesdata[[#This Row],[Unit Price]]</f>
        <v>4938515.3</v>
      </c>
      <c r="N3679" s="9">
        <f>tbl_salesdata[[#This Row],[Total Sales]]-tbl_salesdata[[#This Row],[Total Cost]]</f>
        <v>1224744.6999999997</v>
      </c>
      <c r="O3679">
        <f>tbl_salesdata[[#This Row],[Ship Date]]-tbl_salesdata[[#This Row],[Order Date]]</f>
        <v>21</v>
      </c>
      <c r="P3679">
        <f>WEEKDAY(tbl_salesdata[[#This Row],[Order Date]],2)</f>
        <v>3</v>
      </c>
      <c r="Q3679" t="str">
        <f>TEXT(tbl_salesdata[[#This Row],[Order Date]],"dddd")</f>
        <v>Wednesday</v>
      </c>
      <c r="R3679" t="str">
        <f>IF(tbl_salesdata[[#This Row],[Weekdaynum]]&gt;5,"Yes","No")</f>
        <v>No</v>
      </c>
    </row>
    <row r="3680" spans="1:18" hidden="1" x14ac:dyDescent="0.35">
      <c r="A3680">
        <v>688698422</v>
      </c>
      <c r="B3680" s="3">
        <v>42806</v>
      </c>
      <c r="C3680" s="3">
        <v>42807</v>
      </c>
      <c r="D3680" t="s">
        <v>91</v>
      </c>
      <c r="E3680" t="s">
        <v>21</v>
      </c>
      <c r="F3680" t="s">
        <v>68</v>
      </c>
      <c r="G3680" t="s">
        <v>18</v>
      </c>
      <c r="H3680" t="s">
        <v>34</v>
      </c>
      <c r="I3680" s="9">
        <v>22</v>
      </c>
      <c r="J3680" s="9">
        <v>154.06</v>
      </c>
      <c r="K3680" s="9">
        <v>90.93</v>
      </c>
      <c r="L3680" s="9">
        <f>tbl_salesdata[[#This Row],[Units Sold]]*tbl_salesdata[[#This Row],[Unit Cost]]</f>
        <v>2000.46</v>
      </c>
      <c r="M3680" s="9">
        <f>tbl_salesdata[[#This Row],[Units Sold]]*tbl_salesdata[[#This Row],[Unit Price]]</f>
        <v>3389.32</v>
      </c>
      <c r="N3680" s="9">
        <f>tbl_salesdata[[#This Row],[Total Sales]]-tbl_salesdata[[#This Row],[Total Cost]]</f>
        <v>1388.8600000000001</v>
      </c>
      <c r="O3680">
        <f>tbl_salesdata[[#This Row],[Ship Date]]-tbl_salesdata[[#This Row],[Order Date]]</f>
        <v>1</v>
      </c>
      <c r="P3680">
        <f>WEEKDAY(tbl_salesdata[[#This Row],[Order Date]],2)</f>
        <v>7</v>
      </c>
      <c r="Q3680" t="str">
        <f>TEXT(tbl_salesdata[[#This Row],[Order Date]],"dddd")</f>
        <v>Sunday</v>
      </c>
      <c r="R3680" t="str">
        <f>IF(tbl_salesdata[[#This Row],[Weekdaynum]]&gt;5,"Yes","No")</f>
        <v>Yes</v>
      </c>
    </row>
    <row r="3681" spans="1:18" hidden="1" x14ac:dyDescent="0.35">
      <c r="A3681">
        <v>367328155</v>
      </c>
      <c r="B3681" s="3">
        <v>44363</v>
      </c>
      <c r="C3681" s="3">
        <v>44383</v>
      </c>
      <c r="D3681" t="s">
        <v>165</v>
      </c>
      <c r="E3681" t="s">
        <v>21</v>
      </c>
      <c r="F3681" t="s">
        <v>76</v>
      </c>
      <c r="G3681" t="s">
        <v>14</v>
      </c>
      <c r="H3681" t="s">
        <v>26</v>
      </c>
      <c r="I3681" s="9">
        <v>9419</v>
      </c>
      <c r="J3681" s="9">
        <v>668.27</v>
      </c>
      <c r="K3681" s="9">
        <v>502.54</v>
      </c>
      <c r="L3681" s="9">
        <f>tbl_salesdata[[#This Row],[Units Sold]]*tbl_salesdata[[#This Row],[Unit Cost]]</f>
        <v>4733424.26</v>
      </c>
      <c r="M3681" s="9">
        <f>tbl_salesdata[[#This Row],[Units Sold]]*tbl_salesdata[[#This Row],[Unit Price]]</f>
        <v>6294435.1299999999</v>
      </c>
      <c r="N3681" s="9">
        <f>tbl_salesdata[[#This Row],[Total Sales]]-tbl_salesdata[[#This Row],[Total Cost]]</f>
        <v>1561010.87</v>
      </c>
      <c r="O3681">
        <f>tbl_salesdata[[#This Row],[Ship Date]]-tbl_salesdata[[#This Row],[Order Date]]</f>
        <v>20</v>
      </c>
      <c r="P3681">
        <f>WEEKDAY(tbl_salesdata[[#This Row],[Order Date]],2)</f>
        <v>3</v>
      </c>
      <c r="Q3681" t="str">
        <f>TEXT(tbl_salesdata[[#This Row],[Order Date]],"dddd")</f>
        <v>Wednesday</v>
      </c>
      <c r="R3681" t="str">
        <f>IF(tbl_salesdata[[#This Row],[Weekdaynum]]&gt;5,"Yes","No")</f>
        <v>No</v>
      </c>
    </row>
    <row r="3682" spans="1:18" hidden="1" x14ac:dyDescent="0.35">
      <c r="A3682">
        <v>630828797</v>
      </c>
      <c r="B3682" s="3">
        <v>43678</v>
      </c>
      <c r="C3682" s="3">
        <v>43683</v>
      </c>
      <c r="D3682" t="s">
        <v>23</v>
      </c>
      <c r="E3682" t="s">
        <v>24</v>
      </c>
      <c r="F3682" t="s">
        <v>17</v>
      </c>
      <c r="G3682" t="s">
        <v>14</v>
      </c>
      <c r="H3682" t="s">
        <v>26</v>
      </c>
      <c r="I3682" s="9">
        <v>5114</v>
      </c>
      <c r="J3682" s="9">
        <v>152.58000000000001</v>
      </c>
      <c r="K3682" s="9">
        <v>97.44</v>
      </c>
      <c r="L3682" s="9">
        <f>tbl_salesdata[[#This Row],[Units Sold]]*tbl_salesdata[[#This Row],[Unit Cost]]</f>
        <v>498308.16</v>
      </c>
      <c r="M3682" s="9">
        <f>tbl_salesdata[[#This Row],[Units Sold]]*tbl_salesdata[[#This Row],[Unit Price]]</f>
        <v>780294.12000000011</v>
      </c>
      <c r="N3682" s="9">
        <f>tbl_salesdata[[#This Row],[Total Sales]]-tbl_salesdata[[#This Row],[Total Cost]]</f>
        <v>281985.96000000014</v>
      </c>
      <c r="O3682">
        <f>tbl_salesdata[[#This Row],[Ship Date]]-tbl_salesdata[[#This Row],[Order Date]]</f>
        <v>5</v>
      </c>
      <c r="P3682">
        <f>WEEKDAY(tbl_salesdata[[#This Row],[Order Date]],2)</f>
        <v>4</v>
      </c>
      <c r="Q3682" t="str">
        <f>TEXT(tbl_salesdata[[#This Row],[Order Date]],"dddd")</f>
        <v>Thursday</v>
      </c>
      <c r="R3682" t="str">
        <f>IF(tbl_salesdata[[#This Row],[Weekdaynum]]&gt;5,"Yes","No")</f>
        <v>No</v>
      </c>
    </row>
    <row r="3683" spans="1:18" hidden="1" x14ac:dyDescent="0.35">
      <c r="A3683">
        <v>744874179</v>
      </c>
      <c r="B3683" s="3">
        <v>43201</v>
      </c>
      <c r="C3683" s="3">
        <v>43205</v>
      </c>
      <c r="D3683" t="s">
        <v>130</v>
      </c>
      <c r="E3683" t="s">
        <v>29</v>
      </c>
      <c r="F3683" t="s">
        <v>56</v>
      </c>
      <c r="G3683" t="s">
        <v>14</v>
      </c>
      <c r="H3683" t="s">
        <v>34</v>
      </c>
      <c r="I3683" s="9">
        <v>3677</v>
      </c>
      <c r="J3683" s="9">
        <v>9.33</v>
      </c>
      <c r="K3683" s="9">
        <v>6.92</v>
      </c>
      <c r="L3683" s="9">
        <f>tbl_salesdata[[#This Row],[Units Sold]]*tbl_salesdata[[#This Row],[Unit Cost]]</f>
        <v>25444.84</v>
      </c>
      <c r="M3683" s="9">
        <f>tbl_salesdata[[#This Row],[Units Sold]]*tbl_salesdata[[#This Row],[Unit Price]]</f>
        <v>34306.410000000003</v>
      </c>
      <c r="N3683" s="9">
        <f>tbl_salesdata[[#This Row],[Total Sales]]-tbl_salesdata[[#This Row],[Total Cost]]</f>
        <v>8861.5700000000033</v>
      </c>
      <c r="O3683">
        <f>tbl_salesdata[[#This Row],[Ship Date]]-tbl_salesdata[[#This Row],[Order Date]]</f>
        <v>4</v>
      </c>
      <c r="P3683">
        <f>WEEKDAY(tbl_salesdata[[#This Row],[Order Date]],2)</f>
        <v>3</v>
      </c>
      <c r="Q3683" t="str">
        <f>TEXT(tbl_salesdata[[#This Row],[Order Date]],"dddd")</f>
        <v>Wednesday</v>
      </c>
      <c r="R3683" t="str">
        <f>IF(tbl_salesdata[[#This Row],[Weekdaynum]]&gt;5,"Yes","No")</f>
        <v>No</v>
      </c>
    </row>
    <row r="3684" spans="1:18" x14ac:dyDescent="0.35">
      <c r="A3684">
        <v>948075759</v>
      </c>
      <c r="B3684" s="3">
        <v>44898</v>
      </c>
      <c r="C3684" s="3">
        <v>44918</v>
      </c>
      <c r="D3684" t="s">
        <v>145</v>
      </c>
      <c r="E3684" t="s">
        <v>21</v>
      </c>
      <c r="F3684" t="s">
        <v>22</v>
      </c>
      <c r="G3684" t="s">
        <v>18</v>
      </c>
      <c r="H3684" t="s">
        <v>15</v>
      </c>
      <c r="I3684" s="9">
        <v>5540</v>
      </c>
      <c r="J3684" s="9">
        <v>47.45</v>
      </c>
      <c r="K3684" s="9">
        <v>31.79</v>
      </c>
      <c r="L3684" s="9">
        <f>tbl_salesdata[[#This Row],[Units Sold]]*tbl_salesdata[[#This Row],[Unit Cost]]</f>
        <v>176116.6</v>
      </c>
      <c r="M3684" s="9">
        <f>tbl_salesdata[[#This Row],[Units Sold]]*tbl_salesdata[[#This Row],[Unit Price]]</f>
        <v>262873</v>
      </c>
      <c r="N3684" s="9">
        <f>tbl_salesdata[[#This Row],[Total Sales]]-tbl_salesdata[[#This Row],[Total Cost]]</f>
        <v>86756.4</v>
      </c>
      <c r="O3684">
        <f>tbl_salesdata[[#This Row],[Ship Date]]-tbl_salesdata[[#This Row],[Order Date]]</f>
        <v>20</v>
      </c>
      <c r="P3684">
        <f>WEEKDAY(tbl_salesdata[[#This Row],[Order Date]],2)</f>
        <v>6</v>
      </c>
      <c r="Q3684" t="str">
        <f>TEXT(tbl_salesdata[[#This Row],[Order Date]],"dddd")</f>
        <v>Saturday</v>
      </c>
      <c r="R3684" t="str">
        <f>IF(tbl_salesdata[[#This Row],[Weekdaynum]]&gt;5,"Yes","No")</f>
        <v>Yes</v>
      </c>
    </row>
    <row r="3685" spans="1:18" hidden="1" x14ac:dyDescent="0.35">
      <c r="A3685">
        <v>638856971</v>
      </c>
      <c r="B3685" s="3">
        <v>43670</v>
      </c>
      <c r="C3685" s="3">
        <v>43672</v>
      </c>
      <c r="D3685" t="s">
        <v>204</v>
      </c>
      <c r="E3685" t="s">
        <v>21</v>
      </c>
      <c r="F3685" t="s">
        <v>30</v>
      </c>
      <c r="G3685" t="s">
        <v>14</v>
      </c>
      <c r="H3685" t="s">
        <v>15</v>
      </c>
      <c r="I3685" s="9">
        <v>829</v>
      </c>
      <c r="J3685" s="9">
        <v>81.73</v>
      </c>
      <c r="K3685" s="9">
        <v>56.67</v>
      </c>
      <c r="L3685" s="9">
        <f>tbl_salesdata[[#This Row],[Units Sold]]*tbl_salesdata[[#This Row],[Unit Cost]]</f>
        <v>46979.43</v>
      </c>
      <c r="M3685" s="9">
        <f>tbl_salesdata[[#This Row],[Units Sold]]*tbl_salesdata[[#This Row],[Unit Price]]</f>
        <v>67754.17</v>
      </c>
      <c r="N3685" s="9">
        <f>tbl_salesdata[[#This Row],[Total Sales]]-tbl_salesdata[[#This Row],[Total Cost]]</f>
        <v>20774.739999999998</v>
      </c>
      <c r="O3685">
        <f>tbl_salesdata[[#This Row],[Ship Date]]-tbl_salesdata[[#This Row],[Order Date]]</f>
        <v>2</v>
      </c>
      <c r="P3685">
        <f>WEEKDAY(tbl_salesdata[[#This Row],[Order Date]],2)</f>
        <v>3</v>
      </c>
      <c r="Q3685" t="str">
        <f>TEXT(tbl_salesdata[[#This Row],[Order Date]],"dddd")</f>
        <v>Wednesday</v>
      </c>
      <c r="R3685" t="str">
        <f>IF(tbl_salesdata[[#This Row],[Weekdaynum]]&gt;5,"Yes","No")</f>
        <v>No</v>
      </c>
    </row>
    <row r="3686" spans="1:18" hidden="1" x14ac:dyDescent="0.35">
      <c r="A3686">
        <v>651704537</v>
      </c>
      <c r="B3686" s="3">
        <v>43109</v>
      </c>
      <c r="C3686" s="3">
        <v>43126</v>
      </c>
      <c r="D3686" t="s">
        <v>131</v>
      </c>
      <c r="E3686" t="s">
        <v>32</v>
      </c>
      <c r="F3686" t="s">
        <v>76</v>
      </c>
      <c r="G3686" t="s">
        <v>14</v>
      </c>
      <c r="H3686" t="s">
        <v>34</v>
      </c>
      <c r="I3686" s="9">
        <v>2710</v>
      </c>
      <c r="J3686" s="9">
        <v>668.27</v>
      </c>
      <c r="K3686" s="9">
        <v>502.54</v>
      </c>
      <c r="L3686" s="9">
        <f>tbl_salesdata[[#This Row],[Units Sold]]*tbl_salesdata[[#This Row],[Unit Cost]]</f>
        <v>1361883.4000000001</v>
      </c>
      <c r="M3686" s="9">
        <f>tbl_salesdata[[#This Row],[Units Sold]]*tbl_salesdata[[#This Row],[Unit Price]]</f>
        <v>1811011.7</v>
      </c>
      <c r="N3686" s="9">
        <f>tbl_salesdata[[#This Row],[Total Sales]]-tbl_salesdata[[#This Row],[Total Cost]]</f>
        <v>449128.29999999981</v>
      </c>
      <c r="O3686">
        <f>tbl_salesdata[[#This Row],[Ship Date]]-tbl_salesdata[[#This Row],[Order Date]]</f>
        <v>17</v>
      </c>
      <c r="P3686">
        <f>WEEKDAY(tbl_salesdata[[#This Row],[Order Date]],2)</f>
        <v>2</v>
      </c>
      <c r="Q3686" t="str">
        <f>TEXT(tbl_salesdata[[#This Row],[Order Date]],"dddd")</f>
        <v>Tuesday</v>
      </c>
      <c r="R3686" t="str">
        <f>IF(tbl_salesdata[[#This Row],[Weekdaynum]]&gt;5,"Yes","No")</f>
        <v>No</v>
      </c>
    </row>
    <row r="3687" spans="1:18" hidden="1" x14ac:dyDescent="0.35">
      <c r="A3687">
        <v>980917155</v>
      </c>
      <c r="B3687" s="3">
        <v>42660</v>
      </c>
      <c r="C3687" s="3">
        <v>42672</v>
      </c>
      <c r="D3687" t="s">
        <v>85</v>
      </c>
      <c r="E3687" t="s">
        <v>12</v>
      </c>
      <c r="F3687" t="s">
        <v>47</v>
      </c>
      <c r="G3687" t="s">
        <v>18</v>
      </c>
      <c r="H3687" t="s">
        <v>19</v>
      </c>
      <c r="I3687" s="9">
        <v>4039</v>
      </c>
      <c r="J3687" s="9">
        <v>421.89</v>
      </c>
      <c r="K3687" s="9">
        <v>364.69</v>
      </c>
      <c r="L3687" s="9">
        <f>tbl_salesdata[[#This Row],[Units Sold]]*tbl_salesdata[[#This Row],[Unit Cost]]</f>
        <v>1472982.91</v>
      </c>
      <c r="M3687" s="9">
        <f>tbl_salesdata[[#This Row],[Units Sold]]*tbl_salesdata[[#This Row],[Unit Price]]</f>
        <v>1704013.71</v>
      </c>
      <c r="N3687" s="9">
        <f>tbl_salesdata[[#This Row],[Total Sales]]-tbl_salesdata[[#This Row],[Total Cost]]</f>
        <v>231030.80000000005</v>
      </c>
      <c r="O3687">
        <f>tbl_salesdata[[#This Row],[Ship Date]]-tbl_salesdata[[#This Row],[Order Date]]</f>
        <v>12</v>
      </c>
      <c r="P3687">
        <f>WEEKDAY(tbl_salesdata[[#This Row],[Order Date]],2)</f>
        <v>1</v>
      </c>
      <c r="Q3687" t="str">
        <f>TEXT(tbl_salesdata[[#This Row],[Order Date]],"dddd")</f>
        <v>Monday</v>
      </c>
      <c r="R3687" t="str">
        <f>IF(tbl_salesdata[[#This Row],[Weekdaynum]]&gt;5,"Yes","No")</f>
        <v>No</v>
      </c>
    </row>
    <row r="3688" spans="1:18" hidden="1" x14ac:dyDescent="0.35">
      <c r="A3688">
        <v>793731153</v>
      </c>
      <c r="B3688" s="3">
        <v>44680</v>
      </c>
      <c r="C3688" s="3">
        <v>44698</v>
      </c>
      <c r="D3688" t="s">
        <v>93</v>
      </c>
      <c r="E3688" t="s">
        <v>29</v>
      </c>
      <c r="F3688" t="s">
        <v>76</v>
      </c>
      <c r="G3688" t="s">
        <v>18</v>
      </c>
      <c r="H3688" t="s">
        <v>19</v>
      </c>
      <c r="I3688" s="9">
        <v>1541</v>
      </c>
      <c r="J3688" s="9">
        <v>668.27</v>
      </c>
      <c r="K3688" s="9">
        <v>502.54</v>
      </c>
      <c r="L3688" s="9">
        <f>tbl_salesdata[[#This Row],[Units Sold]]*tbl_salesdata[[#This Row],[Unit Cost]]</f>
        <v>774414.14</v>
      </c>
      <c r="M3688" s="9">
        <f>tbl_salesdata[[#This Row],[Units Sold]]*tbl_salesdata[[#This Row],[Unit Price]]</f>
        <v>1029804.07</v>
      </c>
      <c r="N3688" s="9">
        <f>tbl_salesdata[[#This Row],[Total Sales]]-tbl_salesdata[[#This Row],[Total Cost]]</f>
        <v>255389.92999999993</v>
      </c>
      <c r="O3688">
        <f>tbl_salesdata[[#This Row],[Ship Date]]-tbl_salesdata[[#This Row],[Order Date]]</f>
        <v>18</v>
      </c>
      <c r="P3688">
        <f>WEEKDAY(tbl_salesdata[[#This Row],[Order Date]],2)</f>
        <v>5</v>
      </c>
      <c r="Q3688" t="str">
        <f>TEXT(tbl_salesdata[[#This Row],[Order Date]],"dddd")</f>
        <v>Friday</v>
      </c>
      <c r="R3688" t="str">
        <f>IF(tbl_salesdata[[#This Row],[Weekdaynum]]&gt;5,"Yes","No")</f>
        <v>No</v>
      </c>
    </row>
    <row r="3689" spans="1:18" x14ac:dyDescent="0.35">
      <c r="A3689">
        <v>807430589</v>
      </c>
      <c r="B3689" s="3">
        <v>44037</v>
      </c>
      <c r="C3689" s="3">
        <v>44040</v>
      </c>
      <c r="D3689" t="s">
        <v>139</v>
      </c>
      <c r="E3689" t="s">
        <v>51</v>
      </c>
      <c r="F3689" t="s">
        <v>22</v>
      </c>
      <c r="G3689" t="s">
        <v>18</v>
      </c>
      <c r="H3689" t="s">
        <v>19</v>
      </c>
      <c r="I3689" s="9">
        <v>5509</v>
      </c>
      <c r="J3689" s="9">
        <v>47.45</v>
      </c>
      <c r="K3689" s="9">
        <v>31.79</v>
      </c>
      <c r="L3689" s="9">
        <f>tbl_salesdata[[#This Row],[Units Sold]]*tbl_salesdata[[#This Row],[Unit Cost]]</f>
        <v>175131.11</v>
      </c>
      <c r="M3689" s="9">
        <f>tbl_salesdata[[#This Row],[Units Sold]]*tbl_salesdata[[#This Row],[Unit Price]]</f>
        <v>261402.05000000002</v>
      </c>
      <c r="N3689" s="9">
        <f>tbl_salesdata[[#This Row],[Total Sales]]-tbl_salesdata[[#This Row],[Total Cost]]</f>
        <v>86270.940000000031</v>
      </c>
      <c r="O3689">
        <f>tbl_salesdata[[#This Row],[Ship Date]]-tbl_salesdata[[#This Row],[Order Date]]</f>
        <v>3</v>
      </c>
      <c r="P3689">
        <f>WEEKDAY(tbl_salesdata[[#This Row],[Order Date]],2)</f>
        <v>6</v>
      </c>
      <c r="Q3689" t="str">
        <f>TEXT(tbl_salesdata[[#This Row],[Order Date]],"dddd")</f>
        <v>Saturday</v>
      </c>
      <c r="R3689" t="str">
        <f>IF(tbl_salesdata[[#This Row],[Weekdaynum]]&gt;5,"Yes","No")</f>
        <v>Yes</v>
      </c>
    </row>
    <row r="3690" spans="1:18" hidden="1" x14ac:dyDescent="0.35">
      <c r="A3690">
        <v>840671098</v>
      </c>
      <c r="B3690" s="3">
        <v>43866</v>
      </c>
      <c r="C3690" s="3">
        <v>43868</v>
      </c>
      <c r="D3690" t="s">
        <v>96</v>
      </c>
      <c r="E3690" t="s">
        <v>29</v>
      </c>
      <c r="F3690" t="s">
        <v>13</v>
      </c>
      <c r="G3690" t="s">
        <v>18</v>
      </c>
      <c r="H3690" t="s">
        <v>19</v>
      </c>
      <c r="I3690" s="9">
        <v>2114</v>
      </c>
      <c r="J3690" s="9">
        <v>255.28</v>
      </c>
      <c r="K3690" s="9">
        <v>159.41999999999999</v>
      </c>
      <c r="L3690" s="9">
        <f>tbl_salesdata[[#This Row],[Units Sold]]*tbl_salesdata[[#This Row],[Unit Cost]]</f>
        <v>337013.87999999995</v>
      </c>
      <c r="M3690" s="9">
        <f>tbl_salesdata[[#This Row],[Units Sold]]*tbl_salesdata[[#This Row],[Unit Price]]</f>
        <v>539661.92000000004</v>
      </c>
      <c r="N3690" s="9">
        <f>tbl_salesdata[[#This Row],[Total Sales]]-tbl_salesdata[[#This Row],[Total Cost]]</f>
        <v>202648.0400000001</v>
      </c>
      <c r="O3690">
        <f>tbl_salesdata[[#This Row],[Ship Date]]-tbl_salesdata[[#This Row],[Order Date]]</f>
        <v>2</v>
      </c>
      <c r="P3690">
        <f>WEEKDAY(tbl_salesdata[[#This Row],[Order Date]],2)</f>
        <v>3</v>
      </c>
      <c r="Q3690" t="str">
        <f>TEXT(tbl_salesdata[[#This Row],[Order Date]],"dddd")</f>
        <v>Wednesday</v>
      </c>
      <c r="R3690" t="str">
        <f>IF(tbl_salesdata[[#This Row],[Weekdaynum]]&gt;5,"Yes","No")</f>
        <v>No</v>
      </c>
    </row>
    <row r="3691" spans="1:18" hidden="1" x14ac:dyDescent="0.35">
      <c r="A3691">
        <v>660832202</v>
      </c>
      <c r="B3691" s="3">
        <v>43805</v>
      </c>
      <c r="C3691" s="3">
        <v>43811</v>
      </c>
      <c r="D3691" t="s">
        <v>120</v>
      </c>
      <c r="E3691" t="s">
        <v>38</v>
      </c>
      <c r="F3691" t="s">
        <v>30</v>
      </c>
      <c r="G3691" t="s">
        <v>14</v>
      </c>
      <c r="H3691" t="s">
        <v>15</v>
      </c>
      <c r="I3691" s="9">
        <v>3789</v>
      </c>
      <c r="J3691" s="9">
        <v>81.73</v>
      </c>
      <c r="K3691" s="9">
        <v>56.67</v>
      </c>
      <c r="L3691" s="9">
        <f>tbl_salesdata[[#This Row],[Units Sold]]*tbl_salesdata[[#This Row],[Unit Cost]]</f>
        <v>214722.63</v>
      </c>
      <c r="M3691" s="9">
        <f>tbl_salesdata[[#This Row],[Units Sold]]*tbl_salesdata[[#This Row],[Unit Price]]</f>
        <v>309674.97000000003</v>
      </c>
      <c r="N3691" s="9">
        <f>tbl_salesdata[[#This Row],[Total Sales]]-tbl_salesdata[[#This Row],[Total Cost]]</f>
        <v>94952.340000000026</v>
      </c>
      <c r="O3691">
        <f>tbl_salesdata[[#This Row],[Ship Date]]-tbl_salesdata[[#This Row],[Order Date]]</f>
        <v>6</v>
      </c>
      <c r="P3691">
        <f>WEEKDAY(tbl_salesdata[[#This Row],[Order Date]],2)</f>
        <v>5</v>
      </c>
      <c r="Q3691" t="str">
        <f>TEXT(tbl_salesdata[[#This Row],[Order Date]],"dddd")</f>
        <v>Friday</v>
      </c>
      <c r="R3691" t="str">
        <f>IF(tbl_salesdata[[#This Row],[Weekdaynum]]&gt;5,"Yes","No")</f>
        <v>No</v>
      </c>
    </row>
    <row r="3692" spans="1:18" hidden="1" x14ac:dyDescent="0.35">
      <c r="A3692">
        <v>936664998</v>
      </c>
      <c r="B3692" s="3">
        <v>42522</v>
      </c>
      <c r="C3692" s="3">
        <v>42536</v>
      </c>
      <c r="D3692" t="s">
        <v>195</v>
      </c>
      <c r="E3692" t="s">
        <v>21</v>
      </c>
      <c r="F3692" t="s">
        <v>68</v>
      </c>
      <c r="G3692" t="s">
        <v>18</v>
      </c>
      <c r="H3692" t="s">
        <v>15</v>
      </c>
      <c r="I3692" s="9">
        <v>8843</v>
      </c>
      <c r="J3692" s="9">
        <v>154.06</v>
      </c>
      <c r="K3692" s="9">
        <v>90.93</v>
      </c>
      <c r="L3692" s="9">
        <f>tbl_salesdata[[#This Row],[Units Sold]]*tbl_salesdata[[#This Row],[Unit Cost]]</f>
        <v>804093.99000000011</v>
      </c>
      <c r="M3692" s="9">
        <f>tbl_salesdata[[#This Row],[Units Sold]]*tbl_salesdata[[#This Row],[Unit Price]]</f>
        <v>1362352.58</v>
      </c>
      <c r="N3692" s="9">
        <f>tbl_salesdata[[#This Row],[Total Sales]]-tbl_salesdata[[#This Row],[Total Cost]]</f>
        <v>558258.59</v>
      </c>
      <c r="O3692">
        <f>tbl_salesdata[[#This Row],[Ship Date]]-tbl_salesdata[[#This Row],[Order Date]]</f>
        <v>14</v>
      </c>
      <c r="P3692">
        <f>WEEKDAY(tbl_salesdata[[#This Row],[Order Date]],2)</f>
        <v>3</v>
      </c>
      <c r="Q3692" t="str">
        <f>TEXT(tbl_salesdata[[#This Row],[Order Date]],"dddd")</f>
        <v>Wednesday</v>
      </c>
      <c r="R3692" t="str">
        <f>IF(tbl_salesdata[[#This Row],[Weekdaynum]]&gt;5,"Yes","No")</f>
        <v>No</v>
      </c>
    </row>
    <row r="3693" spans="1:18" hidden="1" x14ac:dyDescent="0.35">
      <c r="A3693">
        <v>286968314</v>
      </c>
      <c r="B3693" s="3">
        <v>42779</v>
      </c>
      <c r="C3693" s="3">
        <v>42785</v>
      </c>
      <c r="D3693" t="s">
        <v>208</v>
      </c>
      <c r="E3693" t="s">
        <v>12</v>
      </c>
      <c r="F3693" t="s">
        <v>25</v>
      </c>
      <c r="G3693" t="s">
        <v>14</v>
      </c>
      <c r="H3693" t="s">
        <v>15</v>
      </c>
      <c r="I3693" s="9">
        <v>9156</v>
      </c>
      <c r="J3693" s="9">
        <v>205.7</v>
      </c>
      <c r="K3693" s="9">
        <v>117.11</v>
      </c>
      <c r="L3693" s="9">
        <f>tbl_salesdata[[#This Row],[Units Sold]]*tbl_salesdata[[#This Row],[Unit Cost]]</f>
        <v>1072259.1599999999</v>
      </c>
      <c r="M3693" s="9">
        <f>tbl_salesdata[[#This Row],[Units Sold]]*tbl_salesdata[[#This Row],[Unit Price]]</f>
        <v>1883389.2</v>
      </c>
      <c r="N3693" s="9">
        <f>tbl_salesdata[[#This Row],[Total Sales]]-tbl_salesdata[[#This Row],[Total Cost]]</f>
        <v>811130.04</v>
      </c>
      <c r="O3693">
        <f>tbl_salesdata[[#This Row],[Ship Date]]-tbl_salesdata[[#This Row],[Order Date]]</f>
        <v>6</v>
      </c>
      <c r="P3693">
        <f>WEEKDAY(tbl_salesdata[[#This Row],[Order Date]],2)</f>
        <v>1</v>
      </c>
      <c r="Q3693" t="str">
        <f>TEXT(tbl_salesdata[[#This Row],[Order Date]],"dddd")</f>
        <v>Monday</v>
      </c>
      <c r="R3693" t="str">
        <f>IF(tbl_salesdata[[#This Row],[Weekdaynum]]&gt;5,"Yes","No")</f>
        <v>No</v>
      </c>
    </row>
    <row r="3694" spans="1:18" hidden="1" x14ac:dyDescent="0.35">
      <c r="A3694">
        <v>550853478</v>
      </c>
      <c r="B3694" s="3">
        <v>43345</v>
      </c>
      <c r="C3694" s="3">
        <v>43362</v>
      </c>
      <c r="D3694" t="s">
        <v>209</v>
      </c>
      <c r="E3694" t="s">
        <v>32</v>
      </c>
      <c r="F3694" t="s">
        <v>13</v>
      </c>
      <c r="G3694" t="s">
        <v>14</v>
      </c>
      <c r="H3694" t="s">
        <v>15</v>
      </c>
      <c r="I3694" s="9">
        <v>8640</v>
      </c>
      <c r="J3694" s="9">
        <v>255.28</v>
      </c>
      <c r="K3694" s="9">
        <v>159.41999999999999</v>
      </c>
      <c r="L3694" s="9">
        <f>tbl_salesdata[[#This Row],[Units Sold]]*tbl_salesdata[[#This Row],[Unit Cost]]</f>
        <v>1377388.7999999998</v>
      </c>
      <c r="M3694" s="9">
        <f>tbl_salesdata[[#This Row],[Units Sold]]*tbl_salesdata[[#This Row],[Unit Price]]</f>
        <v>2205619.2000000002</v>
      </c>
      <c r="N3694" s="9">
        <f>tbl_salesdata[[#This Row],[Total Sales]]-tbl_salesdata[[#This Row],[Total Cost]]</f>
        <v>828230.40000000037</v>
      </c>
      <c r="O3694">
        <f>tbl_salesdata[[#This Row],[Ship Date]]-tbl_salesdata[[#This Row],[Order Date]]</f>
        <v>17</v>
      </c>
      <c r="P3694">
        <f>WEEKDAY(tbl_salesdata[[#This Row],[Order Date]],2)</f>
        <v>7</v>
      </c>
      <c r="Q3694" t="str">
        <f>TEXT(tbl_salesdata[[#This Row],[Order Date]],"dddd")</f>
        <v>Sunday</v>
      </c>
      <c r="R3694" t="str">
        <f>IF(tbl_salesdata[[#This Row],[Weekdaynum]]&gt;5,"Yes","No")</f>
        <v>Yes</v>
      </c>
    </row>
    <row r="3695" spans="1:18" x14ac:dyDescent="0.35">
      <c r="A3695">
        <v>650362145</v>
      </c>
      <c r="B3695" s="3">
        <v>42791</v>
      </c>
      <c r="C3695" s="3">
        <v>42803</v>
      </c>
      <c r="D3695" t="s">
        <v>186</v>
      </c>
      <c r="E3695" t="s">
        <v>38</v>
      </c>
      <c r="F3695" t="s">
        <v>22</v>
      </c>
      <c r="G3695" t="s">
        <v>14</v>
      </c>
      <c r="H3695" t="s">
        <v>15</v>
      </c>
      <c r="I3695" s="9">
        <v>5466</v>
      </c>
      <c r="J3695" s="9">
        <v>47.45</v>
      </c>
      <c r="K3695" s="9">
        <v>31.79</v>
      </c>
      <c r="L3695" s="9">
        <f>tbl_salesdata[[#This Row],[Units Sold]]*tbl_salesdata[[#This Row],[Unit Cost]]</f>
        <v>173764.13999999998</v>
      </c>
      <c r="M3695" s="9">
        <f>tbl_salesdata[[#This Row],[Units Sold]]*tbl_salesdata[[#This Row],[Unit Price]]</f>
        <v>259361.7</v>
      </c>
      <c r="N3695" s="9">
        <f>tbl_salesdata[[#This Row],[Total Sales]]-tbl_salesdata[[#This Row],[Total Cost]]</f>
        <v>85597.560000000027</v>
      </c>
      <c r="O3695">
        <f>tbl_salesdata[[#This Row],[Ship Date]]-tbl_salesdata[[#This Row],[Order Date]]</f>
        <v>12</v>
      </c>
      <c r="P3695">
        <f>WEEKDAY(tbl_salesdata[[#This Row],[Order Date]],2)</f>
        <v>6</v>
      </c>
      <c r="Q3695" t="str">
        <f>TEXT(tbl_salesdata[[#This Row],[Order Date]],"dddd")</f>
        <v>Saturday</v>
      </c>
      <c r="R3695" t="str">
        <f>IF(tbl_salesdata[[#This Row],[Weekdaynum]]&gt;5,"Yes","No")</f>
        <v>Yes</v>
      </c>
    </row>
    <row r="3696" spans="1:18" hidden="1" x14ac:dyDescent="0.35">
      <c r="A3696">
        <v>277377164</v>
      </c>
      <c r="B3696" s="3">
        <v>42111</v>
      </c>
      <c r="C3696" s="3">
        <v>42128</v>
      </c>
      <c r="D3696" t="s">
        <v>154</v>
      </c>
      <c r="E3696" t="s">
        <v>12</v>
      </c>
      <c r="F3696" t="s">
        <v>56</v>
      </c>
      <c r="G3696" t="s">
        <v>18</v>
      </c>
      <c r="H3696" t="s">
        <v>19</v>
      </c>
      <c r="I3696" s="9">
        <v>922</v>
      </c>
      <c r="J3696" s="9">
        <v>9.33</v>
      </c>
      <c r="K3696" s="9">
        <v>6.92</v>
      </c>
      <c r="L3696" s="9">
        <f>tbl_salesdata[[#This Row],[Units Sold]]*tbl_salesdata[[#This Row],[Unit Cost]]</f>
        <v>6380.24</v>
      </c>
      <c r="M3696" s="9">
        <f>tbl_salesdata[[#This Row],[Units Sold]]*tbl_salesdata[[#This Row],[Unit Price]]</f>
        <v>8602.26</v>
      </c>
      <c r="N3696" s="9">
        <f>tbl_salesdata[[#This Row],[Total Sales]]-tbl_salesdata[[#This Row],[Total Cost]]</f>
        <v>2222.0200000000004</v>
      </c>
      <c r="O3696">
        <f>tbl_salesdata[[#This Row],[Ship Date]]-tbl_salesdata[[#This Row],[Order Date]]</f>
        <v>17</v>
      </c>
      <c r="P3696">
        <f>WEEKDAY(tbl_salesdata[[#This Row],[Order Date]],2)</f>
        <v>5</v>
      </c>
      <c r="Q3696" t="str">
        <f>TEXT(tbl_salesdata[[#This Row],[Order Date]],"dddd")</f>
        <v>Friday</v>
      </c>
      <c r="R3696" t="str">
        <f>IF(tbl_salesdata[[#This Row],[Weekdaynum]]&gt;5,"Yes","No")</f>
        <v>No</v>
      </c>
    </row>
    <row r="3697" spans="1:18" hidden="1" x14ac:dyDescent="0.35">
      <c r="A3697">
        <v>169800841</v>
      </c>
      <c r="B3697" s="3">
        <v>42793</v>
      </c>
      <c r="C3697" s="3">
        <v>42795</v>
      </c>
      <c r="D3697" t="s">
        <v>202</v>
      </c>
      <c r="E3697" t="s">
        <v>38</v>
      </c>
      <c r="F3697" t="s">
        <v>13</v>
      </c>
      <c r="G3697" t="s">
        <v>14</v>
      </c>
      <c r="H3697" t="s">
        <v>19</v>
      </c>
      <c r="I3697" s="9">
        <v>6697</v>
      </c>
      <c r="J3697" s="9">
        <v>255.28</v>
      </c>
      <c r="K3697" s="9">
        <v>159.41999999999999</v>
      </c>
      <c r="L3697" s="9">
        <f>tbl_salesdata[[#This Row],[Units Sold]]*tbl_salesdata[[#This Row],[Unit Cost]]</f>
        <v>1067635.74</v>
      </c>
      <c r="M3697" s="9">
        <f>tbl_salesdata[[#This Row],[Units Sold]]*tbl_salesdata[[#This Row],[Unit Price]]</f>
        <v>1709610.16</v>
      </c>
      <c r="N3697" s="9">
        <f>tbl_salesdata[[#This Row],[Total Sales]]-tbl_salesdata[[#This Row],[Total Cost]]</f>
        <v>641974.41999999993</v>
      </c>
      <c r="O3697">
        <f>tbl_salesdata[[#This Row],[Ship Date]]-tbl_salesdata[[#This Row],[Order Date]]</f>
        <v>2</v>
      </c>
      <c r="P3697">
        <f>WEEKDAY(tbl_salesdata[[#This Row],[Order Date]],2)</f>
        <v>1</v>
      </c>
      <c r="Q3697" t="str">
        <f>TEXT(tbl_salesdata[[#This Row],[Order Date]],"dddd")</f>
        <v>Monday</v>
      </c>
      <c r="R3697" t="str">
        <f>IF(tbl_salesdata[[#This Row],[Weekdaynum]]&gt;5,"Yes","No")</f>
        <v>No</v>
      </c>
    </row>
    <row r="3698" spans="1:18" hidden="1" x14ac:dyDescent="0.35">
      <c r="A3698">
        <v>935376679</v>
      </c>
      <c r="B3698" s="3">
        <v>43633</v>
      </c>
      <c r="C3698" s="3">
        <v>43643</v>
      </c>
      <c r="D3698" t="s">
        <v>75</v>
      </c>
      <c r="E3698" t="s">
        <v>38</v>
      </c>
      <c r="F3698" t="s">
        <v>22</v>
      </c>
      <c r="G3698" t="s">
        <v>14</v>
      </c>
      <c r="H3698" t="s">
        <v>26</v>
      </c>
      <c r="I3698" s="9">
        <v>7600</v>
      </c>
      <c r="J3698" s="9">
        <v>47.45</v>
      </c>
      <c r="K3698" s="9">
        <v>31.79</v>
      </c>
      <c r="L3698" s="9">
        <f>tbl_salesdata[[#This Row],[Units Sold]]*tbl_salesdata[[#This Row],[Unit Cost]]</f>
        <v>241604</v>
      </c>
      <c r="M3698" s="9">
        <f>tbl_salesdata[[#This Row],[Units Sold]]*tbl_salesdata[[#This Row],[Unit Price]]</f>
        <v>360620</v>
      </c>
      <c r="N3698" s="9">
        <f>tbl_salesdata[[#This Row],[Total Sales]]-tbl_salesdata[[#This Row],[Total Cost]]</f>
        <v>119016</v>
      </c>
      <c r="O3698">
        <f>tbl_salesdata[[#This Row],[Ship Date]]-tbl_salesdata[[#This Row],[Order Date]]</f>
        <v>10</v>
      </c>
      <c r="P3698">
        <f>WEEKDAY(tbl_salesdata[[#This Row],[Order Date]],2)</f>
        <v>1</v>
      </c>
      <c r="Q3698" t="str">
        <f>TEXT(tbl_salesdata[[#This Row],[Order Date]],"dddd")</f>
        <v>Monday</v>
      </c>
      <c r="R3698" t="str">
        <f>IF(tbl_salesdata[[#This Row],[Weekdaynum]]&gt;5,"Yes","No")</f>
        <v>No</v>
      </c>
    </row>
    <row r="3699" spans="1:18" hidden="1" x14ac:dyDescent="0.35">
      <c r="A3699">
        <v>264778506</v>
      </c>
      <c r="B3699" s="3">
        <v>44538</v>
      </c>
      <c r="C3699" s="3">
        <v>44547</v>
      </c>
      <c r="D3699" t="s">
        <v>154</v>
      </c>
      <c r="E3699" t="s">
        <v>12</v>
      </c>
      <c r="F3699" t="s">
        <v>42</v>
      </c>
      <c r="G3699" t="s">
        <v>18</v>
      </c>
      <c r="H3699" t="s">
        <v>34</v>
      </c>
      <c r="I3699" s="9">
        <v>2699</v>
      </c>
      <c r="J3699" s="9">
        <v>437.2</v>
      </c>
      <c r="K3699" s="9">
        <v>263.33</v>
      </c>
      <c r="L3699" s="9">
        <f>tbl_salesdata[[#This Row],[Units Sold]]*tbl_salesdata[[#This Row],[Unit Cost]]</f>
        <v>710727.66999999993</v>
      </c>
      <c r="M3699" s="9">
        <f>tbl_salesdata[[#This Row],[Units Sold]]*tbl_salesdata[[#This Row],[Unit Price]]</f>
        <v>1180002.8</v>
      </c>
      <c r="N3699" s="9">
        <f>tbl_salesdata[[#This Row],[Total Sales]]-tbl_salesdata[[#This Row],[Total Cost]]</f>
        <v>469275.13000000012</v>
      </c>
      <c r="O3699">
        <f>tbl_salesdata[[#This Row],[Ship Date]]-tbl_salesdata[[#This Row],[Order Date]]</f>
        <v>9</v>
      </c>
      <c r="P3699">
        <f>WEEKDAY(tbl_salesdata[[#This Row],[Order Date]],2)</f>
        <v>3</v>
      </c>
      <c r="Q3699" t="str">
        <f>TEXT(tbl_salesdata[[#This Row],[Order Date]],"dddd")</f>
        <v>Wednesday</v>
      </c>
      <c r="R3699" t="str">
        <f>IF(tbl_salesdata[[#This Row],[Weekdaynum]]&gt;5,"Yes","No")</f>
        <v>No</v>
      </c>
    </row>
    <row r="3700" spans="1:18" hidden="1" x14ac:dyDescent="0.35">
      <c r="A3700">
        <v>868992650</v>
      </c>
      <c r="B3700" s="3">
        <v>43763</v>
      </c>
      <c r="C3700" s="3">
        <v>43772</v>
      </c>
      <c r="D3700" t="s">
        <v>173</v>
      </c>
      <c r="E3700" t="s">
        <v>24</v>
      </c>
      <c r="F3700" t="s">
        <v>76</v>
      </c>
      <c r="G3700" t="s">
        <v>18</v>
      </c>
      <c r="H3700" t="s">
        <v>26</v>
      </c>
      <c r="I3700" s="9">
        <v>3091</v>
      </c>
      <c r="J3700" s="9">
        <v>668.27</v>
      </c>
      <c r="K3700" s="9">
        <v>502.54</v>
      </c>
      <c r="L3700" s="9">
        <f>tbl_salesdata[[#This Row],[Units Sold]]*tbl_salesdata[[#This Row],[Unit Cost]]</f>
        <v>1553351.1400000001</v>
      </c>
      <c r="M3700" s="9">
        <f>tbl_salesdata[[#This Row],[Units Sold]]*tbl_salesdata[[#This Row],[Unit Price]]</f>
        <v>2065622.5699999998</v>
      </c>
      <c r="N3700" s="9">
        <f>tbl_salesdata[[#This Row],[Total Sales]]-tbl_salesdata[[#This Row],[Total Cost]]</f>
        <v>512271.4299999997</v>
      </c>
      <c r="O3700">
        <f>tbl_salesdata[[#This Row],[Ship Date]]-tbl_salesdata[[#This Row],[Order Date]]</f>
        <v>9</v>
      </c>
      <c r="P3700">
        <f>WEEKDAY(tbl_salesdata[[#This Row],[Order Date]],2)</f>
        <v>5</v>
      </c>
      <c r="Q3700" t="str">
        <f>TEXT(tbl_salesdata[[#This Row],[Order Date]],"dddd")</f>
        <v>Friday</v>
      </c>
      <c r="R3700" t="str">
        <f>IF(tbl_salesdata[[#This Row],[Weekdaynum]]&gt;5,"Yes","No")</f>
        <v>No</v>
      </c>
    </row>
    <row r="3701" spans="1:18" x14ac:dyDescent="0.35">
      <c r="A3701">
        <v>954546535</v>
      </c>
      <c r="B3701" s="3">
        <v>43323</v>
      </c>
      <c r="C3701" s="3">
        <v>43330</v>
      </c>
      <c r="D3701" t="s">
        <v>46</v>
      </c>
      <c r="E3701" t="s">
        <v>29</v>
      </c>
      <c r="F3701" t="s">
        <v>76</v>
      </c>
      <c r="G3701" t="s">
        <v>14</v>
      </c>
      <c r="H3701" t="s">
        <v>15</v>
      </c>
      <c r="I3701" s="9">
        <v>387</v>
      </c>
      <c r="J3701" s="9">
        <v>668.27</v>
      </c>
      <c r="K3701" s="9">
        <v>502.54</v>
      </c>
      <c r="L3701" s="9">
        <f>tbl_salesdata[[#This Row],[Units Sold]]*tbl_salesdata[[#This Row],[Unit Cost]]</f>
        <v>194482.98</v>
      </c>
      <c r="M3701" s="9">
        <f>tbl_salesdata[[#This Row],[Units Sold]]*tbl_salesdata[[#This Row],[Unit Price]]</f>
        <v>258620.49</v>
      </c>
      <c r="N3701" s="9">
        <f>tbl_salesdata[[#This Row],[Total Sales]]-tbl_salesdata[[#This Row],[Total Cost]]</f>
        <v>64137.50999999998</v>
      </c>
      <c r="O3701">
        <f>tbl_salesdata[[#This Row],[Ship Date]]-tbl_salesdata[[#This Row],[Order Date]]</f>
        <v>7</v>
      </c>
      <c r="P3701">
        <f>WEEKDAY(tbl_salesdata[[#This Row],[Order Date]],2)</f>
        <v>6</v>
      </c>
      <c r="Q3701" t="str">
        <f>TEXT(tbl_salesdata[[#This Row],[Order Date]],"dddd")</f>
        <v>Saturday</v>
      </c>
      <c r="R3701" t="str">
        <f>IF(tbl_salesdata[[#This Row],[Weekdaynum]]&gt;5,"Yes","No")</f>
        <v>Yes</v>
      </c>
    </row>
    <row r="3702" spans="1:18" hidden="1" x14ac:dyDescent="0.35">
      <c r="A3702">
        <v>447365701</v>
      </c>
      <c r="B3702" s="3">
        <v>42124</v>
      </c>
      <c r="C3702" s="3">
        <v>42134</v>
      </c>
      <c r="D3702" t="s">
        <v>27</v>
      </c>
      <c r="E3702" t="s">
        <v>24</v>
      </c>
      <c r="F3702" t="s">
        <v>22</v>
      </c>
      <c r="G3702" t="s">
        <v>14</v>
      </c>
      <c r="H3702" t="s">
        <v>34</v>
      </c>
      <c r="I3702" s="9">
        <v>4307</v>
      </c>
      <c r="J3702" s="9">
        <v>47.45</v>
      </c>
      <c r="K3702" s="9">
        <v>31.79</v>
      </c>
      <c r="L3702" s="9">
        <f>tbl_salesdata[[#This Row],[Units Sold]]*tbl_salesdata[[#This Row],[Unit Cost]]</f>
        <v>136919.53</v>
      </c>
      <c r="M3702" s="9">
        <f>tbl_salesdata[[#This Row],[Units Sold]]*tbl_salesdata[[#This Row],[Unit Price]]</f>
        <v>204367.15000000002</v>
      </c>
      <c r="N3702" s="9">
        <f>tbl_salesdata[[#This Row],[Total Sales]]-tbl_salesdata[[#This Row],[Total Cost]]</f>
        <v>67447.620000000024</v>
      </c>
      <c r="O3702">
        <f>tbl_salesdata[[#This Row],[Ship Date]]-tbl_salesdata[[#This Row],[Order Date]]</f>
        <v>10</v>
      </c>
      <c r="P3702">
        <f>WEEKDAY(tbl_salesdata[[#This Row],[Order Date]],2)</f>
        <v>4</v>
      </c>
      <c r="Q3702" t="str">
        <f>TEXT(tbl_salesdata[[#This Row],[Order Date]],"dddd")</f>
        <v>Thursday</v>
      </c>
      <c r="R3702" t="str">
        <f>IF(tbl_salesdata[[#This Row],[Weekdaynum]]&gt;5,"Yes","No")</f>
        <v>No</v>
      </c>
    </row>
    <row r="3703" spans="1:18" hidden="1" x14ac:dyDescent="0.35">
      <c r="A3703">
        <v>695059764</v>
      </c>
      <c r="B3703" s="3">
        <v>44337</v>
      </c>
      <c r="C3703" s="3">
        <v>44343</v>
      </c>
      <c r="D3703" t="s">
        <v>79</v>
      </c>
      <c r="E3703" t="s">
        <v>21</v>
      </c>
      <c r="F3703" t="s">
        <v>42</v>
      </c>
      <c r="G3703" t="s">
        <v>18</v>
      </c>
      <c r="H3703" t="s">
        <v>19</v>
      </c>
      <c r="I3703" s="9">
        <v>2485</v>
      </c>
      <c r="J3703" s="9">
        <v>437.2</v>
      </c>
      <c r="K3703" s="9">
        <v>263.33</v>
      </c>
      <c r="L3703" s="9">
        <f>tbl_salesdata[[#This Row],[Units Sold]]*tbl_salesdata[[#This Row],[Unit Cost]]</f>
        <v>654375.04999999993</v>
      </c>
      <c r="M3703" s="9">
        <f>tbl_salesdata[[#This Row],[Units Sold]]*tbl_salesdata[[#This Row],[Unit Price]]</f>
        <v>1086442</v>
      </c>
      <c r="N3703" s="9">
        <f>tbl_salesdata[[#This Row],[Total Sales]]-tbl_salesdata[[#This Row],[Total Cost]]</f>
        <v>432066.95000000007</v>
      </c>
      <c r="O3703">
        <f>tbl_salesdata[[#This Row],[Ship Date]]-tbl_salesdata[[#This Row],[Order Date]]</f>
        <v>6</v>
      </c>
      <c r="P3703">
        <f>WEEKDAY(tbl_salesdata[[#This Row],[Order Date]],2)</f>
        <v>5</v>
      </c>
      <c r="Q3703" t="str">
        <f>TEXT(tbl_salesdata[[#This Row],[Order Date]],"dddd")</f>
        <v>Friday</v>
      </c>
      <c r="R3703" t="str">
        <f>IF(tbl_salesdata[[#This Row],[Weekdaynum]]&gt;5,"Yes","No")</f>
        <v>No</v>
      </c>
    </row>
    <row r="3704" spans="1:18" hidden="1" x14ac:dyDescent="0.35">
      <c r="A3704">
        <v>264636456</v>
      </c>
      <c r="B3704" s="3">
        <v>44297</v>
      </c>
      <c r="C3704" s="3">
        <v>44308</v>
      </c>
      <c r="D3704" t="s">
        <v>101</v>
      </c>
      <c r="E3704" t="s">
        <v>24</v>
      </c>
      <c r="F3704" t="s">
        <v>33</v>
      </c>
      <c r="G3704" t="s">
        <v>18</v>
      </c>
      <c r="H3704" t="s">
        <v>34</v>
      </c>
      <c r="I3704" s="9">
        <v>663</v>
      </c>
      <c r="J3704" s="9">
        <v>109.28</v>
      </c>
      <c r="K3704" s="9">
        <v>35.840000000000003</v>
      </c>
      <c r="L3704" s="9">
        <f>tbl_salesdata[[#This Row],[Units Sold]]*tbl_salesdata[[#This Row],[Unit Cost]]</f>
        <v>23761.920000000002</v>
      </c>
      <c r="M3704" s="9">
        <f>tbl_salesdata[[#This Row],[Units Sold]]*tbl_salesdata[[#This Row],[Unit Price]]</f>
        <v>72452.639999999999</v>
      </c>
      <c r="N3704" s="9">
        <f>tbl_salesdata[[#This Row],[Total Sales]]-tbl_salesdata[[#This Row],[Total Cost]]</f>
        <v>48690.720000000001</v>
      </c>
      <c r="O3704">
        <f>tbl_salesdata[[#This Row],[Ship Date]]-tbl_salesdata[[#This Row],[Order Date]]</f>
        <v>11</v>
      </c>
      <c r="P3704">
        <f>WEEKDAY(tbl_salesdata[[#This Row],[Order Date]],2)</f>
        <v>7</v>
      </c>
      <c r="Q3704" t="str">
        <f>TEXT(tbl_salesdata[[#This Row],[Order Date]],"dddd")</f>
        <v>Sunday</v>
      </c>
      <c r="R3704" t="str">
        <f>IF(tbl_salesdata[[#This Row],[Weekdaynum]]&gt;5,"Yes","No")</f>
        <v>Yes</v>
      </c>
    </row>
    <row r="3705" spans="1:18" hidden="1" x14ac:dyDescent="0.35">
      <c r="A3705">
        <v>418644607</v>
      </c>
      <c r="B3705" s="3">
        <v>44634</v>
      </c>
      <c r="C3705" s="3">
        <v>44653</v>
      </c>
      <c r="D3705" t="s">
        <v>46</v>
      </c>
      <c r="E3705" t="s">
        <v>29</v>
      </c>
      <c r="F3705" t="s">
        <v>68</v>
      </c>
      <c r="G3705" t="s">
        <v>14</v>
      </c>
      <c r="H3705" t="s">
        <v>15</v>
      </c>
      <c r="I3705" s="9">
        <v>5097</v>
      </c>
      <c r="J3705" s="9">
        <v>154.06</v>
      </c>
      <c r="K3705" s="9">
        <v>90.93</v>
      </c>
      <c r="L3705" s="9">
        <f>tbl_salesdata[[#This Row],[Units Sold]]*tbl_salesdata[[#This Row],[Unit Cost]]</f>
        <v>463470.21</v>
      </c>
      <c r="M3705" s="9">
        <f>tbl_salesdata[[#This Row],[Units Sold]]*tbl_salesdata[[#This Row],[Unit Price]]</f>
        <v>785243.82000000007</v>
      </c>
      <c r="N3705" s="9">
        <f>tbl_salesdata[[#This Row],[Total Sales]]-tbl_salesdata[[#This Row],[Total Cost]]</f>
        <v>321773.61000000004</v>
      </c>
      <c r="O3705">
        <f>tbl_salesdata[[#This Row],[Ship Date]]-tbl_salesdata[[#This Row],[Order Date]]</f>
        <v>19</v>
      </c>
      <c r="P3705">
        <f>WEEKDAY(tbl_salesdata[[#This Row],[Order Date]],2)</f>
        <v>1</v>
      </c>
      <c r="Q3705" t="str">
        <f>TEXT(tbl_salesdata[[#This Row],[Order Date]],"dddd")</f>
        <v>Monday</v>
      </c>
      <c r="R3705" t="str">
        <f>IF(tbl_salesdata[[#This Row],[Weekdaynum]]&gt;5,"Yes","No")</f>
        <v>No</v>
      </c>
    </row>
    <row r="3706" spans="1:18" hidden="1" x14ac:dyDescent="0.35">
      <c r="A3706">
        <v>239945542</v>
      </c>
      <c r="B3706" s="3">
        <v>44557</v>
      </c>
      <c r="C3706" s="3">
        <v>44564</v>
      </c>
      <c r="D3706" t="s">
        <v>174</v>
      </c>
      <c r="E3706" t="s">
        <v>29</v>
      </c>
      <c r="F3706" t="s">
        <v>42</v>
      </c>
      <c r="G3706" t="s">
        <v>18</v>
      </c>
      <c r="H3706" t="s">
        <v>26</v>
      </c>
      <c r="I3706" s="9">
        <v>4073</v>
      </c>
      <c r="J3706" s="9">
        <v>437.2</v>
      </c>
      <c r="K3706" s="9">
        <v>263.33</v>
      </c>
      <c r="L3706" s="9">
        <f>tbl_salesdata[[#This Row],[Units Sold]]*tbl_salesdata[[#This Row],[Unit Cost]]</f>
        <v>1072543.0899999999</v>
      </c>
      <c r="M3706" s="9">
        <f>tbl_salesdata[[#This Row],[Units Sold]]*tbl_salesdata[[#This Row],[Unit Price]]</f>
        <v>1780715.5999999999</v>
      </c>
      <c r="N3706" s="9">
        <f>tbl_salesdata[[#This Row],[Total Sales]]-tbl_salesdata[[#This Row],[Total Cost]]</f>
        <v>708172.51</v>
      </c>
      <c r="O3706">
        <f>tbl_salesdata[[#This Row],[Ship Date]]-tbl_salesdata[[#This Row],[Order Date]]</f>
        <v>7</v>
      </c>
      <c r="P3706">
        <f>WEEKDAY(tbl_salesdata[[#This Row],[Order Date]],2)</f>
        <v>1</v>
      </c>
      <c r="Q3706" t="str">
        <f>TEXT(tbl_salesdata[[#This Row],[Order Date]],"dddd")</f>
        <v>Monday</v>
      </c>
      <c r="R3706" t="str">
        <f>IF(tbl_salesdata[[#This Row],[Weekdaynum]]&gt;5,"Yes","No")</f>
        <v>No</v>
      </c>
    </row>
    <row r="3707" spans="1:18" hidden="1" x14ac:dyDescent="0.35">
      <c r="A3707">
        <v>681713092</v>
      </c>
      <c r="B3707" s="3">
        <v>44628</v>
      </c>
      <c r="C3707" s="3">
        <v>44632</v>
      </c>
      <c r="D3707" t="s">
        <v>204</v>
      </c>
      <c r="E3707" t="s">
        <v>21</v>
      </c>
      <c r="F3707" t="s">
        <v>22</v>
      </c>
      <c r="G3707" t="s">
        <v>14</v>
      </c>
      <c r="H3707" t="s">
        <v>34</v>
      </c>
      <c r="I3707" s="9">
        <v>2908</v>
      </c>
      <c r="J3707" s="9">
        <v>47.45</v>
      </c>
      <c r="K3707" s="9">
        <v>31.79</v>
      </c>
      <c r="L3707" s="9">
        <f>tbl_salesdata[[#This Row],[Units Sold]]*tbl_salesdata[[#This Row],[Unit Cost]]</f>
        <v>92445.319999999992</v>
      </c>
      <c r="M3707" s="9">
        <f>tbl_salesdata[[#This Row],[Units Sold]]*tbl_salesdata[[#This Row],[Unit Price]]</f>
        <v>137984.6</v>
      </c>
      <c r="N3707" s="9">
        <f>tbl_salesdata[[#This Row],[Total Sales]]-tbl_salesdata[[#This Row],[Total Cost]]</f>
        <v>45539.280000000013</v>
      </c>
      <c r="O3707">
        <f>tbl_salesdata[[#This Row],[Ship Date]]-tbl_salesdata[[#This Row],[Order Date]]</f>
        <v>4</v>
      </c>
      <c r="P3707">
        <f>WEEKDAY(tbl_salesdata[[#This Row],[Order Date]],2)</f>
        <v>2</v>
      </c>
      <c r="Q3707" t="str">
        <f>TEXT(tbl_salesdata[[#This Row],[Order Date]],"dddd")</f>
        <v>Tuesday</v>
      </c>
      <c r="R3707" t="str">
        <f>IF(tbl_salesdata[[#This Row],[Weekdaynum]]&gt;5,"Yes","No")</f>
        <v>No</v>
      </c>
    </row>
    <row r="3708" spans="1:18" hidden="1" x14ac:dyDescent="0.35">
      <c r="A3708">
        <v>517433583</v>
      </c>
      <c r="B3708" s="3">
        <v>43296</v>
      </c>
      <c r="C3708" s="3">
        <v>43305</v>
      </c>
      <c r="D3708" t="s">
        <v>142</v>
      </c>
      <c r="E3708" t="s">
        <v>29</v>
      </c>
      <c r="F3708" t="s">
        <v>17</v>
      </c>
      <c r="G3708" t="s">
        <v>18</v>
      </c>
      <c r="H3708" t="s">
        <v>34</v>
      </c>
      <c r="I3708" s="9">
        <v>8951</v>
      </c>
      <c r="J3708" s="9">
        <v>152.58000000000001</v>
      </c>
      <c r="K3708" s="9">
        <v>97.44</v>
      </c>
      <c r="L3708" s="9">
        <f>tbl_salesdata[[#This Row],[Units Sold]]*tbl_salesdata[[#This Row],[Unit Cost]]</f>
        <v>872185.44</v>
      </c>
      <c r="M3708" s="9">
        <f>tbl_salesdata[[#This Row],[Units Sold]]*tbl_salesdata[[#This Row],[Unit Price]]</f>
        <v>1365743.58</v>
      </c>
      <c r="N3708" s="9">
        <f>tbl_salesdata[[#This Row],[Total Sales]]-tbl_salesdata[[#This Row],[Total Cost]]</f>
        <v>493558.14000000013</v>
      </c>
      <c r="O3708">
        <f>tbl_salesdata[[#This Row],[Ship Date]]-tbl_salesdata[[#This Row],[Order Date]]</f>
        <v>9</v>
      </c>
      <c r="P3708">
        <f>WEEKDAY(tbl_salesdata[[#This Row],[Order Date]],2)</f>
        <v>7</v>
      </c>
      <c r="Q3708" t="str">
        <f>TEXT(tbl_salesdata[[#This Row],[Order Date]],"dddd")</f>
        <v>Sunday</v>
      </c>
      <c r="R3708" t="str">
        <f>IF(tbl_salesdata[[#This Row],[Weekdaynum]]&gt;5,"Yes","No")</f>
        <v>Yes</v>
      </c>
    </row>
    <row r="3709" spans="1:18" hidden="1" x14ac:dyDescent="0.35">
      <c r="A3709">
        <v>390905845</v>
      </c>
      <c r="B3709" s="3">
        <v>42709</v>
      </c>
      <c r="C3709" s="3">
        <v>42729</v>
      </c>
      <c r="D3709" t="s">
        <v>64</v>
      </c>
      <c r="E3709" t="s">
        <v>29</v>
      </c>
      <c r="F3709" t="s">
        <v>42</v>
      </c>
      <c r="G3709" t="s">
        <v>18</v>
      </c>
      <c r="H3709" t="s">
        <v>34</v>
      </c>
      <c r="I3709" s="9">
        <v>6581</v>
      </c>
      <c r="J3709" s="9">
        <v>437.2</v>
      </c>
      <c r="K3709" s="9">
        <v>263.33</v>
      </c>
      <c r="L3709" s="9">
        <f>tbl_salesdata[[#This Row],[Units Sold]]*tbl_salesdata[[#This Row],[Unit Cost]]</f>
        <v>1732974.73</v>
      </c>
      <c r="M3709" s="9">
        <f>tbl_salesdata[[#This Row],[Units Sold]]*tbl_salesdata[[#This Row],[Unit Price]]</f>
        <v>2877213.1999999997</v>
      </c>
      <c r="N3709" s="9">
        <f>tbl_salesdata[[#This Row],[Total Sales]]-tbl_salesdata[[#This Row],[Total Cost]]</f>
        <v>1144238.4699999997</v>
      </c>
      <c r="O3709">
        <f>tbl_salesdata[[#This Row],[Ship Date]]-tbl_salesdata[[#This Row],[Order Date]]</f>
        <v>20</v>
      </c>
      <c r="P3709">
        <f>WEEKDAY(tbl_salesdata[[#This Row],[Order Date]],2)</f>
        <v>1</v>
      </c>
      <c r="Q3709" t="str">
        <f>TEXT(tbl_salesdata[[#This Row],[Order Date]],"dddd")</f>
        <v>Monday</v>
      </c>
      <c r="R3709" t="str">
        <f>IF(tbl_salesdata[[#This Row],[Weekdaynum]]&gt;5,"Yes","No")</f>
        <v>No</v>
      </c>
    </row>
    <row r="3710" spans="1:18" x14ac:dyDescent="0.35">
      <c r="A3710">
        <v>748927533</v>
      </c>
      <c r="B3710" s="3">
        <v>42525</v>
      </c>
      <c r="C3710" s="3">
        <v>42535</v>
      </c>
      <c r="D3710" t="s">
        <v>153</v>
      </c>
      <c r="E3710" t="s">
        <v>38</v>
      </c>
      <c r="F3710" t="s">
        <v>30</v>
      </c>
      <c r="G3710" t="s">
        <v>14</v>
      </c>
      <c r="H3710" t="s">
        <v>34</v>
      </c>
      <c r="I3710" s="9">
        <v>3155</v>
      </c>
      <c r="J3710" s="9">
        <v>81.73</v>
      </c>
      <c r="K3710" s="9">
        <v>56.67</v>
      </c>
      <c r="L3710" s="9">
        <f>tbl_salesdata[[#This Row],[Units Sold]]*tbl_salesdata[[#This Row],[Unit Cost]]</f>
        <v>178793.85</v>
      </c>
      <c r="M3710" s="9">
        <f>tbl_salesdata[[#This Row],[Units Sold]]*tbl_salesdata[[#This Row],[Unit Price]]</f>
        <v>257858.15000000002</v>
      </c>
      <c r="N3710" s="9">
        <f>tbl_salesdata[[#This Row],[Total Sales]]-tbl_salesdata[[#This Row],[Total Cost]]</f>
        <v>79064.300000000017</v>
      </c>
      <c r="O3710">
        <f>tbl_salesdata[[#This Row],[Ship Date]]-tbl_salesdata[[#This Row],[Order Date]]</f>
        <v>10</v>
      </c>
      <c r="P3710">
        <f>WEEKDAY(tbl_salesdata[[#This Row],[Order Date]],2)</f>
        <v>6</v>
      </c>
      <c r="Q3710" t="str">
        <f>TEXT(tbl_salesdata[[#This Row],[Order Date]],"dddd")</f>
        <v>Saturday</v>
      </c>
      <c r="R3710" t="str">
        <f>IF(tbl_salesdata[[#This Row],[Weekdaynum]]&gt;5,"Yes","No")</f>
        <v>Yes</v>
      </c>
    </row>
    <row r="3711" spans="1:18" x14ac:dyDescent="0.35">
      <c r="A3711">
        <v>279880416</v>
      </c>
      <c r="B3711" s="3">
        <v>44086</v>
      </c>
      <c r="C3711" s="3">
        <v>44096</v>
      </c>
      <c r="D3711" t="s">
        <v>218</v>
      </c>
      <c r="E3711" t="s">
        <v>38</v>
      </c>
      <c r="F3711" t="s">
        <v>17</v>
      </c>
      <c r="G3711" t="s">
        <v>14</v>
      </c>
      <c r="H3711" t="s">
        <v>19</v>
      </c>
      <c r="I3711" s="9">
        <v>1689</v>
      </c>
      <c r="J3711" s="9">
        <v>152.58000000000001</v>
      </c>
      <c r="K3711" s="9">
        <v>97.44</v>
      </c>
      <c r="L3711" s="9">
        <f>tbl_salesdata[[#This Row],[Units Sold]]*tbl_salesdata[[#This Row],[Unit Cost]]</f>
        <v>164576.16</v>
      </c>
      <c r="M3711" s="9">
        <f>tbl_salesdata[[#This Row],[Units Sold]]*tbl_salesdata[[#This Row],[Unit Price]]</f>
        <v>257707.62000000002</v>
      </c>
      <c r="N3711" s="9">
        <f>tbl_salesdata[[#This Row],[Total Sales]]-tbl_salesdata[[#This Row],[Total Cost]]</f>
        <v>93131.460000000021</v>
      </c>
      <c r="O3711">
        <f>tbl_salesdata[[#This Row],[Ship Date]]-tbl_salesdata[[#This Row],[Order Date]]</f>
        <v>10</v>
      </c>
      <c r="P3711">
        <f>WEEKDAY(tbl_salesdata[[#This Row],[Order Date]],2)</f>
        <v>6</v>
      </c>
      <c r="Q3711" t="str">
        <f>TEXT(tbl_salesdata[[#This Row],[Order Date]],"dddd")</f>
        <v>Saturday</v>
      </c>
      <c r="R3711" t="str">
        <f>IF(tbl_salesdata[[#This Row],[Weekdaynum]]&gt;5,"Yes","No")</f>
        <v>Yes</v>
      </c>
    </row>
    <row r="3712" spans="1:18" hidden="1" x14ac:dyDescent="0.35">
      <c r="A3712">
        <v>980509030</v>
      </c>
      <c r="B3712" s="3">
        <v>42118</v>
      </c>
      <c r="C3712" s="3">
        <v>42129</v>
      </c>
      <c r="D3712" t="s">
        <v>62</v>
      </c>
      <c r="E3712" t="s">
        <v>38</v>
      </c>
      <c r="F3712" t="s">
        <v>13</v>
      </c>
      <c r="G3712" t="s">
        <v>18</v>
      </c>
      <c r="H3712" t="s">
        <v>15</v>
      </c>
      <c r="I3712" s="9">
        <v>3266</v>
      </c>
      <c r="J3712" s="9">
        <v>255.28</v>
      </c>
      <c r="K3712" s="9">
        <v>159.41999999999999</v>
      </c>
      <c r="L3712" s="9">
        <f>tbl_salesdata[[#This Row],[Units Sold]]*tbl_salesdata[[#This Row],[Unit Cost]]</f>
        <v>520665.72</v>
      </c>
      <c r="M3712" s="9">
        <f>tbl_salesdata[[#This Row],[Units Sold]]*tbl_salesdata[[#This Row],[Unit Price]]</f>
        <v>833744.48</v>
      </c>
      <c r="N3712" s="9">
        <f>tbl_salesdata[[#This Row],[Total Sales]]-tbl_salesdata[[#This Row],[Total Cost]]</f>
        <v>313078.76</v>
      </c>
      <c r="O3712">
        <f>tbl_salesdata[[#This Row],[Ship Date]]-tbl_salesdata[[#This Row],[Order Date]]</f>
        <v>11</v>
      </c>
      <c r="P3712">
        <f>WEEKDAY(tbl_salesdata[[#This Row],[Order Date]],2)</f>
        <v>5</v>
      </c>
      <c r="Q3712" t="str">
        <f>TEXT(tbl_salesdata[[#This Row],[Order Date]],"dddd")</f>
        <v>Friday</v>
      </c>
      <c r="R3712" t="str">
        <f>IF(tbl_salesdata[[#This Row],[Weekdaynum]]&gt;5,"Yes","No")</f>
        <v>No</v>
      </c>
    </row>
    <row r="3713" spans="1:18" hidden="1" x14ac:dyDescent="0.35">
      <c r="A3713">
        <v>299226653</v>
      </c>
      <c r="B3713" s="3">
        <v>43235</v>
      </c>
      <c r="C3713" s="3">
        <v>43243</v>
      </c>
      <c r="D3713" t="s">
        <v>197</v>
      </c>
      <c r="E3713" t="s">
        <v>38</v>
      </c>
      <c r="F3713" t="s">
        <v>25</v>
      </c>
      <c r="G3713" t="s">
        <v>18</v>
      </c>
      <c r="H3713" t="s">
        <v>19</v>
      </c>
      <c r="I3713" s="9">
        <v>6671</v>
      </c>
      <c r="J3713" s="9">
        <v>205.7</v>
      </c>
      <c r="K3713" s="9">
        <v>117.11</v>
      </c>
      <c r="L3713" s="9">
        <f>tbl_salesdata[[#This Row],[Units Sold]]*tbl_salesdata[[#This Row],[Unit Cost]]</f>
        <v>781240.80999999994</v>
      </c>
      <c r="M3713" s="9">
        <f>tbl_salesdata[[#This Row],[Units Sold]]*tbl_salesdata[[#This Row],[Unit Price]]</f>
        <v>1372224.7</v>
      </c>
      <c r="N3713" s="9">
        <f>tbl_salesdata[[#This Row],[Total Sales]]-tbl_salesdata[[#This Row],[Total Cost]]</f>
        <v>590983.89</v>
      </c>
      <c r="O3713">
        <f>tbl_salesdata[[#This Row],[Ship Date]]-tbl_salesdata[[#This Row],[Order Date]]</f>
        <v>8</v>
      </c>
      <c r="P3713">
        <f>WEEKDAY(tbl_salesdata[[#This Row],[Order Date]],2)</f>
        <v>2</v>
      </c>
      <c r="Q3713" t="str">
        <f>TEXT(tbl_salesdata[[#This Row],[Order Date]],"dddd")</f>
        <v>Tuesday</v>
      </c>
      <c r="R3713" t="str">
        <f>IF(tbl_salesdata[[#This Row],[Weekdaynum]]&gt;5,"Yes","No")</f>
        <v>No</v>
      </c>
    </row>
    <row r="3714" spans="1:18" hidden="1" x14ac:dyDescent="0.35">
      <c r="A3714">
        <v>779377686</v>
      </c>
      <c r="B3714" s="3">
        <v>42790</v>
      </c>
      <c r="C3714" s="3">
        <v>42792</v>
      </c>
      <c r="D3714" t="s">
        <v>197</v>
      </c>
      <c r="E3714" t="s">
        <v>38</v>
      </c>
      <c r="F3714" t="s">
        <v>30</v>
      </c>
      <c r="G3714" t="s">
        <v>18</v>
      </c>
      <c r="H3714" t="s">
        <v>34</v>
      </c>
      <c r="I3714" s="9">
        <v>4032</v>
      </c>
      <c r="J3714" s="9">
        <v>81.73</v>
      </c>
      <c r="K3714" s="9">
        <v>56.67</v>
      </c>
      <c r="L3714" s="9">
        <f>tbl_salesdata[[#This Row],[Units Sold]]*tbl_salesdata[[#This Row],[Unit Cost]]</f>
        <v>228493.44</v>
      </c>
      <c r="M3714" s="9">
        <f>tbl_salesdata[[#This Row],[Units Sold]]*tbl_salesdata[[#This Row],[Unit Price]]</f>
        <v>329535.36000000004</v>
      </c>
      <c r="N3714" s="9">
        <f>tbl_salesdata[[#This Row],[Total Sales]]-tbl_salesdata[[#This Row],[Total Cost]]</f>
        <v>101041.92000000004</v>
      </c>
      <c r="O3714">
        <f>tbl_salesdata[[#This Row],[Ship Date]]-tbl_salesdata[[#This Row],[Order Date]]</f>
        <v>2</v>
      </c>
      <c r="P3714">
        <f>WEEKDAY(tbl_salesdata[[#This Row],[Order Date]],2)</f>
        <v>5</v>
      </c>
      <c r="Q3714" t="str">
        <f>TEXT(tbl_salesdata[[#This Row],[Order Date]],"dddd")</f>
        <v>Friday</v>
      </c>
      <c r="R3714" t="str">
        <f>IF(tbl_salesdata[[#This Row],[Weekdaynum]]&gt;5,"Yes","No")</f>
        <v>No</v>
      </c>
    </row>
    <row r="3715" spans="1:18" hidden="1" x14ac:dyDescent="0.35">
      <c r="A3715">
        <v>336635959</v>
      </c>
      <c r="B3715" s="3">
        <v>44769</v>
      </c>
      <c r="C3715" s="3">
        <v>44770</v>
      </c>
      <c r="D3715" t="s">
        <v>127</v>
      </c>
      <c r="E3715" t="s">
        <v>38</v>
      </c>
      <c r="F3715" t="s">
        <v>30</v>
      </c>
      <c r="G3715" t="s">
        <v>18</v>
      </c>
      <c r="H3715" t="s">
        <v>34</v>
      </c>
      <c r="I3715" s="9">
        <v>6916</v>
      </c>
      <c r="J3715" s="9">
        <v>81.73</v>
      </c>
      <c r="K3715" s="9">
        <v>56.67</v>
      </c>
      <c r="L3715" s="9">
        <f>tbl_salesdata[[#This Row],[Units Sold]]*tbl_salesdata[[#This Row],[Unit Cost]]</f>
        <v>391929.72000000003</v>
      </c>
      <c r="M3715" s="9">
        <f>tbl_salesdata[[#This Row],[Units Sold]]*tbl_salesdata[[#This Row],[Unit Price]]</f>
        <v>565244.68000000005</v>
      </c>
      <c r="N3715" s="9">
        <f>tbl_salesdata[[#This Row],[Total Sales]]-tbl_salesdata[[#This Row],[Total Cost]]</f>
        <v>173314.96000000002</v>
      </c>
      <c r="O3715">
        <f>tbl_salesdata[[#This Row],[Ship Date]]-tbl_salesdata[[#This Row],[Order Date]]</f>
        <v>1</v>
      </c>
      <c r="P3715">
        <f>WEEKDAY(tbl_salesdata[[#This Row],[Order Date]],2)</f>
        <v>3</v>
      </c>
      <c r="Q3715" t="str">
        <f>TEXT(tbl_salesdata[[#This Row],[Order Date]],"dddd")</f>
        <v>Wednesday</v>
      </c>
      <c r="R3715" t="str">
        <f>IF(tbl_salesdata[[#This Row],[Weekdaynum]]&gt;5,"Yes","No")</f>
        <v>No</v>
      </c>
    </row>
    <row r="3716" spans="1:18" hidden="1" x14ac:dyDescent="0.35">
      <c r="A3716">
        <v>106987798</v>
      </c>
      <c r="B3716" s="3">
        <v>44158</v>
      </c>
      <c r="C3716" s="3">
        <v>44178</v>
      </c>
      <c r="D3716" t="s">
        <v>41</v>
      </c>
      <c r="E3716" t="s">
        <v>29</v>
      </c>
      <c r="F3716" t="s">
        <v>47</v>
      </c>
      <c r="G3716" t="s">
        <v>14</v>
      </c>
      <c r="H3716" t="s">
        <v>26</v>
      </c>
      <c r="I3716" s="9">
        <v>8922</v>
      </c>
      <c r="J3716" s="9">
        <v>421.89</v>
      </c>
      <c r="K3716" s="9">
        <v>364.69</v>
      </c>
      <c r="L3716" s="9">
        <f>tbl_salesdata[[#This Row],[Units Sold]]*tbl_salesdata[[#This Row],[Unit Cost]]</f>
        <v>3253764.18</v>
      </c>
      <c r="M3716" s="9">
        <f>tbl_salesdata[[#This Row],[Units Sold]]*tbl_salesdata[[#This Row],[Unit Price]]</f>
        <v>3764102.58</v>
      </c>
      <c r="N3716" s="9">
        <f>tbl_salesdata[[#This Row],[Total Sales]]-tbl_salesdata[[#This Row],[Total Cost]]</f>
        <v>510338.39999999991</v>
      </c>
      <c r="O3716">
        <f>tbl_salesdata[[#This Row],[Ship Date]]-tbl_salesdata[[#This Row],[Order Date]]</f>
        <v>20</v>
      </c>
      <c r="P3716">
        <f>WEEKDAY(tbl_salesdata[[#This Row],[Order Date]],2)</f>
        <v>1</v>
      </c>
      <c r="Q3716" t="str">
        <f>TEXT(tbl_salesdata[[#This Row],[Order Date]],"dddd")</f>
        <v>Monday</v>
      </c>
      <c r="R3716" t="str">
        <f>IF(tbl_salesdata[[#This Row],[Weekdaynum]]&gt;5,"Yes","No")</f>
        <v>No</v>
      </c>
    </row>
    <row r="3717" spans="1:18" x14ac:dyDescent="0.35">
      <c r="A3717">
        <v>918026006</v>
      </c>
      <c r="B3717" s="3">
        <v>44702</v>
      </c>
      <c r="C3717" s="3">
        <v>44721</v>
      </c>
      <c r="D3717" t="s">
        <v>150</v>
      </c>
      <c r="E3717" t="s">
        <v>38</v>
      </c>
      <c r="F3717" t="s">
        <v>30</v>
      </c>
      <c r="G3717" t="s">
        <v>14</v>
      </c>
      <c r="H3717" t="s">
        <v>15</v>
      </c>
      <c r="I3717" s="9">
        <v>3151</v>
      </c>
      <c r="J3717" s="9">
        <v>81.73</v>
      </c>
      <c r="K3717" s="9">
        <v>56.67</v>
      </c>
      <c r="L3717" s="9">
        <f>tbl_salesdata[[#This Row],[Units Sold]]*tbl_salesdata[[#This Row],[Unit Cost]]</f>
        <v>178567.17</v>
      </c>
      <c r="M3717" s="9">
        <f>tbl_salesdata[[#This Row],[Units Sold]]*tbl_salesdata[[#This Row],[Unit Price]]</f>
        <v>257531.23</v>
      </c>
      <c r="N3717" s="9">
        <f>tbl_salesdata[[#This Row],[Total Sales]]-tbl_salesdata[[#This Row],[Total Cost]]</f>
        <v>78964.06</v>
      </c>
      <c r="O3717">
        <f>tbl_salesdata[[#This Row],[Ship Date]]-tbl_salesdata[[#This Row],[Order Date]]</f>
        <v>19</v>
      </c>
      <c r="P3717">
        <f>WEEKDAY(tbl_salesdata[[#This Row],[Order Date]],2)</f>
        <v>6</v>
      </c>
      <c r="Q3717" t="str">
        <f>TEXT(tbl_salesdata[[#This Row],[Order Date]],"dddd")</f>
        <v>Saturday</v>
      </c>
      <c r="R3717" t="str">
        <f>IF(tbl_salesdata[[#This Row],[Weekdaynum]]&gt;5,"Yes","No")</f>
        <v>Yes</v>
      </c>
    </row>
    <row r="3718" spans="1:18" hidden="1" x14ac:dyDescent="0.35">
      <c r="A3718">
        <v>232479989</v>
      </c>
      <c r="B3718" s="3">
        <v>42610</v>
      </c>
      <c r="C3718" s="3">
        <v>42612</v>
      </c>
      <c r="D3718" t="s">
        <v>65</v>
      </c>
      <c r="E3718" t="s">
        <v>32</v>
      </c>
      <c r="F3718" t="s">
        <v>42</v>
      </c>
      <c r="G3718" t="s">
        <v>18</v>
      </c>
      <c r="H3718" t="s">
        <v>26</v>
      </c>
      <c r="I3718" s="9">
        <v>4850</v>
      </c>
      <c r="J3718" s="9">
        <v>437.2</v>
      </c>
      <c r="K3718" s="9">
        <v>263.33</v>
      </c>
      <c r="L3718" s="9">
        <f>tbl_salesdata[[#This Row],[Units Sold]]*tbl_salesdata[[#This Row],[Unit Cost]]</f>
        <v>1277150.5</v>
      </c>
      <c r="M3718" s="9">
        <f>tbl_salesdata[[#This Row],[Units Sold]]*tbl_salesdata[[#This Row],[Unit Price]]</f>
        <v>2120420</v>
      </c>
      <c r="N3718" s="9">
        <f>tbl_salesdata[[#This Row],[Total Sales]]-tbl_salesdata[[#This Row],[Total Cost]]</f>
        <v>843269.5</v>
      </c>
      <c r="O3718">
        <f>tbl_salesdata[[#This Row],[Ship Date]]-tbl_salesdata[[#This Row],[Order Date]]</f>
        <v>2</v>
      </c>
      <c r="P3718">
        <f>WEEKDAY(tbl_salesdata[[#This Row],[Order Date]],2)</f>
        <v>7</v>
      </c>
      <c r="Q3718" t="str">
        <f>TEXT(tbl_salesdata[[#This Row],[Order Date]],"dddd")</f>
        <v>Sunday</v>
      </c>
      <c r="R3718" t="str">
        <f>IF(tbl_salesdata[[#This Row],[Weekdaynum]]&gt;5,"Yes","No")</f>
        <v>Yes</v>
      </c>
    </row>
    <row r="3719" spans="1:18" hidden="1" x14ac:dyDescent="0.35">
      <c r="A3719">
        <v>511155498</v>
      </c>
      <c r="B3719" s="3">
        <v>44830</v>
      </c>
      <c r="C3719" s="3">
        <v>44835</v>
      </c>
      <c r="D3719" t="s">
        <v>135</v>
      </c>
      <c r="E3719" t="s">
        <v>21</v>
      </c>
      <c r="F3719" t="s">
        <v>22</v>
      </c>
      <c r="G3719" t="s">
        <v>18</v>
      </c>
      <c r="H3719" t="s">
        <v>34</v>
      </c>
      <c r="I3719" s="9">
        <v>1126</v>
      </c>
      <c r="J3719" s="9">
        <v>47.45</v>
      </c>
      <c r="K3719" s="9">
        <v>31.79</v>
      </c>
      <c r="L3719" s="9">
        <f>tbl_salesdata[[#This Row],[Units Sold]]*tbl_salesdata[[#This Row],[Unit Cost]]</f>
        <v>35795.54</v>
      </c>
      <c r="M3719" s="9">
        <f>tbl_salesdata[[#This Row],[Units Sold]]*tbl_salesdata[[#This Row],[Unit Price]]</f>
        <v>53428.700000000004</v>
      </c>
      <c r="N3719" s="9">
        <f>tbl_salesdata[[#This Row],[Total Sales]]-tbl_salesdata[[#This Row],[Total Cost]]</f>
        <v>17633.160000000003</v>
      </c>
      <c r="O3719">
        <f>tbl_salesdata[[#This Row],[Ship Date]]-tbl_salesdata[[#This Row],[Order Date]]</f>
        <v>5</v>
      </c>
      <c r="P3719">
        <f>WEEKDAY(tbl_salesdata[[#This Row],[Order Date]],2)</f>
        <v>1</v>
      </c>
      <c r="Q3719" t="str">
        <f>TEXT(tbl_salesdata[[#This Row],[Order Date]],"dddd")</f>
        <v>Monday</v>
      </c>
      <c r="R3719" t="str">
        <f>IF(tbl_salesdata[[#This Row],[Weekdaynum]]&gt;5,"Yes","No")</f>
        <v>No</v>
      </c>
    </row>
    <row r="3720" spans="1:18" x14ac:dyDescent="0.35">
      <c r="A3720">
        <v>382581126</v>
      </c>
      <c r="B3720" s="3">
        <v>43512</v>
      </c>
      <c r="C3720" s="3">
        <v>43529</v>
      </c>
      <c r="D3720" t="s">
        <v>205</v>
      </c>
      <c r="E3720" t="s">
        <v>21</v>
      </c>
      <c r="F3720" t="s">
        <v>30</v>
      </c>
      <c r="G3720" t="s">
        <v>18</v>
      </c>
      <c r="H3720" t="s">
        <v>15</v>
      </c>
      <c r="I3720" s="9">
        <v>3112</v>
      </c>
      <c r="J3720" s="9">
        <v>81.73</v>
      </c>
      <c r="K3720" s="9">
        <v>56.67</v>
      </c>
      <c r="L3720" s="9">
        <f>tbl_salesdata[[#This Row],[Units Sold]]*tbl_salesdata[[#This Row],[Unit Cost]]</f>
        <v>176357.04</v>
      </c>
      <c r="M3720" s="9">
        <f>tbl_salesdata[[#This Row],[Units Sold]]*tbl_salesdata[[#This Row],[Unit Price]]</f>
        <v>254343.76</v>
      </c>
      <c r="N3720" s="9">
        <f>tbl_salesdata[[#This Row],[Total Sales]]-tbl_salesdata[[#This Row],[Total Cost]]</f>
        <v>77986.720000000001</v>
      </c>
      <c r="O3720">
        <f>tbl_salesdata[[#This Row],[Ship Date]]-tbl_salesdata[[#This Row],[Order Date]]</f>
        <v>17</v>
      </c>
      <c r="P3720">
        <f>WEEKDAY(tbl_salesdata[[#This Row],[Order Date]],2)</f>
        <v>6</v>
      </c>
      <c r="Q3720" t="str">
        <f>TEXT(tbl_salesdata[[#This Row],[Order Date]],"dddd")</f>
        <v>Saturday</v>
      </c>
      <c r="R3720" t="str">
        <f>IF(tbl_salesdata[[#This Row],[Weekdaynum]]&gt;5,"Yes","No")</f>
        <v>Yes</v>
      </c>
    </row>
    <row r="3721" spans="1:18" hidden="1" x14ac:dyDescent="0.35">
      <c r="A3721">
        <v>936546981</v>
      </c>
      <c r="B3721" s="3">
        <v>42522</v>
      </c>
      <c r="C3721" s="3">
        <v>42524</v>
      </c>
      <c r="D3721" t="s">
        <v>167</v>
      </c>
      <c r="E3721" t="s">
        <v>38</v>
      </c>
      <c r="F3721" t="s">
        <v>13</v>
      </c>
      <c r="G3721" t="s">
        <v>18</v>
      </c>
      <c r="H3721" t="s">
        <v>19</v>
      </c>
      <c r="I3721" s="9">
        <v>3919</v>
      </c>
      <c r="J3721" s="9">
        <v>255.28</v>
      </c>
      <c r="K3721" s="9">
        <v>159.41999999999999</v>
      </c>
      <c r="L3721" s="9">
        <f>tbl_salesdata[[#This Row],[Units Sold]]*tbl_salesdata[[#This Row],[Unit Cost]]</f>
        <v>624766.98</v>
      </c>
      <c r="M3721" s="9">
        <f>tbl_salesdata[[#This Row],[Units Sold]]*tbl_salesdata[[#This Row],[Unit Price]]</f>
        <v>1000442.32</v>
      </c>
      <c r="N3721" s="9">
        <f>tbl_salesdata[[#This Row],[Total Sales]]-tbl_salesdata[[#This Row],[Total Cost]]</f>
        <v>375675.33999999997</v>
      </c>
      <c r="O3721">
        <f>tbl_salesdata[[#This Row],[Ship Date]]-tbl_salesdata[[#This Row],[Order Date]]</f>
        <v>2</v>
      </c>
      <c r="P3721">
        <f>WEEKDAY(tbl_salesdata[[#This Row],[Order Date]],2)</f>
        <v>3</v>
      </c>
      <c r="Q3721" t="str">
        <f>TEXT(tbl_salesdata[[#This Row],[Order Date]],"dddd")</f>
        <v>Wednesday</v>
      </c>
      <c r="R3721" t="str">
        <f>IF(tbl_salesdata[[#This Row],[Weekdaynum]]&gt;5,"Yes","No")</f>
        <v>No</v>
      </c>
    </row>
    <row r="3722" spans="1:18" hidden="1" x14ac:dyDescent="0.35">
      <c r="A3722">
        <v>978673112</v>
      </c>
      <c r="B3722" s="3">
        <v>42258</v>
      </c>
      <c r="C3722" s="3">
        <v>42276</v>
      </c>
      <c r="D3722" t="s">
        <v>108</v>
      </c>
      <c r="E3722" t="s">
        <v>12</v>
      </c>
      <c r="F3722" t="s">
        <v>22</v>
      </c>
      <c r="G3722" t="s">
        <v>14</v>
      </c>
      <c r="H3722" t="s">
        <v>19</v>
      </c>
      <c r="I3722" s="9">
        <v>9977</v>
      </c>
      <c r="J3722" s="9">
        <v>47.45</v>
      </c>
      <c r="K3722" s="9">
        <v>31.79</v>
      </c>
      <c r="L3722" s="9">
        <f>tbl_salesdata[[#This Row],[Units Sold]]*tbl_salesdata[[#This Row],[Unit Cost]]</f>
        <v>317168.83</v>
      </c>
      <c r="M3722" s="9">
        <f>tbl_salesdata[[#This Row],[Units Sold]]*tbl_salesdata[[#This Row],[Unit Price]]</f>
        <v>473408.65</v>
      </c>
      <c r="N3722" s="9">
        <f>tbl_salesdata[[#This Row],[Total Sales]]-tbl_salesdata[[#This Row],[Total Cost]]</f>
        <v>156239.82</v>
      </c>
      <c r="O3722">
        <f>tbl_salesdata[[#This Row],[Ship Date]]-tbl_salesdata[[#This Row],[Order Date]]</f>
        <v>18</v>
      </c>
      <c r="P3722">
        <f>WEEKDAY(tbl_salesdata[[#This Row],[Order Date]],2)</f>
        <v>5</v>
      </c>
      <c r="Q3722" t="str">
        <f>TEXT(tbl_salesdata[[#This Row],[Order Date]],"dddd")</f>
        <v>Friday</v>
      </c>
      <c r="R3722" t="str">
        <f>IF(tbl_salesdata[[#This Row],[Weekdaynum]]&gt;5,"Yes","No")</f>
        <v>No</v>
      </c>
    </row>
    <row r="3723" spans="1:18" hidden="1" x14ac:dyDescent="0.35">
      <c r="A3723">
        <v>354547107</v>
      </c>
      <c r="B3723" s="3">
        <v>43460</v>
      </c>
      <c r="C3723" s="3">
        <v>43478</v>
      </c>
      <c r="D3723" t="s">
        <v>162</v>
      </c>
      <c r="E3723" t="s">
        <v>38</v>
      </c>
      <c r="F3723" t="s">
        <v>17</v>
      </c>
      <c r="G3723" t="s">
        <v>18</v>
      </c>
      <c r="H3723" t="s">
        <v>19</v>
      </c>
      <c r="I3723" s="9">
        <v>7223</v>
      </c>
      <c r="J3723" s="9">
        <v>152.58000000000001</v>
      </c>
      <c r="K3723" s="9">
        <v>97.44</v>
      </c>
      <c r="L3723" s="9">
        <f>tbl_salesdata[[#This Row],[Units Sold]]*tbl_salesdata[[#This Row],[Unit Cost]]</f>
        <v>703809.12</v>
      </c>
      <c r="M3723" s="9">
        <f>tbl_salesdata[[#This Row],[Units Sold]]*tbl_salesdata[[#This Row],[Unit Price]]</f>
        <v>1102085.3400000001</v>
      </c>
      <c r="N3723" s="9">
        <f>tbl_salesdata[[#This Row],[Total Sales]]-tbl_salesdata[[#This Row],[Total Cost]]</f>
        <v>398276.22000000009</v>
      </c>
      <c r="O3723">
        <f>tbl_salesdata[[#This Row],[Ship Date]]-tbl_salesdata[[#This Row],[Order Date]]</f>
        <v>18</v>
      </c>
      <c r="P3723">
        <f>WEEKDAY(tbl_salesdata[[#This Row],[Order Date]],2)</f>
        <v>3</v>
      </c>
      <c r="Q3723" t="str">
        <f>TEXT(tbl_salesdata[[#This Row],[Order Date]],"dddd")</f>
        <v>Wednesday</v>
      </c>
      <c r="R3723" t="str">
        <f>IF(tbl_salesdata[[#This Row],[Weekdaynum]]&gt;5,"Yes","No")</f>
        <v>No</v>
      </c>
    </row>
    <row r="3724" spans="1:18" hidden="1" x14ac:dyDescent="0.35">
      <c r="A3724">
        <v>762655293</v>
      </c>
      <c r="B3724" s="3">
        <v>44850</v>
      </c>
      <c r="C3724" s="3">
        <v>44859</v>
      </c>
      <c r="D3724" t="s">
        <v>165</v>
      </c>
      <c r="E3724" t="s">
        <v>21</v>
      </c>
      <c r="F3724" t="s">
        <v>30</v>
      </c>
      <c r="G3724" t="s">
        <v>14</v>
      </c>
      <c r="H3724" t="s">
        <v>34</v>
      </c>
      <c r="I3724" s="9">
        <v>5504</v>
      </c>
      <c r="J3724" s="9">
        <v>81.73</v>
      </c>
      <c r="K3724" s="9">
        <v>56.67</v>
      </c>
      <c r="L3724" s="9">
        <f>tbl_salesdata[[#This Row],[Units Sold]]*tbl_salesdata[[#This Row],[Unit Cost]]</f>
        <v>311911.67999999999</v>
      </c>
      <c r="M3724" s="9">
        <f>tbl_salesdata[[#This Row],[Units Sold]]*tbl_salesdata[[#This Row],[Unit Price]]</f>
        <v>449841.92000000004</v>
      </c>
      <c r="N3724" s="9">
        <f>tbl_salesdata[[#This Row],[Total Sales]]-tbl_salesdata[[#This Row],[Total Cost]]</f>
        <v>137930.24000000005</v>
      </c>
      <c r="O3724">
        <f>tbl_salesdata[[#This Row],[Ship Date]]-tbl_salesdata[[#This Row],[Order Date]]</f>
        <v>9</v>
      </c>
      <c r="P3724">
        <f>WEEKDAY(tbl_salesdata[[#This Row],[Order Date]],2)</f>
        <v>7</v>
      </c>
      <c r="Q3724" t="str">
        <f>TEXT(tbl_salesdata[[#This Row],[Order Date]],"dddd")</f>
        <v>Sunday</v>
      </c>
      <c r="R3724" t="str">
        <f>IF(tbl_salesdata[[#This Row],[Weekdaynum]]&gt;5,"Yes","No")</f>
        <v>Yes</v>
      </c>
    </row>
    <row r="3725" spans="1:18" hidden="1" x14ac:dyDescent="0.35">
      <c r="A3725">
        <v>371796500</v>
      </c>
      <c r="B3725" s="3">
        <v>43842</v>
      </c>
      <c r="C3725" s="3">
        <v>43858</v>
      </c>
      <c r="D3725" t="s">
        <v>57</v>
      </c>
      <c r="E3725" t="s">
        <v>32</v>
      </c>
      <c r="F3725" t="s">
        <v>40</v>
      </c>
      <c r="G3725" t="s">
        <v>18</v>
      </c>
      <c r="H3725" t="s">
        <v>34</v>
      </c>
      <c r="I3725" s="9">
        <v>1701</v>
      </c>
      <c r="J3725" s="9">
        <v>651.21</v>
      </c>
      <c r="K3725" s="9">
        <v>524.96</v>
      </c>
      <c r="L3725" s="9">
        <f>tbl_salesdata[[#This Row],[Units Sold]]*tbl_salesdata[[#This Row],[Unit Cost]]</f>
        <v>892956.96000000008</v>
      </c>
      <c r="M3725" s="9">
        <f>tbl_salesdata[[#This Row],[Units Sold]]*tbl_salesdata[[#This Row],[Unit Price]]</f>
        <v>1107708.21</v>
      </c>
      <c r="N3725" s="9">
        <f>tbl_salesdata[[#This Row],[Total Sales]]-tbl_salesdata[[#This Row],[Total Cost]]</f>
        <v>214751.24999999988</v>
      </c>
      <c r="O3725">
        <f>tbl_salesdata[[#This Row],[Ship Date]]-tbl_salesdata[[#This Row],[Order Date]]</f>
        <v>16</v>
      </c>
      <c r="P3725">
        <f>WEEKDAY(tbl_salesdata[[#This Row],[Order Date]],2)</f>
        <v>7</v>
      </c>
      <c r="Q3725" t="str">
        <f>TEXT(tbl_salesdata[[#This Row],[Order Date]],"dddd")</f>
        <v>Sunday</v>
      </c>
      <c r="R3725" t="str">
        <f>IF(tbl_salesdata[[#This Row],[Weekdaynum]]&gt;5,"Yes","No")</f>
        <v>Yes</v>
      </c>
    </row>
    <row r="3726" spans="1:18" x14ac:dyDescent="0.35">
      <c r="A3726">
        <v>756253182</v>
      </c>
      <c r="B3726" s="3">
        <v>43246</v>
      </c>
      <c r="C3726" s="3">
        <v>43253</v>
      </c>
      <c r="D3726" t="s">
        <v>202</v>
      </c>
      <c r="E3726" t="s">
        <v>38</v>
      </c>
      <c r="F3726" t="s">
        <v>13</v>
      </c>
      <c r="G3726" t="s">
        <v>14</v>
      </c>
      <c r="H3726" t="s">
        <v>34</v>
      </c>
      <c r="I3726" s="9">
        <v>977</v>
      </c>
      <c r="J3726" s="9">
        <v>255.28</v>
      </c>
      <c r="K3726" s="9">
        <v>159.41999999999999</v>
      </c>
      <c r="L3726" s="9">
        <f>tbl_salesdata[[#This Row],[Units Sold]]*tbl_salesdata[[#This Row],[Unit Cost]]</f>
        <v>155753.34</v>
      </c>
      <c r="M3726" s="9">
        <f>tbl_salesdata[[#This Row],[Units Sold]]*tbl_salesdata[[#This Row],[Unit Price]]</f>
        <v>249408.56</v>
      </c>
      <c r="N3726" s="9">
        <f>tbl_salesdata[[#This Row],[Total Sales]]-tbl_salesdata[[#This Row],[Total Cost]]</f>
        <v>93655.22</v>
      </c>
      <c r="O3726">
        <f>tbl_salesdata[[#This Row],[Ship Date]]-tbl_salesdata[[#This Row],[Order Date]]</f>
        <v>7</v>
      </c>
      <c r="P3726">
        <f>WEEKDAY(tbl_salesdata[[#This Row],[Order Date]],2)</f>
        <v>6</v>
      </c>
      <c r="Q3726" t="str">
        <f>TEXT(tbl_salesdata[[#This Row],[Order Date]],"dddd")</f>
        <v>Saturday</v>
      </c>
      <c r="R3726" t="str">
        <f>IF(tbl_salesdata[[#This Row],[Weekdaynum]]&gt;5,"Yes","No")</f>
        <v>Yes</v>
      </c>
    </row>
    <row r="3727" spans="1:18" hidden="1" x14ac:dyDescent="0.35">
      <c r="A3727">
        <v>119935786</v>
      </c>
      <c r="B3727" s="3">
        <v>42018</v>
      </c>
      <c r="C3727" s="3">
        <v>42028</v>
      </c>
      <c r="D3727" t="s">
        <v>214</v>
      </c>
      <c r="E3727" t="s">
        <v>21</v>
      </c>
      <c r="F3727" t="s">
        <v>30</v>
      </c>
      <c r="G3727" t="s">
        <v>18</v>
      </c>
      <c r="H3727" t="s">
        <v>26</v>
      </c>
      <c r="I3727" s="9">
        <v>519</v>
      </c>
      <c r="J3727" s="9">
        <v>81.73</v>
      </c>
      <c r="K3727" s="9">
        <v>56.67</v>
      </c>
      <c r="L3727" s="9">
        <f>tbl_salesdata[[#This Row],[Units Sold]]*tbl_salesdata[[#This Row],[Unit Cost]]</f>
        <v>29411.73</v>
      </c>
      <c r="M3727" s="9">
        <f>tbl_salesdata[[#This Row],[Units Sold]]*tbl_salesdata[[#This Row],[Unit Price]]</f>
        <v>42417.87</v>
      </c>
      <c r="N3727" s="9">
        <f>tbl_salesdata[[#This Row],[Total Sales]]-tbl_salesdata[[#This Row],[Total Cost]]</f>
        <v>13006.140000000003</v>
      </c>
      <c r="O3727">
        <f>tbl_salesdata[[#This Row],[Ship Date]]-tbl_salesdata[[#This Row],[Order Date]]</f>
        <v>10</v>
      </c>
      <c r="P3727">
        <f>WEEKDAY(tbl_salesdata[[#This Row],[Order Date]],2)</f>
        <v>3</v>
      </c>
      <c r="Q3727" t="str">
        <f>TEXT(tbl_salesdata[[#This Row],[Order Date]],"dddd")</f>
        <v>Wednesday</v>
      </c>
      <c r="R3727" t="str">
        <f>IF(tbl_salesdata[[#This Row],[Weekdaynum]]&gt;5,"Yes","No")</f>
        <v>No</v>
      </c>
    </row>
    <row r="3728" spans="1:18" hidden="1" x14ac:dyDescent="0.35">
      <c r="A3728">
        <v>998094022</v>
      </c>
      <c r="B3728" s="3">
        <v>42828</v>
      </c>
      <c r="C3728" s="3">
        <v>42839</v>
      </c>
      <c r="D3728" t="s">
        <v>166</v>
      </c>
      <c r="E3728" t="s">
        <v>38</v>
      </c>
      <c r="F3728" t="s">
        <v>30</v>
      </c>
      <c r="G3728" t="s">
        <v>18</v>
      </c>
      <c r="H3728" t="s">
        <v>34</v>
      </c>
      <c r="I3728" s="9">
        <v>7056</v>
      </c>
      <c r="J3728" s="9">
        <v>81.73</v>
      </c>
      <c r="K3728" s="9">
        <v>56.67</v>
      </c>
      <c r="L3728" s="9">
        <f>tbl_salesdata[[#This Row],[Units Sold]]*tbl_salesdata[[#This Row],[Unit Cost]]</f>
        <v>399863.52</v>
      </c>
      <c r="M3728" s="9">
        <f>tbl_salesdata[[#This Row],[Units Sold]]*tbl_salesdata[[#This Row],[Unit Price]]</f>
        <v>576686.88</v>
      </c>
      <c r="N3728" s="9">
        <f>tbl_salesdata[[#This Row],[Total Sales]]-tbl_salesdata[[#This Row],[Total Cost]]</f>
        <v>176823.36</v>
      </c>
      <c r="O3728">
        <f>tbl_salesdata[[#This Row],[Ship Date]]-tbl_salesdata[[#This Row],[Order Date]]</f>
        <v>11</v>
      </c>
      <c r="P3728">
        <f>WEEKDAY(tbl_salesdata[[#This Row],[Order Date]],2)</f>
        <v>1</v>
      </c>
      <c r="Q3728" t="str">
        <f>TEXT(tbl_salesdata[[#This Row],[Order Date]],"dddd")</f>
        <v>Monday</v>
      </c>
      <c r="R3728" t="str">
        <f>IF(tbl_salesdata[[#This Row],[Weekdaynum]]&gt;5,"Yes","No")</f>
        <v>No</v>
      </c>
    </row>
    <row r="3729" spans="1:18" hidden="1" x14ac:dyDescent="0.35">
      <c r="A3729">
        <v>755605590</v>
      </c>
      <c r="B3729" s="3">
        <v>44804</v>
      </c>
      <c r="C3729" s="3">
        <v>44809</v>
      </c>
      <c r="D3729" t="s">
        <v>20</v>
      </c>
      <c r="E3729" t="s">
        <v>21</v>
      </c>
      <c r="F3729" t="s">
        <v>17</v>
      </c>
      <c r="G3729" t="s">
        <v>14</v>
      </c>
      <c r="H3729" t="s">
        <v>15</v>
      </c>
      <c r="I3729" s="9">
        <v>9340</v>
      </c>
      <c r="J3729" s="9">
        <v>152.58000000000001</v>
      </c>
      <c r="K3729" s="9">
        <v>97.44</v>
      </c>
      <c r="L3729" s="9">
        <f>tbl_salesdata[[#This Row],[Units Sold]]*tbl_salesdata[[#This Row],[Unit Cost]]</f>
        <v>910089.6</v>
      </c>
      <c r="M3729" s="9">
        <f>tbl_salesdata[[#This Row],[Units Sold]]*tbl_salesdata[[#This Row],[Unit Price]]</f>
        <v>1425097.2000000002</v>
      </c>
      <c r="N3729" s="9">
        <f>tbl_salesdata[[#This Row],[Total Sales]]-tbl_salesdata[[#This Row],[Total Cost]]</f>
        <v>515007.60000000021</v>
      </c>
      <c r="O3729">
        <f>tbl_salesdata[[#This Row],[Ship Date]]-tbl_salesdata[[#This Row],[Order Date]]</f>
        <v>5</v>
      </c>
      <c r="P3729">
        <f>WEEKDAY(tbl_salesdata[[#This Row],[Order Date]],2)</f>
        <v>3</v>
      </c>
      <c r="Q3729" t="str">
        <f>TEXT(tbl_salesdata[[#This Row],[Order Date]],"dddd")</f>
        <v>Wednesday</v>
      </c>
      <c r="R3729" t="str">
        <f>IF(tbl_salesdata[[#This Row],[Weekdaynum]]&gt;5,"Yes","No")</f>
        <v>No</v>
      </c>
    </row>
    <row r="3730" spans="1:18" hidden="1" x14ac:dyDescent="0.35">
      <c r="A3730">
        <v>162831819</v>
      </c>
      <c r="B3730" s="3">
        <v>42766</v>
      </c>
      <c r="C3730" s="3">
        <v>42775</v>
      </c>
      <c r="D3730" t="s">
        <v>114</v>
      </c>
      <c r="E3730" t="s">
        <v>38</v>
      </c>
      <c r="F3730" t="s">
        <v>22</v>
      </c>
      <c r="G3730" t="s">
        <v>18</v>
      </c>
      <c r="H3730" t="s">
        <v>19</v>
      </c>
      <c r="I3730" s="9">
        <v>4408</v>
      </c>
      <c r="J3730" s="9">
        <v>47.45</v>
      </c>
      <c r="K3730" s="9">
        <v>31.79</v>
      </c>
      <c r="L3730" s="9">
        <f>tbl_salesdata[[#This Row],[Units Sold]]*tbl_salesdata[[#This Row],[Unit Cost]]</f>
        <v>140130.32</v>
      </c>
      <c r="M3730" s="9">
        <f>tbl_salesdata[[#This Row],[Units Sold]]*tbl_salesdata[[#This Row],[Unit Price]]</f>
        <v>209159.6</v>
      </c>
      <c r="N3730" s="9">
        <f>tbl_salesdata[[#This Row],[Total Sales]]-tbl_salesdata[[#This Row],[Total Cost]]</f>
        <v>69029.279999999999</v>
      </c>
      <c r="O3730">
        <f>tbl_salesdata[[#This Row],[Ship Date]]-tbl_salesdata[[#This Row],[Order Date]]</f>
        <v>9</v>
      </c>
      <c r="P3730">
        <f>WEEKDAY(tbl_salesdata[[#This Row],[Order Date]],2)</f>
        <v>2</v>
      </c>
      <c r="Q3730" t="str">
        <f>TEXT(tbl_salesdata[[#This Row],[Order Date]],"dddd")</f>
        <v>Tuesday</v>
      </c>
      <c r="R3730" t="str">
        <f>IF(tbl_salesdata[[#This Row],[Weekdaynum]]&gt;5,"Yes","No")</f>
        <v>No</v>
      </c>
    </row>
    <row r="3731" spans="1:18" hidden="1" x14ac:dyDescent="0.35">
      <c r="A3731">
        <v>960446536</v>
      </c>
      <c r="B3731" s="3">
        <v>44627</v>
      </c>
      <c r="C3731" s="3">
        <v>44639</v>
      </c>
      <c r="D3731" t="s">
        <v>131</v>
      </c>
      <c r="E3731" t="s">
        <v>32</v>
      </c>
      <c r="F3731" t="s">
        <v>40</v>
      </c>
      <c r="G3731" t="s">
        <v>18</v>
      </c>
      <c r="H3731" t="s">
        <v>34</v>
      </c>
      <c r="I3731" s="9">
        <v>6328</v>
      </c>
      <c r="J3731" s="9">
        <v>651.21</v>
      </c>
      <c r="K3731" s="9">
        <v>524.96</v>
      </c>
      <c r="L3731" s="9">
        <f>tbl_salesdata[[#This Row],[Units Sold]]*tbl_salesdata[[#This Row],[Unit Cost]]</f>
        <v>3321946.8800000004</v>
      </c>
      <c r="M3731" s="9">
        <f>tbl_salesdata[[#This Row],[Units Sold]]*tbl_salesdata[[#This Row],[Unit Price]]</f>
        <v>4120856.8800000004</v>
      </c>
      <c r="N3731" s="9">
        <f>tbl_salesdata[[#This Row],[Total Sales]]-tbl_salesdata[[#This Row],[Total Cost]]</f>
        <v>798910</v>
      </c>
      <c r="O3731">
        <f>tbl_salesdata[[#This Row],[Ship Date]]-tbl_salesdata[[#This Row],[Order Date]]</f>
        <v>12</v>
      </c>
      <c r="P3731">
        <f>WEEKDAY(tbl_salesdata[[#This Row],[Order Date]],2)</f>
        <v>1</v>
      </c>
      <c r="Q3731" t="str">
        <f>TEXT(tbl_salesdata[[#This Row],[Order Date]],"dddd")</f>
        <v>Monday</v>
      </c>
      <c r="R3731" t="str">
        <f>IF(tbl_salesdata[[#This Row],[Weekdaynum]]&gt;5,"Yes","No")</f>
        <v>No</v>
      </c>
    </row>
    <row r="3732" spans="1:18" hidden="1" x14ac:dyDescent="0.35">
      <c r="A3732">
        <v>909436070</v>
      </c>
      <c r="B3732" s="3">
        <v>44602</v>
      </c>
      <c r="C3732" s="3">
        <v>44620</v>
      </c>
      <c r="D3732" t="s">
        <v>88</v>
      </c>
      <c r="E3732" t="s">
        <v>38</v>
      </c>
      <c r="F3732" t="s">
        <v>33</v>
      </c>
      <c r="G3732" t="s">
        <v>18</v>
      </c>
      <c r="H3732" t="s">
        <v>26</v>
      </c>
      <c r="I3732" s="9">
        <v>1198</v>
      </c>
      <c r="J3732" s="9">
        <v>109.28</v>
      </c>
      <c r="K3732" s="9">
        <v>35.840000000000003</v>
      </c>
      <c r="L3732" s="9">
        <f>tbl_salesdata[[#This Row],[Units Sold]]*tbl_salesdata[[#This Row],[Unit Cost]]</f>
        <v>42936.320000000007</v>
      </c>
      <c r="M3732" s="9">
        <f>tbl_salesdata[[#This Row],[Units Sold]]*tbl_salesdata[[#This Row],[Unit Price]]</f>
        <v>130917.44</v>
      </c>
      <c r="N3732" s="9">
        <f>tbl_salesdata[[#This Row],[Total Sales]]-tbl_salesdata[[#This Row],[Total Cost]]</f>
        <v>87981.119999999995</v>
      </c>
      <c r="O3732">
        <f>tbl_salesdata[[#This Row],[Ship Date]]-tbl_salesdata[[#This Row],[Order Date]]</f>
        <v>18</v>
      </c>
      <c r="P3732">
        <f>WEEKDAY(tbl_salesdata[[#This Row],[Order Date]],2)</f>
        <v>4</v>
      </c>
      <c r="Q3732" t="str">
        <f>TEXT(tbl_salesdata[[#This Row],[Order Date]],"dddd")</f>
        <v>Thursday</v>
      </c>
      <c r="R3732" t="str">
        <f>IF(tbl_salesdata[[#This Row],[Weekdaynum]]&gt;5,"Yes","No")</f>
        <v>No</v>
      </c>
    </row>
    <row r="3733" spans="1:18" hidden="1" x14ac:dyDescent="0.35">
      <c r="A3733">
        <v>541099250</v>
      </c>
      <c r="B3733" s="3">
        <v>44418</v>
      </c>
      <c r="C3733" s="3">
        <v>44427</v>
      </c>
      <c r="D3733" t="s">
        <v>143</v>
      </c>
      <c r="E3733" t="s">
        <v>24</v>
      </c>
      <c r="F3733" t="s">
        <v>40</v>
      </c>
      <c r="G3733" t="s">
        <v>14</v>
      </c>
      <c r="H3733" t="s">
        <v>26</v>
      </c>
      <c r="I3733" s="9">
        <v>2147</v>
      </c>
      <c r="J3733" s="9">
        <v>651.21</v>
      </c>
      <c r="K3733" s="9">
        <v>524.96</v>
      </c>
      <c r="L3733" s="9">
        <f>tbl_salesdata[[#This Row],[Units Sold]]*tbl_salesdata[[#This Row],[Unit Cost]]</f>
        <v>1127089.1200000001</v>
      </c>
      <c r="M3733" s="9">
        <f>tbl_salesdata[[#This Row],[Units Sold]]*tbl_salesdata[[#This Row],[Unit Price]]</f>
        <v>1398147.87</v>
      </c>
      <c r="N3733" s="9">
        <f>tbl_salesdata[[#This Row],[Total Sales]]-tbl_salesdata[[#This Row],[Total Cost]]</f>
        <v>271058.75</v>
      </c>
      <c r="O3733">
        <f>tbl_salesdata[[#This Row],[Ship Date]]-tbl_salesdata[[#This Row],[Order Date]]</f>
        <v>9</v>
      </c>
      <c r="P3733">
        <f>WEEKDAY(tbl_salesdata[[#This Row],[Order Date]],2)</f>
        <v>2</v>
      </c>
      <c r="Q3733" t="str">
        <f>TEXT(tbl_salesdata[[#This Row],[Order Date]],"dddd")</f>
        <v>Tuesday</v>
      </c>
      <c r="R3733" t="str">
        <f>IF(tbl_salesdata[[#This Row],[Weekdaynum]]&gt;5,"Yes","No")</f>
        <v>No</v>
      </c>
    </row>
    <row r="3734" spans="1:18" hidden="1" x14ac:dyDescent="0.35">
      <c r="A3734">
        <v>907047402</v>
      </c>
      <c r="B3734" s="3">
        <v>44725</v>
      </c>
      <c r="C3734" s="3">
        <v>44744</v>
      </c>
      <c r="D3734" t="s">
        <v>159</v>
      </c>
      <c r="E3734" t="s">
        <v>21</v>
      </c>
      <c r="F3734" t="s">
        <v>47</v>
      </c>
      <c r="G3734" t="s">
        <v>14</v>
      </c>
      <c r="H3734" t="s">
        <v>15</v>
      </c>
      <c r="I3734" s="9">
        <v>4338</v>
      </c>
      <c r="J3734" s="9">
        <v>421.89</v>
      </c>
      <c r="K3734" s="9">
        <v>364.69</v>
      </c>
      <c r="L3734" s="9">
        <f>tbl_salesdata[[#This Row],[Units Sold]]*tbl_salesdata[[#This Row],[Unit Cost]]</f>
        <v>1582025.22</v>
      </c>
      <c r="M3734" s="9">
        <f>tbl_salesdata[[#This Row],[Units Sold]]*tbl_salesdata[[#This Row],[Unit Price]]</f>
        <v>1830158.8199999998</v>
      </c>
      <c r="N3734" s="9">
        <f>tbl_salesdata[[#This Row],[Total Sales]]-tbl_salesdata[[#This Row],[Total Cost]]</f>
        <v>248133.59999999986</v>
      </c>
      <c r="O3734">
        <f>tbl_salesdata[[#This Row],[Ship Date]]-tbl_salesdata[[#This Row],[Order Date]]</f>
        <v>19</v>
      </c>
      <c r="P3734">
        <f>WEEKDAY(tbl_salesdata[[#This Row],[Order Date]],2)</f>
        <v>1</v>
      </c>
      <c r="Q3734" t="str">
        <f>TEXT(tbl_salesdata[[#This Row],[Order Date]],"dddd")</f>
        <v>Monday</v>
      </c>
      <c r="R3734" t="str">
        <f>IF(tbl_salesdata[[#This Row],[Weekdaynum]]&gt;5,"Yes","No")</f>
        <v>No</v>
      </c>
    </row>
    <row r="3735" spans="1:18" hidden="1" x14ac:dyDescent="0.35">
      <c r="A3735">
        <v>429204356</v>
      </c>
      <c r="B3735" s="3">
        <v>43411</v>
      </c>
      <c r="C3735" s="3">
        <v>43426</v>
      </c>
      <c r="D3735" t="s">
        <v>111</v>
      </c>
      <c r="E3735" t="s">
        <v>38</v>
      </c>
      <c r="F3735" t="s">
        <v>47</v>
      </c>
      <c r="G3735" t="s">
        <v>14</v>
      </c>
      <c r="H3735" t="s">
        <v>19</v>
      </c>
      <c r="I3735" s="9">
        <v>9962</v>
      </c>
      <c r="J3735" s="9">
        <v>421.89</v>
      </c>
      <c r="K3735" s="9">
        <v>364.69</v>
      </c>
      <c r="L3735" s="9">
        <f>tbl_salesdata[[#This Row],[Units Sold]]*tbl_salesdata[[#This Row],[Unit Cost]]</f>
        <v>3633041.78</v>
      </c>
      <c r="M3735" s="9">
        <f>tbl_salesdata[[#This Row],[Units Sold]]*tbl_salesdata[[#This Row],[Unit Price]]</f>
        <v>4202868.18</v>
      </c>
      <c r="N3735" s="9">
        <f>tbl_salesdata[[#This Row],[Total Sales]]-tbl_salesdata[[#This Row],[Total Cost]]</f>
        <v>569826.39999999991</v>
      </c>
      <c r="O3735">
        <f>tbl_salesdata[[#This Row],[Ship Date]]-tbl_salesdata[[#This Row],[Order Date]]</f>
        <v>15</v>
      </c>
      <c r="P3735">
        <f>WEEKDAY(tbl_salesdata[[#This Row],[Order Date]],2)</f>
        <v>3</v>
      </c>
      <c r="Q3735" t="str">
        <f>TEXT(tbl_salesdata[[#This Row],[Order Date]],"dddd")</f>
        <v>Wednesday</v>
      </c>
      <c r="R3735" t="str">
        <f>IF(tbl_salesdata[[#This Row],[Weekdaynum]]&gt;5,"Yes","No")</f>
        <v>No</v>
      </c>
    </row>
    <row r="3736" spans="1:18" hidden="1" x14ac:dyDescent="0.35">
      <c r="A3736">
        <v>749806439</v>
      </c>
      <c r="B3736" s="3">
        <v>44333</v>
      </c>
      <c r="C3736" s="3">
        <v>44336</v>
      </c>
      <c r="D3736" t="s">
        <v>124</v>
      </c>
      <c r="E3736" t="s">
        <v>38</v>
      </c>
      <c r="F3736" t="s">
        <v>40</v>
      </c>
      <c r="G3736" t="s">
        <v>18</v>
      </c>
      <c r="H3736" t="s">
        <v>26</v>
      </c>
      <c r="I3736" s="9">
        <v>3243</v>
      </c>
      <c r="J3736" s="9">
        <v>651.21</v>
      </c>
      <c r="K3736" s="9">
        <v>524.96</v>
      </c>
      <c r="L3736" s="9">
        <f>tbl_salesdata[[#This Row],[Units Sold]]*tbl_salesdata[[#This Row],[Unit Cost]]</f>
        <v>1702445.28</v>
      </c>
      <c r="M3736" s="9">
        <f>tbl_salesdata[[#This Row],[Units Sold]]*tbl_salesdata[[#This Row],[Unit Price]]</f>
        <v>2111874.0300000003</v>
      </c>
      <c r="N3736" s="9">
        <f>tbl_salesdata[[#This Row],[Total Sales]]-tbl_salesdata[[#This Row],[Total Cost]]</f>
        <v>409428.75000000023</v>
      </c>
      <c r="O3736">
        <f>tbl_salesdata[[#This Row],[Ship Date]]-tbl_salesdata[[#This Row],[Order Date]]</f>
        <v>3</v>
      </c>
      <c r="P3736">
        <f>WEEKDAY(tbl_salesdata[[#This Row],[Order Date]],2)</f>
        <v>1</v>
      </c>
      <c r="Q3736" t="str">
        <f>TEXT(tbl_salesdata[[#This Row],[Order Date]],"dddd")</f>
        <v>Monday</v>
      </c>
      <c r="R3736" t="str">
        <f>IF(tbl_salesdata[[#This Row],[Weekdaynum]]&gt;5,"Yes","No")</f>
        <v>No</v>
      </c>
    </row>
    <row r="3737" spans="1:18" hidden="1" x14ac:dyDescent="0.35">
      <c r="A3737">
        <v>881402480</v>
      </c>
      <c r="B3737" s="3">
        <v>43154</v>
      </c>
      <c r="C3737" s="3">
        <v>43164</v>
      </c>
      <c r="D3737" t="s">
        <v>98</v>
      </c>
      <c r="E3737" t="s">
        <v>38</v>
      </c>
      <c r="F3737" t="s">
        <v>68</v>
      </c>
      <c r="G3737" t="s">
        <v>14</v>
      </c>
      <c r="H3737" t="s">
        <v>19</v>
      </c>
      <c r="I3737" s="9">
        <v>5435</v>
      </c>
      <c r="J3737" s="9">
        <v>154.06</v>
      </c>
      <c r="K3737" s="9">
        <v>90.93</v>
      </c>
      <c r="L3737" s="9">
        <f>tbl_salesdata[[#This Row],[Units Sold]]*tbl_salesdata[[#This Row],[Unit Cost]]</f>
        <v>494204.55000000005</v>
      </c>
      <c r="M3737" s="9">
        <f>tbl_salesdata[[#This Row],[Units Sold]]*tbl_salesdata[[#This Row],[Unit Price]]</f>
        <v>837316.1</v>
      </c>
      <c r="N3737" s="9">
        <f>tbl_salesdata[[#This Row],[Total Sales]]-tbl_salesdata[[#This Row],[Total Cost]]</f>
        <v>343111.54999999993</v>
      </c>
      <c r="O3737">
        <f>tbl_salesdata[[#This Row],[Ship Date]]-tbl_salesdata[[#This Row],[Order Date]]</f>
        <v>10</v>
      </c>
      <c r="P3737">
        <f>WEEKDAY(tbl_salesdata[[#This Row],[Order Date]],2)</f>
        <v>5</v>
      </c>
      <c r="Q3737" t="str">
        <f>TEXT(tbl_salesdata[[#This Row],[Order Date]],"dddd")</f>
        <v>Friday</v>
      </c>
      <c r="R3737" t="str">
        <f>IF(tbl_salesdata[[#This Row],[Weekdaynum]]&gt;5,"Yes","No")</f>
        <v>No</v>
      </c>
    </row>
    <row r="3738" spans="1:18" hidden="1" x14ac:dyDescent="0.35">
      <c r="A3738">
        <v>356853806</v>
      </c>
      <c r="B3738" s="3">
        <v>42240</v>
      </c>
      <c r="C3738" s="3">
        <v>42247</v>
      </c>
      <c r="D3738" t="s">
        <v>87</v>
      </c>
      <c r="E3738" t="s">
        <v>24</v>
      </c>
      <c r="F3738" t="s">
        <v>56</v>
      </c>
      <c r="G3738" t="s">
        <v>18</v>
      </c>
      <c r="H3738" t="s">
        <v>34</v>
      </c>
      <c r="I3738" s="9">
        <v>9826</v>
      </c>
      <c r="J3738" s="9">
        <v>9.33</v>
      </c>
      <c r="K3738" s="9">
        <v>6.92</v>
      </c>
      <c r="L3738" s="9">
        <f>tbl_salesdata[[#This Row],[Units Sold]]*tbl_salesdata[[#This Row],[Unit Cost]]</f>
        <v>67995.92</v>
      </c>
      <c r="M3738" s="9">
        <f>tbl_salesdata[[#This Row],[Units Sold]]*tbl_salesdata[[#This Row],[Unit Price]]</f>
        <v>91676.58</v>
      </c>
      <c r="N3738" s="9">
        <f>tbl_salesdata[[#This Row],[Total Sales]]-tbl_salesdata[[#This Row],[Total Cost]]</f>
        <v>23680.660000000003</v>
      </c>
      <c r="O3738">
        <f>tbl_salesdata[[#This Row],[Ship Date]]-tbl_salesdata[[#This Row],[Order Date]]</f>
        <v>7</v>
      </c>
      <c r="P3738">
        <f>WEEKDAY(tbl_salesdata[[#This Row],[Order Date]],2)</f>
        <v>1</v>
      </c>
      <c r="Q3738" t="str">
        <f>TEXT(tbl_salesdata[[#This Row],[Order Date]],"dddd")</f>
        <v>Monday</v>
      </c>
      <c r="R3738" t="str">
        <f>IF(tbl_salesdata[[#This Row],[Weekdaynum]]&gt;5,"Yes","No")</f>
        <v>No</v>
      </c>
    </row>
    <row r="3739" spans="1:18" hidden="1" x14ac:dyDescent="0.35">
      <c r="A3739">
        <v>579334247</v>
      </c>
      <c r="B3739" s="3">
        <v>43535</v>
      </c>
      <c r="C3739" s="3">
        <v>43546</v>
      </c>
      <c r="D3739" t="s">
        <v>179</v>
      </c>
      <c r="E3739" t="s">
        <v>32</v>
      </c>
      <c r="F3739" t="s">
        <v>25</v>
      </c>
      <c r="G3739" t="s">
        <v>14</v>
      </c>
      <c r="H3739" t="s">
        <v>26</v>
      </c>
      <c r="I3739" s="9">
        <v>6733</v>
      </c>
      <c r="J3739" s="9">
        <v>205.7</v>
      </c>
      <c r="K3739" s="9">
        <v>117.11</v>
      </c>
      <c r="L3739" s="9">
        <f>tbl_salesdata[[#This Row],[Units Sold]]*tbl_salesdata[[#This Row],[Unit Cost]]</f>
        <v>788501.63</v>
      </c>
      <c r="M3739" s="9">
        <f>tbl_salesdata[[#This Row],[Units Sold]]*tbl_salesdata[[#This Row],[Unit Price]]</f>
        <v>1384978.0999999999</v>
      </c>
      <c r="N3739" s="9">
        <f>tbl_salesdata[[#This Row],[Total Sales]]-tbl_salesdata[[#This Row],[Total Cost]]</f>
        <v>596476.46999999986</v>
      </c>
      <c r="O3739">
        <f>tbl_salesdata[[#This Row],[Ship Date]]-tbl_salesdata[[#This Row],[Order Date]]</f>
        <v>11</v>
      </c>
      <c r="P3739">
        <f>WEEKDAY(tbl_salesdata[[#This Row],[Order Date]],2)</f>
        <v>1</v>
      </c>
      <c r="Q3739" t="str">
        <f>TEXT(tbl_salesdata[[#This Row],[Order Date]],"dddd")</f>
        <v>Monday</v>
      </c>
      <c r="R3739" t="str">
        <f>IF(tbl_salesdata[[#This Row],[Weekdaynum]]&gt;5,"Yes","No")</f>
        <v>No</v>
      </c>
    </row>
    <row r="3740" spans="1:18" x14ac:dyDescent="0.35">
      <c r="A3740">
        <v>121945512</v>
      </c>
      <c r="B3740" s="3">
        <v>42833</v>
      </c>
      <c r="C3740" s="3">
        <v>42849</v>
      </c>
      <c r="D3740" t="s">
        <v>115</v>
      </c>
      <c r="E3740" t="s">
        <v>21</v>
      </c>
      <c r="F3740" t="s">
        <v>22</v>
      </c>
      <c r="G3740" t="s">
        <v>14</v>
      </c>
      <c r="H3740" t="s">
        <v>19</v>
      </c>
      <c r="I3740" s="9">
        <v>5242</v>
      </c>
      <c r="J3740" s="9">
        <v>47.45</v>
      </c>
      <c r="K3740" s="9">
        <v>31.79</v>
      </c>
      <c r="L3740" s="9">
        <f>tbl_salesdata[[#This Row],[Units Sold]]*tbl_salesdata[[#This Row],[Unit Cost]]</f>
        <v>166643.18</v>
      </c>
      <c r="M3740" s="9">
        <f>tbl_salesdata[[#This Row],[Units Sold]]*tbl_salesdata[[#This Row],[Unit Price]]</f>
        <v>248732.90000000002</v>
      </c>
      <c r="N3740" s="9">
        <f>tbl_salesdata[[#This Row],[Total Sales]]-tbl_salesdata[[#This Row],[Total Cost]]</f>
        <v>82089.72000000003</v>
      </c>
      <c r="O3740">
        <f>tbl_salesdata[[#This Row],[Ship Date]]-tbl_salesdata[[#This Row],[Order Date]]</f>
        <v>16</v>
      </c>
      <c r="P3740">
        <f>WEEKDAY(tbl_salesdata[[#This Row],[Order Date]],2)</f>
        <v>6</v>
      </c>
      <c r="Q3740" t="str">
        <f>TEXT(tbl_salesdata[[#This Row],[Order Date]],"dddd")</f>
        <v>Saturday</v>
      </c>
      <c r="R3740" t="str">
        <f>IF(tbl_salesdata[[#This Row],[Weekdaynum]]&gt;5,"Yes","No")</f>
        <v>Yes</v>
      </c>
    </row>
    <row r="3741" spans="1:18" hidden="1" x14ac:dyDescent="0.35">
      <c r="A3741">
        <v>229640281</v>
      </c>
      <c r="B3741" s="3">
        <v>44563</v>
      </c>
      <c r="C3741" s="3">
        <v>44574</v>
      </c>
      <c r="D3741" t="s">
        <v>211</v>
      </c>
      <c r="E3741" t="s">
        <v>38</v>
      </c>
      <c r="F3741" t="s">
        <v>22</v>
      </c>
      <c r="G3741" t="s">
        <v>18</v>
      </c>
      <c r="H3741" t="s">
        <v>15</v>
      </c>
      <c r="I3741" s="9">
        <v>4517</v>
      </c>
      <c r="J3741" s="9">
        <v>47.45</v>
      </c>
      <c r="K3741" s="9">
        <v>31.79</v>
      </c>
      <c r="L3741" s="9">
        <f>tbl_salesdata[[#This Row],[Units Sold]]*tbl_salesdata[[#This Row],[Unit Cost]]</f>
        <v>143595.43</v>
      </c>
      <c r="M3741" s="9">
        <f>tbl_salesdata[[#This Row],[Units Sold]]*tbl_salesdata[[#This Row],[Unit Price]]</f>
        <v>214331.65000000002</v>
      </c>
      <c r="N3741" s="9">
        <f>tbl_salesdata[[#This Row],[Total Sales]]-tbl_salesdata[[#This Row],[Total Cost]]</f>
        <v>70736.22000000003</v>
      </c>
      <c r="O3741">
        <f>tbl_salesdata[[#This Row],[Ship Date]]-tbl_salesdata[[#This Row],[Order Date]]</f>
        <v>11</v>
      </c>
      <c r="P3741">
        <f>WEEKDAY(tbl_salesdata[[#This Row],[Order Date]],2)</f>
        <v>7</v>
      </c>
      <c r="Q3741" t="str">
        <f>TEXT(tbl_salesdata[[#This Row],[Order Date]],"dddd")</f>
        <v>Sunday</v>
      </c>
      <c r="R3741" t="str">
        <f>IF(tbl_salesdata[[#This Row],[Weekdaynum]]&gt;5,"Yes","No")</f>
        <v>Yes</v>
      </c>
    </row>
    <row r="3742" spans="1:18" hidden="1" x14ac:dyDescent="0.35">
      <c r="A3742">
        <v>565376031</v>
      </c>
      <c r="B3742" s="3">
        <v>42669</v>
      </c>
      <c r="C3742" s="3">
        <v>42683</v>
      </c>
      <c r="D3742" t="s">
        <v>130</v>
      </c>
      <c r="E3742" t="s">
        <v>29</v>
      </c>
      <c r="F3742" t="s">
        <v>56</v>
      </c>
      <c r="G3742" t="s">
        <v>18</v>
      </c>
      <c r="H3742" t="s">
        <v>26</v>
      </c>
      <c r="I3742" s="9">
        <v>6186</v>
      </c>
      <c r="J3742" s="9">
        <v>9.33</v>
      </c>
      <c r="K3742" s="9">
        <v>6.92</v>
      </c>
      <c r="L3742" s="9">
        <f>tbl_salesdata[[#This Row],[Units Sold]]*tbl_salesdata[[#This Row],[Unit Cost]]</f>
        <v>42807.12</v>
      </c>
      <c r="M3742" s="9">
        <f>tbl_salesdata[[#This Row],[Units Sold]]*tbl_salesdata[[#This Row],[Unit Price]]</f>
        <v>57715.38</v>
      </c>
      <c r="N3742" s="9">
        <f>tbl_salesdata[[#This Row],[Total Sales]]-tbl_salesdata[[#This Row],[Total Cost]]</f>
        <v>14908.259999999995</v>
      </c>
      <c r="O3742">
        <f>tbl_salesdata[[#This Row],[Ship Date]]-tbl_salesdata[[#This Row],[Order Date]]</f>
        <v>14</v>
      </c>
      <c r="P3742">
        <f>WEEKDAY(tbl_salesdata[[#This Row],[Order Date]],2)</f>
        <v>3</v>
      </c>
      <c r="Q3742" t="str">
        <f>TEXT(tbl_salesdata[[#This Row],[Order Date]],"dddd")</f>
        <v>Wednesday</v>
      </c>
      <c r="R3742" t="str">
        <f>IF(tbl_salesdata[[#This Row],[Weekdaynum]]&gt;5,"Yes","No")</f>
        <v>No</v>
      </c>
    </row>
    <row r="3743" spans="1:18" x14ac:dyDescent="0.35">
      <c r="A3743">
        <v>684853637</v>
      </c>
      <c r="B3743" s="3">
        <v>43876</v>
      </c>
      <c r="C3743" s="3">
        <v>43895</v>
      </c>
      <c r="D3743" t="s">
        <v>107</v>
      </c>
      <c r="E3743" t="s">
        <v>21</v>
      </c>
      <c r="F3743" t="s">
        <v>33</v>
      </c>
      <c r="G3743" t="s">
        <v>18</v>
      </c>
      <c r="H3743" t="s">
        <v>34</v>
      </c>
      <c r="I3743" s="9">
        <v>2265</v>
      </c>
      <c r="J3743" s="9">
        <v>109.28</v>
      </c>
      <c r="K3743" s="9">
        <v>35.840000000000003</v>
      </c>
      <c r="L3743" s="9">
        <f>tbl_salesdata[[#This Row],[Units Sold]]*tbl_salesdata[[#This Row],[Unit Cost]]</f>
        <v>81177.600000000006</v>
      </c>
      <c r="M3743" s="9">
        <f>tbl_salesdata[[#This Row],[Units Sold]]*tbl_salesdata[[#This Row],[Unit Price]]</f>
        <v>247519.2</v>
      </c>
      <c r="N3743" s="9">
        <f>tbl_salesdata[[#This Row],[Total Sales]]-tbl_salesdata[[#This Row],[Total Cost]]</f>
        <v>166341.6</v>
      </c>
      <c r="O3743">
        <f>tbl_salesdata[[#This Row],[Ship Date]]-tbl_salesdata[[#This Row],[Order Date]]</f>
        <v>19</v>
      </c>
      <c r="P3743">
        <f>WEEKDAY(tbl_salesdata[[#This Row],[Order Date]],2)</f>
        <v>6</v>
      </c>
      <c r="Q3743" t="str">
        <f>TEXT(tbl_salesdata[[#This Row],[Order Date]],"dddd")</f>
        <v>Saturday</v>
      </c>
      <c r="R3743" t="str">
        <f>IF(tbl_salesdata[[#This Row],[Weekdaynum]]&gt;5,"Yes","No")</f>
        <v>Yes</v>
      </c>
    </row>
    <row r="3744" spans="1:18" hidden="1" x14ac:dyDescent="0.35">
      <c r="A3744">
        <v>330132138</v>
      </c>
      <c r="B3744" s="3">
        <v>43665</v>
      </c>
      <c r="C3744" s="3">
        <v>43672</v>
      </c>
      <c r="D3744" t="s">
        <v>136</v>
      </c>
      <c r="E3744" t="s">
        <v>38</v>
      </c>
      <c r="F3744" t="s">
        <v>22</v>
      </c>
      <c r="G3744" t="s">
        <v>18</v>
      </c>
      <c r="H3744" t="s">
        <v>26</v>
      </c>
      <c r="I3744" s="9">
        <v>2291</v>
      </c>
      <c r="J3744" s="9">
        <v>47.45</v>
      </c>
      <c r="K3744" s="9">
        <v>31.79</v>
      </c>
      <c r="L3744" s="9">
        <f>tbl_salesdata[[#This Row],[Units Sold]]*tbl_salesdata[[#This Row],[Unit Cost]]</f>
        <v>72830.89</v>
      </c>
      <c r="M3744" s="9">
        <f>tbl_salesdata[[#This Row],[Units Sold]]*tbl_salesdata[[#This Row],[Unit Price]]</f>
        <v>108707.95000000001</v>
      </c>
      <c r="N3744" s="9">
        <f>tbl_salesdata[[#This Row],[Total Sales]]-tbl_salesdata[[#This Row],[Total Cost]]</f>
        <v>35877.060000000012</v>
      </c>
      <c r="O3744">
        <f>tbl_salesdata[[#This Row],[Ship Date]]-tbl_salesdata[[#This Row],[Order Date]]</f>
        <v>7</v>
      </c>
      <c r="P3744">
        <f>WEEKDAY(tbl_salesdata[[#This Row],[Order Date]],2)</f>
        <v>5</v>
      </c>
      <c r="Q3744" t="str">
        <f>TEXT(tbl_salesdata[[#This Row],[Order Date]],"dddd")</f>
        <v>Friday</v>
      </c>
      <c r="R3744" t="str">
        <f>IF(tbl_salesdata[[#This Row],[Weekdaynum]]&gt;5,"Yes","No")</f>
        <v>No</v>
      </c>
    </row>
    <row r="3745" spans="1:18" hidden="1" x14ac:dyDescent="0.35">
      <c r="A3745">
        <v>638937652</v>
      </c>
      <c r="B3745" s="3">
        <v>43689</v>
      </c>
      <c r="C3745" s="3">
        <v>43701</v>
      </c>
      <c r="D3745" t="s">
        <v>125</v>
      </c>
      <c r="E3745" t="s">
        <v>21</v>
      </c>
      <c r="F3745" t="s">
        <v>56</v>
      </c>
      <c r="G3745" t="s">
        <v>18</v>
      </c>
      <c r="H3745" t="s">
        <v>26</v>
      </c>
      <c r="I3745" s="9">
        <v>4705</v>
      </c>
      <c r="J3745" s="9">
        <v>9.33</v>
      </c>
      <c r="K3745" s="9">
        <v>6.92</v>
      </c>
      <c r="L3745" s="9">
        <f>tbl_salesdata[[#This Row],[Units Sold]]*tbl_salesdata[[#This Row],[Unit Cost]]</f>
        <v>32558.6</v>
      </c>
      <c r="M3745" s="9">
        <f>tbl_salesdata[[#This Row],[Units Sold]]*tbl_salesdata[[#This Row],[Unit Price]]</f>
        <v>43897.65</v>
      </c>
      <c r="N3745" s="9">
        <f>tbl_salesdata[[#This Row],[Total Sales]]-tbl_salesdata[[#This Row],[Total Cost]]</f>
        <v>11339.050000000003</v>
      </c>
      <c r="O3745">
        <f>tbl_salesdata[[#This Row],[Ship Date]]-tbl_salesdata[[#This Row],[Order Date]]</f>
        <v>12</v>
      </c>
      <c r="P3745">
        <f>WEEKDAY(tbl_salesdata[[#This Row],[Order Date]],2)</f>
        <v>1</v>
      </c>
      <c r="Q3745" t="str">
        <f>TEXT(tbl_salesdata[[#This Row],[Order Date]],"dddd")</f>
        <v>Monday</v>
      </c>
      <c r="R3745" t="str">
        <f>IF(tbl_salesdata[[#This Row],[Weekdaynum]]&gt;5,"Yes","No")</f>
        <v>No</v>
      </c>
    </row>
    <row r="3746" spans="1:18" x14ac:dyDescent="0.35">
      <c r="A3746">
        <v>901189887</v>
      </c>
      <c r="B3746" s="3">
        <v>44793</v>
      </c>
      <c r="C3746" s="3">
        <v>44809</v>
      </c>
      <c r="D3746" t="s">
        <v>213</v>
      </c>
      <c r="E3746" t="s">
        <v>38</v>
      </c>
      <c r="F3746" t="s">
        <v>13</v>
      </c>
      <c r="G3746" t="s">
        <v>18</v>
      </c>
      <c r="H3746" t="s">
        <v>34</v>
      </c>
      <c r="I3746" s="9">
        <v>969</v>
      </c>
      <c r="J3746" s="9">
        <v>255.28</v>
      </c>
      <c r="K3746" s="9">
        <v>159.41999999999999</v>
      </c>
      <c r="L3746" s="9">
        <f>tbl_salesdata[[#This Row],[Units Sold]]*tbl_salesdata[[#This Row],[Unit Cost]]</f>
        <v>154477.97999999998</v>
      </c>
      <c r="M3746" s="9">
        <f>tbl_salesdata[[#This Row],[Units Sold]]*tbl_salesdata[[#This Row],[Unit Price]]</f>
        <v>247366.32</v>
      </c>
      <c r="N3746" s="9">
        <f>tbl_salesdata[[#This Row],[Total Sales]]-tbl_salesdata[[#This Row],[Total Cost]]</f>
        <v>92888.340000000026</v>
      </c>
      <c r="O3746">
        <f>tbl_salesdata[[#This Row],[Ship Date]]-tbl_salesdata[[#This Row],[Order Date]]</f>
        <v>16</v>
      </c>
      <c r="P3746">
        <f>WEEKDAY(tbl_salesdata[[#This Row],[Order Date]],2)</f>
        <v>6</v>
      </c>
      <c r="Q3746" t="str">
        <f>TEXT(tbl_salesdata[[#This Row],[Order Date]],"dddd")</f>
        <v>Saturday</v>
      </c>
      <c r="R3746" t="str">
        <f>IF(tbl_salesdata[[#This Row],[Weekdaynum]]&gt;5,"Yes","No")</f>
        <v>Yes</v>
      </c>
    </row>
    <row r="3747" spans="1:18" x14ac:dyDescent="0.35">
      <c r="A3747">
        <v>998756206</v>
      </c>
      <c r="B3747" s="3">
        <v>44436</v>
      </c>
      <c r="C3747" s="3">
        <v>44440</v>
      </c>
      <c r="D3747" t="s">
        <v>138</v>
      </c>
      <c r="E3747" t="s">
        <v>24</v>
      </c>
      <c r="F3747" t="s">
        <v>30</v>
      </c>
      <c r="G3747" t="s">
        <v>14</v>
      </c>
      <c r="H3747" t="s">
        <v>15</v>
      </c>
      <c r="I3747" s="9">
        <v>3011</v>
      </c>
      <c r="J3747" s="9">
        <v>81.73</v>
      </c>
      <c r="K3747" s="9">
        <v>56.67</v>
      </c>
      <c r="L3747" s="9">
        <f>tbl_salesdata[[#This Row],[Units Sold]]*tbl_salesdata[[#This Row],[Unit Cost]]</f>
        <v>170633.37</v>
      </c>
      <c r="M3747" s="9">
        <f>tbl_salesdata[[#This Row],[Units Sold]]*tbl_salesdata[[#This Row],[Unit Price]]</f>
        <v>246089.03</v>
      </c>
      <c r="N3747" s="9">
        <f>tbl_salesdata[[#This Row],[Total Sales]]-tbl_salesdata[[#This Row],[Total Cost]]</f>
        <v>75455.66</v>
      </c>
      <c r="O3747">
        <f>tbl_salesdata[[#This Row],[Ship Date]]-tbl_salesdata[[#This Row],[Order Date]]</f>
        <v>4</v>
      </c>
      <c r="P3747">
        <f>WEEKDAY(tbl_salesdata[[#This Row],[Order Date]],2)</f>
        <v>6</v>
      </c>
      <c r="Q3747" t="str">
        <f>TEXT(tbl_salesdata[[#This Row],[Order Date]],"dddd")</f>
        <v>Saturday</v>
      </c>
      <c r="R3747" t="str">
        <f>IF(tbl_salesdata[[#This Row],[Weekdaynum]]&gt;5,"Yes","No")</f>
        <v>Yes</v>
      </c>
    </row>
    <row r="3748" spans="1:18" hidden="1" x14ac:dyDescent="0.35">
      <c r="A3748">
        <v>576337468</v>
      </c>
      <c r="B3748" s="3">
        <v>43479</v>
      </c>
      <c r="C3748" s="3">
        <v>43489</v>
      </c>
      <c r="D3748" t="s">
        <v>185</v>
      </c>
      <c r="E3748" t="s">
        <v>38</v>
      </c>
      <c r="F3748" t="s">
        <v>56</v>
      </c>
      <c r="G3748" t="s">
        <v>14</v>
      </c>
      <c r="H3748" t="s">
        <v>19</v>
      </c>
      <c r="I3748" s="9">
        <v>9919</v>
      </c>
      <c r="J3748" s="9">
        <v>9.33</v>
      </c>
      <c r="K3748" s="9">
        <v>6.92</v>
      </c>
      <c r="L3748" s="9">
        <f>tbl_salesdata[[#This Row],[Units Sold]]*tbl_salesdata[[#This Row],[Unit Cost]]</f>
        <v>68639.48</v>
      </c>
      <c r="M3748" s="9">
        <f>tbl_salesdata[[#This Row],[Units Sold]]*tbl_salesdata[[#This Row],[Unit Price]]</f>
        <v>92544.27</v>
      </c>
      <c r="N3748" s="9">
        <f>tbl_salesdata[[#This Row],[Total Sales]]-tbl_salesdata[[#This Row],[Total Cost]]</f>
        <v>23904.790000000008</v>
      </c>
      <c r="O3748">
        <f>tbl_salesdata[[#This Row],[Ship Date]]-tbl_salesdata[[#This Row],[Order Date]]</f>
        <v>10</v>
      </c>
      <c r="P3748">
        <f>WEEKDAY(tbl_salesdata[[#This Row],[Order Date]],2)</f>
        <v>1</v>
      </c>
      <c r="Q3748" t="str">
        <f>TEXT(tbl_salesdata[[#This Row],[Order Date]],"dddd")</f>
        <v>Monday</v>
      </c>
      <c r="R3748" t="str">
        <f>IF(tbl_salesdata[[#This Row],[Weekdaynum]]&gt;5,"Yes","No")</f>
        <v>No</v>
      </c>
    </row>
    <row r="3749" spans="1:18" x14ac:dyDescent="0.35">
      <c r="A3749">
        <v>313178002</v>
      </c>
      <c r="B3749" s="3">
        <v>43757</v>
      </c>
      <c r="C3749" s="3">
        <v>43778</v>
      </c>
      <c r="D3749" t="s">
        <v>49</v>
      </c>
      <c r="E3749" t="s">
        <v>21</v>
      </c>
      <c r="F3749" t="s">
        <v>22</v>
      </c>
      <c r="G3749" t="s">
        <v>18</v>
      </c>
      <c r="H3749" t="s">
        <v>19</v>
      </c>
      <c r="I3749" s="9">
        <v>5185</v>
      </c>
      <c r="J3749" s="9">
        <v>47.45</v>
      </c>
      <c r="K3749" s="9">
        <v>31.79</v>
      </c>
      <c r="L3749" s="9">
        <f>tbl_salesdata[[#This Row],[Units Sold]]*tbl_salesdata[[#This Row],[Unit Cost]]</f>
        <v>164831.15</v>
      </c>
      <c r="M3749" s="9">
        <f>tbl_salesdata[[#This Row],[Units Sold]]*tbl_salesdata[[#This Row],[Unit Price]]</f>
        <v>246028.25000000003</v>
      </c>
      <c r="N3749" s="9">
        <f>tbl_salesdata[[#This Row],[Total Sales]]-tbl_salesdata[[#This Row],[Total Cost]]</f>
        <v>81197.100000000035</v>
      </c>
      <c r="O3749">
        <f>tbl_salesdata[[#This Row],[Ship Date]]-tbl_salesdata[[#This Row],[Order Date]]</f>
        <v>21</v>
      </c>
      <c r="P3749">
        <f>WEEKDAY(tbl_salesdata[[#This Row],[Order Date]],2)</f>
        <v>6</v>
      </c>
      <c r="Q3749" t="str">
        <f>TEXT(tbl_salesdata[[#This Row],[Order Date]],"dddd")</f>
        <v>Saturday</v>
      </c>
      <c r="R3749" t="str">
        <f>IF(tbl_salesdata[[#This Row],[Weekdaynum]]&gt;5,"Yes","No")</f>
        <v>Yes</v>
      </c>
    </row>
    <row r="3750" spans="1:18" hidden="1" x14ac:dyDescent="0.35">
      <c r="A3750">
        <v>671067941</v>
      </c>
      <c r="B3750" s="3">
        <v>44503</v>
      </c>
      <c r="C3750" s="3">
        <v>44521</v>
      </c>
      <c r="D3750" t="s">
        <v>155</v>
      </c>
      <c r="E3750" t="s">
        <v>12</v>
      </c>
      <c r="F3750" t="s">
        <v>22</v>
      </c>
      <c r="G3750" t="s">
        <v>18</v>
      </c>
      <c r="H3750" t="s">
        <v>26</v>
      </c>
      <c r="I3750" s="9">
        <v>2771</v>
      </c>
      <c r="J3750" s="9">
        <v>47.45</v>
      </c>
      <c r="K3750" s="9">
        <v>31.79</v>
      </c>
      <c r="L3750" s="9">
        <f>tbl_salesdata[[#This Row],[Units Sold]]*tbl_salesdata[[#This Row],[Unit Cost]]</f>
        <v>88090.09</v>
      </c>
      <c r="M3750" s="9">
        <f>tbl_salesdata[[#This Row],[Units Sold]]*tbl_salesdata[[#This Row],[Unit Price]]</f>
        <v>131483.95000000001</v>
      </c>
      <c r="N3750" s="9">
        <f>tbl_salesdata[[#This Row],[Total Sales]]-tbl_salesdata[[#This Row],[Total Cost]]</f>
        <v>43393.860000000015</v>
      </c>
      <c r="O3750">
        <f>tbl_salesdata[[#This Row],[Ship Date]]-tbl_salesdata[[#This Row],[Order Date]]</f>
        <v>18</v>
      </c>
      <c r="P3750">
        <f>WEEKDAY(tbl_salesdata[[#This Row],[Order Date]],2)</f>
        <v>3</v>
      </c>
      <c r="Q3750" t="str">
        <f>TEXT(tbl_salesdata[[#This Row],[Order Date]],"dddd")</f>
        <v>Wednesday</v>
      </c>
      <c r="R3750" t="str">
        <f>IF(tbl_salesdata[[#This Row],[Weekdaynum]]&gt;5,"Yes","No")</f>
        <v>No</v>
      </c>
    </row>
    <row r="3751" spans="1:18" hidden="1" x14ac:dyDescent="0.35">
      <c r="A3751">
        <v>449206340</v>
      </c>
      <c r="B3751" s="3">
        <v>42426</v>
      </c>
      <c r="C3751" s="3">
        <v>42427</v>
      </c>
      <c r="D3751" t="s">
        <v>165</v>
      </c>
      <c r="E3751" t="s">
        <v>21</v>
      </c>
      <c r="F3751" t="s">
        <v>25</v>
      </c>
      <c r="G3751" t="s">
        <v>18</v>
      </c>
      <c r="H3751" t="s">
        <v>34</v>
      </c>
      <c r="I3751" s="9">
        <v>8993</v>
      </c>
      <c r="J3751" s="9">
        <v>205.7</v>
      </c>
      <c r="K3751" s="9">
        <v>117.11</v>
      </c>
      <c r="L3751" s="9">
        <f>tbl_salesdata[[#This Row],[Units Sold]]*tbl_salesdata[[#This Row],[Unit Cost]]</f>
        <v>1053170.23</v>
      </c>
      <c r="M3751" s="9">
        <f>tbl_salesdata[[#This Row],[Units Sold]]*tbl_salesdata[[#This Row],[Unit Price]]</f>
        <v>1849860.0999999999</v>
      </c>
      <c r="N3751" s="9">
        <f>tbl_salesdata[[#This Row],[Total Sales]]-tbl_salesdata[[#This Row],[Total Cost]]</f>
        <v>796689.86999999988</v>
      </c>
      <c r="O3751">
        <f>tbl_salesdata[[#This Row],[Ship Date]]-tbl_salesdata[[#This Row],[Order Date]]</f>
        <v>1</v>
      </c>
      <c r="P3751">
        <f>WEEKDAY(tbl_salesdata[[#This Row],[Order Date]],2)</f>
        <v>5</v>
      </c>
      <c r="Q3751" t="str">
        <f>TEXT(tbl_salesdata[[#This Row],[Order Date]],"dddd")</f>
        <v>Friday</v>
      </c>
      <c r="R3751" t="str">
        <f>IF(tbl_salesdata[[#This Row],[Weekdaynum]]&gt;5,"Yes","No")</f>
        <v>No</v>
      </c>
    </row>
    <row r="3752" spans="1:18" hidden="1" x14ac:dyDescent="0.35">
      <c r="A3752">
        <v>864071118</v>
      </c>
      <c r="B3752" s="3">
        <v>44752</v>
      </c>
      <c r="C3752" s="3">
        <v>44768</v>
      </c>
      <c r="D3752" t="s">
        <v>214</v>
      </c>
      <c r="E3752" t="s">
        <v>21</v>
      </c>
      <c r="F3752" t="s">
        <v>22</v>
      </c>
      <c r="G3752" t="s">
        <v>14</v>
      </c>
      <c r="H3752" t="s">
        <v>26</v>
      </c>
      <c r="I3752" s="9">
        <v>6700</v>
      </c>
      <c r="J3752" s="9">
        <v>47.45</v>
      </c>
      <c r="K3752" s="9">
        <v>31.79</v>
      </c>
      <c r="L3752" s="9">
        <f>tbl_salesdata[[#This Row],[Units Sold]]*tbl_salesdata[[#This Row],[Unit Cost]]</f>
        <v>212993</v>
      </c>
      <c r="M3752" s="9">
        <f>tbl_salesdata[[#This Row],[Units Sold]]*tbl_salesdata[[#This Row],[Unit Price]]</f>
        <v>317915</v>
      </c>
      <c r="N3752" s="9">
        <f>tbl_salesdata[[#This Row],[Total Sales]]-tbl_salesdata[[#This Row],[Total Cost]]</f>
        <v>104922</v>
      </c>
      <c r="O3752">
        <f>tbl_salesdata[[#This Row],[Ship Date]]-tbl_salesdata[[#This Row],[Order Date]]</f>
        <v>16</v>
      </c>
      <c r="P3752">
        <f>WEEKDAY(tbl_salesdata[[#This Row],[Order Date]],2)</f>
        <v>7</v>
      </c>
      <c r="Q3752" t="str">
        <f>TEXT(tbl_salesdata[[#This Row],[Order Date]],"dddd")</f>
        <v>Sunday</v>
      </c>
      <c r="R3752" t="str">
        <f>IF(tbl_salesdata[[#This Row],[Weekdaynum]]&gt;5,"Yes","No")</f>
        <v>Yes</v>
      </c>
    </row>
    <row r="3753" spans="1:18" hidden="1" x14ac:dyDescent="0.35">
      <c r="A3753">
        <v>253211104</v>
      </c>
      <c r="B3753" s="3">
        <v>44911</v>
      </c>
      <c r="C3753" s="3">
        <v>44923</v>
      </c>
      <c r="D3753" t="s">
        <v>95</v>
      </c>
      <c r="E3753" t="s">
        <v>21</v>
      </c>
      <c r="F3753" t="s">
        <v>40</v>
      </c>
      <c r="G3753" t="s">
        <v>14</v>
      </c>
      <c r="H3753" t="s">
        <v>19</v>
      </c>
      <c r="I3753" s="9">
        <v>9648</v>
      </c>
      <c r="J3753" s="9">
        <v>651.21</v>
      </c>
      <c r="K3753" s="9">
        <v>524.96</v>
      </c>
      <c r="L3753" s="9">
        <f>tbl_salesdata[[#This Row],[Units Sold]]*tbl_salesdata[[#This Row],[Unit Cost]]</f>
        <v>5064814.08</v>
      </c>
      <c r="M3753" s="9">
        <f>tbl_salesdata[[#This Row],[Units Sold]]*tbl_salesdata[[#This Row],[Unit Price]]</f>
        <v>6282874.0800000001</v>
      </c>
      <c r="N3753" s="9">
        <f>tbl_salesdata[[#This Row],[Total Sales]]-tbl_salesdata[[#This Row],[Total Cost]]</f>
        <v>1218060</v>
      </c>
      <c r="O3753">
        <f>tbl_salesdata[[#This Row],[Ship Date]]-tbl_salesdata[[#This Row],[Order Date]]</f>
        <v>12</v>
      </c>
      <c r="P3753">
        <f>WEEKDAY(tbl_salesdata[[#This Row],[Order Date]],2)</f>
        <v>5</v>
      </c>
      <c r="Q3753" t="str">
        <f>TEXT(tbl_salesdata[[#This Row],[Order Date]],"dddd")</f>
        <v>Friday</v>
      </c>
      <c r="R3753" t="str">
        <f>IF(tbl_salesdata[[#This Row],[Weekdaynum]]&gt;5,"Yes","No")</f>
        <v>No</v>
      </c>
    </row>
    <row r="3754" spans="1:18" hidden="1" x14ac:dyDescent="0.35">
      <c r="A3754">
        <v>174487626</v>
      </c>
      <c r="B3754" s="3">
        <v>44502</v>
      </c>
      <c r="C3754" s="3">
        <v>44520</v>
      </c>
      <c r="D3754" t="s">
        <v>94</v>
      </c>
      <c r="E3754" t="s">
        <v>38</v>
      </c>
      <c r="F3754" t="s">
        <v>25</v>
      </c>
      <c r="G3754" t="s">
        <v>18</v>
      </c>
      <c r="H3754" t="s">
        <v>34</v>
      </c>
      <c r="I3754" s="9">
        <v>3621</v>
      </c>
      <c r="J3754" s="9">
        <v>205.7</v>
      </c>
      <c r="K3754" s="9">
        <v>117.11</v>
      </c>
      <c r="L3754" s="9">
        <f>tbl_salesdata[[#This Row],[Units Sold]]*tbl_salesdata[[#This Row],[Unit Cost]]</f>
        <v>424055.31</v>
      </c>
      <c r="M3754" s="9">
        <f>tbl_salesdata[[#This Row],[Units Sold]]*tbl_salesdata[[#This Row],[Unit Price]]</f>
        <v>744839.7</v>
      </c>
      <c r="N3754" s="9">
        <f>tbl_salesdata[[#This Row],[Total Sales]]-tbl_salesdata[[#This Row],[Total Cost]]</f>
        <v>320784.38999999996</v>
      </c>
      <c r="O3754">
        <f>tbl_salesdata[[#This Row],[Ship Date]]-tbl_salesdata[[#This Row],[Order Date]]</f>
        <v>18</v>
      </c>
      <c r="P3754">
        <f>WEEKDAY(tbl_salesdata[[#This Row],[Order Date]],2)</f>
        <v>2</v>
      </c>
      <c r="Q3754" t="str">
        <f>TEXT(tbl_salesdata[[#This Row],[Order Date]],"dddd")</f>
        <v>Tuesday</v>
      </c>
      <c r="R3754" t="str">
        <f>IF(tbl_salesdata[[#This Row],[Weekdaynum]]&gt;5,"Yes","No")</f>
        <v>No</v>
      </c>
    </row>
    <row r="3755" spans="1:18" x14ac:dyDescent="0.35">
      <c r="A3755">
        <v>127791011</v>
      </c>
      <c r="B3755" s="3">
        <v>42644</v>
      </c>
      <c r="C3755" s="3">
        <v>42660</v>
      </c>
      <c r="D3755" t="s">
        <v>183</v>
      </c>
      <c r="E3755" t="s">
        <v>24</v>
      </c>
      <c r="F3755" t="s">
        <v>22</v>
      </c>
      <c r="G3755" t="s">
        <v>18</v>
      </c>
      <c r="H3755" t="s">
        <v>19</v>
      </c>
      <c r="I3755" s="9">
        <v>5055</v>
      </c>
      <c r="J3755" s="9">
        <v>47.45</v>
      </c>
      <c r="K3755" s="9">
        <v>31.79</v>
      </c>
      <c r="L3755" s="9">
        <f>tbl_salesdata[[#This Row],[Units Sold]]*tbl_salesdata[[#This Row],[Unit Cost]]</f>
        <v>160698.44999999998</v>
      </c>
      <c r="M3755" s="9">
        <f>tbl_salesdata[[#This Row],[Units Sold]]*tbl_salesdata[[#This Row],[Unit Price]]</f>
        <v>239859.75</v>
      </c>
      <c r="N3755" s="9">
        <f>tbl_salesdata[[#This Row],[Total Sales]]-tbl_salesdata[[#This Row],[Total Cost]]</f>
        <v>79161.300000000017</v>
      </c>
      <c r="O3755">
        <f>tbl_salesdata[[#This Row],[Ship Date]]-tbl_salesdata[[#This Row],[Order Date]]</f>
        <v>16</v>
      </c>
      <c r="P3755">
        <f>WEEKDAY(tbl_salesdata[[#This Row],[Order Date]],2)</f>
        <v>6</v>
      </c>
      <c r="Q3755" t="str">
        <f>TEXT(tbl_salesdata[[#This Row],[Order Date]],"dddd")</f>
        <v>Saturday</v>
      </c>
      <c r="R3755" t="str">
        <f>IF(tbl_salesdata[[#This Row],[Weekdaynum]]&gt;5,"Yes","No")</f>
        <v>Yes</v>
      </c>
    </row>
    <row r="3756" spans="1:18" hidden="1" x14ac:dyDescent="0.35">
      <c r="A3756">
        <v>546458089</v>
      </c>
      <c r="B3756" s="3">
        <v>44144</v>
      </c>
      <c r="C3756" s="3">
        <v>44152</v>
      </c>
      <c r="D3756" t="s">
        <v>82</v>
      </c>
      <c r="E3756" t="s">
        <v>32</v>
      </c>
      <c r="F3756" t="s">
        <v>42</v>
      </c>
      <c r="G3756" t="s">
        <v>14</v>
      </c>
      <c r="H3756" t="s">
        <v>19</v>
      </c>
      <c r="I3756" s="9">
        <v>7947</v>
      </c>
      <c r="J3756" s="9">
        <v>437.2</v>
      </c>
      <c r="K3756" s="9">
        <v>263.33</v>
      </c>
      <c r="L3756" s="9">
        <f>tbl_salesdata[[#This Row],[Units Sold]]*tbl_salesdata[[#This Row],[Unit Cost]]</f>
        <v>2092683.5099999998</v>
      </c>
      <c r="M3756" s="9">
        <f>tbl_salesdata[[#This Row],[Units Sold]]*tbl_salesdata[[#This Row],[Unit Price]]</f>
        <v>3474428.4</v>
      </c>
      <c r="N3756" s="9">
        <f>tbl_salesdata[[#This Row],[Total Sales]]-tbl_salesdata[[#This Row],[Total Cost]]</f>
        <v>1381744.8900000001</v>
      </c>
      <c r="O3756">
        <f>tbl_salesdata[[#This Row],[Ship Date]]-tbl_salesdata[[#This Row],[Order Date]]</f>
        <v>8</v>
      </c>
      <c r="P3756">
        <f>WEEKDAY(tbl_salesdata[[#This Row],[Order Date]],2)</f>
        <v>1</v>
      </c>
      <c r="Q3756" t="str">
        <f>TEXT(tbl_salesdata[[#This Row],[Order Date]],"dddd")</f>
        <v>Monday</v>
      </c>
      <c r="R3756" t="str">
        <f>IF(tbl_salesdata[[#This Row],[Weekdaynum]]&gt;5,"Yes","No")</f>
        <v>No</v>
      </c>
    </row>
    <row r="3757" spans="1:18" x14ac:dyDescent="0.35">
      <c r="A3757">
        <v>762991321</v>
      </c>
      <c r="B3757" s="3">
        <v>44667</v>
      </c>
      <c r="C3757" s="3">
        <v>44670</v>
      </c>
      <c r="D3757" t="s">
        <v>211</v>
      </c>
      <c r="E3757" t="s">
        <v>38</v>
      </c>
      <c r="F3757" t="s">
        <v>22</v>
      </c>
      <c r="G3757" t="s">
        <v>18</v>
      </c>
      <c r="H3757" t="s">
        <v>26</v>
      </c>
      <c r="I3757" s="9">
        <v>4942</v>
      </c>
      <c r="J3757" s="9">
        <v>47.45</v>
      </c>
      <c r="K3757" s="9">
        <v>31.79</v>
      </c>
      <c r="L3757" s="9">
        <f>tbl_salesdata[[#This Row],[Units Sold]]*tbl_salesdata[[#This Row],[Unit Cost]]</f>
        <v>157106.18</v>
      </c>
      <c r="M3757" s="9">
        <f>tbl_salesdata[[#This Row],[Units Sold]]*tbl_salesdata[[#This Row],[Unit Price]]</f>
        <v>234497.90000000002</v>
      </c>
      <c r="N3757" s="9">
        <f>tbl_salesdata[[#This Row],[Total Sales]]-tbl_salesdata[[#This Row],[Total Cost]]</f>
        <v>77391.72000000003</v>
      </c>
      <c r="O3757">
        <f>tbl_salesdata[[#This Row],[Ship Date]]-tbl_salesdata[[#This Row],[Order Date]]</f>
        <v>3</v>
      </c>
      <c r="P3757">
        <f>WEEKDAY(tbl_salesdata[[#This Row],[Order Date]],2)</f>
        <v>6</v>
      </c>
      <c r="Q3757" t="str">
        <f>TEXT(tbl_salesdata[[#This Row],[Order Date]],"dddd")</f>
        <v>Saturday</v>
      </c>
      <c r="R3757" t="str">
        <f>IF(tbl_salesdata[[#This Row],[Weekdaynum]]&gt;5,"Yes","No")</f>
        <v>Yes</v>
      </c>
    </row>
    <row r="3758" spans="1:18" x14ac:dyDescent="0.35">
      <c r="A3758">
        <v>309655511</v>
      </c>
      <c r="B3758" s="3">
        <v>43225</v>
      </c>
      <c r="C3758" s="3">
        <v>43234</v>
      </c>
      <c r="D3758" t="s">
        <v>193</v>
      </c>
      <c r="E3758" t="s">
        <v>21</v>
      </c>
      <c r="F3758" t="s">
        <v>30</v>
      </c>
      <c r="G3758" t="s">
        <v>18</v>
      </c>
      <c r="H3758" t="s">
        <v>19</v>
      </c>
      <c r="I3758" s="9">
        <v>2802</v>
      </c>
      <c r="J3758" s="9">
        <v>81.73</v>
      </c>
      <c r="K3758" s="9">
        <v>56.67</v>
      </c>
      <c r="L3758" s="9">
        <f>tbl_salesdata[[#This Row],[Units Sold]]*tbl_salesdata[[#This Row],[Unit Cost]]</f>
        <v>158789.34</v>
      </c>
      <c r="M3758" s="9">
        <f>tbl_salesdata[[#This Row],[Units Sold]]*tbl_salesdata[[#This Row],[Unit Price]]</f>
        <v>229007.46000000002</v>
      </c>
      <c r="N3758" s="9">
        <f>tbl_salesdata[[#This Row],[Total Sales]]-tbl_salesdata[[#This Row],[Total Cost]]</f>
        <v>70218.120000000024</v>
      </c>
      <c r="O3758">
        <f>tbl_salesdata[[#This Row],[Ship Date]]-tbl_salesdata[[#This Row],[Order Date]]</f>
        <v>9</v>
      </c>
      <c r="P3758">
        <f>WEEKDAY(tbl_salesdata[[#This Row],[Order Date]],2)</f>
        <v>6</v>
      </c>
      <c r="Q3758" t="str">
        <f>TEXT(tbl_salesdata[[#This Row],[Order Date]],"dddd")</f>
        <v>Saturday</v>
      </c>
      <c r="R3758" t="str">
        <f>IF(tbl_salesdata[[#This Row],[Weekdaynum]]&gt;5,"Yes","No")</f>
        <v>Yes</v>
      </c>
    </row>
    <row r="3759" spans="1:18" hidden="1" x14ac:dyDescent="0.35">
      <c r="A3759">
        <v>609939754</v>
      </c>
      <c r="B3759" s="3">
        <v>43779</v>
      </c>
      <c r="C3759" s="3">
        <v>43780</v>
      </c>
      <c r="D3759" t="s">
        <v>79</v>
      </c>
      <c r="E3759" t="s">
        <v>21</v>
      </c>
      <c r="F3759" t="s">
        <v>56</v>
      </c>
      <c r="G3759" t="s">
        <v>14</v>
      </c>
      <c r="H3759" t="s">
        <v>15</v>
      </c>
      <c r="I3759" s="9">
        <v>3582</v>
      </c>
      <c r="J3759" s="9">
        <v>9.33</v>
      </c>
      <c r="K3759" s="9">
        <v>6.92</v>
      </c>
      <c r="L3759" s="9">
        <f>tbl_salesdata[[#This Row],[Units Sold]]*tbl_salesdata[[#This Row],[Unit Cost]]</f>
        <v>24787.439999999999</v>
      </c>
      <c r="M3759" s="9">
        <f>tbl_salesdata[[#This Row],[Units Sold]]*tbl_salesdata[[#This Row],[Unit Price]]</f>
        <v>33420.06</v>
      </c>
      <c r="N3759" s="9">
        <f>tbl_salesdata[[#This Row],[Total Sales]]-tbl_salesdata[[#This Row],[Total Cost]]</f>
        <v>8632.619999999999</v>
      </c>
      <c r="O3759">
        <f>tbl_salesdata[[#This Row],[Ship Date]]-tbl_salesdata[[#This Row],[Order Date]]</f>
        <v>1</v>
      </c>
      <c r="P3759">
        <f>WEEKDAY(tbl_salesdata[[#This Row],[Order Date]],2)</f>
        <v>7</v>
      </c>
      <c r="Q3759" t="str">
        <f>TEXT(tbl_salesdata[[#This Row],[Order Date]],"dddd")</f>
        <v>Sunday</v>
      </c>
      <c r="R3759" t="str">
        <f>IF(tbl_salesdata[[#This Row],[Weekdaynum]]&gt;5,"Yes","No")</f>
        <v>Yes</v>
      </c>
    </row>
    <row r="3760" spans="1:18" hidden="1" x14ac:dyDescent="0.35">
      <c r="A3760">
        <v>776623380</v>
      </c>
      <c r="B3760" s="3">
        <v>44475</v>
      </c>
      <c r="C3760" s="3">
        <v>44486</v>
      </c>
      <c r="D3760" t="s">
        <v>75</v>
      </c>
      <c r="E3760" t="s">
        <v>38</v>
      </c>
      <c r="F3760" t="s">
        <v>42</v>
      </c>
      <c r="G3760" t="s">
        <v>14</v>
      </c>
      <c r="H3760" t="s">
        <v>19</v>
      </c>
      <c r="I3760" s="9">
        <v>8971</v>
      </c>
      <c r="J3760" s="9">
        <v>437.2</v>
      </c>
      <c r="K3760" s="9">
        <v>263.33</v>
      </c>
      <c r="L3760" s="9">
        <f>tbl_salesdata[[#This Row],[Units Sold]]*tbl_salesdata[[#This Row],[Unit Cost]]</f>
        <v>2362333.4299999997</v>
      </c>
      <c r="M3760" s="9">
        <f>tbl_salesdata[[#This Row],[Units Sold]]*tbl_salesdata[[#This Row],[Unit Price]]</f>
        <v>3922121.1999999997</v>
      </c>
      <c r="N3760" s="9">
        <f>tbl_salesdata[[#This Row],[Total Sales]]-tbl_salesdata[[#This Row],[Total Cost]]</f>
        <v>1559787.77</v>
      </c>
      <c r="O3760">
        <f>tbl_salesdata[[#This Row],[Ship Date]]-tbl_salesdata[[#This Row],[Order Date]]</f>
        <v>11</v>
      </c>
      <c r="P3760">
        <f>WEEKDAY(tbl_salesdata[[#This Row],[Order Date]],2)</f>
        <v>3</v>
      </c>
      <c r="Q3760" t="str">
        <f>TEXT(tbl_salesdata[[#This Row],[Order Date]],"dddd")</f>
        <v>Wednesday</v>
      </c>
      <c r="R3760" t="str">
        <f>IF(tbl_salesdata[[#This Row],[Weekdaynum]]&gt;5,"Yes","No")</f>
        <v>No</v>
      </c>
    </row>
    <row r="3761" spans="1:18" hidden="1" x14ac:dyDescent="0.35">
      <c r="A3761">
        <v>849222838</v>
      </c>
      <c r="B3761" s="3">
        <v>42241</v>
      </c>
      <c r="C3761" s="3">
        <v>42243</v>
      </c>
      <c r="D3761" t="s">
        <v>183</v>
      </c>
      <c r="E3761" t="s">
        <v>24</v>
      </c>
      <c r="F3761" t="s">
        <v>40</v>
      </c>
      <c r="G3761" t="s">
        <v>18</v>
      </c>
      <c r="H3761" t="s">
        <v>26</v>
      </c>
      <c r="I3761" s="9">
        <v>2764</v>
      </c>
      <c r="J3761" s="9">
        <v>651.21</v>
      </c>
      <c r="K3761" s="9">
        <v>524.96</v>
      </c>
      <c r="L3761" s="9">
        <f>tbl_salesdata[[#This Row],[Units Sold]]*tbl_salesdata[[#This Row],[Unit Cost]]</f>
        <v>1450989.4400000002</v>
      </c>
      <c r="M3761" s="9">
        <f>tbl_salesdata[[#This Row],[Units Sold]]*tbl_salesdata[[#This Row],[Unit Price]]</f>
        <v>1799944.4400000002</v>
      </c>
      <c r="N3761" s="9">
        <f>tbl_salesdata[[#This Row],[Total Sales]]-tbl_salesdata[[#This Row],[Total Cost]]</f>
        <v>348955</v>
      </c>
      <c r="O3761">
        <f>tbl_salesdata[[#This Row],[Ship Date]]-tbl_salesdata[[#This Row],[Order Date]]</f>
        <v>2</v>
      </c>
      <c r="P3761">
        <f>WEEKDAY(tbl_salesdata[[#This Row],[Order Date]],2)</f>
        <v>2</v>
      </c>
      <c r="Q3761" t="str">
        <f>TEXT(tbl_salesdata[[#This Row],[Order Date]],"dddd")</f>
        <v>Tuesday</v>
      </c>
      <c r="R3761" t="str">
        <f>IF(tbl_salesdata[[#This Row],[Weekdaynum]]&gt;5,"Yes","No")</f>
        <v>No</v>
      </c>
    </row>
    <row r="3762" spans="1:18" hidden="1" x14ac:dyDescent="0.35">
      <c r="A3762">
        <v>248099458</v>
      </c>
      <c r="B3762" s="3">
        <v>43559</v>
      </c>
      <c r="C3762" s="3">
        <v>43572</v>
      </c>
      <c r="D3762" t="s">
        <v>202</v>
      </c>
      <c r="E3762" t="s">
        <v>38</v>
      </c>
      <c r="F3762" t="s">
        <v>42</v>
      </c>
      <c r="G3762" t="s">
        <v>18</v>
      </c>
      <c r="H3762" t="s">
        <v>15</v>
      </c>
      <c r="I3762" s="9">
        <v>6998</v>
      </c>
      <c r="J3762" s="9">
        <v>437.2</v>
      </c>
      <c r="K3762" s="9">
        <v>263.33</v>
      </c>
      <c r="L3762" s="9">
        <f>tbl_salesdata[[#This Row],[Units Sold]]*tbl_salesdata[[#This Row],[Unit Cost]]</f>
        <v>1842783.3399999999</v>
      </c>
      <c r="M3762" s="9">
        <f>tbl_salesdata[[#This Row],[Units Sold]]*tbl_salesdata[[#This Row],[Unit Price]]</f>
        <v>3059525.6</v>
      </c>
      <c r="N3762" s="9">
        <f>tbl_salesdata[[#This Row],[Total Sales]]-tbl_salesdata[[#This Row],[Total Cost]]</f>
        <v>1216742.2600000002</v>
      </c>
      <c r="O3762">
        <f>tbl_salesdata[[#This Row],[Ship Date]]-tbl_salesdata[[#This Row],[Order Date]]</f>
        <v>13</v>
      </c>
      <c r="P3762">
        <f>WEEKDAY(tbl_salesdata[[#This Row],[Order Date]],2)</f>
        <v>4</v>
      </c>
      <c r="Q3762" t="str">
        <f>TEXT(tbl_salesdata[[#This Row],[Order Date]],"dddd")</f>
        <v>Thursday</v>
      </c>
      <c r="R3762" t="str">
        <f>IF(tbl_salesdata[[#This Row],[Weekdaynum]]&gt;5,"Yes","No")</f>
        <v>No</v>
      </c>
    </row>
    <row r="3763" spans="1:18" hidden="1" x14ac:dyDescent="0.35">
      <c r="A3763">
        <v>263927066</v>
      </c>
      <c r="B3763" s="3">
        <v>43952</v>
      </c>
      <c r="C3763" s="3">
        <v>43965</v>
      </c>
      <c r="D3763" t="s">
        <v>105</v>
      </c>
      <c r="E3763" t="s">
        <v>12</v>
      </c>
      <c r="F3763" t="s">
        <v>40</v>
      </c>
      <c r="G3763" t="s">
        <v>18</v>
      </c>
      <c r="H3763" t="s">
        <v>19</v>
      </c>
      <c r="I3763" s="9">
        <v>739</v>
      </c>
      <c r="J3763" s="9">
        <v>651.21</v>
      </c>
      <c r="K3763" s="9">
        <v>524.96</v>
      </c>
      <c r="L3763" s="9">
        <f>tbl_salesdata[[#This Row],[Units Sold]]*tbl_salesdata[[#This Row],[Unit Cost]]</f>
        <v>387945.44</v>
      </c>
      <c r="M3763" s="9">
        <f>tbl_salesdata[[#This Row],[Units Sold]]*tbl_salesdata[[#This Row],[Unit Price]]</f>
        <v>481244.19</v>
      </c>
      <c r="N3763" s="9">
        <f>tbl_salesdata[[#This Row],[Total Sales]]-tbl_salesdata[[#This Row],[Total Cost]]</f>
        <v>93298.75</v>
      </c>
      <c r="O3763">
        <f>tbl_salesdata[[#This Row],[Ship Date]]-tbl_salesdata[[#This Row],[Order Date]]</f>
        <v>13</v>
      </c>
      <c r="P3763">
        <f>WEEKDAY(tbl_salesdata[[#This Row],[Order Date]],2)</f>
        <v>5</v>
      </c>
      <c r="Q3763" t="str">
        <f>TEXT(tbl_salesdata[[#This Row],[Order Date]],"dddd")</f>
        <v>Friday</v>
      </c>
      <c r="R3763" t="str">
        <f>IF(tbl_salesdata[[#This Row],[Weekdaynum]]&gt;5,"Yes","No")</f>
        <v>No</v>
      </c>
    </row>
    <row r="3764" spans="1:18" hidden="1" x14ac:dyDescent="0.35">
      <c r="A3764">
        <v>907691991</v>
      </c>
      <c r="B3764" s="3">
        <v>43137</v>
      </c>
      <c r="C3764" s="3">
        <v>43142</v>
      </c>
      <c r="D3764" t="s">
        <v>152</v>
      </c>
      <c r="E3764" t="s">
        <v>21</v>
      </c>
      <c r="F3764" t="s">
        <v>25</v>
      </c>
      <c r="G3764" t="s">
        <v>18</v>
      </c>
      <c r="H3764" t="s">
        <v>15</v>
      </c>
      <c r="I3764" s="9">
        <v>5086</v>
      </c>
      <c r="J3764" s="9">
        <v>205.7</v>
      </c>
      <c r="K3764" s="9">
        <v>117.11</v>
      </c>
      <c r="L3764" s="9">
        <f>tbl_salesdata[[#This Row],[Units Sold]]*tbl_salesdata[[#This Row],[Unit Cost]]</f>
        <v>595621.46</v>
      </c>
      <c r="M3764" s="9">
        <f>tbl_salesdata[[#This Row],[Units Sold]]*tbl_salesdata[[#This Row],[Unit Price]]</f>
        <v>1046190.2</v>
      </c>
      <c r="N3764" s="9">
        <f>tbl_salesdata[[#This Row],[Total Sales]]-tbl_salesdata[[#This Row],[Total Cost]]</f>
        <v>450568.74</v>
      </c>
      <c r="O3764">
        <f>tbl_salesdata[[#This Row],[Ship Date]]-tbl_salesdata[[#This Row],[Order Date]]</f>
        <v>5</v>
      </c>
      <c r="P3764">
        <f>WEEKDAY(tbl_salesdata[[#This Row],[Order Date]],2)</f>
        <v>2</v>
      </c>
      <c r="Q3764" t="str">
        <f>TEXT(tbl_salesdata[[#This Row],[Order Date]],"dddd")</f>
        <v>Tuesday</v>
      </c>
      <c r="R3764" t="str">
        <f>IF(tbl_salesdata[[#This Row],[Weekdaynum]]&gt;5,"Yes","No")</f>
        <v>No</v>
      </c>
    </row>
    <row r="3765" spans="1:18" x14ac:dyDescent="0.35">
      <c r="A3765">
        <v>909707295</v>
      </c>
      <c r="B3765" s="3">
        <v>43218</v>
      </c>
      <c r="C3765" s="3">
        <v>43226</v>
      </c>
      <c r="D3765" t="s">
        <v>62</v>
      </c>
      <c r="E3765" t="s">
        <v>38</v>
      </c>
      <c r="F3765" t="s">
        <v>68</v>
      </c>
      <c r="G3765" t="s">
        <v>18</v>
      </c>
      <c r="H3765" t="s">
        <v>19</v>
      </c>
      <c r="I3765" s="9">
        <v>1459</v>
      </c>
      <c r="J3765" s="9">
        <v>154.06</v>
      </c>
      <c r="K3765" s="9">
        <v>90.93</v>
      </c>
      <c r="L3765" s="9">
        <f>tbl_salesdata[[#This Row],[Units Sold]]*tbl_salesdata[[#This Row],[Unit Cost]]</f>
        <v>132666.87000000002</v>
      </c>
      <c r="M3765" s="9">
        <f>tbl_salesdata[[#This Row],[Units Sold]]*tbl_salesdata[[#This Row],[Unit Price]]</f>
        <v>224773.54</v>
      </c>
      <c r="N3765" s="9">
        <f>tbl_salesdata[[#This Row],[Total Sales]]-tbl_salesdata[[#This Row],[Total Cost]]</f>
        <v>92106.669999999984</v>
      </c>
      <c r="O3765">
        <f>tbl_salesdata[[#This Row],[Ship Date]]-tbl_salesdata[[#This Row],[Order Date]]</f>
        <v>8</v>
      </c>
      <c r="P3765">
        <f>WEEKDAY(tbl_salesdata[[#This Row],[Order Date]],2)</f>
        <v>6</v>
      </c>
      <c r="Q3765" t="str">
        <f>TEXT(tbl_salesdata[[#This Row],[Order Date]],"dddd")</f>
        <v>Saturday</v>
      </c>
      <c r="R3765" t="str">
        <f>IF(tbl_salesdata[[#This Row],[Weekdaynum]]&gt;5,"Yes","No")</f>
        <v>Yes</v>
      </c>
    </row>
    <row r="3766" spans="1:18" hidden="1" x14ac:dyDescent="0.35">
      <c r="A3766">
        <v>424541604</v>
      </c>
      <c r="B3766" s="3">
        <v>43560</v>
      </c>
      <c r="C3766" s="3">
        <v>43577</v>
      </c>
      <c r="D3766" t="s">
        <v>71</v>
      </c>
      <c r="E3766" t="s">
        <v>21</v>
      </c>
      <c r="F3766" t="s">
        <v>40</v>
      </c>
      <c r="G3766" t="s">
        <v>18</v>
      </c>
      <c r="H3766" t="s">
        <v>34</v>
      </c>
      <c r="I3766" s="9">
        <v>150</v>
      </c>
      <c r="J3766" s="9">
        <v>651.21</v>
      </c>
      <c r="K3766" s="9">
        <v>524.96</v>
      </c>
      <c r="L3766" s="9">
        <f>tbl_salesdata[[#This Row],[Units Sold]]*tbl_salesdata[[#This Row],[Unit Cost]]</f>
        <v>78744</v>
      </c>
      <c r="M3766" s="9">
        <f>tbl_salesdata[[#This Row],[Units Sold]]*tbl_salesdata[[#This Row],[Unit Price]]</f>
        <v>97681.5</v>
      </c>
      <c r="N3766" s="9">
        <f>tbl_salesdata[[#This Row],[Total Sales]]-tbl_salesdata[[#This Row],[Total Cost]]</f>
        <v>18937.5</v>
      </c>
      <c r="O3766">
        <f>tbl_salesdata[[#This Row],[Ship Date]]-tbl_salesdata[[#This Row],[Order Date]]</f>
        <v>17</v>
      </c>
      <c r="P3766">
        <f>WEEKDAY(tbl_salesdata[[#This Row],[Order Date]],2)</f>
        <v>5</v>
      </c>
      <c r="Q3766" t="str">
        <f>TEXT(tbl_salesdata[[#This Row],[Order Date]],"dddd")</f>
        <v>Friday</v>
      </c>
      <c r="R3766" t="str">
        <f>IF(tbl_salesdata[[#This Row],[Weekdaynum]]&gt;5,"Yes","No")</f>
        <v>No</v>
      </c>
    </row>
    <row r="3767" spans="1:18" x14ac:dyDescent="0.35">
      <c r="A3767">
        <v>171677529</v>
      </c>
      <c r="B3767" s="3">
        <v>44345</v>
      </c>
      <c r="C3767" s="3">
        <v>44365</v>
      </c>
      <c r="D3767" t="s">
        <v>83</v>
      </c>
      <c r="E3767" t="s">
        <v>38</v>
      </c>
      <c r="F3767" t="s">
        <v>33</v>
      </c>
      <c r="G3767" t="s">
        <v>14</v>
      </c>
      <c r="H3767" t="s">
        <v>15</v>
      </c>
      <c r="I3767" s="9">
        <v>2051</v>
      </c>
      <c r="J3767" s="9">
        <v>109.28</v>
      </c>
      <c r="K3767" s="9">
        <v>35.840000000000003</v>
      </c>
      <c r="L3767" s="9">
        <f>tbl_salesdata[[#This Row],[Units Sold]]*tbl_salesdata[[#This Row],[Unit Cost]]</f>
        <v>73507.840000000011</v>
      </c>
      <c r="M3767" s="9">
        <f>tbl_salesdata[[#This Row],[Units Sold]]*tbl_salesdata[[#This Row],[Unit Price]]</f>
        <v>224133.28</v>
      </c>
      <c r="N3767" s="9">
        <f>tbl_salesdata[[#This Row],[Total Sales]]-tbl_salesdata[[#This Row],[Total Cost]]</f>
        <v>150625.44</v>
      </c>
      <c r="O3767">
        <f>tbl_salesdata[[#This Row],[Ship Date]]-tbl_salesdata[[#This Row],[Order Date]]</f>
        <v>20</v>
      </c>
      <c r="P3767">
        <f>WEEKDAY(tbl_salesdata[[#This Row],[Order Date]],2)</f>
        <v>6</v>
      </c>
      <c r="Q3767" t="str">
        <f>TEXT(tbl_salesdata[[#This Row],[Order Date]],"dddd")</f>
        <v>Saturday</v>
      </c>
      <c r="R3767" t="str">
        <f>IF(tbl_salesdata[[#This Row],[Weekdaynum]]&gt;5,"Yes","No")</f>
        <v>Yes</v>
      </c>
    </row>
    <row r="3768" spans="1:18" hidden="1" x14ac:dyDescent="0.35">
      <c r="A3768">
        <v>292788922</v>
      </c>
      <c r="B3768" s="3">
        <v>44412</v>
      </c>
      <c r="C3768" s="3">
        <v>44433</v>
      </c>
      <c r="D3768" t="s">
        <v>36</v>
      </c>
      <c r="E3768" t="s">
        <v>29</v>
      </c>
      <c r="F3768" t="s">
        <v>68</v>
      </c>
      <c r="G3768" t="s">
        <v>14</v>
      </c>
      <c r="H3768" t="s">
        <v>15</v>
      </c>
      <c r="I3768" s="9">
        <v>1603</v>
      </c>
      <c r="J3768" s="9">
        <v>154.06</v>
      </c>
      <c r="K3768" s="9">
        <v>90.93</v>
      </c>
      <c r="L3768" s="9">
        <f>tbl_salesdata[[#This Row],[Units Sold]]*tbl_salesdata[[#This Row],[Unit Cost]]</f>
        <v>145760.79</v>
      </c>
      <c r="M3768" s="9">
        <f>tbl_salesdata[[#This Row],[Units Sold]]*tbl_salesdata[[#This Row],[Unit Price]]</f>
        <v>246958.18</v>
      </c>
      <c r="N3768" s="9">
        <f>tbl_salesdata[[#This Row],[Total Sales]]-tbl_salesdata[[#This Row],[Total Cost]]</f>
        <v>101197.38999999998</v>
      </c>
      <c r="O3768">
        <f>tbl_salesdata[[#This Row],[Ship Date]]-tbl_salesdata[[#This Row],[Order Date]]</f>
        <v>21</v>
      </c>
      <c r="P3768">
        <f>WEEKDAY(tbl_salesdata[[#This Row],[Order Date]],2)</f>
        <v>3</v>
      </c>
      <c r="Q3768" t="str">
        <f>TEXT(tbl_salesdata[[#This Row],[Order Date]],"dddd")</f>
        <v>Wednesday</v>
      </c>
      <c r="R3768" t="str">
        <f>IF(tbl_salesdata[[#This Row],[Weekdaynum]]&gt;5,"Yes","No")</f>
        <v>No</v>
      </c>
    </row>
    <row r="3769" spans="1:18" hidden="1" x14ac:dyDescent="0.35">
      <c r="A3769">
        <v>851972854</v>
      </c>
      <c r="B3769" s="3">
        <v>43256</v>
      </c>
      <c r="C3769" s="3">
        <v>43275</v>
      </c>
      <c r="D3769" t="s">
        <v>83</v>
      </c>
      <c r="E3769" t="s">
        <v>38</v>
      </c>
      <c r="F3769" t="s">
        <v>42</v>
      </c>
      <c r="G3769" t="s">
        <v>14</v>
      </c>
      <c r="H3769" t="s">
        <v>26</v>
      </c>
      <c r="I3769" s="9">
        <v>6555</v>
      </c>
      <c r="J3769" s="9">
        <v>437.2</v>
      </c>
      <c r="K3769" s="9">
        <v>263.33</v>
      </c>
      <c r="L3769" s="9">
        <f>tbl_salesdata[[#This Row],[Units Sold]]*tbl_salesdata[[#This Row],[Unit Cost]]</f>
        <v>1726128.15</v>
      </c>
      <c r="M3769" s="9">
        <f>tbl_salesdata[[#This Row],[Units Sold]]*tbl_salesdata[[#This Row],[Unit Price]]</f>
        <v>2865846</v>
      </c>
      <c r="N3769" s="9">
        <f>tbl_salesdata[[#This Row],[Total Sales]]-tbl_salesdata[[#This Row],[Total Cost]]</f>
        <v>1139717.8500000001</v>
      </c>
      <c r="O3769">
        <f>tbl_salesdata[[#This Row],[Ship Date]]-tbl_salesdata[[#This Row],[Order Date]]</f>
        <v>19</v>
      </c>
      <c r="P3769">
        <f>WEEKDAY(tbl_salesdata[[#This Row],[Order Date]],2)</f>
        <v>2</v>
      </c>
      <c r="Q3769" t="str">
        <f>TEXT(tbl_salesdata[[#This Row],[Order Date]],"dddd")</f>
        <v>Tuesday</v>
      </c>
      <c r="R3769" t="str">
        <f>IF(tbl_salesdata[[#This Row],[Weekdaynum]]&gt;5,"Yes","No")</f>
        <v>No</v>
      </c>
    </row>
    <row r="3770" spans="1:18" hidden="1" x14ac:dyDescent="0.35">
      <c r="A3770">
        <v>431574571</v>
      </c>
      <c r="B3770" s="3">
        <v>44505</v>
      </c>
      <c r="C3770" s="3">
        <v>44522</v>
      </c>
      <c r="D3770" t="s">
        <v>61</v>
      </c>
      <c r="E3770" t="s">
        <v>12</v>
      </c>
      <c r="F3770" t="s">
        <v>30</v>
      </c>
      <c r="G3770" t="s">
        <v>18</v>
      </c>
      <c r="H3770" t="s">
        <v>19</v>
      </c>
      <c r="I3770" s="9">
        <v>1361</v>
      </c>
      <c r="J3770" s="9">
        <v>81.73</v>
      </c>
      <c r="K3770" s="9">
        <v>56.67</v>
      </c>
      <c r="L3770" s="9">
        <f>tbl_salesdata[[#This Row],[Units Sold]]*tbl_salesdata[[#This Row],[Unit Cost]]</f>
        <v>77127.87</v>
      </c>
      <c r="M3770" s="9">
        <f>tbl_salesdata[[#This Row],[Units Sold]]*tbl_salesdata[[#This Row],[Unit Price]]</f>
        <v>111234.53</v>
      </c>
      <c r="N3770" s="9">
        <f>tbl_salesdata[[#This Row],[Total Sales]]-tbl_salesdata[[#This Row],[Total Cost]]</f>
        <v>34106.660000000003</v>
      </c>
      <c r="O3770">
        <f>tbl_salesdata[[#This Row],[Ship Date]]-tbl_salesdata[[#This Row],[Order Date]]</f>
        <v>17</v>
      </c>
      <c r="P3770">
        <f>WEEKDAY(tbl_salesdata[[#This Row],[Order Date]],2)</f>
        <v>5</v>
      </c>
      <c r="Q3770" t="str">
        <f>TEXT(tbl_salesdata[[#This Row],[Order Date]],"dddd")</f>
        <v>Friday</v>
      </c>
      <c r="R3770" t="str">
        <f>IF(tbl_salesdata[[#This Row],[Weekdaynum]]&gt;5,"Yes","No")</f>
        <v>No</v>
      </c>
    </row>
    <row r="3771" spans="1:18" hidden="1" x14ac:dyDescent="0.35">
      <c r="A3771">
        <v>884767901</v>
      </c>
      <c r="B3771" s="3">
        <v>44025</v>
      </c>
      <c r="C3771" s="3">
        <v>44046</v>
      </c>
      <c r="D3771" t="s">
        <v>134</v>
      </c>
      <c r="E3771" t="s">
        <v>38</v>
      </c>
      <c r="F3771" t="s">
        <v>25</v>
      </c>
      <c r="G3771" t="s">
        <v>18</v>
      </c>
      <c r="H3771" t="s">
        <v>19</v>
      </c>
      <c r="I3771" s="9">
        <v>1338</v>
      </c>
      <c r="J3771" s="9">
        <v>205.7</v>
      </c>
      <c r="K3771" s="9">
        <v>117.11</v>
      </c>
      <c r="L3771" s="9">
        <f>tbl_salesdata[[#This Row],[Units Sold]]*tbl_salesdata[[#This Row],[Unit Cost]]</f>
        <v>156693.18</v>
      </c>
      <c r="M3771" s="9">
        <f>tbl_salesdata[[#This Row],[Units Sold]]*tbl_salesdata[[#This Row],[Unit Price]]</f>
        <v>275226.59999999998</v>
      </c>
      <c r="N3771" s="9">
        <f>tbl_salesdata[[#This Row],[Total Sales]]-tbl_salesdata[[#This Row],[Total Cost]]</f>
        <v>118533.41999999998</v>
      </c>
      <c r="O3771">
        <f>tbl_salesdata[[#This Row],[Ship Date]]-tbl_salesdata[[#This Row],[Order Date]]</f>
        <v>21</v>
      </c>
      <c r="P3771">
        <f>WEEKDAY(tbl_salesdata[[#This Row],[Order Date]],2)</f>
        <v>1</v>
      </c>
      <c r="Q3771" t="str">
        <f>TEXT(tbl_salesdata[[#This Row],[Order Date]],"dddd")</f>
        <v>Monday</v>
      </c>
      <c r="R3771" t="str">
        <f>IF(tbl_salesdata[[#This Row],[Weekdaynum]]&gt;5,"Yes","No")</f>
        <v>No</v>
      </c>
    </row>
    <row r="3772" spans="1:18" hidden="1" x14ac:dyDescent="0.35">
      <c r="A3772">
        <v>985039174</v>
      </c>
      <c r="B3772" s="3">
        <v>44231</v>
      </c>
      <c r="C3772" s="3">
        <v>44243</v>
      </c>
      <c r="D3772" t="s">
        <v>91</v>
      </c>
      <c r="E3772" t="s">
        <v>21</v>
      </c>
      <c r="F3772" t="s">
        <v>22</v>
      </c>
      <c r="G3772" t="s">
        <v>14</v>
      </c>
      <c r="H3772" t="s">
        <v>34</v>
      </c>
      <c r="I3772" s="9">
        <v>3836</v>
      </c>
      <c r="J3772" s="9">
        <v>47.45</v>
      </c>
      <c r="K3772" s="9">
        <v>31.79</v>
      </c>
      <c r="L3772" s="9">
        <f>tbl_salesdata[[#This Row],[Units Sold]]*tbl_salesdata[[#This Row],[Unit Cost]]</f>
        <v>121946.44</v>
      </c>
      <c r="M3772" s="9">
        <f>tbl_salesdata[[#This Row],[Units Sold]]*tbl_salesdata[[#This Row],[Unit Price]]</f>
        <v>182018.2</v>
      </c>
      <c r="N3772" s="9">
        <f>tbl_salesdata[[#This Row],[Total Sales]]-tbl_salesdata[[#This Row],[Total Cost]]</f>
        <v>60071.760000000009</v>
      </c>
      <c r="O3772">
        <f>tbl_salesdata[[#This Row],[Ship Date]]-tbl_salesdata[[#This Row],[Order Date]]</f>
        <v>12</v>
      </c>
      <c r="P3772">
        <f>WEEKDAY(tbl_salesdata[[#This Row],[Order Date]],2)</f>
        <v>4</v>
      </c>
      <c r="Q3772" t="str">
        <f>TEXT(tbl_salesdata[[#This Row],[Order Date]],"dddd")</f>
        <v>Thursday</v>
      </c>
      <c r="R3772" t="str">
        <f>IF(tbl_salesdata[[#This Row],[Weekdaynum]]&gt;5,"Yes","No")</f>
        <v>No</v>
      </c>
    </row>
    <row r="3773" spans="1:18" hidden="1" x14ac:dyDescent="0.35">
      <c r="A3773">
        <v>476187217</v>
      </c>
      <c r="B3773" s="3">
        <v>43304</v>
      </c>
      <c r="C3773" s="3">
        <v>43315</v>
      </c>
      <c r="D3773" t="s">
        <v>170</v>
      </c>
      <c r="E3773" t="s">
        <v>12</v>
      </c>
      <c r="F3773" t="s">
        <v>40</v>
      </c>
      <c r="G3773" t="s">
        <v>18</v>
      </c>
      <c r="H3773" t="s">
        <v>15</v>
      </c>
      <c r="I3773" s="9">
        <v>3234</v>
      </c>
      <c r="J3773" s="9">
        <v>651.21</v>
      </c>
      <c r="K3773" s="9">
        <v>524.96</v>
      </c>
      <c r="L3773" s="9">
        <f>tbl_salesdata[[#This Row],[Units Sold]]*tbl_salesdata[[#This Row],[Unit Cost]]</f>
        <v>1697720.6400000001</v>
      </c>
      <c r="M3773" s="9">
        <f>tbl_salesdata[[#This Row],[Units Sold]]*tbl_salesdata[[#This Row],[Unit Price]]</f>
        <v>2106013.14</v>
      </c>
      <c r="N3773" s="9">
        <f>tbl_salesdata[[#This Row],[Total Sales]]-tbl_salesdata[[#This Row],[Total Cost]]</f>
        <v>408292.5</v>
      </c>
      <c r="O3773">
        <f>tbl_salesdata[[#This Row],[Ship Date]]-tbl_salesdata[[#This Row],[Order Date]]</f>
        <v>11</v>
      </c>
      <c r="P3773">
        <f>WEEKDAY(tbl_salesdata[[#This Row],[Order Date]],2)</f>
        <v>1</v>
      </c>
      <c r="Q3773" t="str">
        <f>TEXT(tbl_salesdata[[#This Row],[Order Date]],"dddd")</f>
        <v>Monday</v>
      </c>
      <c r="R3773" t="str">
        <f>IF(tbl_salesdata[[#This Row],[Weekdaynum]]&gt;5,"Yes","No")</f>
        <v>No</v>
      </c>
    </row>
    <row r="3774" spans="1:18" hidden="1" x14ac:dyDescent="0.35">
      <c r="A3774">
        <v>522323358</v>
      </c>
      <c r="B3774" s="3">
        <v>42324</v>
      </c>
      <c r="C3774" s="3">
        <v>42332</v>
      </c>
      <c r="D3774" t="s">
        <v>214</v>
      </c>
      <c r="E3774" t="s">
        <v>21</v>
      </c>
      <c r="F3774" t="s">
        <v>33</v>
      </c>
      <c r="G3774" t="s">
        <v>14</v>
      </c>
      <c r="H3774" t="s">
        <v>34</v>
      </c>
      <c r="I3774" s="9">
        <v>5944</v>
      </c>
      <c r="J3774" s="9">
        <v>109.28</v>
      </c>
      <c r="K3774" s="9">
        <v>35.840000000000003</v>
      </c>
      <c r="L3774" s="9">
        <f>tbl_salesdata[[#This Row],[Units Sold]]*tbl_salesdata[[#This Row],[Unit Cost]]</f>
        <v>213032.96000000002</v>
      </c>
      <c r="M3774" s="9">
        <f>tbl_salesdata[[#This Row],[Units Sold]]*tbl_salesdata[[#This Row],[Unit Price]]</f>
        <v>649560.31999999995</v>
      </c>
      <c r="N3774" s="9">
        <f>tbl_salesdata[[#This Row],[Total Sales]]-tbl_salesdata[[#This Row],[Total Cost]]</f>
        <v>436527.35999999993</v>
      </c>
      <c r="O3774">
        <f>tbl_salesdata[[#This Row],[Ship Date]]-tbl_salesdata[[#This Row],[Order Date]]</f>
        <v>8</v>
      </c>
      <c r="P3774">
        <f>WEEKDAY(tbl_salesdata[[#This Row],[Order Date]],2)</f>
        <v>1</v>
      </c>
      <c r="Q3774" t="str">
        <f>TEXT(tbl_salesdata[[#This Row],[Order Date]],"dddd")</f>
        <v>Monday</v>
      </c>
      <c r="R3774" t="str">
        <f>IF(tbl_salesdata[[#This Row],[Weekdaynum]]&gt;5,"Yes","No")</f>
        <v>No</v>
      </c>
    </row>
    <row r="3775" spans="1:18" hidden="1" x14ac:dyDescent="0.35">
      <c r="A3775">
        <v>557871425</v>
      </c>
      <c r="B3775" s="3">
        <v>44139</v>
      </c>
      <c r="C3775" s="3">
        <v>44144</v>
      </c>
      <c r="D3775" t="s">
        <v>120</v>
      </c>
      <c r="E3775" t="s">
        <v>38</v>
      </c>
      <c r="F3775" t="s">
        <v>13</v>
      </c>
      <c r="G3775" t="s">
        <v>14</v>
      </c>
      <c r="H3775" t="s">
        <v>34</v>
      </c>
      <c r="I3775" s="9">
        <v>5407</v>
      </c>
      <c r="J3775" s="9">
        <v>255.28</v>
      </c>
      <c r="K3775" s="9">
        <v>159.41999999999999</v>
      </c>
      <c r="L3775" s="9">
        <f>tbl_salesdata[[#This Row],[Units Sold]]*tbl_salesdata[[#This Row],[Unit Cost]]</f>
        <v>861983.94</v>
      </c>
      <c r="M3775" s="9">
        <f>tbl_salesdata[[#This Row],[Units Sold]]*tbl_salesdata[[#This Row],[Unit Price]]</f>
        <v>1380298.96</v>
      </c>
      <c r="N3775" s="9">
        <f>tbl_salesdata[[#This Row],[Total Sales]]-tbl_salesdata[[#This Row],[Total Cost]]</f>
        <v>518315.02</v>
      </c>
      <c r="O3775">
        <f>tbl_salesdata[[#This Row],[Ship Date]]-tbl_salesdata[[#This Row],[Order Date]]</f>
        <v>5</v>
      </c>
      <c r="P3775">
        <f>WEEKDAY(tbl_salesdata[[#This Row],[Order Date]],2)</f>
        <v>3</v>
      </c>
      <c r="Q3775" t="str">
        <f>TEXT(tbl_salesdata[[#This Row],[Order Date]],"dddd")</f>
        <v>Wednesday</v>
      </c>
      <c r="R3775" t="str">
        <f>IF(tbl_salesdata[[#This Row],[Weekdaynum]]&gt;5,"Yes","No")</f>
        <v>No</v>
      </c>
    </row>
    <row r="3776" spans="1:18" hidden="1" x14ac:dyDescent="0.35">
      <c r="A3776">
        <v>537567746</v>
      </c>
      <c r="B3776" s="3">
        <v>44525</v>
      </c>
      <c r="C3776" s="3">
        <v>44535</v>
      </c>
      <c r="D3776" t="s">
        <v>163</v>
      </c>
      <c r="E3776" t="s">
        <v>38</v>
      </c>
      <c r="F3776" t="s">
        <v>42</v>
      </c>
      <c r="G3776" t="s">
        <v>14</v>
      </c>
      <c r="H3776" t="s">
        <v>15</v>
      </c>
      <c r="I3776" s="9">
        <v>7097</v>
      </c>
      <c r="J3776" s="9">
        <v>437.2</v>
      </c>
      <c r="K3776" s="9">
        <v>263.33</v>
      </c>
      <c r="L3776" s="9">
        <f>tbl_salesdata[[#This Row],[Units Sold]]*tbl_salesdata[[#This Row],[Unit Cost]]</f>
        <v>1868853.0099999998</v>
      </c>
      <c r="M3776" s="9">
        <f>tbl_salesdata[[#This Row],[Units Sold]]*tbl_salesdata[[#This Row],[Unit Price]]</f>
        <v>3102808.4</v>
      </c>
      <c r="N3776" s="9">
        <f>tbl_salesdata[[#This Row],[Total Sales]]-tbl_salesdata[[#This Row],[Total Cost]]</f>
        <v>1233955.3900000001</v>
      </c>
      <c r="O3776">
        <f>tbl_salesdata[[#This Row],[Ship Date]]-tbl_salesdata[[#This Row],[Order Date]]</f>
        <v>10</v>
      </c>
      <c r="P3776">
        <f>WEEKDAY(tbl_salesdata[[#This Row],[Order Date]],2)</f>
        <v>4</v>
      </c>
      <c r="Q3776" t="str">
        <f>TEXT(tbl_salesdata[[#This Row],[Order Date]],"dddd")</f>
        <v>Thursday</v>
      </c>
      <c r="R3776" t="str">
        <f>IF(tbl_salesdata[[#This Row],[Weekdaynum]]&gt;5,"Yes","No")</f>
        <v>No</v>
      </c>
    </row>
    <row r="3777" spans="1:18" hidden="1" x14ac:dyDescent="0.35">
      <c r="A3777">
        <v>486461150</v>
      </c>
      <c r="B3777" s="3">
        <v>42648</v>
      </c>
      <c r="C3777" s="3">
        <v>42651</v>
      </c>
      <c r="D3777" t="s">
        <v>102</v>
      </c>
      <c r="E3777" t="s">
        <v>21</v>
      </c>
      <c r="F3777" t="s">
        <v>68</v>
      </c>
      <c r="G3777" t="s">
        <v>18</v>
      </c>
      <c r="H3777" t="s">
        <v>15</v>
      </c>
      <c r="I3777" s="9">
        <v>3519</v>
      </c>
      <c r="J3777" s="9">
        <v>154.06</v>
      </c>
      <c r="K3777" s="9">
        <v>90.93</v>
      </c>
      <c r="L3777" s="9">
        <f>tbl_salesdata[[#This Row],[Units Sold]]*tbl_salesdata[[#This Row],[Unit Cost]]</f>
        <v>319982.67000000004</v>
      </c>
      <c r="M3777" s="9">
        <f>tbl_salesdata[[#This Row],[Units Sold]]*tbl_salesdata[[#This Row],[Unit Price]]</f>
        <v>542137.14</v>
      </c>
      <c r="N3777" s="9">
        <f>tbl_salesdata[[#This Row],[Total Sales]]-tbl_salesdata[[#This Row],[Total Cost]]</f>
        <v>222154.46999999997</v>
      </c>
      <c r="O3777">
        <f>tbl_salesdata[[#This Row],[Ship Date]]-tbl_salesdata[[#This Row],[Order Date]]</f>
        <v>3</v>
      </c>
      <c r="P3777">
        <f>WEEKDAY(tbl_salesdata[[#This Row],[Order Date]],2)</f>
        <v>3</v>
      </c>
      <c r="Q3777" t="str">
        <f>TEXT(tbl_salesdata[[#This Row],[Order Date]],"dddd")</f>
        <v>Wednesday</v>
      </c>
      <c r="R3777" t="str">
        <f>IF(tbl_salesdata[[#This Row],[Weekdaynum]]&gt;5,"Yes","No")</f>
        <v>No</v>
      </c>
    </row>
    <row r="3778" spans="1:18" hidden="1" x14ac:dyDescent="0.35">
      <c r="A3778">
        <v>949912965</v>
      </c>
      <c r="B3778" s="3">
        <v>42759</v>
      </c>
      <c r="C3778" s="3">
        <v>42764</v>
      </c>
      <c r="D3778" t="s">
        <v>116</v>
      </c>
      <c r="E3778" t="s">
        <v>21</v>
      </c>
      <c r="F3778" t="s">
        <v>42</v>
      </c>
      <c r="G3778" t="s">
        <v>14</v>
      </c>
      <c r="H3778" t="s">
        <v>15</v>
      </c>
      <c r="I3778" s="9">
        <v>9210</v>
      </c>
      <c r="J3778" s="9">
        <v>437.2</v>
      </c>
      <c r="K3778" s="9">
        <v>263.33</v>
      </c>
      <c r="L3778" s="9">
        <f>tbl_salesdata[[#This Row],[Units Sold]]*tbl_salesdata[[#This Row],[Unit Cost]]</f>
        <v>2425269.2999999998</v>
      </c>
      <c r="M3778" s="9">
        <f>tbl_salesdata[[#This Row],[Units Sold]]*tbl_salesdata[[#This Row],[Unit Price]]</f>
        <v>4026612</v>
      </c>
      <c r="N3778" s="9">
        <f>tbl_salesdata[[#This Row],[Total Sales]]-tbl_salesdata[[#This Row],[Total Cost]]</f>
        <v>1601342.7000000002</v>
      </c>
      <c r="O3778">
        <f>tbl_salesdata[[#This Row],[Ship Date]]-tbl_salesdata[[#This Row],[Order Date]]</f>
        <v>5</v>
      </c>
      <c r="P3778">
        <f>WEEKDAY(tbl_salesdata[[#This Row],[Order Date]],2)</f>
        <v>2</v>
      </c>
      <c r="Q3778" t="str">
        <f>TEXT(tbl_salesdata[[#This Row],[Order Date]],"dddd")</f>
        <v>Tuesday</v>
      </c>
      <c r="R3778" t="str">
        <f>IF(tbl_salesdata[[#This Row],[Weekdaynum]]&gt;5,"Yes","No")</f>
        <v>No</v>
      </c>
    </row>
    <row r="3779" spans="1:18" hidden="1" x14ac:dyDescent="0.35">
      <c r="A3779">
        <v>743597018</v>
      </c>
      <c r="B3779" s="3">
        <v>43418</v>
      </c>
      <c r="C3779" s="3">
        <v>43433</v>
      </c>
      <c r="D3779" t="s">
        <v>143</v>
      </c>
      <c r="E3779" t="s">
        <v>24</v>
      </c>
      <c r="F3779" t="s">
        <v>30</v>
      </c>
      <c r="G3779" t="s">
        <v>18</v>
      </c>
      <c r="H3779" t="s">
        <v>19</v>
      </c>
      <c r="I3779" s="9">
        <v>5737</v>
      </c>
      <c r="J3779" s="9">
        <v>81.73</v>
      </c>
      <c r="K3779" s="9">
        <v>56.67</v>
      </c>
      <c r="L3779" s="9">
        <f>tbl_salesdata[[#This Row],[Units Sold]]*tbl_salesdata[[#This Row],[Unit Cost]]</f>
        <v>325115.79000000004</v>
      </c>
      <c r="M3779" s="9">
        <f>tbl_salesdata[[#This Row],[Units Sold]]*tbl_salesdata[[#This Row],[Unit Price]]</f>
        <v>468885.01</v>
      </c>
      <c r="N3779" s="9">
        <f>tbl_salesdata[[#This Row],[Total Sales]]-tbl_salesdata[[#This Row],[Total Cost]]</f>
        <v>143769.21999999997</v>
      </c>
      <c r="O3779">
        <f>tbl_salesdata[[#This Row],[Ship Date]]-tbl_salesdata[[#This Row],[Order Date]]</f>
        <v>15</v>
      </c>
      <c r="P3779">
        <f>WEEKDAY(tbl_salesdata[[#This Row],[Order Date]],2)</f>
        <v>3</v>
      </c>
      <c r="Q3779" t="str">
        <f>TEXT(tbl_salesdata[[#This Row],[Order Date]],"dddd")</f>
        <v>Wednesday</v>
      </c>
      <c r="R3779" t="str">
        <f>IF(tbl_salesdata[[#This Row],[Weekdaynum]]&gt;5,"Yes","No")</f>
        <v>No</v>
      </c>
    </row>
    <row r="3780" spans="1:18" x14ac:dyDescent="0.35">
      <c r="A3780">
        <v>539576184</v>
      </c>
      <c r="B3780" s="3">
        <v>42070</v>
      </c>
      <c r="C3780" s="3">
        <v>42083</v>
      </c>
      <c r="D3780" t="s">
        <v>190</v>
      </c>
      <c r="E3780" t="s">
        <v>38</v>
      </c>
      <c r="F3780" t="s">
        <v>68</v>
      </c>
      <c r="G3780" t="s">
        <v>14</v>
      </c>
      <c r="H3780" t="s">
        <v>34</v>
      </c>
      <c r="I3780" s="9">
        <v>1438</v>
      </c>
      <c r="J3780" s="9">
        <v>154.06</v>
      </c>
      <c r="K3780" s="9">
        <v>90.93</v>
      </c>
      <c r="L3780" s="9">
        <f>tbl_salesdata[[#This Row],[Units Sold]]*tbl_salesdata[[#This Row],[Unit Cost]]</f>
        <v>130757.34000000001</v>
      </c>
      <c r="M3780" s="9">
        <f>tbl_salesdata[[#This Row],[Units Sold]]*tbl_salesdata[[#This Row],[Unit Price]]</f>
        <v>221538.28</v>
      </c>
      <c r="N3780" s="9">
        <f>tbl_salesdata[[#This Row],[Total Sales]]-tbl_salesdata[[#This Row],[Total Cost]]</f>
        <v>90780.939999999988</v>
      </c>
      <c r="O3780">
        <f>tbl_salesdata[[#This Row],[Ship Date]]-tbl_salesdata[[#This Row],[Order Date]]</f>
        <v>13</v>
      </c>
      <c r="P3780">
        <f>WEEKDAY(tbl_salesdata[[#This Row],[Order Date]],2)</f>
        <v>6</v>
      </c>
      <c r="Q3780" t="str">
        <f>TEXT(tbl_salesdata[[#This Row],[Order Date]],"dddd")</f>
        <v>Saturday</v>
      </c>
      <c r="R3780" t="str">
        <f>IF(tbl_salesdata[[#This Row],[Weekdaynum]]&gt;5,"Yes","No")</f>
        <v>Yes</v>
      </c>
    </row>
    <row r="3781" spans="1:18" x14ac:dyDescent="0.35">
      <c r="A3781">
        <v>106727731</v>
      </c>
      <c r="B3781" s="3">
        <v>43918</v>
      </c>
      <c r="C3781" s="3">
        <v>43919</v>
      </c>
      <c r="D3781" t="s">
        <v>185</v>
      </c>
      <c r="E3781" t="s">
        <v>38</v>
      </c>
      <c r="F3781" t="s">
        <v>33</v>
      </c>
      <c r="G3781" t="s">
        <v>14</v>
      </c>
      <c r="H3781" t="s">
        <v>19</v>
      </c>
      <c r="I3781" s="9">
        <v>1962</v>
      </c>
      <c r="J3781" s="9">
        <v>109.28</v>
      </c>
      <c r="K3781" s="9">
        <v>35.840000000000003</v>
      </c>
      <c r="L3781" s="9">
        <f>tbl_salesdata[[#This Row],[Units Sold]]*tbl_salesdata[[#This Row],[Unit Cost]]</f>
        <v>70318.080000000002</v>
      </c>
      <c r="M3781" s="9">
        <f>tbl_salesdata[[#This Row],[Units Sold]]*tbl_salesdata[[#This Row],[Unit Price]]</f>
        <v>214407.36000000002</v>
      </c>
      <c r="N3781" s="9">
        <f>tbl_salesdata[[#This Row],[Total Sales]]-tbl_salesdata[[#This Row],[Total Cost]]</f>
        <v>144089.28000000003</v>
      </c>
      <c r="O3781">
        <f>tbl_salesdata[[#This Row],[Ship Date]]-tbl_salesdata[[#This Row],[Order Date]]</f>
        <v>1</v>
      </c>
      <c r="P3781">
        <f>WEEKDAY(tbl_salesdata[[#This Row],[Order Date]],2)</f>
        <v>6</v>
      </c>
      <c r="Q3781" t="str">
        <f>TEXT(tbl_salesdata[[#This Row],[Order Date]],"dddd")</f>
        <v>Saturday</v>
      </c>
      <c r="R3781" t="str">
        <f>IF(tbl_salesdata[[#This Row],[Weekdaynum]]&gt;5,"Yes","No")</f>
        <v>Yes</v>
      </c>
    </row>
    <row r="3782" spans="1:18" hidden="1" x14ac:dyDescent="0.35">
      <c r="A3782">
        <v>167468392</v>
      </c>
      <c r="B3782" s="3">
        <v>43360</v>
      </c>
      <c r="C3782" s="3">
        <v>43372</v>
      </c>
      <c r="D3782" t="s">
        <v>200</v>
      </c>
      <c r="E3782" t="s">
        <v>24</v>
      </c>
      <c r="F3782" t="s">
        <v>13</v>
      </c>
      <c r="G3782" t="s">
        <v>14</v>
      </c>
      <c r="H3782" t="s">
        <v>19</v>
      </c>
      <c r="I3782" s="9">
        <v>6474</v>
      </c>
      <c r="J3782" s="9">
        <v>255.28</v>
      </c>
      <c r="K3782" s="9">
        <v>159.41999999999999</v>
      </c>
      <c r="L3782" s="9">
        <f>tbl_salesdata[[#This Row],[Units Sold]]*tbl_salesdata[[#This Row],[Unit Cost]]</f>
        <v>1032085.08</v>
      </c>
      <c r="M3782" s="9">
        <f>tbl_salesdata[[#This Row],[Units Sold]]*tbl_salesdata[[#This Row],[Unit Price]]</f>
        <v>1652682.72</v>
      </c>
      <c r="N3782" s="9">
        <f>tbl_salesdata[[#This Row],[Total Sales]]-tbl_salesdata[[#This Row],[Total Cost]]</f>
        <v>620597.64</v>
      </c>
      <c r="O3782">
        <f>tbl_salesdata[[#This Row],[Ship Date]]-tbl_salesdata[[#This Row],[Order Date]]</f>
        <v>12</v>
      </c>
      <c r="P3782">
        <f>WEEKDAY(tbl_salesdata[[#This Row],[Order Date]],2)</f>
        <v>1</v>
      </c>
      <c r="Q3782" t="str">
        <f>TEXT(tbl_salesdata[[#This Row],[Order Date]],"dddd")</f>
        <v>Monday</v>
      </c>
      <c r="R3782" t="str">
        <f>IF(tbl_salesdata[[#This Row],[Weekdaynum]]&gt;5,"Yes","No")</f>
        <v>No</v>
      </c>
    </row>
    <row r="3783" spans="1:18" hidden="1" x14ac:dyDescent="0.35">
      <c r="A3783">
        <v>795069682</v>
      </c>
      <c r="B3783" s="3">
        <v>44683</v>
      </c>
      <c r="C3783" s="3">
        <v>44694</v>
      </c>
      <c r="D3783" t="s">
        <v>149</v>
      </c>
      <c r="E3783" t="s">
        <v>12</v>
      </c>
      <c r="F3783" t="s">
        <v>25</v>
      </c>
      <c r="G3783" t="s">
        <v>14</v>
      </c>
      <c r="H3783" t="s">
        <v>19</v>
      </c>
      <c r="I3783" s="9">
        <v>7642</v>
      </c>
      <c r="J3783" s="9">
        <v>205.7</v>
      </c>
      <c r="K3783" s="9">
        <v>117.11</v>
      </c>
      <c r="L3783" s="9">
        <f>tbl_salesdata[[#This Row],[Units Sold]]*tbl_salesdata[[#This Row],[Unit Cost]]</f>
        <v>894954.62</v>
      </c>
      <c r="M3783" s="9">
        <f>tbl_salesdata[[#This Row],[Units Sold]]*tbl_salesdata[[#This Row],[Unit Price]]</f>
        <v>1571959.4</v>
      </c>
      <c r="N3783" s="9">
        <f>tbl_salesdata[[#This Row],[Total Sales]]-tbl_salesdata[[#This Row],[Total Cost]]</f>
        <v>677004.77999999991</v>
      </c>
      <c r="O3783">
        <f>tbl_salesdata[[#This Row],[Ship Date]]-tbl_salesdata[[#This Row],[Order Date]]</f>
        <v>11</v>
      </c>
      <c r="P3783">
        <f>WEEKDAY(tbl_salesdata[[#This Row],[Order Date]],2)</f>
        <v>1</v>
      </c>
      <c r="Q3783" t="str">
        <f>TEXT(tbl_salesdata[[#This Row],[Order Date]],"dddd")</f>
        <v>Monday</v>
      </c>
      <c r="R3783" t="str">
        <f>IF(tbl_salesdata[[#This Row],[Weekdaynum]]&gt;5,"Yes","No")</f>
        <v>No</v>
      </c>
    </row>
    <row r="3784" spans="1:18" hidden="1" x14ac:dyDescent="0.35">
      <c r="A3784">
        <v>835959851</v>
      </c>
      <c r="B3784" s="3">
        <v>43313</v>
      </c>
      <c r="C3784" s="3">
        <v>43317</v>
      </c>
      <c r="D3784" t="s">
        <v>197</v>
      </c>
      <c r="E3784" t="s">
        <v>38</v>
      </c>
      <c r="F3784" t="s">
        <v>47</v>
      </c>
      <c r="G3784" t="s">
        <v>18</v>
      </c>
      <c r="H3784" t="s">
        <v>26</v>
      </c>
      <c r="I3784" s="9">
        <v>7952</v>
      </c>
      <c r="J3784" s="9">
        <v>421.89</v>
      </c>
      <c r="K3784" s="9">
        <v>364.69</v>
      </c>
      <c r="L3784" s="9">
        <f>tbl_salesdata[[#This Row],[Units Sold]]*tbl_salesdata[[#This Row],[Unit Cost]]</f>
        <v>2900014.88</v>
      </c>
      <c r="M3784" s="9">
        <f>tbl_salesdata[[#This Row],[Units Sold]]*tbl_salesdata[[#This Row],[Unit Price]]</f>
        <v>3354869.28</v>
      </c>
      <c r="N3784" s="9">
        <f>tbl_salesdata[[#This Row],[Total Sales]]-tbl_salesdata[[#This Row],[Total Cost]]</f>
        <v>454854.39999999991</v>
      </c>
      <c r="O3784">
        <f>tbl_salesdata[[#This Row],[Ship Date]]-tbl_salesdata[[#This Row],[Order Date]]</f>
        <v>4</v>
      </c>
      <c r="P3784">
        <f>WEEKDAY(tbl_salesdata[[#This Row],[Order Date]],2)</f>
        <v>3</v>
      </c>
      <c r="Q3784" t="str">
        <f>TEXT(tbl_salesdata[[#This Row],[Order Date]],"dddd")</f>
        <v>Wednesday</v>
      </c>
      <c r="R3784" t="str">
        <f>IF(tbl_salesdata[[#This Row],[Weekdaynum]]&gt;5,"Yes","No")</f>
        <v>No</v>
      </c>
    </row>
    <row r="3785" spans="1:18" hidden="1" x14ac:dyDescent="0.35">
      <c r="A3785">
        <v>877687728</v>
      </c>
      <c r="B3785" s="3">
        <v>42727</v>
      </c>
      <c r="C3785" s="3">
        <v>42739</v>
      </c>
      <c r="D3785" t="s">
        <v>195</v>
      </c>
      <c r="E3785" t="s">
        <v>21</v>
      </c>
      <c r="F3785" t="s">
        <v>30</v>
      </c>
      <c r="G3785" t="s">
        <v>18</v>
      </c>
      <c r="H3785" t="s">
        <v>19</v>
      </c>
      <c r="I3785" s="9">
        <v>6158</v>
      </c>
      <c r="J3785" s="9">
        <v>81.73</v>
      </c>
      <c r="K3785" s="9">
        <v>56.67</v>
      </c>
      <c r="L3785" s="9">
        <f>tbl_salesdata[[#This Row],[Units Sold]]*tbl_salesdata[[#This Row],[Unit Cost]]</f>
        <v>348973.86</v>
      </c>
      <c r="M3785" s="9">
        <f>tbl_salesdata[[#This Row],[Units Sold]]*tbl_salesdata[[#This Row],[Unit Price]]</f>
        <v>503293.34</v>
      </c>
      <c r="N3785" s="9">
        <f>tbl_salesdata[[#This Row],[Total Sales]]-tbl_salesdata[[#This Row],[Total Cost]]</f>
        <v>154319.48000000004</v>
      </c>
      <c r="O3785">
        <f>tbl_salesdata[[#This Row],[Ship Date]]-tbl_salesdata[[#This Row],[Order Date]]</f>
        <v>12</v>
      </c>
      <c r="P3785">
        <f>WEEKDAY(tbl_salesdata[[#This Row],[Order Date]],2)</f>
        <v>5</v>
      </c>
      <c r="Q3785" t="str">
        <f>TEXT(tbl_salesdata[[#This Row],[Order Date]],"dddd")</f>
        <v>Friday</v>
      </c>
      <c r="R3785" t="str">
        <f>IF(tbl_salesdata[[#This Row],[Weekdaynum]]&gt;5,"Yes","No")</f>
        <v>No</v>
      </c>
    </row>
    <row r="3786" spans="1:18" hidden="1" x14ac:dyDescent="0.35">
      <c r="A3786">
        <v>228114640</v>
      </c>
      <c r="B3786" s="3">
        <v>42249</v>
      </c>
      <c r="C3786" s="3">
        <v>42261</v>
      </c>
      <c r="D3786" t="s">
        <v>181</v>
      </c>
      <c r="E3786" t="s">
        <v>38</v>
      </c>
      <c r="F3786" t="s">
        <v>30</v>
      </c>
      <c r="G3786" t="s">
        <v>14</v>
      </c>
      <c r="H3786" t="s">
        <v>26</v>
      </c>
      <c r="I3786" s="9">
        <v>3046</v>
      </c>
      <c r="J3786" s="9">
        <v>81.73</v>
      </c>
      <c r="K3786" s="9">
        <v>56.67</v>
      </c>
      <c r="L3786" s="9">
        <f>tbl_salesdata[[#This Row],[Units Sold]]*tbl_salesdata[[#This Row],[Unit Cost]]</f>
        <v>172616.82</v>
      </c>
      <c r="M3786" s="9">
        <f>tbl_salesdata[[#This Row],[Units Sold]]*tbl_salesdata[[#This Row],[Unit Price]]</f>
        <v>248949.58000000002</v>
      </c>
      <c r="N3786" s="9">
        <f>tbl_salesdata[[#This Row],[Total Sales]]-tbl_salesdata[[#This Row],[Total Cost]]</f>
        <v>76332.760000000009</v>
      </c>
      <c r="O3786">
        <f>tbl_salesdata[[#This Row],[Ship Date]]-tbl_salesdata[[#This Row],[Order Date]]</f>
        <v>12</v>
      </c>
      <c r="P3786">
        <f>WEEKDAY(tbl_salesdata[[#This Row],[Order Date]],2)</f>
        <v>3</v>
      </c>
      <c r="Q3786" t="str">
        <f>TEXT(tbl_salesdata[[#This Row],[Order Date]],"dddd")</f>
        <v>Wednesday</v>
      </c>
      <c r="R3786" t="str">
        <f>IF(tbl_salesdata[[#This Row],[Weekdaynum]]&gt;5,"Yes","No")</f>
        <v>No</v>
      </c>
    </row>
    <row r="3787" spans="1:18" hidden="1" x14ac:dyDescent="0.35">
      <c r="A3787">
        <v>965414416</v>
      </c>
      <c r="B3787" s="3">
        <v>43709</v>
      </c>
      <c r="C3787" s="3">
        <v>43713</v>
      </c>
      <c r="D3787" t="s">
        <v>59</v>
      </c>
      <c r="E3787" t="s">
        <v>12</v>
      </c>
      <c r="F3787" t="s">
        <v>33</v>
      </c>
      <c r="G3787" t="s">
        <v>18</v>
      </c>
      <c r="H3787" t="s">
        <v>15</v>
      </c>
      <c r="I3787" s="9">
        <v>6434</v>
      </c>
      <c r="J3787" s="9">
        <v>109.28</v>
      </c>
      <c r="K3787" s="9">
        <v>35.840000000000003</v>
      </c>
      <c r="L3787" s="9">
        <f>tbl_salesdata[[#This Row],[Units Sold]]*tbl_salesdata[[#This Row],[Unit Cost]]</f>
        <v>230594.56000000003</v>
      </c>
      <c r="M3787" s="9">
        <f>tbl_salesdata[[#This Row],[Units Sold]]*tbl_salesdata[[#This Row],[Unit Price]]</f>
        <v>703107.52</v>
      </c>
      <c r="N3787" s="9">
        <f>tbl_salesdata[[#This Row],[Total Sales]]-tbl_salesdata[[#This Row],[Total Cost]]</f>
        <v>472512.95999999996</v>
      </c>
      <c r="O3787">
        <f>tbl_salesdata[[#This Row],[Ship Date]]-tbl_salesdata[[#This Row],[Order Date]]</f>
        <v>4</v>
      </c>
      <c r="P3787">
        <f>WEEKDAY(tbl_salesdata[[#This Row],[Order Date]],2)</f>
        <v>7</v>
      </c>
      <c r="Q3787" t="str">
        <f>TEXT(tbl_salesdata[[#This Row],[Order Date]],"dddd")</f>
        <v>Sunday</v>
      </c>
      <c r="R3787" t="str">
        <f>IF(tbl_salesdata[[#This Row],[Weekdaynum]]&gt;5,"Yes","No")</f>
        <v>Yes</v>
      </c>
    </row>
    <row r="3788" spans="1:18" hidden="1" x14ac:dyDescent="0.35">
      <c r="A3788">
        <v>288073384</v>
      </c>
      <c r="B3788" s="3">
        <v>42019</v>
      </c>
      <c r="C3788" s="3">
        <v>42034</v>
      </c>
      <c r="D3788" t="s">
        <v>176</v>
      </c>
      <c r="E3788" t="s">
        <v>21</v>
      </c>
      <c r="F3788" t="s">
        <v>13</v>
      </c>
      <c r="G3788" t="s">
        <v>18</v>
      </c>
      <c r="H3788" t="s">
        <v>34</v>
      </c>
      <c r="I3788" s="9">
        <v>6171</v>
      </c>
      <c r="J3788" s="9">
        <v>255.28</v>
      </c>
      <c r="K3788" s="9">
        <v>159.41999999999999</v>
      </c>
      <c r="L3788" s="9">
        <f>tbl_salesdata[[#This Row],[Units Sold]]*tbl_salesdata[[#This Row],[Unit Cost]]</f>
        <v>983780.82</v>
      </c>
      <c r="M3788" s="9">
        <f>tbl_salesdata[[#This Row],[Units Sold]]*tbl_salesdata[[#This Row],[Unit Price]]</f>
        <v>1575332.8800000001</v>
      </c>
      <c r="N3788" s="9">
        <f>tbl_salesdata[[#This Row],[Total Sales]]-tbl_salesdata[[#This Row],[Total Cost]]</f>
        <v>591552.06000000017</v>
      </c>
      <c r="O3788">
        <f>tbl_salesdata[[#This Row],[Ship Date]]-tbl_salesdata[[#This Row],[Order Date]]</f>
        <v>15</v>
      </c>
      <c r="P3788">
        <f>WEEKDAY(tbl_salesdata[[#This Row],[Order Date]],2)</f>
        <v>4</v>
      </c>
      <c r="Q3788" t="str">
        <f>TEXT(tbl_salesdata[[#This Row],[Order Date]],"dddd")</f>
        <v>Thursday</v>
      </c>
      <c r="R3788" t="str">
        <f>IF(tbl_salesdata[[#This Row],[Weekdaynum]]&gt;5,"Yes","No")</f>
        <v>No</v>
      </c>
    </row>
    <row r="3789" spans="1:18" hidden="1" x14ac:dyDescent="0.35">
      <c r="A3789">
        <v>864890372</v>
      </c>
      <c r="B3789" s="3">
        <v>43672</v>
      </c>
      <c r="C3789" s="3">
        <v>43682</v>
      </c>
      <c r="D3789" t="s">
        <v>170</v>
      </c>
      <c r="E3789" t="s">
        <v>12</v>
      </c>
      <c r="F3789" t="s">
        <v>47</v>
      </c>
      <c r="G3789" t="s">
        <v>14</v>
      </c>
      <c r="H3789" t="s">
        <v>34</v>
      </c>
      <c r="I3789" s="9">
        <v>9136</v>
      </c>
      <c r="J3789" s="9">
        <v>421.89</v>
      </c>
      <c r="K3789" s="9">
        <v>364.69</v>
      </c>
      <c r="L3789" s="9">
        <f>tbl_salesdata[[#This Row],[Units Sold]]*tbl_salesdata[[#This Row],[Unit Cost]]</f>
        <v>3331807.84</v>
      </c>
      <c r="M3789" s="9">
        <f>tbl_salesdata[[#This Row],[Units Sold]]*tbl_salesdata[[#This Row],[Unit Price]]</f>
        <v>3854387.04</v>
      </c>
      <c r="N3789" s="9">
        <f>tbl_salesdata[[#This Row],[Total Sales]]-tbl_salesdata[[#This Row],[Total Cost]]</f>
        <v>522579.20000000019</v>
      </c>
      <c r="O3789">
        <f>tbl_salesdata[[#This Row],[Ship Date]]-tbl_salesdata[[#This Row],[Order Date]]</f>
        <v>10</v>
      </c>
      <c r="P3789">
        <f>WEEKDAY(tbl_salesdata[[#This Row],[Order Date]],2)</f>
        <v>5</v>
      </c>
      <c r="Q3789" t="str">
        <f>TEXT(tbl_salesdata[[#This Row],[Order Date]],"dddd")</f>
        <v>Friday</v>
      </c>
      <c r="R3789" t="str">
        <f>IF(tbl_salesdata[[#This Row],[Weekdaynum]]&gt;5,"Yes","No")</f>
        <v>No</v>
      </c>
    </row>
    <row r="3790" spans="1:18" hidden="1" x14ac:dyDescent="0.35">
      <c r="A3790">
        <v>484976708</v>
      </c>
      <c r="B3790" s="3">
        <v>44438</v>
      </c>
      <c r="C3790" s="3">
        <v>44445</v>
      </c>
      <c r="D3790" t="s">
        <v>154</v>
      </c>
      <c r="E3790" t="s">
        <v>12</v>
      </c>
      <c r="F3790" t="s">
        <v>25</v>
      </c>
      <c r="G3790" t="s">
        <v>18</v>
      </c>
      <c r="H3790" t="s">
        <v>26</v>
      </c>
      <c r="I3790" s="9">
        <v>4240</v>
      </c>
      <c r="J3790" s="9">
        <v>205.7</v>
      </c>
      <c r="K3790" s="9">
        <v>117.11</v>
      </c>
      <c r="L3790" s="9">
        <f>tbl_salesdata[[#This Row],[Units Sold]]*tbl_salesdata[[#This Row],[Unit Cost]]</f>
        <v>496546.4</v>
      </c>
      <c r="M3790" s="9">
        <f>tbl_salesdata[[#This Row],[Units Sold]]*tbl_salesdata[[#This Row],[Unit Price]]</f>
        <v>872168</v>
      </c>
      <c r="N3790" s="9">
        <f>tbl_salesdata[[#This Row],[Total Sales]]-tbl_salesdata[[#This Row],[Total Cost]]</f>
        <v>375621.6</v>
      </c>
      <c r="O3790">
        <f>tbl_salesdata[[#This Row],[Ship Date]]-tbl_salesdata[[#This Row],[Order Date]]</f>
        <v>7</v>
      </c>
      <c r="P3790">
        <f>WEEKDAY(tbl_salesdata[[#This Row],[Order Date]],2)</f>
        <v>1</v>
      </c>
      <c r="Q3790" t="str">
        <f>TEXT(tbl_salesdata[[#This Row],[Order Date]],"dddd")</f>
        <v>Monday</v>
      </c>
      <c r="R3790" t="str">
        <f>IF(tbl_salesdata[[#This Row],[Weekdaynum]]&gt;5,"Yes","No")</f>
        <v>No</v>
      </c>
    </row>
    <row r="3791" spans="1:18" hidden="1" x14ac:dyDescent="0.35">
      <c r="A3791">
        <v>607756221</v>
      </c>
      <c r="B3791" s="3">
        <v>42585</v>
      </c>
      <c r="C3791" s="3">
        <v>42587</v>
      </c>
      <c r="D3791" t="s">
        <v>102</v>
      </c>
      <c r="E3791" t="s">
        <v>21</v>
      </c>
      <c r="F3791" t="s">
        <v>76</v>
      </c>
      <c r="G3791" t="s">
        <v>14</v>
      </c>
      <c r="H3791" t="s">
        <v>34</v>
      </c>
      <c r="I3791" s="9">
        <v>7426</v>
      </c>
      <c r="J3791" s="9">
        <v>668.27</v>
      </c>
      <c r="K3791" s="9">
        <v>502.54</v>
      </c>
      <c r="L3791" s="9">
        <f>tbl_salesdata[[#This Row],[Units Sold]]*tbl_salesdata[[#This Row],[Unit Cost]]</f>
        <v>3731862.04</v>
      </c>
      <c r="M3791" s="9">
        <f>tbl_salesdata[[#This Row],[Units Sold]]*tbl_salesdata[[#This Row],[Unit Price]]</f>
        <v>4962573.0199999996</v>
      </c>
      <c r="N3791" s="9">
        <f>tbl_salesdata[[#This Row],[Total Sales]]-tbl_salesdata[[#This Row],[Total Cost]]</f>
        <v>1230710.9799999995</v>
      </c>
      <c r="O3791">
        <f>tbl_salesdata[[#This Row],[Ship Date]]-tbl_salesdata[[#This Row],[Order Date]]</f>
        <v>2</v>
      </c>
      <c r="P3791">
        <f>WEEKDAY(tbl_salesdata[[#This Row],[Order Date]],2)</f>
        <v>3</v>
      </c>
      <c r="Q3791" t="str">
        <f>TEXT(tbl_salesdata[[#This Row],[Order Date]],"dddd")</f>
        <v>Wednesday</v>
      </c>
      <c r="R3791" t="str">
        <f>IF(tbl_salesdata[[#This Row],[Weekdaynum]]&gt;5,"Yes","No")</f>
        <v>No</v>
      </c>
    </row>
    <row r="3792" spans="1:18" hidden="1" x14ac:dyDescent="0.35">
      <c r="A3792">
        <v>512965238</v>
      </c>
      <c r="B3792" s="3">
        <v>43816</v>
      </c>
      <c r="C3792" s="3">
        <v>43825</v>
      </c>
      <c r="D3792" t="s">
        <v>11</v>
      </c>
      <c r="E3792" t="s">
        <v>12</v>
      </c>
      <c r="F3792" t="s">
        <v>13</v>
      </c>
      <c r="G3792" t="s">
        <v>14</v>
      </c>
      <c r="H3792" t="s">
        <v>19</v>
      </c>
      <c r="I3792" s="9">
        <v>6668</v>
      </c>
      <c r="J3792" s="9">
        <v>255.28</v>
      </c>
      <c r="K3792" s="9">
        <v>159.41999999999999</v>
      </c>
      <c r="L3792" s="9">
        <f>tbl_salesdata[[#This Row],[Units Sold]]*tbl_salesdata[[#This Row],[Unit Cost]]</f>
        <v>1063012.5599999998</v>
      </c>
      <c r="M3792" s="9">
        <f>tbl_salesdata[[#This Row],[Units Sold]]*tbl_salesdata[[#This Row],[Unit Price]]</f>
        <v>1702207.04</v>
      </c>
      <c r="N3792" s="9">
        <f>tbl_salesdata[[#This Row],[Total Sales]]-tbl_salesdata[[#This Row],[Total Cost]]</f>
        <v>639194.48000000021</v>
      </c>
      <c r="O3792">
        <f>tbl_salesdata[[#This Row],[Ship Date]]-tbl_salesdata[[#This Row],[Order Date]]</f>
        <v>9</v>
      </c>
      <c r="P3792">
        <f>WEEKDAY(tbl_salesdata[[#This Row],[Order Date]],2)</f>
        <v>2</v>
      </c>
      <c r="Q3792" t="str">
        <f>TEXT(tbl_salesdata[[#This Row],[Order Date]],"dddd")</f>
        <v>Tuesday</v>
      </c>
      <c r="R3792" t="str">
        <f>IF(tbl_salesdata[[#This Row],[Weekdaynum]]&gt;5,"Yes","No")</f>
        <v>No</v>
      </c>
    </row>
    <row r="3793" spans="1:18" x14ac:dyDescent="0.35">
      <c r="A3793">
        <v>216278588</v>
      </c>
      <c r="B3793" s="3">
        <v>42357</v>
      </c>
      <c r="C3793" s="3">
        <v>42366</v>
      </c>
      <c r="D3793" t="s">
        <v>67</v>
      </c>
      <c r="E3793" t="s">
        <v>21</v>
      </c>
      <c r="F3793" t="s">
        <v>47</v>
      </c>
      <c r="G3793" t="s">
        <v>14</v>
      </c>
      <c r="H3793" t="s">
        <v>15</v>
      </c>
      <c r="I3793" s="9">
        <v>495</v>
      </c>
      <c r="J3793" s="9">
        <v>421.89</v>
      </c>
      <c r="K3793" s="9">
        <v>364.69</v>
      </c>
      <c r="L3793" s="9">
        <f>tbl_salesdata[[#This Row],[Units Sold]]*tbl_salesdata[[#This Row],[Unit Cost]]</f>
        <v>180521.55</v>
      </c>
      <c r="M3793" s="9">
        <f>tbl_salesdata[[#This Row],[Units Sold]]*tbl_salesdata[[#This Row],[Unit Price]]</f>
        <v>208835.55</v>
      </c>
      <c r="N3793" s="9">
        <f>tbl_salesdata[[#This Row],[Total Sales]]-tbl_salesdata[[#This Row],[Total Cost]]</f>
        <v>28314</v>
      </c>
      <c r="O3793">
        <f>tbl_salesdata[[#This Row],[Ship Date]]-tbl_salesdata[[#This Row],[Order Date]]</f>
        <v>9</v>
      </c>
      <c r="P3793">
        <f>WEEKDAY(tbl_salesdata[[#This Row],[Order Date]],2)</f>
        <v>6</v>
      </c>
      <c r="Q3793" t="str">
        <f>TEXT(tbl_salesdata[[#This Row],[Order Date]],"dddd")</f>
        <v>Saturday</v>
      </c>
      <c r="R3793" t="str">
        <f>IF(tbl_salesdata[[#This Row],[Weekdaynum]]&gt;5,"Yes","No")</f>
        <v>Yes</v>
      </c>
    </row>
    <row r="3794" spans="1:18" hidden="1" x14ac:dyDescent="0.35">
      <c r="A3794">
        <v>291179597</v>
      </c>
      <c r="B3794" s="3">
        <v>42779</v>
      </c>
      <c r="C3794" s="3">
        <v>42780</v>
      </c>
      <c r="D3794" t="s">
        <v>113</v>
      </c>
      <c r="E3794" t="s">
        <v>21</v>
      </c>
      <c r="F3794" t="s">
        <v>76</v>
      </c>
      <c r="G3794" t="s">
        <v>14</v>
      </c>
      <c r="H3794" t="s">
        <v>34</v>
      </c>
      <c r="I3794" s="9">
        <v>5368</v>
      </c>
      <c r="J3794" s="9">
        <v>668.27</v>
      </c>
      <c r="K3794" s="9">
        <v>502.54</v>
      </c>
      <c r="L3794" s="9">
        <f>tbl_salesdata[[#This Row],[Units Sold]]*tbl_salesdata[[#This Row],[Unit Cost]]</f>
        <v>2697634.72</v>
      </c>
      <c r="M3794" s="9">
        <f>tbl_salesdata[[#This Row],[Units Sold]]*tbl_salesdata[[#This Row],[Unit Price]]</f>
        <v>3587273.36</v>
      </c>
      <c r="N3794" s="9">
        <f>tbl_salesdata[[#This Row],[Total Sales]]-tbl_salesdata[[#This Row],[Total Cost]]</f>
        <v>889638.63999999966</v>
      </c>
      <c r="O3794">
        <f>tbl_salesdata[[#This Row],[Ship Date]]-tbl_salesdata[[#This Row],[Order Date]]</f>
        <v>1</v>
      </c>
      <c r="P3794">
        <f>WEEKDAY(tbl_salesdata[[#This Row],[Order Date]],2)</f>
        <v>1</v>
      </c>
      <c r="Q3794" t="str">
        <f>TEXT(tbl_salesdata[[#This Row],[Order Date]],"dddd")</f>
        <v>Monday</v>
      </c>
      <c r="R3794" t="str">
        <f>IF(tbl_salesdata[[#This Row],[Weekdaynum]]&gt;5,"Yes","No")</f>
        <v>No</v>
      </c>
    </row>
    <row r="3795" spans="1:18" hidden="1" x14ac:dyDescent="0.35">
      <c r="A3795">
        <v>875220096</v>
      </c>
      <c r="B3795" s="3">
        <v>44859</v>
      </c>
      <c r="C3795" s="3">
        <v>44860</v>
      </c>
      <c r="D3795" t="s">
        <v>80</v>
      </c>
      <c r="E3795" t="s">
        <v>21</v>
      </c>
      <c r="F3795" t="s">
        <v>56</v>
      </c>
      <c r="G3795" t="s">
        <v>14</v>
      </c>
      <c r="H3795" t="s">
        <v>26</v>
      </c>
      <c r="I3795" s="9">
        <v>5930</v>
      </c>
      <c r="J3795" s="9">
        <v>9.33</v>
      </c>
      <c r="K3795" s="9">
        <v>6.92</v>
      </c>
      <c r="L3795" s="9">
        <f>tbl_salesdata[[#This Row],[Units Sold]]*tbl_salesdata[[#This Row],[Unit Cost]]</f>
        <v>41035.599999999999</v>
      </c>
      <c r="M3795" s="9">
        <f>tbl_salesdata[[#This Row],[Units Sold]]*tbl_salesdata[[#This Row],[Unit Price]]</f>
        <v>55326.9</v>
      </c>
      <c r="N3795" s="9">
        <f>tbl_salesdata[[#This Row],[Total Sales]]-tbl_salesdata[[#This Row],[Total Cost]]</f>
        <v>14291.300000000003</v>
      </c>
      <c r="O3795">
        <f>tbl_salesdata[[#This Row],[Ship Date]]-tbl_salesdata[[#This Row],[Order Date]]</f>
        <v>1</v>
      </c>
      <c r="P3795">
        <f>WEEKDAY(tbl_salesdata[[#This Row],[Order Date]],2)</f>
        <v>2</v>
      </c>
      <c r="Q3795" t="str">
        <f>TEXT(tbl_salesdata[[#This Row],[Order Date]],"dddd")</f>
        <v>Tuesday</v>
      </c>
      <c r="R3795" t="str">
        <f>IF(tbl_salesdata[[#This Row],[Weekdaynum]]&gt;5,"Yes","No")</f>
        <v>No</v>
      </c>
    </row>
    <row r="3796" spans="1:18" x14ac:dyDescent="0.35">
      <c r="A3796">
        <v>715950095</v>
      </c>
      <c r="B3796" s="3">
        <v>44583</v>
      </c>
      <c r="C3796" s="3">
        <v>44594</v>
      </c>
      <c r="D3796" t="s">
        <v>196</v>
      </c>
      <c r="E3796" t="s">
        <v>32</v>
      </c>
      <c r="F3796" t="s">
        <v>22</v>
      </c>
      <c r="G3796" t="s">
        <v>18</v>
      </c>
      <c r="H3796" t="s">
        <v>26</v>
      </c>
      <c r="I3796" s="9">
        <v>4398</v>
      </c>
      <c r="J3796" s="9">
        <v>47.45</v>
      </c>
      <c r="K3796" s="9">
        <v>31.79</v>
      </c>
      <c r="L3796" s="9">
        <f>tbl_salesdata[[#This Row],[Units Sold]]*tbl_salesdata[[#This Row],[Unit Cost]]</f>
        <v>139812.41999999998</v>
      </c>
      <c r="M3796" s="9">
        <f>tbl_salesdata[[#This Row],[Units Sold]]*tbl_salesdata[[#This Row],[Unit Price]]</f>
        <v>208685.1</v>
      </c>
      <c r="N3796" s="9">
        <f>tbl_salesdata[[#This Row],[Total Sales]]-tbl_salesdata[[#This Row],[Total Cost]]</f>
        <v>68872.680000000022</v>
      </c>
      <c r="O3796">
        <f>tbl_salesdata[[#This Row],[Ship Date]]-tbl_salesdata[[#This Row],[Order Date]]</f>
        <v>11</v>
      </c>
      <c r="P3796">
        <f>WEEKDAY(tbl_salesdata[[#This Row],[Order Date]],2)</f>
        <v>6</v>
      </c>
      <c r="Q3796" t="str">
        <f>TEXT(tbl_salesdata[[#This Row],[Order Date]],"dddd")</f>
        <v>Saturday</v>
      </c>
      <c r="R3796" t="str">
        <f>IF(tbl_salesdata[[#This Row],[Weekdaynum]]&gt;5,"Yes","No")</f>
        <v>Yes</v>
      </c>
    </row>
    <row r="3797" spans="1:18" hidden="1" x14ac:dyDescent="0.35">
      <c r="A3797">
        <v>788099372</v>
      </c>
      <c r="B3797" s="3">
        <v>44309</v>
      </c>
      <c r="C3797" s="3">
        <v>44319</v>
      </c>
      <c r="D3797" t="s">
        <v>166</v>
      </c>
      <c r="E3797" t="s">
        <v>38</v>
      </c>
      <c r="F3797" t="s">
        <v>17</v>
      </c>
      <c r="G3797" t="s">
        <v>18</v>
      </c>
      <c r="H3797" t="s">
        <v>34</v>
      </c>
      <c r="I3797" s="9">
        <v>4972</v>
      </c>
      <c r="J3797" s="9">
        <v>152.58000000000001</v>
      </c>
      <c r="K3797" s="9">
        <v>97.44</v>
      </c>
      <c r="L3797" s="9">
        <f>tbl_salesdata[[#This Row],[Units Sold]]*tbl_salesdata[[#This Row],[Unit Cost]]</f>
        <v>484471.68</v>
      </c>
      <c r="M3797" s="9">
        <f>tbl_salesdata[[#This Row],[Units Sold]]*tbl_salesdata[[#This Row],[Unit Price]]</f>
        <v>758627.76</v>
      </c>
      <c r="N3797" s="9">
        <f>tbl_salesdata[[#This Row],[Total Sales]]-tbl_salesdata[[#This Row],[Total Cost]]</f>
        <v>274156.08</v>
      </c>
      <c r="O3797">
        <f>tbl_salesdata[[#This Row],[Ship Date]]-tbl_salesdata[[#This Row],[Order Date]]</f>
        <v>10</v>
      </c>
      <c r="P3797">
        <f>WEEKDAY(tbl_salesdata[[#This Row],[Order Date]],2)</f>
        <v>5</v>
      </c>
      <c r="Q3797" t="str">
        <f>TEXT(tbl_salesdata[[#This Row],[Order Date]],"dddd")</f>
        <v>Friday</v>
      </c>
      <c r="R3797" t="str">
        <f>IF(tbl_salesdata[[#This Row],[Weekdaynum]]&gt;5,"Yes","No")</f>
        <v>No</v>
      </c>
    </row>
    <row r="3798" spans="1:18" hidden="1" x14ac:dyDescent="0.35">
      <c r="A3798">
        <v>799848306</v>
      </c>
      <c r="B3798" s="3">
        <v>42440</v>
      </c>
      <c r="C3798" s="3">
        <v>42457</v>
      </c>
      <c r="D3798" t="s">
        <v>176</v>
      </c>
      <c r="E3798" t="s">
        <v>21</v>
      </c>
      <c r="F3798" t="s">
        <v>76</v>
      </c>
      <c r="G3798" t="s">
        <v>18</v>
      </c>
      <c r="H3798" t="s">
        <v>19</v>
      </c>
      <c r="I3798" s="9">
        <v>1743</v>
      </c>
      <c r="J3798" s="9">
        <v>668.27</v>
      </c>
      <c r="K3798" s="9">
        <v>502.54</v>
      </c>
      <c r="L3798" s="9">
        <f>tbl_salesdata[[#This Row],[Units Sold]]*tbl_salesdata[[#This Row],[Unit Cost]]</f>
        <v>875927.22000000009</v>
      </c>
      <c r="M3798" s="9">
        <f>tbl_salesdata[[#This Row],[Units Sold]]*tbl_salesdata[[#This Row],[Unit Price]]</f>
        <v>1164794.6099999999</v>
      </c>
      <c r="N3798" s="9">
        <f>tbl_salesdata[[#This Row],[Total Sales]]-tbl_salesdata[[#This Row],[Total Cost]]</f>
        <v>288867.38999999978</v>
      </c>
      <c r="O3798">
        <f>tbl_salesdata[[#This Row],[Ship Date]]-tbl_salesdata[[#This Row],[Order Date]]</f>
        <v>17</v>
      </c>
      <c r="P3798">
        <f>WEEKDAY(tbl_salesdata[[#This Row],[Order Date]],2)</f>
        <v>5</v>
      </c>
      <c r="Q3798" t="str">
        <f>TEXT(tbl_salesdata[[#This Row],[Order Date]],"dddd")</f>
        <v>Friday</v>
      </c>
      <c r="R3798" t="str">
        <f>IF(tbl_salesdata[[#This Row],[Weekdaynum]]&gt;5,"Yes","No")</f>
        <v>No</v>
      </c>
    </row>
    <row r="3799" spans="1:18" hidden="1" x14ac:dyDescent="0.35">
      <c r="A3799">
        <v>220931041</v>
      </c>
      <c r="B3799" s="3">
        <v>44846</v>
      </c>
      <c r="C3799" s="3">
        <v>44851</v>
      </c>
      <c r="D3799" t="s">
        <v>70</v>
      </c>
      <c r="E3799" t="s">
        <v>29</v>
      </c>
      <c r="F3799" t="s">
        <v>47</v>
      </c>
      <c r="G3799" t="s">
        <v>14</v>
      </c>
      <c r="H3799" t="s">
        <v>15</v>
      </c>
      <c r="I3799" s="9">
        <v>7259</v>
      </c>
      <c r="J3799" s="9">
        <v>421.89</v>
      </c>
      <c r="K3799" s="9">
        <v>364.69</v>
      </c>
      <c r="L3799" s="9">
        <f>tbl_salesdata[[#This Row],[Units Sold]]*tbl_salesdata[[#This Row],[Unit Cost]]</f>
        <v>2647284.71</v>
      </c>
      <c r="M3799" s="9">
        <f>tbl_salesdata[[#This Row],[Units Sold]]*tbl_salesdata[[#This Row],[Unit Price]]</f>
        <v>3062499.51</v>
      </c>
      <c r="N3799" s="9">
        <f>tbl_salesdata[[#This Row],[Total Sales]]-tbl_salesdata[[#This Row],[Total Cost]]</f>
        <v>415214.79999999981</v>
      </c>
      <c r="O3799">
        <f>tbl_salesdata[[#This Row],[Ship Date]]-tbl_salesdata[[#This Row],[Order Date]]</f>
        <v>5</v>
      </c>
      <c r="P3799">
        <f>WEEKDAY(tbl_salesdata[[#This Row],[Order Date]],2)</f>
        <v>3</v>
      </c>
      <c r="Q3799" t="str">
        <f>TEXT(tbl_salesdata[[#This Row],[Order Date]],"dddd")</f>
        <v>Wednesday</v>
      </c>
      <c r="R3799" t="str">
        <f>IF(tbl_salesdata[[#This Row],[Weekdaynum]]&gt;5,"Yes","No")</f>
        <v>No</v>
      </c>
    </row>
    <row r="3800" spans="1:18" hidden="1" x14ac:dyDescent="0.35">
      <c r="A3800">
        <v>693583905</v>
      </c>
      <c r="B3800" s="3">
        <v>44535</v>
      </c>
      <c r="C3800" s="3">
        <v>44547</v>
      </c>
      <c r="D3800" t="s">
        <v>20</v>
      </c>
      <c r="E3800" t="s">
        <v>21</v>
      </c>
      <c r="F3800" t="s">
        <v>47</v>
      </c>
      <c r="G3800" t="s">
        <v>18</v>
      </c>
      <c r="H3800" t="s">
        <v>15</v>
      </c>
      <c r="I3800" s="9">
        <v>5745</v>
      </c>
      <c r="J3800" s="9">
        <v>421.89</v>
      </c>
      <c r="K3800" s="9">
        <v>364.69</v>
      </c>
      <c r="L3800" s="9">
        <f>tbl_salesdata[[#This Row],[Units Sold]]*tbl_salesdata[[#This Row],[Unit Cost]]</f>
        <v>2095144.05</v>
      </c>
      <c r="M3800" s="9">
        <f>tbl_salesdata[[#This Row],[Units Sold]]*tbl_salesdata[[#This Row],[Unit Price]]</f>
        <v>2423758.0499999998</v>
      </c>
      <c r="N3800" s="9">
        <f>tbl_salesdata[[#This Row],[Total Sales]]-tbl_salesdata[[#This Row],[Total Cost]]</f>
        <v>328613.99999999977</v>
      </c>
      <c r="O3800">
        <f>tbl_salesdata[[#This Row],[Ship Date]]-tbl_salesdata[[#This Row],[Order Date]]</f>
        <v>12</v>
      </c>
      <c r="P3800">
        <f>WEEKDAY(tbl_salesdata[[#This Row],[Order Date]],2)</f>
        <v>7</v>
      </c>
      <c r="Q3800" t="str">
        <f>TEXT(tbl_salesdata[[#This Row],[Order Date]],"dddd")</f>
        <v>Sunday</v>
      </c>
      <c r="R3800" t="str">
        <f>IF(tbl_salesdata[[#This Row],[Weekdaynum]]&gt;5,"Yes","No")</f>
        <v>Yes</v>
      </c>
    </row>
    <row r="3801" spans="1:18" hidden="1" x14ac:dyDescent="0.35">
      <c r="A3801">
        <v>330355727</v>
      </c>
      <c r="B3801" s="3">
        <v>44210</v>
      </c>
      <c r="C3801" s="3">
        <v>44214</v>
      </c>
      <c r="D3801" t="s">
        <v>166</v>
      </c>
      <c r="E3801" t="s">
        <v>38</v>
      </c>
      <c r="F3801" t="s">
        <v>33</v>
      </c>
      <c r="G3801" t="s">
        <v>14</v>
      </c>
      <c r="H3801" t="s">
        <v>19</v>
      </c>
      <c r="I3801" s="9">
        <v>8456</v>
      </c>
      <c r="J3801" s="9">
        <v>109.28</v>
      </c>
      <c r="K3801" s="9">
        <v>35.840000000000003</v>
      </c>
      <c r="L3801" s="9">
        <f>tbl_salesdata[[#This Row],[Units Sold]]*tbl_salesdata[[#This Row],[Unit Cost]]</f>
        <v>303063.04000000004</v>
      </c>
      <c r="M3801" s="9">
        <f>tbl_salesdata[[#This Row],[Units Sold]]*tbl_salesdata[[#This Row],[Unit Price]]</f>
        <v>924071.68</v>
      </c>
      <c r="N3801" s="9">
        <f>tbl_salesdata[[#This Row],[Total Sales]]-tbl_salesdata[[#This Row],[Total Cost]]</f>
        <v>621008.64000000001</v>
      </c>
      <c r="O3801">
        <f>tbl_salesdata[[#This Row],[Ship Date]]-tbl_salesdata[[#This Row],[Order Date]]</f>
        <v>4</v>
      </c>
      <c r="P3801">
        <f>WEEKDAY(tbl_salesdata[[#This Row],[Order Date]],2)</f>
        <v>4</v>
      </c>
      <c r="Q3801" t="str">
        <f>TEXT(tbl_salesdata[[#This Row],[Order Date]],"dddd")</f>
        <v>Thursday</v>
      </c>
      <c r="R3801" t="str">
        <f>IF(tbl_salesdata[[#This Row],[Weekdaynum]]&gt;5,"Yes","No")</f>
        <v>No</v>
      </c>
    </row>
    <row r="3802" spans="1:18" hidden="1" x14ac:dyDescent="0.35">
      <c r="A3802">
        <v>464107835</v>
      </c>
      <c r="B3802" s="3">
        <v>42274</v>
      </c>
      <c r="C3802" s="3">
        <v>42283</v>
      </c>
      <c r="D3802" t="s">
        <v>151</v>
      </c>
      <c r="E3802" t="s">
        <v>32</v>
      </c>
      <c r="F3802" t="s">
        <v>42</v>
      </c>
      <c r="G3802" t="s">
        <v>18</v>
      </c>
      <c r="H3802" t="s">
        <v>34</v>
      </c>
      <c r="I3802" s="9">
        <v>8677</v>
      </c>
      <c r="J3802" s="9">
        <v>437.2</v>
      </c>
      <c r="K3802" s="9">
        <v>263.33</v>
      </c>
      <c r="L3802" s="9">
        <f>tbl_salesdata[[#This Row],[Units Sold]]*tbl_salesdata[[#This Row],[Unit Cost]]</f>
        <v>2284914.4099999997</v>
      </c>
      <c r="M3802" s="9">
        <f>tbl_salesdata[[#This Row],[Units Sold]]*tbl_salesdata[[#This Row],[Unit Price]]</f>
        <v>3793584.4</v>
      </c>
      <c r="N3802" s="9">
        <f>tbl_salesdata[[#This Row],[Total Sales]]-tbl_salesdata[[#This Row],[Total Cost]]</f>
        <v>1508669.9900000002</v>
      </c>
      <c r="O3802">
        <f>tbl_salesdata[[#This Row],[Ship Date]]-tbl_salesdata[[#This Row],[Order Date]]</f>
        <v>9</v>
      </c>
      <c r="P3802">
        <f>WEEKDAY(tbl_salesdata[[#This Row],[Order Date]],2)</f>
        <v>7</v>
      </c>
      <c r="Q3802" t="str">
        <f>TEXT(tbl_salesdata[[#This Row],[Order Date]],"dddd")</f>
        <v>Sunday</v>
      </c>
      <c r="R3802" t="str">
        <f>IF(tbl_salesdata[[#This Row],[Weekdaynum]]&gt;5,"Yes","No")</f>
        <v>Yes</v>
      </c>
    </row>
    <row r="3803" spans="1:18" hidden="1" x14ac:dyDescent="0.35">
      <c r="A3803">
        <v>698014056</v>
      </c>
      <c r="B3803" s="3">
        <v>42289</v>
      </c>
      <c r="C3803" s="3">
        <v>42310</v>
      </c>
      <c r="D3803" t="s">
        <v>104</v>
      </c>
      <c r="E3803" t="s">
        <v>24</v>
      </c>
      <c r="F3803" t="s">
        <v>17</v>
      </c>
      <c r="G3803" t="s">
        <v>18</v>
      </c>
      <c r="H3803" t="s">
        <v>19</v>
      </c>
      <c r="I3803" s="9">
        <v>6726</v>
      </c>
      <c r="J3803" s="9">
        <v>152.58000000000001</v>
      </c>
      <c r="K3803" s="9">
        <v>97.44</v>
      </c>
      <c r="L3803" s="9">
        <f>tbl_salesdata[[#This Row],[Units Sold]]*tbl_salesdata[[#This Row],[Unit Cost]]</f>
        <v>655381.43999999994</v>
      </c>
      <c r="M3803" s="9">
        <f>tbl_salesdata[[#This Row],[Units Sold]]*tbl_salesdata[[#This Row],[Unit Price]]</f>
        <v>1026253.0800000001</v>
      </c>
      <c r="N3803" s="9">
        <f>tbl_salesdata[[#This Row],[Total Sales]]-tbl_salesdata[[#This Row],[Total Cost]]</f>
        <v>370871.64000000013</v>
      </c>
      <c r="O3803">
        <f>tbl_salesdata[[#This Row],[Ship Date]]-tbl_salesdata[[#This Row],[Order Date]]</f>
        <v>21</v>
      </c>
      <c r="P3803">
        <f>WEEKDAY(tbl_salesdata[[#This Row],[Order Date]],2)</f>
        <v>1</v>
      </c>
      <c r="Q3803" t="str">
        <f>TEXT(tbl_salesdata[[#This Row],[Order Date]],"dddd")</f>
        <v>Monday</v>
      </c>
      <c r="R3803" t="str">
        <f>IF(tbl_salesdata[[#This Row],[Weekdaynum]]&gt;5,"Yes","No")</f>
        <v>No</v>
      </c>
    </row>
    <row r="3804" spans="1:18" hidden="1" x14ac:dyDescent="0.35">
      <c r="A3804">
        <v>255560719</v>
      </c>
      <c r="B3804" s="3">
        <v>42780</v>
      </c>
      <c r="C3804" s="3">
        <v>42796</v>
      </c>
      <c r="D3804" t="s">
        <v>162</v>
      </c>
      <c r="E3804" t="s">
        <v>38</v>
      </c>
      <c r="F3804" t="s">
        <v>40</v>
      </c>
      <c r="G3804" t="s">
        <v>18</v>
      </c>
      <c r="H3804" t="s">
        <v>26</v>
      </c>
      <c r="I3804" s="9">
        <v>4951</v>
      </c>
      <c r="J3804" s="9">
        <v>651.21</v>
      </c>
      <c r="K3804" s="9">
        <v>524.96</v>
      </c>
      <c r="L3804" s="9">
        <f>tbl_salesdata[[#This Row],[Units Sold]]*tbl_salesdata[[#This Row],[Unit Cost]]</f>
        <v>2599076.96</v>
      </c>
      <c r="M3804" s="9">
        <f>tbl_salesdata[[#This Row],[Units Sold]]*tbl_salesdata[[#This Row],[Unit Price]]</f>
        <v>3224140.71</v>
      </c>
      <c r="N3804" s="9">
        <f>tbl_salesdata[[#This Row],[Total Sales]]-tbl_salesdata[[#This Row],[Total Cost]]</f>
        <v>625063.75</v>
      </c>
      <c r="O3804">
        <f>tbl_salesdata[[#This Row],[Ship Date]]-tbl_salesdata[[#This Row],[Order Date]]</f>
        <v>16</v>
      </c>
      <c r="P3804">
        <f>WEEKDAY(tbl_salesdata[[#This Row],[Order Date]],2)</f>
        <v>2</v>
      </c>
      <c r="Q3804" t="str">
        <f>TEXT(tbl_salesdata[[#This Row],[Order Date]],"dddd")</f>
        <v>Tuesday</v>
      </c>
      <c r="R3804" t="str">
        <f>IF(tbl_salesdata[[#This Row],[Weekdaynum]]&gt;5,"Yes","No")</f>
        <v>No</v>
      </c>
    </row>
    <row r="3805" spans="1:18" hidden="1" x14ac:dyDescent="0.35">
      <c r="A3805">
        <v>230546653</v>
      </c>
      <c r="B3805" s="3">
        <v>42167</v>
      </c>
      <c r="C3805" s="3">
        <v>42173</v>
      </c>
      <c r="D3805" t="s">
        <v>16</v>
      </c>
      <c r="E3805" t="s">
        <v>12</v>
      </c>
      <c r="F3805" t="s">
        <v>33</v>
      </c>
      <c r="G3805" t="s">
        <v>14</v>
      </c>
      <c r="H3805" t="s">
        <v>34</v>
      </c>
      <c r="I3805" s="9">
        <v>2733</v>
      </c>
      <c r="J3805" s="9">
        <v>109.28</v>
      </c>
      <c r="K3805" s="9">
        <v>35.840000000000003</v>
      </c>
      <c r="L3805" s="9">
        <f>tbl_salesdata[[#This Row],[Units Sold]]*tbl_salesdata[[#This Row],[Unit Cost]]</f>
        <v>97950.720000000016</v>
      </c>
      <c r="M3805" s="9">
        <f>tbl_salesdata[[#This Row],[Units Sold]]*tbl_salesdata[[#This Row],[Unit Price]]</f>
        <v>298662.24</v>
      </c>
      <c r="N3805" s="9">
        <f>tbl_salesdata[[#This Row],[Total Sales]]-tbl_salesdata[[#This Row],[Total Cost]]</f>
        <v>200711.51999999996</v>
      </c>
      <c r="O3805">
        <f>tbl_salesdata[[#This Row],[Ship Date]]-tbl_salesdata[[#This Row],[Order Date]]</f>
        <v>6</v>
      </c>
      <c r="P3805">
        <f>WEEKDAY(tbl_salesdata[[#This Row],[Order Date]],2)</f>
        <v>5</v>
      </c>
      <c r="Q3805" t="str">
        <f>TEXT(tbl_salesdata[[#This Row],[Order Date]],"dddd")</f>
        <v>Friday</v>
      </c>
      <c r="R3805" t="str">
        <f>IF(tbl_salesdata[[#This Row],[Weekdaynum]]&gt;5,"Yes","No")</f>
        <v>No</v>
      </c>
    </row>
    <row r="3806" spans="1:18" hidden="1" x14ac:dyDescent="0.35">
      <c r="A3806">
        <v>437083184</v>
      </c>
      <c r="B3806" s="3">
        <v>42022</v>
      </c>
      <c r="C3806" s="3">
        <v>42041</v>
      </c>
      <c r="D3806" t="s">
        <v>172</v>
      </c>
      <c r="E3806" t="s">
        <v>21</v>
      </c>
      <c r="F3806" t="s">
        <v>47</v>
      </c>
      <c r="G3806" t="s">
        <v>14</v>
      </c>
      <c r="H3806" t="s">
        <v>19</v>
      </c>
      <c r="I3806" s="9">
        <v>1482</v>
      </c>
      <c r="J3806" s="9">
        <v>421.89</v>
      </c>
      <c r="K3806" s="9">
        <v>364.69</v>
      </c>
      <c r="L3806" s="9">
        <f>tbl_salesdata[[#This Row],[Units Sold]]*tbl_salesdata[[#This Row],[Unit Cost]]</f>
        <v>540470.57999999996</v>
      </c>
      <c r="M3806" s="9">
        <f>tbl_salesdata[[#This Row],[Units Sold]]*tbl_salesdata[[#This Row],[Unit Price]]</f>
        <v>625240.98</v>
      </c>
      <c r="N3806" s="9">
        <f>tbl_salesdata[[#This Row],[Total Sales]]-tbl_salesdata[[#This Row],[Total Cost]]</f>
        <v>84770.400000000023</v>
      </c>
      <c r="O3806">
        <f>tbl_salesdata[[#This Row],[Ship Date]]-tbl_salesdata[[#This Row],[Order Date]]</f>
        <v>19</v>
      </c>
      <c r="P3806">
        <f>WEEKDAY(tbl_salesdata[[#This Row],[Order Date]],2)</f>
        <v>7</v>
      </c>
      <c r="Q3806" t="str">
        <f>TEXT(tbl_salesdata[[#This Row],[Order Date]],"dddd")</f>
        <v>Sunday</v>
      </c>
      <c r="R3806" t="str">
        <f>IF(tbl_salesdata[[#This Row],[Weekdaynum]]&gt;5,"Yes","No")</f>
        <v>Yes</v>
      </c>
    </row>
    <row r="3807" spans="1:18" hidden="1" x14ac:dyDescent="0.35">
      <c r="A3807">
        <v>759594142</v>
      </c>
      <c r="B3807" s="3">
        <v>42926</v>
      </c>
      <c r="C3807" s="3">
        <v>42932</v>
      </c>
      <c r="D3807" t="s">
        <v>175</v>
      </c>
      <c r="E3807" t="s">
        <v>21</v>
      </c>
      <c r="F3807" t="s">
        <v>68</v>
      </c>
      <c r="G3807" t="s">
        <v>18</v>
      </c>
      <c r="H3807" t="s">
        <v>19</v>
      </c>
      <c r="I3807" s="9">
        <v>9641</v>
      </c>
      <c r="J3807" s="9">
        <v>154.06</v>
      </c>
      <c r="K3807" s="9">
        <v>90.93</v>
      </c>
      <c r="L3807" s="9">
        <f>tbl_salesdata[[#This Row],[Units Sold]]*tbl_salesdata[[#This Row],[Unit Cost]]</f>
        <v>876656.13000000012</v>
      </c>
      <c r="M3807" s="9">
        <f>tbl_salesdata[[#This Row],[Units Sold]]*tbl_salesdata[[#This Row],[Unit Price]]</f>
        <v>1485292.46</v>
      </c>
      <c r="N3807" s="9">
        <f>tbl_salesdata[[#This Row],[Total Sales]]-tbl_salesdata[[#This Row],[Total Cost]]</f>
        <v>608636.32999999984</v>
      </c>
      <c r="O3807">
        <f>tbl_salesdata[[#This Row],[Ship Date]]-tbl_salesdata[[#This Row],[Order Date]]</f>
        <v>6</v>
      </c>
      <c r="P3807">
        <f>WEEKDAY(tbl_salesdata[[#This Row],[Order Date]],2)</f>
        <v>1</v>
      </c>
      <c r="Q3807" t="str">
        <f>TEXT(tbl_salesdata[[#This Row],[Order Date]],"dddd")</f>
        <v>Monday</v>
      </c>
      <c r="R3807" t="str">
        <f>IF(tbl_salesdata[[#This Row],[Weekdaynum]]&gt;5,"Yes","No")</f>
        <v>No</v>
      </c>
    </row>
    <row r="3808" spans="1:18" hidden="1" x14ac:dyDescent="0.35">
      <c r="A3808">
        <v>702815854</v>
      </c>
      <c r="B3808" s="3">
        <v>44697</v>
      </c>
      <c r="C3808" s="3">
        <v>44715</v>
      </c>
      <c r="D3808" t="s">
        <v>135</v>
      </c>
      <c r="E3808" t="s">
        <v>21</v>
      </c>
      <c r="F3808" t="s">
        <v>76</v>
      </c>
      <c r="G3808" t="s">
        <v>14</v>
      </c>
      <c r="H3808" t="s">
        <v>26</v>
      </c>
      <c r="I3808" s="9">
        <v>7684</v>
      </c>
      <c r="J3808" s="9">
        <v>668.27</v>
      </c>
      <c r="K3808" s="9">
        <v>502.54</v>
      </c>
      <c r="L3808" s="9">
        <f>tbl_salesdata[[#This Row],[Units Sold]]*tbl_salesdata[[#This Row],[Unit Cost]]</f>
        <v>3861517.3600000003</v>
      </c>
      <c r="M3808" s="9">
        <f>tbl_salesdata[[#This Row],[Units Sold]]*tbl_salesdata[[#This Row],[Unit Price]]</f>
        <v>5134986.68</v>
      </c>
      <c r="N3808" s="9">
        <f>tbl_salesdata[[#This Row],[Total Sales]]-tbl_salesdata[[#This Row],[Total Cost]]</f>
        <v>1273469.3199999994</v>
      </c>
      <c r="O3808">
        <f>tbl_salesdata[[#This Row],[Ship Date]]-tbl_salesdata[[#This Row],[Order Date]]</f>
        <v>18</v>
      </c>
      <c r="P3808">
        <f>WEEKDAY(tbl_salesdata[[#This Row],[Order Date]],2)</f>
        <v>1</v>
      </c>
      <c r="Q3808" t="str">
        <f>TEXT(tbl_salesdata[[#This Row],[Order Date]],"dddd")</f>
        <v>Monday</v>
      </c>
      <c r="R3808" t="str">
        <f>IF(tbl_salesdata[[#This Row],[Weekdaynum]]&gt;5,"Yes","No")</f>
        <v>No</v>
      </c>
    </row>
    <row r="3809" spans="1:18" hidden="1" x14ac:dyDescent="0.35">
      <c r="A3809">
        <v>741797149</v>
      </c>
      <c r="B3809" s="3">
        <v>42459</v>
      </c>
      <c r="C3809" s="3">
        <v>42477</v>
      </c>
      <c r="D3809" t="s">
        <v>112</v>
      </c>
      <c r="E3809" t="s">
        <v>12</v>
      </c>
      <c r="F3809" t="s">
        <v>25</v>
      </c>
      <c r="G3809" t="s">
        <v>18</v>
      </c>
      <c r="H3809" t="s">
        <v>34</v>
      </c>
      <c r="I3809" s="9">
        <v>3116</v>
      </c>
      <c r="J3809" s="9">
        <v>205.7</v>
      </c>
      <c r="K3809" s="9">
        <v>117.11</v>
      </c>
      <c r="L3809" s="9">
        <f>tbl_salesdata[[#This Row],[Units Sold]]*tbl_salesdata[[#This Row],[Unit Cost]]</f>
        <v>364914.76</v>
      </c>
      <c r="M3809" s="9">
        <f>tbl_salesdata[[#This Row],[Units Sold]]*tbl_salesdata[[#This Row],[Unit Price]]</f>
        <v>640961.19999999995</v>
      </c>
      <c r="N3809" s="9">
        <f>tbl_salesdata[[#This Row],[Total Sales]]-tbl_salesdata[[#This Row],[Total Cost]]</f>
        <v>276046.43999999994</v>
      </c>
      <c r="O3809">
        <f>tbl_salesdata[[#This Row],[Ship Date]]-tbl_salesdata[[#This Row],[Order Date]]</f>
        <v>18</v>
      </c>
      <c r="P3809">
        <f>WEEKDAY(tbl_salesdata[[#This Row],[Order Date]],2)</f>
        <v>3</v>
      </c>
      <c r="Q3809" t="str">
        <f>TEXT(tbl_salesdata[[#This Row],[Order Date]],"dddd")</f>
        <v>Wednesday</v>
      </c>
      <c r="R3809" t="str">
        <f>IF(tbl_salesdata[[#This Row],[Weekdaynum]]&gt;5,"Yes","No")</f>
        <v>No</v>
      </c>
    </row>
    <row r="3810" spans="1:18" x14ac:dyDescent="0.35">
      <c r="A3810">
        <v>797310721</v>
      </c>
      <c r="B3810" s="3">
        <v>44324</v>
      </c>
      <c r="C3810" s="3">
        <v>44337</v>
      </c>
      <c r="D3810" t="s">
        <v>93</v>
      </c>
      <c r="E3810" t="s">
        <v>29</v>
      </c>
      <c r="F3810" t="s">
        <v>13</v>
      </c>
      <c r="G3810" t="s">
        <v>18</v>
      </c>
      <c r="H3810" t="s">
        <v>19</v>
      </c>
      <c r="I3810" s="9">
        <v>815</v>
      </c>
      <c r="J3810" s="9">
        <v>255.28</v>
      </c>
      <c r="K3810" s="9">
        <v>159.41999999999999</v>
      </c>
      <c r="L3810" s="9">
        <f>tbl_salesdata[[#This Row],[Units Sold]]*tbl_salesdata[[#This Row],[Unit Cost]]</f>
        <v>129927.29999999999</v>
      </c>
      <c r="M3810" s="9">
        <f>tbl_salesdata[[#This Row],[Units Sold]]*tbl_salesdata[[#This Row],[Unit Price]]</f>
        <v>208053.2</v>
      </c>
      <c r="N3810" s="9">
        <f>tbl_salesdata[[#This Row],[Total Sales]]-tbl_salesdata[[#This Row],[Total Cost]]</f>
        <v>78125.900000000023</v>
      </c>
      <c r="O3810">
        <f>tbl_salesdata[[#This Row],[Ship Date]]-tbl_salesdata[[#This Row],[Order Date]]</f>
        <v>13</v>
      </c>
      <c r="P3810">
        <f>WEEKDAY(tbl_salesdata[[#This Row],[Order Date]],2)</f>
        <v>6</v>
      </c>
      <c r="Q3810" t="str">
        <f>TEXT(tbl_salesdata[[#This Row],[Order Date]],"dddd")</f>
        <v>Saturday</v>
      </c>
      <c r="R3810" t="str">
        <f>IF(tbl_salesdata[[#This Row],[Weekdaynum]]&gt;5,"Yes","No")</f>
        <v>Yes</v>
      </c>
    </row>
    <row r="3811" spans="1:18" hidden="1" x14ac:dyDescent="0.35">
      <c r="A3811">
        <v>658796298</v>
      </c>
      <c r="B3811" s="3">
        <v>42116</v>
      </c>
      <c r="C3811" s="3">
        <v>42126</v>
      </c>
      <c r="D3811" t="s">
        <v>44</v>
      </c>
      <c r="E3811" t="s">
        <v>12</v>
      </c>
      <c r="F3811" t="s">
        <v>68</v>
      </c>
      <c r="G3811" t="s">
        <v>14</v>
      </c>
      <c r="H3811" t="s">
        <v>15</v>
      </c>
      <c r="I3811" s="9">
        <v>1319</v>
      </c>
      <c r="J3811" s="9">
        <v>154.06</v>
      </c>
      <c r="K3811" s="9">
        <v>90.93</v>
      </c>
      <c r="L3811" s="9">
        <f>tbl_salesdata[[#This Row],[Units Sold]]*tbl_salesdata[[#This Row],[Unit Cost]]</f>
        <v>119936.67000000001</v>
      </c>
      <c r="M3811" s="9">
        <f>tbl_salesdata[[#This Row],[Units Sold]]*tbl_salesdata[[#This Row],[Unit Price]]</f>
        <v>203205.14</v>
      </c>
      <c r="N3811" s="9">
        <f>tbl_salesdata[[#This Row],[Total Sales]]-tbl_salesdata[[#This Row],[Total Cost]]</f>
        <v>83268.47</v>
      </c>
      <c r="O3811">
        <f>tbl_salesdata[[#This Row],[Ship Date]]-tbl_salesdata[[#This Row],[Order Date]]</f>
        <v>10</v>
      </c>
      <c r="P3811">
        <f>WEEKDAY(tbl_salesdata[[#This Row],[Order Date]],2)</f>
        <v>3</v>
      </c>
      <c r="Q3811" t="str">
        <f>TEXT(tbl_salesdata[[#This Row],[Order Date]],"dddd")</f>
        <v>Wednesday</v>
      </c>
      <c r="R3811" t="str">
        <f>IF(tbl_salesdata[[#This Row],[Weekdaynum]]&gt;5,"Yes","No")</f>
        <v>No</v>
      </c>
    </row>
    <row r="3812" spans="1:18" hidden="1" x14ac:dyDescent="0.35">
      <c r="A3812">
        <v>488474309</v>
      </c>
      <c r="B3812" s="3">
        <v>43713</v>
      </c>
      <c r="C3812" s="3">
        <v>43717</v>
      </c>
      <c r="D3812" t="s">
        <v>108</v>
      </c>
      <c r="E3812" t="s">
        <v>12</v>
      </c>
      <c r="F3812" t="s">
        <v>30</v>
      </c>
      <c r="G3812" t="s">
        <v>14</v>
      </c>
      <c r="H3812" t="s">
        <v>26</v>
      </c>
      <c r="I3812" s="9">
        <v>9258</v>
      </c>
      <c r="J3812" s="9">
        <v>81.73</v>
      </c>
      <c r="K3812" s="9">
        <v>56.67</v>
      </c>
      <c r="L3812" s="9">
        <f>tbl_salesdata[[#This Row],[Units Sold]]*tbl_salesdata[[#This Row],[Unit Cost]]</f>
        <v>524650.86</v>
      </c>
      <c r="M3812" s="9">
        <f>tbl_salesdata[[#This Row],[Units Sold]]*tbl_salesdata[[#This Row],[Unit Price]]</f>
        <v>756656.34000000008</v>
      </c>
      <c r="N3812" s="9">
        <f>tbl_salesdata[[#This Row],[Total Sales]]-tbl_salesdata[[#This Row],[Total Cost]]</f>
        <v>232005.4800000001</v>
      </c>
      <c r="O3812">
        <f>tbl_salesdata[[#This Row],[Ship Date]]-tbl_salesdata[[#This Row],[Order Date]]</f>
        <v>4</v>
      </c>
      <c r="P3812">
        <f>WEEKDAY(tbl_salesdata[[#This Row],[Order Date]],2)</f>
        <v>4</v>
      </c>
      <c r="Q3812" t="str">
        <f>TEXT(tbl_salesdata[[#This Row],[Order Date]],"dddd")</f>
        <v>Thursday</v>
      </c>
      <c r="R3812" t="str">
        <f>IF(tbl_salesdata[[#This Row],[Weekdaynum]]&gt;5,"Yes","No")</f>
        <v>No</v>
      </c>
    </row>
    <row r="3813" spans="1:18" hidden="1" x14ac:dyDescent="0.35">
      <c r="A3813">
        <v>317232215</v>
      </c>
      <c r="B3813" s="3">
        <v>44096</v>
      </c>
      <c r="C3813" s="3">
        <v>44104</v>
      </c>
      <c r="D3813" t="s">
        <v>130</v>
      </c>
      <c r="E3813" t="s">
        <v>29</v>
      </c>
      <c r="F3813" t="s">
        <v>13</v>
      </c>
      <c r="G3813" t="s">
        <v>18</v>
      </c>
      <c r="H3813" t="s">
        <v>26</v>
      </c>
      <c r="I3813" s="9">
        <v>4917</v>
      </c>
      <c r="J3813" s="9">
        <v>255.28</v>
      </c>
      <c r="K3813" s="9">
        <v>159.41999999999999</v>
      </c>
      <c r="L3813" s="9">
        <f>tbl_salesdata[[#This Row],[Units Sold]]*tbl_salesdata[[#This Row],[Unit Cost]]</f>
        <v>783868.1399999999</v>
      </c>
      <c r="M3813" s="9">
        <f>tbl_salesdata[[#This Row],[Units Sold]]*tbl_salesdata[[#This Row],[Unit Price]]</f>
        <v>1255211.76</v>
      </c>
      <c r="N3813" s="9">
        <f>tbl_salesdata[[#This Row],[Total Sales]]-tbl_salesdata[[#This Row],[Total Cost]]</f>
        <v>471343.62000000011</v>
      </c>
      <c r="O3813">
        <f>tbl_salesdata[[#This Row],[Ship Date]]-tbl_salesdata[[#This Row],[Order Date]]</f>
        <v>8</v>
      </c>
      <c r="P3813">
        <f>WEEKDAY(tbl_salesdata[[#This Row],[Order Date]],2)</f>
        <v>2</v>
      </c>
      <c r="Q3813" t="str">
        <f>TEXT(tbl_salesdata[[#This Row],[Order Date]],"dddd")</f>
        <v>Tuesday</v>
      </c>
      <c r="R3813" t="str">
        <f>IF(tbl_salesdata[[#This Row],[Weekdaynum]]&gt;5,"Yes","No")</f>
        <v>No</v>
      </c>
    </row>
    <row r="3814" spans="1:18" hidden="1" x14ac:dyDescent="0.35">
      <c r="A3814">
        <v>521681344</v>
      </c>
      <c r="B3814" s="3">
        <v>44608</v>
      </c>
      <c r="C3814" s="3">
        <v>44622</v>
      </c>
      <c r="D3814" t="s">
        <v>20</v>
      </c>
      <c r="E3814" t="s">
        <v>21</v>
      </c>
      <c r="F3814" t="s">
        <v>40</v>
      </c>
      <c r="G3814" t="s">
        <v>14</v>
      </c>
      <c r="H3814" t="s">
        <v>15</v>
      </c>
      <c r="I3814" s="9">
        <v>5957</v>
      </c>
      <c r="J3814" s="9">
        <v>651.21</v>
      </c>
      <c r="K3814" s="9">
        <v>524.96</v>
      </c>
      <c r="L3814" s="9">
        <f>tbl_salesdata[[#This Row],[Units Sold]]*tbl_salesdata[[#This Row],[Unit Cost]]</f>
        <v>3127186.72</v>
      </c>
      <c r="M3814" s="9">
        <f>tbl_salesdata[[#This Row],[Units Sold]]*tbl_salesdata[[#This Row],[Unit Price]]</f>
        <v>3879257.97</v>
      </c>
      <c r="N3814" s="9">
        <f>tbl_salesdata[[#This Row],[Total Sales]]-tbl_salesdata[[#This Row],[Total Cost]]</f>
        <v>752071.25</v>
      </c>
      <c r="O3814">
        <f>tbl_salesdata[[#This Row],[Ship Date]]-tbl_salesdata[[#This Row],[Order Date]]</f>
        <v>14</v>
      </c>
      <c r="P3814">
        <f>WEEKDAY(tbl_salesdata[[#This Row],[Order Date]],2)</f>
        <v>3</v>
      </c>
      <c r="Q3814" t="str">
        <f>TEXT(tbl_salesdata[[#This Row],[Order Date]],"dddd")</f>
        <v>Wednesday</v>
      </c>
      <c r="R3814" t="str">
        <f>IF(tbl_salesdata[[#This Row],[Weekdaynum]]&gt;5,"Yes","No")</f>
        <v>No</v>
      </c>
    </row>
    <row r="3815" spans="1:18" hidden="1" x14ac:dyDescent="0.35">
      <c r="A3815">
        <v>648745524</v>
      </c>
      <c r="B3815" s="3">
        <v>42366</v>
      </c>
      <c r="C3815" s="3">
        <v>42372</v>
      </c>
      <c r="D3815" t="s">
        <v>93</v>
      </c>
      <c r="E3815" t="s">
        <v>29</v>
      </c>
      <c r="F3815" t="s">
        <v>22</v>
      </c>
      <c r="G3815" t="s">
        <v>14</v>
      </c>
      <c r="H3815" t="s">
        <v>26</v>
      </c>
      <c r="I3815" s="9">
        <v>7072</v>
      </c>
      <c r="J3815" s="9">
        <v>47.45</v>
      </c>
      <c r="K3815" s="9">
        <v>31.79</v>
      </c>
      <c r="L3815" s="9">
        <f>tbl_salesdata[[#This Row],[Units Sold]]*tbl_salesdata[[#This Row],[Unit Cost]]</f>
        <v>224818.88</v>
      </c>
      <c r="M3815" s="9">
        <f>tbl_salesdata[[#This Row],[Units Sold]]*tbl_salesdata[[#This Row],[Unit Price]]</f>
        <v>335566.4</v>
      </c>
      <c r="N3815" s="9">
        <f>tbl_salesdata[[#This Row],[Total Sales]]-tbl_salesdata[[#This Row],[Total Cost]]</f>
        <v>110747.52000000002</v>
      </c>
      <c r="O3815">
        <f>tbl_salesdata[[#This Row],[Ship Date]]-tbl_salesdata[[#This Row],[Order Date]]</f>
        <v>6</v>
      </c>
      <c r="P3815">
        <f>WEEKDAY(tbl_salesdata[[#This Row],[Order Date]],2)</f>
        <v>1</v>
      </c>
      <c r="Q3815" t="str">
        <f>TEXT(tbl_salesdata[[#This Row],[Order Date]],"dddd")</f>
        <v>Monday</v>
      </c>
      <c r="R3815" t="str">
        <f>IF(tbl_salesdata[[#This Row],[Weekdaynum]]&gt;5,"Yes","No")</f>
        <v>No</v>
      </c>
    </row>
    <row r="3816" spans="1:18" hidden="1" x14ac:dyDescent="0.35">
      <c r="A3816">
        <v>765661084</v>
      </c>
      <c r="B3816" s="3">
        <v>44266</v>
      </c>
      <c r="C3816" s="3">
        <v>44275</v>
      </c>
      <c r="D3816" t="s">
        <v>106</v>
      </c>
      <c r="E3816" t="s">
        <v>38</v>
      </c>
      <c r="F3816" t="s">
        <v>68</v>
      </c>
      <c r="G3816" t="s">
        <v>18</v>
      </c>
      <c r="H3816" t="s">
        <v>19</v>
      </c>
      <c r="I3816" s="9">
        <v>4984</v>
      </c>
      <c r="J3816" s="9">
        <v>154.06</v>
      </c>
      <c r="K3816" s="9">
        <v>90.93</v>
      </c>
      <c r="L3816" s="9">
        <f>tbl_salesdata[[#This Row],[Units Sold]]*tbl_salesdata[[#This Row],[Unit Cost]]</f>
        <v>453195.12000000005</v>
      </c>
      <c r="M3816" s="9">
        <f>tbl_salesdata[[#This Row],[Units Sold]]*tbl_salesdata[[#This Row],[Unit Price]]</f>
        <v>767835.04</v>
      </c>
      <c r="N3816" s="9">
        <f>tbl_salesdata[[#This Row],[Total Sales]]-tbl_salesdata[[#This Row],[Total Cost]]</f>
        <v>314639.92</v>
      </c>
      <c r="O3816">
        <f>tbl_salesdata[[#This Row],[Ship Date]]-tbl_salesdata[[#This Row],[Order Date]]</f>
        <v>9</v>
      </c>
      <c r="P3816">
        <f>WEEKDAY(tbl_salesdata[[#This Row],[Order Date]],2)</f>
        <v>4</v>
      </c>
      <c r="Q3816" t="str">
        <f>TEXT(tbl_salesdata[[#This Row],[Order Date]],"dddd")</f>
        <v>Thursday</v>
      </c>
      <c r="R3816" t="str">
        <f>IF(tbl_salesdata[[#This Row],[Weekdaynum]]&gt;5,"Yes","No")</f>
        <v>No</v>
      </c>
    </row>
    <row r="3817" spans="1:18" hidden="1" x14ac:dyDescent="0.35">
      <c r="A3817">
        <v>109976851</v>
      </c>
      <c r="B3817" s="3">
        <v>44472</v>
      </c>
      <c r="C3817" s="3">
        <v>44478</v>
      </c>
      <c r="D3817" t="s">
        <v>62</v>
      </c>
      <c r="E3817" t="s">
        <v>38</v>
      </c>
      <c r="F3817" t="s">
        <v>76</v>
      </c>
      <c r="G3817" t="s">
        <v>14</v>
      </c>
      <c r="H3817" t="s">
        <v>26</v>
      </c>
      <c r="I3817" s="9">
        <v>3449</v>
      </c>
      <c r="J3817" s="9">
        <v>668.27</v>
      </c>
      <c r="K3817" s="9">
        <v>502.54</v>
      </c>
      <c r="L3817" s="9">
        <f>tbl_salesdata[[#This Row],[Units Sold]]*tbl_salesdata[[#This Row],[Unit Cost]]</f>
        <v>1733260.46</v>
      </c>
      <c r="M3817" s="9">
        <f>tbl_salesdata[[#This Row],[Units Sold]]*tbl_salesdata[[#This Row],[Unit Price]]</f>
        <v>2304863.23</v>
      </c>
      <c r="N3817" s="9">
        <f>tbl_salesdata[[#This Row],[Total Sales]]-tbl_salesdata[[#This Row],[Total Cost]]</f>
        <v>571602.77</v>
      </c>
      <c r="O3817">
        <f>tbl_salesdata[[#This Row],[Ship Date]]-tbl_salesdata[[#This Row],[Order Date]]</f>
        <v>6</v>
      </c>
      <c r="P3817">
        <f>WEEKDAY(tbl_salesdata[[#This Row],[Order Date]],2)</f>
        <v>7</v>
      </c>
      <c r="Q3817" t="str">
        <f>TEXT(tbl_salesdata[[#This Row],[Order Date]],"dddd")</f>
        <v>Sunday</v>
      </c>
      <c r="R3817" t="str">
        <f>IF(tbl_salesdata[[#This Row],[Weekdaynum]]&gt;5,"Yes","No")</f>
        <v>Yes</v>
      </c>
    </row>
    <row r="3818" spans="1:18" x14ac:dyDescent="0.35">
      <c r="A3818">
        <v>850872075</v>
      </c>
      <c r="B3818" s="3">
        <v>42203</v>
      </c>
      <c r="C3818" s="3">
        <v>42223</v>
      </c>
      <c r="D3818" t="s">
        <v>20</v>
      </c>
      <c r="E3818" t="s">
        <v>21</v>
      </c>
      <c r="F3818" t="s">
        <v>13</v>
      </c>
      <c r="G3818" t="s">
        <v>18</v>
      </c>
      <c r="H3818" t="s">
        <v>34</v>
      </c>
      <c r="I3818" s="9">
        <v>810</v>
      </c>
      <c r="J3818" s="9">
        <v>255.28</v>
      </c>
      <c r="K3818" s="9">
        <v>159.41999999999999</v>
      </c>
      <c r="L3818" s="9">
        <f>tbl_salesdata[[#This Row],[Units Sold]]*tbl_salesdata[[#This Row],[Unit Cost]]</f>
        <v>129130.2</v>
      </c>
      <c r="M3818" s="9">
        <f>tbl_salesdata[[#This Row],[Units Sold]]*tbl_salesdata[[#This Row],[Unit Price]]</f>
        <v>206776.8</v>
      </c>
      <c r="N3818" s="9">
        <f>tbl_salesdata[[#This Row],[Total Sales]]-tbl_salesdata[[#This Row],[Total Cost]]</f>
        <v>77646.599999999991</v>
      </c>
      <c r="O3818">
        <f>tbl_salesdata[[#This Row],[Ship Date]]-tbl_salesdata[[#This Row],[Order Date]]</f>
        <v>20</v>
      </c>
      <c r="P3818">
        <f>WEEKDAY(tbl_salesdata[[#This Row],[Order Date]],2)</f>
        <v>6</v>
      </c>
      <c r="Q3818" t="str">
        <f>TEXT(tbl_salesdata[[#This Row],[Order Date]],"dddd")</f>
        <v>Saturday</v>
      </c>
      <c r="R3818" t="str">
        <f>IF(tbl_salesdata[[#This Row],[Weekdaynum]]&gt;5,"Yes","No")</f>
        <v>Yes</v>
      </c>
    </row>
    <row r="3819" spans="1:18" x14ac:dyDescent="0.35">
      <c r="A3819">
        <v>256943881</v>
      </c>
      <c r="B3819" s="3">
        <v>42441</v>
      </c>
      <c r="C3819" s="3">
        <v>42450</v>
      </c>
      <c r="D3819" t="s">
        <v>44</v>
      </c>
      <c r="E3819" t="s">
        <v>12</v>
      </c>
      <c r="F3819" t="s">
        <v>22</v>
      </c>
      <c r="G3819" t="s">
        <v>14</v>
      </c>
      <c r="H3819" t="s">
        <v>15</v>
      </c>
      <c r="I3819" s="9">
        <v>4259</v>
      </c>
      <c r="J3819" s="9">
        <v>47.45</v>
      </c>
      <c r="K3819" s="9">
        <v>31.79</v>
      </c>
      <c r="L3819" s="9">
        <f>tbl_salesdata[[#This Row],[Units Sold]]*tbl_salesdata[[#This Row],[Unit Cost]]</f>
        <v>135393.60999999999</v>
      </c>
      <c r="M3819" s="9">
        <f>tbl_salesdata[[#This Row],[Units Sold]]*tbl_salesdata[[#This Row],[Unit Price]]</f>
        <v>202089.55000000002</v>
      </c>
      <c r="N3819" s="9">
        <f>tbl_salesdata[[#This Row],[Total Sales]]-tbl_salesdata[[#This Row],[Total Cost]]</f>
        <v>66695.940000000031</v>
      </c>
      <c r="O3819">
        <f>tbl_salesdata[[#This Row],[Ship Date]]-tbl_salesdata[[#This Row],[Order Date]]</f>
        <v>9</v>
      </c>
      <c r="P3819">
        <f>WEEKDAY(tbl_salesdata[[#This Row],[Order Date]],2)</f>
        <v>6</v>
      </c>
      <c r="Q3819" t="str">
        <f>TEXT(tbl_salesdata[[#This Row],[Order Date]],"dddd")</f>
        <v>Saturday</v>
      </c>
      <c r="R3819" t="str">
        <f>IF(tbl_salesdata[[#This Row],[Weekdaynum]]&gt;5,"Yes","No")</f>
        <v>Yes</v>
      </c>
    </row>
    <row r="3820" spans="1:18" hidden="1" x14ac:dyDescent="0.35">
      <c r="A3820">
        <v>887501180</v>
      </c>
      <c r="B3820" s="3">
        <v>42860</v>
      </c>
      <c r="C3820" s="3">
        <v>42869</v>
      </c>
      <c r="D3820" t="s">
        <v>115</v>
      </c>
      <c r="E3820" t="s">
        <v>21</v>
      </c>
      <c r="F3820" t="s">
        <v>42</v>
      </c>
      <c r="G3820" t="s">
        <v>14</v>
      </c>
      <c r="H3820" t="s">
        <v>19</v>
      </c>
      <c r="I3820" s="9">
        <v>176</v>
      </c>
      <c r="J3820" s="9">
        <v>437.2</v>
      </c>
      <c r="K3820" s="9">
        <v>263.33</v>
      </c>
      <c r="L3820" s="9">
        <f>tbl_salesdata[[#This Row],[Units Sold]]*tbl_salesdata[[#This Row],[Unit Cost]]</f>
        <v>46346.079999999994</v>
      </c>
      <c r="M3820" s="9">
        <f>tbl_salesdata[[#This Row],[Units Sold]]*tbl_salesdata[[#This Row],[Unit Price]]</f>
        <v>76947.199999999997</v>
      </c>
      <c r="N3820" s="9">
        <f>tbl_salesdata[[#This Row],[Total Sales]]-tbl_salesdata[[#This Row],[Total Cost]]</f>
        <v>30601.120000000003</v>
      </c>
      <c r="O3820">
        <f>tbl_salesdata[[#This Row],[Ship Date]]-tbl_salesdata[[#This Row],[Order Date]]</f>
        <v>9</v>
      </c>
      <c r="P3820">
        <f>WEEKDAY(tbl_salesdata[[#This Row],[Order Date]],2)</f>
        <v>5</v>
      </c>
      <c r="Q3820" t="str">
        <f>TEXT(tbl_salesdata[[#This Row],[Order Date]],"dddd")</f>
        <v>Friday</v>
      </c>
      <c r="R3820" t="str">
        <f>IF(tbl_salesdata[[#This Row],[Weekdaynum]]&gt;5,"Yes","No")</f>
        <v>No</v>
      </c>
    </row>
    <row r="3821" spans="1:18" hidden="1" x14ac:dyDescent="0.35">
      <c r="A3821">
        <v>373156058</v>
      </c>
      <c r="B3821" s="3">
        <v>44057</v>
      </c>
      <c r="C3821" s="3">
        <v>44075</v>
      </c>
      <c r="D3821" t="s">
        <v>197</v>
      </c>
      <c r="E3821" t="s">
        <v>38</v>
      </c>
      <c r="F3821" t="s">
        <v>56</v>
      </c>
      <c r="G3821" t="s">
        <v>14</v>
      </c>
      <c r="H3821" t="s">
        <v>15</v>
      </c>
      <c r="I3821" s="9">
        <v>4025</v>
      </c>
      <c r="J3821" s="9">
        <v>9.33</v>
      </c>
      <c r="K3821" s="9">
        <v>6.92</v>
      </c>
      <c r="L3821" s="9">
        <f>tbl_salesdata[[#This Row],[Units Sold]]*tbl_salesdata[[#This Row],[Unit Cost]]</f>
        <v>27853</v>
      </c>
      <c r="M3821" s="9">
        <f>tbl_salesdata[[#This Row],[Units Sold]]*tbl_salesdata[[#This Row],[Unit Price]]</f>
        <v>37553.25</v>
      </c>
      <c r="N3821" s="9">
        <f>tbl_salesdata[[#This Row],[Total Sales]]-tbl_salesdata[[#This Row],[Total Cost]]</f>
        <v>9700.25</v>
      </c>
      <c r="O3821">
        <f>tbl_salesdata[[#This Row],[Ship Date]]-tbl_salesdata[[#This Row],[Order Date]]</f>
        <v>18</v>
      </c>
      <c r="P3821">
        <f>WEEKDAY(tbl_salesdata[[#This Row],[Order Date]],2)</f>
        <v>5</v>
      </c>
      <c r="Q3821" t="str">
        <f>TEXT(tbl_salesdata[[#This Row],[Order Date]],"dddd")</f>
        <v>Friday</v>
      </c>
      <c r="R3821" t="str">
        <f>IF(tbl_salesdata[[#This Row],[Weekdaynum]]&gt;5,"Yes","No")</f>
        <v>No</v>
      </c>
    </row>
    <row r="3822" spans="1:18" hidden="1" x14ac:dyDescent="0.35">
      <c r="A3822">
        <v>378642785</v>
      </c>
      <c r="B3822" s="3">
        <v>44888</v>
      </c>
      <c r="C3822" s="3">
        <v>44891</v>
      </c>
      <c r="D3822" t="s">
        <v>72</v>
      </c>
      <c r="E3822" t="s">
        <v>24</v>
      </c>
      <c r="F3822" t="s">
        <v>13</v>
      </c>
      <c r="G3822" t="s">
        <v>14</v>
      </c>
      <c r="H3822" t="s">
        <v>34</v>
      </c>
      <c r="I3822" s="9">
        <v>7669</v>
      </c>
      <c r="J3822" s="9">
        <v>255.28</v>
      </c>
      <c r="K3822" s="9">
        <v>159.41999999999999</v>
      </c>
      <c r="L3822" s="9">
        <f>tbl_salesdata[[#This Row],[Units Sold]]*tbl_salesdata[[#This Row],[Unit Cost]]</f>
        <v>1222591.98</v>
      </c>
      <c r="M3822" s="9">
        <f>tbl_salesdata[[#This Row],[Units Sold]]*tbl_salesdata[[#This Row],[Unit Price]]</f>
        <v>1957742.32</v>
      </c>
      <c r="N3822" s="9">
        <f>tbl_salesdata[[#This Row],[Total Sales]]-tbl_salesdata[[#This Row],[Total Cost]]</f>
        <v>735150.34000000008</v>
      </c>
      <c r="O3822">
        <f>tbl_salesdata[[#This Row],[Ship Date]]-tbl_salesdata[[#This Row],[Order Date]]</f>
        <v>3</v>
      </c>
      <c r="P3822">
        <f>WEEKDAY(tbl_salesdata[[#This Row],[Order Date]],2)</f>
        <v>3</v>
      </c>
      <c r="Q3822" t="str">
        <f>TEXT(tbl_salesdata[[#This Row],[Order Date]],"dddd")</f>
        <v>Wednesday</v>
      </c>
      <c r="R3822" t="str">
        <f>IF(tbl_salesdata[[#This Row],[Weekdaynum]]&gt;5,"Yes","No")</f>
        <v>No</v>
      </c>
    </row>
    <row r="3823" spans="1:18" hidden="1" x14ac:dyDescent="0.35">
      <c r="A3823">
        <v>113385188</v>
      </c>
      <c r="B3823" s="3">
        <v>42241</v>
      </c>
      <c r="C3823" s="3">
        <v>42242</v>
      </c>
      <c r="D3823" t="s">
        <v>128</v>
      </c>
      <c r="E3823" t="s">
        <v>38</v>
      </c>
      <c r="F3823" t="s">
        <v>13</v>
      </c>
      <c r="G3823" t="s">
        <v>14</v>
      </c>
      <c r="H3823" t="s">
        <v>19</v>
      </c>
      <c r="I3823" s="9">
        <v>2052</v>
      </c>
      <c r="J3823" s="9">
        <v>255.28</v>
      </c>
      <c r="K3823" s="9">
        <v>159.41999999999999</v>
      </c>
      <c r="L3823" s="9">
        <f>tbl_salesdata[[#This Row],[Units Sold]]*tbl_salesdata[[#This Row],[Unit Cost]]</f>
        <v>327129.83999999997</v>
      </c>
      <c r="M3823" s="9">
        <f>tbl_salesdata[[#This Row],[Units Sold]]*tbl_salesdata[[#This Row],[Unit Price]]</f>
        <v>523834.56</v>
      </c>
      <c r="N3823" s="9">
        <f>tbl_salesdata[[#This Row],[Total Sales]]-tbl_salesdata[[#This Row],[Total Cost]]</f>
        <v>196704.72000000003</v>
      </c>
      <c r="O3823">
        <f>tbl_salesdata[[#This Row],[Ship Date]]-tbl_salesdata[[#This Row],[Order Date]]</f>
        <v>1</v>
      </c>
      <c r="P3823">
        <f>WEEKDAY(tbl_salesdata[[#This Row],[Order Date]],2)</f>
        <v>2</v>
      </c>
      <c r="Q3823" t="str">
        <f>TEXT(tbl_salesdata[[#This Row],[Order Date]],"dddd")</f>
        <v>Tuesday</v>
      </c>
      <c r="R3823" t="str">
        <f>IF(tbl_salesdata[[#This Row],[Weekdaynum]]&gt;5,"Yes","No")</f>
        <v>No</v>
      </c>
    </row>
    <row r="3824" spans="1:18" hidden="1" x14ac:dyDescent="0.35">
      <c r="A3824">
        <v>207119596</v>
      </c>
      <c r="B3824" s="3">
        <v>42471</v>
      </c>
      <c r="C3824" s="3">
        <v>42484</v>
      </c>
      <c r="D3824" t="s">
        <v>87</v>
      </c>
      <c r="E3824" t="s">
        <v>24</v>
      </c>
      <c r="F3824" t="s">
        <v>42</v>
      </c>
      <c r="G3824" t="s">
        <v>18</v>
      </c>
      <c r="H3824" t="s">
        <v>34</v>
      </c>
      <c r="I3824" s="9">
        <v>146</v>
      </c>
      <c r="J3824" s="9">
        <v>437.2</v>
      </c>
      <c r="K3824" s="9">
        <v>263.33</v>
      </c>
      <c r="L3824" s="9">
        <f>tbl_salesdata[[#This Row],[Units Sold]]*tbl_salesdata[[#This Row],[Unit Cost]]</f>
        <v>38446.18</v>
      </c>
      <c r="M3824" s="9">
        <f>tbl_salesdata[[#This Row],[Units Sold]]*tbl_salesdata[[#This Row],[Unit Price]]</f>
        <v>63831.199999999997</v>
      </c>
      <c r="N3824" s="9">
        <f>tbl_salesdata[[#This Row],[Total Sales]]-tbl_salesdata[[#This Row],[Total Cost]]</f>
        <v>25385.019999999997</v>
      </c>
      <c r="O3824">
        <f>tbl_salesdata[[#This Row],[Ship Date]]-tbl_salesdata[[#This Row],[Order Date]]</f>
        <v>13</v>
      </c>
      <c r="P3824">
        <f>WEEKDAY(tbl_salesdata[[#This Row],[Order Date]],2)</f>
        <v>1</v>
      </c>
      <c r="Q3824" t="str">
        <f>TEXT(tbl_salesdata[[#This Row],[Order Date]],"dddd")</f>
        <v>Monday</v>
      </c>
      <c r="R3824" t="str">
        <f>IF(tbl_salesdata[[#This Row],[Weekdaynum]]&gt;5,"Yes","No")</f>
        <v>No</v>
      </c>
    </row>
    <row r="3825" spans="1:18" x14ac:dyDescent="0.35">
      <c r="A3825">
        <v>337965905</v>
      </c>
      <c r="B3825" s="3">
        <v>44016</v>
      </c>
      <c r="C3825" s="3">
        <v>44031</v>
      </c>
      <c r="D3825" t="s">
        <v>170</v>
      </c>
      <c r="E3825" t="s">
        <v>12</v>
      </c>
      <c r="F3825" t="s">
        <v>47</v>
      </c>
      <c r="G3825" t="s">
        <v>14</v>
      </c>
      <c r="H3825" t="s">
        <v>19</v>
      </c>
      <c r="I3825" s="9">
        <v>477</v>
      </c>
      <c r="J3825" s="9">
        <v>421.89</v>
      </c>
      <c r="K3825" s="9">
        <v>364.69</v>
      </c>
      <c r="L3825" s="9">
        <f>tbl_salesdata[[#This Row],[Units Sold]]*tbl_salesdata[[#This Row],[Unit Cost]]</f>
        <v>173957.13</v>
      </c>
      <c r="M3825" s="9">
        <f>tbl_salesdata[[#This Row],[Units Sold]]*tbl_salesdata[[#This Row],[Unit Price]]</f>
        <v>201241.53</v>
      </c>
      <c r="N3825" s="9">
        <f>tbl_salesdata[[#This Row],[Total Sales]]-tbl_salesdata[[#This Row],[Total Cost]]</f>
        <v>27284.399999999994</v>
      </c>
      <c r="O3825">
        <f>tbl_salesdata[[#This Row],[Ship Date]]-tbl_salesdata[[#This Row],[Order Date]]</f>
        <v>15</v>
      </c>
      <c r="P3825">
        <f>WEEKDAY(tbl_salesdata[[#This Row],[Order Date]],2)</f>
        <v>6</v>
      </c>
      <c r="Q3825" t="str">
        <f>TEXT(tbl_salesdata[[#This Row],[Order Date]],"dddd")</f>
        <v>Saturday</v>
      </c>
      <c r="R3825" t="str">
        <f>IF(tbl_salesdata[[#This Row],[Weekdaynum]]&gt;5,"Yes","No")</f>
        <v>Yes</v>
      </c>
    </row>
    <row r="3826" spans="1:18" hidden="1" x14ac:dyDescent="0.35">
      <c r="A3826">
        <v>292072236</v>
      </c>
      <c r="B3826" s="3">
        <v>43658</v>
      </c>
      <c r="C3826" s="3">
        <v>43659</v>
      </c>
      <c r="D3826" t="s">
        <v>137</v>
      </c>
      <c r="E3826" t="s">
        <v>38</v>
      </c>
      <c r="F3826" t="s">
        <v>30</v>
      </c>
      <c r="G3826" t="s">
        <v>14</v>
      </c>
      <c r="H3826" t="s">
        <v>15</v>
      </c>
      <c r="I3826" s="9">
        <v>9520</v>
      </c>
      <c r="J3826" s="9">
        <v>81.73</v>
      </c>
      <c r="K3826" s="9">
        <v>56.67</v>
      </c>
      <c r="L3826" s="9">
        <f>tbl_salesdata[[#This Row],[Units Sold]]*tbl_salesdata[[#This Row],[Unit Cost]]</f>
        <v>539498.4</v>
      </c>
      <c r="M3826" s="9">
        <f>tbl_salesdata[[#This Row],[Units Sold]]*tbl_salesdata[[#This Row],[Unit Price]]</f>
        <v>778069.60000000009</v>
      </c>
      <c r="N3826" s="9">
        <f>tbl_salesdata[[#This Row],[Total Sales]]-tbl_salesdata[[#This Row],[Total Cost]]</f>
        <v>238571.20000000007</v>
      </c>
      <c r="O3826">
        <f>tbl_salesdata[[#This Row],[Ship Date]]-tbl_salesdata[[#This Row],[Order Date]]</f>
        <v>1</v>
      </c>
      <c r="P3826">
        <f>WEEKDAY(tbl_salesdata[[#This Row],[Order Date]],2)</f>
        <v>5</v>
      </c>
      <c r="Q3826" t="str">
        <f>TEXT(tbl_salesdata[[#This Row],[Order Date]],"dddd")</f>
        <v>Friday</v>
      </c>
      <c r="R3826" t="str">
        <f>IF(tbl_salesdata[[#This Row],[Weekdaynum]]&gt;5,"Yes","No")</f>
        <v>No</v>
      </c>
    </row>
    <row r="3827" spans="1:18" hidden="1" x14ac:dyDescent="0.35">
      <c r="A3827">
        <v>994325625</v>
      </c>
      <c r="B3827" s="3">
        <v>43539</v>
      </c>
      <c r="C3827" s="3">
        <v>43544</v>
      </c>
      <c r="D3827" t="s">
        <v>155</v>
      </c>
      <c r="E3827" t="s">
        <v>12</v>
      </c>
      <c r="F3827" t="s">
        <v>17</v>
      </c>
      <c r="G3827" t="s">
        <v>18</v>
      </c>
      <c r="H3827" t="s">
        <v>34</v>
      </c>
      <c r="I3827" s="9">
        <v>1904</v>
      </c>
      <c r="J3827" s="9">
        <v>152.58000000000001</v>
      </c>
      <c r="K3827" s="9">
        <v>97.44</v>
      </c>
      <c r="L3827" s="9">
        <f>tbl_salesdata[[#This Row],[Units Sold]]*tbl_salesdata[[#This Row],[Unit Cost]]</f>
        <v>185525.76000000001</v>
      </c>
      <c r="M3827" s="9">
        <f>tbl_salesdata[[#This Row],[Units Sold]]*tbl_salesdata[[#This Row],[Unit Price]]</f>
        <v>290512.32</v>
      </c>
      <c r="N3827" s="9">
        <f>tbl_salesdata[[#This Row],[Total Sales]]-tbl_salesdata[[#This Row],[Total Cost]]</f>
        <v>104986.56</v>
      </c>
      <c r="O3827">
        <f>tbl_salesdata[[#This Row],[Ship Date]]-tbl_salesdata[[#This Row],[Order Date]]</f>
        <v>5</v>
      </c>
      <c r="P3827">
        <f>WEEKDAY(tbl_salesdata[[#This Row],[Order Date]],2)</f>
        <v>5</v>
      </c>
      <c r="Q3827" t="str">
        <f>TEXT(tbl_salesdata[[#This Row],[Order Date]],"dddd")</f>
        <v>Friday</v>
      </c>
      <c r="R3827" t="str">
        <f>IF(tbl_salesdata[[#This Row],[Weekdaynum]]&gt;5,"Yes","No")</f>
        <v>No</v>
      </c>
    </row>
    <row r="3828" spans="1:18" hidden="1" x14ac:dyDescent="0.35">
      <c r="A3828">
        <v>777641332</v>
      </c>
      <c r="B3828" s="3">
        <v>43415</v>
      </c>
      <c r="C3828" s="3">
        <v>43423</v>
      </c>
      <c r="D3828" t="s">
        <v>198</v>
      </c>
      <c r="E3828" t="s">
        <v>38</v>
      </c>
      <c r="F3828" t="s">
        <v>33</v>
      </c>
      <c r="G3828" t="s">
        <v>18</v>
      </c>
      <c r="H3828" t="s">
        <v>15</v>
      </c>
      <c r="I3828" s="9">
        <v>206</v>
      </c>
      <c r="J3828" s="9">
        <v>109.28</v>
      </c>
      <c r="K3828" s="9">
        <v>35.840000000000003</v>
      </c>
      <c r="L3828" s="9">
        <f>tbl_salesdata[[#This Row],[Units Sold]]*tbl_salesdata[[#This Row],[Unit Cost]]</f>
        <v>7383.0400000000009</v>
      </c>
      <c r="M3828" s="9">
        <f>tbl_salesdata[[#This Row],[Units Sold]]*tbl_salesdata[[#This Row],[Unit Price]]</f>
        <v>22511.68</v>
      </c>
      <c r="N3828" s="9">
        <f>tbl_salesdata[[#This Row],[Total Sales]]-tbl_salesdata[[#This Row],[Total Cost]]</f>
        <v>15128.64</v>
      </c>
      <c r="O3828">
        <f>tbl_salesdata[[#This Row],[Ship Date]]-tbl_salesdata[[#This Row],[Order Date]]</f>
        <v>8</v>
      </c>
      <c r="P3828">
        <f>WEEKDAY(tbl_salesdata[[#This Row],[Order Date]],2)</f>
        <v>7</v>
      </c>
      <c r="Q3828" t="str">
        <f>TEXT(tbl_salesdata[[#This Row],[Order Date]],"dddd")</f>
        <v>Sunday</v>
      </c>
      <c r="R3828" t="str">
        <f>IF(tbl_salesdata[[#This Row],[Weekdaynum]]&gt;5,"Yes","No")</f>
        <v>Yes</v>
      </c>
    </row>
    <row r="3829" spans="1:18" hidden="1" x14ac:dyDescent="0.35">
      <c r="A3829">
        <v>623318183</v>
      </c>
      <c r="B3829" s="3">
        <v>42741</v>
      </c>
      <c r="C3829" s="3">
        <v>42752</v>
      </c>
      <c r="D3829" t="s">
        <v>105</v>
      </c>
      <c r="E3829" t="s">
        <v>12</v>
      </c>
      <c r="F3829" t="s">
        <v>68</v>
      </c>
      <c r="G3829" t="s">
        <v>18</v>
      </c>
      <c r="H3829" t="s">
        <v>34</v>
      </c>
      <c r="I3829" s="9">
        <v>2557</v>
      </c>
      <c r="J3829" s="9">
        <v>154.06</v>
      </c>
      <c r="K3829" s="9">
        <v>90.93</v>
      </c>
      <c r="L3829" s="9">
        <f>tbl_salesdata[[#This Row],[Units Sold]]*tbl_salesdata[[#This Row],[Unit Cost]]</f>
        <v>232508.01</v>
      </c>
      <c r="M3829" s="9">
        <f>tbl_salesdata[[#This Row],[Units Sold]]*tbl_salesdata[[#This Row],[Unit Price]]</f>
        <v>393931.42</v>
      </c>
      <c r="N3829" s="9">
        <f>tbl_salesdata[[#This Row],[Total Sales]]-tbl_salesdata[[#This Row],[Total Cost]]</f>
        <v>161423.40999999997</v>
      </c>
      <c r="O3829">
        <f>tbl_salesdata[[#This Row],[Ship Date]]-tbl_salesdata[[#This Row],[Order Date]]</f>
        <v>11</v>
      </c>
      <c r="P3829">
        <f>WEEKDAY(tbl_salesdata[[#This Row],[Order Date]],2)</f>
        <v>5</v>
      </c>
      <c r="Q3829" t="str">
        <f>TEXT(tbl_salesdata[[#This Row],[Order Date]],"dddd")</f>
        <v>Friday</v>
      </c>
      <c r="R3829" t="str">
        <f>IF(tbl_salesdata[[#This Row],[Weekdaynum]]&gt;5,"Yes","No")</f>
        <v>No</v>
      </c>
    </row>
    <row r="3830" spans="1:18" hidden="1" x14ac:dyDescent="0.35">
      <c r="A3830">
        <v>232967507</v>
      </c>
      <c r="B3830" s="3">
        <v>44440</v>
      </c>
      <c r="C3830" s="3">
        <v>44444</v>
      </c>
      <c r="D3830" t="s">
        <v>82</v>
      </c>
      <c r="E3830" t="s">
        <v>32</v>
      </c>
      <c r="F3830" t="s">
        <v>42</v>
      </c>
      <c r="G3830" t="s">
        <v>14</v>
      </c>
      <c r="H3830" t="s">
        <v>34</v>
      </c>
      <c r="I3830" s="9">
        <v>9117</v>
      </c>
      <c r="J3830" s="9">
        <v>437.2</v>
      </c>
      <c r="K3830" s="9">
        <v>263.33</v>
      </c>
      <c r="L3830" s="9">
        <f>tbl_salesdata[[#This Row],[Units Sold]]*tbl_salesdata[[#This Row],[Unit Cost]]</f>
        <v>2400779.61</v>
      </c>
      <c r="M3830" s="9">
        <f>tbl_salesdata[[#This Row],[Units Sold]]*tbl_salesdata[[#This Row],[Unit Price]]</f>
        <v>3985952.4</v>
      </c>
      <c r="N3830" s="9">
        <f>tbl_salesdata[[#This Row],[Total Sales]]-tbl_salesdata[[#This Row],[Total Cost]]</f>
        <v>1585172.79</v>
      </c>
      <c r="O3830">
        <f>tbl_salesdata[[#This Row],[Ship Date]]-tbl_salesdata[[#This Row],[Order Date]]</f>
        <v>4</v>
      </c>
      <c r="P3830">
        <f>WEEKDAY(tbl_salesdata[[#This Row],[Order Date]],2)</f>
        <v>3</v>
      </c>
      <c r="Q3830" t="str">
        <f>TEXT(tbl_salesdata[[#This Row],[Order Date]],"dddd")</f>
        <v>Wednesday</v>
      </c>
      <c r="R3830" t="str">
        <f>IF(tbl_salesdata[[#This Row],[Weekdaynum]]&gt;5,"Yes","No")</f>
        <v>No</v>
      </c>
    </row>
    <row r="3831" spans="1:18" hidden="1" x14ac:dyDescent="0.35">
      <c r="A3831">
        <v>278513133</v>
      </c>
      <c r="B3831" s="3">
        <v>44859</v>
      </c>
      <c r="C3831" s="3">
        <v>44860</v>
      </c>
      <c r="D3831" t="s">
        <v>175</v>
      </c>
      <c r="E3831" t="s">
        <v>21</v>
      </c>
      <c r="F3831" t="s">
        <v>56</v>
      </c>
      <c r="G3831" t="s">
        <v>14</v>
      </c>
      <c r="H3831" t="s">
        <v>34</v>
      </c>
      <c r="I3831" s="9">
        <v>7080</v>
      </c>
      <c r="J3831" s="9">
        <v>9.33</v>
      </c>
      <c r="K3831" s="9">
        <v>6.92</v>
      </c>
      <c r="L3831" s="9">
        <f>tbl_salesdata[[#This Row],[Units Sold]]*tbl_salesdata[[#This Row],[Unit Cost]]</f>
        <v>48993.599999999999</v>
      </c>
      <c r="M3831" s="9">
        <f>tbl_salesdata[[#This Row],[Units Sold]]*tbl_salesdata[[#This Row],[Unit Price]]</f>
        <v>66056.399999999994</v>
      </c>
      <c r="N3831" s="9">
        <f>tbl_salesdata[[#This Row],[Total Sales]]-tbl_salesdata[[#This Row],[Total Cost]]</f>
        <v>17062.799999999996</v>
      </c>
      <c r="O3831">
        <f>tbl_salesdata[[#This Row],[Ship Date]]-tbl_salesdata[[#This Row],[Order Date]]</f>
        <v>1</v>
      </c>
      <c r="P3831">
        <f>WEEKDAY(tbl_salesdata[[#This Row],[Order Date]],2)</f>
        <v>2</v>
      </c>
      <c r="Q3831" t="str">
        <f>TEXT(tbl_salesdata[[#This Row],[Order Date]],"dddd")</f>
        <v>Tuesday</v>
      </c>
      <c r="R3831" t="str">
        <f>IF(tbl_salesdata[[#This Row],[Weekdaynum]]&gt;5,"Yes","No")</f>
        <v>No</v>
      </c>
    </row>
    <row r="3832" spans="1:18" hidden="1" x14ac:dyDescent="0.35">
      <c r="A3832">
        <v>152191388</v>
      </c>
      <c r="B3832" s="3">
        <v>43969</v>
      </c>
      <c r="C3832" s="3">
        <v>43990</v>
      </c>
      <c r="D3832" t="s">
        <v>156</v>
      </c>
      <c r="E3832" t="s">
        <v>21</v>
      </c>
      <c r="F3832" t="s">
        <v>13</v>
      </c>
      <c r="G3832" t="s">
        <v>18</v>
      </c>
      <c r="H3832" t="s">
        <v>26</v>
      </c>
      <c r="I3832" s="9">
        <v>5669</v>
      </c>
      <c r="J3832" s="9">
        <v>255.28</v>
      </c>
      <c r="K3832" s="9">
        <v>159.41999999999999</v>
      </c>
      <c r="L3832" s="9">
        <f>tbl_salesdata[[#This Row],[Units Sold]]*tbl_salesdata[[#This Row],[Unit Cost]]</f>
        <v>903751.98</v>
      </c>
      <c r="M3832" s="9">
        <f>tbl_salesdata[[#This Row],[Units Sold]]*tbl_salesdata[[#This Row],[Unit Price]]</f>
        <v>1447182.32</v>
      </c>
      <c r="N3832" s="9">
        <f>tbl_salesdata[[#This Row],[Total Sales]]-tbl_salesdata[[#This Row],[Total Cost]]</f>
        <v>543430.34000000008</v>
      </c>
      <c r="O3832">
        <f>tbl_salesdata[[#This Row],[Ship Date]]-tbl_salesdata[[#This Row],[Order Date]]</f>
        <v>21</v>
      </c>
      <c r="P3832">
        <f>WEEKDAY(tbl_salesdata[[#This Row],[Order Date]],2)</f>
        <v>1</v>
      </c>
      <c r="Q3832" t="str">
        <f>TEXT(tbl_salesdata[[#This Row],[Order Date]],"dddd")</f>
        <v>Monday</v>
      </c>
      <c r="R3832" t="str">
        <f>IF(tbl_salesdata[[#This Row],[Weekdaynum]]&gt;5,"Yes","No")</f>
        <v>No</v>
      </c>
    </row>
    <row r="3833" spans="1:18" hidden="1" x14ac:dyDescent="0.35">
      <c r="A3833">
        <v>216551101</v>
      </c>
      <c r="B3833" s="3">
        <v>44399</v>
      </c>
      <c r="C3833" s="3">
        <v>44418</v>
      </c>
      <c r="D3833" t="s">
        <v>64</v>
      </c>
      <c r="E3833" t="s">
        <v>29</v>
      </c>
      <c r="F3833" t="s">
        <v>42</v>
      </c>
      <c r="G3833" t="s">
        <v>14</v>
      </c>
      <c r="H3833" t="s">
        <v>34</v>
      </c>
      <c r="I3833" s="9">
        <v>1138</v>
      </c>
      <c r="J3833" s="9">
        <v>437.2</v>
      </c>
      <c r="K3833" s="9">
        <v>263.33</v>
      </c>
      <c r="L3833" s="9">
        <f>tbl_salesdata[[#This Row],[Units Sold]]*tbl_salesdata[[#This Row],[Unit Cost]]</f>
        <v>299669.53999999998</v>
      </c>
      <c r="M3833" s="9">
        <f>tbl_salesdata[[#This Row],[Units Sold]]*tbl_salesdata[[#This Row],[Unit Price]]</f>
        <v>497533.6</v>
      </c>
      <c r="N3833" s="9">
        <f>tbl_salesdata[[#This Row],[Total Sales]]-tbl_salesdata[[#This Row],[Total Cost]]</f>
        <v>197864.06</v>
      </c>
      <c r="O3833">
        <f>tbl_salesdata[[#This Row],[Ship Date]]-tbl_salesdata[[#This Row],[Order Date]]</f>
        <v>19</v>
      </c>
      <c r="P3833">
        <f>WEEKDAY(tbl_salesdata[[#This Row],[Order Date]],2)</f>
        <v>4</v>
      </c>
      <c r="Q3833" t="str">
        <f>TEXT(tbl_salesdata[[#This Row],[Order Date]],"dddd")</f>
        <v>Thursday</v>
      </c>
      <c r="R3833" t="str">
        <f>IF(tbl_salesdata[[#This Row],[Weekdaynum]]&gt;5,"Yes","No")</f>
        <v>No</v>
      </c>
    </row>
    <row r="3834" spans="1:18" hidden="1" x14ac:dyDescent="0.35">
      <c r="A3834">
        <v>454453599</v>
      </c>
      <c r="B3834" s="3">
        <v>43895</v>
      </c>
      <c r="C3834" s="3">
        <v>43900</v>
      </c>
      <c r="D3834" t="s">
        <v>191</v>
      </c>
      <c r="E3834" t="s">
        <v>24</v>
      </c>
      <c r="F3834" t="s">
        <v>42</v>
      </c>
      <c r="G3834" t="s">
        <v>18</v>
      </c>
      <c r="H3834" t="s">
        <v>26</v>
      </c>
      <c r="I3834" s="9">
        <v>1774</v>
      </c>
      <c r="J3834" s="9">
        <v>437.2</v>
      </c>
      <c r="K3834" s="9">
        <v>263.33</v>
      </c>
      <c r="L3834" s="9">
        <f>tbl_salesdata[[#This Row],[Units Sold]]*tbl_salesdata[[#This Row],[Unit Cost]]</f>
        <v>467147.42</v>
      </c>
      <c r="M3834" s="9">
        <f>tbl_salesdata[[#This Row],[Units Sold]]*tbl_salesdata[[#This Row],[Unit Price]]</f>
        <v>775592.79999999993</v>
      </c>
      <c r="N3834" s="9">
        <f>tbl_salesdata[[#This Row],[Total Sales]]-tbl_salesdata[[#This Row],[Total Cost]]</f>
        <v>308445.37999999995</v>
      </c>
      <c r="O3834">
        <f>tbl_salesdata[[#This Row],[Ship Date]]-tbl_salesdata[[#This Row],[Order Date]]</f>
        <v>5</v>
      </c>
      <c r="P3834">
        <f>WEEKDAY(tbl_salesdata[[#This Row],[Order Date]],2)</f>
        <v>4</v>
      </c>
      <c r="Q3834" t="str">
        <f>TEXT(tbl_salesdata[[#This Row],[Order Date]],"dddd")</f>
        <v>Thursday</v>
      </c>
      <c r="R3834" t="str">
        <f>IF(tbl_salesdata[[#This Row],[Weekdaynum]]&gt;5,"Yes","No")</f>
        <v>No</v>
      </c>
    </row>
    <row r="3835" spans="1:18" hidden="1" x14ac:dyDescent="0.35">
      <c r="A3835">
        <v>919072711</v>
      </c>
      <c r="B3835" s="3">
        <v>42134</v>
      </c>
      <c r="C3835" s="3">
        <v>42142</v>
      </c>
      <c r="D3835" t="s">
        <v>139</v>
      </c>
      <c r="E3835" t="s">
        <v>51</v>
      </c>
      <c r="F3835" t="s">
        <v>40</v>
      </c>
      <c r="G3835" t="s">
        <v>18</v>
      </c>
      <c r="H3835" t="s">
        <v>19</v>
      </c>
      <c r="I3835" s="9">
        <v>2894</v>
      </c>
      <c r="J3835" s="9">
        <v>651.21</v>
      </c>
      <c r="K3835" s="9">
        <v>524.96</v>
      </c>
      <c r="L3835" s="9">
        <f>tbl_salesdata[[#This Row],[Units Sold]]*tbl_salesdata[[#This Row],[Unit Cost]]</f>
        <v>1519234.24</v>
      </c>
      <c r="M3835" s="9">
        <f>tbl_salesdata[[#This Row],[Units Sold]]*tbl_salesdata[[#This Row],[Unit Price]]</f>
        <v>1884601.74</v>
      </c>
      <c r="N3835" s="9">
        <f>tbl_salesdata[[#This Row],[Total Sales]]-tbl_salesdata[[#This Row],[Total Cost]]</f>
        <v>365367.5</v>
      </c>
      <c r="O3835">
        <f>tbl_salesdata[[#This Row],[Ship Date]]-tbl_salesdata[[#This Row],[Order Date]]</f>
        <v>8</v>
      </c>
      <c r="P3835">
        <f>WEEKDAY(tbl_salesdata[[#This Row],[Order Date]],2)</f>
        <v>7</v>
      </c>
      <c r="Q3835" t="str">
        <f>TEXT(tbl_salesdata[[#This Row],[Order Date]],"dddd")</f>
        <v>Sunday</v>
      </c>
      <c r="R3835" t="str">
        <f>IF(tbl_salesdata[[#This Row],[Weekdaynum]]&gt;5,"Yes","No")</f>
        <v>Yes</v>
      </c>
    </row>
    <row r="3836" spans="1:18" hidden="1" x14ac:dyDescent="0.35">
      <c r="A3836">
        <v>383894765</v>
      </c>
      <c r="B3836" s="3">
        <v>42260</v>
      </c>
      <c r="C3836" s="3">
        <v>42264</v>
      </c>
      <c r="D3836" t="s">
        <v>197</v>
      </c>
      <c r="E3836" t="s">
        <v>38</v>
      </c>
      <c r="F3836" t="s">
        <v>42</v>
      </c>
      <c r="G3836" t="s">
        <v>14</v>
      </c>
      <c r="H3836" t="s">
        <v>15</v>
      </c>
      <c r="I3836" s="9">
        <v>1847</v>
      </c>
      <c r="J3836" s="9">
        <v>437.2</v>
      </c>
      <c r="K3836" s="9">
        <v>263.33</v>
      </c>
      <c r="L3836" s="9">
        <f>tbl_salesdata[[#This Row],[Units Sold]]*tbl_salesdata[[#This Row],[Unit Cost]]</f>
        <v>486370.50999999995</v>
      </c>
      <c r="M3836" s="9">
        <f>tbl_salesdata[[#This Row],[Units Sold]]*tbl_salesdata[[#This Row],[Unit Price]]</f>
        <v>807508.4</v>
      </c>
      <c r="N3836" s="9">
        <f>tbl_salesdata[[#This Row],[Total Sales]]-tbl_salesdata[[#This Row],[Total Cost]]</f>
        <v>321137.89000000007</v>
      </c>
      <c r="O3836">
        <f>tbl_salesdata[[#This Row],[Ship Date]]-tbl_salesdata[[#This Row],[Order Date]]</f>
        <v>4</v>
      </c>
      <c r="P3836">
        <f>WEEKDAY(tbl_salesdata[[#This Row],[Order Date]],2)</f>
        <v>7</v>
      </c>
      <c r="Q3836" t="str">
        <f>TEXT(tbl_salesdata[[#This Row],[Order Date]],"dddd")</f>
        <v>Sunday</v>
      </c>
      <c r="R3836" t="str">
        <f>IF(tbl_salesdata[[#This Row],[Weekdaynum]]&gt;5,"Yes","No")</f>
        <v>Yes</v>
      </c>
    </row>
    <row r="3837" spans="1:18" hidden="1" x14ac:dyDescent="0.35">
      <c r="A3837">
        <v>392718589</v>
      </c>
      <c r="B3837" s="3">
        <v>44073</v>
      </c>
      <c r="C3837" s="3">
        <v>44085</v>
      </c>
      <c r="D3837" t="s">
        <v>192</v>
      </c>
      <c r="E3837" t="s">
        <v>32</v>
      </c>
      <c r="F3837" t="s">
        <v>22</v>
      </c>
      <c r="G3837" t="s">
        <v>14</v>
      </c>
      <c r="H3837" t="s">
        <v>19</v>
      </c>
      <c r="I3837" s="9">
        <v>3012</v>
      </c>
      <c r="J3837" s="9">
        <v>47.45</v>
      </c>
      <c r="K3837" s="9">
        <v>31.79</v>
      </c>
      <c r="L3837" s="9">
        <f>tbl_salesdata[[#This Row],[Units Sold]]*tbl_salesdata[[#This Row],[Unit Cost]]</f>
        <v>95751.48</v>
      </c>
      <c r="M3837" s="9">
        <f>tbl_salesdata[[#This Row],[Units Sold]]*tbl_salesdata[[#This Row],[Unit Price]]</f>
        <v>142919.4</v>
      </c>
      <c r="N3837" s="9">
        <f>tbl_salesdata[[#This Row],[Total Sales]]-tbl_salesdata[[#This Row],[Total Cost]]</f>
        <v>47167.92</v>
      </c>
      <c r="O3837">
        <f>tbl_salesdata[[#This Row],[Ship Date]]-tbl_salesdata[[#This Row],[Order Date]]</f>
        <v>12</v>
      </c>
      <c r="P3837">
        <f>WEEKDAY(tbl_salesdata[[#This Row],[Order Date]],2)</f>
        <v>7</v>
      </c>
      <c r="Q3837" t="str">
        <f>TEXT(tbl_salesdata[[#This Row],[Order Date]],"dddd")</f>
        <v>Sunday</v>
      </c>
      <c r="R3837" t="str">
        <f>IF(tbl_salesdata[[#This Row],[Weekdaynum]]&gt;5,"Yes","No")</f>
        <v>Yes</v>
      </c>
    </row>
    <row r="3838" spans="1:18" x14ac:dyDescent="0.35">
      <c r="A3838">
        <v>751790845</v>
      </c>
      <c r="B3838" s="3">
        <v>43827</v>
      </c>
      <c r="C3838" s="3">
        <v>43835</v>
      </c>
      <c r="D3838" t="s">
        <v>201</v>
      </c>
      <c r="E3838" t="s">
        <v>24</v>
      </c>
      <c r="F3838" t="s">
        <v>47</v>
      </c>
      <c r="G3838" t="s">
        <v>14</v>
      </c>
      <c r="H3838" t="s">
        <v>19</v>
      </c>
      <c r="I3838" s="9">
        <v>472</v>
      </c>
      <c r="J3838" s="9">
        <v>421.89</v>
      </c>
      <c r="K3838" s="9">
        <v>364.69</v>
      </c>
      <c r="L3838" s="9">
        <f>tbl_salesdata[[#This Row],[Units Sold]]*tbl_salesdata[[#This Row],[Unit Cost]]</f>
        <v>172133.68</v>
      </c>
      <c r="M3838" s="9">
        <f>tbl_salesdata[[#This Row],[Units Sold]]*tbl_salesdata[[#This Row],[Unit Price]]</f>
        <v>199132.08</v>
      </c>
      <c r="N3838" s="9">
        <f>tbl_salesdata[[#This Row],[Total Sales]]-tbl_salesdata[[#This Row],[Total Cost]]</f>
        <v>26998.399999999994</v>
      </c>
      <c r="O3838">
        <f>tbl_salesdata[[#This Row],[Ship Date]]-tbl_salesdata[[#This Row],[Order Date]]</f>
        <v>8</v>
      </c>
      <c r="P3838">
        <f>WEEKDAY(tbl_salesdata[[#This Row],[Order Date]],2)</f>
        <v>6</v>
      </c>
      <c r="Q3838" t="str">
        <f>TEXT(tbl_salesdata[[#This Row],[Order Date]],"dddd")</f>
        <v>Saturday</v>
      </c>
      <c r="R3838" t="str">
        <f>IF(tbl_salesdata[[#This Row],[Weekdaynum]]&gt;5,"Yes","No")</f>
        <v>Yes</v>
      </c>
    </row>
    <row r="3839" spans="1:18" hidden="1" x14ac:dyDescent="0.35">
      <c r="A3839">
        <v>469129359</v>
      </c>
      <c r="B3839" s="3">
        <v>44913</v>
      </c>
      <c r="C3839" s="3">
        <v>44921</v>
      </c>
      <c r="D3839" t="s">
        <v>67</v>
      </c>
      <c r="E3839" t="s">
        <v>21</v>
      </c>
      <c r="F3839" t="s">
        <v>47</v>
      </c>
      <c r="G3839" t="s">
        <v>18</v>
      </c>
      <c r="H3839" t="s">
        <v>15</v>
      </c>
      <c r="I3839" s="9">
        <v>4657</v>
      </c>
      <c r="J3839" s="9">
        <v>421.89</v>
      </c>
      <c r="K3839" s="9">
        <v>364.69</v>
      </c>
      <c r="L3839" s="9">
        <f>tbl_salesdata[[#This Row],[Units Sold]]*tbl_salesdata[[#This Row],[Unit Cost]]</f>
        <v>1698361.33</v>
      </c>
      <c r="M3839" s="9">
        <f>tbl_salesdata[[#This Row],[Units Sold]]*tbl_salesdata[[#This Row],[Unit Price]]</f>
        <v>1964741.73</v>
      </c>
      <c r="N3839" s="9">
        <f>tbl_salesdata[[#This Row],[Total Sales]]-tbl_salesdata[[#This Row],[Total Cost]]</f>
        <v>266380.39999999991</v>
      </c>
      <c r="O3839">
        <f>tbl_salesdata[[#This Row],[Ship Date]]-tbl_salesdata[[#This Row],[Order Date]]</f>
        <v>8</v>
      </c>
      <c r="P3839">
        <f>WEEKDAY(tbl_salesdata[[#This Row],[Order Date]],2)</f>
        <v>7</v>
      </c>
      <c r="Q3839" t="str">
        <f>TEXT(tbl_salesdata[[#This Row],[Order Date]],"dddd")</f>
        <v>Sunday</v>
      </c>
      <c r="R3839" t="str">
        <f>IF(tbl_salesdata[[#This Row],[Weekdaynum]]&gt;5,"Yes","No")</f>
        <v>Yes</v>
      </c>
    </row>
    <row r="3840" spans="1:18" hidden="1" x14ac:dyDescent="0.35">
      <c r="A3840">
        <v>825876462</v>
      </c>
      <c r="B3840" s="3">
        <v>42565</v>
      </c>
      <c r="C3840" s="3">
        <v>42571</v>
      </c>
      <c r="D3840" t="s">
        <v>162</v>
      </c>
      <c r="E3840" t="s">
        <v>38</v>
      </c>
      <c r="F3840" t="s">
        <v>47</v>
      </c>
      <c r="G3840" t="s">
        <v>18</v>
      </c>
      <c r="H3840" t="s">
        <v>34</v>
      </c>
      <c r="I3840" s="9">
        <v>4053</v>
      </c>
      <c r="J3840" s="9">
        <v>421.89</v>
      </c>
      <c r="K3840" s="9">
        <v>364.69</v>
      </c>
      <c r="L3840" s="9">
        <f>tbl_salesdata[[#This Row],[Units Sold]]*tbl_salesdata[[#This Row],[Unit Cost]]</f>
        <v>1478088.57</v>
      </c>
      <c r="M3840" s="9">
        <f>tbl_salesdata[[#This Row],[Units Sold]]*tbl_salesdata[[#This Row],[Unit Price]]</f>
        <v>1709920.17</v>
      </c>
      <c r="N3840" s="9">
        <f>tbl_salesdata[[#This Row],[Total Sales]]-tbl_salesdata[[#This Row],[Total Cost]]</f>
        <v>231831.59999999986</v>
      </c>
      <c r="O3840">
        <f>tbl_salesdata[[#This Row],[Ship Date]]-tbl_salesdata[[#This Row],[Order Date]]</f>
        <v>6</v>
      </c>
      <c r="P3840">
        <f>WEEKDAY(tbl_salesdata[[#This Row],[Order Date]],2)</f>
        <v>4</v>
      </c>
      <c r="Q3840" t="str">
        <f>TEXT(tbl_salesdata[[#This Row],[Order Date]],"dddd")</f>
        <v>Thursday</v>
      </c>
      <c r="R3840" t="str">
        <f>IF(tbl_salesdata[[#This Row],[Weekdaynum]]&gt;5,"Yes","No")</f>
        <v>No</v>
      </c>
    </row>
    <row r="3841" spans="1:18" hidden="1" x14ac:dyDescent="0.35">
      <c r="A3841">
        <v>504945647</v>
      </c>
      <c r="B3841" s="3">
        <v>43852</v>
      </c>
      <c r="C3841" s="3">
        <v>43853</v>
      </c>
      <c r="D3841" t="s">
        <v>200</v>
      </c>
      <c r="E3841" t="s">
        <v>24</v>
      </c>
      <c r="F3841" t="s">
        <v>33</v>
      </c>
      <c r="G3841" t="s">
        <v>18</v>
      </c>
      <c r="H3841" t="s">
        <v>15</v>
      </c>
      <c r="I3841" s="9">
        <v>3493</v>
      </c>
      <c r="J3841" s="9">
        <v>109.28</v>
      </c>
      <c r="K3841" s="9">
        <v>35.840000000000003</v>
      </c>
      <c r="L3841" s="9">
        <f>tbl_salesdata[[#This Row],[Units Sold]]*tbl_salesdata[[#This Row],[Unit Cost]]</f>
        <v>125189.12000000001</v>
      </c>
      <c r="M3841" s="9">
        <f>tbl_salesdata[[#This Row],[Units Sold]]*tbl_salesdata[[#This Row],[Unit Price]]</f>
        <v>381715.04</v>
      </c>
      <c r="N3841" s="9">
        <f>tbl_salesdata[[#This Row],[Total Sales]]-tbl_salesdata[[#This Row],[Total Cost]]</f>
        <v>256525.91999999998</v>
      </c>
      <c r="O3841">
        <f>tbl_salesdata[[#This Row],[Ship Date]]-tbl_salesdata[[#This Row],[Order Date]]</f>
        <v>1</v>
      </c>
      <c r="P3841">
        <f>WEEKDAY(tbl_salesdata[[#This Row],[Order Date]],2)</f>
        <v>3</v>
      </c>
      <c r="Q3841" t="str">
        <f>TEXT(tbl_salesdata[[#This Row],[Order Date]],"dddd")</f>
        <v>Wednesday</v>
      </c>
      <c r="R3841" t="str">
        <f>IF(tbl_salesdata[[#This Row],[Weekdaynum]]&gt;5,"Yes","No")</f>
        <v>No</v>
      </c>
    </row>
    <row r="3842" spans="1:18" hidden="1" x14ac:dyDescent="0.35">
      <c r="A3842">
        <v>951698243</v>
      </c>
      <c r="B3842" s="3">
        <v>42902</v>
      </c>
      <c r="C3842" s="3">
        <v>42922</v>
      </c>
      <c r="D3842" t="s">
        <v>129</v>
      </c>
      <c r="E3842" t="s">
        <v>21</v>
      </c>
      <c r="F3842" t="s">
        <v>17</v>
      </c>
      <c r="G3842" t="s">
        <v>14</v>
      </c>
      <c r="H3842" t="s">
        <v>26</v>
      </c>
      <c r="I3842" s="9">
        <v>7514</v>
      </c>
      <c r="J3842" s="9">
        <v>152.58000000000001</v>
      </c>
      <c r="K3842" s="9">
        <v>97.44</v>
      </c>
      <c r="L3842" s="9">
        <f>tbl_salesdata[[#This Row],[Units Sold]]*tbl_salesdata[[#This Row],[Unit Cost]]</f>
        <v>732164.16</v>
      </c>
      <c r="M3842" s="9">
        <f>tbl_salesdata[[#This Row],[Units Sold]]*tbl_salesdata[[#This Row],[Unit Price]]</f>
        <v>1146486.1200000001</v>
      </c>
      <c r="N3842" s="9">
        <f>tbl_salesdata[[#This Row],[Total Sales]]-tbl_salesdata[[#This Row],[Total Cost]]</f>
        <v>414321.96000000008</v>
      </c>
      <c r="O3842">
        <f>tbl_salesdata[[#This Row],[Ship Date]]-tbl_salesdata[[#This Row],[Order Date]]</f>
        <v>20</v>
      </c>
      <c r="P3842">
        <f>WEEKDAY(tbl_salesdata[[#This Row],[Order Date]],2)</f>
        <v>5</v>
      </c>
      <c r="Q3842" t="str">
        <f>TEXT(tbl_salesdata[[#This Row],[Order Date]],"dddd")</f>
        <v>Friday</v>
      </c>
      <c r="R3842" t="str">
        <f>IF(tbl_salesdata[[#This Row],[Weekdaynum]]&gt;5,"Yes","No")</f>
        <v>No</v>
      </c>
    </row>
    <row r="3843" spans="1:18" hidden="1" x14ac:dyDescent="0.35">
      <c r="A3843">
        <v>981808078</v>
      </c>
      <c r="B3843" s="3">
        <v>43857</v>
      </c>
      <c r="C3843" s="3">
        <v>43878</v>
      </c>
      <c r="D3843" t="s">
        <v>117</v>
      </c>
      <c r="E3843" t="s">
        <v>21</v>
      </c>
      <c r="F3843" t="s">
        <v>17</v>
      </c>
      <c r="G3843" t="s">
        <v>14</v>
      </c>
      <c r="H3843" t="s">
        <v>26</v>
      </c>
      <c r="I3843" s="9">
        <v>7683</v>
      </c>
      <c r="J3843" s="9">
        <v>152.58000000000001</v>
      </c>
      <c r="K3843" s="9">
        <v>97.44</v>
      </c>
      <c r="L3843" s="9">
        <f>tbl_salesdata[[#This Row],[Units Sold]]*tbl_salesdata[[#This Row],[Unit Cost]]</f>
        <v>748631.52</v>
      </c>
      <c r="M3843" s="9">
        <f>tbl_salesdata[[#This Row],[Units Sold]]*tbl_salesdata[[#This Row],[Unit Price]]</f>
        <v>1172272.1400000001</v>
      </c>
      <c r="N3843" s="9">
        <f>tbl_salesdata[[#This Row],[Total Sales]]-tbl_salesdata[[#This Row],[Total Cost]]</f>
        <v>423640.62000000011</v>
      </c>
      <c r="O3843">
        <f>tbl_salesdata[[#This Row],[Ship Date]]-tbl_salesdata[[#This Row],[Order Date]]</f>
        <v>21</v>
      </c>
      <c r="P3843">
        <f>WEEKDAY(tbl_salesdata[[#This Row],[Order Date]],2)</f>
        <v>1</v>
      </c>
      <c r="Q3843" t="str">
        <f>TEXT(tbl_salesdata[[#This Row],[Order Date]],"dddd")</f>
        <v>Monday</v>
      </c>
      <c r="R3843" t="str">
        <f>IF(tbl_salesdata[[#This Row],[Weekdaynum]]&gt;5,"Yes","No")</f>
        <v>No</v>
      </c>
    </row>
    <row r="3844" spans="1:18" hidden="1" x14ac:dyDescent="0.35">
      <c r="A3844">
        <v>831261479</v>
      </c>
      <c r="B3844" s="3">
        <v>43165</v>
      </c>
      <c r="C3844" s="3">
        <v>43174</v>
      </c>
      <c r="D3844" t="s">
        <v>139</v>
      </c>
      <c r="E3844" t="s">
        <v>51</v>
      </c>
      <c r="F3844" t="s">
        <v>56</v>
      </c>
      <c r="G3844" t="s">
        <v>14</v>
      </c>
      <c r="H3844" t="s">
        <v>34</v>
      </c>
      <c r="I3844" s="9">
        <v>7599</v>
      </c>
      <c r="J3844" s="9">
        <v>9.33</v>
      </c>
      <c r="K3844" s="9">
        <v>6.92</v>
      </c>
      <c r="L3844" s="9">
        <f>tbl_salesdata[[#This Row],[Units Sold]]*tbl_salesdata[[#This Row],[Unit Cost]]</f>
        <v>52585.08</v>
      </c>
      <c r="M3844" s="9">
        <f>tbl_salesdata[[#This Row],[Units Sold]]*tbl_salesdata[[#This Row],[Unit Price]]</f>
        <v>70898.67</v>
      </c>
      <c r="N3844" s="9">
        <f>tbl_salesdata[[#This Row],[Total Sales]]-tbl_salesdata[[#This Row],[Total Cost]]</f>
        <v>18313.589999999997</v>
      </c>
      <c r="O3844">
        <f>tbl_salesdata[[#This Row],[Ship Date]]-tbl_salesdata[[#This Row],[Order Date]]</f>
        <v>9</v>
      </c>
      <c r="P3844">
        <f>WEEKDAY(tbl_salesdata[[#This Row],[Order Date]],2)</f>
        <v>2</v>
      </c>
      <c r="Q3844" t="str">
        <f>TEXT(tbl_salesdata[[#This Row],[Order Date]],"dddd")</f>
        <v>Tuesday</v>
      </c>
      <c r="R3844" t="str">
        <f>IF(tbl_salesdata[[#This Row],[Weekdaynum]]&gt;5,"Yes","No")</f>
        <v>No</v>
      </c>
    </row>
    <row r="3845" spans="1:18" hidden="1" x14ac:dyDescent="0.35">
      <c r="A3845">
        <v>806357276</v>
      </c>
      <c r="B3845" s="3">
        <v>42589</v>
      </c>
      <c r="C3845" s="3">
        <v>42592</v>
      </c>
      <c r="D3845" t="s">
        <v>201</v>
      </c>
      <c r="E3845" t="s">
        <v>24</v>
      </c>
      <c r="F3845" t="s">
        <v>17</v>
      </c>
      <c r="G3845" t="s">
        <v>18</v>
      </c>
      <c r="H3845" t="s">
        <v>19</v>
      </c>
      <c r="I3845" s="9">
        <v>7892</v>
      </c>
      <c r="J3845" s="9">
        <v>152.58000000000001</v>
      </c>
      <c r="K3845" s="9">
        <v>97.44</v>
      </c>
      <c r="L3845" s="9">
        <f>tbl_salesdata[[#This Row],[Units Sold]]*tbl_salesdata[[#This Row],[Unit Cost]]</f>
        <v>768996.48</v>
      </c>
      <c r="M3845" s="9">
        <f>tbl_salesdata[[#This Row],[Units Sold]]*tbl_salesdata[[#This Row],[Unit Price]]</f>
        <v>1204161.3600000001</v>
      </c>
      <c r="N3845" s="9">
        <f>tbl_salesdata[[#This Row],[Total Sales]]-tbl_salesdata[[#This Row],[Total Cost]]</f>
        <v>435164.88000000012</v>
      </c>
      <c r="O3845">
        <f>tbl_salesdata[[#This Row],[Ship Date]]-tbl_salesdata[[#This Row],[Order Date]]</f>
        <v>3</v>
      </c>
      <c r="P3845">
        <f>WEEKDAY(tbl_salesdata[[#This Row],[Order Date]],2)</f>
        <v>7</v>
      </c>
      <c r="Q3845" t="str">
        <f>TEXT(tbl_salesdata[[#This Row],[Order Date]],"dddd")</f>
        <v>Sunday</v>
      </c>
      <c r="R3845" t="str">
        <f>IF(tbl_salesdata[[#This Row],[Weekdaynum]]&gt;5,"Yes","No")</f>
        <v>Yes</v>
      </c>
    </row>
    <row r="3846" spans="1:18" hidden="1" x14ac:dyDescent="0.35">
      <c r="A3846">
        <v>833706796</v>
      </c>
      <c r="B3846" s="3">
        <v>43551</v>
      </c>
      <c r="C3846" s="3">
        <v>43569</v>
      </c>
      <c r="D3846" t="s">
        <v>121</v>
      </c>
      <c r="E3846" t="s">
        <v>21</v>
      </c>
      <c r="F3846" t="s">
        <v>25</v>
      </c>
      <c r="G3846" t="s">
        <v>14</v>
      </c>
      <c r="H3846" t="s">
        <v>15</v>
      </c>
      <c r="I3846" s="9">
        <v>1223</v>
      </c>
      <c r="J3846" s="9">
        <v>205.7</v>
      </c>
      <c r="K3846" s="9">
        <v>117.11</v>
      </c>
      <c r="L3846" s="9">
        <f>tbl_salesdata[[#This Row],[Units Sold]]*tbl_salesdata[[#This Row],[Unit Cost]]</f>
        <v>143225.53</v>
      </c>
      <c r="M3846" s="9">
        <f>tbl_salesdata[[#This Row],[Units Sold]]*tbl_salesdata[[#This Row],[Unit Price]]</f>
        <v>251571.09999999998</v>
      </c>
      <c r="N3846" s="9">
        <f>tbl_salesdata[[#This Row],[Total Sales]]-tbl_salesdata[[#This Row],[Total Cost]]</f>
        <v>108345.56999999998</v>
      </c>
      <c r="O3846">
        <f>tbl_salesdata[[#This Row],[Ship Date]]-tbl_salesdata[[#This Row],[Order Date]]</f>
        <v>18</v>
      </c>
      <c r="P3846">
        <f>WEEKDAY(tbl_salesdata[[#This Row],[Order Date]],2)</f>
        <v>3</v>
      </c>
      <c r="Q3846" t="str">
        <f>TEXT(tbl_salesdata[[#This Row],[Order Date]],"dddd")</f>
        <v>Wednesday</v>
      </c>
      <c r="R3846" t="str">
        <f>IF(tbl_salesdata[[#This Row],[Weekdaynum]]&gt;5,"Yes","No")</f>
        <v>No</v>
      </c>
    </row>
    <row r="3847" spans="1:18" x14ac:dyDescent="0.35">
      <c r="A3847">
        <v>981154048</v>
      </c>
      <c r="B3847" s="3">
        <v>43673</v>
      </c>
      <c r="C3847" s="3">
        <v>43694</v>
      </c>
      <c r="D3847" t="s">
        <v>178</v>
      </c>
      <c r="E3847" t="s">
        <v>21</v>
      </c>
      <c r="F3847" t="s">
        <v>22</v>
      </c>
      <c r="G3847" t="s">
        <v>18</v>
      </c>
      <c r="H3847" t="s">
        <v>19</v>
      </c>
      <c r="I3847" s="9">
        <v>4141</v>
      </c>
      <c r="J3847" s="9">
        <v>47.45</v>
      </c>
      <c r="K3847" s="9">
        <v>31.79</v>
      </c>
      <c r="L3847" s="9">
        <f>tbl_salesdata[[#This Row],[Units Sold]]*tbl_salesdata[[#This Row],[Unit Cost]]</f>
        <v>131642.38999999998</v>
      </c>
      <c r="M3847" s="9">
        <f>tbl_salesdata[[#This Row],[Units Sold]]*tbl_salesdata[[#This Row],[Unit Price]]</f>
        <v>196490.45</v>
      </c>
      <c r="N3847" s="9">
        <f>tbl_salesdata[[#This Row],[Total Sales]]-tbl_salesdata[[#This Row],[Total Cost]]</f>
        <v>64848.060000000027</v>
      </c>
      <c r="O3847">
        <f>tbl_salesdata[[#This Row],[Ship Date]]-tbl_salesdata[[#This Row],[Order Date]]</f>
        <v>21</v>
      </c>
      <c r="P3847">
        <f>WEEKDAY(tbl_salesdata[[#This Row],[Order Date]],2)</f>
        <v>6</v>
      </c>
      <c r="Q3847" t="str">
        <f>TEXT(tbl_salesdata[[#This Row],[Order Date]],"dddd")</f>
        <v>Saturday</v>
      </c>
      <c r="R3847" t="str">
        <f>IF(tbl_salesdata[[#This Row],[Weekdaynum]]&gt;5,"Yes","No")</f>
        <v>Yes</v>
      </c>
    </row>
    <row r="3848" spans="1:18" hidden="1" x14ac:dyDescent="0.35">
      <c r="A3848">
        <v>653174817</v>
      </c>
      <c r="B3848" s="3">
        <v>42184</v>
      </c>
      <c r="C3848" s="3">
        <v>42200</v>
      </c>
      <c r="D3848" t="s">
        <v>52</v>
      </c>
      <c r="E3848" t="s">
        <v>12</v>
      </c>
      <c r="F3848" t="s">
        <v>47</v>
      </c>
      <c r="G3848" t="s">
        <v>18</v>
      </c>
      <c r="H3848" t="s">
        <v>15</v>
      </c>
      <c r="I3848" s="9">
        <v>7798</v>
      </c>
      <c r="J3848" s="9">
        <v>421.89</v>
      </c>
      <c r="K3848" s="9">
        <v>364.69</v>
      </c>
      <c r="L3848" s="9">
        <f>tbl_salesdata[[#This Row],[Units Sold]]*tbl_salesdata[[#This Row],[Unit Cost]]</f>
        <v>2843852.62</v>
      </c>
      <c r="M3848" s="9">
        <f>tbl_salesdata[[#This Row],[Units Sold]]*tbl_salesdata[[#This Row],[Unit Price]]</f>
        <v>3289898.2199999997</v>
      </c>
      <c r="N3848" s="9">
        <f>tbl_salesdata[[#This Row],[Total Sales]]-tbl_salesdata[[#This Row],[Total Cost]]</f>
        <v>446045.59999999963</v>
      </c>
      <c r="O3848">
        <f>tbl_salesdata[[#This Row],[Ship Date]]-tbl_salesdata[[#This Row],[Order Date]]</f>
        <v>16</v>
      </c>
      <c r="P3848">
        <f>WEEKDAY(tbl_salesdata[[#This Row],[Order Date]],2)</f>
        <v>1</v>
      </c>
      <c r="Q3848" t="str">
        <f>TEXT(tbl_salesdata[[#This Row],[Order Date]],"dddd")</f>
        <v>Monday</v>
      </c>
      <c r="R3848" t="str">
        <f>IF(tbl_salesdata[[#This Row],[Weekdaynum]]&gt;5,"Yes","No")</f>
        <v>No</v>
      </c>
    </row>
    <row r="3849" spans="1:18" hidden="1" x14ac:dyDescent="0.35">
      <c r="A3849">
        <v>650078475</v>
      </c>
      <c r="B3849" s="3">
        <v>44721</v>
      </c>
      <c r="C3849" s="3">
        <v>44729</v>
      </c>
      <c r="D3849" t="s">
        <v>193</v>
      </c>
      <c r="E3849" t="s">
        <v>21</v>
      </c>
      <c r="F3849" t="s">
        <v>40</v>
      </c>
      <c r="G3849" t="s">
        <v>14</v>
      </c>
      <c r="H3849" t="s">
        <v>34</v>
      </c>
      <c r="I3849" s="9">
        <v>1522</v>
      </c>
      <c r="J3849" s="9">
        <v>651.21</v>
      </c>
      <c r="K3849" s="9">
        <v>524.96</v>
      </c>
      <c r="L3849" s="9">
        <f>tbl_salesdata[[#This Row],[Units Sold]]*tbl_salesdata[[#This Row],[Unit Cost]]</f>
        <v>798989.12000000011</v>
      </c>
      <c r="M3849" s="9">
        <f>tbl_salesdata[[#This Row],[Units Sold]]*tbl_salesdata[[#This Row],[Unit Price]]</f>
        <v>991141.62000000011</v>
      </c>
      <c r="N3849" s="9">
        <f>tbl_salesdata[[#This Row],[Total Sales]]-tbl_salesdata[[#This Row],[Total Cost]]</f>
        <v>192152.5</v>
      </c>
      <c r="O3849">
        <f>tbl_salesdata[[#This Row],[Ship Date]]-tbl_salesdata[[#This Row],[Order Date]]</f>
        <v>8</v>
      </c>
      <c r="P3849">
        <f>WEEKDAY(tbl_salesdata[[#This Row],[Order Date]],2)</f>
        <v>4</v>
      </c>
      <c r="Q3849" t="str">
        <f>TEXT(tbl_salesdata[[#This Row],[Order Date]],"dddd")</f>
        <v>Thursday</v>
      </c>
      <c r="R3849" t="str">
        <f>IF(tbl_salesdata[[#This Row],[Weekdaynum]]&gt;5,"Yes","No")</f>
        <v>No</v>
      </c>
    </row>
    <row r="3850" spans="1:18" x14ac:dyDescent="0.35">
      <c r="A3850">
        <v>934206378</v>
      </c>
      <c r="B3850" s="3">
        <v>44744</v>
      </c>
      <c r="C3850" s="3">
        <v>44759</v>
      </c>
      <c r="D3850" t="s">
        <v>185</v>
      </c>
      <c r="E3850" t="s">
        <v>38</v>
      </c>
      <c r="F3850" t="s">
        <v>17</v>
      </c>
      <c r="G3850" t="s">
        <v>14</v>
      </c>
      <c r="H3850" t="s">
        <v>15</v>
      </c>
      <c r="I3850" s="9">
        <v>1282</v>
      </c>
      <c r="J3850" s="9">
        <v>152.58000000000001</v>
      </c>
      <c r="K3850" s="9">
        <v>97.44</v>
      </c>
      <c r="L3850" s="9">
        <f>tbl_salesdata[[#This Row],[Units Sold]]*tbl_salesdata[[#This Row],[Unit Cost]]</f>
        <v>124918.08</v>
      </c>
      <c r="M3850" s="9">
        <f>tbl_salesdata[[#This Row],[Units Sold]]*tbl_salesdata[[#This Row],[Unit Price]]</f>
        <v>195607.56000000003</v>
      </c>
      <c r="N3850" s="9">
        <f>tbl_salesdata[[#This Row],[Total Sales]]-tbl_salesdata[[#This Row],[Total Cost]]</f>
        <v>70689.480000000025</v>
      </c>
      <c r="O3850">
        <f>tbl_salesdata[[#This Row],[Ship Date]]-tbl_salesdata[[#This Row],[Order Date]]</f>
        <v>15</v>
      </c>
      <c r="P3850">
        <f>WEEKDAY(tbl_salesdata[[#This Row],[Order Date]],2)</f>
        <v>6</v>
      </c>
      <c r="Q3850" t="str">
        <f>TEXT(tbl_salesdata[[#This Row],[Order Date]],"dddd")</f>
        <v>Saturday</v>
      </c>
      <c r="R3850" t="str">
        <f>IF(tbl_salesdata[[#This Row],[Weekdaynum]]&gt;5,"Yes","No")</f>
        <v>Yes</v>
      </c>
    </row>
    <row r="3851" spans="1:18" hidden="1" x14ac:dyDescent="0.35">
      <c r="A3851">
        <v>507531726</v>
      </c>
      <c r="B3851" s="3">
        <v>44131</v>
      </c>
      <c r="C3851" s="3">
        <v>44142</v>
      </c>
      <c r="D3851" t="s">
        <v>172</v>
      </c>
      <c r="E3851" t="s">
        <v>21</v>
      </c>
      <c r="F3851" t="s">
        <v>17</v>
      </c>
      <c r="G3851" t="s">
        <v>18</v>
      </c>
      <c r="H3851" t="s">
        <v>34</v>
      </c>
      <c r="I3851" s="9">
        <v>8771</v>
      </c>
      <c r="J3851" s="9">
        <v>152.58000000000001</v>
      </c>
      <c r="K3851" s="9">
        <v>97.44</v>
      </c>
      <c r="L3851" s="9">
        <f>tbl_salesdata[[#This Row],[Units Sold]]*tbl_salesdata[[#This Row],[Unit Cost]]</f>
        <v>854646.24</v>
      </c>
      <c r="M3851" s="9">
        <f>tbl_salesdata[[#This Row],[Units Sold]]*tbl_salesdata[[#This Row],[Unit Price]]</f>
        <v>1338279.1800000002</v>
      </c>
      <c r="N3851" s="9">
        <f>tbl_salesdata[[#This Row],[Total Sales]]-tbl_salesdata[[#This Row],[Total Cost]]</f>
        <v>483632.94000000018</v>
      </c>
      <c r="O3851">
        <f>tbl_salesdata[[#This Row],[Ship Date]]-tbl_salesdata[[#This Row],[Order Date]]</f>
        <v>11</v>
      </c>
      <c r="P3851">
        <f>WEEKDAY(tbl_salesdata[[#This Row],[Order Date]],2)</f>
        <v>2</v>
      </c>
      <c r="Q3851" t="str">
        <f>TEXT(tbl_salesdata[[#This Row],[Order Date]],"dddd")</f>
        <v>Tuesday</v>
      </c>
      <c r="R3851" t="str">
        <f>IF(tbl_salesdata[[#This Row],[Weekdaynum]]&gt;5,"Yes","No")</f>
        <v>No</v>
      </c>
    </row>
    <row r="3852" spans="1:18" hidden="1" x14ac:dyDescent="0.35">
      <c r="A3852">
        <v>544741475</v>
      </c>
      <c r="B3852" s="3">
        <v>43900</v>
      </c>
      <c r="C3852" s="3">
        <v>43910</v>
      </c>
      <c r="D3852" t="s">
        <v>91</v>
      </c>
      <c r="E3852" t="s">
        <v>21</v>
      </c>
      <c r="F3852" t="s">
        <v>30</v>
      </c>
      <c r="G3852" t="s">
        <v>14</v>
      </c>
      <c r="H3852" t="s">
        <v>19</v>
      </c>
      <c r="I3852" s="9">
        <v>9963</v>
      </c>
      <c r="J3852" s="9">
        <v>81.73</v>
      </c>
      <c r="K3852" s="9">
        <v>56.67</v>
      </c>
      <c r="L3852" s="9">
        <f>tbl_salesdata[[#This Row],[Units Sold]]*tbl_salesdata[[#This Row],[Unit Cost]]</f>
        <v>564603.21</v>
      </c>
      <c r="M3852" s="9">
        <f>tbl_salesdata[[#This Row],[Units Sold]]*tbl_salesdata[[#This Row],[Unit Price]]</f>
        <v>814275.99</v>
      </c>
      <c r="N3852" s="9">
        <f>tbl_salesdata[[#This Row],[Total Sales]]-tbl_salesdata[[#This Row],[Total Cost]]</f>
        <v>249672.78000000003</v>
      </c>
      <c r="O3852">
        <f>tbl_salesdata[[#This Row],[Ship Date]]-tbl_salesdata[[#This Row],[Order Date]]</f>
        <v>10</v>
      </c>
      <c r="P3852">
        <f>WEEKDAY(tbl_salesdata[[#This Row],[Order Date]],2)</f>
        <v>2</v>
      </c>
      <c r="Q3852" t="str">
        <f>TEXT(tbl_salesdata[[#This Row],[Order Date]],"dddd")</f>
        <v>Tuesday</v>
      </c>
      <c r="R3852" t="str">
        <f>IF(tbl_salesdata[[#This Row],[Weekdaynum]]&gt;5,"Yes","No")</f>
        <v>No</v>
      </c>
    </row>
    <row r="3853" spans="1:18" hidden="1" x14ac:dyDescent="0.35">
      <c r="A3853">
        <v>289234244</v>
      </c>
      <c r="B3853" s="3">
        <v>42215</v>
      </c>
      <c r="C3853" s="3">
        <v>42217</v>
      </c>
      <c r="D3853" t="s">
        <v>41</v>
      </c>
      <c r="E3853" t="s">
        <v>29</v>
      </c>
      <c r="F3853" t="s">
        <v>33</v>
      </c>
      <c r="G3853" t="s">
        <v>14</v>
      </c>
      <c r="H3853" t="s">
        <v>15</v>
      </c>
      <c r="I3853" s="9">
        <v>9695</v>
      </c>
      <c r="J3853" s="9">
        <v>109.28</v>
      </c>
      <c r="K3853" s="9">
        <v>35.840000000000003</v>
      </c>
      <c r="L3853" s="9">
        <f>tbl_salesdata[[#This Row],[Units Sold]]*tbl_salesdata[[#This Row],[Unit Cost]]</f>
        <v>347468.80000000005</v>
      </c>
      <c r="M3853" s="9">
        <f>tbl_salesdata[[#This Row],[Units Sold]]*tbl_salesdata[[#This Row],[Unit Price]]</f>
        <v>1059469.6000000001</v>
      </c>
      <c r="N3853" s="9">
        <f>tbl_salesdata[[#This Row],[Total Sales]]-tbl_salesdata[[#This Row],[Total Cost]]</f>
        <v>712000.8</v>
      </c>
      <c r="O3853">
        <f>tbl_salesdata[[#This Row],[Ship Date]]-tbl_salesdata[[#This Row],[Order Date]]</f>
        <v>2</v>
      </c>
      <c r="P3853">
        <f>WEEKDAY(tbl_salesdata[[#This Row],[Order Date]],2)</f>
        <v>4</v>
      </c>
      <c r="Q3853" t="str">
        <f>TEXT(tbl_salesdata[[#This Row],[Order Date]],"dddd")</f>
        <v>Thursday</v>
      </c>
      <c r="R3853" t="str">
        <f>IF(tbl_salesdata[[#This Row],[Weekdaynum]]&gt;5,"Yes","No")</f>
        <v>No</v>
      </c>
    </row>
    <row r="3854" spans="1:18" hidden="1" x14ac:dyDescent="0.35">
      <c r="A3854">
        <v>230121362</v>
      </c>
      <c r="B3854" s="3">
        <v>44651</v>
      </c>
      <c r="C3854" s="3">
        <v>44672</v>
      </c>
      <c r="D3854" t="s">
        <v>39</v>
      </c>
      <c r="E3854" t="s">
        <v>29</v>
      </c>
      <c r="F3854" t="s">
        <v>56</v>
      </c>
      <c r="G3854" t="s">
        <v>14</v>
      </c>
      <c r="H3854" t="s">
        <v>19</v>
      </c>
      <c r="I3854" s="9">
        <v>6880</v>
      </c>
      <c r="J3854" s="9">
        <v>9.33</v>
      </c>
      <c r="K3854" s="9">
        <v>6.92</v>
      </c>
      <c r="L3854" s="9">
        <f>tbl_salesdata[[#This Row],[Units Sold]]*tbl_salesdata[[#This Row],[Unit Cost]]</f>
        <v>47609.599999999999</v>
      </c>
      <c r="M3854" s="9">
        <f>tbl_salesdata[[#This Row],[Units Sold]]*tbl_salesdata[[#This Row],[Unit Price]]</f>
        <v>64190.400000000001</v>
      </c>
      <c r="N3854" s="9">
        <f>tbl_salesdata[[#This Row],[Total Sales]]-tbl_salesdata[[#This Row],[Total Cost]]</f>
        <v>16580.800000000003</v>
      </c>
      <c r="O3854">
        <f>tbl_salesdata[[#This Row],[Ship Date]]-tbl_salesdata[[#This Row],[Order Date]]</f>
        <v>21</v>
      </c>
      <c r="P3854">
        <f>WEEKDAY(tbl_salesdata[[#This Row],[Order Date]],2)</f>
        <v>4</v>
      </c>
      <c r="Q3854" t="str">
        <f>TEXT(tbl_salesdata[[#This Row],[Order Date]],"dddd")</f>
        <v>Thursday</v>
      </c>
      <c r="R3854" t="str">
        <f>IF(tbl_salesdata[[#This Row],[Weekdaynum]]&gt;5,"Yes","No")</f>
        <v>No</v>
      </c>
    </row>
    <row r="3855" spans="1:18" hidden="1" x14ac:dyDescent="0.35">
      <c r="A3855">
        <v>926826655</v>
      </c>
      <c r="B3855" s="3">
        <v>44211</v>
      </c>
      <c r="C3855" s="3">
        <v>44230</v>
      </c>
      <c r="D3855" t="s">
        <v>178</v>
      </c>
      <c r="E3855" t="s">
        <v>21</v>
      </c>
      <c r="F3855" t="s">
        <v>13</v>
      </c>
      <c r="G3855" t="s">
        <v>14</v>
      </c>
      <c r="H3855" t="s">
        <v>34</v>
      </c>
      <c r="I3855" s="9">
        <v>7458</v>
      </c>
      <c r="J3855" s="9">
        <v>255.28</v>
      </c>
      <c r="K3855" s="9">
        <v>159.41999999999999</v>
      </c>
      <c r="L3855" s="9">
        <f>tbl_salesdata[[#This Row],[Units Sold]]*tbl_salesdata[[#This Row],[Unit Cost]]</f>
        <v>1188954.3599999999</v>
      </c>
      <c r="M3855" s="9">
        <f>tbl_salesdata[[#This Row],[Units Sold]]*tbl_salesdata[[#This Row],[Unit Price]]</f>
        <v>1903878.24</v>
      </c>
      <c r="N3855" s="9">
        <f>tbl_salesdata[[#This Row],[Total Sales]]-tbl_salesdata[[#This Row],[Total Cost]]</f>
        <v>714923.88000000012</v>
      </c>
      <c r="O3855">
        <f>tbl_salesdata[[#This Row],[Ship Date]]-tbl_salesdata[[#This Row],[Order Date]]</f>
        <v>19</v>
      </c>
      <c r="P3855">
        <f>WEEKDAY(tbl_salesdata[[#This Row],[Order Date]],2)</f>
        <v>5</v>
      </c>
      <c r="Q3855" t="str">
        <f>TEXT(tbl_salesdata[[#This Row],[Order Date]],"dddd")</f>
        <v>Friday</v>
      </c>
      <c r="R3855" t="str">
        <f>IF(tbl_salesdata[[#This Row],[Weekdaynum]]&gt;5,"Yes","No")</f>
        <v>No</v>
      </c>
    </row>
    <row r="3856" spans="1:18" hidden="1" x14ac:dyDescent="0.35">
      <c r="A3856">
        <v>759086453</v>
      </c>
      <c r="B3856" s="3">
        <v>44248</v>
      </c>
      <c r="C3856" s="3">
        <v>44259</v>
      </c>
      <c r="D3856" t="s">
        <v>20</v>
      </c>
      <c r="E3856" t="s">
        <v>21</v>
      </c>
      <c r="F3856" t="s">
        <v>76</v>
      </c>
      <c r="G3856" t="s">
        <v>14</v>
      </c>
      <c r="H3856" t="s">
        <v>26</v>
      </c>
      <c r="I3856" s="9">
        <v>9405</v>
      </c>
      <c r="J3856" s="9">
        <v>668.27</v>
      </c>
      <c r="K3856" s="9">
        <v>502.54</v>
      </c>
      <c r="L3856" s="9">
        <f>tbl_salesdata[[#This Row],[Units Sold]]*tbl_salesdata[[#This Row],[Unit Cost]]</f>
        <v>4726388.7</v>
      </c>
      <c r="M3856" s="9">
        <f>tbl_salesdata[[#This Row],[Units Sold]]*tbl_salesdata[[#This Row],[Unit Price]]</f>
        <v>6285079.3499999996</v>
      </c>
      <c r="N3856" s="9">
        <f>tbl_salesdata[[#This Row],[Total Sales]]-tbl_salesdata[[#This Row],[Total Cost]]</f>
        <v>1558690.6499999994</v>
      </c>
      <c r="O3856">
        <f>tbl_salesdata[[#This Row],[Ship Date]]-tbl_salesdata[[#This Row],[Order Date]]</f>
        <v>11</v>
      </c>
      <c r="P3856">
        <f>WEEKDAY(tbl_salesdata[[#This Row],[Order Date]],2)</f>
        <v>7</v>
      </c>
      <c r="Q3856" t="str">
        <f>TEXT(tbl_salesdata[[#This Row],[Order Date]],"dddd")</f>
        <v>Sunday</v>
      </c>
      <c r="R3856" t="str">
        <f>IF(tbl_salesdata[[#This Row],[Weekdaynum]]&gt;5,"Yes","No")</f>
        <v>Yes</v>
      </c>
    </row>
    <row r="3857" spans="1:18" hidden="1" x14ac:dyDescent="0.35">
      <c r="A3857">
        <v>876949584</v>
      </c>
      <c r="B3857" s="3">
        <v>42429</v>
      </c>
      <c r="C3857" s="3">
        <v>42435</v>
      </c>
      <c r="D3857" t="s">
        <v>97</v>
      </c>
      <c r="E3857" t="s">
        <v>29</v>
      </c>
      <c r="F3857" t="s">
        <v>25</v>
      </c>
      <c r="G3857" t="s">
        <v>14</v>
      </c>
      <c r="H3857" t="s">
        <v>26</v>
      </c>
      <c r="I3857" s="9">
        <v>7725</v>
      </c>
      <c r="J3857" s="9">
        <v>205.7</v>
      </c>
      <c r="K3857" s="9">
        <v>117.11</v>
      </c>
      <c r="L3857" s="9">
        <f>tbl_salesdata[[#This Row],[Units Sold]]*tbl_salesdata[[#This Row],[Unit Cost]]</f>
        <v>904674.75</v>
      </c>
      <c r="M3857" s="9">
        <f>tbl_salesdata[[#This Row],[Units Sold]]*tbl_salesdata[[#This Row],[Unit Price]]</f>
        <v>1589032.5</v>
      </c>
      <c r="N3857" s="9">
        <f>tbl_salesdata[[#This Row],[Total Sales]]-tbl_salesdata[[#This Row],[Total Cost]]</f>
        <v>684357.75</v>
      </c>
      <c r="O3857">
        <f>tbl_salesdata[[#This Row],[Ship Date]]-tbl_salesdata[[#This Row],[Order Date]]</f>
        <v>6</v>
      </c>
      <c r="P3857">
        <f>WEEKDAY(tbl_salesdata[[#This Row],[Order Date]],2)</f>
        <v>1</v>
      </c>
      <c r="Q3857" t="str">
        <f>TEXT(tbl_salesdata[[#This Row],[Order Date]],"dddd")</f>
        <v>Monday</v>
      </c>
      <c r="R3857" t="str">
        <f>IF(tbl_salesdata[[#This Row],[Weekdaynum]]&gt;5,"Yes","No")</f>
        <v>No</v>
      </c>
    </row>
    <row r="3858" spans="1:18" hidden="1" x14ac:dyDescent="0.35">
      <c r="A3858">
        <v>250777375</v>
      </c>
      <c r="B3858" s="3">
        <v>44581</v>
      </c>
      <c r="C3858" s="3">
        <v>44582</v>
      </c>
      <c r="D3858" t="s">
        <v>179</v>
      </c>
      <c r="E3858" t="s">
        <v>32</v>
      </c>
      <c r="F3858" t="s">
        <v>33</v>
      </c>
      <c r="G3858" t="s">
        <v>18</v>
      </c>
      <c r="H3858" t="s">
        <v>19</v>
      </c>
      <c r="I3858" s="9">
        <v>9453</v>
      </c>
      <c r="J3858" s="9">
        <v>109.28</v>
      </c>
      <c r="K3858" s="9">
        <v>35.840000000000003</v>
      </c>
      <c r="L3858" s="9">
        <f>tbl_salesdata[[#This Row],[Units Sold]]*tbl_salesdata[[#This Row],[Unit Cost]]</f>
        <v>338795.52000000002</v>
      </c>
      <c r="M3858" s="9">
        <f>tbl_salesdata[[#This Row],[Units Sold]]*tbl_salesdata[[#This Row],[Unit Price]]</f>
        <v>1033023.84</v>
      </c>
      <c r="N3858" s="9">
        <f>tbl_salesdata[[#This Row],[Total Sales]]-tbl_salesdata[[#This Row],[Total Cost]]</f>
        <v>694228.32</v>
      </c>
      <c r="O3858">
        <f>tbl_salesdata[[#This Row],[Ship Date]]-tbl_salesdata[[#This Row],[Order Date]]</f>
        <v>1</v>
      </c>
      <c r="P3858">
        <f>WEEKDAY(tbl_salesdata[[#This Row],[Order Date]],2)</f>
        <v>4</v>
      </c>
      <c r="Q3858" t="str">
        <f>TEXT(tbl_salesdata[[#This Row],[Order Date]],"dddd")</f>
        <v>Thursday</v>
      </c>
      <c r="R3858" t="str">
        <f>IF(tbl_salesdata[[#This Row],[Weekdaynum]]&gt;5,"Yes","No")</f>
        <v>No</v>
      </c>
    </row>
    <row r="3859" spans="1:18" hidden="1" x14ac:dyDescent="0.35">
      <c r="A3859">
        <v>621243655</v>
      </c>
      <c r="B3859" s="3">
        <v>44533</v>
      </c>
      <c r="C3859" s="3">
        <v>44545</v>
      </c>
      <c r="D3859" t="s">
        <v>173</v>
      </c>
      <c r="E3859" t="s">
        <v>24</v>
      </c>
      <c r="F3859" t="s">
        <v>56</v>
      </c>
      <c r="G3859" t="s">
        <v>18</v>
      </c>
      <c r="H3859" t="s">
        <v>15</v>
      </c>
      <c r="I3859" s="9">
        <v>8658</v>
      </c>
      <c r="J3859" s="9">
        <v>9.33</v>
      </c>
      <c r="K3859" s="9">
        <v>6.92</v>
      </c>
      <c r="L3859" s="9">
        <f>tbl_salesdata[[#This Row],[Units Sold]]*tbl_salesdata[[#This Row],[Unit Cost]]</f>
        <v>59913.36</v>
      </c>
      <c r="M3859" s="9">
        <f>tbl_salesdata[[#This Row],[Units Sold]]*tbl_salesdata[[#This Row],[Unit Price]]</f>
        <v>80779.14</v>
      </c>
      <c r="N3859" s="9">
        <f>tbl_salesdata[[#This Row],[Total Sales]]-tbl_salesdata[[#This Row],[Total Cost]]</f>
        <v>20865.78</v>
      </c>
      <c r="O3859">
        <f>tbl_salesdata[[#This Row],[Ship Date]]-tbl_salesdata[[#This Row],[Order Date]]</f>
        <v>12</v>
      </c>
      <c r="P3859">
        <f>WEEKDAY(tbl_salesdata[[#This Row],[Order Date]],2)</f>
        <v>5</v>
      </c>
      <c r="Q3859" t="str">
        <f>TEXT(tbl_salesdata[[#This Row],[Order Date]],"dddd")</f>
        <v>Friday</v>
      </c>
      <c r="R3859" t="str">
        <f>IF(tbl_salesdata[[#This Row],[Weekdaynum]]&gt;5,"Yes","No")</f>
        <v>No</v>
      </c>
    </row>
    <row r="3860" spans="1:18" hidden="1" x14ac:dyDescent="0.35">
      <c r="A3860">
        <v>649334752</v>
      </c>
      <c r="B3860" s="3">
        <v>44427</v>
      </c>
      <c r="C3860" s="3">
        <v>44443</v>
      </c>
      <c r="D3860" t="s">
        <v>83</v>
      </c>
      <c r="E3860" t="s">
        <v>38</v>
      </c>
      <c r="F3860" t="s">
        <v>13</v>
      </c>
      <c r="G3860" t="s">
        <v>18</v>
      </c>
      <c r="H3860" t="s">
        <v>19</v>
      </c>
      <c r="I3860" s="9">
        <v>1438</v>
      </c>
      <c r="J3860" s="9">
        <v>255.28</v>
      </c>
      <c r="K3860" s="9">
        <v>159.41999999999999</v>
      </c>
      <c r="L3860" s="9">
        <f>tbl_salesdata[[#This Row],[Units Sold]]*tbl_salesdata[[#This Row],[Unit Cost]]</f>
        <v>229245.96</v>
      </c>
      <c r="M3860" s="9">
        <f>tbl_salesdata[[#This Row],[Units Sold]]*tbl_salesdata[[#This Row],[Unit Price]]</f>
        <v>367092.64</v>
      </c>
      <c r="N3860" s="9">
        <f>tbl_salesdata[[#This Row],[Total Sales]]-tbl_salesdata[[#This Row],[Total Cost]]</f>
        <v>137846.68000000002</v>
      </c>
      <c r="O3860">
        <f>tbl_salesdata[[#This Row],[Ship Date]]-tbl_salesdata[[#This Row],[Order Date]]</f>
        <v>16</v>
      </c>
      <c r="P3860">
        <f>WEEKDAY(tbl_salesdata[[#This Row],[Order Date]],2)</f>
        <v>4</v>
      </c>
      <c r="Q3860" t="str">
        <f>TEXT(tbl_salesdata[[#This Row],[Order Date]],"dddd")</f>
        <v>Thursday</v>
      </c>
      <c r="R3860" t="str">
        <f>IF(tbl_salesdata[[#This Row],[Weekdaynum]]&gt;5,"Yes","No")</f>
        <v>No</v>
      </c>
    </row>
    <row r="3861" spans="1:18" x14ac:dyDescent="0.35">
      <c r="A3861">
        <v>349795949</v>
      </c>
      <c r="B3861" s="3">
        <v>43848</v>
      </c>
      <c r="C3861" s="3">
        <v>43860</v>
      </c>
      <c r="D3861" t="s">
        <v>134</v>
      </c>
      <c r="E3861" t="s">
        <v>38</v>
      </c>
      <c r="F3861" t="s">
        <v>68</v>
      </c>
      <c r="G3861" t="s">
        <v>18</v>
      </c>
      <c r="H3861" t="s">
        <v>34</v>
      </c>
      <c r="I3861" s="9">
        <v>1249</v>
      </c>
      <c r="J3861" s="9">
        <v>154.06</v>
      </c>
      <c r="K3861" s="9">
        <v>90.93</v>
      </c>
      <c r="L3861" s="9">
        <f>tbl_salesdata[[#This Row],[Units Sold]]*tbl_salesdata[[#This Row],[Unit Cost]]</f>
        <v>113571.57</v>
      </c>
      <c r="M3861" s="9">
        <f>tbl_salesdata[[#This Row],[Units Sold]]*tbl_salesdata[[#This Row],[Unit Price]]</f>
        <v>192420.94</v>
      </c>
      <c r="N3861" s="9">
        <f>tbl_salesdata[[#This Row],[Total Sales]]-tbl_salesdata[[#This Row],[Total Cost]]</f>
        <v>78849.37</v>
      </c>
      <c r="O3861">
        <f>tbl_salesdata[[#This Row],[Ship Date]]-tbl_salesdata[[#This Row],[Order Date]]</f>
        <v>12</v>
      </c>
      <c r="P3861">
        <f>WEEKDAY(tbl_salesdata[[#This Row],[Order Date]],2)</f>
        <v>6</v>
      </c>
      <c r="Q3861" t="str">
        <f>TEXT(tbl_salesdata[[#This Row],[Order Date]],"dddd")</f>
        <v>Saturday</v>
      </c>
      <c r="R3861" t="str">
        <f>IF(tbl_salesdata[[#This Row],[Weekdaynum]]&gt;5,"Yes","No")</f>
        <v>Yes</v>
      </c>
    </row>
    <row r="3862" spans="1:18" hidden="1" x14ac:dyDescent="0.35">
      <c r="A3862">
        <v>523899209</v>
      </c>
      <c r="B3862" s="3">
        <v>43405</v>
      </c>
      <c r="C3862" s="3">
        <v>43424</v>
      </c>
      <c r="D3862" t="s">
        <v>184</v>
      </c>
      <c r="E3862" t="s">
        <v>21</v>
      </c>
      <c r="F3862" t="s">
        <v>13</v>
      </c>
      <c r="G3862" t="s">
        <v>18</v>
      </c>
      <c r="H3862" t="s">
        <v>19</v>
      </c>
      <c r="I3862" s="9">
        <v>2273</v>
      </c>
      <c r="J3862" s="9">
        <v>255.28</v>
      </c>
      <c r="K3862" s="9">
        <v>159.41999999999999</v>
      </c>
      <c r="L3862" s="9">
        <f>tbl_salesdata[[#This Row],[Units Sold]]*tbl_salesdata[[#This Row],[Unit Cost]]</f>
        <v>362361.66</v>
      </c>
      <c r="M3862" s="9">
        <f>tbl_salesdata[[#This Row],[Units Sold]]*tbl_salesdata[[#This Row],[Unit Price]]</f>
        <v>580251.44000000006</v>
      </c>
      <c r="N3862" s="9">
        <f>tbl_salesdata[[#This Row],[Total Sales]]-tbl_salesdata[[#This Row],[Total Cost]]</f>
        <v>217889.78000000009</v>
      </c>
      <c r="O3862">
        <f>tbl_salesdata[[#This Row],[Ship Date]]-tbl_salesdata[[#This Row],[Order Date]]</f>
        <v>19</v>
      </c>
      <c r="P3862">
        <f>WEEKDAY(tbl_salesdata[[#This Row],[Order Date]],2)</f>
        <v>4</v>
      </c>
      <c r="Q3862" t="str">
        <f>TEXT(tbl_salesdata[[#This Row],[Order Date]],"dddd")</f>
        <v>Thursday</v>
      </c>
      <c r="R3862" t="str">
        <f>IF(tbl_salesdata[[#This Row],[Weekdaynum]]&gt;5,"Yes","No")</f>
        <v>No</v>
      </c>
    </row>
    <row r="3863" spans="1:18" hidden="1" x14ac:dyDescent="0.35">
      <c r="A3863">
        <v>743907725</v>
      </c>
      <c r="B3863" s="3">
        <v>43377</v>
      </c>
      <c r="C3863" s="3">
        <v>43392</v>
      </c>
      <c r="D3863" t="s">
        <v>136</v>
      </c>
      <c r="E3863" t="s">
        <v>38</v>
      </c>
      <c r="F3863" t="s">
        <v>33</v>
      </c>
      <c r="G3863" t="s">
        <v>14</v>
      </c>
      <c r="H3863" t="s">
        <v>15</v>
      </c>
      <c r="I3863" s="9">
        <v>7682</v>
      </c>
      <c r="J3863" s="9">
        <v>109.28</v>
      </c>
      <c r="K3863" s="9">
        <v>35.840000000000003</v>
      </c>
      <c r="L3863" s="9">
        <f>tbl_salesdata[[#This Row],[Units Sold]]*tbl_salesdata[[#This Row],[Unit Cost]]</f>
        <v>275322.88</v>
      </c>
      <c r="M3863" s="9">
        <f>tbl_salesdata[[#This Row],[Units Sold]]*tbl_salesdata[[#This Row],[Unit Price]]</f>
        <v>839488.96</v>
      </c>
      <c r="N3863" s="9">
        <f>tbl_salesdata[[#This Row],[Total Sales]]-tbl_salesdata[[#This Row],[Total Cost]]</f>
        <v>564166.07999999996</v>
      </c>
      <c r="O3863">
        <f>tbl_salesdata[[#This Row],[Ship Date]]-tbl_salesdata[[#This Row],[Order Date]]</f>
        <v>15</v>
      </c>
      <c r="P3863">
        <f>WEEKDAY(tbl_salesdata[[#This Row],[Order Date]],2)</f>
        <v>4</v>
      </c>
      <c r="Q3863" t="str">
        <f>TEXT(tbl_salesdata[[#This Row],[Order Date]],"dddd")</f>
        <v>Thursday</v>
      </c>
      <c r="R3863" t="str">
        <f>IF(tbl_salesdata[[#This Row],[Weekdaynum]]&gt;5,"Yes","No")</f>
        <v>No</v>
      </c>
    </row>
    <row r="3864" spans="1:18" hidden="1" x14ac:dyDescent="0.35">
      <c r="A3864">
        <v>468611371</v>
      </c>
      <c r="B3864" s="3">
        <v>44178</v>
      </c>
      <c r="C3864" s="3">
        <v>44189</v>
      </c>
      <c r="D3864" t="s">
        <v>92</v>
      </c>
      <c r="E3864" t="s">
        <v>32</v>
      </c>
      <c r="F3864" t="s">
        <v>17</v>
      </c>
      <c r="G3864" t="s">
        <v>18</v>
      </c>
      <c r="H3864" t="s">
        <v>15</v>
      </c>
      <c r="I3864" s="9">
        <v>1373</v>
      </c>
      <c r="J3864" s="9">
        <v>152.58000000000001</v>
      </c>
      <c r="K3864" s="9">
        <v>97.44</v>
      </c>
      <c r="L3864" s="9">
        <f>tbl_salesdata[[#This Row],[Units Sold]]*tbl_salesdata[[#This Row],[Unit Cost]]</f>
        <v>133785.12</v>
      </c>
      <c r="M3864" s="9">
        <f>tbl_salesdata[[#This Row],[Units Sold]]*tbl_salesdata[[#This Row],[Unit Price]]</f>
        <v>209492.34000000003</v>
      </c>
      <c r="N3864" s="9">
        <f>tbl_salesdata[[#This Row],[Total Sales]]-tbl_salesdata[[#This Row],[Total Cost]]</f>
        <v>75707.22000000003</v>
      </c>
      <c r="O3864">
        <f>tbl_salesdata[[#This Row],[Ship Date]]-tbl_salesdata[[#This Row],[Order Date]]</f>
        <v>11</v>
      </c>
      <c r="P3864">
        <f>WEEKDAY(tbl_salesdata[[#This Row],[Order Date]],2)</f>
        <v>7</v>
      </c>
      <c r="Q3864" t="str">
        <f>TEXT(tbl_salesdata[[#This Row],[Order Date]],"dddd")</f>
        <v>Sunday</v>
      </c>
      <c r="R3864" t="str">
        <f>IF(tbl_salesdata[[#This Row],[Weekdaynum]]&gt;5,"Yes","No")</f>
        <v>Yes</v>
      </c>
    </row>
    <row r="3865" spans="1:18" hidden="1" x14ac:dyDescent="0.35">
      <c r="A3865">
        <v>510558974</v>
      </c>
      <c r="B3865" s="3">
        <v>42361</v>
      </c>
      <c r="C3865" s="3">
        <v>42367</v>
      </c>
      <c r="D3865" t="s">
        <v>81</v>
      </c>
      <c r="E3865" t="s">
        <v>32</v>
      </c>
      <c r="F3865" t="s">
        <v>40</v>
      </c>
      <c r="G3865" t="s">
        <v>14</v>
      </c>
      <c r="H3865" t="s">
        <v>34</v>
      </c>
      <c r="I3865" s="9">
        <v>4601</v>
      </c>
      <c r="J3865" s="9">
        <v>651.21</v>
      </c>
      <c r="K3865" s="9">
        <v>524.96</v>
      </c>
      <c r="L3865" s="9">
        <f>tbl_salesdata[[#This Row],[Units Sold]]*tbl_salesdata[[#This Row],[Unit Cost]]</f>
        <v>2415340.96</v>
      </c>
      <c r="M3865" s="9">
        <f>tbl_salesdata[[#This Row],[Units Sold]]*tbl_salesdata[[#This Row],[Unit Price]]</f>
        <v>2996217.21</v>
      </c>
      <c r="N3865" s="9">
        <f>tbl_salesdata[[#This Row],[Total Sales]]-tbl_salesdata[[#This Row],[Total Cost]]</f>
        <v>580876.25</v>
      </c>
      <c r="O3865">
        <f>tbl_salesdata[[#This Row],[Ship Date]]-tbl_salesdata[[#This Row],[Order Date]]</f>
        <v>6</v>
      </c>
      <c r="P3865">
        <f>WEEKDAY(tbl_salesdata[[#This Row],[Order Date]],2)</f>
        <v>3</v>
      </c>
      <c r="Q3865" t="str">
        <f>TEXT(tbl_salesdata[[#This Row],[Order Date]],"dddd")</f>
        <v>Wednesday</v>
      </c>
      <c r="R3865" t="str">
        <f>IF(tbl_salesdata[[#This Row],[Weekdaynum]]&gt;5,"Yes","No")</f>
        <v>No</v>
      </c>
    </row>
    <row r="3866" spans="1:18" hidden="1" x14ac:dyDescent="0.35">
      <c r="A3866">
        <v>402611863</v>
      </c>
      <c r="B3866" s="3">
        <v>42481</v>
      </c>
      <c r="C3866" s="3">
        <v>42502</v>
      </c>
      <c r="D3866" t="s">
        <v>210</v>
      </c>
      <c r="E3866" t="s">
        <v>38</v>
      </c>
      <c r="F3866" t="s">
        <v>68</v>
      </c>
      <c r="G3866" t="s">
        <v>14</v>
      </c>
      <c r="H3866" t="s">
        <v>26</v>
      </c>
      <c r="I3866" s="9">
        <v>652</v>
      </c>
      <c r="J3866" s="9">
        <v>154.06</v>
      </c>
      <c r="K3866" s="9">
        <v>90.93</v>
      </c>
      <c r="L3866" s="9">
        <f>tbl_salesdata[[#This Row],[Units Sold]]*tbl_salesdata[[#This Row],[Unit Cost]]</f>
        <v>59286.360000000008</v>
      </c>
      <c r="M3866" s="9">
        <f>tbl_salesdata[[#This Row],[Units Sold]]*tbl_salesdata[[#This Row],[Unit Price]]</f>
        <v>100447.12</v>
      </c>
      <c r="N3866" s="9">
        <f>tbl_salesdata[[#This Row],[Total Sales]]-tbl_salesdata[[#This Row],[Total Cost]]</f>
        <v>41160.759999999987</v>
      </c>
      <c r="O3866">
        <f>tbl_salesdata[[#This Row],[Ship Date]]-tbl_salesdata[[#This Row],[Order Date]]</f>
        <v>21</v>
      </c>
      <c r="P3866">
        <f>WEEKDAY(tbl_salesdata[[#This Row],[Order Date]],2)</f>
        <v>4</v>
      </c>
      <c r="Q3866" t="str">
        <f>TEXT(tbl_salesdata[[#This Row],[Order Date]],"dddd")</f>
        <v>Thursday</v>
      </c>
      <c r="R3866" t="str">
        <f>IF(tbl_salesdata[[#This Row],[Weekdaynum]]&gt;5,"Yes","No")</f>
        <v>No</v>
      </c>
    </row>
    <row r="3867" spans="1:18" hidden="1" x14ac:dyDescent="0.35">
      <c r="A3867">
        <v>647943866</v>
      </c>
      <c r="B3867" s="3">
        <v>44293</v>
      </c>
      <c r="C3867" s="3">
        <v>44313</v>
      </c>
      <c r="D3867" t="s">
        <v>156</v>
      </c>
      <c r="E3867" t="s">
        <v>21</v>
      </c>
      <c r="F3867" t="s">
        <v>33</v>
      </c>
      <c r="G3867" t="s">
        <v>14</v>
      </c>
      <c r="H3867" t="s">
        <v>15</v>
      </c>
      <c r="I3867" s="9">
        <v>9843</v>
      </c>
      <c r="J3867" s="9">
        <v>109.28</v>
      </c>
      <c r="K3867" s="9">
        <v>35.840000000000003</v>
      </c>
      <c r="L3867" s="9">
        <f>tbl_salesdata[[#This Row],[Units Sold]]*tbl_salesdata[[#This Row],[Unit Cost]]</f>
        <v>352773.12000000005</v>
      </c>
      <c r="M3867" s="9">
        <f>tbl_salesdata[[#This Row],[Units Sold]]*tbl_salesdata[[#This Row],[Unit Price]]</f>
        <v>1075643.04</v>
      </c>
      <c r="N3867" s="9">
        <f>tbl_salesdata[[#This Row],[Total Sales]]-tbl_salesdata[[#This Row],[Total Cost]]</f>
        <v>722869.91999999993</v>
      </c>
      <c r="O3867">
        <f>tbl_salesdata[[#This Row],[Ship Date]]-tbl_salesdata[[#This Row],[Order Date]]</f>
        <v>20</v>
      </c>
      <c r="P3867">
        <f>WEEKDAY(tbl_salesdata[[#This Row],[Order Date]],2)</f>
        <v>3</v>
      </c>
      <c r="Q3867" t="str">
        <f>TEXT(tbl_salesdata[[#This Row],[Order Date]],"dddd")</f>
        <v>Wednesday</v>
      </c>
      <c r="R3867" t="str">
        <f>IF(tbl_salesdata[[#This Row],[Weekdaynum]]&gt;5,"Yes","No")</f>
        <v>No</v>
      </c>
    </row>
    <row r="3868" spans="1:18" hidden="1" x14ac:dyDescent="0.35">
      <c r="A3868">
        <v>470041310</v>
      </c>
      <c r="B3868" s="3">
        <v>43243</v>
      </c>
      <c r="C3868" s="3">
        <v>43244</v>
      </c>
      <c r="D3868" t="s">
        <v>217</v>
      </c>
      <c r="E3868" t="s">
        <v>12</v>
      </c>
      <c r="F3868" t="s">
        <v>56</v>
      </c>
      <c r="G3868" t="s">
        <v>14</v>
      </c>
      <c r="H3868" t="s">
        <v>15</v>
      </c>
      <c r="I3868" s="9">
        <v>4524</v>
      </c>
      <c r="J3868" s="9">
        <v>9.33</v>
      </c>
      <c r="K3868" s="9">
        <v>6.92</v>
      </c>
      <c r="L3868" s="9">
        <f>tbl_salesdata[[#This Row],[Units Sold]]*tbl_salesdata[[#This Row],[Unit Cost]]</f>
        <v>31306.079999999998</v>
      </c>
      <c r="M3868" s="9">
        <f>tbl_salesdata[[#This Row],[Units Sold]]*tbl_salesdata[[#This Row],[Unit Price]]</f>
        <v>42208.92</v>
      </c>
      <c r="N3868" s="9">
        <f>tbl_salesdata[[#This Row],[Total Sales]]-tbl_salesdata[[#This Row],[Total Cost]]</f>
        <v>10902.84</v>
      </c>
      <c r="O3868">
        <f>tbl_salesdata[[#This Row],[Ship Date]]-tbl_salesdata[[#This Row],[Order Date]]</f>
        <v>1</v>
      </c>
      <c r="P3868">
        <f>WEEKDAY(tbl_salesdata[[#This Row],[Order Date]],2)</f>
        <v>3</v>
      </c>
      <c r="Q3868" t="str">
        <f>TEXT(tbl_salesdata[[#This Row],[Order Date]],"dddd")</f>
        <v>Wednesday</v>
      </c>
      <c r="R3868" t="str">
        <f>IF(tbl_salesdata[[#This Row],[Weekdaynum]]&gt;5,"Yes","No")</f>
        <v>No</v>
      </c>
    </row>
    <row r="3869" spans="1:18" hidden="1" x14ac:dyDescent="0.35">
      <c r="A3869">
        <v>962703025</v>
      </c>
      <c r="B3869" s="3">
        <v>43752</v>
      </c>
      <c r="C3869" s="3">
        <v>43770</v>
      </c>
      <c r="D3869" t="s">
        <v>50</v>
      </c>
      <c r="E3869" t="s">
        <v>51</v>
      </c>
      <c r="F3869" t="s">
        <v>17</v>
      </c>
      <c r="G3869" t="s">
        <v>18</v>
      </c>
      <c r="H3869" t="s">
        <v>15</v>
      </c>
      <c r="I3869" s="9">
        <v>4073</v>
      </c>
      <c r="J3869" s="9">
        <v>152.58000000000001</v>
      </c>
      <c r="K3869" s="9">
        <v>97.44</v>
      </c>
      <c r="L3869" s="9">
        <f>tbl_salesdata[[#This Row],[Units Sold]]*tbl_salesdata[[#This Row],[Unit Cost]]</f>
        <v>396873.12</v>
      </c>
      <c r="M3869" s="9">
        <f>tbl_salesdata[[#This Row],[Units Sold]]*tbl_salesdata[[#This Row],[Unit Price]]</f>
        <v>621458.34000000008</v>
      </c>
      <c r="N3869" s="9">
        <f>tbl_salesdata[[#This Row],[Total Sales]]-tbl_salesdata[[#This Row],[Total Cost]]</f>
        <v>224585.22000000009</v>
      </c>
      <c r="O3869">
        <f>tbl_salesdata[[#This Row],[Ship Date]]-tbl_salesdata[[#This Row],[Order Date]]</f>
        <v>18</v>
      </c>
      <c r="P3869">
        <f>WEEKDAY(tbl_salesdata[[#This Row],[Order Date]],2)</f>
        <v>1</v>
      </c>
      <c r="Q3869" t="str">
        <f>TEXT(tbl_salesdata[[#This Row],[Order Date]],"dddd")</f>
        <v>Monday</v>
      </c>
      <c r="R3869" t="str">
        <f>IF(tbl_salesdata[[#This Row],[Weekdaynum]]&gt;5,"Yes","No")</f>
        <v>No</v>
      </c>
    </row>
    <row r="3870" spans="1:18" hidden="1" x14ac:dyDescent="0.35">
      <c r="A3870">
        <v>140040338</v>
      </c>
      <c r="B3870" s="3">
        <v>43740</v>
      </c>
      <c r="C3870" s="3">
        <v>43756</v>
      </c>
      <c r="D3870" t="s">
        <v>134</v>
      </c>
      <c r="E3870" t="s">
        <v>38</v>
      </c>
      <c r="F3870" t="s">
        <v>13</v>
      </c>
      <c r="G3870" t="s">
        <v>18</v>
      </c>
      <c r="H3870" t="s">
        <v>15</v>
      </c>
      <c r="I3870" s="9">
        <v>9903</v>
      </c>
      <c r="J3870" s="9">
        <v>255.28</v>
      </c>
      <c r="K3870" s="9">
        <v>159.41999999999999</v>
      </c>
      <c r="L3870" s="9">
        <f>tbl_salesdata[[#This Row],[Units Sold]]*tbl_salesdata[[#This Row],[Unit Cost]]</f>
        <v>1578736.2599999998</v>
      </c>
      <c r="M3870" s="9">
        <f>tbl_salesdata[[#This Row],[Units Sold]]*tbl_salesdata[[#This Row],[Unit Price]]</f>
        <v>2528037.84</v>
      </c>
      <c r="N3870" s="9">
        <f>tbl_salesdata[[#This Row],[Total Sales]]-tbl_salesdata[[#This Row],[Total Cost]]</f>
        <v>949301.58000000007</v>
      </c>
      <c r="O3870">
        <f>tbl_salesdata[[#This Row],[Ship Date]]-tbl_salesdata[[#This Row],[Order Date]]</f>
        <v>16</v>
      </c>
      <c r="P3870">
        <f>WEEKDAY(tbl_salesdata[[#This Row],[Order Date]],2)</f>
        <v>3</v>
      </c>
      <c r="Q3870" t="str">
        <f>TEXT(tbl_salesdata[[#This Row],[Order Date]],"dddd")</f>
        <v>Wednesday</v>
      </c>
      <c r="R3870" t="str">
        <f>IF(tbl_salesdata[[#This Row],[Weekdaynum]]&gt;5,"Yes","No")</f>
        <v>No</v>
      </c>
    </row>
    <row r="3871" spans="1:18" hidden="1" x14ac:dyDescent="0.35">
      <c r="A3871">
        <v>586477077</v>
      </c>
      <c r="B3871" s="3">
        <v>42325</v>
      </c>
      <c r="C3871" s="3">
        <v>42329</v>
      </c>
      <c r="D3871" t="s">
        <v>181</v>
      </c>
      <c r="E3871" t="s">
        <v>38</v>
      </c>
      <c r="F3871" t="s">
        <v>47</v>
      </c>
      <c r="G3871" t="s">
        <v>14</v>
      </c>
      <c r="H3871" t="s">
        <v>26</v>
      </c>
      <c r="I3871" s="9">
        <v>455</v>
      </c>
      <c r="J3871" s="9">
        <v>421.89</v>
      </c>
      <c r="K3871" s="9">
        <v>364.69</v>
      </c>
      <c r="L3871" s="9">
        <f>tbl_salesdata[[#This Row],[Units Sold]]*tbl_salesdata[[#This Row],[Unit Cost]]</f>
        <v>165933.95000000001</v>
      </c>
      <c r="M3871" s="9">
        <f>tbl_salesdata[[#This Row],[Units Sold]]*tbl_salesdata[[#This Row],[Unit Price]]</f>
        <v>191959.94999999998</v>
      </c>
      <c r="N3871" s="9">
        <f>tbl_salesdata[[#This Row],[Total Sales]]-tbl_salesdata[[#This Row],[Total Cost]]</f>
        <v>26025.999999999971</v>
      </c>
      <c r="O3871">
        <f>tbl_salesdata[[#This Row],[Ship Date]]-tbl_salesdata[[#This Row],[Order Date]]</f>
        <v>4</v>
      </c>
      <c r="P3871">
        <f>WEEKDAY(tbl_salesdata[[#This Row],[Order Date]],2)</f>
        <v>2</v>
      </c>
      <c r="Q3871" t="str">
        <f>TEXT(tbl_salesdata[[#This Row],[Order Date]],"dddd")</f>
        <v>Tuesday</v>
      </c>
      <c r="R3871" t="str">
        <f>IF(tbl_salesdata[[#This Row],[Weekdaynum]]&gt;5,"Yes","No")</f>
        <v>No</v>
      </c>
    </row>
    <row r="3872" spans="1:18" hidden="1" x14ac:dyDescent="0.35">
      <c r="A3872">
        <v>906749570</v>
      </c>
      <c r="B3872" s="3">
        <v>42093</v>
      </c>
      <c r="C3872" s="3">
        <v>42108</v>
      </c>
      <c r="D3872" t="s">
        <v>89</v>
      </c>
      <c r="E3872" t="s">
        <v>38</v>
      </c>
      <c r="F3872" t="s">
        <v>76</v>
      </c>
      <c r="G3872" t="s">
        <v>18</v>
      </c>
      <c r="H3872" t="s">
        <v>19</v>
      </c>
      <c r="I3872" s="9">
        <v>6203</v>
      </c>
      <c r="J3872" s="9">
        <v>668.27</v>
      </c>
      <c r="K3872" s="9">
        <v>502.54</v>
      </c>
      <c r="L3872" s="9">
        <f>tbl_salesdata[[#This Row],[Units Sold]]*tbl_salesdata[[#This Row],[Unit Cost]]</f>
        <v>3117255.62</v>
      </c>
      <c r="M3872" s="9">
        <f>tbl_salesdata[[#This Row],[Units Sold]]*tbl_salesdata[[#This Row],[Unit Price]]</f>
        <v>4145278.81</v>
      </c>
      <c r="N3872" s="9">
        <f>tbl_salesdata[[#This Row],[Total Sales]]-tbl_salesdata[[#This Row],[Total Cost]]</f>
        <v>1028023.19</v>
      </c>
      <c r="O3872">
        <f>tbl_salesdata[[#This Row],[Ship Date]]-tbl_salesdata[[#This Row],[Order Date]]</f>
        <v>15</v>
      </c>
      <c r="P3872">
        <f>WEEKDAY(tbl_salesdata[[#This Row],[Order Date]],2)</f>
        <v>1</v>
      </c>
      <c r="Q3872" t="str">
        <f>TEXT(tbl_salesdata[[#This Row],[Order Date]],"dddd")</f>
        <v>Monday</v>
      </c>
      <c r="R3872" t="str">
        <f>IF(tbl_salesdata[[#This Row],[Weekdaynum]]&gt;5,"Yes","No")</f>
        <v>No</v>
      </c>
    </row>
    <row r="3873" spans="1:18" hidden="1" x14ac:dyDescent="0.35">
      <c r="A3873">
        <v>675906646</v>
      </c>
      <c r="B3873" s="3">
        <v>44479</v>
      </c>
      <c r="C3873" s="3">
        <v>44487</v>
      </c>
      <c r="D3873" t="s">
        <v>88</v>
      </c>
      <c r="E3873" t="s">
        <v>38</v>
      </c>
      <c r="F3873" t="s">
        <v>42</v>
      </c>
      <c r="G3873" t="s">
        <v>18</v>
      </c>
      <c r="H3873" t="s">
        <v>26</v>
      </c>
      <c r="I3873" s="9">
        <v>4651</v>
      </c>
      <c r="J3873" s="9">
        <v>437.2</v>
      </c>
      <c r="K3873" s="9">
        <v>263.33</v>
      </c>
      <c r="L3873" s="9">
        <f>tbl_salesdata[[#This Row],[Units Sold]]*tbl_salesdata[[#This Row],[Unit Cost]]</f>
        <v>1224747.8299999998</v>
      </c>
      <c r="M3873" s="9">
        <f>tbl_salesdata[[#This Row],[Units Sold]]*tbl_salesdata[[#This Row],[Unit Price]]</f>
        <v>2033417.2</v>
      </c>
      <c r="N3873" s="9">
        <f>tbl_salesdata[[#This Row],[Total Sales]]-tbl_salesdata[[#This Row],[Total Cost]]</f>
        <v>808669.37000000011</v>
      </c>
      <c r="O3873">
        <f>tbl_salesdata[[#This Row],[Ship Date]]-tbl_salesdata[[#This Row],[Order Date]]</f>
        <v>8</v>
      </c>
      <c r="P3873">
        <f>WEEKDAY(tbl_salesdata[[#This Row],[Order Date]],2)</f>
        <v>7</v>
      </c>
      <c r="Q3873" t="str">
        <f>TEXT(tbl_salesdata[[#This Row],[Order Date]],"dddd")</f>
        <v>Sunday</v>
      </c>
      <c r="R3873" t="str">
        <f>IF(tbl_salesdata[[#This Row],[Weekdaynum]]&gt;5,"Yes","No")</f>
        <v>Yes</v>
      </c>
    </row>
    <row r="3874" spans="1:18" hidden="1" x14ac:dyDescent="0.35">
      <c r="A3874">
        <v>889309632</v>
      </c>
      <c r="B3874" s="3">
        <v>43116</v>
      </c>
      <c r="C3874" s="3">
        <v>43128</v>
      </c>
      <c r="D3874" t="s">
        <v>147</v>
      </c>
      <c r="E3874" t="s">
        <v>38</v>
      </c>
      <c r="F3874" t="s">
        <v>42</v>
      </c>
      <c r="G3874" t="s">
        <v>14</v>
      </c>
      <c r="H3874" t="s">
        <v>19</v>
      </c>
      <c r="I3874" s="9">
        <v>5337</v>
      </c>
      <c r="J3874" s="9">
        <v>437.2</v>
      </c>
      <c r="K3874" s="9">
        <v>263.33</v>
      </c>
      <c r="L3874" s="9">
        <f>tbl_salesdata[[#This Row],[Units Sold]]*tbl_salesdata[[#This Row],[Unit Cost]]</f>
        <v>1405392.21</v>
      </c>
      <c r="M3874" s="9">
        <f>tbl_salesdata[[#This Row],[Units Sold]]*tbl_salesdata[[#This Row],[Unit Price]]</f>
        <v>2333336.4</v>
      </c>
      <c r="N3874" s="9">
        <f>tbl_salesdata[[#This Row],[Total Sales]]-tbl_salesdata[[#This Row],[Total Cost]]</f>
        <v>927944.19</v>
      </c>
      <c r="O3874">
        <f>tbl_salesdata[[#This Row],[Ship Date]]-tbl_salesdata[[#This Row],[Order Date]]</f>
        <v>12</v>
      </c>
      <c r="P3874">
        <f>WEEKDAY(tbl_salesdata[[#This Row],[Order Date]],2)</f>
        <v>2</v>
      </c>
      <c r="Q3874" t="str">
        <f>TEXT(tbl_salesdata[[#This Row],[Order Date]],"dddd")</f>
        <v>Tuesday</v>
      </c>
      <c r="R3874" t="str">
        <f>IF(tbl_salesdata[[#This Row],[Weekdaynum]]&gt;5,"Yes","No")</f>
        <v>No</v>
      </c>
    </row>
    <row r="3875" spans="1:18" hidden="1" x14ac:dyDescent="0.35">
      <c r="A3875">
        <v>812632358</v>
      </c>
      <c r="B3875" s="3">
        <v>44103</v>
      </c>
      <c r="C3875" s="3">
        <v>44111</v>
      </c>
      <c r="D3875" t="s">
        <v>214</v>
      </c>
      <c r="E3875" t="s">
        <v>21</v>
      </c>
      <c r="F3875" t="s">
        <v>25</v>
      </c>
      <c r="G3875" t="s">
        <v>18</v>
      </c>
      <c r="H3875" t="s">
        <v>19</v>
      </c>
      <c r="I3875" s="9">
        <v>4828</v>
      </c>
      <c r="J3875" s="9">
        <v>205.7</v>
      </c>
      <c r="K3875" s="9">
        <v>117.11</v>
      </c>
      <c r="L3875" s="9">
        <f>tbl_salesdata[[#This Row],[Units Sold]]*tbl_salesdata[[#This Row],[Unit Cost]]</f>
        <v>565407.07999999996</v>
      </c>
      <c r="M3875" s="9">
        <f>tbl_salesdata[[#This Row],[Units Sold]]*tbl_salesdata[[#This Row],[Unit Price]]</f>
        <v>993119.6</v>
      </c>
      <c r="N3875" s="9">
        <f>tbl_salesdata[[#This Row],[Total Sales]]-tbl_salesdata[[#This Row],[Total Cost]]</f>
        <v>427712.52</v>
      </c>
      <c r="O3875">
        <f>tbl_salesdata[[#This Row],[Ship Date]]-tbl_salesdata[[#This Row],[Order Date]]</f>
        <v>8</v>
      </c>
      <c r="P3875">
        <f>WEEKDAY(tbl_salesdata[[#This Row],[Order Date]],2)</f>
        <v>2</v>
      </c>
      <c r="Q3875" t="str">
        <f>TEXT(tbl_salesdata[[#This Row],[Order Date]],"dddd")</f>
        <v>Tuesday</v>
      </c>
      <c r="R3875" t="str">
        <f>IF(tbl_salesdata[[#This Row],[Weekdaynum]]&gt;5,"Yes","No")</f>
        <v>No</v>
      </c>
    </row>
    <row r="3876" spans="1:18" hidden="1" x14ac:dyDescent="0.35">
      <c r="A3876">
        <v>231861150</v>
      </c>
      <c r="B3876" s="3">
        <v>43390</v>
      </c>
      <c r="C3876" s="3">
        <v>43399</v>
      </c>
      <c r="D3876" t="s">
        <v>204</v>
      </c>
      <c r="E3876" t="s">
        <v>21</v>
      </c>
      <c r="F3876" t="s">
        <v>42</v>
      </c>
      <c r="G3876" t="s">
        <v>14</v>
      </c>
      <c r="H3876" t="s">
        <v>26</v>
      </c>
      <c r="I3876" s="9">
        <v>1722</v>
      </c>
      <c r="J3876" s="9">
        <v>437.2</v>
      </c>
      <c r="K3876" s="9">
        <v>263.33</v>
      </c>
      <c r="L3876" s="9">
        <f>tbl_salesdata[[#This Row],[Units Sold]]*tbl_salesdata[[#This Row],[Unit Cost]]</f>
        <v>453454.25999999995</v>
      </c>
      <c r="M3876" s="9">
        <f>tbl_salesdata[[#This Row],[Units Sold]]*tbl_salesdata[[#This Row],[Unit Price]]</f>
        <v>752858.4</v>
      </c>
      <c r="N3876" s="9">
        <f>tbl_salesdata[[#This Row],[Total Sales]]-tbl_salesdata[[#This Row],[Total Cost]]</f>
        <v>299404.14000000007</v>
      </c>
      <c r="O3876">
        <f>tbl_salesdata[[#This Row],[Ship Date]]-tbl_salesdata[[#This Row],[Order Date]]</f>
        <v>9</v>
      </c>
      <c r="P3876">
        <f>WEEKDAY(tbl_salesdata[[#This Row],[Order Date]],2)</f>
        <v>3</v>
      </c>
      <c r="Q3876" t="str">
        <f>TEXT(tbl_salesdata[[#This Row],[Order Date]],"dddd")</f>
        <v>Wednesday</v>
      </c>
      <c r="R3876" t="str">
        <f>IF(tbl_salesdata[[#This Row],[Weekdaynum]]&gt;5,"Yes","No")</f>
        <v>No</v>
      </c>
    </row>
    <row r="3877" spans="1:18" hidden="1" x14ac:dyDescent="0.35">
      <c r="A3877">
        <v>803294837</v>
      </c>
      <c r="B3877" s="3">
        <v>42664</v>
      </c>
      <c r="C3877" s="3">
        <v>42668</v>
      </c>
      <c r="D3877" t="s">
        <v>86</v>
      </c>
      <c r="E3877" t="s">
        <v>29</v>
      </c>
      <c r="F3877" t="s">
        <v>40</v>
      </c>
      <c r="G3877" t="s">
        <v>14</v>
      </c>
      <c r="H3877" t="s">
        <v>34</v>
      </c>
      <c r="I3877" s="9">
        <v>1648</v>
      </c>
      <c r="J3877" s="9">
        <v>651.21</v>
      </c>
      <c r="K3877" s="9">
        <v>524.96</v>
      </c>
      <c r="L3877" s="9">
        <f>tbl_salesdata[[#This Row],[Units Sold]]*tbl_salesdata[[#This Row],[Unit Cost]]</f>
        <v>865134.08000000007</v>
      </c>
      <c r="M3877" s="9">
        <f>tbl_salesdata[[#This Row],[Units Sold]]*tbl_salesdata[[#This Row],[Unit Price]]</f>
        <v>1073194.08</v>
      </c>
      <c r="N3877" s="9">
        <f>tbl_salesdata[[#This Row],[Total Sales]]-tbl_salesdata[[#This Row],[Total Cost]]</f>
        <v>208060</v>
      </c>
      <c r="O3877">
        <f>tbl_salesdata[[#This Row],[Ship Date]]-tbl_salesdata[[#This Row],[Order Date]]</f>
        <v>4</v>
      </c>
      <c r="P3877">
        <f>WEEKDAY(tbl_salesdata[[#This Row],[Order Date]],2)</f>
        <v>5</v>
      </c>
      <c r="Q3877" t="str">
        <f>TEXT(tbl_salesdata[[#This Row],[Order Date]],"dddd")</f>
        <v>Friday</v>
      </c>
      <c r="R3877" t="str">
        <f>IF(tbl_salesdata[[#This Row],[Weekdaynum]]&gt;5,"Yes","No")</f>
        <v>No</v>
      </c>
    </row>
    <row r="3878" spans="1:18" x14ac:dyDescent="0.35">
      <c r="A3878">
        <v>593681275</v>
      </c>
      <c r="B3878" s="3">
        <v>44415</v>
      </c>
      <c r="C3878" s="3">
        <v>44431</v>
      </c>
      <c r="D3878" t="s">
        <v>186</v>
      </c>
      <c r="E3878" t="s">
        <v>38</v>
      </c>
      <c r="F3878" t="s">
        <v>30</v>
      </c>
      <c r="G3878" t="s">
        <v>14</v>
      </c>
      <c r="H3878" t="s">
        <v>15</v>
      </c>
      <c r="I3878" s="9">
        <v>2337</v>
      </c>
      <c r="J3878" s="9">
        <v>81.73</v>
      </c>
      <c r="K3878" s="9">
        <v>56.67</v>
      </c>
      <c r="L3878" s="9">
        <f>tbl_salesdata[[#This Row],[Units Sold]]*tbl_salesdata[[#This Row],[Unit Cost]]</f>
        <v>132437.79</v>
      </c>
      <c r="M3878" s="9">
        <f>tbl_salesdata[[#This Row],[Units Sold]]*tbl_salesdata[[#This Row],[Unit Price]]</f>
        <v>191003.01</v>
      </c>
      <c r="N3878" s="9">
        <f>tbl_salesdata[[#This Row],[Total Sales]]-tbl_salesdata[[#This Row],[Total Cost]]</f>
        <v>58565.22</v>
      </c>
      <c r="O3878">
        <f>tbl_salesdata[[#This Row],[Ship Date]]-tbl_salesdata[[#This Row],[Order Date]]</f>
        <v>16</v>
      </c>
      <c r="P3878">
        <f>WEEKDAY(tbl_salesdata[[#This Row],[Order Date]],2)</f>
        <v>6</v>
      </c>
      <c r="Q3878" t="str">
        <f>TEXT(tbl_salesdata[[#This Row],[Order Date]],"dddd")</f>
        <v>Saturday</v>
      </c>
      <c r="R3878" t="str">
        <f>IF(tbl_salesdata[[#This Row],[Weekdaynum]]&gt;5,"Yes","No")</f>
        <v>Yes</v>
      </c>
    </row>
    <row r="3879" spans="1:18" hidden="1" x14ac:dyDescent="0.35">
      <c r="A3879">
        <v>679534709</v>
      </c>
      <c r="B3879" s="3">
        <v>42479</v>
      </c>
      <c r="C3879" s="3">
        <v>42481</v>
      </c>
      <c r="D3879" t="s">
        <v>73</v>
      </c>
      <c r="E3879" t="s">
        <v>24</v>
      </c>
      <c r="F3879" t="s">
        <v>22</v>
      </c>
      <c r="G3879" t="s">
        <v>14</v>
      </c>
      <c r="H3879" t="s">
        <v>15</v>
      </c>
      <c r="I3879" s="9">
        <v>8276</v>
      </c>
      <c r="J3879" s="9">
        <v>47.45</v>
      </c>
      <c r="K3879" s="9">
        <v>31.79</v>
      </c>
      <c r="L3879" s="9">
        <f>tbl_salesdata[[#This Row],[Units Sold]]*tbl_salesdata[[#This Row],[Unit Cost]]</f>
        <v>263094.03999999998</v>
      </c>
      <c r="M3879" s="9">
        <f>tbl_salesdata[[#This Row],[Units Sold]]*tbl_salesdata[[#This Row],[Unit Price]]</f>
        <v>392696.2</v>
      </c>
      <c r="N3879" s="9">
        <f>tbl_salesdata[[#This Row],[Total Sales]]-tbl_salesdata[[#This Row],[Total Cost]]</f>
        <v>129602.16000000003</v>
      </c>
      <c r="O3879">
        <f>tbl_salesdata[[#This Row],[Ship Date]]-tbl_salesdata[[#This Row],[Order Date]]</f>
        <v>2</v>
      </c>
      <c r="P3879">
        <f>WEEKDAY(tbl_salesdata[[#This Row],[Order Date]],2)</f>
        <v>2</v>
      </c>
      <c r="Q3879" t="str">
        <f>TEXT(tbl_salesdata[[#This Row],[Order Date]],"dddd")</f>
        <v>Tuesday</v>
      </c>
      <c r="R3879" t="str">
        <f>IF(tbl_salesdata[[#This Row],[Weekdaynum]]&gt;5,"Yes","No")</f>
        <v>No</v>
      </c>
    </row>
    <row r="3880" spans="1:18" x14ac:dyDescent="0.35">
      <c r="A3880">
        <v>476991450</v>
      </c>
      <c r="B3880" s="3">
        <v>42805</v>
      </c>
      <c r="C3880" s="3">
        <v>42813</v>
      </c>
      <c r="D3880" t="s">
        <v>49</v>
      </c>
      <c r="E3880" t="s">
        <v>21</v>
      </c>
      <c r="F3880" t="s">
        <v>17</v>
      </c>
      <c r="G3880" t="s">
        <v>18</v>
      </c>
      <c r="H3880" t="s">
        <v>26</v>
      </c>
      <c r="I3880" s="9">
        <v>1225</v>
      </c>
      <c r="J3880" s="9">
        <v>152.58000000000001</v>
      </c>
      <c r="K3880" s="9">
        <v>97.44</v>
      </c>
      <c r="L3880" s="9">
        <f>tbl_salesdata[[#This Row],[Units Sold]]*tbl_salesdata[[#This Row],[Unit Cost]]</f>
        <v>119364</v>
      </c>
      <c r="M3880" s="9">
        <f>tbl_salesdata[[#This Row],[Units Sold]]*tbl_salesdata[[#This Row],[Unit Price]]</f>
        <v>186910.50000000003</v>
      </c>
      <c r="N3880" s="9">
        <f>tbl_salesdata[[#This Row],[Total Sales]]-tbl_salesdata[[#This Row],[Total Cost]]</f>
        <v>67546.500000000029</v>
      </c>
      <c r="O3880">
        <f>tbl_salesdata[[#This Row],[Ship Date]]-tbl_salesdata[[#This Row],[Order Date]]</f>
        <v>8</v>
      </c>
      <c r="P3880">
        <f>WEEKDAY(tbl_salesdata[[#This Row],[Order Date]],2)</f>
        <v>6</v>
      </c>
      <c r="Q3880" t="str">
        <f>TEXT(tbl_salesdata[[#This Row],[Order Date]],"dddd")</f>
        <v>Saturday</v>
      </c>
      <c r="R3880" t="str">
        <f>IF(tbl_salesdata[[#This Row],[Weekdaynum]]&gt;5,"Yes","No")</f>
        <v>Yes</v>
      </c>
    </row>
    <row r="3881" spans="1:18" hidden="1" x14ac:dyDescent="0.35">
      <c r="A3881">
        <v>697992599</v>
      </c>
      <c r="B3881" s="3">
        <v>43474</v>
      </c>
      <c r="C3881" s="3">
        <v>43485</v>
      </c>
      <c r="D3881" t="s">
        <v>126</v>
      </c>
      <c r="E3881" t="s">
        <v>24</v>
      </c>
      <c r="F3881" t="s">
        <v>25</v>
      </c>
      <c r="G3881" t="s">
        <v>14</v>
      </c>
      <c r="H3881" t="s">
        <v>26</v>
      </c>
      <c r="I3881" s="9">
        <v>376</v>
      </c>
      <c r="J3881" s="9">
        <v>205.7</v>
      </c>
      <c r="K3881" s="9">
        <v>117.11</v>
      </c>
      <c r="L3881" s="9">
        <f>tbl_salesdata[[#This Row],[Units Sold]]*tbl_salesdata[[#This Row],[Unit Cost]]</f>
        <v>44033.36</v>
      </c>
      <c r="M3881" s="9">
        <f>tbl_salesdata[[#This Row],[Units Sold]]*tbl_salesdata[[#This Row],[Unit Price]]</f>
        <v>77343.199999999997</v>
      </c>
      <c r="N3881" s="9">
        <f>tbl_salesdata[[#This Row],[Total Sales]]-tbl_salesdata[[#This Row],[Total Cost]]</f>
        <v>33309.839999999997</v>
      </c>
      <c r="O3881">
        <f>tbl_salesdata[[#This Row],[Ship Date]]-tbl_salesdata[[#This Row],[Order Date]]</f>
        <v>11</v>
      </c>
      <c r="P3881">
        <f>WEEKDAY(tbl_salesdata[[#This Row],[Order Date]],2)</f>
        <v>3</v>
      </c>
      <c r="Q3881" t="str">
        <f>TEXT(tbl_salesdata[[#This Row],[Order Date]],"dddd")</f>
        <v>Wednesday</v>
      </c>
      <c r="R3881" t="str">
        <f>IF(tbl_salesdata[[#This Row],[Weekdaynum]]&gt;5,"Yes","No")</f>
        <v>No</v>
      </c>
    </row>
    <row r="3882" spans="1:18" hidden="1" x14ac:dyDescent="0.35">
      <c r="A3882">
        <v>135870683</v>
      </c>
      <c r="B3882" s="3">
        <v>44099</v>
      </c>
      <c r="C3882" s="3">
        <v>44106</v>
      </c>
      <c r="D3882" t="s">
        <v>201</v>
      </c>
      <c r="E3882" t="s">
        <v>24</v>
      </c>
      <c r="F3882" t="s">
        <v>17</v>
      </c>
      <c r="G3882" t="s">
        <v>14</v>
      </c>
      <c r="H3882" t="s">
        <v>34</v>
      </c>
      <c r="I3882" s="9">
        <v>6009</v>
      </c>
      <c r="J3882" s="9">
        <v>152.58000000000001</v>
      </c>
      <c r="K3882" s="9">
        <v>97.44</v>
      </c>
      <c r="L3882" s="9">
        <f>tbl_salesdata[[#This Row],[Units Sold]]*tbl_salesdata[[#This Row],[Unit Cost]]</f>
        <v>585516.96</v>
      </c>
      <c r="M3882" s="9">
        <f>tbl_salesdata[[#This Row],[Units Sold]]*tbl_salesdata[[#This Row],[Unit Price]]</f>
        <v>916853.22000000009</v>
      </c>
      <c r="N3882" s="9">
        <f>tbl_salesdata[[#This Row],[Total Sales]]-tbl_salesdata[[#This Row],[Total Cost]]</f>
        <v>331336.26000000013</v>
      </c>
      <c r="O3882">
        <f>tbl_salesdata[[#This Row],[Ship Date]]-tbl_salesdata[[#This Row],[Order Date]]</f>
        <v>7</v>
      </c>
      <c r="P3882">
        <f>WEEKDAY(tbl_salesdata[[#This Row],[Order Date]],2)</f>
        <v>5</v>
      </c>
      <c r="Q3882" t="str">
        <f>TEXT(tbl_salesdata[[#This Row],[Order Date]],"dddd")</f>
        <v>Friday</v>
      </c>
      <c r="R3882" t="str">
        <f>IF(tbl_salesdata[[#This Row],[Weekdaynum]]&gt;5,"Yes","No")</f>
        <v>No</v>
      </c>
    </row>
    <row r="3883" spans="1:18" hidden="1" x14ac:dyDescent="0.35">
      <c r="A3883">
        <v>440309131</v>
      </c>
      <c r="B3883" s="3">
        <v>44811</v>
      </c>
      <c r="C3883" s="3">
        <v>44824</v>
      </c>
      <c r="D3883" t="s">
        <v>136</v>
      </c>
      <c r="E3883" t="s">
        <v>38</v>
      </c>
      <c r="F3883" t="s">
        <v>25</v>
      </c>
      <c r="G3883" t="s">
        <v>14</v>
      </c>
      <c r="H3883" t="s">
        <v>19</v>
      </c>
      <c r="I3883" s="9">
        <v>6111</v>
      </c>
      <c r="J3883" s="9">
        <v>205.7</v>
      </c>
      <c r="K3883" s="9">
        <v>117.11</v>
      </c>
      <c r="L3883" s="9">
        <f>tbl_salesdata[[#This Row],[Units Sold]]*tbl_salesdata[[#This Row],[Unit Cost]]</f>
        <v>715659.21</v>
      </c>
      <c r="M3883" s="9">
        <f>tbl_salesdata[[#This Row],[Units Sold]]*tbl_salesdata[[#This Row],[Unit Price]]</f>
        <v>1257032.7</v>
      </c>
      <c r="N3883" s="9">
        <f>tbl_salesdata[[#This Row],[Total Sales]]-tbl_salesdata[[#This Row],[Total Cost]]</f>
        <v>541373.49</v>
      </c>
      <c r="O3883">
        <f>tbl_salesdata[[#This Row],[Ship Date]]-tbl_salesdata[[#This Row],[Order Date]]</f>
        <v>13</v>
      </c>
      <c r="P3883">
        <f>WEEKDAY(tbl_salesdata[[#This Row],[Order Date]],2)</f>
        <v>3</v>
      </c>
      <c r="Q3883" t="str">
        <f>TEXT(tbl_salesdata[[#This Row],[Order Date]],"dddd")</f>
        <v>Wednesday</v>
      </c>
      <c r="R3883" t="str">
        <f>IF(tbl_salesdata[[#This Row],[Weekdaynum]]&gt;5,"Yes","No")</f>
        <v>No</v>
      </c>
    </row>
    <row r="3884" spans="1:18" hidden="1" x14ac:dyDescent="0.35">
      <c r="A3884">
        <v>159794270</v>
      </c>
      <c r="B3884" s="3">
        <v>43367</v>
      </c>
      <c r="C3884" s="3">
        <v>43382</v>
      </c>
      <c r="D3884" t="s">
        <v>143</v>
      </c>
      <c r="E3884" t="s">
        <v>24</v>
      </c>
      <c r="F3884" t="s">
        <v>68</v>
      </c>
      <c r="G3884" t="s">
        <v>18</v>
      </c>
      <c r="H3884" t="s">
        <v>34</v>
      </c>
      <c r="I3884" s="9">
        <v>5530</v>
      </c>
      <c r="J3884" s="9">
        <v>154.06</v>
      </c>
      <c r="K3884" s="9">
        <v>90.93</v>
      </c>
      <c r="L3884" s="9">
        <f>tbl_salesdata[[#This Row],[Units Sold]]*tbl_salesdata[[#This Row],[Unit Cost]]</f>
        <v>502842.9</v>
      </c>
      <c r="M3884" s="9">
        <f>tbl_salesdata[[#This Row],[Units Sold]]*tbl_salesdata[[#This Row],[Unit Price]]</f>
        <v>851951.8</v>
      </c>
      <c r="N3884" s="9">
        <f>tbl_salesdata[[#This Row],[Total Sales]]-tbl_salesdata[[#This Row],[Total Cost]]</f>
        <v>349108.9</v>
      </c>
      <c r="O3884">
        <f>tbl_salesdata[[#This Row],[Ship Date]]-tbl_salesdata[[#This Row],[Order Date]]</f>
        <v>15</v>
      </c>
      <c r="P3884">
        <f>WEEKDAY(tbl_salesdata[[#This Row],[Order Date]],2)</f>
        <v>1</v>
      </c>
      <c r="Q3884" t="str">
        <f>TEXT(tbl_salesdata[[#This Row],[Order Date]],"dddd")</f>
        <v>Monday</v>
      </c>
      <c r="R3884" t="str">
        <f>IF(tbl_salesdata[[#This Row],[Weekdaynum]]&gt;5,"Yes","No")</f>
        <v>No</v>
      </c>
    </row>
    <row r="3885" spans="1:18" hidden="1" x14ac:dyDescent="0.35">
      <c r="A3885">
        <v>613124930</v>
      </c>
      <c r="B3885" s="3">
        <v>43416</v>
      </c>
      <c r="C3885" s="3">
        <v>43418</v>
      </c>
      <c r="D3885" t="s">
        <v>81</v>
      </c>
      <c r="E3885" t="s">
        <v>32</v>
      </c>
      <c r="F3885" t="s">
        <v>25</v>
      </c>
      <c r="G3885" t="s">
        <v>18</v>
      </c>
      <c r="H3885" t="s">
        <v>15</v>
      </c>
      <c r="I3885" s="9">
        <v>6147</v>
      </c>
      <c r="J3885" s="9">
        <v>205.7</v>
      </c>
      <c r="K3885" s="9">
        <v>117.11</v>
      </c>
      <c r="L3885" s="9">
        <f>tbl_salesdata[[#This Row],[Units Sold]]*tbl_salesdata[[#This Row],[Unit Cost]]</f>
        <v>719875.17</v>
      </c>
      <c r="M3885" s="9">
        <f>tbl_salesdata[[#This Row],[Units Sold]]*tbl_salesdata[[#This Row],[Unit Price]]</f>
        <v>1264437.8999999999</v>
      </c>
      <c r="N3885" s="9">
        <f>tbl_salesdata[[#This Row],[Total Sales]]-tbl_salesdata[[#This Row],[Total Cost]]</f>
        <v>544562.72999999986</v>
      </c>
      <c r="O3885">
        <f>tbl_salesdata[[#This Row],[Ship Date]]-tbl_salesdata[[#This Row],[Order Date]]</f>
        <v>2</v>
      </c>
      <c r="P3885">
        <f>WEEKDAY(tbl_salesdata[[#This Row],[Order Date]],2)</f>
        <v>1</v>
      </c>
      <c r="Q3885" t="str">
        <f>TEXT(tbl_salesdata[[#This Row],[Order Date]],"dddd")</f>
        <v>Monday</v>
      </c>
      <c r="R3885" t="str">
        <f>IF(tbl_salesdata[[#This Row],[Weekdaynum]]&gt;5,"Yes","No")</f>
        <v>No</v>
      </c>
    </row>
    <row r="3886" spans="1:18" x14ac:dyDescent="0.35">
      <c r="A3886">
        <v>683941256</v>
      </c>
      <c r="B3886" s="3">
        <v>43134</v>
      </c>
      <c r="C3886" s="3">
        <v>43154</v>
      </c>
      <c r="D3886" t="s">
        <v>69</v>
      </c>
      <c r="E3886" t="s">
        <v>38</v>
      </c>
      <c r="F3886" t="s">
        <v>30</v>
      </c>
      <c r="G3886" t="s">
        <v>18</v>
      </c>
      <c r="H3886" t="s">
        <v>34</v>
      </c>
      <c r="I3886" s="9">
        <v>2271</v>
      </c>
      <c r="J3886" s="9">
        <v>81.73</v>
      </c>
      <c r="K3886" s="9">
        <v>56.67</v>
      </c>
      <c r="L3886" s="9">
        <f>tbl_salesdata[[#This Row],[Units Sold]]*tbl_salesdata[[#This Row],[Unit Cost]]</f>
        <v>128697.57</v>
      </c>
      <c r="M3886" s="9">
        <f>tbl_salesdata[[#This Row],[Units Sold]]*tbl_salesdata[[#This Row],[Unit Price]]</f>
        <v>185608.83000000002</v>
      </c>
      <c r="N3886" s="9">
        <f>tbl_salesdata[[#This Row],[Total Sales]]-tbl_salesdata[[#This Row],[Total Cost]]</f>
        <v>56911.260000000009</v>
      </c>
      <c r="O3886">
        <f>tbl_salesdata[[#This Row],[Ship Date]]-tbl_salesdata[[#This Row],[Order Date]]</f>
        <v>20</v>
      </c>
      <c r="P3886">
        <f>WEEKDAY(tbl_salesdata[[#This Row],[Order Date]],2)</f>
        <v>6</v>
      </c>
      <c r="Q3886" t="str">
        <f>TEXT(tbl_salesdata[[#This Row],[Order Date]],"dddd")</f>
        <v>Saturday</v>
      </c>
      <c r="R3886" t="str">
        <f>IF(tbl_salesdata[[#This Row],[Weekdaynum]]&gt;5,"Yes","No")</f>
        <v>Yes</v>
      </c>
    </row>
    <row r="3887" spans="1:18" hidden="1" x14ac:dyDescent="0.35">
      <c r="A3887">
        <v>348080623</v>
      </c>
      <c r="B3887" s="3">
        <v>44684</v>
      </c>
      <c r="C3887" s="3">
        <v>44689</v>
      </c>
      <c r="D3887" t="s">
        <v>188</v>
      </c>
      <c r="E3887" t="s">
        <v>21</v>
      </c>
      <c r="F3887" t="s">
        <v>17</v>
      </c>
      <c r="G3887" t="s">
        <v>14</v>
      </c>
      <c r="H3887" t="s">
        <v>15</v>
      </c>
      <c r="I3887" s="9">
        <v>3646</v>
      </c>
      <c r="J3887" s="9">
        <v>152.58000000000001</v>
      </c>
      <c r="K3887" s="9">
        <v>97.44</v>
      </c>
      <c r="L3887" s="9">
        <f>tbl_salesdata[[#This Row],[Units Sold]]*tbl_salesdata[[#This Row],[Unit Cost]]</f>
        <v>355266.24</v>
      </c>
      <c r="M3887" s="9">
        <f>tbl_salesdata[[#This Row],[Units Sold]]*tbl_salesdata[[#This Row],[Unit Price]]</f>
        <v>556306.68000000005</v>
      </c>
      <c r="N3887" s="9">
        <f>tbl_salesdata[[#This Row],[Total Sales]]-tbl_salesdata[[#This Row],[Total Cost]]</f>
        <v>201040.44000000006</v>
      </c>
      <c r="O3887">
        <f>tbl_salesdata[[#This Row],[Ship Date]]-tbl_salesdata[[#This Row],[Order Date]]</f>
        <v>5</v>
      </c>
      <c r="P3887">
        <f>WEEKDAY(tbl_salesdata[[#This Row],[Order Date]],2)</f>
        <v>2</v>
      </c>
      <c r="Q3887" t="str">
        <f>TEXT(tbl_salesdata[[#This Row],[Order Date]],"dddd")</f>
        <v>Tuesday</v>
      </c>
      <c r="R3887" t="str">
        <f>IF(tbl_salesdata[[#This Row],[Weekdaynum]]&gt;5,"Yes","No")</f>
        <v>No</v>
      </c>
    </row>
    <row r="3888" spans="1:18" hidden="1" x14ac:dyDescent="0.35">
      <c r="A3888">
        <v>368865811</v>
      </c>
      <c r="B3888" s="3">
        <v>43719</v>
      </c>
      <c r="C3888" s="3">
        <v>43732</v>
      </c>
      <c r="D3888" t="s">
        <v>184</v>
      </c>
      <c r="E3888" t="s">
        <v>21</v>
      </c>
      <c r="F3888" t="s">
        <v>40</v>
      </c>
      <c r="G3888" t="s">
        <v>14</v>
      </c>
      <c r="H3888" t="s">
        <v>26</v>
      </c>
      <c r="I3888" s="9">
        <v>4445</v>
      </c>
      <c r="J3888" s="9">
        <v>651.21</v>
      </c>
      <c r="K3888" s="9">
        <v>524.96</v>
      </c>
      <c r="L3888" s="9">
        <f>tbl_salesdata[[#This Row],[Units Sold]]*tbl_salesdata[[#This Row],[Unit Cost]]</f>
        <v>2333447.2000000002</v>
      </c>
      <c r="M3888" s="9">
        <f>tbl_salesdata[[#This Row],[Units Sold]]*tbl_salesdata[[#This Row],[Unit Price]]</f>
        <v>2894628.45</v>
      </c>
      <c r="N3888" s="9">
        <f>tbl_salesdata[[#This Row],[Total Sales]]-tbl_salesdata[[#This Row],[Total Cost]]</f>
        <v>561181.25</v>
      </c>
      <c r="O3888">
        <f>tbl_salesdata[[#This Row],[Ship Date]]-tbl_salesdata[[#This Row],[Order Date]]</f>
        <v>13</v>
      </c>
      <c r="P3888">
        <f>WEEKDAY(tbl_salesdata[[#This Row],[Order Date]],2)</f>
        <v>3</v>
      </c>
      <c r="Q3888" t="str">
        <f>TEXT(tbl_salesdata[[#This Row],[Order Date]],"dddd")</f>
        <v>Wednesday</v>
      </c>
      <c r="R3888" t="str">
        <f>IF(tbl_salesdata[[#This Row],[Weekdaynum]]&gt;5,"Yes","No")</f>
        <v>No</v>
      </c>
    </row>
    <row r="3889" spans="1:18" hidden="1" x14ac:dyDescent="0.35">
      <c r="A3889">
        <v>801816833</v>
      </c>
      <c r="B3889" s="3">
        <v>43117</v>
      </c>
      <c r="C3889" s="3">
        <v>43138</v>
      </c>
      <c r="D3889" t="s">
        <v>73</v>
      </c>
      <c r="E3889" t="s">
        <v>24</v>
      </c>
      <c r="F3889" t="s">
        <v>22</v>
      </c>
      <c r="G3889" t="s">
        <v>14</v>
      </c>
      <c r="H3889" t="s">
        <v>15</v>
      </c>
      <c r="I3889" s="9">
        <v>4274</v>
      </c>
      <c r="J3889" s="9">
        <v>47.45</v>
      </c>
      <c r="K3889" s="9">
        <v>31.79</v>
      </c>
      <c r="L3889" s="9">
        <f>tbl_salesdata[[#This Row],[Units Sold]]*tbl_salesdata[[#This Row],[Unit Cost]]</f>
        <v>135870.46</v>
      </c>
      <c r="M3889" s="9">
        <f>tbl_salesdata[[#This Row],[Units Sold]]*tbl_salesdata[[#This Row],[Unit Price]]</f>
        <v>202801.30000000002</v>
      </c>
      <c r="N3889" s="9">
        <f>tbl_salesdata[[#This Row],[Total Sales]]-tbl_salesdata[[#This Row],[Total Cost]]</f>
        <v>66930.840000000026</v>
      </c>
      <c r="O3889">
        <f>tbl_salesdata[[#This Row],[Ship Date]]-tbl_salesdata[[#This Row],[Order Date]]</f>
        <v>21</v>
      </c>
      <c r="P3889">
        <f>WEEKDAY(tbl_salesdata[[#This Row],[Order Date]],2)</f>
        <v>3</v>
      </c>
      <c r="Q3889" t="str">
        <f>TEXT(tbl_salesdata[[#This Row],[Order Date]],"dddd")</f>
        <v>Wednesday</v>
      </c>
      <c r="R3889" t="str">
        <f>IF(tbl_salesdata[[#This Row],[Weekdaynum]]&gt;5,"Yes","No")</f>
        <v>No</v>
      </c>
    </row>
    <row r="3890" spans="1:18" hidden="1" x14ac:dyDescent="0.35">
      <c r="A3890">
        <v>167295014</v>
      </c>
      <c r="B3890" s="3">
        <v>43200</v>
      </c>
      <c r="C3890" s="3">
        <v>43205</v>
      </c>
      <c r="D3890" t="s">
        <v>90</v>
      </c>
      <c r="E3890" t="s">
        <v>38</v>
      </c>
      <c r="F3890" t="s">
        <v>42</v>
      </c>
      <c r="G3890" t="s">
        <v>18</v>
      </c>
      <c r="H3890" t="s">
        <v>19</v>
      </c>
      <c r="I3890" s="9">
        <v>5167</v>
      </c>
      <c r="J3890" s="9">
        <v>437.2</v>
      </c>
      <c r="K3890" s="9">
        <v>263.33</v>
      </c>
      <c r="L3890" s="9">
        <f>tbl_salesdata[[#This Row],[Units Sold]]*tbl_salesdata[[#This Row],[Unit Cost]]</f>
        <v>1360626.1099999999</v>
      </c>
      <c r="M3890" s="9">
        <f>tbl_salesdata[[#This Row],[Units Sold]]*tbl_salesdata[[#This Row],[Unit Price]]</f>
        <v>2259012.4</v>
      </c>
      <c r="N3890" s="9">
        <f>tbl_salesdata[[#This Row],[Total Sales]]-tbl_salesdata[[#This Row],[Total Cost]]</f>
        <v>898386.29</v>
      </c>
      <c r="O3890">
        <f>tbl_salesdata[[#This Row],[Ship Date]]-tbl_salesdata[[#This Row],[Order Date]]</f>
        <v>5</v>
      </c>
      <c r="P3890">
        <f>WEEKDAY(tbl_salesdata[[#This Row],[Order Date]],2)</f>
        <v>2</v>
      </c>
      <c r="Q3890" t="str">
        <f>TEXT(tbl_salesdata[[#This Row],[Order Date]],"dddd")</f>
        <v>Tuesday</v>
      </c>
      <c r="R3890" t="str">
        <f>IF(tbl_salesdata[[#This Row],[Weekdaynum]]&gt;5,"Yes","No")</f>
        <v>No</v>
      </c>
    </row>
    <row r="3891" spans="1:18" hidden="1" x14ac:dyDescent="0.35">
      <c r="A3891">
        <v>655974185</v>
      </c>
      <c r="B3891" s="3">
        <v>43299</v>
      </c>
      <c r="C3891" s="3">
        <v>43307</v>
      </c>
      <c r="D3891" t="s">
        <v>164</v>
      </c>
      <c r="E3891" t="s">
        <v>38</v>
      </c>
      <c r="F3891" t="s">
        <v>40</v>
      </c>
      <c r="G3891" t="s">
        <v>18</v>
      </c>
      <c r="H3891" t="s">
        <v>15</v>
      </c>
      <c r="I3891" s="9">
        <v>6193</v>
      </c>
      <c r="J3891" s="9">
        <v>651.21</v>
      </c>
      <c r="K3891" s="9">
        <v>524.96</v>
      </c>
      <c r="L3891" s="9">
        <f>tbl_salesdata[[#This Row],[Units Sold]]*tbl_salesdata[[#This Row],[Unit Cost]]</f>
        <v>3251077.2800000003</v>
      </c>
      <c r="M3891" s="9">
        <f>tbl_salesdata[[#This Row],[Units Sold]]*tbl_salesdata[[#This Row],[Unit Price]]</f>
        <v>4032943.5300000003</v>
      </c>
      <c r="N3891" s="9">
        <f>tbl_salesdata[[#This Row],[Total Sales]]-tbl_salesdata[[#This Row],[Total Cost]]</f>
        <v>781866.25</v>
      </c>
      <c r="O3891">
        <f>tbl_salesdata[[#This Row],[Ship Date]]-tbl_salesdata[[#This Row],[Order Date]]</f>
        <v>8</v>
      </c>
      <c r="P3891">
        <f>WEEKDAY(tbl_salesdata[[#This Row],[Order Date]],2)</f>
        <v>3</v>
      </c>
      <c r="Q3891" t="str">
        <f>TEXT(tbl_salesdata[[#This Row],[Order Date]],"dddd")</f>
        <v>Wednesday</v>
      </c>
      <c r="R3891" t="str">
        <f>IF(tbl_salesdata[[#This Row],[Weekdaynum]]&gt;5,"Yes","No")</f>
        <v>No</v>
      </c>
    </row>
    <row r="3892" spans="1:18" hidden="1" x14ac:dyDescent="0.35">
      <c r="A3892">
        <v>478840672</v>
      </c>
      <c r="B3892" s="3">
        <v>42404</v>
      </c>
      <c r="C3892" s="3">
        <v>42424</v>
      </c>
      <c r="D3892" t="s">
        <v>135</v>
      </c>
      <c r="E3892" t="s">
        <v>21</v>
      </c>
      <c r="F3892" t="s">
        <v>30</v>
      </c>
      <c r="G3892" t="s">
        <v>14</v>
      </c>
      <c r="H3892" t="s">
        <v>26</v>
      </c>
      <c r="I3892" s="9">
        <v>8451</v>
      </c>
      <c r="J3892" s="9">
        <v>81.73</v>
      </c>
      <c r="K3892" s="9">
        <v>56.67</v>
      </c>
      <c r="L3892" s="9">
        <f>tbl_salesdata[[#This Row],[Units Sold]]*tbl_salesdata[[#This Row],[Unit Cost]]</f>
        <v>478918.17000000004</v>
      </c>
      <c r="M3892" s="9">
        <f>tbl_salesdata[[#This Row],[Units Sold]]*tbl_salesdata[[#This Row],[Unit Price]]</f>
        <v>690700.23</v>
      </c>
      <c r="N3892" s="9">
        <f>tbl_salesdata[[#This Row],[Total Sales]]-tbl_salesdata[[#This Row],[Total Cost]]</f>
        <v>211782.05999999994</v>
      </c>
      <c r="O3892">
        <f>tbl_salesdata[[#This Row],[Ship Date]]-tbl_salesdata[[#This Row],[Order Date]]</f>
        <v>20</v>
      </c>
      <c r="P3892">
        <f>WEEKDAY(tbl_salesdata[[#This Row],[Order Date]],2)</f>
        <v>4</v>
      </c>
      <c r="Q3892" t="str">
        <f>TEXT(tbl_salesdata[[#This Row],[Order Date]],"dddd")</f>
        <v>Thursday</v>
      </c>
      <c r="R3892" t="str">
        <f>IF(tbl_salesdata[[#This Row],[Weekdaynum]]&gt;5,"Yes","No")</f>
        <v>No</v>
      </c>
    </row>
    <row r="3893" spans="1:18" hidden="1" x14ac:dyDescent="0.35">
      <c r="A3893">
        <v>617193305</v>
      </c>
      <c r="B3893" s="3">
        <v>42891</v>
      </c>
      <c r="C3893" s="3">
        <v>42894</v>
      </c>
      <c r="D3893" t="s">
        <v>114</v>
      </c>
      <c r="E3893" t="s">
        <v>38</v>
      </c>
      <c r="F3893" t="s">
        <v>30</v>
      </c>
      <c r="G3893" t="s">
        <v>18</v>
      </c>
      <c r="H3893" t="s">
        <v>15</v>
      </c>
      <c r="I3893" s="9">
        <v>69</v>
      </c>
      <c r="J3893" s="9">
        <v>81.73</v>
      </c>
      <c r="K3893" s="9">
        <v>56.67</v>
      </c>
      <c r="L3893" s="9">
        <f>tbl_salesdata[[#This Row],[Units Sold]]*tbl_salesdata[[#This Row],[Unit Cost]]</f>
        <v>3910.23</v>
      </c>
      <c r="M3893" s="9">
        <f>tbl_salesdata[[#This Row],[Units Sold]]*tbl_salesdata[[#This Row],[Unit Price]]</f>
        <v>5639.37</v>
      </c>
      <c r="N3893" s="9">
        <f>tbl_salesdata[[#This Row],[Total Sales]]-tbl_salesdata[[#This Row],[Total Cost]]</f>
        <v>1729.1399999999999</v>
      </c>
      <c r="O3893">
        <f>tbl_salesdata[[#This Row],[Ship Date]]-tbl_salesdata[[#This Row],[Order Date]]</f>
        <v>3</v>
      </c>
      <c r="P3893">
        <f>WEEKDAY(tbl_salesdata[[#This Row],[Order Date]],2)</f>
        <v>1</v>
      </c>
      <c r="Q3893" t="str">
        <f>TEXT(tbl_salesdata[[#This Row],[Order Date]],"dddd")</f>
        <v>Monday</v>
      </c>
      <c r="R3893" t="str">
        <f>IF(tbl_salesdata[[#This Row],[Weekdaynum]]&gt;5,"Yes","No")</f>
        <v>No</v>
      </c>
    </row>
    <row r="3894" spans="1:18" hidden="1" x14ac:dyDescent="0.35">
      <c r="A3894">
        <v>772643411</v>
      </c>
      <c r="B3894" s="3">
        <v>44761</v>
      </c>
      <c r="C3894" s="3">
        <v>44772</v>
      </c>
      <c r="D3894" t="s">
        <v>172</v>
      </c>
      <c r="E3894" t="s">
        <v>21</v>
      </c>
      <c r="F3894" t="s">
        <v>25</v>
      </c>
      <c r="G3894" t="s">
        <v>14</v>
      </c>
      <c r="H3894" t="s">
        <v>26</v>
      </c>
      <c r="I3894" s="9">
        <v>1210</v>
      </c>
      <c r="J3894" s="9">
        <v>205.7</v>
      </c>
      <c r="K3894" s="9">
        <v>117.11</v>
      </c>
      <c r="L3894" s="9">
        <f>tbl_salesdata[[#This Row],[Units Sold]]*tbl_salesdata[[#This Row],[Unit Cost]]</f>
        <v>141703.1</v>
      </c>
      <c r="M3894" s="9">
        <f>tbl_salesdata[[#This Row],[Units Sold]]*tbl_salesdata[[#This Row],[Unit Price]]</f>
        <v>248897</v>
      </c>
      <c r="N3894" s="9">
        <f>tbl_salesdata[[#This Row],[Total Sales]]-tbl_salesdata[[#This Row],[Total Cost]]</f>
        <v>107193.9</v>
      </c>
      <c r="O3894">
        <f>tbl_salesdata[[#This Row],[Ship Date]]-tbl_salesdata[[#This Row],[Order Date]]</f>
        <v>11</v>
      </c>
      <c r="P3894">
        <f>WEEKDAY(tbl_salesdata[[#This Row],[Order Date]],2)</f>
        <v>2</v>
      </c>
      <c r="Q3894" t="str">
        <f>TEXT(tbl_salesdata[[#This Row],[Order Date]],"dddd")</f>
        <v>Tuesday</v>
      </c>
      <c r="R3894" t="str">
        <f>IF(tbl_salesdata[[#This Row],[Weekdaynum]]&gt;5,"Yes","No")</f>
        <v>No</v>
      </c>
    </row>
    <row r="3895" spans="1:18" hidden="1" x14ac:dyDescent="0.35">
      <c r="A3895">
        <v>717114818</v>
      </c>
      <c r="B3895" s="3">
        <v>42015</v>
      </c>
      <c r="C3895" s="3">
        <v>42020</v>
      </c>
      <c r="D3895" t="s">
        <v>170</v>
      </c>
      <c r="E3895" t="s">
        <v>12</v>
      </c>
      <c r="F3895" t="s">
        <v>25</v>
      </c>
      <c r="G3895" t="s">
        <v>18</v>
      </c>
      <c r="H3895" t="s">
        <v>26</v>
      </c>
      <c r="I3895" s="9">
        <v>9065</v>
      </c>
      <c r="J3895" s="9">
        <v>205.7</v>
      </c>
      <c r="K3895" s="9">
        <v>117.11</v>
      </c>
      <c r="L3895" s="9">
        <f>tbl_salesdata[[#This Row],[Units Sold]]*tbl_salesdata[[#This Row],[Unit Cost]]</f>
        <v>1061602.1499999999</v>
      </c>
      <c r="M3895" s="9">
        <f>tbl_salesdata[[#This Row],[Units Sold]]*tbl_salesdata[[#This Row],[Unit Price]]</f>
        <v>1864670.5</v>
      </c>
      <c r="N3895" s="9">
        <f>tbl_salesdata[[#This Row],[Total Sales]]-tbl_salesdata[[#This Row],[Total Cost]]</f>
        <v>803068.35000000009</v>
      </c>
      <c r="O3895">
        <f>tbl_salesdata[[#This Row],[Ship Date]]-tbl_salesdata[[#This Row],[Order Date]]</f>
        <v>5</v>
      </c>
      <c r="P3895">
        <f>WEEKDAY(tbl_salesdata[[#This Row],[Order Date]],2)</f>
        <v>7</v>
      </c>
      <c r="Q3895" t="str">
        <f>TEXT(tbl_salesdata[[#This Row],[Order Date]],"dddd")</f>
        <v>Sunday</v>
      </c>
      <c r="R3895" t="str">
        <f>IF(tbl_salesdata[[#This Row],[Weekdaynum]]&gt;5,"Yes","No")</f>
        <v>Yes</v>
      </c>
    </row>
    <row r="3896" spans="1:18" hidden="1" x14ac:dyDescent="0.35">
      <c r="A3896">
        <v>742843854</v>
      </c>
      <c r="B3896" s="3">
        <v>43699</v>
      </c>
      <c r="C3896" s="3">
        <v>43700</v>
      </c>
      <c r="D3896" t="s">
        <v>109</v>
      </c>
      <c r="E3896" t="s">
        <v>21</v>
      </c>
      <c r="F3896" t="s">
        <v>22</v>
      </c>
      <c r="G3896" t="s">
        <v>14</v>
      </c>
      <c r="H3896" t="s">
        <v>15</v>
      </c>
      <c r="I3896" s="9">
        <v>2859</v>
      </c>
      <c r="J3896" s="9">
        <v>47.45</v>
      </c>
      <c r="K3896" s="9">
        <v>31.79</v>
      </c>
      <c r="L3896" s="9">
        <f>tbl_salesdata[[#This Row],[Units Sold]]*tbl_salesdata[[#This Row],[Unit Cost]]</f>
        <v>90887.61</v>
      </c>
      <c r="M3896" s="9">
        <f>tbl_salesdata[[#This Row],[Units Sold]]*tbl_salesdata[[#This Row],[Unit Price]]</f>
        <v>135659.55000000002</v>
      </c>
      <c r="N3896" s="9">
        <f>tbl_salesdata[[#This Row],[Total Sales]]-tbl_salesdata[[#This Row],[Total Cost]]</f>
        <v>44771.940000000017</v>
      </c>
      <c r="O3896">
        <f>tbl_salesdata[[#This Row],[Ship Date]]-tbl_salesdata[[#This Row],[Order Date]]</f>
        <v>1</v>
      </c>
      <c r="P3896">
        <f>WEEKDAY(tbl_salesdata[[#This Row],[Order Date]],2)</f>
        <v>4</v>
      </c>
      <c r="Q3896" t="str">
        <f>TEXT(tbl_salesdata[[#This Row],[Order Date]],"dddd")</f>
        <v>Thursday</v>
      </c>
      <c r="R3896" t="str">
        <f>IF(tbl_salesdata[[#This Row],[Weekdaynum]]&gt;5,"Yes","No")</f>
        <v>No</v>
      </c>
    </row>
    <row r="3897" spans="1:18" hidden="1" x14ac:dyDescent="0.35">
      <c r="A3897">
        <v>312379348</v>
      </c>
      <c r="B3897" s="3">
        <v>42636</v>
      </c>
      <c r="C3897" s="3">
        <v>42644</v>
      </c>
      <c r="D3897" t="s">
        <v>90</v>
      </c>
      <c r="E3897" t="s">
        <v>38</v>
      </c>
      <c r="F3897" t="s">
        <v>40</v>
      </c>
      <c r="G3897" t="s">
        <v>18</v>
      </c>
      <c r="H3897" t="s">
        <v>19</v>
      </c>
      <c r="I3897" s="9">
        <v>8846</v>
      </c>
      <c r="J3897" s="9">
        <v>651.21</v>
      </c>
      <c r="K3897" s="9">
        <v>524.96</v>
      </c>
      <c r="L3897" s="9">
        <f>tbl_salesdata[[#This Row],[Units Sold]]*tbl_salesdata[[#This Row],[Unit Cost]]</f>
        <v>4643796.16</v>
      </c>
      <c r="M3897" s="9">
        <f>tbl_salesdata[[#This Row],[Units Sold]]*tbl_salesdata[[#This Row],[Unit Price]]</f>
        <v>5760603.6600000001</v>
      </c>
      <c r="N3897" s="9">
        <f>tbl_salesdata[[#This Row],[Total Sales]]-tbl_salesdata[[#This Row],[Total Cost]]</f>
        <v>1116807.5</v>
      </c>
      <c r="O3897">
        <f>tbl_salesdata[[#This Row],[Ship Date]]-tbl_salesdata[[#This Row],[Order Date]]</f>
        <v>8</v>
      </c>
      <c r="P3897">
        <f>WEEKDAY(tbl_salesdata[[#This Row],[Order Date]],2)</f>
        <v>5</v>
      </c>
      <c r="Q3897" t="str">
        <f>TEXT(tbl_salesdata[[#This Row],[Order Date]],"dddd")</f>
        <v>Friday</v>
      </c>
      <c r="R3897" t="str">
        <f>IF(tbl_salesdata[[#This Row],[Weekdaynum]]&gt;5,"Yes","No")</f>
        <v>No</v>
      </c>
    </row>
    <row r="3898" spans="1:18" hidden="1" x14ac:dyDescent="0.35">
      <c r="A3898">
        <v>308582627</v>
      </c>
      <c r="B3898" s="3">
        <v>44188</v>
      </c>
      <c r="C3898" s="3">
        <v>44209</v>
      </c>
      <c r="D3898" t="s">
        <v>103</v>
      </c>
      <c r="E3898" t="s">
        <v>21</v>
      </c>
      <c r="F3898" t="s">
        <v>22</v>
      </c>
      <c r="G3898" t="s">
        <v>18</v>
      </c>
      <c r="H3898" t="s">
        <v>19</v>
      </c>
      <c r="I3898" s="9">
        <v>5312</v>
      </c>
      <c r="J3898" s="9">
        <v>47.45</v>
      </c>
      <c r="K3898" s="9">
        <v>31.79</v>
      </c>
      <c r="L3898" s="9">
        <f>tbl_salesdata[[#This Row],[Units Sold]]*tbl_salesdata[[#This Row],[Unit Cost]]</f>
        <v>168868.47999999998</v>
      </c>
      <c r="M3898" s="9">
        <f>tbl_salesdata[[#This Row],[Units Sold]]*tbl_salesdata[[#This Row],[Unit Price]]</f>
        <v>252054.40000000002</v>
      </c>
      <c r="N3898" s="9">
        <f>tbl_salesdata[[#This Row],[Total Sales]]-tbl_salesdata[[#This Row],[Total Cost]]</f>
        <v>83185.920000000042</v>
      </c>
      <c r="O3898">
        <f>tbl_salesdata[[#This Row],[Ship Date]]-tbl_salesdata[[#This Row],[Order Date]]</f>
        <v>21</v>
      </c>
      <c r="P3898">
        <f>WEEKDAY(tbl_salesdata[[#This Row],[Order Date]],2)</f>
        <v>3</v>
      </c>
      <c r="Q3898" t="str">
        <f>TEXT(tbl_salesdata[[#This Row],[Order Date]],"dddd")</f>
        <v>Wednesday</v>
      </c>
      <c r="R3898" t="str">
        <f>IF(tbl_salesdata[[#This Row],[Weekdaynum]]&gt;5,"Yes","No")</f>
        <v>No</v>
      </c>
    </row>
    <row r="3899" spans="1:18" hidden="1" x14ac:dyDescent="0.35">
      <c r="A3899">
        <v>784627521</v>
      </c>
      <c r="B3899" s="3">
        <v>44225</v>
      </c>
      <c r="C3899" s="3">
        <v>44240</v>
      </c>
      <c r="D3899" t="s">
        <v>174</v>
      </c>
      <c r="E3899" t="s">
        <v>29</v>
      </c>
      <c r="F3899" t="s">
        <v>22</v>
      </c>
      <c r="G3899" t="s">
        <v>14</v>
      </c>
      <c r="H3899" t="s">
        <v>34</v>
      </c>
      <c r="I3899" s="9">
        <v>7574</v>
      </c>
      <c r="J3899" s="9">
        <v>47.45</v>
      </c>
      <c r="K3899" s="9">
        <v>31.79</v>
      </c>
      <c r="L3899" s="9">
        <f>tbl_salesdata[[#This Row],[Units Sold]]*tbl_salesdata[[#This Row],[Unit Cost]]</f>
        <v>240777.46</v>
      </c>
      <c r="M3899" s="9">
        <f>tbl_salesdata[[#This Row],[Units Sold]]*tbl_salesdata[[#This Row],[Unit Price]]</f>
        <v>359386.30000000005</v>
      </c>
      <c r="N3899" s="9">
        <f>tbl_salesdata[[#This Row],[Total Sales]]-tbl_salesdata[[#This Row],[Total Cost]]</f>
        <v>118608.84000000005</v>
      </c>
      <c r="O3899">
        <f>tbl_salesdata[[#This Row],[Ship Date]]-tbl_salesdata[[#This Row],[Order Date]]</f>
        <v>15</v>
      </c>
      <c r="P3899">
        <f>WEEKDAY(tbl_salesdata[[#This Row],[Order Date]],2)</f>
        <v>5</v>
      </c>
      <c r="Q3899" t="str">
        <f>TEXT(tbl_salesdata[[#This Row],[Order Date]],"dddd")</f>
        <v>Friday</v>
      </c>
      <c r="R3899" t="str">
        <f>IF(tbl_salesdata[[#This Row],[Weekdaynum]]&gt;5,"Yes","No")</f>
        <v>No</v>
      </c>
    </row>
    <row r="3900" spans="1:18" hidden="1" x14ac:dyDescent="0.35">
      <c r="A3900">
        <v>514000356</v>
      </c>
      <c r="B3900" s="3">
        <v>43539</v>
      </c>
      <c r="C3900" s="3">
        <v>43550</v>
      </c>
      <c r="D3900" t="s">
        <v>84</v>
      </c>
      <c r="E3900" t="s">
        <v>24</v>
      </c>
      <c r="F3900" t="s">
        <v>76</v>
      </c>
      <c r="G3900" t="s">
        <v>18</v>
      </c>
      <c r="H3900" t="s">
        <v>19</v>
      </c>
      <c r="I3900" s="9">
        <v>2982</v>
      </c>
      <c r="J3900" s="9">
        <v>668.27</v>
      </c>
      <c r="K3900" s="9">
        <v>502.54</v>
      </c>
      <c r="L3900" s="9">
        <f>tbl_salesdata[[#This Row],[Units Sold]]*tbl_salesdata[[#This Row],[Unit Cost]]</f>
        <v>1498574.28</v>
      </c>
      <c r="M3900" s="9">
        <f>tbl_salesdata[[#This Row],[Units Sold]]*tbl_salesdata[[#This Row],[Unit Price]]</f>
        <v>1992781.14</v>
      </c>
      <c r="N3900" s="9">
        <f>tbl_salesdata[[#This Row],[Total Sales]]-tbl_salesdata[[#This Row],[Total Cost]]</f>
        <v>494206.85999999987</v>
      </c>
      <c r="O3900">
        <f>tbl_salesdata[[#This Row],[Ship Date]]-tbl_salesdata[[#This Row],[Order Date]]</f>
        <v>11</v>
      </c>
      <c r="P3900">
        <f>WEEKDAY(tbl_salesdata[[#This Row],[Order Date]],2)</f>
        <v>5</v>
      </c>
      <c r="Q3900" t="str">
        <f>TEXT(tbl_salesdata[[#This Row],[Order Date]],"dddd")</f>
        <v>Friday</v>
      </c>
      <c r="R3900" t="str">
        <f>IF(tbl_salesdata[[#This Row],[Weekdaynum]]&gt;5,"Yes","No")</f>
        <v>No</v>
      </c>
    </row>
    <row r="3901" spans="1:18" hidden="1" x14ac:dyDescent="0.35">
      <c r="A3901">
        <v>140499961</v>
      </c>
      <c r="B3901" s="3">
        <v>44284</v>
      </c>
      <c r="C3901" s="3">
        <v>44302</v>
      </c>
      <c r="D3901" t="s">
        <v>102</v>
      </c>
      <c r="E3901" t="s">
        <v>21</v>
      </c>
      <c r="F3901" t="s">
        <v>30</v>
      </c>
      <c r="G3901" t="s">
        <v>14</v>
      </c>
      <c r="H3901" t="s">
        <v>26</v>
      </c>
      <c r="I3901" s="9">
        <v>5915</v>
      </c>
      <c r="J3901" s="9">
        <v>81.73</v>
      </c>
      <c r="K3901" s="9">
        <v>56.67</v>
      </c>
      <c r="L3901" s="9">
        <f>tbl_salesdata[[#This Row],[Units Sold]]*tbl_salesdata[[#This Row],[Unit Cost]]</f>
        <v>335203.05</v>
      </c>
      <c r="M3901" s="9">
        <f>tbl_salesdata[[#This Row],[Units Sold]]*tbl_salesdata[[#This Row],[Unit Price]]</f>
        <v>483432.95</v>
      </c>
      <c r="N3901" s="9">
        <f>tbl_salesdata[[#This Row],[Total Sales]]-tbl_salesdata[[#This Row],[Total Cost]]</f>
        <v>148229.90000000002</v>
      </c>
      <c r="O3901">
        <f>tbl_salesdata[[#This Row],[Ship Date]]-tbl_salesdata[[#This Row],[Order Date]]</f>
        <v>18</v>
      </c>
      <c r="P3901">
        <f>WEEKDAY(tbl_salesdata[[#This Row],[Order Date]],2)</f>
        <v>1</v>
      </c>
      <c r="Q3901" t="str">
        <f>TEXT(tbl_salesdata[[#This Row],[Order Date]],"dddd")</f>
        <v>Monday</v>
      </c>
      <c r="R3901" t="str">
        <f>IF(tbl_salesdata[[#This Row],[Weekdaynum]]&gt;5,"Yes","No")</f>
        <v>No</v>
      </c>
    </row>
    <row r="3902" spans="1:18" x14ac:dyDescent="0.35">
      <c r="A3902">
        <v>931477820</v>
      </c>
      <c r="B3902" s="3">
        <v>43274</v>
      </c>
      <c r="C3902" s="3">
        <v>43276</v>
      </c>
      <c r="D3902" t="s">
        <v>79</v>
      </c>
      <c r="E3902" t="s">
        <v>21</v>
      </c>
      <c r="F3902" t="s">
        <v>22</v>
      </c>
      <c r="G3902" t="s">
        <v>14</v>
      </c>
      <c r="H3902" t="s">
        <v>26</v>
      </c>
      <c r="I3902" s="9">
        <v>3841</v>
      </c>
      <c r="J3902" s="9">
        <v>47.45</v>
      </c>
      <c r="K3902" s="9">
        <v>31.79</v>
      </c>
      <c r="L3902" s="9">
        <f>tbl_salesdata[[#This Row],[Units Sold]]*tbl_salesdata[[#This Row],[Unit Cost]]</f>
        <v>122105.39</v>
      </c>
      <c r="M3902" s="9">
        <f>tbl_salesdata[[#This Row],[Units Sold]]*tbl_salesdata[[#This Row],[Unit Price]]</f>
        <v>182255.45</v>
      </c>
      <c r="N3902" s="9">
        <f>tbl_salesdata[[#This Row],[Total Sales]]-tbl_salesdata[[#This Row],[Total Cost]]</f>
        <v>60150.060000000012</v>
      </c>
      <c r="O3902">
        <f>tbl_salesdata[[#This Row],[Ship Date]]-tbl_salesdata[[#This Row],[Order Date]]</f>
        <v>2</v>
      </c>
      <c r="P3902">
        <f>WEEKDAY(tbl_salesdata[[#This Row],[Order Date]],2)</f>
        <v>6</v>
      </c>
      <c r="Q3902" t="str">
        <f>TEXT(tbl_salesdata[[#This Row],[Order Date]],"dddd")</f>
        <v>Saturday</v>
      </c>
      <c r="R3902" t="str">
        <f>IF(tbl_salesdata[[#This Row],[Weekdaynum]]&gt;5,"Yes","No")</f>
        <v>Yes</v>
      </c>
    </row>
    <row r="3903" spans="1:18" hidden="1" x14ac:dyDescent="0.35">
      <c r="A3903">
        <v>211637294</v>
      </c>
      <c r="B3903" s="3">
        <v>42781</v>
      </c>
      <c r="C3903" s="3">
        <v>42785</v>
      </c>
      <c r="D3903" t="s">
        <v>142</v>
      </c>
      <c r="E3903" t="s">
        <v>29</v>
      </c>
      <c r="F3903" t="s">
        <v>56</v>
      </c>
      <c r="G3903" t="s">
        <v>18</v>
      </c>
      <c r="H3903" t="s">
        <v>19</v>
      </c>
      <c r="I3903" s="9">
        <v>7033</v>
      </c>
      <c r="J3903" s="9">
        <v>9.33</v>
      </c>
      <c r="K3903" s="9">
        <v>6.92</v>
      </c>
      <c r="L3903" s="9">
        <f>tbl_salesdata[[#This Row],[Units Sold]]*tbl_salesdata[[#This Row],[Unit Cost]]</f>
        <v>48668.36</v>
      </c>
      <c r="M3903" s="9">
        <f>tbl_salesdata[[#This Row],[Units Sold]]*tbl_salesdata[[#This Row],[Unit Price]]</f>
        <v>65617.89</v>
      </c>
      <c r="N3903" s="9">
        <f>tbl_salesdata[[#This Row],[Total Sales]]-tbl_salesdata[[#This Row],[Total Cost]]</f>
        <v>16949.53</v>
      </c>
      <c r="O3903">
        <f>tbl_salesdata[[#This Row],[Ship Date]]-tbl_salesdata[[#This Row],[Order Date]]</f>
        <v>4</v>
      </c>
      <c r="P3903">
        <f>WEEKDAY(tbl_salesdata[[#This Row],[Order Date]],2)</f>
        <v>3</v>
      </c>
      <c r="Q3903" t="str">
        <f>TEXT(tbl_salesdata[[#This Row],[Order Date]],"dddd")</f>
        <v>Wednesday</v>
      </c>
      <c r="R3903" t="str">
        <f>IF(tbl_salesdata[[#This Row],[Weekdaynum]]&gt;5,"Yes","No")</f>
        <v>No</v>
      </c>
    </row>
    <row r="3904" spans="1:18" hidden="1" x14ac:dyDescent="0.35">
      <c r="A3904">
        <v>945435178</v>
      </c>
      <c r="B3904" s="3">
        <v>43126</v>
      </c>
      <c r="C3904" s="3">
        <v>43131</v>
      </c>
      <c r="D3904" t="s">
        <v>211</v>
      </c>
      <c r="E3904" t="s">
        <v>38</v>
      </c>
      <c r="F3904" t="s">
        <v>25</v>
      </c>
      <c r="G3904" t="s">
        <v>14</v>
      </c>
      <c r="H3904" t="s">
        <v>19</v>
      </c>
      <c r="I3904" s="9">
        <v>4134</v>
      </c>
      <c r="J3904" s="9">
        <v>205.7</v>
      </c>
      <c r="K3904" s="9">
        <v>117.11</v>
      </c>
      <c r="L3904" s="9">
        <f>tbl_salesdata[[#This Row],[Units Sold]]*tbl_salesdata[[#This Row],[Unit Cost]]</f>
        <v>484132.74</v>
      </c>
      <c r="M3904" s="9">
        <f>tbl_salesdata[[#This Row],[Units Sold]]*tbl_salesdata[[#This Row],[Unit Price]]</f>
        <v>850363.79999999993</v>
      </c>
      <c r="N3904" s="9">
        <f>tbl_salesdata[[#This Row],[Total Sales]]-tbl_salesdata[[#This Row],[Total Cost]]</f>
        <v>366231.05999999994</v>
      </c>
      <c r="O3904">
        <f>tbl_salesdata[[#This Row],[Ship Date]]-tbl_salesdata[[#This Row],[Order Date]]</f>
        <v>5</v>
      </c>
      <c r="P3904">
        <f>WEEKDAY(tbl_salesdata[[#This Row],[Order Date]],2)</f>
        <v>5</v>
      </c>
      <c r="Q3904" t="str">
        <f>TEXT(tbl_salesdata[[#This Row],[Order Date]],"dddd")</f>
        <v>Friday</v>
      </c>
      <c r="R3904" t="str">
        <f>IF(tbl_salesdata[[#This Row],[Weekdaynum]]&gt;5,"Yes","No")</f>
        <v>No</v>
      </c>
    </row>
    <row r="3905" spans="1:18" hidden="1" x14ac:dyDescent="0.35">
      <c r="A3905">
        <v>354680144</v>
      </c>
      <c r="B3905" s="3">
        <v>42150</v>
      </c>
      <c r="C3905" s="3">
        <v>42156</v>
      </c>
      <c r="D3905" t="s">
        <v>190</v>
      </c>
      <c r="E3905" t="s">
        <v>38</v>
      </c>
      <c r="F3905" t="s">
        <v>68</v>
      </c>
      <c r="G3905" t="s">
        <v>18</v>
      </c>
      <c r="H3905" t="s">
        <v>26</v>
      </c>
      <c r="I3905" s="9">
        <v>6591</v>
      </c>
      <c r="J3905" s="9">
        <v>154.06</v>
      </c>
      <c r="K3905" s="9">
        <v>90.93</v>
      </c>
      <c r="L3905" s="9">
        <f>tbl_salesdata[[#This Row],[Units Sold]]*tbl_salesdata[[#This Row],[Unit Cost]]</f>
        <v>599319.63</v>
      </c>
      <c r="M3905" s="9">
        <f>tbl_salesdata[[#This Row],[Units Sold]]*tbl_salesdata[[#This Row],[Unit Price]]</f>
        <v>1015409.46</v>
      </c>
      <c r="N3905" s="9">
        <f>tbl_salesdata[[#This Row],[Total Sales]]-tbl_salesdata[[#This Row],[Total Cost]]</f>
        <v>416089.82999999996</v>
      </c>
      <c r="O3905">
        <f>tbl_salesdata[[#This Row],[Ship Date]]-tbl_salesdata[[#This Row],[Order Date]]</f>
        <v>6</v>
      </c>
      <c r="P3905">
        <f>WEEKDAY(tbl_salesdata[[#This Row],[Order Date]],2)</f>
        <v>2</v>
      </c>
      <c r="Q3905" t="str">
        <f>TEXT(tbl_salesdata[[#This Row],[Order Date]],"dddd")</f>
        <v>Tuesday</v>
      </c>
      <c r="R3905" t="str">
        <f>IF(tbl_salesdata[[#This Row],[Weekdaynum]]&gt;5,"Yes","No")</f>
        <v>No</v>
      </c>
    </row>
    <row r="3906" spans="1:18" hidden="1" x14ac:dyDescent="0.35">
      <c r="A3906">
        <v>784733521</v>
      </c>
      <c r="B3906" s="3">
        <v>44834</v>
      </c>
      <c r="C3906" s="3">
        <v>44835</v>
      </c>
      <c r="D3906" t="s">
        <v>143</v>
      </c>
      <c r="E3906" t="s">
        <v>24</v>
      </c>
      <c r="F3906" t="s">
        <v>33</v>
      </c>
      <c r="G3906" t="s">
        <v>14</v>
      </c>
      <c r="H3906" t="s">
        <v>15</v>
      </c>
      <c r="I3906" s="9">
        <v>8942</v>
      </c>
      <c r="J3906" s="9">
        <v>109.28</v>
      </c>
      <c r="K3906" s="9">
        <v>35.840000000000003</v>
      </c>
      <c r="L3906" s="9">
        <f>tbl_salesdata[[#This Row],[Units Sold]]*tbl_salesdata[[#This Row],[Unit Cost]]</f>
        <v>320481.28000000003</v>
      </c>
      <c r="M3906" s="9">
        <f>tbl_salesdata[[#This Row],[Units Sold]]*tbl_salesdata[[#This Row],[Unit Price]]</f>
        <v>977181.76</v>
      </c>
      <c r="N3906" s="9">
        <f>tbl_salesdata[[#This Row],[Total Sales]]-tbl_salesdata[[#This Row],[Total Cost]]</f>
        <v>656700.48</v>
      </c>
      <c r="O3906">
        <f>tbl_salesdata[[#This Row],[Ship Date]]-tbl_salesdata[[#This Row],[Order Date]]</f>
        <v>1</v>
      </c>
      <c r="P3906">
        <f>WEEKDAY(tbl_salesdata[[#This Row],[Order Date]],2)</f>
        <v>5</v>
      </c>
      <c r="Q3906" t="str">
        <f>TEXT(tbl_salesdata[[#This Row],[Order Date]],"dddd")</f>
        <v>Friday</v>
      </c>
      <c r="R3906" t="str">
        <f>IF(tbl_salesdata[[#This Row],[Weekdaynum]]&gt;5,"Yes","No")</f>
        <v>No</v>
      </c>
    </row>
    <row r="3907" spans="1:18" hidden="1" x14ac:dyDescent="0.35">
      <c r="A3907">
        <v>151269137</v>
      </c>
      <c r="B3907" s="3">
        <v>42852</v>
      </c>
      <c r="C3907" s="3">
        <v>42859</v>
      </c>
      <c r="D3907" t="s">
        <v>202</v>
      </c>
      <c r="E3907" t="s">
        <v>38</v>
      </c>
      <c r="F3907" t="s">
        <v>56</v>
      </c>
      <c r="G3907" t="s">
        <v>18</v>
      </c>
      <c r="H3907" t="s">
        <v>19</v>
      </c>
      <c r="I3907" s="9">
        <v>2754</v>
      </c>
      <c r="J3907" s="9">
        <v>9.33</v>
      </c>
      <c r="K3907" s="9">
        <v>6.92</v>
      </c>
      <c r="L3907" s="9">
        <f>tbl_salesdata[[#This Row],[Units Sold]]*tbl_salesdata[[#This Row],[Unit Cost]]</f>
        <v>19057.68</v>
      </c>
      <c r="M3907" s="9">
        <f>tbl_salesdata[[#This Row],[Units Sold]]*tbl_salesdata[[#This Row],[Unit Price]]</f>
        <v>25694.82</v>
      </c>
      <c r="N3907" s="9">
        <f>tbl_salesdata[[#This Row],[Total Sales]]-tbl_salesdata[[#This Row],[Total Cost]]</f>
        <v>6637.1399999999994</v>
      </c>
      <c r="O3907">
        <f>tbl_salesdata[[#This Row],[Ship Date]]-tbl_salesdata[[#This Row],[Order Date]]</f>
        <v>7</v>
      </c>
      <c r="P3907">
        <f>WEEKDAY(tbl_salesdata[[#This Row],[Order Date]],2)</f>
        <v>4</v>
      </c>
      <c r="Q3907" t="str">
        <f>TEXT(tbl_salesdata[[#This Row],[Order Date]],"dddd")</f>
        <v>Thursday</v>
      </c>
      <c r="R3907" t="str">
        <f>IF(tbl_salesdata[[#This Row],[Weekdaynum]]&gt;5,"Yes","No")</f>
        <v>No</v>
      </c>
    </row>
    <row r="3908" spans="1:18" hidden="1" x14ac:dyDescent="0.35">
      <c r="A3908">
        <v>490273320</v>
      </c>
      <c r="B3908" s="3">
        <v>42198</v>
      </c>
      <c r="C3908" s="3">
        <v>42201</v>
      </c>
      <c r="D3908" t="s">
        <v>132</v>
      </c>
      <c r="E3908" t="s">
        <v>38</v>
      </c>
      <c r="F3908" t="s">
        <v>68</v>
      </c>
      <c r="G3908" t="s">
        <v>18</v>
      </c>
      <c r="H3908" t="s">
        <v>26</v>
      </c>
      <c r="I3908" s="9">
        <v>1625</v>
      </c>
      <c r="J3908" s="9">
        <v>154.06</v>
      </c>
      <c r="K3908" s="9">
        <v>90.93</v>
      </c>
      <c r="L3908" s="9">
        <f>tbl_salesdata[[#This Row],[Units Sold]]*tbl_salesdata[[#This Row],[Unit Cost]]</f>
        <v>147761.25</v>
      </c>
      <c r="M3908" s="9">
        <f>tbl_salesdata[[#This Row],[Units Sold]]*tbl_salesdata[[#This Row],[Unit Price]]</f>
        <v>250347.5</v>
      </c>
      <c r="N3908" s="9">
        <f>tbl_salesdata[[#This Row],[Total Sales]]-tbl_salesdata[[#This Row],[Total Cost]]</f>
        <v>102586.25</v>
      </c>
      <c r="O3908">
        <f>tbl_salesdata[[#This Row],[Ship Date]]-tbl_salesdata[[#This Row],[Order Date]]</f>
        <v>3</v>
      </c>
      <c r="P3908">
        <f>WEEKDAY(tbl_salesdata[[#This Row],[Order Date]],2)</f>
        <v>1</v>
      </c>
      <c r="Q3908" t="str">
        <f>TEXT(tbl_salesdata[[#This Row],[Order Date]],"dddd")</f>
        <v>Monday</v>
      </c>
      <c r="R3908" t="str">
        <f>IF(tbl_salesdata[[#This Row],[Weekdaynum]]&gt;5,"Yes","No")</f>
        <v>No</v>
      </c>
    </row>
    <row r="3909" spans="1:18" hidden="1" x14ac:dyDescent="0.35">
      <c r="A3909">
        <v>308044898</v>
      </c>
      <c r="B3909" s="3">
        <v>43591</v>
      </c>
      <c r="C3909" s="3">
        <v>43597</v>
      </c>
      <c r="D3909" t="s">
        <v>45</v>
      </c>
      <c r="E3909" t="s">
        <v>12</v>
      </c>
      <c r="F3909" t="s">
        <v>22</v>
      </c>
      <c r="G3909" t="s">
        <v>18</v>
      </c>
      <c r="H3909" t="s">
        <v>34</v>
      </c>
      <c r="I3909" s="9">
        <v>6186</v>
      </c>
      <c r="J3909" s="9">
        <v>47.45</v>
      </c>
      <c r="K3909" s="9">
        <v>31.79</v>
      </c>
      <c r="L3909" s="9">
        <f>tbl_salesdata[[#This Row],[Units Sold]]*tbl_salesdata[[#This Row],[Unit Cost]]</f>
        <v>196652.94</v>
      </c>
      <c r="M3909" s="9">
        <f>tbl_salesdata[[#This Row],[Units Sold]]*tbl_salesdata[[#This Row],[Unit Price]]</f>
        <v>293525.7</v>
      </c>
      <c r="N3909" s="9">
        <f>tbl_salesdata[[#This Row],[Total Sales]]-tbl_salesdata[[#This Row],[Total Cost]]</f>
        <v>96872.760000000009</v>
      </c>
      <c r="O3909">
        <f>tbl_salesdata[[#This Row],[Ship Date]]-tbl_salesdata[[#This Row],[Order Date]]</f>
        <v>6</v>
      </c>
      <c r="P3909">
        <f>WEEKDAY(tbl_salesdata[[#This Row],[Order Date]],2)</f>
        <v>1</v>
      </c>
      <c r="Q3909" t="str">
        <f>TEXT(tbl_salesdata[[#This Row],[Order Date]],"dddd")</f>
        <v>Monday</v>
      </c>
      <c r="R3909" t="str">
        <f>IF(tbl_salesdata[[#This Row],[Weekdaynum]]&gt;5,"Yes","No")</f>
        <v>No</v>
      </c>
    </row>
    <row r="3910" spans="1:18" hidden="1" x14ac:dyDescent="0.35">
      <c r="A3910">
        <v>431195199</v>
      </c>
      <c r="B3910" s="3">
        <v>43917</v>
      </c>
      <c r="C3910" s="3">
        <v>43923</v>
      </c>
      <c r="D3910" t="s">
        <v>112</v>
      </c>
      <c r="E3910" t="s">
        <v>12</v>
      </c>
      <c r="F3910" t="s">
        <v>56</v>
      </c>
      <c r="G3910" t="s">
        <v>14</v>
      </c>
      <c r="H3910" t="s">
        <v>34</v>
      </c>
      <c r="I3910" s="9">
        <v>9096</v>
      </c>
      <c r="J3910" s="9">
        <v>9.33</v>
      </c>
      <c r="K3910" s="9">
        <v>6.92</v>
      </c>
      <c r="L3910" s="9">
        <f>tbl_salesdata[[#This Row],[Units Sold]]*tbl_salesdata[[#This Row],[Unit Cost]]</f>
        <v>62944.32</v>
      </c>
      <c r="M3910" s="9">
        <f>tbl_salesdata[[#This Row],[Units Sold]]*tbl_salesdata[[#This Row],[Unit Price]]</f>
        <v>84865.680000000008</v>
      </c>
      <c r="N3910" s="9">
        <f>tbl_salesdata[[#This Row],[Total Sales]]-tbl_salesdata[[#This Row],[Total Cost]]</f>
        <v>21921.360000000008</v>
      </c>
      <c r="O3910">
        <f>tbl_salesdata[[#This Row],[Ship Date]]-tbl_salesdata[[#This Row],[Order Date]]</f>
        <v>6</v>
      </c>
      <c r="P3910">
        <f>WEEKDAY(tbl_salesdata[[#This Row],[Order Date]],2)</f>
        <v>5</v>
      </c>
      <c r="Q3910" t="str">
        <f>TEXT(tbl_salesdata[[#This Row],[Order Date]],"dddd")</f>
        <v>Friday</v>
      </c>
      <c r="R3910" t="str">
        <f>IF(tbl_salesdata[[#This Row],[Weekdaynum]]&gt;5,"Yes","No")</f>
        <v>No</v>
      </c>
    </row>
    <row r="3911" spans="1:18" hidden="1" x14ac:dyDescent="0.35">
      <c r="A3911">
        <v>856648051</v>
      </c>
      <c r="B3911" s="3">
        <v>44908</v>
      </c>
      <c r="C3911" s="3">
        <v>44925</v>
      </c>
      <c r="D3911" t="s">
        <v>113</v>
      </c>
      <c r="E3911" t="s">
        <v>21</v>
      </c>
      <c r="F3911" t="s">
        <v>25</v>
      </c>
      <c r="G3911" t="s">
        <v>14</v>
      </c>
      <c r="H3911" t="s">
        <v>15</v>
      </c>
      <c r="I3911" s="9">
        <v>50</v>
      </c>
      <c r="J3911" s="9">
        <v>205.7</v>
      </c>
      <c r="K3911" s="9">
        <v>117.11</v>
      </c>
      <c r="L3911" s="9">
        <f>tbl_salesdata[[#This Row],[Units Sold]]*tbl_salesdata[[#This Row],[Unit Cost]]</f>
        <v>5855.5</v>
      </c>
      <c r="M3911" s="9">
        <f>tbl_salesdata[[#This Row],[Units Sold]]*tbl_salesdata[[#This Row],[Unit Price]]</f>
        <v>10285</v>
      </c>
      <c r="N3911" s="9">
        <f>tbl_salesdata[[#This Row],[Total Sales]]-tbl_salesdata[[#This Row],[Total Cost]]</f>
        <v>4429.5</v>
      </c>
      <c r="O3911">
        <f>tbl_salesdata[[#This Row],[Ship Date]]-tbl_salesdata[[#This Row],[Order Date]]</f>
        <v>17</v>
      </c>
      <c r="P3911">
        <f>WEEKDAY(tbl_salesdata[[#This Row],[Order Date]],2)</f>
        <v>2</v>
      </c>
      <c r="Q3911" t="str">
        <f>TEXT(tbl_salesdata[[#This Row],[Order Date]],"dddd")</f>
        <v>Tuesday</v>
      </c>
      <c r="R3911" t="str">
        <f>IF(tbl_salesdata[[#This Row],[Weekdaynum]]&gt;5,"Yes","No")</f>
        <v>No</v>
      </c>
    </row>
    <row r="3912" spans="1:18" hidden="1" x14ac:dyDescent="0.35">
      <c r="A3912">
        <v>301639783</v>
      </c>
      <c r="B3912" s="3">
        <v>42688</v>
      </c>
      <c r="C3912" s="3">
        <v>42698</v>
      </c>
      <c r="D3912" t="s">
        <v>61</v>
      </c>
      <c r="E3912" t="s">
        <v>12</v>
      </c>
      <c r="F3912" t="s">
        <v>76</v>
      </c>
      <c r="G3912" t="s">
        <v>18</v>
      </c>
      <c r="H3912" t="s">
        <v>15</v>
      </c>
      <c r="I3912" s="9">
        <v>770</v>
      </c>
      <c r="J3912" s="9">
        <v>668.27</v>
      </c>
      <c r="K3912" s="9">
        <v>502.54</v>
      </c>
      <c r="L3912" s="9">
        <f>tbl_salesdata[[#This Row],[Units Sold]]*tbl_salesdata[[#This Row],[Unit Cost]]</f>
        <v>386955.8</v>
      </c>
      <c r="M3912" s="9">
        <f>tbl_salesdata[[#This Row],[Units Sold]]*tbl_salesdata[[#This Row],[Unit Price]]</f>
        <v>514567.89999999997</v>
      </c>
      <c r="N3912" s="9">
        <f>tbl_salesdata[[#This Row],[Total Sales]]-tbl_salesdata[[#This Row],[Total Cost]]</f>
        <v>127612.09999999998</v>
      </c>
      <c r="O3912">
        <f>tbl_salesdata[[#This Row],[Ship Date]]-tbl_salesdata[[#This Row],[Order Date]]</f>
        <v>10</v>
      </c>
      <c r="P3912">
        <f>WEEKDAY(tbl_salesdata[[#This Row],[Order Date]],2)</f>
        <v>1</v>
      </c>
      <c r="Q3912" t="str">
        <f>TEXT(tbl_salesdata[[#This Row],[Order Date]],"dddd")</f>
        <v>Monday</v>
      </c>
      <c r="R3912" t="str">
        <f>IF(tbl_salesdata[[#This Row],[Weekdaynum]]&gt;5,"Yes","No")</f>
        <v>No</v>
      </c>
    </row>
    <row r="3913" spans="1:18" x14ac:dyDescent="0.35">
      <c r="A3913">
        <v>496590030</v>
      </c>
      <c r="B3913" s="3">
        <v>44800</v>
      </c>
      <c r="C3913" s="3">
        <v>44814</v>
      </c>
      <c r="D3913" t="s">
        <v>130</v>
      </c>
      <c r="E3913" t="s">
        <v>29</v>
      </c>
      <c r="F3913" t="s">
        <v>25</v>
      </c>
      <c r="G3913" t="s">
        <v>14</v>
      </c>
      <c r="H3913" t="s">
        <v>26</v>
      </c>
      <c r="I3913" s="9">
        <v>880</v>
      </c>
      <c r="J3913" s="9">
        <v>205.7</v>
      </c>
      <c r="K3913" s="9">
        <v>117.11</v>
      </c>
      <c r="L3913" s="9">
        <f>tbl_salesdata[[#This Row],[Units Sold]]*tbl_salesdata[[#This Row],[Unit Cost]]</f>
        <v>103056.8</v>
      </c>
      <c r="M3913" s="9">
        <f>tbl_salesdata[[#This Row],[Units Sold]]*tbl_salesdata[[#This Row],[Unit Price]]</f>
        <v>181016</v>
      </c>
      <c r="N3913" s="9">
        <f>tbl_salesdata[[#This Row],[Total Sales]]-tbl_salesdata[[#This Row],[Total Cost]]</f>
        <v>77959.199999999997</v>
      </c>
      <c r="O3913">
        <f>tbl_salesdata[[#This Row],[Ship Date]]-tbl_salesdata[[#This Row],[Order Date]]</f>
        <v>14</v>
      </c>
      <c r="P3913">
        <f>WEEKDAY(tbl_salesdata[[#This Row],[Order Date]],2)</f>
        <v>6</v>
      </c>
      <c r="Q3913" t="str">
        <f>TEXT(tbl_salesdata[[#This Row],[Order Date]],"dddd")</f>
        <v>Saturday</v>
      </c>
      <c r="R3913" t="str">
        <f>IF(tbl_salesdata[[#This Row],[Weekdaynum]]&gt;5,"Yes","No")</f>
        <v>Yes</v>
      </c>
    </row>
    <row r="3914" spans="1:18" hidden="1" x14ac:dyDescent="0.35">
      <c r="A3914">
        <v>920747697</v>
      </c>
      <c r="B3914" s="3">
        <v>42750</v>
      </c>
      <c r="C3914" s="3">
        <v>42767</v>
      </c>
      <c r="D3914" t="s">
        <v>201</v>
      </c>
      <c r="E3914" t="s">
        <v>24</v>
      </c>
      <c r="F3914" t="s">
        <v>47</v>
      </c>
      <c r="G3914" t="s">
        <v>14</v>
      </c>
      <c r="H3914" t="s">
        <v>34</v>
      </c>
      <c r="I3914" s="9">
        <v>8559</v>
      </c>
      <c r="J3914" s="9">
        <v>421.89</v>
      </c>
      <c r="K3914" s="9">
        <v>364.69</v>
      </c>
      <c r="L3914" s="9">
        <f>tbl_salesdata[[#This Row],[Units Sold]]*tbl_salesdata[[#This Row],[Unit Cost]]</f>
        <v>3121381.71</v>
      </c>
      <c r="M3914" s="9">
        <f>tbl_salesdata[[#This Row],[Units Sold]]*tbl_salesdata[[#This Row],[Unit Price]]</f>
        <v>3610956.51</v>
      </c>
      <c r="N3914" s="9">
        <f>tbl_salesdata[[#This Row],[Total Sales]]-tbl_salesdata[[#This Row],[Total Cost]]</f>
        <v>489574.79999999981</v>
      </c>
      <c r="O3914">
        <f>tbl_salesdata[[#This Row],[Ship Date]]-tbl_salesdata[[#This Row],[Order Date]]</f>
        <v>17</v>
      </c>
      <c r="P3914">
        <f>WEEKDAY(tbl_salesdata[[#This Row],[Order Date]],2)</f>
        <v>7</v>
      </c>
      <c r="Q3914" t="str">
        <f>TEXT(tbl_salesdata[[#This Row],[Order Date]],"dddd")</f>
        <v>Sunday</v>
      </c>
      <c r="R3914" t="str">
        <f>IF(tbl_salesdata[[#This Row],[Weekdaynum]]&gt;5,"Yes","No")</f>
        <v>Yes</v>
      </c>
    </row>
    <row r="3915" spans="1:18" x14ac:dyDescent="0.35">
      <c r="A3915">
        <v>539002406</v>
      </c>
      <c r="B3915" s="3">
        <v>43302</v>
      </c>
      <c r="C3915" s="3">
        <v>43320</v>
      </c>
      <c r="D3915" t="s">
        <v>135</v>
      </c>
      <c r="E3915" t="s">
        <v>21</v>
      </c>
      <c r="F3915" t="s">
        <v>33</v>
      </c>
      <c r="G3915" t="s">
        <v>14</v>
      </c>
      <c r="H3915" t="s">
        <v>19</v>
      </c>
      <c r="I3915" s="9">
        <v>1645</v>
      </c>
      <c r="J3915" s="9">
        <v>109.28</v>
      </c>
      <c r="K3915" s="9">
        <v>35.840000000000003</v>
      </c>
      <c r="L3915" s="9">
        <f>tbl_salesdata[[#This Row],[Units Sold]]*tbl_salesdata[[#This Row],[Unit Cost]]</f>
        <v>58956.800000000003</v>
      </c>
      <c r="M3915" s="9">
        <f>tbl_salesdata[[#This Row],[Units Sold]]*tbl_salesdata[[#This Row],[Unit Price]]</f>
        <v>179765.6</v>
      </c>
      <c r="N3915" s="9">
        <f>tbl_salesdata[[#This Row],[Total Sales]]-tbl_salesdata[[#This Row],[Total Cost]]</f>
        <v>120808.8</v>
      </c>
      <c r="O3915">
        <f>tbl_salesdata[[#This Row],[Ship Date]]-tbl_salesdata[[#This Row],[Order Date]]</f>
        <v>18</v>
      </c>
      <c r="P3915">
        <f>WEEKDAY(tbl_salesdata[[#This Row],[Order Date]],2)</f>
        <v>6</v>
      </c>
      <c r="Q3915" t="str">
        <f>TEXT(tbl_salesdata[[#This Row],[Order Date]],"dddd")</f>
        <v>Saturday</v>
      </c>
      <c r="R3915" t="str">
        <f>IF(tbl_salesdata[[#This Row],[Weekdaynum]]&gt;5,"Yes","No")</f>
        <v>Yes</v>
      </c>
    </row>
    <row r="3916" spans="1:18" hidden="1" x14ac:dyDescent="0.35">
      <c r="A3916">
        <v>632659566</v>
      </c>
      <c r="B3916" s="3">
        <v>42876</v>
      </c>
      <c r="C3916" s="3">
        <v>42891</v>
      </c>
      <c r="D3916" t="s">
        <v>85</v>
      </c>
      <c r="E3916" t="s">
        <v>12</v>
      </c>
      <c r="F3916" t="s">
        <v>68</v>
      </c>
      <c r="G3916" t="s">
        <v>18</v>
      </c>
      <c r="H3916" t="s">
        <v>26</v>
      </c>
      <c r="I3916" s="9">
        <v>6880</v>
      </c>
      <c r="J3916" s="9">
        <v>154.06</v>
      </c>
      <c r="K3916" s="9">
        <v>90.93</v>
      </c>
      <c r="L3916" s="9">
        <f>tbl_salesdata[[#This Row],[Units Sold]]*tbl_salesdata[[#This Row],[Unit Cost]]</f>
        <v>625598.4</v>
      </c>
      <c r="M3916" s="9">
        <f>tbl_salesdata[[#This Row],[Units Sold]]*tbl_salesdata[[#This Row],[Unit Price]]</f>
        <v>1059932.8</v>
      </c>
      <c r="N3916" s="9">
        <f>tbl_salesdata[[#This Row],[Total Sales]]-tbl_salesdata[[#This Row],[Total Cost]]</f>
        <v>434334.4</v>
      </c>
      <c r="O3916">
        <f>tbl_salesdata[[#This Row],[Ship Date]]-tbl_salesdata[[#This Row],[Order Date]]</f>
        <v>15</v>
      </c>
      <c r="P3916">
        <f>WEEKDAY(tbl_salesdata[[#This Row],[Order Date]],2)</f>
        <v>7</v>
      </c>
      <c r="Q3916" t="str">
        <f>TEXT(tbl_salesdata[[#This Row],[Order Date]],"dddd")</f>
        <v>Sunday</v>
      </c>
      <c r="R3916" t="str">
        <f>IF(tbl_salesdata[[#This Row],[Weekdaynum]]&gt;5,"Yes","No")</f>
        <v>Yes</v>
      </c>
    </row>
    <row r="3917" spans="1:18" hidden="1" x14ac:dyDescent="0.35">
      <c r="A3917">
        <v>444828116</v>
      </c>
      <c r="B3917" s="3">
        <v>44738</v>
      </c>
      <c r="C3917" s="3">
        <v>44757</v>
      </c>
      <c r="D3917" t="s">
        <v>65</v>
      </c>
      <c r="E3917" t="s">
        <v>32</v>
      </c>
      <c r="F3917" t="s">
        <v>56</v>
      </c>
      <c r="G3917" t="s">
        <v>18</v>
      </c>
      <c r="H3917" t="s">
        <v>34</v>
      </c>
      <c r="I3917" s="9">
        <v>3380</v>
      </c>
      <c r="J3917" s="9">
        <v>9.33</v>
      </c>
      <c r="K3917" s="9">
        <v>6.92</v>
      </c>
      <c r="L3917" s="9">
        <f>tbl_salesdata[[#This Row],[Units Sold]]*tbl_salesdata[[#This Row],[Unit Cost]]</f>
        <v>23389.599999999999</v>
      </c>
      <c r="M3917" s="9">
        <f>tbl_salesdata[[#This Row],[Units Sold]]*tbl_salesdata[[#This Row],[Unit Price]]</f>
        <v>31535.4</v>
      </c>
      <c r="N3917" s="9">
        <f>tbl_salesdata[[#This Row],[Total Sales]]-tbl_salesdata[[#This Row],[Total Cost]]</f>
        <v>8145.8000000000029</v>
      </c>
      <c r="O3917">
        <f>tbl_salesdata[[#This Row],[Ship Date]]-tbl_salesdata[[#This Row],[Order Date]]</f>
        <v>19</v>
      </c>
      <c r="P3917">
        <f>WEEKDAY(tbl_salesdata[[#This Row],[Order Date]],2)</f>
        <v>7</v>
      </c>
      <c r="Q3917" t="str">
        <f>TEXT(tbl_salesdata[[#This Row],[Order Date]],"dddd")</f>
        <v>Sunday</v>
      </c>
      <c r="R3917" t="str">
        <f>IF(tbl_salesdata[[#This Row],[Weekdaynum]]&gt;5,"Yes","No")</f>
        <v>Yes</v>
      </c>
    </row>
    <row r="3918" spans="1:18" hidden="1" x14ac:dyDescent="0.35">
      <c r="A3918">
        <v>706516015</v>
      </c>
      <c r="B3918" s="3">
        <v>42690</v>
      </c>
      <c r="C3918" s="3">
        <v>42695</v>
      </c>
      <c r="D3918" t="s">
        <v>212</v>
      </c>
      <c r="E3918" t="s">
        <v>32</v>
      </c>
      <c r="F3918" t="s">
        <v>76</v>
      </c>
      <c r="G3918" t="s">
        <v>14</v>
      </c>
      <c r="H3918" t="s">
        <v>15</v>
      </c>
      <c r="I3918" s="9">
        <v>2644</v>
      </c>
      <c r="J3918" s="9">
        <v>668.27</v>
      </c>
      <c r="K3918" s="9">
        <v>502.54</v>
      </c>
      <c r="L3918" s="9">
        <f>tbl_salesdata[[#This Row],[Units Sold]]*tbl_salesdata[[#This Row],[Unit Cost]]</f>
        <v>1328715.76</v>
      </c>
      <c r="M3918" s="9">
        <f>tbl_salesdata[[#This Row],[Units Sold]]*tbl_salesdata[[#This Row],[Unit Price]]</f>
        <v>1766905.88</v>
      </c>
      <c r="N3918" s="9">
        <f>tbl_salesdata[[#This Row],[Total Sales]]-tbl_salesdata[[#This Row],[Total Cost]]</f>
        <v>438190.11999999988</v>
      </c>
      <c r="O3918">
        <f>tbl_salesdata[[#This Row],[Ship Date]]-tbl_salesdata[[#This Row],[Order Date]]</f>
        <v>5</v>
      </c>
      <c r="P3918">
        <f>WEEKDAY(tbl_salesdata[[#This Row],[Order Date]],2)</f>
        <v>3</v>
      </c>
      <c r="Q3918" t="str">
        <f>TEXT(tbl_salesdata[[#This Row],[Order Date]],"dddd")</f>
        <v>Wednesday</v>
      </c>
      <c r="R3918" t="str">
        <f>IF(tbl_salesdata[[#This Row],[Weekdaynum]]&gt;5,"Yes","No")</f>
        <v>No</v>
      </c>
    </row>
    <row r="3919" spans="1:18" hidden="1" x14ac:dyDescent="0.35">
      <c r="A3919">
        <v>177147090</v>
      </c>
      <c r="B3919" s="3">
        <v>43661</v>
      </c>
      <c r="C3919" s="3">
        <v>43669</v>
      </c>
      <c r="D3919" t="s">
        <v>122</v>
      </c>
      <c r="E3919" t="s">
        <v>21</v>
      </c>
      <c r="F3919" t="s">
        <v>47</v>
      </c>
      <c r="G3919" t="s">
        <v>18</v>
      </c>
      <c r="H3919" t="s">
        <v>26</v>
      </c>
      <c r="I3919" s="9">
        <v>615</v>
      </c>
      <c r="J3919" s="9">
        <v>421.89</v>
      </c>
      <c r="K3919" s="9">
        <v>364.69</v>
      </c>
      <c r="L3919" s="9">
        <f>tbl_salesdata[[#This Row],[Units Sold]]*tbl_salesdata[[#This Row],[Unit Cost]]</f>
        <v>224284.35</v>
      </c>
      <c r="M3919" s="9">
        <f>tbl_salesdata[[#This Row],[Units Sold]]*tbl_salesdata[[#This Row],[Unit Price]]</f>
        <v>259462.35</v>
      </c>
      <c r="N3919" s="9">
        <f>tbl_salesdata[[#This Row],[Total Sales]]-tbl_salesdata[[#This Row],[Total Cost]]</f>
        <v>35178</v>
      </c>
      <c r="O3919">
        <f>tbl_salesdata[[#This Row],[Ship Date]]-tbl_salesdata[[#This Row],[Order Date]]</f>
        <v>8</v>
      </c>
      <c r="P3919">
        <f>WEEKDAY(tbl_salesdata[[#This Row],[Order Date]],2)</f>
        <v>1</v>
      </c>
      <c r="Q3919" t="str">
        <f>TEXT(tbl_salesdata[[#This Row],[Order Date]],"dddd")</f>
        <v>Monday</v>
      </c>
      <c r="R3919" t="str">
        <f>IF(tbl_salesdata[[#This Row],[Weekdaynum]]&gt;5,"Yes","No")</f>
        <v>No</v>
      </c>
    </row>
    <row r="3920" spans="1:18" x14ac:dyDescent="0.35">
      <c r="A3920">
        <v>564715993</v>
      </c>
      <c r="B3920" s="3">
        <v>44772</v>
      </c>
      <c r="C3920" s="3">
        <v>44774</v>
      </c>
      <c r="D3920" t="s">
        <v>53</v>
      </c>
      <c r="E3920" t="s">
        <v>29</v>
      </c>
      <c r="F3920" t="s">
        <v>25</v>
      </c>
      <c r="G3920" t="s">
        <v>18</v>
      </c>
      <c r="H3920" t="s">
        <v>26</v>
      </c>
      <c r="I3920" s="9">
        <v>866</v>
      </c>
      <c r="J3920" s="9">
        <v>205.7</v>
      </c>
      <c r="K3920" s="9">
        <v>117.11</v>
      </c>
      <c r="L3920" s="9">
        <f>tbl_salesdata[[#This Row],[Units Sold]]*tbl_salesdata[[#This Row],[Unit Cost]]</f>
        <v>101417.26</v>
      </c>
      <c r="M3920" s="9">
        <f>tbl_salesdata[[#This Row],[Units Sold]]*tbl_salesdata[[#This Row],[Unit Price]]</f>
        <v>178136.19999999998</v>
      </c>
      <c r="N3920" s="9">
        <f>tbl_salesdata[[#This Row],[Total Sales]]-tbl_salesdata[[#This Row],[Total Cost]]</f>
        <v>76718.939999999988</v>
      </c>
      <c r="O3920">
        <f>tbl_salesdata[[#This Row],[Ship Date]]-tbl_salesdata[[#This Row],[Order Date]]</f>
        <v>2</v>
      </c>
      <c r="P3920">
        <f>WEEKDAY(tbl_salesdata[[#This Row],[Order Date]],2)</f>
        <v>6</v>
      </c>
      <c r="Q3920" t="str">
        <f>TEXT(tbl_salesdata[[#This Row],[Order Date]],"dddd")</f>
        <v>Saturday</v>
      </c>
      <c r="R3920" t="str">
        <f>IF(tbl_salesdata[[#This Row],[Weekdaynum]]&gt;5,"Yes","No")</f>
        <v>Yes</v>
      </c>
    </row>
    <row r="3921" spans="1:18" hidden="1" x14ac:dyDescent="0.35">
      <c r="A3921">
        <v>234496581</v>
      </c>
      <c r="B3921" s="3">
        <v>42309</v>
      </c>
      <c r="C3921" s="3">
        <v>42324</v>
      </c>
      <c r="D3921" t="s">
        <v>53</v>
      </c>
      <c r="E3921" t="s">
        <v>29</v>
      </c>
      <c r="F3921" t="s">
        <v>47</v>
      </c>
      <c r="G3921" t="s">
        <v>14</v>
      </c>
      <c r="H3921" t="s">
        <v>19</v>
      </c>
      <c r="I3921" s="9">
        <v>1604</v>
      </c>
      <c r="J3921" s="9">
        <v>421.89</v>
      </c>
      <c r="K3921" s="9">
        <v>364.69</v>
      </c>
      <c r="L3921" s="9">
        <f>tbl_salesdata[[#This Row],[Units Sold]]*tbl_salesdata[[#This Row],[Unit Cost]]</f>
        <v>584962.76</v>
      </c>
      <c r="M3921" s="9">
        <f>tbl_salesdata[[#This Row],[Units Sold]]*tbl_salesdata[[#This Row],[Unit Price]]</f>
        <v>676711.55999999994</v>
      </c>
      <c r="N3921" s="9">
        <f>tbl_salesdata[[#This Row],[Total Sales]]-tbl_salesdata[[#This Row],[Total Cost]]</f>
        <v>91748.79999999993</v>
      </c>
      <c r="O3921">
        <f>tbl_salesdata[[#This Row],[Ship Date]]-tbl_salesdata[[#This Row],[Order Date]]</f>
        <v>15</v>
      </c>
      <c r="P3921">
        <f>WEEKDAY(tbl_salesdata[[#This Row],[Order Date]],2)</f>
        <v>7</v>
      </c>
      <c r="Q3921" t="str">
        <f>TEXT(tbl_salesdata[[#This Row],[Order Date]],"dddd")</f>
        <v>Sunday</v>
      </c>
      <c r="R3921" t="str">
        <f>IF(tbl_salesdata[[#This Row],[Weekdaynum]]&gt;5,"Yes","No")</f>
        <v>Yes</v>
      </c>
    </row>
    <row r="3922" spans="1:18" hidden="1" x14ac:dyDescent="0.35">
      <c r="A3922">
        <v>941625154</v>
      </c>
      <c r="B3922" s="3">
        <v>44210</v>
      </c>
      <c r="C3922" s="3">
        <v>44212</v>
      </c>
      <c r="D3922" t="s">
        <v>170</v>
      </c>
      <c r="E3922" t="s">
        <v>12</v>
      </c>
      <c r="F3922" t="s">
        <v>22</v>
      </c>
      <c r="G3922" t="s">
        <v>14</v>
      </c>
      <c r="H3922" t="s">
        <v>19</v>
      </c>
      <c r="I3922" s="9">
        <v>6663</v>
      </c>
      <c r="J3922" s="9">
        <v>47.45</v>
      </c>
      <c r="K3922" s="9">
        <v>31.79</v>
      </c>
      <c r="L3922" s="9">
        <f>tbl_salesdata[[#This Row],[Units Sold]]*tbl_salesdata[[#This Row],[Unit Cost]]</f>
        <v>211816.77</v>
      </c>
      <c r="M3922" s="9">
        <f>tbl_salesdata[[#This Row],[Units Sold]]*tbl_salesdata[[#This Row],[Unit Price]]</f>
        <v>316159.35000000003</v>
      </c>
      <c r="N3922" s="9">
        <f>tbl_salesdata[[#This Row],[Total Sales]]-tbl_salesdata[[#This Row],[Total Cost]]</f>
        <v>104342.58000000005</v>
      </c>
      <c r="O3922">
        <f>tbl_salesdata[[#This Row],[Ship Date]]-tbl_salesdata[[#This Row],[Order Date]]</f>
        <v>2</v>
      </c>
      <c r="P3922">
        <f>WEEKDAY(tbl_salesdata[[#This Row],[Order Date]],2)</f>
        <v>4</v>
      </c>
      <c r="Q3922" t="str">
        <f>TEXT(tbl_salesdata[[#This Row],[Order Date]],"dddd")</f>
        <v>Thursday</v>
      </c>
      <c r="R3922" t="str">
        <f>IF(tbl_salesdata[[#This Row],[Weekdaynum]]&gt;5,"Yes","No")</f>
        <v>No</v>
      </c>
    </row>
    <row r="3923" spans="1:18" hidden="1" x14ac:dyDescent="0.35">
      <c r="A3923">
        <v>198517215</v>
      </c>
      <c r="B3923" s="3">
        <v>43648</v>
      </c>
      <c r="C3923" s="3">
        <v>43661</v>
      </c>
      <c r="D3923" t="s">
        <v>52</v>
      </c>
      <c r="E3923" t="s">
        <v>12</v>
      </c>
      <c r="F3923" t="s">
        <v>40</v>
      </c>
      <c r="G3923" t="s">
        <v>14</v>
      </c>
      <c r="H3923" t="s">
        <v>15</v>
      </c>
      <c r="I3923" s="9">
        <v>4510</v>
      </c>
      <c r="J3923" s="9">
        <v>651.21</v>
      </c>
      <c r="K3923" s="9">
        <v>524.96</v>
      </c>
      <c r="L3923" s="9">
        <f>tbl_salesdata[[#This Row],[Units Sold]]*tbl_salesdata[[#This Row],[Unit Cost]]</f>
        <v>2367569.6</v>
      </c>
      <c r="M3923" s="9">
        <f>tbl_salesdata[[#This Row],[Units Sold]]*tbl_salesdata[[#This Row],[Unit Price]]</f>
        <v>2936957.1</v>
      </c>
      <c r="N3923" s="9">
        <f>tbl_salesdata[[#This Row],[Total Sales]]-tbl_salesdata[[#This Row],[Total Cost]]</f>
        <v>569387.5</v>
      </c>
      <c r="O3923">
        <f>tbl_salesdata[[#This Row],[Ship Date]]-tbl_salesdata[[#This Row],[Order Date]]</f>
        <v>13</v>
      </c>
      <c r="P3923">
        <f>WEEKDAY(tbl_salesdata[[#This Row],[Order Date]],2)</f>
        <v>2</v>
      </c>
      <c r="Q3923" t="str">
        <f>TEXT(tbl_salesdata[[#This Row],[Order Date]],"dddd")</f>
        <v>Tuesday</v>
      </c>
      <c r="R3923" t="str">
        <f>IF(tbl_salesdata[[#This Row],[Weekdaynum]]&gt;5,"Yes","No")</f>
        <v>No</v>
      </c>
    </row>
    <row r="3924" spans="1:18" hidden="1" x14ac:dyDescent="0.35">
      <c r="A3924">
        <v>266159093</v>
      </c>
      <c r="B3924" s="3">
        <v>43502</v>
      </c>
      <c r="C3924" s="3">
        <v>43503</v>
      </c>
      <c r="D3924" t="s">
        <v>167</v>
      </c>
      <c r="E3924" t="s">
        <v>38</v>
      </c>
      <c r="F3924" t="s">
        <v>40</v>
      </c>
      <c r="G3924" t="s">
        <v>18</v>
      </c>
      <c r="H3924" t="s">
        <v>19</v>
      </c>
      <c r="I3924" s="9">
        <v>1245</v>
      </c>
      <c r="J3924" s="9">
        <v>651.21</v>
      </c>
      <c r="K3924" s="9">
        <v>524.96</v>
      </c>
      <c r="L3924" s="9">
        <f>tbl_salesdata[[#This Row],[Units Sold]]*tbl_salesdata[[#This Row],[Unit Cost]]</f>
        <v>653575.20000000007</v>
      </c>
      <c r="M3924" s="9">
        <f>tbl_salesdata[[#This Row],[Units Sold]]*tbl_salesdata[[#This Row],[Unit Price]]</f>
        <v>810756.45000000007</v>
      </c>
      <c r="N3924" s="9">
        <f>tbl_salesdata[[#This Row],[Total Sales]]-tbl_salesdata[[#This Row],[Total Cost]]</f>
        <v>157181.25</v>
      </c>
      <c r="O3924">
        <f>tbl_salesdata[[#This Row],[Ship Date]]-tbl_salesdata[[#This Row],[Order Date]]</f>
        <v>1</v>
      </c>
      <c r="P3924">
        <f>WEEKDAY(tbl_salesdata[[#This Row],[Order Date]],2)</f>
        <v>3</v>
      </c>
      <c r="Q3924" t="str">
        <f>TEXT(tbl_salesdata[[#This Row],[Order Date]],"dddd")</f>
        <v>Wednesday</v>
      </c>
      <c r="R3924" t="str">
        <f>IF(tbl_salesdata[[#This Row],[Weekdaynum]]&gt;5,"Yes","No")</f>
        <v>No</v>
      </c>
    </row>
    <row r="3925" spans="1:18" hidden="1" x14ac:dyDescent="0.35">
      <c r="A3925">
        <v>775849616</v>
      </c>
      <c r="B3925" s="3">
        <v>43878</v>
      </c>
      <c r="C3925" s="3">
        <v>43886</v>
      </c>
      <c r="D3925" t="s">
        <v>107</v>
      </c>
      <c r="E3925" t="s">
        <v>21</v>
      </c>
      <c r="F3925" t="s">
        <v>40</v>
      </c>
      <c r="G3925" t="s">
        <v>18</v>
      </c>
      <c r="H3925" t="s">
        <v>19</v>
      </c>
      <c r="I3925" s="9">
        <v>9997</v>
      </c>
      <c r="J3925" s="9">
        <v>651.21</v>
      </c>
      <c r="K3925" s="9">
        <v>524.96</v>
      </c>
      <c r="L3925" s="9">
        <f>tbl_salesdata[[#This Row],[Units Sold]]*tbl_salesdata[[#This Row],[Unit Cost]]</f>
        <v>5248025.12</v>
      </c>
      <c r="M3925" s="9">
        <f>tbl_salesdata[[#This Row],[Units Sold]]*tbl_salesdata[[#This Row],[Unit Price]]</f>
        <v>6510146.3700000001</v>
      </c>
      <c r="N3925" s="9">
        <f>tbl_salesdata[[#This Row],[Total Sales]]-tbl_salesdata[[#This Row],[Total Cost]]</f>
        <v>1262121.25</v>
      </c>
      <c r="O3925">
        <f>tbl_salesdata[[#This Row],[Ship Date]]-tbl_salesdata[[#This Row],[Order Date]]</f>
        <v>8</v>
      </c>
      <c r="P3925">
        <f>WEEKDAY(tbl_salesdata[[#This Row],[Order Date]],2)</f>
        <v>1</v>
      </c>
      <c r="Q3925" t="str">
        <f>TEXT(tbl_salesdata[[#This Row],[Order Date]],"dddd")</f>
        <v>Monday</v>
      </c>
      <c r="R3925" t="str">
        <f>IF(tbl_salesdata[[#This Row],[Weekdaynum]]&gt;5,"Yes","No")</f>
        <v>No</v>
      </c>
    </row>
    <row r="3926" spans="1:18" x14ac:dyDescent="0.35">
      <c r="A3926">
        <v>151373851</v>
      </c>
      <c r="B3926" s="3">
        <v>44730</v>
      </c>
      <c r="C3926" s="3">
        <v>44748</v>
      </c>
      <c r="D3926" t="s">
        <v>162</v>
      </c>
      <c r="E3926" t="s">
        <v>38</v>
      </c>
      <c r="F3926" t="s">
        <v>22</v>
      </c>
      <c r="G3926" t="s">
        <v>14</v>
      </c>
      <c r="H3926" t="s">
        <v>26</v>
      </c>
      <c r="I3926" s="9">
        <v>3741</v>
      </c>
      <c r="J3926" s="9">
        <v>47.45</v>
      </c>
      <c r="K3926" s="9">
        <v>31.79</v>
      </c>
      <c r="L3926" s="9">
        <f>tbl_salesdata[[#This Row],[Units Sold]]*tbl_salesdata[[#This Row],[Unit Cost]]</f>
        <v>118926.39</v>
      </c>
      <c r="M3926" s="9">
        <f>tbl_salesdata[[#This Row],[Units Sold]]*tbl_salesdata[[#This Row],[Unit Price]]</f>
        <v>177510.45</v>
      </c>
      <c r="N3926" s="9">
        <f>tbl_salesdata[[#This Row],[Total Sales]]-tbl_salesdata[[#This Row],[Total Cost]]</f>
        <v>58584.060000000012</v>
      </c>
      <c r="O3926">
        <f>tbl_salesdata[[#This Row],[Ship Date]]-tbl_salesdata[[#This Row],[Order Date]]</f>
        <v>18</v>
      </c>
      <c r="P3926">
        <f>WEEKDAY(tbl_salesdata[[#This Row],[Order Date]],2)</f>
        <v>6</v>
      </c>
      <c r="Q3926" t="str">
        <f>TEXT(tbl_salesdata[[#This Row],[Order Date]],"dddd")</f>
        <v>Saturday</v>
      </c>
      <c r="R3926" t="str">
        <f>IF(tbl_salesdata[[#This Row],[Weekdaynum]]&gt;5,"Yes","No")</f>
        <v>Yes</v>
      </c>
    </row>
    <row r="3927" spans="1:18" hidden="1" x14ac:dyDescent="0.35">
      <c r="A3927">
        <v>198134410</v>
      </c>
      <c r="B3927" s="3">
        <v>44428</v>
      </c>
      <c r="C3927" s="3">
        <v>44437</v>
      </c>
      <c r="D3927" t="s">
        <v>139</v>
      </c>
      <c r="E3927" t="s">
        <v>51</v>
      </c>
      <c r="F3927" t="s">
        <v>42</v>
      </c>
      <c r="G3927" t="s">
        <v>14</v>
      </c>
      <c r="H3927" t="s">
        <v>26</v>
      </c>
      <c r="I3927" s="9">
        <v>1230</v>
      </c>
      <c r="J3927" s="9">
        <v>437.2</v>
      </c>
      <c r="K3927" s="9">
        <v>263.33</v>
      </c>
      <c r="L3927" s="9">
        <f>tbl_salesdata[[#This Row],[Units Sold]]*tbl_salesdata[[#This Row],[Unit Cost]]</f>
        <v>323895.89999999997</v>
      </c>
      <c r="M3927" s="9">
        <f>tbl_salesdata[[#This Row],[Units Sold]]*tbl_salesdata[[#This Row],[Unit Price]]</f>
        <v>537756</v>
      </c>
      <c r="N3927" s="9">
        <f>tbl_salesdata[[#This Row],[Total Sales]]-tbl_salesdata[[#This Row],[Total Cost]]</f>
        <v>213860.10000000003</v>
      </c>
      <c r="O3927">
        <f>tbl_salesdata[[#This Row],[Ship Date]]-tbl_salesdata[[#This Row],[Order Date]]</f>
        <v>9</v>
      </c>
      <c r="P3927">
        <f>WEEKDAY(tbl_salesdata[[#This Row],[Order Date]],2)</f>
        <v>5</v>
      </c>
      <c r="Q3927" t="str">
        <f>TEXT(tbl_salesdata[[#This Row],[Order Date]],"dddd")</f>
        <v>Friday</v>
      </c>
      <c r="R3927" t="str">
        <f>IF(tbl_salesdata[[#This Row],[Weekdaynum]]&gt;5,"Yes","No")</f>
        <v>No</v>
      </c>
    </row>
    <row r="3928" spans="1:18" hidden="1" x14ac:dyDescent="0.35">
      <c r="A3928">
        <v>974888837</v>
      </c>
      <c r="B3928" s="3">
        <v>43265</v>
      </c>
      <c r="C3928" s="3">
        <v>43285</v>
      </c>
      <c r="D3928" t="s">
        <v>83</v>
      </c>
      <c r="E3928" t="s">
        <v>38</v>
      </c>
      <c r="F3928" t="s">
        <v>68</v>
      </c>
      <c r="G3928" t="s">
        <v>14</v>
      </c>
      <c r="H3928" t="s">
        <v>19</v>
      </c>
      <c r="I3928" s="9">
        <v>126</v>
      </c>
      <c r="J3928" s="9">
        <v>154.06</v>
      </c>
      <c r="K3928" s="9">
        <v>90.93</v>
      </c>
      <c r="L3928" s="9">
        <f>tbl_salesdata[[#This Row],[Units Sold]]*tbl_salesdata[[#This Row],[Unit Cost]]</f>
        <v>11457.18</v>
      </c>
      <c r="M3928" s="9">
        <f>tbl_salesdata[[#This Row],[Units Sold]]*tbl_salesdata[[#This Row],[Unit Price]]</f>
        <v>19411.560000000001</v>
      </c>
      <c r="N3928" s="9">
        <f>tbl_salesdata[[#This Row],[Total Sales]]-tbl_salesdata[[#This Row],[Total Cost]]</f>
        <v>7954.380000000001</v>
      </c>
      <c r="O3928">
        <f>tbl_salesdata[[#This Row],[Ship Date]]-tbl_salesdata[[#This Row],[Order Date]]</f>
        <v>20</v>
      </c>
      <c r="P3928">
        <f>WEEKDAY(tbl_salesdata[[#This Row],[Order Date]],2)</f>
        <v>4</v>
      </c>
      <c r="Q3928" t="str">
        <f>TEXT(tbl_salesdata[[#This Row],[Order Date]],"dddd")</f>
        <v>Thursday</v>
      </c>
      <c r="R3928" t="str">
        <f>IF(tbl_salesdata[[#This Row],[Weekdaynum]]&gt;5,"Yes","No")</f>
        <v>No</v>
      </c>
    </row>
    <row r="3929" spans="1:18" hidden="1" x14ac:dyDescent="0.35">
      <c r="A3929">
        <v>522012221</v>
      </c>
      <c r="B3929" s="3">
        <v>43762</v>
      </c>
      <c r="C3929" s="3">
        <v>43778</v>
      </c>
      <c r="D3929" t="s">
        <v>200</v>
      </c>
      <c r="E3929" t="s">
        <v>24</v>
      </c>
      <c r="F3929" t="s">
        <v>42</v>
      </c>
      <c r="G3929" t="s">
        <v>18</v>
      </c>
      <c r="H3929" t="s">
        <v>26</v>
      </c>
      <c r="I3929" s="9">
        <v>3871</v>
      </c>
      <c r="J3929" s="9">
        <v>437.2</v>
      </c>
      <c r="K3929" s="9">
        <v>263.33</v>
      </c>
      <c r="L3929" s="9">
        <f>tbl_salesdata[[#This Row],[Units Sold]]*tbl_salesdata[[#This Row],[Unit Cost]]</f>
        <v>1019350.4299999999</v>
      </c>
      <c r="M3929" s="9">
        <f>tbl_salesdata[[#This Row],[Units Sold]]*tbl_salesdata[[#This Row],[Unit Price]]</f>
        <v>1692401.2</v>
      </c>
      <c r="N3929" s="9">
        <f>tbl_salesdata[[#This Row],[Total Sales]]-tbl_salesdata[[#This Row],[Total Cost]]</f>
        <v>673050.77</v>
      </c>
      <c r="O3929">
        <f>tbl_salesdata[[#This Row],[Ship Date]]-tbl_salesdata[[#This Row],[Order Date]]</f>
        <v>16</v>
      </c>
      <c r="P3929">
        <f>WEEKDAY(tbl_salesdata[[#This Row],[Order Date]],2)</f>
        <v>4</v>
      </c>
      <c r="Q3929" t="str">
        <f>TEXT(tbl_salesdata[[#This Row],[Order Date]],"dddd")</f>
        <v>Thursday</v>
      </c>
      <c r="R3929" t="str">
        <f>IF(tbl_salesdata[[#This Row],[Weekdaynum]]&gt;5,"Yes","No")</f>
        <v>No</v>
      </c>
    </row>
    <row r="3930" spans="1:18" x14ac:dyDescent="0.35">
      <c r="A3930">
        <v>963338601</v>
      </c>
      <c r="B3930" s="3">
        <v>42805</v>
      </c>
      <c r="C3930" s="3">
        <v>42812</v>
      </c>
      <c r="D3930" t="s">
        <v>140</v>
      </c>
      <c r="E3930" t="s">
        <v>24</v>
      </c>
      <c r="F3930" t="s">
        <v>30</v>
      </c>
      <c r="G3930" t="s">
        <v>14</v>
      </c>
      <c r="H3930" t="s">
        <v>19</v>
      </c>
      <c r="I3930" s="9">
        <v>2154</v>
      </c>
      <c r="J3930" s="9">
        <v>81.73</v>
      </c>
      <c r="K3930" s="9">
        <v>56.67</v>
      </c>
      <c r="L3930" s="9">
        <f>tbl_salesdata[[#This Row],[Units Sold]]*tbl_salesdata[[#This Row],[Unit Cost]]</f>
        <v>122067.18000000001</v>
      </c>
      <c r="M3930" s="9">
        <f>tbl_salesdata[[#This Row],[Units Sold]]*tbl_salesdata[[#This Row],[Unit Price]]</f>
        <v>176046.42</v>
      </c>
      <c r="N3930" s="9">
        <f>tbl_salesdata[[#This Row],[Total Sales]]-tbl_salesdata[[#This Row],[Total Cost]]</f>
        <v>53979.240000000005</v>
      </c>
      <c r="O3930">
        <f>tbl_salesdata[[#This Row],[Ship Date]]-tbl_salesdata[[#This Row],[Order Date]]</f>
        <v>7</v>
      </c>
      <c r="P3930">
        <f>WEEKDAY(tbl_salesdata[[#This Row],[Order Date]],2)</f>
        <v>6</v>
      </c>
      <c r="Q3930" t="str">
        <f>TEXT(tbl_salesdata[[#This Row],[Order Date]],"dddd")</f>
        <v>Saturday</v>
      </c>
      <c r="R3930" t="str">
        <f>IF(tbl_salesdata[[#This Row],[Weekdaynum]]&gt;5,"Yes","No")</f>
        <v>Yes</v>
      </c>
    </row>
    <row r="3931" spans="1:18" hidden="1" x14ac:dyDescent="0.35">
      <c r="A3931">
        <v>429123675</v>
      </c>
      <c r="B3931" s="3">
        <v>43391</v>
      </c>
      <c r="C3931" s="3">
        <v>43404</v>
      </c>
      <c r="D3931" t="s">
        <v>203</v>
      </c>
      <c r="E3931" t="s">
        <v>21</v>
      </c>
      <c r="F3931" t="s">
        <v>17</v>
      </c>
      <c r="G3931" t="s">
        <v>18</v>
      </c>
      <c r="H3931" t="s">
        <v>15</v>
      </c>
      <c r="I3931" s="9">
        <v>6086</v>
      </c>
      <c r="J3931" s="9">
        <v>152.58000000000001</v>
      </c>
      <c r="K3931" s="9">
        <v>97.44</v>
      </c>
      <c r="L3931" s="9">
        <f>tbl_salesdata[[#This Row],[Units Sold]]*tbl_salesdata[[#This Row],[Unit Cost]]</f>
        <v>593019.84</v>
      </c>
      <c r="M3931" s="9">
        <f>tbl_salesdata[[#This Row],[Units Sold]]*tbl_salesdata[[#This Row],[Unit Price]]</f>
        <v>928601.88000000012</v>
      </c>
      <c r="N3931" s="9">
        <f>tbl_salesdata[[#This Row],[Total Sales]]-tbl_salesdata[[#This Row],[Total Cost]]</f>
        <v>335582.04000000015</v>
      </c>
      <c r="O3931">
        <f>tbl_salesdata[[#This Row],[Ship Date]]-tbl_salesdata[[#This Row],[Order Date]]</f>
        <v>13</v>
      </c>
      <c r="P3931">
        <f>WEEKDAY(tbl_salesdata[[#This Row],[Order Date]],2)</f>
        <v>4</v>
      </c>
      <c r="Q3931" t="str">
        <f>TEXT(tbl_salesdata[[#This Row],[Order Date]],"dddd")</f>
        <v>Thursday</v>
      </c>
      <c r="R3931" t="str">
        <f>IF(tbl_salesdata[[#This Row],[Weekdaynum]]&gt;5,"Yes","No")</f>
        <v>No</v>
      </c>
    </row>
    <row r="3932" spans="1:18" hidden="1" x14ac:dyDescent="0.35">
      <c r="A3932">
        <v>515771901</v>
      </c>
      <c r="B3932" s="3">
        <v>43880</v>
      </c>
      <c r="C3932" s="3">
        <v>43895</v>
      </c>
      <c r="D3932" t="s">
        <v>80</v>
      </c>
      <c r="E3932" t="s">
        <v>21</v>
      </c>
      <c r="F3932" t="s">
        <v>68</v>
      </c>
      <c r="G3932" t="s">
        <v>18</v>
      </c>
      <c r="H3932" t="s">
        <v>26</v>
      </c>
      <c r="I3932" s="9">
        <v>7222</v>
      </c>
      <c r="J3932" s="9">
        <v>154.06</v>
      </c>
      <c r="K3932" s="9">
        <v>90.93</v>
      </c>
      <c r="L3932" s="9">
        <f>tbl_salesdata[[#This Row],[Units Sold]]*tbl_salesdata[[#This Row],[Unit Cost]]</f>
        <v>656696.46000000008</v>
      </c>
      <c r="M3932" s="9">
        <f>tbl_salesdata[[#This Row],[Units Sold]]*tbl_salesdata[[#This Row],[Unit Price]]</f>
        <v>1112621.32</v>
      </c>
      <c r="N3932" s="9">
        <f>tbl_salesdata[[#This Row],[Total Sales]]-tbl_salesdata[[#This Row],[Total Cost]]</f>
        <v>455924.86</v>
      </c>
      <c r="O3932">
        <f>tbl_salesdata[[#This Row],[Ship Date]]-tbl_salesdata[[#This Row],[Order Date]]</f>
        <v>15</v>
      </c>
      <c r="P3932">
        <f>WEEKDAY(tbl_salesdata[[#This Row],[Order Date]],2)</f>
        <v>3</v>
      </c>
      <c r="Q3932" t="str">
        <f>TEXT(tbl_salesdata[[#This Row],[Order Date]],"dddd")</f>
        <v>Wednesday</v>
      </c>
      <c r="R3932" t="str">
        <f>IF(tbl_salesdata[[#This Row],[Weekdaynum]]&gt;5,"Yes","No")</f>
        <v>No</v>
      </c>
    </row>
    <row r="3933" spans="1:18" hidden="1" x14ac:dyDescent="0.35">
      <c r="A3933">
        <v>626109397</v>
      </c>
      <c r="B3933" s="3">
        <v>44050</v>
      </c>
      <c r="C3933" s="3">
        <v>44068</v>
      </c>
      <c r="D3933" t="s">
        <v>100</v>
      </c>
      <c r="E3933" t="s">
        <v>21</v>
      </c>
      <c r="F3933" t="s">
        <v>25</v>
      </c>
      <c r="G3933" t="s">
        <v>14</v>
      </c>
      <c r="H3933" t="s">
        <v>19</v>
      </c>
      <c r="I3933" s="9">
        <v>8539</v>
      </c>
      <c r="J3933" s="9">
        <v>205.7</v>
      </c>
      <c r="K3933" s="9">
        <v>117.11</v>
      </c>
      <c r="L3933" s="9">
        <f>tbl_salesdata[[#This Row],[Units Sold]]*tbl_salesdata[[#This Row],[Unit Cost]]</f>
        <v>1000002.29</v>
      </c>
      <c r="M3933" s="9">
        <f>tbl_salesdata[[#This Row],[Units Sold]]*tbl_salesdata[[#This Row],[Unit Price]]</f>
        <v>1756472.2999999998</v>
      </c>
      <c r="N3933" s="9">
        <f>tbl_salesdata[[#This Row],[Total Sales]]-tbl_salesdata[[#This Row],[Total Cost]]</f>
        <v>756470.00999999978</v>
      </c>
      <c r="O3933">
        <f>tbl_salesdata[[#This Row],[Ship Date]]-tbl_salesdata[[#This Row],[Order Date]]</f>
        <v>18</v>
      </c>
      <c r="P3933">
        <f>WEEKDAY(tbl_salesdata[[#This Row],[Order Date]],2)</f>
        <v>5</v>
      </c>
      <c r="Q3933" t="str">
        <f>TEXT(tbl_salesdata[[#This Row],[Order Date]],"dddd")</f>
        <v>Friday</v>
      </c>
      <c r="R3933" t="str">
        <f>IF(tbl_salesdata[[#This Row],[Weekdaynum]]&gt;5,"Yes","No")</f>
        <v>No</v>
      </c>
    </row>
    <row r="3934" spans="1:18" x14ac:dyDescent="0.35">
      <c r="A3934">
        <v>516122949</v>
      </c>
      <c r="B3934" s="3">
        <v>43848</v>
      </c>
      <c r="C3934" s="3">
        <v>43853</v>
      </c>
      <c r="D3934" t="s">
        <v>48</v>
      </c>
      <c r="E3934" t="s">
        <v>21</v>
      </c>
      <c r="F3934" t="s">
        <v>17</v>
      </c>
      <c r="G3934" t="s">
        <v>14</v>
      </c>
      <c r="H3934" t="s">
        <v>15</v>
      </c>
      <c r="I3934" s="9">
        <v>1105</v>
      </c>
      <c r="J3934" s="9">
        <v>152.58000000000001</v>
      </c>
      <c r="K3934" s="9">
        <v>97.44</v>
      </c>
      <c r="L3934" s="9">
        <f>tbl_salesdata[[#This Row],[Units Sold]]*tbl_salesdata[[#This Row],[Unit Cost]]</f>
        <v>107671.2</v>
      </c>
      <c r="M3934" s="9">
        <f>tbl_salesdata[[#This Row],[Units Sold]]*tbl_salesdata[[#This Row],[Unit Price]]</f>
        <v>168600.90000000002</v>
      </c>
      <c r="N3934" s="9">
        <f>tbl_salesdata[[#This Row],[Total Sales]]-tbl_salesdata[[#This Row],[Total Cost]]</f>
        <v>60929.700000000026</v>
      </c>
      <c r="O3934">
        <f>tbl_salesdata[[#This Row],[Ship Date]]-tbl_salesdata[[#This Row],[Order Date]]</f>
        <v>5</v>
      </c>
      <c r="P3934">
        <f>WEEKDAY(tbl_salesdata[[#This Row],[Order Date]],2)</f>
        <v>6</v>
      </c>
      <c r="Q3934" t="str">
        <f>TEXT(tbl_salesdata[[#This Row],[Order Date]],"dddd")</f>
        <v>Saturday</v>
      </c>
      <c r="R3934" t="str">
        <f>IF(tbl_salesdata[[#This Row],[Weekdaynum]]&gt;5,"Yes","No")</f>
        <v>Yes</v>
      </c>
    </row>
    <row r="3935" spans="1:18" hidden="1" x14ac:dyDescent="0.35">
      <c r="A3935">
        <v>244610011</v>
      </c>
      <c r="B3935" s="3">
        <v>43359</v>
      </c>
      <c r="C3935" s="3">
        <v>43367</v>
      </c>
      <c r="D3935" t="s">
        <v>57</v>
      </c>
      <c r="E3935" t="s">
        <v>32</v>
      </c>
      <c r="F3935" t="s">
        <v>33</v>
      </c>
      <c r="G3935" t="s">
        <v>14</v>
      </c>
      <c r="H3935" t="s">
        <v>19</v>
      </c>
      <c r="I3935" s="9">
        <v>4393</v>
      </c>
      <c r="J3935" s="9">
        <v>109.28</v>
      </c>
      <c r="K3935" s="9">
        <v>35.840000000000003</v>
      </c>
      <c r="L3935" s="9">
        <f>tbl_salesdata[[#This Row],[Units Sold]]*tbl_salesdata[[#This Row],[Unit Cost]]</f>
        <v>157445.12000000002</v>
      </c>
      <c r="M3935" s="9">
        <f>tbl_salesdata[[#This Row],[Units Sold]]*tbl_salesdata[[#This Row],[Unit Price]]</f>
        <v>480067.04</v>
      </c>
      <c r="N3935" s="9">
        <f>tbl_salesdata[[#This Row],[Total Sales]]-tbl_salesdata[[#This Row],[Total Cost]]</f>
        <v>322621.91999999993</v>
      </c>
      <c r="O3935">
        <f>tbl_salesdata[[#This Row],[Ship Date]]-tbl_salesdata[[#This Row],[Order Date]]</f>
        <v>8</v>
      </c>
      <c r="P3935">
        <f>WEEKDAY(tbl_salesdata[[#This Row],[Order Date]],2)</f>
        <v>7</v>
      </c>
      <c r="Q3935" t="str">
        <f>TEXT(tbl_salesdata[[#This Row],[Order Date]],"dddd")</f>
        <v>Sunday</v>
      </c>
      <c r="R3935" t="str">
        <f>IF(tbl_salesdata[[#This Row],[Weekdaynum]]&gt;5,"Yes","No")</f>
        <v>Yes</v>
      </c>
    </row>
    <row r="3936" spans="1:18" x14ac:dyDescent="0.35">
      <c r="A3936">
        <v>657170665</v>
      </c>
      <c r="B3936" s="3">
        <v>43792</v>
      </c>
      <c r="C3936" s="3">
        <v>43811</v>
      </c>
      <c r="D3936" t="s">
        <v>112</v>
      </c>
      <c r="E3936" t="s">
        <v>12</v>
      </c>
      <c r="F3936" t="s">
        <v>40</v>
      </c>
      <c r="G3936" t="s">
        <v>14</v>
      </c>
      <c r="H3936" t="s">
        <v>15</v>
      </c>
      <c r="I3936" s="9">
        <v>258</v>
      </c>
      <c r="J3936" s="9">
        <v>651.21</v>
      </c>
      <c r="K3936" s="9">
        <v>524.96</v>
      </c>
      <c r="L3936" s="9">
        <f>tbl_salesdata[[#This Row],[Units Sold]]*tbl_salesdata[[#This Row],[Unit Cost]]</f>
        <v>135439.68000000002</v>
      </c>
      <c r="M3936" s="9">
        <f>tbl_salesdata[[#This Row],[Units Sold]]*tbl_salesdata[[#This Row],[Unit Price]]</f>
        <v>168012.18000000002</v>
      </c>
      <c r="N3936" s="9">
        <f>tbl_salesdata[[#This Row],[Total Sales]]-tbl_salesdata[[#This Row],[Total Cost]]</f>
        <v>32572.5</v>
      </c>
      <c r="O3936">
        <f>tbl_salesdata[[#This Row],[Ship Date]]-tbl_salesdata[[#This Row],[Order Date]]</f>
        <v>19</v>
      </c>
      <c r="P3936">
        <f>WEEKDAY(tbl_salesdata[[#This Row],[Order Date]],2)</f>
        <v>6</v>
      </c>
      <c r="Q3936" t="str">
        <f>TEXT(tbl_salesdata[[#This Row],[Order Date]],"dddd")</f>
        <v>Saturday</v>
      </c>
      <c r="R3936" t="str">
        <f>IF(tbl_salesdata[[#This Row],[Weekdaynum]]&gt;5,"Yes","No")</f>
        <v>Yes</v>
      </c>
    </row>
    <row r="3937" spans="1:18" x14ac:dyDescent="0.35">
      <c r="A3937">
        <v>305940759</v>
      </c>
      <c r="B3937" s="3">
        <v>42798</v>
      </c>
      <c r="C3937" s="3">
        <v>42807</v>
      </c>
      <c r="D3937" t="s">
        <v>131</v>
      </c>
      <c r="E3937" t="s">
        <v>32</v>
      </c>
      <c r="F3937" t="s">
        <v>22</v>
      </c>
      <c r="G3937" t="s">
        <v>14</v>
      </c>
      <c r="H3937" t="s">
        <v>26</v>
      </c>
      <c r="I3937" s="9">
        <v>3524</v>
      </c>
      <c r="J3937" s="9">
        <v>47.45</v>
      </c>
      <c r="K3937" s="9">
        <v>31.79</v>
      </c>
      <c r="L3937" s="9">
        <f>tbl_salesdata[[#This Row],[Units Sold]]*tbl_salesdata[[#This Row],[Unit Cost]]</f>
        <v>112027.95999999999</v>
      </c>
      <c r="M3937" s="9">
        <f>tbl_salesdata[[#This Row],[Units Sold]]*tbl_salesdata[[#This Row],[Unit Price]]</f>
        <v>167213.80000000002</v>
      </c>
      <c r="N3937" s="9">
        <f>tbl_salesdata[[#This Row],[Total Sales]]-tbl_salesdata[[#This Row],[Total Cost]]</f>
        <v>55185.840000000026</v>
      </c>
      <c r="O3937">
        <f>tbl_salesdata[[#This Row],[Ship Date]]-tbl_salesdata[[#This Row],[Order Date]]</f>
        <v>9</v>
      </c>
      <c r="P3937">
        <f>WEEKDAY(tbl_salesdata[[#This Row],[Order Date]],2)</f>
        <v>6</v>
      </c>
      <c r="Q3937" t="str">
        <f>TEXT(tbl_salesdata[[#This Row],[Order Date]],"dddd")</f>
        <v>Saturday</v>
      </c>
      <c r="R3937" t="str">
        <f>IF(tbl_salesdata[[#This Row],[Weekdaynum]]&gt;5,"Yes","No")</f>
        <v>Yes</v>
      </c>
    </row>
    <row r="3938" spans="1:18" x14ac:dyDescent="0.35">
      <c r="A3938">
        <v>114532315</v>
      </c>
      <c r="B3938" s="3">
        <v>43365</v>
      </c>
      <c r="C3938" s="3">
        <v>43377</v>
      </c>
      <c r="D3938" t="s">
        <v>96</v>
      </c>
      <c r="E3938" t="s">
        <v>29</v>
      </c>
      <c r="F3938" t="s">
        <v>33</v>
      </c>
      <c r="G3938" t="s">
        <v>18</v>
      </c>
      <c r="H3938" t="s">
        <v>15</v>
      </c>
      <c r="I3938" s="9">
        <v>1512</v>
      </c>
      <c r="J3938" s="9">
        <v>109.28</v>
      </c>
      <c r="K3938" s="9">
        <v>35.840000000000003</v>
      </c>
      <c r="L3938" s="9">
        <f>tbl_salesdata[[#This Row],[Units Sold]]*tbl_salesdata[[#This Row],[Unit Cost]]</f>
        <v>54190.080000000002</v>
      </c>
      <c r="M3938" s="9">
        <f>tbl_salesdata[[#This Row],[Units Sold]]*tbl_salesdata[[#This Row],[Unit Price]]</f>
        <v>165231.36000000002</v>
      </c>
      <c r="N3938" s="9">
        <f>tbl_salesdata[[#This Row],[Total Sales]]-tbl_salesdata[[#This Row],[Total Cost]]</f>
        <v>111041.28000000001</v>
      </c>
      <c r="O3938">
        <f>tbl_salesdata[[#This Row],[Ship Date]]-tbl_salesdata[[#This Row],[Order Date]]</f>
        <v>12</v>
      </c>
      <c r="P3938">
        <f>WEEKDAY(tbl_salesdata[[#This Row],[Order Date]],2)</f>
        <v>6</v>
      </c>
      <c r="Q3938" t="str">
        <f>TEXT(tbl_salesdata[[#This Row],[Order Date]],"dddd")</f>
        <v>Saturday</v>
      </c>
      <c r="R3938" t="str">
        <f>IF(tbl_salesdata[[#This Row],[Weekdaynum]]&gt;5,"Yes","No")</f>
        <v>Yes</v>
      </c>
    </row>
    <row r="3939" spans="1:18" hidden="1" x14ac:dyDescent="0.35">
      <c r="A3939">
        <v>797718417</v>
      </c>
      <c r="B3939" s="3">
        <v>44801</v>
      </c>
      <c r="C3939" s="3">
        <v>44815</v>
      </c>
      <c r="D3939" t="s">
        <v>165</v>
      </c>
      <c r="E3939" t="s">
        <v>21</v>
      </c>
      <c r="F3939" t="s">
        <v>25</v>
      </c>
      <c r="G3939" t="s">
        <v>18</v>
      </c>
      <c r="H3939" t="s">
        <v>26</v>
      </c>
      <c r="I3939" s="9">
        <v>1462</v>
      </c>
      <c r="J3939" s="9">
        <v>205.7</v>
      </c>
      <c r="K3939" s="9">
        <v>117.11</v>
      </c>
      <c r="L3939" s="9">
        <f>tbl_salesdata[[#This Row],[Units Sold]]*tbl_salesdata[[#This Row],[Unit Cost]]</f>
        <v>171214.82</v>
      </c>
      <c r="M3939" s="9">
        <f>tbl_salesdata[[#This Row],[Units Sold]]*tbl_salesdata[[#This Row],[Unit Price]]</f>
        <v>300733.39999999997</v>
      </c>
      <c r="N3939" s="9">
        <f>tbl_salesdata[[#This Row],[Total Sales]]-tbl_salesdata[[#This Row],[Total Cost]]</f>
        <v>129518.57999999996</v>
      </c>
      <c r="O3939">
        <f>tbl_salesdata[[#This Row],[Ship Date]]-tbl_salesdata[[#This Row],[Order Date]]</f>
        <v>14</v>
      </c>
      <c r="P3939">
        <f>WEEKDAY(tbl_salesdata[[#This Row],[Order Date]],2)</f>
        <v>7</v>
      </c>
      <c r="Q3939" t="str">
        <f>TEXT(tbl_salesdata[[#This Row],[Order Date]],"dddd")</f>
        <v>Sunday</v>
      </c>
      <c r="R3939" t="str">
        <f>IF(tbl_salesdata[[#This Row],[Weekdaynum]]&gt;5,"Yes","No")</f>
        <v>Yes</v>
      </c>
    </row>
    <row r="3940" spans="1:18" hidden="1" x14ac:dyDescent="0.35">
      <c r="A3940">
        <v>706497991</v>
      </c>
      <c r="B3940" s="3">
        <v>42509</v>
      </c>
      <c r="C3940" s="3">
        <v>42520</v>
      </c>
      <c r="D3940" t="s">
        <v>101</v>
      </c>
      <c r="E3940" t="s">
        <v>24</v>
      </c>
      <c r="F3940" t="s">
        <v>17</v>
      </c>
      <c r="G3940" t="s">
        <v>14</v>
      </c>
      <c r="H3940" t="s">
        <v>34</v>
      </c>
      <c r="I3940" s="9">
        <v>7310</v>
      </c>
      <c r="J3940" s="9">
        <v>152.58000000000001</v>
      </c>
      <c r="K3940" s="9">
        <v>97.44</v>
      </c>
      <c r="L3940" s="9">
        <f>tbl_salesdata[[#This Row],[Units Sold]]*tbl_salesdata[[#This Row],[Unit Cost]]</f>
        <v>712286.4</v>
      </c>
      <c r="M3940" s="9">
        <f>tbl_salesdata[[#This Row],[Units Sold]]*tbl_salesdata[[#This Row],[Unit Price]]</f>
        <v>1115359.8</v>
      </c>
      <c r="N3940" s="9">
        <f>tbl_salesdata[[#This Row],[Total Sales]]-tbl_salesdata[[#This Row],[Total Cost]]</f>
        <v>403073.4</v>
      </c>
      <c r="O3940">
        <f>tbl_salesdata[[#This Row],[Ship Date]]-tbl_salesdata[[#This Row],[Order Date]]</f>
        <v>11</v>
      </c>
      <c r="P3940">
        <f>WEEKDAY(tbl_salesdata[[#This Row],[Order Date]],2)</f>
        <v>4</v>
      </c>
      <c r="Q3940" t="str">
        <f>TEXT(tbl_salesdata[[#This Row],[Order Date]],"dddd")</f>
        <v>Thursday</v>
      </c>
      <c r="R3940" t="str">
        <f>IF(tbl_salesdata[[#This Row],[Weekdaynum]]&gt;5,"Yes","No")</f>
        <v>No</v>
      </c>
    </row>
    <row r="3941" spans="1:18" hidden="1" x14ac:dyDescent="0.35">
      <c r="A3941">
        <v>220607459</v>
      </c>
      <c r="B3941" s="3">
        <v>43752</v>
      </c>
      <c r="C3941" s="3">
        <v>43759</v>
      </c>
      <c r="D3941" t="s">
        <v>55</v>
      </c>
      <c r="E3941" t="s">
        <v>21</v>
      </c>
      <c r="F3941" t="s">
        <v>25</v>
      </c>
      <c r="G3941" t="s">
        <v>14</v>
      </c>
      <c r="H3941" t="s">
        <v>19</v>
      </c>
      <c r="I3941" s="9">
        <v>1504</v>
      </c>
      <c r="J3941" s="9">
        <v>205.7</v>
      </c>
      <c r="K3941" s="9">
        <v>117.11</v>
      </c>
      <c r="L3941" s="9">
        <f>tbl_salesdata[[#This Row],[Units Sold]]*tbl_salesdata[[#This Row],[Unit Cost]]</f>
        <v>176133.44</v>
      </c>
      <c r="M3941" s="9">
        <f>tbl_salesdata[[#This Row],[Units Sold]]*tbl_salesdata[[#This Row],[Unit Price]]</f>
        <v>309372.79999999999</v>
      </c>
      <c r="N3941" s="9">
        <f>tbl_salesdata[[#This Row],[Total Sales]]-tbl_salesdata[[#This Row],[Total Cost]]</f>
        <v>133239.35999999999</v>
      </c>
      <c r="O3941">
        <f>tbl_salesdata[[#This Row],[Ship Date]]-tbl_salesdata[[#This Row],[Order Date]]</f>
        <v>7</v>
      </c>
      <c r="P3941">
        <f>WEEKDAY(tbl_salesdata[[#This Row],[Order Date]],2)</f>
        <v>1</v>
      </c>
      <c r="Q3941" t="str">
        <f>TEXT(tbl_salesdata[[#This Row],[Order Date]],"dddd")</f>
        <v>Monday</v>
      </c>
      <c r="R3941" t="str">
        <f>IF(tbl_salesdata[[#This Row],[Weekdaynum]]&gt;5,"Yes","No")</f>
        <v>No</v>
      </c>
    </row>
    <row r="3942" spans="1:18" hidden="1" x14ac:dyDescent="0.35">
      <c r="A3942">
        <v>616658151</v>
      </c>
      <c r="B3942" s="3">
        <v>42260</v>
      </c>
      <c r="C3942" s="3">
        <v>42261</v>
      </c>
      <c r="D3942" t="s">
        <v>114</v>
      </c>
      <c r="E3942" t="s">
        <v>38</v>
      </c>
      <c r="F3942" t="s">
        <v>17</v>
      </c>
      <c r="G3942" t="s">
        <v>18</v>
      </c>
      <c r="H3942" t="s">
        <v>34</v>
      </c>
      <c r="I3942" s="9">
        <v>1705</v>
      </c>
      <c r="J3942" s="9">
        <v>152.58000000000001</v>
      </c>
      <c r="K3942" s="9">
        <v>97.44</v>
      </c>
      <c r="L3942" s="9">
        <f>tbl_salesdata[[#This Row],[Units Sold]]*tbl_salesdata[[#This Row],[Unit Cost]]</f>
        <v>166135.19999999998</v>
      </c>
      <c r="M3942" s="9">
        <f>tbl_salesdata[[#This Row],[Units Sold]]*tbl_salesdata[[#This Row],[Unit Price]]</f>
        <v>260148.90000000002</v>
      </c>
      <c r="N3942" s="9">
        <f>tbl_salesdata[[#This Row],[Total Sales]]-tbl_salesdata[[#This Row],[Total Cost]]</f>
        <v>94013.700000000041</v>
      </c>
      <c r="O3942">
        <f>tbl_salesdata[[#This Row],[Ship Date]]-tbl_salesdata[[#This Row],[Order Date]]</f>
        <v>1</v>
      </c>
      <c r="P3942">
        <f>WEEKDAY(tbl_salesdata[[#This Row],[Order Date]],2)</f>
        <v>7</v>
      </c>
      <c r="Q3942" t="str">
        <f>TEXT(tbl_salesdata[[#This Row],[Order Date]],"dddd")</f>
        <v>Sunday</v>
      </c>
      <c r="R3942" t="str">
        <f>IF(tbl_salesdata[[#This Row],[Weekdaynum]]&gt;5,"Yes","No")</f>
        <v>Yes</v>
      </c>
    </row>
    <row r="3943" spans="1:18" hidden="1" x14ac:dyDescent="0.35">
      <c r="A3943">
        <v>541573894</v>
      </c>
      <c r="B3943" s="3">
        <v>42764</v>
      </c>
      <c r="C3943" s="3">
        <v>42770</v>
      </c>
      <c r="D3943" t="s">
        <v>191</v>
      </c>
      <c r="E3943" t="s">
        <v>24</v>
      </c>
      <c r="F3943" t="s">
        <v>25</v>
      </c>
      <c r="G3943" t="s">
        <v>18</v>
      </c>
      <c r="H3943" t="s">
        <v>15</v>
      </c>
      <c r="I3943" s="9">
        <v>2605</v>
      </c>
      <c r="J3943" s="9">
        <v>205.7</v>
      </c>
      <c r="K3943" s="9">
        <v>117.11</v>
      </c>
      <c r="L3943" s="9">
        <f>tbl_salesdata[[#This Row],[Units Sold]]*tbl_salesdata[[#This Row],[Unit Cost]]</f>
        <v>305071.55</v>
      </c>
      <c r="M3943" s="9">
        <f>tbl_salesdata[[#This Row],[Units Sold]]*tbl_salesdata[[#This Row],[Unit Price]]</f>
        <v>535848.5</v>
      </c>
      <c r="N3943" s="9">
        <f>tbl_salesdata[[#This Row],[Total Sales]]-tbl_salesdata[[#This Row],[Total Cost]]</f>
        <v>230776.95</v>
      </c>
      <c r="O3943">
        <f>tbl_salesdata[[#This Row],[Ship Date]]-tbl_salesdata[[#This Row],[Order Date]]</f>
        <v>6</v>
      </c>
      <c r="P3943">
        <f>WEEKDAY(tbl_salesdata[[#This Row],[Order Date]],2)</f>
        <v>7</v>
      </c>
      <c r="Q3943" t="str">
        <f>TEXT(tbl_salesdata[[#This Row],[Order Date]],"dddd")</f>
        <v>Sunday</v>
      </c>
      <c r="R3943" t="str">
        <f>IF(tbl_salesdata[[#This Row],[Weekdaynum]]&gt;5,"Yes","No")</f>
        <v>Yes</v>
      </c>
    </row>
    <row r="3944" spans="1:18" x14ac:dyDescent="0.35">
      <c r="A3944">
        <v>678808581</v>
      </c>
      <c r="B3944" s="3">
        <v>42301</v>
      </c>
      <c r="C3944" s="3">
        <v>42309</v>
      </c>
      <c r="D3944" t="s">
        <v>45</v>
      </c>
      <c r="E3944" t="s">
        <v>12</v>
      </c>
      <c r="F3944" t="s">
        <v>22</v>
      </c>
      <c r="G3944" t="s">
        <v>14</v>
      </c>
      <c r="H3944" t="s">
        <v>15</v>
      </c>
      <c r="I3944" s="9">
        <v>3399</v>
      </c>
      <c r="J3944" s="9">
        <v>47.45</v>
      </c>
      <c r="K3944" s="9">
        <v>31.79</v>
      </c>
      <c r="L3944" s="9">
        <f>tbl_salesdata[[#This Row],[Units Sold]]*tbl_salesdata[[#This Row],[Unit Cost]]</f>
        <v>108054.20999999999</v>
      </c>
      <c r="M3944" s="9">
        <f>tbl_salesdata[[#This Row],[Units Sold]]*tbl_salesdata[[#This Row],[Unit Price]]</f>
        <v>161282.55000000002</v>
      </c>
      <c r="N3944" s="9">
        <f>tbl_salesdata[[#This Row],[Total Sales]]-tbl_salesdata[[#This Row],[Total Cost]]</f>
        <v>53228.340000000026</v>
      </c>
      <c r="O3944">
        <f>tbl_salesdata[[#This Row],[Ship Date]]-tbl_salesdata[[#This Row],[Order Date]]</f>
        <v>8</v>
      </c>
      <c r="P3944">
        <f>WEEKDAY(tbl_salesdata[[#This Row],[Order Date]],2)</f>
        <v>6</v>
      </c>
      <c r="Q3944" t="str">
        <f>TEXT(tbl_salesdata[[#This Row],[Order Date]],"dddd")</f>
        <v>Saturday</v>
      </c>
      <c r="R3944" t="str">
        <f>IF(tbl_salesdata[[#This Row],[Weekdaynum]]&gt;5,"Yes","No")</f>
        <v>Yes</v>
      </c>
    </row>
    <row r="3945" spans="1:18" hidden="1" x14ac:dyDescent="0.35">
      <c r="A3945">
        <v>217258346</v>
      </c>
      <c r="B3945" s="3">
        <v>43380</v>
      </c>
      <c r="C3945" s="3">
        <v>43399</v>
      </c>
      <c r="D3945" t="s">
        <v>139</v>
      </c>
      <c r="E3945" t="s">
        <v>51</v>
      </c>
      <c r="F3945" t="s">
        <v>76</v>
      </c>
      <c r="G3945" t="s">
        <v>14</v>
      </c>
      <c r="H3945" t="s">
        <v>34</v>
      </c>
      <c r="I3945" s="9">
        <v>427</v>
      </c>
      <c r="J3945" s="9">
        <v>668.27</v>
      </c>
      <c r="K3945" s="9">
        <v>502.54</v>
      </c>
      <c r="L3945" s="9">
        <f>tbl_salesdata[[#This Row],[Units Sold]]*tbl_salesdata[[#This Row],[Unit Cost]]</f>
        <v>214584.58000000002</v>
      </c>
      <c r="M3945" s="9">
        <f>tbl_salesdata[[#This Row],[Units Sold]]*tbl_salesdata[[#This Row],[Unit Price]]</f>
        <v>285351.28999999998</v>
      </c>
      <c r="N3945" s="9">
        <f>tbl_salesdata[[#This Row],[Total Sales]]-tbl_salesdata[[#This Row],[Total Cost]]</f>
        <v>70766.709999999963</v>
      </c>
      <c r="O3945">
        <f>tbl_salesdata[[#This Row],[Ship Date]]-tbl_salesdata[[#This Row],[Order Date]]</f>
        <v>19</v>
      </c>
      <c r="P3945">
        <f>WEEKDAY(tbl_salesdata[[#This Row],[Order Date]],2)</f>
        <v>7</v>
      </c>
      <c r="Q3945" t="str">
        <f>TEXT(tbl_salesdata[[#This Row],[Order Date]],"dddd")</f>
        <v>Sunday</v>
      </c>
      <c r="R3945" t="str">
        <f>IF(tbl_salesdata[[#This Row],[Weekdaynum]]&gt;5,"Yes","No")</f>
        <v>Yes</v>
      </c>
    </row>
    <row r="3946" spans="1:18" hidden="1" x14ac:dyDescent="0.35">
      <c r="A3946">
        <v>763437211</v>
      </c>
      <c r="B3946" s="3">
        <v>43791</v>
      </c>
      <c r="C3946" s="3">
        <v>43798</v>
      </c>
      <c r="D3946" t="s">
        <v>166</v>
      </c>
      <c r="E3946" t="s">
        <v>38</v>
      </c>
      <c r="F3946" t="s">
        <v>47</v>
      </c>
      <c r="G3946" t="s">
        <v>14</v>
      </c>
      <c r="H3946" t="s">
        <v>15</v>
      </c>
      <c r="I3946" s="9">
        <v>6891</v>
      </c>
      <c r="J3946" s="9">
        <v>421.89</v>
      </c>
      <c r="K3946" s="9">
        <v>364.69</v>
      </c>
      <c r="L3946" s="9">
        <f>tbl_salesdata[[#This Row],[Units Sold]]*tbl_salesdata[[#This Row],[Unit Cost]]</f>
        <v>2513078.79</v>
      </c>
      <c r="M3946" s="9">
        <f>tbl_salesdata[[#This Row],[Units Sold]]*tbl_salesdata[[#This Row],[Unit Price]]</f>
        <v>2907243.9899999998</v>
      </c>
      <c r="N3946" s="9">
        <f>tbl_salesdata[[#This Row],[Total Sales]]-tbl_salesdata[[#This Row],[Total Cost]]</f>
        <v>394165.19999999972</v>
      </c>
      <c r="O3946">
        <f>tbl_salesdata[[#This Row],[Ship Date]]-tbl_salesdata[[#This Row],[Order Date]]</f>
        <v>7</v>
      </c>
      <c r="P3946">
        <f>WEEKDAY(tbl_salesdata[[#This Row],[Order Date]],2)</f>
        <v>5</v>
      </c>
      <c r="Q3946" t="str">
        <f>TEXT(tbl_salesdata[[#This Row],[Order Date]],"dddd")</f>
        <v>Friday</v>
      </c>
      <c r="R3946" t="str">
        <f>IF(tbl_salesdata[[#This Row],[Weekdaynum]]&gt;5,"Yes","No")</f>
        <v>No</v>
      </c>
    </row>
    <row r="3947" spans="1:18" hidden="1" x14ac:dyDescent="0.35">
      <c r="A3947">
        <v>629301440</v>
      </c>
      <c r="B3947" s="3">
        <v>44761</v>
      </c>
      <c r="C3947" s="3">
        <v>44770</v>
      </c>
      <c r="D3947" t="s">
        <v>205</v>
      </c>
      <c r="E3947" t="s">
        <v>21</v>
      </c>
      <c r="F3947" t="s">
        <v>13</v>
      </c>
      <c r="G3947" t="s">
        <v>18</v>
      </c>
      <c r="H3947" t="s">
        <v>26</v>
      </c>
      <c r="I3947" s="9">
        <v>3135</v>
      </c>
      <c r="J3947" s="9">
        <v>255.28</v>
      </c>
      <c r="K3947" s="9">
        <v>159.41999999999999</v>
      </c>
      <c r="L3947" s="9">
        <f>tbl_salesdata[[#This Row],[Units Sold]]*tbl_salesdata[[#This Row],[Unit Cost]]</f>
        <v>499781.69999999995</v>
      </c>
      <c r="M3947" s="9">
        <f>tbl_salesdata[[#This Row],[Units Sold]]*tbl_salesdata[[#This Row],[Unit Price]]</f>
        <v>800302.8</v>
      </c>
      <c r="N3947" s="9">
        <f>tbl_salesdata[[#This Row],[Total Sales]]-tbl_salesdata[[#This Row],[Total Cost]]</f>
        <v>300521.10000000009</v>
      </c>
      <c r="O3947">
        <f>tbl_salesdata[[#This Row],[Ship Date]]-tbl_salesdata[[#This Row],[Order Date]]</f>
        <v>9</v>
      </c>
      <c r="P3947">
        <f>WEEKDAY(tbl_salesdata[[#This Row],[Order Date]],2)</f>
        <v>2</v>
      </c>
      <c r="Q3947" t="str">
        <f>TEXT(tbl_salesdata[[#This Row],[Order Date]],"dddd")</f>
        <v>Tuesday</v>
      </c>
      <c r="R3947" t="str">
        <f>IF(tbl_salesdata[[#This Row],[Weekdaynum]]&gt;5,"Yes","No")</f>
        <v>No</v>
      </c>
    </row>
    <row r="3948" spans="1:18" hidden="1" x14ac:dyDescent="0.35">
      <c r="A3948">
        <v>163337361</v>
      </c>
      <c r="B3948" s="3">
        <v>44046</v>
      </c>
      <c r="C3948" s="3">
        <v>44067</v>
      </c>
      <c r="D3948" t="s">
        <v>132</v>
      </c>
      <c r="E3948" t="s">
        <v>38</v>
      </c>
      <c r="F3948" t="s">
        <v>76</v>
      </c>
      <c r="G3948" t="s">
        <v>18</v>
      </c>
      <c r="H3948" t="s">
        <v>26</v>
      </c>
      <c r="I3948" s="9">
        <v>4010</v>
      </c>
      <c r="J3948" s="9">
        <v>668.27</v>
      </c>
      <c r="K3948" s="9">
        <v>502.54</v>
      </c>
      <c r="L3948" s="9">
        <f>tbl_salesdata[[#This Row],[Units Sold]]*tbl_salesdata[[#This Row],[Unit Cost]]</f>
        <v>2015185.4000000001</v>
      </c>
      <c r="M3948" s="9">
        <f>tbl_salesdata[[#This Row],[Units Sold]]*tbl_salesdata[[#This Row],[Unit Price]]</f>
        <v>2679762.6999999997</v>
      </c>
      <c r="N3948" s="9">
        <f>tbl_salesdata[[#This Row],[Total Sales]]-tbl_salesdata[[#This Row],[Total Cost]]</f>
        <v>664577.29999999958</v>
      </c>
      <c r="O3948">
        <f>tbl_salesdata[[#This Row],[Ship Date]]-tbl_salesdata[[#This Row],[Order Date]]</f>
        <v>21</v>
      </c>
      <c r="P3948">
        <f>WEEKDAY(tbl_salesdata[[#This Row],[Order Date]],2)</f>
        <v>1</v>
      </c>
      <c r="Q3948" t="str">
        <f>TEXT(tbl_salesdata[[#This Row],[Order Date]],"dddd")</f>
        <v>Monday</v>
      </c>
      <c r="R3948" t="str">
        <f>IF(tbl_salesdata[[#This Row],[Weekdaynum]]&gt;5,"Yes","No")</f>
        <v>No</v>
      </c>
    </row>
    <row r="3949" spans="1:18" hidden="1" x14ac:dyDescent="0.35">
      <c r="A3949">
        <v>684343802</v>
      </c>
      <c r="B3949" s="3">
        <v>44565</v>
      </c>
      <c r="C3949" s="3">
        <v>44584</v>
      </c>
      <c r="D3949" t="s">
        <v>93</v>
      </c>
      <c r="E3949" t="s">
        <v>29</v>
      </c>
      <c r="F3949" t="s">
        <v>42</v>
      </c>
      <c r="G3949" t="s">
        <v>18</v>
      </c>
      <c r="H3949" t="s">
        <v>26</v>
      </c>
      <c r="I3949" s="9">
        <v>1394</v>
      </c>
      <c r="J3949" s="9">
        <v>437.2</v>
      </c>
      <c r="K3949" s="9">
        <v>263.33</v>
      </c>
      <c r="L3949" s="9">
        <f>tbl_salesdata[[#This Row],[Units Sold]]*tbl_salesdata[[#This Row],[Unit Cost]]</f>
        <v>367082.01999999996</v>
      </c>
      <c r="M3949" s="9">
        <f>tbl_salesdata[[#This Row],[Units Sold]]*tbl_salesdata[[#This Row],[Unit Price]]</f>
        <v>609456.79999999993</v>
      </c>
      <c r="N3949" s="9">
        <f>tbl_salesdata[[#This Row],[Total Sales]]-tbl_salesdata[[#This Row],[Total Cost]]</f>
        <v>242374.77999999997</v>
      </c>
      <c r="O3949">
        <f>tbl_salesdata[[#This Row],[Ship Date]]-tbl_salesdata[[#This Row],[Order Date]]</f>
        <v>19</v>
      </c>
      <c r="P3949">
        <f>WEEKDAY(tbl_salesdata[[#This Row],[Order Date]],2)</f>
        <v>2</v>
      </c>
      <c r="Q3949" t="str">
        <f>TEXT(tbl_salesdata[[#This Row],[Order Date]],"dddd")</f>
        <v>Tuesday</v>
      </c>
      <c r="R3949" t="str">
        <f>IF(tbl_salesdata[[#This Row],[Weekdaynum]]&gt;5,"Yes","No")</f>
        <v>No</v>
      </c>
    </row>
    <row r="3950" spans="1:18" hidden="1" x14ac:dyDescent="0.35">
      <c r="A3950">
        <v>431432092</v>
      </c>
      <c r="B3950" s="3">
        <v>42583</v>
      </c>
      <c r="C3950" s="3">
        <v>42597</v>
      </c>
      <c r="D3950" t="s">
        <v>175</v>
      </c>
      <c r="E3950" t="s">
        <v>21</v>
      </c>
      <c r="F3950" t="s">
        <v>33</v>
      </c>
      <c r="G3950" t="s">
        <v>18</v>
      </c>
      <c r="H3950" t="s">
        <v>34</v>
      </c>
      <c r="I3950" s="9">
        <v>9198</v>
      </c>
      <c r="J3950" s="9">
        <v>109.28</v>
      </c>
      <c r="K3950" s="9">
        <v>35.840000000000003</v>
      </c>
      <c r="L3950" s="9">
        <f>tbl_salesdata[[#This Row],[Units Sold]]*tbl_salesdata[[#This Row],[Unit Cost]]</f>
        <v>329656.32000000001</v>
      </c>
      <c r="M3950" s="9">
        <f>tbl_salesdata[[#This Row],[Units Sold]]*tbl_salesdata[[#This Row],[Unit Price]]</f>
        <v>1005157.4400000001</v>
      </c>
      <c r="N3950" s="9">
        <f>tbl_salesdata[[#This Row],[Total Sales]]-tbl_salesdata[[#This Row],[Total Cost]]</f>
        <v>675501.12000000011</v>
      </c>
      <c r="O3950">
        <f>tbl_salesdata[[#This Row],[Ship Date]]-tbl_salesdata[[#This Row],[Order Date]]</f>
        <v>14</v>
      </c>
      <c r="P3950">
        <f>WEEKDAY(tbl_salesdata[[#This Row],[Order Date]],2)</f>
        <v>1</v>
      </c>
      <c r="Q3950" t="str">
        <f>TEXT(tbl_salesdata[[#This Row],[Order Date]],"dddd")</f>
        <v>Monday</v>
      </c>
      <c r="R3950" t="str">
        <f>IF(tbl_salesdata[[#This Row],[Weekdaynum]]&gt;5,"Yes","No")</f>
        <v>No</v>
      </c>
    </row>
    <row r="3951" spans="1:18" hidden="1" x14ac:dyDescent="0.35">
      <c r="A3951">
        <v>414026057</v>
      </c>
      <c r="B3951" s="3">
        <v>43490</v>
      </c>
      <c r="C3951" s="3">
        <v>43510</v>
      </c>
      <c r="D3951" t="s">
        <v>136</v>
      </c>
      <c r="E3951" t="s">
        <v>38</v>
      </c>
      <c r="F3951" t="s">
        <v>13</v>
      </c>
      <c r="G3951" t="s">
        <v>14</v>
      </c>
      <c r="H3951" t="s">
        <v>15</v>
      </c>
      <c r="I3951" s="9">
        <v>8366</v>
      </c>
      <c r="J3951" s="9">
        <v>255.28</v>
      </c>
      <c r="K3951" s="9">
        <v>159.41999999999999</v>
      </c>
      <c r="L3951" s="9">
        <f>tbl_salesdata[[#This Row],[Units Sold]]*tbl_salesdata[[#This Row],[Unit Cost]]</f>
        <v>1333707.72</v>
      </c>
      <c r="M3951" s="9">
        <f>tbl_salesdata[[#This Row],[Units Sold]]*tbl_salesdata[[#This Row],[Unit Price]]</f>
        <v>2135672.48</v>
      </c>
      <c r="N3951" s="9">
        <f>tbl_salesdata[[#This Row],[Total Sales]]-tbl_salesdata[[#This Row],[Total Cost]]</f>
        <v>801964.76</v>
      </c>
      <c r="O3951">
        <f>tbl_salesdata[[#This Row],[Ship Date]]-tbl_salesdata[[#This Row],[Order Date]]</f>
        <v>20</v>
      </c>
      <c r="P3951">
        <f>WEEKDAY(tbl_salesdata[[#This Row],[Order Date]],2)</f>
        <v>5</v>
      </c>
      <c r="Q3951" t="str">
        <f>TEXT(tbl_salesdata[[#This Row],[Order Date]],"dddd")</f>
        <v>Friday</v>
      </c>
      <c r="R3951" t="str">
        <f>IF(tbl_salesdata[[#This Row],[Weekdaynum]]&gt;5,"Yes","No")</f>
        <v>No</v>
      </c>
    </row>
    <row r="3952" spans="1:18" hidden="1" x14ac:dyDescent="0.35">
      <c r="A3952">
        <v>361862027</v>
      </c>
      <c r="B3952" s="3">
        <v>44410</v>
      </c>
      <c r="C3952" s="3">
        <v>44431</v>
      </c>
      <c r="D3952" t="s">
        <v>167</v>
      </c>
      <c r="E3952" t="s">
        <v>38</v>
      </c>
      <c r="F3952" t="s">
        <v>22</v>
      </c>
      <c r="G3952" t="s">
        <v>18</v>
      </c>
      <c r="H3952" t="s">
        <v>15</v>
      </c>
      <c r="I3952" s="9">
        <v>1870</v>
      </c>
      <c r="J3952" s="9">
        <v>47.45</v>
      </c>
      <c r="K3952" s="9">
        <v>31.79</v>
      </c>
      <c r="L3952" s="9">
        <f>tbl_salesdata[[#This Row],[Units Sold]]*tbl_salesdata[[#This Row],[Unit Cost]]</f>
        <v>59447.299999999996</v>
      </c>
      <c r="M3952" s="9">
        <f>tbl_salesdata[[#This Row],[Units Sold]]*tbl_salesdata[[#This Row],[Unit Price]]</f>
        <v>88731.5</v>
      </c>
      <c r="N3952" s="9">
        <f>tbl_salesdata[[#This Row],[Total Sales]]-tbl_salesdata[[#This Row],[Total Cost]]</f>
        <v>29284.200000000004</v>
      </c>
      <c r="O3952">
        <f>tbl_salesdata[[#This Row],[Ship Date]]-tbl_salesdata[[#This Row],[Order Date]]</f>
        <v>21</v>
      </c>
      <c r="P3952">
        <f>WEEKDAY(tbl_salesdata[[#This Row],[Order Date]],2)</f>
        <v>1</v>
      </c>
      <c r="Q3952" t="str">
        <f>TEXT(tbl_salesdata[[#This Row],[Order Date]],"dddd")</f>
        <v>Monday</v>
      </c>
      <c r="R3952" t="str">
        <f>IF(tbl_salesdata[[#This Row],[Weekdaynum]]&gt;5,"Yes","No")</f>
        <v>No</v>
      </c>
    </row>
    <row r="3953" spans="1:18" x14ac:dyDescent="0.35">
      <c r="A3953">
        <v>268791949</v>
      </c>
      <c r="B3953" s="3">
        <v>42455</v>
      </c>
      <c r="C3953" s="3">
        <v>42463</v>
      </c>
      <c r="D3953" t="s">
        <v>66</v>
      </c>
      <c r="E3953" t="s">
        <v>38</v>
      </c>
      <c r="F3953" t="s">
        <v>47</v>
      </c>
      <c r="G3953" t="s">
        <v>14</v>
      </c>
      <c r="H3953" t="s">
        <v>19</v>
      </c>
      <c r="I3953" s="9">
        <v>366</v>
      </c>
      <c r="J3953" s="9">
        <v>421.89</v>
      </c>
      <c r="K3953" s="9">
        <v>364.69</v>
      </c>
      <c r="L3953" s="9">
        <f>tbl_salesdata[[#This Row],[Units Sold]]*tbl_salesdata[[#This Row],[Unit Cost]]</f>
        <v>133476.54</v>
      </c>
      <c r="M3953" s="9">
        <f>tbl_salesdata[[#This Row],[Units Sold]]*tbl_salesdata[[#This Row],[Unit Price]]</f>
        <v>154411.74</v>
      </c>
      <c r="N3953" s="9">
        <f>tbl_salesdata[[#This Row],[Total Sales]]-tbl_salesdata[[#This Row],[Total Cost]]</f>
        <v>20935.199999999983</v>
      </c>
      <c r="O3953">
        <f>tbl_salesdata[[#This Row],[Ship Date]]-tbl_salesdata[[#This Row],[Order Date]]</f>
        <v>8</v>
      </c>
      <c r="P3953">
        <f>WEEKDAY(tbl_salesdata[[#This Row],[Order Date]],2)</f>
        <v>6</v>
      </c>
      <c r="Q3953" t="str">
        <f>TEXT(tbl_salesdata[[#This Row],[Order Date]],"dddd")</f>
        <v>Saturday</v>
      </c>
      <c r="R3953" t="str">
        <f>IF(tbl_salesdata[[#This Row],[Weekdaynum]]&gt;5,"Yes","No")</f>
        <v>Yes</v>
      </c>
    </row>
    <row r="3954" spans="1:18" hidden="1" x14ac:dyDescent="0.35">
      <c r="A3954">
        <v>773767793</v>
      </c>
      <c r="B3954" s="3">
        <v>42184</v>
      </c>
      <c r="C3954" s="3">
        <v>42188</v>
      </c>
      <c r="D3954" t="s">
        <v>161</v>
      </c>
      <c r="E3954" t="s">
        <v>24</v>
      </c>
      <c r="F3954" t="s">
        <v>22</v>
      </c>
      <c r="G3954" t="s">
        <v>14</v>
      </c>
      <c r="H3954" t="s">
        <v>15</v>
      </c>
      <c r="I3954" s="9">
        <v>3940</v>
      </c>
      <c r="J3954" s="9">
        <v>47.45</v>
      </c>
      <c r="K3954" s="9">
        <v>31.79</v>
      </c>
      <c r="L3954" s="9">
        <f>tbl_salesdata[[#This Row],[Units Sold]]*tbl_salesdata[[#This Row],[Unit Cost]]</f>
        <v>125252.59999999999</v>
      </c>
      <c r="M3954" s="9">
        <f>tbl_salesdata[[#This Row],[Units Sold]]*tbl_salesdata[[#This Row],[Unit Price]]</f>
        <v>186953</v>
      </c>
      <c r="N3954" s="9">
        <f>tbl_salesdata[[#This Row],[Total Sales]]-tbl_salesdata[[#This Row],[Total Cost]]</f>
        <v>61700.400000000009</v>
      </c>
      <c r="O3954">
        <f>tbl_salesdata[[#This Row],[Ship Date]]-tbl_salesdata[[#This Row],[Order Date]]</f>
        <v>4</v>
      </c>
      <c r="P3954">
        <f>WEEKDAY(tbl_salesdata[[#This Row],[Order Date]],2)</f>
        <v>1</v>
      </c>
      <c r="Q3954" t="str">
        <f>TEXT(tbl_salesdata[[#This Row],[Order Date]],"dddd")</f>
        <v>Monday</v>
      </c>
      <c r="R3954" t="str">
        <f>IF(tbl_salesdata[[#This Row],[Weekdaynum]]&gt;5,"Yes","No")</f>
        <v>No</v>
      </c>
    </row>
    <row r="3955" spans="1:18" hidden="1" x14ac:dyDescent="0.35">
      <c r="A3955">
        <v>148872745</v>
      </c>
      <c r="B3955" s="3">
        <v>42502</v>
      </c>
      <c r="C3955" s="3">
        <v>42508</v>
      </c>
      <c r="D3955" t="s">
        <v>136</v>
      </c>
      <c r="E3955" t="s">
        <v>38</v>
      </c>
      <c r="F3955" t="s">
        <v>56</v>
      </c>
      <c r="G3955" t="s">
        <v>14</v>
      </c>
      <c r="H3955" t="s">
        <v>34</v>
      </c>
      <c r="I3955" s="9">
        <v>3608</v>
      </c>
      <c r="J3955" s="9">
        <v>9.33</v>
      </c>
      <c r="K3955" s="9">
        <v>6.92</v>
      </c>
      <c r="L3955" s="9">
        <f>tbl_salesdata[[#This Row],[Units Sold]]*tbl_salesdata[[#This Row],[Unit Cost]]</f>
        <v>24967.360000000001</v>
      </c>
      <c r="M3955" s="9">
        <f>tbl_salesdata[[#This Row],[Units Sold]]*tbl_salesdata[[#This Row],[Unit Price]]</f>
        <v>33662.639999999999</v>
      </c>
      <c r="N3955" s="9">
        <f>tbl_salesdata[[#This Row],[Total Sales]]-tbl_salesdata[[#This Row],[Total Cost]]</f>
        <v>8695.2799999999988</v>
      </c>
      <c r="O3955">
        <f>tbl_salesdata[[#This Row],[Ship Date]]-tbl_salesdata[[#This Row],[Order Date]]</f>
        <v>6</v>
      </c>
      <c r="P3955">
        <f>WEEKDAY(tbl_salesdata[[#This Row],[Order Date]],2)</f>
        <v>4</v>
      </c>
      <c r="Q3955" t="str">
        <f>TEXT(tbl_salesdata[[#This Row],[Order Date]],"dddd")</f>
        <v>Thursday</v>
      </c>
      <c r="R3955" t="str">
        <f>IF(tbl_salesdata[[#This Row],[Weekdaynum]]&gt;5,"Yes","No")</f>
        <v>No</v>
      </c>
    </row>
    <row r="3956" spans="1:18" hidden="1" x14ac:dyDescent="0.35">
      <c r="A3956">
        <v>911290013</v>
      </c>
      <c r="B3956" s="3">
        <v>44644</v>
      </c>
      <c r="C3956" s="3">
        <v>44655</v>
      </c>
      <c r="D3956" t="s">
        <v>134</v>
      </c>
      <c r="E3956" t="s">
        <v>38</v>
      </c>
      <c r="F3956" t="s">
        <v>30</v>
      </c>
      <c r="G3956" t="s">
        <v>14</v>
      </c>
      <c r="H3956" t="s">
        <v>15</v>
      </c>
      <c r="I3956" s="9">
        <v>9821</v>
      </c>
      <c r="J3956" s="9">
        <v>81.73</v>
      </c>
      <c r="K3956" s="9">
        <v>56.67</v>
      </c>
      <c r="L3956" s="9">
        <f>tbl_salesdata[[#This Row],[Units Sold]]*tbl_salesdata[[#This Row],[Unit Cost]]</f>
        <v>556556.07000000007</v>
      </c>
      <c r="M3956" s="9">
        <f>tbl_salesdata[[#This Row],[Units Sold]]*tbl_salesdata[[#This Row],[Unit Price]]</f>
        <v>802670.33000000007</v>
      </c>
      <c r="N3956" s="9">
        <f>tbl_salesdata[[#This Row],[Total Sales]]-tbl_salesdata[[#This Row],[Total Cost]]</f>
        <v>246114.26</v>
      </c>
      <c r="O3956">
        <f>tbl_salesdata[[#This Row],[Ship Date]]-tbl_salesdata[[#This Row],[Order Date]]</f>
        <v>11</v>
      </c>
      <c r="P3956">
        <f>WEEKDAY(tbl_salesdata[[#This Row],[Order Date]],2)</f>
        <v>4</v>
      </c>
      <c r="Q3956" t="str">
        <f>TEXT(tbl_salesdata[[#This Row],[Order Date]],"dddd")</f>
        <v>Thursday</v>
      </c>
      <c r="R3956" t="str">
        <f>IF(tbl_salesdata[[#This Row],[Weekdaynum]]&gt;5,"Yes","No")</f>
        <v>No</v>
      </c>
    </row>
    <row r="3957" spans="1:18" hidden="1" x14ac:dyDescent="0.35">
      <c r="A3957">
        <v>442318427</v>
      </c>
      <c r="B3957" s="3">
        <v>44831</v>
      </c>
      <c r="C3957" s="3">
        <v>44849</v>
      </c>
      <c r="D3957" t="s">
        <v>188</v>
      </c>
      <c r="E3957" t="s">
        <v>21</v>
      </c>
      <c r="F3957" t="s">
        <v>13</v>
      </c>
      <c r="G3957" t="s">
        <v>14</v>
      </c>
      <c r="H3957" t="s">
        <v>34</v>
      </c>
      <c r="I3957" s="9">
        <v>707</v>
      </c>
      <c r="J3957" s="9">
        <v>255.28</v>
      </c>
      <c r="K3957" s="9">
        <v>159.41999999999999</v>
      </c>
      <c r="L3957" s="9">
        <f>tbl_salesdata[[#This Row],[Units Sold]]*tbl_salesdata[[#This Row],[Unit Cost]]</f>
        <v>112709.93999999999</v>
      </c>
      <c r="M3957" s="9">
        <f>tbl_salesdata[[#This Row],[Units Sold]]*tbl_salesdata[[#This Row],[Unit Price]]</f>
        <v>180482.96</v>
      </c>
      <c r="N3957" s="9">
        <f>tbl_salesdata[[#This Row],[Total Sales]]-tbl_salesdata[[#This Row],[Total Cost]]</f>
        <v>67773.02</v>
      </c>
      <c r="O3957">
        <f>tbl_salesdata[[#This Row],[Ship Date]]-tbl_salesdata[[#This Row],[Order Date]]</f>
        <v>18</v>
      </c>
      <c r="P3957">
        <f>WEEKDAY(tbl_salesdata[[#This Row],[Order Date]],2)</f>
        <v>2</v>
      </c>
      <c r="Q3957" t="str">
        <f>TEXT(tbl_salesdata[[#This Row],[Order Date]],"dddd")</f>
        <v>Tuesday</v>
      </c>
      <c r="R3957" t="str">
        <f>IF(tbl_salesdata[[#This Row],[Weekdaynum]]&gt;5,"Yes","No")</f>
        <v>No</v>
      </c>
    </row>
    <row r="3958" spans="1:18" hidden="1" x14ac:dyDescent="0.35">
      <c r="A3958">
        <v>243569314</v>
      </c>
      <c r="B3958" s="3">
        <v>42909</v>
      </c>
      <c r="C3958" s="3">
        <v>42915</v>
      </c>
      <c r="D3958" t="s">
        <v>200</v>
      </c>
      <c r="E3958" t="s">
        <v>24</v>
      </c>
      <c r="F3958" t="s">
        <v>56</v>
      </c>
      <c r="G3958" t="s">
        <v>14</v>
      </c>
      <c r="H3958" t="s">
        <v>15</v>
      </c>
      <c r="I3958" s="9">
        <v>6428</v>
      </c>
      <c r="J3958" s="9">
        <v>9.33</v>
      </c>
      <c r="K3958" s="9">
        <v>6.92</v>
      </c>
      <c r="L3958" s="9">
        <f>tbl_salesdata[[#This Row],[Units Sold]]*tbl_salesdata[[#This Row],[Unit Cost]]</f>
        <v>44481.760000000002</v>
      </c>
      <c r="M3958" s="9">
        <f>tbl_salesdata[[#This Row],[Units Sold]]*tbl_salesdata[[#This Row],[Unit Price]]</f>
        <v>59973.24</v>
      </c>
      <c r="N3958" s="9">
        <f>tbl_salesdata[[#This Row],[Total Sales]]-tbl_salesdata[[#This Row],[Total Cost]]</f>
        <v>15491.479999999996</v>
      </c>
      <c r="O3958">
        <f>tbl_salesdata[[#This Row],[Ship Date]]-tbl_salesdata[[#This Row],[Order Date]]</f>
        <v>6</v>
      </c>
      <c r="P3958">
        <f>WEEKDAY(tbl_salesdata[[#This Row],[Order Date]],2)</f>
        <v>5</v>
      </c>
      <c r="Q3958" t="str">
        <f>TEXT(tbl_salesdata[[#This Row],[Order Date]],"dddd")</f>
        <v>Friday</v>
      </c>
      <c r="R3958" t="str">
        <f>IF(tbl_salesdata[[#This Row],[Weekdaynum]]&gt;5,"Yes","No")</f>
        <v>No</v>
      </c>
    </row>
    <row r="3959" spans="1:18" x14ac:dyDescent="0.35">
      <c r="A3959">
        <v>441440808</v>
      </c>
      <c r="B3959" s="3">
        <v>43372</v>
      </c>
      <c r="C3959" s="3">
        <v>43378</v>
      </c>
      <c r="D3959" t="s">
        <v>187</v>
      </c>
      <c r="E3959" t="s">
        <v>29</v>
      </c>
      <c r="F3959" t="s">
        <v>68</v>
      </c>
      <c r="G3959" t="s">
        <v>18</v>
      </c>
      <c r="H3959" t="s">
        <v>15</v>
      </c>
      <c r="I3959" s="9">
        <v>1000</v>
      </c>
      <c r="J3959" s="9">
        <v>154.06</v>
      </c>
      <c r="K3959" s="9">
        <v>90.93</v>
      </c>
      <c r="L3959" s="9">
        <f>tbl_salesdata[[#This Row],[Units Sold]]*tbl_salesdata[[#This Row],[Unit Cost]]</f>
        <v>90930</v>
      </c>
      <c r="M3959" s="9">
        <f>tbl_salesdata[[#This Row],[Units Sold]]*tbl_salesdata[[#This Row],[Unit Price]]</f>
        <v>154060</v>
      </c>
      <c r="N3959" s="9">
        <f>tbl_salesdata[[#This Row],[Total Sales]]-tbl_salesdata[[#This Row],[Total Cost]]</f>
        <v>63130</v>
      </c>
      <c r="O3959">
        <f>tbl_salesdata[[#This Row],[Ship Date]]-tbl_salesdata[[#This Row],[Order Date]]</f>
        <v>6</v>
      </c>
      <c r="P3959">
        <f>WEEKDAY(tbl_salesdata[[#This Row],[Order Date]],2)</f>
        <v>6</v>
      </c>
      <c r="Q3959" t="str">
        <f>TEXT(tbl_salesdata[[#This Row],[Order Date]],"dddd")</f>
        <v>Saturday</v>
      </c>
      <c r="R3959" t="str">
        <f>IF(tbl_salesdata[[#This Row],[Weekdaynum]]&gt;5,"Yes","No")</f>
        <v>Yes</v>
      </c>
    </row>
    <row r="3960" spans="1:18" hidden="1" x14ac:dyDescent="0.35">
      <c r="A3960">
        <v>264746320</v>
      </c>
      <c r="B3960" s="3">
        <v>42142</v>
      </c>
      <c r="C3960" s="3">
        <v>42149</v>
      </c>
      <c r="D3960" t="s">
        <v>150</v>
      </c>
      <c r="E3960" t="s">
        <v>38</v>
      </c>
      <c r="F3960" t="s">
        <v>13</v>
      </c>
      <c r="G3960" t="s">
        <v>18</v>
      </c>
      <c r="H3960" t="s">
        <v>15</v>
      </c>
      <c r="I3960" s="9">
        <v>3174</v>
      </c>
      <c r="J3960" s="9">
        <v>255.28</v>
      </c>
      <c r="K3960" s="9">
        <v>159.41999999999999</v>
      </c>
      <c r="L3960" s="9">
        <f>tbl_salesdata[[#This Row],[Units Sold]]*tbl_salesdata[[#This Row],[Unit Cost]]</f>
        <v>505999.07999999996</v>
      </c>
      <c r="M3960" s="9">
        <f>tbl_salesdata[[#This Row],[Units Sold]]*tbl_salesdata[[#This Row],[Unit Price]]</f>
        <v>810258.72</v>
      </c>
      <c r="N3960" s="9">
        <f>tbl_salesdata[[#This Row],[Total Sales]]-tbl_salesdata[[#This Row],[Total Cost]]</f>
        <v>304259.64</v>
      </c>
      <c r="O3960">
        <f>tbl_salesdata[[#This Row],[Ship Date]]-tbl_salesdata[[#This Row],[Order Date]]</f>
        <v>7</v>
      </c>
      <c r="P3960">
        <f>WEEKDAY(tbl_salesdata[[#This Row],[Order Date]],2)</f>
        <v>1</v>
      </c>
      <c r="Q3960" t="str">
        <f>TEXT(tbl_salesdata[[#This Row],[Order Date]],"dddd")</f>
        <v>Monday</v>
      </c>
      <c r="R3960" t="str">
        <f>IF(tbl_salesdata[[#This Row],[Weekdaynum]]&gt;5,"Yes","No")</f>
        <v>No</v>
      </c>
    </row>
    <row r="3961" spans="1:18" hidden="1" x14ac:dyDescent="0.35">
      <c r="A3961">
        <v>239457595</v>
      </c>
      <c r="B3961" s="3">
        <v>43394</v>
      </c>
      <c r="C3961" s="3">
        <v>43403</v>
      </c>
      <c r="D3961" t="s">
        <v>217</v>
      </c>
      <c r="E3961" t="s">
        <v>12</v>
      </c>
      <c r="F3961" t="s">
        <v>17</v>
      </c>
      <c r="G3961" t="s">
        <v>14</v>
      </c>
      <c r="H3961" t="s">
        <v>34</v>
      </c>
      <c r="I3961" s="9">
        <v>9678</v>
      </c>
      <c r="J3961" s="9">
        <v>152.58000000000001</v>
      </c>
      <c r="K3961" s="9">
        <v>97.44</v>
      </c>
      <c r="L3961" s="9">
        <f>tbl_salesdata[[#This Row],[Units Sold]]*tbl_salesdata[[#This Row],[Unit Cost]]</f>
        <v>943024.32</v>
      </c>
      <c r="M3961" s="9">
        <f>tbl_salesdata[[#This Row],[Units Sold]]*tbl_salesdata[[#This Row],[Unit Price]]</f>
        <v>1476669.2400000002</v>
      </c>
      <c r="N3961" s="9">
        <f>tbl_salesdata[[#This Row],[Total Sales]]-tbl_salesdata[[#This Row],[Total Cost]]</f>
        <v>533644.92000000027</v>
      </c>
      <c r="O3961">
        <f>tbl_salesdata[[#This Row],[Ship Date]]-tbl_salesdata[[#This Row],[Order Date]]</f>
        <v>9</v>
      </c>
      <c r="P3961">
        <f>WEEKDAY(tbl_salesdata[[#This Row],[Order Date]],2)</f>
        <v>7</v>
      </c>
      <c r="Q3961" t="str">
        <f>TEXT(tbl_salesdata[[#This Row],[Order Date]],"dddd")</f>
        <v>Sunday</v>
      </c>
      <c r="R3961" t="str">
        <f>IF(tbl_salesdata[[#This Row],[Weekdaynum]]&gt;5,"Yes","No")</f>
        <v>Yes</v>
      </c>
    </row>
    <row r="3962" spans="1:18" hidden="1" x14ac:dyDescent="0.35">
      <c r="A3962">
        <v>893961656</v>
      </c>
      <c r="B3962" s="3">
        <v>43194</v>
      </c>
      <c r="C3962" s="3">
        <v>43206</v>
      </c>
      <c r="D3962" t="s">
        <v>191</v>
      </c>
      <c r="E3962" t="s">
        <v>24</v>
      </c>
      <c r="F3962" t="s">
        <v>17</v>
      </c>
      <c r="G3962" t="s">
        <v>18</v>
      </c>
      <c r="H3962" t="s">
        <v>34</v>
      </c>
      <c r="I3962" s="9">
        <v>1975</v>
      </c>
      <c r="J3962" s="9">
        <v>152.58000000000001</v>
      </c>
      <c r="K3962" s="9">
        <v>97.44</v>
      </c>
      <c r="L3962" s="9">
        <f>tbl_salesdata[[#This Row],[Units Sold]]*tbl_salesdata[[#This Row],[Unit Cost]]</f>
        <v>192444</v>
      </c>
      <c r="M3962" s="9">
        <f>tbl_salesdata[[#This Row],[Units Sold]]*tbl_salesdata[[#This Row],[Unit Price]]</f>
        <v>301345.5</v>
      </c>
      <c r="N3962" s="9">
        <f>tbl_salesdata[[#This Row],[Total Sales]]-tbl_salesdata[[#This Row],[Total Cost]]</f>
        <v>108901.5</v>
      </c>
      <c r="O3962">
        <f>tbl_salesdata[[#This Row],[Ship Date]]-tbl_salesdata[[#This Row],[Order Date]]</f>
        <v>12</v>
      </c>
      <c r="P3962">
        <f>WEEKDAY(tbl_salesdata[[#This Row],[Order Date]],2)</f>
        <v>3</v>
      </c>
      <c r="Q3962" t="str">
        <f>TEXT(tbl_salesdata[[#This Row],[Order Date]],"dddd")</f>
        <v>Wednesday</v>
      </c>
      <c r="R3962" t="str">
        <f>IF(tbl_salesdata[[#This Row],[Weekdaynum]]&gt;5,"Yes","No")</f>
        <v>No</v>
      </c>
    </row>
    <row r="3963" spans="1:18" hidden="1" x14ac:dyDescent="0.35">
      <c r="A3963">
        <v>481432330</v>
      </c>
      <c r="B3963" s="3">
        <v>43410</v>
      </c>
      <c r="C3963" s="3">
        <v>43430</v>
      </c>
      <c r="D3963" t="s">
        <v>23</v>
      </c>
      <c r="E3963" t="s">
        <v>24</v>
      </c>
      <c r="F3963" t="s">
        <v>30</v>
      </c>
      <c r="G3963" t="s">
        <v>14</v>
      </c>
      <c r="H3963" t="s">
        <v>26</v>
      </c>
      <c r="I3963" s="9">
        <v>5380</v>
      </c>
      <c r="J3963" s="9">
        <v>81.73</v>
      </c>
      <c r="K3963" s="9">
        <v>56.67</v>
      </c>
      <c r="L3963" s="9">
        <f>tbl_salesdata[[#This Row],[Units Sold]]*tbl_salesdata[[#This Row],[Unit Cost]]</f>
        <v>304884.60000000003</v>
      </c>
      <c r="M3963" s="9">
        <f>tbl_salesdata[[#This Row],[Units Sold]]*tbl_salesdata[[#This Row],[Unit Price]]</f>
        <v>439707.4</v>
      </c>
      <c r="N3963" s="9">
        <f>tbl_salesdata[[#This Row],[Total Sales]]-tbl_salesdata[[#This Row],[Total Cost]]</f>
        <v>134822.79999999999</v>
      </c>
      <c r="O3963">
        <f>tbl_salesdata[[#This Row],[Ship Date]]-tbl_salesdata[[#This Row],[Order Date]]</f>
        <v>20</v>
      </c>
      <c r="P3963">
        <f>WEEKDAY(tbl_salesdata[[#This Row],[Order Date]],2)</f>
        <v>2</v>
      </c>
      <c r="Q3963" t="str">
        <f>TEXT(tbl_salesdata[[#This Row],[Order Date]],"dddd")</f>
        <v>Tuesday</v>
      </c>
      <c r="R3963" t="str">
        <f>IF(tbl_salesdata[[#This Row],[Weekdaynum]]&gt;5,"Yes","No")</f>
        <v>No</v>
      </c>
    </row>
    <row r="3964" spans="1:18" hidden="1" x14ac:dyDescent="0.35">
      <c r="A3964">
        <v>475355947</v>
      </c>
      <c r="B3964" s="3">
        <v>44263</v>
      </c>
      <c r="C3964" s="3">
        <v>44272</v>
      </c>
      <c r="D3964" t="s">
        <v>59</v>
      </c>
      <c r="E3964" t="s">
        <v>12</v>
      </c>
      <c r="F3964" t="s">
        <v>68</v>
      </c>
      <c r="G3964" t="s">
        <v>18</v>
      </c>
      <c r="H3964" t="s">
        <v>26</v>
      </c>
      <c r="I3964" s="9">
        <v>7243</v>
      </c>
      <c r="J3964" s="9">
        <v>154.06</v>
      </c>
      <c r="K3964" s="9">
        <v>90.93</v>
      </c>
      <c r="L3964" s="9">
        <f>tbl_salesdata[[#This Row],[Units Sold]]*tbl_salesdata[[#This Row],[Unit Cost]]</f>
        <v>658605.99000000011</v>
      </c>
      <c r="M3964" s="9">
        <f>tbl_salesdata[[#This Row],[Units Sold]]*tbl_salesdata[[#This Row],[Unit Price]]</f>
        <v>1115856.58</v>
      </c>
      <c r="N3964" s="9">
        <f>tbl_salesdata[[#This Row],[Total Sales]]-tbl_salesdata[[#This Row],[Total Cost]]</f>
        <v>457250.58999999997</v>
      </c>
      <c r="O3964">
        <f>tbl_salesdata[[#This Row],[Ship Date]]-tbl_salesdata[[#This Row],[Order Date]]</f>
        <v>9</v>
      </c>
      <c r="P3964">
        <f>WEEKDAY(tbl_salesdata[[#This Row],[Order Date]],2)</f>
        <v>1</v>
      </c>
      <c r="Q3964" t="str">
        <f>TEXT(tbl_salesdata[[#This Row],[Order Date]],"dddd")</f>
        <v>Monday</v>
      </c>
      <c r="R3964" t="str">
        <f>IF(tbl_salesdata[[#This Row],[Weekdaynum]]&gt;5,"Yes","No")</f>
        <v>No</v>
      </c>
    </row>
    <row r="3965" spans="1:18" hidden="1" x14ac:dyDescent="0.35">
      <c r="A3965">
        <v>619531333</v>
      </c>
      <c r="B3965" s="3">
        <v>44668</v>
      </c>
      <c r="C3965" s="3">
        <v>44688</v>
      </c>
      <c r="D3965" t="s">
        <v>185</v>
      </c>
      <c r="E3965" t="s">
        <v>38</v>
      </c>
      <c r="F3965" t="s">
        <v>40</v>
      </c>
      <c r="G3965" t="s">
        <v>18</v>
      </c>
      <c r="H3965" t="s">
        <v>19</v>
      </c>
      <c r="I3965" s="9">
        <v>1944</v>
      </c>
      <c r="J3965" s="9">
        <v>651.21</v>
      </c>
      <c r="K3965" s="9">
        <v>524.96</v>
      </c>
      <c r="L3965" s="9">
        <f>tbl_salesdata[[#This Row],[Units Sold]]*tbl_salesdata[[#This Row],[Unit Cost]]</f>
        <v>1020522.2400000001</v>
      </c>
      <c r="M3965" s="9">
        <f>tbl_salesdata[[#This Row],[Units Sold]]*tbl_salesdata[[#This Row],[Unit Price]]</f>
        <v>1265952.24</v>
      </c>
      <c r="N3965" s="9">
        <f>tbl_salesdata[[#This Row],[Total Sales]]-tbl_salesdata[[#This Row],[Total Cost]]</f>
        <v>245429.99999999988</v>
      </c>
      <c r="O3965">
        <f>tbl_salesdata[[#This Row],[Ship Date]]-tbl_salesdata[[#This Row],[Order Date]]</f>
        <v>20</v>
      </c>
      <c r="P3965">
        <f>WEEKDAY(tbl_salesdata[[#This Row],[Order Date]],2)</f>
        <v>7</v>
      </c>
      <c r="Q3965" t="str">
        <f>TEXT(tbl_salesdata[[#This Row],[Order Date]],"dddd")</f>
        <v>Sunday</v>
      </c>
      <c r="R3965" t="str">
        <f>IF(tbl_salesdata[[#This Row],[Weekdaynum]]&gt;5,"Yes","No")</f>
        <v>Yes</v>
      </c>
    </row>
    <row r="3966" spans="1:18" hidden="1" x14ac:dyDescent="0.35">
      <c r="A3966">
        <v>278069818</v>
      </c>
      <c r="B3966" s="3">
        <v>44084</v>
      </c>
      <c r="C3966" s="3">
        <v>44091</v>
      </c>
      <c r="D3966" t="s">
        <v>142</v>
      </c>
      <c r="E3966" t="s">
        <v>29</v>
      </c>
      <c r="F3966" t="s">
        <v>22</v>
      </c>
      <c r="G3966" t="s">
        <v>18</v>
      </c>
      <c r="H3966" t="s">
        <v>15</v>
      </c>
      <c r="I3966" s="9">
        <v>5893</v>
      </c>
      <c r="J3966" s="9">
        <v>47.45</v>
      </c>
      <c r="K3966" s="9">
        <v>31.79</v>
      </c>
      <c r="L3966" s="9">
        <f>tbl_salesdata[[#This Row],[Units Sold]]*tbl_salesdata[[#This Row],[Unit Cost]]</f>
        <v>187338.47</v>
      </c>
      <c r="M3966" s="9">
        <f>tbl_salesdata[[#This Row],[Units Sold]]*tbl_salesdata[[#This Row],[Unit Price]]</f>
        <v>279622.85000000003</v>
      </c>
      <c r="N3966" s="9">
        <f>tbl_salesdata[[#This Row],[Total Sales]]-tbl_salesdata[[#This Row],[Total Cost]]</f>
        <v>92284.380000000034</v>
      </c>
      <c r="O3966">
        <f>tbl_salesdata[[#This Row],[Ship Date]]-tbl_salesdata[[#This Row],[Order Date]]</f>
        <v>7</v>
      </c>
      <c r="P3966">
        <f>WEEKDAY(tbl_salesdata[[#This Row],[Order Date]],2)</f>
        <v>4</v>
      </c>
      <c r="Q3966" t="str">
        <f>TEXT(tbl_salesdata[[#This Row],[Order Date]],"dddd")</f>
        <v>Thursday</v>
      </c>
      <c r="R3966" t="str">
        <f>IF(tbl_salesdata[[#This Row],[Weekdaynum]]&gt;5,"Yes","No")</f>
        <v>No</v>
      </c>
    </row>
    <row r="3967" spans="1:18" hidden="1" x14ac:dyDescent="0.35">
      <c r="A3967">
        <v>685395228</v>
      </c>
      <c r="B3967" s="3">
        <v>42440</v>
      </c>
      <c r="C3967" s="3">
        <v>42454</v>
      </c>
      <c r="D3967" t="s">
        <v>148</v>
      </c>
      <c r="E3967" t="s">
        <v>24</v>
      </c>
      <c r="F3967" t="s">
        <v>25</v>
      </c>
      <c r="G3967" t="s">
        <v>18</v>
      </c>
      <c r="H3967" t="s">
        <v>26</v>
      </c>
      <c r="I3967" s="9">
        <v>2534</v>
      </c>
      <c r="J3967" s="9">
        <v>205.7</v>
      </c>
      <c r="K3967" s="9">
        <v>117.11</v>
      </c>
      <c r="L3967" s="9">
        <f>tbl_salesdata[[#This Row],[Units Sold]]*tbl_salesdata[[#This Row],[Unit Cost]]</f>
        <v>296756.74</v>
      </c>
      <c r="M3967" s="9">
        <f>tbl_salesdata[[#This Row],[Units Sold]]*tbl_salesdata[[#This Row],[Unit Price]]</f>
        <v>521243.8</v>
      </c>
      <c r="N3967" s="9">
        <f>tbl_salesdata[[#This Row],[Total Sales]]-tbl_salesdata[[#This Row],[Total Cost]]</f>
        <v>224487.06</v>
      </c>
      <c r="O3967">
        <f>tbl_salesdata[[#This Row],[Ship Date]]-tbl_salesdata[[#This Row],[Order Date]]</f>
        <v>14</v>
      </c>
      <c r="P3967">
        <f>WEEKDAY(tbl_salesdata[[#This Row],[Order Date]],2)</f>
        <v>5</v>
      </c>
      <c r="Q3967" t="str">
        <f>TEXT(tbl_salesdata[[#This Row],[Order Date]],"dddd")</f>
        <v>Friday</v>
      </c>
      <c r="R3967" t="str">
        <f>IF(tbl_salesdata[[#This Row],[Weekdaynum]]&gt;5,"Yes","No")</f>
        <v>No</v>
      </c>
    </row>
    <row r="3968" spans="1:18" hidden="1" x14ac:dyDescent="0.35">
      <c r="A3968">
        <v>896243894</v>
      </c>
      <c r="B3968" s="3">
        <v>43859</v>
      </c>
      <c r="C3968" s="3">
        <v>43875</v>
      </c>
      <c r="D3968" t="s">
        <v>65</v>
      </c>
      <c r="E3968" t="s">
        <v>32</v>
      </c>
      <c r="F3968" t="s">
        <v>17</v>
      </c>
      <c r="G3968" t="s">
        <v>14</v>
      </c>
      <c r="H3968" t="s">
        <v>34</v>
      </c>
      <c r="I3968" s="9">
        <v>7340</v>
      </c>
      <c r="J3968" s="9">
        <v>152.58000000000001</v>
      </c>
      <c r="K3968" s="9">
        <v>97.44</v>
      </c>
      <c r="L3968" s="9">
        <f>tbl_salesdata[[#This Row],[Units Sold]]*tbl_salesdata[[#This Row],[Unit Cost]]</f>
        <v>715209.6</v>
      </c>
      <c r="M3968" s="9">
        <f>tbl_salesdata[[#This Row],[Units Sold]]*tbl_salesdata[[#This Row],[Unit Price]]</f>
        <v>1119937.2000000002</v>
      </c>
      <c r="N3968" s="9">
        <f>tbl_salesdata[[#This Row],[Total Sales]]-tbl_salesdata[[#This Row],[Total Cost]]</f>
        <v>404727.60000000021</v>
      </c>
      <c r="O3968">
        <f>tbl_salesdata[[#This Row],[Ship Date]]-tbl_salesdata[[#This Row],[Order Date]]</f>
        <v>16</v>
      </c>
      <c r="P3968">
        <f>WEEKDAY(tbl_salesdata[[#This Row],[Order Date]],2)</f>
        <v>3</v>
      </c>
      <c r="Q3968" t="str">
        <f>TEXT(tbl_salesdata[[#This Row],[Order Date]],"dddd")</f>
        <v>Wednesday</v>
      </c>
      <c r="R3968" t="str">
        <f>IF(tbl_salesdata[[#This Row],[Weekdaynum]]&gt;5,"Yes","No")</f>
        <v>No</v>
      </c>
    </row>
    <row r="3969" spans="1:18" x14ac:dyDescent="0.35">
      <c r="A3969">
        <v>458209550</v>
      </c>
      <c r="B3969" s="3">
        <v>43729</v>
      </c>
      <c r="C3969" s="3">
        <v>43739</v>
      </c>
      <c r="D3969" t="s">
        <v>83</v>
      </c>
      <c r="E3969" t="s">
        <v>38</v>
      </c>
      <c r="F3969" t="s">
        <v>22</v>
      </c>
      <c r="G3969" t="s">
        <v>14</v>
      </c>
      <c r="H3969" t="s">
        <v>19</v>
      </c>
      <c r="I3969" s="9">
        <v>3243</v>
      </c>
      <c r="J3969" s="9">
        <v>47.45</v>
      </c>
      <c r="K3969" s="9">
        <v>31.79</v>
      </c>
      <c r="L3969" s="9">
        <f>tbl_salesdata[[#This Row],[Units Sold]]*tbl_salesdata[[#This Row],[Unit Cost]]</f>
        <v>103094.97</v>
      </c>
      <c r="M3969" s="9">
        <f>tbl_salesdata[[#This Row],[Units Sold]]*tbl_salesdata[[#This Row],[Unit Price]]</f>
        <v>153880.35</v>
      </c>
      <c r="N3969" s="9">
        <f>tbl_salesdata[[#This Row],[Total Sales]]-tbl_salesdata[[#This Row],[Total Cost]]</f>
        <v>50785.380000000005</v>
      </c>
      <c r="O3969">
        <f>tbl_salesdata[[#This Row],[Ship Date]]-tbl_salesdata[[#This Row],[Order Date]]</f>
        <v>10</v>
      </c>
      <c r="P3969">
        <f>WEEKDAY(tbl_salesdata[[#This Row],[Order Date]],2)</f>
        <v>6</v>
      </c>
      <c r="Q3969" t="str">
        <f>TEXT(tbl_salesdata[[#This Row],[Order Date]],"dddd")</f>
        <v>Saturday</v>
      </c>
      <c r="R3969" t="str">
        <f>IF(tbl_salesdata[[#This Row],[Weekdaynum]]&gt;5,"Yes","No")</f>
        <v>Yes</v>
      </c>
    </row>
    <row r="3970" spans="1:18" hidden="1" x14ac:dyDescent="0.35">
      <c r="A3970">
        <v>449018800</v>
      </c>
      <c r="B3970" s="3">
        <v>43861</v>
      </c>
      <c r="C3970" s="3">
        <v>43881</v>
      </c>
      <c r="D3970" t="s">
        <v>148</v>
      </c>
      <c r="E3970" t="s">
        <v>24</v>
      </c>
      <c r="F3970" t="s">
        <v>17</v>
      </c>
      <c r="G3970" t="s">
        <v>14</v>
      </c>
      <c r="H3970" t="s">
        <v>15</v>
      </c>
      <c r="I3970" s="9">
        <v>3496</v>
      </c>
      <c r="J3970" s="9">
        <v>152.58000000000001</v>
      </c>
      <c r="K3970" s="9">
        <v>97.44</v>
      </c>
      <c r="L3970" s="9">
        <f>tbl_salesdata[[#This Row],[Units Sold]]*tbl_salesdata[[#This Row],[Unit Cost]]</f>
        <v>340650.23999999999</v>
      </c>
      <c r="M3970" s="9">
        <f>tbl_salesdata[[#This Row],[Units Sold]]*tbl_salesdata[[#This Row],[Unit Price]]</f>
        <v>533419.68000000005</v>
      </c>
      <c r="N3970" s="9">
        <f>tbl_salesdata[[#This Row],[Total Sales]]-tbl_salesdata[[#This Row],[Total Cost]]</f>
        <v>192769.44000000006</v>
      </c>
      <c r="O3970">
        <f>tbl_salesdata[[#This Row],[Ship Date]]-tbl_salesdata[[#This Row],[Order Date]]</f>
        <v>20</v>
      </c>
      <c r="P3970">
        <f>WEEKDAY(tbl_salesdata[[#This Row],[Order Date]],2)</f>
        <v>5</v>
      </c>
      <c r="Q3970" t="str">
        <f>TEXT(tbl_salesdata[[#This Row],[Order Date]],"dddd")</f>
        <v>Friday</v>
      </c>
      <c r="R3970" t="str">
        <f>IF(tbl_salesdata[[#This Row],[Weekdaynum]]&gt;5,"Yes","No")</f>
        <v>No</v>
      </c>
    </row>
    <row r="3971" spans="1:18" hidden="1" x14ac:dyDescent="0.35">
      <c r="A3971">
        <v>951980197</v>
      </c>
      <c r="B3971" s="3">
        <v>42176</v>
      </c>
      <c r="C3971" s="3">
        <v>42178</v>
      </c>
      <c r="D3971" t="s">
        <v>130</v>
      </c>
      <c r="E3971" t="s">
        <v>29</v>
      </c>
      <c r="F3971" t="s">
        <v>17</v>
      </c>
      <c r="G3971" t="s">
        <v>18</v>
      </c>
      <c r="H3971" t="s">
        <v>15</v>
      </c>
      <c r="I3971" s="9">
        <v>950</v>
      </c>
      <c r="J3971" s="9">
        <v>152.58000000000001</v>
      </c>
      <c r="K3971" s="9">
        <v>97.44</v>
      </c>
      <c r="L3971" s="9">
        <f>tbl_salesdata[[#This Row],[Units Sold]]*tbl_salesdata[[#This Row],[Unit Cost]]</f>
        <v>92568</v>
      </c>
      <c r="M3971" s="9">
        <f>tbl_salesdata[[#This Row],[Units Sold]]*tbl_salesdata[[#This Row],[Unit Price]]</f>
        <v>144951</v>
      </c>
      <c r="N3971" s="9">
        <f>tbl_salesdata[[#This Row],[Total Sales]]-tbl_salesdata[[#This Row],[Total Cost]]</f>
        <v>52383</v>
      </c>
      <c r="O3971">
        <f>tbl_salesdata[[#This Row],[Ship Date]]-tbl_salesdata[[#This Row],[Order Date]]</f>
        <v>2</v>
      </c>
      <c r="P3971">
        <f>WEEKDAY(tbl_salesdata[[#This Row],[Order Date]],2)</f>
        <v>7</v>
      </c>
      <c r="Q3971" t="str">
        <f>TEXT(tbl_salesdata[[#This Row],[Order Date]],"dddd")</f>
        <v>Sunday</v>
      </c>
      <c r="R3971" t="str">
        <f>IF(tbl_salesdata[[#This Row],[Weekdaynum]]&gt;5,"Yes","No")</f>
        <v>Yes</v>
      </c>
    </row>
    <row r="3972" spans="1:18" hidden="1" x14ac:dyDescent="0.35">
      <c r="A3972">
        <v>880535161</v>
      </c>
      <c r="B3972" s="3">
        <v>42864</v>
      </c>
      <c r="C3972" s="3">
        <v>42871</v>
      </c>
      <c r="D3972" t="s">
        <v>143</v>
      </c>
      <c r="E3972" t="s">
        <v>24</v>
      </c>
      <c r="F3972" t="s">
        <v>76</v>
      </c>
      <c r="G3972" t="s">
        <v>18</v>
      </c>
      <c r="H3972" t="s">
        <v>19</v>
      </c>
      <c r="I3972" s="9">
        <v>8776</v>
      </c>
      <c r="J3972" s="9">
        <v>668.27</v>
      </c>
      <c r="K3972" s="9">
        <v>502.54</v>
      </c>
      <c r="L3972" s="9">
        <f>tbl_salesdata[[#This Row],[Units Sold]]*tbl_salesdata[[#This Row],[Unit Cost]]</f>
        <v>4410291.04</v>
      </c>
      <c r="M3972" s="9">
        <f>tbl_salesdata[[#This Row],[Units Sold]]*tbl_salesdata[[#This Row],[Unit Price]]</f>
        <v>5864737.5199999996</v>
      </c>
      <c r="N3972" s="9">
        <f>tbl_salesdata[[#This Row],[Total Sales]]-tbl_salesdata[[#This Row],[Total Cost]]</f>
        <v>1454446.4799999995</v>
      </c>
      <c r="O3972">
        <f>tbl_salesdata[[#This Row],[Ship Date]]-tbl_salesdata[[#This Row],[Order Date]]</f>
        <v>7</v>
      </c>
      <c r="P3972">
        <f>WEEKDAY(tbl_salesdata[[#This Row],[Order Date]],2)</f>
        <v>2</v>
      </c>
      <c r="Q3972" t="str">
        <f>TEXT(tbl_salesdata[[#This Row],[Order Date]],"dddd")</f>
        <v>Tuesday</v>
      </c>
      <c r="R3972" t="str">
        <f>IF(tbl_salesdata[[#This Row],[Weekdaynum]]&gt;5,"Yes","No")</f>
        <v>No</v>
      </c>
    </row>
    <row r="3973" spans="1:18" hidden="1" x14ac:dyDescent="0.35">
      <c r="A3973">
        <v>540982520</v>
      </c>
      <c r="B3973" s="3">
        <v>44766</v>
      </c>
      <c r="C3973" s="3">
        <v>44777</v>
      </c>
      <c r="D3973" t="s">
        <v>48</v>
      </c>
      <c r="E3973" t="s">
        <v>21</v>
      </c>
      <c r="F3973" t="s">
        <v>42</v>
      </c>
      <c r="G3973" t="s">
        <v>18</v>
      </c>
      <c r="H3973" t="s">
        <v>26</v>
      </c>
      <c r="I3973" s="9">
        <v>7604</v>
      </c>
      <c r="J3973" s="9">
        <v>437.2</v>
      </c>
      <c r="K3973" s="9">
        <v>263.33</v>
      </c>
      <c r="L3973" s="9">
        <f>tbl_salesdata[[#This Row],[Units Sold]]*tbl_salesdata[[#This Row],[Unit Cost]]</f>
        <v>2002361.3199999998</v>
      </c>
      <c r="M3973" s="9">
        <f>tbl_salesdata[[#This Row],[Units Sold]]*tbl_salesdata[[#This Row],[Unit Price]]</f>
        <v>3324468.8</v>
      </c>
      <c r="N3973" s="9">
        <f>tbl_salesdata[[#This Row],[Total Sales]]-tbl_salesdata[[#This Row],[Total Cost]]</f>
        <v>1322107.48</v>
      </c>
      <c r="O3973">
        <f>tbl_salesdata[[#This Row],[Ship Date]]-tbl_salesdata[[#This Row],[Order Date]]</f>
        <v>11</v>
      </c>
      <c r="P3973">
        <f>WEEKDAY(tbl_salesdata[[#This Row],[Order Date]],2)</f>
        <v>7</v>
      </c>
      <c r="Q3973" t="str">
        <f>TEXT(tbl_salesdata[[#This Row],[Order Date]],"dddd")</f>
        <v>Sunday</v>
      </c>
      <c r="R3973" t="str">
        <f>IF(tbl_salesdata[[#This Row],[Weekdaynum]]&gt;5,"Yes","No")</f>
        <v>Yes</v>
      </c>
    </row>
    <row r="3974" spans="1:18" hidden="1" x14ac:dyDescent="0.35">
      <c r="A3974">
        <v>759933602</v>
      </c>
      <c r="B3974" s="3">
        <v>44455</v>
      </c>
      <c r="C3974" s="3">
        <v>44456</v>
      </c>
      <c r="D3974" t="s">
        <v>196</v>
      </c>
      <c r="E3974" t="s">
        <v>32</v>
      </c>
      <c r="F3974" t="s">
        <v>76</v>
      </c>
      <c r="G3974" t="s">
        <v>14</v>
      </c>
      <c r="H3974" t="s">
        <v>15</v>
      </c>
      <c r="I3974" s="9">
        <v>95</v>
      </c>
      <c r="J3974" s="9">
        <v>668.27</v>
      </c>
      <c r="K3974" s="9">
        <v>502.54</v>
      </c>
      <c r="L3974" s="9">
        <f>tbl_salesdata[[#This Row],[Units Sold]]*tbl_salesdata[[#This Row],[Unit Cost]]</f>
        <v>47741.3</v>
      </c>
      <c r="M3974" s="9">
        <f>tbl_salesdata[[#This Row],[Units Sold]]*tbl_salesdata[[#This Row],[Unit Price]]</f>
        <v>63485.65</v>
      </c>
      <c r="N3974" s="9">
        <f>tbl_salesdata[[#This Row],[Total Sales]]-tbl_salesdata[[#This Row],[Total Cost]]</f>
        <v>15744.349999999999</v>
      </c>
      <c r="O3974">
        <f>tbl_salesdata[[#This Row],[Ship Date]]-tbl_salesdata[[#This Row],[Order Date]]</f>
        <v>1</v>
      </c>
      <c r="P3974">
        <f>WEEKDAY(tbl_salesdata[[#This Row],[Order Date]],2)</f>
        <v>4</v>
      </c>
      <c r="Q3974" t="str">
        <f>TEXT(tbl_salesdata[[#This Row],[Order Date]],"dddd")</f>
        <v>Thursday</v>
      </c>
      <c r="R3974" t="str">
        <f>IF(tbl_salesdata[[#This Row],[Weekdaynum]]&gt;5,"Yes","No")</f>
        <v>No</v>
      </c>
    </row>
    <row r="3975" spans="1:18" hidden="1" x14ac:dyDescent="0.35">
      <c r="A3975">
        <v>634312236</v>
      </c>
      <c r="B3975" s="3">
        <v>44550</v>
      </c>
      <c r="C3975" s="3">
        <v>44557</v>
      </c>
      <c r="D3975" t="s">
        <v>90</v>
      </c>
      <c r="E3975" t="s">
        <v>38</v>
      </c>
      <c r="F3975" t="s">
        <v>22</v>
      </c>
      <c r="G3975" t="s">
        <v>18</v>
      </c>
      <c r="H3975" t="s">
        <v>34</v>
      </c>
      <c r="I3975" s="9">
        <v>5941</v>
      </c>
      <c r="J3975" s="9">
        <v>47.45</v>
      </c>
      <c r="K3975" s="9">
        <v>31.79</v>
      </c>
      <c r="L3975" s="9">
        <f>tbl_salesdata[[#This Row],[Units Sold]]*tbl_salesdata[[#This Row],[Unit Cost]]</f>
        <v>188864.38999999998</v>
      </c>
      <c r="M3975" s="9">
        <f>tbl_salesdata[[#This Row],[Units Sold]]*tbl_salesdata[[#This Row],[Unit Price]]</f>
        <v>281900.45</v>
      </c>
      <c r="N3975" s="9">
        <f>tbl_salesdata[[#This Row],[Total Sales]]-tbl_salesdata[[#This Row],[Total Cost]]</f>
        <v>93036.060000000027</v>
      </c>
      <c r="O3975">
        <f>tbl_salesdata[[#This Row],[Ship Date]]-tbl_salesdata[[#This Row],[Order Date]]</f>
        <v>7</v>
      </c>
      <c r="P3975">
        <f>WEEKDAY(tbl_salesdata[[#This Row],[Order Date]],2)</f>
        <v>1</v>
      </c>
      <c r="Q3975" t="str">
        <f>TEXT(tbl_salesdata[[#This Row],[Order Date]],"dddd")</f>
        <v>Monday</v>
      </c>
      <c r="R3975" t="str">
        <f>IF(tbl_salesdata[[#This Row],[Weekdaynum]]&gt;5,"Yes","No")</f>
        <v>No</v>
      </c>
    </row>
    <row r="3976" spans="1:18" hidden="1" x14ac:dyDescent="0.35">
      <c r="A3976">
        <v>681354749</v>
      </c>
      <c r="B3976" s="3">
        <v>44252</v>
      </c>
      <c r="C3976" s="3">
        <v>44272</v>
      </c>
      <c r="D3976" t="s">
        <v>171</v>
      </c>
      <c r="E3976" t="s">
        <v>12</v>
      </c>
      <c r="F3976" t="s">
        <v>25</v>
      </c>
      <c r="G3976" t="s">
        <v>18</v>
      </c>
      <c r="H3976" t="s">
        <v>26</v>
      </c>
      <c r="I3976" s="9">
        <v>6866</v>
      </c>
      <c r="J3976" s="9">
        <v>205.7</v>
      </c>
      <c r="K3976" s="9">
        <v>117.11</v>
      </c>
      <c r="L3976" s="9">
        <f>tbl_salesdata[[#This Row],[Units Sold]]*tbl_salesdata[[#This Row],[Unit Cost]]</f>
        <v>804077.26</v>
      </c>
      <c r="M3976" s="9">
        <f>tbl_salesdata[[#This Row],[Units Sold]]*tbl_salesdata[[#This Row],[Unit Price]]</f>
        <v>1412336.2</v>
      </c>
      <c r="N3976" s="9">
        <f>tbl_salesdata[[#This Row],[Total Sales]]-tbl_salesdata[[#This Row],[Total Cost]]</f>
        <v>608258.93999999994</v>
      </c>
      <c r="O3976">
        <f>tbl_salesdata[[#This Row],[Ship Date]]-tbl_salesdata[[#This Row],[Order Date]]</f>
        <v>20</v>
      </c>
      <c r="P3976">
        <f>WEEKDAY(tbl_salesdata[[#This Row],[Order Date]],2)</f>
        <v>4</v>
      </c>
      <c r="Q3976" t="str">
        <f>TEXT(tbl_salesdata[[#This Row],[Order Date]],"dddd")</f>
        <v>Thursday</v>
      </c>
      <c r="R3976" t="str">
        <f>IF(tbl_salesdata[[#This Row],[Weekdaynum]]&gt;5,"Yes","No")</f>
        <v>No</v>
      </c>
    </row>
    <row r="3977" spans="1:18" hidden="1" x14ac:dyDescent="0.35">
      <c r="A3977">
        <v>588609969</v>
      </c>
      <c r="B3977" s="3">
        <v>43802</v>
      </c>
      <c r="C3977" s="3">
        <v>43815</v>
      </c>
      <c r="D3977" t="s">
        <v>96</v>
      </c>
      <c r="E3977" t="s">
        <v>29</v>
      </c>
      <c r="F3977" t="s">
        <v>76</v>
      </c>
      <c r="G3977" t="s">
        <v>18</v>
      </c>
      <c r="H3977" t="s">
        <v>19</v>
      </c>
      <c r="I3977" s="9">
        <v>1625</v>
      </c>
      <c r="J3977" s="9">
        <v>668.27</v>
      </c>
      <c r="K3977" s="9">
        <v>502.54</v>
      </c>
      <c r="L3977" s="9">
        <f>tbl_salesdata[[#This Row],[Units Sold]]*tbl_salesdata[[#This Row],[Unit Cost]]</f>
        <v>816627.5</v>
      </c>
      <c r="M3977" s="9">
        <f>tbl_salesdata[[#This Row],[Units Sold]]*tbl_salesdata[[#This Row],[Unit Price]]</f>
        <v>1085938.75</v>
      </c>
      <c r="N3977" s="9">
        <f>tbl_salesdata[[#This Row],[Total Sales]]-tbl_salesdata[[#This Row],[Total Cost]]</f>
        <v>269311.25</v>
      </c>
      <c r="O3977">
        <f>tbl_salesdata[[#This Row],[Ship Date]]-tbl_salesdata[[#This Row],[Order Date]]</f>
        <v>13</v>
      </c>
      <c r="P3977">
        <f>WEEKDAY(tbl_salesdata[[#This Row],[Order Date]],2)</f>
        <v>2</v>
      </c>
      <c r="Q3977" t="str">
        <f>TEXT(tbl_salesdata[[#This Row],[Order Date]],"dddd")</f>
        <v>Tuesday</v>
      </c>
      <c r="R3977" t="str">
        <f>IF(tbl_salesdata[[#This Row],[Weekdaynum]]&gt;5,"Yes","No")</f>
        <v>No</v>
      </c>
    </row>
    <row r="3978" spans="1:18" hidden="1" x14ac:dyDescent="0.35">
      <c r="A3978">
        <v>563939225</v>
      </c>
      <c r="B3978" s="3">
        <v>44876</v>
      </c>
      <c r="C3978" s="3">
        <v>44880</v>
      </c>
      <c r="D3978" t="s">
        <v>189</v>
      </c>
      <c r="E3978" t="s">
        <v>21</v>
      </c>
      <c r="F3978" t="s">
        <v>33</v>
      </c>
      <c r="G3978" t="s">
        <v>18</v>
      </c>
      <c r="H3978" t="s">
        <v>19</v>
      </c>
      <c r="I3978" s="9">
        <v>1004</v>
      </c>
      <c r="J3978" s="9">
        <v>109.28</v>
      </c>
      <c r="K3978" s="9">
        <v>35.840000000000003</v>
      </c>
      <c r="L3978" s="9">
        <f>tbl_salesdata[[#This Row],[Units Sold]]*tbl_salesdata[[#This Row],[Unit Cost]]</f>
        <v>35983.360000000001</v>
      </c>
      <c r="M3978" s="9">
        <f>tbl_salesdata[[#This Row],[Units Sold]]*tbl_salesdata[[#This Row],[Unit Price]]</f>
        <v>109717.12</v>
      </c>
      <c r="N3978" s="9">
        <f>tbl_salesdata[[#This Row],[Total Sales]]-tbl_salesdata[[#This Row],[Total Cost]]</f>
        <v>73733.759999999995</v>
      </c>
      <c r="O3978">
        <f>tbl_salesdata[[#This Row],[Ship Date]]-tbl_salesdata[[#This Row],[Order Date]]</f>
        <v>4</v>
      </c>
      <c r="P3978">
        <f>WEEKDAY(tbl_salesdata[[#This Row],[Order Date]],2)</f>
        <v>5</v>
      </c>
      <c r="Q3978" t="str">
        <f>TEXT(tbl_salesdata[[#This Row],[Order Date]],"dddd")</f>
        <v>Friday</v>
      </c>
      <c r="R3978" t="str">
        <f>IF(tbl_salesdata[[#This Row],[Weekdaynum]]&gt;5,"Yes","No")</f>
        <v>No</v>
      </c>
    </row>
    <row r="3979" spans="1:18" hidden="1" x14ac:dyDescent="0.35">
      <c r="A3979">
        <v>885516345</v>
      </c>
      <c r="B3979" s="3">
        <v>44032</v>
      </c>
      <c r="C3979" s="3">
        <v>44051</v>
      </c>
      <c r="D3979" t="s">
        <v>207</v>
      </c>
      <c r="E3979" t="s">
        <v>51</v>
      </c>
      <c r="F3979" t="s">
        <v>76</v>
      </c>
      <c r="G3979" t="s">
        <v>14</v>
      </c>
      <c r="H3979" t="s">
        <v>26</v>
      </c>
      <c r="I3979" s="9">
        <v>2819</v>
      </c>
      <c r="J3979" s="9">
        <v>668.27</v>
      </c>
      <c r="K3979" s="9">
        <v>502.54</v>
      </c>
      <c r="L3979" s="9">
        <f>tbl_salesdata[[#This Row],[Units Sold]]*tbl_salesdata[[#This Row],[Unit Cost]]</f>
        <v>1416660.26</v>
      </c>
      <c r="M3979" s="9">
        <f>tbl_salesdata[[#This Row],[Units Sold]]*tbl_salesdata[[#This Row],[Unit Price]]</f>
        <v>1883853.13</v>
      </c>
      <c r="N3979" s="9">
        <f>tbl_salesdata[[#This Row],[Total Sales]]-tbl_salesdata[[#This Row],[Total Cost]]</f>
        <v>467192.86999999988</v>
      </c>
      <c r="O3979">
        <f>tbl_salesdata[[#This Row],[Ship Date]]-tbl_salesdata[[#This Row],[Order Date]]</f>
        <v>19</v>
      </c>
      <c r="P3979">
        <f>WEEKDAY(tbl_salesdata[[#This Row],[Order Date]],2)</f>
        <v>1</v>
      </c>
      <c r="Q3979" t="str">
        <f>TEXT(tbl_salesdata[[#This Row],[Order Date]],"dddd")</f>
        <v>Monday</v>
      </c>
      <c r="R3979" t="str">
        <f>IF(tbl_salesdata[[#This Row],[Weekdaynum]]&gt;5,"Yes","No")</f>
        <v>No</v>
      </c>
    </row>
    <row r="3980" spans="1:18" hidden="1" x14ac:dyDescent="0.35">
      <c r="A3980">
        <v>551827657</v>
      </c>
      <c r="B3980" s="3">
        <v>42181</v>
      </c>
      <c r="C3980" s="3">
        <v>42186</v>
      </c>
      <c r="D3980" t="s">
        <v>153</v>
      </c>
      <c r="E3980" t="s">
        <v>38</v>
      </c>
      <c r="F3980" t="s">
        <v>68</v>
      </c>
      <c r="G3980" t="s">
        <v>18</v>
      </c>
      <c r="H3980" t="s">
        <v>19</v>
      </c>
      <c r="I3980" s="9">
        <v>6921</v>
      </c>
      <c r="J3980" s="9">
        <v>154.06</v>
      </c>
      <c r="K3980" s="9">
        <v>90.93</v>
      </c>
      <c r="L3980" s="9">
        <f>tbl_salesdata[[#This Row],[Units Sold]]*tbl_salesdata[[#This Row],[Unit Cost]]</f>
        <v>629326.53</v>
      </c>
      <c r="M3980" s="9">
        <f>tbl_salesdata[[#This Row],[Units Sold]]*tbl_salesdata[[#This Row],[Unit Price]]</f>
        <v>1066249.26</v>
      </c>
      <c r="N3980" s="9">
        <f>tbl_salesdata[[#This Row],[Total Sales]]-tbl_salesdata[[#This Row],[Total Cost]]</f>
        <v>436922.73</v>
      </c>
      <c r="O3980">
        <f>tbl_salesdata[[#This Row],[Ship Date]]-tbl_salesdata[[#This Row],[Order Date]]</f>
        <v>5</v>
      </c>
      <c r="P3980">
        <f>WEEKDAY(tbl_salesdata[[#This Row],[Order Date]],2)</f>
        <v>5</v>
      </c>
      <c r="Q3980" t="str">
        <f>TEXT(tbl_salesdata[[#This Row],[Order Date]],"dddd")</f>
        <v>Friday</v>
      </c>
      <c r="R3980" t="str">
        <f>IF(tbl_salesdata[[#This Row],[Weekdaynum]]&gt;5,"Yes","No")</f>
        <v>No</v>
      </c>
    </row>
    <row r="3981" spans="1:18" hidden="1" x14ac:dyDescent="0.35">
      <c r="A3981">
        <v>431671988</v>
      </c>
      <c r="B3981" s="3">
        <v>43626</v>
      </c>
      <c r="C3981" s="3">
        <v>43641</v>
      </c>
      <c r="D3981" t="s">
        <v>120</v>
      </c>
      <c r="E3981" t="s">
        <v>38</v>
      </c>
      <c r="F3981" t="s">
        <v>22</v>
      </c>
      <c r="G3981" t="s">
        <v>18</v>
      </c>
      <c r="H3981" t="s">
        <v>34</v>
      </c>
      <c r="I3981" s="9">
        <v>189</v>
      </c>
      <c r="J3981" s="9">
        <v>47.45</v>
      </c>
      <c r="K3981" s="9">
        <v>31.79</v>
      </c>
      <c r="L3981" s="9">
        <f>tbl_salesdata[[#This Row],[Units Sold]]*tbl_salesdata[[#This Row],[Unit Cost]]</f>
        <v>6008.3099999999995</v>
      </c>
      <c r="M3981" s="9">
        <f>tbl_salesdata[[#This Row],[Units Sold]]*tbl_salesdata[[#This Row],[Unit Price]]</f>
        <v>8968.0500000000011</v>
      </c>
      <c r="N3981" s="9">
        <f>tbl_salesdata[[#This Row],[Total Sales]]-tbl_salesdata[[#This Row],[Total Cost]]</f>
        <v>2959.7400000000016</v>
      </c>
      <c r="O3981">
        <f>tbl_salesdata[[#This Row],[Ship Date]]-tbl_salesdata[[#This Row],[Order Date]]</f>
        <v>15</v>
      </c>
      <c r="P3981">
        <f>WEEKDAY(tbl_salesdata[[#This Row],[Order Date]],2)</f>
        <v>1</v>
      </c>
      <c r="Q3981" t="str">
        <f>TEXT(tbl_salesdata[[#This Row],[Order Date]],"dddd")</f>
        <v>Monday</v>
      </c>
      <c r="R3981" t="str">
        <f>IF(tbl_salesdata[[#This Row],[Weekdaynum]]&gt;5,"Yes","No")</f>
        <v>No</v>
      </c>
    </row>
    <row r="3982" spans="1:18" hidden="1" x14ac:dyDescent="0.35">
      <c r="A3982">
        <v>114160668</v>
      </c>
      <c r="B3982" s="3">
        <v>42519</v>
      </c>
      <c r="C3982" s="3">
        <v>42530</v>
      </c>
      <c r="D3982" t="s">
        <v>69</v>
      </c>
      <c r="E3982" t="s">
        <v>38</v>
      </c>
      <c r="F3982" t="s">
        <v>42</v>
      </c>
      <c r="G3982" t="s">
        <v>14</v>
      </c>
      <c r="H3982" t="s">
        <v>34</v>
      </c>
      <c r="I3982" s="9">
        <v>1534</v>
      </c>
      <c r="J3982" s="9">
        <v>437.2</v>
      </c>
      <c r="K3982" s="9">
        <v>263.33</v>
      </c>
      <c r="L3982" s="9">
        <f>tbl_salesdata[[#This Row],[Units Sold]]*tbl_salesdata[[#This Row],[Unit Cost]]</f>
        <v>403948.22</v>
      </c>
      <c r="M3982" s="9">
        <f>tbl_salesdata[[#This Row],[Units Sold]]*tbl_salesdata[[#This Row],[Unit Price]]</f>
        <v>670664.79999999993</v>
      </c>
      <c r="N3982" s="9">
        <f>tbl_salesdata[[#This Row],[Total Sales]]-tbl_salesdata[[#This Row],[Total Cost]]</f>
        <v>266716.57999999996</v>
      </c>
      <c r="O3982">
        <f>tbl_salesdata[[#This Row],[Ship Date]]-tbl_salesdata[[#This Row],[Order Date]]</f>
        <v>11</v>
      </c>
      <c r="P3982">
        <f>WEEKDAY(tbl_salesdata[[#This Row],[Order Date]],2)</f>
        <v>7</v>
      </c>
      <c r="Q3982" t="str">
        <f>TEXT(tbl_salesdata[[#This Row],[Order Date]],"dddd")</f>
        <v>Sunday</v>
      </c>
      <c r="R3982" t="str">
        <f>IF(tbl_salesdata[[#This Row],[Weekdaynum]]&gt;5,"Yes","No")</f>
        <v>Yes</v>
      </c>
    </row>
    <row r="3983" spans="1:18" hidden="1" x14ac:dyDescent="0.35">
      <c r="A3983">
        <v>158717525</v>
      </c>
      <c r="B3983" s="3">
        <v>42555</v>
      </c>
      <c r="C3983" s="3">
        <v>42562</v>
      </c>
      <c r="D3983" t="s">
        <v>139</v>
      </c>
      <c r="E3983" t="s">
        <v>51</v>
      </c>
      <c r="F3983" t="s">
        <v>42</v>
      </c>
      <c r="G3983" t="s">
        <v>18</v>
      </c>
      <c r="H3983" t="s">
        <v>34</v>
      </c>
      <c r="I3983" s="9">
        <v>6897</v>
      </c>
      <c r="J3983" s="9">
        <v>437.2</v>
      </c>
      <c r="K3983" s="9">
        <v>263.33</v>
      </c>
      <c r="L3983" s="9">
        <f>tbl_salesdata[[#This Row],[Units Sold]]*tbl_salesdata[[#This Row],[Unit Cost]]</f>
        <v>1816187.0099999998</v>
      </c>
      <c r="M3983" s="9">
        <f>tbl_salesdata[[#This Row],[Units Sold]]*tbl_salesdata[[#This Row],[Unit Price]]</f>
        <v>3015368.4</v>
      </c>
      <c r="N3983" s="9">
        <f>tbl_salesdata[[#This Row],[Total Sales]]-tbl_salesdata[[#This Row],[Total Cost]]</f>
        <v>1199181.3900000001</v>
      </c>
      <c r="O3983">
        <f>tbl_salesdata[[#This Row],[Ship Date]]-tbl_salesdata[[#This Row],[Order Date]]</f>
        <v>7</v>
      </c>
      <c r="P3983">
        <f>WEEKDAY(tbl_salesdata[[#This Row],[Order Date]],2)</f>
        <v>1</v>
      </c>
      <c r="Q3983" t="str">
        <f>TEXT(tbl_salesdata[[#This Row],[Order Date]],"dddd")</f>
        <v>Monday</v>
      </c>
      <c r="R3983" t="str">
        <f>IF(tbl_salesdata[[#This Row],[Weekdaynum]]&gt;5,"Yes","No")</f>
        <v>No</v>
      </c>
    </row>
    <row r="3984" spans="1:18" hidden="1" x14ac:dyDescent="0.35">
      <c r="A3984">
        <v>745078885</v>
      </c>
      <c r="B3984" s="3">
        <v>43280</v>
      </c>
      <c r="C3984" s="3">
        <v>43297</v>
      </c>
      <c r="D3984" t="s">
        <v>87</v>
      </c>
      <c r="E3984" t="s">
        <v>24</v>
      </c>
      <c r="F3984" t="s">
        <v>30</v>
      </c>
      <c r="G3984" t="s">
        <v>18</v>
      </c>
      <c r="H3984" t="s">
        <v>15</v>
      </c>
      <c r="I3984" s="9">
        <v>4254</v>
      </c>
      <c r="J3984" s="9">
        <v>81.73</v>
      </c>
      <c r="K3984" s="9">
        <v>56.67</v>
      </c>
      <c r="L3984" s="9">
        <f>tbl_salesdata[[#This Row],[Units Sold]]*tbl_salesdata[[#This Row],[Unit Cost]]</f>
        <v>241074.18</v>
      </c>
      <c r="M3984" s="9">
        <f>tbl_salesdata[[#This Row],[Units Sold]]*tbl_salesdata[[#This Row],[Unit Price]]</f>
        <v>347679.42000000004</v>
      </c>
      <c r="N3984" s="9">
        <f>tbl_salesdata[[#This Row],[Total Sales]]-tbl_salesdata[[#This Row],[Total Cost]]</f>
        <v>106605.24000000005</v>
      </c>
      <c r="O3984">
        <f>tbl_salesdata[[#This Row],[Ship Date]]-tbl_salesdata[[#This Row],[Order Date]]</f>
        <v>17</v>
      </c>
      <c r="P3984">
        <f>WEEKDAY(tbl_salesdata[[#This Row],[Order Date]],2)</f>
        <v>5</v>
      </c>
      <c r="Q3984" t="str">
        <f>TEXT(tbl_salesdata[[#This Row],[Order Date]],"dddd")</f>
        <v>Friday</v>
      </c>
      <c r="R3984" t="str">
        <f>IF(tbl_salesdata[[#This Row],[Weekdaynum]]&gt;5,"Yes","No")</f>
        <v>No</v>
      </c>
    </row>
    <row r="3985" spans="1:18" hidden="1" x14ac:dyDescent="0.35">
      <c r="A3985">
        <v>323293578</v>
      </c>
      <c r="B3985" s="3">
        <v>42362</v>
      </c>
      <c r="C3985" s="3">
        <v>42374</v>
      </c>
      <c r="D3985" t="s">
        <v>48</v>
      </c>
      <c r="E3985" t="s">
        <v>21</v>
      </c>
      <c r="F3985" t="s">
        <v>25</v>
      </c>
      <c r="G3985" t="s">
        <v>14</v>
      </c>
      <c r="H3985" t="s">
        <v>34</v>
      </c>
      <c r="I3985" s="9">
        <v>8609</v>
      </c>
      <c r="J3985" s="9">
        <v>205.7</v>
      </c>
      <c r="K3985" s="9">
        <v>117.11</v>
      </c>
      <c r="L3985" s="9">
        <f>tbl_salesdata[[#This Row],[Units Sold]]*tbl_salesdata[[#This Row],[Unit Cost]]</f>
        <v>1008199.99</v>
      </c>
      <c r="M3985" s="9">
        <f>tbl_salesdata[[#This Row],[Units Sold]]*tbl_salesdata[[#This Row],[Unit Price]]</f>
        <v>1770871.2999999998</v>
      </c>
      <c r="N3985" s="9">
        <f>tbl_salesdata[[#This Row],[Total Sales]]-tbl_salesdata[[#This Row],[Total Cost]]</f>
        <v>762671.30999999982</v>
      </c>
      <c r="O3985">
        <f>tbl_salesdata[[#This Row],[Ship Date]]-tbl_salesdata[[#This Row],[Order Date]]</f>
        <v>12</v>
      </c>
      <c r="P3985">
        <f>WEEKDAY(tbl_salesdata[[#This Row],[Order Date]],2)</f>
        <v>4</v>
      </c>
      <c r="Q3985" t="str">
        <f>TEXT(tbl_salesdata[[#This Row],[Order Date]],"dddd")</f>
        <v>Thursday</v>
      </c>
      <c r="R3985" t="str">
        <f>IF(tbl_salesdata[[#This Row],[Weekdaynum]]&gt;5,"Yes","No")</f>
        <v>No</v>
      </c>
    </row>
    <row r="3986" spans="1:18" hidden="1" x14ac:dyDescent="0.35">
      <c r="A3986">
        <v>563722932</v>
      </c>
      <c r="B3986" s="3">
        <v>44010</v>
      </c>
      <c r="C3986" s="3">
        <v>44027</v>
      </c>
      <c r="D3986" t="s">
        <v>39</v>
      </c>
      <c r="E3986" t="s">
        <v>29</v>
      </c>
      <c r="F3986" t="s">
        <v>56</v>
      </c>
      <c r="G3986" t="s">
        <v>14</v>
      </c>
      <c r="H3986" t="s">
        <v>15</v>
      </c>
      <c r="I3986" s="9">
        <v>6998</v>
      </c>
      <c r="J3986" s="9">
        <v>9.33</v>
      </c>
      <c r="K3986" s="9">
        <v>6.92</v>
      </c>
      <c r="L3986" s="9">
        <f>tbl_salesdata[[#This Row],[Units Sold]]*tbl_salesdata[[#This Row],[Unit Cost]]</f>
        <v>48426.159999999996</v>
      </c>
      <c r="M3986" s="9">
        <f>tbl_salesdata[[#This Row],[Units Sold]]*tbl_salesdata[[#This Row],[Unit Price]]</f>
        <v>65291.340000000004</v>
      </c>
      <c r="N3986" s="9">
        <f>tbl_salesdata[[#This Row],[Total Sales]]-tbl_salesdata[[#This Row],[Total Cost]]</f>
        <v>16865.180000000008</v>
      </c>
      <c r="O3986">
        <f>tbl_salesdata[[#This Row],[Ship Date]]-tbl_salesdata[[#This Row],[Order Date]]</f>
        <v>17</v>
      </c>
      <c r="P3986">
        <f>WEEKDAY(tbl_salesdata[[#This Row],[Order Date]],2)</f>
        <v>7</v>
      </c>
      <c r="Q3986" t="str">
        <f>TEXT(tbl_salesdata[[#This Row],[Order Date]],"dddd")</f>
        <v>Sunday</v>
      </c>
      <c r="R3986" t="str">
        <f>IF(tbl_salesdata[[#This Row],[Weekdaynum]]&gt;5,"Yes","No")</f>
        <v>Yes</v>
      </c>
    </row>
    <row r="3987" spans="1:18" hidden="1" x14ac:dyDescent="0.35">
      <c r="A3987">
        <v>507040774</v>
      </c>
      <c r="B3987" s="3">
        <v>42207</v>
      </c>
      <c r="C3987" s="3">
        <v>42208</v>
      </c>
      <c r="D3987" t="s">
        <v>55</v>
      </c>
      <c r="E3987" t="s">
        <v>21</v>
      </c>
      <c r="F3987" t="s">
        <v>17</v>
      </c>
      <c r="G3987" t="s">
        <v>14</v>
      </c>
      <c r="H3987" t="s">
        <v>26</v>
      </c>
      <c r="I3987" s="9">
        <v>3488</v>
      </c>
      <c r="J3987" s="9">
        <v>152.58000000000001</v>
      </c>
      <c r="K3987" s="9">
        <v>97.44</v>
      </c>
      <c r="L3987" s="9">
        <f>tbl_salesdata[[#This Row],[Units Sold]]*tbl_salesdata[[#This Row],[Unit Cost]]</f>
        <v>339870.71999999997</v>
      </c>
      <c r="M3987" s="9">
        <f>tbl_salesdata[[#This Row],[Units Sold]]*tbl_salesdata[[#This Row],[Unit Price]]</f>
        <v>532199.04</v>
      </c>
      <c r="N3987" s="9">
        <f>tbl_salesdata[[#This Row],[Total Sales]]-tbl_salesdata[[#This Row],[Total Cost]]</f>
        <v>192328.32000000007</v>
      </c>
      <c r="O3987">
        <f>tbl_salesdata[[#This Row],[Ship Date]]-tbl_salesdata[[#This Row],[Order Date]]</f>
        <v>1</v>
      </c>
      <c r="P3987">
        <f>WEEKDAY(tbl_salesdata[[#This Row],[Order Date]],2)</f>
        <v>3</v>
      </c>
      <c r="Q3987" t="str">
        <f>TEXT(tbl_salesdata[[#This Row],[Order Date]],"dddd")</f>
        <v>Wednesday</v>
      </c>
      <c r="R3987" t="str">
        <f>IF(tbl_salesdata[[#This Row],[Weekdaynum]]&gt;5,"Yes","No")</f>
        <v>No</v>
      </c>
    </row>
    <row r="3988" spans="1:18" hidden="1" x14ac:dyDescent="0.35">
      <c r="A3988">
        <v>614233434</v>
      </c>
      <c r="B3988" s="3">
        <v>42020</v>
      </c>
      <c r="C3988" s="3">
        <v>42026</v>
      </c>
      <c r="D3988" t="s">
        <v>75</v>
      </c>
      <c r="E3988" t="s">
        <v>38</v>
      </c>
      <c r="F3988" t="s">
        <v>25</v>
      </c>
      <c r="G3988" t="s">
        <v>18</v>
      </c>
      <c r="H3988" t="s">
        <v>34</v>
      </c>
      <c r="I3988" s="9">
        <v>4178</v>
      </c>
      <c r="J3988" s="9">
        <v>205.7</v>
      </c>
      <c r="K3988" s="9">
        <v>117.11</v>
      </c>
      <c r="L3988" s="9">
        <f>tbl_salesdata[[#This Row],[Units Sold]]*tbl_salesdata[[#This Row],[Unit Cost]]</f>
        <v>489285.58</v>
      </c>
      <c r="M3988" s="9">
        <f>tbl_salesdata[[#This Row],[Units Sold]]*tbl_salesdata[[#This Row],[Unit Price]]</f>
        <v>859414.6</v>
      </c>
      <c r="N3988" s="9">
        <f>tbl_salesdata[[#This Row],[Total Sales]]-tbl_salesdata[[#This Row],[Total Cost]]</f>
        <v>370129.01999999996</v>
      </c>
      <c r="O3988">
        <f>tbl_salesdata[[#This Row],[Ship Date]]-tbl_salesdata[[#This Row],[Order Date]]</f>
        <v>6</v>
      </c>
      <c r="P3988">
        <f>WEEKDAY(tbl_salesdata[[#This Row],[Order Date]],2)</f>
        <v>5</v>
      </c>
      <c r="Q3988" t="str">
        <f>TEXT(tbl_salesdata[[#This Row],[Order Date]],"dddd")</f>
        <v>Friday</v>
      </c>
      <c r="R3988" t="str">
        <f>IF(tbl_salesdata[[#This Row],[Weekdaynum]]&gt;5,"Yes","No")</f>
        <v>No</v>
      </c>
    </row>
    <row r="3989" spans="1:18" hidden="1" x14ac:dyDescent="0.35">
      <c r="A3989">
        <v>516599738</v>
      </c>
      <c r="B3989" s="3">
        <v>43557</v>
      </c>
      <c r="C3989" s="3">
        <v>43578</v>
      </c>
      <c r="D3989" t="s">
        <v>176</v>
      </c>
      <c r="E3989" t="s">
        <v>21</v>
      </c>
      <c r="F3989" t="s">
        <v>40</v>
      </c>
      <c r="G3989" t="s">
        <v>18</v>
      </c>
      <c r="H3989" t="s">
        <v>15</v>
      </c>
      <c r="I3989" s="9">
        <v>2197</v>
      </c>
      <c r="J3989" s="9">
        <v>651.21</v>
      </c>
      <c r="K3989" s="9">
        <v>524.96</v>
      </c>
      <c r="L3989" s="9">
        <f>tbl_salesdata[[#This Row],[Units Sold]]*tbl_salesdata[[#This Row],[Unit Cost]]</f>
        <v>1153337.1200000001</v>
      </c>
      <c r="M3989" s="9">
        <f>tbl_salesdata[[#This Row],[Units Sold]]*tbl_salesdata[[#This Row],[Unit Price]]</f>
        <v>1430708.37</v>
      </c>
      <c r="N3989" s="9">
        <f>tbl_salesdata[[#This Row],[Total Sales]]-tbl_salesdata[[#This Row],[Total Cost]]</f>
        <v>277371.25</v>
      </c>
      <c r="O3989">
        <f>tbl_salesdata[[#This Row],[Ship Date]]-tbl_salesdata[[#This Row],[Order Date]]</f>
        <v>21</v>
      </c>
      <c r="P3989">
        <f>WEEKDAY(tbl_salesdata[[#This Row],[Order Date]],2)</f>
        <v>2</v>
      </c>
      <c r="Q3989" t="str">
        <f>TEXT(tbl_salesdata[[#This Row],[Order Date]],"dddd")</f>
        <v>Tuesday</v>
      </c>
      <c r="R3989" t="str">
        <f>IF(tbl_salesdata[[#This Row],[Weekdaynum]]&gt;5,"Yes","No")</f>
        <v>No</v>
      </c>
    </row>
    <row r="3990" spans="1:18" hidden="1" x14ac:dyDescent="0.35">
      <c r="A3990">
        <v>365751016</v>
      </c>
      <c r="B3990" s="3">
        <v>43663</v>
      </c>
      <c r="C3990" s="3">
        <v>43664</v>
      </c>
      <c r="D3990" t="s">
        <v>207</v>
      </c>
      <c r="E3990" t="s">
        <v>51</v>
      </c>
      <c r="F3990" t="s">
        <v>56</v>
      </c>
      <c r="G3990" t="s">
        <v>14</v>
      </c>
      <c r="H3990" t="s">
        <v>15</v>
      </c>
      <c r="I3990" s="9">
        <v>2708</v>
      </c>
      <c r="J3990" s="9">
        <v>9.33</v>
      </c>
      <c r="K3990" s="9">
        <v>6.92</v>
      </c>
      <c r="L3990" s="9">
        <f>tbl_salesdata[[#This Row],[Units Sold]]*tbl_salesdata[[#This Row],[Unit Cost]]</f>
        <v>18739.36</v>
      </c>
      <c r="M3990" s="9">
        <f>tbl_salesdata[[#This Row],[Units Sold]]*tbl_salesdata[[#This Row],[Unit Price]]</f>
        <v>25265.64</v>
      </c>
      <c r="N3990" s="9">
        <f>tbl_salesdata[[#This Row],[Total Sales]]-tbl_salesdata[[#This Row],[Total Cost]]</f>
        <v>6526.2799999999988</v>
      </c>
      <c r="O3990">
        <f>tbl_salesdata[[#This Row],[Ship Date]]-tbl_salesdata[[#This Row],[Order Date]]</f>
        <v>1</v>
      </c>
      <c r="P3990">
        <f>WEEKDAY(tbl_salesdata[[#This Row],[Order Date]],2)</f>
        <v>3</v>
      </c>
      <c r="Q3990" t="str">
        <f>TEXT(tbl_salesdata[[#This Row],[Order Date]],"dddd")</f>
        <v>Wednesday</v>
      </c>
      <c r="R3990" t="str">
        <f>IF(tbl_salesdata[[#This Row],[Weekdaynum]]&gt;5,"Yes","No")</f>
        <v>No</v>
      </c>
    </row>
    <row r="3991" spans="1:18" hidden="1" x14ac:dyDescent="0.35">
      <c r="A3991">
        <v>383611094</v>
      </c>
      <c r="B3991" s="3">
        <v>42573</v>
      </c>
      <c r="C3991" s="3">
        <v>42588</v>
      </c>
      <c r="D3991" t="s">
        <v>204</v>
      </c>
      <c r="E3991" t="s">
        <v>21</v>
      </c>
      <c r="F3991" t="s">
        <v>33</v>
      </c>
      <c r="G3991" t="s">
        <v>14</v>
      </c>
      <c r="H3991" t="s">
        <v>34</v>
      </c>
      <c r="I3991" s="9">
        <v>7902</v>
      </c>
      <c r="J3991" s="9">
        <v>109.28</v>
      </c>
      <c r="K3991" s="9">
        <v>35.840000000000003</v>
      </c>
      <c r="L3991" s="9">
        <f>tbl_salesdata[[#This Row],[Units Sold]]*tbl_salesdata[[#This Row],[Unit Cost]]</f>
        <v>283207.68000000005</v>
      </c>
      <c r="M3991" s="9">
        <f>tbl_salesdata[[#This Row],[Units Sold]]*tbl_salesdata[[#This Row],[Unit Price]]</f>
        <v>863530.56</v>
      </c>
      <c r="N3991" s="9">
        <f>tbl_salesdata[[#This Row],[Total Sales]]-tbl_salesdata[[#This Row],[Total Cost]]</f>
        <v>580322.88</v>
      </c>
      <c r="O3991">
        <f>tbl_salesdata[[#This Row],[Ship Date]]-tbl_salesdata[[#This Row],[Order Date]]</f>
        <v>15</v>
      </c>
      <c r="P3991">
        <f>WEEKDAY(tbl_salesdata[[#This Row],[Order Date]],2)</f>
        <v>5</v>
      </c>
      <c r="Q3991" t="str">
        <f>TEXT(tbl_salesdata[[#This Row],[Order Date]],"dddd")</f>
        <v>Friday</v>
      </c>
      <c r="R3991" t="str">
        <f>IF(tbl_salesdata[[#This Row],[Weekdaynum]]&gt;5,"Yes","No")</f>
        <v>No</v>
      </c>
    </row>
    <row r="3992" spans="1:18" hidden="1" x14ac:dyDescent="0.35">
      <c r="A3992">
        <v>412416303</v>
      </c>
      <c r="B3992" s="3">
        <v>42524</v>
      </c>
      <c r="C3992" s="3">
        <v>42526</v>
      </c>
      <c r="D3992" t="s">
        <v>80</v>
      </c>
      <c r="E3992" t="s">
        <v>21</v>
      </c>
      <c r="F3992" t="s">
        <v>13</v>
      </c>
      <c r="G3992" t="s">
        <v>18</v>
      </c>
      <c r="H3992" t="s">
        <v>15</v>
      </c>
      <c r="I3992" s="9">
        <v>2004</v>
      </c>
      <c r="J3992" s="9">
        <v>255.28</v>
      </c>
      <c r="K3992" s="9">
        <v>159.41999999999999</v>
      </c>
      <c r="L3992" s="9">
        <f>tbl_salesdata[[#This Row],[Units Sold]]*tbl_salesdata[[#This Row],[Unit Cost]]</f>
        <v>319477.68</v>
      </c>
      <c r="M3992" s="9">
        <f>tbl_salesdata[[#This Row],[Units Sold]]*tbl_salesdata[[#This Row],[Unit Price]]</f>
        <v>511581.12</v>
      </c>
      <c r="N3992" s="9">
        <f>tbl_salesdata[[#This Row],[Total Sales]]-tbl_salesdata[[#This Row],[Total Cost]]</f>
        <v>192103.44</v>
      </c>
      <c r="O3992">
        <f>tbl_salesdata[[#This Row],[Ship Date]]-tbl_salesdata[[#This Row],[Order Date]]</f>
        <v>2</v>
      </c>
      <c r="P3992">
        <f>WEEKDAY(tbl_salesdata[[#This Row],[Order Date]],2)</f>
        <v>5</v>
      </c>
      <c r="Q3992" t="str">
        <f>TEXT(tbl_salesdata[[#This Row],[Order Date]],"dddd")</f>
        <v>Friday</v>
      </c>
      <c r="R3992" t="str">
        <f>IF(tbl_salesdata[[#This Row],[Weekdaynum]]&gt;5,"Yes","No")</f>
        <v>No</v>
      </c>
    </row>
    <row r="3993" spans="1:18" x14ac:dyDescent="0.35">
      <c r="A3993">
        <v>799954736</v>
      </c>
      <c r="B3993" s="3">
        <v>44730</v>
      </c>
      <c r="C3993" s="3">
        <v>44739</v>
      </c>
      <c r="D3993" t="s">
        <v>210</v>
      </c>
      <c r="E3993" t="s">
        <v>38</v>
      </c>
      <c r="F3993" t="s">
        <v>22</v>
      </c>
      <c r="G3993" t="s">
        <v>14</v>
      </c>
      <c r="H3993" t="s">
        <v>15</v>
      </c>
      <c r="I3993" s="9">
        <v>3238</v>
      </c>
      <c r="J3993" s="9">
        <v>47.45</v>
      </c>
      <c r="K3993" s="9">
        <v>31.79</v>
      </c>
      <c r="L3993" s="9">
        <f>tbl_salesdata[[#This Row],[Units Sold]]*tbl_salesdata[[#This Row],[Unit Cost]]</f>
        <v>102936.02</v>
      </c>
      <c r="M3993" s="9">
        <f>tbl_salesdata[[#This Row],[Units Sold]]*tbl_salesdata[[#This Row],[Unit Price]]</f>
        <v>153643.1</v>
      </c>
      <c r="N3993" s="9">
        <f>tbl_salesdata[[#This Row],[Total Sales]]-tbl_salesdata[[#This Row],[Total Cost]]</f>
        <v>50707.08</v>
      </c>
      <c r="O3993">
        <f>tbl_salesdata[[#This Row],[Ship Date]]-tbl_salesdata[[#This Row],[Order Date]]</f>
        <v>9</v>
      </c>
      <c r="P3993">
        <f>WEEKDAY(tbl_salesdata[[#This Row],[Order Date]],2)</f>
        <v>6</v>
      </c>
      <c r="Q3993" t="str">
        <f>TEXT(tbl_salesdata[[#This Row],[Order Date]],"dddd")</f>
        <v>Saturday</v>
      </c>
      <c r="R3993" t="str">
        <f>IF(tbl_salesdata[[#This Row],[Weekdaynum]]&gt;5,"Yes","No")</f>
        <v>Yes</v>
      </c>
    </row>
    <row r="3994" spans="1:18" hidden="1" x14ac:dyDescent="0.35">
      <c r="A3994">
        <v>673369920</v>
      </c>
      <c r="B3994" s="3">
        <v>44301</v>
      </c>
      <c r="C3994" s="3">
        <v>44305</v>
      </c>
      <c r="D3994" t="s">
        <v>151</v>
      </c>
      <c r="E3994" t="s">
        <v>32</v>
      </c>
      <c r="F3994" t="s">
        <v>56</v>
      </c>
      <c r="G3994" t="s">
        <v>18</v>
      </c>
      <c r="H3994" t="s">
        <v>15</v>
      </c>
      <c r="I3994" s="9">
        <v>3978</v>
      </c>
      <c r="J3994" s="9">
        <v>9.33</v>
      </c>
      <c r="K3994" s="9">
        <v>6.92</v>
      </c>
      <c r="L3994" s="9">
        <f>tbl_salesdata[[#This Row],[Units Sold]]*tbl_salesdata[[#This Row],[Unit Cost]]</f>
        <v>27527.759999999998</v>
      </c>
      <c r="M3994" s="9">
        <f>tbl_salesdata[[#This Row],[Units Sold]]*tbl_salesdata[[#This Row],[Unit Price]]</f>
        <v>37114.74</v>
      </c>
      <c r="N3994" s="9">
        <f>tbl_salesdata[[#This Row],[Total Sales]]-tbl_salesdata[[#This Row],[Total Cost]]</f>
        <v>9586.98</v>
      </c>
      <c r="O3994">
        <f>tbl_salesdata[[#This Row],[Ship Date]]-tbl_salesdata[[#This Row],[Order Date]]</f>
        <v>4</v>
      </c>
      <c r="P3994">
        <f>WEEKDAY(tbl_salesdata[[#This Row],[Order Date]],2)</f>
        <v>4</v>
      </c>
      <c r="Q3994" t="str">
        <f>TEXT(tbl_salesdata[[#This Row],[Order Date]],"dddd")</f>
        <v>Thursday</v>
      </c>
      <c r="R3994" t="str">
        <f>IF(tbl_salesdata[[#This Row],[Weekdaynum]]&gt;5,"Yes","No")</f>
        <v>No</v>
      </c>
    </row>
    <row r="3995" spans="1:18" hidden="1" x14ac:dyDescent="0.35">
      <c r="A3995">
        <v>941553485</v>
      </c>
      <c r="B3995" s="3">
        <v>44280</v>
      </c>
      <c r="C3995" s="3">
        <v>44296</v>
      </c>
      <c r="D3995" t="s">
        <v>88</v>
      </c>
      <c r="E3995" t="s">
        <v>38</v>
      </c>
      <c r="F3995" t="s">
        <v>42</v>
      </c>
      <c r="G3995" t="s">
        <v>18</v>
      </c>
      <c r="H3995" t="s">
        <v>26</v>
      </c>
      <c r="I3995" s="9">
        <v>5454</v>
      </c>
      <c r="J3995" s="9">
        <v>437.2</v>
      </c>
      <c r="K3995" s="9">
        <v>263.33</v>
      </c>
      <c r="L3995" s="9">
        <f>tbl_salesdata[[#This Row],[Units Sold]]*tbl_salesdata[[#This Row],[Unit Cost]]</f>
        <v>1436201.8199999998</v>
      </c>
      <c r="M3995" s="9">
        <f>tbl_salesdata[[#This Row],[Units Sold]]*tbl_salesdata[[#This Row],[Unit Price]]</f>
        <v>2384488.7999999998</v>
      </c>
      <c r="N3995" s="9">
        <f>tbl_salesdata[[#This Row],[Total Sales]]-tbl_salesdata[[#This Row],[Total Cost]]</f>
        <v>948286.98</v>
      </c>
      <c r="O3995">
        <f>tbl_salesdata[[#This Row],[Ship Date]]-tbl_salesdata[[#This Row],[Order Date]]</f>
        <v>16</v>
      </c>
      <c r="P3995">
        <f>WEEKDAY(tbl_salesdata[[#This Row],[Order Date]],2)</f>
        <v>4</v>
      </c>
      <c r="Q3995" t="str">
        <f>TEXT(tbl_salesdata[[#This Row],[Order Date]],"dddd")</f>
        <v>Thursday</v>
      </c>
      <c r="R3995" t="str">
        <f>IF(tbl_salesdata[[#This Row],[Weekdaynum]]&gt;5,"Yes","No")</f>
        <v>No</v>
      </c>
    </row>
    <row r="3996" spans="1:18" hidden="1" x14ac:dyDescent="0.35">
      <c r="A3996">
        <v>392752492</v>
      </c>
      <c r="B3996" s="3">
        <v>44689</v>
      </c>
      <c r="C3996" s="3">
        <v>44700</v>
      </c>
      <c r="D3996" t="s">
        <v>91</v>
      </c>
      <c r="E3996" t="s">
        <v>21</v>
      </c>
      <c r="F3996" t="s">
        <v>30</v>
      </c>
      <c r="G3996" t="s">
        <v>18</v>
      </c>
      <c r="H3996" t="s">
        <v>34</v>
      </c>
      <c r="I3996" s="9">
        <v>3045</v>
      </c>
      <c r="J3996" s="9">
        <v>81.73</v>
      </c>
      <c r="K3996" s="9">
        <v>56.67</v>
      </c>
      <c r="L3996" s="9">
        <f>tbl_salesdata[[#This Row],[Units Sold]]*tbl_salesdata[[#This Row],[Unit Cost]]</f>
        <v>172560.15</v>
      </c>
      <c r="M3996" s="9">
        <f>tbl_salesdata[[#This Row],[Units Sold]]*tbl_salesdata[[#This Row],[Unit Price]]</f>
        <v>248867.85</v>
      </c>
      <c r="N3996" s="9">
        <f>tbl_salesdata[[#This Row],[Total Sales]]-tbl_salesdata[[#This Row],[Total Cost]]</f>
        <v>76307.700000000012</v>
      </c>
      <c r="O3996">
        <f>tbl_salesdata[[#This Row],[Ship Date]]-tbl_salesdata[[#This Row],[Order Date]]</f>
        <v>11</v>
      </c>
      <c r="P3996">
        <f>WEEKDAY(tbl_salesdata[[#This Row],[Order Date]],2)</f>
        <v>7</v>
      </c>
      <c r="Q3996" t="str">
        <f>TEXT(tbl_salesdata[[#This Row],[Order Date]],"dddd")</f>
        <v>Sunday</v>
      </c>
      <c r="R3996" t="str">
        <f>IF(tbl_salesdata[[#This Row],[Weekdaynum]]&gt;5,"Yes","No")</f>
        <v>Yes</v>
      </c>
    </row>
    <row r="3997" spans="1:18" hidden="1" x14ac:dyDescent="0.35">
      <c r="A3997">
        <v>120765769</v>
      </c>
      <c r="B3997" s="3">
        <v>44521</v>
      </c>
      <c r="C3997" s="3">
        <v>44533</v>
      </c>
      <c r="D3997" t="s">
        <v>139</v>
      </c>
      <c r="E3997" t="s">
        <v>51</v>
      </c>
      <c r="F3997" t="s">
        <v>30</v>
      </c>
      <c r="G3997" t="s">
        <v>18</v>
      </c>
      <c r="H3997" t="s">
        <v>26</v>
      </c>
      <c r="I3997" s="9">
        <v>6130</v>
      </c>
      <c r="J3997" s="9">
        <v>81.73</v>
      </c>
      <c r="K3997" s="9">
        <v>56.67</v>
      </c>
      <c r="L3997" s="9">
        <f>tbl_salesdata[[#This Row],[Units Sold]]*tbl_salesdata[[#This Row],[Unit Cost]]</f>
        <v>347387.10000000003</v>
      </c>
      <c r="M3997" s="9">
        <f>tbl_salesdata[[#This Row],[Units Sold]]*tbl_salesdata[[#This Row],[Unit Price]]</f>
        <v>501004.9</v>
      </c>
      <c r="N3997" s="9">
        <f>tbl_salesdata[[#This Row],[Total Sales]]-tbl_salesdata[[#This Row],[Total Cost]]</f>
        <v>153617.79999999999</v>
      </c>
      <c r="O3997">
        <f>tbl_salesdata[[#This Row],[Ship Date]]-tbl_salesdata[[#This Row],[Order Date]]</f>
        <v>12</v>
      </c>
      <c r="P3997">
        <f>WEEKDAY(tbl_salesdata[[#This Row],[Order Date]],2)</f>
        <v>7</v>
      </c>
      <c r="Q3997" t="str">
        <f>TEXT(tbl_salesdata[[#This Row],[Order Date]],"dddd")</f>
        <v>Sunday</v>
      </c>
      <c r="R3997" t="str">
        <f>IF(tbl_salesdata[[#This Row],[Weekdaynum]]&gt;5,"Yes","No")</f>
        <v>Yes</v>
      </c>
    </row>
    <row r="3998" spans="1:18" hidden="1" x14ac:dyDescent="0.35">
      <c r="A3998">
        <v>839704644</v>
      </c>
      <c r="B3998" s="3">
        <v>44042</v>
      </c>
      <c r="C3998" s="3">
        <v>44062</v>
      </c>
      <c r="D3998" t="s">
        <v>106</v>
      </c>
      <c r="E3998" t="s">
        <v>38</v>
      </c>
      <c r="F3998" t="s">
        <v>47</v>
      </c>
      <c r="G3998" t="s">
        <v>18</v>
      </c>
      <c r="H3998" t="s">
        <v>34</v>
      </c>
      <c r="I3998" s="9">
        <v>6119</v>
      </c>
      <c r="J3998" s="9">
        <v>421.89</v>
      </c>
      <c r="K3998" s="9">
        <v>364.69</v>
      </c>
      <c r="L3998" s="9">
        <f>tbl_salesdata[[#This Row],[Units Sold]]*tbl_salesdata[[#This Row],[Unit Cost]]</f>
        <v>2231538.11</v>
      </c>
      <c r="M3998" s="9">
        <f>tbl_salesdata[[#This Row],[Units Sold]]*tbl_salesdata[[#This Row],[Unit Price]]</f>
        <v>2581544.91</v>
      </c>
      <c r="N3998" s="9">
        <f>tbl_salesdata[[#This Row],[Total Sales]]-tbl_salesdata[[#This Row],[Total Cost]]</f>
        <v>350006.80000000028</v>
      </c>
      <c r="O3998">
        <f>tbl_salesdata[[#This Row],[Ship Date]]-tbl_salesdata[[#This Row],[Order Date]]</f>
        <v>20</v>
      </c>
      <c r="P3998">
        <f>WEEKDAY(tbl_salesdata[[#This Row],[Order Date]],2)</f>
        <v>4</v>
      </c>
      <c r="Q3998" t="str">
        <f>TEXT(tbl_salesdata[[#This Row],[Order Date]],"dddd")</f>
        <v>Thursday</v>
      </c>
      <c r="R3998" t="str">
        <f>IF(tbl_salesdata[[#This Row],[Weekdaynum]]&gt;5,"Yes","No")</f>
        <v>No</v>
      </c>
    </row>
    <row r="3999" spans="1:18" hidden="1" x14ac:dyDescent="0.35">
      <c r="A3999">
        <v>633992946</v>
      </c>
      <c r="B3999" s="3">
        <v>43104</v>
      </c>
      <c r="C3999" s="3">
        <v>43122</v>
      </c>
      <c r="D3999" t="s">
        <v>145</v>
      </c>
      <c r="E3999" t="s">
        <v>21</v>
      </c>
      <c r="F3999" t="s">
        <v>56</v>
      </c>
      <c r="G3999" t="s">
        <v>18</v>
      </c>
      <c r="H3999" t="s">
        <v>34</v>
      </c>
      <c r="I3999" s="9">
        <v>1456</v>
      </c>
      <c r="J3999" s="9">
        <v>9.33</v>
      </c>
      <c r="K3999" s="9">
        <v>6.92</v>
      </c>
      <c r="L3999" s="9">
        <f>tbl_salesdata[[#This Row],[Units Sold]]*tbl_salesdata[[#This Row],[Unit Cost]]</f>
        <v>10075.52</v>
      </c>
      <c r="M3999" s="9">
        <f>tbl_salesdata[[#This Row],[Units Sold]]*tbl_salesdata[[#This Row],[Unit Price]]</f>
        <v>13584.48</v>
      </c>
      <c r="N3999" s="9">
        <f>tbl_salesdata[[#This Row],[Total Sales]]-tbl_salesdata[[#This Row],[Total Cost]]</f>
        <v>3508.9599999999991</v>
      </c>
      <c r="O3999">
        <f>tbl_salesdata[[#This Row],[Ship Date]]-tbl_salesdata[[#This Row],[Order Date]]</f>
        <v>18</v>
      </c>
      <c r="P3999">
        <f>WEEKDAY(tbl_salesdata[[#This Row],[Order Date]],2)</f>
        <v>4</v>
      </c>
      <c r="Q3999" t="str">
        <f>TEXT(tbl_salesdata[[#This Row],[Order Date]],"dddd")</f>
        <v>Thursday</v>
      </c>
      <c r="R3999" t="str">
        <f>IF(tbl_salesdata[[#This Row],[Weekdaynum]]&gt;5,"Yes","No")</f>
        <v>No</v>
      </c>
    </row>
    <row r="4000" spans="1:18" hidden="1" x14ac:dyDescent="0.35">
      <c r="A4000">
        <v>808367002</v>
      </c>
      <c r="B4000" s="3">
        <v>44291</v>
      </c>
      <c r="C4000" s="3">
        <v>44306</v>
      </c>
      <c r="D4000" t="s">
        <v>143</v>
      </c>
      <c r="E4000" t="s">
        <v>24</v>
      </c>
      <c r="F4000" t="s">
        <v>42</v>
      </c>
      <c r="G4000" t="s">
        <v>14</v>
      </c>
      <c r="H4000" t="s">
        <v>34</v>
      </c>
      <c r="I4000" s="9">
        <v>2614</v>
      </c>
      <c r="J4000" s="9">
        <v>437.2</v>
      </c>
      <c r="K4000" s="9">
        <v>263.33</v>
      </c>
      <c r="L4000" s="9">
        <f>tbl_salesdata[[#This Row],[Units Sold]]*tbl_salesdata[[#This Row],[Unit Cost]]</f>
        <v>688344.62</v>
      </c>
      <c r="M4000" s="9">
        <f>tbl_salesdata[[#This Row],[Units Sold]]*tbl_salesdata[[#This Row],[Unit Price]]</f>
        <v>1142840.8</v>
      </c>
      <c r="N4000" s="9">
        <f>tbl_salesdata[[#This Row],[Total Sales]]-tbl_salesdata[[#This Row],[Total Cost]]</f>
        <v>454496.18000000005</v>
      </c>
      <c r="O4000">
        <f>tbl_salesdata[[#This Row],[Ship Date]]-tbl_salesdata[[#This Row],[Order Date]]</f>
        <v>15</v>
      </c>
      <c r="P4000">
        <f>WEEKDAY(tbl_salesdata[[#This Row],[Order Date]],2)</f>
        <v>1</v>
      </c>
      <c r="Q4000" t="str">
        <f>TEXT(tbl_salesdata[[#This Row],[Order Date]],"dddd")</f>
        <v>Monday</v>
      </c>
      <c r="R4000" t="str">
        <f>IF(tbl_salesdata[[#This Row],[Weekdaynum]]&gt;5,"Yes","No")</f>
        <v>No</v>
      </c>
    </row>
    <row r="4001" spans="1:18" x14ac:dyDescent="0.35">
      <c r="A4001">
        <v>822962939</v>
      </c>
      <c r="B4001" s="3">
        <v>43225</v>
      </c>
      <c r="C4001" s="3">
        <v>43227</v>
      </c>
      <c r="D4001" t="s">
        <v>45</v>
      </c>
      <c r="E4001" t="s">
        <v>12</v>
      </c>
      <c r="F4001" t="s">
        <v>30</v>
      </c>
      <c r="G4001" t="s">
        <v>14</v>
      </c>
      <c r="H4001" t="s">
        <v>34</v>
      </c>
      <c r="I4001" s="9">
        <v>1877</v>
      </c>
      <c r="J4001" s="9">
        <v>81.73</v>
      </c>
      <c r="K4001" s="9">
        <v>56.67</v>
      </c>
      <c r="L4001" s="9">
        <f>tbl_salesdata[[#This Row],[Units Sold]]*tbl_salesdata[[#This Row],[Unit Cost]]</f>
        <v>106369.59</v>
      </c>
      <c r="M4001" s="9">
        <f>tbl_salesdata[[#This Row],[Units Sold]]*tbl_salesdata[[#This Row],[Unit Price]]</f>
        <v>153407.21000000002</v>
      </c>
      <c r="N4001" s="9">
        <f>tbl_salesdata[[#This Row],[Total Sales]]-tbl_salesdata[[#This Row],[Total Cost]]</f>
        <v>47037.620000000024</v>
      </c>
      <c r="O4001">
        <f>tbl_salesdata[[#This Row],[Ship Date]]-tbl_salesdata[[#This Row],[Order Date]]</f>
        <v>2</v>
      </c>
      <c r="P4001">
        <f>WEEKDAY(tbl_salesdata[[#This Row],[Order Date]],2)</f>
        <v>6</v>
      </c>
      <c r="Q4001" t="str">
        <f>TEXT(tbl_salesdata[[#This Row],[Order Date]],"dddd")</f>
        <v>Saturday</v>
      </c>
      <c r="R4001" t="str">
        <f>IF(tbl_salesdata[[#This Row],[Weekdaynum]]&gt;5,"Yes","No")</f>
        <v>Yes</v>
      </c>
    </row>
    <row r="4002" spans="1:18" hidden="1" x14ac:dyDescent="0.35">
      <c r="A4002">
        <v>217880189</v>
      </c>
      <c r="B4002" s="3">
        <v>42631</v>
      </c>
      <c r="C4002" s="3">
        <v>42645</v>
      </c>
      <c r="D4002" t="s">
        <v>45</v>
      </c>
      <c r="E4002" t="s">
        <v>12</v>
      </c>
      <c r="F4002" t="s">
        <v>68</v>
      </c>
      <c r="G4002" t="s">
        <v>18</v>
      </c>
      <c r="H4002" t="s">
        <v>19</v>
      </c>
      <c r="I4002" s="9">
        <v>4445</v>
      </c>
      <c r="J4002" s="9">
        <v>154.06</v>
      </c>
      <c r="K4002" s="9">
        <v>90.93</v>
      </c>
      <c r="L4002" s="9">
        <f>tbl_salesdata[[#This Row],[Units Sold]]*tbl_salesdata[[#This Row],[Unit Cost]]</f>
        <v>404183.85000000003</v>
      </c>
      <c r="M4002" s="9">
        <f>tbl_salesdata[[#This Row],[Units Sold]]*tbl_salesdata[[#This Row],[Unit Price]]</f>
        <v>684796.7</v>
      </c>
      <c r="N4002" s="9">
        <f>tbl_salesdata[[#This Row],[Total Sales]]-tbl_salesdata[[#This Row],[Total Cost]]</f>
        <v>280612.84999999992</v>
      </c>
      <c r="O4002">
        <f>tbl_salesdata[[#This Row],[Ship Date]]-tbl_salesdata[[#This Row],[Order Date]]</f>
        <v>14</v>
      </c>
      <c r="P4002">
        <f>WEEKDAY(tbl_salesdata[[#This Row],[Order Date]],2)</f>
        <v>7</v>
      </c>
      <c r="Q4002" t="str">
        <f>TEXT(tbl_salesdata[[#This Row],[Order Date]],"dddd")</f>
        <v>Sunday</v>
      </c>
      <c r="R4002" t="str">
        <f>IF(tbl_salesdata[[#This Row],[Weekdaynum]]&gt;5,"Yes","No")</f>
        <v>Yes</v>
      </c>
    </row>
    <row r="4003" spans="1:18" hidden="1" x14ac:dyDescent="0.35">
      <c r="A4003">
        <v>614054477</v>
      </c>
      <c r="B4003" s="3">
        <v>42594</v>
      </c>
      <c r="C4003" s="3">
        <v>42611</v>
      </c>
      <c r="D4003" t="s">
        <v>204</v>
      </c>
      <c r="E4003" t="s">
        <v>21</v>
      </c>
      <c r="F4003" t="s">
        <v>68</v>
      </c>
      <c r="G4003" t="s">
        <v>14</v>
      </c>
      <c r="H4003" t="s">
        <v>19</v>
      </c>
      <c r="I4003" s="9">
        <v>1220</v>
      </c>
      <c r="J4003" s="9">
        <v>154.06</v>
      </c>
      <c r="K4003" s="9">
        <v>90.93</v>
      </c>
      <c r="L4003" s="9">
        <f>tbl_salesdata[[#This Row],[Units Sold]]*tbl_salesdata[[#This Row],[Unit Cost]]</f>
        <v>110934.6</v>
      </c>
      <c r="M4003" s="9">
        <f>tbl_salesdata[[#This Row],[Units Sold]]*tbl_salesdata[[#This Row],[Unit Price]]</f>
        <v>187953.2</v>
      </c>
      <c r="N4003" s="9">
        <f>tbl_salesdata[[#This Row],[Total Sales]]-tbl_salesdata[[#This Row],[Total Cost]]</f>
        <v>77018.600000000006</v>
      </c>
      <c r="O4003">
        <f>tbl_salesdata[[#This Row],[Ship Date]]-tbl_salesdata[[#This Row],[Order Date]]</f>
        <v>17</v>
      </c>
      <c r="P4003">
        <f>WEEKDAY(tbl_salesdata[[#This Row],[Order Date]],2)</f>
        <v>5</v>
      </c>
      <c r="Q4003" t="str">
        <f>TEXT(tbl_salesdata[[#This Row],[Order Date]],"dddd")</f>
        <v>Friday</v>
      </c>
      <c r="R4003" t="str">
        <f>IF(tbl_salesdata[[#This Row],[Weekdaynum]]&gt;5,"Yes","No")</f>
        <v>No</v>
      </c>
    </row>
    <row r="4004" spans="1:18" hidden="1" x14ac:dyDescent="0.35">
      <c r="A4004">
        <v>112384831</v>
      </c>
      <c r="B4004" s="3">
        <v>44879</v>
      </c>
      <c r="C4004" s="3">
        <v>44882</v>
      </c>
      <c r="D4004" t="s">
        <v>194</v>
      </c>
      <c r="E4004" t="s">
        <v>32</v>
      </c>
      <c r="F4004" t="s">
        <v>33</v>
      </c>
      <c r="G4004" t="s">
        <v>18</v>
      </c>
      <c r="H4004" t="s">
        <v>26</v>
      </c>
      <c r="I4004" s="9">
        <v>6024</v>
      </c>
      <c r="J4004" s="9">
        <v>109.28</v>
      </c>
      <c r="K4004" s="9">
        <v>35.840000000000003</v>
      </c>
      <c r="L4004" s="9">
        <f>tbl_salesdata[[#This Row],[Units Sold]]*tbl_salesdata[[#This Row],[Unit Cost]]</f>
        <v>215900.16000000003</v>
      </c>
      <c r="M4004" s="9">
        <f>tbl_salesdata[[#This Row],[Units Sold]]*tbl_salesdata[[#This Row],[Unit Price]]</f>
        <v>658302.71999999997</v>
      </c>
      <c r="N4004" s="9">
        <f>tbl_salesdata[[#This Row],[Total Sales]]-tbl_salesdata[[#This Row],[Total Cost]]</f>
        <v>442402.55999999994</v>
      </c>
      <c r="O4004">
        <f>tbl_salesdata[[#This Row],[Ship Date]]-tbl_salesdata[[#This Row],[Order Date]]</f>
        <v>3</v>
      </c>
      <c r="P4004">
        <f>WEEKDAY(tbl_salesdata[[#This Row],[Order Date]],2)</f>
        <v>1</v>
      </c>
      <c r="Q4004" t="str">
        <f>TEXT(tbl_salesdata[[#This Row],[Order Date]],"dddd")</f>
        <v>Monday</v>
      </c>
      <c r="R4004" t="str">
        <f>IF(tbl_salesdata[[#This Row],[Weekdaynum]]&gt;5,"Yes","No")</f>
        <v>No</v>
      </c>
    </row>
    <row r="4005" spans="1:18" hidden="1" x14ac:dyDescent="0.35">
      <c r="A4005">
        <v>369170081</v>
      </c>
      <c r="B4005" s="3">
        <v>44284</v>
      </c>
      <c r="C4005" s="3">
        <v>44295</v>
      </c>
      <c r="D4005" t="s">
        <v>172</v>
      </c>
      <c r="E4005" t="s">
        <v>21</v>
      </c>
      <c r="F4005" t="s">
        <v>13</v>
      </c>
      <c r="G4005" t="s">
        <v>18</v>
      </c>
      <c r="H4005" t="s">
        <v>34</v>
      </c>
      <c r="I4005" s="9">
        <v>4486</v>
      </c>
      <c r="J4005" s="9">
        <v>255.28</v>
      </c>
      <c r="K4005" s="9">
        <v>159.41999999999999</v>
      </c>
      <c r="L4005" s="9">
        <f>tbl_salesdata[[#This Row],[Units Sold]]*tbl_salesdata[[#This Row],[Unit Cost]]</f>
        <v>715158.12</v>
      </c>
      <c r="M4005" s="9">
        <f>tbl_salesdata[[#This Row],[Units Sold]]*tbl_salesdata[[#This Row],[Unit Price]]</f>
        <v>1145186.08</v>
      </c>
      <c r="N4005" s="9">
        <f>tbl_salesdata[[#This Row],[Total Sales]]-tbl_salesdata[[#This Row],[Total Cost]]</f>
        <v>430027.96000000008</v>
      </c>
      <c r="O4005">
        <f>tbl_salesdata[[#This Row],[Ship Date]]-tbl_salesdata[[#This Row],[Order Date]]</f>
        <v>11</v>
      </c>
      <c r="P4005">
        <f>WEEKDAY(tbl_salesdata[[#This Row],[Order Date]],2)</f>
        <v>1</v>
      </c>
      <c r="Q4005" t="str">
        <f>TEXT(tbl_salesdata[[#This Row],[Order Date]],"dddd")</f>
        <v>Monday</v>
      </c>
      <c r="R4005" t="str">
        <f>IF(tbl_salesdata[[#This Row],[Weekdaynum]]&gt;5,"Yes","No")</f>
        <v>No</v>
      </c>
    </row>
    <row r="4006" spans="1:18" x14ac:dyDescent="0.35">
      <c r="A4006">
        <v>292287242</v>
      </c>
      <c r="B4006" s="3">
        <v>44177</v>
      </c>
      <c r="C4006" s="3">
        <v>44188</v>
      </c>
      <c r="D4006" t="s">
        <v>206</v>
      </c>
      <c r="E4006" t="s">
        <v>24</v>
      </c>
      <c r="F4006" t="s">
        <v>22</v>
      </c>
      <c r="G4006" t="s">
        <v>18</v>
      </c>
      <c r="H4006" t="s">
        <v>15</v>
      </c>
      <c r="I4006" s="9">
        <v>3145</v>
      </c>
      <c r="J4006" s="9">
        <v>47.45</v>
      </c>
      <c r="K4006" s="9">
        <v>31.79</v>
      </c>
      <c r="L4006" s="9">
        <f>tbl_salesdata[[#This Row],[Units Sold]]*tbl_salesdata[[#This Row],[Unit Cost]]</f>
        <v>99979.55</v>
      </c>
      <c r="M4006" s="9">
        <f>tbl_salesdata[[#This Row],[Units Sold]]*tbl_salesdata[[#This Row],[Unit Price]]</f>
        <v>149230.25</v>
      </c>
      <c r="N4006" s="9">
        <f>tbl_salesdata[[#This Row],[Total Sales]]-tbl_salesdata[[#This Row],[Total Cost]]</f>
        <v>49250.7</v>
      </c>
      <c r="O4006">
        <f>tbl_salesdata[[#This Row],[Ship Date]]-tbl_salesdata[[#This Row],[Order Date]]</f>
        <v>11</v>
      </c>
      <c r="P4006">
        <f>WEEKDAY(tbl_salesdata[[#This Row],[Order Date]],2)</f>
        <v>6</v>
      </c>
      <c r="Q4006" t="str">
        <f>TEXT(tbl_salesdata[[#This Row],[Order Date]],"dddd")</f>
        <v>Saturday</v>
      </c>
      <c r="R4006" t="str">
        <f>IF(tbl_salesdata[[#This Row],[Weekdaynum]]&gt;5,"Yes","No")</f>
        <v>Yes</v>
      </c>
    </row>
    <row r="4007" spans="1:18" hidden="1" x14ac:dyDescent="0.35">
      <c r="A4007">
        <v>234863078</v>
      </c>
      <c r="B4007" s="3">
        <v>44839</v>
      </c>
      <c r="C4007" s="3">
        <v>44856</v>
      </c>
      <c r="D4007" t="s">
        <v>138</v>
      </c>
      <c r="E4007" t="s">
        <v>24</v>
      </c>
      <c r="F4007" t="s">
        <v>47</v>
      </c>
      <c r="G4007" t="s">
        <v>14</v>
      </c>
      <c r="H4007" t="s">
        <v>26</v>
      </c>
      <c r="I4007" s="9">
        <v>59</v>
      </c>
      <c r="J4007" s="9">
        <v>421.89</v>
      </c>
      <c r="K4007" s="9">
        <v>364.69</v>
      </c>
      <c r="L4007" s="9">
        <f>tbl_salesdata[[#This Row],[Units Sold]]*tbl_salesdata[[#This Row],[Unit Cost]]</f>
        <v>21516.71</v>
      </c>
      <c r="M4007" s="9">
        <f>tbl_salesdata[[#This Row],[Units Sold]]*tbl_salesdata[[#This Row],[Unit Price]]</f>
        <v>24891.51</v>
      </c>
      <c r="N4007" s="9">
        <f>tbl_salesdata[[#This Row],[Total Sales]]-tbl_salesdata[[#This Row],[Total Cost]]</f>
        <v>3374.7999999999993</v>
      </c>
      <c r="O4007">
        <f>tbl_salesdata[[#This Row],[Ship Date]]-tbl_salesdata[[#This Row],[Order Date]]</f>
        <v>17</v>
      </c>
      <c r="P4007">
        <f>WEEKDAY(tbl_salesdata[[#This Row],[Order Date]],2)</f>
        <v>3</v>
      </c>
      <c r="Q4007" t="str">
        <f>TEXT(tbl_salesdata[[#This Row],[Order Date]],"dddd")</f>
        <v>Wednesday</v>
      </c>
      <c r="R4007" t="str">
        <f>IF(tbl_salesdata[[#This Row],[Weekdaynum]]&gt;5,"Yes","No")</f>
        <v>No</v>
      </c>
    </row>
    <row r="4008" spans="1:18" x14ac:dyDescent="0.35">
      <c r="A4008">
        <v>645309722</v>
      </c>
      <c r="B4008" s="3">
        <v>42644</v>
      </c>
      <c r="C4008" s="3">
        <v>42658</v>
      </c>
      <c r="D4008" t="s">
        <v>129</v>
      </c>
      <c r="E4008" t="s">
        <v>21</v>
      </c>
      <c r="F4008" t="s">
        <v>47</v>
      </c>
      <c r="G4008" t="s">
        <v>18</v>
      </c>
      <c r="H4008" t="s">
        <v>19</v>
      </c>
      <c r="I4008" s="9">
        <v>342</v>
      </c>
      <c r="J4008" s="9">
        <v>421.89</v>
      </c>
      <c r="K4008" s="9">
        <v>364.69</v>
      </c>
      <c r="L4008" s="9">
        <f>tbl_salesdata[[#This Row],[Units Sold]]*tbl_salesdata[[#This Row],[Unit Cost]]</f>
        <v>124723.98</v>
      </c>
      <c r="M4008" s="9">
        <f>tbl_salesdata[[#This Row],[Units Sold]]*tbl_salesdata[[#This Row],[Unit Price]]</f>
        <v>144286.38</v>
      </c>
      <c r="N4008" s="9">
        <f>tbl_salesdata[[#This Row],[Total Sales]]-tbl_salesdata[[#This Row],[Total Cost]]</f>
        <v>19562.400000000009</v>
      </c>
      <c r="O4008">
        <f>tbl_salesdata[[#This Row],[Ship Date]]-tbl_salesdata[[#This Row],[Order Date]]</f>
        <v>14</v>
      </c>
      <c r="P4008">
        <f>WEEKDAY(tbl_salesdata[[#This Row],[Order Date]],2)</f>
        <v>6</v>
      </c>
      <c r="Q4008" t="str">
        <f>TEXT(tbl_salesdata[[#This Row],[Order Date]],"dddd")</f>
        <v>Saturday</v>
      </c>
      <c r="R4008" t="str">
        <f>IF(tbl_salesdata[[#This Row],[Weekdaynum]]&gt;5,"Yes","No")</f>
        <v>Yes</v>
      </c>
    </row>
    <row r="4009" spans="1:18" hidden="1" x14ac:dyDescent="0.35">
      <c r="A4009">
        <v>467774093</v>
      </c>
      <c r="B4009" s="3">
        <v>42729</v>
      </c>
      <c r="C4009" s="3">
        <v>42749</v>
      </c>
      <c r="D4009" t="s">
        <v>173</v>
      </c>
      <c r="E4009" t="s">
        <v>24</v>
      </c>
      <c r="F4009" t="s">
        <v>40</v>
      </c>
      <c r="G4009" t="s">
        <v>18</v>
      </c>
      <c r="H4009" t="s">
        <v>26</v>
      </c>
      <c r="I4009" s="9">
        <v>3604</v>
      </c>
      <c r="J4009" s="9">
        <v>651.21</v>
      </c>
      <c r="K4009" s="9">
        <v>524.96</v>
      </c>
      <c r="L4009" s="9">
        <f>tbl_salesdata[[#This Row],[Units Sold]]*tbl_salesdata[[#This Row],[Unit Cost]]</f>
        <v>1891955.84</v>
      </c>
      <c r="M4009" s="9">
        <f>tbl_salesdata[[#This Row],[Units Sold]]*tbl_salesdata[[#This Row],[Unit Price]]</f>
        <v>2346960.8400000003</v>
      </c>
      <c r="N4009" s="9">
        <f>tbl_salesdata[[#This Row],[Total Sales]]-tbl_salesdata[[#This Row],[Total Cost]]</f>
        <v>455005.00000000023</v>
      </c>
      <c r="O4009">
        <f>tbl_salesdata[[#This Row],[Ship Date]]-tbl_salesdata[[#This Row],[Order Date]]</f>
        <v>20</v>
      </c>
      <c r="P4009">
        <f>WEEKDAY(tbl_salesdata[[#This Row],[Order Date]],2)</f>
        <v>7</v>
      </c>
      <c r="Q4009" t="str">
        <f>TEXT(tbl_salesdata[[#This Row],[Order Date]],"dddd")</f>
        <v>Sunday</v>
      </c>
      <c r="R4009" t="str">
        <f>IF(tbl_salesdata[[#This Row],[Weekdaynum]]&gt;5,"Yes","No")</f>
        <v>Yes</v>
      </c>
    </row>
    <row r="4010" spans="1:18" x14ac:dyDescent="0.35">
      <c r="A4010">
        <v>772953689</v>
      </c>
      <c r="B4010" s="3">
        <v>42308</v>
      </c>
      <c r="C4010" s="3">
        <v>42319</v>
      </c>
      <c r="D4010" t="s">
        <v>208</v>
      </c>
      <c r="E4010" t="s">
        <v>12</v>
      </c>
      <c r="F4010" t="s">
        <v>22</v>
      </c>
      <c r="G4010" t="s">
        <v>14</v>
      </c>
      <c r="H4010" t="s">
        <v>15</v>
      </c>
      <c r="I4010" s="9">
        <v>3028</v>
      </c>
      <c r="J4010" s="9">
        <v>47.45</v>
      </c>
      <c r="K4010" s="9">
        <v>31.79</v>
      </c>
      <c r="L4010" s="9">
        <f>tbl_salesdata[[#This Row],[Units Sold]]*tbl_salesdata[[#This Row],[Unit Cost]]</f>
        <v>96260.12</v>
      </c>
      <c r="M4010" s="9">
        <f>tbl_salesdata[[#This Row],[Units Sold]]*tbl_salesdata[[#This Row],[Unit Price]]</f>
        <v>143678.6</v>
      </c>
      <c r="N4010" s="9">
        <f>tbl_salesdata[[#This Row],[Total Sales]]-tbl_salesdata[[#This Row],[Total Cost]]</f>
        <v>47418.48000000001</v>
      </c>
      <c r="O4010">
        <f>tbl_salesdata[[#This Row],[Ship Date]]-tbl_salesdata[[#This Row],[Order Date]]</f>
        <v>11</v>
      </c>
      <c r="P4010">
        <f>WEEKDAY(tbl_salesdata[[#This Row],[Order Date]],2)</f>
        <v>6</v>
      </c>
      <c r="Q4010" t="str">
        <f>TEXT(tbl_salesdata[[#This Row],[Order Date]],"dddd")</f>
        <v>Saturday</v>
      </c>
      <c r="R4010" t="str">
        <f>IF(tbl_salesdata[[#This Row],[Weekdaynum]]&gt;5,"Yes","No")</f>
        <v>Yes</v>
      </c>
    </row>
    <row r="4011" spans="1:18" x14ac:dyDescent="0.35">
      <c r="A4011">
        <v>254127776</v>
      </c>
      <c r="B4011" s="3">
        <v>42224</v>
      </c>
      <c r="C4011" s="3">
        <v>42228</v>
      </c>
      <c r="D4011" t="s">
        <v>74</v>
      </c>
      <c r="E4011" t="s">
        <v>38</v>
      </c>
      <c r="F4011" t="s">
        <v>68</v>
      </c>
      <c r="G4011" t="s">
        <v>14</v>
      </c>
      <c r="H4011" t="s">
        <v>15</v>
      </c>
      <c r="I4011" s="9">
        <v>911</v>
      </c>
      <c r="J4011" s="9">
        <v>154.06</v>
      </c>
      <c r="K4011" s="9">
        <v>90.93</v>
      </c>
      <c r="L4011" s="9">
        <f>tbl_salesdata[[#This Row],[Units Sold]]*tbl_salesdata[[#This Row],[Unit Cost]]</f>
        <v>82837.23000000001</v>
      </c>
      <c r="M4011" s="9">
        <f>tbl_salesdata[[#This Row],[Units Sold]]*tbl_salesdata[[#This Row],[Unit Price]]</f>
        <v>140348.66</v>
      </c>
      <c r="N4011" s="9">
        <f>tbl_salesdata[[#This Row],[Total Sales]]-tbl_salesdata[[#This Row],[Total Cost]]</f>
        <v>57511.429999999993</v>
      </c>
      <c r="O4011">
        <f>tbl_salesdata[[#This Row],[Ship Date]]-tbl_salesdata[[#This Row],[Order Date]]</f>
        <v>4</v>
      </c>
      <c r="P4011">
        <f>WEEKDAY(tbl_salesdata[[#This Row],[Order Date]],2)</f>
        <v>6</v>
      </c>
      <c r="Q4011" t="str">
        <f>TEXT(tbl_salesdata[[#This Row],[Order Date]],"dddd")</f>
        <v>Saturday</v>
      </c>
      <c r="R4011" t="str">
        <f>IF(tbl_salesdata[[#This Row],[Weekdaynum]]&gt;5,"Yes","No")</f>
        <v>Yes</v>
      </c>
    </row>
    <row r="4012" spans="1:18" hidden="1" x14ac:dyDescent="0.35">
      <c r="A4012">
        <v>898130452</v>
      </c>
      <c r="B4012" s="3">
        <v>44899</v>
      </c>
      <c r="C4012" s="3">
        <v>44918</v>
      </c>
      <c r="D4012" t="s">
        <v>50</v>
      </c>
      <c r="E4012" t="s">
        <v>51</v>
      </c>
      <c r="F4012" t="s">
        <v>56</v>
      </c>
      <c r="G4012" t="s">
        <v>14</v>
      </c>
      <c r="H4012" t="s">
        <v>15</v>
      </c>
      <c r="I4012" s="9">
        <v>5614</v>
      </c>
      <c r="J4012" s="9">
        <v>9.33</v>
      </c>
      <c r="K4012" s="9">
        <v>6.92</v>
      </c>
      <c r="L4012" s="9">
        <f>tbl_salesdata[[#This Row],[Units Sold]]*tbl_salesdata[[#This Row],[Unit Cost]]</f>
        <v>38848.879999999997</v>
      </c>
      <c r="M4012" s="9">
        <f>tbl_salesdata[[#This Row],[Units Sold]]*tbl_salesdata[[#This Row],[Unit Price]]</f>
        <v>52378.62</v>
      </c>
      <c r="N4012" s="9">
        <f>tbl_salesdata[[#This Row],[Total Sales]]-tbl_salesdata[[#This Row],[Total Cost]]</f>
        <v>13529.740000000005</v>
      </c>
      <c r="O4012">
        <f>tbl_salesdata[[#This Row],[Ship Date]]-tbl_salesdata[[#This Row],[Order Date]]</f>
        <v>19</v>
      </c>
      <c r="P4012">
        <f>WEEKDAY(tbl_salesdata[[#This Row],[Order Date]],2)</f>
        <v>7</v>
      </c>
      <c r="Q4012" t="str">
        <f>TEXT(tbl_salesdata[[#This Row],[Order Date]],"dddd")</f>
        <v>Sunday</v>
      </c>
      <c r="R4012" t="str">
        <f>IF(tbl_salesdata[[#This Row],[Weekdaynum]]&gt;5,"Yes","No")</f>
        <v>Yes</v>
      </c>
    </row>
    <row r="4013" spans="1:18" hidden="1" x14ac:dyDescent="0.35">
      <c r="A4013">
        <v>586812674</v>
      </c>
      <c r="B4013" s="3">
        <v>43539</v>
      </c>
      <c r="C4013" s="3">
        <v>43549</v>
      </c>
      <c r="D4013" t="s">
        <v>95</v>
      </c>
      <c r="E4013" t="s">
        <v>21</v>
      </c>
      <c r="F4013" t="s">
        <v>40</v>
      </c>
      <c r="G4013" t="s">
        <v>18</v>
      </c>
      <c r="H4013" t="s">
        <v>15</v>
      </c>
      <c r="I4013" s="9">
        <v>9766</v>
      </c>
      <c r="J4013" s="9">
        <v>651.21</v>
      </c>
      <c r="K4013" s="9">
        <v>524.96</v>
      </c>
      <c r="L4013" s="9">
        <f>tbl_salesdata[[#This Row],[Units Sold]]*tbl_salesdata[[#This Row],[Unit Cost]]</f>
        <v>5126759.3600000003</v>
      </c>
      <c r="M4013" s="9">
        <f>tbl_salesdata[[#This Row],[Units Sold]]*tbl_salesdata[[#This Row],[Unit Price]]</f>
        <v>6359716.8600000003</v>
      </c>
      <c r="N4013" s="9">
        <f>tbl_salesdata[[#This Row],[Total Sales]]-tbl_salesdata[[#This Row],[Total Cost]]</f>
        <v>1232957.5</v>
      </c>
      <c r="O4013">
        <f>tbl_salesdata[[#This Row],[Ship Date]]-tbl_salesdata[[#This Row],[Order Date]]</f>
        <v>10</v>
      </c>
      <c r="P4013">
        <f>WEEKDAY(tbl_salesdata[[#This Row],[Order Date]],2)</f>
        <v>5</v>
      </c>
      <c r="Q4013" t="str">
        <f>TEXT(tbl_salesdata[[#This Row],[Order Date]],"dddd")</f>
        <v>Friday</v>
      </c>
      <c r="R4013" t="str">
        <f>IF(tbl_salesdata[[#This Row],[Weekdaynum]]&gt;5,"Yes","No")</f>
        <v>No</v>
      </c>
    </row>
    <row r="4014" spans="1:18" hidden="1" x14ac:dyDescent="0.35">
      <c r="A4014">
        <v>654701745</v>
      </c>
      <c r="B4014" s="3">
        <v>42498</v>
      </c>
      <c r="C4014" s="3">
        <v>42503</v>
      </c>
      <c r="D4014" t="s">
        <v>120</v>
      </c>
      <c r="E4014" t="s">
        <v>38</v>
      </c>
      <c r="F4014" t="s">
        <v>22</v>
      </c>
      <c r="G4014" t="s">
        <v>14</v>
      </c>
      <c r="H4014" t="s">
        <v>26</v>
      </c>
      <c r="I4014" s="9">
        <v>9650</v>
      </c>
      <c r="J4014" s="9">
        <v>47.45</v>
      </c>
      <c r="K4014" s="9">
        <v>31.79</v>
      </c>
      <c r="L4014" s="9">
        <f>tbl_salesdata[[#This Row],[Units Sold]]*tbl_salesdata[[#This Row],[Unit Cost]]</f>
        <v>306773.5</v>
      </c>
      <c r="M4014" s="9">
        <f>tbl_salesdata[[#This Row],[Units Sold]]*tbl_salesdata[[#This Row],[Unit Price]]</f>
        <v>457892.5</v>
      </c>
      <c r="N4014" s="9">
        <f>tbl_salesdata[[#This Row],[Total Sales]]-tbl_salesdata[[#This Row],[Total Cost]]</f>
        <v>151119</v>
      </c>
      <c r="O4014">
        <f>tbl_salesdata[[#This Row],[Ship Date]]-tbl_salesdata[[#This Row],[Order Date]]</f>
        <v>5</v>
      </c>
      <c r="P4014">
        <f>WEEKDAY(tbl_salesdata[[#This Row],[Order Date]],2)</f>
        <v>7</v>
      </c>
      <c r="Q4014" t="str">
        <f>TEXT(tbl_salesdata[[#This Row],[Order Date]],"dddd")</f>
        <v>Sunday</v>
      </c>
      <c r="R4014" t="str">
        <f>IF(tbl_salesdata[[#This Row],[Weekdaynum]]&gt;5,"Yes","No")</f>
        <v>Yes</v>
      </c>
    </row>
    <row r="4015" spans="1:18" hidden="1" x14ac:dyDescent="0.35">
      <c r="A4015">
        <v>311221492</v>
      </c>
      <c r="B4015" s="3">
        <v>42471</v>
      </c>
      <c r="C4015" s="3">
        <v>42475</v>
      </c>
      <c r="D4015" t="s">
        <v>172</v>
      </c>
      <c r="E4015" t="s">
        <v>21</v>
      </c>
      <c r="F4015" t="s">
        <v>56</v>
      </c>
      <c r="G4015" t="s">
        <v>14</v>
      </c>
      <c r="H4015" t="s">
        <v>26</v>
      </c>
      <c r="I4015" s="9">
        <v>6210</v>
      </c>
      <c r="J4015" s="9">
        <v>9.33</v>
      </c>
      <c r="K4015" s="9">
        <v>6.92</v>
      </c>
      <c r="L4015" s="9">
        <f>tbl_salesdata[[#This Row],[Units Sold]]*tbl_salesdata[[#This Row],[Unit Cost]]</f>
        <v>42973.2</v>
      </c>
      <c r="M4015" s="9">
        <f>tbl_salesdata[[#This Row],[Units Sold]]*tbl_salesdata[[#This Row],[Unit Price]]</f>
        <v>57939.3</v>
      </c>
      <c r="N4015" s="9">
        <f>tbl_salesdata[[#This Row],[Total Sales]]-tbl_salesdata[[#This Row],[Total Cost]]</f>
        <v>14966.100000000006</v>
      </c>
      <c r="O4015">
        <f>tbl_salesdata[[#This Row],[Ship Date]]-tbl_salesdata[[#This Row],[Order Date]]</f>
        <v>4</v>
      </c>
      <c r="P4015">
        <f>WEEKDAY(tbl_salesdata[[#This Row],[Order Date]],2)</f>
        <v>1</v>
      </c>
      <c r="Q4015" t="str">
        <f>TEXT(tbl_salesdata[[#This Row],[Order Date]],"dddd")</f>
        <v>Monday</v>
      </c>
      <c r="R4015" t="str">
        <f>IF(tbl_salesdata[[#This Row],[Weekdaynum]]&gt;5,"Yes","No")</f>
        <v>No</v>
      </c>
    </row>
    <row r="4016" spans="1:18" hidden="1" x14ac:dyDescent="0.35">
      <c r="A4016">
        <v>186108243</v>
      </c>
      <c r="B4016" s="3">
        <v>42925</v>
      </c>
      <c r="C4016" s="3">
        <v>42927</v>
      </c>
      <c r="D4016" t="s">
        <v>54</v>
      </c>
      <c r="E4016" t="s">
        <v>29</v>
      </c>
      <c r="F4016" t="s">
        <v>47</v>
      </c>
      <c r="G4016" t="s">
        <v>18</v>
      </c>
      <c r="H4016" t="s">
        <v>26</v>
      </c>
      <c r="I4016" s="9">
        <v>2420</v>
      </c>
      <c r="J4016" s="9">
        <v>421.89</v>
      </c>
      <c r="K4016" s="9">
        <v>364.69</v>
      </c>
      <c r="L4016" s="9">
        <f>tbl_salesdata[[#This Row],[Units Sold]]*tbl_salesdata[[#This Row],[Unit Cost]]</f>
        <v>882549.8</v>
      </c>
      <c r="M4016" s="9">
        <f>tbl_salesdata[[#This Row],[Units Sold]]*tbl_salesdata[[#This Row],[Unit Price]]</f>
        <v>1020973.7999999999</v>
      </c>
      <c r="N4016" s="9">
        <f>tbl_salesdata[[#This Row],[Total Sales]]-tbl_salesdata[[#This Row],[Total Cost]]</f>
        <v>138423.99999999988</v>
      </c>
      <c r="O4016">
        <f>tbl_salesdata[[#This Row],[Ship Date]]-tbl_salesdata[[#This Row],[Order Date]]</f>
        <v>2</v>
      </c>
      <c r="P4016">
        <f>WEEKDAY(tbl_salesdata[[#This Row],[Order Date]],2)</f>
        <v>7</v>
      </c>
      <c r="Q4016" t="str">
        <f>TEXT(tbl_salesdata[[#This Row],[Order Date]],"dddd")</f>
        <v>Sunday</v>
      </c>
      <c r="R4016" t="str">
        <f>IF(tbl_salesdata[[#This Row],[Weekdaynum]]&gt;5,"Yes","No")</f>
        <v>Yes</v>
      </c>
    </row>
    <row r="4017" spans="1:18" hidden="1" x14ac:dyDescent="0.35">
      <c r="A4017">
        <v>979410827</v>
      </c>
      <c r="B4017" s="3">
        <v>43223</v>
      </c>
      <c r="C4017" s="3">
        <v>43236</v>
      </c>
      <c r="D4017" t="s">
        <v>86</v>
      </c>
      <c r="E4017" t="s">
        <v>29</v>
      </c>
      <c r="F4017" t="s">
        <v>25</v>
      </c>
      <c r="G4017" t="s">
        <v>18</v>
      </c>
      <c r="H4017" t="s">
        <v>34</v>
      </c>
      <c r="I4017" s="9">
        <v>8283</v>
      </c>
      <c r="J4017" s="9">
        <v>205.7</v>
      </c>
      <c r="K4017" s="9">
        <v>117.11</v>
      </c>
      <c r="L4017" s="9">
        <f>tbl_salesdata[[#This Row],[Units Sold]]*tbl_salesdata[[#This Row],[Unit Cost]]</f>
        <v>970022.13</v>
      </c>
      <c r="M4017" s="9">
        <f>tbl_salesdata[[#This Row],[Units Sold]]*tbl_salesdata[[#This Row],[Unit Price]]</f>
        <v>1703813.0999999999</v>
      </c>
      <c r="N4017" s="9">
        <f>tbl_salesdata[[#This Row],[Total Sales]]-tbl_salesdata[[#This Row],[Total Cost]]</f>
        <v>733790.96999999986</v>
      </c>
      <c r="O4017">
        <f>tbl_salesdata[[#This Row],[Ship Date]]-tbl_salesdata[[#This Row],[Order Date]]</f>
        <v>13</v>
      </c>
      <c r="P4017">
        <f>WEEKDAY(tbl_salesdata[[#This Row],[Order Date]],2)</f>
        <v>4</v>
      </c>
      <c r="Q4017" t="str">
        <f>TEXT(tbl_salesdata[[#This Row],[Order Date]],"dddd")</f>
        <v>Thursday</v>
      </c>
      <c r="R4017" t="str">
        <f>IF(tbl_salesdata[[#This Row],[Weekdaynum]]&gt;5,"Yes","No")</f>
        <v>No</v>
      </c>
    </row>
    <row r="4018" spans="1:18" hidden="1" x14ac:dyDescent="0.35">
      <c r="A4018">
        <v>311490571</v>
      </c>
      <c r="B4018" s="3">
        <v>42801</v>
      </c>
      <c r="C4018" s="3">
        <v>42820</v>
      </c>
      <c r="D4018" t="s">
        <v>70</v>
      </c>
      <c r="E4018" t="s">
        <v>29</v>
      </c>
      <c r="F4018" t="s">
        <v>22</v>
      </c>
      <c r="G4018" t="s">
        <v>14</v>
      </c>
      <c r="H4018" t="s">
        <v>26</v>
      </c>
      <c r="I4018" s="9">
        <v>5837</v>
      </c>
      <c r="J4018" s="9">
        <v>47.45</v>
      </c>
      <c r="K4018" s="9">
        <v>31.79</v>
      </c>
      <c r="L4018" s="9">
        <f>tbl_salesdata[[#This Row],[Units Sold]]*tbl_salesdata[[#This Row],[Unit Cost]]</f>
        <v>185558.22999999998</v>
      </c>
      <c r="M4018" s="9">
        <f>tbl_salesdata[[#This Row],[Units Sold]]*tbl_salesdata[[#This Row],[Unit Price]]</f>
        <v>276965.65000000002</v>
      </c>
      <c r="N4018" s="9">
        <f>tbl_salesdata[[#This Row],[Total Sales]]-tbl_salesdata[[#This Row],[Total Cost]]</f>
        <v>91407.420000000042</v>
      </c>
      <c r="O4018">
        <f>tbl_salesdata[[#This Row],[Ship Date]]-tbl_salesdata[[#This Row],[Order Date]]</f>
        <v>19</v>
      </c>
      <c r="P4018">
        <f>WEEKDAY(tbl_salesdata[[#This Row],[Order Date]],2)</f>
        <v>2</v>
      </c>
      <c r="Q4018" t="str">
        <f>TEXT(tbl_salesdata[[#This Row],[Order Date]],"dddd")</f>
        <v>Tuesday</v>
      </c>
      <c r="R4018" t="str">
        <f>IF(tbl_salesdata[[#This Row],[Weekdaynum]]&gt;5,"Yes","No")</f>
        <v>No</v>
      </c>
    </row>
    <row r="4019" spans="1:18" hidden="1" x14ac:dyDescent="0.35">
      <c r="A4019">
        <v>373021304</v>
      </c>
      <c r="B4019" s="3">
        <v>44225</v>
      </c>
      <c r="C4019" s="3">
        <v>44230</v>
      </c>
      <c r="D4019" t="s">
        <v>43</v>
      </c>
      <c r="E4019" t="s">
        <v>24</v>
      </c>
      <c r="F4019" t="s">
        <v>56</v>
      </c>
      <c r="G4019" t="s">
        <v>14</v>
      </c>
      <c r="H4019" t="s">
        <v>34</v>
      </c>
      <c r="I4019" s="9">
        <v>4148</v>
      </c>
      <c r="J4019" s="9">
        <v>9.33</v>
      </c>
      <c r="K4019" s="9">
        <v>6.92</v>
      </c>
      <c r="L4019" s="9">
        <f>tbl_salesdata[[#This Row],[Units Sold]]*tbl_salesdata[[#This Row],[Unit Cost]]</f>
        <v>28704.16</v>
      </c>
      <c r="M4019" s="9">
        <f>tbl_salesdata[[#This Row],[Units Sold]]*tbl_salesdata[[#This Row],[Unit Price]]</f>
        <v>38700.840000000004</v>
      </c>
      <c r="N4019" s="9">
        <f>tbl_salesdata[[#This Row],[Total Sales]]-tbl_salesdata[[#This Row],[Total Cost]]</f>
        <v>9996.6800000000039</v>
      </c>
      <c r="O4019">
        <f>tbl_salesdata[[#This Row],[Ship Date]]-tbl_salesdata[[#This Row],[Order Date]]</f>
        <v>5</v>
      </c>
      <c r="P4019">
        <f>WEEKDAY(tbl_salesdata[[#This Row],[Order Date]],2)</f>
        <v>5</v>
      </c>
      <c r="Q4019" t="str">
        <f>TEXT(tbl_salesdata[[#This Row],[Order Date]],"dddd")</f>
        <v>Friday</v>
      </c>
      <c r="R4019" t="str">
        <f>IF(tbl_salesdata[[#This Row],[Weekdaynum]]&gt;5,"Yes","No")</f>
        <v>No</v>
      </c>
    </row>
    <row r="4020" spans="1:18" hidden="1" x14ac:dyDescent="0.35">
      <c r="A4020">
        <v>274989354</v>
      </c>
      <c r="B4020" s="3">
        <v>43979</v>
      </c>
      <c r="C4020" s="3">
        <v>43980</v>
      </c>
      <c r="D4020" t="s">
        <v>172</v>
      </c>
      <c r="E4020" t="s">
        <v>21</v>
      </c>
      <c r="F4020" t="s">
        <v>17</v>
      </c>
      <c r="G4020" t="s">
        <v>14</v>
      </c>
      <c r="H4020" t="s">
        <v>15</v>
      </c>
      <c r="I4020" s="9">
        <v>4316</v>
      </c>
      <c r="J4020" s="9">
        <v>152.58000000000001</v>
      </c>
      <c r="K4020" s="9">
        <v>97.44</v>
      </c>
      <c r="L4020" s="9">
        <f>tbl_salesdata[[#This Row],[Units Sold]]*tbl_salesdata[[#This Row],[Unit Cost]]</f>
        <v>420551.04</v>
      </c>
      <c r="M4020" s="9">
        <f>tbl_salesdata[[#This Row],[Units Sold]]*tbl_salesdata[[#This Row],[Unit Price]]</f>
        <v>658535.28</v>
      </c>
      <c r="N4020" s="9">
        <f>tbl_salesdata[[#This Row],[Total Sales]]-tbl_salesdata[[#This Row],[Total Cost]]</f>
        <v>237984.24000000005</v>
      </c>
      <c r="O4020">
        <f>tbl_salesdata[[#This Row],[Ship Date]]-tbl_salesdata[[#This Row],[Order Date]]</f>
        <v>1</v>
      </c>
      <c r="P4020">
        <f>WEEKDAY(tbl_salesdata[[#This Row],[Order Date]],2)</f>
        <v>4</v>
      </c>
      <c r="Q4020" t="str">
        <f>TEXT(tbl_salesdata[[#This Row],[Order Date]],"dddd")</f>
        <v>Thursday</v>
      </c>
      <c r="R4020" t="str">
        <f>IF(tbl_salesdata[[#This Row],[Weekdaynum]]&gt;5,"Yes","No")</f>
        <v>No</v>
      </c>
    </row>
    <row r="4021" spans="1:18" hidden="1" x14ac:dyDescent="0.35">
      <c r="A4021">
        <v>998693549</v>
      </c>
      <c r="B4021" s="3">
        <v>43866</v>
      </c>
      <c r="C4021" s="3">
        <v>43873</v>
      </c>
      <c r="D4021" t="s">
        <v>164</v>
      </c>
      <c r="E4021" t="s">
        <v>38</v>
      </c>
      <c r="F4021" t="s">
        <v>76</v>
      </c>
      <c r="G4021" t="s">
        <v>18</v>
      </c>
      <c r="H4021" t="s">
        <v>15</v>
      </c>
      <c r="I4021" s="9">
        <v>4469</v>
      </c>
      <c r="J4021" s="9">
        <v>668.27</v>
      </c>
      <c r="K4021" s="9">
        <v>502.54</v>
      </c>
      <c r="L4021" s="9">
        <f>tbl_salesdata[[#This Row],[Units Sold]]*tbl_salesdata[[#This Row],[Unit Cost]]</f>
        <v>2245851.2600000002</v>
      </c>
      <c r="M4021" s="9">
        <f>tbl_salesdata[[#This Row],[Units Sold]]*tbl_salesdata[[#This Row],[Unit Price]]</f>
        <v>2986498.63</v>
      </c>
      <c r="N4021" s="9">
        <f>tbl_salesdata[[#This Row],[Total Sales]]-tbl_salesdata[[#This Row],[Total Cost]]</f>
        <v>740647.36999999965</v>
      </c>
      <c r="O4021">
        <f>tbl_salesdata[[#This Row],[Ship Date]]-tbl_salesdata[[#This Row],[Order Date]]</f>
        <v>7</v>
      </c>
      <c r="P4021">
        <f>WEEKDAY(tbl_salesdata[[#This Row],[Order Date]],2)</f>
        <v>3</v>
      </c>
      <c r="Q4021" t="str">
        <f>TEXT(tbl_salesdata[[#This Row],[Order Date]],"dddd")</f>
        <v>Wednesday</v>
      </c>
      <c r="R4021" t="str">
        <f>IF(tbl_salesdata[[#This Row],[Weekdaynum]]&gt;5,"Yes","No")</f>
        <v>No</v>
      </c>
    </row>
    <row r="4022" spans="1:18" hidden="1" x14ac:dyDescent="0.35">
      <c r="A4022">
        <v>445745217</v>
      </c>
      <c r="B4022" s="3">
        <v>42845</v>
      </c>
      <c r="C4022" s="3">
        <v>42853</v>
      </c>
      <c r="D4022" t="s">
        <v>37</v>
      </c>
      <c r="E4022" t="s">
        <v>38</v>
      </c>
      <c r="F4022" t="s">
        <v>47</v>
      </c>
      <c r="G4022" t="s">
        <v>14</v>
      </c>
      <c r="H4022" t="s">
        <v>26</v>
      </c>
      <c r="I4022" s="9">
        <v>4770</v>
      </c>
      <c r="J4022" s="9">
        <v>421.89</v>
      </c>
      <c r="K4022" s="9">
        <v>364.69</v>
      </c>
      <c r="L4022" s="9">
        <f>tbl_salesdata[[#This Row],[Units Sold]]*tbl_salesdata[[#This Row],[Unit Cost]]</f>
        <v>1739571.3</v>
      </c>
      <c r="M4022" s="9">
        <f>tbl_salesdata[[#This Row],[Units Sold]]*tbl_salesdata[[#This Row],[Unit Price]]</f>
        <v>2012415.3</v>
      </c>
      <c r="N4022" s="9">
        <f>tbl_salesdata[[#This Row],[Total Sales]]-tbl_salesdata[[#This Row],[Total Cost]]</f>
        <v>272844</v>
      </c>
      <c r="O4022">
        <f>tbl_salesdata[[#This Row],[Ship Date]]-tbl_salesdata[[#This Row],[Order Date]]</f>
        <v>8</v>
      </c>
      <c r="P4022">
        <f>WEEKDAY(tbl_salesdata[[#This Row],[Order Date]],2)</f>
        <v>4</v>
      </c>
      <c r="Q4022" t="str">
        <f>TEXT(tbl_salesdata[[#This Row],[Order Date]],"dddd")</f>
        <v>Thursday</v>
      </c>
      <c r="R4022" t="str">
        <f>IF(tbl_salesdata[[#This Row],[Weekdaynum]]&gt;5,"Yes","No")</f>
        <v>No</v>
      </c>
    </row>
    <row r="4023" spans="1:18" hidden="1" x14ac:dyDescent="0.35">
      <c r="A4023">
        <v>188068187</v>
      </c>
      <c r="B4023" s="3">
        <v>42845</v>
      </c>
      <c r="C4023" s="3">
        <v>42851</v>
      </c>
      <c r="D4023" t="s">
        <v>72</v>
      </c>
      <c r="E4023" t="s">
        <v>24</v>
      </c>
      <c r="F4023" t="s">
        <v>56</v>
      </c>
      <c r="G4023" t="s">
        <v>14</v>
      </c>
      <c r="H4023" t="s">
        <v>26</v>
      </c>
      <c r="I4023" s="9">
        <v>2411</v>
      </c>
      <c r="J4023" s="9">
        <v>9.33</v>
      </c>
      <c r="K4023" s="9">
        <v>6.92</v>
      </c>
      <c r="L4023" s="9">
        <f>tbl_salesdata[[#This Row],[Units Sold]]*tbl_salesdata[[#This Row],[Unit Cost]]</f>
        <v>16684.12</v>
      </c>
      <c r="M4023" s="9">
        <f>tbl_salesdata[[#This Row],[Units Sold]]*tbl_salesdata[[#This Row],[Unit Price]]</f>
        <v>22494.63</v>
      </c>
      <c r="N4023" s="9">
        <f>tbl_salesdata[[#This Row],[Total Sales]]-tbl_salesdata[[#This Row],[Total Cost]]</f>
        <v>5810.510000000002</v>
      </c>
      <c r="O4023">
        <f>tbl_salesdata[[#This Row],[Ship Date]]-tbl_salesdata[[#This Row],[Order Date]]</f>
        <v>6</v>
      </c>
      <c r="P4023">
        <f>WEEKDAY(tbl_salesdata[[#This Row],[Order Date]],2)</f>
        <v>4</v>
      </c>
      <c r="Q4023" t="str">
        <f>TEXT(tbl_salesdata[[#This Row],[Order Date]],"dddd")</f>
        <v>Thursday</v>
      </c>
      <c r="R4023" t="str">
        <f>IF(tbl_salesdata[[#This Row],[Weekdaynum]]&gt;5,"Yes","No")</f>
        <v>No</v>
      </c>
    </row>
    <row r="4024" spans="1:18" hidden="1" x14ac:dyDescent="0.35">
      <c r="A4024">
        <v>517898786</v>
      </c>
      <c r="B4024" s="3">
        <v>44566</v>
      </c>
      <c r="C4024" s="3">
        <v>44570</v>
      </c>
      <c r="D4024" t="s">
        <v>191</v>
      </c>
      <c r="E4024" t="s">
        <v>24</v>
      </c>
      <c r="F4024" t="s">
        <v>56</v>
      </c>
      <c r="G4024" t="s">
        <v>14</v>
      </c>
      <c r="H4024" t="s">
        <v>19</v>
      </c>
      <c r="I4024" s="9">
        <v>6614</v>
      </c>
      <c r="J4024" s="9">
        <v>9.33</v>
      </c>
      <c r="K4024" s="9">
        <v>6.92</v>
      </c>
      <c r="L4024" s="9">
        <f>tbl_salesdata[[#This Row],[Units Sold]]*tbl_salesdata[[#This Row],[Unit Cost]]</f>
        <v>45768.88</v>
      </c>
      <c r="M4024" s="9">
        <f>tbl_salesdata[[#This Row],[Units Sold]]*tbl_salesdata[[#This Row],[Unit Price]]</f>
        <v>61708.62</v>
      </c>
      <c r="N4024" s="9">
        <f>tbl_salesdata[[#This Row],[Total Sales]]-tbl_salesdata[[#This Row],[Total Cost]]</f>
        <v>15939.740000000005</v>
      </c>
      <c r="O4024">
        <f>tbl_salesdata[[#This Row],[Ship Date]]-tbl_salesdata[[#This Row],[Order Date]]</f>
        <v>4</v>
      </c>
      <c r="P4024">
        <f>WEEKDAY(tbl_salesdata[[#This Row],[Order Date]],2)</f>
        <v>3</v>
      </c>
      <c r="Q4024" t="str">
        <f>TEXT(tbl_salesdata[[#This Row],[Order Date]],"dddd")</f>
        <v>Wednesday</v>
      </c>
      <c r="R4024" t="str">
        <f>IF(tbl_salesdata[[#This Row],[Weekdaynum]]&gt;5,"Yes","No")</f>
        <v>No</v>
      </c>
    </row>
    <row r="4025" spans="1:18" hidden="1" x14ac:dyDescent="0.35">
      <c r="A4025">
        <v>897785842</v>
      </c>
      <c r="B4025" s="3">
        <v>43593</v>
      </c>
      <c r="C4025" s="3">
        <v>43614</v>
      </c>
      <c r="D4025" t="s">
        <v>121</v>
      </c>
      <c r="E4025" t="s">
        <v>21</v>
      </c>
      <c r="F4025" t="s">
        <v>40</v>
      </c>
      <c r="G4025" t="s">
        <v>18</v>
      </c>
      <c r="H4025" t="s">
        <v>26</v>
      </c>
      <c r="I4025" s="9">
        <v>3636</v>
      </c>
      <c r="J4025" s="9">
        <v>651.21</v>
      </c>
      <c r="K4025" s="9">
        <v>524.96</v>
      </c>
      <c r="L4025" s="9">
        <f>tbl_salesdata[[#This Row],[Units Sold]]*tbl_salesdata[[#This Row],[Unit Cost]]</f>
        <v>1908754.56</v>
      </c>
      <c r="M4025" s="9">
        <f>tbl_salesdata[[#This Row],[Units Sold]]*tbl_salesdata[[#This Row],[Unit Price]]</f>
        <v>2367799.56</v>
      </c>
      <c r="N4025" s="9">
        <f>tbl_salesdata[[#This Row],[Total Sales]]-tbl_salesdata[[#This Row],[Total Cost]]</f>
        <v>459045</v>
      </c>
      <c r="O4025">
        <f>tbl_salesdata[[#This Row],[Ship Date]]-tbl_salesdata[[#This Row],[Order Date]]</f>
        <v>21</v>
      </c>
      <c r="P4025">
        <f>WEEKDAY(tbl_salesdata[[#This Row],[Order Date]],2)</f>
        <v>3</v>
      </c>
      <c r="Q4025" t="str">
        <f>TEXT(tbl_salesdata[[#This Row],[Order Date]],"dddd")</f>
        <v>Wednesday</v>
      </c>
      <c r="R4025" t="str">
        <f>IF(tbl_salesdata[[#This Row],[Weekdaynum]]&gt;5,"Yes","No")</f>
        <v>No</v>
      </c>
    </row>
    <row r="4026" spans="1:18" hidden="1" x14ac:dyDescent="0.35">
      <c r="A4026">
        <v>410590684</v>
      </c>
      <c r="B4026" s="3">
        <v>42372</v>
      </c>
      <c r="C4026" s="3">
        <v>42391</v>
      </c>
      <c r="D4026" t="s">
        <v>61</v>
      </c>
      <c r="E4026" t="s">
        <v>12</v>
      </c>
      <c r="F4026" t="s">
        <v>22</v>
      </c>
      <c r="G4026" t="s">
        <v>14</v>
      </c>
      <c r="H4026" t="s">
        <v>19</v>
      </c>
      <c r="I4026" s="9">
        <v>1762</v>
      </c>
      <c r="J4026" s="9">
        <v>47.45</v>
      </c>
      <c r="K4026" s="9">
        <v>31.79</v>
      </c>
      <c r="L4026" s="9">
        <f>tbl_salesdata[[#This Row],[Units Sold]]*tbl_salesdata[[#This Row],[Unit Cost]]</f>
        <v>56013.979999999996</v>
      </c>
      <c r="M4026" s="9">
        <f>tbl_salesdata[[#This Row],[Units Sold]]*tbl_salesdata[[#This Row],[Unit Price]]</f>
        <v>83606.900000000009</v>
      </c>
      <c r="N4026" s="9">
        <f>tbl_salesdata[[#This Row],[Total Sales]]-tbl_salesdata[[#This Row],[Total Cost]]</f>
        <v>27592.920000000013</v>
      </c>
      <c r="O4026">
        <f>tbl_salesdata[[#This Row],[Ship Date]]-tbl_salesdata[[#This Row],[Order Date]]</f>
        <v>19</v>
      </c>
      <c r="P4026">
        <f>WEEKDAY(tbl_salesdata[[#This Row],[Order Date]],2)</f>
        <v>7</v>
      </c>
      <c r="Q4026" t="str">
        <f>TEXT(tbl_salesdata[[#This Row],[Order Date]],"dddd")</f>
        <v>Sunday</v>
      </c>
      <c r="R4026" t="str">
        <f>IF(tbl_salesdata[[#This Row],[Weekdaynum]]&gt;5,"Yes","No")</f>
        <v>Yes</v>
      </c>
    </row>
    <row r="4027" spans="1:18" hidden="1" x14ac:dyDescent="0.35">
      <c r="A4027">
        <v>909487140</v>
      </c>
      <c r="B4027" s="3">
        <v>44385</v>
      </c>
      <c r="C4027" s="3">
        <v>44396</v>
      </c>
      <c r="D4027" t="s">
        <v>133</v>
      </c>
      <c r="E4027" t="s">
        <v>38</v>
      </c>
      <c r="F4027" t="s">
        <v>47</v>
      </c>
      <c r="G4027" t="s">
        <v>14</v>
      </c>
      <c r="H4027" t="s">
        <v>26</v>
      </c>
      <c r="I4027" s="9">
        <v>6310</v>
      </c>
      <c r="J4027" s="9">
        <v>421.89</v>
      </c>
      <c r="K4027" s="9">
        <v>364.69</v>
      </c>
      <c r="L4027" s="9">
        <f>tbl_salesdata[[#This Row],[Units Sold]]*tbl_salesdata[[#This Row],[Unit Cost]]</f>
        <v>2301193.9</v>
      </c>
      <c r="M4027" s="9">
        <f>tbl_salesdata[[#This Row],[Units Sold]]*tbl_salesdata[[#This Row],[Unit Price]]</f>
        <v>2662125.9</v>
      </c>
      <c r="N4027" s="9">
        <f>tbl_salesdata[[#This Row],[Total Sales]]-tbl_salesdata[[#This Row],[Total Cost]]</f>
        <v>360932</v>
      </c>
      <c r="O4027">
        <f>tbl_salesdata[[#This Row],[Ship Date]]-tbl_salesdata[[#This Row],[Order Date]]</f>
        <v>11</v>
      </c>
      <c r="P4027">
        <f>WEEKDAY(tbl_salesdata[[#This Row],[Order Date]],2)</f>
        <v>4</v>
      </c>
      <c r="Q4027" t="str">
        <f>TEXT(tbl_salesdata[[#This Row],[Order Date]],"dddd")</f>
        <v>Thursday</v>
      </c>
      <c r="R4027" t="str">
        <f>IF(tbl_salesdata[[#This Row],[Weekdaynum]]&gt;5,"Yes","No")</f>
        <v>No</v>
      </c>
    </row>
    <row r="4028" spans="1:18" hidden="1" x14ac:dyDescent="0.35">
      <c r="A4028">
        <v>267961537</v>
      </c>
      <c r="B4028" s="3">
        <v>42811</v>
      </c>
      <c r="C4028" s="3">
        <v>42818</v>
      </c>
      <c r="D4028" t="s">
        <v>104</v>
      </c>
      <c r="E4028" t="s">
        <v>24</v>
      </c>
      <c r="F4028" t="s">
        <v>42</v>
      </c>
      <c r="G4028" t="s">
        <v>14</v>
      </c>
      <c r="H4028" t="s">
        <v>19</v>
      </c>
      <c r="I4028" s="9">
        <v>4628</v>
      </c>
      <c r="J4028" s="9">
        <v>437.2</v>
      </c>
      <c r="K4028" s="9">
        <v>263.33</v>
      </c>
      <c r="L4028" s="9">
        <f>tbl_salesdata[[#This Row],[Units Sold]]*tbl_salesdata[[#This Row],[Unit Cost]]</f>
        <v>1218691.24</v>
      </c>
      <c r="M4028" s="9">
        <f>tbl_salesdata[[#This Row],[Units Sold]]*tbl_salesdata[[#This Row],[Unit Price]]</f>
        <v>2023361.5999999999</v>
      </c>
      <c r="N4028" s="9">
        <f>tbl_salesdata[[#This Row],[Total Sales]]-tbl_salesdata[[#This Row],[Total Cost]]</f>
        <v>804670.35999999987</v>
      </c>
      <c r="O4028">
        <f>tbl_salesdata[[#This Row],[Ship Date]]-tbl_salesdata[[#This Row],[Order Date]]</f>
        <v>7</v>
      </c>
      <c r="P4028">
        <f>WEEKDAY(tbl_salesdata[[#This Row],[Order Date]],2)</f>
        <v>5</v>
      </c>
      <c r="Q4028" t="str">
        <f>TEXT(tbl_salesdata[[#This Row],[Order Date]],"dddd")</f>
        <v>Friday</v>
      </c>
      <c r="R4028" t="str">
        <f>IF(tbl_salesdata[[#This Row],[Weekdaynum]]&gt;5,"Yes","No")</f>
        <v>No</v>
      </c>
    </row>
    <row r="4029" spans="1:18" hidden="1" x14ac:dyDescent="0.35">
      <c r="A4029">
        <v>929812705</v>
      </c>
      <c r="B4029" s="3">
        <v>42877</v>
      </c>
      <c r="C4029" s="3">
        <v>42881</v>
      </c>
      <c r="D4029" t="s">
        <v>214</v>
      </c>
      <c r="E4029" t="s">
        <v>21</v>
      </c>
      <c r="F4029" t="s">
        <v>47</v>
      </c>
      <c r="G4029" t="s">
        <v>14</v>
      </c>
      <c r="H4029" t="s">
        <v>34</v>
      </c>
      <c r="I4029" s="9">
        <v>1097</v>
      </c>
      <c r="J4029" s="9">
        <v>421.89</v>
      </c>
      <c r="K4029" s="9">
        <v>364.69</v>
      </c>
      <c r="L4029" s="9">
        <f>tbl_salesdata[[#This Row],[Units Sold]]*tbl_salesdata[[#This Row],[Unit Cost]]</f>
        <v>400064.93</v>
      </c>
      <c r="M4029" s="9">
        <f>tbl_salesdata[[#This Row],[Units Sold]]*tbl_salesdata[[#This Row],[Unit Price]]</f>
        <v>462813.32999999996</v>
      </c>
      <c r="N4029" s="9">
        <f>tbl_salesdata[[#This Row],[Total Sales]]-tbl_salesdata[[#This Row],[Total Cost]]</f>
        <v>62748.399999999965</v>
      </c>
      <c r="O4029">
        <f>tbl_salesdata[[#This Row],[Ship Date]]-tbl_salesdata[[#This Row],[Order Date]]</f>
        <v>4</v>
      </c>
      <c r="P4029">
        <f>WEEKDAY(tbl_salesdata[[#This Row],[Order Date]],2)</f>
        <v>1</v>
      </c>
      <c r="Q4029" t="str">
        <f>TEXT(tbl_salesdata[[#This Row],[Order Date]],"dddd")</f>
        <v>Monday</v>
      </c>
      <c r="R4029" t="str">
        <f>IF(tbl_salesdata[[#This Row],[Weekdaynum]]&gt;5,"Yes","No")</f>
        <v>No</v>
      </c>
    </row>
    <row r="4030" spans="1:18" hidden="1" x14ac:dyDescent="0.35">
      <c r="A4030">
        <v>459151971</v>
      </c>
      <c r="B4030" s="3">
        <v>44043</v>
      </c>
      <c r="C4030" s="3">
        <v>44062</v>
      </c>
      <c r="D4030" t="s">
        <v>58</v>
      </c>
      <c r="E4030" t="s">
        <v>29</v>
      </c>
      <c r="F4030" t="s">
        <v>40</v>
      </c>
      <c r="G4030" t="s">
        <v>14</v>
      </c>
      <c r="H4030" t="s">
        <v>34</v>
      </c>
      <c r="I4030" s="9">
        <v>2126</v>
      </c>
      <c r="J4030" s="9">
        <v>651.21</v>
      </c>
      <c r="K4030" s="9">
        <v>524.96</v>
      </c>
      <c r="L4030" s="9">
        <f>tbl_salesdata[[#This Row],[Units Sold]]*tbl_salesdata[[#This Row],[Unit Cost]]</f>
        <v>1116064.96</v>
      </c>
      <c r="M4030" s="9">
        <f>tbl_salesdata[[#This Row],[Units Sold]]*tbl_salesdata[[#This Row],[Unit Price]]</f>
        <v>1384472.46</v>
      </c>
      <c r="N4030" s="9">
        <f>tbl_salesdata[[#This Row],[Total Sales]]-tbl_salesdata[[#This Row],[Total Cost]]</f>
        <v>268407.5</v>
      </c>
      <c r="O4030">
        <f>tbl_salesdata[[#This Row],[Ship Date]]-tbl_salesdata[[#This Row],[Order Date]]</f>
        <v>19</v>
      </c>
      <c r="P4030">
        <f>WEEKDAY(tbl_salesdata[[#This Row],[Order Date]],2)</f>
        <v>5</v>
      </c>
      <c r="Q4030" t="str">
        <f>TEXT(tbl_salesdata[[#This Row],[Order Date]],"dddd")</f>
        <v>Friday</v>
      </c>
      <c r="R4030" t="str">
        <f>IF(tbl_salesdata[[#This Row],[Weekdaynum]]&gt;5,"Yes","No")</f>
        <v>No</v>
      </c>
    </row>
    <row r="4031" spans="1:18" hidden="1" x14ac:dyDescent="0.35">
      <c r="A4031">
        <v>990403163</v>
      </c>
      <c r="B4031" s="3">
        <v>42272</v>
      </c>
      <c r="C4031" s="3">
        <v>42277</v>
      </c>
      <c r="D4031" t="s">
        <v>179</v>
      </c>
      <c r="E4031" t="s">
        <v>32</v>
      </c>
      <c r="F4031" t="s">
        <v>42</v>
      </c>
      <c r="G4031" t="s">
        <v>18</v>
      </c>
      <c r="H4031" t="s">
        <v>26</v>
      </c>
      <c r="I4031" s="9">
        <v>1160</v>
      </c>
      <c r="J4031" s="9">
        <v>437.2</v>
      </c>
      <c r="K4031" s="9">
        <v>263.33</v>
      </c>
      <c r="L4031" s="9">
        <f>tbl_salesdata[[#This Row],[Units Sold]]*tbl_salesdata[[#This Row],[Unit Cost]]</f>
        <v>305462.8</v>
      </c>
      <c r="M4031" s="9">
        <f>tbl_salesdata[[#This Row],[Units Sold]]*tbl_salesdata[[#This Row],[Unit Price]]</f>
        <v>507152</v>
      </c>
      <c r="N4031" s="9">
        <f>tbl_salesdata[[#This Row],[Total Sales]]-tbl_salesdata[[#This Row],[Total Cost]]</f>
        <v>201689.2</v>
      </c>
      <c r="O4031">
        <f>tbl_salesdata[[#This Row],[Ship Date]]-tbl_salesdata[[#This Row],[Order Date]]</f>
        <v>5</v>
      </c>
      <c r="P4031">
        <f>WEEKDAY(tbl_salesdata[[#This Row],[Order Date]],2)</f>
        <v>5</v>
      </c>
      <c r="Q4031" t="str">
        <f>TEXT(tbl_salesdata[[#This Row],[Order Date]],"dddd")</f>
        <v>Friday</v>
      </c>
      <c r="R4031" t="str">
        <f>IF(tbl_salesdata[[#This Row],[Weekdaynum]]&gt;5,"Yes","No")</f>
        <v>No</v>
      </c>
    </row>
    <row r="4032" spans="1:18" x14ac:dyDescent="0.35">
      <c r="A4032">
        <v>322253739</v>
      </c>
      <c r="B4032" s="3">
        <v>42196</v>
      </c>
      <c r="C4032" s="3">
        <v>42207</v>
      </c>
      <c r="D4032" t="s">
        <v>181</v>
      </c>
      <c r="E4032" t="s">
        <v>38</v>
      </c>
      <c r="F4032" t="s">
        <v>68</v>
      </c>
      <c r="G4032" t="s">
        <v>18</v>
      </c>
      <c r="H4032" t="s">
        <v>26</v>
      </c>
      <c r="I4032" s="9">
        <v>898</v>
      </c>
      <c r="J4032" s="9">
        <v>154.06</v>
      </c>
      <c r="K4032" s="9">
        <v>90.93</v>
      </c>
      <c r="L4032" s="9">
        <f>tbl_salesdata[[#This Row],[Units Sold]]*tbl_salesdata[[#This Row],[Unit Cost]]</f>
        <v>81655.14</v>
      </c>
      <c r="M4032" s="9">
        <f>tbl_salesdata[[#This Row],[Units Sold]]*tbl_salesdata[[#This Row],[Unit Price]]</f>
        <v>138345.88</v>
      </c>
      <c r="N4032" s="9">
        <f>tbl_salesdata[[#This Row],[Total Sales]]-tbl_salesdata[[#This Row],[Total Cost]]</f>
        <v>56690.740000000005</v>
      </c>
      <c r="O4032">
        <f>tbl_salesdata[[#This Row],[Ship Date]]-tbl_salesdata[[#This Row],[Order Date]]</f>
        <v>11</v>
      </c>
      <c r="P4032">
        <f>WEEKDAY(tbl_salesdata[[#This Row],[Order Date]],2)</f>
        <v>6</v>
      </c>
      <c r="Q4032" t="str">
        <f>TEXT(tbl_salesdata[[#This Row],[Order Date]],"dddd")</f>
        <v>Saturday</v>
      </c>
      <c r="R4032" t="str">
        <f>IF(tbl_salesdata[[#This Row],[Weekdaynum]]&gt;5,"Yes","No")</f>
        <v>Yes</v>
      </c>
    </row>
    <row r="4033" spans="1:18" hidden="1" x14ac:dyDescent="0.35">
      <c r="A4033">
        <v>447899138</v>
      </c>
      <c r="B4033" s="3">
        <v>42342</v>
      </c>
      <c r="C4033" s="3">
        <v>42349</v>
      </c>
      <c r="D4033" t="s">
        <v>11</v>
      </c>
      <c r="E4033" t="s">
        <v>12</v>
      </c>
      <c r="F4033" t="s">
        <v>42</v>
      </c>
      <c r="G4033" t="s">
        <v>14</v>
      </c>
      <c r="H4033" t="s">
        <v>34</v>
      </c>
      <c r="I4033" s="9">
        <v>2163</v>
      </c>
      <c r="J4033" s="9">
        <v>437.2</v>
      </c>
      <c r="K4033" s="9">
        <v>263.33</v>
      </c>
      <c r="L4033" s="9">
        <f>tbl_salesdata[[#This Row],[Units Sold]]*tbl_salesdata[[#This Row],[Unit Cost]]</f>
        <v>569582.78999999992</v>
      </c>
      <c r="M4033" s="9">
        <f>tbl_salesdata[[#This Row],[Units Sold]]*tbl_salesdata[[#This Row],[Unit Price]]</f>
        <v>945663.6</v>
      </c>
      <c r="N4033" s="9">
        <f>tbl_salesdata[[#This Row],[Total Sales]]-tbl_salesdata[[#This Row],[Total Cost]]</f>
        <v>376080.81000000006</v>
      </c>
      <c r="O4033">
        <f>tbl_salesdata[[#This Row],[Ship Date]]-tbl_salesdata[[#This Row],[Order Date]]</f>
        <v>7</v>
      </c>
      <c r="P4033">
        <f>WEEKDAY(tbl_salesdata[[#This Row],[Order Date]],2)</f>
        <v>5</v>
      </c>
      <c r="Q4033" t="str">
        <f>TEXT(tbl_salesdata[[#This Row],[Order Date]],"dddd")</f>
        <v>Friday</v>
      </c>
      <c r="R4033" t="str">
        <f>IF(tbl_salesdata[[#This Row],[Weekdaynum]]&gt;5,"Yes","No")</f>
        <v>No</v>
      </c>
    </row>
    <row r="4034" spans="1:18" hidden="1" x14ac:dyDescent="0.35">
      <c r="A4034">
        <v>844554078</v>
      </c>
      <c r="B4034" s="3">
        <v>43791</v>
      </c>
      <c r="C4034" s="3">
        <v>43805</v>
      </c>
      <c r="D4034" t="s">
        <v>138</v>
      </c>
      <c r="E4034" t="s">
        <v>24</v>
      </c>
      <c r="F4034" t="s">
        <v>25</v>
      </c>
      <c r="G4034" t="s">
        <v>14</v>
      </c>
      <c r="H4034" t="s">
        <v>19</v>
      </c>
      <c r="I4034" s="9">
        <v>1174</v>
      </c>
      <c r="J4034" s="9">
        <v>205.7</v>
      </c>
      <c r="K4034" s="9">
        <v>117.11</v>
      </c>
      <c r="L4034" s="9">
        <f>tbl_salesdata[[#This Row],[Units Sold]]*tbl_salesdata[[#This Row],[Unit Cost]]</f>
        <v>137487.13999999998</v>
      </c>
      <c r="M4034" s="9">
        <f>tbl_salesdata[[#This Row],[Units Sold]]*tbl_salesdata[[#This Row],[Unit Price]]</f>
        <v>241491.8</v>
      </c>
      <c r="N4034" s="9">
        <f>tbl_salesdata[[#This Row],[Total Sales]]-tbl_salesdata[[#This Row],[Total Cost]]</f>
        <v>104004.66</v>
      </c>
      <c r="O4034">
        <f>tbl_salesdata[[#This Row],[Ship Date]]-tbl_salesdata[[#This Row],[Order Date]]</f>
        <v>14</v>
      </c>
      <c r="P4034">
        <f>WEEKDAY(tbl_salesdata[[#This Row],[Order Date]],2)</f>
        <v>5</v>
      </c>
      <c r="Q4034" t="str">
        <f>TEXT(tbl_salesdata[[#This Row],[Order Date]],"dddd")</f>
        <v>Friday</v>
      </c>
      <c r="R4034" t="str">
        <f>IF(tbl_salesdata[[#This Row],[Weekdaynum]]&gt;5,"Yes","No")</f>
        <v>No</v>
      </c>
    </row>
    <row r="4035" spans="1:18" x14ac:dyDescent="0.35">
      <c r="A4035">
        <v>455665957</v>
      </c>
      <c r="B4035" s="3">
        <v>42476</v>
      </c>
      <c r="C4035" s="3">
        <v>42488</v>
      </c>
      <c r="D4035" t="s">
        <v>108</v>
      </c>
      <c r="E4035" t="s">
        <v>12</v>
      </c>
      <c r="F4035" t="s">
        <v>13</v>
      </c>
      <c r="G4035" t="s">
        <v>14</v>
      </c>
      <c r="H4035" t="s">
        <v>26</v>
      </c>
      <c r="I4035" s="9">
        <v>538</v>
      </c>
      <c r="J4035" s="9">
        <v>255.28</v>
      </c>
      <c r="K4035" s="9">
        <v>159.41999999999999</v>
      </c>
      <c r="L4035" s="9">
        <f>tbl_salesdata[[#This Row],[Units Sold]]*tbl_salesdata[[#This Row],[Unit Cost]]</f>
        <v>85767.959999999992</v>
      </c>
      <c r="M4035" s="9">
        <f>tbl_salesdata[[#This Row],[Units Sold]]*tbl_salesdata[[#This Row],[Unit Price]]</f>
        <v>137340.64000000001</v>
      </c>
      <c r="N4035" s="9">
        <f>tbl_salesdata[[#This Row],[Total Sales]]-tbl_salesdata[[#This Row],[Total Cost]]</f>
        <v>51572.680000000022</v>
      </c>
      <c r="O4035">
        <f>tbl_salesdata[[#This Row],[Ship Date]]-tbl_salesdata[[#This Row],[Order Date]]</f>
        <v>12</v>
      </c>
      <c r="P4035">
        <f>WEEKDAY(tbl_salesdata[[#This Row],[Order Date]],2)</f>
        <v>6</v>
      </c>
      <c r="Q4035" t="str">
        <f>TEXT(tbl_salesdata[[#This Row],[Order Date]],"dddd")</f>
        <v>Saturday</v>
      </c>
      <c r="R4035" t="str">
        <f>IF(tbl_salesdata[[#This Row],[Weekdaynum]]&gt;5,"Yes","No")</f>
        <v>Yes</v>
      </c>
    </row>
    <row r="4036" spans="1:18" hidden="1" x14ac:dyDescent="0.35">
      <c r="A4036">
        <v>202047002</v>
      </c>
      <c r="B4036" s="3">
        <v>43859</v>
      </c>
      <c r="C4036" s="3">
        <v>43880</v>
      </c>
      <c r="D4036" t="s">
        <v>100</v>
      </c>
      <c r="E4036" t="s">
        <v>21</v>
      </c>
      <c r="F4036" t="s">
        <v>42</v>
      </c>
      <c r="G4036" t="s">
        <v>14</v>
      </c>
      <c r="H4036" t="s">
        <v>34</v>
      </c>
      <c r="I4036" s="9">
        <v>9053</v>
      </c>
      <c r="J4036" s="9">
        <v>437.2</v>
      </c>
      <c r="K4036" s="9">
        <v>263.33</v>
      </c>
      <c r="L4036" s="9">
        <f>tbl_salesdata[[#This Row],[Units Sold]]*tbl_salesdata[[#This Row],[Unit Cost]]</f>
        <v>2383926.4899999998</v>
      </c>
      <c r="M4036" s="9">
        <f>tbl_salesdata[[#This Row],[Units Sold]]*tbl_salesdata[[#This Row],[Unit Price]]</f>
        <v>3957971.6</v>
      </c>
      <c r="N4036" s="9">
        <f>tbl_salesdata[[#This Row],[Total Sales]]-tbl_salesdata[[#This Row],[Total Cost]]</f>
        <v>1574045.1100000003</v>
      </c>
      <c r="O4036">
        <f>tbl_salesdata[[#This Row],[Ship Date]]-tbl_salesdata[[#This Row],[Order Date]]</f>
        <v>21</v>
      </c>
      <c r="P4036">
        <f>WEEKDAY(tbl_salesdata[[#This Row],[Order Date]],2)</f>
        <v>3</v>
      </c>
      <c r="Q4036" t="str">
        <f>TEXT(tbl_salesdata[[#This Row],[Order Date]],"dddd")</f>
        <v>Wednesday</v>
      </c>
      <c r="R4036" t="str">
        <f>IF(tbl_salesdata[[#This Row],[Weekdaynum]]&gt;5,"Yes","No")</f>
        <v>No</v>
      </c>
    </row>
    <row r="4037" spans="1:18" hidden="1" x14ac:dyDescent="0.35">
      <c r="A4037">
        <v>605170142</v>
      </c>
      <c r="B4037" s="3">
        <v>42305</v>
      </c>
      <c r="C4037" s="3">
        <v>42322</v>
      </c>
      <c r="D4037" t="s">
        <v>131</v>
      </c>
      <c r="E4037" t="s">
        <v>32</v>
      </c>
      <c r="F4037" t="s">
        <v>30</v>
      </c>
      <c r="G4037" t="s">
        <v>18</v>
      </c>
      <c r="H4037" t="s">
        <v>26</v>
      </c>
      <c r="I4037" s="9">
        <v>2148</v>
      </c>
      <c r="J4037" s="9">
        <v>81.73</v>
      </c>
      <c r="K4037" s="9">
        <v>56.67</v>
      </c>
      <c r="L4037" s="9">
        <f>tbl_salesdata[[#This Row],[Units Sold]]*tbl_salesdata[[#This Row],[Unit Cost]]</f>
        <v>121727.16</v>
      </c>
      <c r="M4037" s="9">
        <f>tbl_salesdata[[#This Row],[Units Sold]]*tbl_salesdata[[#This Row],[Unit Price]]</f>
        <v>175556.04</v>
      </c>
      <c r="N4037" s="9">
        <f>tbl_salesdata[[#This Row],[Total Sales]]-tbl_salesdata[[#This Row],[Total Cost]]</f>
        <v>53828.880000000005</v>
      </c>
      <c r="O4037">
        <f>tbl_salesdata[[#This Row],[Ship Date]]-tbl_salesdata[[#This Row],[Order Date]]</f>
        <v>17</v>
      </c>
      <c r="P4037">
        <f>WEEKDAY(tbl_salesdata[[#This Row],[Order Date]],2)</f>
        <v>3</v>
      </c>
      <c r="Q4037" t="str">
        <f>TEXT(tbl_salesdata[[#This Row],[Order Date]],"dddd")</f>
        <v>Wednesday</v>
      </c>
      <c r="R4037" t="str">
        <f>IF(tbl_salesdata[[#This Row],[Weekdaynum]]&gt;5,"Yes","No")</f>
        <v>No</v>
      </c>
    </row>
    <row r="4038" spans="1:18" hidden="1" x14ac:dyDescent="0.35">
      <c r="A4038">
        <v>919922006</v>
      </c>
      <c r="B4038" s="3">
        <v>44435</v>
      </c>
      <c r="C4038" s="3">
        <v>44455</v>
      </c>
      <c r="D4038" t="s">
        <v>144</v>
      </c>
      <c r="E4038" t="s">
        <v>21</v>
      </c>
      <c r="F4038" t="s">
        <v>56</v>
      </c>
      <c r="G4038" t="s">
        <v>14</v>
      </c>
      <c r="H4038" t="s">
        <v>26</v>
      </c>
      <c r="I4038" s="9">
        <v>4219</v>
      </c>
      <c r="J4038" s="9">
        <v>9.33</v>
      </c>
      <c r="K4038" s="9">
        <v>6.92</v>
      </c>
      <c r="L4038" s="9">
        <f>tbl_salesdata[[#This Row],[Units Sold]]*tbl_salesdata[[#This Row],[Unit Cost]]</f>
        <v>29195.48</v>
      </c>
      <c r="M4038" s="9">
        <f>tbl_salesdata[[#This Row],[Units Sold]]*tbl_salesdata[[#This Row],[Unit Price]]</f>
        <v>39363.269999999997</v>
      </c>
      <c r="N4038" s="9">
        <f>tbl_salesdata[[#This Row],[Total Sales]]-tbl_salesdata[[#This Row],[Total Cost]]</f>
        <v>10167.789999999997</v>
      </c>
      <c r="O4038">
        <f>tbl_salesdata[[#This Row],[Ship Date]]-tbl_salesdata[[#This Row],[Order Date]]</f>
        <v>20</v>
      </c>
      <c r="P4038">
        <f>WEEKDAY(tbl_salesdata[[#This Row],[Order Date]],2)</f>
        <v>5</v>
      </c>
      <c r="Q4038" t="str">
        <f>TEXT(tbl_salesdata[[#This Row],[Order Date]],"dddd")</f>
        <v>Friday</v>
      </c>
      <c r="R4038" t="str">
        <f>IF(tbl_salesdata[[#This Row],[Weekdaynum]]&gt;5,"Yes","No")</f>
        <v>No</v>
      </c>
    </row>
    <row r="4039" spans="1:18" hidden="1" x14ac:dyDescent="0.35">
      <c r="A4039">
        <v>243226420</v>
      </c>
      <c r="B4039" s="3">
        <v>43633</v>
      </c>
      <c r="C4039" s="3">
        <v>43648</v>
      </c>
      <c r="D4039" t="s">
        <v>159</v>
      </c>
      <c r="E4039" t="s">
        <v>21</v>
      </c>
      <c r="F4039" t="s">
        <v>22</v>
      </c>
      <c r="G4039" t="s">
        <v>18</v>
      </c>
      <c r="H4039" t="s">
        <v>34</v>
      </c>
      <c r="I4039" s="9">
        <v>4958</v>
      </c>
      <c r="J4039" s="9">
        <v>47.45</v>
      </c>
      <c r="K4039" s="9">
        <v>31.79</v>
      </c>
      <c r="L4039" s="9">
        <f>tbl_salesdata[[#This Row],[Units Sold]]*tbl_salesdata[[#This Row],[Unit Cost]]</f>
        <v>157614.82</v>
      </c>
      <c r="M4039" s="9">
        <f>tbl_salesdata[[#This Row],[Units Sold]]*tbl_salesdata[[#This Row],[Unit Price]]</f>
        <v>235257.1</v>
      </c>
      <c r="N4039" s="9">
        <f>tbl_salesdata[[#This Row],[Total Sales]]-tbl_salesdata[[#This Row],[Total Cost]]</f>
        <v>77642.28</v>
      </c>
      <c r="O4039">
        <f>tbl_salesdata[[#This Row],[Ship Date]]-tbl_salesdata[[#This Row],[Order Date]]</f>
        <v>15</v>
      </c>
      <c r="P4039">
        <f>WEEKDAY(tbl_salesdata[[#This Row],[Order Date]],2)</f>
        <v>1</v>
      </c>
      <c r="Q4039" t="str">
        <f>TEXT(tbl_salesdata[[#This Row],[Order Date]],"dddd")</f>
        <v>Monday</v>
      </c>
      <c r="R4039" t="str">
        <f>IF(tbl_salesdata[[#This Row],[Weekdaynum]]&gt;5,"Yes","No")</f>
        <v>No</v>
      </c>
    </row>
    <row r="4040" spans="1:18" hidden="1" x14ac:dyDescent="0.35">
      <c r="A4040">
        <v>892319715</v>
      </c>
      <c r="B4040" s="3">
        <v>43640</v>
      </c>
      <c r="C4040" s="3">
        <v>43650</v>
      </c>
      <c r="D4040" t="s">
        <v>218</v>
      </c>
      <c r="E4040" t="s">
        <v>38</v>
      </c>
      <c r="F4040" t="s">
        <v>76</v>
      </c>
      <c r="G4040" t="s">
        <v>18</v>
      </c>
      <c r="H4040" t="s">
        <v>15</v>
      </c>
      <c r="I4040" s="9">
        <v>6088</v>
      </c>
      <c r="J4040" s="9">
        <v>668.27</v>
      </c>
      <c r="K4040" s="9">
        <v>502.54</v>
      </c>
      <c r="L4040" s="9">
        <f>tbl_salesdata[[#This Row],[Units Sold]]*tbl_salesdata[[#This Row],[Unit Cost]]</f>
        <v>3059463.52</v>
      </c>
      <c r="M4040" s="9">
        <f>tbl_salesdata[[#This Row],[Units Sold]]*tbl_salesdata[[#This Row],[Unit Price]]</f>
        <v>4068427.76</v>
      </c>
      <c r="N4040" s="9">
        <f>tbl_salesdata[[#This Row],[Total Sales]]-tbl_salesdata[[#This Row],[Total Cost]]</f>
        <v>1008964.2399999998</v>
      </c>
      <c r="O4040">
        <f>tbl_salesdata[[#This Row],[Ship Date]]-tbl_salesdata[[#This Row],[Order Date]]</f>
        <v>10</v>
      </c>
      <c r="P4040">
        <f>WEEKDAY(tbl_salesdata[[#This Row],[Order Date]],2)</f>
        <v>1</v>
      </c>
      <c r="Q4040" t="str">
        <f>TEXT(tbl_salesdata[[#This Row],[Order Date]],"dddd")</f>
        <v>Monday</v>
      </c>
      <c r="R4040" t="str">
        <f>IF(tbl_salesdata[[#This Row],[Weekdaynum]]&gt;5,"Yes","No")</f>
        <v>No</v>
      </c>
    </row>
    <row r="4041" spans="1:18" hidden="1" x14ac:dyDescent="0.35">
      <c r="A4041">
        <v>754750716</v>
      </c>
      <c r="B4041" s="3">
        <v>42507</v>
      </c>
      <c r="C4041" s="3">
        <v>42524</v>
      </c>
      <c r="D4041" t="s">
        <v>93</v>
      </c>
      <c r="E4041" t="s">
        <v>29</v>
      </c>
      <c r="F4041" t="s">
        <v>13</v>
      </c>
      <c r="G4041" t="s">
        <v>14</v>
      </c>
      <c r="H4041" t="s">
        <v>34</v>
      </c>
      <c r="I4041" s="9">
        <v>6364</v>
      </c>
      <c r="J4041" s="9">
        <v>255.28</v>
      </c>
      <c r="K4041" s="9">
        <v>159.41999999999999</v>
      </c>
      <c r="L4041" s="9">
        <f>tbl_salesdata[[#This Row],[Units Sold]]*tbl_salesdata[[#This Row],[Unit Cost]]</f>
        <v>1014548.8799999999</v>
      </c>
      <c r="M4041" s="9">
        <f>tbl_salesdata[[#This Row],[Units Sold]]*tbl_salesdata[[#This Row],[Unit Price]]</f>
        <v>1624601.92</v>
      </c>
      <c r="N4041" s="9">
        <f>tbl_salesdata[[#This Row],[Total Sales]]-tbl_salesdata[[#This Row],[Total Cost]]</f>
        <v>610053.04</v>
      </c>
      <c r="O4041">
        <f>tbl_salesdata[[#This Row],[Ship Date]]-tbl_salesdata[[#This Row],[Order Date]]</f>
        <v>17</v>
      </c>
      <c r="P4041">
        <f>WEEKDAY(tbl_salesdata[[#This Row],[Order Date]],2)</f>
        <v>2</v>
      </c>
      <c r="Q4041" t="str">
        <f>TEXT(tbl_salesdata[[#This Row],[Order Date]],"dddd")</f>
        <v>Tuesday</v>
      </c>
      <c r="R4041" t="str">
        <f>IF(tbl_salesdata[[#This Row],[Weekdaynum]]&gt;5,"Yes","No")</f>
        <v>No</v>
      </c>
    </row>
    <row r="4042" spans="1:18" hidden="1" x14ac:dyDescent="0.35">
      <c r="A4042">
        <v>938380753</v>
      </c>
      <c r="B4042" s="3">
        <v>44098</v>
      </c>
      <c r="C4042" s="3">
        <v>44119</v>
      </c>
      <c r="D4042" t="s">
        <v>94</v>
      </c>
      <c r="E4042" t="s">
        <v>38</v>
      </c>
      <c r="F4042" t="s">
        <v>42</v>
      </c>
      <c r="G4042" t="s">
        <v>14</v>
      </c>
      <c r="H4042" t="s">
        <v>19</v>
      </c>
      <c r="I4042" s="9">
        <v>6573</v>
      </c>
      <c r="J4042" s="9">
        <v>437.2</v>
      </c>
      <c r="K4042" s="9">
        <v>263.33</v>
      </c>
      <c r="L4042" s="9">
        <f>tbl_salesdata[[#This Row],[Units Sold]]*tbl_salesdata[[#This Row],[Unit Cost]]</f>
        <v>1730868.0899999999</v>
      </c>
      <c r="M4042" s="9">
        <f>tbl_salesdata[[#This Row],[Units Sold]]*tbl_salesdata[[#This Row],[Unit Price]]</f>
        <v>2873715.6</v>
      </c>
      <c r="N4042" s="9">
        <f>tbl_salesdata[[#This Row],[Total Sales]]-tbl_salesdata[[#This Row],[Total Cost]]</f>
        <v>1142847.5100000002</v>
      </c>
      <c r="O4042">
        <f>tbl_salesdata[[#This Row],[Ship Date]]-tbl_salesdata[[#This Row],[Order Date]]</f>
        <v>21</v>
      </c>
      <c r="P4042">
        <f>WEEKDAY(tbl_salesdata[[#This Row],[Order Date]],2)</f>
        <v>4</v>
      </c>
      <c r="Q4042" t="str">
        <f>TEXT(tbl_salesdata[[#This Row],[Order Date]],"dddd")</f>
        <v>Thursday</v>
      </c>
      <c r="R4042" t="str">
        <f>IF(tbl_salesdata[[#This Row],[Weekdaynum]]&gt;5,"Yes","No")</f>
        <v>No</v>
      </c>
    </row>
    <row r="4043" spans="1:18" hidden="1" x14ac:dyDescent="0.35">
      <c r="A4043">
        <v>821383655</v>
      </c>
      <c r="B4043" s="3">
        <v>43510</v>
      </c>
      <c r="C4043" s="3">
        <v>43518</v>
      </c>
      <c r="D4043" t="s">
        <v>44</v>
      </c>
      <c r="E4043" t="s">
        <v>12</v>
      </c>
      <c r="F4043" t="s">
        <v>68</v>
      </c>
      <c r="G4043" t="s">
        <v>14</v>
      </c>
      <c r="H4043" t="s">
        <v>15</v>
      </c>
      <c r="I4043" s="9">
        <v>4531</v>
      </c>
      <c r="J4043" s="9">
        <v>154.06</v>
      </c>
      <c r="K4043" s="9">
        <v>90.93</v>
      </c>
      <c r="L4043" s="9">
        <f>tbl_salesdata[[#This Row],[Units Sold]]*tbl_salesdata[[#This Row],[Unit Cost]]</f>
        <v>412003.83</v>
      </c>
      <c r="M4043" s="9">
        <f>tbl_salesdata[[#This Row],[Units Sold]]*tbl_salesdata[[#This Row],[Unit Price]]</f>
        <v>698045.86</v>
      </c>
      <c r="N4043" s="9">
        <f>tbl_salesdata[[#This Row],[Total Sales]]-tbl_salesdata[[#This Row],[Total Cost]]</f>
        <v>286042.02999999997</v>
      </c>
      <c r="O4043">
        <f>tbl_salesdata[[#This Row],[Ship Date]]-tbl_salesdata[[#This Row],[Order Date]]</f>
        <v>8</v>
      </c>
      <c r="P4043">
        <f>WEEKDAY(tbl_salesdata[[#This Row],[Order Date]],2)</f>
        <v>4</v>
      </c>
      <c r="Q4043" t="str">
        <f>TEXT(tbl_salesdata[[#This Row],[Order Date]],"dddd")</f>
        <v>Thursday</v>
      </c>
      <c r="R4043" t="str">
        <f>IF(tbl_salesdata[[#This Row],[Weekdaynum]]&gt;5,"Yes","No")</f>
        <v>No</v>
      </c>
    </row>
    <row r="4044" spans="1:18" x14ac:dyDescent="0.35">
      <c r="A4044">
        <v>184412229</v>
      </c>
      <c r="B4044" s="3">
        <v>42098</v>
      </c>
      <c r="C4044" s="3">
        <v>42113</v>
      </c>
      <c r="D4044" t="s">
        <v>35</v>
      </c>
      <c r="E4044" t="s">
        <v>21</v>
      </c>
      <c r="F4044" t="s">
        <v>13</v>
      </c>
      <c r="G4044" t="s">
        <v>14</v>
      </c>
      <c r="H4044" t="s">
        <v>19</v>
      </c>
      <c r="I4044" s="9">
        <v>531</v>
      </c>
      <c r="J4044" s="9">
        <v>255.28</v>
      </c>
      <c r="K4044" s="9">
        <v>159.41999999999999</v>
      </c>
      <c r="L4044" s="9">
        <f>tbl_salesdata[[#This Row],[Units Sold]]*tbl_salesdata[[#This Row],[Unit Cost]]</f>
        <v>84652.01999999999</v>
      </c>
      <c r="M4044" s="9">
        <f>tbl_salesdata[[#This Row],[Units Sold]]*tbl_salesdata[[#This Row],[Unit Price]]</f>
        <v>135553.68</v>
      </c>
      <c r="N4044" s="9">
        <f>tbl_salesdata[[#This Row],[Total Sales]]-tbl_salesdata[[#This Row],[Total Cost]]</f>
        <v>50901.66</v>
      </c>
      <c r="O4044">
        <f>tbl_salesdata[[#This Row],[Ship Date]]-tbl_salesdata[[#This Row],[Order Date]]</f>
        <v>15</v>
      </c>
      <c r="P4044">
        <f>WEEKDAY(tbl_salesdata[[#This Row],[Order Date]],2)</f>
        <v>6</v>
      </c>
      <c r="Q4044" t="str">
        <f>TEXT(tbl_salesdata[[#This Row],[Order Date]],"dddd")</f>
        <v>Saturday</v>
      </c>
      <c r="R4044" t="str">
        <f>IF(tbl_salesdata[[#This Row],[Weekdaynum]]&gt;5,"Yes","No")</f>
        <v>Yes</v>
      </c>
    </row>
    <row r="4045" spans="1:18" hidden="1" x14ac:dyDescent="0.35">
      <c r="A4045">
        <v>249765861</v>
      </c>
      <c r="B4045" s="3">
        <v>42687</v>
      </c>
      <c r="C4045" s="3">
        <v>42690</v>
      </c>
      <c r="D4045" t="s">
        <v>115</v>
      </c>
      <c r="E4045" t="s">
        <v>21</v>
      </c>
      <c r="F4045" t="s">
        <v>33</v>
      </c>
      <c r="G4045" t="s">
        <v>14</v>
      </c>
      <c r="H4045" t="s">
        <v>15</v>
      </c>
      <c r="I4045" s="9">
        <v>123</v>
      </c>
      <c r="J4045" s="9">
        <v>109.28</v>
      </c>
      <c r="K4045" s="9">
        <v>35.840000000000003</v>
      </c>
      <c r="L4045" s="9">
        <f>tbl_salesdata[[#This Row],[Units Sold]]*tbl_salesdata[[#This Row],[Unit Cost]]</f>
        <v>4408.3200000000006</v>
      </c>
      <c r="M4045" s="9">
        <f>tbl_salesdata[[#This Row],[Units Sold]]*tbl_salesdata[[#This Row],[Unit Price]]</f>
        <v>13441.44</v>
      </c>
      <c r="N4045" s="9">
        <f>tbl_salesdata[[#This Row],[Total Sales]]-tbl_salesdata[[#This Row],[Total Cost]]</f>
        <v>9033.119999999999</v>
      </c>
      <c r="O4045">
        <f>tbl_salesdata[[#This Row],[Ship Date]]-tbl_salesdata[[#This Row],[Order Date]]</f>
        <v>3</v>
      </c>
      <c r="P4045">
        <f>WEEKDAY(tbl_salesdata[[#This Row],[Order Date]],2)</f>
        <v>7</v>
      </c>
      <c r="Q4045" t="str">
        <f>TEXT(tbl_salesdata[[#This Row],[Order Date]],"dddd")</f>
        <v>Sunday</v>
      </c>
      <c r="R4045" t="str">
        <f>IF(tbl_salesdata[[#This Row],[Weekdaynum]]&gt;5,"Yes","No")</f>
        <v>Yes</v>
      </c>
    </row>
    <row r="4046" spans="1:18" hidden="1" x14ac:dyDescent="0.35">
      <c r="A4046">
        <v>253055322</v>
      </c>
      <c r="B4046" s="3">
        <v>42521</v>
      </c>
      <c r="C4046" s="3">
        <v>42534</v>
      </c>
      <c r="D4046" t="s">
        <v>214</v>
      </c>
      <c r="E4046" t="s">
        <v>21</v>
      </c>
      <c r="F4046" t="s">
        <v>22</v>
      </c>
      <c r="G4046" t="s">
        <v>14</v>
      </c>
      <c r="H4046" t="s">
        <v>34</v>
      </c>
      <c r="I4046" s="9">
        <v>3548</v>
      </c>
      <c r="J4046" s="9">
        <v>47.45</v>
      </c>
      <c r="K4046" s="9">
        <v>31.79</v>
      </c>
      <c r="L4046" s="9">
        <f>tbl_salesdata[[#This Row],[Units Sold]]*tbl_salesdata[[#This Row],[Unit Cost]]</f>
        <v>112790.92</v>
      </c>
      <c r="M4046" s="9">
        <f>tbl_salesdata[[#This Row],[Units Sold]]*tbl_salesdata[[#This Row],[Unit Price]]</f>
        <v>168352.6</v>
      </c>
      <c r="N4046" s="9">
        <f>tbl_salesdata[[#This Row],[Total Sales]]-tbl_salesdata[[#This Row],[Total Cost]]</f>
        <v>55561.680000000008</v>
      </c>
      <c r="O4046">
        <f>tbl_salesdata[[#This Row],[Ship Date]]-tbl_salesdata[[#This Row],[Order Date]]</f>
        <v>13</v>
      </c>
      <c r="P4046">
        <f>WEEKDAY(tbl_salesdata[[#This Row],[Order Date]],2)</f>
        <v>2</v>
      </c>
      <c r="Q4046" t="str">
        <f>TEXT(tbl_salesdata[[#This Row],[Order Date]],"dddd")</f>
        <v>Tuesday</v>
      </c>
      <c r="R4046" t="str">
        <f>IF(tbl_salesdata[[#This Row],[Weekdaynum]]&gt;5,"Yes","No")</f>
        <v>No</v>
      </c>
    </row>
    <row r="4047" spans="1:18" hidden="1" x14ac:dyDescent="0.35">
      <c r="A4047">
        <v>871537959</v>
      </c>
      <c r="B4047" s="3">
        <v>43969</v>
      </c>
      <c r="C4047" s="3">
        <v>43974</v>
      </c>
      <c r="D4047" t="s">
        <v>167</v>
      </c>
      <c r="E4047" t="s">
        <v>38</v>
      </c>
      <c r="F4047" t="s">
        <v>25</v>
      </c>
      <c r="G4047" t="s">
        <v>14</v>
      </c>
      <c r="H4047" t="s">
        <v>34</v>
      </c>
      <c r="I4047" s="9">
        <v>6304</v>
      </c>
      <c r="J4047" s="9">
        <v>205.7</v>
      </c>
      <c r="K4047" s="9">
        <v>117.11</v>
      </c>
      <c r="L4047" s="9">
        <f>tbl_salesdata[[#This Row],[Units Sold]]*tbl_salesdata[[#This Row],[Unit Cost]]</f>
        <v>738261.44</v>
      </c>
      <c r="M4047" s="9">
        <f>tbl_salesdata[[#This Row],[Units Sold]]*tbl_salesdata[[#This Row],[Unit Price]]</f>
        <v>1296732.7999999998</v>
      </c>
      <c r="N4047" s="9">
        <f>tbl_salesdata[[#This Row],[Total Sales]]-tbl_salesdata[[#This Row],[Total Cost]]</f>
        <v>558471.35999999987</v>
      </c>
      <c r="O4047">
        <f>tbl_salesdata[[#This Row],[Ship Date]]-tbl_salesdata[[#This Row],[Order Date]]</f>
        <v>5</v>
      </c>
      <c r="P4047">
        <f>WEEKDAY(tbl_salesdata[[#This Row],[Order Date]],2)</f>
        <v>1</v>
      </c>
      <c r="Q4047" t="str">
        <f>TEXT(tbl_salesdata[[#This Row],[Order Date]],"dddd")</f>
        <v>Monday</v>
      </c>
      <c r="R4047" t="str">
        <f>IF(tbl_salesdata[[#This Row],[Weekdaynum]]&gt;5,"Yes","No")</f>
        <v>No</v>
      </c>
    </row>
    <row r="4048" spans="1:18" hidden="1" x14ac:dyDescent="0.35">
      <c r="A4048">
        <v>484950101</v>
      </c>
      <c r="B4048" s="3">
        <v>43499</v>
      </c>
      <c r="C4048" s="3">
        <v>43519</v>
      </c>
      <c r="D4048" t="s">
        <v>191</v>
      </c>
      <c r="E4048" t="s">
        <v>24</v>
      </c>
      <c r="F4048" t="s">
        <v>33</v>
      </c>
      <c r="G4048" t="s">
        <v>14</v>
      </c>
      <c r="H4048" t="s">
        <v>34</v>
      </c>
      <c r="I4048" s="9">
        <v>6366</v>
      </c>
      <c r="J4048" s="9">
        <v>109.28</v>
      </c>
      <c r="K4048" s="9">
        <v>35.840000000000003</v>
      </c>
      <c r="L4048" s="9">
        <f>tbl_salesdata[[#This Row],[Units Sold]]*tbl_salesdata[[#This Row],[Unit Cost]]</f>
        <v>228157.44000000003</v>
      </c>
      <c r="M4048" s="9">
        <f>tbl_salesdata[[#This Row],[Units Sold]]*tbl_salesdata[[#This Row],[Unit Price]]</f>
        <v>695676.48</v>
      </c>
      <c r="N4048" s="9">
        <f>tbl_salesdata[[#This Row],[Total Sales]]-tbl_salesdata[[#This Row],[Total Cost]]</f>
        <v>467519.03999999992</v>
      </c>
      <c r="O4048">
        <f>tbl_salesdata[[#This Row],[Ship Date]]-tbl_salesdata[[#This Row],[Order Date]]</f>
        <v>20</v>
      </c>
      <c r="P4048">
        <f>WEEKDAY(tbl_salesdata[[#This Row],[Order Date]],2)</f>
        <v>7</v>
      </c>
      <c r="Q4048" t="str">
        <f>TEXT(tbl_salesdata[[#This Row],[Order Date]],"dddd")</f>
        <v>Sunday</v>
      </c>
      <c r="R4048" t="str">
        <f>IF(tbl_salesdata[[#This Row],[Weekdaynum]]&gt;5,"Yes","No")</f>
        <v>Yes</v>
      </c>
    </row>
    <row r="4049" spans="1:18" x14ac:dyDescent="0.35">
      <c r="A4049">
        <v>263318097</v>
      </c>
      <c r="B4049" s="3">
        <v>42028</v>
      </c>
      <c r="C4049" s="3">
        <v>42031</v>
      </c>
      <c r="D4049" t="s">
        <v>181</v>
      </c>
      <c r="E4049" t="s">
        <v>38</v>
      </c>
      <c r="F4049" t="s">
        <v>13</v>
      </c>
      <c r="G4049" t="s">
        <v>14</v>
      </c>
      <c r="H4049" t="s">
        <v>19</v>
      </c>
      <c r="I4049" s="9">
        <v>531</v>
      </c>
      <c r="J4049" s="9">
        <v>255.28</v>
      </c>
      <c r="K4049" s="9">
        <v>159.41999999999999</v>
      </c>
      <c r="L4049" s="9">
        <f>tbl_salesdata[[#This Row],[Units Sold]]*tbl_salesdata[[#This Row],[Unit Cost]]</f>
        <v>84652.01999999999</v>
      </c>
      <c r="M4049" s="9">
        <f>tbl_salesdata[[#This Row],[Units Sold]]*tbl_salesdata[[#This Row],[Unit Price]]</f>
        <v>135553.68</v>
      </c>
      <c r="N4049" s="9">
        <f>tbl_salesdata[[#This Row],[Total Sales]]-tbl_salesdata[[#This Row],[Total Cost]]</f>
        <v>50901.66</v>
      </c>
      <c r="O4049">
        <f>tbl_salesdata[[#This Row],[Ship Date]]-tbl_salesdata[[#This Row],[Order Date]]</f>
        <v>3</v>
      </c>
      <c r="P4049">
        <f>WEEKDAY(tbl_salesdata[[#This Row],[Order Date]],2)</f>
        <v>6</v>
      </c>
      <c r="Q4049" t="str">
        <f>TEXT(tbl_salesdata[[#This Row],[Order Date]],"dddd")</f>
        <v>Saturday</v>
      </c>
      <c r="R4049" t="str">
        <f>IF(tbl_salesdata[[#This Row],[Weekdaynum]]&gt;5,"Yes","No")</f>
        <v>Yes</v>
      </c>
    </row>
    <row r="4050" spans="1:18" x14ac:dyDescent="0.35">
      <c r="A4050">
        <v>117949664</v>
      </c>
      <c r="B4050" s="3">
        <v>44303</v>
      </c>
      <c r="C4050" s="3">
        <v>44308</v>
      </c>
      <c r="D4050" t="s">
        <v>108</v>
      </c>
      <c r="E4050" t="s">
        <v>12</v>
      </c>
      <c r="F4050" t="s">
        <v>22</v>
      </c>
      <c r="G4050" t="s">
        <v>18</v>
      </c>
      <c r="H4050" t="s">
        <v>19</v>
      </c>
      <c r="I4050" s="9">
        <v>2782</v>
      </c>
      <c r="J4050" s="9">
        <v>47.45</v>
      </c>
      <c r="K4050" s="9">
        <v>31.79</v>
      </c>
      <c r="L4050" s="9">
        <f>tbl_salesdata[[#This Row],[Units Sold]]*tbl_salesdata[[#This Row],[Unit Cost]]</f>
        <v>88439.78</v>
      </c>
      <c r="M4050" s="9">
        <f>tbl_salesdata[[#This Row],[Units Sold]]*tbl_salesdata[[#This Row],[Unit Price]]</f>
        <v>132005.9</v>
      </c>
      <c r="N4050" s="9">
        <f>tbl_salesdata[[#This Row],[Total Sales]]-tbl_salesdata[[#This Row],[Total Cost]]</f>
        <v>43566.119999999995</v>
      </c>
      <c r="O4050">
        <f>tbl_salesdata[[#This Row],[Ship Date]]-tbl_salesdata[[#This Row],[Order Date]]</f>
        <v>5</v>
      </c>
      <c r="P4050">
        <f>WEEKDAY(tbl_salesdata[[#This Row],[Order Date]],2)</f>
        <v>6</v>
      </c>
      <c r="Q4050" t="str">
        <f>TEXT(tbl_salesdata[[#This Row],[Order Date]],"dddd")</f>
        <v>Saturday</v>
      </c>
      <c r="R4050" t="str">
        <f>IF(tbl_salesdata[[#This Row],[Weekdaynum]]&gt;5,"Yes","No")</f>
        <v>Yes</v>
      </c>
    </row>
    <row r="4051" spans="1:18" hidden="1" x14ac:dyDescent="0.35">
      <c r="A4051">
        <v>646814334</v>
      </c>
      <c r="B4051" s="3">
        <v>44747</v>
      </c>
      <c r="C4051" s="3">
        <v>44760</v>
      </c>
      <c r="D4051" t="s">
        <v>201</v>
      </c>
      <c r="E4051" t="s">
        <v>24</v>
      </c>
      <c r="F4051" t="s">
        <v>40</v>
      </c>
      <c r="G4051" t="s">
        <v>14</v>
      </c>
      <c r="H4051" t="s">
        <v>15</v>
      </c>
      <c r="I4051" s="9">
        <v>5590</v>
      </c>
      <c r="J4051" s="9">
        <v>651.21</v>
      </c>
      <c r="K4051" s="9">
        <v>524.96</v>
      </c>
      <c r="L4051" s="9">
        <f>tbl_salesdata[[#This Row],[Units Sold]]*tbl_salesdata[[#This Row],[Unit Cost]]</f>
        <v>2934526.4000000004</v>
      </c>
      <c r="M4051" s="9">
        <f>tbl_salesdata[[#This Row],[Units Sold]]*tbl_salesdata[[#This Row],[Unit Price]]</f>
        <v>3640263.9000000004</v>
      </c>
      <c r="N4051" s="9">
        <f>tbl_salesdata[[#This Row],[Total Sales]]-tbl_salesdata[[#This Row],[Total Cost]]</f>
        <v>705737.5</v>
      </c>
      <c r="O4051">
        <f>tbl_salesdata[[#This Row],[Ship Date]]-tbl_salesdata[[#This Row],[Order Date]]</f>
        <v>13</v>
      </c>
      <c r="P4051">
        <f>WEEKDAY(tbl_salesdata[[#This Row],[Order Date]],2)</f>
        <v>2</v>
      </c>
      <c r="Q4051" t="str">
        <f>TEXT(tbl_salesdata[[#This Row],[Order Date]],"dddd")</f>
        <v>Tuesday</v>
      </c>
      <c r="R4051" t="str">
        <f>IF(tbl_salesdata[[#This Row],[Weekdaynum]]&gt;5,"Yes","No")</f>
        <v>No</v>
      </c>
    </row>
    <row r="4052" spans="1:18" hidden="1" x14ac:dyDescent="0.35">
      <c r="A4052">
        <v>793557775</v>
      </c>
      <c r="B4052" s="3">
        <v>42902</v>
      </c>
      <c r="C4052" s="3">
        <v>42907</v>
      </c>
      <c r="D4052" t="s">
        <v>209</v>
      </c>
      <c r="E4052" t="s">
        <v>32</v>
      </c>
      <c r="F4052" t="s">
        <v>17</v>
      </c>
      <c r="G4052" t="s">
        <v>14</v>
      </c>
      <c r="H4052" t="s">
        <v>19</v>
      </c>
      <c r="I4052" s="9">
        <v>235</v>
      </c>
      <c r="J4052" s="9">
        <v>152.58000000000001</v>
      </c>
      <c r="K4052" s="9">
        <v>97.44</v>
      </c>
      <c r="L4052" s="9">
        <f>tbl_salesdata[[#This Row],[Units Sold]]*tbl_salesdata[[#This Row],[Unit Cost]]</f>
        <v>22898.399999999998</v>
      </c>
      <c r="M4052" s="9">
        <f>tbl_salesdata[[#This Row],[Units Sold]]*tbl_salesdata[[#This Row],[Unit Price]]</f>
        <v>35856.300000000003</v>
      </c>
      <c r="N4052" s="9">
        <f>tbl_salesdata[[#This Row],[Total Sales]]-tbl_salesdata[[#This Row],[Total Cost]]</f>
        <v>12957.900000000005</v>
      </c>
      <c r="O4052">
        <f>tbl_salesdata[[#This Row],[Ship Date]]-tbl_salesdata[[#This Row],[Order Date]]</f>
        <v>5</v>
      </c>
      <c r="P4052">
        <f>WEEKDAY(tbl_salesdata[[#This Row],[Order Date]],2)</f>
        <v>5</v>
      </c>
      <c r="Q4052" t="str">
        <f>TEXT(tbl_salesdata[[#This Row],[Order Date]],"dddd")</f>
        <v>Friday</v>
      </c>
      <c r="R4052" t="str">
        <f>IF(tbl_salesdata[[#This Row],[Weekdaynum]]&gt;5,"Yes","No")</f>
        <v>No</v>
      </c>
    </row>
    <row r="4053" spans="1:18" hidden="1" x14ac:dyDescent="0.35">
      <c r="A4053">
        <v>988599860</v>
      </c>
      <c r="B4053" s="3">
        <v>43410</v>
      </c>
      <c r="C4053" s="3">
        <v>43426</v>
      </c>
      <c r="D4053" t="s">
        <v>20</v>
      </c>
      <c r="E4053" t="s">
        <v>21</v>
      </c>
      <c r="F4053" t="s">
        <v>76</v>
      </c>
      <c r="G4053" t="s">
        <v>18</v>
      </c>
      <c r="H4053" t="s">
        <v>34</v>
      </c>
      <c r="I4053" s="9">
        <v>7522</v>
      </c>
      <c r="J4053" s="9">
        <v>668.27</v>
      </c>
      <c r="K4053" s="9">
        <v>502.54</v>
      </c>
      <c r="L4053" s="9">
        <f>tbl_salesdata[[#This Row],[Units Sold]]*tbl_salesdata[[#This Row],[Unit Cost]]</f>
        <v>3780105.8800000004</v>
      </c>
      <c r="M4053" s="9">
        <f>tbl_salesdata[[#This Row],[Units Sold]]*tbl_salesdata[[#This Row],[Unit Price]]</f>
        <v>5026726.9399999995</v>
      </c>
      <c r="N4053" s="9">
        <f>tbl_salesdata[[#This Row],[Total Sales]]-tbl_salesdata[[#This Row],[Total Cost]]</f>
        <v>1246621.0599999991</v>
      </c>
      <c r="O4053">
        <f>tbl_salesdata[[#This Row],[Ship Date]]-tbl_salesdata[[#This Row],[Order Date]]</f>
        <v>16</v>
      </c>
      <c r="P4053">
        <f>WEEKDAY(tbl_salesdata[[#This Row],[Order Date]],2)</f>
        <v>2</v>
      </c>
      <c r="Q4053" t="str">
        <f>TEXT(tbl_salesdata[[#This Row],[Order Date]],"dddd")</f>
        <v>Tuesday</v>
      </c>
      <c r="R4053" t="str">
        <f>IF(tbl_salesdata[[#This Row],[Weekdaynum]]&gt;5,"Yes","No")</f>
        <v>No</v>
      </c>
    </row>
    <row r="4054" spans="1:18" x14ac:dyDescent="0.35">
      <c r="A4054">
        <v>659402263</v>
      </c>
      <c r="B4054" s="3">
        <v>44009</v>
      </c>
      <c r="C4054" s="3">
        <v>44017</v>
      </c>
      <c r="D4054" t="s">
        <v>140</v>
      </c>
      <c r="E4054" t="s">
        <v>24</v>
      </c>
      <c r="F4054" t="s">
        <v>25</v>
      </c>
      <c r="G4054" t="s">
        <v>18</v>
      </c>
      <c r="H4054" t="s">
        <v>15</v>
      </c>
      <c r="I4054" s="9">
        <v>638</v>
      </c>
      <c r="J4054" s="9">
        <v>205.7</v>
      </c>
      <c r="K4054" s="9">
        <v>117.11</v>
      </c>
      <c r="L4054" s="9">
        <f>tbl_salesdata[[#This Row],[Units Sold]]*tbl_salesdata[[#This Row],[Unit Cost]]</f>
        <v>74716.179999999993</v>
      </c>
      <c r="M4054" s="9">
        <f>tbl_salesdata[[#This Row],[Units Sold]]*tbl_salesdata[[#This Row],[Unit Price]]</f>
        <v>131236.6</v>
      </c>
      <c r="N4054" s="9">
        <f>tbl_salesdata[[#This Row],[Total Sales]]-tbl_salesdata[[#This Row],[Total Cost]]</f>
        <v>56520.420000000013</v>
      </c>
      <c r="O4054">
        <f>tbl_salesdata[[#This Row],[Ship Date]]-tbl_salesdata[[#This Row],[Order Date]]</f>
        <v>8</v>
      </c>
      <c r="P4054">
        <f>WEEKDAY(tbl_salesdata[[#This Row],[Order Date]],2)</f>
        <v>6</v>
      </c>
      <c r="Q4054" t="str">
        <f>TEXT(tbl_salesdata[[#This Row],[Order Date]],"dddd")</f>
        <v>Saturday</v>
      </c>
      <c r="R4054" t="str">
        <f>IF(tbl_salesdata[[#This Row],[Weekdaynum]]&gt;5,"Yes","No")</f>
        <v>Yes</v>
      </c>
    </row>
    <row r="4055" spans="1:18" x14ac:dyDescent="0.35">
      <c r="A4055">
        <v>235919654</v>
      </c>
      <c r="B4055" s="3">
        <v>44107</v>
      </c>
      <c r="C4055" s="3">
        <v>44122</v>
      </c>
      <c r="D4055" t="s">
        <v>108</v>
      </c>
      <c r="E4055" t="s">
        <v>12</v>
      </c>
      <c r="F4055" t="s">
        <v>22</v>
      </c>
      <c r="G4055" t="s">
        <v>18</v>
      </c>
      <c r="H4055" t="s">
        <v>19</v>
      </c>
      <c r="I4055" s="9">
        <v>2723</v>
      </c>
      <c r="J4055" s="9">
        <v>47.45</v>
      </c>
      <c r="K4055" s="9">
        <v>31.79</v>
      </c>
      <c r="L4055" s="9">
        <f>tbl_salesdata[[#This Row],[Units Sold]]*tbl_salesdata[[#This Row],[Unit Cost]]</f>
        <v>86564.17</v>
      </c>
      <c r="M4055" s="9">
        <f>tbl_salesdata[[#This Row],[Units Sold]]*tbl_salesdata[[#This Row],[Unit Price]]</f>
        <v>129206.35</v>
      </c>
      <c r="N4055" s="9">
        <f>tbl_salesdata[[#This Row],[Total Sales]]-tbl_salesdata[[#This Row],[Total Cost]]</f>
        <v>42642.180000000008</v>
      </c>
      <c r="O4055">
        <f>tbl_salesdata[[#This Row],[Ship Date]]-tbl_salesdata[[#This Row],[Order Date]]</f>
        <v>15</v>
      </c>
      <c r="P4055">
        <f>WEEKDAY(tbl_salesdata[[#This Row],[Order Date]],2)</f>
        <v>6</v>
      </c>
      <c r="Q4055" t="str">
        <f>TEXT(tbl_salesdata[[#This Row],[Order Date]],"dddd")</f>
        <v>Saturday</v>
      </c>
      <c r="R4055" t="str">
        <f>IF(tbl_salesdata[[#This Row],[Weekdaynum]]&gt;5,"Yes","No")</f>
        <v>Yes</v>
      </c>
    </row>
    <row r="4056" spans="1:18" hidden="1" x14ac:dyDescent="0.35">
      <c r="A4056">
        <v>581193768</v>
      </c>
      <c r="B4056" s="3">
        <v>44304</v>
      </c>
      <c r="C4056" s="3">
        <v>44319</v>
      </c>
      <c r="D4056" t="s">
        <v>121</v>
      </c>
      <c r="E4056" t="s">
        <v>21</v>
      </c>
      <c r="F4056" t="s">
        <v>17</v>
      </c>
      <c r="G4056" t="s">
        <v>14</v>
      </c>
      <c r="H4056" t="s">
        <v>15</v>
      </c>
      <c r="I4056" s="9">
        <v>7006</v>
      </c>
      <c r="J4056" s="9">
        <v>152.58000000000001</v>
      </c>
      <c r="K4056" s="9">
        <v>97.44</v>
      </c>
      <c r="L4056" s="9">
        <f>tbl_salesdata[[#This Row],[Units Sold]]*tbl_salesdata[[#This Row],[Unit Cost]]</f>
        <v>682664.64</v>
      </c>
      <c r="M4056" s="9">
        <f>tbl_salesdata[[#This Row],[Units Sold]]*tbl_salesdata[[#This Row],[Unit Price]]</f>
        <v>1068975.48</v>
      </c>
      <c r="N4056" s="9">
        <f>tbl_salesdata[[#This Row],[Total Sales]]-tbl_salesdata[[#This Row],[Total Cost]]</f>
        <v>386310.83999999997</v>
      </c>
      <c r="O4056">
        <f>tbl_salesdata[[#This Row],[Ship Date]]-tbl_salesdata[[#This Row],[Order Date]]</f>
        <v>15</v>
      </c>
      <c r="P4056">
        <f>WEEKDAY(tbl_salesdata[[#This Row],[Order Date]],2)</f>
        <v>7</v>
      </c>
      <c r="Q4056" t="str">
        <f>TEXT(tbl_salesdata[[#This Row],[Order Date]],"dddd")</f>
        <v>Sunday</v>
      </c>
      <c r="R4056" t="str">
        <f>IF(tbl_salesdata[[#This Row],[Weekdaynum]]&gt;5,"Yes","No")</f>
        <v>Yes</v>
      </c>
    </row>
    <row r="4057" spans="1:18" hidden="1" x14ac:dyDescent="0.35">
      <c r="A4057">
        <v>938668715</v>
      </c>
      <c r="B4057" s="3">
        <v>44893</v>
      </c>
      <c r="C4057" s="3">
        <v>44899</v>
      </c>
      <c r="D4057" t="s">
        <v>182</v>
      </c>
      <c r="E4057" t="s">
        <v>12</v>
      </c>
      <c r="F4057" t="s">
        <v>40</v>
      </c>
      <c r="G4057" t="s">
        <v>14</v>
      </c>
      <c r="H4057" t="s">
        <v>26</v>
      </c>
      <c r="I4057" s="9">
        <v>1787</v>
      </c>
      <c r="J4057" s="9">
        <v>651.21</v>
      </c>
      <c r="K4057" s="9">
        <v>524.96</v>
      </c>
      <c r="L4057" s="9">
        <f>tbl_salesdata[[#This Row],[Units Sold]]*tbl_salesdata[[#This Row],[Unit Cost]]</f>
        <v>938103.52</v>
      </c>
      <c r="M4057" s="9">
        <f>tbl_salesdata[[#This Row],[Units Sold]]*tbl_salesdata[[#This Row],[Unit Price]]</f>
        <v>1163712.27</v>
      </c>
      <c r="N4057" s="9">
        <f>tbl_salesdata[[#This Row],[Total Sales]]-tbl_salesdata[[#This Row],[Total Cost]]</f>
        <v>225608.75</v>
      </c>
      <c r="O4057">
        <f>tbl_salesdata[[#This Row],[Ship Date]]-tbl_salesdata[[#This Row],[Order Date]]</f>
        <v>6</v>
      </c>
      <c r="P4057">
        <f>WEEKDAY(tbl_salesdata[[#This Row],[Order Date]],2)</f>
        <v>1</v>
      </c>
      <c r="Q4057" t="str">
        <f>TEXT(tbl_salesdata[[#This Row],[Order Date]],"dddd")</f>
        <v>Monday</v>
      </c>
      <c r="R4057" t="str">
        <f>IF(tbl_salesdata[[#This Row],[Weekdaynum]]&gt;5,"Yes","No")</f>
        <v>No</v>
      </c>
    </row>
    <row r="4058" spans="1:18" hidden="1" x14ac:dyDescent="0.35">
      <c r="A4058">
        <v>105623948</v>
      </c>
      <c r="B4058" s="3">
        <v>43564</v>
      </c>
      <c r="C4058" s="3">
        <v>43583</v>
      </c>
      <c r="D4058" t="s">
        <v>87</v>
      </c>
      <c r="E4058" t="s">
        <v>24</v>
      </c>
      <c r="F4058" t="s">
        <v>22</v>
      </c>
      <c r="G4058" t="s">
        <v>14</v>
      </c>
      <c r="H4058" t="s">
        <v>26</v>
      </c>
      <c r="I4058" s="9">
        <v>5328</v>
      </c>
      <c r="J4058" s="9">
        <v>47.45</v>
      </c>
      <c r="K4058" s="9">
        <v>31.79</v>
      </c>
      <c r="L4058" s="9">
        <f>tbl_salesdata[[#This Row],[Units Sold]]*tbl_salesdata[[#This Row],[Unit Cost]]</f>
        <v>169377.12</v>
      </c>
      <c r="M4058" s="9">
        <f>tbl_salesdata[[#This Row],[Units Sold]]*tbl_salesdata[[#This Row],[Unit Price]]</f>
        <v>252813.6</v>
      </c>
      <c r="N4058" s="9">
        <f>tbl_salesdata[[#This Row],[Total Sales]]-tbl_salesdata[[#This Row],[Total Cost]]</f>
        <v>83436.48000000001</v>
      </c>
      <c r="O4058">
        <f>tbl_salesdata[[#This Row],[Ship Date]]-tbl_salesdata[[#This Row],[Order Date]]</f>
        <v>19</v>
      </c>
      <c r="P4058">
        <f>WEEKDAY(tbl_salesdata[[#This Row],[Order Date]],2)</f>
        <v>2</v>
      </c>
      <c r="Q4058" t="str">
        <f>TEXT(tbl_salesdata[[#This Row],[Order Date]],"dddd")</f>
        <v>Tuesday</v>
      </c>
      <c r="R4058" t="str">
        <f>IF(tbl_salesdata[[#This Row],[Weekdaynum]]&gt;5,"Yes","No")</f>
        <v>No</v>
      </c>
    </row>
    <row r="4059" spans="1:18" hidden="1" x14ac:dyDescent="0.35">
      <c r="A4059">
        <v>385233294</v>
      </c>
      <c r="B4059" s="3">
        <v>42263</v>
      </c>
      <c r="C4059" s="3">
        <v>42272</v>
      </c>
      <c r="D4059" t="s">
        <v>28</v>
      </c>
      <c r="E4059" t="s">
        <v>29</v>
      </c>
      <c r="F4059" t="s">
        <v>30</v>
      </c>
      <c r="G4059" t="s">
        <v>14</v>
      </c>
      <c r="H4059" t="s">
        <v>34</v>
      </c>
      <c r="I4059" s="9">
        <v>7947</v>
      </c>
      <c r="J4059" s="9">
        <v>81.73</v>
      </c>
      <c r="K4059" s="9">
        <v>56.67</v>
      </c>
      <c r="L4059" s="9">
        <f>tbl_salesdata[[#This Row],[Units Sold]]*tbl_salesdata[[#This Row],[Unit Cost]]</f>
        <v>450356.49</v>
      </c>
      <c r="M4059" s="9">
        <f>tbl_salesdata[[#This Row],[Units Sold]]*tbl_salesdata[[#This Row],[Unit Price]]</f>
        <v>649508.31000000006</v>
      </c>
      <c r="N4059" s="9">
        <f>tbl_salesdata[[#This Row],[Total Sales]]-tbl_salesdata[[#This Row],[Total Cost]]</f>
        <v>199151.82000000007</v>
      </c>
      <c r="O4059">
        <f>tbl_salesdata[[#This Row],[Ship Date]]-tbl_salesdata[[#This Row],[Order Date]]</f>
        <v>9</v>
      </c>
      <c r="P4059">
        <f>WEEKDAY(tbl_salesdata[[#This Row],[Order Date]],2)</f>
        <v>3</v>
      </c>
      <c r="Q4059" t="str">
        <f>TEXT(tbl_salesdata[[#This Row],[Order Date]],"dddd")</f>
        <v>Wednesday</v>
      </c>
      <c r="R4059" t="str">
        <f>IF(tbl_salesdata[[#This Row],[Weekdaynum]]&gt;5,"Yes","No")</f>
        <v>No</v>
      </c>
    </row>
    <row r="4060" spans="1:18" hidden="1" x14ac:dyDescent="0.35">
      <c r="A4060">
        <v>100983083</v>
      </c>
      <c r="B4060" s="3">
        <v>42593</v>
      </c>
      <c r="C4060" s="3">
        <v>42607</v>
      </c>
      <c r="D4060" t="s">
        <v>103</v>
      </c>
      <c r="E4060" t="s">
        <v>21</v>
      </c>
      <c r="F4060" t="s">
        <v>25</v>
      </c>
      <c r="G4060" t="s">
        <v>18</v>
      </c>
      <c r="H4060" t="s">
        <v>19</v>
      </c>
      <c r="I4060" s="9">
        <v>1993</v>
      </c>
      <c r="J4060" s="9">
        <v>205.7</v>
      </c>
      <c r="K4060" s="9">
        <v>117.11</v>
      </c>
      <c r="L4060" s="9">
        <f>tbl_salesdata[[#This Row],[Units Sold]]*tbl_salesdata[[#This Row],[Unit Cost]]</f>
        <v>233400.23</v>
      </c>
      <c r="M4060" s="9">
        <f>tbl_salesdata[[#This Row],[Units Sold]]*tbl_salesdata[[#This Row],[Unit Price]]</f>
        <v>409960.1</v>
      </c>
      <c r="N4060" s="9">
        <f>tbl_salesdata[[#This Row],[Total Sales]]-tbl_salesdata[[#This Row],[Total Cost]]</f>
        <v>176559.86999999997</v>
      </c>
      <c r="O4060">
        <f>tbl_salesdata[[#This Row],[Ship Date]]-tbl_salesdata[[#This Row],[Order Date]]</f>
        <v>14</v>
      </c>
      <c r="P4060">
        <f>WEEKDAY(tbl_salesdata[[#This Row],[Order Date]],2)</f>
        <v>4</v>
      </c>
      <c r="Q4060" t="str">
        <f>TEXT(tbl_salesdata[[#This Row],[Order Date]],"dddd")</f>
        <v>Thursday</v>
      </c>
      <c r="R4060" t="str">
        <f>IF(tbl_salesdata[[#This Row],[Weekdaynum]]&gt;5,"Yes","No")</f>
        <v>No</v>
      </c>
    </row>
    <row r="4061" spans="1:18" hidden="1" x14ac:dyDescent="0.35">
      <c r="A4061">
        <v>346672141</v>
      </c>
      <c r="B4061" s="3">
        <v>44433</v>
      </c>
      <c r="C4061" s="3">
        <v>44447</v>
      </c>
      <c r="D4061" t="s">
        <v>44</v>
      </c>
      <c r="E4061" t="s">
        <v>12</v>
      </c>
      <c r="F4061" t="s">
        <v>42</v>
      </c>
      <c r="G4061" t="s">
        <v>18</v>
      </c>
      <c r="H4061" t="s">
        <v>26</v>
      </c>
      <c r="I4061" s="9">
        <v>6845</v>
      </c>
      <c r="J4061" s="9">
        <v>437.2</v>
      </c>
      <c r="K4061" s="9">
        <v>263.33</v>
      </c>
      <c r="L4061" s="9">
        <f>tbl_salesdata[[#This Row],[Units Sold]]*tbl_salesdata[[#This Row],[Unit Cost]]</f>
        <v>1802493.8499999999</v>
      </c>
      <c r="M4061" s="9">
        <f>tbl_salesdata[[#This Row],[Units Sold]]*tbl_salesdata[[#This Row],[Unit Price]]</f>
        <v>2992634</v>
      </c>
      <c r="N4061" s="9">
        <f>tbl_salesdata[[#This Row],[Total Sales]]-tbl_salesdata[[#This Row],[Total Cost]]</f>
        <v>1190140.1500000001</v>
      </c>
      <c r="O4061">
        <f>tbl_salesdata[[#This Row],[Ship Date]]-tbl_salesdata[[#This Row],[Order Date]]</f>
        <v>14</v>
      </c>
      <c r="P4061">
        <f>WEEKDAY(tbl_salesdata[[#This Row],[Order Date]],2)</f>
        <v>3</v>
      </c>
      <c r="Q4061" t="str">
        <f>TEXT(tbl_salesdata[[#This Row],[Order Date]],"dddd")</f>
        <v>Wednesday</v>
      </c>
      <c r="R4061" t="str">
        <f>IF(tbl_salesdata[[#This Row],[Weekdaynum]]&gt;5,"Yes","No")</f>
        <v>No</v>
      </c>
    </row>
    <row r="4062" spans="1:18" hidden="1" x14ac:dyDescent="0.35">
      <c r="A4062">
        <v>936411798</v>
      </c>
      <c r="B4062" s="3">
        <v>44087</v>
      </c>
      <c r="C4062" s="3">
        <v>44101</v>
      </c>
      <c r="D4062" t="s">
        <v>102</v>
      </c>
      <c r="E4062" t="s">
        <v>21</v>
      </c>
      <c r="F4062" t="s">
        <v>30</v>
      </c>
      <c r="G4062" t="s">
        <v>18</v>
      </c>
      <c r="H4062" t="s">
        <v>26</v>
      </c>
      <c r="I4062" s="9">
        <v>3915</v>
      </c>
      <c r="J4062" s="9">
        <v>81.73</v>
      </c>
      <c r="K4062" s="9">
        <v>56.67</v>
      </c>
      <c r="L4062" s="9">
        <f>tbl_salesdata[[#This Row],[Units Sold]]*tbl_salesdata[[#This Row],[Unit Cost]]</f>
        <v>221863.05000000002</v>
      </c>
      <c r="M4062" s="9">
        <f>tbl_salesdata[[#This Row],[Units Sold]]*tbl_salesdata[[#This Row],[Unit Price]]</f>
        <v>319972.95</v>
      </c>
      <c r="N4062" s="9">
        <f>tbl_salesdata[[#This Row],[Total Sales]]-tbl_salesdata[[#This Row],[Total Cost]]</f>
        <v>98109.9</v>
      </c>
      <c r="O4062">
        <f>tbl_salesdata[[#This Row],[Ship Date]]-tbl_salesdata[[#This Row],[Order Date]]</f>
        <v>14</v>
      </c>
      <c r="P4062">
        <f>WEEKDAY(tbl_salesdata[[#This Row],[Order Date]],2)</f>
        <v>7</v>
      </c>
      <c r="Q4062" t="str">
        <f>TEXT(tbl_salesdata[[#This Row],[Order Date]],"dddd")</f>
        <v>Sunday</v>
      </c>
      <c r="R4062" t="str">
        <f>IF(tbl_salesdata[[#This Row],[Weekdaynum]]&gt;5,"Yes","No")</f>
        <v>Yes</v>
      </c>
    </row>
    <row r="4063" spans="1:18" hidden="1" x14ac:dyDescent="0.35">
      <c r="A4063">
        <v>854625880</v>
      </c>
      <c r="B4063" s="3">
        <v>43752</v>
      </c>
      <c r="C4063" s="3">
        <v>43772</v>
      </c>
      <c r="D4063" t="s">
        <v>75</v>
      </c>
      <c r="E4063" t="s">
        <v>38</v>
      </c>
      <c r="F4063" t="s">
        <v>22</v>
      </c>
      <c r="G4063" t="s">
        <v>18</v>
      </c>
      <c r="H4063" t="s">
        <v>34</v>
      </c>
      <c r="I4063" s="9">
        <v>1644</v>
      </c>
      <c r="J4063" s="9">
        <v>47.45</v>
      </c>
      <c r="K4063" s="9">
        <v>31.79</v>
      </c>
      <c r="L4063" s="9">
        <f>tbl_salesdata[[#This Row],[Units Sold]]*tbl_salesdata[[#This Row],[Unit Cost]]</f>
        <v>52262.76</v>
      </c>
      <c r="M4063" s="9">
        <f>tbl_salesdata[[#This Row],[Units Sold]]*tbl_salesdata[[#This Row],[Unit Price]]</f>
        <v>78007.8</v>
      </c>
      <c r="N4063" s="9">
        <f>tbl_salesdata[[#This Row],[Total Sales]]-tbl_salesdata[[#This Row],[Total Cost]]</f>
        <v>25745.040000000001</v>
      </c>
      <c r="O4063">
        <f>tbl_salesdata[[#This Row],[Ship Date]]-tbl_salesdata[[#This Row],[Order Date]]</f>
        <v>20</v>
      </c>
      <c r="P4063">
        <f>WEEKDAY(tbl_salesdata[[#This Row],[Order Date]],2)</f>
        <v>1</v>
      </c>
      <c r="Q4063" t="str">
        <f>TEXT(tbl_salesdata[[#This Row],[Order Date]],"dddd")</f>
        <v>Monday</v>
      </c>
      <c r="R4063" t="str">
        <f>IF(tbl_salesdata[[#This Row],[Weekdaynum]]&gt;5,"Yes","No")</f>
        <v>No</v>
      </c>
    </row>
    <row r="4064" spans="1:18" hidden="1" x14ac:dyDescent="0.35">
      <c r="A4064">
        <v>506050717</v>
      </c>
      <c r="B4064" s="3">
        <v>42936</v>
      </c>
      <c r="C4064" s="3">
        <v>42948</v>
      </c>
      <c r="D4064" t="s">
        <v>110</v>
      </c>
      <c r="E4064" t="s">
        <v>38</v>
      </c>
      <c r="F4064" t="s">
        <v>76</v>
      </c>
      <c r="G4064" t="s">
        <v>14</v>
      </c>
      <c r="H4064" t="s">
        <v>15</v>
      </c>
      <c r="I4064" s="9">
        <v>508</v>
      </c>
      <c r="J4064" s="9">
        <v>668.27</v>
      </c>
      <c r="K4064" s="9">
        <v>502.54</v>
      </c>
      <c r="L4064" s="9">
        <f>tbl_salesdata[[#This Row],[Units Sold]]*tbl_salesdata[[#This Row],[Unit Cost]]</f>
        <v>255290.32</v>
      </c>
      <c r="M4064" s="9">
        <f>tbl_salesdata[[#This Row],[Units Sold]]*tbl_salesdata[[#This Row],[Unit Price]]</f>
        <v>339481.16</v>
      </c>
      <c r="N4064" s="9">
        <f>tbl_salesdata[[#This Row],[Total Sales]]-tbl_salesdata[[#This Row],[Total Cost]]</f>
        <v>84190.839999999967</v>
      </c>
      <c r="O4064">
        <f>tbl_salesdata[[#This Row],[Ship Date]]-tbl_salesdata[[#This Row],[Order Date]]</f>
        <v>12</v>
      </c>
      <c r="P4064">
        <f>WEEKDAY(tbl_salesdata[[#This Row],[Order Date]],2)</f>
        <v>4</v>
      </c>
      <c r="Q4064" t="str">
        <f>TEXT(tbl_salesdata[[#This Row],[Order Date]],"dddd")</f>
        <v>Thursday</v>
      </c>
      <c r="R4064" t="str">
        <f>IF(tbl_salesdata[[#This Row],[Weekdaynum]]&gt;5,"Yes","No")</f>
        <v>No</v>
      </c>
    </row>
    <row r="4065" spans="1:18" hidden="1" x14ac:dyDescent="0.35">
      <c r="A4065">
        <v>365735137</v>
      </c>
      <c r="B4065" s="3">
        <v>42498</v>
      </c>
      <c r="C4065" s="3">
        <v>42503</v>
      </c>
      <c r="D4065" t="s">
        <v>134</v>
      </c>
      <c r="E4065" t="s">
        <v>38</v>
      </c>
      <c r="F4065" t="s">
        <v>68</v>
      </c>
      <c r="G4065" t="s">
        <v>14</v>
      </c>
      <c r="H4065" t="s">
        <v>15</v>
      </c>
      <c r="I4065" s="9">
        <v>8009</v>
      </c>
      <c r="J4065" s="9">
        <v>154.06</v>
      </c>
      <c r="K4065" s="9">
        <v>90.93</v>
      </c>
      <c r="L4065" s="9">
        <f>tbl_salesdata[[#This Row],[Units Sold]]*tbl_salesdata[[#This Row],[Unit Cost]]</f>
        <v>728258.37000000011</v>
      </c>
      <c r="M4065" s="9">
        <f>tbl_salesdata[[#This Row],[Units Sold]]*tbl_salesdata[[#This Row],[Unit Price]]</f>
        <v>1233866.54</v>
      </c>
      <c r="N4065" s="9">
        <f>tbl_salesdata[[#This Row],[Total Sales]]-tbl_salesdata[[#This Row],[Total Cost]]</f>
        <v>505608.16999999993</v>
      </c>
      <c r="O4065">
        <f>tbl_salesdata[[#This Row],[Ship Date]]-tbl_salesdata[[#This Row],[Order Date]]</f>
        <v>5</v>
      </c>
      <c r="P4065">
        <f>WEEKDAY(tbl_salesdata[[#This Row],[Order Date]],2)</f>
        <v>7</v>
      </c>
      <c r="Q4065" t="str">
        <f>TEXT(tbl_salesdata[[#This Row],[Order Date]],"dddd")</f>
        <v>Sunday</v>
      </c>
      <c r="R4065" t="str">
        <f>IF(tbl_salesdata[[#This Row],[Weekdaynum]]&gt;5,"Yes","No")</f>
        <v>Yes</v>
      </c>
    </row>
    <row r="4066" spans="1:18" hidden="1" x14ac:dyDescent="0.35">
      <c r="A4066">
        <v>529040467</v>
      </c>
      <c r="B4066" s="3">
        <v>44265</v>
      </c>
      <c r="C4066" s="3">
        <v>44267</v>
      </c>
      <c r="D4066" t="s">
        <v>96</v>
      </c>
      <c r="E4066" t="s">
        <v>29</v>
      </c>
      <c r="F4066" t="s">
        <v>42</v>
      </c>
      <c r="G4066" t="s">
        <v>18</v>
      </c>
      <c r="H4066" t="s">
        <v>34</v>
      </c>
      <c r="I4066" s="9">
        <v>3686</v>
      </c>
      <c r="J4066" s="9">
        <v>437.2</v>
      </c>
      <c r="K4066" s="9">
        <v>263.33</v>
      </c>
      <c r="L4066" s="9">
        <f>tbl_salesdata[[#This Row],[Units Sold]]*tbl_salesdata[[#This Row],[Unit Cost]]</f>
        <v>970634.37999999989</v>
      </c>
      <c r="M4066" s="9">
        <f>tbl_salesdata[[#This Row],[Units Sold]]*tbl_salesdata[[#This Row],[Unit Price]]</f>
        <v>1611519.2</v>
      </c>
      <c r="N4066" s="9">
        <f>tbl_salesdata[[#This Row],[Total Sales]]-tbl_salesdata[[#This Row],[Total Cost]]</f>
        <v>640884.82000000007</v>
      </c>
      <c r="O4066">
        <f>tbl_salesdata[[#This Row],[Ship Date]]-tbl_salesdata[[#This Row],[Order Date]]</f>
        <v>2</v>
      </c>
      <c r="P4066">
        <f>WEEKDAY(tbl_salesdata[[#This Row],[Order Date]],2)</f>
        <v>3</v>
      </c>
      <c r="Q4066" t="str">
        <f>TEXT(tbl_salesdata[[#This Row],[Order Date]],"dddd")</f>
        <v>Wednesday</v>
      </c>
      <c r="R4066" t="str">
        <f>IF(tbl_salesdata[[#This Row],[Weekdaynum]]&gt;5,"Yes","No")</f>
        <v>No</v>
      </c>
    </row>
    <row r="4067" spans="1:18" hidden="1" x14ac:dyDescent="0.35">
      <c r="A4067">
        <v>261640536</v>
      </c>
      <c r="B4067" s="3">
        <v>42177</v>
      </c>
      <c r="C4067" s="3">
        <v>42189</v>
      </c>
      <c r="D4067" t="s">
        <v>35</v>
      </c>
      <c r="E4067" t="s">
        <v>21</v>
      </c>
      <c r="F4067" t="s">
        <v>76</v>
      </c>
      <c r="G4067" t="s">
        <v>18</v>
      </c>
      <c r="H4067" t="s">
        <v>15</v>
      </c>
      <c r="I4067" s="9">
        <v>4104</v>
      </c>
      <c r="J4067" s="9">
        <v>668.27</v>
      </c>
      <c r="K4067" s="9">
        <v>502.54</v>
      </c>
      <c r="L4067" s="9">
        <f>tbl_salesdata[[#This Row],[Units Sold]]*tbl_salesdata[[#This Row],[Unit Cost]]</f>
        <v>2062424.1600000001</v>
      </c>
      <c r="M4067" s="9">
        <f>tbl_salesdata[[#This Row],[Units Sold]]*tbl_salesdata[[#This Row],[Unit Price]]</f>
        <v>2742580.08</v>
      </c>
      <c r="N4067" s="9">
        <f>tbl_salesdata[[#This Row],[Total Sales]]-tbl_salesdata[[#This Row],[Total Cost]]</f>
        <v>680155.91999999993</v>
      </c>
      <c r="O4067">
        <f>tbl_salesdata[[#This Row],[Ship Date]]-tbl_salesdata[[#This Row],[Order Date]]</f>
        <v>12</v>
      </c>
      <c r="P4067">
        <f>WEEKDAY(tbl_salesdata[[#This Row],[Order Date]],2)</f>
        <v>1</v>
      </c>
      <c r="Q4067" t="str">
        <f>TEXT(tbl_salesdata[[#This Row],[Order Date]],"dddd")</f>
        <v>Monday</v>
      </c>
      <c r="R4067" t="str">
        <f>IF(tbl_salesdata[[#This Row],[Weekdaynum]]&gt;5,"Yes","No")</f>
        <v>No</v>
      </c>
    </row>
    <row r="4068" spans="1:18" hidden="1" x14ac:dyDescent="0.35">
      <c r="A4068">
        <v>249521672</v>
      </c>
      <c r="B4068" s="3">
        <v>43612</v>
      </c>
      <c r="C4068" s="3">
        <v>43620</v>
      </c>
      <c r="D4068" t="s">
        <v>110</v>
      </c>
      <c r="E4068" t="s">
        <v>38</v>
      </c>
      <c r="F4068" t="s">
        <v>17</v>
      </c>
      <c r="G4068" t="s">
        <v>14</v>
      </c>
      <c r="H4068" t="s">
        <v>26</v>
      </c>
      <c r="I4068" s="9">
        <v>7863</v>
      </c>
      <c r="J4068" s="9">
        <v>152.58000000000001</v>
      </c>
      <c r="K4068" s="9">
        <v>97.44</v>
      </c>
      <c r="L4068" s="9">
        <f>tbl_salesdata[[#This Row],[Units Sold]]*tbl_salesdata[[#This Row],[Unit Cost]]</f>
        <v>766170.72</v>
      </c>
      <c r="M4068" s="9">
        <f>tbl_salesdata[[#This Row],[Units Sold]]*tbl_salesdata[[#This Row],[Unit Price]]</f>
        <v>1199736.54</v>
      </c>
      <c r="N4068" s="9">
        <f>tbl_salesdata[[#This Row],[Total Sales]]-tbl_salesdata[[#This Row],[Total Cost]]</f>
        <v>433565.82000000007</v>
      </c>
      <c r="O4068">
        <f>tbl_salesdata[[#This Row],[Ship Date]]-tbl_salesdata[[#This Row],[Order Date]]</f>
        <v>8</v>
      </c>
      <c r="P4068">
        <f>WEEKDAY(tbl_salesdata[[#This Row],[Order Date]],2)</f>
        <v>1</v>
      </c>
      <c r="Q4068" t="str">
        <f>TEXT(tbl_salesdata[[#This Row],[Order Date]],"dddd")</f>
        <v>Monday</v>
      </c>
      <c r="R4068" t="str">
        <f>IF(tbl_salesdata[[#This Row],[Weekdaynum]]&gt;5,"Yes","No")</f>
        <v>No</v>
      </c>
    </row>
    <row r="4069" spans="1:18" hidden="1" x14ac:dyDescent="0.35">
      <c r="A4069">
        <v>348982703</v>
      </c>
      <c r="B4069" s="3">
        <v>42640</v>
      </c>
      <c r="C4069" s="3">
        <v>42657</v>
      </c>
      <c r="D4069" t="s">
        <v>124</v>
      </c>
      <c r="E4069" t="s">
        <v>38</v>
      </c>
      <c r="F4069" t="s">
        <v>13</v>
      </c>
      <c r="G4069" t="s">
        <v>18</v>
      </c>
      <c r="H4069" t="s">
        <v>26</v>
      </c>
      <c r="I4069" s="9">
        <v>592</v>
      </c>
      <c r="J4069" s="9">
        <v>255.28</v>
      </c>
      <c r="K4069" s="9">
        <v>159.41999999999999</v>
      </c>
      <c r="L4069" s="9">
        <f>tbl_salesdata[[#This Row],[Units Sold]]*tbl_salesdata[[#This Row],[Unit Cost]]</f>
        <v>94376.639999999999</v>
      </c>
      <c r="M4069" s="9">
        <f>tbl_salesdata[[#This Row],[Units Sold]]*tbl_salesdata[[#This Row],[Unit Price]]</f>
        <v>151125.76000000001</v>
      </c>
      <c r="N4069" s="9">
        <f>tbl_salesdata[[#This Row],[Total Sales]]-tbl_salesdata[[#This Row],[Total Cost]]</f>
        <v>56749.12000000001</v>
      </c>
      <c r="O4069">
        <f>tbl_salesdata[[#This Row],[Ship Date]]-tbl_salesdata[[#This Row],[Order Date]]</f>
        <v>17</v>
      </c>
      <c r="P4069">
        <f>WEEKDAY(tbl_salesdata[[#This Row],[Order Date]],2)</f>
        <v>2</v>
      </c>
      <c r="Q4069" t="str">
        <f>TEXT(tbl_salesdata[[#This Row],[Order Date]],"dddd")</f>
        <v>Tuesday</v>
      </c>
      <c r="R4069" t="str">
        <f>IF(tbl_salesdata[[#This Row],[Weekdaynum]]&gt;5,"Yes","No")</f>
        <v>No</v>
      </c>
    </row>
    <row r="4070" spans="1:18" hidden="1" x14ac:dyDescent="0.35">
      <c r="A4070">
        <v>936634957</v>
      </c>
      <c r="B4070" s="3">
        <v>42220</v>
      </c>
      <c r="C4070" s="3">
        <v>42237</v>
      </c>
      <c r="D4070" t="s">
        <v>37</v>
      </c>
      <c r="E4070" t="s">
        <v>38</v>
      </c>
      <c r="F4070" t="s">
        <v>13</v>
      </c>
      <c r="G4070" t="s">
        <v>14</v>
      </c>
      <c r="H4070" t="s">
        <v>19</v>
      </c>
      <c r="I4070" s="9">
        <v>9953</v>
      </c>
      <c r="J4070" s="9">
        <v>255.28</v>
      </c>
      <c r="K4070" s="9">
        <v>159.41999999999999</v>
      </c>
      <c r="L4070" s="9">
        <f>tbl_salesdata[[#This Row],[Units Sold]]*tbl_salesdata[[#This Row],[Unit Cost]]</f>
        <v>1586707.2599999998</v>
      </c>
      <c r="M4070" s="9">
        <f>tbl_salesdata[[#This Row],[Units Sold]]*tbl_salesdata[[#This Row],[Unit Price]]</f>
        <v>2540801.84</v>
      </c>
      <c r="N4070" s="9">
        <f>tbl_salesdata[[#This Row],[Total Sales]]-tbl_salesdata[[#This Row],[Total Cost]]</f>
        <v>954094.58000000007</v>
      </c>
      <c r="O4070">
        <f>tbl_salesdata[[#This Row],[Ship Date]]-tbl_salesdata[[#This Row],[Order Date]]</f>
        <v>17</v>
      </c>
      <c r="P4070">
        <f>WEEKDAY(tbl_salesdata[[#This Row],[Order Date]],2)</f>
        <v>2</v>
      </c>
      <c r="Q4070" t="str">
        <f>TEXT(tbl_salesdata[[#This Row],[Order Date]],"dddd")</f>
        <v>Tuesday</v>
      </c>
      <c r="R4070" t="str">
        <f>IF(tbl_salesdata[[#This Row],[Weekdaynum]]&gt;5,"Yes","No")</f>
        <v>No</v>
      </c>
    </row>
    <row r="4071" spans="1:18" x14ac:dyDescent="0.35">
      <c r="A4071">
        <v>746759450</v>
      </c>
      <c r="B4071" s="3">
        <v>43162</v>
      </c>
      <c r="C4071" s="3">
        <v>43179</v>
      </c>
      <c r="D4071" t="s">
        <v>133</v>
      </c>
      <c r="E4071" t="s">
        <v>38</v>
      </c>
      <c r="F4071" t="s">
        <v>30</v>
      </c>
      <c r="G4071" t="s">
        <v>14</v>
      </c>
      <c r="H4071" t="s">
        <v>19</v>
      </c>
      <c r="I4071" s="9">
        <v>1571</v>
      </c>
      <c r="J4071" s="9">
        <v>81.73</v>
      </c>
      <c r="K4071" s="9">
        <v>56.67</v>
      </c>
      <c r="L4071" s="9">
        <f>tbl_salesdata[[#This Row],[Units Sold]]*tbl_salesdata[[#This Row],[Unit Cost]]</f>
        <v>89028.57</v>
      </c>
      <c r="M4071" s="9">
        <f>tbl_salesdata[[#This Row],[Units Sold]]*tbl_salesdata[[#This Row],[Unit Price]]</f>
        <v>128397.83</v>
      </c>
      <c r="N4071" s="9">
        <f>tbl_salesdata[[#This Row],[Total Sales]]-tbl_salesdata[[#This Row],[Total Cost]]</f>
        <v>39369.259999999995</v>
      </c>
      <c r="O4071">
        <f>tbl_salesdata[[#This Row],[Ship Date]]-tbl_salesdata[[#This Row],[Order Date]]</f>
        <v>17</v>
      </c>
      <c r="P4071">
        <f>WEEKDAY(tbl_salesdata[[#This Row],[Order Date]],2)</f>
        <v>6</v>
      </c>
      <c r="Q4071" t="str">
        <f>TEXT(tbl_salesdata[[#This Row],[Order Date]],"dddd")</f>
        <v>Saturday</v>
      </c>
      <c r="R4071" t="str">
        <f>IF(tbl_salesdata[[#This Row],[Weekdaynum]]&gt;5,"Yes","No")</f>
        <v>Yes</v>
      </c>
    </row>
    <row r="4072" spans="1:18" hidden="1" x14ac:dyDescent="0.35">
      <c r="A4072">
        <v>484520947</v>
      </c>
      <c r="B4072" s="3">
        <v>44209</v>
      </c>
      <c r="C4072" s="3">
        <v>44218</v>
      </c>
      <c r="D4072" t="s">
        <v>90</v>
      </c>
      <c r="E4072" t="s">
        <v>38</v>
      </c>
      <c r="F4072" t="s">
        <v>22</v>
      </c>
      <c r="G4072" t="s">
        <v>14</v>
      </c>
      <c r="H4072" t="s">
        <v>34</v>
      </c>
      <c r="I4072" s="9">
        <v>9370</v>
      </c>
      <c r="J4072" s="9">
        <v>47.45</v>
      </c>
      <c r="K4072" s="9">
        <v>31.79</v>
      </c>
      <c r="L4072" s="9">
        <f>tbl_salesdata[[#This Row],[Units Sold]]*tbl_salesdata[[#This Row],[Unit Cost]]</f>
        <v>297872.3</v>
      </c>
      <c r="M4072" s="9">
        <f>tbl_salesdata[[#This Row],[Units Sold]]*tbl_salesdata[[#This Row],[Unit Price]]</f>
        <v>444606.5</v>
      </c>
      <c r="N4072" s="9">
        <f>tbl_salesdata[[#This Row],[Total Sales]]-tbl_salesdata[[#This Row],[Total Cost]]</f>
        <v>146734.20000000001</v>
      </c>
      <c r="O4072">
        <f>tbl_salesdata[[#This Row],[Ship Date]]-tbl_salesdata[[#This Row],[Order Date]]</f>
        <v>9</v>
      </c>
      <c r="P4072">
        <f>WEEKDAY(tbl_salesdata[[#This Row],[Order Date]],2)</f>
        <v>3</v>
      </c>
      <c r="Q4072" t="str">
        <f>TEXT(tbl_salesdata[[#This Row],[Order Date]],"dddd")</f>
        <v>Wednesday</v>
      </c>
      <c r="R4072" t="str">
        <f>IF(tbl_salesdata[[#This Row],[Weekdaynum]]&gt;5,"Yes","No")</f>
        <v>No</v>
      </c>
    </row>
    <row r="4073" spans="1:18" hidden="1" x14ac:dyDescent="0.35">
      <c r="A4073">
        <v>549539840</v>
      </c>
      <c r="B4073" s="3">
        <v>43867</v>
      </c>
      <c r="C4073" s="3">
        <v>43870</v>
      </c>
      <c r="D4073" t="s">
        <v>59</v>
      </c>
      <c r="E4073" t="s">
        <v>12</v>
      </c>
      <c r="F4073" t="s">
        <v>40</v>
      </c>
      <c r="G4073" t="s">
        <v>18</v>
      </c>
      <c r="H4073" t="s">
        <v>26</v>
      </c>
      <c r="I4073" s="9">
        <v>9905</v>
      </c>
      <c r="J4073" s="9">
        <v>651.21</v>
      </c>
      <c r="K4073" s="9">
        <v>524.96</v>
      </c>
      <c r="L4073" s="9">
        <f>tbl_salesdata[[#This Row],[Units Sold]]*tbl_salesdata[[#This Row],[Unit Cost]]</f>
        <v>5199728.8000000007</v>
      </c>
      <c r="M4073" s="9">
        <f>tbl_salesdata[[#This Row],[Units Sold]]*tbl_salesdata[[#This Row],[Unit Price]]</f>
        <v>6450235.0500000007</v>
      </c>
      <c r="N4073" s="9">
        <f>tbl_salesdata[[#This Row],[Total Sales]]-tbl_salesdata[[#This Row],[Total Cost]]</f>
        <v>1250506.25</v>
      </c>
      <c r="O4073">
        <f>tbl_salesdata[[#This Row],[Ship Date]]-tbl_salesdata[[#This Row],[Order Date]]</f>
        <v>3</v>
      </c>
      <c r="P4073">
        <f>WEEKDAY(tbl_salesdata[[#This Row],[Order Date]],2)</f>
        <v>4</v>
      </c>
      <c r="Q4073" t="str">
        <f>TEXT(tbl_salesdata[[#This Row],[Order Date]],"dddd")</f>
        <v>Thursday</v>
      </c>
      <c r="R4073" t="str">
        <f>IF(tbl_salesdata[[#This Row],[Weekdaynum]]&gt;5,"Yes","No")</f>
        <v>No</v>
      </c>
    </row>
    <row r="4074" spans="1:18" hidden="1" x14ac:dyDescent="0.35">
      <c r="A4074">
        <v>612320268</v>
      </c>
      <c r="B4074" s="3">
        <v>44582</v>
      </c>
      <c r="C4074" s="3">
        <v>44585</v>
      </c>
      <c r="D4074" t="s">
        <v>108</v>
      </c>
      <c r="E4074" t="s">
        <v>12</v>
      </c>
      <c r="F4074" t="s">
        <v>68</v>
      </c>
      <c r="G4074" t="s">
        <v>18</v>
      </c>
      <c r="H4074" t="s">
        <v>15</v>
      </c>
      <c r="I4074" s="9">
        <v>8029</v>
      </c>
      <c r="J4074" s="9">
        <v>154.06</v>
      </c>
      <c r="K4074" s="9">
        <v>90.93</v>
      </c>
      <c r="L4074" s="9">
        <f>tbl_salesdata[[#This Row],[Units Sold]]*tbl_salesdata[[#This Row],[Unit Cost]]</f>
        <v>730076.97000000009</v>
      </c>
      <c r="M4074" s="9">
        <f>tbl_salesdata[[#This Row],[Units Sold]]*tbl_salesdata[[#This Row],[Unit Price]]</f>
        <v>1236947.74</v>
      </c>
      <c r="N4074" s="9">
        <f>tbl_salesdata[[#This Row],[Total Sales]]-tbl_salesdata[[#This Row],[Total Cost]]</f>
        <v>506870.7699999999</v>
      </c>
      <c r="O4074">
        <f>tbl_salesdata[[#This Row],[Ship Date]]-tbl_salesdata[[#This Row],[Order Date]]</f>
        <v>3</v>
      </c>
      <c r="P4074">
        <f>WEEKDAY(tbl_salesdata[[#This Row],[Order Date]],2)</f>
        <v>5</v>
      </c>
      <c r="Q4074" t="str">
        <f>TEXT(tbl_salesdata[[#This Row],[Order Date]],"dddd")</f>
        <v>Friday</v>
      </c>
      <c r="R4074" t="str">
        <f>IF(tbl_salesdata[[#This Row],[Weekdaynum]]&gt;5,"Yes","No")</f>
        <v>No</v>
      </c>
    </row>
    <row r="4075" spans="1:18" hidden="1" x14ac:dyDescent="0.35">
      <c r="A4075">
        <v>501036059</v>
      </c>
      <c r="B4075" s="3">
        <v>44451</v>
      </c>
      <c r="C4075" s="3">
        <v>44453</v>
      </c>
      <c r="D4075" t="s">
        <v>105</v>
      </c>
      <c r="E4075" t="s">
        <v>12</v>
      </c>
      <c r="F4075" t="s">
        <v>68</v>
      </c>
      <c r="G4075" t="s">
        <v>14</v>
      </c>
      <c r="H4075" t="s">
        <v>34</v>
      </c>
      <c r="I4075" s="9">
        <v>6559</v>
      </c>
      <c r="J4075" s="9">
        <v>154.06</v>
      </c>
      <c r="K4075" s="9">
        <v>90.93</v>
      </c>
      <c r="L4075" s="9">
        <f>tbl_salesdata[[#This Row],[Units Sold]]*tbl_salesdata[[#This Row],[Unit Cost]]</f>
        <v>596409.87</v>
      </c>
      <c r="M4075" s="9">
        <f>tbl_salesdata[[#This Row],[Units Sold]]*tbl_salesdata[[#This Row],[Unit Price]]</f>
        <v>1010479.54</v>
      </c>
      <c r="N4075" s="9">
        <f>tbl_salesdata[[#This Row],[Total Sales]]-tbl_salesdata[[#This Row],[Total Cost]]</f>
        <v>414069.67000000004</v>
      </c>
      <c r="O4075">
        <f>tbl_salesdata[[#This Row],[Ship Date]]-tbl_salesdata[[#This Row],[Order Date]]</f>
        <v>2</v>
      </c>
      <c r="P4075">
        <f>WEEKDAY(tbl_salesdata[[#This Row],[Order Date]],2)</f>
        <v>7</v>
      </c>
      <c r="Q4075" t="str">
        <f>TEXT(tbl_salesdata[[#This Row],[Order Date]],"dddd")</f>
        <v>Sunday</v>
      </c>
      <c r="R4075" t="str">
        <f>IF(tbl_salesdata[[#This Row],[Weekdaynum]]&gt;5,"Yes","No")</f>
        <v>Yes</v>
      </c>
    </row>
    <row r="4076" spans="1:18" hidden="1" x14ac:dyDescent="0.35">
      <c r="A4076">
        <v>564173543</v>
      </c>
      <c r="B4076" s="3">
        <v>42846</v>
      </c>
      <c r="C4076" s="3">
        <v>42853</v>
      </c>
      <c r="D4076" t="s">
        <v>77</v>
      </c>
      <c r="E4076" t="s">
        <v>21</v>
      </c>
      <c r="F4076" t="s">
        <v>13</v>
      </c>
      <c r="G4076" t="s">
        <v>18</v>
      </c>
      <c r="H4076" t="s">
        <v>26</v>
      </c>
      <c r="I4076" s="9">
        <v>343</v>
      </c>
      <c r="J4076" s="9">
        <v>255.28</v>
      </c>
      <c r="K4076" s="9">
        <v>159.41999999999999</v>
      </c>
      <c r="L4076" s="9">
        <f>tbl_salesdata[[#This Row],[Units Sold]]*tbl_salesdata[[#This Row],[Unit Cost]]</f>
        <v>54681.06</v>
      </c>
      <c r="M4076" s="9">
        <f>tbl_salesdata[[#This Row],[Units Sold]]*tbl_salesdata[[#This Row],[Unit Price]]</f>
        <v>87561.04</v>
      </c>
      <c r="N4076" s="9">
        <f>tbl_salesdata[[#This Row],[Total Sales]]-tbl_salesdata[[#This Row],[Total Cost]]</f>
        <v>32879.979999999996</v>
      </c>
      <c r="O4076">
        <f>tbl_salesdata[[#This Row],[Ship Date]]-tbl_salesdata[[#This Row],[Order Date]]</f>
        <v>7</v>
      </c>
      <c r="P4076">
        <f>WEEKDAY(tbl_salesdata[[#This Row],[Order Date]],2)</f>
        <v>5</v>
      </c>
      <c r="Q4076" t="str">
        <f>TEXT(tbl_salesdata[[#This Row],[Order Date]],"dddd")</f>
        <v>Friday</v>
      </c>
      <c r="R4076" t="str">
        <f>IF(tbl_salesdata[[#This Row],[Weekdaynum]]&gt;5,"Yes","No")</f>
        <v>No</v>
      </c>
    </row>
    <row r="4077" spans="1:18" hidden="1" x14ac:dyDescent="0.35">
      <c r="A4077">
        <v>320531547</v>
      </c>
      <c r="B4077" s="3">
        <v>42687</v>
      </c>
      <c r="C4077" s="3">
        <v>42707</v>
      </c>
      <c r="D4077" t="s">
        <v>198</v>
      </c>
      <c r="E4077" t="s">
        <v>38</v>
      </c>
      <c r="F4077" t="s">
        <v>17</v>
      </c>
      <c r="G4077" t="s">
        <v>18</v>
      </c>
      <c r="H4077" t="s">
        <v>15</v>
      </c>
      <c r="I4077" s="9">
        <v>1262</v>
      </c>
      <c r="J4077" s="9">
        <v>152.58000000000001</v>
      </c>
      <c r="K4077" s="9">
        <v>97.44</v>
      </c>
      <c r="L4077" s="9">
        <f>tbl_salesdata[[#This Row],[Units Sold]]*tbl_salesdata[[#This Row],[Unit Cost]]</f>
        <v>122969.28</v>
      </c>
      <c r="M4077" s="9">
        <f>tbl_salesdata[[#This Row],[Units Sold]]*tbl_salesdata[[#This Row],[Unit Price]]</f>
        <v>192555.96000000002</v>
      </c>
      <c r="N4077" s="9">
        <f>tbl_salesdata[[#This Row],[Total Sales]]-tbl_salesdata[[#This Row],[Total Cost]]</f>
        <v>69586.680000000022</v>
      </c>
      <c r="O4077">
        <f>tbl_salesdata[[#This Row],[Ship Date]]-tbl_salesdata[[#This Row],[Order Date]]</f>
        <v>20</v>
      </c>
      <c r="P4077">
        <f>WEEKDAY(tbl_salesdata[[#This Row],[Order Date]],2)</f>
        <v>7</v>
      </c>
      <c r="Q4077" t="str">
        <f>TEXT(tbl_salesdata[[#This Row],[Order Date]],"dddd")</f>
        <v>Sunday</v>
      </c>
      <c r="R4077" t="str">
        <f>IF(tbl_salesdata[[#This Row],[Weekdaynum]]&gt;5,"Yes","No")</f>
        <v>Yes</v>
      </c>
    </row>
    <row r="4078" spans="1:18" hidden="1" x14ac:dyDescent="0.35">
      <c r="A4078">
        <v>709221398</v>
      </c>
      <c r="B4078" s="3">
        <v>42586</v>
      </c>
      <c r="C4078" s="3">
        <v>42606</v>
      </c>
      <c r="D4078" t="s">
        <v>177</v>
      </c>
      <c r="E4078" t="s">
        <v>24</v>
      </c>
      <c r="F4078" t="s">
        <v>56</v>
      </c>
      <c r="G4078" t="s">
        <v>14</v>
      </c>
      <c r="H4078" t="s">
        <v>15</v>
      </c>
      <c r="I4078" s="9">
        <v>3227</v>
      </c>
      <c r="J4078" s="9">
        <v>9.33</v>
      </c>
      <c r="K4078" s="9">
        <v>6.92</v>
      </c>
      <c r="L4078" s="9">
        <f>tbl_salesdata[[#This Row],[Units Sold]]*tbl_salesdata[[#This Row],[Unit Cost]]</f>
        <v>22330.84</v>
      </c>
      <c r="M4078" s="9">
        <f>tbl_salesdata[[#This Row],[Units Sold]]*tbl_salesdata[[#This Row],[Unit Price]]</f>
        <v>30107.91</v>
      </c>
      <c r="N4078" s="9">
        <f>tbl_salesdata[[#This Row],[Total Sales]]-tbl_salesdata[[#This Row],[Total Cost]]</f>
        <v>7777.07</v>
      </c>
      <c r="O4078">
        <f>tbl_salesdata[[#This Row],[Ship Date]]-tbl_salesdata[[#This Row],[Order Date]]</f>
        <v>20</v>
      </c>
      <c r="P4078">
        <f>WEEKDAY(tbl_salesdata[[#This Row],[Order Date]],2)</f>
        <v>4</v>
      </c>
      <c r="Q4078" t="str">
        <f>TEXT(tbl_salesdata[[#This Row],[Order Date]],"dddd")</f>
        <v>Thursday</v>
      </c>
      <c r="R4078" t="str">
        <f>IF(tbl_salesdata[[#This Row],[Weekdaynum]]&gt;5,"Yes","No")</f>
        <v>No</v>
      </c>
    </row>
    <row r="4079" spans="1:18" hidden="1" x14ac:dyDescent="0.35">
      <c r="A4079">
        <v>939666926</v>
      </c>
      <c r="B4079" s="3">
        <v>43971</v>
      </c>
      <c r="C4079" s="3">
        <v>43981</v>
      </c>
      <c r="D4079" t="s">
        <v>28</v>
      </c>
      <c r="E4079" t="s">
        <v>29</v>
      </c>
      <c r="F4079" t="s">
        <v>33</v>
      </c>
      <c r="G4079" t="s">
        <v>18</v>
      </c>
      <c r="H4079" t="s">
        <v>15</v>
      </c>
      <c r="I4079" s="9">
        <v>7180</v>
      </c>
      <c r="J4079" s="9">
        <v>109.28</v>
      </c>
      <c r="K4079" s="9">
        <v>35.840000000000003</v>
      </c>
      <c r="L4079" s="9">
        <f>tbl_salesdata[[#This Row],[Units Sold]]*tbl_salesdata[[#This Row],[Unit Cost]]</f>
        <v>257331.20000000001</v>
      </c>
      <c r="M4079" s="9">
        <f>tbl_salesdata[[#This Row],[Units Sold]]*tbl_salesdata[[#This Row],[Unit Price]]</f>
        <v>784630.4</v>
      </c>
      <c r="N4079" s="9">
        <f>tbl_salesdata[[#This Row],[Total Sales]]-tbl_salesdata[[#This Row],[Total Cost]]</f>
        <v>527299.19999999995</v>
      </c>
      <c r="O4079">
        <f>tbl_salesdata[[#This Row],[Ship Date]]-tbl_salesdata[[#This Row],[Order Date]]</f>
        <v>10</v>
      </c>
      <c r="P4079">
        <f>WEEKDAY(tbl_salesdata[[#This Row],[Order Date]],2)</f>
        <v>3</v>
      </c>
      <c r="Q4079" t="str">
        <f>TEXT(tbl_salesdata[[#This Row],[Order Date]],"dddd")</f>
        <v>Wednesday</v>
      </c>
      <c r="R4079" t="str">
        <f>IF(tbl_salesdata[[#This Row],[Weekdaynum]]&gt;5,"Yes","No")</f>
        <v>No</v>
      </c>
    </row>
    <row r="4080" spans="1:18" hidden="1" x14ac:dyDescent="0.35">
      <c r="A4080">
        <v>741604459</v>
      </c>
      <c r="B4080" s="3">
        <v>42500</v>
      </c>
      <c r="C4080" s="3">
        <v>42511</v>
      </c>
      <c r="D4080" t="s">
        <v>154</v>
      </c>
      <c r="E4080" t="s">
        <v>12</v>
      </c>
      <c r="F4080" t="s">
        <v>68</v>
      </c>
      <c r="G4080" t="s">
        <v>14</v>
      </c>
      <c r="H4080" t="s">
        <v>34</v>
      </c>
      <c r="I4080" s="9">
        <v>6094</v>
      </c>
      <c r="J4080" s="9">
        <v>154.06</v>
      </c>
      <c r="K4080" s="9">
        <v>90.93</v>
      </c>
      <c r="L4080" s="9">
        <f>tbl_salesdata[[#This Row],[Units Sold]]*tbl_salesdata[[#This Row],[Unit Cost]]</f>
        <v>554127.42000000004</v>
      </c>
      <c r="M4080" s="9">
        <f>tbl_salesdata[[#This Row],[Units Sold]]*tbl_salesdata[[#This Row],[Unit Price]]</f>
        <v>938841.64</v>
      </c>
      <c r="N4080" s="9">
        <f>tbl_salesdata[[#This Row],[Total Sales]]-tbl_salesdata[[#This Row],[Total Cost]]</f>
        <v>384714.22</v>
      </c>
      <c r="O4080">
        <f>tbl_salesdata[[#This Row],[Ship Date]]-tbl_salesdata[[#This Row],[Order Date]]</f>
        <v>11</v>
      </c>
      <c r="P4080">
        <f>WEEKDAY(tbl_salesdata[[#This Row],[Order Date]],2)</f>
        <v>2</v>
      </c>
      <c r="Q4080" t="str">
        <f>TEXT(tbl_salesdata[[#This Row],[Order Date]],"dddd")</f>
        <v>Tuesday</v>
      </c>
      <c r="R4080" t="str">
        <f>IF(tbl_salesdata[[#This Row],[Weekdaynum]]&gt;5,"Yes","No")</f>
        <v>No</v>
      </c>
    </row>
    <row r="4081" spans="1:18" hidden="1" x14ac:dyDescent="0.35">
      <c r="A4081">
        <v>815082824</v>
      </c>
      <c r="B4081" s="3">
        <v>42074</v>
      </c>
      <c r="C4081" s="3">
        <v>42095</v>
      </c>
      <c r="D4081" t="s">
        <v>114</v>
      </c>
      <c r="E4081" t="s">
        <v>38</v>
      </c>
      <c r="F4081" t="s">
        <v>47</v>
      </c>
      <c r="G4081" t="s">
        <v>18</v>
      </c>
      <c r="H4081" t="s">
        <v>26</v>
      </c>
      <c r="I4081" s="9">
        <v>9975</v>
      </c>
      <c r="J4081" s="9">
        <v>421.89</v>
      </c>
      <c r="K4081" s="9">
        <v>364.69</v>
      </c>
      <c r="L4081" s="9">
        <f>tbl_salesdata[[#This Row],[Units Sold]]*tbl_salesdata[[#This Row],[Unit Cost]]</f>
        <v>3637782.75</v>
      </c>
      <c r="M4081" s="9">
        <f>tbl_salesdata[[#This Row],[Units Sold]]*tbl_salesdata[[#This Row],[Unit Price]]</f>
        <v>4208352.75</v>
      </c>
      <c r="N4081" s="9">
        <f>tbl_salesdata[[#This Row],[Total Sales]]-tbl_salesdata[[#This Row],[Total Cost]]</f>
        <v>570570</v>
      </c>
      <c r="O4081">
        <f>tbl_salesdata[[#This Row],[Ship Date]]-tbl_salesdata[[#This Row],[Order Date]]</f>
        <v>21</v>
      </c>
      <c r="P4081">
        <f>WEEKDAY(tbl_salesdata[[#This Row],[Order Date]],2)</f>
        <v>3</v>
      </c>
      <c r="Q4081" t="str">
        <f>TEXT(tbl_salesdata[[#This Row],[Order Date]],"dddd")</f>
        <v>Wednesday</v>
      </c>
      <c r="R4081" t="str">
        <f>IF(tbl_salesdata[[#This Row],[Weekdaynum]]&gt;5,"Yes","No")</f>
        <v>No</v>
      </c>
    </row>
    <row r="4082" spans="1:18" hidden="1" x14ac:dyDescent="0.35">
      <c r="A4082">
        <v>580463349</v>
      </c>
      <c r="B4082" s="3">
        <v>44479</v>
      </c>
      <c r="C4082" s="3">
        <v>44500</v>
      </c>
      <c r="D4082" t="s">
        <v>100</v>
      </c>
      <c r="E4082" t="s">
        <v>21</v>
      </c>
      <c r="F4082" t="s">
        <v>25</v>
      </c>
      <c r="G4082" t="s">
        <v>18</v>
      </c>
      <c r="H4082" t="s">
        <v>19</v>
      </c>
      <c r="I4082" s="9">
        <v>859</v>
      </c>
      <c r="J4082" s="9">
        <v>205.7</v>
      </c>
      <c r="K4082" s="9">
        <v>117.11</v>
      </c>
      <c r="L4082" s="9">
        <f>tbl_salesdata[[#This Row],[Units Sold]]*tbl_salesdata[[#This Row],[Unit Cost]]</f>
        <v>100597.49</v>
      </c>
      <c r="M4082" s="9">
        <f>tbl_salesdata[[#This Row],[Units Sold]]*tbl_salesdata[[#This Row],[Unit Price]]</f>
        <v>176696.3</v>
      </c>
      <c r="N4082" s="9">
        <f>tbl_salesdata[[#This Row],[Total Sales]]-tbl_salesdata[[#This Row],[Total Cost]]</f>
        <v>76098.809999999983</v>
      </c>
      <c r="O4082">
        <f>tbl_salesdata[[#This Row],[Ship Date]]-tbl_salesdata[[#This Row],[Order Date]]</f>
        <v>21</v>
      </c>
      <c r="P4082">
        <f>WEEKDAY(tbl_salesdata[[#This Row],[Order Date]],2)</f>
        <v>7</v>
      </c>
      <c r="Q4082" t="str">
        <f>TEXT(tbl_salesdata[[#This Row],[Order Date]],"dddd")</f>
        <v>Sunday</v>
      </c>
      <c r="R4082" t="str">
        <f>IF(tbl_salesdata[[#This Row],[Weekdaynum]]&gt;5,"Yes","No")</f>
        <v>Yes</v>
      </c>
    </row>
    <row r="4083" spans="1:18" hidden="1" x14ac:dyDescent="0.35">
      <c r="A4083">
        <v>428419864</v>
      </c>
      <c r="B4083" s="3">
        <v>43773</v>
      </c>
      <c r="C4083" s="3">
        <v>43784</v>
      </c>
      <c r="D4083" t="s">
        <v>165</v>
      </c>
      <c r="E4083" t="s">
        <v>21</v>
      </c>
      <c r="F4083" t="s">
        <v>40</v>
      </c>
      <c r="G4083" t="s">
        <v>18</v>
      </c>
      <c r="H4083" t="s">
        <v>15</v>
      </c>
      <c r="I4083" s="9">
        <v>7813</v>
      </c>
      <c r="J4083" s="9">
        <v>651.21</v>
      </c>
      <c r="K4083" s="9">
        <v>524.96</v>
      </c>
      <c r="L4083" s="9">
        <f>tbl_salesdata[[#This Row],[Units Sold]]*tbl_salesdata[[#This Row],[Unit Cost]]</f>
        <v>4101512.4800000004</v>
      </c>
      <c r="M4083" s="9">
        <f>tbl_salesdata[[#This Row],[Units Sold]]*tbl_salesdata[[#This Row],[Unit Price]]</f>
        <v>5087903.7300000004</v>
      </c>
      <c r="N4083" s="9">
        <f>tbl_salesdata[[#This Row],[Total Sales]]-tbl_salesdata[[#This Row],[Total Cost]]</f>
        <v>986391.25</v>
      </c>
      <c r="O4083">
        <f>tbl_salesdata[[#This Row],[Ship Date]]-tbl_salesdata[[#This Row],[Order Date]]</f>
        <v>11</v>
      </c>
      <c r="P4083">
        <f>WEEKDAY(tbl_salesdata[[#This Row],[Order Date]],2)</f>
        <v>1</v>
      </c>
      <c r="Q4083" t="str">
        <f>TEXT(tbl_salesdata[[#This Row],[Order Date]],"dddd")</f>
        <v>Monday</v>
      </c>
      <c r="R4083" t="str">
        <f>IF(tbl_salesdata[[#This Row],[Weekdaynum]]&gt;5,"Yes","No")</f>
        <v>No</v>
      </c>
    </row>
    <row r="4084" spans="1:18" hidden="1" x14ac:dyDescent="0.35">
      <c r="A4084">
        <v>369938695</v>
      </c>
      <c r="B4084" s="3">
        <v>42025</v>
      </c>
      <c r="C4084" s="3">
        <v>42033</v>
      </c>
      <c r="D4084" t="s">
        <v>130</v>
      </c>
      <c r="E4084" t="s">
        <v>29</v>
      </c>
      <c r="F4084" t="s">
        <v>42</v>
      </c>
      <c r="G4084" t="s">
        <v>14</v>
      </c>
      <c r="H4084" t="s">
        <v>26</v>
      </c>
      <c r="I4084" s="9">
        <v>1936</v>
      </c>
      <c r="J4084" s="9">
        <v>437.2</v>
      </c>
      <c r="K4084" s="9">
        <v>263.33</v>
      </c>
      <c r="L4084" s="9">
        <f>tbl_salesdata[[#This Row],[Units Sold]]*tbl_salesdata[[#This Row],[Unit Cost]]</f>
        <v>509806.87999999995</v>
      </c>
      <c r="M4084" s="9">
        <f>tbl_salesdata[[#This Row],[Units Sold]]*tbl_salesdata[[#This Row],[Unit Price]]</f>
        <v>846419.2</v>
      </c>
      <c r="N4084" s="9">
        <f>tbl_salesdata[[#This Row],[Total Sales]]-tbl_salesdata[[#This Row],[Total Cost]]</f>
        <v>336612.32</v>
      </c>
      <c r="O4084">
        <f>tbl_salesdata[[#This Row],[Ship Date]]-tbl_salesdata[[#This Row],[Order Date]]</f>
        <v>8</v>
      </c>
      <c r="P4084">
        <f>WEEKDAY(tbl_salesdata[[#This Row],[Order Date]],2)</f>
        <v>3</v>
      </c>
      <c r="Q4084" t="str">
        <f>TEXT(tbl_salesdata[[#This Row],[Order Date]],"dddd")</f>
        <v>Wednesday</v>
      </c>
      <c r="R4084" t="str">
        <f>IF(tbl_salesdata[[#This Row],[Weekdaynum]]&gt;5,"Yes","No")</f>
        <v>No</v>
      </c>
    </row>
    <row r="4085" spans="1:18" hidden="1" x14ac:dyDescent="0.35">
      <c r="A4085">
        <v>486318671</v>
      </c>
      <c r="B4085" s="3">
        <v>43804</v>
      </c>
      <c r="C4085" s="3">
        <v>43823</v>
      </c>
      <c r="D4085" t="s">
        <v>53</v>
      </c>
      <c r="E4085" t="s">
        <v>29</v>
      </c>
      <c r="F4085" t="s">
        <v>47</v>
      </c>
      <c r="G4085" t="s">
        <v>18</v>
      </c>
      <c r="H4085" t="s">
        <v>26</v>
      </c>
      <c r="I4085" s="9">
        <v>1357</v>
      </c>
      <c r="J4085" s="9">
        <v>421.89</v>
      </c>
      <c r="K4085" s="9">
        <v>364.69</v>
      </c>
      <c r="L4085" s="9">
        <f>tbl_salesdata[[#This Row],[Units Sold]]*tbl_salesdata[[#This Row],[Unit Cost]]</f>
        <v>494884.33</v>
      </c>
      <c r="M4085" s="9">
        <f>tbl_salesdata[[#This Row],[Units Sold]]*tbl_salesdata[[#This Row],[Unit Price]]</f>
        <v>572504.73</v>
      </c>
      <c r="N4085" s="9">
        <f>tbl_salesdata[[#This Row],[Total Sales]]-tbl_salesdata[[#This Row],[Total Cost]]</f>
        <v>77620.399999999965</v>
      </c>
      <c r="O4085">
        <f>tbl_salesdata[[#This Row],[Ship Date]]-tbl_salesdata[[#This Row],[Order Date]]</f>
        <v>19</v>
      </c>
      <c r="P4085">
        <f>WEEKDAY(tbl_salesdata[[#This Row],[Order Date]],2)</f>
        <v>4</v>
      </c>
      <c r="Q4085" t="str">
        <f>TEXT(tbl_salesdata[[#This Row],[Order Date]],"dddd")</f>
        <v>Thursday</v>
      </c>
      <c r="R4085" t="str">
        <f>IF(tbl_salesdata[[#This Row],[Weekdaynum]]&gt;5,"Yes","No")</f>
        <v>No</v>
      </c>
    </row>
    <row r="4086" spans="1:18" hidden="1" x14ac:dyDescent="0.35">
      <c r="A4086">
        <v>479171121</v>
      </c>
      <c r="B4086" s="3">
        <v>44572</v>
      </c>
      <c r="C4086" s="3">
        <v>44578</v>
      </c>
      <c r="D4086" t="s">
        <v>107</v>
      </c>
      <c r="E4086" t="s">
        <v>21</v>
      </c>
      <c r="F4086" t="s">
        <v>13</v>
      </c>
      <c r="G4086" t="s">
        <v>18</v>
      </c>
      <c r="H4086" t="s">
        <v>19</v>
      </c>
      <c r="I4086" s="9">
        <v>6238</v>
      </c>
      <c r="J4086" s="9">
        <v>255.28</v>
      </c>
      <c r="K4086" s="9">
        <v>159.41999999999999</v>
      </c>
      <c r="L4086" s="9">
        <f>tbl_salesdata[[#This Row],[Units Sold]]*tbl_salesdata[[#This Row],[Unit Cost]]</f>
        <v>994461.96</v>
      </c>
      <c r="M4086" s="9">
        <f>tbl_salesdata[[#This Row],[Units Sold]]*tbl_salesdata[[#This Row],[Unit Price]]</f>
        <v>1592436.64</v>
      </c>
      <c r="N4086" s="9">
        <f>tbl_salesdata[[#This Row],[Total Sales]]-tbl_salesdata[[#This Row],[Total Cost]]</f>
        <v>597974.67999999993</v>
      </c>
      <c r="O4086">
        <f>tbl_salesdata[[#This Row],[Ship Date]]-tbl_salesdata[[#This Row],[Order Date]]</f>
        <v>6</v>
      </c>
      <c r="P4086">
        <f>WEEKDAY(tbl_salesdata[[#This Row],[Order Date]],2)</f>
        <v>2</v>
      </c>
      <c r="Q4086" t="str">
        <f>TEXT(tbl_salesdata[[#This Row],[Order Date]],"dddd")</f>
        <v>Tuesday</v>
      </c>
      <c r="R4086" t="str">
        <f>IF(tbl_salesdata[[#This Row],[Weekdaynum]]&gt;5,"Yes","No")</f>
        <v>No</v>
      </c>
    </row>
    <row r="4087" spans="1:18" hidden="1" x14ac:dyDescent="0.35">
      <c r="A4087">
        <v>120419871</v>
      </c>
      <c r="B4087" s="3">
        <v>42137</v>
      </c>
      <c r="C4087" s="3">
        <v>42148</v>
      </c>
      <c r="D4087" t="s">
        <v>152</v>
      </c>
      <c r="E4087" t="s">
        <v>21</v>
      </c>
      <c r="F4087" t="s">
        <v>30</v>
      </c>
      <c r="G4087" t="s">
        <v>14</v>
      </c>
      <c r="H4087" t="s">
        <v>34</v>
      </c>
      <c r="I4087" s="9">
        <v>3771</v>
      </c>
      <c r="J4087" s="9">
        <v>81.73</v>
      </c>
      <c r="K4087" s="9">
        <v>56.67</v>
      </c>
      <c r="L4087" s="9">
        <f>tbl_salesdata[[#This Row],[Units Sold]]*tbl_salesdata[[#This Row],[Unit Cost]]</f>
        <v>213702.57</v>
      </c>
      <c r="M4087" s="9">
        <f>tbl_salesdata[[#This Row],[Units Sold]]*tbl_salesdata[[#This Row],[Unit Price]]</f>
        <v>308203.83</v>
      </c>
      <c r="N4087" s="9">
        <f>tbl_salesdata[[#This Row],[Total Sales]]-tbl_salesdata[[#This Row],[Total Cost]]</f>
        <v>94501.260000000009</v>
      </c>
      <c r="O4087">
        <f>tbl_salesdata[[#This Row],[Ship Date]]-tbl_salesdata[[#This Row],[Order Date]]</f>
        <v>11</v>
      </c>
      <c r="P4087">
        <f>WEEKDAY(tbl_salesdata[[#This Row],[Order Date]],2)</f>
        <v>3</v>
      </c>
      <c r="Q4087" t="str">
        <f>TEXT(tbl_salesdata[[#This Row],[Order Date]],"dddd")</f>
        <v>Wednesday</v>
      </c>
      <c r="R4087" t="str">
        <f>IF(tbl_salesdata[[#This Row],[Weekdaynum]]&gt;5,"Yes","No")</f>
        <v>No</v>
      </c>
    </row>
    <row r="4088" spans="1:18" hidden="1" x14ac:dyDescent="0.35">
      <c r="A4088">
        <v>602301251</v>
      </c>
      <c r="B4088" s="3">
        <v>44085</v>
      </c>
      <c r="C4088" s="3">
        <v>44098</v>
      </c>
      <c r="D4088" t="s">
        <v>178</v>
      </c>
      <c r="E4088" t="s">
        <v>21</v>
      </c>
      <c r="F4088" t="s">
        <v>33</v>
      </c>
      <c r="G4088" t="s">
        <v>18</v>
      </c>
      <c r="H4088" t="s">
        <v>15</v>
      </c>
      <c r="I4088" s="9">
        <v>3180</v>
      </c>
      <c r="J4088" s="9">
        <v>109.28</v>
      </c>
      <c r="K4088" s="9">
        <v>35.840000000000003</v>
      </c>
      <c r="L4088" s="9">
        <f>tbl_salesdata[[#This Row],[Units Sold]]*tbl_salesdata[[#This Row],[Unit Cost]]</f>
        <v>113971.20000000001</v>
      </c>
      <c r="M4088" s="9">
        <f>tbl_salesdata[[#This Row],[Units Sold]]*tbl_salesdata[[#This Row],[Unit Price]]</f>
        <v>347510.4</v>
      </c>
      <c r="N4088" s="9">
        <f>tbl_salesdata[[#This Row],[Total Sales]]-tbl_salesdata[[#This Row],[Total Cost]]</f>
        <v>233539.20000000001</v>
      </c>
      <c r="O4088">
        <f>tbl_salesdata[[#This Row],[Ship Date]]-tbl_salesdata[[#This Row],[Order Date]]</f>
        <v>13</v>
      </c>
      <c r="P4088">
        <f>WEEKDAY(tbl_salesdata[[#This Row],[Order Date]],2)</f>
        <v>5</v>
      </c>
      <c r="Q4088" t="str">
        <f>TEXT(tbl_salesdata[[#This Row],[Order Date]],"dddd")</f>
        <v>Friday</v>
      </c>
      <c r="R4088" t="str">
        <f>IF(tbl_salesdata[[#This Row],[Weekdaynum]]&gt;5,"Yes","No")</f>
        <v>No</v>
      </c>
    </row>
    <row r="4089" spans="1:18" x14ac:dyDescent="0.35">
      <c r="A4089">
        <v>102230632</v>
      </c>
      <c r="B4089" s="3">
        <v>42868</v>
      </c>
      <c r="C4089" s="3">
        <v>42873</v>
      </c>
      <c r="D4089" t="s">
        <v>60</v>
      </c>
      <c r="E4089" t="s">
        <v>21</v>
      </c>
      <c r="F4089" t="s">
        <v>33</v>
      </c>
      <c r="G4089" t="s">
        <v>14</v>
      </c>
      <c r="H4089" t="s">
        <v>26</v>
      </c>
      <c r="I4089" s="9">
        <v>1171</v>
      </c>
      <c r="J4089" s="9">
        <v>109.28</v>
      </c>
      <c r="K4089" s="9">
        <v>35.840000000000003</v>
      </c>
      <c r="L4089" s="9">
        <f>tbl_salesdata[[#This Row],[Units Sold]]*tbl_salesdata[[#This Row],[Unit Cost]]</f>
        <v>41968.640000000007</v>
      </c>
      <c r="M4089" s="9">
        <f>tbl_salesdata[[#This Row],[Units Sold]]*tbl_salesdata[[#This Row],[Unit Price]]</f>
        <v>127966.88</v>
      </c>
      <c r="N4089" s="9">
        <f>tbl_salesdata[[#This Row],[Total Sales]]-tbl_salesdata[[#This Row],[Total Cost]]</f>
        <v>85998.239999999991</v>
      </c>
      <c r="O4089">
        <f>tbl_salesdata[[#This Row],[Ship Date]]-tbl_salesdata[[#This Row],[Order Date]]</f>
        <v>5</v>
      </c>
      <c r="P4089">
        <f>WEEKDAY(tbl_salesdata[[#This Row],[Order Date]],2)</f>
        <v>6</v>
      </c>
      <c r="Q4089" t="str">
        <f>TEXT(tbl_salesdata[[#This Row],[Order Date]],"dddd")</f>
        <v>Saturday</v>
      </c>
      <c r="R4089" t="str">
        <f>IF(tbl_salesdata[[#This Row],[Weekdaynum]]&gt;5,"Yes","No")</f>
        <v>Yes</v>
      </c>
    </row>
    <row r="4090" spans="1:18" hidden="1" x14ac:dyDescent="0.35">
      <c r="A4090">
        <v>658469712</v>
      </c>
      <c r="B4090" s="3">
        <v>44801</v>
      </c>
      <c r="C4090" s="3">
        <v>44802</v>
      </c>
      <c r="D4090" t="s">
        <v>174</v>
      </c>
      <c r="E4090" t="s">
        <v>29</v>
      </c>
      <c r="F4090" t="s">
        <v>56</v>
      </c>
      <c r="G4090" t="s">
        <v>14</v>
      </c>
      <c r="H4090" t="s">
        <v>19</v>
      </c>
      <c r="I4090" s="9">
        <v>4675</v>
      </c>
      <c r="J4090" s="9">
        <v>9.33</v>
      </c>
      <c r="K4090" s="9">
        <v>6.92</v>
      </c>
      <c r="L4090" s="9">
        <f>tbl_salesdata[[#This Row],[Units Sold]]*tbl_salesdata[[#This Row],[Unit Cost]]</f>
        <v>32351</v>
      </c>
      <c r="M4090" s="9">
        <f>tbl_salesdata[[#This Row],[Units Sold]]*tbl_salesdata[[#This Row],[Unit Price]]</f>
        <v>43617.75</v>
      </c>
      <c r="N4090" s="9">
        <f>tbl_salesdata[[#This Row],[Total Sales]]-tbl_salesdata[[#This Row],[Total Cost]]</f>
        <v>11266.75</v>
      </c>
      <c r="O4090">
        <f>tbl_salesdata[[#This Row],[Ship Date]]-tbl_salesdata[[#This Row],[Order Date]]</f>
        <v>1</v>
      </c>
      <c r="P4090">
        <f>WEEKDAY(tbl_salesdata[[#This Row],[Order Date]],2)</f>
        <v>7</v>
      </c>
      <c r="Q4090" t="str">
        <f>TEXT(tbl_salesdata[[#This Row],[Order Date]],"dddd")</f>
        <v>Sunday</v>
      </c>
      <c r="R4090" t="str">
        <f>IF(tbl_salesdata[[#This Row],[Weekdaynum]]&gt;5,"Yes","No")</f>
        <v>Yes</v>
      </c>
    </row>
    <row r="4091" spans="1:18" x14ac:dyDescent="0.35">
      <c r="A4091">
        <v>116154515</v>
      </c>
      <c r="B4091" s="3">
        <v>43785</v>
      </c>
      <c r="C4091" s="3">
        <v>43790</v>
      </c>
      <c r="D4091" t="s">
        <v>201</v>
      </c>
      <c r="E4091" t="s">
        <v>24</v>
      </c>
      <c r="F4091" t="s">
        <v>30</v>
      </c>
      <c r="G4091" t="s">
        <v>18</v>
      </c>
      <c r="H4091" t="s">
        <v>15</v>
      </c>
      <c r="I4091" s="9">
        <v>1557</v>
      </c>
      <c r="J4091" s="9">
        <v>81.73</v>
      </c>
      <c r="K4091" s="9">
        <v>56.67</v>
      </c>
      <c r="L4091" s="9">
        <f>tbl_salesdata[[#This Row],[Units Sold]]*tbl_salesdata[[#This Row],[Unit Cost]]</f>
        <v>88235.19</v>
      </c>
      <c r="M4091" s="9">
        <f>tbl_salesdata[[#This Row],[Units Sold]]*tbl_salesdata[[#This Row],[Unit Price]]</f>
        <v>127253.61</v>
      </c>
      <c r="N4091" s="9">
        <f>tbl_salesdata[[#This Row],[Total Sales]]-tbl_salesdata[[#This Row],[Total Cost]]</f>
        <v>39018.42</v>
      </c>
      <c r="O4091">
        <f>tbl_salesdata[[#This Row],[Ship Date]]-tbl_salesdata[[#This Row],[Order Date]]</f>
        <v>5</v>
      </c>
      <c r="P4091">
        <f>WEEKDAY(tbl_salesdata[[#This Row],[Order Date]],2)</f>
        <v>6</v>
      </c>
      <c r="Q4091" t="str">
        <f>TEXT(tbl_salesdata[[#This Row],[Order Date]],"dddd")</f>
        <v>Saturday</v>
      </c>
      <c r="R4091" t="str">
        <f>IF(tbl_salesdata[[#This Row],[Weekdaynum]]&gt;5,"Yes","No")</f>
        <v>Yes</v>
      </c>
    </row>
    <row r="4092" spans="1:18" hidden="1" x14ac:dyDescent="0.35">
      <c r="A4092">
        <v>791817128</v>
      </c>
      <c r="B4092" s="3">
        <v>42418</v>
      </c>
      <c r="C4092" s="3">
        <v>42425</v>
      </c>
      <c r="D4092" t="s">
        <v>44</v>
      </c>
      <c r="E4092" t="s">
        <v>12</v>
      </c>
      <c r="F4092" t="s">
        <v>56</v>
      </c>
      <c r="G4092" t="s">
        <v>14</v>
      </c>
      <c r="H4092" t="s">
        <v>15</v>
      </c>
      <c r="I4092" s="9">
        <v>5139</v>
      </c>
      <c r="J4092" s="9">
        <v>9.33</v>
      </c>
      <c r="K4092" s="9">
        <v>6.92</v>
      </c>
      <c r="L4092" s="9">
        <f>tbl_salesdata[[#This Row],[Units Sold]]*tbl_salesdata[[#This Row],[Unit Cost]]</f>
        <v>35561.879999999997</v>
      </c>
      <c r="M4092" s="9">
        <f>tbl_salesdata[[#This Row],[Units Sold]]*tbl_salesdata[[#This Row],[Unit Price]]</f>
        <v>47946.87</v>
      </c>
      <c r="N4092" s="9">
        <f>tbl_salesdata[[#This Row],[Total Sales]]-tbl_salesdata[[#This Row],[Total Cost]]</f>
        <v>12384.990000000005</v>
      </c>
      <c r="O4092">
        <f>tbl_salesdata[[#This Row],[Ship Date]]-tbl_salesdata[[#This Row],[Order Date]]</f>
        <v>7</v>
      </c>
      <c r="P4092">
        <f>WEEKDAY(tbl_salesdata[[#This Row],[Order Date]],2)</f>
        <v>4</v>
      </c>
      <c r="Q4092" t="str">
        <f>TEXT(tbl_salesdata[[#This Row],[Order Date]],"dddd")</f>
        <v>Thursday</v>
      </c>
      <c r="R4092" t="str">
        <f>IF(tbl_salesdata[[#This Row],[Weekdaynum]]&gt;5,"Yes","No")</f>
        <v>No</v>
      </c>
    </row>
    <row r="4093" spans="1:18" hidden="1" x14ac:dyDescent="0.35">
      <c r="A4093">
        <v>171344077</v>
      </c>
      <c r="B4093" s="3">
        <v>42876</v>
      </c>
      <c r="C4093" s="3">
        <v>42882</v>
      </c>
      <c r="D4093" t="s">
        <v>200</v>
      </c>
      <c r="E4093" t="s">
        <v>24</v>
      </c>
      <c r="F4093" t="s">
        <v>76</v>
      </c>
      <c r="G4093" t="s">
        <v>18</v>
      </c>
      <c r="H4093" t="s">
        <v>34</v>
      </c>
      <c r="I4093" s="9">
        <v>3375</v>
      </c>
      <c r="J4093" s="9">
        <v>668.27</v>
      </c>
      <c r="K4093" s="9">
        <v>502.54</v>
      </c>
      <c r="L4093" s="9">
        <f>tbl_salesdata[[#This Row],[Units Sold]]*tbl_salesdata[[#This Row],[Unit Cost]]</f>
        <v>1696072.5</v>
      </c>
      <c r="M4093" s="9">
        <f>tbl_salesdata[[#This Row],[Units Sold]]*tbl_salesdata[[#This Row],[Unit Price]]</f>
        <v>2255411.25</v>
      </c>
      <c r="N4093" s="9">
        <f>tbl_salesdata[[#This Row],[Total Sales]]-tbl_salesdata[[#This Row],[Total Cost]]</f>
        <v>559338.75</v>
      </c>
      <c r="O4093">
        <f>tbl_salesdata[[#This Row],[Ship Date]]-tbl_salesdata[[#This Row],[Order Date]]</f>
        <v>6</v>
      </c>
      <c r="P4093">
        <f>WEEKDAY(tbl_salesdata[[#This Row],[Order Date]],2)</f>
        <v>7</v>
      </c>
      <c r="Q4093" t="str">
        <f>TEXT(tbl_salesdata[[#This Row],[Order Date]],"dddd")</f>
        <v>Sunday</v>
      </c>
      <c r="R4093" t="str">
        <f>IF(tbl_salesdata[[#This Row],[Weekdaynum]]&gt;5,"Yes","No")</f>
        <v>Yes</v>
      </c>
    </row>
    <row r="4094" spans="1:18" hidden="1" x14ac:dyDescent="0.35">
      <c r="A4094">
        <v>471484124</v>
      </c>
      <c r="B4094" s="3">
        <v>44174</v>
      </c>
      <c r="C4094" s="3">
        <v>44191</v>
      </c>
      <c r="D4094" t="s">
        <v>135</v>
      </c>
      <c r="E4094" t="s">
        <v>21</v>
      </c>
      <c r="F4094" t="s">
        <v>13</v>
      </c>
      <c r="G4094" t="s">
        <v>14</v>
      </c>
      <c r="H4094" t="s">
        <v>15</v>
      </c>
      <c r="I4094" s="9">
        <v>1485</v>
      </c>
      <c r="J4094" s="9">
        <v>255.28</v>
      </c>
      <c r="K4094" s="9">
        <v>159.41999999999999</v>
      </c>
      <c r="L4094" s="9">
        <f>tbl_salesdata[[#This Row],[Units Sold]]*tbl_salesdata[[#This Row],[Unit Cost]]</f>
        <v>236738.69999999998</v>
      </c>
      <c r="M4094" s="9">
        <f>tbl_salesdata[[#This Row],[Units Sold]]*tbl_salesdata[[#This Row],[Unit Price]]</f>
        <v>379090.8</v>
      </c>
      <c r="N4094" s="9">
        <f>tbl_salesdata[[#This Row],[Total Sales]]-tbl_salesdata[[#This Row],[Total Cost]]</f>
        <v>142352.1</v>
      </c>
      <c r="O4094">
        <f>tbl_salesdata[[#This Row],[Ship Date]]-tbl_salesdata[[#This Row],[Order Date]]</f>
        <v>17</v>
      </c>
      <c r="P4094">
        <f>WEEKDAY(tbl_salesdata[[#This Row],[Order Date]],2)</f>
        <v>3</v>
      </c>
      <c r="Q4094" t="str">
        <f>TEXT(tbl_salesdata[[#This Row],[Order Date]],"dddd")</f>
        <v>Wednesday</v>
      </c>
      <c r="R4094" t="str">
        <f>IF(tbl_salesdata[[#This Row],[Weekdaynum]]&gt;5,"Yes","No")</f>
        <v>No</v>
      </c>
    </row>
    <row r="4095" spans="1:18" hidden="1" x14ac:dyDescent="0.35">
      <c r="A4095">
        <v>226661098</v>
      </c>
      <c r="B4095" s="3">
        <v>42276</v>
      </c>
      <c r="C4095" s="3">
        <v>42278</v>
      </c>
      <c r="D4095" t="s">
        <v>212</v>
      </c>
      <c r="E4095" t="s">
        <v>32</v>
      </c>
      <c r="F4095" t="s">
        <v>40</v>
      </c>
      <c r="G4095" t="s">
        <v>18</v>
      </c>
      <c r="H4095" t="s">
        <v>34</v>
      </c>
      <c r="I4095" s="9">
        <v>2911</v>
      </c>
      <c r="J4095" s="9">
        <v>651.21</v>
      </c>
      <c r="K4095" s="9">
        <v>524.96</v>
      </c>
      <c r="L4095" s="9">
        <f>tbl_salesdata[[#This Row],[Units Sold]]*tbl_salesdata[[#This Row],[Unit Cost]]</f>
        <v>1528158.56</v>
      </c>
      <c r="M4095" s="9">
        <f>tbl_salesdata[[#This Row],[Units Sold]]*tbl_salesdata[[#This Row],[Unit Price]]</f>
        <v>1895672.31</v>
      </c>
      <c r="N4095" s="9">
        <f>tbl_salesdata[[#This Row],[Total Sales]]-tbl_salesdata[[#This Row],[Total Cost]]</f>
        <v>367513.75</v>
      </c>
      <c r="O4095">
        <f>tbl_salesdata[[#This Row],[Ship Date]]-tbl_salesdata[[#This Row],[Order Date]]</f>
        <v>2</v>
      </c>
      <c r="P4095">
        <f>WEEKDAY(tbl_salesdata[[#This Row],[Order Date]],2)</f>
        <v>2</v>
      </c>
      <c r="Q4095" t="str">
        <f>TEXT(tbl_salesdata[[#This Row],[Order Date]],"dddd")</f>
        <v>Tuesday</v>
      </c>
      <c r="R4095" t="str">
        <f>IF(tbl_salesdata[[#This Row],[Weekdaynum]]&gt;5,"Yes","No")</f>
        <v>No</v>
      </c>
    </row>
    <row r="4096" spans="1:18" hidden="1" x14ac:dyDescent="0.35">
      <c r="A4096">
        <v>291611325</v>
      </c>
      <c r="B4096" s="3">
        <v>42767</v>
      </c>
      <c r="C4096" s="3">
        <v>42776</v>
      </c>
      <c r="D4096" t="s">
        <v>145</v>
      </c>
      <c r="E4096" t="s">
        <v>21</v>
      </c>
      <c r="F4096" t="s">
        <v>17</v>
      </c>
      <c r="G4096" t="s">
        <v>18</v>
      </c>
      <c r="H4096" t="s">
        <v>15</v>
      </c>
      <c r="I4096" s="9">
        <v>3126</v>
      </c>
      <c r="J4096" s="9">
        <v>152.58000000000001</v>
      </c>
      <c r="K4096" s="9">
        <v>97.44</v>
      </c>
      <c r="L4096" s="9">
        <f>tbl_salesdata[[#This Row],[Units Sold]]*tbl_salesdata[[#This Row],[Unit Cost]]</f>
        <v>304597.44</v>
      </c>
      <c r="M4096" s="9">
        <f>tbl_salesdata[[#This Row],[Units Sold]]*tbl_salesdata[[#This Row],[Unit Price]]</f>
        <v>476965.08</v>
      </c>
      <c r="N4096" s="9">
        <f>tbl_salesdata[[#This Row],[Total Sales]]-tbl_salesdata[[#This Row],[Total Cost]]</f>
        <v>172367.64</v>
      </c>
      <c r="O4096">
        <f>tbl_salesdata[[#This Row],[Ship Date]]-tbl_salesdata[[#This Row],[Order Date]]</f>
        <v>9</v>
      </c>
      <c r="P4096">
        <f>WEEKDAY(tbl_salesdata[[#This Row],[Order Date]],2)</f>
        <v>3</v>
      </c>
      <c r="Q4096" t="str">
        <f>TEXT(tbl_salesdata[[#This Row],[Order Date]],"dddd")</f>
        <v>Wednesday</v>
      </c>
      <c r="R4096" t="str">
        <f>IF(tbl_salesdata[[#This Row],[Weekdaynum]]&gt;5,"Yes","No")</f>
        <v>No</v>
      </c>
    </row>
    <row r="4097" spans="1:18" hidden="1" x14ac:dyDescent="0.35">
      <c r="A4097">
        <v>691383635</v>
      </c>
      <c r="B4097" s="3">
        <v>43506</v>
      </c>
      <c r="C4097" s="3">
        <v>43512</v>
      </c>
      <c r="D4097" t="s">
        <v>116</v>
      </c>
      <c r="E4097" t="s">
        <v>21</v>
      </c>
      <c r="F4097" t="s">
        <v>68</v>
      </c>
      <c r="G4097" t="s">
        <v>18</v>
      </c>
      <c r="H4097" t="s">
        <v>15</v>
      </c>
      <c r="I4097" s="9">
        <v>4637</v>
      </c>
      <c r="J4097" s="9">
        <v>154.06</v>
      </c>
      <c r="K4097" s="9">
        <v>90.93</v>
      </c>
      <c r="L4097" s="9">
        <f>tbl_salesdata[[#This Row],[Units Sold]]*tbl_salesdata[[#This Row],[Unit Cost]]</f>
        <v>421642.41000000003</v>
      </c>
      <c r="M4097" s="9">
        <f>tbl_salesdata[[#This Row],[Units Sold]]*tbl_salesdata[[#This Row],[Unit Price]]</f>
        <v>714376.22</v>
      </c>
      <c r="N4097" s="9">
        <f>tbl_salesdata[[#This Row],[Total Sales]]-tbl_salesdata[[#This Row],[Total Cost]]</f>
        <v>292733.80999999994</v>
      </c>
      <c r="O4097">
        <f>tbl_salesdata[[#This Row],[Ship Date]]-tbl_salesdata[[#This Row],[Order Date]]</f>
        <v>6</v>
      </c>
      <c r="P4097">
        <f>WEEKDAY(tbl_salesdata[[#This Row],[Order Date]],2)</f>
        <v>7</v>
      </c>
      <c r="Q4097" t="str">
        <f>TEXT(tbl_salesdata[[#This Row],[Order Date]],"dddd")</f>
        <v>Sunday</v>
      </c>
      <c r="R4097" t="str">
        <f>IF(tbl_salesdata[[#This Row],[Weekdaynum]]&gt;5,"Yes","No")</f>
        <v>Yes</v>
      </c>
    </row>
    <row r="4098" spans="1:18" hidden="1" x14ac:dyDescent="0.35">
      <c r="A4098">
        <v>171339356</v>
      </c>
      <c r="B4098" s="3">
        <v>42433</v>
      </c>
      <c r="C4098" s="3">
        <v>42435</v>
      </c>
      <c r="D4098" t="s">
        <v>73</v>
      </c>
      <c r="E4098" t="s">
        <v>24</v>
      </c>
      <c r="F4098" t="s">
        <v>30</v>
      </c>
      <c r="G4098" t="s">
        <v>18</v>
      </c>
      <c r="H4098" t="s">
        <v>15</v>
      </c>
      <c r="I4098" s="9">
        <v>1978</v>
      </c>
      <c r="J4098" s="9">
        <v>81.73</v>
      </c>
      <c r="K4098" s="9">
        <v>56.67</v>
      </c>
      <c r="L4098" s="9">
        <f>tbl_salesdata[[#This Row],[Units Sold]]*tbl_salesdata[[#This Row],[Unit Cost]]</f>
        <v>112093.26000000001</v>
      </c>
      <c r="M4098" s="9">
        <f>tbl_salesdata[[#This Row],[Units Sold]]*tbl_salesdata[[#This Row],[Unit Price]]</f>
        <v>161661.94</v>
      </c>
      <c r="N4098" s="9">
        <f>tbl_salesdata[[#This Row],[Total Sales]]-tbl_salesdata[[#This Row],[Total Cost]]</f>
        <v>49568.679999999993</v>
      </c>
      <c r="O4098">
        <f>tbl_salesdata[[#This Row],[Ship Date]]-tbl_salesdata[[#This Row],[Order Date]]</f>
        <v>2</v>
      </c>
      <c r="P4098">
        <f>WEEKDAY(tbl_salesdata[[#This Row],[Order Date]],2)</f>
        <v>5</v>
      </c>
      <c r="Q4098" t="str">
        <f>TEXT(tbl_salesdata[[#This Row],[Order Date]],"dddd")</f>
        <v>Friday</v>
      </c>
      <c r="R4098" t="str">
        <f>IF(tbl_salesdata[[#This Row],[Weekdaynum]]&gt;5,"Yes","No")</f>
        <v>No</v>
      </c>
    </row>
    <row r="4099" spans="1:18" x14ac:dyDescent="0.35">
      <c r="A4099">
        <v>304687201</v>
      </c>
      <c r="B4099" s="3">
        <v>42462</v>
      </c>
      <c r="C4099" s="3">
        <v>42465</v>
      </c>
      <c r="D4099" t="s">
        <v>104</v>
      </c>
      <c r="E4099" t="s">
        <v>24</v>
      </c>
      <c r="F4099" t="s">
        <v>22</v>
      </c>
      <c r="G4099" t="s">
        <v>14</v>
      </c>
      <c r="H4099" t="s">
        <v>19</v>
      </c>
      <c r="I4099" s="9">
        <v>2569</v>
      </c>
      <c r="J4099" s="9">
        <v>47.45</v>
      </c>
      <c r="K4099" s="9">
        <v>31.79</v>
      </c>
      <c r="L4099" s="9">
        <f>tbl_salesdata[[#This Row],[Units Sold]]*tbl_salesdata[[#This Row],[Unit Cost]]</f>
        <v>81668.509999999995</v>
      </c>
      <c r="M4099" s="9">
        <f>tbl_salesdata[[#This Row],[Units Sold]]*tbl_salesdata[[#This Row],[Unit Price]]</f>
        <v>121899.05</v>
      </c>
      <c r="N4099" s="9">
        <f>tbl_salesdata[[#This Row],[Total Sales]]-tbl_salesdata[[#This Row],[Total Cost]]</f>
        <v>40230.540000000008</v>
      </c>
      <c r="O4099">
        <f>tbl_salesdata[[#This Row],[Ship Date]]-tbl_salesdata[[#This Row],[Order Date]]</f>
        <v>3</v>
      </c>
      <c r="P4099">
        <f>WEEKDAY(tbl_salesdata[[#This Row],[Order Date]],2)</f>
        <v>6</v>
      </c>
      <c r="Q4099" t="str">
        <f>TEXT(tbl_salesdata[[#This Row],[Order Date]],"dddd")</f>
        <v>Saturday</v>
      </c>
      <c r="R4099" t="str">
        <f>IF(tbl_salesdata[[#This Row],[Weekdaynum]]&gt;5,"Yes","No")</f>
        <v>Yes</v>
      </c>
    </row>
    <row r="4100" spans="1:18" hidden="1" x14ac:dyDescent="0.35">
      <c r="A4100">
        <v>254808843</v>
      </c>
      <c r="B4100" s="3">
        <v>43410</v>
      </c>
      <c r="C4100" s="3">
        <v>43412</v>
      </c>
      <c r="D4100" t="s">
        <v>209</v>
      </c>
      <c r="E4100" t="s">
        <v>32</v>
      </c>
      <c r="F4100" t="s">
        <v>17</v>
      </c>
      <c r="G4100" t="s">
        <v>14</v>
      </c>
      <c r="H4100" t="s">
        <v>26</v>
      </c>
      <c r="I4100" s="9">
        <v>2454</v>
      </c>
      <c r="J4100" s="9">
        <v>152.58000000000001</v>
      </c>
      <c r="K4100" s="9">
        <v>97.44</v>
      </c>
      <c r="L4100" s="9">
        <f>tbl_salesdata[[#This Row],[Units Sold]]*tbl_salesdata[[#This Row],[Unit Cost]]</f>
        <v>239117.75999999998</v>
      </c>
      <c r="M4100" s="9">
        <f>tbl_salesdata[[#This Row],[Units Sold]]*tbl_salesdata[[#This Row],[Unit Price]]</f>
        <v>374431.32</v>
      </c>
      <c r="N4100" s="9">
        <f>tbl_salesdata[[#This Row],[Total Sales]]-tbl_salesdata[[#This Row],[Total Cost]]</f>
        <v>135313.56000000003</v>
      </c>
      <c r="O4100">
        <f>tbl_salesdata[[#This Row],[Ship Date]]-tbl_salesdata[[#This Row],[Order Date]]</f>
        <v>2</v>
      </c>
      <c r="P4100">
        <f>WEEKDAY(tbl_salesdata[[#This Row],[Order Date]],2)</f>
        <v>2</v>
      </c>
      <c r="Q4100" t="str">
        <f>TEXT(tbl_salesdata[[#This Row],[Order Date]],"dddd")</f>
        <v>Tuesday</v>
      </c>
      <c r="R4100" t="str">
        <f>IF(tbl_salesdata[[#This Row],[Weekdaynum]]&gt;5,"Yes","No")</f>
        <v>No</v>
      </c>
    </row>
    <row r="4101" spans="1:18" hidden="1" x14ac:dyDescent="0.35">
      <c r="A4101">
        <v>500607764</v>
      </c>
      <c r="B4101" s="3">
        <v>43826</v>
      </c>
      <c r="C4101" s="3">
        <v>43837</v>
      </c>
      <c r="D4101" t="s">
        <v>37</v>
      </c>
      <c r="E4101" t="s">
        <v>38</v>
      </c>
      <c r="F4101" t="s">
        <v>42</v>
      </c>
      <c r="G4101" t="s">
        <v>18</v>
      </c>
      <c r="H4101" t="s">
        <v>26</v>
      </c>
      <c r="I4101" s="9">
        <v>9817</v>
      </c>
      <c r="J4101" s="9">
        <v>437.2</v>
      </c>
      <c r="K4101" s="9">
        <v>263.33</v>
      </c>
      <c r="L4101" s="9">
        <f>tbl_salesdata[[#This Row],[Units Sold]]*tbl_salesdata[[#This Row],[Unit Cost]]</f>
        <v>2585110.61</v>
      </c>
      <c r="M4101" s="9">
        <f>tbl_salesdata[[#This Row],[Units Sold]]*tbl_salesdata[[#This Row],[Unit Price]]</f>
        <v>4291992.3999999994</v>
      </c>
      <c r="N4101" s="9">
        <f>tbl_salesdata[[#This Row],[Total Sales]]-tbl_salesdata[[#This Row],[Total Cost]]</f>
        <v>1706881.7899999996</v>
      </c>
      <c r="O4101">
        <f>tbl_salesdata[[#This Row],[Ship Date]]-tbl_salesdata[[#This Row],[Order Date]]</f>
        <v>11</v>
      </c>
      <c r="P4101">
        <f>WEEKDAY(tbl_salesdata[[#This Row],[Order Date]],2)</f>
        <v>5</v>
      </c>
      <c r="Q4101" t="str">
        <f>TEXT(tbl_salesdata[[#This Row],[Order Date]],"dddd")</f>
        <v>Friday</v>
      </c>
      <c r="R4101" t="str">
        <f>IF(tbl_salesdata[[#This Row],[Weekdaynum]]&gt;5,"Yes","No")</f>
        <v>No</v>
      </c>
    </row>
    <row r="4102" spans="1:18" hidden="1" x14ac:dyDescent="0.35">
      <c r="A4102">
        <v>911160409</v>
      </c>
      <c r="B4102" s="3">
        <v>43857</v>
      </c>
      <c r="C4102" s="3">
        <v>43864</v>
      </c>
      <c r="D4102" t="s">
        <v>89</v>
      </c>
      <c r="E4102" t="s">
        <v>38</v>
      </c>
      <c r="F4102" t="s">
        <v>25</v>
      </c>
      <c r="G4102" t="s">
        <v>14</v>
      </c>
      <c r="H4102" t="s">
        <v>15</v>
      </c>
      <c r="I4102" s="9">
        <v>1468</v>
      </c>
      <c r="J4102" s="9">
        <v>205.7</v>
      </c>
      <c r="K4102" s="9">
        <v>117.11</v>
      </c>
      <c r="L4102" s="9">
        <f>tbl_salesdata[[#This Row],[Units Sold]]*tbl_salesdata[[#This Row],[Unit Cost]]</f>
        <v>171917.48</v>
      </c>
      <c r="M4102" s="9">
        <f>tbl_salesdata[[#This Row],[Units Sold]]*tbl_salesdata[[#This Row],[Unit Price]]</f>
        <v>301967.59999999998</v>
      </c>
      <c r="N4102" s="9">
        <f>tbl_salesdata[[#This Row],[Total Sales]]-tbl_salesdata[[#This Row],[Total Cost]]</f>
        <v>130050.11999999997</v>
      </c>
      <c r="O4102">
        <f>tbl_salesdata[[#This Row],[Ship Date]]-tbl_salesdata[[#This Row],[Order Date]]</f>
        <v>7</v>
      </c>
      <c r="P4102">
        <f>WEEKDAY(tbl_salesdata[[#This Row],[Order Date]],2)</f>
        <v>1</v>
      </c>
      <c r="Q4102" t="str">
        <f>TEXT(tbl_salesdata[[#This Row],[Order Date]],"dddd")</f>
        <v>Monday</v>
      </c>
      <c r="R4102" t="str">
        <f>IF(tbl_salesdata[[#This Row],[Weekdaynum]]&gt;5,"Yes","No")</f>
        <v>No</v>
      </c>
    </row>
    <row r="4103" spans="1:18" hidden="1" x14ac:dyDescent="0.35">
      <c r="A4103">
        <v>583390605</v>
      </c>
      <c r="B4103" s="3">
        <v>42159</v>
      </c>
      <c r="C4103" s="3">
        <v>42168</v>
      </c>
      <c r="D4103" t="s">
        <v>173</v>
      </c>
      <c r="E4103" t="s">
        <v>24</v>
      </c>
      <c r="F4103" t="s">
        <v>25</v>
      </c>
      <c r="G4103" t="s">
        <v>14</v>
      </c>
      <c r="H4103" t="s">
        <v>15</v>
      </c>
      <c r="I4103" s="9">
        <v>7099</v>
      </c>
      <c r="J4103" s="9">
        <v>205.7</v>
      </c>
      <c r="K4103" s="9">
        <v>117.11</v>
      </c>
      <c r="L4103" s="9">
        <f>tbl_salesdata[[#This Row],[Units Sold]]*tbl_salesdata[[#This Row],[Unit Cost]]</f>
        <v>831363.89</v>
      </c>
      <c r="M4103" s="9">
        <f>tbl_salesdata[[#This Row],[Units Sold]]*tbl_salesdata[[#This Row],[Unit Price]]</f>
        <v>1460264.2999999998</v>
      </c>
      <c r="N4103" s="9">
        <f>tbl_salesdata[[#This Row],[Total Sales]]-tbl_salesdata[[#This Row],[Total Cost]]</f>
        <v>628900.4099999998</v>
      </c>
      <c r="O4103">
        <f>tbl_salesdata[[#This Row],[Ship Date]]-tbl_salesdata[[#This Row],[Order Date]]</f>
        <v>9</v>
      </c>
      <c r="P4103">
        <f>WEEKDAY(tbl_salesdata[[#This Row],[Order Date]],2)</f>
        <v>4</v>
      </c>
      <c r="Q4103" t="str">
        <f>TEXT(tbl_salesdata[[#This Row],[Order Date]],"dddd")</f>
        <v>Thursday</v>
      </c>
      <c r="R4103" t="str">
        <f>IF(tbl_salesdata[[#This Row],[Weekdaynum]]&gt;5,"Yes","No")</f>
        <v>No</v>
      </c>
    </row>
    <row r="4104" spans="1:18" hidden="1" x14ac:dyDescent="0.35">
      <c r="A4104">
        <v>934534680</v>
      </c>
      <c r="B4104" s="3">
        <v>42472</v>
      </c>
      <c r="C4104" s="3">
        <v>42491</v>
      </c>
      <c r="D4104" t="s">
        <v>198</v>
      </c>
      <c r="E4104" t="s">
        <v>38</v>
      </c>
      <c r="F4104" t="s">
        <v>40</v>
      </c>
      <c r="G4104" t="s">
        <v>18</v>
      </c>
      <c r="H4104" t="s">
        <v>15</v>
      </c>
      <c r="I4104" s="9">
        <v>8434</v>
      </c>
      <c r="J4104" s="9">
        <v>651.21</v>
      </c>
      <c r="K4104" s="9">
        <v>524.96</v>
      </c>
      <c r="L4104" s="9">
        <f>tbl_salesdata[[#This Row],[Units Sold]]*tbl_salesdata[[#This Row],[Unit Cost]]</f>
        <v>4427512.6400000006</v>
      </c>
      <c r="M4104" s="9">
        <f>tbl_salesdata[[#This Row],[Units Sold]]*tbl_salesdata[[#This Row],[Unit Price]]</f>
        <v>5492305.1400000006</v>
      </c>
      <c r="N4104" s="9">
        <f>tbl_salesdata[[#This Row],[Total Sales]]-tbl_salesdata[[#This Row],[Total Cost]]</f>
        <v>1064792.5</v>
      </c>
      <c r="O4104">
        <f>tbl_salesdata[[#This Row],[Ship Date]]-tbl_salesdata[[#This Row],[Order Date]]</f>
        <v>19</v>
      </c>
      <c r="P4104">
        <f>WEEKDAY(tbl_salesdata[[#This Row],[Order Date]],2)</f>
        <v>2</v>
      </c>
      <c r="Q4104" t="str">
        <f>TEXT(tbl_salesdata[[#This Row],[Order Date]],"dddd")</f>
        <v>Tuesday</v>
      </c>
      <c r="R4104" t="str">
        <f>IF(tbl_salesdata[[#This Row],[Weekdaynum]]&gt;5,"Yes","No")</f>
        <v>No</v>
      </c>
    </row>
    <row r="4105" spans="1:18" hidden="1" x14ac:dyDescent="0.35">
      <c r="A4105">
        <v>752141463</v>
      </c>
      <c r="B4105" s="3">
        <v>44463</v>
      </c>
      <c r="C4105" s="3">
        <v>44468</v>
      </c>
      <c r="D4105" t="s">
        <v>187</v>
      </c>
      <c r="E4105" t="s">
        <v>29</v>
      </c>
      <c r="F4105" t="s">
        <v>30</v>
      </c>
      <c r="G4105" t="s">
        <v>18</v>
      </c>
      <c r="H4105" t="s">
        <v>19</v>
      </c>
      <c r="I4105" s="9">
        <v>4228</v>
      </c>
      <c r="J4105" s="9">
        <v>81.73</v>
      </c>
      <c r="K4105" s="9">
        <v>56.67</v>
      </c>
      <c r="L4105" s="9">
        <f>tbl_salesdata[[#This Row],[Units Sold]]*tbl_salesdata[[#This Row],[Unit Cost]]</f>
        <v>239600.76</v>
      </c>
      <c r="M4105" s="9">
        <f>tbl_salesdata[[#This Row],[Units Sold]]*tbl_salesdata[[#This Row],[Unit Price]]</f>
        <v>345554.44</v>
      </c>
      <c r="N4105" s="9">
        <f>tbl_salesdata[[#This Row],[Total Sales]]-tbl_salesdata[[#This Row],[Total Cost]]</f>
        <v>105953.68</v>
      </c>
      <c r="O4105">
        <f>tbl_salesdata[[#This Row],[Ship Date]]-tbl_salesdata[[#This Row],[Order Date]]</f>
        <v>5</v>
      </c>
      <c r="P4105">
        <f>WEEKDAY(tbl_salesdata[[#This Row],[Order Date]],2)</f>
        <v>5</v>
      </c>
      <c r="Q4105" t="str">
        <f>TEXT(tbl_salesdata[[#This Row],[Order Date]],"dddd")</f>
        <v>Friday</v>
      </c>
      <c r="R4105" t="str">
        <f>IF(tbl_salesdata[[#This Row],[Weekdaynum]]&gt;5,"Yes","No")</f>
        <v>No</v>
      </c>
    </row>
    <row r="4106" spans="1:18" hidden="1" x14ac:dyDescent="0.35">
      <c r="A4106">
        <v>244072282</v>
      </c>
      <c r="B4106" s="3">
        <v>42031</v>
      </c>
      <c r="C4106" s="3">
        <v>42052</v>
      </c>
      <c r="D4106" t="s">
        <v>96</v>
      </c>
      <c r="E4106" t="s">
        <v>29</v>
      </c>
      <c r="F4106" t="s">
        <v>33</v>
      </c>
      <c r="G4106" t="s">
        <v>14</v>
      </c>
      <c r="H4106" t="s">
        <v>34</v>
      </c>
      <c r="I4106" s="9">
        <v>5267</v>
      </c>
      <c r="J4106" s="9">
        <v>109.28</v>
      </c>
      <c r="K4106" s="9">
        <v>35.840000000000003</v>
      </c>
      <c r="L4106" s="9">
        <f>tbl_salesdata[[#This Row],[Units Sold]]*tbl_salesdata[[#This Row],[Unit Cost]]</f>
        <v>188769.28000000003</v>
      </c>
      <c r="M4106" s="9">
        <f>tbl_salesdata[[#This Row],[Units Sold]]*tbl_salesdata[[#This Row],[Unit Price]]</f>
        <v>575577.76</v>
      </c>
      <c r="N4106" s="9">
        <f>tbl_salesdata[[#This Row],[Total Sales]]-tbl_salesdata[[#This Row],[Total Cost]]</f>
        <v>386808.48</v>
      </c>
      <c r="O4106">
        <f>tbl_salesdata[[#This Row],[Ship Date]]-tbl_salesdata[[#This Row],[Order Date]]</f>
        <v>21</v>
      </c>
      <c r="P4106">
        <f>WEEKDAY(tbl_salesdata[[#This Row],[Order Date]],2)</f>
        <v>2</v>
      </c>
      <c r="Q4106" t="str">
        <f>TEXT(tbl_salesdata[[#This Row],[Order Date]],"dddd")</f>
        <v>Tuesday</v>
      </c>
      <c r="R4106" t="str">
        <f>IF(tbl_salesdata[[#This Row],[Weekdaynum]]&gt;5,"Yes","No")</f>
        <v>No</v>
      </c>
    </row>
    <row r="4107" spans="1:18" hidden="1" x14ac:dyDescent="0.35">
      <c r="A4107">
        <v>588500964</v>
      </c>
      <c r="B4107" s="3">
        <v>43163</v>
      </c>
      <c r="C4107" s="3">
        <v>43176</v>
      </c>
      <c r="D4107" t="s">
        <v>98</v>
      </c>
      <c r="E4107" t="s">
        <v>38</v>
      </c>
      <c r="F4107" t="s">
        <v>42</v>
      </c>
      <c r="G4107" t="s">
        <v>14</v>
      </c>
      <c r="H4107" t="s">
        <v>15</v>
      </c>
      <c r="I4107" s="9">
        <v>9368</v>
      </c>
      <c r="J4107" s="9">
        <v>437.2</v>
      </c>
      <c r="K4107" s="9">
        <v>263.33</v>
      </c>
      <c r="L4107" s="9">
        <f>tbl_salesdata[[#This Row],[Units Sold]]*tbl_salesdata[[#This Row],[Unit Cost]]</f>
        <v>2466875.44</v>
      </c>
      <c r="M4107" s="9">
        <f>tbl_salesdata[[#This Row],[Units Sold]]*tbl_salesdata[[#This Row],[Unit Price]]</f>
        <v>4095689.6</v>
      </c>
      <c r="N4107" s="9">
        <f>tbl_salesdata[[#This Row],[Total Sales]]-tbl_salesdata[[#This Row],[Total Cost]]</f>
        <v>1628814.1600000001</v>
      </c>
      <c r="O4107">
        <f>tbl_salesdata[[#This Row],[Ship Date]]-tbl_salesdata[[#This Row],[Order Date]]</f>
        <v>13</v>
      </c>
      <c r="P4107">
        <f>WEEKDAY(tbl_salesdata[[#This Row],[Order Date]],2)</f>
        <v>7</v>
      </c>
      <c r="Q4107" t="str">
        <f>TEXT(tbl_salesdata[[#This Row],[Order Date]],"dddd")</f>
        <v>Sunday</v>
      </c>
      <c r="R4107" t="str">
        <f>IF(tbl_salesdata[[#This Row],[Weekdaynum]]&gt;5,"Yes","No")</f>
        <v>Yes</v>
      </c>
    </row>
    <row r="4108" spans="1:18" hidden="1" x14ac:dyDescent="0.35">
      <c r="A4108">
        <v>783913838</v>
      </c>
      <c r="B4108" s="3">
        <v>43501</v>
      </c>
      <c r="C4108" s="3">
        <v>43515</v>
      </c>
      <c r="D4108" t="s">
        <v>144</v>
      </c>
      <c r="E4108" t="s">
        <v>21</v>
      </c>
      <c r="F4108" t="s">
        <v>17</v>
      </c>
      <c r="G4108" t="s">
        <v>14</v>
      </c>
      <c r="H4108" t="s">
        <v>34</v>
      </c>
      <c r="I4108" s="9">
        <v>6380</v>
      </c>
      <c r="J4108" s="9">
        <v>152.58000000000001</v>
      </c>
      <c r="K4108" s="9">
        <v>97.44</v>
      </c>
      <c r="L4108" s="9">
        <f>tbl_salesdata[[#This Row],[Units Sold]]*tbl_salesdata[[#This Row],[Unit Cost]]</f>
        <v>621667.19999999995</v>
      </c>
      <c r="M4108" s="9">
        <f>tbl_salesdata[[#This Row],[Units Sold]]*tbl_salesdata[[#This Row],[Unit Price]]</f>
        <v>973460.4</v>
      </c>
      <c r="N4108" s="9">
        <f>tbl_salesdata[[#This Row],[Total Sales]]-tbl_salesdata[[#This Row],[Total Cost]]</f>
        <v>351793.20000000007</v>
      </c>
      <c r="O4108">
        <f>tbl_salesdata[[#This Row],[Ship Date]]-tbl_salesdata[[#This Row],[Order Date]]</f>
        <v>14</v>
      </c>
      <c r="P4108">
        <f>WEEKDAY(tbl_salesdata[[#This Row],[Order Date]],2)</f>
        <v>2</v>
      </c>
      <c r="Q4108" t="str">
        <f>TEXT(tbl_salesdata[[#This Row],[Order Date]],"dddd")</f>
        <v>Tuesday</v>
      </c>
      <c r="R4108" t="str">
        <f>IF(tbl_salesdata[[#This Row],[Weekdaynum]]&gt;5,"Yes","No")</f>
        <v>No</v>
      </c>
    </row>
    <row r="4109" spans="1:18" hidden="1" x14ac:dyDescent="0.35">
      <c r="A4109">
        <v>799109733</v>
      </c>
      <c r="B4109" s="3">
        <v>43538</v>
      </c>
      <c r="C4109" s="3">
        <v>43557</v>
      </c>
      <c r="D4109" t="s">
        <v>175</v>
      </c>
      <c r="E4109" t="s">
        <v>21</v>
      </c>
      <c r="F4109" t="s">
        <v>33</v>
      </c>
      <c r="G4109" t="s">
        <v>14</v>
      </c>
      <c r="H4109" t="s">
        <v>19</v>
      </c>
      <c r="I4109" s="9">
        <v>3183</v>
      </c>
      <c r="J4109" s="9">
        <v>109.28</v>
      </c>
      <c r="K4109" s="9">
        <v>35.840000000000003</v>
      </c>
      <c r="L4109" s="9">
        <f>tbl_salesdata[[#This Row],[Units Sold]]*tbl_salesdata[[#This Row],[Unit Cost]]</f>
        <v>114078.72000000002</v>
      </c>
      <c r="M4109" s="9">
        <f>tbl_salesdata[[#This Row],[Units Sold]]*tbl_salesdata[[#This Row],[Unit Price]]</f>
        <v>347838.24</v>
      </c>
      <c r="N4109" s="9">
        <f>tbl_salesdata[[#This Row],[Total Sales]]-tbl_salesdata[[#This Row],[Total Cost]]</f>
        <v>233759.51999999996</v>
      </c>
      <c r="O4109">
        <f>tbl_salesdata[[#This Row],[Ship Date]]-tbl_salesdata[[#This Row],[Order Date]]</f>
        <v>19</v>
      </c>
      <c r="P4109">
        <f>WEEKDAY(tbl_salesdata[[#This Row],[Order Date]],2)</f>
        <v>4</v>
      </c>
      <c r="Q4109" t="str">
        <f>TEXT(tbl_salesdata[[#This Row],[Order Date]],"dddd")</f>
        <v>Thursday</v>
      </c>
      <c r="R4109" t="str">
        <f>IF(tbl_salesdata[[#This Row],[Weekdaynum]]&gt;5,"Yes","No")</f>
        <v>No</v>
      </c>
    </row>
    <row r="4110" spans="1:18" hidden="1" x14ac:dyDescent="0.35">
      <c r="A4110">
        <v>223199975</v>
      </c>
      <c r="B4110" s="3">
        <v>42695</v>
      </c>
      <c r="C4110" s="3">
        <v>42710</v>
      </c>
      <c r="D4110" t="s">
        <v>135</v>
      </c>
      <c r="E4110" t="s">
        <v>21</v>
      </c>
      <c r="F4110" t="s">
        <v>22</v>
      </c>
      <c r="G4110" t="s">
        <v>14</v>
      </c>
      <c r="H4110" t="s">
        <v>26</v>
      </c>
      <c r="I4110" s="9">
        <v>8687</v>
      </c>
      <c r="J4110" s="9">
        <v>47.45</v>
      </c>
      <c r="K4110" s="9">
        <v>31.79</v>
      </c>
      <c r="L4110" s="9">
        <f>tbl_salesdata[[#This Row],[Units Sold]]*tbl_salesdata[[#This Row],[Unit Cost]]</f>
        <v>276159.73</v>
      </c>
      <c r="M4110" s="9">
        <f>tbl_salesdata[[#This Row],[Units Sold]]*tbl_salesdata[[#This Row],[Unit Price]]</f>
        <v>412198.15</v>
      </c>
      <c r="N4110" s="9">
        <f>tbl_salesdata[[#This Row],[Total Sales]]-tbl_salesdata[[#This Row],[Total Cost]]</f>
        <v>136038.42000000004</v>
      </c>
      <c r="O4110">
        <f>tbl_salesdata[[#This Row],[Ship Date]]-tbl_salesdata[[#This Row],[Order Date]]</f>
        <v>15</v>
      </c>
      <c r="P4110">
        <f>WEEKDAY(tbl_salesdata[[#This Row],[Order Date]],2)</f>
        <v>1</v>
      </c>
      <c r="Q4110" t="str">
        <f>TEXT(tbl_salesdata[[#This Row],[Order Date]],"dddd")</f>
        <v>Monday</v>
      </c>
      <c r="R4110" t="str">
        <f>IF(tbl_salesdata[[#This Row],[Weekdaynum]]&gt;5,"Yes","No")</f>
        <v>No</v>
      </c>
    </row>
    <row r="4111" spans="1:18" hidden="1" x14ac:dyDescent="0.35">
      <c r="A4111">
        <v>515608394</v>
      </c>
      <c r="B4111" s="3">
        <v>42477</v>
      </c>
      <c r="C4111" s="3">
        <v>42480</v>
      </c>
      <c r="D4111" t="s">
        <v>196</v>
      </c>
      <c r="E4111" t="s">
        <v>32</v>
      </c>
      <c r="F4111" t="s">
        <v>42</v>
      </c>
      <c r="G4111" t="s">
        <v>18</v>
      </c>
      <c r="H4111" t="s">
        <v>15</v>
      </c>
      <c r="I4111" s="9">
        <v>8836</v>
      </c>
      <c r="J4111" s="9">
        <v>437.2</v>
      </c>
      <c r="K4111" s="9">
        <v>263.33</v>
      </c>
      <c r="L4111" s="9">
        <f>tbl_salesdata[[#This Row],[Units Sold]]*tbl_salesdata[[#This Row],[Unit Cost]]</f>
        <v>2326783.88</v>
      </c>
      <c r="M4111" s="9">
        <f>tbl_salesdata[[#This Row],[Units Sold]]*tbl_salesdata[[#This Row],[Unit Price]]</f>
        <v>3863099.1999999997</v>
      </c>
      <c r="N4111" s="9">
        <f>tbl_salesdata[[#This Row],[Total Sales]]-tbl_salesdata[[#This Row],[Total Cost]]</f>
        <v>1536315.3199999998</v>
      </c>
      <c r="O4111">
        <f>tbl_salesdata[[#This Row],[Ship Date]]-tbl_salesdata[[#This Row],[Order Date]]</f>
        <v>3</v>
      </c>
      <c r="P4111">
        <f>WEEKDAY(tbl_salesdata[[#This Row],[Order Date]],2)</f>
        <v>7</v>
      </c>
      <c r="Q4111" t="str">
        <f>TEXT(tbl_salesdata[[#This Row],[Order Date]],"dddd")</f>
        <v>Sunday</v>
      </c>
      <c r="R4111" t="str">
        <f>IF(tbl_salesdata[[#This Row],[Weekdaynum]]&gt;5,"Yes","No")</f>
        <v>Yes</v>
      </c>
    </row>
    <row r="4112" spans="1:18" hidden="1" x14ac:dyDescent="0.35">
      <c r="A4112">
        <v>956071317</v>
      </c>
      <c r="B4112" s="3">
        <v>43891</v>
      </c>
      <c r="C4112" s="3">
        <v>43907</v>
      </c>
      <c r="D4112" t="s">
        <v>173</v>
      </c>
      <c r="E4112" t="s">
        <v>24</v>
      </c>
      <c r="F4112" t="s">
        <v>42</v>
      </c>
      <c r="G4112" t="s">
        <v>18</v>
      </c>
      <c r="H4112" t="s">
        <v>15</v>
      </c>
      <c r="I4112" s="9">
        <v>1603</v>
      </c>
      <c r="J4112" s="9">
        <v>437.2</v>
      </c>
      <c r="K4112" s="9">
        <v>263.33</v>
      </c>
      <c r="L4112" s="9">
        <f>tbl_salesdata[[#This Row],[Units Sold]]*tbl_salesdata[[#This Row],[Unit Cost]]</f>
        <v>422117.99</v>
      </c>
      <c r="M4112" s="9">
        <f>tbl_salesdata[[#This Row],[Units Sold]]*tbl_salesdata[[#This Row],[Unit Price]]</f>
        <v>700831.6</v>
      </c>
      <c r="N4112" s="9">
        <f>tbl_salesdata[[#This Row],[Total Sales]]-tbl_salesdata[[#This Row],[Total Cost]]</f>
        <v>278713.61</v>
      </c>
      <c r="O4112">
        <f>tbl_salesdata[[#This Row],[Ship Date]]-tbl_salesdata[[#This Row],[Order Date]]</f>
        <v>16</v>
      </c>
      <c r="P4112">
        <f>WEEKDAY(tbl_salesdata[[#This Row],[Order Date]],2)</f>
        <v>7</v>
      </c>
      <c r="Q4112" t="str">
        <f>TEXT(tbl_salesdata[[#This Row],[Order Date]],"dddd")</f>
        <v>Sunday</v>
      </c>
      <c r="R4112" t="str">
        <f>IF(tbl_salesdata[[#This Row],[Weekdaynum]]&gt;5,"Yes","No")</f>
        <v>Yes</v>
      </c>
    </row>
    <row r="4113" spans="1:18" x14ac:dyDescent="0.35">
      <c r="A4113">
        <v>492063748</v>
      </c>
      <c r="B4113" s="3">
        <v>44464</v>
      </c>
      <c r="C4113" s="3">
        <v>44468</v>
      </c>
      <c r="D4113" t="s">
        <v>174</v>
      </c>
      <c r="E4113" t="s">
        <v>29</v>
      </c>
      <c r="F4113" t="s">
        <v>30</v>
      </c>
      <c r="G4113" t="s">
        <v>18</v>
      </c>
      <c r="H4113" t="s">
        <v>26</v>
      </c>
      <c r="I4113" s="9">
        <v>1453</v>
      </c>
      <c r="J4113" s="9">
        <v>81.73</v>
      </c>
      <c r="K4113" s="9">
        <v>56.67</v>
      </c>
      <c r="L4113" s="9">
        <f>tbl_salesdata[[#This Row],[Units Sold]]*tbl_salesdata[[#This Row],[Unit Cost]]</f>
        <v>82341.510000000009</v>
      </c>
      <c r="M4113" s="9">
        <f>tbl_salesdata[[#This Row],[Units Sold]]*tbl_salesdata[[#This Row],[Unit Price]]</f>
        <v>118753.69</v>
      </c>
      <c r="N4113" s="9">
        <f>tbl_salesdata[[#This Row],[Total Sales]]-tbl_salesdata[[#This Row],[Total Cost]]</f>
        <v>36412.179999999993</v>
      </c>
      <c r="O4113">
        <f>tbl_salesdata[[#This Row],[Ship Date]]-tbl_salesdata[[#This Row],[Order Date]]</f>
        <v>4</v>
      </c>
      <c r="P4113">
        <f>WEEKDAY(tbl_salesdata[[#This Row],[Order Date]],2)</f>
        <v>6</v>
      </c>
      <c r="Q4113" t="str">
        <f>TEXT(tbl_salesdata[[#This Row],[Order Date]],"dddd")</f>
        <v>Saturday</v>
      </c>
      <c r="R4113" t="str">
        <f>IF(tbl_salesdata[[#This Row],[Weekdaynum]]&gt;5,"Yes","No")</f>
        <v>Yes</v>
      </c>
    </row>
    <row r="4114" spans="1:18" hidden="1" x14ac:dyDescent="0.35">
      <c r="A4114">
        <v>201668488</v>
      </c>
      <c r="B4114" s="3">
        <v>42669</v>
      </c>
      <c r="C4114" s="3">
        <v>42689</v>
      </c>
      <c r="D4114" t="s">
        <v>66</v>
      </c>
      <c r="E4114" t="s">
        <v>38</v>
      </c>
      <c r="F4114" t="s">
        <v>30</v>
      </c>
      <c r="G4114" t="s">
        <v>14</v>
      </c>
      <c r="H4114" t="s">
        <v>19</v>
      </c>
      <c r="I4114" s="9">
        <v>7042</v>
      </c>
      <c r="J4114" s="9">
        <v>81.73</v>
      </c>
      <c r="K4114" s="9">
        <v>56.67</v>
      </c>
      <c r="L4114" s="9">
        <f>tbl_salesdata[[#This Row],[Units Sold]]*tbl_salesdata[[#This Row],[Unit Cost]]</f>
        <v>399070.14</v>
      </c>
      <c r="M4114" s="9">
        <f>tbl_salesdata[[#This Row],[Units Sold]]*tbl_salesdata[[#This Row],[Unit Price]]</f>
        <v>575542.66</v>
      </c>
      <c r="N4114" s="9">
        <f>tbl_salesdata[[#This Row],[Total Sales]]-tbl_salesdata[[#This Row],[Total Cost]]</f>
        <v>176472.52000000002</v>
      </c>
      <c r="O4114">
        <f>tbl_salesdata[[#This Row],[Ship Date]]-tbl_salesdata[[#This Row],[Order Date]]</f>
        <v>20</v>
      </c>
      <c r="P4114">
        <f>WEEKDAY(tbl_salesdata[[#This Row],[Order Date]],2)</f>
        <v>3</v>
      </c>
      <c r="Q4114" t="str">
        <f>TEXT(tbl_salesdata[[#This Row],[Order Date]],"dddd")</f>
        <v>Wednesday</v>
      </c>
      <c r="R4114" t="str">
        <f>IF(tbl_salesdata[[#This Row],[Weekdaynum]]&gt;5,"Yes","No")</f>
        <v>No</v>
      </c>
    </row>
    <row r="4115" spans="1:18" hidden="1" x14ac:dyDescent="0.35">
      <c r="A4115">
        <v>617837893</v>
      </c>
      <c r="B4115" s="3">
        <v>43651</v>
      </c>
      <c r="C4115" s="3">
        <v>43671</v>
      </c>
      <c r="D4115" t="s">
        <v>90</v>
      </c>
      <c r="E4115" t="s">
        <v>38</v>
      </c>
      <c r="F4115" t="s">
        <v>42</v>
      </c>
      <c r="G4115" t="s">
        <v>14</v>
      </c>
      <c r="H4115" t="s">
        <v>15</v>
      </c>
      <c r="I4115" s="9">
        <v>817</v>
      </c>
      <c r="J4115" s="9">
        <v>437.2</v>
      </c>
      <c r="K4115" s="9">
        <v>263.33</v>
      </c>
      <c r="L4115" s="9">
        <f>tbl_salesdata[[#This Row],[Units Sold]]*tbl_salesdata[[#This Row],[Unit Cost]]</f>
        <v>215140.61</v>
      </c>
      <c r="M4115" s="9">
        <f>tbl_salesdata[[#This Row],[Units Sold]]*tbl_salesdata[[#This Row],[Unit Price]]</f>
        <v>357192.39999999997</v>
      </c>
      <c r="N4115" s="9">
        <f>tbl_salesdata[[#This Row],[Total Sales]]-tbl_salesdata[[#This Row],[Total Cost]]</f>
        <v>142051.78999999998</v>
      </c>
      <c r="O4115">
        <f>tbl_salesdata[[#This Row],[Ship Date]]-tbl_salesdata[[#This Row],[Order Date]]</f>
        <v>20</v>
      </c>
      <c r="P4115">
        <f>WEEKDAY(tbl_salesdata[[#This Row],[Order Date]],2)</f>
        <v>5</v>
      </c>
      <c r="Q4115" t="str">
        <f>TEXT(tbl_salesdata[[#This Row],[Order Date]],"dddd")</f>
        <v>Friday</v>
      </c>
      <c r="R4115" t="str">
        <f>IF(tbl_salesdata[[#This Row],[Weekdaynum]]&gt;5,"Yes","No")</f>
        <v>No</v>
      </c>
    </row>
    <row r="4116" spans="1:18" x14ac:dyDescent="0.35">
      <c r="A4116">
        <v>704921281</v>
      </c>
      <c r="B4116" s="3">
        <v>43491</v>
      </c>
      <c r="C4116" s="3">
        <v>43497</v>
      </c>
      <c r="D4116" t="s">
        <v>213</v>
      </c>
      <c r="E4116" t="s">
        <v>38</v>
      </c>
      <c r="F4116" t="s">
        <v>17</v>
      </c>
      <c r="G4116" t="s">
        <v>18</v>
      </c>
      <c r="H4116" t="s">
        <v>26</v>
      </c>
      <c r="I4116" s="9">
        <v>727</v>
      </c>
      <c r="J4116" s="9">
        <v>152.58000000000001</v>
      </c>
      <c r="K4116" s="9">
        <v>97.44</v>
      </c>
      <c r="L4116" s="9">
        <f>tbl_salesdata[[#This Row],[Units Sold]]*tbl_salesdata[[#This Row],[Unit Cost]]</f>
        <v>70838.880000000005</v>
      </c>
      <c r="M4116" s="9">
        <f>tbl_salesdata[[#This Row],[Units Sold]]*tbl_salesdata[[#This Row],[Unit Price]]</f>
        <v>110925.66</v>
      </c>
      <c r="N4116" s="9">
        <f>tbl_salesdata[[#This Row],[Total Sales]]-tbl_salesdata[[#This Row],[Total Cost]]</f>
        <v>40086.78</v>
      </c>
      <c r="O4116">
        <f>tbl_salesdata[[#This Row],[Ship Date]]-tbl_salesdata[[#This Row],[Order Date]]</f>
        <v>6</v>
      </c>
      <c r="P4116">
        <f>WEEKDAY(tbl_salesdata[[#This Row],[Order Date]],2)</f>
        <v>6</v>
      </c>
      <c r="Q4116" t="str">
        <f>TEXT(tbl_salesdata[[#This Row],[Order Date]],"dddd")</f>
        <v>Saturday</v>
      </c>
      <c r="R4116" t="str">
        <f>IF(tbl_salesdata[[#This Row],[Weekdaynum]]&gt;5,"Yes","No")</f>
        <v>Yes</v>
      </c>
    </row>
    <row r="4117" spans="1:18" hidden="1" x14ac:dyDescent="0.35">
      <c r="A4117">
        <v>391849982</v>
      </c>
      <c r="B4117" s="3">
        <v>42704</v>
      </c>
      <c r="C4117" s="3">
        <v>42725</v>
      </c>
      <c r="D4117" t="s">
        <v>215</v>
      </c>
      <c r="E4117" t="s">
        <v>21</v>
      </c>
      <c r="F4117" t="s">
        <v>25</v>
      </c>
      <c r="G4117" t="s">
        <v>18</v>
      </c>
      <c r="H4117" t="s">
        <v>34</v>
      </c>
      <c r="I4117" s="9">
        <v>5972</v>
      </c>
      <c r="J4117" s="9">
        <v>205.7</v>
      </c>
      <c r="K4117" s="9">
        <v>117.11</v>
      </c>
      <c r="L4117" s="9">
        <f>tbl_salesdata[[#This Row],[Units Sold]]*tbl_salesdata[[#This Row],[Unit Cost]]</f>
        <v>699380.92</v>
      </c>
      <c r="M4117" s="9">
        <f>tbl_salesdata[[#This Row],[Units Sold]]*tbl_salesdata[[#This Row],[Unit Price]]</f>
        <v>1228440.3999999999</v>
      </c>
      <c r="N4117" s="9">
        <f>tbl_salesdata[[#This Row],[Total Sales]]-tbl_salesdata[[#This Row],[Total Cost]]</f>
        <v>529059.47999999986</v>
      </c>
      <c r="O4117">
        <f>tbl_salesdata[[#This Row],[Ship Date]]-tbl_salesdata[[#This Row],[Order Date]]</f>
        <v>21</v>
      </c>
      <c r="P4117">
        <f>WEEKDAY(tbl_salesdata[[#This Row],[Order Date]],2)</f>
        <v>3</v>
      </c>
      <c r="Q4117" t="str">
        <f>TEXT(tbl_salesdata[[#This Row],[Order Date]],"dddd")</f>
        <v>Wednesday</v>
      </c>
      <c r="R4117" t="str">
        <f>IF(tbl_salesdata[[#This Row],[Weekdaynum]]&gt;5,"Yes","No")</f>
        <v>No</v>
      </c>
    </row>
    <row r="4118" spans="1:18" hidden="1" x14ac:dyDescent="0.35">
      <c r="A4118">
        <v>432602822</v>
      </c>
      <c r="B4118" s="3">
        <v>43153</v>
      </c>
      <c r="C4118" s="3">
        <v>43164</v>
      </c>
      <c r="D4118" t="s">
        <v>196</v>
      </c>
      <c r="E4118" t="s">
        <v>32</v>
      </c>
      <c r="F4118" t="s">
        <v>42</v>
      </c>
      <c r="G4118" t="s">
        <v>14</v>
      </c>
      <c r="H4118" t="s">
        <v>34</v>
      </c>
      <c r="I4118" s="9">
        <v>5643</v>
      </c>
      <c r="J4118" s="9">
        <v>437.2</v>
      </c>
      <c r="K4118" s="9">
        <v>263.33</v>
      </c>
      <c r="L4118" s="9">
        <f>tbl_salesdata[[#This Row],[Units Sold]]*tbl_salesdata[[#This Row],[Unit Cost]]</f>
        <v>1485971.19</v>
      </c>
      <c r="M4118" s="9">
        <f>tbl_salesdata[[#This Row],[Units Sold]]*tbl_salesdata[[#This Row],[Unit Price]]</f>
        <v>2467119.6</v>
      </c>
      <c r="N4118" s="9">
        <f>tbl_salesdata[[#This Row],[Total Sales]]-tbl_salesdata[[#This Row],[Total Cost]]</f>
        <v>981148.41000000015</v>
      </c>
      <c r="O4118">
        <f>tbl_salesdata[[#This Row],[Ship Date]]-tbl_salesdata[[#This Row],[Order Date]]</f>
        <v>11</v>
      </c>
      <c r="P4118">
        <f>WEEKDAY(tbl_salesdata[[#This Row],[Order Date]],2)</f>
        <v>4</v>
      </c>
      <c r="Q4118" t="str">
        <f>TEXT(tbl_salesdata[[#This Row],[Order Date]],"dddd")</f>
        <v>Thursday</v>
      </c>
      <c r="R4118" t="str">
        <f>IF(tbl_salesdata[[#This Row],[Weekdaynum]]&gt;5,"Yes","No")</f>
        <v>No</v>
      </c>
    </row>
    <row r="4119" spans="1:18" hidden="1" x14ac:dyDescent="0.35">
      <c r="A4119">
        <v>248314464</v>
      </c>
      <c r="B4119" s="3">
        <v>44078</v>
      </c>
      <c r="C4119" s="3">
        <v>44081</v>
      </c>
      <c r="D4119" t="s">
        <v>92</v>
      </c>
      <c r="E4119" t="s">
        <v>32</v>
      </c>
      <c r="F4119" t="s">
        <v>47</v>
      </c>
      <c r="G4119" t="s">
        <v>14</v>
      </c>
      <c r="H4119" t="s">
        <v>34</v>
      </c>
      <c r="I4119" s="9">
        <v>623</v>
      </c>
      <c r="J4119" s="9">
        <v>421.89</v>
      </c>
      <c r="K4119" s="9">
        <v>364.69</v>
      </c>
      <c r="L4119" s="9">
        <f>tbl_salesdata[[#This Row],[Units Sold]]*tbl_salesdata[[#This Row],[Unit Cost]]</f>
        <v>227201.87</v>
      </c>
      <c r="M4119" s="9">
        <f>tbl_salesdata[[#This Row],[Units Sold]]*tbl_salesdata[[#This Row],[Unit Price]]</f>
        <v>262837.46999999997</v>
      </c>
      <c r="N4119" s="9">
        <f>tbl_salesdata[[#This Row],[Total Sales]]-tbl_salesdata[[#This Row],[Total Cost]]</f>
        <v>35635.599999999977</v>
      </c>
      <c r="O4119">
        <f>tbl_salesdata[[#This Row],[Ship Date]]-tbl_salesdata[[#This Row],[Order Date]]</f>
        <v>3</v>
      </c>
      <c r="P4119">
        <f>WEEKDAY(tbl_salesdata[[#This Row],[Order Date]],2)</f>
        <v>5</v>
      </c>
      <c r="Q4119" t="str">
        <f>TEXT(tbl_salesdata[[#This Row],[Order Date]],"dddd")</f>
        <v>Friday</v>
      </c>
      <c r="R4119" t="str">
        <f>IF(tbl_salesdata[[#This Row],[Weekdaynum]]&gt;5,"Yes","No")</f>
        <v>No</v>
      </c>
    </row>
    <row r="4120" spans="1:18" hidden="1" x14ac:dyDescent="0.35">
      <c r="A4120">
        <v>581221234</v>
      </c>
      <c r="B4120" s="3">
        <v>43178</v>
      </c>
      <c r="C4120" s="3">
        <v>43185</v>
      </c>
      <c r="D4120" t="s">
        <v>146</v>
      </c>
      <c r="E4120" t="s">
        <v>29</v>
      </c>
      <c r="F4120" t="s">
        <v>22</v>
      </c>
      <c r="G4120" t="s">
        <v>14</v>
      </c>
      <c r="H4120" t="s">
        <v>26</v>
      </c>
      <c r="I4120" s="9">
        <v>5134</v>
      </c>
      <c r="J4120" s="9">
        <v>47.45</v>
      </c>
      <c r="K4120" s="9">
        <v>31.79</v>
      </c>
      <c r="L4120" s="9">
        <f>tbl_salesdata[[#This Row],[Units Sold]]*tbl_salesdata[[#This Row],[Unit Cost]]</f>
        <v>163209.85999999999</v>
      </c>
      <c r="M4120" s="9">
        <f>tbl_salesdata[[#This Row],[Units Sold]]*tbl_salesdata[[#This Row],[Unit Price]]</f>
        <v>243608.30000000002</v>
      </c>
      <c r="N4120" s="9">
        <f>tbl_salesdata[[#This Row],[Total Sales]]-tbl_salesdata[[#This Row],[Total Cost]]</f>
        <v>80398.440000000031</v>
      </c>
      <c r="O4120">
        <f>tbl_salesdata[[#This Row],[Ship Date]]-tbl_salesdata[[#This Row],[Order Date]]</f>
        <v>7</v>
      </c>
      <c r="P4120">
        <f>WEEKDAY(tbl_salesdata[[#This Row],[Order Date]],2)</f>
        <v>1</v>
      </c>
      <c r="Q4120" t="str">
        <f>TEXT(tbl_salesdata[[#This Row],[Order Date]],"dddd")</f>
        <v>Monday</v>
      </c>
      <c r="R4120" t="str">
        <f>IF(tbl_salesdata[[#This Row],[Weekdaynum]]&gt;5,"Yes","No")</f>
        <v>No</v>
      </c>
    </row>
    <row r="4121" spans="1:18" hidden="1" x14ac:dyDescent="0.35">
      <c r="A4121">
        <v>443871963</v>
      </c>
      <c r="B4121" s="3">
        <v>44622</v>
      </c>
      <c r="C4121" s="3">
        <v>44625</v>
      </c>
      <c r="D4121" t="s">
        <v>81</v>
      </c>
      <c r="E4121" t="s">
        <v>32</v>
      </c>
      <c r="F4121" t="s">
        <v>33</v>
      </c>
      <c r="G4121" t="s">
        <v>14</v>
      </c>
      <c r="H4121" t="s">
        <v>34</v>
      </c>
      <c r="I4121" s="9">
        <v>432</v>
      </c>
      <c r="J4121" s="9">
        <v>109.28</v>
      </c>
      <c r="K4121" s="9">
        <v>35.840000000000003</v>
      </c>
      <c r="L4121" s="9">
        <f>tbl_salesdata[[#This Row],[Units Sold]]*tbl_salesdata[[#This Row],[Unit Cost]]</f>
        <v>15482.880000000001</v>
      </c>
      <c r="M4121" s="9">
        <f>tbl_salesdata[[#This Row],[Units Sold]]*tbl_salesdata[[#This Row],[Unit Price]]</f>
        <v>47208.959999999999</v>
      </c>
      <c r="N4121" s="9">
        <f>tbl_salesdata[[#This Row],[Total Sales]]-tbl_salesdata[[#This Row],[Total Cost]]</f>
        <v>31726.079999999998</v>
      </c>
      <c r="O4121">
        <f>tbl_salesdata[[#This Row],[Ship Date]]-tbl_salesdata[[#This Row],[Order Date]]</f>
        <v>3</v>
      </c>
      <c r="P4121">
        <f>WEEKDAY(tbl_salesdata[[#This Row],[Order Date]],2)</f>
        <v>3</v>
      </c>
      <c r="Q4121" t="str">
        <f>TEXT(tbl_salesdata[[#This Row],[Order Date]],"dddd")</f>
        <v>Wednesday</v>
      </c>
      <c r="R4121" t="str">
        <f>IF(tbl_salesdata[[#This Row],[Weekdaynum]]&gt;5,"Yes","No")</f>
        <v>No</v>
      </c>
    </row>
    <row r="4122" spans="1:18" hidden="1" x14ac:dyDescent="0.35">
      <c r="A4122">
        <v>269127976</v>
      </c>
      <c r="B4122" s="3">
        <v>42272</v>
      </c>
      <c r="C4122" s="3">
        <v>42273</v>
      </c>
      <c r="D4122" t="s">
        <v>70</v>
      </c>
      <c r="E4122" t="s">
        <v>29</v>
      </c>
      <c r="F4122" t="s">
        <v>17</v>
      </c>
      <c r="G4122" t="s">
        <v>18</v>
      </c>
      <c r="H4122" t="s">
        <v>15</v>
      </c>
      <c r="I4122" s="9">
        <v>9804</v>
      </c>
      <c r="J4122" s="9">
        <v>152.58000000000001</v>
      </c>
      <c r="K4122" s="9">
        <v>97.44</v>
      </c>
      <c r="L4122" s="9">
        <f>tbl_salesdata[[#This Row],[Units Sold]]*tbl_salesdata[[#This Row],[Unit Cost]]</f>
        <v>955301.76</v>
      </c>
      <c r="M4122" s="9">
        <f>tbl_salesdata[[#This Row],[Units Sold]]*tbl_salesdata[[#This Row],[Unit Price]]</f>
        <v>1495894.32</v>
      </c>
      <c r="N4122" s="9">
        <f>tbl_salesdata[[#This Row],[Total Sales]]-tbl_salesdata[[#This Row],[Total Cost]]</f>
        <v>540592.56000000006</v>
      </c>
      <c r="O4122">
        <f>tbl_salesdata[[#This Row],[Ship Date]]-tbl_salesdata[[#This Row],[Order Date]]</f>
        <v>1</v>
      </c>
      <c r="P4122">
        <f>WEEKDAY(tbl_salesdata[[#This Row],[Order Date]],2)</f>
        <v>5</v>
      </c>
      <c r="Q4122" t="str">
        <f>TEXT(tbl_salesdata[[#This Row],[Order Date]],"dddd")</f>
        <v>Friday</v>
      </c>
      <c r="R4122" t="str">
        <f>IF(tbl_salesdata[[#This Row],[Weekdaynum]]&gt;5,"Yes","No")</f>
        <v>No</v>
      </c>
    </row>
    <row r="4123" spans="1:18" hidden="1" x14ac:dyDescent="0.35">
      <c r="A4123">
        <v>560163104</v>
      </c>
      <c r="B4123" s="3">
        <v>43497</v>
      </c>
      <c r="C4123" s="3">
        <v>43501</v>
      </c>
      <c r="D4123" t="s">
        <v>52</v>
      </c>
      <c r="E4123" t="s">
        <v>12</v>
      </c>
      <c r="F4123" t="s">
        <v>56</v>
      </c>
      <c r="G4123" t="s">
        <v>14</v>
      </c>
      <c r="H4123" t="s">
        <v>34</v>
      </c>
      <c r="I4123" s="9">
        <v>3565</v>
      </c>
      <c r="J4123" s="9">
        <v>9.33</v>
      </c>
      <c r="K4123" s="9">
        <v>6.92</v>
      </c>
      <c r="L4123" s="9">
        <f>tbl_salesdata[[#This Row],[Units Sold]]*tbl_salesdata[[#This Row],[Unit Cost]]</f>
        <v>24669.8</v>
      </c>
      <c r="M4123" s="9">
        <f>tbl_salesdata[[#This Row],[Units Sold]]*tbl_salesdata[[#This Row],[Unit Price]]</f>
        <v>33261.449999999997</v>
      </c>
      <c r="N4123" s="9">
        <f>tbl_salesdata[[#This Row],[Total Sales]]-tbl_salesdata[[#This Row],[Total Cost]]</f>
        <v>8591.6499999999978</v>
      </c>
      <c r="O4123">
        <f>tbl_salesdata[[#This Row],[Ship Date]]-tbl_salesdata[[#This Row],[Order Date]]</f>
        <v>4</v>
      </c>
      <c r="P4123">
        <f>WEEKDAY(tbl_salesdata[[#This Row],[Order Date]],2)</f>
        <v>5</v>
      </c>
      <c r="Q4123" t="str">
        <f>TEXT(tbl_salesdata[[#This Row],[Order Date]],"dddd")</f>
        <v>Friday</v>
      </c>
      <c r="R4123" t="str">
        <f>IF(tbl_salesdata[[#This Row],[Weekdaynum]]&gt;5,"Yes","No")</f>
        <v>No</v>
      </c>
    </row>
    <row r="4124" spans="1:18" x14ac:dyDescent="0.35">
      <c r="A4124">
        <v>245440852</v>
      </c>
      <c r="B4124" s="3">
        <v>42336</v>
      </c>
      <c r="C4124" s="3">
        <v>42353</v>
      </c>
      <c r="D4124" t="s">
        <v>165</v>
      </c>
      <c r="E4124" t="s">
        <v>21</v>
      </c>
      <c r="F4124" t="s">
        <v>47</v>
      </c>
      <c r="G4124" t="s">
        <v>14</v>
      </c>
      <c r="H4124" t="s">
        <v>26</v>
      </c>
      <c r="I4124" s="9">
        <v>257</v>
      </c>
      <c r="J4124" s="9">
        <v>421.89</v>
      </c>
      <c r="K4124" s="9">
        <v>364.69</v>
      </c>
      <c r="L4124" s="9">
        <f>tbl_salesdata[[#This Row],[Units Sold]]*tbl_salesdata[[#This Row],[Unit Cost]]</f>
        <v>93725.33</v>
      </c>
      <c r="M4124" s="9">
        <f>tbl_salesdata[[#This Row],[Units Sold]]*tbl_salesdata[[#This Row],[Unit Price]]</f>
        <v>108425.73</v>
      </c>
      <c r="N4124" s="9">
        <f>tbl_salesdata[[#This Row],[Total Sales]]-tbl_salesdata[[#This Row],[Total Cost]]</f>
        <v>14700.399999999994</v>
      </c>
      <c r="O4124">
        <f>tbl_salesdata[[#This Row],[Ship Date]]-tbl_salesdata[[#This Row],[Order Date]]</f>
        <v>17</v>
      </c>
      <c r="P4124">
        <f>WEEKDAY(tbl_salesdata[[#This Row],[Order Date]],2)</f>
        <v>6</v>
      </c>
      <c r="Q4124" t="str">
        <f>TEXT(tbl_salesdata[[#This Row],[Order Date]],"dddd")</f>
        <v>Saturday</v>
      </c>
      <c r="R4124" t="str">
        <f>IF(tbl_salesdata[[#This Row],[Weekdaynum]]&gt;5,"Yes","No")</f>
        <v>Yes</v>
      </c>
    </row>
    <row r="4125" spans="1:18" hidden="1" x14ac:dyDescent="0.35">
      <c r="A4125">
        <v>403828513</v>
      </c>
      <c r="B4125" s="3">
        <v>44519</v>
      </c>
      <c r="C4125" s="3">
        <v>44536</v>
      </c>
      <c r="D4125" t="s">
        <v>132</v>
      </c>
      <c r="E4125" t="s">
        <v>38</v>
      </c>
      <c r="F4125" t="s">
        <v>13</v>
      </c>
      <c r="G4125" t="s">
        <v>14</v>
      </c>
      <c r="H4125" t="s">
        <v>34</v>
      </c>
      <c r="I4125" s="9">
        <v>686</v>
      </c>
      <c r="J4125" s="9">
        <v>255.28</v>
      </c>
      <c r="K4125" s="9">
        <v>159.41999999999999</v>
      </c>
      <c r="L4125" s="9">
        <f>tbl_salesdata[[#This Row],[Units Sold]]*tbl_salesdata[[#This Row],[Unit Cost]]</f>
        <v>109362.12</v>
      </c>
      <c r="M4125" s="9">
        <f>tbl_salesdata[[#This Row],[Units Sold]]*tbl_salesdata[[#This Row],[Unit Price]]</f>
        <v>175122.08</v>
      </c>
      <c r="N4125" s="9">
        <f>tbl_salesdata[[#This Row],[Total Sales]]-tbl_salesdata[[#This Row],[Total Cost]]</f>
        <v>65759.959999999992</v>
      </c>
      <c r="O4125">
        <f>tbl_salesdata[[#This Row],[Ship Date]]-tbl_salesdata[[#This Row],[Order Date]]</f>
        <v>17</v>
      </c>
      <c r="P4125">
        <f>WEEKDAY(tbl_salesdata[[#This Row],[Order Date]],2)</f>
        <v>5</v>
      </c>
      <c r="Q4125" t="str">
        <f>TEXT(tbl_salesdata[[#This Row],[Order Date]],"dddd")</f>
        <v>Friday</v>
      </c>
      <c r="R4125" t="str">
        <f>IF(tbl_salesdata[[#This Row],[Weekdaynum]]&gt;5,"Yes","No")</f>
        <v>No</v>
      </c>
    </row>
    <row r="4126" spans="1:18" hidden="1" x14ac:dyDescent="0.35">
      <c r="A4126">
        <v>864368951</v>
      </c>
      <c r="B4126" s="3">
        <v>43574</v>
      </c>
      <c r="C4126" s="3">
        <v>43582</v>
      </c>
      <c r="D4126" t="s">
        <v>161</v>
      </c>
      <c r="E4126" t="s">
        <v>24</v>
      </c>
      <c r="F4126" t="s">
        <v>17</v>
      </c>
      <c r="G4126" t="s">
        <v>14</v>
      </c>
      <c r="H4126" t="s">
        <v>15</v>
      </c>
      <c r="I4126" s="9">
        <v>4836</v>
      </c>
      <c r="J4126" s="9">
        <v>152.58000000000001</v>
      </c>
      <c r="K4126" s="9">
        <v>97.44</v>
      </c>
      <c r="L4126" s="9">
        <f>tbl_salesdata[[#This Row],[Units Sold]]*tbl_salesdata[[#This Row],[Unit Cost]]</f>
        <v>471219.83999999997</v>
      </c>
      <c r="M4126" s="9">
        <f>tbl_salesdata[[#This Row],[Units Sold]]*tbl_salesdata[[#This Row],[Unit Price]]</f>
        <v>737876.88</v>
      </c>
      <c r="N4126" s="9">
        <f>tbl_salesdata[[#This Row],[Total Sales]]-tbl_salesdata[[#This Row],[Total Cost]]</f>
        <v>266657.04000000004</v>
      </c>
      <c r="O4126">
        <f>tbl_salesdata[[#This Row],[Ship Date]]-tbl_salesdata[[#This Row],[Order Date]]</f>
        <v>8</v>
      </c>
      <c r="P4126">
        <f>WEEKDAY(tbl_salesdata[[#This Row],[Order Date]],2)</f>
        <v>5</v>
      </c>
      <c r="Q4126" t="str">
        <f>TEXT(tbl_salesdata[[#This Row],[Order Date]],"dddd")</f>
        <v>Friday</v>
      </c>
      <c r="R4126" t="str">
        <f>IF(tbl_salesdata[[#This Row],[Weekdaynum]]&gt;5,"Yes","No")</f>
        <v>No</v>
      </c>
    </row>
    <row r="4127" spans="1:18" x14ac:dyDescent="0.35">
      <c r="A4127">
        <v>328470885</v>
      </c>
      <c r="B4127" s="3">
        <v>43582</v>
      </c>
      <c r="C4127" s="3">
        <v>43600</v>
      </c>
      <c r="D4127" t="s">
        <v>186</v>
      </c>
      <c r="E4127" t="s">
        <v>38</v>
      </c>
      <c r="F4127" t="s">
        <v>17</v>
      </c>
      <c r="G4127" t="s">
        <v>14</v>
      </c>
      <c r="H4127" t="s">
        <v>34</v>
      </c>
      <c r="I4127" s="9">
        <v>689</v>
      </c>
      <c r="J4127" s="9">
        <v>152.58000000000001</v>
      </c>
      <c r="K4127" s="9">
        <v>97.44</v>
      </c>
      <c r="L4127" s="9">
        <f>tbl_salesdata[[#This Row],[Units Sold]]*tbl_salesdata[[#This Row],[Unit Cost]]</f>
        <v>67136.160000000003</v>
      </c>
      <c r="M4127" s="9">
        <f>tbl_salesdata[[#This Row],[Units Sold]]*tbl_salesdata[[#This Row],[Unit Price]]</f>
        <v>105127.62000000001</v>
      </c>
      <c r="N4127" s="9">
        <f>tbl_salesdata[[#This Row],[Total Sales]]-tbl_salesdata[[#This Row],[Total Cost]]</f>
        <v>37991.460000000006</v>
      </c>
      <c r="O4127">
        <f>tbl_salesdata[[#This Row],[Ship Date]]-tbl_salesdata[[#This Row],[Order Date]]</f>
        <v>18</v>
      </c>
      <c r="P4127">
        <f>WEEKDAY(tbl_salesdata[[#This Row],[Order Date]],2)</f>
        <v>6</v>
      </c>
      <c r="Q4127" t="str">
        <f>TEXT(tbl_salesdata[[#This Row],[Order Date]],"dddd")</f>
        <v>Saturday</v>
      </c>
      <c r="R4127" t="str">
        <f>IF(tbl_salesdata[[#This Row],[Weekdaynum]]&gt;5,"Yes","No")</f>
        <v>Yes</v>
      </c>
    </row>
    <row r="4128" spans="1:18" hidden="1" x14ac:dyDescent="0.35">
      <c r="A4128">
        <v>934984433</v>
      </c>
      <c r="B4128" s="3">
        <v>42641</v>
      </c>
      <c r="C4128" s="3">
        <v>42658</v>
      </c>
      <c r="D4128" t="s">
        <v>44</v>
      </c>
      <c r="E4128" t="s">
        <v>12</v>
      </c>
      <c r="F4128" t="s">
        <v>68</v>
      </c>
      <c r="G4128" t="s">
        <v>14</v>
      </c>
      <c r="H4128" t="s">
        <v>19</v>
      </c>
      <c r="I4128" s="9">
        <v>1526</v>
      </c>
      <c r="J4128" s="9">
        <v>154.06</v>
      </c>
      <c r="K4128" s="9">
        <v>90.93</v>
      </c>
      <c r="L4128" s="9">
        <f>tbl_salesdata[[#This Row],[Units Sold]]*tbl_salesdata[[#This Row],[Unit Cost]]</f>
        <v>138759.18000000002</v>
      </c>
      <c r="M4128" s="9">
        <f>tbl_salesdata[[#This Row],[Units Sold]]*tbl_salesdata[[#This Row],[Unit Price]]</f>
        <v>235095.56</v>
      </c>
      <c r="N4128" s="9">
        <f>tbl_salesdata[[#This Row],[Total Sales]]-tbl_salesdata[[#This Row],[Total Cost]]</f>
        <v>96336.379999999976</v>
      </c>
      <c r="O4128">
        <f>tbl_salesdata[[#This Row],[Ship Date]]-tbl_salesdata[[#This Row],[Order Date]]</f>
        <v>17</v>
      </c>
      <c r="P4128">
        <f>WEEKDAY(tbl_salesdata[[#This Row],[Order Date]],2)</f>
        <v>3</v>
      </c>
      <c r="Q4128" t="str">
        <f>TEXT(tbl_salesdata[[#This Row],[Order Date]],"dddd")</f>
        <v>Wednesday</v>
      </c>
      <c r="R4128" t="str">
        <f>IF(tbl_salesdata[[#This Row],[Weekdaynum]]&gt;5,"Yes","No")</f>
        <v>No</v>
      </c>
    </row>
    <row r="4129" spans="1:18" hidden="1" x14ac:dyDescent="0.35">
      <c r="A4129">
        <v>524844634</v>
      </c>
      <c r="B4129" s="3">
        <v>43748</v>
      </c>
      <c r="C4129" s="3">
        <v>43769</v>
      </c>
      <c r="D4129" t="s">
        <v>176</v>
      </c>
      <c r="E4129" t="s">
        <v>21</v>
      </c>
      <c r="F4129" t="s">
        <v>25</v>
      </c>
      <c r="G4129" t="s">
        <v>18</v>
      </c>
      <c r="H4129" t="s">
        <v>15</v>
      </c>
      <c r="I4129" s="9">
        <v>2045</v>
      </c>
      <c r="J4129" s="9">
        <v>205.7</v>
      </c>
      <c r="K4129" s="9">
        <v>117.11</v>
      </c>
      <c r="L4129" s="9">
        <f>tbl_salesdata[[#This Row],[Units Sold]]*tbl_salesdata[[#This Row],[Unit Cost]]</f>
        <v>239489.95</v>
      </c>
      <c r="M4129" s="9">
        <f>tbl_salesdata[[#This Row],[Units Sold]]*tbl_salesdata[[#This Row],[Unit Price]]</f>
        <v>420656.5</v>
      </c>
      <c r="N4129" s="9">
        <f>tbl_salesdata[[#This Row],[Total Sales]]-tbl_salesdata[[#This Row],[Total Cost]]</f>
        <v>181166.55</v>
      </c>
      <c r="O4129">
        <f>tbl_salesdata[[#This Row],[Ship Date]]-tbl_salesdata[[#This Row],[Order Date]]</f>
        <v>21</v>
      </c>
      <c r="P4129">
        <f>WEEKDAY(tbl_salesdata[[#This Row],[Order Date]],2)</f>
        <v>4</v>
      </c>
      <c r="Q4129" t="str">
        <f>TEXT(tbl_salesdata[[#This Row],[Order Date]],"dddd")</f>
        <v>Thursday</v>
      </c>
      <c r="R4129" t="str">
        <f>IF(tbl_salesdata[[#This Row],[Weekdaynum]]&gt;5,"Yes","No")</f>
        <v>No</v>
      </c>
    </row>
    <row r="4130" spans="1:18" hidden="1" x14ac:dyDescent="0.35">
      <c r="A4130">
        <v>671450746</v>
      </c>
      <c r="B4130" s="3">
        <v>43723</v>
      </c>
      <c r="C4130" s="3">
        <v>43743</v>
      </c>
      <c r="D4130" t="s">
        <v>124</v>
      </c>
      <c r="E4130" t="s">
        <v>38</v>
      </c>
      <c r="F4130" t="s">
        <v>56</v>
      </c>
      <c r="G4130" t="s">
        <v>18</v>
      </c>
      <c r="H4130" t="s">
        <v>15</v>
      </c>
      <c r="I4130" s="9">
        <v>6052</v>
      </c>
      <c r="J4130" s="9">
        <v>9.33</v>
      </c>
      <c r="K4130" s="9">
        <v>6.92</v>
      </c>
      <c r="L4130" s="9">
        <f>tbl_salesdata[[#This Row],[Units Sold]]*tbl_salesdata[[#This Row],[Unit Cost]]</f>
        <v>41879.839999999997</v>
      </c>
      <c r="M4130" s="9">
        <f>tbl_salesdata[[#This Row],[Units Sold]]*tbl_salesdata[[#This Row],[Unit Price]]</f>
        <v>56465.16</v>
      </c>
      <c r="N4130" s="9">
        <f>tbl_salesdata[[#This Row],[Total Sales]]-tbl_salesdata[[#This Row],[Total Cost]]</f>
        <v>14585.320000000007</v>
      </c>
      <c r="O4130">
        <f>tbl_salesdata[[#This Row],[Ship Date]]-tbl_salesdata[[#This Row],[Order Date]]</f>
        <v>20</v>
      </c>
      <c r="P4130">
        <f>WEEKDAY(tbl_salesdata[[#This Row],[Order Date]],2)</f>
        <v>7</v>
      </c>
      <c r="Q4130" t="str">
        <f>TEXT(tbl_salesdata[[#This Row],[Order Date]],"dddd")</f>
        <v>Sunday</v>
      </c>
      <c r="R4130" t="str">
        <f>IF(tbl_salesdata[[#This Row],[Weekdaynum]]&gt;5,"Yes","No")</f>
        <v>Yes</v>
      </c>
    </row>
    <row r="4131" spans="1:18" hidden="1" x14ac:dyDescent="0.35">
      <c r="A4131">
        <v>640476596</v>
      </c>
      <c r="B4131" s="3">
        <v>43394</v>
      </c>
      <c r="C4131" s="3">
        <v>43403</v>
      </c>
      <c r="D4131" t="s">
        <v>189</v>
      </c>
      <c r="E4131" t="s">
        <v>21</v>
      </c>
      <c r="F4131" t="s">
        <v>56</v>
      </c>
      <c r="G4131" t="s">
        <v>14</v>
      </c>
      <c r="H4131" t="s">
        <v>34</v>
      </c>
      <c r="I4131" s="9">
        <v>112</v>
      </c>
      <c r="J4131" s="9">
        <v>9.33</v>
      </c>
      <c r="K4131" s="9">
        <v>6.92</v>
      </c>
      <c r="L4131" s="9">
        <f>tbl_salesdata[[#This Row],[Units Sold]]*tbl_salesdata[[#This Row],[Unit Cost]]</f>
        <v>775.04</v>
      </c>
      <c r="M4131" s="9">
        <f>tbl_salesdata[[#This Row],[Units Sold]]*tbl_salesdata[[#This Row],[Unit Price]]</f>
        <v>1044.96</v>
      </c>
      <c r="N4131" s="9">
        <f>tbl_salesdata[[#This Row],[Total Sales]]-tbl_salesdata[[#This Row],[Total Cost]]</f>
        <v>269.92000000000007</v>
      </c>
      <c r="O4131">
        <f>tbl_salesdata[[#This Row],[Ship Date]]-tbl_salesdata[[#This Row],[Order Date]]</f>
        <v>9</v>
      </c>
      <c r="P4131">
        <f>WEEKDAY(tbl_salesdata[[#This Row],[Order Date]],2)</f>
        <v>7</v>
      </c>
      <c r="Q4131" t="str">
        <f>TEXT(tbl_salesdata[[#This Row],[Order Date]],"dddd")</f>
        <v>Sunday</v>
      </c>
      <c r="R4131" t="str">
        <f>IF(tbl_salesdata[[#This Row],[Weekdaynum]]&gt;5,"Yes","No")</f>
        <v>Yes</v>
      </c>
    </row>
    <row r="4132" spans="1:18" hidden="1" x14ac:dyDescent="0.35">
      <c r="A4132">
        <v>217908513</v>
      </c>
      <c r="B4132" s="3">
        <v>42520</v>
      </c>
      <c r="C4132" s="3">
        <v>42535</v>
      </c>
      <c r="D4132" t="s">
        <v>198</v>
      </c>
      <c r="E4132" t="s">
        <v>38</v>
      </c>
      <c r="F4132" t="s">
        <v>42</v>
      </c>
      <c r="G4132" t="s">
        <v>14</v>
      </c>
      <c r="H4132" t="s">
        <v>34</v>
      </c>
      <c r="I4132" s="9">
        <v>2826</v>
      </c>
      <c r="J4132" s="9">
        <v>437.2</v>
      </c>
      <c r="K4132" s="9">
        <v>263.33</v>
      </c>
      <c r="L4132" s="9">
        <f>tbl_salesdata[[#This Row],[Units Sold]]*tbl_salesdata[[#This Row],[Unit Cost]]</f>
        <v>744170.58</v>
      </c>
      <c r="M4132" s="9">
        <f>tbl_salesdata[[#This Row],[Units Sold]]*tbl_salesdata[[#This Row],[Unit Price]]</f>
        <v>1235527.2</v>
      </c>
      <c r="N4132" s="9">
        <f>tbl_salesdata[[#This Row],[Total Sales]]-tbl_salesdata[[#This Row],[Total Cost]]</f>
        <v>491356.62</v>
      </c>
      <c r="O4132">
        <f>tbl_salesdata[[#This Row],[Ship Date]]-tbl_salesdata[[#This Row],[Order Date]]</f>
        <v>15</v>
      </c>
      <c r="P4132">
        <f>WEEKDAY(tbl_salesdata[[#This Row],[Order Date]],2)</f>
        <v>1</v>
      </c>
      <c r="Q4132" t="str">
        <f>TEXT(tbl_salesdata[[#This Row],[Order Date]],"dddd")</f>
        <v>Monday</v>
      </c>
      <c r="R4132" t="str">
        <f>IF(tbl_salesdata[[#This Row],[Weekdaynum]]&gt;5,"Yes","No")</f>
        <v>No</v>
      </c>
    </row>
    <row r="4133" spans="1:18" hidden="1" x14ac:dyDescent="0.35">
      <c r="A4133">
        <v>160045325</v>
      </c>
      <c r="B4133" s="3">
        <v>42055</v>
      </c>
      <c r="C4133" s="3">
        <v>42073</v>
      </c>
      <c r="D4133" t="s">
        <v>138</v>
      </c>
      <c r="E4133" t="s">
        <v>24</v>
      </c>
      <c r="F4133" t="s">
        <v>56</v>
      </c>
      <c r="G4133" t="s">
        <v>14</v>
      </c>
      <c r="H4133" t="s">
        <v>26</v>
      </c>
      <c r="I4133" s="9">
        <v>9823</v>
      </c>
      <c r="J4133" s="9">
        <v>9.33</v>
      </c>
      <c r="K4133" s="9">
        <v>6.92</v>
      </c>
      <c r="L4133" s="9">
        <f>tbl_salesdata[[#This Row],[Units Sold]]*tbl_salesdata[[#This Row],[Unit Cost]]</f>
        <v>67975.16</v>
      </c>
      <c r="M4133" s="9">
        <f>tbl_salesdata[[#This Row],[Units Sold]]*tbl_salesdata[[#This Row],[Unit Price]]</f>
        <v>91648.59</v>
      </c>
      <c r="N4133" s="9">
        <f>tbl_salesdata[[#This Row],[Total Sales]]-tbl_salesdata[[#This Row],[Total Cost]]</f>
        <v>23673.429999999993</v>
      </c>
      <c r="O4133">
        <f>tbl_salesdata[[#This Row],[Ship Date]]-tbl_salesdata[[#This Row],[Order Date]]</f>
        <v>18</v>
      </c>
      <c r="P4133">
        <f>WEEKDAY(tbl_salesdata[[#This Row],[Order Date]],2)</f>
        <v>5</v>
      </c>
      <c r="Q4133" t="str">
        <f>TEXT(tbl_salesdata[[#This Row],[Order Date]],"dddd")</f>
        <v>Friday</v>
      </c>
      <c r="R4133" t="str">
        <f>IF(tbl_salesdata[[#This Row],[Weekdaynum]]&gt;5,"Yes","No")</f>
        <v>No</v>
      </c>
    </row>
    <row r="4134" spans="1:18" hidden="1" x14ac:dyDescent="0.35">
      <c r="A4134">
        <v>843498361</v>
      </c>
      <c r="B4134" s="3">
        <v>42460</v>
      </c>
      <c r="C4134" s="3">
        <v>42469</v>
      </c>
      <c r="D4134" t="s">
        <v>128</v>
      </c>
      <c r="E4134" t="s">
        <v>38</v>
      </c>
      <c r="F4134" t="s">
        <v>40</v>
      </c>
      <c r="G4134" t="s">
        <v>18</v>
      </c>
      <c r="H4134" t="s">
        <v>15</v>
      </c>
      <c r="I4134" s="9">
        <v>8764</v>
      </c>
      <c r="J4134" s="9">
        <v>651.21</v>
      </c>
      <c r="K4134" s="9">
        <v>524.96</v>
      </c>
      <c r="L4134" s="9">
        <f>tbl_salesdata[[#This Row],[Units Sold]]*tbl_salesdata[[#This Row],[Unit Cost]]</f>
        <v>4600749.4400000004</v>
      </c>
      <c r="M4134" s="9">
        <f>tbl_salesdata[[#This Row],[Units Sold]]*tbl_salesdata[[#This Row],[Unit Price]]</f>
        <v>5707204.4400000004</v>
      </c>
      <c r="N4134" s="9">
        <f>tbl_salesdata[[#This Row],[Total Sales]]-tbl_salesdata[[#This Row],[Total Cost]]</f>
        <v>1106455</v>
      </c>
      <c r="O4134">
        <f>tbl_salesdata[[#This Row],[Ship Date]]-tbl_salesdata[[#This Row],[Order Date]]</f>
        <v>9</v>
      </c>
      <c r="P4134">
        <f>WEEKDAY(tbl_salesdata[[#This Row],[Order Date]],2)</f>
        <v>4</v>
      </c>
      <c r="Q4134" t="str">
        <f>TEXT(tbl_salesdata[[#This Row],[Order Date]],"dddd")</f>
        <v>Thursday</v>
      </c>
      <c r="R4134" t="str">
        <f>IF(tbl_salesdata[[#This Row],[Weekdaynum]]&gt;5,"Yes","No")</f>
        <v>No</v>
      </c>
    </row>
    <row r="4135" spans="1:18" hidden="1" x14ac:dyDescent="0.35">
      <c r="A4135">
        <v>915191447</v>
      </c>
      <c r="B4135" s="3">
        <v>43352</v>
      </c>
      <c r="C4135" s="3">
        <v>43360</v>
      </c>
      <c r="D4135" t="s">
        <v>58</v>
      </c>
      <c r="E4135" t="s">
        <v>29</v>
      </c>
      <c r="F4135" t="s">
        <v>17</v>
      </c>
      <c r="G4135" t="s">
        <v>14</v>
      </c>
      <c r="H4135" t="s">
        <v>15</v>
      </c>
      <c r="I4135" s="9">
        <v>4342</v>
      </c>
      <c r="J4135" s="9">
        <v>152.58000000000001</v>
      </c>
      <c r="K4135" s="9">
        <v>97.44</v>
      </c>
      <c r="L4135" s="9">
        <f>tbl_salesdata[[#This Row],[Units Sold]]*tbl_salesdata[[#This Row],[Unit Cost]]</f>
        <v>423084.48</v>
      </c>
      <c r="M4135" s="9">
        <f>tbl_salesdata[[#This Row],[Units Sold]]*tbl_salesdata[[#This Row],[Unit Price]]</f>
        <v>662502.3600000001</v>
      </c>
      <c r="N4135" s="9">
        <f>tbl_salesdata[[#This Row],[Total Sales]]-tbl_salesdata[[#This Row],[Total Cost]]</f>
        <v>239417.88000000012</v>
      </c>
      <c r="O4135">
        <f>tbl_salesdata[[#This Row],[Ship Date]]-tbl_salesdata[[#This Row],[Order Date]]</f>
        <v>8</v>
      </c>
      <c r="P4135">
        <f>WEEKDAY(tbl_salesdata[[#This Row],[Order Date]],2)</f>
        <v>7</v>
      </c>
      <c r="Q4135" t="str">
        <f>TEXT(tbl_salesdata[[#This Row],[Order Date]],"dddd")</f>
        <v>Sunday</v>
      </c>
      <c r="R4135" t="str">
        <f>IF(tbl_salesdata[[#This Row],[Weekdaynum]]&gt;5,"Yes","No")</f>
        <v>Yes</v>
      </c>
    </row>
    <row r="4136" spans="1:18" hidden="1" x14ac:dyDescent="0.35">
      <c r="A4136">
        <v>442360913</v>
      </c>
      <c r="B4136" s="3">
        <v>43126</v>
      </c>
      <c r="C4136" s="3">
        <v>43130</v>
      </c>
      <c r="D4136" t="s">
        <v>11</v>
      </c>
      <c r="E4136" t="s">
        <v>12</v>
      </c>
      <c r="F4136" t="s">
        <v>56</v>
      </c>
      <c r="G4136" t="s">
        <v>14</v>
      </c>
      <c r="H4136" t="s">
        <v>19</v>
      </c>
      <c r="I4136" s="9">
        <v>3279</v>
      </c>
      <c r="J4136" s="9">
        <v>9.33</v>
      </c>
      <c r="K4136" s="9">
        <v>6.92</v>
      </c>
      <c r="L4136" s="9">
        <f>tbl_salesdata[[#This Row],[Units Sold]]*tbl_salesdata[[#This Row],[Unit Cost]]</f>
        <v>22690.68</v>
      </c>
      <c r="M4136" s="9">
        <f>tbl_salesdata[[#This Row],[Units Sold]]*tbl_salesdata[[#This Row],[Unit Price]]</f>
        <v>30593.07</v>
      </c>
      <c r="N4136" s="9">
        <f>tbl_salesdata[[#This Row],[Total Sales]]-tbl_salesdata[[#This Row],[Total Cost]]</f>
        <v>7902.3899999999994</v>
      </c>
      <c r="O4136">
        <f>tbl_salesdata[[#This Row],[Ship Date]]-tbl_salesdata[[#This Row],[Order Date]]</f>
        <v>4</v>
      </c>
      <c r="P4136">
        <f>WEEKDAY(tbl_salesdata[[#This Row],[Order Date]],2)</f>
        <v>5</v>
      </c>
      <c r="Q4136" t="str">
        <f>TEXT(tbl_salesdata[[#This Row],[Order Date]],"dddd")</f>
        <v>Friday</v>
      </c>
      <c r="R4136" t="str">
        <f>IF(tbl_salesdata[[#This Row],[Weekdaynum]]&gt;5,"Yes","No")</f>
        <v>No</v>
      </c>
    </row>
    <row r="4137" spans="1:18" hidden="1" x14ac:dyDescent="0.35">
      <c r="A4137">
        <v>462555587</v>
      </c>
      <c r="B4137" s="3">
        <v>42100</v>
      </c>
      <c r="C4137" s="3">
        <v>42102</v>
      </c>
      <c r="D4137" t="s">
        <v>169</v>
      </c>
      <c r="E4137" t="s">
        <v>29</v>
      </c>
      <c r="F4137" t="s">
        <v>30</v>
      </c>
      <c r="G4137" t="s">
        <v>14</v>
      </c>
      <c r="H4137" t="s">
        <v>19</v>
      </c>
      <c r="I4137" s="9">
        <v>9332</v>
      </c>
      <c r="J4137" s="9">
        <v>81.73</v>
      </c>
      <c r="K4137" s="9">
        <v>56.67</v>
      </c>
      <c r="L4137" s="9">
        <f>tbl_salesdata[[#This Row],[Units Sold]]*tbl_salesdata[[#This Row],[Unit Cost]]</f>
        <v>528844.44000000006</v>
      </c>
      <c r="M4137" s="9">
        <f>tbl_salesdata[[#This Row],[Units Sold]]*tbl_salesdata[[#This Row],[Unit Price]]</f>
        <v>762704.36</v>
      </c>
      <c r="N4137" s="9">
        <f>tbl_salesdata[[#This Row],[Total Sales]]-tbl_salesdata[[#This Row],[Total Cost]]</f>
        <v>233859.91999999993</v>
      </c>
      <c r="O4137">
        <f>tbl_salesdata[[#This Row],[Ship Date]]-tbl_salesdata[[#This Row],[Order Date]]</f>
        <v>2</v>
      </c>
      <c r="P4137">
        <f>WEEKDAY(tbl_salesdata[[#This Row],[Order Date]],2)</f>
        <v>1</v>
      </c>
      <c r="Q4137" t="str">
        <f>TEXT(tbl_salesdata[[#This Row],[Order Date]],"dddd")</f>
        <v>Monday</v>
      </c>
      <c r="R4137" t="str">
        <f>IF(tbl_salesdata[[#This Row],[Weekdaynum]]&gt;5,"Yes","No")</f>
        <v>No</v>
      </c>
    </row>
    <row r="4138" spans="1:18" hidden="1" x14ac:dyDescent="0.35">
      <c r="A4138">
        <v>733636796</v>
      </c>
      <c r="B4138" s="3">
        <v>44063</v>
      </c>
      <c r="C4138" s="3">
        <v>44065</v>
      </c>
      <c r="D4138" t="s">
        <v>100</v>
      </c>
      <c r="E4138" t="s">
        <v>21</v>
      </c>
      <c r="F4138" t="s">
        <v>47</v>
      </c>
      <c r="G4138" t="s">
        <v>14</v>
      </c>
      <c r="H4138" t="s">
        <v>15</v>
      </c>
      <c r="I4138" s="9">
        <v>8286</v>
      </c>
      <c r="J4138" s="9">
        <v>421.89</v>
      </c>
      <c r="K4138" s="9">
        <v>364.69</v>
      </c>
      <c r="L4138" s="9">
        <f>tbl_salesdata[[#This Row],[Units Sold]]*tbl_salesdata[[#This Row],[Unit Cost]]</f>
        <v>3021821.34</v>
      </c>
      <c r="M4138" s="9">
        <f>tbl_salesdata[[#This Row],[Units Sold]]*tbl_salesdata[[#This Row],[Unit Price]]</f>
        <v>3495780.54</v>
      </c>
      <c r="N4138" s="9">
        <f>tbl_salesdata[[#This Row],[Total Sales]]-tbl_salesdata[[#This Row],[Total Cost]]</f>
        <v>473959.20000000019</v>
      </c>
      <c r="O4138">
        <f>tbl_salesdata[[#This Row],[Ship Date]]-tbl_salesdata[[#This Row],[Order Date]]</f>
        <v>2</v>
      </c>
      <c r="P4138">
        <f>WEEKDAY(tbl_salesdata[[#This Row],[Order Date]],2)</f>
        <v>4</v>
      </c>
      <c r="Q4138" t="str">
        <f>TEXT(tbl_salesdata[[#This Row],[Order Date]],"dddd")</f>
        <v>Thursday</v>
      </c>
      <c r="R4138" t="str">
        <f>IF(tbl_salesdata[[#This Row],[Weekdaynum]]&gt;5,"Yes","No")</f>
        <v>No</v>
      </c>
    </row>
    <row r="4139" spans="1:18" hidden="1" x14ac:dyDescent="0.35">
      <c r="A4139">
        <v>183778369</v>
      </c>
      <c r="B4139" s="3">
        <v>44189</v>
      </c>
      <c r="C4139" s="3">
        <v>44208</v>
      </c>
      <c r="D4139" t="s">
        <v>35</v>
      </c>
      <c r="E4139" t="s">
        <v>21</v>
      </c>
      <c r="F4139" t="s">
        <v>17</v>
      </c>
      <c r="G4139" t="s">
        <v>14</v>
      </c>
      <c r="H4139" t="s">
        <v>26</v>
      </c>
      <c r="I4139" s="9">
        <v>2958</v>
      </c>
      <c r="J4139" s="9">
        <v>152.58000000000001</v>
      </c>
      <c r="K4139" s="9">
        <v>97.44</v>
      </c>
      <c r="L4139" s="9">
        <f>tbl_salesdata[[#This Row],[Units Sold]]*tbl_salesdata[[#This Row],[Unit Cost]]</f>
        <v>288227.52</v>
      </c>
      <c r="M4139" s="9">
        <f>tbl_salesdata[[#This Row],[Units Sold]]*tbl_salesdata[[#This Row],[Unit Price]]</f>
        <v>451331.64</v>
      </c>
      <c r="N4139" s="9">
        <f>tbl_salesdata[[#This Row],[Total Sales]]-tbl_salesdata[[#This Row],[Total Cost]]</f>
        <v>163104.12</v>
      </c>
      <c r="O4139">
        <f>tbl_salesdata[[#This Row],[Ship Date]]-tbl_salesdata[[#This Row],[Order Date]]</f>
        <v>19</v>
      </c>
      <c r="P4139">
        <f>WEEKDAY(tbl_salesdata[[#This Row],[Order Date]],2)</f>
        <v>4</v>
      </c>
      <c r="Q4139" t="str">
        <f>TEXT(tbl_salesdata[[#This Row],[Order Date]],"dddd")</f>
        <v>Thursday</v>
      </c>
      <c r="R4139" t="str">
        <f>IF(tbl_salesdata[[#This Row],[Weekdaynum]]&gt;5,"Yes","No")</f>
        <v>No</v>
      </c>
    </row>
    <row r="4140" spans="1:18" hidden="1" x14ac:dyDescent="0.35">
      <c r="A4140">
        <v>961466634</v>
      </c>
      <c r="B4140" s="3">
        <v>42583</v>
      </c>
      <c r="C4140" s="3">
        <v>42593</v>
      </c>
      <c r="D4140" t="s">
        <v>46</v>
      </c>
      <c r="E4140" t="s">
        <v>29</v>
      </c>
      <c r="F4140" t="s">
        <v>22</v>
      </c>
      <c r="G4140" t="s">
        <v>14</v>
      </c>
      <c r="H4140" t="s">
        <v>34</v>
      </c>
      <c r="I4140" s="9">
        <v>8198</v>
      </c>
      <c r="J4140" s="9">
        <v>47.45</v>
      </c>
      <c r="K4140" s="9">
        <v>31.79</v>
      </c>
      <c r="L4140" s="9">
        <f>tbl_salesdata[[#This Row],[Units Sold]]*tbl_salesdata[[#This Row],[Unit Cost]]</f>
        <v>260614.41999999998</v>
      </c>
      <c r="M4140" s="9">
        <f>tbl_salesdata[[#This Row],[Units Sold]]*tbl_salesdata[[#This Row],[Unit Price]]</f>
        <v>388995.10000000003</v>
      </c>
      <c r="N4140" s="9">
        <f>tbl_salesdata[[#This Row],[Total Sales]]-tbl_salesdata[[#This Row],[Total Cost]]</f>
        <v>128380.68000000005</v>
      </c>
      <c r="O4140">
        <f>tbl_salesdata[[#This Row],[Ship Date]]-tbl_salesdata[[#This Row],[Order Date]]</f>
        <v>10</v>
      </c>
      <c r="P4140">
        <f>WEEKDAY(tbl_salesdata[[#This Row],[Order Date]],2)</f>
        <v>1</v>
      </c>
      <c r="Q4140" t="str">
        <f>TEXT(tbl_salesdata[[#This Row],[Order Date]],"dddd")</f>
        <v>Monday</v>
      </c>
      <c r="R4140" t="str">
        <f>IF(tbl_salesdata[[#This Row],[Weekdaynum]]&gt;5,"Yes","No")</f>
        <v>No</v>
      </c>
    </row>
    <row r="4141" spans="1:18" x14ac:dyDescent="0.35">
      <c r="A4141">
        <v>101010978</v>
      </c>
      <c r="B4141" s="3">
        <v>43148</v>
      </c>
      <c r="C4141" s="3">
        <v>43167</v>
      </c>
      <c r="D4141" t="s">
        <v>138</v>
      </c>
      <c r="E4141" t="s">
        <v>24</v>
      </c>
      <c r="F4141" t="s">
        <v>47</v>
      </c>
      <c r="G4141" t="s">
        <v>14</v>
      </c>
      <c r="H4141" t="s">
        <v>34</v>
      </c>
      <c r="I4141" s="9">
        <v>248</v>
      </c>
      <c r="J4141" s="9">
        <v>421.89</v>
      </c>
      <c r="K4141" s="9">
        <v>364.69</v>
      </c>
      <c r="L4141" s="9">
        <f>tbl_salesdata[[#This Row],[Units Sold]]*tbl_salesdata[[#This Row],[Unit Cost]]</f>
        <v>90443.12</v>
      </c>
      <c r="M4141" s="9">
        <f>tbl_salesdata[[#This Row],[Units Sold]]*tbl_salesdata[[#This Row],[Unit Price]]</f>
        <v>104628.72</v>
      </c>
      <c r="N4141" s="9">
        <f>tbl_salesdata[[#This Row],[Total Sales]]-tbl_salesdata[[#This Row],[Total Cost]]</f>
        <v>14185.600000000006</v>
      </c>
      <c r="O4141">
        <f>tbl_salesdata[[#This Row],[Ship Date]]-tbl_salesdata[[#This Row],[Order Date]]</f>
        <v>19</v>
      </c>
      <c r="P4141">
        <f>WEEKDAY(tbl_salesdata[[#This Row],[Order Date]],2)</f>
        <v>6</v>
      </c>
      <c r="Q4141" t="str">
        <f>TEXT(tbl_salesdata[[#This Row],[Order Date]],"dddd")</f>
        <v>Saturday</v>
      </c>
      <c r="R4141" t="str">
        <f>IF(tbl_salesdata[[#This Row],[Weekdaynum]]&gt;5,"Yes","No")</f>
        <v>Yes</v>
      </c>
    </row>
    <row r="4142" spans="1:18" x14ac:dyDescent="0.35">
      <c r="A4142">
        <v>750304687</v>
      </c>
      <c r="B4142" s="3">
        <v>42126</v>
      </c>
      <c r="C4142" s="3">
        <v>42147</v>
      </c>
      <c r="D4142" t="s">
        <v>197</v>
      </c>
      <c r="E4142" t="s">
        <v>38</v>
      </c>
      <c r="F4142" t="s">
        <v>17</v>
      </c>
      <c r="G4142" t="s">
        <v>14</v>
      </c>
      <c r="H4142" t="s">
        <v>19</v>
      </c>
      <c r="I4142" s="9">
        <v>685</v>
      </c>
      <c r="J4142" s="9">
        <v>152.58000000000001</v>
      </c>
      <c r="K4142" s="9">
        <v>97.44</v>
      </c>
      <c r="L4142" s="9">
        <f>tbl_salesdata[[#This Row],[Units Sold]]*tbl_salesdata[[#This Row],[Unit Cost]]</f>
        <v>66746.399999999994</v>
      </c>
      <c r="M4142" s="9">
        <f>tbl_salesdata[[#This Row],[Units Sold]]*tbl_salesdata[[#This Row],[Unit Price]]</f>
        <v>104517.3</v>
      </c>
      <c r="N4142" s="9">
        <f>tbl_salesdata[[#This Row],[Total Sales]]-tbl_salesdata[[#This Row],[Total Cost]]</f>
        <v>37770.900000000009</v>
      </c>
      <c r="O4142">
        <f>tbl_salesdata[[#This Row],[Ship Date]]-tbl_salesdata[[#This Row],[Order Date]]</f>
        <v>21</v>
      </c>
      <c r="P4142">
        <f>WEEKDAY(tbl_salesdata[[#This Row],[Order Date]],2)</f>
        <v>6</v>
      </c>
      <c r="Q4142" t="str">
        <f>TEXT(tbl_salesdata[[#This Row],[Order Date]],"dddd")</f>
        <v>Saturday</v>
      </c>
      <c r="R4142" t="str">
        <f>IF(tbl_salesdata[[#This Row],[Weekdaynum]]&gt;5,"Yes","No")</f>
        <v>Yes</v>
      </c>
    </row>
    <row r="4143" spans="1:18" hidden="1" x14ac:dyDescent="0.35">
      <c r="A4143">
        <v>499362361</v>
      </c>
      <c r="B4143" s="3">
        <v>42566</v>
      </c>
      <c r="C4143" s="3">
        <v>42574</v>
      </c>
      <c r="D4143" t="s">
        <v>131</v>
      </c>
      <c r="E4143" t="s">
        <v>32</v>
      </c>
      <c r="F4143" t="s">
        <v>68</v>
      </c>
      <c r="G4143" t="s">
        <v>18</v>
      </c>
      <c r="H4143" t="s">
        <v>15</v>
      </c>
      <c r="I4143" s="9">
        <v>1274</v>
      </c>
      <c r="J4143" s="9">
        <v>154.06</v>
      </c>
      <c r="K4143" s="9">
        <v>90.93</v>
      </c>
      <c r="L4143" s="9">
        <f>tbl_salesdata[[#This Row],[Units Sold]]*tbl_salesdata[[#This Row],[Unit Cost]]</f>
        <v>115844.82</v>
      </c>
      <c r="M4143" s="9">
        <f>tbl_salesdata[[#This Row],[Units Sold]]*tbl_salesdata[[#This Row],[Unit Price]]</f>
        <v>196272.44</v>
      </c>
      <c r="N4143" s="9">
        <f>tbl_salesdata[[#This Row],[Total Sales]]-tbl_salesdata[[#This Row],[Total Cost]]</f>
        <v>80427.62</v>
      </c>
      <c r="O4143">
        <f>tbl_salesdata[[#This Row],[Ship Date]]-tbl_salesdata[[#This Row],[Order Date]]</f>
        <v>8</v>
      </c>
      <c r="P4143">
        <f>WEEKDAY(tbl_salesdata[[#This Row],[Order Date]],2)</f>
        <v>5</v>
      </c>
      <c r="Q4143" t="str">
        <f>TEXT(tbl_salesdata[[#This Row],[Order Date]],"dddd")</f>
        <v>Friday</v>
      </c>
      <c r="R4143" t="str">
        <f>IF(tbl_salesdata[[#This Row],[Weekdaynum]]&gt;5,"Yes","No")</f>
        <v>No</v>
      </c>
    </row>
    <row r="4144" spans="1:18" hidden="1" x14ac:dyDescent="0.35">
      <c r="A4144">
        <v>228350675</v>
      </c>
      <c r="B4144" s="3">
        <v>42248</v>
      </c>
      <c r="C4144" s="3">
        <v>42257</v>
      </c>
      <c r="D4144" t="s">
        <v>142</v>
      </c>
      <c r="E4144" t="s">
        <v>29</v>
      </c>
      <c r="F4144" t="s">
        <v>68</v>
      </c>
      <c r="G4144" t="s">
        <v>14</v>
      </c>
      <c r="H4144" t="s">
        <v>19</v>
      </c>
      <c r="I4144" s="9">
        <v>2894</v>
      </c>
      <c r="J4144" s="9">
        <v>154.06</v>
      </c>
      <c r="K4144" s="9">
        <v>90.93</v>
      </c>
      <c r="L4144" s="9">
        <f>tbl_salesdata[[#This Row],[Units Sold]]*tbl_salesdata[[#This Row],[Unit Cost]]</f>
        <v>263151.42000000004</v>
      </c>
      <c r="M4144" s="9">
        <f>tbl_salesdata[[#This Row],[Units Sold]]*tbl_salesdata[[#This Row],[Unit Price]]</f>
        <v>445849.64</v>
      </c>
      <c r="N4144" s="9">
        <f>tbl_salesdata[[#This Row],[Total Sales]]-tbl_salesdata[[#This Row],[Total Cost]]</f>
        <v>182698.21999999997</v>
      </c>
      <c r="O4144">
        <f>tbl_salesdata[[#This Row],[Ship Date]]-tbl_salesdata[[#This Row],[Order Date]]</f>
        <v>9</v>
      </c>
      <c r="P4144">
        <f>WEEKDAY(tbl_salesdata[[#This Row],[Order Date]],2)</f>
        <v>2</v>
      </c>
      <c r="Q4144" t="str">
        <f>TEXT(tbl_salesdata[[#This Row],[Order Date]],"dddd")</f>
        <v>Tuesday</v>
      </c>
      <c r="R4144" t="str">
        <f>IF(tbl_salesdata[[#This Row],[Weekdaynum]]&gt;5,"Yes","No")</f>
        <v>No</v>
      </c>
    </row>
    <row r="4145" spans="1:18" hidden="1" x14ac:dyDescent="0.35">
      <c r="A4145">
        <v>482004821</v>
      </c>
      <c r="B4145" s="3">
        <v>42559</v>
      </c>
      <c r="C4145" s="3">
        <v>42569</v>
      </c>
      <c r="D4145" t="s">
        <v>45</v>
      </c>
      <c r="E4145" t="s">
        <v>12</v>
      </c>
      <c r="F4145" t="s">
        <v>13</v>
      </c>
      <c r="G4145" t="s">
        <v>18</v>
      </c>
      <c r="H4145" t="s">
        <v>15</v>
      </c>
      <c r="I4145" s="9">
        <v>4793</v>
      </c>
      <c r="J4145" s="9">
        <v>255.28</v>
      </c>
      <c r="K4145" s="9">
        <v>159.41999999999999</v>
      </c>
      <c r="L4145" s="9">
        <f>tbl_salesdata[[#This Row],[Units Sold]]*tbl_salesdata[[#This Row],[Unit Cost]]</f>
        <v>764100.05999999994</v>
      </c>
      <c r="M4145" s="9">
        <f>tbl_salesdata[[#This Row],[Units Sold]]*tbl_salesdata[[#This Row],[Unit Price]]</f>
        <v>1223557.04</v>
      </c>
      <c r="N4145" s="9">
        <f>tbl_salesdata[[#This Row],[Total Sales]]-tbl_salesdata[[#This Row],[Total Cost]]</f>
        <v>459456.9800000001</v>
      </c>
      <c r="O4145">
        <f>tbl_salesdata[[#This Row],[Ship Date]]-tbl_salesdata[[#This Row],[Order Date]]</f>
        <v>10</v>
      </c>
      <c r="P4145">
        <f>WEEKDAY(tbl_salesdata[[#This Row],[Order Date]],2)</f>
        <v>5</v>
      </c>
      <c r="Q4145" t="str">
        <f>TEXT(tbl_salesdata[[#This Row],[Order Date]],"dddd")</f>
        <v>Friday</v>
      </c>
      <c r="R4145" t="str">
        <f>IF(tbl_salesdata[[#This Row],[Weekdaynum]]&gt;5,"Yes","No")</f>
        <v>No</v>
      </c>
    </row>
    <row r="4146" spans="1:18" hidden="1" x14ac:dyDescent="0.35">
      <c r="A4146">
        <v>680686128</v>
      </c>
      <c r="B4146" s="3">
        <v>43250</v>
      </c>
      <c r="C4146" s="3">
        <v>43267</v>
      </c>
      <c r="D4146" t="s">
        <v>190</v>
      </c>
      <c r="E4146" t="s">
        <v>38</v>
      </c>
      <c r="F4146" t="s">
        <v>40</v>
      </c>
      <c r="G4146" t="s">
        <v>18</v>
      </c>
      <c r="H4146" t="s">
        <v>15</v>
      </c>
      <c r="I4146" s="9">
        <v>9006</v>
      </c>
      <c r="J4146" s="9">
        <v>651.21</v>
      </c>
      <c r="K4146" s="9">
        <v>524.96</v>
      </c>
      <c r="L4146" s="9">
        <f>tbl_salesdata[[#This Row],[Units Sold]]*tbl_salesdata[[#This Row],[Unit Cost]]</f>
        <v>4727789.7600000007</v>
      </c>
      <c r="M4146" s="9">
        <f>tbl_salesdata[[#This Row],[Units Sold]]*tbl_salesdata[[#This Row],[Unit Price]]</f>
        <v>5864797.2600000007</v>
      </c>
      <c r="N4146" s="9">
        <f>tbl_salesdata[[#This Row],[Total Sales]]-tbl_salesdata[[#This Row],[Total Cost]]</f>
        <v>1137007.5</v>
      </c>
      <c r="O4146">
        <f>tbl_salesdata[[#This Row],[Ship Date]]-tbl_salesdata[[#This Row],[Order Date]]</f>
        <v>17</v>
      </c>
      <c r="P4146">
        <f>WEEKDAY(tbl_salesdata[[#This Row],[Order Date]],2)</f>
        <v>3</v>
      </c>
      <c r="Q4146" t="str">
        <f>TEXT(tbl_salesdata[[#This Row],[Order Date]],"dddd")</f>
        <v>Wednesday</v>
      </c>
      <c r="R4146" t="str">
        <f>IF(tbl_salesdata[[#This Row],[Weekdaynum]]&gt;5,"Yes","No")</f>
        <v>No</v>
      </c>
    </row>
    <row r="4147" spans="1:18" hidden="1" x14ac:dyDescent="0.35">
      <c r="A4147">
        <v>315068423</v>
      </c>
      <c r="B4147" s="3">
        <v>42764</v>
      </c>
      <c r="C4147" s="3">
        <v>42785</v>
      </c>
      <c r="D4147" t="s">
        <v>111</v>
      </c>
      <c r="E4147" t="s">
        <v>38</v>
      </c>
      <c r="F4147" t="s">
        <v>33</v>
      </c>
      <c r="G4147" t="s">
        <v>18</v>
      </c>
      <c r="H4147" t="s">
        <v>34</v>
      </c>
      <c r="I4147" s="9">
        <v>4603</v>
      </c>
      <c r="J4147" s="9">
        <v>109.28</v>
      </c>
      <c r="K4147" s="9">
        <v>35.840000000000003</v>
      </c>
      <c r="L4147" s="9">
        <f>tbl_salesdata[[#This Row],[Units Sold]]*tbl_salesdata[[#This Row],[Unit Cost]]</f>
        <v>164971.52000000002</v>
      </c>
      <c r="M4147" s="9">
        <f>tbl_salesdata[[#This Row],[Units Sold]]*tbl_salesdata[[#This Row],[Unit Price]]</f>
        <v>503015.84</v>
      </c>
      <c r="N4147" s="9">
        <f>tbl_salesdata[[#This Row],[Total Sales]]-tbl_salesdata[[#This Row],[Total Cost]]</f>
        <v>338044.32</v>
      </c>
      <c r="O4147">
        <f>tbl_salesdata[[#This Row],[Ship Date]]-tbl_salesdata[[#This Row],[Order Date]]</f>
        <v>21</v>
      </c>
      <c r="P4147">
        <f>WEEKDAY(tbl_salesdata[[#This Row],[Order Date]],2)</f>
        <v>7</v>
      </c>
      <c r="Q4147" t="str">
        <f>TEXT(tbl_salesdata[[#This Row],[Order Date]],"dddd")</f>
        <v>Sunday</v>
      </c>
      <c r="R4147" t="str">
        <f>IF(tbl_salesdata[[#This Row],[Weekdaynum]]&gt;5,"Yes","No")</f>
        <v>Yes</v>
      </c>
    </row>
    <row r="4148" spans="1:18" hidden="1" x14ac:dyDescent="0.35">
      <c r="A4148">
        <v>296138036</v>
      </c>
      <c r="B4148" s="3">
        <v>44784</v>
      </c>
      <c r="C4148" s="3">
        <v>44791</v>
      </c>
      <c r="D4148" t="s">
        <v>212</v>
      </c>
      <c r="E4148" t="s">
        <v>32</v>
      </c>
      <c r="F4148" t="s">
        <v>33</v>
      </c>
      <c r="G4148" t="s">
        <v>14</v>
      </c>
      <c r="H4148" t="s">
        <v>15</v>
      </c>
      <c r="I4148" s="9">
        <v>2680</v>
      </c>
      <c r="J4148" s="9">
        <v>109.28</v>
      </c>
      <c r="K4148" s="9">
        <v>35.840000000000003</v>
      </c>
      <c r="L4148" s="9">
        <f>tbl_salesdata[[#This Row],[Units Sold]]*tbl_salesdata[[#This Row],[Unit Cost]]</f>
        <v>96051.200000000012</v>
      </c>
      <c r="M4148" s="9">
        <f>tbl_salesdata[[#This Row],[Units Sold]]*tbl_salesdata[[#This Row],[Unit Price]]</f>
        <v>292870.40000000002</v>
      </c>
      <c r="N4148" s="9">
        <f>tbl_salesdata[[#This Row],[Total Sales]]-tbl_salesdata[[#This Row],[Total Cost]]</f>
        <v>196819.20000000001</v>
      </c>
      <c r="O4148">
        <f>tbl_salesdata[[#This Row],[Ship Date]]-tbl_salesdata[[#This Row],[Order Date]]</f>
        <v>7</v>
      </c>
      <c r="P4148">
        <f>WEEKDAY(tbl_salesdata[[#This Row],[Order Date]],2)</f>
        <v>4</v>
      </c>
      <c r="Q4148" t="str">
        <f>TEXT(tbl_salesdata[[#This Row],[Order Date]],"dddd")</f>
        <v>Thursday</v>
      </c>
      <c r="R4148" t="str">
        <f>IF(tbl_salesdata[[#This Row],[Weekdaynum]]&gt;5,"Yes","No")</f>
        <v>No</v>
      </c>
    </row>
    <row r="4149" spans="1:18" x14ac:dyDescent="0.35">
      <c r="A4149">
        <v>115846812</v>
      </c>
      <c r="B4149" s="3">
        <v>43127</v>
      </c>
      <c r="C4149" s="3">
        <v>43128</v>
      </c>
      <c r="D4149" t="s">
        <v>98</v>
      </c>
      <c r="E4149" t="s">
        <v>38</v>
      </c>
      <c r="F4149" t="s">
        <v>25</v>
      </c>
      <c r="G4149" t="s">
        <v>14</v>
      </c>
      <c r="H4149" t="s">
        <v>19</v>
      </c>
      <c r="I4149" s="9">
        <v>501</v>
      </c>
      <c r="J4149" s="9">
        <v>205.7</v>
      </c>
      <c r="K4149" s="9">
        <v>117.11</v>
      </c>
      <c r="L4149" s="9">
        <f>tbl_salesdata[[#This Row],[Units Sold]]*tbl_salesdata[[#This Row],[Unit Cost]]</f>
        <v>58672.11</v>
      </c>
      <c r="M4149" s="9">
        <f>tbl_salesdata[[#This Row],[Units Sold]]*tbl_salesdata[[#This Row],[Unit Price]]</f>
        <v>103055.7</v>
      </c>
      <c r="N4149" s="9">
        <f>tbl_salesdata[[#This Row],[Total Sales]]-tbl_salesdata[[#This Row],[Total Cost]]</f>
        <v>44383.59</v>
      </c>
      <c r="O4149">
        <f>tbl_salesdata[[#This Row],[Ship Date]]-tbl_salesdata[[#This Row],[Order Date]]</f>
        <v>1</v>
      </c>
      <c r="P4149">
        <f>WEEKDAY(tbl_salesdata[[#This Row],[Order Date]],2)</f>
        <v>6</v>
      </c>
      <c r="Q4149" t="str">
        <f>TEXT(tbl_salesdata[[#This Row],[Order Date]],"dddd")</f>
        <v>Saturday</v>
      </c>
      <c r="R4149" t="str">
        <f>IF(tbl_salesdata[[#This Row],[Weekdaynum]]&gt;5,"Yes","No")</f>
        <v>Yes</v>
      </c>
    </row>
    <row r="4150" spans="1:18" hidden="1" x14ac:dyDescent="0.35">
      <c r="A4150">
        <v>343847024</v>
      </c>
      <c r="B4150" s="3">
        <v>44855</v>
      </c>
      <c r="C4150" s="3">
        <v>44869</v>
      </c>
      <c r="D4150" t="s">
        <v>70</v>
      </c>
      <c r="E4150" t="s">
        <v>29</v>
      </c>
      <c r="F4150" t="s">
        <v>76</v>
      </c>
      <c r="G4150" t="s">
        <v>18</v>
      </c>
      <c r="H4150" t="s">
        <v>26</v>
      </c>
      <c r="I4150" s="9">
        <v>830</v>
      </c>
      <c r="J4150" s="9">
        <v>668.27</v>
      </c>
      <c r="K4150" s="9">
        <v>502.54</v>
      </c>
      <c r="L4150" s="9">
        <f>tbl_salesdata[[#This Row],[Units Sold]]*tbl_salesdata[[#This Row],[Unit Cost]]</f>
        <v>417108.2</v>
      </c>
      <c r="M4150" s="9">
        <f>tbl_salesdata[[#This Row],[Units Sold]]*tbl_salesdata[[#This Row],[Unit Price]]</f>
        <v>554664.1</v>
      </c>
      <c r="N4150" s="9">
        <f>tbl_salesdata[[#This Row],[Total Sales]]-tbl_salesdata[[#This Row],[Total Cost]]</f>
        <v>137555.89999999997</v>
      </c>
      <c r="O4150">
        <f>tbl_salesdata[[#This Row],[Ship Date]]-tbl_salesdata[[#This Row],[Order Date]]</f>
        <v>14</v>
      </c>
      <c r="P4150">
        <f>WEEKDAY(tbl_salesdata[[#This Row],[Order Date]],2)</f>
        <v>5</v>
      </c>
      <c r="Q4150" t="str">
        <f>TEXT(tbl_salesdata[[#This Row],[Order Date]],"dddd")</f>
        <v>Friday</v>
      </c>
      <c r="R4150" t="str">
        <f>IF(tbl_salesdata[[#This Row],[Weekdaynum]]&gt;5,"Yes","No")</f>
        <v>No</v>
      </c>
    </row>
    <row r="4151" spans="1:18" x14ac:dyDescent="0.35">
      <c r="A4151">
        <v>813213431</v>
      </c>
      <c r="B4151" s="3">
        <v>44009</v>
      </c>
      <c r="C4151" s="3">
        <v>44028</v>
      </c>
      <c r="D4151" t="s">
        <v>190</v>
      </c>
      <c r="E4151" t="s">
        <v>38</v>
      </c>
      <c r="F4151" t="s">
        <v>25</v>
      </c>
      <c r="G4151" t="s">
        <v>14</v>
      </c>
      <c r="H4151" t="s">
        <v>19</v>
      </c>
      <c r="I4151" s="9">
        <v>500</v>
      </c>
      <c r="J4151" s="9">
        <v>205.7</v>
      </c>
      <c r="K4151" s="9">
        <v>117.11</v>
      </c>
      <c r="L4151" s="9">
        <f>tbl_salesdata[[#This Row],[Units Sold]]*tbl_salesdata[[#This Row],[Unit Cost]]</f>
        <v>58555</v>
      </c>
      <c r="M4151" s="9">
        <f>tbl_salesdata[[#This Row],[Units Sold]]*tbl_salesdata[[#This Row],[Unit Price]]</f>
        <v>102850</v>
      </c>
      <c r="N4151" s="9">
        <f>tbl_salesdata[[#This Row],[Total Sales]]-tbl_salesdata[[#This Row],[Total Cost]]</f>
        <v>44295</v>
      </c>
      <c r="O4151">
        <f>tbl_salesdata[[#This Row],[Ship Date]]-tbl_salesdata[[#This Row],[Order Date]]</f>
        <v>19</v>
      </c>
      <c r="P4151">
        <f>WEEKDAY(tbl_salesdata[[#This Row],[Order Date]],2)</f>
        <v>6</v>
      </c>
      <c r="Q4151" t="str">
        <f>TEXT(tbl_salesdata[[#This Row],[Order Date]],"dddd")</f>
        <v>Saturday</v>
      </c>
      <c r="R4151" t="str">
        <f>IF(tbl_salesdata[[#This Row],[Weekdaynum]]&gt;5,"Yes","No")</f>
        <v>Yes</v>
      </c>
    </row>
    <row r="4152" spans="1:18" x14ac:dyDescent="0.35">
      <c r="A4152">
        <v>962591016</v>
      </c>
      <c r="B4152" s="3">
        <v>43813</v>
      </c>
      <c r="C4152" s="3">
        <v>43829</v>
      </c>
      <c r="D4152" t="s">
        <v>124</v>
      </c>
      <c r="E4152" t="s">
        <v>38</v>
      </c>
      <c r="F4152" t="s">
        <v>33</v>
      </c>
      <c r="G4152" t="s">
        <v>18</v>
      </c>
      <c r="H4152" t="s">
        <v>19</v>
      </c>
      <c r="I4152" s="9">
        <v>927</v>
      </c>
      <c r="J4152" s="9">
        <v>109.28</v>
      </c>
      <c r="K4152" s="9">
        <v>35.840000000000003</v>
      </c>
      <c r="L4152" s="9">
        <f>tbl_salesdata[[#This Row],[Units Sold]]*tbl_salesdata[[#This Row],[Unit Cost]]</f>
        <v>33223.68</v>
      </c>
      <c r="M4152" s="9">
        <f>tbl_salesdata[[#This Row],[Units Sold]]*tbl_salesdata[[#This Row],[Unit Price]]</f>
        <v>101302.56</v>
      </c>
      <c r="N4152" s="9">
        <f>tbl_salesdata[[#This Row],[Total Sales]]-tbl_salesdata[[#This Row],[Total Cost]]</f>
        <v>68078.880000000005</v>
      </c>
      <c r="O4152">
        <f>tbl_salesdata[[#This Row],[Ship Date]]-tbl_salesdata[[#This Row],[Order Date]]</f>
        <v>16</v>
      </c>
      <c r="P4152">
        <f>WEEKDAY(tbl_salesdata[[#This Row],[Order Date]],2)</f>
        <v>6</v>
      </c>
      <c r="Q4152" t="str">
        <f>TEXT(tbl_salesdata[[#This Row],[Order Date]],"dddd")</f>
        <v>Saturday</v>
      </c>
      <c r="R4152" t="str">
        <f>IF(tbl_salesdata[[#This Row],[Weekdaynum]]&gt;5,"Yes","No")</f>
        <v>Yes</v>
      </c>
    </row>
    <row r="4153" spans="1:18" x14ac:dyDescent="0.35">
      <c r="A4153">
        <v>340500915</v>
      </c>
      <c r="B4153" s="3">
        <v>44513</v>
      </c>
      <c r="C4153" s="3">
        <v>44525</v>
      </c>
      <c r="D4153" t="s">
        <v>151</v>
      </c>
      <c r="E4153" t="s">
        <v>32</v>
      </c>
      <c r="F4153" t="s">
        <v>17</v>
      </c>
      <c r="G4153" t="s">
        <v>14</v>
      </c>
      <c r="H4153" t="s">
        <v>19</v>
      </c>
      <c r="I4153" s="9">
        <v>642</v>
      </c>
      <c r="J4153" s="9">
        <v>152.58000000000001</v>
      </c>
      <c r="K4153" s="9">
        <v>97.44</v>
      </c>
      <c r="L4153" s="9">
        <f>tbl_salesdata[[#This Row],[Units Sold]]*tbl_salesdata[[#This Row],[Unit Cost]]</f>
        <v>62556.479999999996</v>
      </c>
      <c r="M4153" s="9">
        <f>tbl_salesdata[[#This Row],[Units Sold]]*tbl_salesdata[[#This Row],[Unit Price]]</f>
        <v>97956.360000000015</v>
      </c>
      <c r="N4153" s="9">
        <f>tbl_salesdata[[#This Row],[Total Sales]]-tbl_salesdata[[#This Row],[Total Cost]]</f>
        <v>35399.880000000019</v>
      </c>
      <c r="O4153">
        <f>tbl_salesdata[[#This Row],[Ship Date]]-tbl_salesdata[[#This Row],[Order Date]]</f>
        <v>12</v>
      </c>
      <c r="P4153">
        <f>WEEKDAY(tbl_salesdata[[#This Row],[Order Date]],2)</f>
        <v>6</v>
      </c>
      <c r="Q4153" t="str">
        <f>TEXT(tbl_salesdata[[#This Row],[Order Date]],"dddd")</f>
        <v>Saturday</v>
      </c>
      <c r="R4153" t="str">
        <f>IF(tbl_salesdata[[#This Row],[Weekdaynum]]&gt;5,"Yes","No")</f>
        <v>Yes</v>
      </c>
    </row>
    <row r="4154" spans="1:18" hidden="1" x14ac:dyDescent="0.35">
      <c r="A4154">
        <v>737598741</v>
      </c>
      <c r="B4154" s="3">
        <v>43594</v>
      </c>
      <c r="C4154" s="3">
        <v>43603</v>
      </c>
      <c r="D4154" t="s">
        <v>131</v>
      </c>
      <c r="E4154" t="s">
        <v>32</v>
      </c>
      <c r="F4154" t="s">
        <v>33</v>
      </c>
      <c r="G4154" t="s">
        <v>18</v>
      </c>
      <c r="H4154" t="s">
        <v>34</v>
      </c>
      <c r="I4154" s="9">
        <v>713</v>
      </c>
      <c r="J4154" s="9">
        <v>109.28</v>
      </c>
      <c r="K4154" s="9">
        <v>35.840000000000003</v>
      </c>
      <c r="L4154" s="9">
        <f>tbl_salesdata[[#This Row],[Units Sold]]*tbl_salesdata[[#This Row],[Unit Cost]]</f>
        <v>25553.920000000002</v>
      </c>
      <c r="M4154" s="9">
        <f>tbl_salesdata[[#This Row],[Units Sold]]*tbl_salesdata[[#This Row],[Unit Price]]</f>
        <v>77916.639999999999</v>
      </c>
      <c r="N4154" s="9">
        <f>tbl_salesdata[[#This Row],[Total Sales]]-tbl_salesdata[[#This Row],[Total Cost]]</f>
        <v>52362.720000000001</v>
      </c>
      <c r="O4154">
        <f>tbl_salesdata[[#This Row],[Ship Date]]-tbl_salesdata[[#This Row],[Order Date]]</f>
        <v>9</v>
      </c>
      <c r="P4154">
        <f>WEEKDAY(tbl_salesdata[[#This Row],[Order Date]],2)</f>
        <v>4</v>
      </c>
      <c r="Q4154" t="str">
        <f>TEXT(tbl_salesdata[[#This Row],[Order Date]],"dddd")</f>
        <v>Thursday</v>
      </c>
      <c r="R4154" t="str">
        <f>IF(tbl_salesdata[[#This Row],[Weekdaynum]]&gt;5,"Yes","No")</f>
        <v>No</v>
      </c>
    </row>
    <row r="4155" spans="1:18" hidden="1" x14ac:dyDescent="0.35">
      <c r="A4155">
        <v>359346759</v>
      </c>
      <c r="B4155" s="3">
        <v>43775</v>
      </c>
      <c r="C4155" s="3">
        <v>43776</v>
      </c>
      <c r="D4155" t="s">
        <v>62</v>
      </c>
      <c r="E4155" t="s">
        <v>38</v>
      </c>
      <c r="F4155" t="s">
        <v>33</v>
      </c>
      <c r="G4155" t="s">
        <v>14</v>
      </c>
      <c r="H4155" t="s">
        <v>15</v>
      </c>
      <c r="I4155" s="9">
        <v>7546</v>
      </c>
      <c r="J4155" s="9">
        <v>109.28</v>
      </c>
      <c r="K4155" s="9">
        <v>35.840000000000003</v>
      </c>
      <c r="L4155" s="9">
        <f>tbl_salesdata[[#This Row],[Units Sold]]*tbl_salesdata[[#This Row],[Unit Cost]]</f>
        <v>270448.64000000001</v>
      </c>
      <c r="M4155" s="9">
        <f>tbl_salesdata[[#This Row],[Units Sold]]*tbl_salesdata[[#This Row],[Unit Price]]</f>
        <v>824626.88</v>
      </c>
      <c r="N4155" s="9">
        <f>tbl_salesdata[[#This Row],[Total Sales]]-tbl_salesdata[[#This Row],[Total Cost]]</f>
        <v>554178.24</v>
      </c>
      <c r="O4155">
        <f>tbl_salesdata[[#This Row],[Ship Date]]-tbl_salesdata[[#This Row],[Order Date]]</f>
        <v>1</v>
      </c>
      <c r="P4155">
        <f>WEEKDAY(tbl_salesdata[[#This Row],[Order Date]],2)</f>
        <v>3</v>
      </c>
      <c r="Q4155" t="str">
        <f>TEXT(tbl_salesdata[[#This Row],[Order Date]],"dddd")</f>
        <v>Wednesday</v>
      </c>
      <c r="R4155" t="str">
        <f>IF(tbl_salesdata[[#This Row],[Weekdaynum]]&gt;5,"Yes","No")</f>
        <v>No</v>
      </c>
    </row>
    <row r="4156" spans="1:18" hidden="1" x14ac:dyDescent="0.35">
      <c r="A4156">
        <v>246922719</v>
      </c>
      <c r="B4156" s="3">
        <v>42198</v>
      </c>
      <c r="C4156" s="3">
        <v>42208</v>
      </c>
      <c r="D4156" t="s">
        <v>156</v>
      </c>
      <c r="E4156" t="s">
        <v>21</v>
      </c>
      <c r="F4156" t="s">
        <v>40</v>
      </c>
      <c r="G4156" t="s">
        <v>14</v>
      </c>
      <c r="H4156" t="s">
        <v>34</v>
      </c>
      <c r="I4156" s="9">
        <v>8775</v>
      </c>
      <c r="J4156" s="9">
        <v>651.21</v>
      </c>
      <c r="K4156" s="9">
        <v>524.96</v>
      </c>
      <c r="L4156" s="9">
        <f>tbl_salesdata[[#This Row],[Units Sold]]*tbl_salesdata[[#This Row],[Unit Cost]]</f>
        <v>4606524</v>
      </c>
      <c r="M4156" s="9">
        <f>tbl_salesdata[[#This Row],[Units Sold]]*tbl_salesdata[[#This Row],[Unit Price]]</f>
        <v>5714367.75</v>
      </c>
      <c r="N4156" s="9">
        <f>tbl_salesdata[[#This Row],[Total Sales]]-tbl_salesdata[[#This Row],[Total Cost]]</f>
        <v>1107843.75</v>
      </c>
      <c r="O4156">
        <f>tbl_salesdata[[#This Row],[Ship Date]]-tbl_salesdata[[#This Row],[Order Date]]</f>
        <v>10</v>
      </c>
      <c r="P4156">
        <f>WEEKDAY(tbl_salesdata[[#This Row],[Order Date]],2)</f>
        <v>1</v>
      </c>
      <c r="Q4156" t="str">
        <f>TEXT(tbl_salesdata[[#This Row],[Order Date]],"dddd")</f>
        <v>Monday</v>
      </c>
      <c r="R4156" t="str">
        <f>IF(tbl_salesdata[[#This Row],[Weekdaynum]]&gt;5,"Yes","No")</f>
        <v>No</v>
      </c>
    </row>
    <row r="4157" spans="1:18" hidden="1" x14ac:dyDescent="0.35">
      <c r="A4157">
        <v>144125449</v>
      </c>
      <c r="B4157" s="3">
        <v>44665</v>
      </c>
      <c r="C4157" s="3">
        <v>44685</v>
      </c>
      <c r="D4157" t="s">
        <v>211</v>
      </c>
      <c r="E4157" t="s">
        <v>38</v>
      </c>
      <c r="F4157" t="s">
        <v>25</v>
      </c>
      <c r="G4157" t="s">
        <v>14</v>
      </c>
      <c r="H4157" t="s">
        <v>34</v>
      </c>
      <c r="I4157" s="9">
        <v>8778</v>
      </c>
      <c r="J4157" s="9">
        <v>205.7</v>
      </c>
      <c r="K4157" s="9">
        <v>117.11</v>
      </c>
      <c r="L4157" s="9">
        <f>tbl_salesdata[[#This Row],[Units Sold]]*tbl_salesdata[[#This Row],[Unit Cost]]</f>
        <v>1027991.58</v>
      </c>
      <c r="M4157" s="9">
        <f>tbl_salesdata[[#This Row],[Units Sold]]*tbl_salesdata[[#This Row],[Unit Price]]</f>
        <v>1805634.5999999999</v>
      </c>
      <c r="N4157" s="9">
        <f>tbl_salesdata[[#This Row],[Total Sales]]-tbl_salesdata[[#This Row],[Total Cost]]</f>
        <v>777643.0199999999</v>
      </c>
      <c r="O4157">
        <f>tbl_salesdata[[#This Row],[Ship Date]]-tbl_salesdata[[#This Row],[Order Date]]</f>
        <v>20</v>
      </c>
      <c r="P4157">
        <f>WEEKDAY(tbl_salesdata[[#This Row],[Order Date]],2)</f>
        <v>4</v>
      </c>
      <c r="Q4157" t="str">
        <f>TEXT(tbl_salesdata[[#This Row],[Order Date]],"dddd")</f>
        <v>Thursday</v>
      </c>
      <c r="R4157" t="str">
        <f>IF(tbl_salesdata[[#This Row],[Weekdaynum]]&gt;5,"Yes","No")</f>
        <v>No</v>
      </c>
    </row>
    <row r="4158" spans="1:18" hidden="1" x14ac:dyDescent="0.35">
      <c r="A4158">
        <v>315066277</v>
      </c>
      <c r="B4158" s="3">
        <v>43748</v>
      </c>
      <c r="C4158" s="3">
        <v>43764</v>
      </c>
      <c r="D4158" t="s">
        <v>195</v>
      </c>
      <c r="E4158" t="s">
        <v>21</v>
      </c>
      <c r="F4158" t="s">
        <v>17</v>
      </c>
      <c r="G4158" t="s">
        <v>18</v>
      </c>
      <c r="H4158" t="s">
        <v>26</v>
      </c>
      <c r="I4158" s="9">
        <v>3968</v>
      </c>
      <c r="J4158" s="9">
        <v>152.58000000000001</v>
      </c>
      <c r="K4158" s="9">
        <v>97.44</v>
      </c>
      <c r="L4158" s="9">
        <f>tbl_salesdata[[#This Row],[Units Sold]]*tbl_salesdata[[#This Row],[Unit Cost]]</f>
        <v>386641.91999999998</v>
      </c>
      <c r="M4158" s="9">
        <f>tbl_salesdata[[#This Row],[Units Sold]]*tbl_salesdata[[#This Row],[Unit Price]]</f>
        <v>605437.44000000006</v>
      </c>
      <c r="N4158" s="9">
        <f>tbl_salesdata[[#This Row],[Total Sales]]-tbl_salesdata[[#This Row],[Total Cost]]</f>
        <v>218795.52000000008</v>
      </c>
      <c r="O4158">
        <f>tbl_salesdata[[#This Row],[Ship Date]]-tbl_salesdata[[#This Row],[Order Date]]</f>
        <v>16</v>
      </c>
      <c r="P4158">
        <f>WEEKDAY(tbl_salesdata[[#This Row],[Order Date]],2)</f>
        <v>4</v>
      </c>
      <c r="Q4158" t="str">
        <f>TEXT(tbl_salesdata[[#This Row],[Order Date]],"dddd")</f>
        <v>Thursday</v>
      </c>
      <c r="R4158" t="str">
        <f>IF(tbl_salesdata[[#This Row],[Weekdaynum]]&gt;5,"Yes","No")</f>
        <v>No</v>
      </c>
    </row>
    <row r="4159" spans="1:18" hidden="1" x14ac:dyDescent="0.35">
      <c r="A4159">
        <v>194169032</v>
      </c>
      <c r="B4159" s="3">
        <v>42454</v>
      </c>
      <c r="C4159" s="3">
        <v>42466</v>
      </c>
      <c r="D4159" t="s">
        <v>196</v>
      </c>
      <c r="E4159" t="s">
        <v>32</v>
      </c>
      <c r="F4159" t="s">
        <v>22</v>
      </c>
      <c r="G4159" t="s">
        <v>14</v>
      </c>
      <c r="H4159" t="s">
        <v>19</v>
      </c>
      <c r="I4159" s="9">
        <v>7786</v>
      </c>
      <c r="J4159" s="9">
        <v>47.45</v>
      </c>
      <c r="K4159" s="9">
        <v>31.79</v>
      </c>
      <c r="L4159" s="9">
        <f>tbl_salesdata[[#This Row],[Units Sold]]*tbl_salesdata[[#This Row],[Unit Cost]]</f>
        <v>247516.94</v>
      </c>
      <c r="M4159" s="9">
        <f>tbl_salesdata[[#This Row],[Units Sold]]*tbl_salesdata[[#This Row],[Unit Price]]</f>
        <v>369445.7</v>
      </c>
      <c r="N4159" s="9">
        <f>tbl_salesdata[[#This Row],[Total Sales]]-tbl_salesdata[[#This Row],[Total Cost]]</f>
        <v>121928.76000000001</v>
      </c>
      <c r="O4159">
        <f>tbl_salesdata[[#This Row],[Ship Date]]-tbl_salesdata[[#This Row],[Order Date]]</f>
        <v>12</v>
      </c>
      <c r="P4159">
        <f>WEEKDAY(tbl_salesdata[[#This Row],[Order Date]],2)</f>
        <v>5</v>
      </c>
      <c r="Q4159" t="str">
        <f>TEXT(tbl_salesdata[[#This Row],[Order Date]],"dddd")</f>
        <v>Friday</v>
      </c>
      <c r="R4159" t="str">
        <f>IF(tbl_salesdata[[#This Row],[Weekdaynum]]&gt;5,"Yes","No")</f>
        <v>No</v>
      </c>
    </row>
    <row r="4160" spans="1:18" hidden="1" x14ac:dyDescent="0.35">
      <c r="A4160">
        <v>636170041</v>
      </c>
      <c r="B4160" s="3">
        <v>42558</v>
      </c>
      <c r="C4160" s="3">
        <v>42560</v>
      </c>
      <c r="D4160" t="s">
        <v>120</v>
      </c>
      <c r="E4160" t="s">
        <v>38</v>
      </c>
      <c r="F4160" t="s">
        <v>42</v>
      </c>
      <c r="G4160" t="s">
        <v>18</v>
      </c>
      <c r="H4160" t="s">
        <v>26</v>
      </c>
      <c r="I4160" s="9">
        <v>5707</v>
      </c>
      <c r="J4160" s="9">
        <v>437.2</v>
      </c>
      <c r="K4160" s="9">
        <v>263.33</v>
      </c>
      <c r="L4160" s="9">
        <f>tbl_salesdata[[#This Row],[Units Sold]]*tbl_salesdata[[#This Row],[Unit Cost]]</f>
        <v>1502824.3099999998</v>
      </c>
      <c r="M4160" s="9">
        <f>tbl_salesdata[[#This Row],[Units Sold]]*tbl_salesdata[[#This Row],[Unit Price]]</f>
        <v>2495100.4</v>
      </c>
      <c r="N4160" s="9">
        <f>tbl_salesdata[[#This Row],[Total Sales]]-tbl_salesdata[[#This Row],[Total Cost]]</f>
        <v>992276.09000000008</v>
      </c>
      <c r="O4160">
        <f>tbl_salesdata[[#This Row],[Ship Date]]-tbl_salesdata[[#This Row],[Order Date]]</f>
        <v>2</v>
      </c>
      <c r="P4160">
        <f>WEEKDAY(tbl_salesdata[[#This Row],[Order Date]],2)</f>
        <v>4</v>
      </c>
      <c r="Q4160" t="str">
        <f>TEXT(tbl_salesdata[[#This Row],[Order Date]],"dddd")</f>
        <v>Thursday</v>
      </c>
      <c r="R4160" t="str">
        <f>IF(tbl_salesdata[[#This Row],[Weekdaynum]]&gt;5,"Yes","No")</f>
        <v>No</v>
      </c>
    </row>
    <row r="4161" spans="1:18" hidden="1" x14ac:dyDescent="0.35">
      <c r="A4161">
        <v>766118133</v>
      </c>
      <c r="B4161" s="3">
        <v>44843</v>
      </c>
      <c r="C4161" s="3">
        <v>44856</v>
      </c>
      <c r="D4161" t="s">
        <v>172</v>
      </c>
      <c r="E4161" t="s">
        <v>21</v>
      </c>
      <c r="F4161" t="s">
        <v>76</v>
      </c>
      <c r="G4161" t="s">
        <v>18</v>
      </c>
      <c r="H4161" t="s">
        <v>19</v>
      </c>
      <c r="I4161" s="9">
        <v>235</v>
      </c>
      <c r="J4161" s="9">
        <v>668.27</v>
      </c>
      <c r="K4161" s="9">
        <v>502.54</v>
      </c>
      <c r="L4161" s="9">
        <f>tbl_salesdata[[#This Row],[Units Sold]]*tbl_salesdata[[#This Row],[Unit Cost]]</f>
        <v>118096.90000000001</v>
      </c>
      <c r="M4161" s="9">
        <f>tbl_salesdata[[#This Row],[Units Sold]]*tbl_salesdata[[#This Row],[Unit Price]]</f>
        <v>157043.44999999998</v>
      </c>
      <c r="N4161" s="9">
        <f>tbl_salesdata[[#This Row],[Total Sales]]-tbl_salesdata[[#This Row],[Total Cost]]</f>
        <v>38946.549999999974</v>
      </c>
      <c r="O4161">
        <f>tbl_salesdata[[#This Row],[Ship Date]]-tbl_salesdata[[#This Row],[Order Date]]</f>
        <v>13</v>
      </c>
      <c r="P4161">
        <f>WEEKDAY(tbl_salesdata[[#This Row],[Order Date]],2)</f>
        <v>7</v>
      </c>
      <c r="Q4161" t="str">
        <f>TEXT(tbl_salesdata[[#This Row],[Order Date]],"dddd")</f>
        <v>Sunday</v>
      </c>
      <c r="R4161" t="str">
        <f>IF(tbl_salesdata[[#This Row],[Weekdaynum]]&gt;5,"Yes","No")</f>
        <v>Yes</v>
      </c>
    </row>
    <row r="4162" spans="1:18" hidden="1" x14ac:dyDescent="0.35">
      <c r="A4162">
        <v>229374635</v>
      </c>
      <c r="B4162" s="3">
        <v>44327</v>
      </c>
      <c r="C4162" s="3">
        <v>44331</v>
      </c>
      <c r="D4162" t="s">
        <v>199</v>
      </c>
      <c r="E4162" t="s">
        <v>29</v>
      </c>
      <c r="F4162" t="s">
        <v>56</v>
      </c>
      <c r="G4162" t="s">
        <v>18</v>
      </c>
      <c r="H4162" t="s">
        <v>15</v>
      </c>
      <c r="I4162" s="9">
        <v>5906</v>
      </c>
      <c r="J4162" s="9">
        <v>9.33</v>
      </c>
      <c r="K4162" s="9">
        <v>6.92</v>
      </c>
      <c r="L4162" s="9">
        <f>tbl_salesdata[[#This Row],[Units Sold]]*tbl_salesdata[[#This Row],[Unit Cost]]</f>
        <v>40869.519999999997</v>
      </c>
      <c r="M4162" s="9">
        <f>tbl_salesdata[[#This Row],[Units Sold]]*tbl_salesdata[[#This Row],[Unit Price]]</f>
        <v>55102.98</v>
      </c>
      <c r="N4162" s="9">
        <f>tbl_salesdata[[#This Row],[Total Sales]]-tbl_salesdata[[#This Row],[Total Cost]]</f>
        <v>14233.460000000006</v>
      </c>
      <c r="O4162">
        <f>tbl_salesdata[[#This Row],[Ship Date]]-tbl_salesdata[[#This Row],[Order Date]]</f>
        <v>4</v>
      </c>
      <c r="P4162">
        <f>WEEKDAY(tbl_salesdata[[#This Row],[Order Date]],2)</f>
        <v>2</v>
      </c>
      <c r="Q4162" t="str">
        <f>TEXT(tbl_salesdata[[#This Row],[Order Date]],"dddd")</f>
        <v>Tuesday</v>
      </c>
      <c r="R4162" t="str">
        <f>IF(tbl_salesdata[[#This Row],[Weekdaynum]]&gt;5,"Yes","No")</f>
        <v>No</v>
      </c>
    </row>
    <row r="4163" spans="1:18" x14ac:dyDescent="0.35">
      <c r="A4163">
        <v>440565764</v>
      </c>
      <c r="B4163" s="3">
        <v>42609</v>
      </c>
      <c r="C4163" s="3">
        <v>42611</v>
      </c>
      <c r="D4163" t="s">
        <v>73</v>
      </c>
      <c r="E4163" t="s">
        <v>24</v>
      </c>
      <c r="F4163" t="s">
        <v>22</v>
      </c>
      <c r="G4163" t="s">
        <v>14</v>
      </c>
      <c r="H4163" t="s">
        <v>15</v>
      </c>
      <c r="I4163" s="9">
        <v>2055</v>
      </c>
      <c r="J4163" s="9">
        <v>47.45</v>
      </c>
      <c r="K4163" s="9">
        <v>31.79</v>
      </c>
      <c r="L4163" s="9">
        <f>tbl_salesdata[[#This Row],[Units Sold]]*tbl_salesdata[[#This Row],[Unit Cost]]</f>
        <v>65328.45</v>
      </c>
      <c r="M4163" s="9">
        <f>tbl_salesdata[[#This Row],[Units Sold]]*tbl_salesdata[[#This Row],[Unit Price]]</f>
        <v>97509.75</v>
      </c>
      <c r="N4163" s="9">
        <f>tbl_salesdata[[#This Row],[Total Sales]]-tbl_salesdata[[#This Row],[Total Cost]]</f>
        <v>32181.300000000003</v>
      </c>
      <c r="O4163">
        <f>tbl_salesdata[[#This Row],[Ship Date]]-tbl_salesdata[[#This Row],[Order Date]]</f>
        <v>2</v>
      </c>
      <c r="P4163">
        <f>WEEKDAY(tbl_salesdata[[#This Row],[Order Date]],2)</f>
        <v>6</v>
      </c>
      <c r="Q4163" t="str">
        <f>TEXT(tbl_salesdata[[#This Row],[Order Date]],"dddd")</f>
        <v>Saturday</v>
      </c>
      <c r="R4163" t="str">
        <f>IF(tbl_salesdata[[#This Row],[Weekdaynum]]&gt;5,"Yes","No")</f>
        <v>Yes</v>
      </c>
    </row>
    <row r="4164" spans="1:18" x14ac:dyDescent="0.35">
      <c r="A4164">
        <v>768050181</v>
      </c>
      <c r="B4164" s="3">
        <v>43477</v>
      </c>
      <c r="C4164" s="3">
        <v>43484</v>
      </c>
      <c r="D4164" t="s">
        <v>141</v>
      </c>
      <c r="E4164" t="s">
        <v>38</v>
      </c>
      <c r="F4164" t="s">
        <v>22</v>
      </c>
      <c r="G4164" t="s">
        <v>14</v>
      </c>
      <c r="H4164" t="s">
        <v>19</v>
      </c>
      <c r="I4164" s="9">
        <v>1971</v>
      </c>
      <c r="J4164" s="9">
        <v>47.45</v>
      </c>
      <c r="K4164" s="9">
        <v>31.79</v>
      </c>
      <c r="L4164" s="9">
        <f>tbl_salesdata[[#This Row],[Units Sold]]*tbl_salesdata[[#This Row],[Unit Cost]]</f>
        <v>62658.09</v>
      </c>
      <c r="M4164" s="9">
        <f>tbl_salesdata[[#This Row],[Units Sold]]*tbl_salesdata[[#This Row],[Unit Price]]</f>
        <v>93523.950000000012</v>
      </c>
      <c r="N4164" s="9">
        <f>tbl_salesdata[[#This Row],[Total Sales]]-tbl_salesdata[[#This Row],[Total Cost]]</f>
        <v>30865.860000000015</v>
      </c>
      <c r="O4164">
        <f>tbl_salesdata[[#This Row],[Ship Date]]-tbl_salesdata[[#This Row],[Order Date]]</f>
        <v>7</v>
      </c>
      <c r="P4164">
        <f>WEEKDAY(tbl_salesdata[[#This Row],[Order Date]],2)</f>
        <v>6</v>
      </c>
      <c r="Q4164" t="str">
        <f>TEXT(tbl_salesdata[[#This Row],[Order Date]],"dddd")</f>
        <v>Saturday</v>
      </c>
      <c r="R4164" t="str">
        <f>IF(tbl_salesdata[[#This Row],[Weekdaynum]]&gt;5,"Yes","No")</f>
        <v>Yes</v>
      </c>
    </row>
    <row r="4165" spans="1:18" hidden="1" x14ac:dyDescent="0.35">
      <c r="A4165">
        <v>227295386</v>
      </c>
      <c r="B4165" s="3">
        <v>44059</v>
      </c>
      <c r="C4165" s="3">
        <v>44066</v>
      </c>
      <c r="D4165" t="s">
        <v>217</v>
      </c>
      <c r="E4165" t="s">
        <v>12</v>
      </c>
      <c r="F4165" t="s">
        <v>13</v>
      </c>
      <c r="G4165" t="s">
        <v>14</v>
      </c>
      <c r="H4165" t="s">
        <v>34</v>
      </c>
      <c r="I4165" s="9">
        <v>611</v>
      </c>
      <c r="J4165" s="9">
        <v>255.28</v>
      </c>
      <c r="K4165" s="9">
        <v>159.41999999999999</v>
      </c>
      <c r="L4165" s="9">
        <f>tbl_salesdata[[#This Row],[Units Sold]]*tbl_salesdata[[#This Row],[Unit Cost]]</f>
        <v>97405.62</v>
      </c>
      <c r="M4165" s="9">
        <f>tbl_salesdata[[#This Row],[Units Sold]]*tbl_salesdata[[#This Row],[Unit Price]]</f>
        <v>155976.07999999999</v>
      </c>
      <c r="N4165" s="9">
        <f>tbl_salesdata[[#This Row],[Total Sales]]-tbl_salesdata[[#This Row],[Total Cost]]</f>
        <v>58570.459999999992</v>
      </c>
      <c r="O4165">
        <f>tbl_salesdata[[#This Row],[Ship Date]]-tbl_salesdata[[#This Row],[Order Date]]</f>
        <v>7</v>
      </c>
      <c r="P4165">
        <f>WEEKDAY(tbl_salesdata[[#This Row],[Order Date]],2)</f>
        <v>7</v>
      </c>
      <c r="Q4165" t="str">
        <f>TEXT(tbl_salesdata[[#This Row],[Order Date]],"dddd")</f>
        <v>Sunday</v>
      </c>
      <c r="R4165" t="str">
        <f>IF(tbl_salesdata[[#This Row],[Weekdaynum]]&gt;5,"Yes","No")</f>
        <v>Yes</v>
      </c>
    </row>
    <row r="4166" spans="1:18" hidden="1" x14ac:dyDescent="0.35">
      <c r="A4166">
        <v>733648812</v>
      </c>
      <c r="B4166" s="3">
        <v>44183</v>
      </c>
      <c r="C4166" s="3">
        <v>44191</v>
      </c>
      <c r="D4166" t="s">
        <v>67</v>
      </c>
      <c r="E4166" t="s">
        <v>21</v>
      </c>
      <c r="F4166" t="s">
        <v>25</v>
      </c>
      <c r="G4166" t="s">
        <v>14</v>
      </c>
      <c r="H4166" t="s">
        <v>15</v>
      </c>
      <c r="I4166" s="9">
        <v>1842</v>
      </c>
      <c r="J4166" s="9">
        <v>205.7</v>
      </c>
      <c r="K4166" s="9">
        <v>117.11</v>
      </c>
      <c r="L4166" s="9">
        <f>tbl_salesdata[[#This Row],[Units Sold]]*tbl_salesdata[[#This Row],[Unit Cost]]</f>
        <v>215716.62</v>
      </c>
      <c r="M4166" s="9">
        <f>tbl_salesdata[[#This Row],[Units Sold]]*tbl_salesdata[[#This Row],[Unit Price]]</f>
        <v>378899.39999999997</v>
      </c>
      <c r="N4166" s="9">
        <f>tbl_salesdata[[#This Row],[Total Sales]]-tbl_salesdata[[#This Row],[Total Cost]]</f>
        <v>163182.77999999997</v>
      </c>
      <c r="O4166">
        <f>tbl_salesdata[[#This Row],[Ship Date]]-tbl_salesdata[[#This Row],[Order Date]]</f>
        <v>8</v>
      </c>
      <c r="P4166">
        <f>WEEKDAY(tbl_salesdata[[#This Row],[Order Date]],2)</f>
        <v>5</v>
      </c>
      <c r="Q4166" t="str">
        <f>TEXT(tbl_salesdata[[#This Row],[Order Date]],"dddd")</f>
        <v>Friday</v>
      </c>
      <c r="R4166" t="str">
        <f>IF(tbl_salesdata[[#This Row],[Weekdaynum]]&gt;5,"Yes","No")</f>
        <v>No</v>
      </c>
    </row>
    <row r="4167" spans="1:18" x14ac:dyDescent="0.35">
      <c r="A4167">
        <v>598404109</v>
      </c>
      <c r="B4167" s="3">
        <v>43407</v>
      </c>
      <c r="C4167" s="3">
        <v>43417</v>
      </c>
      <c r="D4167" t="s">
        <v>159</v>
      </c>
      <c r="E4167" t="s">
        <v>21</v>
      </c>
      <c r="F4167" t="s">
        <v>56</v>
      </c>
      <c r="G4167" t="s">
        <v>14</v>
      </c>
      <c r="H4167" t="s">
        <v>34</v>
      </c>
      <c r="I4167" s="9">
        <v>9929</v>
      </c>
      <c r="J4167" s="9">
        <v>9.33</v>
      </c>
      <c r="K4167" s="9">
        <v>6.92</v>
      </c>
      <c r="L4167" s="9">
        <f>tbl_salesdata[[#This Row],[Units Sold]]*tbl_salesdata[[#This Row],[Unit Cost]]</f>
        <v>68708.679999999993</v>
      </c>
      <c r="M4167" s="9">
        <f>tbl_salesdata[[#This Row],[Units Sold]]*tbl_salesdata[[#This Row],[Unit Price]]</f>
        <v>92637.57</v>
      </c>
      <c r="N4167" s="9">
        <f>tbl_salesdata[[#This Row],[Total Sales]]-tbl_salesdata[[#This Row],[Total Cost]]</f>
        <v>23928.890000000014</v>
      </c>
      <c r="O4167">
        <f>tbl_salesdata[[#This Row],[Ship Date]]-tbl_salesdata[[#This Row],[Order Date]]</f>
        <v>10</v>
      </c>
      <c r="P4167">
        <f>WEEKDAY(tbl_salesdata[[#This Row],[Order Date]],2)</f>
        <v>6</v>
      </c>
      <c r="Q4167" t="str">
        <f>TEXT(tbl_salesdata[[#This Row],[Order Date]],"dddd")</f>
        <v>Saturday</v>
      </c>
      <c r="R4167" t="str">
        <f>IF(tbl_salesdata[[#This Row],[Weekdaynum]]&gt;5,"Yes","No")</f>
        <v>Yes</v>
      </c>
    </row>
    <row r="4168" spans="1:18" hidden="1" x14ac:dyDescent="0.35">
      <c r="A4168">
        <v>807999646</v>
      </c>
      <c r="B4168" s="3">
        <v>44554</v>
      </c>
      <c r="C4168" s="3">
        <v>44564</v>
      </c>
      <c r="D4168" t="s">
        <v>173</v>
      </c>
      <c r="E4168" t="s">
        <v>24</v>
      </c>
      <c r="F4168" t="s">
        <v>68</v>
      </c>
      <c r="G4168" t="s">
        <v>18</v>
      </c>
      <c r="H4168" t="s">
        <v>26</v>
      </c>
      <c r="I4168" s="9">
        <v>3906</v>
      </c>
      <c r="J4168" s="9">
        <v>154.06</v>
      </c>
      <c r="K4168" s="9">
        <v>90.93</v>
      </c>
      <c r="L4168" s="9">
        <f>tbl_salesdata[[#This Row],[Units Sold]]*tbl_salesdata[[#This Row],[Unit Cost]]</f>
        <v>355172.58</v>
      </c>
      <c r="M4168" s="9">
        <f>tbl_salesdata[[#This Row],[Units Sold]]*tbl_salesdata[[#This Row],[Unit Price]]</f>
        <v>601758.36</v>
      </c>
      <c r="N4168" s="9">
        <f>tbl_salesdata[[#This Row],[Total Sales]]-tbl_salesdata[[#This Row],[Total Cost]]</f>
        <v>246585.77999999997</v>
      </c>
      <c r="O4168">
        <f>tbl_salesdata[[#This Row],[Ship Date]]-tbl_salesdata[[#This Row],[Order Date]]</f>
        <v>10</v>
      </c>
      <c r="P4168">
        <f>WEEKDAY(tbl_salesdata[[#This Row],[Order Date]],2)</f>
        <v>5</v>
      </c>
      <c r="Q4168" t="str">
        <f>TEXT(tbl_salesdata[[#This Row],[Order Date]],"dddd")</f>
        <v>Friday</v>
      </c>
      <c r="R4168" t="str">
        <f>IF(tbl_salesdata[[#This Row],[Weekdaynum]]&gt;5,"Yes","No")</f>
        <v>No</v>
      </c>
    </row>
    <row r="4169" spans="1:18" hidden="1" x14ac:dyDescent="0.35">
      <c r="A4169">
        <v>580782210</v>
      </c>
      <c r="B4169" s="3">
        <v>42051</v>
      </c>
      <c r="C4169" s="3">
        <v>42063</v>
      </c>
      <c r="D4169" t="s">
        <v>144</v>
      </c>
      <c r="E4169" t="s">
        <v>21</v>
      </c>
      <c r="F4169" t="s">
        <v>40</v>
      </c>
      <c r="G4169" t="s">
        <v>14</v>
      </c>
      <c r="H4169" t="s">
        <v>19</v>
      </c>
      <c r="I4169" s="9">
        <v>5217</v>
      </c>
      <c r="J4169" s="9">
        <v>651.21</v>
      </c>
      <c r="K4169" s="9">
        <v>524.96</v>
      </c>
      <c r="L4169" s="9">
        <f>tbl_salesdata[[#This Row],[Units Sold]]*tbl_salesdata[[#This Row],[Unit Cost]]</f>
        <v>2738716.3200000003</v>
      </c>
      <c r="M4169" s="9">
        <f>tbl_salesdata[[#This Row],[Units Sold]]*tbl_salesdata[[#This Row],[Unit Price]]</f>
        <v>3397362.5700000003</v>
      </c>
      <c r="N4169" s="9">
        <f>tbl_salesdata[[#This Row],[Total Sales]]-tbl_salesdata[[#This Row],[Total Cost]]</f>
        <v>658646.25</v>
      </c>
      <c r="O4169">
        <f>tbl_salesdata[[#This Row],[Ship Date]]-tbl_salesdata[[#This Row],[Order Date]]</f>
        <v>12</v>
      </c>
      <c r="P4169">
        <f>WEEKDAY(tbl_salesdata[[#This Row],[Order Date]],2)</f>
        <v>1</v>
      </c>
      <c r="Q4169" t="str">
        <f>TEXT(tbl_salesdata[[#This Row],[Order Date]],"dddd")</f>
        <v>Monday</v>
      </c>
      <c r="R4169" t="str">
        <f>IF(tbl_salesdata[[#This Row],[Weekdaynum]]&gt;5,"Yes","No")</f>
        <v>No</v>
      </c>
    </row>
    <row r="4170" spans="1:18" hidden="1" x14ac:dyDescent="0.35">
      <c r="A4170">
        <v>281013810</v>
      </c>
      <c r="B4170" s="3">
        <v>44676</v>
      </c>
      <c r="C4170" s="3">
        <v>44693</v>
      </c>
      <c r="D4170" t="s">
        <v>154</v>
      </c>
      <c r="E4170" t="s">
        <v>12</v>
      </c>
      <c r="F4170" t="s">
        <v>30</v>
      </c>
      <c r="G4170" t="s">
        <v>18</v>
      </c>
      <c r="H4170" t="s">
        <v>19</v>
      </c>
      <c r="I4170" s="9">
        <v>7086</v>
      </c>
      <c r="J4170" s="9">
        <v>81.73</v>
      </c>
      <c r="K4170" s="9">
        <v>56.67</v>
      </c>
      <c r="L4170" s="9">
        <f>tbl_salesdata[[#This Row],[Units Sold]]*tbl_salesdata[[#This Row],[Unit Cost]]</f>
        <v>401563.62</v>
      </c>
      <c r="M4170" s="9">
        <f>tbl_salesdata[[#This Row],[Units Sold]]*tbl_salesdata[[#This Row],[Unit Price]]</f>
        <v>579138.78</v>
      </c>
      <c r="N4170" s="9">
        <f>tbl_salesdata[[#This Row],[Total Sales]]-tbl_salesdata[[#This Row],[Total Cost]]</f>
        <v>177575.16000000003</v>
      </c>
      <c r="O4170">
        <f>tbl_salesdata[[#This Row],[Ship Date]]-tbl_salesdata[[#This Row],[Order Date]]</f>
        <v>17</v>
      </c>
      <c r="P4170">
        <f>WEEKDAY(tbl_salesdata[[#This Row],[Order Date]],2)</f>
        <v>1</v>
      </c>
      <c r="Q4170" t="str">
        <f>TEXT(tbl_salesdata[[#This Row],[Order Date]],"dddd")</f>
        <v>Monday</v>
      </c>
      <c r="R4170" t="str">
        <f>IF(tbl_salesdata[[#This Row],[Weekdaynum]]&gt;5,"Yes","No")</f>
        <v>No</v>
      </c>
    </row>
    <row r="4171" spans="1:18" hidden="1" x14ac:dyDescent="0.35">
      <c r="A4171">
        <v>186868274</v>
      </c>
      <c r="B4171" s="3">
        <v>42258</v>
      </c>
      <c r="C4171" s="3">
        <v>42269</v>
      </c>
      <c r="D4171" t="s">
        <v>87</v>
      </c>
      <c r="E4171" t="s">
        <v>24</v>
      </c>
      <c r="F4171" t="s">
        <v>56</v>
      </c>
      <c r="G4171" t="s">
        <v>14</v>
      </c>
      <c r="H4171" t="s">
        <v>19</v>
      </c>
      <c r="I4171" s="9">
        <v>7330</v>
      </c>
      <c r="J4171" s="9">
        <v>9.33</v>
      </c>
      <c r="K4171" s="9">
        <v>6.92</v>
      </c>
      <c r="L4171" s="9">
        <f>tbl_salesdata[[#This Row],[Units Sold]]*tbl_salesdata[[#This Row],[Unit Cost]]</f>
        <v>50723.6</v>
      </c>
      <c r="M4171" s="9">
        <f>tbl_salesdata[[#This Row],[Units Sold]]*tbl_salesdata[[#This Row],[Unit Price]]</f>
        <v>68388.899999999994</v>
      </c>
      <c r="N4171" s="9">
        <f>tbl_salesdata[[#This Row],[Total Sales]]-tbl_salesdata[[#This Row],[Total Cost]]</f>
        <v>17665.299999999996</v>
      </c>
      <c r="O4171">
        <f>tbl_salesdata[[#This Row],[Ship Date]]-tbl_salesdata[[#This Row],[Order Date]]</f>
        <v>11</v>
      </c>
      <c r="P4171">
        <f>WEEKDAY(tbl_salesdata[[#This Row],[Order Date]],2)</f>
        <v>5</v>
      </c>
      <c r="Q4171" t="str">
        <f>TEXT(tbl_salesdata[[#This Row],[Order Date]],"dddd")</f>
        <v>Friday</v>
      </c>
      <c r="R4171" t="str">
        <f>IF(tbl_salesdata[[#This Row],[Weekdaynum]]&gt;5,"Yes","No")</f>
        <v>No</v>
      </c>
    </row>
    <row r="4172" spans="1:18" hidden="1" x14ac:dyDescent="0.35">
      <c r="A4172">
        <v>196831929</v>
      </c>
      <c r="B4172" s="3">
        <v>44055</v>
      </c>
      <c r="C4172" s="3">
        <v>44063</v>
      </c>
      <c r="D4172" t="s">
        <v>186</v>
      </c>
      <c r="E4172" t="s">
        <v>38</v>
      </c>
      <c r="F4172" t="s">
        <v>68</v>
      </c>
      <c r="G4172" t="s">
        <v>18</v>
      </c>
      <c r="H4172" t="s">
        <v>15</v>
      </c>
      <c r="I4172" s="9">
        <v>5797</v>
      </c>
      <c r="J4172" s="9">
        <v>154.06</v>
      </c>
      <c r="K4172" s="9">
        <v>90.93</v>
      </c>
      <c r="L4172" s="9">
        <f>tbl_salesdata[[#This Row],[Units Sold]]*tbl_salesdata[[#This Row],[Unit Cost]]</f>
        <v>527121.21000000008</v>
      </c>
      <c r="M4172" s="9">
        <f>tbl_salesdata[[#This Row],[Units Sold]]*tbl_salesdata[[#This Row],[Unit Price]]</f>
        <v>893085.82000000007</v>
      </c>
      <c r="N4172" s="9">
        <f>tbl_salesdata[[#This Row],[Total Sales]]-tbl_salesdata[[#This Row],[Total Cost]]</f>
        <v>365964.61</v>
      </c>
      <c r="O4172">
        <f>tbl_salesdata[[#This Row],[Ship Date]]-tbl_salesdata[[#This Row],[Order Date]]</f>
        <v>8</v>
      </c>
      <c r="P4172">
        <f>WEEKDAY(tbl_salesdata[[#This Row],[Order Date]],2)</f>
        <v>3</v>
      </c>
      <c r="Q4172" t="str">
        <f>TEXT(tbl_salesdata[[#This Row],[Order Date]],"dddd")</f>
        <v>Wednesday</v>
      </c>
      <c r="R4172" t="str">
        <f>IF(tbl_salesdata[[#This Row],[Weekdaynum]]&gt;5,"Yes","No")</f>
        <v>No</v>
      </c>
    </row>
    <row r="4173" spans="1:18" x14ac:dyDescent="0.35">
      <c r="A4173">
        <v>124833285</v>
      </c>
      <c r="B4173" s="3">
        <v>44597</v>
      </c>
      <c r="C4173" s="3">
        <v>44618</v>
      </c>
      <c r="D4173" t="s">
        <v>220</v>
      </c>
      <c r="E4173" t="s">
        <v>29</v>
      </c>
      <c r="F4173" t="s">
        <v>56</v>
      </c>
      <c r="G4173" t="s">
        <v>18</v>
      </c>
      <c r="H4173" t="s">
        <v>19</v>
      </c>
      <c r="I4173" s="9">
        <v>9798</v>
      </c>
      <c r="J4173" s="9">
        <v>9.33</v>
      </c>
      <c r="K4173" s="9">
        <v>6.92</v>
      </c>
      <c r="L4173" s="9">
        <f>tbl_salesdata[[#This Row],[Units Sold]]*tbl_salesdata[[#This Row],[Unit Cost]]</f>
        <v>67802.16</v>
      </c>
      <c r="M4173" s="9">
        <f>tbl_salesdata[[#This Row],[Units Sold]]*tbl_salesdata[[#This Row],[Unit Price]]</f>
        <v>91415.34</v>
      </c>
      <c r="N4173" s="9">
        <f>tbl_salesdata[[#This Row],[Total Sales]]-tbl_salesdata[[#This Row],[Total Cost]]</f>
        <v>23613.179999999993</v>
      </c>
      <c r="O4173">
        <f>tbl_salesdata[[#This Row],[Ship Date]]-tbl_salesdata[[#This Row],[Order Date]]</f>
        <v>21</v>
      </c>
      <c r="P4173">
        <f>WEEKDAY(tbl_salesdata[[#This Row],[Order Date]],2)</f>
        <v>6</v>
      </c>
      <c r="Q4173" t="str">
        <f>TEXT(tbl_salesdata[[#This Row],[Order Date]],"dddd")</f>
        <v>Saturday</v>
      </c>
      <c r="R4173" t="str">
        <f>IF(tbl_salesdata[[#This Row],[Weekdaynum]]&gt;5,"Yes","No")</f>
        <v>Yes</v>
      </c>
    </row>
    <row r="4174" spans="1:18" x14ac:dyDescent="0.35">
      <c r="A4174">
        <v>146801221</v>
      </c>
      <c r="B4174" s="3">
        <v>44324</v>
      </c>
      <c r="C4174" s="3">
        <v>44326</v>
      </c>
      <c r="D4174" t="s">
        <v>62</v>
      </c>
      <c r="E4174" t="s">
        <v>38</v>
      </c>
      <c r="F4174" t="s">
        <v>17</v>
      </c>
      <c r="G4174" t="s">
        <v>18</v>
      </c>
      <c r="H4174" t="s">
        <v>15</v>
      </c>
      <c r="I4174" s="9">
        <v>598</v>
      </c>
      <c r="J4174" s="9">
        <v>152.58000000000001</v>
      </c>
      <c r="K4174" s="9">
        <v>97.44</v>
      </c>
      <c r="L4174" s="9">
        <f>tbl_salesdata[[#This Row],[Units Sold]]*tbl_salesdata[[#This Row],[Unit Cost]]</f>
        <v>58269.119999999995</v>
      </c>
      <c r="M4174" s="9">
        <f>tbl_salesdata[[#This Row],[Units Sold]]*tbl_salesdata[[#This Row],[Unit Price]]</f>
        <v>91242.840000000011</v>
      </c>
      <c r="N4174" s="9">
        <f>tbl_salesdata[[#This Row],[Total Sales]]-tbl_salesdata[[#This Row],[Total Cost]]</f>
        <v>32973.720000000016</v>
      </c>
      <c r="O4174">
        <f>tbl_salesdata[[#This Row],[Ship Date]]-tbl_salesdata[[#This Row],[Order Date]]</f>
        <v>2</v>
      </c>
      <c r="P4174">
        <f>WEEKDAY(tbl_salesdata[[#This Row],[Order Date]],2)</f>
        <v>6</v>
      </c>
      <c r="Q4174" t="str">
        <f>TEXT(tbl_salesdata[[#This Row],[Order Date]],"dddd")</f>
        <v>Saturday</v>
      </c>
      <c r="R4174" t="str">
        <f>IF(tbl_salesdata[[#This Row],[Weekdaynum]]&gt;5,"Yes","No")</f>
        <v>Yes</v>
      </c>
    </row>
    <row r="4175" spans="1:18" hidden="1" x14ac:dyDescent="0.35">
      <c r="A4175">
        <v>890928828</v>
      </c>
      <c r="B4175" s="3">
        <v>43506</v>
      </c>
      <c r="C4175" s="3">
        <v>43527</v>
      </c>
      <c r="D4175" t="s">
        <v>174</v>
      </c>
      <c r="E4175" t="s">
        <v>29</v>
      </c>
      <c r="F4175" t="s">
        <v>40</v>
      </c>
      <c r="G4175" t="s">
        <v>14</v>
      </c>
      <c r="H4175" t="s">
        <v>19</v>
      </c>
      <c r="I4175" s="9">
        <v>4494</v>
      </c>
      <c r="J4175" s="9">
        <v>651.21</v>
      </c>
      <c r="K4175" s="9">
        <v>524.96</v>
      </c>
      <c r="L4175" s="9">
        <f>tbl_salesdata[[#This Row],[Units Sold]]*tbl_salesdata[[#This Row],[Unit Cost]]</f>
        <v>2359170.2400000002</v>
      </c>
      <c r="M4175" s="9">
        <f>tbl_salesdata[[#This Row],[Units Sold]]*tbl_salesdata[[#This Row],[Unit Price]]</f>
        <v>2926537.74</v>
      </c>
      <c r="N4175" s="9">
        <f>tbl_salesdata[[#This Row],[Total Sales]]-tbl_salesdata[[#This Row],[Total Cost]]</f>
        <v>567367.5</v>
      </c>
      <c r="O4175">
        <f>tbl_salesdata[[#This Row],[Ship Date]]-tbl_salesdata[[#This Row],[Order Date]]</f>
        <v>21</v>
      </c>
      <c r="P4175">
        <f>WEEKDAY(tbl_salesdata[[#This Row],[Order Date]],2)</f>
        <v>7</v>
      </c>
      <c r="Q4175" t="str">
        <f>TEXT(tbl_salesdata[[#This Row],[Order Date]],"dddd")</f>
        <v>Sunday</v>
      </c>
      <c r="R4175" t="str">
        <f>IF(tbl_salesdata[[#This Row],[Weekdaynum]]&gt;5,"Yes","No")</f>
        <v>Yes</v>
      </c>
    </row>
    <row r="4176" spans="1:18" x14ac:dyDescent="0.35">
      <c r="A4176">
        <v>454010283</v>
      </c>
      <c r="B4176" s="3">
        <v>43120</v>
      </c>
      <c r="C4176" s="3">
        <v>43121</v>
      </c>
      <c r="D4176" t="s">
        <v>153</v>
      </c>
      <c r="E4176" t="s">
        <v>38</v>
      </c>
      <c r="F4176" t="s">
        <v>17</v>
      </c>
      <c r="G4176" t="s">
        <v>14</v>
      </c>
      <c r="H4176" t="s">
        <v>34</v>
      </c>
      <c r="I4176" s="9">
        <v>587</v>
      </c>
      <c r="J4176" s="9">
        <v>152.58000000000001</v>
      </c>
      <c r="K4176" s="9">
        <v>97.44</v>
      </c>
      <c r="L4176" s="9">
        <f>tbl_salesdata[[#This Row],[Units Sold]]*tbl_salesdata[[#This Row],[Unit Cost]]</f>
        <v>57197.279999999999</v>
      </c>
      <c r="M4176" s="9">
        <f>tbl_salesdata[[#This Row],[Units Sold]]*tbl_salesdata[[#This Row],[Unit Price]]</f>
        <v>89564.46</v>
      </c>
      <c r="N4176" s="9">
        <f>tbl_salesdata[[#This Row],[Total Sales]]-tbl_salesdata[[#This Row],[Total Cost]]</f>
        <v>32367.180000000008</v>
      </c>
      <c r="O4176">
        <f>tbl_salesdata[[#This Row],[Ship Date]]-tbl_salesdata[[#This Row],[Order Date]]</f>
        <v>1</v>
      </c>
      <c r="P4176">
        <f>WEEKDAY(tbl_salesdata[[#This Row],[Order Date]],2)</f>
        <v>6</v>
      </c>
      <c r="Q4176" t="str">
        <f>TEXT(tbl_salesdata[[#This Row],[Order Date]],"dddd")</f>
        <v>Saturday</v>
      </c>
      <c r="R4176" t="str">
        <f>IF(tbl_salesdata[[#This Row],[Weekdaynum]]&gt;5,"Yes","No")</f>
        <v>Yes</v>
      </c>
    </row>
    <row r="4177" spans="1:18" hidden="1" x14ac:dyDescent="0.35">
      <c r="A4177">
        <v>477184569</v>
      </c>
      <c r="B4177" s="3">
        <v>44445</v>
      </c>
      <c r="C4177" s="3">
        <v>44447</v>
      </c>
      <c r="D4177" t="s">
        <v>65</v>
      </c>
      <c r="E4177" t="s">
        <v>32</v>
      </c>
      <c r="F4177" t="s">
        <v>13</v>
      </c>
      <c r="G4177" t="s">
        <v>14</v>
      </c>
      <c r="H4177" t="s">
        <v>15</v>
      </c>
      <c r="I4177" s="9">
        <v>8373</v>
      </c>
      <c r="J4177" s="9">
        <v>255.28</v>
      </c>
      <c r="K4177" s="9">
        <v>159.41999999999999</v>
      </c>
      <c r="L4177" s="9">
        <f>tbl_salesdata[[#This Row],[Units Sold]]*tbl_salesdata[[#This Row],[Unit Cost]]</f>
        <v>1334823.6599999999</v>
      </c>
      <c r="M4177" s="9">
        <f>tbl_salesdata[[#This Row],[Units Sold]]*tbl_salesdata[[#This Row],[Unit Price]]</f>
        <v>2137459.44</v>
      </c>
      <c r="N4177" s="9">
        <f>tbl_salesdata[[#This Row],[Total Sales]]-tbl_salesdata[[#This Row],[Total Cost]]</f>
        <v>802635.78</v>
      </c>
      <c r="O4177">
        <f>tbl_salesdata[[#This Row],[Ship Date]]-tbl_salesdata[[#This Row],[Order Date]]</f>
        <v>2</v>
      </c>
      <c r="P4177">
        <f>WEEKDAY(tbl_salesdata[[#This Row],[Order Date]],2)</f>
        <v>1</v>
      </c>
      <c r="Q4177" t="str">
        <f>TEXT(tbl_salesdata[[#This Row],[Order Date]],"dddd")</f>
        <v>Monday</v>
      </c>
      <c r="R4177" t="str">
        <f>IF(tbl_salesdata[[#This Row],[Weekdaynum]]&gt;5,"Yes","No")</f>
        <v>No</v>
      </c>
    </row>
    <row r="4178" spans="1:18" hidden="1" x14ac:dyDescent="0.35">
      <c r="A4178">
        <v>217516267</v>
      </c>
      <c r="B4178" s="3">
        <v>43875</v>
      </c>
      <c r="C4178" s="3">
        <v>43896</v>
      </c>
      <c r="D4178" t="s">
        <v>69</v>
      </c>
      <c r="E4178" t="s">
        <v>38</v>
      </c>
      <c r="F4178" t="s">
        <v>30</v>
      </c>
      <c r="G4178" t="s">
        <v>14</v>
      </c>
      <c r="H4178" t="s">
        <v>15</v>
      </c>
      <c r="I4178" s="9">
        <v>6752</v>
      </c>
      <c r="J4178" s="9">
        <v>81.73</v>
      </c>
      <c r="K4178" s="9">
        <v>56.67</v>
      </c>
      <c r="L4178" s="9">
        <f>tbl_salesdata[[#This Row],[Units Sold]]*tbl_salesdata[[#This Row],[Unit Cost]]</f>
        <v>382635.84</v>
      </c>
      <c r="M4178" s="9">
        <f>tbl_salesdata[[#This Row],[Units Sold]]*tbl_salesdata[[#This Row],[Unit Price]]</f>
        <v>551840.96000000008</v>
      </c>
      <c r="N4178" s="9">
        <f>tbl_salesdata[[#This Row],[Total Sales]]-tbl_salesdata[[#This Row],[Total Cost]]</f>
        <v>169205.12000000005</v>
      </c>
      <c r="O4178">
        <f>tbl_salesdata[[#This Row],[Ship Date]]-tbl_salesdata[[#This Row],[Order Date]]</f>
        <v>21</v>
      </c>
      <c r="P4178">
        <f>WEEKDAY(tbl_salesdata[[#This Row],[Order Date]],2)</f>
        <v>5</v>
      </c>
      <c r="Q4178" t="str">
        <f>TEXT(tbl_salesdata[[#This Row],[Order Date]],"dddd")</f>
        <v>Friday</v>
      </c>
      <c r="R4178" t="str">
        <f>IF(tbl_salesdata[[#This Row],[Weekdaynum]]&gt;5,"Yes","No")</f>
        <v>No</v>
      </c>
    </row>
    <row r="4179" spans="1:18" x14ac:dyDescent="0.35">
      <c r="A4179">
        <v>774698626</v>
      </c>
      <c r="B4179" s="3">
        <v>42441</v>
      </c>
      <c r="C4179" s="3">
        <v>42448</v>
      </c>
      <c r="D4179" t="s">
        <v>49</v>
      </c>
      <c r="E4179" t="s">
        <v>21</v>
      </c>
      <c r="F4179" t="s">
        <v>56</v>
      </c>
      <c r="G4179" t="s">
        <v>14</v>
      </c>
      <c r="H4179" t="s">
        <v>26</v>
      </c>
      <c r="I4179" s="9">
        <v>9394</v>
      </c>
      <c r="J4179" s="9">
        <v>9.33</v>
      </c>
      <c r="K4179" s="9">
        <v>6.92</v>
      </c>
      <c r="L4179" s="9">
        <f>tbl_salesdata[[#This Row],[Units Sold]]*tbl_salesdata[[#This Row],[Unit Cost]]</f>
        <v>65006.479999999996</v>
      </c>
      <c r="M4179" s="9">
        <f>tbl_salesdata[[#This Row],[Units Sold]]*tbl_salesdata[[#This Row],[Unit Price]]</f>
        <v>87646.02</v>
      </c>
      <c r="N4179" s="9">
        <f>tbl_salesdata[[#This Row],[Total Sales]]-tbl_salesdata[[#This Row],[Total Cost]]</f>
        <v>22639.540000000008</v>
      </c>
      <c r="O4179">
        <f>tbl_salesdata[[#This Row],[Ship Date]]-tbl_salesdata[[#This Row],[Order Date]]</f>
        <v>7</v>
      </c>
      <c r="P4179">
        <f>WEEKDAY(tbl_salesdata[[#This Row],[Order Date]],2)</f>
        <v>6</v>
      </c>
      <c r="Q4179" t="str">
        <f>TEXT(tbl_salesdata[[#This Row],[Order Date]],"dddd")</f>
        <v>Saturday</v>
      </c>
      <c r="R4179" t="str">
        <f>IF(tbl_salesdata[[#This Row],[Weekdaynum]]&gt;5,"Yes","No")</f>
        <v>Yes</v>
      </c>
    </row>
    <row r="4180" spans="1:18" x14ac:dyDescent="0.35">
      <c r="A4180">
        <v>546969640</v>
      </c>
      <c r="B4180" s="3">
        <v>42406</v>
      </c>
      <c r="C4180" s="3">
        <v>42418</v>
      </c>
      <c r="D4180" t="s">
        <v>98</v>
      </c>
      <c r="E4180" t="s">
        <v>38</v>
      </c>
      <c r="F4180" t="s">
        <v>56</v>
      </c>
      <c r="G4180" t="s">
        <v>18</v>
      </c>
      <c r="H4180" t="s">
        <v>19</v>
      </c>
      <c r="I4180" s="9">
        <v>9326</v>
      </c>
      <c r="J4180" s="9">
        <v>9.33</v>
      </c>
      <c r="K4180" s="9">
        <v>6.92</v>
      </c>
      <c r="L4180" s="9">
        <f>tbl_salesdata[[#This Row],[Units Sold]]*tbl_salesdata[[#This Row],[Unit Cost]]</f>
        <v>64535.92</v>
      </c>
      <c r="M4180" s="9">
        <f>tbl_salesdata[[#This Row],[Units Sold]]*tbl_salesdata[[#This Row],[Unit Price]]</f>
        <v>87011.58</v>
      </c>
      <c r="N4180" s="9">
        <f>tbl_salesdata[[#This Row],[Total Sales]]-tbl_salesdata[[#This Row],[Total Cost]]</f>
        <v>22475.660000000003</v>
      </c>
      <c r="O4180">
        <f>tbl_salesdata[[#This Row],[Ship Date]]-tbl_salesdata[[#This Row],[Order Date]]</f>
        <v>12</v>
      </c>
      <c r="P4180">
        <f>WEEKDAY(tbl_salesdata[[#This Row],[Order Date]],2)</f>
        <v>6</v>
      </c>
      <c r="Q4180" t="str">
        <f>TEXT(tbl_salesdata[[#This Row],[Order Date]],"dddd")</f>
        <v>Saturday</v>
      </c>
      <c r="R4180" t="str">
        <f>IF(tbl_salesdata[[#This Row],[Weekdaynum]]&gt;5,"Yes","No")</f>
        <v>Yes</v>
      </c>
    </row>
    <row r="4181" spans="1:18" hidden="1" x14ac:dyDescent="0.35">
      <c r="A4181">
        <v>526350104</v>
      </c>
      <c r="B4181" s="3">
        <v>44519</v>
      </c>
      <c r="C4181" s="3">
        <v>44539</v>
      </c>
      <c r="D4181" t="s">
        <v>60</v>
      </c>
      <c r="E4181" t="s">
        <v>21</v>
      </c>
      <c r="F4181" t="s">
        <v>33</v>
      </c>
      <c r="G4181" t="s">
        <v>18</v>
      </c>
      <c r="H4181" t="s">
        <v>15</v>
      </c>
      <c r="I4181" s="9">
        <v>7547</v>
      </c>
      <c r="J4181" s="9">
        <v>109.28</v>
      </c>
      <c r="K4181" s="9">
        <v>35.840000000000003</v>
      </c>
      <c r="L4181" s="9">
        <f>tbl_salesdata[[#This Row],[Units Sold]]*tbl_salesdata[[#This Row],[Unit Cost]]</f>
        <v>270484.48000000004</v>
      </c>
      <c r="M4181" s="9">
        <f>tbl_salesdata[[#This Row],[Units Sold]]*tbl_salesdata[[#This Row],[Unit Price]]</f>
        <v>824736.16</v>
      </c>
      <c r="N4181" s="9">
        <f>tbl_salesdata[[#This Row],[Total Sales]]-tbl_salesdata[[#This Row],[Total Cost]]</f>
        <v>554251.67999999993</v>
      </c>
      <c r="O4181">
        <f>tbl_salesdata[[#This Row],[Ship Date]]-tbl_salesdata[[#This Row],[Order Date]]</f>
        <v>20</v>
      </c>
      <c r="P4181">
        <f>WEEKDAY(tbl_salesdata[[#This Row],[Order Date]],2)</f>
        <v>5</v>
      </c>
      <c r="Q4181" t="str">
        <f>TEXT(tbl_salesdata[[#This Row],[Order Date]],"dddd")</f>
        <v>Friday</v>
      </c>
      <c r="R4181" t="str">
        <f>IF(tbl_salesdata[[#This Row],[Weekdaynum]]&gt;5,"Yes","No")</f>
        <v>No</v>
      </c>
    </row>
    <row r="4182" spans="1:18" hidden="1" x14ac:dyDescent="0.35">
      <c r="A4182">
        <v>212903726</v>
      </c>
      <c r="B4182" s="3">
        <v>42061</v>
      </c>
      <c r="C4182" s="3">
        <v>42081</v>
      </c>
      <c r="D4182" t="s">
        <v>188</v>
      </c>
      <c r="E4182" t="s">
        <v>21</v>
      </c>
      <c r="F4182" t="s">
        <v>47</v>
      </c>
      <c r="G4182" t="s">
        <v>14</v>
      </c>
      <c r="H4182" t="s">
        <v>26</v>
      </c>
      <c r="I4182" s="9">
        <v>1798</v>
      </c>
      <c r="J4182" s="9">
        <v>421.89</v>
      </c>
      <c r="K4182" s="9">
        <v>364.69</v>
      </c>
      <c r="L4182" s="9">
        <f>tbl_salesdata[[#This Row],[Units Sold]]*tbl_salesdata[[#This Row],[Unit Cost]]</f>
        <v>655712.62</v>
      </c>
      <c r="M4182" s="9">
        <f>tbl_salesdata[[#This Row],[Units Sold]]*tbl_salesdata[[#This Row],[Unit Price]]</f>
        <v>758558.22</v>
      </c>
      <c r="N4182" s="9">
        <f>tbl_salesdata[[#This Row],[Total Sales]]-tbl_salesdata[[#This Row],[Total Cost]]</f>
        <v>102845.59999999998</v>
      </c>
      <c r="O4182">
        <f>tbl_salesdata[[#This Row],[Ship Date]]-tbl_salesdata[[#This Row],[Order Date]]</f>
        <v>20</v>
      </c>
      <c r="P4182">
        <f>WEEKDAY(tbl_salesdata[[#This Row],[Order Date]],2)</f>
        <v>4</v>
      </c>
      <c r="Q4182" t="str">
        <f>TEXT(tbl_salesdata[[#This Row],[Order Date]],"dddd")</f>
        <v>Thursday</v>
      </c>
      <c r="R4182" t="str">
        <f>IF(tbl_salesdata[[#This Row],[Weekdaynum]]&gt;5,"Yes","No")</f>
        <v>No</v>
      </c>
    </row>
    <row r="4183" spans="1:18" x14ac:dyDescent="0.35">
      <c r="A4183">
        <v>530613744</v>
      </c>
      <c r="B4183" s="3">
        <v>43918</v>
      </c>
      <c r="C4183" s="3">
        <v>43929</v>
      </c>
      <c r="D4183" t="s">
        <v>41</v>
      </c>
      <c r="E4183" t="s">
        <v>29</v>
      </c>
      <c r="F4183" t="s">
        <v>56</v>
      </c>
      <c r="G4183" t="s">
        <v>14</v>
      </c>
      <c r="H4183" t="s">
        <v>26</v>
      </c>
      <c r="I4183" s="9">
        <v>9253</v>
      </c>
      <c r="J4183" s="9">
        <v>9.33</v>
      </c>
      <c r="K4183" s="9">
        <v>6.92</v>
      </c>
      <c r="L4183" s="9">
        <f>tbl_salesdata[[#This Row],[Units Sold]]*tbl_salesdata[[#This Row],[Unit Cost]]</f>
        <v>64030.76</v>
      </c>
      <c r="M4183" s="9">
        <f>tbl_salesdata[[#This Row],[Units Sold]]*tbl_salesdata[[#This Row],[Unit Price]]</f>
        <v>86330.49</v>
      </c>
      <c r="N4183" s="9">
        <f>tbl_salesdata[[#This Row],[Total Sales]]-tbl_salesdata[[#This Row],[Total Cost]]</f>
        <v>22299.730000000003</v>
      </c>
      <c r="O4183">
        <f>tbl_salesdata[[#This Row],[Ship Date]]-tbl_salesdata[[#This Row],[Order Date]]</f>
        <v>11</v>
      </c>
      <c r="P4183">
        <f>WEEKDAY(tbl_salesdata[[#This Row],[Order Date]],2)</f>
        <v>6</v>
      </c>
      <c r="Q4183" t="str">
        <f>TEXT(tbl_salesdata[[#This Row],[Order Date]],"dddd")</f>
        <v>Saturday</v>
      </c>
      <c r="R4183" t="str">
        <f>IF(tbl_salesdata[[#This Row],[Weekdaynum]]&gt;5,"Yes","No")</f>
        <v>Yes</v>
      </c>
    </row>
    <row r="4184" spans="1:18" hidden="1" x14ac:dyDescent="0.35">
      <c r="A4184">
        <v>412498700</v>
      </c>
      <c r="B4184" s="3">
        <v>44573</v>
      </c>
      <c r="C4184" s="3">
        <v>44574</v>
      </c>
      <c r="D4184" t="s">
        <v>130</v>
      </c>
      <c r="E4184" t="s">
        <v>29</v>
      </c>
      <c r="F4184" t="s">
        <v>42</v>
      </c>
      <c r="G4184" t="s">
        <v>14</v>
      </c>
      <c r="H4184" t="s">
        <v>15</v>
      </c>
      <c r="I4184" s="9">
        <v>6387</v>
      </c>
      <c r="J4184" s="9">
        <v>437.2</v>
      </c>
      <c r="K4184" s="9">
        <v>263.33</v>
      </c>
      <c r="L4184" s="9">
        <f>tbl_salesdata[[#This Row],[Units Sold]]*tbl_salesdata[[#This Row],[Unit Cost]]</f>
        <v>1681888.71</v>
      </c>
      <c r="M4184" s="9">
        <f>tbl_salesdata[[#This Row],[Units Sold]]*tbl_salesdata[[#This Row],[Unit Price]]</f>
        <v>2792396.4</v>
      </c>
      <c r="N4184" s="9">
        <f>tbl_salesdata[[#This Row],[Total Sales]]-tbl_salesdata[[#This Row],[Total Cost]]</f>
        <v>1110507.69</v>
      </c>
      <c r="O4184">
        <f>tbl_salesdata[[#This Row],[Ship Date]]-tbl_salesdata[[#This Row],[Order Date]]</f>
        <v>1</v>
      </c>
      <c r="P4184">
        <f>WEEKDAY(tbl_salesdata[[#This Row],[Order Date]],2)</f>
        <v>3</v>
      </c>
      <c r="Q4184" t="str">
        <f>TEXT(tbl_salesdata[[#This Row],[Order Date]],"dddd")</f>
        <v>Wednesday</v>
      </c>
      <c r="R4184" t="str">
        <f>IF(tbl_salesdata[[#This Row],[Weekdaynum]]&gt;5,"Yes","No")</f>
        <v>No</v>
      </c>
    </row>
    <row r="4185" spans="1:18" hidden="1" x14ac:dyDescent="0.35">
      <c r="A4185">
        <v>680325210</v>
      </c>
      <c r="B4185" s="3">
        <v>42907</v>
      </c>
      <c r="C4185" s="3">
        <v>42915</v>
      </c>
      <c r="D4185" t="s">
        <v>77</v>
      </c>
      <c r="E4185" t="s">
        <v>21</v>
      </c>
      <c r="F4185" t="s">
        <v>68</v>
      </c>
      <c r="G4185" t="s">
        <v>14</v>
      </c>
      <c r="H4185" t="s">
        <v>19</v>
      </c>
      <c r="I4185" s="9">
        <v>2203</v>
      </c>
      <c r="J4185" s="9">
        <v>154.06</v>
      </c>
      <c r="K4185" s="9">
        <v>90.93</v>
      </c>
      <c r="L4185" s="9">
        <f>tbl_salesdata[[#This Row],[Units Sold]]*tbl_salesdata[[#This Row],[Unit Cost]]</f>
        <v>200318.79</v>
      </c>
      <c r="M4185" s="9">
        <f>tbl_salesdata[[#This Row],[Units Sold]]*tbl_salesdata[[#This Row],[Unit Price]]</f>
        <v>339394.18</v>
      </c>
      <c r="N4185" s="9">
        <f>tbl_salesdata[[#This Row],[Total Sales]]-tbl_salesdata[[#This Row],[Total Cost]]</f>
        <v>139075.38999999998</v>
      </c>
      <c r="O4185">
        <f>tbl_salesdata[[#This Row],[Ship Date]]-tbl_salesdata[[#This Row],[Order Date]]</f>
        <v>8</v>
      </c>
      <c r="P4185">
        <f>WEEKDAY(tbl_salesdata[[#This Row],[Order Date]],2)</f>
        <v>3</v>
      </c>
      <c r="Q4185" t="str">
        <f>TEXT(tbl_salesdata[[#This Row],[Order Date]],"dddd")</f>
        <v>Wednesday</v>
      </c>
      <c r="R4185" t="str">
        <f>IF(tbl_salesdata[[#This Row],[Weekdaynum]]&gt;5,"Yes","No")</f>
        <v>No</v>
      </c>
    </row>
    <row r="4186" spans="1:18" hidden="1" x14ac:dyDescent="0.35">
      <c r="A4186">
        <v>263882005</v>
      </c>
      <c r="B4186" s="3">
        <v>44230</v>
      </c>
      <c r="C4186" s="3">
        <v>44232</v>
      </c>
      <c r="D4186" t="s">
        <v>116</v>
      </c>
      <c r="E4186" t="s">
        <v>21</v>
      </c>
      <c r="F4186" t="s">
        <v>22</v>
      </c>
      <c r="G4186" t="s">
        <v>14</v>
      </c>
      <c r="H4186" t="s">
        <v>15</v>
      </c>
      <c r="I4186" s="9">
        <v>7404</v>
      </c>
      <c r="J4186" s="9">
        <v>47.45</v>
      </c>
      <c r="K4186" s="9">
        <v>31.79</v>
      </c>
      <c r="L4186" s="9">
        <f>tbl_salesdata[[#This Row],[Units Sold]]*tbl_salesdata[[#This Row],[Unit Cost]]</f>
        <v>235373.16</v>
      </c>
      <c r="M4186" s="9">
        <f>tbl_salesdata[[#This Row],[Units Sold]]*tbl_salesdata[[#This Row],[Unit Price]]</f>
        <v>351319.80000000005</v>
      </c>
      <c r="N4186" s="9">
        <f>tbl_salesdata[[#This Row],[Total Sales]]-tbl_salesdata[[#This Row],[Total Cost]]</f>
        <v>115946.64000000004</v>
      </c>
      <c r="O4186">
        <f>tbl_salesdata[[#This Row],[Ship Date]]-tbl_salesdata[[#This Row],[Order Date]]</f>
        <v>2</v>
      </c>
      <c r="P4186">
        <f>WEEKDAY(tbl_salesdata[[#This Row],[Order Date]],2)</f>
        <v>3</v>
      </c>
      <c r="Q4186" t="str">
        <f>TEXT(tbl_salesdata[[#This Row],[Order Date]],"dddd")</f>
        <v>Wednesday</v>
      </c>
      <c r="R4186" t="str">
        <f>IF(tbl_salesdata[[#This Row],[Weekdaynum]]&gt;5,"Yes","No")</f>
        <v>No</v>
      </c>
    </row>
    <row r="4187" spans="1:18" x14ac:dyDescent="0.35">
      <c r="A4187">
        <v>356449544</v>
      </c>
      <c r="B4187" s="3">
        <v>44205</v>
      </c>
      <c r="C4187" s="3">
        <v>44221</v>
      </c>
      <c r="D4187" t="s">
        <v>57</v>
      </c>
      <c r="E4187" t="s">
        <v>32</v>
      </c>
      <c r="F4187" t="s">
        <v>42</v>
      </c>
      <c r="G4187" t="s">
        <v>18</v>
      </c>
      <c r="H4187" t="s">
        <v>34</v>
      </c>
      <c r="I4187" s="9">
        <v>196</v>
      </c>
      <c r="J4187" s="9">
        <v>437.2</v>
      </c>
      <c r="K4187" s="9">
        <v>263.33</v>
      </c>
      <c r="L4187" s="9">
        <f>tbl_salesdata[[#This Row],[Units Sold]]*tbl_salesdata[[#This Row],[Unit Cost]]</f>
        <v>51612.68</v>
      </c>
      <c r="M4187" s="9">
        <f>tbl_salesdata[[#This Row],[Units Sold]]*tbl_salesdata[[#This Row],[Unit Price]]</f>
        <v>85691.199999999997</v>
      </c>
      <c r="N4187" s="9">
        <f>tbl_salesdata[[#This Row],[Total Sales]]-tbl_salesdata[[#This Row],[Total Cost]]</f>
        <v>34078.519999999997</v>
      </c>
      <c r="O4187">
        <f>tbl_salesdata[[#This Row],[Ship Date]]-tbl_salesdata[[#This Row],[Order Date]]</f>
        <v>16</v>
      </c>
      <c r="P4187">
        <f>WEEKDAY(tbl_salesdata[[#This Row],[Order Date]],2)</f>
        <v>6</v>
      </c>
      <c r="Q4187" t="str">
        <f>TEXT(tbl_salesdata[[#This Row],[Order Date]],"dddd")</f>
        <v>Saturday</v>
      </c>
      <c r="R4187" t="str">
        <f>IF(tbl_salesdata[[#This Row],[Weekdaynum]]&gt;5,"Yes","No")</f>
        <v>Yes</v>
      </c>
    </row>
    <row r="4188" spans="1:18" hidden="1" x14ac:dyDescent="0.35">
      <c r="A4188">
        <v>811194264</v>
      </c>
      <c r="B4188" s="3">
        <v>42153</v>
      </c>
      <c r="C4188" s="3">
        <v>42158</v>
      </c>
      <c r="D4188" t="s">
        <v>94</v>
      </c>
      <c r="E4188" t="s">
        <v>38</v>
      </c>
      <c r="F4188" t="s">
        <v>47</v>
      </c>
      <c r="G4188" t="s">
        <v>14</v>
      </c>
      <c r="H4188" t="s">
        <v>15</v>
      </c>
      <c r="I4188" s="9">
        <v>9264</v>
      </c>
      <c r="J4188" s="9">
        <v>421.89</v>
      </c>
      <c r="K4188" s="9">
        <v>364.69</v>
      </c>
      <c r="L4188" s="9">
        <f>tbl_salesdata[[#This Row],[Units Sold]]*tbl_salesdata[[#This Row],[Unit Cost]]</f>
        <v>3378488.16</v>
      </c>
      <c r="M4188" s="9">
        <f>tbl_salesdata[[#This Row],[Units Sold]]*tbl_salesdata[[#This Row],[Unit Price]]</f>
        <v>3908388.96</v>
      </c>
      <c r="N4188" s="9">
        <f>tbl_salesdata[[#This Row],[Total Sales]]-tbl_salesdata[[#This Row],[Total Cost]]</f>
        <v>529900.79999999981</v>
      </c>
      <c r="O4188">
        <f>tbl_salesdata[[#This Row],[Ship Date]]-tbl_salesdata[[#This Row],[Order Date]]</f>
        <v>5</v>
      </c>
      <c r="P4188">
        <f>WEEKDAY(tbl_salesdata[[#This Row],[Order Date]],2)</f>
        <v>5</v>
      </c>
      <c r="Q4188" t="str">
        <f>TEXT(tbl_salesdata[[#This Row],[Order Date]],"dddd")</f>
        <v>Friday</v>
      </c>
      <c r="R4188" t="str">
        <f>IF(tbl_salesdata[[#This Row],[Weekdaynum]]&gt;5,"Yes","No")</f>
        <v>No</v>
      </c>
    </row>
    <row r="4189" spans="1:18" hidden="1" x14ac:dyDescent="0.35">
      <c r="A4189">
        <v>292234885</v>
      </c>
      <c r="B4189" s="3">
        <v>44046</v>
      </c>
      <c r="C4189" s="3">
        <v>44050</v>
      </c>
      <c r="D4189" t="s">
        <v>161</v>
      </c>
      <c r="E4189" t="s">
        <v>24</v>
      </c>
      <c r="F4189" t="s">
        <v>13</v>
      </c>
      <c r="G4189" t="s">
        <v>14</v>
      </c>
      <c r="H4189" t="s">
        <v>19</v>
      </c>
      <c r="I4189" s="9">
        <v>7651</v>
      </c>
      <c r="J4189" s="9">
        <v>255.28</v>
      </c>
      <c r="K4189" s="9">
        <v>159.41999999999999</v>
      </c>
      <c r="L4189" s="9">
        <f>tbl_salesdata[[#This Row],[Units Sold]]*tbl_salesdata[[#This Row],[Unit Cost]]</f>
        <v>1219722.42</v>
      </c>
      <c r="M4189" s="9">
        <f>tbl_salesdata[[#This Row],[Units Sold]]*tbl_salesdata[[#This Row],[Unit Price]]</f>
        <v>1953147.28</v>
      </c>
      <c r="N4189" s="9">
        <f>tbl_salesdata[[#This Row],[Total Sales]]-tbl_salesdata[[#This Row],[Total Cost]]</f>
        <v>733424.8600000001</v>
      </c>
      <c r="O4189">
        <f>tbl_salesdata[[#This Row],[Ship Date]]-tbl_salesdata[[#This Row],[Order Date]]</f>
        <v>4</v>
      </c>
      <c r="P4189">
        <f>WEEKDAY(tbl_salesdata[[#This Row],[Order Date]],2)</f>
        <v>1</v>
      </c>
      <c r="Q4189" t="str">
        <f>TEXT(tbl_salesdata[[#This Row],[Order Date]],"dddd")</f>
        <v>Monday</v>
      </c>
      <c r="R4189" t="str">
        <f>IF(tbl_salesdata[[#This Row],[Weekdaynum]]&gt;5,"Yes","No")</f>
        <v>No</v>
      </c>
    </row>
    <row r="4190" spans="1:18" hidden="1" x14ac:dyDescent="0.35">
      <c r="A4190">
        <v>623576104</v>
      </c>
      <c r="B4190" s="3">
        <v>43235</v>
      </c>
      <c r="C4190" s="3">
        <v>43252</v>
      </c>
      <c r="D4190" t="s">
        <v>162</v>
      </c>
      <c r="E4190" t="s">
        <v>38</v>
      </c>
      <c r="F4190" t="s">
        <v>56</v>
      </c>
      <c r="G4190" t="s">
        <v>18</v>
      </c>
      <c r="H4190" t="s">
        <v>15</v>
      </c>
      <c r="I4190" s="9">
        <v>8881</v>
      </c>
      <c r="J4190" s="9">
        <v>9.33</v>
      </c>
      <c r="K4190" s="9">
        <v>6.92</v>
      </c>
      <c r="L4190" s="9">
        <f>tbl_salesdata[[#This Row],[Units Sold]]*tbl_salesdata[[#This Row],[Unit Cost]]</f>
        <v>61456.52</v>
      </c>
      <c r="M4190" s="9">
        <f>tbl_salesdata[[#This Row],[Units Sold]]*tbl_salesdata[[#This Row],[Unit Price]]</f>
        <v>82859.73</v>
      </c>
      <c r="N4190" s="9">
        <f>tbl_salesdata[[#This Row],[Total Sales]]-tbl_salesdata[[#This Row],[Total Cost]]</f>
        <v>21403.21</v>
      </c>
      <c r="O4190">
        <f>tbl_salesdata[[#This Row],[Ship Date]]-tbl_salesdata[[#This Row],[Order Date]]</f>
        <v>17</v>
      </c>
      <c r="P4190">
        <f>WEEKDAY(tbl_salesdata[[#This Row],[Order Date]],2)</f>
        <v>2</v>
      </c>
      <c r="Q4190" t="str">
        <f>TEXT(tbl_salesdata[[#This Row],[Order Date]],"dddd")</f>
        <v>Tuesday</v>
      </c>
      <c r="R4190" t="str">
        <f>IF(tbl_salesdata[[#This Row],[Weekdaynum]]&gt;5,"Yes","No")</f>
        <v>No</v>
      </c>
    </row>
    <row r="4191" spans="1:18" hidden="1" x14ac:dyDescent="0.35">
      <c r="A4191">
        <v>789641749</v>
      </c>
      <c r="B4191" s="3">
        <v>43377</v>
      </c>
      <c r="C4191" s="3">
        <v>43382</v>
      </c>
      <c r="D4191" t="s">
        <v>90</v>
      </c>
      <c r="E4191" t="s">
        <v>38</v>
      </c>
      <c r="F4191" t="s">
        <v>17</v>
      </c>
      <c r="G4191" t="s">
        <v>14</v>
      </c>
      <c r="H4191" t="s">
        <v>15</v>
      </c>
      <c r="I4191" s="9">
        <v>1396</v>
      </c>
      <c r="J4191" s="9">
        <v>152.58000000000001</v>
      </c>
      <c r="K4191" s="9">
        <v>97.44</v>
      </c>
      <c r="L4191" s="9">
        <f>tbl_salesdata[[#This Row],[Units Sold]]*tbl_salesdata[[#This Row],[Unit Cost]]</f>
        <v>136026.23999999999</v>
      </c>
      <c r="M4191" s="9">
        <f>tbl_salesdata[[#This Row],[Units Sold]]*tbl_salesdata[[#This Row],[Unit Price]]</f>
        <v>213001.68000000002</v>
      </c>
      <c r="N4191" s="9">
        <f>tbl_salesdata[[#This Row],[Total Sales]]-tbl_salesdata[[#This Row],[Total Cost]]</f>
        <v>76975.440000000031</v>
      </c>
      <c r="O4191">
        <f>tbl_salesdata[[#This Row],[Ship Date]]-tbl_salesdata[[#This Row],[Order Date]]</f>
        <v>5</v>
      </c>
      <c r="P4191">
        <f>WEEKDAY(tbl_salesdata[[#This Row],[Order Date]],2)</f>
        <v>4</v>
      </c>
      <c r="Q4191" t="str">
        <f>TEXT(tbl_salesdata[[#This Row],[Order Date]],"dddd")</f>
        <v>Thursday</v>
      </c>
      <c r="R4191" t="str">
        <f>IF(tbl_salesdata[[#This Row],[Weekdaynum]]&gt;5,"Yes","No")</f>
        <v>No</v>
      </c>
    </row>
    <row r="4192" spans="1:18" x14ac:dyDescent="0.35">
      <c r="A4192">
        <v>582491528</v>
      </c>
      <c r="B4192" s="3">
        <v>42616</v>
      </c>
      <c r="C4192" s="3">
        <v>42628</v>
      </c>
      <c r="D4192" t="s">
        <v>87</v>
      </c>
      <c r="E4192" t="s">
        <v>24</v>
      </c>
      <c r="F4192" t="s">
        <v>30</v>
      </c>
      <c r="G4192" t="s">
        <v>18</v>
      </c>
      <c r="H4192" t="s">
        <v>15</v>
      </c>
      <c r="I4192" s="9">
        <v>1042</v>
      </c>
      <c r="J4192" s="9">
        <v>81.73</v>
      </c>
      <c r="K4192" s="9">
        <v>56.67</v>
      </c>
      <c r="L4192" s="9">
        <f>tbl_salesdata[[#This Row],[Units Sold]]*tbl_salesdata[[#This Row],[Unit Cost]]</f>
        <v>59050.14</v>
      </c>
      <c r="M4192" s="9">
        <f>tbl_salesdata[[#This Row],[Units Sold]]*tbl_salesdata[[#This Row],[Unit Price]]</f>
        <v>85162.66</v>
      </c>
      <c r="N4192" s="9">
        <f>tbl_salesdata[[#This Row],[Total Sales]]-tbl_salesdata[[#This Row],[Total Cost]]</f>
        <v>26112.520000000004</v>
      </c>
      <c r="O4192">
        <f>tbl_salesdata[[#This Row],[Ship Date]]-tbl_salesdata[[#This Row],[Order Date]]</f>
        <v>12</v>
      </c>
      <c r="P4192">
        <f>WEEKDAY(tbl_salesdata[[#This Row],[Order Date]],2)</f>
        <v>6</v>
      </c>
      <c r="Q4192" t="str">
        <f>TEXT(tbl_salesdata[[#This Row],[Order Date]],"dddd")</f>
        <v>Saturday</v>
      </c>
      <c r="R4192" t="str">
        <f>IF(tbl_salesdata[[#This Row],[Weekdaynum]]&gt;5,"Yes","No")</f>
        <v>Yes</v>
      </c>
    </row>
    <row r="4193" spans="1:18" hidden="1" x14ac:dyDescent="0.35">
      <c r="A4193">
        <v>515204131</v>
      </c>
      <c r="B4193" s="3">
        <v>44442</v>
      </c>
      <c r="C4193" s="3">
        <v>44458</v>
      </c>
      <c r="D4193" t="s">
        <v>127</v>
      </c>
      <c r="E4193" t="s">
        <v>38</v>
      </c>
      <c r="F4193" t="s">
        <v>25</v>
      </c>
      <c r="G4193" t="s">
        <v>18</v>
      </c>
      <c r="H4193" t="s">
        <v>15</v>
      </c>
      <c r="I4193" s="9">
        <v>9206</v>
      </c>
      <c r="J4193" s="9">
        <v>205.7</v>
      </c>
      <c r="K4193" s="9">
        <v>117.11</v>
      </c>
      <c r="L4193" s="9">
        <f>tbl_salesdata[[#This Row],[Units Sold]]*tbl_salesdata[[#This Row],[Unit Cost]]</f>
        <v>1078114.6599999999</v>
      </c>
      <c r="M4193" s="9">
        <f>tbl_salesdata[[#This Row],[Units Sold]]*tbl_salesdata[[#This Row],[Unit Price]]</f>
        <v>1893674.2</v>
      </c>
      <c r="N4193" s="9">
        <f>tbl_salesdata[[#This Row],[Total Sales]]-tbl_salesdata[[#This Row],[Total Cost]]</f>
        <v>815559.54</v>
      </c>
      <c r="O4193">
        <f>tbl_salesdata[[#This Row],[Ship Date]]-tbl_salesdata[[#This Row],[Order Date]]</f>
        <v>16</v>
      </c>
      <c r="P4193">
        <f>WEEKDAY(tbl_salesdata[[#This Row],[Order Date]],2)</f>
        <v>5</v>
      </c>
      <c r="Q4193" t="str">
        <f>TEXT(tbl_salesdata[[#This Row],[Order Date]],"dddd")</f>
        <v>Friday</v>
      </c>
      <c r="R4193" t="str">
        <f>IF(tbl_salesdata[[#This Row],[Weekdaynum]]&gt;5,"Yes","No")</f>
        <v>No</v>
      </c>
    </row>
    <row r="4194" spans="1:18" hidden="1" x14ac:dyDescent="0.35">
      <c r="A4194">
        <v>645111024</v>
      </c>
      <c r="B4194" s="3">
        <v>42625</v>
      </c>
      <c r="C4194" s="3">
        <v>42630</v>
      </c>
      <c r="D4194" t="s">
        <v>176</v>
      </c>
      <c r="E4194" t="s">
        <v>21</v>
      </c>
      <c r="F4194" t="s">
        <v>47</v>
      </c>
      <c r="G4194" t="s">
        <v>18</v>
      </c>
      <c r="H4194" t="s">
        <v>19</v>
      </c>
      <c r="I4194" s="9">
        <v>1543</v>
      </c>
      <c r="J4194" s="9">
        <v>421.89</v>
      </c>
      <c r="K4194" s="9">
        <v>364.69</v>
      </c>
      <c r="L4194" s="9">
        <f>tbl_salesdata[[#This Row],[Units Sold]]*tbl_salesdata[[#This Row],[Unit Cost]]</f>
        <v>562716.67000000004</v>
      </c>
      <c r="M4194" s="9">
        <f>tbl_salesdata[[#This Row],[Units Sold]]*tbl_salesdata[[#This Row],[Unit Price]]</f>
        <v>650976.27</v>
      </c>
      <c r="N4194" s="9">
        <f>tbl_salesdata[[#This Row],[Total Sales]]-tbl_salesdata[[#This Row],[Total Cost]]</f>
        <v>88259.599999999977</v>
      </c>
      <c r="O4194">
        <f>tbl_salesdata[[#This Row],[Ship Date]]-tbl_salesdata[[#This Row],[Order Date]]</f>
        <v>5</v>
      </c>
      <c r="P4194">
        <f>WEEKDAY(tbl_salesdata[[#This Row],[Order Date]],2)</f>
        <v>1</v>
      </c>
      <c r="Q4194" t="str">
        <f>TEXT(tbl_salesdata[[#This Row],[Order Date]],"dddd")</f>
        <v>Monday</v>
      </c>
      <c r="R4194" t="str">
        <f>IF(tbl_salesdata[[#This Row],[Weekdaynum]]&gt;5,"Yes","No")</f>
        <v>No</v>
      </c>
    </row>
    <row r="4195" spans="1:18" x14ac:dyDescent="0.35">
      <c r="A4195">
        <v>665817677</v>
      </c>
      <c r="B4195" s="3">
        <v>42273</v>
      </c>
      <c r="C4195" s="3">
        <v>42284</v>
      </c>
      <c r="D4195" t="s">
        <v>103</v>
      </c>
      <c r="E4195" t="s">
        <v>21</v>
      </c>
      <c r="F4195" t="s">
        <v>56</v>
      </c>
      <c r="G4195" t="s">
        <v>14</v>
      </c>
      <c r="H4195" t="s">
        <v>19</v>
      </c>
      <c r="I4195" s="9">
        <v>9102</v>
      </c>
      <c r="J4195" s="9">
        <v>9.33</v>
      </c>
      <c r="K4195" s="9">
        <v>6.92</v>
      </c>
      <c r="L4195" s="9">
        <f>tbl_salesdata[[#This Row],[Units Sold]]*tbl_salesdata[[#This Row],[Unit Cost]]</f>
        <v>62985.84</v>
      </c>
      <c r="M4195" s="9">
        <f>tbl_salesdata[[#This Row],[Units Sold]]*tbl_salesdata[[#This Row],[Unit Price]]</f>
        <v>84921.66</v>
      </c>
      <c r="N4195" s="9">
        <f>tbl_salesdata[[#This Row],[Total Sales]]-tbl_salesdata[[#This Row],[Total Cost]]</f>
        <v>21935.820000000007</v>
      </c>
      <c r="O4195">
        <f>tbl_salesdata[[#This Row],[Ship Date]]-tbl_salesdata[[#This Row],[Order Date]]</f>
        <v>11</v>
      </c>
      <c r="P4195">
        <f>WEEKDAY(tbl_salesdata[[#This Row],[Order Date]],2)</f>
        <v>6</v>
      </c>
      <c r="Q4195" t="str">
        <f>TEXT(tbl_salesdata[[#This Row],[Order Date]],"dddd")</f>
        <v>Saturday</v>
      </c>
      <c r="R4195" t="str">
        <f>IF(tbl_salesdata[[#This Row],[Weekdaynum]]&gt;5,"Yes","No")</f>
        <v>Yes</v>
      </c>
    </row>
    <row r="4196" spans="1:18" hidden="1" x14ac:dyDescent="0.35">
      <c r="A4196">
        <v>917545354</v>
      </c>
      <c r="B4196" s="3">
        <v>43947</v>
      </c>
      <c r="C4196" s="3">
        <v>43962</v>
      </c>
      <c r="D4196" t="s">
        <v>141</v>
      </c>
      <c r="E4196" t="s">
        <v>38</v>
      </c>
      <c r="F4196" t="s">
        <v>30</v>
      </c>
      <c r="G4196" t="s">
        <v>18</v>
      </c>
      <c r="H4196" t="s">
        <v>26</v>
      </c>
      <c r="I4196" s="9">
        <v>915</v>
      </c>
      <c r="J4196" s="9">
        <v>81.73</v>
      </c>
      <c r="K4196" s="9">
        <v>56.67</v>
      </c>
      <c r="L4196" s="9">
        <f>tbl_salesdata[[#This Row],[Units Sold]]*tbl_salesdata[[#This Row],[Unit Cost]]</f>
        <v>51853.05</v>
      </c>
      <c r="M4196" s="9">
        <f>tbl_salesdata[[#This Row],[Units Sold]]*tbl_salesdata[[#This Row],[Unit Price]]</f>
        <v>74782.95</v>
      </c>
      <c r="N4196" s="9">
        <f>tbl_salesdata[[#This Row],[Total Sales]]-tbl_salesdata[[#This Row],[Total Cost]]</f>
        <v>22929.899999999994</v>
      </c>
      <c r="O4196">
        <f>tbl_salesdata[[#This Row],[Ship Date]]-tbl_salesdata[[#This Row],[Order Date]]</f>
        <v>15</v>
      </c>
      <c r="P4196">
        <f>WEEKDAY(tbl_salesdata[[#This Row],[Order Date]],2)</f>
        <v>7</v>
      </c>
      <c r="Q4196" t="str">
        <f>TEXT(tbl_salesdata[[#This Row],[Order Date]],"dddd")</f>
        <v>Sunday</v>
      </c>
      <c r="R4196" t="str">
        <f>IF(tbl_salesdata[[#This Row],[Weekdaynum]]&gt;5,"Yes","No")</f>
        <v>Yes</v>
      </c>
    </row>
    <row r="4197" spans="1:18" hidden="1" x14ac:dyDescent="0.35">
      <c r="A4197">
        <v>702357947</v>
      </c>
      <c r="B4197" s="3">
        <v>43105</v>
      </c>
      <c r="C4197" s="3">
        <v>43125</v>
      </c>
      <c r="D4197" t="s">
        <v>205</v>
      </c>
      <c r="E4197" t="s">
        <v>21</v>
      </c>
      <c r="F4197" t="s">
        <v>30</v>
      </c>
      <c r="G4197" t="s">
        <v>18</v>
      </c>
      <c r="H4197" t="s">
        <v>26</v>
      </c>
      <c r="I4197" s="9">
        <v>2179</v>
      </c>
      <c r="J4197" s="9">
        <v>81.73</v>
      </c>
      <c r="K4197" s="9">
        <v>56.67</v>
      </c>
      <c r="L4197" s="9">
        <f>tbl_salesdata[[#This Row],[Units Sold]]*tbl_salesdata[[#This Row],[Unit Cost]]</f>
        <v>123483.93000000001</v>
      </c>
      <c r="M4197" s="9">
        <f>tbl_salesdata[[#This Row],[Units Sold]]*tbl_salesdata[[#This Row],[Unit Price]]</f>
        <v>178089.67</v>
      </c>
      <c r="N4197" s="9">
        <f>tbl_salesdata[[#This Row],[Total Sales]]-tbl_salesdata[[#This Row],[Total Cost]]</f>
        <v>54605.740000000005</v>
      </c>
      <c r="O4197">
        <f>tbl_salesdata[[#This Row],[Ship Date]]-tbl_salesdata[[#This Row],[Order Date]]</f>
        <v>20</v>
      </c>
      <c r="P4197">
        <f>WEEKDAY(tbl_salesdata[[#This Row],[Order Date]],2)</f>
        <v>5</v>
      </c>
      <c r="Q4197" t="str">
        <f>TEXT(tbl_salesdata[[#This Row],[Order Date]],"dddd")</f>
        <v>Friday</v>
      </c>
      <c r="R4197" t="str">
        <f>IF(tbl_salesdata[[#This Row],[Weekdaynum]]&gt;5,"Yes","No")</f>
        <v>No</v>
      </c>
    </row>
    <row r="4198" spans="1:18" hidden="1" x14ac:dyDescent="0.35">
      <c r="A4198">
        <v>581611764</v>
      </c>
      <c r="B4198" s="3">
        <v>42872</v>
      </c>
      <c r="C4198" s="3">
        <v>42892</v>
      </c>
      <c r="D4198" t="s">
        <v>198</v>
      </c>
      <c r="E4198" t="s">
        <v>38</v>
      </c>
      <c r="F4198" t="s">
        <v>13</v>
      </c>
      <c r="G4198" t="s">
        <v>14</v>
      </c>
      <c r="H4198" t="s">
        <v>34</v>
      </c>
      <c r="I4198" s="9">
        <v>701</v>
      </c>
      <c r="J4198" s="9">
        <v>255.28</v>
      </c>
      <c r="K4198" s="9">
        <v>159.41999999999999</v>
      </c>
      <c r="L4198" s="9">
        <f>tbl_salesdata[[#This Row],[Units Sold]]*tbl_salesdata[[#This Row],[Unit Cost]]</f>
        <v>111753.42</v>
      </c>
      <c r="M4198" s="9">
        <f>tbl_salesdata[[#This Row],[Units Sold]]*tbl_salesdata[[#This Row],[Unit Price]]</f>
        <v>178951.28</v>
      </c>
      <c r="N4198" s="9">
        <f>tbl_salesdata[[#This Row],[Total Sales]]-tbl_salesdata[[#This Row],[Total Cost]]</f>
        <v>67197.86</v>
      </c>
      <c r="O4198">
        <f>tbl_salesdata[[#This Row],[Ship Date]]-tbl_salesdata[[#This Row],[Order Date]]</f>
        <v>20</v>
      </c>
      <c r="P4198">
        <f>WEEKDAY(tbl_salesdata[[#This Row],[Order Date]],2)</f>
        <v>3</v>
      </c>
      <c r="Q4198" t="str">
        <f>TEXT(tbl_salesdata[[#This Row],[Order Date]],"dddd")</f>
        <v>Wednesday</v>
      </c>
      <c r="R4198" t="str">
        <f>IF(tbl_salesdata[[#This Row],[Weekdaynum]]&gt;5,"Yes","No")</f>
        <v>No</v>
      </c>
    </row>
    <row r="4199" spans="1:18" x14ac:dyDescent="0.35">
      <c r="A4199">
        <v>856349790</v>
      </c>
      <c r="B4199" s="3">
        <v>43673</v>
      </c>
      <c r="C4199" s="3">
        <v>43678</v>
      </c>
      <c r="D4199" t="s">
        <v>53</v>
      </c>
      <c r="E4199" t="s">
        <v>29</v>
      </c>
      <c r="F4199" t="s">
        <v>22</v>
      </c>
      <c r="G4199" t="s">
        <v>14</v>
      </c>
      <c r="H4199" t="s">
        <v>19</v>
      </c>
      <c r="I4199" s="9">
        <v>1788</v>
      </c>
      <c r="J4199" s="9">
        <v>47.45</v>
      </c>
      <c r="K4199" s="9">
        <v>31.79</v>
      </c>
      <c r="L4199" s="9">
        <f>tbl_salesdata[[#This Row],[Units Sold]]*tbl_salesdata[[#This Row],[Unit Cost]]</f>
        <v>56840.52</v>
      </c>
      <c r="M4199" s="9">
        <f>tbl_salesdata[[#This Row],[Units Sold]]*tbl_salesdata[[#This Row],[Unit Price]]</f>
        <v>84840.6</v>
      </c>
      <c r="N4199" s="9">
        <f>tbl_salesdata[[#This Row],[Total Sales]]-tbl_salesdata[[#This Row],[Total Cost]]</f>
        <v>28000.080000000009</v>
      </c>
      <c r="O4199">
        <f>tbl_salesdata[[#This Row],[Ship Date]]-tbl_salesdata[[#This Row],[Order Date]]</f>
        <v>5</v>
      </c>
      <c r="P4199">
        <f>WEEKDAY(tbl_salesdata[[#This Row],[Order Date]],2)</f>
        <v>6</v>
      </c>
      <c r="Q4199" t="str">
        <f>TEXT(tbl_salesdata[[#This Row],[Order Date]],"dddd")</f>
        <v>Saturday</v>
      </c>
      <c r="R4199" t="str">
        <f>IF(tbl_salesdata[[#This Row],[Weekdaynum]]&gt;5,"Yes","No")</f>
        <v>Yes</v>
      </c>
    </row>
    <row r="4200" spans="1:18" hidden="1" x14ac:dyDescent="0.35">
      <c r="A4200">
        <v>231450879</v>
      </c>
      <c r="B4200" s="3">
        <v>44564</v>
      </c>
      <c r="C4200" s="3">
        <v>44577</v>
      </c>
      <c r="D4200" t="s">
        <v>129</v>
      </c>
      <c r="E4200" t="s">
        <v>21</v>
      </c>
      <c r="F4200" t="s">
        <v>33</v>
      </c>
      <c r="G4200" t="s">
        <v>14</v>
      </c>
      <c r="H4200" t="s">
        <v>26</v>
      </c>
      <c r="I4200" s="9">
        <v>313</v>
      </c>
      <c r="J4200" s="9">
        <v>109.28</v>
      </c>
      <c r="K4200" s="9">
        <v>35.840000000000003</v>
      </c>
      <c r="L4200" s="9">
        <f>tbl_salesdata[[#This Row],[Units Sold]]*tbl_salesdata[[#This Row],[Unit Cost]]</f>
        <v>11217.920000000002</v>
      </c>
      <c r="M4200" s="9">
        <f>tbl_salesdata[[#This Row],[Units Sold]]*tbl_salesdata[[#This Row],[Unit Price]]</f>
        <v>34204.639999999999</v>
      </c>
      <c r="N4200" s="9">
        <f>tbl_salesdata[[#This Row],[Total Sales]]-tbl_salesdata[[#This Row],[Total Cost]]</f>
        <v>22986.719999999998</v>
      </c>
      <c r="O4200">
        <f>tbl_salesdata[[#This Row],[Ship Date]]-tbl_salesdata[[#This Row],[Order Date]]</f>
        <v>13</v>
      </c>
      <c r="P4200">
        <f>WEEKDAY(tbl_salesdata[[#This Row],[Order Date]],2)</f>
        <v>1</v>
      </c>
      <c r="Q4200" t="str">
        <f>TEXT(tbl_salesdata[[#This Row],[Order Date]],"dddd")</f>
        <v>Monday</v>
      </c>
      <c r="R4200" t="str">
        <f>IF(tbl_salesdata[[#This Row],[Weekdaynum]]&gt;5,"Yes","No")</f>
        <v>No</v>
      </c>
    </row>
    <row r="4201" spans="1:18" hidden="1" x14ac:dyDescent="0.35">
      <c r="A4201">
        <v>206821334</v>
      </c>
      <c r="B4201" s="3">
        <v>44315</v>
      </c>
      <c r="C4201" s="3">
        <v>44331</v>
      </c>
      <c r="D4201" t="s">
        <v>136</v>
      </c>
      <c r="E4201" t="s">
        <v>38</v>
      </c>
      <c r="F4201" t="s">
        <v>22</v>
      </c>
      <c r="G4201" t="s">
        <v>14</v>
      </c>
      <c r="H4201" t="s">
        <v>26</v>
      </c>
      <c r="I4201" s="9">
        <v>1884</v>
      </c>
      <c r="J4201" s="9">
        <v>47.45</v>
      </c>
      <c r="K4201" s="9">
        <v>31.79</v>
      </c>
      <c r="L4201" s="9">
        <f>tbl_salesdata[[#This Row],[Units Sold]]*tbl_salesdata[[#This Row],[Unit Cost]]</f>
        <v>59892.36</v>
      </c>
      <c r="M4201" s="9">
        <f>tbl_salesdata[[#This Row],[Units Sold]]*tbl_salesdata[[#This Row],[Unit Price]]</f>
        <v>89395.8</v>
      </c>
      <c r="N4201" s="9">
        <f>tbl_salesdata[[#This Row],[Total Sales]]-tbl_salesdata[[#This Row],[Total Cost]]</f>
        <v>29503.440000000002</v>
      </c>
      <c r="O4201">
        <f>tbl_salesdata[[#This Row],[Ship Date]]-tbl_salesdata[[#This Row],[Order Date]]</f>
        <v>16</v>
      </c>
      <c r="P4201">
        <f>WEEKDAY(tbl_salesdata[[#This Row],[Order Date]],2)</f>
        <v>4</v>
      </c>
      <c r="Q4201" t="str">
        <f>TEXT(tbl_salesdata[[#This Row],[Order Date]],"dddd")</f>
        <v>Thursday</v>
      </c>
      <c r="R4201" t="str">
        <f>IF(tbl_salesdata[[#This Row],[Weekdaynum]]&gt;5,"Yes","No")</f>
        <v>No</v>
      </c>
    </row>
    <row r="4202" spans="1:18" hidden="1" x14ac:dyDescent="0.35">
      <c r="A4202">
        <v>686203324</v>
      </c>
      <c r="B4202" s="3">
        <v>42255</v>
      </c>
      <c r="C4202" s="3">
        <v>42271</v>
      </c>
      <c r="D4202" t="s">
        <v>216</v>
      </c>
      <c r="E4202" t="s">
        <v>51</v>
      </c>
      <c r="F4202" t="s">
        <v>22</v>
      </c>
      <c r="G4202" t="s">
        <v>18</v>
      </c>
      <c r="H4202" t="s">
        <v>26</v>
      </c>
      <c r="I4202" s="9">
        <v>1667</v>
      </c>
      <c r="J4202" s="9">
        <v>47.45</v>
      </c>
      <c r="K4202" s="9">
        <v>31.79</v>
      </c>
      <c r="L4202" s="9">
        <f>tbl_salesdata[[#This Row],[Units Sold]]*tbl_salesdata[[#This Row],[Unit Cost]]</f>
        <v>52993.93</v>
      </c>
      <c r="M4202" s="9">
        <f>tbl_salesdata[[#This Row],[Units Sold]]*tbl_salesdata[[#This Row],[Unit Price]]</f>
        <v>79099.150000000009</v>
      </c>
      <c r="N4202" s="9">
        <f>tbl_salesdata[[#This Row],[Total Sales]]-tbl_salesdata[[#This Row],[Total Cost]]</f>
        <v>26105.220000000008</v>
      </c>
      <c r="O4202">
        <f>tbl_salesdata[[#This Row],[Ship Date]]-tbl_salesdata[[#This Row],[Order Date]]</f>
        <v>16</v>
      </c>
      <c r="P4202">
        <f>WEEKDAY(tbl_salesdata[[#This Row],[Order Date]],2)</f>
        <v>2</v>
      </c>
      <c r="Q4202" t="str">
        <f>TEXT(tbl_salesdata[[#This Row],[Order Date]],"dddd")</f>
        <v>Tuesday</v>
      </c>
      <c r="R4202" t="str">
        <f>IF(tbl_salesdata[[#This Row],[Weekdaynum]]&gt;5,"Yes","No")</f>
        <v>No</v>
      </c>
    </row>
    <row r="4203" spans="1:18" hidden="1" x14ac:dyDescent="0.35">
      <c r="A4203">
        <v>597770678</v>
      </c>
      <c r="B4203" s="3">
        <v>43370</v>
      </c>
      <c r="C4203" s="3">
        <v>43371</v>
      </c>
      <c r="D4203" t="s">
        <v>43</v>
      </c>
      <c r="E4203" t="s">
        <v>24</v>
      </c>
      <c r="F4203" t="s">
        <v>40</v>
      </c>
      <c r="G4203" t="s">
        <v>14</v>
      </c>
      <c r="H4203" t="s">
        <v>26</v>
      </c>
      <c r="I4203" s="9">
        <v>2482</v>
      </c>
      <c r="J4203" s="9">
        <v>651.21</v>
      </c>
      <c r="K4203" s="9">
        <v>524.96</v>
      </c>
      <c r="L4203" s="9">
        <f>tbl_salesdata[[#This Row],[Units Sold]]*tbl_salesdata[[#This Row],[Unit Cost]]</f>
        <v>1302950.7200000002</v>
      </c>
      <c r="M4203" s="9">
        <f>tbl_salesdata[[#This Row],[Units Sold]]*tbl_salesdata[[#This Row],[Unit Price]]</f>
        <v>1616303.2200000002</v>
      </c>
      <c r="N4203" s="9">
        <f>tbl_salesdata[[#This Row],[Total Sales]]-tbl_salesdata[[#This Row],[Total Cost]]</f>
        <v>313352.5</v>
      </c>
      <c r="O4203">
        <f>tbl_salesdata[[#This Row],[Ship Date]]-tbl_salesdata[[#This Row],[Order Date]]</f>
        <v>1</v>
      </c>
      <c r="P4203">
        <f>WEEKDAY(tbl_salesdata[[#This Row],[Order Date]],2)</f>
        <v>4</v>
      </c>
      <c r="Q4203" t="str">
        <f>TEXT(tbl_salesdata[[#This Row],[Order Date]],"dddd")</f>
        <v>Thursday</v>
      </c>
      <c r="R4203" t="str">
        <f>IF(tbl_salesdata[[#This Row],[Weekdaynum]]&gt;5,"Yes","No")</f>
        <v>No</v>
      </c>
    </row>
    <row r="4204" spans="1:18" hidden="1" x14ac:dyDescent="0.35">
      <c r="A4204">
        <v>290009725</v>
      </c>
      <c r="B4204" s="3">
        <v>42493</v>
      </c>
      <c r="C4204" s="3">
        <v>42502</v>
      </c>
      <c r="D4204" t="s">
        <v>126</v>
      </c>
      <c r="E4204" t="s">
        <v>24</v>
      </c>
      <c r="F4204" t="s">
        <v>13</v>
      </c>
      <c r="G4204" t="s">
        <v>18</v>
      </c>
      <c r="H4204" t="s">
        <v>19</v>
      </c>
      <c r="I4204" s="9">
        <v>9177</v>
      </c>
      <c r="J4204" s="9">
        <v>255.28</v>
      </c>
      <c r="K4204" s="9">
        <v>159.41999999999999</v>
      </c>
      <c r="L4204" s="9">
        <f>tbl_salesdata[[#This Row],[Units Sold]]*tbl_salesdata[[#This Row],[Unit Cost]]</f>
        <v>1462997.3399999999</v>
      </c>
      <c r="M4204" s="9">
        <f>tbl_salesdata[[#This Row],[Units Sold]]*tbl_salesdata[[#This Row],[Unit Price]]</f>
        <v>2342704.56</v>
      </c>
      <c r="N4204" s="9">
        <f>tbl_salesdata[[#This Row],[Total Sales]]-tbl_salesdata[[#This Row],[Total Cost]]</f>
        <v>879707.2200000002</v>
      </c>
      <c r="O4204">
        <f>tbl_salesdata[[#This Row],[Ship Date]]-tbl_salesdata[[#This Row],[Order Date]]</f>
        <v>9</v>
      </c>
      <c r="P4204">
        <f>WEEKDAY(tbl_salesdata[[#This Row],[Order Date]],2)</f>
        <v>2</v>
      </c>
      <c r="Q4204" t="str">
        <f>TEXT(tbl_salesdata[[#This Row],[Order Date]],"dddd")</f>
        <v>Tuesday</v>
      </c>
      <c r="R4204" t="str">
        <f>IF(tbl_salesdata[[#This Row],[Weekdaynum]]&gt;5,"Yes","No")</f>
        <v>No</v>
      </c>
    </row>
    <row r="4205" spans="1:18" hidden="1" x14ac:dyDescent="0.35">
      <c r="A4205">
        <v>181719291</v>
      </c>
      <c r="B4205" s="3">
        <v>44734</v>
      </c>
      <c r="C4205" s="3">
        <v>44749</v>
      </c>
      <c r="D4205" t="s">
        <v>37</v>
      </c>
      <c r="E4205" t="s">
        <v>38</v>
      </c>
      <c r="F4205" t="s">
        <v>56</v>
      </c>
      <c r="G4205" t="s">
        <v>14</v>
      </c>
      <c r="H4205" t="s">
        <v>34</v>
      </c>
      <c r="I4205" s="9">
        <v>3631</v>
      </c>
      <c r="J4205" s="9">
        <v>9.33</v>
      </c>
      <c r="K4205" s="9">
        <v>6.92</v>
      </c>
      <c r="L4205" s="9">
        <f>tbl_salesdata[[#This Row],[Units Sold]]*tbl_salesdata[[#This Row],[Unit Cost]]</f>
        <v>25126.52</v>
      </c>
      <c r="M4205" s="9">
        <f>tbl_salesdata[[#This Row],[Units Sold]]*tbl_salesdata[[#This Row],[Unit Price]]</f>
        <v>33877.230000000003</v>
      </c>
      <c r="N4205" s="9">
        <f>tbl_salesdata[[#This Row],[Total Sales]]-tbl_salesdata[[#This Row],[Total Cost]]</f>
        <v>8750.7100000000028</v>
      </c>
      <c r="O4205">
        <f>tbl_salesdata[[#This Row],[Ship Date]]-tbl_salesdata[[#This Row],[Order Date]]</f>
        <v>15</v>
      </c>
      <c r="P4205">
        <f>WEEKDAY(tbl_salesdata[[#This Row],[Order Date]],2)</f>
        <v>3</v>
      </c>
      <c r="Q4205" t="str">
        <f>TEXT(tbl_salesdata[[#This Row],[Order Date]],"dddd")</f>
        <v>Wednesday</v>
      </c>
      <c r="R4205" t="str">
        <f>IF(tbl_salesdata[[#This Row],[Weekdaynum]]&gt;5,"Yes","No")</f>
        <v>No</v>
      </c>
    </row>
    <row r="4206" spans="1:18" x14ac:dyDescent="0.35">
      <c r="A4206">
        <v>567412793</v>
      </c>
      <c r="B4206" s="3">
        <v>43911</v>
      </c>
      <c r="C4206" s="3">
        <v>43931</v>
      </c>
      <c r="D4206" t="s">
        <v>71</v>
      </c>
      <c r="E4206" t="s">
        <v>21</v>
      </c>
      <c r="F4206" t="s">
        <v>56</v>
      </c>
      <c r="G4206" t="s">
        <v>18</v>
      </c>
      <c r="H4206" t="s">
        <v>15</v>
      </c>
      <c r="I4206" s="9">
        <v>8910</v>
      </c>
      <c r="J4206" s="9">
        <v>9.33</v>
      </c>
      <c r="K4206" s="9">
        <v>6.92</v>
      </c>
      <c r="L4206" s="9">
        <f>tbl_salesdata[[#This Row],[Units Sold]]*tbl_salesdata[[#This Row],[Unit Cost]]</f>
        <v>61657.2</v>
      </c>
      <c r="M4206" s="9">
        <f>tbl_salesdata[[#This Row],[Units Sold]]*tbl_salesdata[[#This Row],[Unit Price]]</f>
        <v>83130.3</v>
      </c>
      <c r="N4206" s="9">
        <f>tbl_salesdata[[#This Row],[Total Sales]]-tbl_salesdata[[#This Row],[Total Cost]]</f>
        <v>21473.100000000006</v>
      </c>
      <c r="O4206">
        <f>tbl_salesdata[[#This Row],[Ship Date]]-tbl_salesdata[[#This Row],[Order Date]]</f>
        <v>20</v>
      </c>
      <c r="P4206">
        <f>WEEKDAY(tbl_salesdata[[#This Row],[Order Date]],2)</f>
        <v>6</v>
      </c>
      <c r="Q4206" t="str">
        <f>TEXT(tbl_salesdata[[#This Row],[Order Date]],"dddd")</f>
        <v>Saturday</v>
      </c>
      <c r="R4206" t="str">
        <f>IF(tbl_salesdata[[#This Row],[Weekdaynum]]&gt;5,"Yes","No")</f>
        <v>Yes</v>
      </c>
    </row>
    <row r="4207" spans="1:18" hidden="1" x14ac:dyDescent="0.35">
      <c r="A4207">
        <v>790307796</v>
      </c>
      <c r="B4207" s="3">
        <v>43681</v>
      </c>
      <c r="C4207" s="3">
        <v>43684</v>
      </c>
      <c r="D4207" t="s">
        <v>98</v>
      </c>
      <c r="E4207" t="s">
        <v>38</v>
      </c>
      <c r="F4207" t="s">
        <v>56</v>
      </c>
      <c r="G4207" t="s">
        <v>14</v>
      </c>
      <c r="H4207" t="s">
        <v>15</v>
      </c>
      <c r="I4207" s="9">
        <v>8494</v>
      </c>
      <c r="J4207" s="9">
        <v>9.33</v>
      </c>
      <c r="K4207" s="9">
        <v>6.92</v>
      </c>
      <c r="L4207" s="9">
        <f>tbl_salesdata[[#This Row],[Units Sold]]*tbl_salesdata[[#This Row],[Unit Cost]]</f>
        <v>58778.479999999996</v>
      </c>
      <c r="M4207" s="9">
        <f>tbl_salesdata[[#This Row],[Units Sold]]*tbl_salesdata[[#This Row],[Unit Price]]</f>
        <v>79249.02</v>
      </c>
      <c r="N4207" s="9">
        <f>tbl_salesdata[[#This Row],[Total Sales]]-tbl_salesdata[[#This Row],[Total Cost]]</f>
        <v>20470.540000000008</v>
      </c>
      <c r="O4207">
        <f>tbl_salesdata[[#This Row],[Ship Date]]-tbl_salesdata[[#This Row],[Order Date]]</f>
        <v>3</v>
      </c>
      <c r="P4207">
        <f>WEEKDAY(tbl_salesdata[[#This Row],[Order Date]],2)</f>
        <v>7</v>
      </c>
      <c r="Q4207" t="str">
        <f>TEXT(tbl_salesdata[[#This Row],[Order Date]],"dddd")</f>
        <v>Sunday</v>
      </c>
      <c r="R4207" t="str">
        <f>IF(tbl_salesdata[[#This Row],[Weekdaynum]]&gt;5,"Yes","No")</f>
        <v>Yes</v>
      </c>
    </row>
    <row r="4208" spans="1:18" hidden="1" x14ac:dyDescent="0.35">
      <c r="A4208">
        <v>446346890</v>
      </c>
      <c r="B4208" s="3">
        <v>42169</v>
      </c>
      <c r="C4208" s="3">
        <v>42180</v>
      </c>
      <c r="D4208" t="s">
        <v>75</v>
      </c>
      <c r="E4208" t="s">
        <v>38</v>
      </c>
      <c r="F4208" t="s">
        <v>47</v>
      </c>
      <c r="G4208" t="s">
        <v>18</v>
      </c>
      <c r="H4208" t="s">
        <v>19</v>
      </c>
      <c r="I4208" s="9">
        <v>2819</v>
      </c>
      <c r="J4208" s="9">
        <v>421.89</v>
      </c>
      <c r="K4208" s="9">
        <v>364.69</v>
      </c>
      <c r="L4208" s="9">
        <f>tbl_salesdata[[#This Row],[Units Sold]]*tbl_salesdata[[#This Row],[Unit Cost]]</f>
        <v>1028061.11</v>
      </c>
      <c r="M4208" s="9">
        <f>tbl_salesdata[[#This Row],[Units Sold]]*tbl_salesdata[[#This Row],[Unit Price]]</f>
        <v>1189307.9099999999</v>
      </c>
      <c r="N4208" s="9">
        <f>tbl_salesdata[[#This Row],[Total Sales]]-tbl_salesdata[[#This Row],[Total Cost]]</f>
        <v>161246.79999999993</v>
      </c>
      <c r="O4208">
        <f>tbl_salesdata[[#This Row],[Ship Date]]-tbl_salesdata[[#This Row],[Order Date]]</f>
        <v>11</v>
      </c>
      <c r="P4208">
        <f>WEEKDAY(tbl_salesdata[[#This Row],[Order Date]],2)</f>
        <v>7</v>
      </c>
      <c r="Q4208" t="str">
        <f>TEXT(tbl_salesdata[[#This Row],[Order Date]],"dddd")</f>
        <v>Sunday</v>
      </c>
      <c r="R4208" t="str">
        <f>IF(tbl_salesdata[[#This Row],[Weekdaynum]]&gt;5,"Yes","No")</f>
        <v>Yes</v>
      </c>
    </row>
    <row r="4209" spans="1:18" x14ac:dyDescent="0.35">
      <c r="A4209">
        <v>912503230</v>
      </c>
      <c r="B4209" s="3">
        <v>44240</v>
      </c>
      <c r="C4209" s="3">
        <v>44247</v>
      </c>
      <c r="D4209" t="s">
        <v>163</v>
      </c>
      <c r="E4209" t="s">
        <v>38</v>
      </c>
      <c r="F4209" t="s">
        <v>56</v>
      </c>
      <c r="G4209" t="s">
        <v>14</v>
      </c>
      <c r="H4209" t="s">
        <v>34</v>
      </c>
      <c r="I4209" s="9">
        <v>8838</v>
      </c>
      <c r="J4209" s="9">
        <v>9.33</v>
      </c>
      <c r="K4209" s="9">
        <v>6.92</v>
      </c>
      <c r="L4209" s="9">
        <f>tbl_salesdata[[#This Row],[Units Sold]]*tbl_salesdata[[#This Row],[Unit Cost]]</f>
        <v>61158.96</v>
      </c>
      <c r="M4209" s="9">
        <f>tbl_salesdata[[#This Row],[Units Sold]]*tbl_salesdata[[#This Row],[Unit Price]]</f>
        <v>82458.539999999994</v>
      </c>
      <c r="N4209" s="9">
        <f>tbl_salesdata[[#This Row],[Total Sales]]-tbl_salesdata[[#This Row],[Total Cost]]</f>
        <v>21299.579999999994</v>
      </c>
      <c r="O4209">
        <f>tbl_salesdata[[#This Row],[Ship Date]]-tbl_salesdata[[#This Row],[Order Date]]</f>
        <v>7</v>
      </c>
      <c r="P4209">
        <f>WEEKDAY(tbl_salesdata[[#This Row],[Order Date]],2)</f>
        <v>6</v>
      </c>
      <c r="Q4209" t="str">
        <f>TEXT(tbl_salesdata[[#This Row],[Order Date]],"dddd")</f>
        <v>Saturday</v>
      </c>
      <c r="R4209" t="str">
        <f>IF(tbl_salesdata[[#This Row],[Weekdaynum]]&gt;5,"Yes","No")</f>
        <v>Yes</v>
      </c>
    </row>
    <row r="4210" spans="1:18" hidden="1" x14ac:dyDescent="0.35">
      <c r="A4210">
        <v>612158906</v>
      </c>
      <c r="B4210" s="3">
        <v>42925</v>
      </c>
      <c r="C4210" s="3">
        <v>42926</v>
      </c>
      <c r="D4210" t="s">
        <v>187</v>
      </c>
      <c r="E4210" t="s">
        <v>29</v>
      </c>
      <c r="F4210" t="s">
        <v>13</v>
      </c>
      <c r="G4210" t="s">
        <v>18</v>
      </c>
      <c r="H4210" t="s">
        <v>15</v>
      </c>
      <c r="I4210" s="9">
        <v>279</v>
      </c>
      <c r="J4210" s="9">
        <v>255.28</v>
      </c>
      <c r="K4210" s="9">
        <v>159.41999999999999</v>
      </c>
      <c r="L4210" s="9">
        <f>tbl_salesdata[[#This Row],[Units Sold]]*tbl_salesdata[[#This Row],[Unit Cost]]</f>
        <v>44478.179999999993</v>
      </c>
      <c r="M4210" s="9">
        <f>tbl_salesdata[[#This Row],[Units Sold]]*tbl_salesdata[[#This Row],[Unit Price]]</f>
        <v>71223.12</v>
      </c>
      <c r="N4210" s="9">
        <f>tbl_salesdata[[#This Row],[Total Sales]]-tbl_salesdata[[#This Row],[Total Cost]]</f>
        <v>26744.940000000002</v>
      </c>
      <c r="O4210">
        <f>tbl_salesdata[[#This Row],[Ship Date]]-tbl_salesdata[[#This Row],[Order Date]]</f>
        <v>1</v>
      </c>
      <c r="P4210">
        <f>WEEKDAY(tbl_salesdata[[#This Row],[Order Date]],2)</f>
        <v>7</v>
      </c>
      <c r="Q4210" t="str">
        <f>TEXT(tbl_salesdata[[#This Row],[Order Date]],"dddd")</f>
        <v>Sunday</v>
      </c>
      <c r="R4210" t="str">
        <f>IF(tbl_salesdata[[#This Row],[Weekdaynum]]&gt;5,"Yes","No")</f>
        <v>Yes</v>
      </c>
    </row>
    <row r="4211" spans="1:18" hidden="1" x14ac:dyDescent="0.35">
      <c r="A4211">
        <v>932966983</v>
      </c>
      <c r="B4211" s="3">
        <v>43544</v>
      </c>
      <c r="C4211" s="3">
        <v>43563</v>
      </c>
      <c r="D4211" t="s">
        <v>104</v>
      </c>
      <c r="E4211" t="s">
        <v>24</v>
      </c>
      <c r="F4211" t="s">
        <v>56</v>
      </c>
      <c r="G4211" t="s">
        <v>14</v>
      </c>
      <c r="H4211" t="s">
        <v>19</v>
      </c>
      <c r="I4211" s="9">
        <v>4518</v>
      </c>
      <c r="J4211" s="9">
        <v>9.33</v>
      </c>
      <c r="K4211" s="9">
        <v>6.92</v>
      </c>
      <c r="L4211" s="9">
        <f>tbl_salesdata[[#This Row],[Units Sold]]*tbl_salesdata[[#This Row],[Unit Cost]]</f>
        <v>31264.560000000001</v>
      </c>
      <c r="M4211" s="9">
        <f>tbl_salesdata[[#This Row],[Units Sold]]*tbl_salesdata[[#This Row],[Unit Price]]</f>
        <v>42152.94</v>
      </c>
      <c r="N4211" s="9">
        <f>tbl_salesdata[[#This Row],[Total Sales]]-tbl_salesdata[[#This Row],[Total Cost]]</f>
        <v>10888.380000000001</v>
      </c>
      <c r="O4211">
        <f>tbl_salesdata[[#This Row],[Ship Date]]-tbl_salesdata[[#This Row],[Order Date]]</f>
        <v>19</v>
      </c>
      <c r="P4211">
        <f>WEEKDAY(tbl_salesdata[[#This Row],[Order Date]],2)</f>
        <v>3</v>
      </c>
      <c r="Q4211" t="str">
        <f>TEXT(tbl_salesdata[[#This Row],[Order Date]],"dddd")</f>
        <v>Wednesday</v>
      </c>
      <c r="R4211" t="str">
        <f>IF(tbl_salesdata[[#This Row],[Weekdaynum]]&gt;5,"Yes","No")</f>
        <v>No</v>
      </c>
    </row>
    <row r="4212" spans="1:18" hidden="1" x14ac:dyDescent="0.35">
      <c r="A4212">
        <v>953587377</v>
      </c>
      <c r="B4212" s="3">
        <v>43177</v>
      </c>
      <c r="C4212" s="3">
        <v>43186</v>
      </c>
      <c r="D4212" t="s">
        <v>94</v>
      </c>
      <c r="E4212" t="s">
        <v>38</v>
      </c>
      <c r="F4212" t="s">
        <v>47</v>
      </c>
      <c r="G4212" t="s">
        <v>14</v>
      </c>
      <c r="H4212" t="s">
        <v>34</v>
      </c>
      <c r="I4212" s="9">
        <v>6550</v>
      </c>
      <c r="J4212" s="9">
        <v>421.89</v>
      </c>
      <c r="K4212" s="9">
        <v>364.69</v>
      </c>
      <c r="L4212" s="9">
        <f>tbl_salesdata[[#This Row],[Units Sold]]*tbl_salesdata[[#This Row],[Unit Cost]]</f>
        <v>2388719.5</v>
      </c>
      <c r="M4212" s="9">
        <f>tbl_salesdata[[#This Row],[Units Sold]]*tbl_salesdata[[#This Row],[Unit Price]]</f>
        <v>2763379.5</v>
      </c>
      <c r="N4212" s="9">
        <f>tbl_salesdata[[#This Row],[Total Sales]]-tbl_salesdata[[#This Row],[Total Cost]]</f>
        <v>374660</v>
      </c>
      <c r="O4212">
        <f>tbl_salesdata[[#This Row],[Ship Date]]-tbl_salesdata[[#This Row],[Order Date]]</f>
        <v>9</v>
      </c>
      <c r="P4212">
        <f>WEEKDAY(tbl_salesdata[[#This Row],[Order Date]],2)</f>
        <v>7</v>
      </c>
      <c r="Q4212" t="str">
        <f>TEXT(tbl_salesdata[[#This Row],[Order Date]],"dddd")</f>
        <v>Sunday</v>
      </c>
      <c r="R4212" t="str">
        <f>IF(tbl_salesdata[[#This Row],[Weekdaynum]]&gt;5,"Yes","No")</f>
        <v>Yes</v>
      </c>
    </row>
    <row r="4213" spans="1:18" hidden="1" x14ac:dyDescent="0.35">
      <c r="A4213">
        <v>755318915</v>
      </c>
      <c r="B4213" s="3">
        <v>44357</v>
      </c>
      <c r="C4213" s="3">
        <v>44369</v>
      </c>
      <c r="D4213" t="s">
        <v>178</v>
      </c>
      <c r="E4213" t="s">
        <v>21</v>
      </c>
      <c r="F4213" t="s">
        <v>33</v>
      </c>
      <c r="G4213" t="s">
        <v>14</v>
      </c>
      <c r="H4213" t="s">
        <v>34</v>
      </c>
      <c r="I4213" s="9">
        <v>4507</v>
      </c>
      <c r="J4213" s="9">
        <v>109.28</v>
      </c>
      <c r="K4213" s="9">
        <v>35.840000000000003</v>
      </c>
      <c r="L4213" s="9">
        <f>tbl_salesdata[[#This Row],[Units Sold]]*tbl_salesdata[[#This Row],[Unit Cost]]</f>
        <v>161530.88</v>
      </c>
      <c r="M4213" s="9">
        <f>tbl_salesdata[[#This Row],[Units Sold]]*tbl_salesdata[[#This Row],[Unit Price]]</f>
        <v>492524.96</v>
      </c>
      <c r="N4213" s="9">
        <f>tbl_salesdata[[#This Row],[Total Sales]]-tbl_salesdata[[#This Row],[Total Cost]]</f>
        <v>330994.08</v>
      </c>
      <c r="O4213">
        <f>tbl_salesdata[[#This Row],[Ship Date]]-tbl_salesdata[[#This Row],[Order Date]]</f>
        <v>12</v>
      </c>
      <c r="P4213">
        <f>WEEKDAY(tbl_salesdata[[#This Row],[Order Date]],2)</f>
        <v>4</v>
      </c>
      <c r="Q4213" t="str">
        <f>TEXT(tbl_salesdata[[#This Row],[Order Date]],"dddd")</f>
        <v>Thursday</v>
      </c>
      <c r="R4213" t="str">
        <f>IF(tbl_salesdata[[#This Row],[Weekdaynum]]&gt;5,"Yes","No")</f>
        <v>No</v>
      </c>
    </row>
    <row r="4214" spans="1:18" hidden="1" x14ac:dyDescent="0.35">
      <c r="A4214">
        <v>939772927</v>
      </c>
      <c r="B4214" s="3">
        <v>43850</v>
      </c>
      <c r="C4214" s="3">
        <v>43865</v>
      </c>
      <c r="D4214" t="s">
        <v>201</v>
      </c>
      <c r="E4214" t="s">
        <v>24</v>
      </c>
      <c r="F4214" t="s">
        <v>30</v>
      </c>
      <c r="G4214" t="s">
        <v>14</v>
      </c>
      <c r="H4214" t="s">
        <v>19</v>
      </c>
      <c r="I4214" s="9">
        <v>8548</v>
      </c>
      <c r="J4214" s="9">
        <v>81.73</v>
      </c>
      <c r="K4214" s="9">
        <v>56.67</v>
      </c>
      <c r="L4214" s="9">
        <f>tbl_salesdata[[#This Row],[Units Sold]]*tbl_salesdata[[#This Row],[Unit Cost]]</f>
        <v>484415.16000000003</v>
      </c>
      <c r="M4214" s="9">
        <f>tbl_salesdata[[#This Row],[Units Sold]]*tbl_salesdata[[#This Row],[Unit Price]]</f>
        <v>698628.04</v>
      </c>
      <c r="N4214" s="9">
        <f>tbl_salesdata[[#This Row],[Total Sales]]-tbl_salesdata[[#This Row],[Total Cost]]</f>
        <v>214212.88</v>
      </c>
      <c r="O4214">
        <f>tbl_salesdata[[#This Row],[Ship Date]]-tbl_salesdata[[#This Row],[Order Date]]</f>
        <v>15</v>
      </c>
      <c r="P4214">
        <f>WEEKDAY(tbl_salesdata[[#This Row],[Order Date]],2)</f>
        <v>1</v>
      </c>
      <c r="Q4214" t="str">
        <f>TEXT(tbl_salesdata[[#This Row],[Order Date]],"dddd")</f>
        <v>Monday</v>
      </c>
      <c r="R4214" t="str">
        <f>IF(tbl_salesdata[[#This Row],[Weekdaynum]]&gt;5,"Yes","No")</f>
        <v>No</v>
      </c>
    </row>
    <row r="4215" spans="1:18" hidden="1" x14ac:dyDescent="0.35">
      <c r="A4215">
        <v>378873240</v>
      </c>
      <c r="B4215" s="3">
        <v>44160</v>
      </c>
      <c r="C4215" s="3">
        <v>44161</v>
      </c>
      <c r="D4215" t="s">
        <v>188</v>
      </c>
      <c r="E4215" t="s">
        <v>21</v>
      </c>
      <c r="F4215" t="s">
        <v>22</v>
      </c>
      <c r="G4215" t="s">
        <v>14</v>
      </c>
      <c r="H4215" t="s">
        <v>34</v>
      </c>
      <c r="I4215" s="9">
        <v>5866</v>
      </c>
      <c r="J4215" s="9">
        <v>47.45</v>
      </c>
      <c r="K4215" s="9">
        <v>31.79</v>
      </c>
      <c r="L4215" s="9">
        <f>tbl_salesdata[[#This Row],[Units Sold]]*tbl_salesdata[[#This Row],[Unit Cost]]</f>
        <v>186480.13999999998</v>
      </c>
      <c r="M4215" s="9">
        <f>tbl_salesdata[[#This Row],[Units Sold]]*tbl_salesdata[[#This Row],[Unit Price]]</f>
        <v>278341.7</v>
      </c>
      <c r="N4215" s="9">
        <f>tbl_salesdata[[#This Row],[Total Sales]]-tbl_salesdata[[#This Row],[Total Cost]]</f>
        <v>91861.560000000027</v>
      </c>
      <c r="O4215">
        <f>tbl_salesdata[[#This Row],[Ship Date]]-tbl_salesdata[[#This Row],[Order Date]]</f>
        <v>1</v>
      </c>
      <c r="P4215">
        <f>WEEKDAY(tbl_salesdata[[#This Row],[Order Date]],2)</f>
        <v>3</v>
      </c>
      <c r="Q4215" t="str">
        <f>TEXT(tbl_salesdata[[#This Row],[Order Date]],"dddd")</f>
        <v>Wednesday</v>
      </c>
      <c r="R4215" t="str">
        <f>IF(tbl_salesdata[[#This Row],[Weekdaynum]]&gt;5,"Yes","No")</f>
        <v>No</v>
      </c>
    </row>
    <row r="4216" spans="1:18" x14ac:dyDescent="0.35">
      <c r="A4216">
        <v>300754439</v>
      </c>
      <c r="B4216" s="3">
        <v>43834</v>
      </c>
      <c r="C4216" s="3">
        <v>43839</v>
      </c>
      <c r="D4216" t="s">
        <v>201</v>
      </c>
      <c r="E4216" t="s">
        <v>24</v>
      </c>
      <c r="F4216" t="s">
        <v>56</v>
      </c>
      <c r="G4216" t="s">
        <v>14</v>
      </c>
      <c r="H4216" t="s">
        <v>19</v>
      </c>
      <c r="I4216" s="9">
        <v>8777</v>
      </c>
      <c r="J4216" s="9">
        <v>9.33</v>
      </c>
      <c r="K4216" s="9">
        <v>6.92</v>
      </c>
      <c r="L4216" s="9">
        <f>tbl_salesdata[[#This Row],[Units Sold]]*tbl_salesdata[[#This Row],[Unit Cost]]</f>
        <v>60736.84</v>
      </c>
      <c r="M4216" s="9">
        <f>tbl_salesdata[[#This Row],[Units Sold]]*tbl_salesdata[[#This Row],[Unit Price]]</f>
        <v>81889.41</v>
      </c>
      <c r="N4216" s="9">
        <f>tbl_salesdata[[#This Row],[Total Sales]]-tbl_salesdata[[#This Row],[Total Cost]]</f>
        <v>21152.570000000007</v>
      </c>
      <c r="O4216">
        <f>tbl_salesdata[[#This Row],[Ship Date]]-tbl_salesdata[[#This Row],[Order Date]]</f>
        <v>5</v>
      </c>
      <c r="P4216">
        <f>WEEKDAY(tbl_salesdata[[#This Row],[Order Date]],2)</f>
        <v>6</v>
      </c>
      <c r="Q4216" t="str">
        <f>TEXT(tbl_salesdata[[#This Row],[Order Date]],"dddd")</f>
        <v>Saturday</v>
      </c>
      <c r="R4216" t="str">
        <f>IF(tbl_salesdata[[#This Row],[Weekdaynum]]&gt;5,"Yes","No")</f>
        <v>Yes</v>
      </c>
    </row>
    <row r="4217" spans="1:18" hidden="1" x14ac:dyDescent="0.35">
      <c r="A4217">
        <v>960270583</v>
      </c>
      <c r="B4217" s="3">
        <v>44501</v>
      </c>
      <c r="C4217" s="3">
        <v>44510</v>
      </c>
      <c r="D4217" t="s">
        <v>194</v>
      </c>
      <c r="E4217" t="s">
        <v>32</v>
      </c>
      <c r="F4217" t="s">
        <v>68</v>
      </c>
      <c r="G4217" t="s">
        <v>18</v>
      </c>
      <c r="H4217" t="s">
        <v>19</v>
      </c>
      <c r="I4217" s="9">
        <v>4260</v>
      </c>
      <c r="J4217" s="9">
        <v>154.06</v>
      </c>
      <c r="K4217" s="9">
        <v>90.93</v>
      </c>
      <c r="L4217" s="9">
        <f>tbl_salesdata[[#This Row],[Units Sold]]*tbl_salesdata[[#This Row],[Unit Cost]]</f>
        <v>387361.80000000005</v>
      </c>
      <c r="M4217" s="9">
        <f>tbl_salesdata[[#This Row],[Units Sold]]*tbl_salesdata[[#This Row],[Unit Price]]</f>
        <v>656295.6</v>
      </c>
      <c r="N4217" s="9">
        <f>tbl_salesdata[[#This Row],[Total Sales]]-tbl_salesdata[[#This Row],[Total Cost]]</f>
        <v>268933.79999999993</v>
      </c>
      <c r="O4217">
        <f>tbl_salesdata[[#This Row],[Ship Date]]-tbl_salesdata[[#This Row],[Order Date]]</f>
        <v>9</v>
      </c>
      <c r="P4217">
        <f>WEEKDAY(tbl_salesdata[[#This Row],[Order Date]],2)</f>
        <v>1</v>
      </c>
      <c r="Q4217" t="str">
        <f>TEXT(tbl_salesdata[[#This Row],[Order Date]],"dddd")</f>
        <v>Monday</v>
      </c>
      <c r="R4217" t="str">
        <f>IF(tbl_salesdata[[#This Row],[Weekdaynum]]&gt;5,"Yes","No")</f>
        <v>No</v>
      </c>
    </row>
    <row r="4218" spans="1:18" hidden="1" x14ac:dyDescent="0.35">
      <c r="A4218">
        <v>647977769</v>
      </c>
      <c r="B4218" s="3">
        <v>42561</v>
      </c>
      <c r="C4218" s="3">
        <v>42567</v>
      </c>
      <c r="D4218" t="s">
        <v>197</v>
      </c>
      <c r="E4218" t="s">
        <v>38</v>
      </c>
      <c r="F4218" t="s">
        <v>40</v>
      </c>
      <c r="G4218" t="s">
        <v>18</v>
      </c>
      <c r="H4218" t="s">
        <v>26</v>
      </c>
      <c r="I4218" s="9">
        <v>9876</v>
      </c>
      <c r="J4218" s="9">
        <v>651.21</v>
      </c>
      <c r="K4218" s="9">
        <v>524.96</v>
      </c>
      <c r="L4218" s="9">
        <f>tbl_salesdata[[#This Row],[Units Sold]]*tbl_salesdata[[#This Row],[Unit Cost]]</f>
        <v>5184504.96</v>
      </c>
      <c r="M4218" s="9">
        <f>tbl_salesdata[[#This Row],[Units Sold]]*tbl_salesdata[[#This Row],[Unit Price]]</f>
        <v>6431349.96</v>
      </c>
      <c r="N4218" s="9">
        <f>tbl_salesdata[[#This Row],[Total Sales]]-tbl_salesdata[[#This Row],[Total Cost]]</f>
        <v>1246845</v>
      </c>
      <c r="O4218">
        <f>tbl_salesdata[[#This Row],[Ship Date]]-tbl_salesdata[[#This Row],[Order Date]]</f>
        <v>6</v>
      </c>
      <c r="P4218">
        <f>WEEKDAY(tbl_salesdata[[#This Row],[Order Date]],2)</f>
        <v>7</v>
      </c>
      <c r="Q4218" t="str">
        <f>TEXT(tbl_salesdata[[#This Row],[Order Date]],"dddd")</f>
        <v>Sunday</v>
      </c>
      <c r="R4218" t="str">
        <f>IF(tbl_salesdata[[#This Row],[Weekdaynum]]&gt;5,"Yes","No")</f>
        <v>Yes</v>
      </c>
    </row>
    <row r="4219" spans="1:18" hidden="1" x14ac:dyDescent="0.35">
      <c r="A4219">
        <v>281151568</v>
      </c>
      <c r="B4219" s="3">
        <v>44539</v>
      </c>
      <c r="C4219" s="3">
        <v>44543</v>
      </c>
      <c r="D4219" t="s">
        <v>66</v>
      </c>
      <c r="E4219" t="s">
        <v>38</v>
      </c>
      <c r="F4219" t="s">
        <v>56</v>
      </c>
      <c r="G4219" t="s">
        <v>18</v>
      </c>
      <c r="H4219" t="s">
        <v>34</v>
      </c>
      <c r="I4219" s="9">
        <v>7852</v>
      </c>
      <c r="J4219" s="9">
        <v>9.33</v>
      </c>
      <c r="K4219" s="9">
        <v>6.92</v>
      </c>
      <c r="L4219" s="9">
        <f>tbl_salesdata[[#This Row],[Units Sold]]*tbl_salesdata[[#This Row],[Unit Cost]]</f>
        <v>54335.839999999997</v>
      </c>
      <c r="M4219" s="9">
        <f>tbl_salesdata[[#This Row],[Units Sold]]*tbl_salesdata[[#This Row],[Unit Price]]</f>
        <v>73259.16</v>
      </c>
      <c r="N4219" s="9">
        <f>tbl_salesdata[[#This Row],[Total Sales]]-tbl_salesdata[[#This Row],[Total Cost]]</f>
        <v>18923.320000000007</v>
      </c>
      <c r="O4219">
        <f>tbl_salesdata[[#This Row],[Ship Date]]-tbl_salesdata[[#This Row],[Order Date]]</f>
        <v>4</v>
      </c>
      <c r="P4219">
        <f>WEEKDAY(tbl_salesdata[[#This Row],[Order Date]],2)</f>
        <v>4</v>
      </c>
      <c r="Q4219" t="str">
        <f>TEXT(tbl_salesdata[[#This Row],[Order Date]],"dddd")</f>
        <v>Thursday</v>
      </c>
      <c r="R4219" t="str">
        <f>IF(tbl_salesdata[[#This Row],[Weekdaynum]]&gt;5,"Yes","No")</f>
        <v>No</v>
      </c>
    </row>
    <row r="4220" spans="1:18" hidden="1" x14ac:dyDescent="0.35">
      <c r="A4220">
        <v>433278310</v>
      </c>
      <c r="B4220" s="3">
        <v>42151</v>
      </c>
      <c r="C4220" s="3">
        <v>42169</v>
      </c>
      <c r="D4220" t="s">
        <v>209</v>
      </c>
      <c r="E4220" t="s">
        <v>32</v>
      </c>
      <c r="F4220" t="s">
        <v>17</v>
      </c>
      <c r="G4220" t="s">
        <v>14</v>
      </c>
      <c r="H4220" t="s">
        <v>34</v>
      </c>
      <c r="I4220" s="9">
        <v>5535</v>
      </c>
      <c r="J4220" s="9">
        <v>152.58000000000001</v>
      </c>
      <c r="K4220" s="9">
        <v>97.44</v>
      </c>
      <c r="L4220" s="9">
        <f>tbl_salesdata[[#This Row],[Units Sold]]*tbl_salesdata[[#This Row],[Unit Cost]]</f>
        <v>539330.4</v>
      </c>
      <c r="M4220" s="9">
        <f>tbl_salesdata[[#This Row],[Units Sold]]*tbl_salesdata[[#This Row],[Unit Price]]</f>
        <v>844530.3</v>
      </c>
      <c r="N4220" s="9">
        <f>tbl_salesdata[[#This Row],[Total Sales]]-tbl_salesdata[[#This Row],[Total Cost]]</f>
        <v>305199.90000000002</v>
      </c>
      <c r="O4220">
        <f>tbl_salesdata[[#This Row],[Ship Date]]-tbl_salesdata[[#This Row],[Order Date]]</f>
        <v>18</v>
      </c>
      <c r="P4220">
        <f>WEEKDAY(tbl_salesdata[[#This Row],[Order Date]],2)</f>
        <v>3</v>
      </c>
      <c r="Q4220" t="str">
        <f>TEXT(tbl_salesdata[[#This Row],[Order Date]],"dddd")</f>
        <v>Wednesday</v>
      </c>
      <c r="R4220" t="str">
        <f>IF(tbl_salesdata[[#This Row],[Weekdaynum]]&gt;5,"Yes","No")</f>
        <v>No</v>
      </c>
    </row>
    <row r="4221" spans="1:18" hidden="1" x14ac:dyDescent="0.35">
      <c r="A4221">
        <v>848156821</v>
      </c>
      <c r="B4221" s="3">
        <v>44280</v>
      </c>
      <c r="C4221" s="3">
        <v>44288</v>
      </c>
      <c r="D4221" t="s">
        <v>207</v>
      </c>
      <c r="E4221" t="s">
        <v>51</v>
      </c>
      <c r="F4221" t="s">
        <v>33</v>
      </c>
      <c r="G4221" t="s">
        <v>18</v>
      </c>
      <c r="H4221" t="s">
        <v>15</v>
      </c>
      <c r="I4221" s="9">
        <v>7306</v>
      </c>
      <c r="J4221" s="9">
        <v>109.28</v>
      </c>
      <c r="K4221" s="9">
        <v>35.840000000000003</v>
      </c>
      <c r="L4221" s="9">
        <f>tbl_salesdata[[#This Row],[Units Sold]]*tbl_salesdata[[#This Row],[Unit Cost]]</f>
        <v>261847.04000000004</v>
      </c>
      <c r="M4221" s="9">
        <f>tbl_salesdata[[#This Row],[Units Sold]]*tbl_salesdata[[#This Row],[Unit Price]]</f>
        <v>798399.68</v>
      </c>
      <c r="N4221" s="9">
        <f>tbl_salesdata[[#This Row],[Total Sales]]-tbl_salesdata[[#This Row],[Total Cost]]</f>
        <v>536552.64</v>
      </c>
      <c r="O4221">
        <f>tbl_salesdata[[#This Row],[Ship Date]]-tbl_salesdata[[#This Row],[Order Date]]</f>
        <v>8</v>
      </c>
      <c r="P4221">
        <f>WEEKDAY(tbl_salesdata[[#This Row],[Order Date]],2)</f>
        <v>4</v>
      </c>
      <c r="Q4221" t="str">
        <f>TEXT(tbl_salesdata[[#This Row],[Order Date]],"dddd")</f>
        <v>Thursday</v>
      </c>
      <c r="R4221" t="str">
        <f>IF(tbl_salesdata[[#This Row],[Weekdaynum]]&gt;5,"Yes","No")</f>
        <v>No</v>
      </c>
    </row>
    <row r="4222" spans="1:18" hidden="1" x14ac:dyDescent="0.35">
      <c r="A4222">
        <v>889898431</v>
      </c>
      <c r="B4222" s="3">
        <v>42034</v>
      </c>
      <c r="C4222" s="3">
        <v>42050</v>
      </c>
      <c r="D4222" t="s">
        <v>163</v>
      </c>
      <c r="E4222" t="s">
        <v>38</v>
      </c>
      <c r="F4222" t="s">
        <v>17</v>
      </c>
      <c r="G4222" t="s">
        <v>18</v>
      </c>
      <c r="H4222" t="s">
        <v>15</v>
      </c>
      <c r="I4222" s="9">
        <v>9576</v>
      </c>
      <c r="J4222" s="9">
        <v>152.58000000000001</v>
      </c>
      <c r="K4222" s="9">
        <v>97.44</v>
      </c>
      <c r="L4222" s="9">
        <f>tbl_salesdata[[#This Row],[Units Sold]]*tbl_salesdata[[#This Row],[Unit Cost]]</f>
        <v>933085.44</v>
      </c>
      <c r="M4222" s="9">
        <f>tbl_salesdata[[#This Row],[Units Sold]]*tbl_salesdata[[#This Row],[Unit Price]]</f>
        <v>1461106.08</v>
      </c>
      <c r="N4222" s="9">
        <f>tbl_salesdata[[#This Row],[Total Sales]]-tbl_salesdata[[#This Row],[Total Cost]]</f>
        <v>528020.64000000013</v>
      </c>
      <c r="O4222">
        <f>tbl_salesdata[[#This Row],[Ship Date]]-tbl_salesdata[[#This Row],[Order Date]]</f>
        <v>16</v>
      </c>
      <c r="P4222">
        <f>WEEKDAY(tbl_salesdata[[#This Row],[Order Date]],2)</f>
        <v>5</v>
      </c>
      <c r="Q4222" t="str">
        <f>TEXT(tbl_salesdata[[#This Row],[Order Date]],"dddd")</f>
        <v>Friday</v>
      </c>
      <c r="R4222" t="str">
        <f>IF(tbl_salesdata[[#This Row],[Weekdaynum]]&gt;5,"Yes","No")</f>
        <v>No</v>
      </c>
    </row>
    <row r="4223" spans="1:18" hidden="1" x14ac:dyDescent="0.35">
      <c r="A4223">
        <v>892926967</v>
      </c>
      <c r="B4223" s="3">
        <v>42804</v>
      </c>
      <c r="C4223" s="3">
        <v>42825</v>
      </c>
      <c r="D4223" t="s">
        <v>72</v>
      </c>
      <c r="E4223" t="s">
        <v>24</v>
      </c>
      <c r="F4223" t="s">
        <v>30</v>
      </c>
      <c r="G4223" t="s">
        <v>14</v>
      </c>
      <c r="H4223" t="s">
        <v>19</v>
      </c>
      <c r="I4223" s="9">
        <v>5787</v>
      </c>
      <c r="J4223" s="9">
        <v>81.73</v>
      </c>
      <c r="K4223" s="9">
        <v>56.67</v>
      </c>
      <c r="L4223" s="9">
        <f>tbl_salesdata[[#This Row],[Units Sold]]*tbl_salesdata[[#This Row],[Unit Cost]]</f>
        <v>327949.29000000004</v>
      </c>
      <c r="M4223" s="9">
        <f>tbl_salesdata[[#This Row],[Units Sold]]*tbl_salesdata[[#This Row],[Unit Price]]</f>
        <v>472971.51</v>
      </c>
      <c r="N4223" s="9">
        <f>tbl_salesdata[[#This Row],[Total Sales]]-tbl_salesdata[[#This Row],[Total Cost]]</f>
        <v>145022.21999999997</v>
      </c>
      <c r="O4223">
        <f>tbl_salesdata[[#This Row],[Ship Date]]-tbl_salesdata[[#This Row],[Order Date]]</f>
        <v>21</v>
      </c>
      <c r="P4223">
        <f>WEEKDAY(tbl_salesdata[[#This Row],[Order Date]],2)</f>
        <v>5</v>
      </c>
      <c r="Q4223" t="str">
        <f>TEXT(tbl_salesdata[[#This Row],[Order Date]],"dddd")</f>
        <v>Friday</v>
      </c>
      <c r="R4223" t="str">
        <f>IF(tbl_salesdata[[#This Row],[Weekdaynum]]&gt;5,"Yes","No")</f>
        <v>No</v>
      </c>
    </row>
    <row r="4224" spans="1:18" hidden="1" x14ac:dyDescent="0.35">
      <c r="A4224">
        <v>811978757</v>
      </c>
      <c r="B4224" s="3">
        <v>42522</v>
      </c>
      <c r="C4224" s="3">
        <v>42534</v>
      </c>
      <c r="D4224" t="s">
        <v>72</v>
      </c>
      <c r="E4224" t="s">
        <v>24</v>
      </c>
      <c r="F4224" t="s">
        <v>76</v>
      </c>
      <c r="G4224" t="s">
        <v>14</v>
      </c>
      <c r="H4224" t="s">
        <v>19</v>
      </c>
      <c r="I4224" s="9">
        <v>1413</v>
      </c>
      <c r="J4224" s="9">
        <v>668.27</v>
      </c>
      <c r="K4224" s="9">
        <v>502.54</v>
      </c>
      <c r="L4224" s="9">
        <f>tbl_salesdata[[#This Row],[Units Sold]]*tbl_salesdata[[#This Row],[Unit Cost]]</f>
        <v>710089.02</v>
      </c>
      <c r="M4224" s="9">
        <f>tbl_salesdata[[#This Row],[Units Sold]]*tbl_salesdata[[#This Row],[Unit Price]]</f>
        <v>944265.51</v>
      </c>
      <c r="N4224" s="9">
        <f>tbl_salesdata[[#This Row],[Total Sales]]-tbl_salesdata[[#This Row],[Total Cost]]</f>
        <v>234176.49</v>
      </c>
      <c r="O4224">
        <f>tbl_salesdata[[#This Row],[Ship Date]]-tbl_salesdata[[#This Row],[Order Date]]</f>
        <v>12</v>
      </c>
      <c r="P4224">
        <f>WEEKDAY(tbl_salesdata[[#This Row],[Order Date]],2)</f>
        <v>3</v>
      </c>
      <c r="Q4224" t="str">
        <f>TEXT(tbl_salesdata[[#This Row],[Order Date]],"dddd")</f>
        <v>Wednesday</v>
      </c>
      <c r="R4224" t="str">
        <f>IF(tbl_salesdata[[#This Row],[Weekdaynum]]&gt;5,"Yes","No")</f>
        <v>No</v>
      </c>
    </row>
    <row r="4225" spans="1:18" hidden="1" x14ac:dyDescent="0.35">
      <c r="A4225">
        <v>672102630</v>
      </c>
      <c r="B4225" s="3">
        <v>42545</v>
      </c>
      <c r="C4225" s="3">
        <v>42559</v>
      </c>
      <c r="D4225" t="s">
        <v>217</v>
      </c>
      <c r="E4225" t="s">
        <v>12</v>
      </c>
      <c r="F4225" t="s">
        <v>56</v>
      </c>
      <c r="G4225" t="s">
        <v>18</v>
      </c>
      <c r="H4225" t="s">
        <v>19</v>
      </c>
      <c r="I4225" s="9">
        <v>8959</v>
      </c>
      <c r="J4225" s="9">
        <v>9.33</v>
      </c>
      <c r="K4225" s="9">
        <v>6.92</v>
      </c>
      <c r="L4225" s="9">
        <f>tbl_salesdata[[#This Row],[Units Sold]]*tbl_salesdata[[#This Row],[Unit Cost]]</f>
        <v>61996.28</v>
      </c>
      <c r="M4225" s="9">
        <f>tbl_salesdata[[#This Row],[Units Sold]]*tbl_salesdata[[#This Row],[Unit Price]]</f>
        <v>83587.47</v>
      </c>
      <c r="N4225" s="9">
        <f>tbl_salesdata[[#This Row],[Total Sales]]-tbl_salesdata[[#This Row],[Total Cost]]</f>
        <v>21591.190000000002</v>
      </c>
      <c r="O4225">
        <f>tbl_salesdata[[#This Row],[Ship Date]]-tbl_salesdata[[#This Row],[Order Date]]</f>
        <v>14</v>
      </c>
      <c r="P4225">
        <f>WEEKDAY(tbl_salesdata[[#This Row],[Order Date]],2)</f>
        <v>5</v>
      </c>
      <c r="Q4225" t="str">
        <f>TEXT(tbl_salesdata[[#This Row],[Order Date]],"dddd")</f>
        <v>Friday</v>
      </c>
      <c r="R4225" t="str">
        <f>IF(tbl_salesdata[[#This Row],[Weekdaynum]]&gt;5,"Yes","No")</f>
        <v>No</v>
      </c>
    </row>
    <row r="4226" spans="1:18" hidden="1" x14ac:dyDescent="0.35">
      <c r="A4226">
        <v>118659913</v>
      </c>
      <c r="B4226" s="3">
        <v>43314</v>
      </c>
      <c r="C4226" s="3">
        <v>43320</v>
      </c>
      <c r="D4226" t="s">
        <v>20</v>
      </c>
      <c r="E4226" t="s">
        <v>21</v>
      </c>
      <c r="F4226" t="s">
        <v>25</v>
      </c>
      <c r="G4226" t="s">
        <v>14</v>
      </c>
      <c r="H4226" t="s">
        <v>19</v>
      </c>
      <c r="I4226" s="9">
        <v>2960</v>
      </c>
      <c r="J4226" s="9">
        <v>205.7</v>
      </c>
      <c r="K4226" s="9">
        <v>117.11</v>
      </c>
      <c r="L4226" s="9">
        <f>tbl_salesdata[[#This Row],[Units Sold]]*tbl_salesdata[[#This Row],[Unit Cost]]</f>
        <v>346645.6</v>
      </c>
      <c r="M4226" s="9">
        <f>tbl_salesdata[[#This Row],[Units Sold]]*tbl_salesdata[[#This Row],[Unit Price]]</f>
        <v>608872</v>
      </c>
      <c r="N4226" s="9">
        <f>tbl_salesdata[[#This Row],[Total Sales]]-tbl_salesdata[[#This Row],[Total Cost]]</f>
        <v>262226.40000000002</v>
      </c>
      <c r="O4226">
        <f>tbl_salesdata[[#This Row],[Ship Date]]-tbl_salesdata[[#This Row],[Order Date]]</f>
        <v>6</v>
      </c>
      <c r="P4226">
        <f>WEEKDAY(tbl_salesdata[[#This Row],[Order Date]],2)</f>
        <v>4</v>
      </c>
      <c r="Q4226" t="str">
        <f>TEXT(tbl_salesdata[[#This Row],[Order Date]],"dddd")</f>
        <v>Thursday</v>
      </c>
      <c r="R4226" t="str">
        <f>IF(tbl_salesdata[[#This Row],[Weekdaynum]]&gt;5,"Yes","No")</f>
        <v>No</v>
      </c>
    </row>
    <row r="4227" spans="1:18" hidden="1" x14ac:dyDescent="0.35">
      <c r="A4227">
        <v>667324435</v>
      </c>
      <c r="B4227" s="3">
        <v>44122</v>
      </c>
      <c r="C4227" s="3">
        <v>44142</v>
      </c>
      <c r="D4227" t="s">
        <v>80</v>
      </c>
      <c r="E4227" t="s">
        <v>21</v>
      </c>
      <c r="F4227" t="s">
        <v>13</v>
      </c>
      <c r="G4227" t="s">
        <v>14</v>
      </c>
      <c r="H4227" t="s">
        <v>26</v>
      </c>
      <c r="I4227" s="9">
        <v>4985</v>
      </c>
      <c r="J4227" s="9">
        <v>255.28</v>
      </c>
      <c r="K4227" s="9">
        <v>159.41999999999999</v>
      </c>
      <c r="L4227" s="9">
        <f>tbl_salesdata[[#This Row],[Units Sold]]*tbl_salesdata[[#This Row],[Unit Cost]]</f>
        <v>794708.7</v>
      </c>
      <c r="M4227" s="9">
        <f>tbl_salesdata[[#This Row],[Units Sold]]*tbl_salesdata[[#This Row],[Unit Price]]</f>
        <v>1272570.8</v>
      </c>
      <c r="N4227" s="9">
        <f>tbl_salesdata[[#This Row],[Total Sales]]-tbl_salesdata[[#This Row],[Total Cost]]</f>
        <v>477862.10000000009</v>
      </c>
      <c r="O4227">
        <f>tbl_salesdata[[#This Row],[Ship Date]]-tbl_salesdata[[#This Row],[Order Date]]</f>
        <v>20</v>
      </c>
      <c r="P4227">
        <f>WEEKDAY(tbl_salesdata[[#This Row],[Order Date]],2)</f>
        <v>7</v>
      </c>
      <c r="Q4227" t="str">
        <f>TEXT(tbl_salesdata[[#This Row],[Order Date]],"dddd")</f>
        <v>Sunday</v>
      </c>
      <c r="R4227" t="str">
        <f>IF(tbl_salesdata[[#This Row],[Weekdaynum]]&gt;5,"Yes","No")</f>
        <v>Yes</v>
      </c>
    </row>
    <row r="4228" spans="1:18" hidden="1" x14ac:dyDescent="0.35">
      <c r="A4228">
        <v>754082524</v>
      </c>
      <c r="B4228" s="3">
        <v>43187</v>
      </c>
      <c r="C4228" s="3">
        <v>43191</v>
      </c>
      <c r="D4228" t="s">
        <v>148</v>
      </c>
      <c r="E4228" t="s">
        <v>24</v>
      </c>
      <c r="F4228" t="s">
        <v>33</v>
      </c>
      <c r="G4228" t="s">
        <v>14</v>
      </c>
      <c r="H4228" t="s">
        <v>19</v>
      </c>
      <c r="I4228" s="9">
        <v>8631</v>
      </c>
      <c r="J4228" s="9">
        <v>109.28</v>
      </c>
      <c r="K4228" s="9">
        <v>35.840000000000003</v>
      </c>
      <c r="L4228" s="9">
        <f>tbl_salesdata[[#This Row],[Units Sold]]*tbl_salesdata[[#This Row],[Unit Cost]]</f>
        <v>309335.04000000004</v>
      </c>
      <c r="M4228" s="9">
        <f>tbl_salesdata[[#This Row],[Units Sold]]*tbl_salesdata[[#This Row],[Unit Price]]</f>
        <v>943195.68</v>
      </c>
      <c r="N4228" s="9">
        <f>tbl_salesdata[[#This Row],[Total Sales]]-tbl_salesdata[[#This Row],[Total Cost]]</f>
        <v>633860.64</v>
      </c>
      <c r="O4228">
        <f>tbl_salesdata[[#This Row],[Ship Date]]-tbl_salesdata[[#This Row],[Order Date]]</f>
        <v>4</v>
      </c>
      <c r="P4228">
        <f>WEEKDAY(tbl_salesdata[[#This Row],[Order Date]],2)</f>
        <v>3</v>
      </c>
      <c r="Q4228" t="str">
        <f>TEXT(tbl_salesdata[[#This Row],[Order Date]],"dddd")</f>
        <v>Wednesday</v>
      </c>
      <c r="R4228" t="str">
        <f>IF(tbl_salesdata[[#This Row],[Weekdaynum]]&gt;5,"Yes","No")</f>
        <v>No</v>
      </c>
    </row>
    <row r="4229" spans="1:18" hidden="1" x14ac:dyDescent="0.35">
      <c r="A4229">
        <v>685233008</v>
      </c>
      <c r="B4229" s="3">
        <v>44465</v>
      </c>
      <c r="C4229" s="3">
        <v>44486</v>
      </c>
      <c r="D4229" t="s">
        <v>109</v>
      </c>
      <c r="E4229" t="s">
        <v>21</v>
      </c>
      <c r="F4229" t="s">
        <v>13</v>
      </c>
      <c r="G4229" t="s">
        <v>14</v>
      </c>
      <c r="H4229" t="s">
        <v>19</v>
      </c>
      <c r="I4229" s="9">
        <v>4529</v>
      </c>
      <c r="J4229" s="9">
        <v>255.28</v>
      </c>
      <c r="K4229" s="9">
        <v>159.41999999999999</v>
      </c>
      <c r="L4229" s="9">
        <f>tbl_salesdata[[#This Row],[Units Sold]]*tbl_salesdata[[#This Row],[Unit Cost]]</f>
        <v>722013.17999999993</v>
      </c>
      <c r="M4229" s="9">
        <f>tbl_salesdata[[#This Row],[Units Sold]]*tbl_salesdata[[#This Row],[Unit Price]]</f>
        <v>1156163.1200000001</v>
      </c>
      <c r="N4229" s="9">
        <f>tbl_salesdata[[#This Row],[Total Sales]]-tbl_salesdata[[#This Row],[Total Cost]]</f>
        <v>434149.94000000018</v>
      </c>
      <c r="O4229">
        <f>tbl_salesdata[[#This Row],[Ship Date]]-tbl_salesdata[[#This Row],[Order Date]]</f>
        <v>21</v>
      </c>
      <c r="P4229">
        <f>WEEKDAY(tbl_salesdata[[#This Row],[Order Date]],2)</f>
        <v>7</v>
      </c>
      <c r="Q4229" t="str">
        <f>TEXT(tbl_salesdata[[#This Row],[Order Date]],"dddd")</f>
        <v>Sunday</v>
      </c>
      <c r="R4229" t="str">
        <f>IF(tbl_salesdata[[#This Row],[Weekdaynum]]&gt;5,"Yes","No")</f>
        <v>Yes</v>
      </c>
    </row>
    <row r="4230" spans="1:18" hidden="1" x14ac:dyDescent="0.35">
      <c r="A4230">
        <v>387387216</v>
      </c>
      <c r="B4230" s="3">
        <v>43221</v>
      </c>
      <c r="C4230" s="3">
        <v>43237</v>
      </c>
      <c r="D4230" t="s">
        <v>177</v>
      </c>
      <c r="E4230" t="s">
        <v>24</v>
      </c>
      <c r="F4230" t="s">
        <v>42</v>
      </c>
      <c r="G4230" t="s">
        <v>18</v>
      </c>
      <c r="H4230" t="s">
        <v>19</v>
      </c>
      <c r="I4230" s="9">
        <v>5341</v>
      </c>
      <c r="J4230" s="9">
        <v>437.2</v>
      </c>
      <c r="K4230" s="9">
        <v>263.33</v>
      </c>
      <c r="L4230" s="9">
        <f>tbl_salesdata[[#This Row],[Units Sold]]*tbl_salesdata[[#This Row],[Unit Cost]]</f>
        <v>1406445.53</v>
      </c>
      <c r="M4230" s="9">
        <f>tbl_salesdata[[#This Row],[Units Sold]]*tbl_salesdata[[#This Row],[Unit Price]]</f>
        <v>2335085.1999999997</v>
      </c>
      <c r="N4230" s="9">
        <f>tbl_salesdata[[#This Row],[Total Sales]]-tbl_salesdata[[#This Row],[Total Cost]]</f>
        <v>928639.66999999969</v>
      </c>
      <c r="O4230">
        <f>tbl_salesdata[[#This Row],[Ship Date]]-tbl_salesdata[[#This Row],[Order Date]]</f>
        <v>16</v>
      </c>
      <c r="P4230">
        <f>WEEKDAY(tbl_salesdata[[#This Row],[Order Date]],2)</f>
        <v>2</v>
      </c>
      <c r="Q4230" t="str">
        <f>TEXT(tbl_salesdata[[#This Row],[Order Date]],"dddd")</f>
        <v>Tuesday</v>
      </c>
      <c r="R4230" t="str">
        <f>IF(tbl_salesdata[[#This Row],[Weekdaynum]]&gt;5,"Yes","No")</f>
        <v>No</v>
      </c>
    </row>
    <row r="4231" spans="1:18" hidden="1" x14ac:dyDescent="0.35">
      <c r="A4231">
        <v>757468974</v>
      </c>
      <c r="B4231" s="3">
        <v>43538</v>
      </c>
      <c r="C4231" s="3">
        <v>43555</v>
      </c>
      <c r="D4231" t="s">
        <v>122</v>
      </c>
      <c r="E4231" t="s">
        <v>21</v>
      </c>
      <c r="F4231" t="s">
        <v>22</v>
      </c>
      <c r="G4231" t="s">
        <v>14</v>
      </c>
      <c r="H4231" t="s">
        <v>34</v>
      </c>
      <c r="I4231" s="9">
        <v>757</v>
      </c>
      <c r="J4231" s="9">
        <v>47.45</v>
      </c>
      <c r="K4231" s="9">
        <v>31.79</v>
      </c>
      <c r="L4231" s="9">
        <f>tbl_salesdata[[#This Row],[Units Sold]]*tbl_salesdata[[#This Row],[Unit Cost]]</f>
        <v>24065.03</v>
      </c>
      <c r="M4231" s="9">
        <f>tbl_salesdata[[#This Row],[Units Sold]]*tbl_salesdata[[#This Row],[Unit Price]]</f>
        <v>35919.65</v>
      </c>
      <c r="N4231" s="9">
        <f>tbl_salesdata[[#This Row],[Total Sales]]-tbl_salesdata[[#This Row],[Total Cost]]</f>
        <v>11854.620000000003</v>
      </c>
      <c r="O4231">
        <f>tbl_salesdata[[#This Row],[Ship Date]]-tbl_salesdata[[#This Row],[Order Date]]</f>
        <v>17</v>
      </c>
      <c r="P4231">
        <f>WEEKDAY(tbl_salesdata[[#This Row],[Order Date]],2)</f>
        <v>4</v>
      </c>
      <c r="Q4231" t="str">
        <f>TEXT(tbl_salesdata[[#This Row],[Order Date]],"dddd")</f>
        <v>Thursday</v>
      </c>
      <c r="R4231" t="str">
        <f>IF(tbl_salesdata[[#This Row],[Weekdaynum]]&gt;5,"Yes","No")</f>
        <v>No</v>
      </c>
    </row>
    <row r="4232" spans="1:18" hidden="1" x14ac:dyDescent="0.35">
      <c r="A4232">
        <v>512714612</v>
      </c>
      <c r="B4232" s="3">
        <v>42270</v>
      </c>
      <c r="C4232" s="3">
        <v>42281</v>
      </c>
      <c r="D4232" t="s">
        <v>79</v>
      </c>
      <c r="E4232" t="s">
        <v>21</v>
      </c>
      <c r="F4232" t="s">
        <v>47</v>
      </c>
      <c r="G4232" t="s">
        <v>14</v>
      </c>
      <c r="H4232" t="s">
        <v>34</v>
      </c>
      <c r="I4232" s="9">
        <v>2502</v>
      </c>
      <c r="J4232" s="9">
        <v>421.89</v>
      </c>
      <c r="K4232" s="9">
        <v>364.69</v>
      </c>
      <c r="L4232" s="9">
        <f>tbl_salesdata[[#This Row],[Units Sold]]*tbl_salesdata[[#This Row],[Unit Cost]]</f>
        <v>912454.38</v>
      </c>
      <c r="M4232" s="9">
        <f>tbl_salesdata[[#This Row],[Units Sold]]*tbl_salesdata[[#This Row],[Unit Price]]</f>
        <v>1055568.78</v>
      </c>
      <c r="N4232" s="9">
        <f>tbl_salesdata[[#This Row],[Total Sales]]-tbl_salesdata[[#This Row],[Total Cost]]</f>
        <v>143114.40000000002</v>
      </c>
      <c r="O4232">
        <f>tbl_salesdata[[#This Row],[Ship Date]]-tbl_salesdata[[#This Row],[Order Date]]</f>
        <v>11</v>
      </c>
      <c r="P4232">
        <f>WEEKDAY(tbl_salesdata[[#This Row],[Order Date]],2)</f>
        <v>3</v>
      </c>
      <c r="Q4232" t="str">
        <f>TEXT(tbl_salesdata[[#This Row],[Order Date]],"dddd")</f>
        <v>Wednesday</v>
      </c>
      <c r="R4232" t="str">
        <f>IF(tbl_salesdata[[#This Row],[Weekdaynum]]&gt;5,"Yes","No")</f>
        <v>No</v>
      </c>
    </row>
    <row r="4233" spans="1:18" hidden="1" x14ac:dyDescent="0.35">
      <c r="A4233">
        <v>240672957</v>
      </c>
      <c r="B4233" s="3">
        <v>44353</v>
      </c>
      <c r="C4233" s="3">
        <v>44367</v>
      </c>
      <c r="D4233" t="s">
        <v>182</v>
      </c>
      <c r="E4233" t="s">
        <v>12</v>
      </c>
      <c r="F4233" t="s">
        <v>68</v>
      </c>
      <c r="G4233" t="s">
        <v>14</v>
      </c>
      <c r="H4233" t="s">
        <v>34</v>
      </c>
      <c r="I4233" s="9">
        <v>9331</v>
      </c>
      <c r="J4233" s="9">
        <v>154.06</v>
      </c>
      <c r="K4233" s="9">
        <v>90.93</v>
      </c>
      <c r="L4233" s="9">
        <f>tbl_salesdata[[#This Row],[Units Sold]]*tbl_salesdata[[#This Row],[Unit Cost]]</f>
        <v>848467.83000000007</v>
      </c>
      <c r="M4233" s="9">
        <f>tbl_salesdata[[#This Row],[Units Sold]]*tbl_salesdata[[#This Row],[Unit Price]]</f>
        <v>1437533.86</v>
      </c>
      <c r="N4233" s="9">
        <f>tbl_salesdata[[#This Row],[Total Sales]]-tbl_salesdata[[#This Row],[Total Cost]]</f>
        <v>589066.03</v>
      </c>
      <c r="O4233">
        <f>tbl_salesdata[[#This Row],[Ship Date]]-tbl_salesdata[[#This Row],[Order Date]]</f>
        <v>14</v>
      </c>
      <c r="P4233">
        <f>WEEKDAY(tbl_salesdata[[#This Row],[Order Date]],2)</f>
        <v>7</v>
      </c>
      <c r="Q4233" t="str">
        <f>TEXT(tbl_salesdata[[#This Row],[Order Date]],"dddd")</f>
        <v>Sunday</v>
      </c>
      <c r="R4233" t="str">
        <f>IF(tbl_salesdata[[#This Row],[Weekdaynum]]&gt;5,"Yes","No")</f>
        <v>Yes</v>
      </c>
    </row>
    <row r="4234" spans="1:18" hidden="1" x14ac:dyDescent="0.35">
      <c r="A4234">
        <v>149205338</v>
      </c>
      <c r="B4234" s="3">
        <v>43685</v>
      </c>
      <c r="C4234" s="3">
        <v>43686</v>
      </c>
      <c r="D4234" t="s">
        <v>130</v>
      </c>
      <c r="E4234" t="s">
        <v>29</v>
      </c>
      <c r="F4234" t="s">
        <v>30</v>
      </c>
      <c r="G4234" t="s">
        <v>14</v>
      </c>
      <c r="H4234" t="s">
        <v>26</v>
      </c>
      <c r="I4234" s="9">
        <v>2030</v>
      </c>
      <c r="J4234" s="9">
        <v>81.73</v>
      </c>
      <c r="K4234" s="9">
        <v>56.67</v>
      </c>
      <c r="L4234" s="9">
        <f>tbl_salesdata[[#This Row],[Units Sold]]*tbl_salesdata[[#This Row],[Unit Cost]]</f>
        <v>115040.1</v>
      </c>
      <c r="M4234" s="9">
        <f>tbl_salesdata[[#This Row],[Units Sold]]*tbl_salesdata[[#This Row],[Unit Price]]</f>
        <v>165911.9</v>
      </c>
      <c r="N4234" s="9">
        <f>tbl_salesdata[[#This Row],[Total Sales]]-tbl_salesdata[[#This Row],[Total Cost]]</f>
        <v>50871.799999999988</v>
      </c>
      <c r="O4234">
        <f>tbl_salesdata[[#This Row],[Ship Date]]-tbl_salesdata[[#This Row],[Order Date]]</f>
        <v>1</v>
      </c>
      <c r="P4234">
        <f>WEEKDAY(tbl_salesdata[[#This Row],[Order Date]],2)</f>
        <v>4</v>
      </c>
      <c r="Q4234" t="str">
        <f>TEXT(tbl_salesdata[[#This Row],[Order Date]],"dddd")</f>
        <v>Thursday</v>
      </c>
      <c r="R4234" t="str">
        <f>IF(tbl_salesdata[[#This Row],[Weekdaynum]]&gt;5,"Yes","No")</f>
        <v>No</v>
      </c>
    </row>
    <row r="4235" spans="1:18" hidden="1" x14ac:dyDescent="0.35">
      <c r="A4235">
        <v>516485583</v>
      </c>
      <c r="B4235" s="3">
        <v>44603</v>
      </c>
      <c r="C4235" s="3">
        <v>44622</v>
      </c>
      <c r="D4235" t="s">
        <v>215</v>
      </c>
      <c r="E4235" t="s">
        <v>21</v>
      </c>
      <c r="F4235" t="s">
        <v>47</v>
      </c>
      <c r="G4235" t="s">
        <v>18</v>
      </c>
      <c r="H4235" t="s">
        <v>15</v>
      </c>
      <c r="I4235" s="9">
        <v>8416</v>
      </c>
      <c r="J4235" s="9">
        <v>421.89</v>
      </c>
      <c r="K4235" s="9">
        <v>364.69</v>
      </c>
      <c r="L4235" s="9">
        <f>tbl_salesdata[[#This Row],[Units Sold]]*tbl_salesdata[[#This Row],[Unit Cost]]</f>
        <v>3069231.04</v>
      </c>
      <c r="M4235" s="9">
        <f>tbl_salesdata[[#This Row],[Units Sold]]*tbl_salesdata[[#This Row],[Unit Price]]</f>
        <v>3550626.2399999998</v>
      </c>
      <c r="N4235" s="9">
        <f>tbl_salesdata[[#This Row],[Total Sales]]-tbl_salesdata[[#This Row],[Total Cost]]</f>
        <v>481395.19999999972</v>
      </c>
      <c r="O4235">
        <f>tbl_salesdata[[#This Row],[Ship Date]]-tbl_salesdata[[#This Row],[Order Date]]</f>
        <v>19</v>
      </c>
      <c r="P4235">
        <f>WEEKDAY(tbl_salesdata[[#This Row],[Order Date]],2)</f>
        <v>5</v>
      </c>
      <c r="Q4235" t="str">
        <f>TEXT(tbl_salesdata[[#This Row],[Order Date]],"dddd")</f>
        <v>Friday</v>
      </c>
      <c r="R4235" t="str">
        <f>IF(tbl_salesdata[[#This Row],[Weekdaynum]]&gt;5,"Yes","No")</f>
        <v>No</v>
      </c>
    </row>
    <row r="4236" spans="1:18" hidden="1" x14ac:dyDescent="0.35">
      <c r="A4236">
        <v>341000020</v>
      </c>
      <c r="B4236" s="3">
        <v>44052</v>
      </c>
      <c r="C4236" s="3">
        <v>44062</v>
      </c>
      <c r="D4236" t="s">
        <v>70</v>
      </c>
      <c r="E4236" t="s">
        <v>29</v>
      </c>
      <c r="F4236" t="s">
        <v>13</v>
      </c>
      <c r="G4236" t="s">
        <v>18</v>
      </c>
      <c r="H4236" t="s">
        <v>26</v>
      </c>
      <c r="I4236" s="9">
        <v>8339</v>
      </c>
      <c r="J4236" s="9">
        <v>255.28</v>
      </c>
      <c r="K4236" s="9">
        <v>159.41999999999999</v>
      </c>
      <c r="L4236" s="9">
        <f>tbl_salesdata[[#This Row],[Units Sold]]*tbl_salesdata[[#This Row],[Unit Cost]]</f>
        <v>1329403.3799999999</v>
      </c>
      <c r="M4236" s="9">
        <f>tbl_salesdata[[#This Row],[Units Sold]]*tbl_salesdata[[#This Row],[Unit Price]]</f>
        <v>2128779.92</v>
      </c>
      <c r="N4236" s="9">
        <f>tbl_salesdata[[#This Row],[Total Sales]]-tbl_salesdata[[#This Row],[Total Cost]]</f>
        <v>799376.54</v>
      </c>
      <c r="O4236">
        <f>tbl_salesdata[[#This Row],[Ship Date]]-tbl_salesdata[[#This Row],[Order Date]]</f>
        <v>10</v>
      </c>
      <c r="P4236">
        <f>WEEKDAY(tbl_salesdata[[#This Row],[Order Date]],2)</f>
        <v>7</v>
      </c>
      <c r="Q4236" t="str">
        <f>TEXT(tbl_salesdata[[#This Row],[Order Date]],"dddd")</f>
        <v>Sunday</v>
      </c>
      <c r="R4236" t="str">
        <f>IF(tbl_salesdata[[#This Row],[Weekdaynum]]&gt;5,"Yes","No")</f>
        <v>Yes</v>
      </c>
    </row>
    <row r="4237" spans="1:18" hidden="1" x14ac:dyDescent="0.35">
      <c r="A4237">
        <v>491547477</v>
      </c>
      <c r="B4237" s="3">
        <v>43411</v>
      </c>
      <c r="C4237" s="3">
        <v>43416</v>
      </c>
      <c r="D4237" t="s">
        <v>144</v>
      </c>
      <c r="E4237" t="s">
        <v>21</v>
      </c>
      <c r="F4237" t="s">
        <v>68</v>
      </c>
      <c r="G4237" t="s">
        <v>14</v>
      </c>
      <c r="H4237" t="s">
        <v>34</v>
      </c>
      <c r="I4237" s="9">
        <v>8676</v>
      </c>
      <c r="J4237" s="9">
        <v>154.06</v>
      </c>
      <c r="K4237" s="9">
        <v>90.93</v>
      </c>
      <c r="L4237" s="9">
        <f>tbl_salesdata[[#This Row],[Units Sold]]*tbl_salesdata[[#This Row],[Unit Cost]]</f>
        <v>788908.68</v>
      </c>
      <c r="M4237" s="9">
        <f>tbl_salesdata[[#This Row],[Units Sold]]*tbl_salesdata[[#This Row],[Unit Price]]</f>
        <v>1336624.56</v>
      </c>
      <c r="N4237" s="9">
        <f>tbl_salesdata[[#This Row],[Total Sales]]-tbl_salesdata[[#This Row],[Total Cost]]</f>
        <v>547715.88</v>
      </c>
      <c r="O4237">
        <f>tbl_salesdata[[#This Row],[Ship Date]]-tbl_salesdata[[#This Row],[Order Date]]</f>
        <v>5</v>
      </c>
      <c r="P4237">
        <f>WEEKDAY(tbl_salesdata[[#This Row],[Order Date]],2)</f>
        <v>3</v>
      </c>
      <c r="Q4237" t="str">
        <f>TEXT(tbl_salesdata[[#This Row],[Order Date]],"dddd")</f>
        <v>Wednesday</v>
      </c>
      <c r="R4237" t="str">
        <f>IF(tbl_salesdata[[#This Row],[Weekdaynum]]&gt;5,"Yes","No")</f>
        <v>No</v>
      </c>
    </row>
    <row r="4238" spans="1:18" x14ac:dyDescent="0.35">
      <c r="A4238">
        <v>719748961</v>
      </c>
      <c r="B4238" s="3">
        <v>42777</v>
      </c>
      <c r="C4238" s="3">
        <v>42780</v>
      </c>
      <c r="D4238" t="s">
        <v>108</v>
      </c>
      <c r="E4238" t="s">
        <v>12</v>
      </c>
      <c r="F4238" t="s">
        <v>56</v>
      </c>
      <c r="G4238" t="s">
        <v>18</v>
      </c>
      <c r="H4238" t="s">
        <v>34</v>
      </c>
      <c r="I4238" s="9">
        <v>8567</v>
      </c>
      <c r="J4238" s="9">
        <v>9.33</v>
      </c>
      <c r="K4238" s="9">
        <v>6.92</v>
      </c>
      <c r="L4238" s="9">
        <f>tbl_salesdata[[#This Row],[Units Sold]]*tbl_salesdata[[#This Row],[Unit Cost]]</f>
        <v>59283.64</v>
      </c>
      <c r="M4238" s="9">
        <f>tbl_salesdata[[#This Row],[Units Sold]]*tbl_salesdata[[#This Row],[Unit Price]]</f>
        <v>79930.11</v>
      </c>
      <c r="N4238" s="9">
        <f>tbl_salesdata[[#This Row],[Total Sales]]-tbl_salesdata[[#This Row],[Total Cost]]</f>
        <v>20646.47</v>
      </c>
      <c r="O4238">
        <f>tbl_salesdata[[#This Row],[Ship Date]]-tbl_salesdata[[#This Row],[Order Date]]</f>
        <v>3</v>
      </c>
      <c r="P4238">
        <f>WEEKDAY(tbl_salesdata[[#This Row],[Order Date]],2)</f>
        <v>6</v>
      </c>
      <c r="Q4238" t="str">
        <f>TEXT(tbl_salesdata[[#This Row],[Order Date]],"dddd")</f>
        <v>Saturday</v>
      </c>
      <c r="R4238" t="str">
        <f>IF(tbl_salesdata[[#This Row],[Weekdaynum]]&gt;5,"Yes","No")</f>
        <v>Yes</v>
      </c>
    </row>
    <row r="4239" spans="1:18" hidden="1" x14ac:dyDescent="0.35">
      <c r="A4239">
        <v>197499263</v>
      </c>
      <c r="B4239" s="3">
        <v>44708</v>
      </c>
      <c r="C4239" s="3">
        <v>44729</v>
      </c>
      <c r="D4239" t="s">
        <v>16</v>
      </c>
      <c r="E4239" t="s">
        <v>12</v>
      </c>
      <c r="F4239" t="s">
        <v>17</v>
      </c>
      <c r="G4239" t="s">
        <v>18</v>
      </c>
      <c r="H4239" t="s">
        <v>19</v>
      </c>
      <c r="I4239" s="9">
        <v>3276</v>
      </c>
      <c r="J4239" s="9">
        <v>152.58000000000001</v>
      </c>
      <c r="K4239" s="9">
        <v>97.44</v>
      </c>
      <c r="L4239" s="9">
        <f>tbl_salesdata[[#This Row],[Units Sold]]*tbl_salesdata[[#This Row],[Unit Cost]]</f>
        <v>319213.44</v>
      </c>
      <c r="M4239" s="9">
        <f>tbl_salesdata[[#This Row],[Units Sold]]*tbl_salesdata[[#This Row],[Unit Price]]</f>
        <v>499852.08</v>
      </c>
      <c r="N4239" s="9">
        <f>tbl_salesdata[[#This Row],[Total Sales]]-tbl_salesdata[[#This Row],[Total Cost]]</f>
        <v>180638.64</v>
      </c>
      <c r="O4239">
        <f>tbl_salesdata[[#This Row],[Ship Date]]-tbl_salesdata[[#This Row],[Order Date]]</f>
        <v>21</v>
      </c>
      <c r="P4239">
        <f>WEEKDAY(tbl_salesdata[[#This Row],[Order Date]],2)</f>
        <v>5</v>
      </c>
      <c r="Q4239" t="str">
        <f>TEXT(tbl_salesdata[[#This Row],[Order Date]],"dddd")</f>
        <v>Friday</v>
      </c>
      <c r="R4239" t="str">
        <f>IF(tbl_salesdata[[#This Row],[Weekdaynum]]&gt;5,"Yes","No")</f>
        <v>No</v>
      </c>
    </row>
    <row r="4240" spans="1:18" x14ac:dyDescent="0.35">
      <c r="A4240">
        <v>503178393</v>
      </c>
      <c r="B4240" s="3">
        <v>43890</v>
      </c>
      <c r="C4240" s="3">
        <v>43896</v>
      </c>
      <c r="D4240" t="s">
        <v>36</v>
      </c>
      <c r="E4240" t="s">
        <v>29</v>
      </c>
      <c r="F4240" t="s">
        <v>17</v>
      </c>
      <c r="G4240" t="s">
        <v>18</v>
      </c>
      <c r="H4240" t="s">
        <v>15</v>
      </c>
      <c r="I4240" s="9">
        <v>523</v>
      </c>
      <c r="J4240" s="9">
        <v>152.58000000000001</v>
      </c>
      <c r="K4240" s="9">
        <v>97.44</v>
      </c>
      <c r="L4240" s="9">
        <f>tbl_salesdata[[#This Row],[Units Sold]]*tbl_salesdata[[#This Row],[Unit Cost]]</f>
        <v>50961.119999999995</v>
      </c>
      <c r="M4240" s="9">
        <f>tbl_salesdata[[#This Row],[Units Sold]]*tbl_salesdata[[#This Row],[Unit Price]]</f>
        <v>79799.340000000011</v>
      </c>
      <c r="N4240" s="9">
        <f>tbl_salesdata[[#This Row],[Total Sales]]-tbl_salesdata[[#This Row],[Total Cost]]</f>
        <v>28838.220000000016</v>
      </c>
      <c r="O4240">
        <f>tbl_salesdata[[#This Row],[Ship Date]]-tbl_salesdata[[#This Row],[Order Date]]</f>
        <v>6</v>
      </c>
      <c r="P4240">
        <f>WEEKDAY(tbl_salesdata[[#This Row],[Order Date]],2)</f>
        <v>6</v>
      </c>
      <c r="Q4240" t="str">
        <f>TEXT(tbl_salesdata[[#This Row],[Order Date]],"dddd")</f>
        <v>Saturday</v>
      </c>
      <c r="R4240" t="str">
        <f>IF(tbl_salesdata[[#This Row],[Weekdaynum]]&gt;5,"Yes","No")</f>
        <v>Yes</v>
      </c>
    </row>
    <row r="4241" spans="1:18" hidden="1" x14ac:dyDescent="0.35">
      <c r="A4241">
        <v>790981566</v>
      </c>
      <c r="B4241" s="3">
        <v>43728</v>
      </c>
      <c r="C4241" s="3">
        <v>43729</v>
      </c>
      <c r="D4241" t="s">
        <v>39</v>
      </c>
      <c r="E4241" t="s">
        <v>29</v>
      </c>
      <c r="F4241" t="s">
        <v>68</v>
      </c>
      <c r="G4241" t="s">
        <v>14</v>
      </c>
      <c r="H4241" t="s">
        <v>34</v>
      </c>
      <c r="I4241" s="9">
        <v>7878</v>
      </c>
      <c r="J4241" s="9">
        <v>154.06</v>
      </c>
      <c r="K4241" s="9">
        <v>90.93</v>
      </c>
      <c r="L4241" s="9">
        <f>tbl_salesdata[[#This Row],[Units Sold]]*tbl_salesdata[[#This Row],[Unit Cost]]</f>
        <v>716346.54</v>
      </c>
      <c r="M4241" s="9">
        <f>tbl_salesdata[[#This Row],[Units Sold]]*tbl_salesdata[[#This Row],[Unit Price]]</f>
        <v>1213684.68</v>
      </c>
      <c r="N4241" s="9">
        <f>tbl_salesdata[[#This Row],[Total Sales]]-tbl_salesdata[[#This Row],[Total Cost]]</f>
        <v>497338.1399999999</v>
      </c>
      <c r="O4241">
        <f>tbl_salesdata[[#This Row],[Ship Date]]-tbl_salesdata[[#This Row],[Order Date]]</f>
        <v>1</v>
      </c>
      <c r="P4241">
        <f>WEEKDAY(tbl_salesdata[[#This Row],[Order Date]],2)</f>
        <v>5</v>
      </c>
      <c r="Q4241" t="str">
        <f>TEXT(tbl_salesdata[[#This Row],[Order Date]],"dddd")</f>
        <v>Friday</v>
      </c>
      <c r="R4241" t="str">
        <f>IF(tbl_salesdata[[#This Row],[Weekdaynum]]&gt;5,"Yes","No")</f>
        <v>No</v>
      </c>
    </row>
    <row r="4242" spans="1:18" x14ac:dyDescent="0.35">
      <c r="A4242">
        <v>694142234</v>
      </c>
      <c r="B4242" s="3">
        <v>42931</v>
      </c>
      <c r="C4242" s="3">
        <v>42935</v>
      </c>
      <c r="D4242" t="s">
        <v>198</v>
      </c>
      <c r="E4242" t="s">
        <v>38</v>
      </c>
      <c r="F4242" t="s">
        <v>30</v>
      </c>
      <c r="G4242" t="s">
        <v>14</v>
      </c>
      <c r="H4242" t="s">
        <v>15</v>
      </c>
      <c r="I4242" s="9">
        <v>967</v>
      </c>
      <c r="J4242" s="9">
        <v>81.73</v>
      </c>
      <c r="K4242" s="9">
        <v>56.67</v>
      </c>
      <c r="L4242" s="9">
        <f>tbl_salesdata[[#This Row],[Units Sold]]*tbl_salesdata[[#This Row],[Unit Cost]]</f>
        <v>54799.89</v>
      </c>
      <c r="M4242" s="9">
        <f>tbl_salesdata[[#This Row],[Units Sold]]*tbl_salesdata[[#This Row],[Unit Price]]</f>
        <v>79032.91</v>
      </c>
      <c r="N4242" s="9">
        <f>tbl_salesdata[[#This Row],[Total Sales]]-tbl_salesdata[[#This Row],[Total Cost]]</f>
        <v>24233.020000000004</v>
      </c>
      <c r="O4242">
        <f>tbl_salesdata[[#This Row],[Ship Date]]-tbl_salesdata[[#This Row],[Order Date]]</f>
        <v>4</v>
      </c>
      <c r="P4242">
        <f>WEEKDAY(tbl_salesdata[[#This Row],[Order Date]],2)</f>
        <v>6</v>
      </c>
      <c r="Q4242" t="str">
        <f>TEXT(tbl_salesdata[[#This Row],[Order Date]],"dddd")</f>
        <v>Saturday</v>
      </c>
      <c r="R4242" t="str">
        <f>IF(tbl_salesdata[[#This Row],[Weekdaynum]]&gt;5,"Yes","No")</f>
        <v>Yes</v>
      </c>
    </row>
    <row r="4243" spans="1:18" hidden="1" x14ac:dyDescent="0.35">
      <c r="A4243">
        <v>953635013</v>
      </c>
      <c r="B4243" s="3">
        <v>43595</v>
      </c>
      <c r="C4243" s="3">
        <v>43610</v>
      </c>
      <c r="D4243" t="s">
        <v>111</v>
      </c>
      <c r="E4243" t="s">
        <v>38</v>
      </c>
      <c r="F4243" t="s">
        <v>56</v>
      </c>
      <c r="G4243" t="s">
        <v>18</v>
      </c>
      <c r="H4243" t="s">
        <v>34</v>
      </c>
      <c r="I4243" s="9">
        <v>647</v>
      </c>
      <c r="J4243" s="9">
        <v>9.33</v>
      </c>
      <c r="K4243" s="9">
        <v>6.92</v>
      </c>
      <c r="L4243" s="9">
        <f>tbl_salesdata[[#This Row],[Units Sold]]*tbl_salesdata[[#This Row],[Unit Cost]]</f>
        <v>4477.24</v>
      </c>
      <c r="M4243" s="9">
        <f>tbl_salesdata[[#This Row],[Units Sold]]*tbl_salesdata[[#This Row],[Unit Price]]</f>
        <v>6036.51</v>
      </c>
      <c r="N4243" s="9">
        <f>tbl_salesdata[[#This Row],[Total Sales]]-tbl_salesdata[[#This Row],[Total Cost]]</f>
        <v>1559.2700000000004</v>
      </c>
      <c r="O4243">
        <f>tbl_salesdata[[#This Row],[Ship Date]]-tbl_salesdata[[#This Row],[Order Date]]</f>
        <v>15</v>
      </c>
      <c r="P4243">
        <f>WEEKDAY(tbl_salesdata[[#This Row],[Order Date]],2)</f>
        <v>5</v>
      </c>
      <c r="Q4243" t="str">
        <f>TEXT(tbl_salesdata[[#This Row],[Order Date]],"dddd")</f>
        <v>Friday</v>
      </c>
      <c r="R4243" t="str">
        <f>IF(tbl_salesdata[[#This Row],[Weekdaynum]]&gt;5,"Yes","No")</f>
        <v>No</v>
      </c>
    </row>
    <row r="4244" spans="1:18" hidden="1" x14ac:dyDescent="0.35">
      <c r="A4244">
        <v>319030797</v>
      </c>
      <c r="B4244" s="3">
        <v>43977</v>
      </c>
      <c r="C4244" s="3">
        <v>43979</v>
      </c>
      <c r="D4244" t="s">
        <v>153</v>
      </c>
      <c r="E4244" t="s">
        <v>38</v>
      </c>
      <c r="F4244" t="s">
        <v>68</v>
      </c>
      <c r="G4244" t="s">
        <v>18</v>
      </c>
      <c r="H4244" t="s">
        <v>26</v>
      </c>
      <c r="I4244" s="9">
        <v>7157</v>
      </c>
      <c r="J4244" s="9">
        <v>154.06</v>
      </c>
      <c r="K4244" s="9">
        <v>90.93</v>
      </c>
      <c r="L4244" s="9">
        <f>tbl_salesdata[[#This Row],[Units Sold]]*tbl_salesdata[[#This Row],[Unit Cost]]</f>
        <v>650786.01</v>
      </c>
      <c r="M4244" s="9">
        <f>tbl_salesdata[[#This Row],[Units Sold]]*tbl_salesdata[[#This Row],[Unit Price]]</f>
        <v>1102607.42</v>
      </c>
      <c r="N4244" s="9">
        <f>tbl_salesdata[[#This Row],[Total Sales]]-tbl_salesdata[[#This Row],[Total Cost]]</f>
        <v>451821.40999999992</v>
      </c>
      <c r="O4244">
        <f>tbl_salesdata[[#This Row],[Ship Date]]-tbl_salesdata[[#This Row],[Order Date]]</f>
        <v>2</v>
      </c>
      <c r="P4244">
        <f>WEEKDAY(tbl_salesdata[[#This Row],[Order Date]],2)</f>
        <v>2</v>
      </c>
      <c r="Q4244" t="str">
        <f>TEXT(tbl_salesdata[[#This Row],[Order Date]],"dddd")</f>
        <v>Tuesday</v>
      </c>
      <c r="R4244" t="str">
        <f>IF(tbl_salesdata[[#This Row],[Weekdaynum]]&gt;5,"Yes","No")</f>
        <v>No</v>
      </c>
    </row>
    <row r="4245" spans="1:18" x14ac:dyDescent="0.35">
      <c r="A4245">
        <v>597831618</v>
      </c>
      <c r="B4245" s="3">
        <v>43526</v>
      </c>
      <c r="C4245" s="3">
        <v>43544</v>
      </c>
      <c r="D4245" t="s">
        <v>106</v>
      </c>
      <c r="E4245" t="s">
        <v>38</v>
      </c>
      <c r="F4245" t="s">
        <v>17</v>
      </c>
      <c r="G4245" t="s">
        <v>18</v>
      </c>
      <c r="H4245" t="s">
        <v>15</v>
      </c>
      <c r="I4245" s="9">
        <v>516</v>
      </c>
      <c r="J4245" s="9">
        <v>152.58000000000001</v>
      </c>
      <c r="K4245" s="9">
        <v>97.44</v>
      </c>
      <c r="L4245" s="9">
        <f>tbl_salesdata[[#This Row],[Units Sold]]*tbl_salesdata[[#This Row],[Unit Cost]]</f>
        <v>50279.040000000001</v>
      </c>
      <c r="M4245" s="9">
        <f>tbl_salesdata[[#This Row],[Units Sold]]*tbl_salesdata[[#This Row],[Unit Price]]</f>
        <v>78731.280000000013</v>
      </c>
      <c r="N4245" s="9">
        <f>tbl_salesdata[[#This Row],[Total Sales]]-tbl_salesdata[[#This Row],[Total Cost]]</f>
        <v>28452.240000000013</v>
      </c>
      <c r="O4245">
        <f>tbl_salesdata[[#This Row],[Ship Date]]-tbl_salesdata[[#This Row],[Order Date]]</f>
        <v>18</v>
      </c>
      <c r="P4245">
        <f>WEEKDAY(tbl_salesdata[[#This Row],[Order Date]],2)</f>
        <v>6</v>
      </c>
      <c r="Q4245" t="str">
        <f>TEXT(tbl_salesdata[[#This Row],[Order Date]],"dddd")</f>
        <v>Saturday</v>
      </c>
      <c r="R4245" t="str">
        <f>IF(tbl_salesdata[[#This Row],[Weekdaynum]]&gt;5,"Yes","No")</f>
        <v>Yes</v>
      </c>
    </row>
    <row r="4246" spans="1:18" hidden="1" x14ac:dyDescent="0.35">
      <c r="A4246">
        <v>724454629</v>
      </c>
      <c r="B4246" s="3">
        <v>42603</v>
      </c>
      <c r="C4246" s="3">
        <v>42617</v>
      </c>
      <c r="D4246" t="s">
        <v>45</v>
      </c>
      <c r="E4246" t="s">
        <v>12</v>
      </c>
      <c r="F4246" t="s">
        <v>22</v>
      </c>
      <c r="G4246" t="s">
        <v>18</v>
      </c>
      <c r="H4246" t="s">
        <v>15</v>
      </c>
      <c r="I4246" s="9">
        <v>1079</v>
      </c>
      <c r="J4246" s="9">
        <v>47.45</v>
      </c>
      <c r="K4246" s="9">
        <v>31.79</v>
      </c>
      <c r="L4246" s="9">
        <f>tbl_salesdata[[#This Row],[Units Sold]]*tbl_salesdata[[#This Row],[Unit Cost]]</f>
        <v>34301.409999999996</v>
      </c>
      <c r="M4246" s="9">
        <f>tbl_salesdata[[#This Row],[Units Sold]]*tbl_salesdata[[#This Row],[Unit Price]]</f>
        <v>51198.55</v>
      </c>
      <c r="N4246" s="9">
        <f>tbl_salesdata[[#This Row],[Total Sales]]-tbl_salesdata[[#This Row],[Total Cost]]</f>
        <v>16897.140000000007</v>
      </c>
      <c r="O4246">
        <f>tbl_salesdata[[#This Row],[Ship Date]]-tbl_salesdata[[#This Row],[Order Date]]</f>
        <v>14</v>
      </c>
      <c r="P4246">
        <f>WEEKDAY(tbl_salesdata[[#This Row],[Order Date]],2)</f>
        <v>7</v>
      </c>
      <c r="Q4246" t="str">
        <f>TEXT(tbl_salesdata[[#This Row],[Order Date]],"dddd")</f>
        <v>Sunday</v>
      </c>
      <c r="R4246" t="str">
        <f>IF(tbl_salesdata[[#This Row],[Weekdaynum]]&gt;5,"Yes","No")</f>
        <v>Yes</v>
      </c>
    </row>
    <row r="4247" spans="1:18" hidden="1" x14ac:dyDescent="0.35">
      <c r="A4247">
        <v>338017833</v>
      </c>
      <c r="B4247" s="3">
        <v>44813</v>
      </c>
      <c r="C4247" s="3">
        <v>44815</v>
      </c>
      <c r="D4247" t="s">
        <v>114</v>
      </c>
      <c r="E4247" t="s">
        <v>38</v>
      </c>
      <c r="F4247" t="s">
        <v>22</v>
      </c>
      <c r="G4247" t="s">
        <v>18</v>
      </c>
      <c r="H4247" t="s">
        <v>15</v>
      </c>
      <c r="I4247" s="9">
        <v>5843</v>
      </c>
      <c r="J4247" s="9">
        <v>47.45</v>
      </c>
      <c r="K4247" s="9">
        <v>31.79</v>
      </c>
      <c r="L4247" s="9">
        <f>tbl_salesdata[[#This Row],[Units Sold]]*tbl_salesdata[[#This Row],[Unit Cost]]</f>
        <v>185748.97</v>
      </c>
      <c r="M4247" s="9">
        <f>tbl_salesdata[[#This Row],[Units Sold]]*tbl_salesdata[[#This Row],[Unit Price]]</f>
        <v>277250.35000000003</v>
      </c>
      <c r="N4247" s="9">
        <f>tbl_salesdata[[#This Row],[Total Sales]]-tbl_salesdata[[#This Row],[Total Cost]]</f>
        <v>91501.380000000034</v>
      </c>
      <c r="O4247">
        <f>tbl_salesdata[[#This Row],[Ship Date]]-tbl_salesdata[[#This Row],[Order Date]]</f>
        <v>2</v>
      </c>
      <c r="P4247">
        <f>WEEKDAY(tbl_salesdata[[#This Row],[Order Date]],2)</f>
        <v>5</v>
      </c>
      <c r="Q4247" t="str">
        <f>TEXT(tbl_salesdata[[#This Row],[Order Date]],"dddd")</f>
        <v>Friday</v>
      </c>
      <c r="R4247" t="str">
        <f>IF(tbl_salesdata[[#This Row],[Weekdaynum]]&gt;5,"Yes","No")</f>
        <v>No</v>
      </c>
    </row>
    <row r="4248" spans="1:18" hidden="1" x14ac:dyDescent="0.35">
      <c r="A4248">
        <v>975026166</v>
      </c>
      <c r="B4248" s="3">
        <v>43793</v>
      </c>
      <c r="C4248" s="3">
        <v>43811</v>
      </c>
      <c r="D4248" t="s">
        <v>41</v>
      </c>
      <c r="E4248" t="s">
        <v>29</v>
      </c>
      <c r="F4248" t="s">
        <v>30</v>
      </c>
      <c r="G4248" t="s">
        <v>14</v>
      </c>
      <c r="H4248" t="s">
        <v>15</v>
      </c>
      <c r="I4248" s="9">
        <v>765</v>
      </c>
      <c r="J4248" s="9">
        <v>81.73</v>
      </c>
      <c r="K4248" s="9">
        <v>56.67</v>
      </c>
      <c r="L4248" s="9">
        <f>tbl_salesdata[[#This Row],[Units Sold]]*tbl_salesdata[[#This Row],[Unit Cost]]</f>
        <v>43352.55</v>
      </c>
      <c r="M4248" s="9">
        <f>tbl_salesdata[[#This Row],[Units Sold]]*tbl_salesdata[[#This Row],[Unit Price]]</f>
        <v>62523.450000000004</v>
      </c>
      <c r="N4248" s="9">
        <f>tbl_salesdata[[#This Row],[Total Sales]]-tbl_salesdata[[#This Row],[Total Cost]]</f>
        <v>19170.900000000001</v>
      </c>
      <c r="O4248">
        <f>tbl_salesdata[[#This Row],[Ship Date]]-tbl_salesdata[[#This Row],[Order Date]]</f>
        <v>18</v>
      </c>
      <c r="P4248">
        <f>WEEKDAY(tbl_salesdata[[#This Row],[Order Date]],2)</f>
        <v>7</v>
      </c>
      <c r="Q4248" t="str">
        <f>TEXT(tbl_salesdata[[#This Row],[Order Date]],"dddd")</f>
        <v>Sunday</v>
      </c>
      <c r="R4248" t="str">
        <f>IF(tbl_salesdata[[#This Row],[Weekdaynum]]&gt;5,"Yes","No")</f>
        <v>Yes</v>
      </c>
    </row>
    <row r="4249" spans="1:18" hidden="1" x14ac:dyDescent="0.35">
      <c r="A4249">
        <v>748028457</v>
      </c>
      <c r="B4249" s="3">
        <v>44599</v>
      </c>
      <c r="C4249" s="3">
        <v>44604</v>
      </c>
      <c r="D4249" t="s">
        <v>132</v>
      </c>
      <c r="E4249" t="s">
        <v>38</v>
      </c>
      <c r="F4249" t="s">
        <v>25</v>
      </c>
      <c r="G4249" t="s">
        <v>14</v>
      </c>
      <c r="H4249" t="s">
        <v>19</v>
      </c>
      <c r="I4249" s="9">
        <v>7098</v>
      </c>
      <c r="J4249" s="9">
        <v>205.7</v>
      </c>
      <c r="K4249" s="9">
        <v>117.11</v>
      </c>
      <c r="L4249" s="9">
        <f>tbl_salesdata[[#This Row],[Units Sold]]*tbl_salesdata[[#This Row],[Unit Cost]]</f>
        <v>831246.78</v>
      </c>
      <c r="M4249" s="9">
        <f>tbl_salesdata[[#This Row],[Units Sold]]*tbl_salesdata[[#This Row],[Unit Price]]</f>
        <v>1460058.5999999999</v>
      </c>
      <c r="N4249" s="9">
        <f>tbl_salesdata[[#This Row],[Total Sales]]-tbl_salesdata[[#This Row],[Total Cost]]</f>
        <v>628811.81999999983</v>
      </c>
      <c r="O4249">
        <f>tbl_salesdata[[#This Row],[Ship Date]]-tbl_salesdata[[#This Row],[Order Date]]</f>
        <v>5</v>
      </c>
      <c r="P4249">
        <f>WEEKDAY(tbl_salesdata[[#This Row],[Order Date]],2)</f>
        <v>1</v>
      </c>
      <c r="Q4249" t="str">
        <f>TEXT(tbl_salesdata[[#This Row],[Order Date]],"dddd")</f>
        <v>Monday</v>
      </c>
      <c r="R4249" t="str">
        <f>IF(tbl_salesdata[[#This Row],[Weekdaynum]]&gt;5,"Yes","No")</f>
        <v>No</v>
      </c>
    </row>
    <row r="4250" spans="1:18" hidden="1" x14ac:dyDescent="0.35">
      <c r="A4250">
        <v>989886033</v>
      </c>
      <c r="B4250" s="3">
        <v>43283</v>
      </c>
      <c r="C4250" s="3">
        <v>43289</v>
      </c>
      <c r="D4250" t="s">
        <v>66</v>
      </c>
      <c r="E4250" t="s">
        <v>38</v>
      </c>
      <c r="F4250" t="s">
        <v>56</v>
      </c>
      <c r="G4250" t="s">
        <v>14</v>
      </c>
      <c r="H4250" t="s">
        <v>26</v>
      </c>
      <c r="I4250" s="9">
        <v>8129</v>
      </c>
      <c r="J4250" s="9">
        <v>9.33</v>
      </c>
      <c r="K4250" s="9">
        <v>6.92</v>
      </c>
      <c r="L4250" s="9">
        <f>tbl_salesdata[[#This Row],[Units Sold]]*tbl_salesdata[[#This Row],[Unit Cost]]</f>
        <v>56252.68</v>
      </c>
      <c r="M4250" s="9">
        <f>tbl_salesdata[[#This Row],[Units Sold]]*tbl_salesdata[[#This Row],[Unit Price]]</f>
        <v>75843.570000000007</v>
      </c>
      <c r="N4250" s="9">
        <f>tbl_salesdata[[#This Row],[Total Sales]]-tbl_salesdata[[#This Row],[Total Cost]]</f>
        <v>19590.890000000007</v>
      </c>
      <c r="O4250">
        <f>tbl_salesdata[[#This Row],[Ship Date]]-tbl_salesdata[[#This Row],[Order Date]]</f>
        <v>6</v>
      </c>
      <c r="P4250">
        <f>WEEKDAY(tbl_salesdata[[#This Row],[Order Date]],2)</f>
        <v>1</v>
      </c>
      <c r="Q4250" t="str">
        <f>TEXT(tbl_salesdata[[#This Row],[Order Date]],"dddd")</f>
        <v>Monday</v>
      </c>
      <c r="R4250" t="str">
        <f>IF(tbl_salesdata[[#This Row],[Weekdaynum]]&gt;5,"Yes","No")</f>
        <v>No</v>
      </c>
    </row>
    <row r="4251" spans="1:18" hidden="1" x14ac:dyDescent="0.35">
      <c r="A4251">
        <v>403772723</v>
      </c>
      <c r="B4251" s="3">
        <v>42676</v>
      </c>
      <c r="C4251" s="3">
        <v>42689</v>
      </c>
      <c r="D4251" t="s">
        <v>162</v>
      </c>
      <c r="E4251" t="s">
        <v>38</v>
      </c>
      <c r="F4251" t="s">
        <v>42</v>
      </c>
      <c r="G4251" t="s">
        <v>18</v>
      </c>
      <c r="H4251" t="s">
        <v>19</v>
      </c>
      <c r="I4251" s="9">
        <v>4176</v>
      </c>
      <c r="J4251" s="9">
        <v>437.2</v>
      </c>
      <c r="K4251" s="9">
        <v>263.33</v>
      </c>
      <c r="L4251" s="9">
        <f>tbl_salesdata[[#This Row],[Units Sold]]*tbl_salesdata[[#This Row],[Unit Cost]]</f>
        <v>1099666.0799999998</v>
      </c>
      <c r="M4251" s="9">
        <f>tbl_salesdata[[#This Row],[Units Sold]]*tbl_salesdata[[#This Row],[Unit Price]]</f>
        <v>1825747.2</v>
      </c>
      <c r="N4251" s="9">
        <f>tbl_salesdata[[#This Row],[Total Sales]]-tbl_salesdata[[#This Row],[Total Cost]]</f>
        <v>726081.12000000011</v>
      </c>
      <c r="O4251">
        <f>tbl_salesdata[[#This Row],[Ship Date]]-tbl_salesdata[[#This Row],[Order Date]]</f>
        <v>13</v>
      </c>
      <c r="P4251">
        <f>WEEKDAY(tbl_salesdata[[#This Row],[Order Date]],2)</f>
        <v>3</v>
      </c>
      <c r="Q4251" t="str">
        <f>TEXT(tbl_salesdata[[#This Row],[Order Date]],"dddd")</f>
        <v>Wednesday</v>
      </c>
      <c r="R4251" t="str">
        <f>IF(tbl_salesdata[[#This Row],[Weekdaynum]]&gt;5,"Yes","No")</f>
        <v>No</v>
      </c>
    </row>
    <row r="4252" spans="1:18" hidden="1" x14ac:dyDescent="0.35">
      <c r="A4252">
        <v>913174855</v>
      </c>
      <c r="B4252" s="3">
        <v>42193</v>
      </c>
      <c r="C4252" s="3">
        <v>42210</v>
      </c>
      <c r="D4252" t="s">
        <v>192</v>
      </c>
      <c r="E4252" t="s">
        <v>32</v>
      </c>
      <c r="F4252" t="s">
        <v>47</v>
      </c>
      <c r="G4252" t="s">
        <v>14</v>
      </c>
      <c r="H4252" t="s">
        <v>34</v>
      </c>
      <c r="I4252" s="9">
        <v>7587</v>
      </c>
      <c r="J4252" s="9">
        <v>421.89</v>
      </c>
      <c r="K4252" s="9">
        <v>364.69</v>
      </c>
      <c r="L4252" s="9">
        <f>tbl_salesdata[[#This Row],[Units Sold]]*tbl_salesdata[[#This Row],[Unit Cost]]</f>
        <v>2766903.03</v>
      </c>
      <c r="M4252" s="9">
        <f>tbl_salesdata[[#This Row],[Units Sold]]*tbl_salesdata[[#This Row],[Unit Price]]</f>
        <v>3200879.4299999997</v>
      </c>
      <c r="N4252" s="9">
        <f>tbl_salesdata[[#This Row],[Total Sales]]-tbl_salesdata[[#This Row],[Total Cost]]</f>
        <v>433976.39999999991</v>
      </c>
      <c r="O4252">
        <f>tbl_salesdata[[#This Row],[Ship Date]]-tbl_salesdata[[#This Row],[Order Date]]</f>
        <v>17</v>
      </c>
      <c r="P4252">
        <f>WEEKDAY(tbl_salesdata[[#This Row],[Order Date]],2)</f>
        <v>3</v>
      </c>
      <c r="Q4252" t="str">
        <f>TEXT(tbl_salesdata[[#This Row],[Order Date]],"dddd")</f>
        <v>Wednesday</v>
      </c>
      <c r="R4252" t="str">
        <f>IF(tbl_salesdata[[#This Row],[Weekdaynum]]&gt;5,"Yes","No")</f>
        <v>No</v>
      </c>
    </row>
    <row r="4253" spans="1:18" hidden="1" x14ac:dyDescent="0.35">
      <c r="A4253">
        <v>911891257</v>
      </c>
      <c r="B4253" s="3">
        <v>43746</v>
      </c>
      <c r="C4253" s="3">
        <v>43759</v>
      </c>
      <c r="D4253" t="s">
        <v>49</v>
      </c>
      <c r="E4253" t="s">
        <v>21</v>
      </c>
      <c r="F4253" t="s">
        <v>56</v>
      </c>
      <c r="G4253" t="s">
        <v>18</v>
      </c>
      <c r="H4253" t="s">
        <v>19</v>
      </c>
      <c r="I4253" s="9">
        <v>7742</v>
      </c>
      <c r="J4253" s="9">
        <v>9.33</v>
      </c>
      <c r="K4253" s="9">
        <v>6.92</v>
      </c>
      <c r="L4253" s="9">
        <f>tbl_salesdata[[#This Row],[Units Sold]]*tbl_salesdata[[#This Row],[Unit Cost]]</f>
        <v>53574.64</v>
      </c>
      <c r="M4253" s="9">
        <f>tbl_salesdata[[#This Row],[Units Sold]]*tbl_salesdata[[#This Row],[Unit Price]]</f>
        <v>72232.86</v>
      </c>
      <c r="N4253" s="9">
        <f>tbl_salesdata[[#This Row],[Total Sales]]-tbl_salesdata[[#This Row],[Total Cost]]</f>
        <v>18658.22</v>
      </c>
      <c r="O4253">
        <f>tbl_salesdata[[#This Row],[Ship Date]]-tbl_salesdata[[#This Row],[Order Date]]</f>
        <v>13</v>
      </c>
      <c r="P4253">
        <f>WEEKDAY(tbl_salesdata[[#This Row],[Order Date]],2)</f>
        <v>2</v>
      </c>
      <c r="Q4253" t="str">
        <f>TEXT(tbl_salesdata[[#This Row],[Order Date]],"dddd")</f>
        <v>Tuesday</v>
      </c>
      <c r="R4253" t="str">
        <f>IF(tbl_salesdata[[#This Row],[Weekdaynum]]&gt;5,"Yes","No")</f>
        <v>No</v>
      </c>
    </row>
    <row r="4254" spans="1:18" hidden="1" x14ac:dyDescent="0.35">
      <c r="A4254">
        <v>214033257</v>
      </c>
      <c r="B4254" s="3">
        <v>42337</v>
      </c>
      <c r="C4254" s="3">
        <v>42358</v>
      </c>
      <c r="D4254" t="s">
        <v>95</v>
      </c>
      <c r="E4254" t="s">
        <v>21</v>
      </c>
      <c r="F4254" t="s">
        <v>17</v>
      </c>
      <c r="G4254" t="s">
        <v>18</v>
      </c>
      <c r="H4254" t="s">
        <v>26</v>
      </c>
      <c r="I4254" s="9">
        <v>6052</v>
      </c>
      <c r="J4254" s="9">
        <v>152.58000000000001</v>
      </c>
      <c r="K4254" s="9">
        <v>97.44</v>
      </c>
      <c r="L4254" s="9">
        <f>tbl_salesdata[[#This Row],[Units Sold]]*tbl_salesdata[[#This Row],[Unit Cost]]</f>
        <v>589706.88</v>
      </c>
      <c r="M4254" s="9">
        <f>tbl_salesdata[[#This Row],[Units Sold]]*tbl_salesdata[[#This Row],[Unit Price]]</f>
        <v>923414.16</v>
      </c>
      <c r="N4254" s="9">
        <f>tbl_salesdata[[#This Row],[Total Sales]]-tbl_salesdata[[#This Row],[Total Cost]]</f>
        <v>333707.28000000003</v>
      </c>
      <c r="O4254">
        <f>tbl_salesdata[[#This Row],[Ship Date]]-tbl_salesdata[[#This Row],[Order Date]]</f>
        <v>21</v>
      </c>
      <c r="P4254">
        <f>WEEKDAY(tbl_salesdata[[#This Row],[Order Date]],2)</f>
        <v>7</v>
      </c>
      <c r="Q4254" t="str">
        <f>TEXT(tbl_salesdata[[#This Row],[Order Date]],"dddd")</f>
        <v>Sunday</v>
      </c>
      <c r="R4254" t="str">
        <f>IF(tbl_salesdata[[#This Row],[Weekdaynum]]&gt;5,"Yes","No")</f>
        <v>Yes</v>
      </c>
    </row>
    <row r="4255" spans="1:18" hidden="1" x14ac:dyDescent="0.35">
      <c r="A4255">
        <v>504024684</v>
      </c>
      <c r="B4255" s="3">
        <v>42352</v>
      </c>
      <c r="C4255" s="3">
        <v>42365</v>
      </c>
      <c r="D4255" t="s">
        <v>100</v>
      </c>
      <c r="E4255" t="s">
        <v>21</v>
      </c>
      <c r="F4255" t="s">
        <v>25</v>
      </c>
      <c r="G4255" t="s">
        <v>14</v>
      </c>
      <c r="H4255" t="s">
        <v>34</v>
      </c>
      <c r="I4255" s="9">
        <v>959</v>
      </c>
      <c r="J4255" s="9">
        <v>205.7</v>
      </c>
      <c r="K4255" s="9">
        <v>117.11</v>
      </c>
      <c r="L4255" s="9">
        <f>tbl_salesdata[[#This Row],[Units Sold]]*tbl_salesdata[[#This Row],[Unit Cost]]</f>
        <v>112308.49</v>
      </c>
      <c r="M4255" s="9">
        <f>tbl_salesdata[[#This Row],[Units Sold]]*tbl_salesdata[[#This Row],[Unit Price]]</f>
        <v>197266.3</v>
      </c>
      <c r="N4255" s="9">
        <f>tbl_salesdata[[#This Row],[Total Sales]]-tbl_salesdata[[#This Row],[Total Cost]]</f>
        <v>84957.809999999983</v>
      </c>
      <c r="O4255">
        <f>tbl_salesdata[[#This Row],[Ship Date]]-tbl_salesdata[[#This Row],[Order Date]]</f>
        <v>13</v>
      </c>
      <c r="P4255">
        <f>WEEKDAY(tbl_salesdata[[#This Row],[Order Date]],2)</f>
        <v>1</v>
      </c>
      <c r="Q4255" t="str">
        <f>TEXT(tbl_salesdata[[#This Row],[Order Date]],"dddd")</f>
        <v>Monday</v>
      </c>
      <c r="R4255" t="str">
        <f>IF(tbl_salesdata[[#This Row],[Weekdaynum]]&gt;5,"Yes","No")</f>
        <v>No</v>
      </c>
    </row>
    <row r="4256" spans="1:18" hidden="1" x14ac:dyDescent="0.35">
      <c r="A4256">
        <v>386601865</v>
      </c>
      <c r="B4256" s="3">
        <v>42568</v>
      </c>
      <c r="C4256" s="3">
        <v>42583</v>
      </c>
      <c r="D4256" t="s">
        <v>152</v>
      </c>
      <c r="E4256" t="s">
        <v>21</v>
      </c>
      <c r="F4256" t="s">
        <v>68</v>
      </c>
      <c r="G4256" t="s">
        <v>14</v>
      </c>
      <c r="H4256" t="s">
        <v>26</v>
      </c>
      <c r="I4256" s="9">
        <v>2938</v>
      </c>
      <c r="J4256" s="9">
        <v>154.06</v>
      </c>
      <c r="K4256" s="9">
        <v>90.93</v>
      </c>
      <c r="L4256" s="9">
        <f>tbl_salesdata[[#This Row],[Units Sold]]*tbl_salesdata[[#This Row],[Unit Cost]]</f>
        <v>267152.34000000003</v>
      </c>
      <c r="M4256" s="9">
        <f>tbl_salesdata[[#This Row],[Units Sold]]*tbl_salesdata[[#This Row],[Unit Price]]</f>
        <v>452628.28</v>
      </c>
      <c r="N4256" s="9">
        <f>tbl_salesdata[[#This Row],[Total Sales]]-tbl_salesdata[[#This Row],[Total Cost]]</f>
        <v>185475.94</v>
      </c>
      <c r="O4256">
        <f>tbl_salesdata[[#This Row],[Ship Date]]-tbl_salesdata[[#This Row],[Order Date]]</f>
        <v>15</v>
      </c>
      <c r="P4256">
        <f>WEEKDAY(tbl_salesdata[[#This Row],[Order Date]],2)</f>
        <v>7</v>
      </c>
      <c r="Q4256" t="str">
        <f>TEXT(tbl_salesdata[[#This Row],[Order Date]],"dddd")</f>
        <v>Sunday</v>
      </c>
      <c r="R4256" t="str">
        <f>IF(tbl_salesdata[[#This Row],[Weekdaynum]]&gt;5,"Yes","No")</f>
        <v>Yes</v>
      </c>
    </row>
    <row r="4257" spans="1:18" hidden="1" x14ac:dyDescent="0.35">
      <c r="A4257">
        <v>336813628</v>
      </c>
      <c r="B4257" s="3">
        <v>44577</v>
      </c>
      <c r="C4257" s="3">
        <v>44595</v>
      </c>
      <c r="D4257" t="s">
        <v>172</v>
      </c>
      <c r="E4257" t="s">
        <v>21</v>
      </c>
      <c r="F4257" t="s">
        <v>42</v>
      </c>
      <c r="G4257" t="s">
        <v>18</v>
      </c>
      <c r="H4257" t="s">
        <v>19</v>
      </c>
      <c r="I4257" s="9">
        <v>9492</v>
      </c>
      <c r="J4257" s="9">
        <v>437.2</v>
      </c>
      <c r="K4257" s="9">
        <v>263.33</v>
      </c>
      <c r="L4257" s="9">
        <f>tbl_salesdata[[#This Row],[Units Sold]]*tbl_salesdata[[#This Row],[Unit Cost]]</f>
        <v>2499528.36</v>
      </c>
      <c r="M4257" s="9">
        <f>tbl_salesdata[[#This Row],[Units Sold]]*tbl_salesdata[[#This Row],[Unit Price]]</f>
        <v>4149902.4</v>
      </c>
      <c r="N4257" s="9">
        <f>tbl_salesdata[[#This Row],[Total Sales]]-tbl_salesdata[[#This Row],[Total Cost]]</f>
        <v>1650374.04</v>
      </c>
      <c r="O4257">
        <f>tbl_salesdata[[#This Row],[Ship Date]]-tbl_salesdata[[#This Row],[Order Date]]</f>
        <v>18</v>
      </c>
      <c r="P4257">
        <f>WEEKDAY(tbl_salesdata[[#This Row],[Order Date]],2)</f>
        <v>7</v>
      </c>
      <c r="Q4257" t="str">
        <f>TEXT(tbl_salesdata[[#This Row],[Order Date]],"dddd")</f>
        <v>Sunday</v>
      </c>
      <c r="R4257" t="str">
        <f>IF(tbl_salesdata[[#This Row],[Weekdaynum]]&gt;5,"Yes","No")</f>
        <v>Yes</v>
      </c>
    </row>
    <row r="4258" spans="1:18" hidden="1" x14ac:dyDescent="0.35">
      <c r="A4258">
        <v>450021302</v>
      </c>
      <c r="B4258" s="3">
        <v>44047</v>
      </c>
      <c r="C4258" s="3">
        <v>44064</v>
      </c>
      <c r="D4258" t="s">
        <v>73</v>
      </c>
      <c r="E4258" t="s">
        <v>24</v>
      </c>
      <c r="F4258" t="s">
        <v>22</v>
      </c>
      <c r="G4258" t="s">
        <v>18</v>
      </c>
      <c r="H4258" t="s">
        <v>19</v>
      </c>
      <c r="I4258" s="9">
        <v>159</v>
      </c>
      <c r="J4258" s="9">
        <v>47.45</v>
      </c>
      <c r="K4258" s="9">
        <v>31.79</v>
      </c>
      <c r="L4258" s="9">
        <f>tbl_salesdata[[#This Row],[Units Sold]]*tbl_salesdata[[#This Row],[Unit Cost]]</f>
        <v>5054.6099999999997</v>
      </c>
      <c r="M4258" s="9">
        <f>tbl_salesdata[[#This Row],[Units Sold]]*tbl_salesdata[[#This Row],[Unit Price]]</f>
        <v>7544.55</v>
      </c>
      <c r="N4258" s="9">
        <f>tbl_salesdata[[#This Row],[Total Sales]]-tbl_salesdata[[#This Row],[Total Cost]]</f>
        <v>2489.9400000000005</v>
      </c>
      <c r="O4258">
        <f>tbl_salesdata[[#This Row],[Ship Date]]-tbl_salesdata[[#This Row],[Order Date]]</f>
        <v>17</v>
      </c>
      <c r="P4258">
        <f>WEEKDAY(tbl_salesdata[[#This Row],[Order Date]],2)</f>
        <v>2</v>
      </c>
      <c r="Q4258" t="str">
        <f>TEXT(tbl_salesdata[[#This Row],[Order Date]],"dddd")</f>
        <v>Tuesday</v>
      </c>
      <c r="R4258" t="str">
        <f>IF(tbl_salesdata[[#This Row],[Weekdaynum]]&gt;5,"Yes","No")</f>
        <v>No</v>
      </c>
    </row>
    <row r="4259" spans="1:18" hidden="1" x14ac:dyDescent="0.35">
      <c r="A4259">
        <v>891898715</v>
      </c>
      <c r="B4259" s="3">
        <v>43425</v>
      </c>
      <c r="C4259" s="3">
        <v>43426</v>
      </c>
      <c r="D4259" t="s">
        <v>150</v>
      </c>
      <c r="E4259" t="s">
        <v>38</v>
      </c>
      <c r="F4259" t="s">
        <v>22</v>
      </c>
      <c r="G4259" t="s">
        <v>14</v>
      </c>
      <c r="H4259" t="s">
        <v>26</v>
      </c>
      <c r="I4259" s="9">
        <v>1505</v>
      </c>
      <c r="J4259" s="9">
        <v>47.45</v>
      </c>
      <c r="K4259" s="9">
        <v>31.79</v>
      </c>
      <c r="L4259" s="9">
        <f>tbl_salesdata[[#This Row],[Units Sold]]*tbl_salesdata[[#This Row],[Unit Cost]]</f>
        <v>47843.95</v>
      </c>
      <c r="M4259" s="9">
        <f>tbl_salesdata[[#This Row],[Units Sold]]*tbl_salesdata[[#This Row],[Unit Price]]</f>
        <v>71412.25</v>
      </c>
      <c r="N4259" s="9">
        <f>tbl_salesdata[[#This Row],[Total Sales]]-tbl_salesdata[[#This Row],[Total Cost]]</f>
        <v>23568.300000000003</v>
      </c>
      <c r="O4259">
        <f>tbl_salesdata[[#This Row],[Ship Date]]-tbl_salesdata[[#This Row],[Order Date]]</f>
        <v>1</v>
      </c>
      <c r="P4259">
        <f>WEEKDAY(tbl_salesdata[[#This Row],[Order Date]],2)</f>
        <v>3</v>
      </c>
      <c r="Q4259" t="str">
        <f>TEXT(tbl_salesdata[[#This Row],[Order Date]],"dddd")</f>
        <v>Wednesday</v>
      </c>
      <c r="R4259" t="str">
        <f>IF(tbl_salesdata[[#This Row],[Weekdaynum]]&gt;5,"Yes","No")</f>
        <v>No</v>
      </c>
    </row>
    <row r="4260" spans="1:18" x14ac:dyDescent="0.35">
      <c r="A4260">
        <v>736272656</v>
      </c>
      <c r="B4260" s="3">
        <v>42315</v>
      </c>
      <c r="C4260" s="3">
        <v>42323</v>
      </c>
      <c r="D4260" t="s">
        <v>72</v>
      </c>
      <c r="E4260" t="s">
        <v>24</v>
      </c>
      <c r="F4260" t="s">
        <v>56</v>
      </c>
      <c r="G4260" t="s">
        <v>18</v>
      </c>
      <c r="H4260" t="s">
        <v>34</v>
      </c>
      <c r="I4260" s="9">
        <v>8296</v>
      </c>
      <c r="J4260" s="9">
        <v>9.33</v>
      </c>
      <c r="K4260" s="9">
        <v>6.92</v>
      </c>
      <c r="L4260" s="9">
        <f>tbl_salesdata[[#This Row],[Units Sold]]*tbl_salesdata[[#This Row],[Unit Cost]]</f>
        <v>57408.32</v>
      </c>
      <c r="M4260" s="9">
        <f>tbl_salesdata[[#This Row],[Units Sold]]*tbl_salesdata[[#This Row],[Unit Price]]</f>
        <v>77401.680000000008</v>
      </c>
      <c r="N4260" s="9">
        <f>tbl_salesdata[[#This Row],[Total Sales]]-tbl_salesdata[[#This Row],[Total Cost]]</f>
        <v>19993.360000000008</v>
      </c>
      <c r="O4260">
        <f>tbl_salesdata[[#This Row],[Ship Date]]-tbl_salesdata[[#This Row],[Order Date]]</f>
        <v>8</v>
      </c>
      <c r="P4260">
        <f>WEEKDAY(tbl_salesdata[[#This Row],[Order Date]],2)</f>
        <v>6</v>
      </c>
      <c r="Q4260" t="str">
        <f>TEXT(tbl_salesdata[[#This Row],[Order Date]],"dddd")</f>
        <v>Saturday</v>
      </c>
      <c r="R4260" t="str">
        <f>IF(tbl_salesdata[[#This Row],[Weekdaynum]]&gt;5,"Yes","No")</f>
        <v>Yes</v>
      </c>
    </row>
    <row r="4261" spans="1:18" x14ac:dyDescent="0.35">
      <c r="A4261">
        <v>460693061</v>
      </c>
      <c r="B4261" s="3">
        <v>42763</v>
      </c>
      <c r="C4261" s="3">
        <v>42766</v>
      </c>
      <c r="D4261" t="s">
        <v>215</v>
      </c>
      <c r="E4261" t="s">
        <v>21</v>
      </c>
      <c r="F4261" t="s">
        <v>56</v>
      </c>
      <c r="G4261" t="s">
        <v>18</v>
      </c>
      <c r="H4261" t="s">
        <v>19</v>
      </c>
      <c r="I4261" s="9">
        <v>8169</v>
      </c>
      <c r="J4261" s="9">
        <v>9.33</v>
      </c>
      <c r="K4261" s="9">
        <v>6.92</v>
      </c>
      <c r="L4261" s="9">
        <f>tbl_salesdata[[#This Row],[Units Sold]]*tbl_salesdata[[#This Row],[Unit Cost]]</f>
        <v>56529.479999999996</v>
      </c>
      <c r="M4261" s="9">
        <f>tbl_salesdata[[#This Row],[Units Sold]]*tbl_salesdata[[#This Row],[Unit Price]]</f>
        <v>76216.77</v>
      </c>
      <c r="N4261" s="9">
        <f>tbl_salesdata[[#This Row],[Total Sales]]-tbl_salesdata[[#This Row],[Total Cost]]</f>
        <v>19687.290000000008</v>
      </c>
      <c r="O4261">
        <f>tbl_salesdata[[#This Row],[Ship Date]]-tbl_salesdata[[#This Row],[Order Date]]</f>
        <v>3</v>
      </c>
      <c r="P4261">
        <f>WEEKDAY(tbl_salesdata[[#This Row],[Order Date]],2)</f>
        <v>6</v>
      </c>
      <c r="Q4261" t="str">
        <f>TEXT(tbl_salesdata[[#This Row],[Order Date]],"dddd")</f>
        <v>Saturday</v>
      </c>
      <c r="R4261" t="str">
        <f>IF(tbl_salesdata[[#This Row],[Weekdaynum]]&gt;5,"Yes","No")</f>
        <v>Yes</v>
      </c>
    </row>
    <row r="4262" spans="1:18" hidden="1" x14ac:dyDescent="0.35">
      <c r="A4262">
        <v>150975167</v>
      </c>
      <c r="B4262" s="3">
        <v>44344</v>
      </c>
      <c r="C4262" s="3">
        <v>44345</v>
      </c>
      <c r="D4262" t="s">
        <v>196</v>
      </c>
      <c r="E4262" t="s">
        <v>32</v>
      </c>
      <c r="F4262" t="s">
        <v>33</v>
      </c>
      <c r="G4262" t="s">
        <v>18</v>
      </c>
      <c r="H4262" t="s">
        <v>34</v>
      </c>
      <c r="I4262" s="9">
        <v>5762</v>
      </c>
      <c r="J4262" s="9">
        <v>109.28</v>
      </c>
      <c r="K4262" s="9">
        <v>35.840000000000003</v>
      </c>
      <c r="L4262" s="9">
        <f>tbl_salesdata[[#This Row],[Units Sold]]*tbl_salesdata[[#This Row],[Unit Cost]]</f>
        <v>206510.08000000002</v>
      </c>
      <c r="M4262" s="9">
        <f>tbl_salesdata[[#This Row],[Units Sold]]*tbl_salesdata[[#This Row],[Unit Price]]</f>
        <v>629671.36</v>
      </c>
      <c r="N4262" s="9">
        <f>tbl_salesdata[[#This Row],[Total Sales]]-tbl_salesdata[[#This Row],[Total Cost]]</f>
        <v>423161.27999999997</v>
      </c>
      <c r="O4262">
        <f>tbl_salesdata[[#This Row],[Ship Date]]-tbl_salesdata[[#This Row],[Order Date]]</f>
        <v>1</v>
      </c>
      <c r="P4262">
        <f>WEEKDAY(tbl_salesdata[[#This Row],[Order Date]],2)</f>
        <v>5</v>
      </c>
      <c r="Q4262" t="str">
        <f>TEXT(tbl_salesdata[[#This Row],[Order Date]],"dddd")</f>
        <v>Friday</v>
      </c>
      <c r="R4262" t="str">
        <f>IF(tbl_salesdata[[#This Row],[Weekdaynum]]&gt;5,"Yes","No")</f>
        <v>No</v>
      </c>
    </row>
    <row r="4263" spans="1:18" hidden="1" x14ac:dyDescent="0.35">
      <c r="A4263">
        <v>920519816</v>
      </c>
      <c r="B4263" s="3">
        <v>44174</v>
      </c>
      <c r="C4263" s="3">
        <v>44194</v>
      </c>
      <c r="D4263" t="s">
        <v>83</v>
      </c>
      <c r="E4263" t="s">
        <v>38</v>
      </c>
      <c r="F4263" t="s">
        <v>22</v>
      </c>
      <c r="G4263" t="s">
        <v>18</v>
      </c>
      <c r="H4263" t="s">
        <v>15</v>
      </c>
      <c r="I4263" s="9">
        <v>1125</v>
      </c>
      <c r="J4263" s="9">
        <v>47.45</v>
      </c>
      <c r="K4263" s="9">
        <v>31.79</v>
      </c>
      <c r="L4263" s="9">
        <f>tbl_salesdata[[#This Row],[Units Sold]]*tbl_salesdata[[#This Row],[Unit Cost]]</f>
        <v>35763.75</v>
      </c>
      <c r="M4263" s="9">
        <f>tbl_salesdata[[#This Row],[Units Sold]]*tbl_salesdata[[#This Row],[Unit Price]]</f>
        <v>53381.25</v>
      </c>
      <c r="N4263" s="9">
        <f>tbl_salesdata[[#This Row],[Total Sales]]-tbl_salesdata[[#This Row],[Total Cost]]</f>
        <v>17617.5</v>
      </c>
      <c r="O4263">
        <f>tbl_salesdata[[#This Row],[Ship Date]]-tbl_salesdata[[#This Row],[Order Date]]</f>
        <v>20</v>
      </c>
      <c r="P4263">
        <f>WEEKDAY(tbl_salesdata[[#This Row],[Order Date]],2)</f>
        <v>3</v>
      </c>
      <c r="Q4263" t="str">
        <f>TEXT(tbl_salesdata[[#This Row],[Order Date]],"dddd")</f>
        <v>Wednesday</v>
      </c>
      <c r="R4263" t="str">
        <f>IF(tbl_salesdata[[#This Row],[Weekdaynum]]&gt;5,"Yes","No")</f>
        <v>No</v>
      </c>
    </row>
    <row r="4264" spans="1:18" x14ac:dyDescent="0.35">
      <c r="A4264">
        <v>770144021</v>
      </c>
      <c r="B4264" s="3">
        <v>44562</v>
      </c>
      <c r="C4264" s="3">
        <v>44581</v>
      </c>
      <c r="D4264" t="s">
        <v>46</v>
      </c>
      <c r="E4264" t="s">
        <v>29</v>
      </c>
      <c r="F4264" t="s">
        <v>22</v>
      </c>
      <c r="G4264" t="s">
        <v>18</v>
      </c>
      <c r="H4264" t="s">
        <v>26</v>
      </c>
      <c r="I4264" s="9">
        <v>1585</v>
      </c>
      <c r="J4264" s="9">
        <v>47.45</v>
      </c>
      <c r="K4264" s="9">
        <v>31.79</v>
      </c>
      <c r="L4264" s="9">
        <f>tbl_salesdata[[#This Row],[Units Sold]]*tbl_salesdata[[#This Row],[Unit Cost]]</f>
        <v>50387.15</v>
      </c>
      <c r="M4264" s="9">
        <f>tbl_salesdata[[#This Row],[Units Sold]]*tbl_salesdata[[#This Row],[Unit Price]]</f>
        <v>75208.25</v>
      </c>
      <c r="N4264" s="9">
        <f>tbl_salesdata[[#This Row],[Total Sales]]-tbl_salesdata[[#This Row],[Total Cost]]</f>
        <v>24821.1</v>
      </c>
      <c r="O4264">
        <f>tbl_salesdata[[#This Row],[Ship Date]]-tbl_salesdata[[#This Row],[Order Date]]</f>
        <v>19</v>
      </c>
      <c r="P4264">
        <f>WEEKDAY(tbl_salesdata[[#This Row],[Order Date]],2)</f>
        <v>6</v>
      </c>
      <c r="Q4264" t="str">
        <f>TEXT(tbl_salesdata[[#This Row],[Order Date]],"dddd")</f>
        <v>Saturday</v>
      </c>
      <c r="R4264" t="str">
        <f>IF(tbl_salesdata[[#This Row],[Weekdaynum]]&gt;5,"Yes","No")</f>
        <v>Yes</v>
      </c>
    </row>
    <row r="4265" spans="1:18" hidden="1" x14ac:dyDescent="0.35">
      <c r="A4265">
        <v>682337081</v>
      </c>
      <c r="B4265" s="3">
        <v>42163</v>
      </c>
      <c r="C4265" s="3">
        <v>42177</v>
      </c>
      <c r="D4265" t="s">
        <v>182</v>
      </c>
      <c r="E4265" t="s">
        <v>12</v>
      </c>
      <c r="F4265" t="s">
        <v>47</v>
      </c>
      <c r="G4265" t="s">
        <v>14</v>
      </c>
      <c r="H4265" t="s">
        <v>15</v>
      </c>
      <c r="I4265" s="9">
        <v>7560</v>
      </c>
      <c r="J4265" s="9">
        <v>421.89</v>
      </c>
      <c r="K4265" s="9">
        <v>364.69</v>
      </c>
      <c r="L4265" s="9">
        <f>tbl_salesdata[[#This Row],[Units Sold]]*tbl_salesdata[[#This Row],[Unit Cost]]</f>
        <v>2757056.4</v>
      </c>
      <c r="M4265" s="9">
        <f>tbl_salesdata[[#This Row],[Units Sold]]*tbl_salesdata[[#This Row],[Unit Price]]</f>
        <v>3189488.4</v>
      </c>
      <c r="N4265" s="9">
        <f>tbl_salesdata[[#This Row],[Total Sales]]-tbl_salesdata[[#This Row],[Total Cost]]</f>
        <v>432432</v>
      </c>
      <c r="O4265">
        <f>tbl_salesdata[[#This Row],[Ship Date]]-tbl_salesdata[[#This Row],[Order Date]]</f>
        <v>14</v>
      </c>
      <c r="P4265">
        <f>WEEKDAY(tbl_salesdata[[#This Row],[Order Date]],2)</f>
        <v>1</v>
      </c>
      <c r="Q4265" t="str">
        <f>TEXT(tbl_salesdata[[#This Row],[Order Date]],"dddd")</f>
        <v>Monday</v>
      </c>
      <c r="R4265" t="str">
        <f>IF(tbl_salesdata[[#This Row],[Weekdaynum]]&gt;5,"Yes","No")</f>
        <v>No</v>
      </c>
    </row>
    <row r="4266" spans="1:18" hidden="1" x14ac:dyDescent="0.35">
      <c r="A4266">
        <v>470019853</v>
      </c>
      <c r="B4266" s="3">
        <v>44430</v>
      </c>
      <c r="C4266" s="3">
        <v>44451</v>
      </c>
      <c r="D4266" t="s">
        <v>112</v>
      </c>
      <c r="E4266" t="s">
        <v>12</v>
      </c>
      <c r="F4266" t="s">
        <v>47</v>
      </c>
      <c r="G4266" t="s">
        <v>14</v>
      </c>
      <c r="H4266" t="s">
        <v>34</v>
      </c>
      <c r="I4266" s="9">
        <v>8174</v>
      </c>
      <c r="J4266" s="9">
        <v>421.89</v>
      </c>
      <c r="K4266" s="9">
        <v>364.69</v>
      </c>
      <c r="L4266" s="9">
        <f>tbl_salesdata[[#This Row],[Units Sold]]*tbl_salesdata[[#This Row],[Unit Cost]]</f>
        <v>2980976.06</v>
      </c>
      <c r="M4266" s="9">
        <f>tbl_salesdata[[#This Row],[Units Sold]]*tbl_salesdata[[#This Row],[Unit Price]]</f>
        <v>3448528.86</v>
      </c>
      <c r="N4266" s="9">
        <f>tbl_salesdata[[#This Row],[Total Sales]]-tbl_salesdata[[#This Row],[Total Cost]]</f>
        <v>467552.79999999981</v>
      </c>
      <c r="O4266">
        <f>tbl_salesdata[[#This Row],[Ship Date]]-tbl_salesdata[[#This Row],[Order Date]]</f>
        <v>21</v>
      </c>
      <c r="P4266">
        <f>WEEKDAY(tbl_salesdata[[#This Row],[Order Date]],2)</f>
        <v>7</v>
      </c>
      <c r="Q4266" t="str">
        <f>TEXT(tbl_salesdata[[#This Row],[Order Date]],"dddd")</f>
        <v>Sunday</v>
      </c>
      <c r="R4266" t="str">
        <f>IF(tbl_salesdata[[#This Row],[Weekdaynum]]&gt;5,"Yes","No")</f>
        <v>Yes</v>
      </c>
    </row>
    <row r="4267" spans="1:18" hidden="1" x14ac:dyDescent="0.35">
      <c r="A4267">
        <v>843012988</v>
      </c>
      <c r="B4267" s="3">
        <v>42723</v>
      </c>
      <c r="C4267" s="3">
        <v>42733</v>
      </c>
      <c r="D4267" t="s">
        <v>185</v>
      </c>
      <c r="E4267" t="s">
        <v>38</v>
      </c>
      <c r="F4267" t="s">
        <v>56</v>
      </c>
      <c r="G4267" t="s">
        <v>18</v>
      </c>
      <c r="H4267" t="s">
        <v>34</v>
      </c>
      <c r="I4267" s="9">
        <v>5132</v>
      </c>
      <c r="J4267" s="9">
        <v>9.33</v>
      </c>
      <c r="K4267" s="9">
        <v>6.92</v>
      </c>
      <c r="L4267" s="9">
        <f>tbl_salesdata[[#This Row],[Units Sold]]*tbl_salesdata[[#This Row],[Unit Cost]]</f>
        <v>35513.440000000002</v>
      </c>
      <c r="M4267" s="9">
        <f>tbl_salesdata[[#This Row],[Units Sold]]*tbl_salesdata[[#This Row],[Unit Price]]</f>
        <v>47881.56</v>
      </c>
      <c r="N4267" s="9">
        <f>tbl_salesdata[[#This Row],[Total Sales]]-tbl_salesdata[[#This Row],[Total Cost]]</f>
        <v>12368.119999999995</v>
      </c>
      <c r="O4267">
        <f>tbl_salesdata[[#This Row],[Ship Date]]-tbl_salesdata[[#This Row],[Order Date]]</f>
        <v>10</v>
      </c>
      <c r="P4267">
        <f>WEEKDAY(tbl_salesdata[[#This Row],[Order Date]],2)</f>
        <v>1</v>
      </c>
      <c r="Q4267" t="str">
        <f>TEXT(tbl_salesdata[[#This Row],[Order Date]],"dddd")</f>
        <v>Monday</v>
      </c>
      <c r="R4267" t="str">
        <f>IF(tbl_salesdata[[#This Row],[Weekdaynum]]&gt;5,"Yes","No")</f>
        <v>No</v>
      </c>
    </row>
    <row r="4268" spans="1:18" hidden="1" x14ac:dyDescent="0.35">
      <c r="A4268">
        <v>349802815</v>
      </c>
      <c r="B4268" s="3">
        <v>42576</v>
      </c>
      <c r="C4268" s="3">
        <v>42592</v>
      </c>
      <c r="D4268" t="s">
        <v>78</v>
      </c>
      <c r="E4268" t="s">
        <v>24</v>
      </c>
      <c r="F4268" t="s">
        <v>68</v>
      </c>
      <c r="G4268" t="s">
        <v>18</v>
      </c>
      <c r="H4268" t="s">
        <v>19</v>
      </c>
      <c r="I4268" s="9">
        <v>3281</v>
      </c>
      <c r="J4268" s="9">
        <v>154.06</v>
      </c>
      <c r="K4268" s="9">
        <v>90.93</v>
      </c>
      <c r="L4268" s="9">
        <f>tbl_salesdata[[#This Row],[Units Sold]]*tbl_salesdata[[#This Row],[Unit Cost]]</f>
        <v>298341.33</v>
      </c>
      <c r="M4268" s="9">
        <f>tbl_salesdata[[#This Row],[Units Sold]]*tbl_salesdata[[#This Row],[Unit Price]]</f>
        <v>505470.86</v>
      </c>
      <c r="N4268" s="9">
        <f>tbl_salesdata[[#This Row],[Total Sales]]-tbl_salesdata[[#This Row],[Total Cost]]</f>
        <v>207129.52999999997</v>
      </c>
      <c r="O4268">
        <f>tbl_salesdata[[#This Row],[Ship Date]]-tbl_salesdata[[#This Row],[Order Date]]</f>
        <v>16</v>
      </c>
      <c r="P4268">
        <f>WEEKDAY(tbl_salesdata[[#This Row],[Order Date]],2)</f>
        <v>1</v>
      </c>
      <c r="Q4268" t="str">
        <f>TEXT(tbl_salesdata[[#This Row],[Order Date]],"dddd")</f>
        <v>Monday</v>
      </c>
      <c r="R4268" t="str">
        <f>IF(tbl_salesdata[[#This Row],[Weekdaynum]]&gt;5,"Yes","No")</f>
        <v>No</v>
      </c>
    </row>
    <row r="4269" spans="1:18" hidden="1" x14ac:dyDescent="0.35">
      <c r="A4269">
        <v>309188163</v>
      </c>
      <c r="B4269" s="3">
        <v>42209</v>
      </c>
      <c r="C4269" s="3">
        <v>42213</v>
      </c>
      <c r="D4269" t="s">
        <v>79</v>
      </c>
      <c r="E4269" t="s">
        <v>21</v>
      </c>
      <c r="F4269" t="s">
        <v>56</v>
      </c>
      <c r="G4269" t="s">
        <v>14</v>
      </c>
      <c r="H4269" t="s">
        <v>19</v>
      </c>
      <c r="I4269" s="9">
        <v>4503</v>
      </c>
      <c r="J4269" s="9">
        <v>9.33</v>
      </c>
      <c r="K4269" s="9">
        <v>6.92</v>
      </c>
      <c r="L4269" s="9">
        <f>tbl_salesdata[[#This Row],[Units Sold]]*tbl_salesdata[[#This Row],[Unit Cost]]</f>
        <v>31160.76</v>
      </c>
      <c r="M4269" s="9">
        <f>tbl_salesdata[[#This Row],[Units Sold]]*tbl_salesdata[[#This Row],[Unit Price]]</f>
        <v>42012.99</v>
      </c>
      <c r="N4269" s="9">
        <f>tbl_salesdata[[#This Row],[Total Sales]]-tbl_salesdata[[#This Row],[Total Cost]]</f>
        <v>10852.23</v>
      </c>
      <c r="O4269">
        <f>tbl_salesdata[[#This Row],[Ship Date]]-tbl_salesdata[[#This Row],[Order Date]]</f>
        <v>4</v>
      </c>
      <c r="P4269">
        <f>WEEKDAY(tbl_salesdata[[#This Row],[Order Date]],2)</f>
        <v>5</v>
      </c>
      <c r="Q4269" t="str">
        <f>TEXT(tbl_salesdata[[#This Row],[Order Date]],"dddd")</f>
        <v>Friday</v>
      </c>
      <c r="R4269" t="str">
        <f>IF(tbl_salesdata[[#This Row],[Weekdaynum]]&gt;5,"Yes","No")</f>
        <v>No</v>
      </c>
    </row>
    <row r="4270" spans="1:18" x14ac:dyDescent="0.35">
      <c r="A4270">
        <v>861519372</v>
      </c>
      <c r="B4270" s="3">
        <v>42805</v>
      </c>
      <c r="C4270" s="3">
        <v>42825</v>
      </c>
      <c r="D4270" t="s">
        <v>130</v>
      </c>
      <c r="E4270" t="s">
        <v>29</v>
      </c>
      <c r="F4270" t="s">
        <v>22</v>
      </c>
      <c r="G4270" t="s">
        <v>14</v>
      </c>
      <c r="H4270" t="s">
        <v>34</v>
      </c>
      <c r="I4270" s="9">
        <v>1582</v>
      </c>
      <c r="J4270" s="9">
        <v>47.45</v>
      </c>
      <c r="K4270" s="9">
        <v>31.79</v>
      </c>
      <c r="L4270" s="9">
        <f>tbl_salesdata[[#This Row],[Units Sold]]*tbl_salesdata[[#This Row],[Unit Cost]]</f>
        <v>50291.78</v>
      </c>
      <c r="M4270" s="9">
        <f>tbl_salesdata[[#This Row],[Units Sold]]*tbl_salesdata[[#This Row],[Unit Price]]</f>
        <v>75065.900000000009</v>
      </c>
      <c r="N4270" s="9">
        <f>tbl_salesdata[[#This Row],[Total Sales]]-tbl_salesdata[[#This Row],[Total Cost]]</f>
        <v>24774.12000000001</v>
      </c>
      <c r="O4270">
        <f>tbl_salesdata[[#This Row],[Ship Date]]-tbl_salesdata[[#This Row],[Order Date]]</f>
        <v>20</v>
      </c>
      <c r="P4270">
        <f>WEEKDAY(tbl_salesdata[[#This Row],[Order Date]],2)</f>
        <v>6</v>
      </c>
      <c r="Q4270" t="str">
        <f>TEXT(tbl_salesdata[[#This Row],[Order Date]],"dddd")</f>
        <v>Saturday</v>
      </c>
      <c r="R4270" t="str">
        <f>IF(tbl_salesdata[[#This Row],[Weekdaynum]]&gt;5,"Yes","No")</f>
        <v>Yes</v>
      </c>
    </row>
    <row r="4271" spans="1:18" x14ac:dyDescent="0.35">
      <c r="A4271">
        <v>185180842</v>
      </c>
      <c r="B4271" s="3">
        <v>44380</v>
      </c>
      <c r="C4271" s="3">
        <v>44386</v>
      </c>
      <c r="D4271" t="s">
        <v>131</v>
      </c>
      <c r="E4271" t="s">
        <v>32</v>
      </c>
      <c r="F4271" t="s">
        <v>56</v>
      </c>
      <c r="G4271" t="s">
        <v>18</v>
      </c>
      <c r="H4271" t="s">
        <v>15</v>
      </c>
      <c r="I4271" s="9">
        <v>7981</v>
      </c>
      <c r="J4271" s="9">
        <v>9.33</v>
      </c>
      <c r="K4271" s="9">
        <v>6.92</v>
      </c>
      <c r="L4271" s="9">
        <f>tbl_salesdata[[#This Row],[Units Sold]]*tbl_salesdata[[#This Row],[Unit Cost]]</f>
        <v>55228.52</v>
      </c>
      <c r="M4271" s="9">
        <f>tbl_salesdata[[#This Row],[Units Sold]]*tbl_salesdata[[#This Row],[Unit Price]]</f>
        <v>74462.73</v>
      </c>
      <c r="N4271" s="9">
        <f>tbl_salesdata[[#This Row],[Total Sales]]-tbl_salesdata[[#This Row],[Total Cost]]</f>
        <v>19234.21</v>
      </c>
      <c r="O4271">
        <f>tbl_salesdata[[#This Row],[Ship Date]]-tbl_salesdata[[#This Row],[Order Date]]</f>
        <v>6</v>
      </c>
      <c r="P4271">
        <f>WEEKDAY(tbl_salesdata[[#This Row],[Order Date]],2)</f>
        <v>6</v>
      </c>
      <c r="Q4271" t="str">
        <f>TEXT(tbl_salesdata[[#This Row],[Order Date]],"dddd")</f>
        <v>Saturday</v>
      </c>
      <c r="R4271" t="str">
        <f>IF(tbl_salesdata[[#This Row],[Weekdaynum]]&gt;5,"Yes","No")</f>
        <v>Yes</v>
      </c>
    </row>
    <row r="4272" spans="1:18" hidden="1" x14ac:dyDescent="0.35">
      <c r="A4272">
        <v>495593106</v>
      </c>
      <c r="B4272" s="3">
        <v>42262</v>
      </c>
      <c r="C4272" s="3">
        <v>42273</v>
      </c>
      <c r="D4272" t="s">
        <v>195</v>
      </c>
      <c r="E4272" t="s">
        <v>21</v>
      </c>
      <c r="F4272" t="s">
        <v>22</v>
      </c>
      <c r="G4272" t="s">
        <v>18</v>
      </c>
      <c r="H4272" t="s">
        <v>15</v>
      </c>
      <c r="I4272" s="9">
        <v>5868</v>
      </c>
      <c r="J4272" s="9">
        <v>47.45</v>
      </c>
      <c r="K4272" s="9">
        <v>31.79</v>
      </c>
      <c r="L4272" s="9">
        <f>tbl_salesdata[[#This Row],[Units Sold]]*tbl_salesdata[[#This Row],[Unit Cost]]</f>
        <v>186543.72</v>
      </c>
      <c r="M4272" s="9">
        <f>tbl_salesdata[[#This Row],[Units Sold]]*tbl_salesdata[[#This Row],[Unit Price]]</f>
        <v>278436.60000000003</v>
      </c>
      <c r="N4272" s="9">
        <f>tbl_salesdata[[#This Row],[Total Sales]]-tbl_salesdata[[#This Row],[Total Cost]]</f>
        <v>91892.880000000034</v>
      </c>
      <c r="O4272">
        <f>tbl_salesdata[[#This Row],[Ship Date]]-tbl_salesdata[[#This Row],[Order Date]]</f>
        <v>11</v>
      </c>
      <c r="P4272">
        <f>WEEKDAY(tbl_salesdata[[#This Row],[Order Date]],2)</f>
        <v>2</v>
      </c>
      <c r="Q4272" t="str">
        <f>TEXT(tbl_salesdata[[#This Row],[Order Date]],"dddd")</f>
        <v>Tuesday</v>
      </c>
      <c r="R4272" t="str">
        <f>IF(tbl_salesdata[[#This Row],[Weekdaynum]]&gt;5,"Yes","No")</f>
        <v>No</v>
      </c>
    </row>
    <row r="4273" spans="1:18" hidden="1" x14ac:dyDescent="0.35">
      <c r="A4273">
        <v>209598815</v>
      </c>
      <c r="B4273" s="3">
        <v>43474</v>
      </c>
      <c r="C4273" s="3">
        <v>43490</v>
      </c>
      <c r="D4273" t="s">
        <v>121</v>
      </c>
      <c r="E4273" t="s">
        <v>21</v>
      </c>
      <c r="F4273" t="s">
        <v>33</v>
      </c>
      <c r="G4273" t="s">
        <v>18</v>
      </c>
      <c r="H4273" t="s">
        <v>26</v>
      </c>
      <c r="I4273" s="9">
        <v>3802</v>
      </c>
      <c r="J4273" s="9">
        <v>109.28</v>
      </c>
      <c r="K4273" s="9">
        <v>35.840000000000003</v>
      </c>
      <c r="L4273" s="9">
        <f>tbl_salesdata[[#This Row],[Units Sold]]*tbl_salesdata[[#This Row],[Unit Cost]]</f>
        <v>136263.68000000002</v>
      </c>
      <c r="M4273" s="9">
        <f>tbl_salesdata[[#This Row],[Units Sold]]*tbl_salesdata[[#This Row],[Unit Price]]</f>
        <v>415482.56</v>
      </c>
      <c r="N4273" s="9">
        <f>tbl_salesdata[[#This Row],[Total Sales]]-tbl_salesdata[[#This Row],[Total Cost]]</f>
        <v>279218.88</v>
      </c>
      <c r="O4273">
        <f>tbl_salesdata[[#This Row],[Ship Date]]-tbl_salesdata[[#This Row],[Order Date]]</f>
        <v>16</v>
      </c>
      <c r="P4273">
        <f>WEEKDAY(tbl_salesdata[[#This Row],[Order Date]],2)</f>
        <v>3</v>
      </c>
      <c r="Q4273" t="str">
        <f>TEXT(tbl_salesdata[[#This Row],[Order Date]],"dddd")</f>
        <v>Wednesday</v>
      </c>
      <c r="R4273" t="str">
        <f>IF(tbl_salesdata[[#This Row],[Weekdaynum]]&gt;5,"Yes","No")</f>
        <v>No</v>
      </c>
    </row>
    <row r="4274" spans="1:18" x14ac:dyDescent="0.35">
      <c r="A4274">
        <v>487996661</v>
      </c>
      <c r="B4274" s="3">
        <v>42259</v>
      </c>
      <c r="C4274" s="3">
        <v>42279</v>
      </c>
      <c r="D4274" t="s">
        <v>28</v>
      </c>
      <c r="E4274" t="s">
        <v>29</v>
      </c>
      <c r="F4274" t="s">
        <v>56</v>
      </c>
      <c r="G4274" t="s">
        <v>18</v>
      </c>
      <c r="H4274" t="s">
        <v>19</v>
      </c>
      <c r="I4274" s="9">
        <v>7911</v>
      </c>
      <c r="J4274" s="9">
        <v>9.33</v>
      </c>
      <c r="K4274" s="9">
        <v>6.92</v>
      </c>
      <c r="L4274" s="9">
        <f>tbl_salesdata[[#This Row],[Units Sold]]*tbl_salesdata[[#This Row],[Unit Cost]]</f>
        <v>54744.12</v>
      </c>
      <c r="M4274" s="9">
        <f>tbl_salesdata[[#This Row],[Units Sold]]*tbl_salesdata[[#This Row],[Unit Price]]</f>
        <v>73809.63</v>
      </c>
      <c r="N4274" s="9">
        <f>tbl_salesdata[[#This Row],[Total Sales]]-tbl_salesdata[[#This Row],[Total Cost]]</f>
        <v>19065.510000000002</v>
      </c>
      <c r="O4274">
        <f>tbl_salesdata[[#This Row],[Ship Date]]-tbl_salesdata[[#This Row],[Order Date]]</f>
        <v>20</v>
      </c>
      <c r="P4274">
        <f>WEEKDAY(tbl_salesdata[[#This Row],[Order Date]],2)</f>
        <v>6</v>
      </c>
      <c r="Q4274" t="str">
        <f>TEXT(tbl_salesdata[[#This Row],[Order Date]],"dddd")</f>
        <v>Saturday</v>
      </c>
      <c r="R4274" t="str">
        <f>IF(tbl_salesdata[[#This Row],[Weekdaynum]]&gt;5,"Yes","No")</f>
        <v>Yes</v>
      </c>
    </row>
    <row r="4275" spans="1:18" hidden="1" x14ac:dyDescent="0.35">
      <c r="A4275">
        <v>482115542</v>
      </c>
      <c r="B4275" s="3">
        <v>42881</v>
      </c>
      <c r="C4275" s="3">
        <v>42886</v>
      </c>
      <c r="D4275" t="s">
        <v>139</v>
      </c>
      <c r="E4275" t="s">
        <v>51</v>
      </c>
      <c r="F4275" t="s">
        <v>13</v>
      </c>
      <c r="G4275" t="s">
        <v>18</v>
      </c>
      <c r="H4275" t="s">
        <v>34</v>
      </c>
      <c r="I4275" s="9">
        <v>7558</v>
      </c>
      <c r="J4275" s="9">
        <v>255.28</v>
      </c>
      <c r="K4275" s="9">
        <v>159.41999999999999</v>
      </c>
      <c r="L4275" s="9">
        <f>tbl_salesdata[[#This Row],[Units Sold]]*tbl_salesdata[[#This Row],[Unit Cost]]</f>
        <v>1204896.3599999999</v>
      </c>
      <c r="M4275" s="9">
        <f>tbl_salesdata[[#This Row],[Units Sold]]*tbl_salesdata[[#This Row],[Unit Price]]</f>
        <v>1929406.24</v>
      </c>
      <c r="N4275" s="9">
        <f>tbl_salesdata[[#This Row],[Total Sales]]-tbl_salesdata[[#This Row],[Total Cost]]</f>
        <v>724509.88000000012</v>
      </c>
      <c r="O4275">
        <f>tbl_salesdata[[#This Row],[Ship Date]]-tbl_salesdata[[#This Row],[Order Date]]</f>
        <v>5</v>
      </c>
      <c r="P4275">
        <f>WEEKDAY(tbl_salesdata[[#This Row],[Order Date]],2)</f>
        <v>5</v>
      </c>
      <c r="Q4275" t="str">
        <f>TEXT(tbl_salesdata[[#This Row],[Order Date]],"dddd")</f>
        <v>Friday</v>
      </c>
      <c r="R4275" t="str">
        <f>IF(tbl_salesdata[[#This Row],[Weekdaynum]]&gt;5,"Yes","No")</f>
        <v>No</v>
      </c>
    </row>
    <row r="4276" spans="1:18" hidden="1" x14ac:dyDescent="0.35">
      <c r="A4276">
        <v>542286717</v>
      </c>
      <c r="B4276" s="3">
        <v>44820</v>
      </c>
      <c r="C4276" s="3">
        <v>44822</v>
      </c>
      <c r="D4276" t="s">
        <v>61</v>
      </c>
      <c r="E4276" t="s">
        <v>12</v>
      </c>
      <c r="F4276" t="s">
        <v>47</v>
      </c>
      <c r="G4276" t="s">
        <v>14</v>
      </c>
      <c r="H4276" t="s">
        <v>15</v>
      </c>
      <c r="I4276" s="9">
        <v>3545</v>
      </c>
      <c r="J4276" s="9">
        <v>421.89</v>
      </c>
      <c r="K4276" s="9">
        <v>364.69</v>
      </c>
      <c r="L4276" s="9">
        <f>tbl_salesdata[[#This Row],[Units Sold]]*tbl_salesdata[[#This Row],[Unit Cost]]</f>
        <v>1292826.05</v>
      </c>
      <c r="M4276" s="9">
        <f>tbl_salesdata[[#This Row],[Units Sold]]*tbl_salesdata[[#This Row],[Unit Price]]</f>
        <v>1495600.05</v>
      </c>
      <c r="N4276" s="9">
        <f>tbl_salesdata[[#This Row],[Total Sales]]-tbl_salesdata[[#This Row],[Total Cost]]</f>
        <v>202774</v>
      </c>
      <c r="O4276">
        <f>tbl_salesdata[[#This Row],[Ship Date]]-tbl_salesdata[[#This Row],[Order Date]]</f>
        <v>2</v>
      </c>
      <c r="P4276">
        <f>WEEKDAY(tbl_salesdata[[#This Row],[Order Date]],2)</f>
        <v>5</v>
      </c>
      <c r="Q4276" t="str">
        <f>TEXT(tbl_salesdata[[#This Row],[Order Date]],"dddd")</f>
        <v>Friday</v>
      </c>
      <c r="R4276" t="str">
        <f>IF(tbl_salesdata[[#This Row],[Weekdaynum]]&gt;5,"Yes","No")</f>
        <v>No</v>
      </c>
    </row>
    <row r="4277" spans="1:18" hidden="1" x14ac:dyDescent="0.35">
      <c r="A4277">
        <v>636694037</v>
      </c>
      <c r="B4277" s="3">
        <v>43352</v>
      </c>
      <c r="C4277" s="3">
        <v>43371</v>
      </c>
      <c r="D4277" t="s">
        <v>72</v>
      </c>
      <c r="E4277" t="s">
        <v>24</v>
      </c>
      <c r="F4277" t="s">
        <v>25</v>
      </c>
      <c r="G4277" t="s">
        <v>14</v>
      </c>
      <c r="H4277" t="s">
        <v>26</v>
      </c>
      <c r="I4277" s="9">
        <v>769</v>
      </c>
      <c r="J4277" s="9">
        <v>205.7</v>
      </c>
      <c r="K4277" s="9">
        <v>117.11</v>
      </c>
      <c r="L4277" s="9">
        <f>tbl_salesdata[[#This Row],[Units Sold]]*tbl_salesdata[[#This Row],[Unit Cost]]</f>
        <v>90057.59</v>
      </c>
      <c r="M4277" s="9">
        <f>tbl_salesdata[[#This Row],[Units Sold]]*tbl_salesdata[[#This Row],[Unit Price]]</f>
        <v>158183.29999999999</v>
      </c>
      <c r="N4277" s="9">
        <f>tbl_salesdata[[#This Row],[Total Sales]]-tbl_salesdata[[#This Row],[Total Cost]]</f>
        <v>68125.709999999992</v>
      </c>
      <c r="O4277">
        <f>tbl_salesdata[[#This Row],[Ship Date]]-tbl_salesdata[[#This Row],[Order Date]]</f>
        <v>19</v>
      </c>
      <c r="P4277">
        <f>WEEKDAY(tbl_salesdata[[#This Row],[Order Date]],2)</f>
        <v>7</v>
      </c>
      <c r="Q4277" t="str">
        <f>TEXT(tbl_salesdata[[#This Row],[Order Date]],"dddd")</f>
        <v>Sunday</v>
      </c>
      <c r="R4277" t="str">
        <f>IF(tbl_salesdata[[#This Row],[Weekdaynum]]&gt;5,"Yes","No")</f>
        <v>Yes</v>
      </c>
    </row>
    <row r="4278" spans="1:18" hidden="1" x14ac:dyDescent="0.35">
      <c r="A4278">
        <v>466948831</v>
      </c>
      <c r="B4278" s="3">
        <v>43747</v>
      </c>
      <c r="C4278" s="3">
        <v>43758</v>
      </c>
      <c r="D4278" t="s">
        <v>92</v>
      </c>
      <c r="E4278" t="s">
        <v>32</v>
      </c>
      <c r="F4278" t="s">
        <v>30</v>
      </c>
      <c r="G4278" t="s">
        <v>18</v>
      </c>
      <c r="H4278" t="s">
        <v>34</v>
      </c>
      <c r="I4278" s="9">
        <v>9390</v>
      </c>
      <c r="J4278" s="9">
        <v>81.73</v>
      </c>
      <c r="K4278" s="9">
        <v>56.67</v>
      </c>
      <c r="L4278" s="9">
        <f>tbl_salesdata[[#This Row],[Units Sold]]*tbl_salesdata[[#This Row],[Unit Cost]]</f>
        <v>532131.30000000005</v>
      </c>
      <c r="M4278" s="9">
        <f>tbl_salesdata[[#This Row],[Units Sold]]*tbl_salesdata[[#This Row],[Unit Price]]</f>
        <v>767444.70000000007</v>
      </c>
      <c r="N4278" s="9">
        <f>tbl_salesdata[[#This Row],[Total Sales]]-tbl_salesdata[[#This Row],[Total Cost]]</f>
        <v>235313.40000000002</v>
      </c>
      <c r="O4278">
        <f>tbl_salesdata[[#This Row],[Ship Date]]-tbl_salesdata[[#This Row],[Order Date]]</f>
        <v>11</v>
      </c>
      <c r="P4278">
        <f>WEEKDAY(tbl_salesdata[[#This Row],[Order Date]],2)</f>
        <v>3</v>
      </c>
      <c r="Q4278" t="str">
        <f>TEXT(tbl_salesdata[[#This Row],[Order Date]],"dddd")</f>
        <v>Wednesday</v>
      </c>
      <c r="R4278" t="str">
        <f>IF(tbl_salesdata[[#This Row],[Weekdaynum]]&gt;5,"Yes","No")</f>
        <v>No</v>
      </c>
    </row>
    <row r="4279" spans="1:18" hidden="1" x14ac:dyDescent="0.35">
      <c r="A4279">
        <v>704974925</v>
      </c>
      <c r="B4279" s="3">
        <v>43970</v>
      </c>
      <c r="C4279" s="3">
        <v>43989</v>
      </c>
      <c r="D4279" t="s">
        <v>132</v>
      </c>
      <c r="E4279" t="s">
        <v>38</v>
      </c>
      <c r="F4279" t="s">
        <v>17</v>
      </c>
      <c r="G4279" t="s">
        <v>18</v>
      </c>
      <c r="H4279" t="s">
        <v>26</v>
      </c>
      <c r="I4279" s="9">
        <v>6601</v>
      </c>
      <c r="J4279" s="9">
        <v>152.58000000000001</v>
      </c>
      <c r="K4279" s="9">
        <v>97.44</v>
      </c>
      <c r="L4279" s="9">
        <f>tbl_salesdata[[#This Row],[Units Sold]]*tbl_salesdata[[#This Row],[Unit Cost]]</f>
        <v>643201.43999999994</v>
      </c>
      <c r="M4279" s="9">
        <f>tbl_salesdata[[#This Row],[Units Sold]]*tbl_salesdata[[#This Row],[Unit Price]]</f>
        <v>1007180.5800000001</v>
      </c>
      <c r="N4279" s="9">
        <f>tbl_salesdata[[#This Row],[Total Sales]]-tbl_salesdata[[#This Row],[Total Cost]]</f>
        <v>363979.14000000013</v>
      </c>
      <c r="O4279">
        <f>tbl_salesdata[[#This Row],[Ship Date]]-tbl_salesdata[[#This Row],[Order Date]]</f>
        <v>19</v>
      </c>
      <c r="P4279">
        <f>WEEKDAY(tbl_salesdata[[#This Row],[Order Date]],2)</f>
        <v>2</v>
      </c>
      <c r="Q4279" t="str">
        <f>TEXT(tbl_salesdata[[#This Row],[Order Date]],"dddd")</f>
        <v>Tuesday</v>
      </c>
      <c r="R4279" t="str">
        <f>IF(tbl_salesdata[[#This Row],[Weekdaynum]]&gt;5,"Yes","No")</f>
        <v>No</v>
      </c>
    </row>
    <row r="4280" spans="1:18" hidden="1" x14ac:dyDescent="0.35">
      <c r="A4280">
        <v>743008649</v>
      </c>
      <c r="B4280" s="3">
        <v>42373</v>
      </c>
      <c r="C4280" s="3">
        <v>42378</v>
      </c>
      <c r="D4280" t="s">
        <v>90</v>
      </c>
      <c r="E4280" t="s">
        <v>38</v>
      </c>
      <c r="F4280" t="s">
        <v>56</v>
      </c>
      <c r="G4280" t="s">
        <v>14</v>
      </c>
      <c r="H4280" t="s">
        <v>34</v>
      </c>
      <c r="I4280" s="9">
        <v>1625</v>
      </c>
      <c r="J4280" s="9">
        <v>9.33</v>
      </c>
      <c r="K4280" s="9">
        <v>6.92</v>
      </c>
      <c r="L4280" s="9">
        <f>tbl_salesdata[[#This Row],[Units Sold]]*tbl_salesdata[[#This Row],[Unit Cost]]</f>
        <v>11245</v>
      </c>
      <c r="M4280" s="9">
        <f>tbl_salesdata[[#This Row],[Units Sold]]*tbl_salesdata[[#This Row],[Unit Price]]</f>
        <v>15161.25</v>
      </c>
      <c r="N4280" s="9">
        <f>tbl_salesdata[[#This Row],[Total Sales]]-tbl_salesdata[[#This Row],[Total Cost]]</f>
        <v>3916.25</v>
      </c>
      <c r="O4280">
        <f>tbl_salesdata[[#This Row],[Ship Date]]-tbl_salesdata[[#This Row],[Order Date]]</f>
        <v>5</v>
      </c>
      <c r="P4280">
        <f>WEEKDAY(tbl_salesdata[[#This Row],[Order Date]],2)</f>
        <v>1</v>
      </c>
      <c r="Q4280" t="str">
        <f>TEXT(tbl_salesdata[[#This Row],[Order Date]],"dddd")</f>
        <v>Monday</v>
      </c>
      <c r="R4280" t="str">
        <f>IF(tbl_salesdata[[#This Row],[Weekdaynum]]&gt;5,"Yes","No")</f>
        <v>No</v>
      </c>
    </row>
    <row r="4281" spans="1:18" x14ac:dyDescent="0.35">
      <c r="A4281">
        <v>929598987</v>
      </c>
      <c r="B4281" s="3">
        <v>42707</v>
      </c>
      <c r="C4281" s="3">
        <v>42713</v>
      </c>
      <c r="D4281" t="s">
        <v>93</v>
      </c>
      <c r="E4281" t="s">
        <v>29</v>
      </c>
      <c r="F4281" t="s">
        <v>56</v>
      </c>
      <c r="G4281" t="s">
        <v>14</v>
      </c>
      <c r="H4281" t="s">
        <v>19</v>
      </c>
      <c r="I4281" s="9">
        <v>7853</v>
      </c>
      <c r="J4281" s="9">
        <v>9.33</v>
      </c>
      <c r="K4281" s="9">
        <v>6.92</v>
      </c>
      <c r="L4281" s="9">
        <f>tbl_salesdata[[#This Row],[Units Sold]]*tbl_salesdata[[#This Row],[Unit Cost]]</f>
        <v>54342.76</v>
      </c>
      <c r="M4281" s="9">
        <f>tbl_salesdata[[#This Row],[Units Sold]]*tbl_salesdata[[#This Row],[Unit Price]]</f>
        <v>73268.490000000005</v>
      </c>
      <c r="N4281" s="9">
        <f>tbl_salesdata[[#This Row],[Total Sales]]-tbl_salesdata[[#This Row],[Total Cost]]</f>
        <v>18925.730000000003</v>
      </c>
      <c r="O4281">
        <f>tbl_salesdata[[#This Row],[Ship Date]]-tbl_salesdata[[#This Row],[Order Date]]</f>
        <v>6</v>
      </c>
      <c r="P4281">
        <f>WEEKDAY(tbl_salesdata[[#This Row],[Order Date]],2)</f>
        <v>6</v>
      </c>
      <c r="Q4281" t="str">
        <f>TEXT(tbl_salesdata[[#This Row],[Order Date]],"dddd")</f>
        <v>Saturday</v>
      </c>
      <c r="R4281" t="str">
        <f>IF(tbl_salesdata[[#This Row],[Weekdaynum]]&gt;5,"Yes","No")</f>
        <v>Yes</v>
      </c>
    </row>
    <row r="4282" spans="1:18" hidden="1" x14ac:dyDescent="0.35">
      <c r="A4282">
        <v>389606797</v>
      </c>
      <c r="B4282" s="3">
        <v>44048</v>
      </c>
      <c r="C4282" s="3">
        <v>44067</v>
      </c>
      <c r="D4282" t="s">
        <v>61</v>
      </c>
      <c r="E4282" t="s">
        <v>12</v>
      </c>
      <c r="F4282" t="s">
        <v>68</v>
      </c>
      <c r="G4282" t="s">
        <v>14</v>
      </c>
      <c r="H4282" t="s">
        <v>26</v>
      </c>
      <c r="I4282" s="9">
        <v>2164</v>
      </c>
      <c r="J4282" s="9">
        <v>154.06</v>
      </c>
      <c r="K4282" s="9">
        <v>90.93</v>
      </c>
      <c r="L4282" s="9">
        <f>tbl_salesdata[[#This Row],[Units Sold]]*tbl_salesdata[[#This Row],[Unit Cost]]</f>
        <v>196772.52000000002</v>
      </c>
      <c r="M4282" s="9">
        <f>tbl_salesdata[[#This Row],[Units Sold]]*tbl_salesdata[[#This Row],[Unit Price]]</f>
        <v>333385.84000000003</v>
      </c>
      <c r="N4282" s="9">
        <f>tbl_salesdata[[#This Row],[Total Sales]]-tbl_salesdata[[#This Row],[Total Cost]]</f>
        <v>136613.32</v>
      </c>
      <c r="O4282">
        <f>tbl_salesdata[[#This Row],[Ship Date]]-tbl_salesdata[[#This Row],[Order Date]]</f>
        <v>19</v>
      </c>
      <c r="P4282">
        <f>WEEKDAY(tbl_salesdata[[#This Row],[Order Date]],2)</f>
        <v>3</v>
      </c>
      <c r="Q4282" t="str">
        <f>TEXT(tbl_salesdata[[#This Row],[Order Date]],"dddd")</f>
        <v>Wednesday</v>
      </c>
      <c r="R4282" t="str">
        <f>IF(tbl_salesdata[[#This Row],[Weekdaynum]]&gt;5,"Yes","No")</f>
        <v>No</v>
      </c>
    </row>
    <row r="4283" spans="1:18" x14ac:dyDescent="0.35">
      <c r="A4283">
        <v>602249324</v>
      </c>
      <c r="B4283" s="3">
        <v>43288</v>
      </c>
      <c r="C4283" s="3">
        <v>43305</v>
      </c>
      <c r="D4283" t="s">
        <v>23</v>
      </c>
      <c r="E4283" t="s">
        <v>24</v>
      </c>
      <c r="F4283" t="s">
        <v>56</v>
      </c>
      <c r="G4283" t="s">
        <v>14</v>
      </c>
      <c r="H4283" t="s">
        <v>19</v>
      </c>
      <c r="I4283" s="9">
        <v>7813</v>
      </c>
      <c r="J4283" s="9">
        <v>9.33</v>
      </c>
      <c r="K4283" s="9">
        <v>6.92</v>
      </c>
      <c r="L4283" s="9">
        <f>tbl_salesdata[[#This Row],[Units Sold]]*tbl_salesdata[[#This Row],[Unit Cost]]</f>
        <v>54065.96</v>
      </c>
      <c r="M4283" s="9">
        <f>tbl_salesdata[[#This Row],[Units Sold]]*tbl_salesdata[[#This Row],[Unit Price]]</f>
        <v>72895.289999999994</v>
      </c>
      <c r="N4283" s="9">
        <f>tbl_salesdata[[#This Row],[Total Sales]]-tbl_salesdata[[#This Row],[Total Cost]]</f>
        <v>18829.329999999994</v>
      </c>
      <c r="O4283">
        <f>tbl_salesdata[[#This Row],[Ship Date]]-tbl_salesdata[[#This Row],[Order Date]]</f>
        <v>17</v>
      </c>
      <c r="P4283">
        <f>WEEKDAY(tbl_salesdata[[#This Row],[Order Date]],2)</f>
        <v>6</v>
      </c>
      <c r="Q4283" t="str">
        <f>TEXT(tbl_salesdata[[#This Row],[Order Date]],"dddd")</f>
        <v>Saturday</v>
      </c>
      <c r="R4283" t="str">
        <f>IF(tbl_salesdata[[#This Row],[Weekdaynum]]&gt;5,"Yes","No")</f>
        <v>Yes</v>
      </c>
    </row>
    <row r="4284" spans="1:18" hidden="1" x14ac:dyDescent="0.35">
      <c r="A4284">
        <v>450883901</v>
      </c>
      <c r="B4284" s="3">
        <v>42277</v>
      </c>
      <c r="C4284" s="3">
        <v>42283</v>
      </c>
      <c r="D4284" t="s">
        <v>163</v>
      </c>
      <c r="E4284" t="s">
        <v>38</v>
      </c>
      <c r="F4284" t="s">
        <v>47</v>
      </c>
      <c r="G4284" t="s">
        <v>14</v>
      </c>
      <c r="H4284" t="s">
        <v>26</v>
      </c>
      <c r="I4284" s="9">
        <v>5421</v>
      </c>
      <c r="J4284" s="9">
        <v>421.89</v>
      </c>
      <c r="K4284" s="9">
        <v>364.69</v>
      </c>
      <c r="L4284" s="9">
        <f>tbl_salesdata[[#This Row],[Units Sold]]*tbl_salesdata[[#This Row],[Unit Cost]]</f>
        <v>1976984.49</v>
      </c>
      <c r="M4284" s="9">
        <f>tbl_salesdata[[#This Row],[Units Sold]]*tbl_salesdata[[#This Row],[Unit Price]]</f>
        <v>2287065.69</v>
      </c>
      <c r="N4284" s="9">
        <f>tbl_salesdata[[#This Row],[Total Sales]]-tbl_salesdata[[#This Row],[Total Cost]]</f>
        <v>310081.19999999995</v>
      </c>
      <c r="O4284">
        <f>tbl_salesdata[[#This Row],[Ship Date]]-tbl_salesdata[[#This Row],[Order Date]]</f>
        <v>6</v>
      </c>
      <c r="P4284">
        <f>WEEKDAY(tbl_salesdata[[#This Row],[Order Date]],2)</f>
        <v>3</v>
      </c>
      <c r="Q4284" t="str">
        <f>TEXT(tbl_salesdata[[#This Row],[Order Date]],"dddd")</f>
        <v>Wednesday</v>
      </c>
      <c r="R4284" t="str">
        <f>IF(tbl_salesdata[[#This Row],[Weekdaynum]]&gt;5,"Yes","No")</f>
        <v>No</v>
      </c>
    </row>
    <row r="4285" spans="1:18" hidden="1" x14ac:dyDescent="0.35">
      <c r="A4285">
        <v>483438193</v>
      </c>
      <c r="B4285" s="3">
        <v>44066</v>
      </c>
      <c r="C4285" s="3">
        <v>44086</v>
      </c>
      <c r="D4285" t="s">
        <v>215</v>
      </c>
      <c r="E4285" t="s">
        <v>21</v>
      </c>
      <c r="F4285" t="s">
        <v>47</v>
      </c>
      <c r="G4285" t="s">
        <v>14</v>
      </c>
      <c r="H4285" t="s">
        <v>34</v>
      </c>
      <c r="I4285" s="9">
        <v>8959</v>
      </c>
      <c r="J4285" s="9">
        <v>421.89</v>
      </c>
      <c r="K4285" s="9">
        <v>364.69</v>
      </c>
      <c r="L4285" s="9">
        <f>tbl_salesdata[[#This Row],[Units Sold]]*tbl_salesdata[[#This Row],[Unit Cost]]</f>
        <v>3267257.71</v>
      </c>
      <c r="M4285" s="9">
        <f>tbl_salesdata[[#This Row],[Units Sold]]*tbl_salesdata[[#This Row],[Unit Price]]</f>
        <v>3779712.51</v>
      </c>
      <c r="N4285" s="9">
        <f>tbl_salesdata[[#This Row],[Total Sales]]-tbl_salesdata[[#This Row],[Total Cost]]</f>
        <v>512454.79999999981</v>
      </c>
      <c r="O4285">
        <f>tbl_salesdata[[#This Row],[Ship Date]]-tbl_salesdata[[#This Row],[Order Date]]</f>
        <v>20</v>
      </c>
      <c r="P4285">
        <f>WEEKDAY(tbl_salesdata[[#This Row],[Order Date]],2)</f>
        <v>7</v>
      </c>
      <c r="Q4285" t="str">
        <f>TEXT(tbl_salesdata[[#This Row],[Order Date]],"dddd")</f>
        <v>Sunday</v>
      </c>
      <c r="R4285" t="str">
        <f>IF(tbl_salesdata[[#This Row],[Weekdaynum]]&gt;5,"Yes","No")</f>
        <v>Yes</v>
      </c>
    </row>
    <row r="4286" spans="1:18" hidden="1" x14ac:dyDescent="0.35">
      <c r="A4286">
        <v>395980584</v>
      </c>
      <c r="B4286" s="3">
        <v>42684</v>
      </c>
      <c r="C4286" s="3">
        <v>42690</v>
      </c>
      <c r="D4286" t="s">
        <v>63</v>
      </c>
      <c r="E4286" t="s">
        <v>32</v>
      </c>
      <c r="F4286" t="s">
        <v>25</v>
      </c>
      <c r="G4286" t="s">
        <v>14</v>
      </c>
      <c r="H4286" t="s">
        <v>15</v>
      </c>
      <c r="I4286" s="9">
        <v>8309</v>
      </c>
      <c r="J4286" s="9">
        <v>205.7</v>
      </c>
      <c r="K4286" s="9">
        <v>117.11</v>
      </c>
      <c r="L4286" s="9">
        <f>tbl_salesdata[[#This Row],[Units Sold]]*tbl_salesdata[[#This Row],[Unit Cost]]</f>
        <v>973066.99</v>
      </c>
      <c r="M4286" s="9">
        <f>tbl_salesdata[[#This Row],[Units Sold]]*tbl_salesdata[[#This Row],[Unit Price]]</f>
        <v>1709161.2999999998</v>
      </c>
      <c r="N4286" s="9">
        <f>tbl_salesdata[[#This Row],[Total Sales]]-tbl_salesdata[[#This Row],[Total Cost]]</f>
        <v>736094.30999999982</v>
      </c>
      <c r="O4286">
        <f>tbl_salesdata[[#This Row],[Ship Date]]-tbl_salesdata[[#This Row],[Order Date]]</f>
        <v>6</v>
      </c>
      <c r="P4286">
        <f>WEEKDAY(tbl_salesdata[[#This Row],[Order Date]],2)</f>
        <v>4</v>
      </c>
      <c r="Q4286" t="str">
        <f>TEXT(tbl_salesdata[[#This Row],[Order Date]],"dddd")</f>
        <v>Thursday</v>
      </c>
      <c r="R4286" t="str">
        <f>IF(tbl_salesdata[[#This Row],[Weekdaynum]]&gt;5,"Yes","No")</f>
        <v>No</v>
      </c>
    </row>
    <row r="4287" spans="1:18" hidden="1" x14ac:dyDescent="0.35">
      <c r="A4287">
        <v>522934901</v>
      </c>
      <c r="B4287" s="3">
        <v>44214</v>
      </c>
      <c r="C4287" s="3">
        <v>44232</v>
      </c>
      <c r="D4287" t="s">
        <v>86</v>
      </c>
      <c r="E4287" t="s">
        <v>29</v>
      </c>
      <c r="F4287" t="s">
        <v>68</v>
      </c>
      <c r="G4287" t="s">
        <v>18</v>
      </c>
      <c r="H4287" t="s">
        <v>15</v>
      </c>
      <c r="I4287" s="9">
        <v>6913</v>
      </c>
      <c r="J4287" s="9">
        <v>154.06</v>
      </c>
      <c r="K4287" s="9">
        <v>90.93</v>
      </c>
      <c r="L4287" s="9">
        <f>tbl_salesdata[[#This Row],[Units Sold]]*tbl_salesdata[[#This Row],[Unit Cost]]</f>
        <v>628599.09000000008</v>
      </c>
      <c r="M4287" s="9">
        <f>tbl_salesdata[[#This Row],[Units Sold]]*tbl_salesdata[[#This Row],[Unit Price]]</f>
        <v>1065016.78</v>
      </c>
      <c r="N4287" s="9">
        <f>tbl_salesdata[[#This Row],[Total Sales]]-tbl_salesdata[[#This Row],[Total Cost]]</f>
        <v>436417.68999999994</v>
      </c>
      <c r="O4287">
        <f>tbl_salesdata[[#This Row],[Ship Date]]-tbl_salesdata[[#This Row],[Order Date]]</f>
        <v>18</v>
      </c>
      <c r="P4287">
        <f>WEEKDAY(tbl_salesdata[[#This Row],[Order Date]],2)</f>
        <v>1</v>
      </c>
      <c r="Q4287" t="str">
        <f>TEXT(tbl_salesdata[[#This Row],[Order Date]],"dddd")</f>
        <v>Monday</v>
      </c>
      <c r="R4287" t="str">
        <f>IF(tbl_salesdata[[#This Row],[Weekdaynum]]&gt;5,"Yes","No")</f>
        <v>No</v>
      </c>
    </row>
    <row r="4288" spans="1:18" x14ac:dyDescent="0.35">
      <c r="A4288">
        <v>175920569</v>
      </c>
      <c r="B4288" s="3">
        <v>43596</v>
      </c>
      <c r="C4288" s="3">
        <v>43605</v>
      </c>
      <c r="D4288" t="s">
        <v>137</v>
      </c>
      <c r="E4288" t="s">
        <v>38</v>
      </c>
      <c r="F4288" t="s">
        <v>56</v>
      </c>
      <c r="G4288" t="s">
        <v>18</v>
      </c>
      <c r="H4288" t="s">
        <v>34</v>
      </c>
      <c r="I4288" s="9">
        <v>7661</v>
      </c>
      <c r="J4288" s="9">
        <v>9.33</v>
      </c>
      <c r="K4288" s="9">
        <v>6.92</v>
      </c>
      <c r="L4288" s="9">
        <f>tbl_salesdata[[#This Row],[Units Sold]]*tbl_salesdata[[#This Row],[Unit Cost]]</f>
        <v>53014.12</v>
      </c>
      <c r="M4288" s="9">
        <f>tbl_salesdata[[#This Row],[Units Sold]]*tbl_salesdata[[#This Row],[Unit Price]]</f>
        <v>71477.13</v>
      </c>
      <c r="N4288" s="9">
        <f>tbl_salesdata[[#This Row],[Total Sales]]-tbl_salesdata[[#This Row],[Total Cost]]</f>
        <v>18463.010000000002</v>
      </c>
      <c r="O4288">
        <f>tbl_salesdata[[#This Row],[Ship Date]]-tbl_salesdata[[#This Row],[Order Date]]</f>
        <v>9</v>
      </c>
      <c r="P4288">
        <f>WEEKDAY(tbl_salesdata[[#This Row],[Order Date]],2)</f>
        <v>6</v>
      </c>
      <c r="Q4288" t="str">
        <f>TEXT(tbl_salesdata[[#This Row],[Order Date]],"dddd")</f>
        <v>Saturday</v>
      </c>
      <c r="R4288" t="str">
        <f>IF(tbl_salesdata[[#This Row],[Weekdaynum]]&gt;5,"Yes","No")</f>
        <v>Yes</v>
      </c>
    </row>
    <row r="4289" spans="1:18" hidden="1" x14ac:dyDescent="0.35">
      <c r="A4289">
        <v>409337127</v>
      </c>
      <c r="B4289" s="3">
        <v>42036</v>
      </c>
      <c r="C4289" s="3">
        <v>42046</v>
      </c>
      <c r="D4289" t="s">
        <v>150</v>
      </c>
      <c r="E4289" t="s">
        <v>38</v>
      </c>
      <c r="F4289" t="s">
        <v>13</v>
      </c>
      <c r="G4289" t="s">
        <v>18</v>
      </c>
      <c r="H4289" t="s">
        <v>19</v>
      </c>
      <c r="I4289" s="9">
        <v>807</v>
      </c>
      <c r="J4289" s="9">
        <v>255.28</v>
      </c>
      <c r="K4289" s="9">
        <v>159.41999999999999</v>
      </c>
      <c r="L4289" s="9">
        <f>tbl_salesdata[[#This Row],[Units Sold]]*tbl_salesdata[[#This Row],[Unit Cost]]</f>
        <v>128651.93999999999</v>
      </c>
      <c r="M4289" s="9">
        <f>tbl_salesdata[[#This Row],[Units Sold]]*tbl_salesdata[[#This Row],[Unit Price]]</f>
        <v>206010.96</v>
      </c>
      <c r="N4289" s="9">
        <f>tbl_salesdata[[#This Row],[Total Sales]]-tbl_salesdata[[#This Row],[Total Cost]]</f>
        <v>77359.02</v>
      </c>
      <c r="O4289">
        <f>tbl_salesdata[[#This Row],[Ship Date]]-tbl_salesdata[[#This Row],[Order Date]]</f>
        <v>10</v>
      </c>
      <c r="P4289">
        <f>WEEKDAY(tbl_salesdata[[#This Row],[Order Date]],2)</f>
        <v>7</v>
      </c>
      <c r="Q4289" t="str">
        <f>TEXT(tbl_salesdata[[#This Row],[Order Date]],"dddd")</f>
        <v>Sunday</v>
      </c>
      <c r="R4289" t="str">
        <f>IF(tbl_salesdata[[#This Row],[Weekdaynum]]&gt;5,"Yes","No")</f>
        <v>Yes</v>
      </c>
    </row>
    <row r="4290" spans="1:18" hidden="1" x14ac:dyDescent="0.35">
      <c r="A4290">
        <v>739195191</v>
      </c>
      <c r="B4290" s="3">
        <v>44823</v>
      </c>
      <c r="C4290" s="3">
        <v>44839</v>
      </c>
      <c r="D4290" t="s">
        <v>11</v>
      </c>
      <c r="E4290" t="s">
        <v>12</v>
      </c>
      <c r="F4290" t="s">
        <v>25</v>
      </c>
      <c r="G4290" t="s">
        <v>14</v>
      </c>
      <c r="H4290" t="s">
        <v>15</v>
      </c>
      <c r="I4290" s="9">
        <v>3139</v>
      </c>
      <c r="J4290" s="9">
        <v>205.7</v>
      </c>
      <c r="K4290" s="9">
        <v>117.11</v>
      </c>
      <c r="L4290" s="9">
        <f>tbl_salesdata[[#This Row],[Units Sold]]*tbl_salesdata[[#This Row],[Unit Cost]]</f>
        <v>367608.29</v>
      </c>
      <c r="M4290" s="9">
        <f>tbl_salesdata[[#This Row],[Units Sold]]*tbl_salesdata[[#This Row],[Unit Price]]</f>
        <v>645692.29999999993</v>
      </c>
      <c r="N4290" s="9">
        <f>tbl_salesdata[[#This Row],[Total Sales]]-tbl_salesdata[[#This Row],[Total Cost]]</f>
        <v>278084.00999999995</v>
      </c>
      <c r="O4290">
        <f>tbl_salesdata[[#This Row],[Ship Date]]-tbl_salesdata[[#This Row],[Order Date]]</f>
        <v>16</v>
      </c>
      <c r="P4290">
        <f>WEEKDAY(tbl_salesdata[[#This Row],[Order Date]],2)</f>
        <v>1</v>
      </c>
      <c r="Q4290" t="str">
        <f>TEXT(tbl_salesdata[[#This Row],[Order Date]],"dddd")</f>
        <v>Monday</v>
      </c>
      <c r="R4290" t="str">
        <f>IF(tbl_salesdata[[#This Row],[Weekdaynum]]&gt;5,"Yes","No")</f>
        <v>No</v>
      </c>
    </row>
    <row r="4291" spans="1:18" hidden="1" x14ac:dyDescent="0.35">
      <c r="A4291">
        <v>624285495</v>
      </c>
      <c r="B4291" s="3">
        <v>43579</v>
      </c>
      <c r="C4291" s="3">
        <v>43596</v>
      </c>
      <c r="D4291" t="s">
        <v>46</v>
      </c>
      <c r="E4291" t="s">
        <v>29</v>
      </c>
      <c r="F4291" t="s">
        <v>30</v>
      </c>
      <c r="G4291" t="s">
        <v>18</v>
      </c>
      <c r="H4291" t="s">
        <v>26</v>
      </c>
      <c r="I4291" s="9">
        <v>8806</v>
      </c>
      <c r="J4291" s="9">
        <v>81.73</v>
      </c>
      <c r="K4291" s="9">
        <v>56.67</v>
      </c>
      <c r="L4291" s="9">
        <f>tbl_salesdata[[#This Row],[Units Sold]]*tbl_salesdata[[#This Row],[Unit Cost]]</f>
        <v>499036.02</v>
      </c>
      <c r="M4291" s="9">
        <f>tbl_salesdata[[#This Row],[Units Sold]]*tbl_salesdata[[#This Row],[Unit Price]]</f>
        <v>719714.38</v>
      </c>
      <c r="N4291" s="9">
        <f>tbl_salesdata[[#This Row],[Total Sales]]-tbl_salesdata[[#This Row],[Total Cost]]</f>
        <v>220678.36</v>
      </c>
      <c r="O4291">
        <f>tbl_salesdata[[#This Row],[Ship Date]]-tbl_salesdata[[#This Row],[Order Date]]</f>
        <v>17</v>
      </c>
      <c r="P4291">
        <f>WEEKDAY(tbl_salesdata[[#This Row],[Order Date]],2)</f>
        <v>3</v>
      </c>
      <c r="Q4291" t="str">
        <f>TEXT(tbl_salesdata[[#This Row],[Order Date]],"dddd")</f>
        <v>Wednesday</v>
      </c>
      <c r="R4291" t="str">
        <f>IF(tbl_salesdata[[#This Row],[Weekdaynum]]&gt;5,"Yes","No")</f>
        <v>No</v>
      </c>
    </row>
    <row r="4292" spans="1:18" hidden="1" x14ac:dyDescent="0.35">
      <c r="A4292">
        <v>300594365</v>
      </c>
      <c r="B4292" s="3">
        <v>44873</v>
      </c>
      <c r="C4292" s="3">
        <v>44875</v>
      </c>
      <c r="D4292" t="s">
        <v>219</v>
      </c>
      <c r="E4292" t="s">
        <v>38</v>
      </c>
      <c r="F4292" t="s">
        <v>13</v>
      </c>
      <c r="G4292" t="s">
        <v>18</v>
      </c>
      <c r="H4292" t="s">
        <v>26</v>
      </c>
      <c r="I4292" s="9">
        <v>1407</v>
      </c>
      <c r="J4292" s="9">
        <v>255.28</v>
      </c>
      <c r="K4292" s="9">
        <v>159.41999999999999</v>
      </c>
      <c r="L4292" s="9">
        <f>tbl_salesdata[[#This Row],[Units Sold]]*tbl_salesdata[[#This Row],[Unit Cost]]</f>
        <v>224303.93999999997</v>
      </c>
      <c r="M4292" s="9">
        <f>tbl_salesdata[[#This Row],[Units Sold]]*tbl_salesdata[[#This Row],[Unit Price]]</f>
        <v>359178.96</v>
      </c>
      <c r="N4292" s="9">
        <f>tbl_salesdata[[#This Row],[Total Sales]]-tbl_salesdata[[#This Row],[Total Cost]]</f>
        <v>134875.02000000005</v>
      </c>
      <c r="O4292">
        <f>tbl_salesdata[[#This Row],[Ship Date]]-tbl_salesdata[[#This Row],[Order Date]]</f>
        <v>2</v>
      </c>
      <c r="P4292">
        <f>WEEKDAY(tbl_salesdata[[#This Row],[Order Date]],2)</f>
        <v>2</v>
      </c>
      <c r="Q4292" t="str">
        <f>TEXT(tbl_salesdata[[#This Row],[Order Date]],"dddd")</f>
        <v>Tuesday</v>
      </c>
      <c r="R4292" t="str">
        <f>IF(tbl_salesdata[[#This Row],[Weekdaynum]]&gt;5,"Yes","No")</f>
        <v>No</v>
      </c>
    </row>
    <row r="4293" spans="1:18" hidden="1" x14ac:dyDescent="0.35">
      <c r="A4293">
        <v>974420630</v>
      </c>
      <c r="B4293" s="3">
        <v>44312</v>
      </c>
      <c r="C4293" s="3">
        <v>44322</v>
      </c>
      <c r="D4293" t="s">
        <v>113</v>
      </c>
      <c r="E4293" t="s">
        <v>21</v>
      </c>
      <c r="F4293" t="s">
        <v>56</v>
      </c>
      <c r="G4293" t="s">
        <v>18</v>
      </c>
      <c r="H4293" t="s">
        <v>34</v>
      </c>
      <c r="I4293" s="9">
        <v>1573</v>
      </c>
      <c r="J4293" s="9">
        <v>9.33</v>
      </c>
      <c r="K4293" s="9">
        <v>6.92</v>
      </c>
      <c r="L4293" s="9">
        <f>tbl_salesdata[[#This Row],[Units Sold]]*tbl_salesdata[[#This Row],[Unit Cost]]</f>
        <v>10885.16</v>
      </c>
      <c r="M4293" s="9">
        <f>tbl_salesdata[[#This Row],[Units Sold]]*tbl_salesdata[[#This Row],[Unit Price]]</f>
        <v>14676.09</v>
      </c>
      <c r="N4293" s="9">
        <f>tbl_salesdata[[#This Row],[Total Sales]]-tbl_salesdata[[#This Row],[Total Cost]]</f>
        <v>3790.9300000000003</v>
      </c>
      <c r="O4293">
        <f>tbl_salesdata[[#This Row],[Ship Date]]-tbl_salesdata[[#This Row],[Order Date]]</f>
        <v>10</v>
      </c>
      <c r="P4293">
        <f>WEEKDAY(tbl_salesdata[[#This Row],[Order Date]],2)</f>
        <v>1</v>
      </c>
      <c r="Q4293" t="str">
        <f>TEXT(tbl_salesdata[[#This Row],[Order Date]],"dddd")</f>
        <v>Monday</v>
      </c>
      <c r="R4293" t="str">
        <f>IF(tbl_salesdata[[#This Row],[Weekdaynum]]&gt;5,"Yes","No")</f>
        <v>No</v>
      </c>
    </row>
    <row r="4294" spans="1:18" hidden="1" x14ac:dyDescent="0.35">
      <c r="A4294">
        <v>772375619</v>
      </c>
      <c r="B4294" s="3">
        <v>42432</v>
      </c>
      <c r="C4294" s="3">
        <v>42447</v>
      </c>
      <c r="D4294" t="s">
        <v>120</v>
      </c>
      <c r="E4294" t="s">
        <v>38</v>
      </c>
      <c r="F4294" t="s">
        <v>30</v>
      </c>
      <c r="G4294" t="s">
        <v>14</v>
      </c>
      <c r="H4294" t="s">
        <v>26</v>
      </c>
      <c r="I4294" s="9">
        <v>1964</v>
      </c>
      <c r="J4294" s="9">
        <v>81.73</v>
      </c>
      <c r="K4294" s="9">
        <v>56.67</v>
      </c>
      <c r="L4294" s="9">
        <f>tbl_salesdata[[#This Row],[Units Sold]]*tbl_salesdata[[#This Row],[Unit Cost]]</f>
        <v>111299.88</v>
      </c>
      <c r="M4294" s="9">
        <f>tbl_salesdata[[#This Row],[Units Sold]]*tbl_salesdata[[#This Row],[Unit Price]]</f>
        <v>160517.72</v>
      </c>
      <c r="N4294" s="9">
        <f>tbl_salesdata[[#This Row],[Total Sales]]-tbl_salesdata[[#This Row],[Total Cost]]</f>
        <v>49217.84</v>
      </c>
      <c r="O4294">
        <f>tbl_salesdata[[#This Row],[Ship Date]]-tbl_salesdata[[#This Row],[Order Date]]</f>
        <v>15</v>
      </c>
      <c r="P4294">
        <f>WEEKDAY(tbl_salesdata[[#This Row],[Order Date]],2)</f>
        <v>4</v>
      </c>
      <c r="Q4294" t="str">
        <f>TEXT(tbl_salesdata[[#This Row],[Order Date]],"dddd")</f>
        <v>Thursday</v>
      </c>
      <c r="R4294" t="str">
        <f>IF(tbl_salesdata[[#This Row],[Weekdaynum]]&gt;5,"Yes","No")</f>
        <v>No</v>
      </c>
    </row>
    <row r="4295" spans="1:18" hidden="1" x14ac:dyDescent="0.35">
      <c r="A4295">
        <v>591383159</v>
      </c>
      <c r="B4295" s="3">
        <v>42583</v>
      </c>
      <c r="C4295" s="3">
        <v>42595</v>
      </c>
      <c r="D4295" t="s">
        <v>86</v>
      </c>
      <c r="E4295" t="s">
        <v>29</v>
      </c>
      <c r="F4295" t="s">
        <v>76</v>
      </c>
      <c r="G4295" t="s">
        <v>14</v>
      </c>
      <c r="H4295" t="s">
        <v>15</v>
      </c>
      <c r="I4295" s="9">
        <v>2273</v>
      </c>
      <c r="J4295" s="9">
        <v>668.27</v>
      </c>
      <c r="K4295" s="9">
        <v>502.54</v>
      </c>
      <c r="L4295" s="9">
        <f>tbl_salesdata[[#This Row],[Units Sold]]*tbl_salesdata[[#This Row],[Unit Cost]]</f>
        <v>1142273.4200000002</v>
      </c>
      <c r="M4295" s="9">
        <f>tbl_salesdata[[#This Row],[Units Sold]]*tbl_salesdata[[#This Row],[Unit Price]]</f>
        <v>1518977.71</v>
      </c>
      <c r="N4295" s="9">
        <f>tbl_salesdata[[#This Row],[Total Sales]]-tbl_salesdata[[#This Row],[Total Cost]]</f>
        <v>376704.2899999998</v>
      </c>
      <c r="O4295">
        <f>tbl_salesdata[[#This Row],[Ship Date]]-tbl_salesdata[[#This Row],[Order Date]]</f>
        <v>12</v>
      </c>
      <c r="P4295">
        <f>WEEKDAY(tbl_salesdata[[#This Row],[Order Date]],2)</f>
        <v>1</v>
      </c>
      <c r="Q4295" t="str">
        <f>TEXT(tbl_salesdata[[#This Row],[Order Date]],"dddd")</f>
        <v>Monday</v>
      </c>
      <c r="R4295" t="str">
        <f>IF(tbl_salesdata[[#This Row],[Weekdaynum]]&gt;5,"Yes","No")</f>
        <v>No</v>
      </c>
    </row>
    <row r="4296" spans="1:18" x14ac:dyDescent="0.35">
      <c r="A4296">
        <v>633312737</v>
      </c>
      <c r="B4296" s="3">
        <v>44394</v>
      </c>
      <c r="C4296" s="3">
        <v>44399</v>
      </c>
      <c r="D4296" t="s">
        <v>165</v>
      </c>
      <c r="E4296" t="s">
        <v>21</v>
      </c>
      <c r="F4296" t="s">
        <v>47</v>
      </c>
      <c r="G4296" t="s">
        <v>18</v>
      </c>
      <c r="H4296" t="s">
        <v>26</v>
      </c>
      <c r="I4296" s="9">
        <v>167</v>
      </c>
      <c r="J4296" s="9">
        <v>421.89</v>
      </c>
      <c r="K4296" s="9">
        <v>364.69</v>
      </c>
      <c r="L4296" s="9">
        <f>tbl_salesdata[[#This Row],[Units Sold]]*tbl_salesdata[[#This Row],[Unit Cost]]</f>
        <v>60903.23</v>
      </c>
      <c r="M4296" s="9">
        <f>tbl_salesdata[[#This Row],[Units Sold]]*tbl_salesdata[[#This Row],[Unit Price]]</f>
        <v>70455.63</v>
      </c>
      <c r="N4296" s="9">
        <f>tbl_salesdata[[#This Row],[Total Sales]]-tbl_salesdata[[#This Row],[Total Cost]]</f>
        <v>9552.4000000000015</v>
      </c>
      <c r="O4296">
        <f>tbl_salesdata[[#This Row],[Ship Date]]-tbl_salesdata[[#This Row],[Order Date]]</f>
        <v>5</v>
      </c>
      <c r="P4296">
        <f>WEEKDAY(tbl_salesdata[[#This Row],[Order Date]],2)</f>
        <v>6</v>
      </c>
      <c r="Q4296" t="str">
        <f>TEXT(tbl_salesdata[[#This Row],[Order Date]],"dddd")</f>
        <v>Saturday</v>
      </c>
      <c r="R4296" t="str">
        <f>IF(tbl_salesdata[[#This Row],[Weekdaynum]]&gt;5,"Yes","No")</f>
        <v>Yes</v>
      </c>
    </row>
    <row r="4297" spans="1:18" x14ac:dyDescent="0.35">
      <c r="A4297">
        <v>753166282</v>
      </c>
      <c r="B4297" s="3">
        <v>44478</v>
      </c>
      <c r="C4297" s="3">
        <v>44479</v>
      </c>
      <c r="D4297" t="s">
        <v>168</v>
      </c>
      <c r="E4297" t="s">
        <v>21</v>
      </c>
      <c r="F4297" t="s">
        <v>56</v>
      </c>
      <c r="G4297" t="s">
        <v>14</v>
      </c>
      <c r="H4297" t="s">
        <v>34</v>
      </c>
      <c r="I4297" s="9">
        <v>7495</v>
      </c>
      <c r="J4297" s="9">
        <v>9.33</v>
      </c>
      <c r="K4297" s="9">
        <v>6.92</v>
      </c>
      <c r="L4297" s="9">
        <f>tbl_salesdata[[#This Row],[Units Sold]]*tbl_salesdata[[#This Row],[Unit Cost]]</f>
        <v>51865.4</v>
      </c>
      <c r="M4297" s="9">
        <f>tbl_salesdata[[#This Row],[Units Sold]]*tbl_salesdata[[#This Row],[Unit Price]]</f>
        <v>69928.350000000006</v>
      </c>
      <c r="N4297" s="9">
        <f>tbl_salesdata[[#This Row],[Total Sales]]-tbl_salesdata[[#This Row],[Total Cost]]</f>
        <v>18062.950000000004</v>
      </c>
      <c r="O4297">
        <f>tbl_salesdata[[#This Row],[Ship Date]]-tbl_salesdata[[#This Row],[Order Date]]</f>
        <v>1</v>
      </c>
      <c r="P4297">
        <f>WEEKDAY(tbl_salesdata[[#This Row],[Order Date]],2)</f>
        <v>6</v>
      </c>
      <c r="Q4297" t="str">
        <f>TEXT(tbl_salesdata[[#This Row],[Order Date]],"dddd")</f>
        <v>Saturday</v>
      </c>
      <c r="R4297" t="str">
        <f>IF(tbl_salesdata[[#This Row],[Weekdaynum]]&gt;5,"Yes","No")</f>
        <v>Yes</v>
      </c>
    </row>
    <row r="4298" spans="1:18" x14ac:dyDescent="0.35">
      <c r="A4298">
        <v>917070710</v>
      </c>
      <c r="B4298" s="3">
        <v>43253</v>
      </c>
      <c r="C4298" s="3">
        <v>43269</v>
      </c>
      <c r="D4298" t="s">
        <v>63</v>
      </c>
      <c r="E4298" t="s">
        <v>32</v>
      </c>
      <c r="F4298" t="s">
        <v>17</v>
      </c>
      <c r="G4298" t="s">
        <v>14</v>
      </c>
      <c r="H4298" t="s">
        <v>34</v>
      </c>
      <c r="I4298" s="9">
        <v>457</v>
      </c>
      <c r="J4298" s="9">
        <v>152.58000000000001</v>
      </c>
      <c r="K4298" s="9">
        <v>97.44</v>
      </c>
      <c r="L4298" s="9">
        <f>tbl_salesdata[[#This Row],[Units Sold]]*tbl_salesdata[[#This Row],[Unit Cost]]</f>
        <v>44530.080000000002</v>
      </c>
      <c r="M4298" s="9">
        <f>tbl_salesdata[[#This Row],[Units Sold]]*tbl_salesdata[[#This Row],[Unit Price]]</f>
        <v>69729.060000000012</v>
      </c>
      <c r="N4298" s="9">
        <f>tbl_salesdata[[#This Row],[Total Sales]]-tbl_salesdata[[#This Row],[Total Cost]]</f>
        <v>25198.98000000001</v>
      </c>
      <c r="O4298">
        <f>tbl_salesdata[[#This Row],[Ship Date]]-tbl_salesdata[[#This Row],[Order Date]]</f>
        <v>16</v>
      </c>
      <c r="P4298">
        <f>WEEKDAY(tbl_salesdata[[#This Row],[Order Date]],2)</f>
        <v>6</v>
      </c>
      <c r="Q4298" t="str">
        <f>TEXT(tbl_salesdata[[#This Row],[Order Date]],"dddd")</f>
        <v>Saturday</v>
      </c>
      <c r="R4298" t="str">
        <f>IF(tbl_salesdata[[#This Row],[Weekdaynum]]&gt;5,"Yes","No")</f>
        <v>Yes</v>
      </c>
    </row>
    <row r="4299" spans="1:18" hidden="1" x14ac:dyDescent="0.35">
      <c r="A4299">
        <v>677352893</v>
      </c>
      <c r="B4299" s="3">
        <v>44043</v>
      </c>
      <c r="C4299" s="3">
        <v>44046</v>
      </c>
      <c r="D4299" t="s">
        <v>163</v>
      </c>
      <c r="E4299" t="s">
        <v>38</v>
      </c>
      <c r="F4299" t="s">
        <v>22</v>
      </c>
      <c r="G4299" t="s">
        <v>14</v>
      </c>
      <c r="H4299" t="s">
        <v>15</v>
      </c>
      <c r="I4299" s="9">
        <v>2628</v>
      </c>
      <c r="J4299" s="9">
        <v>47.45</v>
      </c>
      <c r="K4299" s="9">
        <v>31.79</v>
      </c>
      <c r="L4299" s="9">
        <f>tbl_salesdata[[#This Row],[Units Sold]]*tbl_salesdata[[#This Row],[Unit Cost]]</f>
        <v>83544.12</v>
      </c>
      <c r="M4299" s="9">
        <f>tbl_salesdata[[#This Row],[Units Sold]]*tbl_salesdata[[#This Row],[Unit Price]]</f>
        <v>124698.6</v>
      </c>
      <c r="N4299" s="9">
        <f>tbl_salesdata[[#This Row],[Total Sales]]-tbl_salesdata[[#This Row],[Total Cost]]</f>
        <v>41154.48000000001</v>
      </c>
      <c r="O4299">
        <f>tbl_salesdata[[#This Row],[Ship Date]]-tbl_salesdata[[#This Row],[Order Date]]</f>
        <v>3</v>
      </c>
      <c r="P4299">
        <f>WEEKDAY(tbl_salesdata[[#This Row],[Order Date]],2)</f>
        <v>5</v>
      </c>
      <c r="Q4299" t="str">
        <f>TEXT(tbl_salesdata[[#This Row],[Order Date]],"dddd")</f>
        <v>Friday</v>
      </c>
      <c r="R4299" t="str">
        <f>IF(tbl_salesdata[[#This Row],[Weekdaynum]]&gt;5,"Yes","No")</f>
        <v>No</v>
      </c>
    </row>
    <row r="4300" spans="1:18" hidden="1" x14ac:dyDescent="0.35">
      <c r="A4300">
        <v>316418111</v>
      </c>
      <c r="B4300" s="3">
        <v>43490</v>
      </c>
      <c r="C4300" s="3">
        <v>43495</v>
      </c>
      <c r="D4300" t="s">
        <v>123</v>
      </c>
      <c r="E4300" t="s">
        <v>38</v>
      </c>
      <c r="F4300" t="s">
        <v>22</v>
      </c>
      <c r="G4300" t="s">
        <v>18</v>
      </c>
      <c r="H4300" t="s">
        <v>15</v>
      </c>
      <c r="I4300" s="9">
        <v>4005</v>
      </c>
      <c r="J4300" s="9">
        <v>47.45</v>
      </c>
      <c r="K4300" s="9">
        <v>31.79</v>
      </c>
      <c r="L4300" s="9">
        <f>tbl_salesdata[[#This Row],[Units Sold]]*tbl_salesdata[[#This Row],[Unit Cost]]</f>
        <v>127318.95</v>
      </c>
      <c r="M4300" s="9">
        <f>tbl_salesdata[[#This Row],[Units Sold]]*tbl_salesdata[[#This Row],[Unit Price]]</f>
        <v>190037.25</v>
      </c>
      <c r="N4300" s="9">
        <f>tbl_salesdata[[#This Row],[Total Sales]]-tbl_salesdata[[#This Row],[Total Cost]]</f>
        <v>62718.3</v>
      </c>
      <c r="O4300">
        <f>tbl_salesdata[[#This Row],[Ship Date]]-tbl_salesdata[[#This Row],[Order Date]]</f>
        <v>5</v>
      </c>
      <c r="P4300">
        <f>WEEKDAY(tbl_salesdata[[#This Row],[Order Date]],2)</f>
        <v>5</v>
      </c>
      <c r="Q4300" t="str">
        <f>TEXT(tbl_salesdata[[#This Row],[Order Date]],"dddd")</f>
        <v>Friday</v>
      </c>
      <c r="R4300" t="str">
        <f>IF(tbl_salesdata[[#This Row],[Weekdaynum]]&gt;5,"Yes","No")</f>
        <v>No</v>
      </c>
    </row>
    <row r="4301" spans="1:18" hidden="1" x14ac:dyDescent="0.35">
      <c r="A4301">
        <v>534641349</v>
      </c>
      <c r="B4301" s="3">
        <v>44050</v>
      </c>
      <c r="C4301" s="3">
        <v>44068</v>
      </c>
      <c r="D4301" t="s">
        <v>95</v>
      </c>
      <c r="E4301" t="s">
        <v>21</v>
      </c>
      <c r="F4301" t="s">
        <v>22</v>
      </c>
      <c r="G4301" t="s">
        <v>18</v>
      </c>
      <c r="H4301" t="s">
        <v>26</v>
      </c>
      <c r="I4301" s="9">
        <v>1111</v>
      </c>
      <c r="J4301" s="9">
        <v>47.45</v>
      </c>
      <c r="K4301" s="9">
        <v>31.79</v>
      </c>
      <c r="L4301" s="9">
        <f>tbl_salesdata[[#This Row],[Units Sold]]*tbl_salesdata[[#This Row],[Unit Cost]]</f>
        <v>35318.69</v>
      </c>
      <c r="M4301" s="9">
        <f>tbl_salesdata[[#This Row],[Units Sold]]*tbl_salesdata[[#This Row],[Unit Price]]</f>
        <v>52716.950000000004</v>
      </c>
      <c r="N4301" s="9">
        <f>tbl_salesdata[[#This Row],[Total Sales]]-tbl_salesdata[[#This Row],[Total Cost]]</f>
        <v>17398.260000000002</v>
      </c>
      <c r="O4301">
        <f>tbl_salesdata[[#This Row],[Ship Date]]-tbl_salesdata[[#This Row],[Order Date]]</f>
        <v>18</v>
      </c>
      <c r="P4301">
        <f>WEEKDAY(tbl_salesdata[[#This Row],[Order Date]],2)</f>
        <v>5</v>
      </c>
      <c r="Q4301" t="str">
        <f>TEXT(tbl_salesdata[[#This Row],[Order Date]],"dddd")</f>
        <v>Friday</v>
      </c>
      <c r="R4301" t="str">
        <f>IF(tbl_salesdata[[#This Row],[Weekdaynum]]&gt;5,"Yes","No")</f>
        <v>No</v>
      </c>
    </row>
    <row r="4302" spans="1:18" hidden="1" x14ac:dyDescent="0.35">
      <c r="A4302">
        <v>921133935</v>
      </c>
      <c r="B4302" s="3">
        <v>43682</v>
      </c>
      <c r="C4302" s="3">
        <v>43691</v>
      </c>
      <c r="D4302" t="s">
        <v>79</v>
      </c>
      <c r="E4302" t="s">
        <v>21</v>
      </c>
      <c r="F4302" t="s">
        <v>17</v>
      </c>
      <c r="G4302" t="s">
        <v>14</v>
      </c>
      <c r="H4302" t="s">
        <v>26</v>
      </c>
      <c r="I4302" s="9">
        <v>2856</v>
      </c>
      <c r="J4302" s="9">
        <v>152.58000000000001</v>
      </c>
      <c r="K4302" s="9">
        <v>97.44</v>
      </c>
      <c r="L4302" s="9">
        <f>tbl_salesdata[[#This Row],[Units Sold]]*tbl_salesdata[[#This Row],[Unit Cost]]</f>
        <v>278288.64000000001</v>
      </c>
      <c r="M4302" s="9">
        <f>tbl_salesdata[[#This Row],[Units Sold]]*tbl_salesdata[[#This Row],[Unit Price]]</f>
        <v>435768.48000000004</v>
      </c>
      <c r="N4302" s="9">
        <f>tbl_salesdata[[#This Row],[Total Sales]]-tbl_salesdata[[#This Row],[Total Cost]]</f>
        <v>157479.84000000003</v>
      </c>
      <c r="O4302">
        <f>tbl_salesdata[[#This Row],[Ship Date]]-tbl_salesdata[[#This Row],[Order Date]]</f>
        <v>9</v>
      </c>
      <c r="P4302">
        <f>WEEKDAY(tbl_salesdata[[#This Row],[Order Date]],2)</f>
        <v>1</v>
      </c>
      <c r="Q4302" t="str">
        <f>TEXT(tbl_salesdata[[#This Row],[Order Date]],"dddd")</f>
        <v>Monday</v>
      </c>
      <c r="R4302" t="str">
        <f>IF(tbl_salesdata[[#This Row],[Weekdaynum]]&gt;5,"Yes","No")</f>
        <v>No</v>
      </c>
    </row>
    <row r="4303" spans="1:18" hidden="1" x14ac:dyDescent="0.35">
      <c r="A4303">
        <v>235319697</v>
      </c>
      <c r="B4303" s="3">
        <v>42275</v>
      </c>
      <c r="C4303" s="3">
        <v>42276</v>
      </c>
      <c r="D4303" t="s">
        <v>73</v>
      </c>
      <c r="E4303" t="s">
        <v>24</v>
      </c>
      <c r="F4303" t="s">
        <v>40</v>
      </c>
      <c r="G4303" t="s">
        <v>18</v>
      </c>
      <c r="H4303" t="s">
        <v>34</v>
      </c>
      <c r="I4303" s="9">
        <v>5183</v>
      </c>
      <c r="J4303" s="9">
        <v>651.21</v>
      </c>
      <c r="K4303" s="9">
        <v>524.96</v>
      </c>
      <c r="L4303" s="9">
        <f>tbl_salesdata[[#This Row],[Units Sold]]*tbl_salesdata[[#This Row],[Unit Cost]]</f>
        <v>2720867.68</v>
      </c>
      <c r="M4303" s="9">
        <f>tbl_salesdata[[#This Row],[Units Sold]]*tbl_salesdata[[#This Row],[Unit Price]]</f>
        <v>3375221.43</v>
      </c>
      <c r="N4303" s="9">
        <f>tbl_salesdata[[#This Row],[Total Sales]]-tbl_salesdata[[#This Row],[Total Cost]]</f>
        <v>654353.75</v>
      </c>
      <c r="O4303">
        <f>tbl_salesdata[[#This Row],[Ship Date]]-tbl_salesdata[[#This Row],[Order Date]]</f>
        <v>1</v>
      </c>
      <c r="P4303">
        <f>WEEKDAY(tbl_salesdata[[#This Row],[Order Date]],2)</f>
        <v>1</v>
      </c>
      <c r="Q4303" t="str">
        <f>TEXT(tbl_salesdata[[#This Row],[Order Date]],"dddd")</f>
        <v>Monday</v>
      </c>
      <c r="R4303" t="str">
        <f>IF(tbl_salesdata[[#This Row],[Weekdaynum]]&gt;5,"Yes","No")</f>
        <v>No</v>
      </c>
    </row>
    <row r="4304" spans="1:18" hidden="1" x14ac:dyDescent="0.35">
      <c r="A4304">
        <v>456934964</v>
      </c>
      <c r="B4304" s="3">
        <v>43913</v>
      </c>
      <c r="C4304" s="3">
        <v>43915</v>
      </c>
      <c r="D4304" t="s">
        <v>80</v>
      </c>
      <c r="E4304" t="s">
        <v>21</v>
      </c>
      <c r="F4304" t="s">
        <v>47</v>
      </c>
      <c r="G4304" t="s">
        <v>18</v>
      </c>
      <c r="H4304" t="s">
        <v>26</v>
      </c>
      <c r="I4304" s="9">
        <v>6065</v>
      </c>
      <c r="J4304" s="9">
        <v>421.89</v>
      </c>
      <c r="K4304" s="9">
        <v>364.69</v>
      </c>
      <c r="L4304" s="9">
        <f>tbl_salesdata[[#This Row],[Units Sold]]*tbl_salesdata[[#This Row],[Unit Cost]]</f>
        <v>2211844.85</v>
      </c>
      <c r="M4304" s="9">
        <f>tbl_salesdata[[#This Row],[Units Sold]]*tbl_salesdata[[#This Row],[Unit Price]]</f>
        <v>2558762.85</v>
      </c>
      <c r="N4304" s="9">
        <f>tbl_salesdata[[#This Row],[Total Sales]]-tbl_salesdata[[#This Row],[Total Cost]]</f>
        <v>346918</v>
      </c>
      <c r="O4304">
        <f>tbl_salesdata[[#This Row],[Ship Date]]-tbl_salesdata[[#This Row],[Order Date]]</f>
        <v>2</v>
      </c>
      <c r="P4304">
        <f>WEEKDAY(tbl_salesdata[[#This Row],[Order Date]],2)</f>
        <v>1</v>
      </c>
      <c r="Q4304" t="str">
        <f>TEXT(tbl_salesdata[[#This Row],[Order Date]],"dddd")</f>
        <v>Monday</v>
      </c>
      <c r="R4304" t="str">
        <f>IF(tbl_salesdata[[#This Row],[Weekdaynum]]&gt;5,"Yes","No")</f>
        <v>No</v>
      </c>
    </row>
    <row r="4305" spans="1:18" hidden="1" x14ac:dyDescent="0.35">
      <c r="A4305">
        <v>936028563</v>
      </c>
      <c r="B4305" s="3">
        <v>42454</v>
      </c>
      <c r="C4305" s="3">
        <v>42456</v>
      </c>
      <c r="D4305" t="s">
        <v>45</v>
      </c>
      <c r="E4305" t="s">
        <v>12</v>
      </c>
      <c r="F4305" t="s">
        <v>22</v>
      </c>
      <c r="G4305" t="s">
        <v>18</v>
      </c>
      <c r="H4305" t="s">
        <v>34</v>
      </c>
      <c r="I4305" s="9">
        <v>507</v>
      </c>
      <c r="J4305" s="9">
        <v>47.45</v>
      </c>
      <c r="K4305" s="9">
        <v>31.79</v>
      </c>
      <c r="L4305" s="9">
        <f>tbl_salesdata[[#This Row],[Units Sold]]*tbl_salesdata[[#This Row],[Unit Cost]]</f>
        <v>16117.529999999999</v>
      </c>
      <c r="M4305" s="9">
        <f>tbl_salesdata[[#This Row],[Units Sold]]*tbl_salesdata[[#This Row],[Unit Price]]</f>
        <v>24057.15</v>
      </c>
      <c r="N4305" s="9">
        <f>tbl_salesdata[[#This Row],[Total Sales]]-tbl_salesdata[[#This Row],[Total Cost]]</f>
        <v>7939.6200000000026</v>
      </c>
      <c r="O4305">
        <f>tbl_salesdata[[#This Row],[Ship Date]]-tbl_salesdata[[#This Row],[Order Date]]</f>
        <v>2</v>
      </c>
      <c r="P4305">
        <f>WEEKDAY(tbl_salesdata[[#This Row],[Order Date]],2)</f>
        <v>5</v>
      </c>
      <c r="Q4305" t="str">
        <f>TEXT(tbl_salesdata[[#This Row],[Order Date]],"dddd")</f>
        <v>Friday</v>
      </c>
      <c r="R4305" t="str">
        <f>IF(tbl_salesdata[[#This Row],[Weekdaynum]]&gt;5,"Yes","No")</f>
        <v>No</v>
      </c>
    </row>
    <row r="4306" spans="1:18" hidden="1" x14ac:dyDescent="0.35">
      <c r="A4306">
        <v>642961823</v>
      </c>
      <c r="B4306" s="3">
        <v>44458</v>
      </c>
      <c r="C4306" s="3">
        <v>44473</v>
      </c>
      <c r="D4306" t="s">
        <v>182</v>
      </c>
      <c r="E4306" t="s">
        <v>12</v>
      </c>
      <c r="F4306" t="s">
        <v>13</v>
      </c>
      <c r="G4306" t="s">
        <v>18</v>
      </c>
      <c r="H4306" t="s">
        <v>19</v>
      </c>
      <c r="I4306" s="9">
        <v>5546</v>
      </c>
      <c r="J4306" s="9">
        <v>255.28</v>
      </c>
      <c r="K4306" s="9">
        <v>159.41999999999999</v>
      </c>
      <c r="L4306" s="9">
        <f>tbl_salesdata[[#This Row],[Units Sold]]*tbl_salesdata[[#This Row],[Unit Cost]]</f>
        <v>884143.32</v>
      </c>
      <c r="M4306" s="9">
        <f>tbl_salesdata[[#This Row],[Units Sold]]*tbl_salesdata[[#This Row],[Unit Price]]</f>
        <v>1415782.8800000001</v>
      </c>
      <c r="N4306" s="9">
        <f>tbl_salesdata[[#This Row],[Total Sales]]-tbl_salesdata[[#This Row],[Total Cost]]</f>
        <v>531639.56000000017</v>
      </c>
      <c r="O4306">
        <f>tbl_salesdata[[#This Row],[Ship Date]]-tbl_salesdata[[#This Row],[Order Date]]</f>
        <v>15</v>
      </c>
      <c r="P4306">
        <f>WEEKDAY(tbl_salesdata[[#This Row],[Order Date]],2)</f>
        <v>7</v>
      </c>
      <c r="Q4306" t="str">
        <f>TEXT(tbl_salesdata[[#This Row],[Order Date]],"dddd")</f>
        <v>Sunday</v>
      </c>
      <c r="R4306" t="str">
        <f>IF(tbl_salesdata[[#This Row],[Weekdaynum]]&gt;5,"Yes","No")</f>
        <v>Yes</v>
      </c>
    </row>
    <row r="4307" spans="1:18" hidden="1" x14ac:dyDescent="0.35">
      <c r="A4307">
        <v>418408572</v>
      </c>
      <c r="B4307" s="3">
        <v>44635</v>
      </c>
      <c r="C4307" s="3">
        <v>44636</v>
      </c>
      <c r="D4307" t="s">
        <v>219</v>
      </c>
      <c r="E4307" t="s">
        <v>38</v>
      </c>
      <c r="F4307" t="s">
        <v>30</v>
      </c>
      <c r="G4307" t="s">
        <v>18</v>
      </c>
      <c r="H4307" t="s">
        <v>34</v>
      </c>
      <c r="I4307" s="9">
        <v>5249</v>
      </c>
      <c r="J4307" s="9">
        <v>81.73</v>
      </c>
      <c r="K4307" s="9">
        <v>56.67</v>
      </c>
      <c r="L4307" s="9">
        <f>tbl_salesdata[[#This Row],[Units Sold]]*tbl_salesdata[[#This Row],[Unit Cost]]</f>
        <v>297460.83</v>
      </c>
      <c r="M4307" s="9">
        <f>tbl_salesdata[[#This Row],[Units Sold]]*tbl_salesdata[[#This Row],[Unit Price]]</f>
        <v>429000.77</v>
      </c>
      <c r="N4307" s="9">
        <f>tbl_salesdata[[#This Row],[Total Sales]]-tbl_salesdata[[#This Row],[Total Cost]]</f>
        <v>131539.94</v>
      </c>
      <c r="O4307">
        <f>tbl_salesdata[[#This Row],[Ship Date]]-tbl_salesdata[[#This Row],[Order Date]]</f>
        <v>1</v>
      </c>
      <c r="P4307">
        <f>WEEKDAY(tbl_salesdata[[#This Row],[Order Date]],2)</f>
        <v>2</v>
      </c>
      <c r="Q4307" t="str">
        <f>TEXT(tbl_salesdata[[#This Row],[Order Date]],"dddd")</f>
        <v>Tuesday</v>
      </c>
      <c r="R4307" t="str">
        <f>IF(tbl_salesdata[[#This Row],[Weekdaynum]]&gt;5,"Yes","No")</f>
        <v>No</v>
      </c>
    </row>
    <row r="4308" spans="1:18" hidden="1" x14ac:dyDescent="0.35">
      <c r="A4308">
        <v>723355138</v>
      </c>
      <c r="B4308" s="3">
        <v>42629</v>
      </c>
      <c r="C4308" s="3">
        <v>42630</v>
      </c>
      <c r="D4308" t="s">
        <v>130</v>
      </c>
      <c r="E4308" t="s">
        <v>29</v>
      </c>
      <c r="F4308" t="s">
        <v>22</v>
      </c>
      <c r="G4308" t="s">
        <v>18</v>
      </c>
      <c r="H4308" t="s">
        <v>26</v>
      </c>
      <c r="I4308" s="9">
        <v>5715</v>
      </c>
      <c r="J4308" s="9">
        <v>47.45</v>
      </c>
      <c r="K4308" s="9">
        <v>31.79</v>
      </c>
      <c r="L4308" s="9">
        <f>tbl_salesdata[[#This Row],[Units Sold]]*tbl_salesdata[[#This Row],[Unit Cost]]</f>
        <v>181679.85</v>
      </c>
      <c r="M4308" s="9">
        <f>tbl_salesdata[[#This Row],[Units Sold]]*tbl_salesdata[[#This Row],[Unit Price]]</f>
        <v>271176.75</v>
      </c>
      <c r="N4308" s="9">
        <f>tbl_salesdata[[#This Row],[Total Sales]]-tbl_salesdata[[#This Row],[Total Cost]]</f>
        <v>89496.9</v>
      </c>
      <c r="O4308">
        <f>tbl_salesdata[[#This Row],[Ship Date]]-tbl_salesdata[[#This Row],[Order Date]]</f>
        <v>1</v>
      </c>
      <c r="P4308">
        <f>WEEKDAY(tbl_salesdata[[#This Row],[Order Date]],2)</f>
        <v>5</v>
      </c>
      <c r="Q4308" t="str">
        <f>TEXT(tbl_salesdata[[#This Row],[Order Date]],"dddd")</f>
        <v>Friday</v>
      </c>
      <c r="R4308" t="str">
        <f>IF(tbl_salesdata[[#This Row],[Weekdaynum]]&gt;5,"Yes","No")</f>
        <v>No</v>
      </c>
    </row>
    <row r="4309" spans="1:18" hidden="1" x14ac:dyDescent="0.35">
      <c r="A4309">
        <v>289100348</v>
      </c>
      <c r="B4309" s="3">
        <v>44858</v>
      </c>
      <c r="C4309" s="3">
        <v>44861</v>
      </c>
      <c r="D4309" t="s">
        <v>132</v>
      </c>
      <c r="E4309" t="s">
        <v>38</v>
      </c>
      <c r="F4309" t="s">
        <v>47</v>
      </c>
      <c r="G4309" t="s">
        <v>14</v>
      </c>
      <c r="H4309" t="s">
        <v>19</v>
      </c>
      <c r="I4309" s="9">
        <v>72</v>
      </c>
      <c r="J4309" s="9">
        <v>421.89</v>
      </c>
      <c r="K4309" s="9">
        <v>364.69</v>
      </c>
      <c r="L4309" s="9">
        <f>tbl_salesdata[[#This Row],[Units Sold]]*tbl_salesdata[[#This Row],[Unit Cost]]</f>
        <v>26257.68</v>
      </c>
      <c r="M4309" s="9">
        <f>tbl_salesdata[[#This Row],[Units Sold]]*tbl_salesdata[[#This Row],[Unit Price]]</f>
        <v>30376.079999999998</v>
      </c>
      <c r="N4309" s="9">
        <f>tbl_salesdata[[#This Row],[Total Sales]]-tbl_salesdata[[#This Row],[Total Cost]]</f>
        <v>4118.3999999999978</v>
      </c>
      <c r="O4309">
        <f>tbl_salesdata[[#This Row],[Ship Date]]-tbl_salesdata[[#This Row],[Order Date]]</f>
        <v>3</v>
      </c>
      <c r="P4309">
        <f>WEEKDAY(tbl_salesdata[[#This Row],[Order Date]],2)</f>
        <v>1</v>
      </c>
      <c r="Q4309" t="str">
        <f>TEXT(tbl_salesdata[[#This Row],[Order Date]],"dddd")</f>
        <v>Monday</v>
      </c>
      <c r="R4309" t="str">
        <f>IF(tbl_salesdata[[#This Row],[Weekdaynum]]&gt;5,"Yes","No")</f>
        <v>No</v>
      </c>
    </row>
    <row r="4310" spans="1:18" x14ac:dyDescent="0.35">
      <c r="A4310">
        <v>522813022</v>
      </c>
      <c r="B4310" s="3">
        <v>43169</v>
      </c>
      <c r="C4310" s="3">
        <v>43185</v>
      </c>
      <c r="D4310" t="s">
        <v>163</v>
      </c>
      <c r="E4310" t="s">
        <v>38</v>
      </c>
      <c r="F4310" t="s">
        <v>30</v>
      </c>
      <c r="G4310" t="s">
        <v>18</v>
      </c>
      <c r="H4310" t="s">
        <v>19</v>
      </c>
      <c r="I4310" s="9">
        <v>846</v>
      </c>
      <c r="J4310" s="9">
        <v>81.73</v>
      </c>
      <c r="K4310" s="9">
        <v>56.67</v>
      </c>
      <c r="L4310" s="9">
        <f>tbl_salesdata[[#This Row],[Units Sold]]*tbl_salesdata[[#This Row],[Unit Cost]]</f>
        <v>47942.82</v>
      </c>
      <c r="M4310" s="9">
        <f>tbl_salesdata[[#This Row],[Units Sold]]*tbl_salesdata[[#This Row],[Unit Price]]</f>
        <v>69143.58</v>
      </c>
      <c r="N4310" s="9">
        <f>tbl_salesdata[[#This Row],[Total Sales]]-tbl_salesdata[[#This Row],[Total Cost]]</f>
        <v>21200.760000000002</v>
      </c>
      <c r="O4310">
        <f>tbl_salesdata[[#This Row],[Ship Date]]-tbl_salesdata[[#This Row],[Order Date]]</f>
        <v>16</v>
      </c>
      <c r="P4310">
        <f>WEEKDAY(tbl_salesdata[[#This Row],[Order Date]],2)</f>
        <v>6</v>
      </c>
      <c r="Q4310" t="str">
        <f>TEXT(tbl_salesdata[[#This Row],[Order Date]],"dddd")</f>
        <v>Saturday</v>
      </c>
      <c r="R4310" t="str">
        <f>IF(tbl_salesdata[[#This Row],[Weekdaynum]]&gt;5,"Yes","No")</f>
        <v>Yes</v>
      </c>
    </row>
    <row r="4311" spans="1:18" x14ac:dyDescent="0.35">
      <c r="A4311">
        <v>456074512</v>
      </c>
      <c r="B4311" s="3">
        <v>43967</v>
      </c>
      <c r="C4311" s="3">
        <v>43969</v>
      </c>
      <c r="D4311" t="s">
        <v>177</v>
      </c>
      <c r="E4311" t="s">
        <v>24</v>
      </c>
      <c r="F4311" t="s">
        <v>22</v>
      </c>
      <c r="G4311" t="s">
        <v>14</v>
      </c>
      <c r="H4311" t="s">
        <v>34</v>
      </c>
      <c r="I4311" s="9">
        <v>1438</v>
      </c>
      <c r="J4311" s="9">
        <v>47.45</v>
      </c>
      <c r="K4311" s="9">
        <v>31.79</v>
      </c>
      <c r="L4311" s="9">
        <f>tbl_salesdata[[#This Row],[Units Sold]]*tbl_salesdata[[#This Row],[Unit Cost]]</f>
        <v>45714.02</v>
      </c>
      <c r="M4311" s="9">
        <f>tbl_salesdata[[#This Row],[Units Sold]]*tbl_salesdata[[#This Row],[Unit Price]]</f>
        <v>68233.100000000006</v>
      </c>
      <c r="N4311" s="9">
        <f>tbl_salesdata[[#This Row],[Total Sales]]-tbl_salesdata[[#This Row],[Total Cost]]</f>
        <v>22519.080000000009</v>
      </c>
      <c r="O4311">
        <f>tbl_salesdata[[#This Row],[Ship Date]]-tbl_salesdata[[#This Row],[Order Date]]</f>
        <v>2</v>
      </c>
      <c r="P4311">
        <f>WEEKDAY(tbl_salesdata[[#This Row],[Order Date]],2)</f>
        <v>6</v>
      </c>
      <c r="Q4311" t="str">
        <f>TEXT(tbl_salesdata[[#This Row],[Order Date]],"dddd")</f>
        <v>Saturday</v>
      </c>
      <c r="R4311" t="str">
        <f>IF(tbl_salesdata[[#This Row],[Weekdaynum]]&gt;5,"Yes","No")</f>
        <v>Yes</v>
      </c>
    </row>
    <row r="4312" spans="1:18" hidden="1" x14ac:dyDescent="0.35">
      <c r="A4312">
        <v>468803632</v>
      </c>
      <c r="B4312" s="3">
        <v>44804</v>
      </c>
      <c r="C4312" s="3">
        <v>44821</v>
      </c>
      <c r="D4312" t="s">
        <v>49</v>
      </c>
      <c r="E4312" t="s">
        <v>21</v>
      </c>
      <c r="F4312" t="s">
        <v>56</v>
      </c>
      <c r="G4312" t="s">
        <v>14</v>
      </c>
      <c r="H4312" t="s">
        <v>26</v>
      </c>
      <c r="I4312" s="9">
        <v>8267</v>
      </c>
      <c r="J4312" s="9">
        <v>9.33</v>
      </c>
      <c r="K4312" s="9">
        <v>6.92</v>
      </c>
      <c r="L4312" s="9">
        <f>tbl_salesdata[[#This Row],[Units Sold]]*tbl_salesdata[[#This Row],[Unit Cost]]</f>
        <v>57207.64</v>
      </c>
      <c r="M4312" s="9">
        <f>tbl_salesdata[[#This Row],[Units Sold]]*tbl_salesdata[[#This Row],[Unit Price]]</f>
        <v>77131.11</v>
      </c>
      <c r="N4312" s="9">
        <f>tbl_salesdata[[#This Row],[Total Sales]]-tbl_salesdata[[#This Row],[Total Cost]]</f>
        <v>19923.47</v>
      </c>
      <c r="O4312">
        <f>tbl_salesdata[[#This Row],[Ship Date]]-tbl_salesdata[[#This Row],[Order Date]]</f>
        <v>17</v>
      </c>
      <c r="P4312">
        <f>WEEKDAY(tbl_salesdata[[#This Row],[Order Date]],2)</f>
        <v>3</v>
      </c>
      <c r="Q4312" t="str">
        <f>TEXT(tbl_salesdata[[#This Row],[Order Date]],"dddd")</f>
        <v>Wednesday</v>
      </c>
      <c r="R4312" t="str">
        <f>IF(tbl_salesdata[[#This Row],[Weekdaynum]]&gt;5,"Yes","No")</f>
        <v>No</v>
      </c>
    </row>
    <row r="4313" spans="1:18" hidden="1" x14ac:dyDescent="0.35">
      <c r="A4313">
        <v>646981704</v>
      </c>
      <c r="B4313" s="3">
        <v>44847</v>
      </c>
      <c r="C4313" s="3">
        <v>44856</v>
      </c>
      <c r="D4313" t="s">
        <v>77</v>
      </c>
      <c r="E4313" t="s">
        <v>21</v>
      </c>
      <c r="F4313" t="s">
        <v>13</v>
      </c>
      <c r="G4313" t="s">
        <v>14</v>
      </c>
      <c r="H4313" t="s">
        <v>15</v>
      </c>
      <c r="I4313" s="9">
        <v>5118</v>
      </c>
      <c r="J4313" s="9">
        <v>255.28</v>
      </c>
      <c r="K4313" s="9">
        <v>159.41999999999999</v>
      </c>
      <c r="L4313" s="9">
        <f>tbl_salesdata[[#This Row],[Units Sold]]*tbl_salesdata[[#This Row],[Unit Cost]]</f>
        <v>815911.55999999994</v>
      </c>
      <c r="M4313" s="9">
        <f>tbl_salesdata[[#This Row],[Units Sold]]*tbl_salesdata[[#This Row],[Unit Price]]</f>
        <v>1306523.04</v>
      </c>
      <c r="N4313" s="9">
        <f>tbl_salesdata[[#This Row],[Total Sales]]-tbl_salesdata[[#This Row],[Total Cost]]</f>
        <v>490611.4800000001</v>
      </c>
      <c r="O4313">
        <f>tbl_salesdata[[#This Row],[Ship Date]]-tbl_salesdata[[#This Row],[Order Date]]</f>
        <v>9</v>
      </c>
      <c r="P4313">
        <f>WEEKDAY(tbl_salesdata[[#This Row],[Order Date]],2)</f>
        <v>4</v>
      </c>
      <c r="Q4313" t="str">
        <f>TEXT(tbl_salesdata[[#This Row],[Order Date]],"dddd")</f>
        <v>Thursday</v>
      </c>
      <c r="R4313" t="str">
        <f>IF(tbl_salesdata[[#This Row],[Weekdaynum]]&gt;5,"Yes","No")</f>
        <v>No</v>
      </c>
    </row>
    <row r="4314" spans="1:18" x14ac:dyDescent="0.35">
      <c r="A4314">
        <v>326904904</v>
      </c>
      <c r="B4314" s="3">
        <v>44338</v>
      </c>
      <c r="C4314" s="3">
        <v>44352</v>
      </c>
      <c r="D4314" t="s">
        <v>85</v>
      </c>
      <c r="E4314" t="s">
        <v>12</v>
      </c>
      <c r="F4314" t="s">
        <v>56</v>
      </c>
      <c r="G4314" t="s">
        <v>18</v>
      </c>
      <c r="H4314" t="s">
        <v>34</v>
      </c>
      <c r="I4314" s="9">
        <v>7281</v>
      </c>
      <c r="J4314" s="9">
        <v>9.33</v>
      </c>
      <c r="K4314" s="9">
        <v>6.92</v>
      </c>
      <c r="L4314" s="9">
        <f>tbl_salesdata[[#This Row],[Units Sold]]*tbl_salesdata[[#This Row],[Unit Cost]]</f>
        <v>50384.52</v>
      </c>
      <c r="M4314" s="9">
        <f>tbl_salesdata[[#This Row],[Units Sold]]*tbl_salesdata[[#This Row],[Unit Price]]</f>
        <v>67931.73</v>
      </c>
      <c r="N4314" s="9">
        <f>tbl_salesdata[[#This Row],[Total Sales]]-tbl_salesdata[[#This Row],[Total Cost]]</f>
        <v>17547.21</v>
      </c>
      <c r="O4314">
        <f>tbl_salesdata[[#This Row],[Ship Date]]-tbl_salesdata[[#This Row],[Order Date]]</f>
        <v>14</v>
      </c>
      <c r="P4314">
        <f>WEEKDAY(tbl_salesdata[[#This Row],[Order Date]],2)</f>
        <v>6</v>
      </c>
      <c r="Q4314" t="str">
        <f>TEXT(tbl_salesdata[[#This Row],[Order Date]],"dddd")</f>
        <v>Saturday</v>
      </c>
      <c r="R4314" t="str">
        <f>IF(tbl_salesdata[[#This Row],[Weekdaynum]]&gt;5,"Yes","No")</f>
        <v>Yes</v>
      </c>
    </row>
    <row r="4315" spans="1:18" x14ac:dyDescent="0.35">
      <c r="A4315">
        <v>709268176</v>
      </c>
      <c r="B4315" s="3">
        <v>44338</v>
      </c>
      <c r="C4315" s="3">
        <v>44343</v>
      </c>
      <c r="D4315" t="s">
        <v>111</v>
      </c>
      <c r="E4315" t="s">
        <v>38</v>
      </c>
      <c r="F4315" t="s">
        <v>56</v>
      </c>
      <c r="G4315" t="s">
        <v>18</v>
      </c>
      <c r="H4315" t="s">
        <v>15</v>
      </c>
      <c r="I4315" s="9">
        <v>7070</v>
      </c>
      <c r="J4315" s="9">
        <v>9.33</v>
      </c>
      <c r="K4315" s="9">
        <v>6.92</v>
      </c>
      <c r="L4315" s="9">
        <f>tbl_salesdata[[#This Row],[Units Sold]]*tbl_salesdata[[#This Row],[Unit Cost]]</f>
        <v>48924.4</v>
      </c>
      <c r="M4315" s="9">
        <f>tbl_salesdata[[#This Row],[Units Sold]]*tbl_salesdata[[#This Row],[Unit Price]]</f>
        <v>65963.100000000006</v>
      </c>
      <c r="N4315" s="9">
        <f>tbl_salesdata[[#This Row],[Total Sales]]-tbl_salesdata[[#This Row],[Total Cost]]</f>
        <v>17038.700000000004</v>
      </c>
      <c r="O4315">
        <f>tbl_salesdata[[#This Row],[Ship Date]]-tbl_salesdata[[#This Row],[Order Date]]</f>
        <v>5</v>
      </c>
      <c r="P4315">
        <f>WEEKDAY(tbl_salesdata[[#This Row],[Order Date]],2)</f>
        <v>6</v>
      </c>
      <c r="Q4315" t="str">
        <f>TEXT(tbl_salesdata[[#This Row],[Order Date]],"dddd")</f>
        <v>Saturday</v>
      </c>
      <c r="R4315" t="str">
        <f>IF(tbl_salesdata[[#This Row],[Weekdaynum]]&gt;5,"Yes","No")</f>
        <v>Yes</v>
      </c>
    </row>
    <row r="4316" spans="1:18" hidden="1" x14ac:dyDescent="0.35">
      <c r="A4316">
        <v>846405446</v>
      </c>
      <c r="B4316" s="3">
        <v>42405</v>
      </c>
      <c r="C4316" s="3">
        <v>42416</v>
      </c>
      <c r="D4316" t="s">
        <v>70</v>
      </c>
      <c r="E4316" t="s">
        <v>29</v>
      </c>
      <c r="F4316" t="s">
        <v>76</v>
      </c>
      <c r="G4316" t="s">
        <v>18</v>
      </c>
      <c r="H4316" t="s">
        <v>15</v>
      </c>
      <c r="I4316" s="9">
        <v>9035</v>
      </c>
      <c r="J4316" s="9">
        <v>668.27</v>
      </c>
      <c r="K4316" s="9">
        <v>502.54</v>
      </c>
      <c r="L4316" s="9">
        <f>tbl_salesdata[[#This Row],[Units Sold]]*tbl_salesdata[[#This Row],[Unit Cost]]</f>
        <v>4540448.9000000004</v>
      </c>
      <c r="M4316" s="9">
        <f>tbl_salesdata[[#This Row],[Units Sold]]*tbl_salesdata[[#This Row],[Unit Price]]</f>
        <v>6037819.4500000002</v>
      </c>
      <c r="N4316" s="9">
        <f>tbl_salesdata[[#This Row],[Total Sales]]-tbl_salesdata[[#This Row],[Total Cost]]</f>
        <v>1497370.5499999998</v>
      </c>
      <c r="O4316">
        <f>tbl_salesdata[[#This Row],[Ship Date]]-tbl_salesdata[[#This Row],[Order Date]]</f>
        <v>11</v>
      </c>
      <c r="P4316">
        <f>WEEKDAY(tbl_salesdata[[#This Row],[Order Date]],2)</f>
        <v>5</v>
      </c>
      <c r="Q4316" t="str">
        <f>TEXT(tbl_salesdata[[#This Row],[Order Date]],"dddd")</f>
        <v>Friday</v>
      </c>
      <c r="R4316" t="str">
        <f>IF(tbl_salesdata[[#This Row],[Weekdaynum]]&gt;5,"Yes","No")</f>
        <v>No</v>
      </c>
    </row>
    <row r="4317" spans="1:18" hidden="1" x14ac:dyDescent="0.35">
      <c r="A4317">
        <v>462797629</v>
      </c>
      <c r="B4317" s="3">
        <v>42159</v>
      </c>
      <c r="C4317" s="3">
        <v>42175</v>
      </c>
      <c r="D4317" t="s">
        <v>52</v>
      </c>
      <c r="E4317" t="s">
        <v>12</v>
      </c>
      <c r="F4317" t="s">
        <v>30</v>
      </c>
      <c r="G4317" t="s">
        <v>14</v>
      </c>
      <c r="H4317" t="s">
        <v>34</v>
      </c>
      <c r="I4317" s="9">
        <v>958</v>
      </c>
      <c r="J4317" s="9">
        <v>81.73</v>
      </c>
      <c r="K4317" s="9">
        <v>56.67</v>
      </c>
      <c r="L4317" s="9">
        <f>tbl_salesdata[[#This Row],[Units Sold]]*tbl_salesdata[[#This Row],[Unit Cost]]</f>
        <v>54289.86</v>
      </c>
      <c r="M4317" s="9">
        <f>tbl_salesdata[[#This Row],[Units Sold]]*tbl_salesdata[[#This Row],[Unit Price]]</f>
        <v>78297.340000000011</v>
      </c>
      <c r="N4317" s="9">
        <f>tbl_salesdata[[#This Row],[Total Sales]]-tbl_salesdata[[#This Row],[Total Cost]]</f>
        <v>24007.48000000001</v>
      </c>
      <c r="O4317">
        <f>tbl_salesdata[[#This Row],[Ship Date]]-tbl_salesdata[[#This Row],[Order Date]]</f>
        <v>16</v>
      </c>
      <c r="P4317">
        <f>WEEKDAY(tbl_salesdata[[#This Row],[Order Date]],2)</f>
        <v>4</v>
      </c>
      <c r="Q4317" t="str">
        <f>TEXT(tbl_salesdata[[#This Row],[Order Date]],"dddd")</f>
        <v>Thursday</v>
      </c>
      <c r="R4317" t="str">
        <f>IF(tbl_salesdata[[#This Row],[Weekdaynum]]&gt;5,"Yes","No")</f>
        <v>No</v>
      </c>
    </row>
    <row r="4318" spans="1:18" hidden="1" x14ac:dyDescent="0.35">
      <c r="A4318">
        <v>535740411</v>
      </c>
      <c r="B4318" s="3">
        <v>44691</v>
      </c>
      <c r="C4318" s="3">
        <v>44693</v>
      </c>
      <c r="D4318" t="s">
        <v>48</v>
      </c>
      <c r="E4318" t="s">
        <v>21</v>
      </c>
      <c r="F4318" t="s">
        <v>30</v>
      </c>
      <c r="G4318" t="s">
        <v>18</v>
      </c>
      <c r="H4318" t="s">
        <v>15</v>
      </c>
      <c r="I4318" s="9">
        <v>6348</v>
      </c>
      <c r="J4318" s="9">
        <v>81.73</v>
      </c>
      <c r="K4318" s="9">
        <v>56.67</v>
      </c>
      <c r="L4318" s="9">
        <f>tbl_salesdata[[#This Row],[Units Sold]]*tbl_salesdata[[#This Row],[Unit Cost]]</f>
        <v>359741.16000000003</v>
      </c>
      <c r="M4318" s="9">
        <f>tbl_salesdata[[#This Row],[Units Sold]]*tbl_salesdata[[#This Row],[Unit Price]]</f>
        <v>518822.04000000004</v>
      </c>
      <c r="N4318" s="9">
        <f>tbl_salesdata[[#This Row],[Total Sales]]-tbl_salesdata[[#This Row],[Total Cost]]</f>
        <v>159080.88</v>
      </c>
      <c r="O4318">
        <f>tbl_salesdata[[#This Row],[Ship Date]]-tbl_salesdata[[#This Row],[Order Date]]</f>
        <v>2</v>
      </c>
      <c r="P4318">
        <f>WEEKDAY(tbl_salesdata[[#This Row],[Order Date]],2)</f>
        <v>2</v>
      </c>
      <c r="Q4318" t="str">
        <f>TEXT(tbl_salesdata[[#This Row],[Order Date]],"dddd")</f>
        <v>Tuesday</v>
      </c>
      <c r="R4318" t="str">
        <f>IF(tbl_salesdata[[#This Row],[Weekdaynum]]&gt;5,"Yes","No")</f>
        <v>No</v>
      </c>
    </row>
    <row r="4319" spans="1:18" hidden="1" x14ac:dyDescent="0.35">
      <c r="A4319">
        <v>949657618</v>
      </c>
      <c r="B4319" s="3">
        <v>44579</v>
      </c>
      <c r="C4319" s="3">
        <v>44590</v>
      </c>
      <c r="D4319" t="s">
        <v>53</v>
      </c>
      <c r="E4319" t="s">
        <v>29</v>
      </c>
      <c r="F4319" t="s">
        <v>47</v>
      </c>
      <c r="G4319" t="s">
        <v>14</v>
      </c>
      <c r="H4319" t="s">
        <v>34</v>
      </c>
      <c r="I4319" s="9">
        <v>3648</v>
      </c>
      <c r="J4319" s="9">
        <v>421.89</v>
      </c>
      <c r="K4319" s="9">
        <v>364.69</v>
      </c>
      <c r="L4319" s="9">
        <f>tbl_salesdata[[#This Row],[Units Sold]]*tbl_salesdata[[#This Row],[Unit Cost]]</f>
        <v>1330389.1199999999</v>
      </c>
      <c r="M4319" s="9">
        <f>tbl_salesdata[[#This Row],[Units Sold]]*tbl_salesdata[[#This Row],[Unit Price]]</f>
        <v>1539054.72</v>
      </c>
      <c r="N4319" s="9">
        <f>tbl_salesdata[[#This Row],[Total Sales]]-tbl_salesdata[[#This Row],[Total Cost]]</f>
        <v>208665.60000000009</v>
      </c>
      <c r="O4319">
        <f>tbl_salesdata[[#This Row],[Ship Date]]-tbl_salesdata[[#This Row],[Order Date]]</f>
        <v>11</v>
      </c>
      <c r="P4319">
        <f>WEEKDAY(tbl_salesdata[[#This Row],[Order Date]],2)</f>
        <v>2</v>
      </c>
      <c r="Q4319" t="str">
        <f>TEXT(tbl_salesdata[[#This Row],[Order Date]],"dddd")</f>
        <v>Tuesday</v>
      </c>
      <c r="R4319" t="str">
        <f>IF(tbl_salesdata[[#This Row],[Weekdaynum]]&gt;5,"Yes","No")</f>
        <v>No</v>
      </c>
    </row>
    <row r="4320" spans="1:18" hidden="1" x14ac:dyDescent="0.35">
      <c r="A4320">
        <v>309285581</v>
      </c>
      <c r="B4320" s="3">
        <v>42792</v>
      </c>
      <c r="C4320" s="3">
        <v>42803</v>
      </c>
      <c r="D4320" t="s">
        <v>205</v>
      </c>
      <c r="E4320" t="s">
        <v>21</v>
      </c>
      <c r="F4320" t="s">
        <v>30</v>
      </c>
      <c r="G4320" t="s">
        <v>18</v>
      </c>
      <c r="H4320" t="s">
        <v>34</v>
      </c>
      <c r="I4320" s="9">
        <v>3331</v>
      </c>
      <c r="J4320" s="9">
        <v>81.73</v>
      </c>
      <c r="K4320" s="9">
        <v>56.67</v>
      </c>
      <c r="L4320" s="9">
        <f>tbl_salesdata[[#This Row],[Units Sold]]*tbl_salesdata[[#This Row],[Unit Cost]]</f>
        <v>188767.77000000002</v>
      </c>
      <c r="M4320" s="9">
        <f>tbl_salesdata[[#This Row],[Units Sold]]*tbl_salesdata[[#This Row],[Unit Price]]</f>
        <v>272242.63</v>
      </c>
      <c r="N4320" s="9">
        <f>tbl_salesdata[[#This Row],[Total Sales]]-tbl_salesdata[[#This Row],[Total Cost]]</f>
        <v>83474.859999999986</v>
      </c>
      <c r="O4320">
        <f>tbl_salesdata[[#This Row],[Ship Date]]-tbl_salesdata[[#This Row],[Order Date]]</f>
        <v>11</v>
      </c>
      <c r="P4320">
        <f>WEEKDAY(tbl_salesdata[[#This Row],[Order Date]],2)</f>
        <v>7</v>
      </c>
      <c r="Q4320" t="str">
        <f>TEXT(tbl_salesdata[[#This Row],[Order Date]],"dddd")</f>
        <v>Sunday</v>
      </c>
      <c r="R4320" t="str">
        <f>IF(tbl_salesdata[[#This Row],[Weekdaynum]]&gt;5,"Yes","No")</f>
        <v>Yes</v>
      </c>
    </row>
    <row r="4321" spans="1:18" hidden="1" x14ac:dyDescent="0.35">
      <c r="A4321">
        <v>889673125</v>
      </c>
      <c r="B4321" s="3">
        <v>42538</v>
      </c>
      <c r="C4321" s="3">
        <v>42543</v>
      </c>
      <c r="D4321" t="s">
        <v>160</v>
      </c>
      <c r="E4321" t="s">
        <v>29</v>
      </c>
      <c r="F4321" t="s">
        <v>47</v>
      </c>
      <c r="G4321" t="s">
        <v>14</v>
      </c>
      <c r="H4321" t="s">
        <v>19</v>
      </c>
      <c r="I4321" s="9">
        <v>2903</v>
      </c>
      <c r="J4321" s="9">
        <v>421.89</v>
      </c>
      <c r="K4321" s="9">
        <v>364.69</v>
      </c>
      <c r="L4321" s="9">
        <f>tbl_salesdata[[#This Row],[Units Sold]]*tbl_salesdata[[#This Row],[Unit Cost]]</f>
        <v>1058695.07</v>
      </c>
      <c r="M4321" s="9">
        <f>tbl_salesdata[[#This Row],[Units Sold]]*tbl_salesdata[[#This Row],[Unit Price]]</f>
        <v>1224746.67</v>
      </c>
      <c r="N4321" s="9">
        <f>tbl_salesdata[[#This Row],[Total Sales]]-tbl_salesdata[[#This Row],[Total Cost]]</f>
        <v>166051.59999999986</v>
      </c>
      <c r="O4321">
        <f>tbl_salesdata[[#This Row],[Ship Date]]-tbl_salesdata[[#This Row],[Order Date]]</f>
        <v>5</v>
      </c>
      <c r="P4321">
        <f>WEEKDAY(tbl_salesdata[[#This Row],[Order Date]],2)</f>
        <v>5</v>
      </c>
      <c r="Q4321" t="str">
        <f>TEXT(tbl_salesdata[[#This Row],[Order Date]],"dddd")</f>
        <v>Friday</v>
      </c>
      <c r="R4321" t="str">
        <f>IF(tbl_salesdata[[#This Row],[Weekdaynum]]&gt;5,"Yes","No")</f>
        <v>No</v>
      </c>
    </row>
    <row r="4322" spans="1:18" hidden="1" x14ac:dyDescent="0.35">
      <c r="A4322">
        <v>986181581</v>
      </c>
      <c r="B4322" s="3">
        <v>42564</v>
      </c>
      <c r="C4322" s="3">
        <v>42575</v>
      </c>
      <c r="D4322" t="s">
        <v>98</v>
      </c>
      <c r="E4322" t="s">
        <v>38</v>
      </c>
      <c r="F4322" t="s">
        <v>47</v>
      </c>
      <c r="G4322" t="s">
        <v>18</v>
      </c>
      <c r="H4322" t="s">
        <v>34</v>
      </c>
      <c r="I4322" s="9">
        <v>1900</v>
      </c>
      <c r="J4322" s="9">
        <v>421.89</v>
      </c>
      <c r="K4322" s="9">
        <v>364.69</v>
      </c>
      <c r="L4322" s="9">
        <f>tbl_salesdata[[#This Row],[Units Sold]]*tbl_salesdata[[#This Row],[Unit Cost]]</f>
        <v>692911</v>
      </c>
      <c r="M4322" s="9">
        <f>tbl_salesdata[[#This Row],[Units Sold]]*tbl_salesdata[[#This Row],[Unit Price]]</f>
        <v>801591</v>
      </c>
      <c r="N4322" s="9">
        <f>tbl_salesdata[[#This Row],[Total Sales]]-tbl_salesdata[[#This Row],[Total Cost]]</f>
        <v>108680</v>
      </c>
      <c r="O4322">
        <f>tbl_salesdata[[#This Row],[Ship Date]]-tbl_salesdata[[#This Row],[Order Date]]</f>
        <v>11</v>
      </c>
      <c r="P4322">
        <f>WEEKDAY(tbl_salesdata[[#This Row],[Order Date]],2)</f>
        <v>3</v>
      </c>
      <c r="Q4322" t="str">
        <f>TEXT(tbl_salesdata[[#This Row],[Order Date]],"dddd")</f>
        <v>Wednesday</v>
      </c>
      <c r="R4322" t="str">
        <f>IF(tbl_salesdata[[#This Row],[Weekdaynum]]&gt;5,"Yes","No")</f>
        <v>No</v>
      </c>
    </row>
    <row r="4323" spans="1:18" x14ac:dyDescent="0.35">
      <c r="A4323">
        <v>818486011</v>
      </c>
      <c r="B4323" s="3">
        <v>42259</v>
      </c>
      <c r="C4323" s="3">
        <v>42271</v>
      </c>
      <c r="D4323" t="s">
        <v>86</v>
      </c>
      <c r="E4323" t="s">
        <v>29</v>
      </c>
      <c r="F4323" t="s">
        <v>56</v>
      </c>
      <c r="G4323" t="s">
        <v>14</v>
      </c>
      <c r="H4323" t="s">
        <v>15</v>
      </c>
      <c r="I4323" s="9">
        <v>7054</v>
      </c>
      <c r="J4323" s="9">
        <v>9.33</v>
      </c>
      <c r="K4323" s="9">
        <v>6.92</v>
      </c>
      <c r="L4323" s="9">
        <f>tbl_salesdata[[#This Row],[Units Sold]]*tbl_salesdata[[#This Row],[Unit Cost]]</f>
        <v>48813.68</v>
      </c>
      <c r="M4323" s="9">
        <f>tbl_salesdata[[#This Row],[Units Sold]]*tbl_salesdata[[#This Row],[Unit Price]]</f>
        <v>65813.820000000007</v>
      </c>
      <c r="N4323" s="9">
        <f>tbl_salesdata[[#This Row],[Total Sales]]-tbl_salesdata[[#This Row],[Total Cost]]</f>
        <v>17000.140000000007</v>
      </c>
      <c r="O4323">
        <f>tbl_salesdata[[#This Row],[Ship Date]]-tbl_salesdata[[#This Row],[Order Date]]</f>
        <v>12</v>
      </c>
      <c r="P4323">
        <f>WEEKDAY(tbl_salesdata[[#This Row],[Order Date]],2)</f>
        <v>6</v>
      </c>
      <c r="Q4323" t="str">
        <f>TEXT(tbl_salesdata[[#This Row],[Order Date]],"dddd")</f>
        <v>Saturday</v>
      </c>
      <c r="R4323" t="str">
        <f>IF(tbl_salesdata[[#This Row],[Weekdaynum]]&gt;5,"Yes","No")</f>
        <v>Yes</v>
      </c>
    </row>
    <row r="4324" spans="1:18" hidden="1" x14ac:dyDescent="0.35">
      <c r="A4324">
        <v>910569036</v>
      </c>
      <c r="B4324" s="3">
        <v>43511</v>
      </c>
      <c r="C4324" s="3">
        <v>43515</v>
      </c>
      <c r="D4324" t="s">
        <v>36</v>
      </c>
      <c r="E4324" t="s">
        <v>29</v>
      </c>
      <c r="F4324" t="s">
        <v>25</v>
      </c>
      <c r="G4324" t="s">
        <v>14</v>
      </c>
      <c r="H4324" t="s">
        <v>19</v>
      </c>
      <c r="I4324" s="9">
        <v>6467</v>
      </c>
      <c r="J4324" s="9">
        <v>205.7</v>
      </c>
      <c r="K4324" s="9">
        <v>117.11</v>
      </c>
      <c r="L4324" s="9">
        <f>tbl_salesdata[[#This Row],[Units Sold]]*tbl_salesdata[[#This Row],[Unit Cost]]</f>
        <v>757350.37</v>
      </c>
      <c r="M4324" s="9">
        <f>tbl_salesdata[[#This Row],[Units Sold]]*tbl_salesdata[[#This Row],[Unit Price]]</f>
        <v>1330261.8999999999</v>
      </c>
      <c r="N4324" s="9">
        <f>tbl_salesdata[[#This Row],[Total Sales]]-tbl_salesdata[[#This Row],[Total Cost]]</f>
        <v>572911.52999999991</v>
      </c>
      <c r="O4324">
        <f>tbl_salesdata[[#This Row],[Ship Date]]-tbl_salesdata[[#This Row],[Order Date]]</f>
        <v>4</v>
      </c>
      <c r="P4324">
        <f>WEEKDAY(tbl_salesdata[[#This Row],[Order Date]],2)</f>
        <v>5</v>
      </c>
      <c r="Q4324" t="str">
        <f>TEXT(tbl_salesdata[[#This Row],[Order Date]],"dddd")</f>
        <v>Friday</v>
      </c>
      <c r="R4324" t="str">
        <f>IF(tbl_salesdata[[#This Row],[Weekdaynum]]&gt;5,"Yes","No")</f>
        <v>No</v>
      </c>
    </row>
    <row r="4325" spans="1:18" hidden="1" x14ac:dyDescent="0.35">
      <c r="A4325">
        <v>380733191</v>
      </c>
      <c r="B4325" s="3">
        <v>43531</v>
      </c>
      <c r="C4325" s="3">
        <v>43552</v>
      </c>
      <c r="D4325" t="s">
        <v>188</v>
      </c>
      <c r="E4325" t="s">
        <v>21</v>
      </c>
      <c r="F4325" t="s">
        <v>13</v>
      </c>
      <c r="G4325" t="s">
        <v>18</v>
      </c>
      <c r="H4325" t="s">
        <v>19</v>
      </c>
      <c r="I4325" s="9">
        <v>6267</v>
      </c>
      <c r="J4325" s="9">
        <v>255.28</v>
      </c>
      <c r="K4325" s="9">
        <v>159.41999999999999</v>
      </c>
      <c r="L4325" s="9">
        <f>tbl_salesdata[[#This Row],[Units Sold]]*tbl_salesdata[[#This Row],[Unit Cost]]</f>
        <v>999085.1399999999</v>
      </c>
      <c r="M4325" s="9">
        <f>tbl_salesdata[[#This Row],[Units Sold]]*tbl_salesdata[[#This Row],[Unit Price]]</f>
        <v>1599839.76</v>
      </c>
      <c r="N4325" s="9">
        <f>tbl_salesdata[[#This Row],[Total Sales]]-tbl_salesdata[[#This Row],[Total Cost]]</f>
        <v>600754.62000000011</v>
      </c>
      <c r="O4325">
        <f>tbl_salesdata[[#This Row],[Ship Date]]-tbl_salesdata[[#This Row],[Order Date]]</f>
        <v>21</v>
      </c>
      <c r="P4325">
        <f>WEEKDAY(tbl_salesdata[[#This Row],[Order Date]],2)</f>
        <v>4</v>
      </c>
      <c r="Q4325" t="str">
        <f>TEXT(tbl_salesdata[[#This Row],[Order Date]],"dddd")</f>
        <v>Thursday</v>
      </c>
      <c r="R4325" t="str">
        <f>IF(tbl_salesdata[[#This Row],[Weekdaynum]]&gt;5,"Yes","No")</f>
        <v>No</v>
      </c>
    </row>
    <row r="4326" spans="1:18" hidden="1" x14ac:dyDescent="0.35">
      <c r="A4326">
        <v>451588571</v>
      </c>
      <c r="B4326" s="3">
        <v>43640</v>
      </c>
      <c r="C4326" s="3">
        <v>43647</v>
      </c>
      <c r="D4326" t="s">
        <v>160</v>
      </c>
      <c r="E4326" t="s">
        <v>29</v>
      </c>
      <c r="F4326" t="s">
        <v>76</v>
      </c>
      <c r="G4326" t="s">
        <v>14</v>
      </c>
      <c r="H4326" t="s">
        <v>15</v>
      </c>
      <c r="I4326" s="9">
        <v>3948</v>
      </c>
      <c r="J4326" s="9">
        <v>668.27</v>
      </c>
      <c r="K4326" s="9">
        <v>502.54</v>
      </c>
      <c r="L4326" s="9">
        <f>tbl_salesdata[[#This Row],[Units Sold]]*tbl_salesdata[[#This Row],[Unit Cost]]</f>
        <v>1984027.9200000002</v>
      </c>
      <c r="M4326" s="9">
        <f>tbl_salesdata[[#This Row],[Units Sold]]*tbl_salesdata[[#This Row],[Unit Price]]</f>
        <v>2638329.96</v>
      </c>
      <c r="N4326" s="9">
        <f>tbl_salesdata[[#This Row],[Total Sales]]-tbl_salesdata[[#This Row],[Total Cost]]</f>
        <v>654302.0399999998</v>
      </c>
      <c r="O4326">
        <f>tbl_salesdata[[#This Row],[Ship Date]]-tbl_salesdata[[#This Row],[Order Date]]</f>
        <v>7</v>
      </c>
      <c r="P4326">
        <f>WEEKDAY(tbl_salesdata[[#This Row],[Order Date]],2)</f>
        <v>1</v>
      </c>
      <c r="Q4326" t="str">
        <f>TEXT(tbl_salesdata[[#This Row],[Order Date]],"dddd")</f>
        <v>Monday</v>
      </c>
      <c r="R4326" t="str">
        <f>IF(tbl_salesdata[[#This Row],[Weekdaynum]]&gt;5,"Yes","No")</f>
        <v>No</v>
      </c>
    </row>
    <row r="4327" spans="1:18" hidden="1" x14ac:dyDescent="0.35">
      <c r="A4327">
        <v>670059001</v>
      </c>
      <c r="B4327" s="3">
        <v>42575</v>
      </c>
      <c r="C4327" s="3">
        <v>42581</v>
      </c>
      <c r="D4327" t="s">
        <v>138</v>
      </c>
      <c r="E4327" t="s">
        <v>24</v>
      </c>
      <c r="F4327" t="s">
        <v>56</v>
      </c>
      <c r="G4327" t="s">
        <v>14</v>
      </c>
      <c r="H4327" t="s">
        <v>34</v>
      </c>
      <c r="I4327" s="9">
        <v>4203</v>
      </c>
      <c r="J4327" s="9">
        <v>9.33</v>
      </c>
      <c r="K4327" s="9">
        <v>6.92</v>
      </c>
      <c r="L4327" s="9">
        <f>tbl_salesdata[[#This Row],[Units Sold]]*tbl_salesdata[[#This Row],[Unit Cost]]</f>
        <v>29084.76</v>
      </c>
      <c r="M4327" s="9">
        <f>tbl_salesdata[[#This Row],[Units Sold]]*tbl_salesdata[[#This Row],[Unit Price]]</f>
        <v>39213.99</v>
      </c>
      <c r="N4327" s="9">
        <f>tbl_salesdata[[#This Row],[Total Sales]]-tbl_salesdata[[#This Row],[Total Cost]]</f>
        <v>10129.23</v>
      </c>
      <c r="O4327">
        <f>tbl_salesdata[[#This Row],[Ship Date]]-tbl_salesdata[[#This Row],[Order Date]]</f>
        <v>6</v>
      </c>
      <c r="P4327">
        <f>WEEKDAY(tbl_salesdata[[#This Row],[Order Date]],2)</f>
        <v>7</v>
      </c>
      <c r="Q4327" t="str">
        <f>TEXT(tbl_salesdata[[#This Row],[Order Date]],"dddd")</f>
        <v>Sunday</v>
      </c>
      <c r="R4327" t="str">
        <f>IF(tbl_salesdata[[#This Row],[Weekdaynum]]&gt;5,"Yes","No")</f>
        <v>Yes</v>
      </c>
    </row>
    <row r="4328" spans="1:18" hidden="1" x14ac:dyDescent="0.35">
      <c r="A4328">
        <v>203380811</v>
      </c>
      <c r="B4328" s="3">
        <v>44881</v>
      </c>
      <c r="C4328" s="3">
        <v>44901</v>
      </c>
      <c r="D4328" t="s">
        <v>81</v>
      </c>
      <c r="E4328" t="s">
        <v>32</v>
      </c>
      <c r="F4328" t="s">
        <v>40</v>
      </c>
      <c r="G4328" t="s">
        <v>14</v>
      </c>
      <c r="H4328" t="s">
        <v>26</v>
      </c>
      <c r="I4328" s="9">
        <v>3756</v>
      </c>
      <c r="J4328" s="9">
        <v>651.21</v>
      </c>
      <c r="K4328" s="9">
        <v>524.96</v>
      </c>
      <c r="L4328" s="9">
        <f>tbl_salesdata[[#This Row],[Units Sold]]*tbl_salesdata[[#This Row],[Unit Cost]]</f>
        <v>1971749.7600000002</v>
      </c>
      <c r="M4328" s="9">
        <f>tbl_salesdata[[#This Row],[Units Sold]]*tbl_salesdata[[#This Row],[Unit Price]]</f>
        <v>2445944.7600000002</v>
      </c>
      <c r="N4328" s="9">
        <f>tbl_salesdata[[#This Row],[Total Sales]]-tbl_salesdata[[#This Row],[Total Cost]]</f>
        <v>474195</v>
      </c>
      <c r="O4328">
        <f>tbl_salesdata[[#This Row],[Ship Date]]-tbl_salesdata[[#This Row],[Order Date]]</f>
        <v>20</v>
      </c>
      <c r="P4328">
        <f>WEEKDAY(tbl_salesdata[[#This Row],[Order Date]],2)</f>
        <v>3</v>
      </c>
      <c r="Q4328" t="str">
        <f>TEXT(tbl_salesdata[[#This Row],[Order Date]],"dddd")</f>
        <v>Wednesday</v>
      </c>
      <c r="R4328" t="str">
        <f>IF(tbl_salesdata[[#This Row],[Weekdaynum]]&gt;5,"Yes","No")</f>
        <v>No</v>
      </c>
    </row>
    <row r="4329" spans="1:18" hidden="1" x14ac:dyDescent="0.35">
      <c r="A4329">
        <v>989102828</v>
      </c>
      <c r="B4329" s="3">
        <v>43993</v>
      </c>
      <c r="C4329" s="3">
        <v>43998</v>
      </c>
      <c r="D4329" t="s">
        <v>144</v>
      </c>
      <c r="E4329" t="s">
        <v>21</v>
      </c>
      <c r="F4329" t="s">
        <v>56</v>
      </c>
      <c r="G4329" t="s">
        <v>14</v>
      </c>
      <c r="H4329" t="s">
        <v>26</v>
      </c>
      <c r="I4329" s="9">
        <v>6362</v>
      </c>
      <c r="J4329" s="9">
        <v>9.33</v>
      </c>
      <c r="K4329" s="9">
        <v>6.92</v>
      </c>
      <c r="L4329" s="9">
        <f>tbl_salesdata[[#This Row],[Units Sold]]*tbl_salesdata[[#This Row],[Unit Cost]]</f>
        <v>44025.04</v>
      </c>
      <c r="M4329" s="9">
        <f>tbl_salesdata[[#This Row],[Units Sold]]*tbl_salesdata[[#This Row],[Unit Price]]</f>
        <v>59357.46</v>
      </c>
      <c r="N4329" s="9">
        <f>tbl_salesdata[[#This Row],[Total Sales]]-tbl_salesdata[[#This Row],[Total Cost]]</f>
        <v>15332.419999999998</v>
      </c>
      <c r="O4329">
        <f>tbl_salesdata[[#This Row],[Ship Date]]-tbl_salesdata[[#This Row],[Order Date]]</f>
        <v>5</v>
      </c>
      <c r="P4329">
        <f>WEEKDAY(tbl_salesdata[[#This Row],[Order Date]],2)</f>
        <v>4</v>
      </c>
      <c r="Q4329" t="str">
        <f>TEXT(tbl_salesdata[[#This Row],[Order Date]],"dddd")</f>
        <v>Thursday</v>
      </c>
      <c r="R4329" t="str">
        <f>IF(tbl_salesdata[[#This Row],[Weekdaynum]]&gt;5,"Yes","No")</f>
        <v>No</v>
      </c>
    </row>
    <row r="4330" spans="1:18" hidden="1" x14ac:dyDescent="0.35">
      <c r="A4330">
        <v>985086381</v>
      </c>
      <c r="B4330" s="3">
        <v>42237</v>
      </c>
      <c r="C4330" s="3">
        <v>42241</v>
      </c>
      <c r="D4330" t="s">
        <v>123</v>
      </c>
      <c r="E4330" t="s">
        <v>38</v>
      </c>
      <c r="F4330" t="s">
        <v>56</v>
      </c>
      <c r="G4330" t="s">
        <v>18</v>
      </c>
      <c r="H4330" t="s">
        <v>34</v>
      </c>
      <c r="I4330" s="9">
        <v>7806</v>
      </c>
      <c r="J4330" s="9">
        <v>9.33</v>
      </c>
      <c r="K4330" s="9">
        <v>6.92</v>
      </c>
      <c r="L4330" s="9">
        <f>tbl_salesdata[[#This Row],[Units Sold]]*tbl_salesdata[[#This Row],[Unit Cost]]</f>
        <v>54017.52</v>
      </c>
      <c r="M4330" s="9">
        <f>tbl_salesdata[[#This Row],[Units Sold]]*tbl_salesdata[[#This Row],[Unit Price]]</f>
        <v>72829.98</v>
      </c>
      <c r="N4330" s="9">
        <f>tbl_salesdata[[#This Row],[Total Sales]]-tbl_salesdata[[#This Row],[Total Cost]]</f>
        <v>18812.46</v>
      </c>
      <c r="O4330">
        <f>tbl_salesdata[[#This Row],[Ship Date]]-tbl_salesdata[[#This Row],[Order Date]]</f>
        <v>4</v>
      </c>
      <c r="P4330">
        <f>WEEKDAY(tbl_salesdata[[#This Row],[Order Date]],2)</f>
        <v>5</v>
      </c>
      <c r="Q4330" t="str">
        <f>TEXT(tbl_salesdata[[#This Row],[Order Date]],"dddd")</f>
        <v>Friday</v>
      </c>
      <c r="R4330" t="str">
        <f>IF(tbl_salesdata[[#This Row],[Weekdaynum]]&gt;5,"Yes","No")</f>
        <v>No</v>
      </c>
    </row>
    <row r="4331" spans="1:18" hidden="1" x14ac:dyDescent="0.35">
      <c r="A4331">
        <v>919505298</v>
      </c>
      <c r="B4331" s="3">
        <v>43867</v>
      </c>
      <c r="C4331" s="3">
        <v>43880</v>
      </c>
      <c r="D4331" t="s">
        <v>153</v>
      </c>
      <c r="E4331" t="s">
        <v>38</v>
      </c>
      <c r="F4331" t="s">
        <v>68</v>
      </c>
      <c r="G4331" t="s">
        <v>14</v>
      </c>
      <c r="H4331" t="s">
        <v>26</v>
      </c>
      <c r="I4331" s="9">
        <v>906</v>
      </c>
      <c r="J4331" s="9">
        <v>154.06</v>
      </c>
      <c r="K4331" s="9">
        <v>90.93</v>
      </c>
      <c r="L4331" s="9">
        <f>tbl_salesdata[[#This Row],[Units Sold]]*tbl_salesdata[[#This Row],[Unit Cost]]</f>
        <v>82382.58</v>
      </c>
      <c r="M4331" s="9">
        <f>tbl_salesdata[[#This Row],[Units Sold]]*tbl_salesdata[[#This Row],[Unit Price]]</f>
        <v>139578.36000000002</v>
      </c>
      <c r="N4331" s="9">
        <f>tbl_salesdata[[#This Row],[Total Sales]]-tbl_salesdata[[#This Row],[Total Cost]]</f>
        <v>57195.780000000013</v>
      </c>
      <c r="O4331">
        <f>tbl_salesdata[[#This Row],[Ship Date]]-tbl_salesdata[[#This Row],[Order Date]]</f>
        <v>13</v>
      </c>
      <c r="P4331">
        <f>WEEKDAY(tbl_salesdata[[#This Row],[Order Date]],2)</f>
        <v>4</v>
      </c>
      <c r="Q4331" t="str">
        <f>TEXT(tbl_salesdata[[#This Row],[Order Date]],"dddd")</f>
        <v>Thursday</v>
      </c>
      <c r="R4331" t="str">
        <f>IF(tbl_salesdata[[#This Row],[Weekdaynum]]&gt;5,"Yes","No")</f>
        <v>No</v>
      </c>
    </row>
    <row r="4332" spans="1:18" hidden="1" x14ac:dyDescent="0.35">
      <c r="A4332">
        <v>240845906</v>
      </c>
      <c r="B4332" s="3">
        <v>42831</v>
      </c>
      <c r="C4332" s="3">
        <v>42835</v>
      </c>
      <c r="D4332" t="s">
        <v>199</v>
      </c>
      <c r="E4332" t="s">
        <v>29</v>
      </c>
      <c r="F4332" t="s">
        <v>17</v>
      </c>
      <c r="G4332" t="s">
        <v>14</v>
      </c>
      <c r="H4332" t="s">
        <v>15</v>
      </c>
      <c r="I4332" s="9">
        <v>511</v>
      </c>
      <c r="J4332" s="9">
        <v>152.58000000000001</v>
      </c>
      <c r="K4332" s="9">
        <v>97.44</v>
      </c>
      <c r="L4332" s="9">
        <f>tbl_salesdata[[#This Row],[Units Sold]]*tbl_salesdata[[#This Row],[Unit Cost]]</f>
        <v>49791.839999999997</v>
      </c>
      <c r="M4332" s="9">
        <f>tbl_salesdata[[#This Row],[Units Sold]]*tbl_salesdata[[#This Row],[Unit Price]]</f>
        <v>77968.38</v>
      </c>
      <c r="N4332" s="9">
        <f>tbl_salesdata[[#This Row],[Total Sales]]-tbl_salesdata[[#This Row],[Total Cost]]</f>
        <v>28176.540000000008</v>
      </c>
      <c r="O4332">
        <f>tbl_salesdata[[#This Row],[Ship Date]]-tbl_salesdata[[#This Row],[Order Date]]</f>
        <v>4</v>
      </c>
      <c r="P4332">
        <f>WEEKDAY(tbl_salesdata[[#This Row],[Order Date]],2)</f>
        <v>4</v>
      </c>
      <c r="Q4332" t="str">
        <f>TEXT(tbl_salesdata[[#This Row],[Order Date]],"dddd")</f>
        <v>Thursday</v>
      </c>
      <c r="R4332" t="str">
        <f>IF(tbl_salesdata[[#This Row],[Weekdaynum]]&gt;5,"Yes","No")</f>
        <v>No</v>
      </c>
    </row>
    <row r="4333" spans="1:18" hidden="1" x14ac:dyDescent="0.35">
      <c r="A4333">
        <v>267907035</v>
      </c>
      <c r="B4333" s="3">
        <v>43664</v>
      </c>
      <c r="C4333" s="3">
        <v>43680</v>
      </c>
      <c r="D4333" t="s">
        <v>114</v>
      </c>
      <c r="E4333" t="s">
        <v>38</v>
      </c>
      <c r="F4333" t="s">
        <v>40</v>
      </c>
      <c r="G4333" t="s">
        <v>18</v>
      </c>
      <c r="H4333" t="s">
        <v>34</v>
      </c>
      <c r="I4333" s="9">
        <v>8500</v>
      </c>
      <c r="J4333" s="9">
        <v>651.21</v>
      </c>
      <c r="K4333" s="9">
        <v>524.96</v>
      </c>
      <c r="L4333" s="9">
        <f>tbl_salesdata[[#This Row],[Units Sold]]*tbl_salesdata[[#This Row],[Unit Cost]]</f>
        <v>4462160</v>
      </c>
      <c r="M4333" s="9">
        <f>tbl_salesdata[[#This Row],[Units Sold]]*tbl_salesdata[[#This Row],[Unit Price]]</f>
        <v>5535285</v>
      </c>
      <c r="N4333" s="9">
        <f>tbl_salesdata[[#This Row],[Total Sales]]-tbl_salesdata[[#This Row],[Total Cost]]</f>
        <v>1073125</v>
      </c>
      <c r="O4333">
        <f>tbl_salesdata[[#This Row],[Ship Date]]-tbl_salesdata[[#This Row],[Order Date]]</f>
        <v>16</v>
      </c>
      <c r="P4333">
        <f>WEEKDAY(tbl_salesdata[[#This Row],[Order Date]],2)</f>
        <v>4</v>
      </c>
      <c r="Q4333" t="str">
        <f>TEXT(tbl_salesdata[[#This Row],[Order Date]],"dddd")</f>
        <v>Thursday</v>
      </c>
      <c r="R4333" t="str">
        <f>IF(tbl_salesdata[[#This Row],[Weekdaynum]]&gt;5,"Yes","No")</f>
        <v>No</v>
      </c>
    </row>
    <row r="4334" spans="1:18" hidden="1" x14ac:dyDescent="0.35">
      <c r="A4334">
        <v>139800012</v>
      </c>
      <c r="B4334" s="3">
        <v>43363</v>
      </c>
      <c r="C4334" s="3">
        <v>43375</v>
      </c>
      <c r="D4334" t="s">
        <v>196</v>
      </c>
      <c r="E4334" t="s">
        <v>32</v>
      </c>
      <c r="F4334" t="s">
        <v>47</v>
      </c>
      <c r="G4334" t="s">
        <v>14</v>
      </c>
      <c r="H4334" t="s">
        <v>15</v>
      </c>
      <c r="I4334" s="9">
        <v>8785</v>
      </c>
      <c r="J4334" s="9">
        <v>421.89</v>
      </c>
      <c r="K4334" s="9">
        <v>364.69</v>
      </c>
      <c r="L4334" s="9">
        <f>tbl_salesdata[[#This Row],[Units Sold]]*tbl_salesdata[[#This Row],[Unit Cost]]</f>
        <v>3203801.65</v>
      </c>
      <c r="M4334" s="9">
        <f>tbl_salesdata[[#This Row],[Units Sold]]*tbl_salesdata[[#This Row],[Unit Price]]</f>
        <v>3706303.65</v>
      </c>
      <c r="N4334" s="9">
        <f>tbl_salesdata[[#This Row],[Total Sales]]-tbl_salesdata[[#This Row],[Total Cost]]</f>
        <v>502502</v>
      </c>
      <c r="O4334">
        <f>tbl_salesdata[[#This Row],[Ship Date]]-tbl_salesdata[[#This Row],[Order Date]]</f>
        <v>12</v>
      </c>
      <c r="P4334">
        <f>WEEKDAY(tbl_salesdata[[#This Row],[Order Date]],2)</f>
        <v>4</v>
      </c>
      <c r="Q4334" t="str">
        <f>TEXT(tbl_salesdata[[#This Row],[Order Date]],"dddd")</f>
        <v>Thursday</v>
      </c>
      <c r="R4334" t="str">
        <f>IF(tbl_salesdata[[#This Row],[Weekdaynum]]&gt;5,"Yes","No")</f>
        <v>No</v>
      </c>
    </row>
    <row r="4335" spans="1:18" x14ac:dyDescent="0.35">
      <c r="A4335">
        <v>774926936</v>
      </c>
      <c r="B4335" s="3">
        <v>43428</v>
      </c>
      <c r="C4335" s="3">
        <v>43446</v>
      </c>
      <c r="D4335" t="s">
        <v>20</v>
      </c>
      <c r="E4335" t="s">
        <v>21</v>
      </c>
      <c r="F4335" t="s">
        <v>56</v>
      </c>
      <c r="G4335" t="s">
        <v>18</v>
      </c>
      <c r="H4335" t="s">
        <v>15</v>
      </c>
      <c r="I4335" s="9">
        <v>6956</v>
      </c>
      <c r="J4335" s="9">
        <v>9.33</v>
      </c>
      <c r="K4335" s="9">
        <v>6.92</v>
      </c>
      <c r="L4335" s="9">
        <f>tbl_salesdata[[#This Row],[Units Sold]]*tbl_salesdata[[#This Row],[Unit Cost]]</f>
        <v>48135.519999999997</v>
      </c>
      <c r="M4335" s="9">
        <f>tbl_salesdata[[#This Row],[Units Sold]]*tbl_salesdata[[#This Row],[Unit Price]]</f>
        <v>64899.48</v>
      </c>
      <c r="N4335" s="9">
        <f>tbl_salesdata[[#This Row],[Total Sales]]-tbl_salesdata[[#This Row],[Total Cost]]</f>
        <v>16763.960000000006</v>
      </c>
      <c r="O4335">
        <f>tbl_salesdata[[#This Row],[Ship Date]]-tbl_salesdata[[#This Row],[Order Date]]</f>
        <v>18</v>
      </c>
      <c r="P4335">
        <f>WEEKDAY(tbl_salesdata[[#This Row],[Order Date]],2)</f>
        <v>6</v>
      </c>
      <c r="Q4335" t="str">
        <f>TEXT(tbl_salesdata[[#This Row],[Order Date]],"dddd")</f>
        <v>Saturday</v>
      </c>
      <c r="R4335" t="str">
        <f>IF(tbl_salesdata[[#This Row],[Weekdaynum]]&gt;5,"Yes","No")</f>
        <v>Yes</v>
      </c>
    </row>
    <row r="4336" spans="1:18" hidden="1" x14ac:dyDescent="0.35">
      <c r="A4336">
        <v>376089322</v>
      </c>
      <c r="B4336" s="3">
        <v>42529</v>
      </c>
      <c r="C4336" s="3">
        <v>42533</v>
      </c>
      <c r="D4336" t="s">
        <v>86</v>
      </c>
      <c r="E4336" t="s">
        <v>29</v>
      </c>
      <c r="F4336" t="s">
        <v>47</v>
      </c>
      <c r="G4336" t="s">
        <v>18</v>
      </c>
      <c r="H4336" t="s">
        <v>34</v>
      </c>
      <c r="I4336" s="9">
        <v>2043</v>
      </c>
      <c r="J4336" s="9">
        <v>421.89</v>
      </c>
      <c r="K4336" s="9">
        <v>364.69</v>
      </c>
      <c r="L4336" s="9">
        <f>tbl_salesdata[[#This Row],[Units Sold]]*tbl_salesdata[[#This Row],[Unit Cost]]</f>
        <v>745061.67</v>
      </c>
      <c r="M4336" s="9">
        <f>tbl_salesdata[[#This Row],[Units Sold]]*tbl_salesdata[[#This Row],[Unit Price]]</f>
        <v>861921.27</v>
      </c>
      <c r="N4336" s="9">
        <f>tbl_salesdata[[#This Row],[Total Sales]]-tbl_salesdata[[#This Row],[Total Cost]]</f>
        <v>116859.59999999998</v>
      </c>
      <c r="O4336">
        <f>tbl_salesdata[[#This Row],[Ship Date]]-tbl_salesdata[[#This Row],[Order Date]]</f>
        <v>4</v>
      </c>
      <c r="P4336">
        <f>WEEKDAY(tbl_salesdata[[#This Row],[Order Date]],2)</f>
        <v>3</v>
      </c>
      <c r="Q4336" t="str">
        <f>TEXT(tbl_salesdata[[#This Row],[Order Date]],"dddd")</f>
        <v>Wednesday</v>
      </c>
      <c r="R4336" t="str">
        <f>IF(tbl_salesdata[[#This Row],[Weekdaynum]]&gt;5,"Yes","No")</f>
        <v>No</v>
      </c>
    </row>
    <row r="4337" spans="1:18" hidden="1" x14ac:dyDescent="0.35">
      <c r="A4337">
        <v>270270812</v>
      </c>
      <c r="B4337" s="3">
        <v>42286</v>
      </c>
      <c r="C4337" s="3">
        <v>42290</v>
      </c>
      <c r="D4337" t="s">
        <v>187</v>
      </c>
      <c r="E4337" t="s">
        <v>29</v>
      </c>
      <c r="F4337" t="s">
        <v>17</v>
      </c>
      <c r="G4337" t="s">
        <v>14</v>
      </c>
      <c r="H4337" t="s">
        <v>34</v>
      </c>
      <c r="I4337" s="9">
        <v>7994</v>
      </c>
      <c r="J4337" s="9">
        <v>152.58000000000001</v>
      </c>
      <c r="K4337" s="9">
        <v>97.44</v>
      </c>
      <c r="L4337" s="9">
        <f>tbl_salesdata[[#This Row],[Units Sold]]*tbl_salesdata[[#This Row],[Unit Cost]]</f>
        <v>778935.36</v>
      </c>
      <c r="M4337" s="9">
        <f>tbl_salesdata[[#This Row],[Units Sold]]*tbl_salesdata[[#This Row],[Unit Price]]</f>
        <v>1219724.52</v>
      </c>
      <c r="N4337" s="9">
        <f>tbl_salesdata[[#This Row],[Total Sales]]-tbl_salesdata[[#This Row],[Total Cost]]</f>
        <v>440789.16000000003</v>
      </c>
      <c r="O4337">
        <f>tbl_salesdata[[#This Row],[Ship Date]]-tbl_salesdata[[#This Row],[Order Date]]</f>
        <v>4</v>
      </c>
      <c r="P4337">
        <f>WEEKDAY(tbl_salesdata[[#This Row],[Order Date]],2)</f>
        <v>5</v>
      </c>
      <c r="Q4337" t="str">
        <f>TEXT(tbl_salesdata[[#This Row],[Order Date]],"dddd")</f>
        <v>Friday</v>
      </c>
      <c r="R4337" t="str">
        <f>IF(tbl_salesdata[[#This Row],[Weekdaynum]]&gt;5,"Yes","No")</f>
        <v>No</v>
      </c>
    </row>
    <row r="4338" spans="1:18" hidden="1" x14ac:dyDescent="0.35">
      <c r="A4338">
        <v>868854463</v>
      </c>
      <c r="B4338" s="3">
        <v>44567</v>
      </c>
      <c r="C4338" s="3">
        <v>44582</v>
      </c>
      <c r="D4338" t="s">
        <v>58</v>
      </c>
      <c r="E4338" t="s">
        <v>29</v>
      </c>
      <c r="F4338" t="s">
        <v>30</v>
      </c>
      <c r="G4338" t="s">
        <v>18</v>
      </c>
      <c r="H4338" t="s">
        <v>15</v>
      </c>
      <c r="I4338" s="9">
        <v>2198</v>
      </c>
      <c r="J4338" s="9">
        <v>81.73</v>
      </c>
      <c r="K4338" s="9">
        <v>56.67</v>
      </c>
      <c r="L4338" s="9">
        <f>tbl_salesdata[[#This Row],[Units Sold]]*tbl_salesdata[[#This Row],[Unit Cost]]</f>
        <v>124560.66</v>
      </c>
      <c r="M4338" s="9">
        <f>tbl_salesdata[[#This Row],[Units Sold]]*tbl_salesdata[[#This Row],[Unit Price]]</f>
        <v>179642.54</v>
      </c>
      <c r="N4338" s="9">
        <f>tbl_salesdata[[#This Row],[Total Sales]]-tbl_salesdata[[#This Row],[Total Cost]]</f>
        <v>55081.880000000005</v>
      </c>
      <c r="O4338">
        <f>tbl_salesdata[[#This Row],[Ship Date]]-tbl_salesdata[[#This Row],[Order Date]]</f>
        <v>15</v>
      </c>
      <c r="P4338">
        <f>WEEKDAY(tbl_salesdata[[#This Row],[Order Date]],2)</f>
        <v>4</v>
      </c>
      <c r="Q4338" t="str">
        <f>TEXT(tbl_salesdata[[#This Row],[Order Date]],"dddd")</f>
        <v>Thursday</v>
      </c>
      <c r="R4338" t="str">
        <f>IF(tbl_salesdata[[#This Row],[Weekdaynum]]&gt;5,"Yes","No")</f>
        <v>No</v>
      </c>
    </row>
    <row r="4339" spans="1:18" hidden="1" x14ac:dyDescent="0.35">
      <c r="A4339">
        <v>762514102</v>
      </c>
      <c r="B4339" s="3">
        <v>43277</v>
      </c>
      <c r="C4339" s="3">
        <v>43292</v>
      </c>
      <c r="D4339" t="s">
        <v>43</v>
      </c>
      <c r="E4339" t="s">
        <v>24</v>
      </c>
      <c r="F4339" t="s">
        <v>22</v>
      </c>
      <c r="G4339" t="s">
        <v>14</v>
      </c>
      <c r="H4339" t="s">
        <v>26</v>
      </c>
      <c r="I4339" s="9">
        <v>3722</v>
      </c>
      <c r="J4339" s="9">
        <v>47.45</v>
      </c>
      <c r="K4339" s="9">
        <v>31.79</v>
      </c>
      <c r="L4339" s="9">
        <f>tbl_salesdata[[#This Row],[Units Sold]]*tbl_salesdata[[#This Row],[Unit Cost]]</f>
        <v>118322.37999999999</v>
      </c>
      <c r="M4339" s="9">
        <f>tbl_salesdata[[#This Row],[Units Sold]]*tbl_salesdata[[#This Row],[Unit Price]]</f>
        <v>176608.90000000002</v>
      </c>
      <c r="N4339" s="9">
        <f>tbl_salesdata[[#This Row],[Total Sales]]-tbl_salesdata[[#This Row],[Total Cost]]</f>
        <v>58286.520000000033</v>
      </c>
      <c r="O4339">
        <f>tbl_salesdata[[#This Row],[Ship Date]]-tbl_salesdata[[#This Row],[Order Date]]</f>
        <v>15</v>
      </c>
      <c r="P4339">
        <f>WEEKDAY(tbl_salesdata[[#This Row],[Order Date]],2)</f>
        <v>2</v>
      </c>
      <c r="Q4339" t="str">
        <f>TEXT(tbl_salesdata[[#This Row],[Order Date]],"dddd")</f>
        <v>Tuesday</v>
      </c>
      <c r="R4339" t="str">
        <f>IF(tbl_salesdata[[#This Row],[Weekdaynum]]&gt;5,"Yes","No")</f>
        <v>No</v>
      </c>
    </row>
    <row r="4340" spans="1:18" hidden="1" x14ac:dyDescent="0.35">
      <c r="A4340">
        <v>862236058</v>
      </c>
      <c r="B4340" s="3">
        <v>42097</v>
      </c>
      <c r="C4340" s="3">
        <v>42111</v>
      </c>
      <c r="D4340" t="s">
        <v>50</v>
      </c>
      <c r="E4340" t="s">
        <v>51</v>
      </c>
      <c r="F4340" t="s">
        <v>30</v>
      </c>
      <c r="G4340" t="s">
        <v>18</v>
      </c>
      <c r="H4340" t="s">
        <v>34</v>
      </c>
      <c r="I4340" s="9">
        <v>3665</v>
      </c>
      <c r="J4340" s="9">
        <v>81.73</v>
      </c>
      <c r="K4340" s="9">
        <v>56.67</v>
      </c>
      <c r="L4340" s="9">
        <f>tbl_salesdata[[#This Row],[Units Sold]]*tbl_salesdata[[#This Row],[Unit Cost]]</f>
        <v>207695.55000000002</v>
      </c>
      <c r="M4340" s="9">
        <f>tbl_salesdata[[#This Row],[Units Sold]]*tbl_salesdata[[#This Row],[Unit Price]]</f>
        <v>299540.45</v>
      </c>
      <c r="N4340" s="9">
        <f>tbl_salesdata[[#This Row],[Total Sales]]-tbl_salesdata[[#This Row],[Total Cost]]</f>
        <v>91844.9</v>
      </c>
      <c r="O4340">
        <f>tbl_salesdata[[#This Row],[Ship Date]]-tbl_salesdata[[#This Row],[Order Date]]</f>
        <v>14</v>
      </c>
      <c r="P4340">
        <f>WEEKDAY(tbl_salesdata[[#This Row],[Order Date]],2)</f>
        <v>5</v>
      </c>
      <c r="Q4340" t="str">
        <f>TEXT(tbl_salesdata[[#This Row],[Order Date]],"dddd")</f>
        <v>Friday</v>
      </c>
      <c r="R4340" t="str">
        <f>IF(tbl_salesdata[[#This Row],[Weekdaynum]]&gt;5,"Yes","No")</f>
        <v>No</v>
      </c>
    </row>
    <row r="4341" spans="1:18" hidden="1" x14ac:dyDescent="0.35">
      <c r="A4341">
        <v>349319159</v>
      </c>
      <c r="B4341" s="3">
        <v>44869</v>
      </c>
      <c r="C4341" s="3">
        <v>44877</v>
      </c>
      <c r="D4341" t="s">
        <v>75</v>
      </c>
      <c r="E4341" t="s">
        <v>38</v>
      </c>
      <c r="F4341" t="s">
        <v>76</v>
      </c>
      <c r="G4341" t="s">
        <v>14</v>
      </c>
      <c r="H4341" t="s">
        <v>34</v>
      </c>
      <c r="I4341" s="9">
        <v>157</v>
      </c>
      <c r="J4341" s="9">
        <v>668.27</v>
      </c>
      <c r="K4341" s="9">
        <v>502.54</v>
      </c>
      <c r="L4341" s="9">
        <f>tbl_salesdata[[#This Row],[Units Sold]]*tbl_salesdata[[#This Row],[Unit Cost]]</f>
        <v>78898.78</v>
      </c>
      <c r="M4341" s="9">
        <f>tbl_salesdata[[#This Row],[Units Sold]]*tbl_salesdata[[#This Row],[Unit Price]]</f>
        <v>104918.39</v>
      </c>
      <c r="N4341" s="9">
        <f>tbl_salesdata[[#This Row],[Total Sales]]-tbl_salesdata[[#This Row],[Total Cost]]</f>
        <v>26019.61</v>
      </c>
      <c r="O4341">
        <f>tbl_salesdata[[#This Row],[Ship Date]]-tbl_salesdata[[#This Row],[Order Date]]</f>
        <v>8</v>
      </c>
      <c r="P4341">
        <f>WEEKDAY(tbl_salesdata[[#This Row],[Order Date]],2)</f>
        <v>5</v>
      </c>
      <c r="Q4341" t="str">
        <f>TEXT(tbl_salesdata[[#This Row],[Order Date]],"dddd")</f>
        <v>Friday</v>
      </c>
      <c r="R4341" t="str">
        <f>IF(tbl_salesdata[[#This Row],[Weekdaynum]]&gt;5,"Yes","No")</f>
        <v>No</v>
      </c>
    </row>
    <row r="4342" spans="1:18" x14ac:dyDescent="0.35">
      <c r="A4342">
        <v>716411006</v>
      </c>
      <c r="B4342" s="3">
        <v>43127</v>
      </c>
      <c r="C4342" s="3">
        <v>43145</v>
      </c>
      <c r="D4342" t="s">
        <v>102</v>
      </c>
      <c r="E4342" t="s">
        <v>21</v>
      </c>
      <c r="F4342" t="s">
        <v>30</v>
      </c>
      <c r="G4342" t="s">
        <v>14</v>
      </c>
      <c r="H4342" t="s">
        <v>26</v>
      </c>
      <c r="I4342" s="9">
        <v>792</v>
      </c>
      <c r="J4342" s="9">
        <v>81.73</v>
      </c>
      <c r="K4342" s="9">
        <v>56.67</v>
      </c>
      <c r="L4342" s="9">
        <f>tbl_salesdata[[#This Row],[Units Sold]]*tbl_salesdata[[#This Row],[Unit Cost]]</f>
        <v>44882.64</v>
      </c>
      <c r="M4342" s="9">
        <f>tbl_salesdata[[#This Row],[Units Sold]]*tbl_salesdata[[#This Row],[Unit Price]]</f>
        <v>64730.16</v>
      </c>
      <c r="N4342" s="9">
        <f>tbl_salesdata[[#This Row],[Total Sales]]-tbl_salesdata[[#This Row],[Total Cost]]</f>
        <v>19847.520000000004</v>
      </c>
      <c r="O4342">
        <f>tbl_salesdata[[#This Row],[Ship Date]]-tbl_salesdata[[#This Row],[Order Date]]</f>
        <v>18</v>
      </c>
      <c r="P4342">
        <f>WEEKDAY(tbl_salesdata[[#This Row],[Order Date]],2)</f>
        <v>6</v>
      </c>
      <c r="Q4342" t="str">
        <f>TEXT(tbl_salesdata[[#This Row],[Order Date]],"dddd")</f>
        <v>Saturday</v>
      </c>
      <c r="R4342" t="str">
        <f>IF(tbl_salesdata[[#This Row],[Weekdaynum]]&gt;5,"Yes","No")</f>
        <v>Yes</v>
      </c>
    </row>
    <row r="4343" spans="1:18" x14ac:dyDescent="0.35">
      <c r="A4343">
        <v>954580438</v>
      </c>
      <c r="B4343" s="3">
        <v>43939</v>
      </c>
      <c r="C4343" s="3">
        <v>43956</v>
      </c>
      <c r="D4343" t="s">
        <v>218</v>
      </c>
      <c r="E4343" t="s">
        <v>38</v>
      </c>
      <c r="F4343" t="s">
        <v>68</v>
      </c>
      <c r="G4343" t="s">
        <v>18</v>
      </c>
      <c r="H4343" t="s">
        <v>26</v>
      </c>
      <c r="I4343" s="9">
        <v>419</v>
      </c>
      <c r="J4343" s="9">
        <v>154.06</v>
      </c>
      <c r="K4343" s="9">
        <v>90.93</v>
      </c>
      <c r="L4343" s="9">
        <f>tbl_salesdata[[#This Row],[Units Sold]]*tbl_salesdata[[#This Row],[Unit Cost]]</f>
        <v>38099.670000000006</v>
      </c>
      <c r="M4343" s="9">
        <f>tbl_salesdata[[#This Row],[Units Sold]]*tbl_salesdata[[#This Row],[Unit Price]]</f>
        <v>64551.14</v>
      </c>
      <c r="N4343" s="9">
        <f>tbl_salesdata[[#This Row],[Total Sales]]-tbl_salesdata[[#This Row],[Total Cost]]</f>
        <v>26451.469999999994</v>
      </c>
      <c r="O4343">
        <f>tbl_salesdata[[#This Row],[Ship Date]]-tbl_salesdata[[#This Row],[Order Date]]</f>
        <v>17</v>
      </c>
      <c r="P4343">
        <f>WEEKDAY(tbl_salesdata[[#This Row],[Order Date]],2)</f>
        <v>6</v>
      </c>
      <c r="Q4343" t="str">
        <f>TEXT(tbl_salesdata[[#This Row],[Order Date]],"dddd")</f>
        <v>Saturday</v>
      </c>
      <c r="R4343" t="str">
        <f>IF(tbl_salesdata[[#This Row],[Weekdaynum]]&gt;5,"Yes","No")</f>
        <v>Yes</v>
      </c>
    </row>
    <row r="4344" spans="1:18" hidden="1" x14ac:dyDescent="0.35">
      <c r="A4344">
        <v>152411115</v>
      </c>
      <c r="B4344" s="3">
        <v>43469</v>
      </c>
      <c r="C4344" s="3">
        <v>43488</v>
      </c>
      <c r="D4344" t="s">
        <v>172</v>
      </c>
      <c r="E4344" t="s">
        <v>21</v>
      </c>
      <c r="F4344" t="s">
        <v>47</v>
      </c>
      <c r="G4344" t="s">
        <v>14</v>
      </c>
      <c r="H4344" t="s">
        <v>34</v>
      </c>
      <c r="I4344" s="9">
        <v>691</v>
      </c>
      <c r="J4344" s="9">
        <v>421.89</v>
      </c>
      <c r="K4344" s="9">
        <v>364.69</v>
      </c>
      <c r="L4344" s="9">
        <f>tbl_salesdata[[#This Row],[Units Sold]]*tbl_salesdata[[#This Row],[Unit Cost]]</f>
        <v>252000.79</v>
      </c>
      <c r="M4344" s="9">
        <f>tbl_salesdata[[#This Row],[Units Sold]]*tbl_salesdata[[#This Row],[Unit Price]]</f>
        <v>291525.99</v>
      </c>
      <c r="N4344" s="9">
        <f>tbl_salesdata[[#This Row],[Total Sales]]-tbl_salesdata[[#This Row],[Total Cost]]</f>
        <v>39525.199999999983</v>
      </c>
      <c r="O4344">
        <f>tbl_salesdata[[#This Row],[Ship Date]]-tbl_salesdata[[#This Row],[Order Date]]</f>
        <v>19</v>
      </c>
      <c r="P4344">
        <f>WEEKDAY(tbl_salesdata[[#This Row],[Order Date]],2)</f>
        <v>5</v>
      </c>
      <c r="Q4344" t="str">
        <f>TEXT(tbl_salesdata[[#This Row],[Order Date]],"dddd")</f>
        <v>Friday</v>
      </c>
      <c r="R4344" t="str">
        <f>IF(tbl_salesdata[[#This Row],[Weekdaynum]]&gt;5,"Yes","No")</f>
        <v>No</v>
      </c>
    </row>
    <row r="4345" spans="1:18" hidden="1" x14ac:dyDescent="0.35">
      <c r="A4345">
        <v>758177077</v>
      </c>
      <c r="B4345" s="3">
        <v>43535</v>
      </c>
      <c r="C4345" s="3">
        <v>43537</v>
      </c>
      <c r="D4345" t="s">
        <v>206</v>
      </c>
      <c r="E4345" t="s">
        <v>24</v>
      </c>
      <c r="F4345" t="s">
        <v>42</v>
      </c>
      <c r="G4345" t="s">
        <v>14</v>
      </c>
      <c r="H4345" t="s">
        <v>26</v>
      </c>
      <c r="I4345" s="9">
        <v>300</v>
      </c>
      <c r="J4345" s="9">
        <v>437.2</v>
      </c>
      <c r="K4345" s="9">
        <v>263.33</v>
      </c>
      <c r="L4345" s="9">
        <f>tbl_salesdata[[#This Row],[Units Sold]]*tbl_salesdata[[#This Row],[Unit Cost]]</f>
        <v>78999</v>
      </c>
      <c r="M4345" s="9">
        <f>tbl_salesdata[[#This Row],[Units Sold]]*tbl_salesdata[[#This Row],[Unit Price]]</f>
        <v>131160</v>
      </c>
      <c r="N4345" s="9">
        <f>tbl_salesdata[[#This Row],[Total Sales]]-tbl_salesdata[[#This Row],[Total Cost]]</f>
        <v>52161</v>
      </c>
      <c r="O4345">
        <f>tbl_salesdata[[#This Row],[Ship Date]]-tbl_salesdata[[#This Row],[Order Date]]</f>
        <v>2</v>
      </c>
      <c r="P4345">
        <f>WEEKDAY(tbl_salesdata[[#This Row],[Order Date]],2)</f>
        <v>1</v>
      </c>
      <c r="Q4345" t="str">
        <f>TEXT(tbl_salesdata[[#This Row],[Order Date]],"dddd")</f>
        <v>Monday</v>
      </c>
      <c r="R4345" t="str">
        <f>IF(tbl_salesdata[[#This Row],[Weekdaynum]]&gt;5,"Yes","No")</f>
        <v>No</v>
      </c>
    </row>
    <row r="4346" spans="1:18" hidden="1" x14ac:dyDescent="0.35">
      <c r="A4346">
        <v>862485826</v>
      </c>
      <c r="B4346" s="3">
        <v>42629</v>
      </c>
      <c r="C4346" s="3">
        <v>42641</v>
      </c>
      <c r="D4346" t="s">
        <v>100</v>
      </c>
      <c r="E4346" t="s">
        <v>21</v>
      </c>
      <c r="F4346" t="s">
        <v>40</v>
      </c>
      <c r="G4346" t="s">
        <v>18</v>
      </c>
      <c r="H4346" t="s">
        <v>19</v>
      </c>
      <c r="I4346" s="9">
        <v>7577</v>
      </c>
      <c r="J4346" s="9">
        <v>651.21</v>
      </c>
      <c r="K4346" s="9">
        <v>524.96</v>
      </c>
      <c r="L4346" s="9">
        <f>tbl_salesdata[[#This Row],[Units Sold]]*tbl_salesdata[[#This Row],[Unit Cost]]</f>
        <v>3977621.9200000004</v>
      </c>
      <c r="M4346" s="9">
        <f>tbl_salesdata[[#This Row],[Units Sold]]*tbl_salesdata[[#This Row],[Unit Price]]</f>
        <v>4934218.17</v>
      </c>
      <c r="N4346" s="9">
        <f>tbl_salesdata[[#This Row],[Total Sales]]-tbl_salesdata[[#This Row],[Total Cost]]</f>
        <v>956596.24999999953</v>
      </c>
      <c r="O4346">
        <f>tbl_salesdata[[#This Row],[Ship Date]]-tbl_salesdata[[#This Row],[Order Date]]</f>
        <v>12</v>
      </c>
      <c r="P4346">
        <f>WEEKDAY(tbl_salesdata[[#This Row],[Order Date]],2)</f>
        <v>5</v>
      </c>
      <c r="Q4346" t="str">
        <f>TEXT(tbl_salesdata[[#This Row],[Order Date]],"dddd")</f>
        <v>Friday</v>
      </c>
      <c r="R4346" t="str">
        <f>IF(tbl_salesdata[[#This Row],[Weekdaynum]]&gt;5,"Yes","No")</f>
        <v>No</v>
      </c>
    </row>
    <row r="4347" spans="1:18" hidden="1" x14ac:dyDescent="0.35">
      <c r="A4347">
        <v>518511188</v>
      </c>
      <c r="B4347" s="3">
        <v>42775</v>
      </c>
      <c r="C4347" s="3">
        <v>42788</v>
      </c>
      <c r="D4347" t="s">
        <v>87</v>
      </c>
      <c r="E4347" t="s">
        <v>24</v>
      </c>
      <c r="F4347" t="s">
        <v>76</v>
      </c>
      <c r="G4347" t="s">
        <v>18</v>
      </c>
      <c r="H4347" t="s">
        <v>19</v>
      </c>
      <c r="I4347" s="9">
        <v>7838</v>
      </c>
      <c r="J4347" s="9">
        <v>668.27</v>
      </c>
      <c r="K4347" s="9">
        <v>502.54</v>
      </c>
      <c r="L4347" s="9">
        <f>tbl_salesdata[[#This Row],[Units Sold]]*tbl_salesdata[[#This Row],[Unit Cost]]</f>
        <v>3938908.52</v>
      </c>
      <c r="M4347" s="9">
        <f>tbl_salesdata[[#This Row],[Units Sold]]*tbl_salesdata[[#This Row],[Unit Price]]</f>
        <v>5237900.26</v>
      </c>
      <c r="N4347" s="9">
        <f>tbl_salesdata[[#This Row],[Total Sales]]-tbl_salesdata[[#This Row],[Total Cost]]</f>
        <v>1298991.7399999998</v>
      </c>
      <c r="O4347">
        <f>tbl_salesdata[[#This Row],[Ship Date]]-tbl_salesdata[[#This Row],[Order Date]]</f>
        <v>13</v>
      </c>
      <c r="P4347">
        <f>WEEKDAY(tbl_salesdata[[#This Row],[Order Date]],2)</f>
        <v>4</v>
      </c>
      <c r="Q4347" t="str">
        <f>TEXT(tbl_salesdata[[#This Row],[Order Date]],"dddd")</f>
        <v>Thursday</v>
      </c>
      <c r="R4347" t="str">
        <f>IF(tbl_salesdata[[#This Row],[Weekdaynum]]&gt;5,"Yes","No")</f>
        <v>No</v>
      </c>
    </row>
    <row r="4348" spans="1:18" hidden="1" x14ac:dyDescent="0.35">
      <c r="A4348">
        <v>299739491</v>
      </c>
      <c r="B4348" s="3">
        <v>42576</v>
      </c>
      <c r="C4348" s="3">
        <v>42587</v>
      </c>
      <c r="D4348" t="s">
        <v>203</v>
      </c>
      <c r="E4348" t="s">
        <v>21</v>
      </c>
      <c r="F4348" t="s">
        <v>56</v>
      </c>
      <c r="G4348" t="s">
        <v>18</v>
      </c>
      <c r="H4348" t="s">
        <v>15</v>
      </c>
      <c r="I4348" s="9">
        <v>8431</v>
      </c>
      <c r="J4348" s="9">
        <v>9.33</v>
      </c>
      <c r="K4348" s="9">
        <v>6.92</v>
      </c>
      <c r="L4348" s="9">
        <f>tbl_salesdata[[#This Row],[Units Sold]]*tbl_salesdata[[#This Row],[Unit Cost]]</f>
        <v>58342.52</v>
      </c>
      <c r="M4348" s="9">
        <f>tbl_salesdata[[#This Row],[Units Sold]]*tbl_salesdata[[#This Row],[Unit Price]]</f>
        <v>78661.23</v>
      </c>
      <c r="N4348" s="9">
        <f>tbl_salesdata[[#This Row],[Total Sales]]-tbl_salesdata[[#This Row],[Total Cost]]</f>
        <v>20318.71</v>
      </c>
      <c r="O4348">
        <f>tbl_salesdata[[#This Row],[Ship Date]]-tbl_salesdata[[#This Row],[Order Date]]</f>
        <v>11</v>
      </c>
      <c r="P4348">
        <f>WEEKDAY(tbl_salesdata[[#This Row],[Order Date]],2)</f>
        <v>1</v>
      </c>
      <c r="Q4348" t="str">
        <f>TEXT(tbl_salesdata[[#This Row],[Order Date]],"dddd")</f>
        <v>Monday</v>
      </c>
      <c r="R4348" t="str">
        <f>IF(tbl_salesdata[[#This Row],[Weekdaynum]]&gt;5,"Yes","No")</f>
        <v>No</v>
      </c>
    </row>
    <row r="4349" spans="1:18" hidden="1" x14ac:dyDescent="0.35">
      <c r="A4349">
        <v>849969565</v>
      </c>
      <c r="B4349" s="3">
        <v>43296</v>
      </c>
      <c r="C4349" s="3">
        <v>43317</v>
      </c>
      <c r="D4349" t="s">
        <v>86</v>
      </c>
      <c r="E4349" t="s">
        <v>29</v>
      </c>
      <c r="F4349" t="s">
        <v>47</v>
      </c>
      <c r="G4349" t="s">
        <v>14</v>
      </c>
      <c r="H4349" t="s">
        <v>34</v>
      </c>
      <c r="I4349" s="9">
        <v>3737</v>
      </c>
      <c r="J4349" s="9">
        <v>421.89</v>
      </c>
      <c r="K4349" s="9">
        <v>364.69</v>
      </c>
      <c r="L4349" s="9">
        <f>tbl_salesdata[[#This Row],[Units Sold]]*tbl_salesdata[[#This Row],[Unit Cost]]</f>
        <v>1362846.53</v>
      </c>
      <c r="M4349" s="9">
        <f>tbl_salesdata[[#This Row],[Units Sold]]*tbl_salesdata[[#This Row],[Unit Price]]</f>
        <v>1576602.93</v>
      </c>
      <c r="N4349" s="9">
        <f>tbl_salesdata[[#This Row],[Total Sales]]-tbl_salesdata[[#This Row],[Total Cost]]</f>
        <v>213756.39999999991</v>
      </c>
      <c r="O4349">
        <f>tbl_salesdata[[#This Row],[Ship Date]]-tbl_salesdata[[#This Row],[Order Date]]</f>
        <v>21</v>
      </c>
      <c r="P4349">
        <f>WEEKDAY(tbl_salesdata[[#This Row],[Order Date]],2)</f>
        <v>7</v>
      </c>
      <c r="Q4349" t="str">
        <f>TEXT(tbl_salesdata[[#This Row],[Order Date]],"dddd")</f>
        <v>Sunday</v>
      </c>
      <c r="R4349" t="str">
        <f>IF(tbl_salesdata[[#This Row],[Weekdaynum]]&gt;5,"Yes","No")</f>
        <v>Yes</v>
      </c>
    </row>
    <row r="4350" spans="1:18" x14ac:dyDescent="0.35">
      <c r="A4350">
        <v>393407380</v>
      </c>
      <c r="B4350" s="3">
        <v>43540</v>
      </c>
      <c r="C4350" s="3">
        <v>43548</v>
      </c>
      <c r="D4350" t="s">
        <v>197</v>
      </c>
      <c r="E4350" t="s">
        <v>38</v>
      </c>
      <c r="F4350" t="s">
        <v>56</v>
      </c>
      <c r="G4350" t="s">
        <v>14</v>
      </c>
      <c r="H4350" t="s">
        <v>26</v>
      </c>
      <c r="I4350" s="9">
        <v>6841</v>
      </c>
      <c r="J4350" s="9">
        <v>9.33</v>
      </c>
      <c r="K4350" s="9">
        <v>6.92</v>
      </c>
      <c r="L4350" s="9">
        <f>tbl_salesdata[[#This Row],[Units Sold]]*tbl_salesdata[[#This Row],[Unit Cost]]</f>
        <v>47339.72</v>
      </c>
      <c r="M4350" s="9">
        <f>tbl_salesdata[[#This Row],[Units Sold]]*tbl_salesdata[[#This Row],[Unit Price]]</f>
        <v>63826.53</v>
      </c>
      <c r="N4350" s="9">
        <f>tbl_salesdata[[#This Row],[Total Sales]]-tbl_salesdata[[#This Row],[Total Cost]]</f>
        <v>16486.809999999998</v>
      </c>
      <c r="O4350">
        <f>tbl_salesdata[[#This Row],[Ship Date]]-tbl_salesdata[[#This Row],[Order Date]]</f>
        <v>8</v>
      </c>
      <c r="P4350">
        <f>WEEKDAY(tbl_salesdata[[#This Row],[Order Date]],2)</f>
        <v>6</v>
      </c>
      <c r="Q4350" t="str">
        <f>TEXT(tbl_salesdata[[#This Row],[Order Date]],"dddd")</f>
        <v>Saturday</v>
      </c>
      <c r="R4350" t="str">
        <f>IF(tbl_salesdata[[#This Row],[Weekdaynum]]&gt;5,"Yes","No")</f>
        <v>Yes</v>
      </c>
    </row>
    <row r="4351" spans="1:18" hidden="1" x14ac:dyDescent="0.35">
      <c r="A4351">
        <v>884192836</v>
      </c>
      <c r="B4351" s="3">
        <v>44179</v>
      </c>
      <c r="C4351" s="3">
        <v>44198</v>
      </c>
      <c r="D4351" t="s">
        <v>125</v>
      </c>
      <c r="E4351" t="s">
        <v>21</v>
      </c>
      <c r="F4351" t="s">
        <v>40</v>
      </c>
      <c r="G4351" t="s">
        <v>18</v>
      </c>
      <c r="H4351" t="s">
        <v>19</v>
      </c>
      <c r="I4351" s="9">
        <v>1164</v>
      </c>
      <c r="J4351" s="9">
        <v>651.21</v>
      </c>
      <c r="K4351" s="9">
        <v>524.96</v>
      </c>
      <c r="L4351" s="9">
        <f>tbl_salesdata[[#This Row],[Units Sold]]*tbl_salesdata[[#This Row],[Unit Cost]]</f>
        <v>611053.44000000006</v>
      </c>
      <c r="M4351" s="9">
        <f>tbl_salesdata[[#This Row],[Units Sold]]*tbl_salesdata[[#This Row],[Unit Price]]</f>
        <v>758008.44000000006</v>
      </c>
      <c r="N4351" s="9">
        <f>tbl_salesdata[[#This Row],[Total Sales]]-tbl_salesdata[[#This Row],[Total Cost]]</f>
        <v>146955</v>
      </c>
      <c r="O4351">
        <f>tbl_salesdata[[#This Row],[Ship Date]]-tbl_salesdata[[#This Row],[Order Date]]</f>
        <v>19</v>
      </c>
      <c r="P4351">
        <f>WEEKDAY(tbl_salesdata[[#This Row],[Order Date]],2)</f>
        <v>1</v>
      </c>
      <c r="Q4351" t="str">
        <f>TEXT(tbl_salesdata[[#This Row],[Order Date]],"dddd")</f>
        <v>Monday</v>
      </c>
      <c r="R4351" t="str">
        <f>IF(tbl_salesdata[[#This Row],[Weekdaynum]]&gt;5,"Yes","No")</f>
        <v>No</v>
      </c>
    </row>
    <row r="4352" spans="1:18" hidden="1" x14ac:dyDescent="0.35">
      <c r="A4352">
        <v>657346189</v>
      </c>
      <c r="B4352" s="3">
        <v>44585</v>
      </c>
      <c r="C4352" s="3">
        <v>44595</v>
      </c>
      <c r="D4352" t="s">
        <v>177</v>
      </c>
      <c r="E4352" t="s">
        <v>24</v>
      </c>
      <c r="F4352" t="s">
        <v>42</v>
      </c>
      <c r="G4352" t="s">
        <v>18</v>
      </c>
      <c r="H4352" t="s">
        <v>19</v>
      </c>
      <c r="I4352" s="9">
        <v>2200</v>
      </c>
      <c r="J4352" s="9">
        <v>437.2</v>
      </c>
      <c r="K4352" s="9">
        <v>263.33</v>
      </c>
      <c r="L4352" s="9">
        <f>tbl_salesdata[[#This Row],[Units Sold]]*tbl_salesdata[[#This Row],[Unit Cost]]</f>
        <v>579326</v>
      </c>
      <c r="M4352" s="9">
        <f>tbl_salesdata[[#This Row],[Units Sold]]*tbl_salesdata[[#This Row],[Unit Price]]</f>
        <v>961840</v>
      </c>
      <c r="N4352" s="9">
        <f>tbl_salesdata[[#This Row],[Total Sales]]-tbl_salesdata[[#This Row],[Total Cost]]</f>
        <v>382514</v>
      </c>
      <c r="O4352">
        <f>tbl_salesdata[[#This Row],[Ship Date]]-tbl_salesdata[[#This Row],[Order Date]]</f>
        <v>10</v>
      </c>
      <c r="P4352">
        <f>WEEKDAY(tbl_salesdata[[#This Row],[Order Date]],2)</f>
        <v>1</v>
      </c>
      <c r="Q4352" t="str">
        <f>TEXT(tbl_salesdata[[#This Row],[Order Date]],"dddd")</f>
        <v>Monday</v>
      </c>
      <c r="R4352" t="str">
        <f>IF(tbl_salesdata[[#This Row],[Weekdaynum]]&gt;5,"Yes","No")</f>
        <v>No</v>
      </c>
    </row>
    <row r="4353" spans="1:18" hidden="1" x14ac:dyDescent="0.35">
      <c r="A4353">
        <v>877821624</v>
      </c>
      <c r="B4353" s="3">
        <v>43161</v>
      </c>
      <c r="C4353" s="3">
        <v>43175</v>
      </c>
      <c r="D4353" t="s">
        <v>185</v>
      </c>
      <c r="E4353" t="s">
        <v>38</v>
      </c>
      <c r="F4353" t="s">
        <v>22</v>
      </c>
      <c r="G4353" t="s">
        <v>18</v>
      </c>
      <c r="H4353" t="s">
        <v>15</v>
      </c>
      <c r="I4353" s="9">
        <v>5780</v>
      </c>
      <c r="J4353" s="9">
        <v>47.45</v>
      </c>
      <c r="K4353" s="9">
        <v>31.79</v>
      </c>
      <c r="L4353" s="9">
        <f>tbl_salesdata[[#This Row],[Units Sold]]*tbl_salesdata[[#This Row],[Unit Cost]]</f>
        <v>183746.19999999998</v>
      </c>
      <c r="M4353" s="9">
        <f>tbl_salesdata[[#This Row],[Units Sold]]*tbl_salesdata[[#This Row],[Unit Price]]</f>
        <v>274261</v>
      </c>
      <c r="N4353" s="9">
        <f>tbl_salesdata[[#This Row],[Total Sales]]-tbl_salesdata[[#This Row],[Total Cost]]</f>
        <v>90514.800000000017</v>
      </c>
      <c r="O4353">
        <f>tbl_salesdata[[#This Row],[Ship Date]]-tbl_salesdata[[#This Row],[Order Date]]</f>
        <v>14</v>
      </c>
      <c r="P4353">
        <f>WEEKDAY(tbl_salesdata[[#This Row],[Order Date]],2)</f>
        <v>5</v>
      </c>
      <c r="Q4353" t="str">
        <f>TEXT(tbl_salesdata[[#This Row],[Order Date]],"dddd")</f>
        <v>Friday</v>
      </c>
      <c r="R4353" t="str">
        <f>IF(tbl_salesdata[[#This Row],[Weekdaynum]]&gt;5,"Yes","No")</f>
        <v>No</v>
      </c>
    </row>
    <row r="4354" spans="1:18" hidden="1" x14ac:dyDescent="0.35">
      <c r="A4354">
        <v>290980470</v>
      </c>
      <c r="B4354" s="3">
        <v>43426</v>
      </c>
      <c r="C4354" s="3">
        <v>43436</v>
      </c>
      <c r="D4354" t="s">
        <v>166</v>
      </c>
      <c r="E4354" t="s">
        <v>38</v>
      </c>
      <c r="F4354" t="s">
        <v>56</v>
      </c>
      <c r="G4354" t="s">
        <v>14</v>
      </c>
      <c r="H4354" t="s">
        <v>15</v>
      </c>
      <c r="I4354" s="9">
        <v>6442</v>
      </c>
      <c r="J4354" s="9">
        <v>9.33</v>
      </c>
      <c r="K4354" s="9">
        <v>6.92</v>
      </c>
      <c r="L4354" s="9">
        <f>tbl_salesdata[[#This Row],[Units Sold]]*tbl_salesdata[[#This Row],[Unit Cost]]</f>
        <v>44578.64</v>
      </c>
      <c r="M4354" s="9">
        <f>tbl_salesdata[[#This Row],[Units Sold]]*tbl_salesdata[[#This Row],[Unit Price]]</f>
        <v>60103.86</v>
      </c>
      <c r="N4354" s="9">
        <f>tbl_salesdata[[#This Row],[Total Sales]]-tbl_salesdata[[#This Row],[Total Cost]]</f>
        <v>15525.220000000001</v>
      </c>
      <c r="O4354">
        <f>tbl_salesdata[[#This Row],[Ship Date]]-tbl_salesdata[[#This Row],[Order Date]]</f>
        <v>10</v>
      </c>
      <c r="P4354">
        <f>WEEKDAY(tbl_salesdata[[#This Row],[Order Date]],2)</f>
        <v>4</v>
      </c>
      <c r="Q4354" t="str">
        <f>TEXT(tbl_salesdata[[#This Row],[Order Date]],"dddd")</f>
        <v>Thursday</v>
      </c>
      <c r="R4354" t="str">
        <f>IF(tbl_salesdata[[#This Row],[Weekdaynum]]&gt;5,"Yes","No")</f>
        <v>No</v>
      </c>
    </row>
    <row r="4355" spans="1:18" hidden="1" x14ac:dyDescent="0.35">
      <c r="A4355">
        <v>412496554</v>
      </c>
      <c r="B4355" s="3">
        <v>43210</v>
      </c>
      <c r="C4355" s="3">
        <v>43213</v>
      </c>
      <c r="D4355" t="s">
        <v>63</v>
      </c>
      <c r="E4355" t="s">
        <v>32</v>
      </c>
      <c r="F4355" t="s">
        <v>56</v>
      </c>
      <c r="G4355" t="s">
        <v>14</v>
      </c>
      <c r="H4355" t="s">
        <v>34</v>
      </c>
      <c r="I4355" s="9">
        <v>5752</v>
      </c>
      <c r="J4355" s="9">
        <v>9.33</v>
      </c>
      <c r="K4355" s="9">
        <v>6.92</v>
      </c>
      <c r="L4355" s="9">
        <f>tbl_salesdata[[#This Row],[Units Sold]]*tbl_salesdata[[#This Row],[Unit Cost]]</f>
        <v>39803.839999999997</v>
      </c>
      <c r="M4355" s="9">
        <f>tbl_salesdata[[#This Row],[Units Sold]]*tbl_salesdata[[#This Row],[Unit Price]]</f>
        <v>53666.16</v>
      </c>
      <c r="N4355" s="9">
        <f>tbl_salesdata[[#This Row],[Total Sales]]-tbl_salesdata[[#This Row],[Total Cost]]</f>
        <v>13862.320000000007</v>
      </c>
      <c r="O4355">
        <f>tbl_salesdata[[#This Row],[Ship Date]]-tbl_salesdata[[#This Row],[Order Date]]</f>
        <v>3</v>
      </c>
      <c r="P4355">
        <f>WEEKDAY(tbl_salesdata[[#This Row],[Order Date]],2)</f>
        <v>5</v>
      </c>
      <c r="Q4355" t="str">
        <f>TEXT(tbl_salesdata[[#This Row],[Order Date]],"dddd")</f>
        <v>Friday</v>
      </c>
      <c r="R4355" t="str">
        <f>IF(tbl_salesdata[[#This Row],[Weekdaynum]]&gt;5,"Yes","No")</f>
        <v>No</v>
      </c>
    </row>
    <row r="4356" spans="1:18" hidden="1" x14ac:dyDescent="0.35">
      <c r="A4356">
        <v>578356206</v>
      </c>
      <c r="B4356" s="3">
        <v>42194</v>
      </c>
      <c r="C4356" s="3">
        <v>42211</v>
      </c>
      <c r="D4356" t="s">
        <v>189</v>
      </c>
      <c r="E4356" t="s">
        <v>21</v>
      </c>
      <c r="F4356" t="s">
        <v>47</v>
      </c>
      <c r="G4356" t="s">
        <v>14</v>
      </c>
      <c r="H4356" t="s">
        <v>15</v>
      </c>
      <c r="I4356" s="9">
        <v>7309</v>
      </c>
      <c r="J4356" s="9">
        <v>421.89</v>
      </c>
      <c r="K4356" s="9">
        <v>364.69</v>
      </c>
      <c r="L4356" s="9">
        <f>tbl_salesdata[[#This Row],[Units Sold]]*tbl_salesdata[[#This Row],[Unit Cost]]</f>
        <v>2665519.21</v>
      </c>
      <c r="M4356" s="9">
        <f>tbl_salesdata[[#This Row],[Units Sold]]*tbl_salesdata[[#This Row],[Unit Price]]</f>
        <v>3083594.01</v>
      </c>
      <c r="N4356" s="9">
        <f>tbl_salesdata[[#This Row],[Total Sales]]-tbl_salesdata[[#This Row],[Total Cost]]</f>
        <v>418074.79999999981</v>
      </c>
      <c r="O4356">
        <f>tbl_salesdata[[#This Row],[Ship Date]]-tbl_salesdata[[#This Row],[Order Date]]</f>
        <v>17</v>
      </c>
      <c r="P4356">
        <f>WEEKDAY(tbl_salesdata[[#This Row],[Order Date]],2)</f>
        <v>4</v>
      </c>
      <c r="Q4356" t="str">
        <f>TEXT(tbl_salesdata[[#This Row],[Order Date]],"dddd")</f>
        <v>Thursday</v>
      </c>
      <c r="R4356" t="str">
        <f>IF(tbl_salesdata[[#This Row],[Weekdaynum]]&gt;5,"Yes","No")</f>
        <v>No</v>
      </c>
    </row>
    <row r="4357" spans="1:18" hidden="1" x14ac:dyDescent="0.35">
      <c r="A4357">
        <v>194858253</v>
      </c>
      <c r="B4357" s="3">
        <v>44333</v>
      </c>
      <c r="C4357" s="3">
        <v>44349</v>
      </c>
      <c r="D4357" t="s">
        <v>67</v>
      </c>
      <c r="E4357" t="s">
        <v>21</v>
      </c>
      <c r="F4357" t="s">
        <v>30</v>
      </c>
      <c r="G4357" t="s">
        <v>14</v>
      </c>
      <c r="H4357" t="s">
        <v>26</v>
      </c>
      <c r="I4357" s="9">
        <v>1742</v>
      </c>
      <c r="J4357" s="9">
        <v>81.73</v>
      </c>
      <c r="K4357" s="9">
        <v>56.67</v>
      </c>
      <c r="L4357" s="9">
        <f>tbl_salesdata[[#This Row],[Units Sold]]*tbl_salesdata[[#This Row],[Unit Cost]]</f>
        <v>98719.14</v>
      </c>
      <c r="M4357" s="9">
        <f>tbl_salesdata[[#This Row],[Units Sold]]*tbl_salesdata[[#This Row],[Unit Price]]</f>
        <v>142373.66</v>
      </c>
      <c r="N4357" s="9">
        <f>tbl_salesdata[[#This Row],[Total Sales]]-tbl_salesdata[[#This Row],[Total Cost]]</f>
        <v>43654.520000000004</v>
      </c>
      <c r="O4357">
        <f>tbl_salesdata[[#This Row],[Ship Date]]-tbl_salesdata[[#This Row],[Order Date]]</f>
        <v>16</v>
      </c>
      <c r="P4357">
        <f>WEEKDAY(tbl_salesdata[[#This Row],[Order Date]],2)</f>
        <v>1</v>
      </c>
      <c r="Q4357" t="str">
        <f>TEXT(tbl_salesdata[[#This Row],[Order Date]],"dddd")</f>
        <v>Monday</v>
      </c>
      <c r="R4357" t="str">
        <f>IF(tbl_salesdata[[#This Row],[Weekdaynum]]&gt;5,"Yes","No")</f>
        <v>No</v>
      </c>
    </row>
    <row r="4358" spans="1:18" hidden="1" x14ac:dyDescent="0.35">
      <c r="A4358">
        <v>988614022</v>
      </c>
      <c r="B4358" s="3">
        <v>44893</v>
      </c>
      <c r="C4358" s="3">
        <v>44911</v>
      </c>
      <c r="D4358" t="s">
        <v>175</v>
      </c>
      <c r="E4358" t="s">
        <v>21</v>
      </c>
      <c r="F4358" t="s">
        <v>25</v>
      </c>
      <c r="G4358" t="s">
        <v>18</v>
      </c>
      <c r="H4358" t="s">
        <v>26</v>
      </c>
      <c r="I4358" s="9">
        <v>1713</v>
      </c>
      <c r="J4358" s="9">
        <v>205.7</v>
      </c>
      <c r="K4358" s="9">
        <v>117.11</v>
      </c>
      <c r="L4358" s="9">
        <f>tbl_salesdata[[#This Row],[Units Sold]]*tbl_salesdata[[#This Row],[Unit Cost]]</f>
        <v>200609.43</v>
      </c>
      <c r="M4358" s="9">
        <f>tbl_salesdata[[#This Row],[Units Sold]]*tbl_salesdata[[#This Row],[Unit Price]]</f>
        <v>352364.1</v>
      </c>
      <c r="N4358" s="9">
        <f>tbl_salesdata[[#This Row],[Total Sales]]-tbl_salesdata[[#This Row],[Total Cost]]</f>
        <v>151754.66999999998</v>
      </c>
      <c r="O4358">
        <f>tbl_salesdata[[#This Row],[Ship Date]]-tbl_salesdata[[#This Row],[Order Date]]</f>
        <v>18</v>
      </c>
      <c r="P4358">
        <f>WEEKDAY(tbl_salesdata[[#This Row],[Order Date]],2)</f>
        <v>1</v>
      </c>
      <c r="Q4358" t="str">
        <f>TEXT(tbl_salesdata[[#This Row],[Order Date]],"dddd")</f>
        <v>Monday</v>
      </c>
      <c r="R4358" t="str">
        <f>IF(tbl_salesdata[[#This Row],[Weekdaynum]]&gt;5,"Yes","No")</f>
        <v>No</v>
      </c>
    </row>
    <row r="4359" spans="1:18" hidden="1" x14ac:dyDescent="0.35">
      <c r="A4359">
        <v>256547343</v>
      </c>
      <c r="B4359" s="3">
        <v>44148</v>
      </c>
      <c r="C4359" s="3">
        <v>44168</v>
      </c>
      <c r="D4359" t="s">
        <v>101</v>
      </c>
      <c r="E4359" t="s">
        <v>24</v>
      </c>
      <c r="F4359" t="s">
        <v>30</v>
      </c>
      <c r="G4359" t="s">
        <v>14</v>
      </c>
      <c r="H4359" t="s">
        <v>19</v>
      </c>
      <c r="I4359" s="9">
        <v>6915</v>
      </c>
      <c r="J4359" s="9">
        <v>81.73</v>
      </c>
      <c r="K4359" s="9">
        <v>56.67</v>
      </c>
      <c r="L4359" s="9">
        <f>tbl_salesdata[[#This Row],[Units Sold]]*tbl_salesdata[[#This Row],[Unit Cost]]</f>
        <v>391873.05</v>
      </c>
      <c r="M4359" s="9">
        <f>tbl_salesdata[[#This Row],[Units Sold]]*tbl_salesdata[[#This Row],[Unit Price]]</f>
        <v>565162.95000000007</v>
      </c>
      <c r="N4359" s="9">
        <f>tbl_salesdata[[#This Row],[Total Sales]]-tbl_salesdata[[#This Row],[Total Cost]]</f>
        <v>173289.90000000008</v>
      </c>
      <c r="O4359">
        <f>tbl_salesdata[[#This Row],[Ship Date]]-tbl_salesdata[[#This Row],[Order Date]]</f>
        <v>20</v>
      </c>
      <c r="P4359">
        <f>WEEKDAY(tbl_salesdata[[#This Row],[Order Date]],2)</f>
        <v>5</v>
      </c>
      <c r="Q4359" t="str">
        <f>TEXT(tbl_salesdata[[#This Row],[Order Date]],"dddd")</f>
        <v>Friday</v>
      </c>
      <c r="R4359" t="str">
        <f>IF(tbl_salesdata[[#This Row],[Weekdaynum]]&gt;5,"Yes","No")</f>
        <v>No</v>
      </c>
    </row>
    <row r="4360" spans="1:18" hidden="1" x14ac:dyDescent="0.35">
      <c r="A4360">
        <v>315894544</v>
      </c>
      <c r="B4360" s="3">
        <v>42760</v>
      </c>
      <c r="C4360" s="3">
        <v>42779</v>
      </c>
      <c r="D4360" t="s">
        <v>191</v>
      </c>
      <c r="E4360" t="s">
        <v>24</v>
      </c>
      <c r="F4360" t="s">
        <v>68</v>
      </c>
      <c r="G4360" t="s">
        <v>18</v>
      </c>
      <c r="H4360" t="s">
        <v>15</v>
      </c>
      <c r="I4360" s="9">
        <v>9070</v>
      </c>
      <c r="J4360" s="9">
        <v>154.06</v>
      </c>
      <c r="K4360" s="9">
        <v>90.93</v>
      </c>
      <c r="L4360" s="9">
        <f>tbl_salesdata[[#This Row],[Units Sold]]*tbl_salesdata[[#This Row],[Unit Cost]]</f>
        <v>824735.10000000009</v>
      </c>
      <c r="M4360" s="9">
        <f>tbl_salesdata[[#This Row],[Units Sold]]*tbl_salesdata[[#This Row],[Unit Price]]</f>
        <v>1397324.2</v>
      </c>
      <c r="N4360" s="9">
        <f>tbl_salesdata[[#This Row],[Total Sales]]-tbl_salesdata[[#This Row],[Total Cost]]</f>
        <v>572589.09999999986</v>
      </c>
      <c r="O4360">
        <f>tbl_salesdata[[#This Row],[Ship Date]]-tbl_salesdata[[#This Row],[Order Date]]</f>
        <v>19</v>
      </c>
      <c r="P4360">
        <f>WEEKDAY(tbl_salesdata[[#This Row],[Order Date]],2)</f>
        <v>3</v>
      </c>
      <c r="Q4360" t="str">
        <f>TEXT(tbl_salesdata[[#This Row],[Order Date]],"dddd")</f>
        <v>Wednesday</v>
      </c>
      <c r="R4360" t="str">
        <f>IF(tbl_salesdata[[#This Row],[Weekdaynum]]&gt;5,"Yes","No")</f>
        <v>No</v>
      </c>
    </row>
    <row r="4361" spans="1:18" hidden="1" x14ac:dyDescent="0.35">
      <c r="A4361">
        <v>854204452</v>
      </c>
      <c r="B4361" s="3">
        <v>43472</v>
      </c>
      <c r="C4361" s="3">
        <v>43483</v>
      </c>
      <c r="D4361" t="s">
        <v>169</v>
      </c>
      <c r="E4361" t="s">
        <v>29</v>
      </c>
      <c r="F4361" t="s">
        <v>17</v>
      </c>
      <c r="G4361" t="s">
        <v>14</v>
      </c>
      <c r="H4361" t="s">
        <v>26</v>
      </c>
      <c r="I4361" s="9">
        <v>6934</v>
      </c>
      <c r="J4361" s="9">
        <v>152.58000000000001</v>
      </c>
      <c r="K4361" s="9">
        <v>97.44</v>
      </c>
      <c r="L4361" s="9">
        <f>tbl_salesdata[[#This Row],[Units Sold]]*tbl_salesdata[[#This Row],[Unit Cost]]</f>
        <v>675648.96</v>
      </c>
      <c r="M4361" s="9">
        <f>tbl_salesdata[[#This Row],[Units Sold]]*tbl_salesdata[[#This Row],[Unit Price]]</f>
        <v>1057989.72</v>
      </c>
      <c r="N4361" s="9">
        <f>tbl_salesdata[[#This Row],[Total Sales]]-tbl_salesdata[[#This Row],[Total Cost]]</f>
        <v>382340.76</v>
      </c>
      <c r="O4361">
        <f>tbl_salesdata[[#This Row],[Ship Date]]-tbl_salesdata[[#This Row],[Order Date]]</f>
        <v>11</v>
      </c>
      <c r="P4361">
        <f>WEEKDAY(tbl_salesdata[[#This Row],[Order Date]],2)</f>
        <v>1</v>
      </c>
      <c r="Q4361" t="str">
        <f>TEXT(tbl_salesdata[[#This Row],[Order Date]],"dddd")</f>
        <v>Monday</v>
      </c>
      <c r="R4361" t="str">
        <f>IF(tbl_salesdata[[#This Row],[Weekdaynum]]&gt;5,"Yes","No")</f>
        <v>No</v>
      </c>
    </row>
    <row r="4362" spans="1:18" hidden="1" x14ac:dyDescent="0.35">
      <c r="A4362">
        <v>279338395</v>
      </c>
      <c r="B4362" s="3">
        <v>43110</v>
      </c>
      <c r="C4362" s="3">
        <v>43116</v>
      </c>
      <c r="D4362" t="s">
        <v>95</v>
      </c>
      <c r="E4362" t="s">
        <v>21</v>
      </c>
      <c r="F4362" t="s">
        <v>25</v>
      </c>
      <c r="G4362" t="s">
        <v>14</v>
      </c>
      <c r="H4362" t="s">
        <v>26</v>
      </c>
      <c r="I4362" s="9">
        <v>1293</v>
      </c>
      <c r="J4362" s="9">
        <v>205.7</v>
      </c>
      <c r="K4362" s="9">
        <v>117.11</v>
      </c>
      <c r="L4362" s="9">
        <f>tbl_salesdata[[#This Row],[Units Sold]]*tbl_salesdata[[#This Row],[Unit Cost]]</f>
        <v>151423.23000000001</v>
      </c>
      <c r="M4362" s="9">
        <f>tbl_salesdata[[#This Row],[Units Sold]]*tbl_salesdata[[#This Row],[Unit Price]]</f>
        <v>265970.09999999998</v>
      </c>
      <c r="N4362" s="9">
        <f>tbl_salesdata[[#This Row],[Total Sales]]-tbl_salesdata[[#This Row],[Total Cost]]</f>
        <v>114546.86999999997</v>
      </c>
      <c r="O4362">
        <f>tbl_salesdata[[#This Row],[Ship Date]]-tbl_salesdata[[#This Row],[Order Date]]</f>
        <v>6</v>
      </c>
      <c r="P4362">
        <f>WEEKDAY(tbl_salesdata[[#This Row],[Order Date]],2)</f>
        <v>3</v>
      </c>
      <c r="Q4362" t="str">
        <f>TEXT(tbl_salesdata[[#This Row],[Order Date]],"dddd")</f>
        <v>Wednesday</v>
      </c>
      <c r="R4362" t="str">
        <f>IF(tbl_salesdata[[#This Row],[Weekdaynum]]&gt;5,"Yes","No")</f>
        <v>No</v>
      </c>
    </row>
    <row r="4363" spans="1:18" hidden="1" x14ac:dyDescent="0.35">
      <c r="A4363">
        <v>669470202</v>
      </c>
      <c r="B4363" s="3">
        <v>42195</v>
      </c>
      <c r="C4363" s="3">
        <v>42215</v>
      </c>
      <c r="D4363" t="s">
        <v>84</v>
      </c>
      <c r="E4363" t="s">
        <v>24</v>
      </c>
      <c r="F4363" t="s">
        <v>47</v>
      </c>
      <c r="G4363" t="s">
        <v>14</v>
      </c>
      <c r="H4363" t="s">
        <v>19</v>
      </c>
      <c r="I4363" s="9">
        <v>9965</v>
      </c>
      <c r="J4363" s="9">
        <v>421.89</v>
      </c>
      <c r="K4363" s="9">
        <v>364.69</v>
      </c>
      <c r="L4363" s="9">
        <f>tbl_salesdata[[#This Row],[Units Sold]]*tbl_salesdata[[#This Row],[Unit Cost]]</f>
        <v>3634135.85</v>
      </c>
      <c r="M4363" s="9">
        <f>tbl_salesdata[[#This Row],[Units Sold]]*tbl_salesdata[[#This Row],[Unit Price]]</f>
        <v>4204133.8499999996</v>
      </c>
      <c r="N4363" s="9">
        <f>tbl_salesdata[[#This Row],[Total Sales]]-tbl_salesdata[[#This Row],[Total Cost]]</f>
        <v>569997.99999999953</v>
      </c>
      <c r="O4363">
        <f>tbl_salesdata[[#This Row],[Ship Date]]-tbl_salesdata[[#This Row],[Order Date]]</f>
        <v>20</v>
      </c>
      <c r="P4363">
        <f>WEEKDAY(tbl_salesdata[[#This Row],[Order Date]],2)</f>
        <v>5</v>
      </c>
      <c r="Q4363" t="str">
        <f>TEXT(tbl_salesdata[[#This Row],[Order Date]],"dddd")</f>
        <v>Friday</v>
      </c>
      <c r="R4363" t="str">
        <f>IF(tbl_salesdata[[#This Row],[Weekdaynum]]&gt;5,"Yes","No")</f>
        <v>No</v>
      </c>
    </row>
    <row r="4364" spans="1:18" hidden="1" x14ac:dyDescent="0.35">
      <c r="A4364">
        <v>123086202</v>
      </c>
      <c r="B4364" s="3">
        <v>43102</v>
      </c>
      <c r="C4364" s="3">
        <v>43114</v>
      </c>
      <c r="D4364" t="s">
        <v>55</v>
      </c>
      <c r="E4364" t="s">
        <v>21</v>
      </c>
      <c r="F4364" t="s">
        <v>13</v>
      </c>
      <c r="G4364" t="s">
        <v>18</v>
      </c>
      <c r="H4364" t="s">
        <v>15</v>
      </c>
      <c r="I4364" s="9">
        <v>2797</v>
      </c>
      <c r="J4364" s="9">
        <v>255.28</v>
      </c>
      <c r="K4364" s="9">
        <v>159.41999999999999</v>
      </c>
      <c r="L4364" s="9">
        <f>tbl_salesdata[[#This Row],[Units Sold]]*tbl_salesdata[[#This Row],[Unit Cost]]</f>
        <v>445897.74</v>
      </c>
      <c r="M4364" s="9">
        <f>tbl_salesdata[[#This Row],[Units Sold]]*tbl_salesdata[[#This Row],[Unit Price]]</f>
        <v>714018.16</v>
      </c>
      <c r="N4364" s="9">
        <f>tbl_salesdata[[#This Row],[Total Sales]]-tbl_salesdata[[#This Row],[Total Cost]]</f>
        <v>268120.42000000004</v>
      </c>
      <c r="O4364">
        <f>tbl_salesdata[[#This Row],[Ship Date]]-tbl_salesdata[[#This Row],[Order Date]]</f>
        <v>12</v>
      </c>
      <c r="P4364">
        <f>WEEKDAY(tbl_salesdata[[#This Row],[Order Date]],2)</f>
        <v>2</v>
      </c>
      <c r="Q4364" t="str">
        <f>TEXT(tbl_salesdata[[#This Row],[Order Date]],"dddd")</f>
        <v>Tuesday</v>
      </c>
      <c r="R4364" t="str">
        <f>IF(tbl_salesdata[[#This Row],[Weekdaynum]]&gt;5,"Yes","No")</f>
        <v>No</v>
      </c>
    </row>
    <row r="4365" spans="1:18" hidden="1" x14ac:dyDescent="0.35">
      <c r="A4365">
        <v>408985221</v>
      </c>
      <c r="B4365" s="3">
        <v>44862</v>
      </c>
      <c r="C4365" s="3">
        <v>44876</v>
      </c>
      <c r="D4365" t="s">
        <v>171</v>
      </c>
      <c r="E4365" t="s">
        <v>12</v>
      </c>
      <c r="F4365" t="s">
        <v>33</v>
      </c>
      <c r="G4365" t="s">
        <v>14</v>
      </c>
      <c r="H4365" t="s">
        <v>15</v>
      </c>
      <c r="I4365" s="9">
        <v>6670</v>
      </c>
      <c r="J4365" s="9">
        <v>109.28</v>
      </c>
      <c r="K4365" s="9">
        <v>35.840000000000003</v>
      </c>
      <c r="L4365" s="9">
        <f>tbl_salesdata[[#This Row],[Units Sold]]*tbl_salesdata[[#This Row],[Unit Cost]]</f>
        <v>239052.80000000002</v>
      </c>
      <c r="M4365" s="9">
        <f>tbl_salesdata[[#This Row],[Units Sold]]*tbl_salesdata[[#This Row],[Unit Price]]</f>
        <v>728897.6</v>
      </c>
      <c r="N4365" s="9">
        <f>tbl_salesdata[[#This Row],[Total Sales]]-tbl_salesdata[[#This Row],[Total Cost]]</f>
        <v>489844.79999999993</v>
      </c>
      <c r="O4365">
        <f>tbl_salesdata[[#This Row],[Ship Date]]-tbl_salesdata[[#This Row],[Order Date]]</f>
        <v>14</v>
      </c>
      <c r="P4365">
        <f>WEEKDAY(tbl_salesdata[[#This Row],[Order Date]],2)</f>
        <v>5</v>
      </c>
      <c r="Q4365" t="str">
        <f>TEXT(tbl_salesdata[[#This Row],[Order Date]],"dddd")</f>
        <v>Friday</v>
      </c>
      <c r="R4365" t="str">
        <f>IF(tbl_salesdata[[#This Row],[Weekdaynum]]&gt;5,"Yes","No")</f>
        <v>No</v>
      </c>
    </row>
    <row r="4366" spans="1:18" x14ac:dyDescent="0.35">
      <c r="A4366">
        <v>117929494</v>
      </c>
      <c r="B4366" s="3">
        <v>42028</v>
      </c>
      <c r="C4366" s="3">
        <v>42038</v>
      </c>
      <c r="D4366" t="s">
        <v>203</v>
      </c>
      <c r="E4366" t="s">
        <v>21</v>
      </c>
      <c r="F4366" t="s">
        <v>56</v>
      </c>
      <c r="G4366" t="s">
        <v>18</v>
      </c>
      <c r="H4366" t="s">
        <v>34</v>
      </c>
      <c r="I4366" s="9">
        <v>6813</v>
      </c>
      <c r="J4366" s="9">
        <v>9.33</v>
      </c>
      <c r="K4366" s="9">
        <v>6.92</v>
      </c>
      <c r="L4366" s="9">
        <f>tbl_salesdata[[#This Row],[Units Sold]]*tbl_salesdata[[#This Row],[Unit Cost]]</f>
        <v>47145.96</v>
      </c>
      <c r="M4366" s="9">
        <f>tbl_salesdata[[#This Row],[Units Sold]]*tbl_salesdata[[#This Row],[Unit Price]]</f>
        <v>63565.29</v>
      </c>
      <c r="N4366" s="9">
        <f>tbl_salesdata[[#This Row],[Total Sales]]-tbl_salesdata[[#This Row],[Total Cost]]</f>
        <v>16419.330000000002</v>
      </c>
      <c r="O4366">
        <f>tbl_salesdata[[#This Row],[Ship Date]]-tbl_salesdata[[#This Row],[Order Date]]</f>
        <v>10</v>
      </c>
      <c r="P4366">
        <f>WEEKDAY(tbl_salesdata[[#This Row],[Order Date]],2)</f>
        <v>6</v>
      </c>
      <c r="Q4366" t="str">
        <f>TEXT(tbl_salesdata[[#This Row],[Order Date]],"dddd")</f>
        <v>Saturday</v>
      </c>
      <c r="R4366" t="str">
        <f>IF(tbl_salesdata[[#This Row],[Weekdaynum]]&gt;5,"Yes","No")</f>
        <v>Yes</v>
      </c>
    </row>
    <row r="4367" spans="1:18" hidden="1" x14ac:dyDescent="0.35">
      <c r="A4367">
        <v>104390132</v>
      </c>
      <c r="B4367" s="3">
        <v>43822</v>
      </c>
      <c r="C4367" s="3">
        <v>43837</v>
      </c>
      <c r="D4367" t="s">
        <v>139</v>
      </c>
      <c r="E4367" t="s">
        <v>51</v>
      </c>
      <c r="F4367" t="s">
        <v>56</v>
      </c>
      <c r="G4367" t="s">
        <v>14</v>
      </c>
      <c r="H4367" t="s">
        <v>26</v>
      </c>
      <c r="I4367" s="9">
        <v>215</v>
      </c>
      <c r="J4367" s="9">
        <v>9.33</v>
      </c>
      <c r="K4367" s="9">
        <v>6.92</v>
      </c>
      <c r="L4367" s="9">
        <f>tbl_salesdata[[#This Row],[Units Sold]]*tbl_salesdata[[#This Row],[Unit Cost]]</f>
        <v>1487.8</v>
      </c>
      <c r="M4367" s="9">
        <f>tbl_salesdata[[#This Row],[Units Sold]]*tbl_salesdata[[#This Row],[Unit Price]]</f>
        <v>2005.95</v>
      </c>
      <c r="N4367" s="9">
        <f>tbl_salesdata[[#This Row],[Total Sales]]-tbl_salesdata[[#This Row],[Total Cost]]</f>
        <v>518.15000000000009</v>
      </c>
      <c r="O4367">
        <f>tbl_salesdata[[#This Row],[Ship Date]]-tbl_salesdata[[#This Row],[Order Date]]</f>
        <v>15</v>
      </c>
      <c r="P4367">
        <f>WEEKDAY(tbl_salesdata[[#This Row],[Order Date]],2)</f>
        <v>1</v>
      </c>
      <c r="Q4367" t="str">
        <f>TEXT(tbl_salesdata[[#This Row],[Order Date]],"dddd")</f>
        <v>Monday</v>
      </c>
      <c r="R4367" t="str">
        <f>IF(tbl_salesdata[[#This Row],[Weekdaynum]]&gt;5,"Yes","No")</f>
        <v>No</v>
      </c>
    </row>
    <row r="4368" spans="1:18" hidden="1" x14ac:dyDescent="0.35">
      <c r="A4368">
        <v>253056180</v>
      </c>
      <c r="B4368" s="3">
        <v>43535</v>
      </c>
      <c r="C4368" s="3">
        <v>43555</v>
      </c>
      <c r="D4368" t="s">
        <v>37</v>
      </c>
      <c r="E4368" t="s">
        <v>38</v>
      </c>
      <c r="F4368" t="s">
        <v>76</v>
      </c>
      <c r="G4368" t="s">
        <v>14</v>
      </c>
      <c r="H4368" t="s">
        <v>19</v>
      </c>
      <c r="I4368" s="9">
        <v>3802</v>
      </c>
      <c r="J4368" s="9">
        <v>668.27</v>
      </c>
      <c r="K4368" s="9">
        <v>502.54</v>
      </c>
      <c r="L4368" s="9">
        <f>tbl_salesdata[[#This Row],[Units Sold]]*tbl_salesdata[[#This Row],[Unit Cost]]</f>
        <v>1910657.08</v>
      </c>
      <c r="M4368" s="9">
        <f>tbl_salesdata[[#This Row],[Units Sold]]*tbl_salesdata[[#This Row],[Unit Price]]</f>
        <v>2540762.54</v>
      </c>
      <c r="N4368" s="9">
        <f>tbl_salesdata[[#This Row],[Total Sales]]-tbl_salesdata[[#This Row],[Total Cost]]</f>
        <v>630105.46</v>
      </c>
      <c r="O4368">
        <f>tbl_salesdata[[#This Row],[Ship Date]]-tbl_salesdata[[#This Row],[Order Date]]</f>
        <v>20</v>
      </c>
      <c r="P4368">
        <f>WEEKDAY(tbl_salesdata[[#This Row],[Order Date]],2)</f>
        <v>1</v>
      </c>
      <c r="Q4368" t="str">
        <f>TEXT(tbl_salesdata[[#This Row],[Order Date]],"dddd")</f>
        <v>Monday</v>
      </c>
      <c r="R4368" t="str">
        <f>IF(tbl_salesdata[[#This Row],[Weekdaynum]]&gt;5,"Yes","No")</f>
        <v>No</v>
      </c>
    </row>
    <row r="4369" spans="1:18" hidden="1" x14ac:dyDescent="0.35">
      <c r="A4369">
        <v>912325561</v>
      </c>
      <c r="B4369" s="3">
        <v>44432</v>
      </c>
      <c r="C4369" s="3">
        <v>44433</v>
      </c>
      <c r="D4369" t="s">
        <v>78</v>
      </c>
      <c r="E4369" t="s">
        <v>24</v>
      </c>
      <c r="F4369" t="s">
        <v>30</v>
      </c>
      <c r="G4369" t="s">
        <v>14</v>
      </c>
      <c r="H4369" t="s">
        <v>15</v>
      </c>
      <c r="I4369" s="9">
        <v>6262</v>
      </c>
      <c r="J4369" s="9">
        <v>81.73</v>
      </c>
      <c r="K4369" s="9">
        <v>56.67</v>
      </c>
      <c r="L4369" s="9">
        <f>tbl_salesdata[[#This Row],[Units Sold]]*tbl_salesdata[[#This Row],[Unit Cost]]</f>
        <v>354867.54000000004</v>
      </c>
      <c r="M4369" s="9">
        <f>tbl_salesdata[[#This Row],[Units Sold]]*tbl_salesdata[[#This Row],[Unit Price]]</f>
        <v>511793.26</v>
      </c>
      <c r="N4369" s="9">
        <f>tbl_salesdata[[#This Row],[Total Sales]]-tbl_salesdata[[#This Row],[Total Cost]]</f>
        <v>156925.71999999997</v>
      </c>
      <c r="O4369">
        <f>tbl_salesdata[[#This Row],[Ship Date]]-tbl_salesdata[[#This Row],[Order Date]]</f>
        <v>1</v>
      </c>
      <c r="P4369">
        <f>WEEKDAY(tbl_salesdata[[#This Row],[Order Date]],2)</f>
        <v>2</v>
      </c>
      <c r="Q4369" t="str">
        <f>TEXT(tbl_salesdata[[#This Row],[Order Date]],"dddd")</f>
        <v>Tuesday</v>
      </c>
      <c r="R4369" t="str">
        <f>IF(tbl_salesdata[[#This Row],[Weekdaynum]]&gt;5,"Yes","No")</f>
        <v>No</v>
      </c>
    </row>
    <row r="4370" spans="1:18" hidden="1" x14ac:dyDescent="0.35">
      <c r="A4370">
        <v>152559602</v>
      </c>
      <c r="B4370" s="3">
        <v>42373</v>
      </c>
      <c r="C4370" s="3">
        <v>42392</v>
      </c>
      <c r="D4370" t="s">
        <v>44</v>
      </c>
      <c r="E4370" t="s">
        <v>12</v>
      </c>
      <c r="F4370" t="s">
        <v>47</v>
      </c>
      <c r="G4370" t="s">
        <v>14</v>
      </c>
      <c r="H4370" t="s">
        <v>34</v>
      </c>
      <c r="I4370" s="9">
        <v>4631</v>
      </c>
      <c r="J4370" s="9">
        <v>421.89</v>
      </c>
      <c r="K4370" s="9">
        <v>364.69</v>
      </c>
      <c r="L4370" s="9">
        <f>tbl_salesdata[[#This Row],[Units Sold]]*tbl_salesdata[[#This Row],[Unit Cost]]</f>
        <v>1688879.39</v>
      </c>
      <c r="M4370" s="9">
        <f>tbl_salesdata[[#This Row],[Units Sold]]*tbl_salesdata[[#This Row],[Unit Price]]</f>
        <v>1953772.5899999999</v>
      </c>
      <c r="N4370" s="9">
        <f>tbl_salesdata[[#This Row],[Total Sales]]-tbl_salesdata[[#This Row],[Total Cost]]</f>
        <v>264893.19999999995</v>
      </c>
      <c r="O4370">
        <f>tbl_salesdata[[#This Row],[Ship Date]]-tbl_salesdata[[#This Row],[Order Date]]</f>
        <v>19</v>
      </c>
      <c r="P4370">
        <f>WEEKDAY(tbl_salesdata[[#This Row],[Order Date]],2)</f>
        <v>1</v>
      </c>
      <c r="Q4370" t="str">
        <f>TEXT(tbl_salesdata[[#This Row],[Order Date]],"dddd")</f>
        <v>Monday</v>
      </c>
      <c r="R4370" t="str">
        <f>IF(tbl_salesdata[[#This Row],[Weekdaynum]]&gt;5,"Yes","No")</f>
        <v>No</v>
      </c>
    </row>
    <row r="4371" spans="1:18" hidden="1" x14ac:dyDescent="0.35">
      <c r="A4371">
        <v>614432132</v>
      </c>
      <c r="B4371" s="3">
        <v>42039</v>
      </c>
      <c r="C4371" s="3">
        <v>42051</v>
      </c>
      <c r="D4371" t="s">
        <v>124</v>
      </c>
      <c r="E4371" t="s">
        <v>38</v>
      </c>
      <c r="F4371" t="s">
        <v>25</v>
      </c>
      <c r="G4371" t="s">
        <v>14</v>
      </c>
      <c r="H4371" t="s">
        <v>15</v>
      </c>
      <c r="I4371" s="9">
        <v>2977</v>
      </c>
      <c r="J4371" s="9">
        <v>205.7</v>
      </c>
      <c r="K4371" s="9">
        <v>117.11</v>
      </c>
      <c r="L4371" s="9">
        <f>tbl_salesdata[[#This Row],[Units Sold]]*tbl_salesdata[[#This Row],[Unit Cost]]</f>
        <v>348636.47</v>
      </c>
      <c r="M4371" s="9">
        <f>tbl_salesdata[[#This Row],[Units Sold]]*tbl_salesdata[[#This Row],[Unit Price]]</f>
        <v>612368.9</v>
      </c>
      <c r="N4371" s="9">
        <f>tbl_salesdata[[#This Row],[Total Sales]]-tbl_salesdata[[#This Row],[Total Cost]]</f>
        <v>263732.43000000005</v>
      </c>
      <c r="O4371">
        <f>tbl_salesdata[[#This Row],[Ship Date]]-tbl_salesdata[[#This Row],[Order Date]]</f>
        <v>12</v>
      </c>
      <c r="P4371">
        <f>WEEKDAY(tbl_salesdata[[#This Row],[Order Date]],2)</f>
        <v>3</v>
      </c>
      <c r="Q4371" t="str">
        <f>TEXT(tbl_salesdata[[#This Row],[Order Date]],"dddd")</f>
        <v>Wednesday</v>
      </c>
      <c r="R4371" t="str">
        <f>IF(tbl_salesdata[[#This Row],[Weekdaynum]]&gt;5,"Yes","No")</f>
        <v>No</v>
      </c>
    </row>
    <row r="4372" spans="1:18" hidden="1" x14ac:dyDescent="0.35">
      <c r="A4372">
        <v>958929479</v>
      </c>
      <c r="B4372" s="3">
        <v>43800</v>
      </c>
      <c r="C4372" s="3">
        <v>43802</v>
      </c>
      <c r="D4372" t="s">
        <v>52</v>
      </c>
      <c r="E4372" t="s">
        <v>12</v>
      </c>
      <c r="F4372" t="s">
        <v>76</v>
      </c>
      <c r="G4372" t="s">
        <v>18</v>
      </c>
      <c r="H4372" t="s">
        <v>19</v>
      </c>
      <c r="I4372" s="9">
        <v>7397</v>
      </c>
      <c r="J4372" s="9">
        <v>668.27</v>
      </c>
      <c r="K4372" s="9">
        <v>502.54</v>
      </c>
      <c r="L4372" s="9">
        <f>tbl_salesdata[[#This Row],[Units Sold]]*tbl_salesdata[[#This Row],[Unit Cost]]</f>
        <v>3717288.3800000004</v>
      </c>
      <c r="M4372" s="9">
        <f>tbl_salesdata[[#This Row],[Units Sold]]*tbl_salesdata[[#This Row],[Unit Price]]</f>
        <v>4943193.1899999995</v>
      </c>
      <c r="N4372" s="9">
        <f>tbl_salesdata[[#This Row],[Total Sales]]-tbl_salesdata[[#This Row],[Total Cost]]</f>
        <v>1225904.8099999991</v>
      </c>
      <c r="O4372">
        <f>tbl_salesdata[[#This Row],[Ship Date]]-tbl_salesdata[[#This Row],[Order Date]]</f>
        <v>2</v>
      </c>
      <c r="P4372">
        <f>WEEKDAY(tbl_salesdata[[#This Row],[Order Date]],2)</f>
        <v>7</v>
      </c>
      <c r="Q4372" t="str">
        <f>TEXT(tbl_salesdata[[#This Row],[Order Date]],"dddd")</f>
        <v>Sunday</v>
      </c>
      <c r="R4372" t="str">
        <f>IF(tbl_salesdata[[#This Row],[Weekdaynum]]&gt;5,"Yes","No")</f>
        <v>Yes</v>
      </c>
    </row>
    <row r="4373" spans="1:18" hidden="1" x14ac:dyDescent="0.35">
      <c r="A4373">
        <v>817350471</v>
      </c>
      <c r="B4373" s="3">
        <v>43383</v>
      </c>
      <c r="C4373" s="3">
        <v>43400</v>
      </c>
      <c r="D4373" t="s">
        <v>104</v>
      </c>
      <c r="E4373" t="s">
        <v>24</v>
      </c>
      <c r="F4373" t="s">
        <v>76</v>
      </c>
      <c r="G4373" t="s">
        <v>18</v>
      </c>
      <c r="H4373" t="s">
        <v>34</v>
      </c>
      <c r="I4373" s="9">
        <v>1022</v>
      </c>
      <c r="J4373" s="9">
        <v>668.27</v>
      </c>
      <c r="K4373" s="9">
        <v>502.54</v>
      </c>
      <c r="L4373" s="9">
        <f>tbl_salesdata[[#This Row],[Units Sold]]*tbl_salesdata[[#This Row],[Unit Cost]]</f>
        <v>513595.88</v>
      </c>
      <c r="M4373" s="9">
        <f>tbl_salesdata[[#This Row],[Units Sold]]*tbl_salesdata[[#This Row],[Unit Price]]</f>
        <v>682971.94</v>
      </c>
      <c r="N4373" s="9">
        <f>tbl_salesdata[[#This Row],[Total Sales]]-tbl_salesdata[[#This Row],[Total Cost]]</f>
        <v>169376.05999999994</v>
      </c>
      <c r="O4373">
        <f>tbl_salesdata[[#This Row],[Ship Date]]-tbl_salesdata[[#This Row],[Order Date]]</f>
        <v>17</v>
      </c>
      <c r="P4373">
        <f>WEEKDAY(tbl_salesdata[[#This Row],[Order Date]],2)</f>
        <v>3</v>
      </c>
      <c r="Q4373" t="str">
        <f>TEXT(tbl_salesdata[[#This Row],[Order Date]],"dddd")</f>
        <v>Wednesday</v>
      </c>
      <c r="R4373" t="str">
        <f>IF(tbl_salesdata[[#This Row],[Weekdaynum]]&gt;5,"Yes","No")</f>
        <v>No</v>
      </c>
    </row>
    <row r="4374" spans="1:18" x14ac:dyDescent="0.35">
      <c r="A4374">
        <v>103499639</v>
      </c>
      <c r="B4374" s="3">
        <v>43575</v>
      </c>
      <c r="C4374" s="3">
        <v>43577</v>
      </c>
      <c r="D4374" t="s">
        <v>165</v>
      </c>
      <c r="E4374" t="s">
        <v>21</v>
      </c>
      <c r="F4374" t="s">
        <v>56</v>
      </c>
      <c r="G4374" t="s">
        <v>14</v>
      </c>
      <c r="H4374" t="s">
        <v>26</v>
      </c>
      <c r="I4374" s="9">
        <v>6698</v>
      </c>
      <c r="J4374" s="9">
        <v>9.33</v>
      </c>
      <c r="K4374" s="9">
        <v>6.92</v>
      </c>
      <c r="L4374" s="9">
        <f>tbl_salesdata[[#This Row],[Units Sold]]*tbl_salesdata[[#This Row],[Unit Cost]]</f>
        <v>46350.159999999996</v>
      </c>
      <c r="M4374" s="9">
        <f>tbl_salesdata[[#This Row],[Units Sold]]*tbl_salesdata[[#This Row],[Unit Price]]</f>
        <v>62492.340000000004</v>
      </c>
      <c r="N4374" s="9">
        <f>tbl_salesdata[[#This Row],[Total Sales]]-tbl_salesdata[[#This Row],[Total Cost]]</f>
        <v>16142.180000000008</v>
      </c>
      <c r="O4374">
        <f>tbl_salesdata[[#This Row],[Ship Date]]-tbl_salesdata[[#This Row],[Order Date]]</f>
        <v>2</v>
      </c>
      <c r="P4374">
        <f>WEEKDAY(tbl_salesdata[[#This Row],[Order Date]],2)</f>
        <v>6</v>
      </c>
      <c r="Q4374" t="str">
        <f>TEXT(tbl_salesdata[[#This Row],[Order Date]],"dddd")</f>
        <v>Saturday</v>
      </c>
      <c r="R4374" t="str">
        <f>IF(tbl_salesdata[[#This Row],[Weekdaynum]]&gt;5,"Yes","No")</f>
        <v>Yes</v>
      </c>
    </row>
    <row r="4375" spans="1:18" x14ac:dyDescent="0.35">
      <c r="A4375">
        <v>286317718</v>
      </c>
      <c r="B4375" s="3">
        <v>43575</v>
      </c>
      <c r="C4375" s="3">
        <v>43592</v>
      </c>
      <c r="D4375" t="s">
        <v>181</v>
      </c>
      <c r="E4375" t="s">
        <v>38</v>
      </c>
      <c r="F4375" t="s">
        <v>56</v>
      </c>
      <c r="G4375" t="s">
        <v>18</v>
      </c>
      <c r="H4375" t="s">
        <v>15</v>
      </c>
      <c r="I4375" s="9">
        <v>6630</v>
      </c>
      <c r="J4375" s="9">
        <v>9.33</v>
      </c>
      <c r="K4375" s="9">
        <v>6.92</v>
      </c>
      <c r="L4375" s="9">
        <f>tbl_salesdata[[#This Row],[Units Sold]]*tbl_salesdata[[#This Row],[Unit Cost]]</f>
        <v>45879.6</v>
      </c>
      <c r="M4375" s="9">
        <f>tbl_salesdata[[#This Row],[Units Sold]]*tbl_salesdata[[#This Row],[Unit Price]]</f>
        <v>61857.9</v>
      </c>
      <c r="N4375" s="9">
        <f>tbl_salesdata[[#This Row],[Total Sales]]-tbl_salesdata[[#This Row],[Total Cost]]</f>
        <v>15978.300000000003</v>
      </c>
      <c r="O4375">
        <f>tbl_salesdata[[#This Row],[Ship Date]]-tbl_salesdata[[#This Row],[Order Date]]</f>
        <v>17</v>
      </c>
      <c r="P4375">
        <f>WEEKDAY(tbl_salesdata[[#This Row],[Order Date]],2)</f>
        <v>6</v>
      </c>
      <c r="Q4375" t="str">
        <f>TEXT(tbl_salesdata[[#This Row],[Order Date]],"dddd")</f>
        <v>Saturday</v>
      </c>
      <c r="R4375" t="str">
        <f>IF(tbl_salesdata[[#This Row],[Weekdaynum]]&gt;5,"Yes","No")</f>
        <v>Yes</v>
      </c>
    </row>
    <row r="4376" spans="1:18" hidden="1" x14ac:dyDescent="0.35">
      <c r="A4376">
        <v>693831098</v>
      </c>
      <c r="B4376" s="3">
        <v>42178</v>
      </c>
      <c r="C4376" s="3">
        <v>42187</v>
      </c>
      <c r="D4376" t="s">
        <v>214</v>
      </c>
      <c r="E4376" t="s">
        <v>21</v>
      </c>
      <c r="F4376" t="s">
        <v>13</v>
      </c>
      <c r="G4376" t="s">
        <v>18</v>
      </c>
      <c r="H4376" t="s">
        <v>34</v>
      </c>
      <c r="I4376" s="9">
        <v>8895</v>
      </c>
      <c r="J4376" s="9">
        <v>255.28</v>
      </c>
      <c r="K4376" s="9">
        <v>159.41999999999999</v>
      </c>
      <c r="L4376" s="9">
        <f>tbl_salesdata[[#This Row],[Units Sold]]*tbl_salesdata[[#This Row],[Unit Cost]]</f>
        <v>1418040.9</v>
      </c>
      <c r="M4376" s="9">
        <f>tbl_salesdata[[#This Row],[Units Sold]]*tbl_salesdata[[#This Row],[Unit Price]]</f>
        <v>2270715.6</v>
      </c>
      <c r="N4376" s="9">
        <f>tbl_salesdata[[#This Row],[Total Sales]]-tbl_salesdata[[#This Row],[Total Cost]]</f>
        <v>852674.70000000019</v>
      </c>
      <c r="O4376">
        <f>tbl_salesdata[[#This Row],[Ship Date]]-tbl_salesdata[[#This Row],[Order Date]]</f>
        <v>9</v>
      </c>
      <c r="P4376">
        <f>WEEKDAY(tbl_salesdata[[#This Row],[Order Date]],2)</f>
        <v>2</v>
      </c>
      <c r="Q4376" t="str">
        <f>TEXT(tbl_salesdata[[#This Row],[Order Date]],"dddd")</f>
        <v>Tuesday</v>
      </c>
      <c r="R4376" t="str">
        <f>IF(tbl_salesdata[[#This Row],[Weekdaynum]]&gt;5,"Yes","No")</f>
        <v>No</v>
      </c>
    </row>
    <row r="4377" spans="1:18" hidden="1" x14ac:dyDescent="0.35">
      <c r="A4377">
        <v>377184951</v>
      </c>
      <c r="B4377" s="3">
        <v>44537</v>
      </c>
      <c r="C4377" s="3">
        <v>44540</v>
      </c>
      <c r="D4377" t="s">
        <v>212</v>
      </c>
      <c r="E4377" t="s">
        <v>32</v>
      </c>
      <c r="F4377" t="s">
        <v>25</v>
      </c>
      <c r="G4377" t="s">
        <v>18</v>
      </c>
      <c r="H4377" t="s">
        <v>34</v>
      </c>
      <c r="I4377" s="9">
        <v>6264</v>
      </c>
      <c r="J4377" s="9">
        <v>205.7</v>
      </c>
      <c r="K4377" s="9">
        <v>117.11</v>
      </c>
      <c r="L4377" s="9">
        <f>tbl_salesdata[[#This Row],[Units Sold]]*tbl_salesdata[[#This Row],[Unit Cost]]</f>
        <v>733577.04</v>
      </c>
      <c r="M4377" s="9">
        <f>tbl_salesdata[[#This Row],[Units Sold]]*tbl_salesdata[[#This Row],[Unit Price]]</f>
        <v>1288504.7999999998</v>
      </c>
      <c r="N4377" s="9">
        <f>tbl_salesdata[[#This Row],[Total Sales]]-tbl_salesdata[[#This Row],[Total Cost]]</f>
        <v>554927.75999999978</v>
      </c>
      <c r="O4377">
        <f>tbl_salesdata[[#This Row],[Ship Date]]-tbl_salesdata[[#This Row],[Order Date]]</f>
        <v>3</v>
      </c>
      <c r="P4377">
        <f>WEEKDAY(tbl_salesdata[[#This Row],[Order Date]],2)</f>
        <v>2</v>
      </c>
      <c r="Q4377" t="str">
        <f>TEXT(tbl_salesdata[[#This Row],[Order Date]],"dddd")</f>
        <v>Tuesday</v>
      </c>
      <c r="R4377" t="str">
        <f>IF(tbl_salesdata[[#This Row],[Weekdaynum]]&gt;5,"Yes","No")</f>
        <v>No</v>
      </c>
    </row>
    <row r="4378" spans="1:18" x14ac:dyDescent="0.35">
      <c r="A4378">
        <v>427198064</v>
      </c>
      <c r="B4378" s="3">
        <v>43421</v>
      </c>
      <c r="C4378" s="3">
        <v>43439</v>
      </c>
      <c r="D4378" t="s">
        <v>94</v>
      </c>
      <c r="E4378" t="s">
        <v>38</v>
      </c>
      <c r="F4378" t="s">
        <v>56</v>
      </c>
      <c r="G4378" t="s">
        <v>18</v>
      </c>
      <c r="H4378" t="s">
        <v>15</v>
      </c>
      <c r="I4378" s="9">
        <v>6255</v>
      </c>
      <c r="J4378" s="9">
        <v>9.33</v>
      </c>
      <c r="K4378" s="9">
        <v>6.92</v>
      </c>
      <c r="L4378" s="9">
        <f>tbl_salesdata[[#This Row],[Units Sold]]*tbl_salesdata[[#This Row],[Unit Cost]]</f>
        <v>43284.6</v>
      </c>
      <c r="M4378" s="9">
        <f>tbl_salesdata[[#This Row],[Units Sold]]*tbl_salesdata[[#This Row],[Unit Price]]</f>
        <v>58359.15</v>
      </c>
      <c r="N4378" s="9">
        <f>tbl_salesdata[[#This Row],[Total Sales]]-tbl_salesdata[[#This Row],[Total Cost]]</f>
        <v>15074.550000000003</v>
      </c>
      <c r="O4378">
        <f>tbl_salesdata[[#This Row],[Ship Date]]-tbl_salesdata[[#This Row],[Order Date]]</f>
        <v>18</v>
      </c>
      <c r="P4378">
        <f>WEEKDAY(tbl_salesdata[[#This Row],[Order Date]],2)</f>
        <v>6</v>
      </c>
      <c r="Q4378" t="str">
        <f>TEXT(tbl_salesdata[[#This Row],[Order Date]],"dddd")</f>
        <v>Saturday</v>
      </c>
      <c r="R4378" t="str">
        <f>IF(tbl_salesdata[[#This Row],[Weekdaynum]]&gt;5,"Yes","No")</f>
        <v>Yes</v>
      </c>
    </row>
    <row r="4379" spans="1:18" hidden="1" x14ac:dyDescent="0.35">
      <c r="A4379">
        <v>472382342</v>
      </c>
      <c r="B4379" s="3">
        <v>43433</v>
      </c>
      <c r="C4379" s="3">
        <v>43448</v>
      </c>
      <c r="D4379" t="s">
        <v>173</v>
      </c>
      <c r="E4379" t="s">
        <v>24</v>
      </c>
      <c r="F4379" t="s">
        <v>33</v>
      </c>
      <c r="G4379" t="s">
        <v>18</v>
      </c>
      <c r="H4379" t="s">
        <v>26</v>
      </c>
      <c r="I4379" s="9">
        <v>7287</v>
      </c>
      <c r="J4379" s="9">
        <v>109.28</v>
      </c>
      <c r="K4379" s="9">
        <v>35.840000000000003</v>
      </c>
      <c r="L4379" s="9">
        <f>tbl_salesdata[[#This Row],[Units Sold]]*tbl_salesdata[[#This Row],[Unit Cost]]</f>
        <v>261166.08000000002</v>
      </c>
      <c r="M4379" s="9">
        <f>tbl_salesdata[[#This Row],[Units Sold]]*tbl_salesdata[[#This Row],[Unit Price]]</f>
        <v>796323.36</v>
      </c>
      <c r="N4379" s="9">
        <f>tbl_salesdata[[#This Row],[Total Sales]]-tbl_salesdata[[#This Row],[Total Cost]]</f>
        <v>535157.28</v>
      </c>
      <c r="O4379">
        <f>tbl_salesdata[[#This Row],[Ship Date]]-tbl_salesdata[[#This Row],[Order Date]]</f>
        <v>15</v>
      </c>
      <c r="P4379">
        <f>WEEKDAY(tbl_salesdata[[#This Row],[Order Date]],2)</f>
        <v>4</v>
      </c>
      <c r="Q4379" t="str">
        <f>TEXT(tbl_salesdata[[#This Row],[Order Date]],"dddd")</f>
        <v>Thursday</v>
      </c>
      <c r="R4379" t="str">
        <f>IF(tbl_salesdata[[#This Row],[Weekdaynum]]&gt;5,"Yes","No")</f>
        <v>No</v>
      </c>
    </row>
    <row r="4380" spans="1:18" x14ac:dyDescent="0.35">
      <c r="A4380">
        <v>958925616</v>
      </c>
      <c r="B4380" s="3">
        <v>42756</v>
      </c>
      <c r="C4380" s="3">
        <v>42777</v>
      </c>
      <c r="D4380" t="s">
        <v>127</v>
      </c>
      <c r="E4380" t="s">
        <v>38</v>
      </c>
      <c r="F4380" t="s">
        <v>56</v>
      </c>
      <c r="G4380" t="s">
        <v>18</v>
      </c>
      <c r="H4380" t="s">
        <v>34</v>
      </c>
      <c r="I4380" s="9">
        <v>6254</v>
      </c>
      <c r="J4380" s="9">
        <v>9.33</v>
      </c>
      <c r="K4380" s="9">
        <v>6.92</v>
      </c>
      <c r="L4380" s="9">
        <f>tbl_salesdata[[#This Row],[Units Sold]]*tbl_salesdata[[#This Row],[Unit Cost]]</f>
        <v>43277.68</v>
      </c>
      <c r="M4380" s="9">
        <f>tbl_salesdata[[#This Row],[Units Sold]]*tbl_salesdata[[#This Row],[Unit Price]]</f>
        <v>58349.82</v>
      </c>
      <c r="N4380" s="9">
        <f>tbl_salesdata[[#This Row],[Total Sales]]-tbl_salesdata[[#This Row],[Total Cost]]</f>
        <v>15072.14</v>
      </c>
      <c r="O4380">
        <f>tbl_salesdata[[#This Row],[Ship Date]]-tbl_salesdata[[#This Row],[Order Date]]</f>
        <v>21</v>
      </c>
      <c r="P4380">
        <f>WEEKDAY(tbl_salesdata[[#This Row],[Order Date]],2)</f>
        <v>6</v>
      </c>
      <c r="Q4380" t="str">
        <f>TEXT(tbl_salesdata[[#This Row],[Order Date]],"dddd")</f>
        <v>Saturday</v>
      </c>
      <c r="R4380" t="str">
        <f>IF(tbl_salesdata[[#This Row],[Weekdaynum]]&gt;5,"Yes","No")</f>
        <v>Yes</v>
      </c>
    </row>
    <row r="4381" spans="1:18" hidden="1" x14ac:dyDescent="0.35">
      <c r="A4381">
        <v>744954001</v>
      </c>
      <c r="B4381" s="3">
        <v>42936</v>
      </c>
      <c r="C4381" s="3">
        <v>42953</v>
      </c>
      <c r="D4381" t="s">
        <v>72</v>
      </c>
      <c r="E4381" t="s">
        <v>24</v>
      </c>
      <c r="F4381" t="s">
        <v>42</v>
      </c>
      <c r="G4381" t="s">
        <v>18</v>
      </c>
      <c r="H4381" t="s">
        <v>19</v>
      </c>
      <c r="I4381" s="9">
        <v>7298</v>
      </c>
      <c r="J4381" s="9">
        <v>437.2</v>
      </c>
      <c r="K4381" s="9">
        <v>263.33</v>
      </c>
      <c r="L4381" s="9">
        <f>tbl_salesdata[[#This Row],[Units Sold]]*tbl_salesdata[[#This Row],[Unit Cost]]</f>
        <v>1921782.3399999999</v>
      </c>
      <c r="M4381" s="9">
        <f>tbl_salesdata[[#This Row],[Units Sold]]*tbl_salesdata[[#This Row],[Unit Price]]</f>
        <v>3190685.6</v>
      </c>
      <c r="N4381" s="9">
        <f>tbl_salesdata[[#This Row],[Total Sales]]-tbl_salesdata[[#This Row],[Total Cost]]</f>
        <v>1268903.2600000002</v>
      </c>
      <c r="O4381">
        <f>tbl_salesdata[[#This Row],[Ship Date]]-tbl_salesdata[[#This Row],[Order Date]]</f>
        <v>17</v>
      </c>
      <c r="P4381">
        <f>WEEKDAY(tbl_salesdata[[#This Row],[Order Date]],2)</f>
        <v>4</v>
      </c>
      <c r="Q4381" t="str">
        <f>TEXT(tbl_salesdata[[#This Row],[Order Date]],"dddd")</f>
        <v>Thursday</v>
      </c>
      <c r="R4381" t="str">
        <f>IF(tbl_salesdata[[#This Row],[Weekdaynum]]&gt;5,"Yes","No")</f>
        <v>No</v>
      </c>
    </row>
    <row r="4382" spans="1:18" hidden="1" x14ac:dyDescent="0.35">
      <c r="A4382">
        <v>688697564</v>
      </c>
      <c r="B4382" s="3">
        <v>44139</v>
      </c>
      <c r="C4382" s="3">
        <v>44143</v>
      </c>
      <c r="D4382" t="s">
        <v>160</v>
      </c>
      <c r="E4382" t="s">
        <v>29</v>
      </c>
      <c r="F4382" t="s">
        <v>30</v>
      </c>
      <c r="G4382" t="s">
        <v>18</v>
      </c>
      <c r="H4382" t="s">
        <v>15</v>
      </c>
      <c r="I4382" s="9">
        <v>9768</v>
      </c>
      <c r="J4382" s="9">
        <v>81.73</v>
      </c>
      <c r="K4382" s="9">
        <v>56.67</v>
      </c>
      <c r="L4382" s="9">
        <f>tbl_salesdata[[#This Row],[Units Sold]]*tbl_salesdata[[#This Row],[Unit Cost]]</f>
        <v>553552.56000000006</v>
      </c>
      <c r="M4382" s="9">
        <f>tbl_salesdata[[#This Row],[Units Sold]]*tbl_salesdata[[#This Row],[Unit Price]]</f>
        <v>798338.64</v>
      </c>
      <c r="N4382" s="9">
        <f>tbl_salesdata[[#This Row],[Total Sales]]-tbl_salesdata[[#This Row],[Total Cost]]</f>
        <v>244786.07999999996</v>
      </c>
      <c r="O4382">
        <f>tbl_salesdata[[#This Row],[Ship Date]]-tbl_salesdata[[#This Row],[Order Date]]</f>
        <v>4</v>
      </c>
      <c r="P4382">
        <f>WEEKDAY(tbl_salesdata[[#This Row],[Order Date]],2)</f>
        <v>3</v>
      </c>
      <c r="Q4382" t="str">
        <f>TEXT(tbl_salesdata[[#This Row],[Order Date]],"dddd")</f>
        <v>Wednesday</v>
      </c>
      <c r="R4382" t="str">
        <f>IF(tbl_salesdata[[#This Row],[Weekdaynum]]&gt;5,"Yes","No")</f>
        <v>No</v>
      </c>
    </row>
    <row r="4383" spans="1:18" hidden="1" x14ac:dyDescent="0.35">
      <c r="A4383">
        <v>326540553</v>
      </c>
      <c r="B4383" s="3">
        <v>43900</v>
      </c>
      <c r="C4383" s="3">
        <v>43915</v>
      </c>
      <c r="D4383" t="s">
        <v>209</v>
      </c>
      <c r="E4383" t="s">
        <v>32</v>
      </c>
      <c r="F4383" t="s">
        <v>25</v>
      </c>
      <c r="G4383" t="s">
        <v>14</v>
      </c>
      <c r="H4383" t="s">
        <v>26</v>
      </c>
      <c r="I4383" s="9">
        <v>9461</v>
      </c>
      <c r="J4383" s="9">
        <v>205.7</v>
      </c>
      <c r="K4383" s="9">
        <v>117.11</v>
      </c>
      <c r="L4383" s="9">
        <f>tbl_salesdata[[#This Row],[Units Sold]]*tbl_salesdata[[#This Row],[Unit Cost]]</f>
        <v>1107977.71</v>
      </c>
      <c r="M4383" s="9">
        <f>tbl_salesdata[[#This Row],[Units Sold]]*tbl_salesdata[[#This Row],[Unit Price]]</f>
        <v>1946127.7</v>
      </c>
      <c r="N4383" s="9">
        <f>tbl_salesdata[[#This Row],[Total Sales]]-tbl_salesdata[[#This Row],[Total Cost]]</f>
        <v>838149.99</v>
      </c>
      <c r="O4383">
        <f>tbl_salesdata[[#This Row],[Ship Date]]-tbl_salesdata[[#This Row],[Order Date]]</f>
        <v>15</v>
      </c>
      <c r="P4383">
        <f>WEEKDAY(tbl_salesdata[[#This Row],[Order Date]],2)</f>
        <v>2</v>
      </c>
      <c r="Q4383" t="str">
        <f>TEXT(tbl_salesdata[[#This Row],[Order Date]],"dddd")</f>
        <v>Tuesday</v>
      </c>
      <c r="R4383" t="str">
        <f>IF(tbl_salesdata[[#This Row],[Weekdaynum]]&gt;5,"Yes","No")</f>
        <v>No</v>
      </c>
    </row>
    <row r="4384" spans="1:18" hidden="1" x14ac:dyDescent="0.35">
      <c r="A4384">
        <v>963219296</v>
      </c>
      <c r="B4384" s="3">
        <v>44805</v>
      </c>
      <c r="C4384" s="3">
        <v>44806</v>
      </c>
      <c r="D4384" t="s">
        <v>175</v>
      </c>
      <c r="E4384" t="s">
        <v>21</v>
      </c>
      <c r="F4384" t="s">
        <v>25</v>
      </c>
      <c r="G4384" t="s">
        <v>14</v>
      </c>
      <c r="H4384" t="s">
        <v>19</v>
      </c>
      <c r="I4384" s="9">
        <v>6850</v>
      </c>
      <c r="J4384" s="9">
        <v>205.7</v>
      </c>
      <c r="K4384" s="9">
        <v>117.11</v>
      </c>
      <c r="L4384" s="9">
        <f>tbl_salesdata[[#This Row],[Units Sold]]*tbl_salesdata[[#This Row],[Unit Cost]]</f>
        <v>802203.5</v>
      </c>
      <c r="M4384" s="9">
        <f>tbl_salesdata[[#This Row],[Units Sold]]*tbl_salesdata[[#This Row],[Unit Price]]</f>
        <v>1409045</v>
      </c>
      <c r="N4384" s="9">
        <f>tbl_salesdata[[#This Row],[Total Sales]]-tbl_salesdata[[#This Row],[Total Cost]]</f>
        <v>606841.5</v>
      </c>
      <c r="O4384">
        <f>tbl_salesdata[[#This Row],[Ship Date]]-tbl_salesdata[[#This Row],[Order Date]]</f>
        <v>1</v>
      </c>
      <c r="P4384">
        <f>WEEKDAY(tbl_salesdata[[#This Row],[Order Date]],2)</f>
        <v>4</v>
      </c>
      <c r="Q4384" t="str">
        <f>TEXT(tbl_salesdata[[#This Row],[Order Date]],"dddd")</f>
        <v>Thursday</v>
      </c>
      <c r="R4384" t="str">
        <f>IF(tbl_salesdata[[#This Row],[Weekdaynum]]&gt;5,"Yes","No")</f>
        <v>No</v>
      </c>
    </row>
    <row r="4385" spans="1:18" hidden="1" x14ac:dyDescent="0.35">
      <c r="A4385">
        <v>373782622</v>
      </c>
      <c r="B4385" s="3">
        <v>42288</v>
      </c>
      <c r="C4385" s="3">
        <v>42299</v>
      </c>
      <c r="D4385" t="s">
        <v>133</v>
      </c>
      <c r="E4385" t="s">
        <v>38</v>
      </c>
      <c r="F4385" t="s">
        <v>25</v>
      </c>
      <c r="G4385" t="s">
        <v>18</v>
      </c>
      <c r="H4385" t="s">
        <v>19</v>
      </c>
      <c r="I4385" s="9">
        <v>9439</v>
      </c>
      <c r="J4385" s="9">
        <v>205.7</v>
      </c>
      <c r="K4385" s="9">
        <v>117.11</v>
      </c>
      <c r="L4385" s="9">
        <f>tbl_salesdata[[#This Row],[Units Sold]]*tbl_salesdata[[#This Row],[Unit Cost]]</f>
        <v>1105401.29</v>
      </c>
      <c r="M4385" s="9">
        <f>tbl_salesdata[[#This Row],[Units Sold]]*tbl_salesdata[[#This Row],[Unit Price]]</f>
        <v>1941602.2999999998</v>
      </c>
      <c r="N4385" s="9">
        <f>tbl_salesdata[[#This Row],[Total Sales]]-tbl_salesdata[[#This Row],[Total Cost]]</f>
        <v>836201.00999999978</v>
      </c>
      <c r="O4385">
        <f>tbl_salesdata[[#This Row],[Ship Date]]-tbl_salesdata[[#This Row],[Order Date]]</f>
        <v>11</v>
      </c>
      <c r="P4385">
        <f>WEEKDAY(tbl_salesdata[[#This Row],[Order Date]],2)</f>
        <v>7</v>
      </c>
      <c r="Q4385" t="str">
        <f>TEXT(tbl_salesdata[[#This Row],[Order Date]],"dddd")</f>
        <v>Sunday</v>
      </c>
      <c r="R4385" t="str">
        <f>IF(tbl_salesdata[[#This Row],[Weekdaynum]]&gt;5,"Yes","No")</f>
        <v>Yes</v>
      </c>
    </row>
    <row r="4386" spans="1:18" hidden="1" x14ac:dyDescent="0.35">
      <c r="A4386">
        <v>453591859</v>
      </c>
      <c r="B4386" s="3">
        <v>43600</v>
      </c>
      <c r="C4386" s="3">
        <v>43610</v>
      </c>
      <c r="D4386" t="s">
        <v>154</v>
      </c>
      <c r="E4386" t="s">
        <v>12</v>
      </c>
      <c r="F4386" t="s">
        <v>68</v>
      </c>
      <c r="G4386" t="s">
        <v>14</v>
      </c>
      <c r="H4386" t="s">
        <v>26</v>
      </c>
      <c r="I4386" s="9">
        <v>6766</v>
      </c>
      <c r="J4386" s="9">
        <v>154.06</v>
      </c>
      <c r="K4386" s="9">
        <v>90.93</v>
      </c>
      <c r="L4386" s="9">
        <f>tbl_salesdata[[#This Row],[Units Sold]]*tbl_salesdata[[#This Row],[Unit Cost]]</f>
        <v>615232.38</v>
      </c>
      <c r="M4386" s="9">
        <f>tbl_salesdata[[#This Row],[Units Sold]]*tbl_salesdata[[#This Row],[Unit Price]]</f>
        <v>1042369.96</v>
      </c>
      <c r="N4386" s="9">
        <f>tbl_salesdata[[#This Row],[Total Sales]]-tbl_salesdata[[#This Row],[Total Cost]]</f>
        <v>427137.57999999996</v>
      </c>
      <c r="O4386">
        <f>tbl_salesdata[[#This Row],[Ship Date]]-tbl_salesdata[[#This Row],[Order Date]]</f>
        <v>10</v>
      </c>
      <c r="P4386">
        <f>WEEKDAY(tbl_salesdata[[#This Row],[Order Date]],2)</f>
        <v>3</v>
      </c>
      <c r="Q4386" t="str">
        <f>TEXT(tbl_salesdata[[#This Row],[Order Date]],"dddd")</f>
        <v>Wednesday</v>
      </c>
      <c r="R4386" t="str">
        <f>IF(tbl_salesdata[[#This Row],[Weekdaynum]]&gt;5,"Yes","No")</f>
        <v>No</v>
      </c>
    </row>
    <row r="4387" spans="1:18" x14ac:dyDescent="0.35">
      <c r="A4387">
        <v>302245748</v>
      </c>
      <c r="B4387" s="3">
        <v>43120</v>
      </c>
      <c r="C4387" s="3">
        <v>43127</v>
      </c>
      <c r="D4387" t="s">
        <v>73</v>
      </c>
      <c r="E4387" t="s">
        <v>24</v>
      </c>
      <c r="F4387" t="s">
        <v>40</v>
      </c>
      <c r="G4387" t="s">
        <v>14</v>
      </c>
      <c r="H4387" t="s">
        <v>15</v>
      </c>
      <c r="I4387" s="9">
        <v>88</v>
      </c>
      <c r="J4387" s="9">
        <v>651.21</v>
      </c>
      <c r="K4387" s="9">
        <v>524.96</v>
      </c>
      <c r="L4387" s="9">
        <f>tbl_salesdata[[#This Row],[Units Sold]]*tbl_salesdata[[#This Row],[Unit Cost]]</f>
        <v>46196.480000000003</v>
      </c>
      <c r="M4387" s="9">
        <f>tbl_salesdata[[#This Row],[Units Sold]]*tbl_salesdata[[#This Row],[Unit Price]]</f>
        <v>57306.48</v>
      </c>
      <c r="N4387" s="9">
        <f>tbl_salesdata[[#This Row],[Total Sales]]-tbl_salesdata[[#This Row],[Total Cost]]</f>
        <v>11110</v>
      </c>
      <c r="O4387">
        <f>tbl_salesdata[[#This Row],[Ship Date]]-tbl_salesdata[[#This Row],[Order Date]]</f>
        <v>7</v>
      </c>
      <c r="P4387">
        <f>WEEKDAY(tbl_salesdata[[#This Row],[Order Date]],2)</f>
        <v>6</v>
      </c>
      <c r="Q4387" t="str">
        <f>TEXT(tbl_salesdata[[#This Row],[Order Date]],"dddd")</f>
        <v>Saturday</v>
      </c>
      <c r="R4387" t="str">
        <f>IF(tbl_salesdata[[#This Row],[Weekdaynum]]&gt;5,"Yes","No")</f>
        <v>Yes</v>
      </c>
    </row>
    <row r="4388" spans="1:18" hidden="1" x14ac:dyDescent="0.35">
      <c r="A4388">
        <v>203955876</v>
      </c>
      <c r="B4388" s="3">
        <v>44727</v>
      </c>
      <c r="C4388" s="3">
        <v>44748</v>
      </c>
      <c r="D4388" t="s">
        <v>189</v>
      </c>
      <c r="E4388" t="s">
        <v>21</v>
      </c>
      <c r="F4388" t="s">
        <v>25</v>
      </c>
      <c r="G4388" t="s">
        <v>14</v>
      </c>
      <c r="H4388" t="s">
        <v>15</v>
      </c>
      <c r="I4388" s="9">
        <v>3931</v>
      </c>
      <c r="J4388" s="9">
        <v>205.7</v>
      </c>
      <c r="K4388" s="9">
        <v>117.11</v>
      </c>
      <c r="L4388" s="9">
        <f>tbl_salesdata[[#This Row],[Units Sold]]*tbl_salesdata[[#This Row],[Unit Cost]]</f>
        <v>460359.41</v>
      </c>
      <c r="M4388" s="9">
        <f>tbl_salesdata[[#This Row],[Units Sold]]*tbl_salesdata[[#This Row],[Unit Price]]</f>
        <v>808606.7</v>
      </c>
      <c r="N4388" s="9">
        <f>tbl_salesdata[[#This Row],[Total Sales]]-tbl_salesdata[[#This Row],[Total Cost]]</f>
        <v>348247.29</v>
      </c>
      <c r="O4388">
        <f>tbl_salesdata[[#This Row],[Ship Date]]-tbl_salesdata[[#This Row],[Order Date]]</f>
        <v>21</v>
      </c>
      <c r="P4388">
        <f>WEEKDAY(tbl_salesdata[[#This Row],[Order Date]],2)</f>
        <v>3</v>
      </c>
      <c r="Q4388" t="str">
        <f>TEXT(tbl_salesdata[[#This Row],[Order Date]],"dddd")</f>
        <v>Wednesday</v>
      </c>
      <c r="R4388" t="str">
        <f>IF(tbl_salesdata[[#This Row],[Weekdaynum]]&gt;5,"Yes","No")</f>
        <v>No</v>
      </c>
    </row>
    <row r="4389" spans="1:18" x14ac:dyDescent="0.35">
      <c r="A4389">
        <v>131612622</v>
      </c>
      <c r="B4389" s="3">
        <v>44695</v>
      </c>
      <c r="C4389" s="3">
        <v>44713</v>
      </c>
      <c r="D4389" t="s">
        <v>112</v>
      </c>
      <c r="E4389" t="s">
        <v>12</v>
      </c>
      <c r="F4389" t="s">
        <v>56</v>
      </c>
      <c r="G4389" t="s">
        <v>18</v>
      </c>
      <c r="H4389" t="s">
        <v>34</v>
      </c>
      <c r="I4389" s="9">
        <v>5954</v>
      </c>
      <c r="J4389" s="9">
        <v>9.33</v>
      </c>
      <c r="K4389" s="9">
        <v>6.92</v>
      </c>
      <c r="L4389" s="9">
        <f>tbl_salesdata[[#This Row],[Units Sold]]*tbl_salesdata[[#This Row],[Unit Cost]]</f>
        <v>41201.68</v>
      </c>
      <c r="M4389" s="9">
        <f>tbl_salesdata[[#This Row],[Units Sold]]*tbl_salesdata[[#This Row],[Unit Price]]</f>
        <v>55550.82</v>
      </c>
      <c r="N4389" s="9">
        <f>tbl_salesdata[[#This Row],[Total Sales]]-tbl_salesdata[[#This Row],[Total Cost]]</f>
        <v>14349.14</v>
      </c>
      <c r="O4389">
        <f>tbl_salesdata[[#This Row],[Ship Date]]-tbl_salesdata[[#This Row],[Order Date]]</f>
        <v>18</v>
      </c>
      <c r="P4389">
        <f>WEEKDAY(tbl_salesdata[[#This Row],[Order Date]],2)</f>
        <v>6</v>
      </c>
      <c r="Q4389" t="str">
        <f>TEXT(tbl_salesdata[[#This Row],[Order Date]],"dddd")</f>
        <v>Saturday</v>
      </c>
      <c r="R4389" t="str">
        <f>IF(tbl_salesdata[[#This Row],[Weekdaynum]]&gt;5,"Yes","No")</f>
        <v>Yes</v>
      </c>
    </row>
    <row r="4390" spans="1:18" hidden="1" x14ac:dyDescent="0.35">
      <c r="A4390">
        <v>583451974</v>
      </c>
      <c r="B4390" s="3">
        <v>42380</v>
      </c>
      <c r="C4390" s="3">
        <v>42395</v>
      </c>
      <c r="D4390" t="s">
        <v>159</v>
      </c>
      <c r="E4390" t="s">
        <v>21</v>
      </c>
      <c r="F4390" t="s">
        <v>17</v>
      </c>
      <c r="G4390" t="s">
        <v>18</v>
      </c>
      <c r="H4390" t="s">
        <v>34</v>
      </c>
      <c r="I4390" s="9">
        <v>5260</v>
      </c>
      <c r="J4390" s="9">
        <v>152.58000000000001</v>
      </c>
      <c r="K4390" s="9">
        <v>97.44</v>
      </c>
      <c r="L4390" s="9">
        <f>tbl_salesdata[[#This Row],[Units Sold]]*tbl_salesdata[[#This Row],[Unit Cost]]</f>
        <v>512534.39999999997</v>
      </c>
      <c r="M4390" s="9">
        <f>tbl_salesdata[[#This Row],[Units Sold]]*tbl_salesdata[[#This Row],[Unit Price]]</f>
        <v>802570.8</v>
      </c>
      <c r="N4390" s="9">
        <f>tbl_salesdata[[#This Row],[Total Sales]]-tbl_salesdata[[#This Row],[Total Cost]]</f>
        <v>290036.40000000008</v>
      </c>
      <c r="O4390">
        <f>tbl_salesdata[[#This Row],[Ship Date]]-tbl_salesdata[[#This Row],[Order Date]]</f>
        <v>15</v>
      </c>
      <c r="P4390">
        <f>WEEKDAY(tbl_salesdata[[#This Row],[Order Date]],2)</f>
        <v>1</v>
      </c>
      <c r="Q4390" t="str">
        <f>TEXT(tbl_salesdata[[#This Row],[Order Date]],"dddd")</f>
        <v>Monday</v>
      </c>
      <c r="R4390" t="str">
        <f>IF(tbl_salesdata[[#This Row],[Weekdaynum]]&gt;5,"Yes","No")</f>
        <v>No</v>
      </c>
    </row>
    <row r="4391" spans="1:18" hidden="1" x14ac:dyDescent="0.35">
      <c r="A4391">
        <v>250848186</v>
      </c>
      <c r="B4391" s="3">
        <v>43495</v>
      </c>
      <c r="C4391" s="3">
        <v>43513</v>
      </c>
      <c r="D4391" t="s">
        <v>67</v>
      </c>
      <c r="E4391" t="s">
        <v>21</v>
      </c>
      <c r="F4391" t="s">
        <v>33</v>
      </c>
      <c r="G4391" t="s">
        <v>14</v>
      </c>
      <c r="H4391" t="s">
        <v>15</v>
      </c>
      <c r="I4391" s="9">
        <v>407</v>
      </c>
      <c r="J4391" s="9">
        <v>109.28</v>
      </c>
      <c r="K4391" s="9">
        <v>35.840000000000003</v>
      </c>
      <c r="L4391" s="9">
        <f>tbl_salesdata[[#This Row],[Units Sold]]*tbl_salesdata[[#This Row],[Unit Cost]]</f>
        <v>14586.880000000001</v>
      </c>
      <c r="M4391" s="9">
        <f>tbl_salesdata[[#This Row],[Units Sold]]*tbl_salesdata[[#This Row],[Unit Price]]</f>
        <v>44476.959999999999</v>
      </c>
      <c r="N4391" s="9">
        <f>tbl_salesdata[[#This Row],[Total Sales]]-tbl_salesdata[[#This Row],[Total Cost]]</f>
        <v>29890.079999999998</v>
      </c>
      <c r="O4391">
        <f>tbl_salesdata[[#This Row],[Ship Date]]-tbl_salesdata[[#This Row],[Order Date]]</f>
        <v>18</v>
      </c>
      <c r="P4391">
        <f>WEEKDAY(tbl_salesdata[[#This Row],[Order Date]],2)</f>
        <v>3</v>
      </c>
      <c r="Q4391" t="str">
        <f>TEXT(tbl_salesdata[[#This Row],[Order Date]],"dddd")</f>
        <v>Wednesday</v>
      </c>
      <c r="R4391" t="str">
        <f>IF(tbl_salesdata[[#This Row],[Weekdaynum]]&gt;5,"Yes","No")</f>
        <v>No</v>
      </c>
    </row>
    <row r="4392" spans="1:18" hidden="1" x14ac:dyDescent="0.35">
      <c r="A4392">
        <v>386220777</v>
      </c>
      <c r="B4392" s="3">
        <v>42299</v>
      </c>
      <c r="C4392" s="3">
        <v>42320</v>
      </c>
      <c r="D4392" t="s">
        <v>110</v>
      </c>
      <c r="E4392" t="s">
        <v>38</v>
      </c>
      <c r="F4392" t="s">
        <v>47</v>
      </c>
      <c r="G4392" t="s">
        <v>14</v>
      </c>
      <c r="H4392" t="s">
        <v>15</v>
      </c>
      <c r="I4392" s="9">
        <v>165</v>
      </c>
      <c r="J4392" s="9">
        <v>421.89</v>
      </c>
      <c r="K4392" s="9">
        <v>364.69</v>
      </c>
      <c r="L4392" s="9">
        <f>tbl_salesdata[[#This Row],[Units Sold]]*tbl_salesdata[[#This Row],[Unit Cost]]</f>
        <v>60173.85</v>
      </c>
      <c r="M4392" s="9">
        <f>tbl_salesdata[[#This Row],[Units Sold]]*tbl_salesdata[[#This Row],[Unit Price]]</f>
        <v>69611.849999999991</v>
      </c>
      <c r="N4392" s="9">
        <f>tbl_salesdata[[#This Row],[Total Sales]]-tbl_salesdata[[#This Row],[Total Cost]]</f>
        <v>9437.9999999999927</v>
      </c>
      <c r="O4392">
        <f>tbl_salesdata[[#This Row],[Ship Date]]-tbl_salesdata[[#This Row],[Order Date]]</f>
        <v>21</v>
      </c>
      <c r="P4392">
        <f>WEEKDAY(tbl_salesdata[[#This Row],[Order Date]],2)</f>
        <v>4</v>
      </c>
      <c r="Q4392" t="str">
        <f>TEXT(tbl_salesdata[[#This Row],[Order Date]],"dddd")</f>
        <v>Thursday</v>
      </c>
      <c r="R4392" t="str">
        <f>IF(tbl_salesdata[[#This Row],[Weekdaynum]]&gt;5,"Yes","No")</f>
        <v>No</v>
      </c>
    </row>
    <row r="4393" spans="1:18" hidden="1" x14ac:dyDescent="0.35">
      <c r="A4393">
        <v>227118575</v>
      </c>
      <c r="B4393" s="3">
        <v>42918</v>
      </c>
      <c r="C4393" s="3">
        <v>42936</v>
      </c>
      <c r="D4393" t="s">
        <v>220</v>
      </c>
      <c r="E4393" t="s">
        <v>29</v>
      </c>
      <c r="F4393" t="s">
        <v>42</v>
      </c>
      <c r="G4393" t="s">
        <v>14</v>
      </c>
      <c r="H4393" t="s">
        <v>34</v>
      </c>
      <c r="I4393" s="9">
        <v>8288</v>
      </c>
      <c r="J4393" s="9">
        <v>437.2</v>
      </c>
      <c r="K4393" s="9">
        <v>263.33</v>
      </c>
      <c r="L4393" s="9">
        <f>tbl_salesdata[[#This Row],[Units Sold]]*tbl_salesdata[[#This Row],[Unit Cost]]</f>
        <v>2182479.04</v>
      </c>
      <c r="M4393" s="9">
        <f>tbl_salesdata[[#This Row],[Units Sold]]*tbl_salesdata[[#This Row],[Unit Price]]</f>
        <v>3623513.6</v>
      </c>
      <c r="N4393" s="9">
        <f>tbl_salesdata[[#This Row],[Total Sales]]-tbl_salesdata[[#This Row],[Total Cost]]</f>
        <v>1441034.56</v>
      </c>
      <c r="O4393">
        <f>tbl_salesdata[[#This Row],[Ship Date]]-tbl_salesdata[[#This Row],[Order Date]]</f>
        <v>18</v>
      </c>
      <c r="P4393">
        <f>WEEKDAY(tbl_salesdata[[#This Row],[Order Date]],2)</f>
        <v>7</v>
      </c>
      <c r="Q4393" t="str">
        <f>TEXT(tbl_salesdata[[#This Row],[Order Date]],"dddd")</f>
        <v>Sunday</v>
      </c>
      <c r="R4393" t="str">
        <f>IF(tbl_salesdata[[#This Row],[Weekdaynum]]&gt;5,"Yes","No")</f>
        <v>Yes</v>
      </c>
    </row>
    <row r="4394" spans="1:18" hidden="1" x14ac:dyDescent="0.35">
      <c r="A4394">
        <v>431402909</v>
      </c>
      <c r="B4394" s="3">
        <v>44026</v>
      </c>
      <c r="C4394" s="3">
        <v>44046</v>
      </c>
      <c r="D4394" t="s">
        <v>192</v>
      </c>
      <c r="E4394" t="s">
        <v>32</v>
      </c>
      <c r="F4394" t="s">
        <v>56</v>
      </c>
      <c r="G4394" t="s">
        <v>18</v>
      </c>
      <c r="H4394" t="s">
        <v>15</v>
      </c>
      <c r="I4394" s="9">
        <v>562</v>
      </c>
      <c r="J4394" s="9">
        <v>9.33</v>
      </c>
      <c r="K4394" s="9">
        <v>6.92</v>
      </c>
      <c r="L4394" s="9">
        <f>tbl_salesdata[[#This Row],[Units Sold]]*tbl_salesdata[[#This Row],[Unit Cost]]</f>
        <v>3889.04</v>
      </c>
      <c r="M4394" s="9">
        <f>tbl_salesdata[[#This Row],[Units Sold]]*tbl_salesdata[[#This Row],[Unit Price]]</f>
        <v>5243.46</v>
      </c>
      <c r="N4394" s="9">
        <f>tbl_salesdata[[#This Row],[Total Sales]]-tbl_salesdata[[#This Row],[Total Cost]]</f>
        <v>1354.42</v>
      </c>
      <c r="O4394">
        <f>tbl_salesdata[[#This Row],[Ship Date]]-tbl_salesdata[[#This Row],[Order Date]]</f>
        <v>20</v>
      </c>
      <c r="P4394">
        <f>WEEKDAY(tbl_salesdata[[#This Row],[Order Date]],2)</f>
        <v>2</v>
      </c>
      <c r="Q4394" t="str">
        <f>TEXT(tbl_salesdata[[#This Row],[Order Date]],"dddd")</f>
        <v>Tuesday</v>
      </c>
      <c r="R4394" t="str">
        <f>IF(tbl_salesdata[[#This Row],[Weekdaynum]]&gt;5,"Yes","No")</f>
        <v>No</v>
      </c>
    </row>
    <row r="4395" spans="1:18" hidden="1" x14ac:dyDescent="0.35">
      <c r="A4395">
        <v>827247607</v>
      </c>
      <c r="B4395" s="3">
        <v>42106</v>
      </c>
      <c r="C4395" s="3">
        <v>42126</v>
      </c>
      <c r="D4395" t="s">
        <v>37</v>
      </c>
      <c r="E4395" t="s">
        <v>38</v>
      </c>
      <c r="F4395" t="s">
        <v>47</v>
      </c>
      <c r="G4395" t="s">
        <v>18</v>
      </c>
      <c r="H4395" t="s">
        <v>26</v>
      </c>
      <c r="I4395" s="9">
        <v>9805</v>
      </c>
      <c r="J4395" s="9">
        <v>421.89</v>
      </c>
      <c r="K4395" s="9">
        <v>364.69</v>
      </c>
      <c r="L4395" s="9">
        <f>tbl_salesdata[[#This Row],[Units Sold]]*tbl_salesdata[[#This Row],[Unit Cost]]</f>
        <v>3575785.45</v>
      </c>
      <c r="M4395" s="9">
        <f>tbl_salesdata[[#This Row],[Units Sold]]*tbl_salesdata[[#This Row],[Unit Price]]</f>
        <v>4136631.4499999997</v>
      </c>
      <c r="N4395" s="9">
        <f>tbl_salesdata[[#This Row],[Total Sales]]-tbl_salesdata[[#This Row],[Total Cost]]</f>
        <v>560845.99999999953</v>
      </c>
      <c r="O4395">
        <f>tbl_salesdata[[#This Row],[Ship Date]]-tbl_salesdata[[#This Row],[Order Date]]</f>
        <v>20</v>
      </c>
      <c r="P4395">
        <f>WEEKDAY(tbl_salesdata[[#This Row],[Order Date]],2)</f>
        <v>7</v>
      </c>
      <c r="Q4395" t="str">
        <f>TEXT(tbl_salesdata[[#This Row],[Order Date]],"dddd")</f>
        <v>Sunday</v>
      </c>
      <c r="R4395" t="str">
        <f>IF(tbl_salesdata[[#This Row],[Weekdaynum]]&gt;5,"Yes","No")</f>
        <v>Yes</v>
      </c>
    </row>
    <row r="4396" spans="1:18" x14ac:dyDescent="0.35">
      <c r="A4396">
        <v>804475867</v>
      </c>
      <c r="B4396" s="3">
        <v>43673</v>
      </c>
      <c r="C4396" s="3">
        <v>43692</v>
      </c>
      <c r="D4396" t="s">
        <v>180</v>
      </c>
      <c r="E4396" t="s">
        <v>24</v>
      </c>
      <c r="F4396" t="s">
        <v>22</v>
      </c>
      <c r="G4396" t="s">
        <v>18</v>
      </c>
      <c r="H4396" t="s">
        <v>19</v>
      </c>
      <c r="I4396" s="9">
        <v>1141</v>
      </c>
      <c r="J4396" s="9">
        <v>47.45</v>
      </c>
      <c r="K4396" s="9">
        <v>31.79</v>
      </c>
      <c r="L4396" s="9">
        <f>tbl_salesdata[[#This Row],[Units Sold]]*tbl_salesdata[[#This Row],[Unit Cost]]</f>
        <v>36272.39</v>
      </c>
      <c r="M4396" s="9">
        <f>tbl_salesdata[[#This Row],[Units Sold]]*tbl_salesdata[[#This Row],[Unit Price]]</f>
        <v>54140.450000000004</v>
      </c>
      <c r="N4396" s="9">
        <f>tbl_salesdata[[#This Row],[Total Sales]]-tbl_salesdata[[#This Row],[Total Cost]]</f>
        <v>17868.060000000005</v>
      </c>
      <c r="O4396">
        <f>tbl_salesdata[[#This Row],[Ship Date]]-tbl_salesdata[[#This Row],[Order Date]]</f>
        <v>19</v>
      </c>
      <c r="P4396">
        <f>WEEKDAY(tbl_salesdata[[#This Row],[Order Date]],2)</f>
        <v>6</v>
      </c>
      <c r="Q4396" t="str">
        <f>TEXT(tbl_salesdata[[#This Row],[Order Date]],"dddd")</f>
        <v>Saturday</v>
      </c>
      <c r="R4396" t="str">
        <f>IF(tbl_salesdata[[#This Row],[Weekdaynum]]&gt;5,"Yes","No")</f>
        <v>Yes</v>
      </c>
    </row>
    <row r="4397" spans="1:18" hidden="1" x14ac:dyDescent="0.35">
      <c r="A4397">
        <v>957875907</v>
      </c>
      <c r="B4397" s="3">
        <v>43832</v>
      </c>
      <c r="C4397" s="3">
        <v>43837</v>
      </c>
      <c r="D4397" t="s">
        <v>85</v>
      </c>
      <c r="E4397" t="s">
        <v>12</v>
      </c>
      <c r="F4397" t="s">
        <v>17</v>
      </c>
      <c r="G4397" t="s">
        <v>18</v>
      </c>
      <c r="H4397" t="s">
        <v>26</v>
      </c>
      <c r="I4397" s="9">
        <v>5622</v>
      </c>
      <c r="J4397" s="9">
        <v>152.58000000000001</v>
      </c>
      <c r="K4397" s="9">
        <v>97.44</v>
      </c>
      <c r="L4397" s="9">
        <f>tbl_salesdata[[#This Row],[Units Sold]]*tbl_salesdata[[#This Row],[Unit Cost]]</f>
        <v>547807.67999999993</v>
      </c>
      <c r="M4397" s="9">
        <f>tbl_salesdata[[#This Row],[Units Sold]]*tbl_salesdata[[#This Row],[Unit Price]]</f>
        <v>857804.76000000013</v>
      </c>
      <c r="N4397" s="9">
        <f>tbl_salesdata[[#This Row],[Total Sales]]-tbl_salesdata[[#This Row],[Total Cost]]</f>
        <v>309997.08000000019</v>
      </c>
      <c r="O4397">
        <f>tbl_salesdata[[#This Row],[Ship Date]]-tbl_salesdata[[#This Row],[Order Date]]</f>
        <v>5</v>
      </c>
      <c r="P4397">
        <f>WEEKDAY(tbl_salesdata[[#This Row],[Order Date]],2)</f>
        <v>4</v>
      </c>
      <c r="Q4397" t="str">
        <f>TEXT(tbl_salesdata[[#This Row],[Order Date]],"dddd")</f>
        <v>Thursday</v>
      </c>
      <c r="R4397" t="str">
        <f>IF(tbl_salesdata[[#This Row],[Weekdaynum]]&gt;5,"Yes","No")</f>
        <v>No</v>
      </c>
    </row>
    <row r="4398" spans="1:18" hidden="1" x14ac:dyDescent="0.35">
      <c r="A4398">
        <v>250569665</v>
      </c>
      <c r="B4398" s="3">
        <v>42855</v>
      </c>
      <c r="C4398" s="3">
        <v>42872</v>
      </c>
      <c r="D4398" t="s">
        <v>171</v>
      </c>
      <c r="E4398" t="s">
        <v>12</v>
      </c>
      <c r="F4398" t="s">
        <v>33</v>
      </c>
      <c r="G4398" t="s">
        <v>18</v>
      </c>
      <c r="H4398" t="s">
        <v>26</v>
      </c>
      <c r="I4398" s="9">
        <v>7987</v>
      </c>
      <c r="J4398" s="9">
        <v>109.28</v>
      </c>
      <c r="K4398" s="9">
        <v>35.840000000000003</v>
      </c>
      <c r="L4398" s="9">
        <f>tbl_salesdata[[#This Row],[Units Sold]]*tbl_salesdata[[#This Row],[Unit Cost]]</f>
        <v>286254.08000000002</v>
      </c>
      <c r="M4398" s="9">
        <f>tbl_salesdata[[#This Row],[Units Sold]]*tbl_salesdata[[#This Row],[Unit Price]]</f>
        <v>872819.36</v>
      </c>
      <c r="N4398" s="9">
        <f>tbl_salesdata[[#This Row],[Total Sales]]-tbl_salesdata[[#This Row],[Total Cost]]</f>
        <v>586565.28</v>
      </c>
      <c r="O4398">
        <f>tbl_salesdata[[#This Row],[Ship Date]]-tbl_salesdata[[#This Row],[Order Date]]</f>
        <v>17</v>
      </c>
      <c r="P4398">
        <f>WEEKDAY(tbl_salesdata[[#This Row],[Order Date]],2)</f>
        <v>7</v>
      </c>
      <c r="Q4398" t="str">
        <f>TEXT(tbl_salesdata[[#This Row],[Order Date]],"dddd")</f>
        <v>Sunday</v>
      </c>
      <c r="R4398" t="str">
        <f>IF(tbl_salesdata[[#This Row],[Weekdaynum]]&gt;5,"Yes","No")</f>
        <v>Yes</v>
      </c>
    </row>
    <row r="4399" spans="1:18" hidden="1" x14ac:dyDescent="0.35">
      <c r="A4399">
        <v>650644099</v>
      </c>
      <c r="B4399" s="3">
        <v>42065</v>
      </c>
      <c r="C4399" s="3">
        <v>42070</v>
      </c>
      <c r="D4399" t="s">
        <v>218</v>
      </c>
      <c r="E4399" t="s">
        <v>38</v>
      </c>
      <c r="F4399" t="s">
        <v>17</v>
      </c>
      <c r="G4399" t="s">
        <v>14</v>
      </c>
      <c r="H4399" t="s">
        <v>34</v>
      </c>
      <c r="I4399" s="9">
        <v>8903</v>
      </c>
      <c r="J4399" s="9">
        <v>152.58000000000001</v>
      </c>
      <c r="K4399" s="9">
        <v>97.44</v>
      </c>
      <c r="L4399" s="9">
        <f>tbl_salesdata[[#This Row],[Units Sold]]*tbl_salesdata[[#This Row],[Unit Cost]]</f>
        <v>867508.32</v>
      </c>
      <c r="M4399" s="9">
        <f>tbl_salesdata[[#This Row],[Units Sold]]*tbl_salesdata[[#This Row],[Unit Price]]</f>
        <v>1358419.7400000002</v>
      </c>
      <c r="N4399" s="9">
        <f>tbl_salesdata[[#This Row],[Total Sales]]-tbl_salesdata[[#This Row],[Total Cost]]</f>
        <v>490911.42000000027</v>
      </c>
      <c r="O4399">
        <f>tbl_salesdata[[#This Row],[Ship Date]]-tbl_salesdata[[#This Row],[Order Date]]</f>
        <v>5</v>
      </c>
      <c r="P4399">
        <f>WEEKDAY(tbl_salesdata[[#This Row],[Order Date]],2)</f>
        <v>1</v>
      </c>
      <c r="Q4399" t="str">
        <f>TEXT(tbl_salesdata[[#This Row],[Order Date]],"dddd")</f>
        <v>Monday</v>
      </c>
      <c r="R4399" t="str">
        <f>IF(tbl_salesdata[[#This Row],[Weekdaynum]]&gt;5,"Yes","No")</f>
        <v>No</v>
      </c>
    </row>
    <row r="4400" spans="1:18" hidden="1" x14ac:dyDescent="0.35">
      <c r="A4400">
        <v>987835538</v>
      </c>
      <c r="B4400" s="3">
        <v>44585</v>
      </c>
      <c r="C4400" s="3">
        <v>44602</v>
      </c>
      <c r="D4400" t="s">
        <v>173</v>
      </c>
      <c r="E4400" t="s">
        <v>24</v>
      </c>
      <c r="F4400" t="s">
        <v>56</v>
      </c>
      <c r="G4400" t="s">
        <v>18</v>
      </c>
      <c r="H4400" t="s">
        <v>34</v>
      </c>
      <c r="I4400" s="9">
        <v>1342</v>
      </c>
      <c r="J4400" s="9">
        <v>9.33</v>
      </c>
      <c r="K4400" s="9">
        <v>6.92</v>
      </c>
      <c r="L4400" s="9">
        <f>tbl_salesdata[[#This Row],[Units Sold]]*tbl_salesdata[[#This Row],[Unit Cost]]</f>
        <v>9286.64</v>
      </c>
      <c r="M4400" s="9">
        <f>tbl_salesdata[[#This Row],[Units Sold]]*tbl_salesdata[[#This Row],[Unit Price]]</f>
        <v>12520.86</v>
      </c>
      <c r="N4400" s="9">
        <f>tbl_salesdata[[#This Row],[Total Sales]]-tbl_salesdata[[#This Row],[Total Cost]]</f>
        <v>3234.2200000000012</v>
      </c>
      <c r="O4400">
        <f>tbl_salesdata[[#This Row],[Ship Date]]-tbl_salesdata[[#This Row],[Order Date]]</f>
        <v>17</v>
      </c>
      <c r="P4400">
        <f>WEEKDAY(tbl_salesdata[[#This Row],[Order Date]],2)</f>
        <v>1</v>
      </c>
      <c r="Q4400" t="str">
        <f>TEXT(tbl_salesdata[[#This Row],[Order Date]],"dddd")</f>
        <v>Monday</v>
      </c>
      <c r="R4400" t="str">
        <f>IF(tbl_salesdata[[#This Row],[Weekdaynum]]&gt;5,"Yes","No")</f>
        <v>No</v>
      </c>
    </row>
    <row r="4401" spans="1:18" hidden="1" x14ac:dyDescent="0.35">
      <c r="A4401">
        <v>162192809</v>
      </c>
      <c r="B4401" s="3">
        <v>44350</v>
      </c>
      <c r="C4401" s="3">
        <v>44351</v>
      </c>
      <c r="D4401" t="s">
        <v>70</v>
      </c>
      <c r="E4401" t="s">
        <v>29</v>
      </c>
      <c r="F4401" t="s">
        <v>42</v>
      </c>
      <c r="G4401" t="s">
        <v>14</v>
      </c>
      <c r="H4401" t="s">
        <v>34</v>
      </c>
      <c r="I4401" s="9">
        <v>5311</v>
      </c>
      <c r="J4401" s="9">
        <v>437.2</v>
      </c>
      <c r="K4401" s="9">
        <v>263.33</v>
      </c>
      <c r="L4401" s="9">
        <f>tbl_salesdata[[#This Row],[Units Sold]]*tbl_salesdata[[#This Row],[Unit Cost]]</f>
        <v>1398545.63</v>
      </c>
      <c r="M4401" s="9">
        <f>tbl_salesdata[[#This Row],[Units Sold]]*tbl_salesdata[[#This Row],[Unit Price]]</f>
        <v>2321969.1999999997</v>
      </c>
      <c r="N4401" s="9">
        <f>tbl_salesdata[[#This Row],[Total Sales]]-tbl_salesdata[[#This Row],[Total Cost]]</f>
        <v>923423.56999999983</v>
      </c>
      <c r="O4401">
        <f>tbl_salesdata[[#This Row],[Ship Date]]-tbl_salesdata[[#This Row],[Order Date]]</f>
        <v>1</v>
      </c>
      <c r="P4401">
        <f>WEEKDAY(tbl_salesdata[[#This Row],[Order Date]],2)</f>
        <v>4</v>
      </c>
      <c r="Q4401" t="str">
        <f>TEXT(tbl_salesdata[[#This Row],[Order Date]],"dddd")</f>
        <v>Thursday</v>
      </c>
      <c r="R4401" t="str">
        <f>IF(tbl_salesdata[[#This Row],[Weekdaynum]]&gt;5,"Yes","No")</f>
        <v>No</v>
      </c>
    </row>
    <row r="4402" spans="1:18" hidden="1" x14ac:dyDescent="0.35">
      <c r="A4402">
        <v>294077241</v>
      </c>
      <c r="B4402" s="3">
        <v>43300</v>
      </c>
      <c r="C4402" s="3">
        <v>43317</v>
      </c>
      <c r="D4402" t="s">
        <v>147</v>
      </c>
      <c r="E4402" t="s">
        <v>38</v>
      </c>
      <c r="F4402" t="s">
        <v>33</v>
      </c>
      <c r="G4402" t="s">
        <v>18</v>
      </c>
      <c r="H4402" t="s">
        <v>34</v>
      </c>
      <c r="I4402" s="9">
        <v>2845</v>
      </c>
      <c r="J4402" s="9">
        <v>109.28</v>
      </c>
      <c r="K4402" s="9">
        <v>35.840000000000003</v>
      </c>
      <c r="L4402" s="9">
        <f>tbl_salesdata[[#This Row],[Units Sold]]*tbl_salesdata[[#This Row],[Unit Cost]]</f>
        <v>101964.8</v>
      </c>
      <c r="M4402" s="9">
        <f>tbl_salesdata[[#This Row],[Units Sold]]*tbl_salesdata[[#This Row],[Unit Price]]</f>
        <v>310901.59999999998</v>
      </c>
      <c r="N4402" s="9">
        <f>tbl_salesdata[[#This Row],[Total Sales]]-tbl_salesdata[[#This Row],[Total Cost]]</f>
        <v>208936.8</v>
      </c>
      <c r="O4402">
        <f>tbl_salesdata[[#This Row],[Ship Date]]-tbl_salesdata[[#This Row],[Order Date]]</f>
        <v>17</v>
      </c>
      <c r="P4402">
        <f>WEEKDAY(tbl_salesdata[[#This Row],[Order Date]],2)</f>
        <v>4</v>
      </c>
      <c r="Q4402" t="str">
        <f>TEXT(tbl_salesdata[[#This Row],[Order Date]],"dddd")</f>
        <v>Thursday</v>
      </c>
      <c r="R4402" t="str">
        <f>IF(tbl_salesdata[[#This Row],[Weekdaynum]]&gt;5,"Yes","No")</f>
        <v>No</v>
      </c>
    </row>
    <row r="4403" spans="1:18" hidden="1" x14ac:dyDescent="0.35">
      <c r="A4403">
        <v>874162662</v>
      </c>
      <c r="B4403" s="3">
        <v>43845</v>
      </c>
      <c r="C4403" s="3">
        <v>43859</v>
      </c>
      <c r="D4403" t="s">
        <v>74</v>
      </c>
      <c r="E4403" t="s">
        <v>38</v>
      </c>
      <c r="F4403" t="s">
        <v>13</v>
      </c>
      <c r="G4403" t="s">
        <v>18</v>
      </c>
      <c r="H4403" t="s">
        <v>26</v>
      </c>
      <c r="I4403" s="9">
        <v>3012</v>
      </c>
      <c r="J4403" s="9">
        <v>255.28</v>
      </c>
      <c r="K4403" s="9">
        <v>159.41999999999999</v>
      </c>
      <c r="L4403" s="9">
        <f>tbl_salesdata[[#This Row],[Units Sold]]*tbl_salesdata[[#This Row],[Unit Cost]]</f>
        <v>480173.04</v>
      </c>
      <c r="M4403" s="9">
        <f>tbl_salesdata[[#This Row],[Units Sold]]*tbl_salesdata[[#This Row],[Unit Price]]</f>
        <v>768903.36</v>
      </c>
      <c r="N4403" s="9">
        <f>tbl_salesdata[[#This Row],[Total Sales]]-tbl_salesdata[[#This Row],[Total Cost]]</f>
        <v>288730.32</v>
      </c>
      <c r="O4403">
        <f>tbl_salesdata[[#This Row],[Ship Date]]-tbl_salesdata[[#This Row],[Order Date]]</f>
        <v>14</v>
      </c>
      <c r="P4403">
        <f>WEEKDAY(tbl_salesdata[[#This Row],[Order Date]],2)</f>
        <v>3</v>
      </c>
      <c r="Q4403" t="str">
        <f>TEXT(tbl_salesdata[[#This Row],[Order Date]],"dddd")</f>
        <v>Wednesday</v>
      </c>
      <c r="R4403" t="str">
        <f>IF(tbl_salesdata[[#This Row],[Weekdaynum]]&gt;5,"Yes","No")</f>
        <v>No</v>
      </c>
    </row>
    <row r="4404" spans="1:18" hidden="1" x14ac:dyDescent="0.35">
      <c r="A4404">
        <v>113435399</v>
      </c>
      <c r="B4404" s="3">
        <v>44087</v>
      </c>
      <c r="C4404" s="3">
        <v>44095</v>
      </c>
      <c r="D4404" t="s">
        <v>207</v>
      </c>
      <c r="E4404" t="s">
        <v>51</v>
      </c>
      <c r="F4404" t="s">
        <v>22</v>
      </c>
      <c r="G4404" t="s">
        <v>18</v>
      </c>
      <c r="H4404" t="s">
        <v>19</v>
      </c>
      <c r="I4404" s="9">
        <v>6910</v>
      </c>
      <c r="J4404" s="9">
        <v>47.45</v>
      </c>
      <c r="K4404" s="9">
        <v>31.79</v>
      </c>
      <c r="L4404" s="9">
        <f>tbl_salesdata[[#This Row],[Units Sold]]*tbl_salesdata[[#This Row],[Unit Cost]]</f>
        <v>219668.9</v>
      </c>
      <c r="M4404" s="9">
        <f>tbl_salesdata[[#This Row],[Units Sold]]*tbl_salesdata[[#This Row],[Unit Price]]</f>
        <v>327879.5</v>
      </c>
      <c r="N4404" s="9">
        <f>tbl_salesdata[[#This Row],[Total Sales]]-tbl_salesdata[[#This Row],[Total Cost]]</f>
        <v>108210.6</v>
      </c>
      <c r="O4404">
        <f>tbl_salesdata[[#This Row],[Ship Date]]-tbl_salesdata[[#This Row],[Order Date]]</f>
        <v>8</v>
      </c>
      <c r="P4404">
        <f>WEEKDAY(tbl_salesdata[[#This Row],[Order Date]],2)</f>
        <v>7</v>
      </c>
      <c r="Q4404" t="str">
        <f>TEXT(tbl_salesdata[[#This Row],[Order Date]],"dddd")</f>
        <v>Sunday</v>
      </c>
      <c r="R4404" t="str">
        <f>IF(tbl_salesdata[[#This Row],[Weekdaynum]]&gt;5,"Yes","No")</f>
        <v>Yes</v>
      </c>
    </row>
    <row r="4405" spans="1:18" hidden="1" x14ac:dyDescent="0.35">
      <c r="A4405">
        <v>793194282</v>
      </c>
      <c r="B4405" s="3">
        <v>42019</v>
      </c>
      <c r="C4405" s="3">
        <v>42038</v>
      </c>
      <c r="D4405" t="s">
        <v>171</v>
      </c>
      <c r="E4405" t="s">
        <v>12</v>
      </c>
      <c r="F4405" t="s">
        <v>47</v>
      </c>
      <c r="G4405" t="s">
        <v>18</v>
      </c>
      <c r="H4405" t="s">
        <v>34</v>
      </c>
      <c r="I4405" s="9">
        <v>2669</v>
      </c>
      <c r="J4405" s="9">
        <v>421.89</v>
      </c>
      <c r="K4405" s="9">
        <v>364.69</v>
      </c>
      <c r="L4405" s="9">
        <f>tbl_salesdata[[#This Row],[Units Sold]]*tbl_salesdata[[#This Row],[Unit Cost]]</f>
        <v>973357.61</v>
      </c>
      <c r="M4405" s="9">
        <f>tbl_salesdata[[#This Row],[Units Sold]]*tbl_salesdata[[#This Row],[Unit Price]]</f>
        <v>1126024.4099999999</v>
      </c>
      <c r="N4405" s="9">
        <f>tbl_salesdata[[#This Row],[Total Sales]]-tbl_salesdata[[#This Row],[Total Cost]]</f>
        <v>152666.79999999993</v>
      </c>
      <c r="O4405">
        <f>tbl_salesdata[[#This Row],[Ship Date]]-tbl_salesdata[[#This Row],[Order Date]]</f>
        <v>19</v>
      </c>
      <c r="P4405">
        <f>WEEKDAY(tbl_salesdata[[#This Row],[Order Date]],2)</f>
        <v>4</v>
      </c>
      <c r="Q4405" t="str">
        <f>TEXT(tbl_salesdata[[#This Row],[Order Date]],"dddd")</f>
        <v>Thursday</v>
      </c>
      <c r="R4405" t="str">
        <f>IF(tbl_salesdata[[#This Row],[Weekdaynum]]&gt;5,"Yes","No")</f>
        <v>No</v>
      </c>
    </row>
    <row r="4406" spans="1:18" x14ac:dyDescent="0.35">
      <c r="A4406">
        <v>140142476</v>
      </c>
      <c r="B4406" s="3">
        <v>42574</v>
      </c>
      <c r="C4406" s="3">
        <v>42581</v>
      </c>
      <c r="D4406" t="s">
        <v>63</v>
      </c>
      <c r="E4406" t="s">
        <v>32</v>
      </c>
      <c r="F4406" t="s">
        <v>47</v>
      </c>
      <c r="G4406" t="s">
        <v>18</v>
      </c>
      <c r="H4406" t="s">
        <v>19</v>
      </c>
      <c r="I4406" s="9">
        <v>128</v>
      </c>
      <c r="J4406" s="9">
        <v>421.89</v>
      </c>
      <c r="K4406" s="9">
        <v>364.69</v>
      </c>
      <c r="L4406" s="9">
        <f>tbl_salesdata[[#This Row],[Units Sold]]*tbl_salesdata[[#This Row],[Unit Cost]]</f>
        <v>46680.32</v>
      </c>
      <c r="M4406" s="9">
        <f>tbl_salesdata[[#This Row],[Units Sold]]*tbl_salesdata[[#This Row],[Unit Price]]</f>
        <v>54001.919999999998</v>
      </c>
      <c r="N4406" s="9">
        <f>tbl_salesdata[[#This Row],[Total Sales]]-tbl_salesdata[[#This Row],[Total Cost]]</f>
        <v>7321.5999999999985</v>
      </c>
      <c r="O4406">
        <f>tbl_salesdata[[#This Row],[Ship Date]]-tbl_salesdata[[#This Row],[Order Date]]</f>
        <v>7</v>
      </c>
      <c r="P4406">
        <f>WEEKDAY(tbl_salesdata[[#This Row],[Order Date]],2)</f>
        <v>6</v>
      </c>
      <c r="Q4406" t="str">
        <f>TEXT(tbl_salesdata[[#This Row],[Order Date]],"dddd")</f>
        <v>Saturday</v>
      </c>
      <c r="R4406" t="str">
        <f>IF(tbl_salesdata[[#This Row],[Weekdaynum]]&gt;5,"Yes","No")</f>
        <v>Yes</v>
      </c>
    </row>
    <row r="4407" spans="1:18" hidden="1" x14ac:dyDescent="0.35">
      <c r="A4407">
        <v>850928294</v>
      </c>
      <c r="B4407" s="3">
        <v>44109</v>
      </c>
      <c r="C4407" s="3">
        <v>44130</v>
      </c>
      <c r="D4407" t="s">
        <v>23</v>
      </c>
      <c r="E4407" t="s">
        <v>24</v>
      </c>
      <c r="F4407" t="s">
        <v>56</v>
      </c>
      <c r="G4407" t="s">
        <v>14</v>
      </c>
      <c r="H4407" t="s">
        <v>15</v>
      </c>
      <c r="I4407" s="9">
        <v>7447</v>
      </c>
      <c r="J4407" s="9">
        <v>9.33</v>
      </c>
      <c r="K4407" s="9">
        <v>6.92</v>
      </c>
      <c r="L4407" s="9">
        <f>tbl_salesdata[[#This Row],[Units Sold]]*tbl_salesdata[[#This Row],[Unit Cost]]</f>
        <v>51533.24</v>
      </c>
      <c r="M4407" s="9">
        <f>tbl_salesdata[[#This Row],[Units Sold]]*tbl_salesdata[[#This Row],[Unit Price]]</f>
        <v>69480.509999999995</v>
      </c>
      <c r="N4407" s="9">
        <f>tbl_salesdata[[#This Row],[Total Sales]]-tbl_salesdata[[#This Row],[Total Cost]]</f>
        <v>17947.269999999997</v>
      </c>
      <c r="O4407">
        <f>tbl_salesdata[[#This Row],[Ship Date]]-tbl_salesdata[[#This Row],[Order Date]]</f>
        <v>21</v>
      </c>
      <c r="P4407">
        <f>WEEKDAY(tbl_salesdata[[#This Row],[Order Date]],2)</f>
        <v>1</v>
      </c>
      <c r="Q4407" t="str">
        <f>TEXT(tbl_salesdata[[#This Row],[Order Date]],"dddd")</f>
        <v>Monday</v>
      </c>
      <c r="R4407" t="str">
        <f>IF(tbl_salesdata[[#This Row],[Weekdaynum]]&gt;5,"Yes","No")</f>
        <v>No</v>
      </c>
    </row>
    <row r="4408" spans="1:18" hidden="1" x14ac:dyDescent="0.35">
      <c r="A4408">
        <v>293063580</v>
      </c>
      <c r="B4408" s="3">
        <v>44739</v>
      </c>
      <c r="C4408" s="3">
        <v>44751</v>
      </c>
      <c r="D4408" t="s">
        <v>130</v>
      </c>
      <c r="E4408" t="s">
        <v>29</v>
      </c>
      <c r="F4408" t="s">
        <v>17</v>
      </c>
      <c r="G4408" t="s">
        <v>14</v>
      </c>
      <c r="H4408" t="s">
        <v>15</v>
      </c>
      <c r="I4408" s="9">
        <v>2881</v>
      </c>
      <c r="J4408" s="9">
        <v>152.58000000000001</v>
      </c>
      <c r="K4408" s="9">
        <v>97.44</v>
      </c>
      <c r="L4408" s="9">
        <f>tbl_salesdata[[#This Row],[Units Sold]]*tbl_salesdata[[#This Row],[Unit Cost]]</f>
        <v>280724.64</v>
      </c>
      <c r="M4408" s="9">
        <f>tbl_salesdata[[#This Row],[Units Sold]]*tbl_salesdata[[#This Row],[Unit Price]]</f>
        <v>439582.98000000004</v>
      </c>
      <c r="N4408" s="9">
        <f>tbl_salesdata[[#This Row],[Total Sales]]-tbl_salesdata[[#This Row],[Total Cost]]</f>
        <v>158858.34000000003</v>
      </c>
      <c r="O4408">
        <f>tbl_salesdata[[#This Row],[Ship Date]]-tbl_salesdata[[#This Row],[Order Date]]</f>
        <v>12</v>
      </c>
      <c r="P4408">
        <f>WEEKDAY(tbl_salesdata[[#This Row],[Order Date]],2)</f>
        <v>1</v>
      </c>
      <c r="Q4408" t="str">
        <f>TEXT(tbl_salesdata[[#This Row],[Order Date]],"dddd")</f>
        <v>Monday</v>
      </c>
      <c r="R4408" t="str">
        <f>IF(tbl_salesdata[[#This Row],[Weekdaynum]]&gt;5,"Yes","No")</f>
        <v>No</v>
      </c>
    </row>
    <row r="4409" spans="1:18" hidden="1" x14ac:dyDescent="0.35">
      <c r="A4409">
        <v>404005324</v>
      </c>
      <c r="B4409" s="3">
        <v>43312</v>
      </c>
      <c r="C4409" s="3">
        <v>43320</v>
      </c>
      <c r="D4409" t="s">
        <v>126</v>
      </c>
      <c r="E4409" t="s">
        <v>24</v>
      </c>
      <c r="F4409" t="s">
        <v>22</v>
      </c>
      <c r="G4409" t="s">
        <v>14</v>
      </c>
      <c r="H4409" t="s">
        <v>34</v>
      </c>
      <c r="I4409" s="9">
        <v>3008</v>
      </c>
      <c r="J4409" s="9">
        <v>47.45</v>
      </c>
      <c r="K4409" s="9">
        <v>31.79</v>
      </c>
      <c r="L4409" s="9">
        <f>tbl_salesdata[[#This Row],[Units Sold]]*tbl_salesdata[[#This Row],[Unit Cost]]</f>
        <v>95624.319999999992</v>
      </c>
      <c r="M4409" s="9">
        <f>tbl_salesdata[[#This Row],[Units Sold]]*tbl_salesdata[[#This Row],[Unit Price]]</f>
        <v>142729.60000000001</v>
      </c>
      <c r="N4409" s="9">
        <f>tbl_salesdata[[#This Row],[Total Sales]]-tbl_salesdata[[#This Row],[Total Cost]]</f>
        <v>47105.280000000013</v>
      </c>
      <c r="O4409">
        <f>tbl_salesdata[[#This Row],[Ship Date]]-tbl_salesdata[[#This Row],[Order Date]]</f>
        <v>8</v>
      </c>
      <c r="P4409">
        <f>WEEKDAY(tbl_salesdata[[#This Row],[Order Date]],2)</f>
        <v>2</v>
      </c>
      <c r="Q4409" t="str">
        <f>TEXT(tbl_salesdata[[#This Row],[Order Date]],"dddd")</f>
        <v>Tuesday</v>
      </c>
      <c r="R4409" t="str">
        <f>IF(tbl_salesdata[[#This Row],[Weekdaynum]]&gt;5,"Yes","No")</f>
        <v>No</v>
      </c>
    </row>
    <row r="4410" spans="1:18" hidden="1" x14ac:dyDescent="0.35">
      <c r="A4410">
        <v>266614854</v>
      </c>
      <c r="B4410" s="3">
        <v>43731</v>
      </c>
      <c r="C4410" s="3">
        <v>43749</v>
      </c>
      <c r="D4410" t="s">
        <v>103</v>
      </c>
      <c r="E4410" t="s">
        <v>21</v>
      </c>
      <c r="F4410" t="s">
        <v>76</v>
      </c>
      <c r="G4410" t="s">
        <v>14</v>
      </c>
      <c r="H4410" t="s">
        <v>15</v>
      </c>
      <c r="I4410" s="9">
        <v>6115</v>
      </c>
      <c r="J4410" s="9">
        <v>668.27</v>
      </c>
      <c r="K4410" s="9">
        <v>502.54</v>
      </c>
      <c r="L4410" s="9">
        <f>tbl_salesdata[[#This Row],[Units Sold]]*tbl_salesdata[[#This Row],[Unit Cost]]</f>
        <v>3073032.1</v>
      </c>
      <c r="M4410" s="9">
        <f>tbl_salesdata[[#This Row],[Units Sold]]*tbl_salesdata[[#This Row],[Unit Price]]</f>
        <v>4086471.05</v>
      </c>
      <c r="N4410" s="9">
        <f>tbl_salesdata[[#This Row],[Total Sales]]-tbl_salesdata[[#This Row],[Total Cost]]</f>
        <v>1013438.9499999997</v>
      </c>
      <c r="O4410">
        <f>tbl_salesdata[[#This Row],[Ship Date]]-tbl_salesdata[[#This Row],[Order Date]]</f>
        <v>18</v>
      </c>
      <c r="P4410">
        <f>WEEKDAY(tbl_salesdata[[#This Row],[Order Date]],2)</f>
        <v>1</v>
      </c>
      <c r="Q4410" t="str">
        <f>TEXT(tbl_salesdata[[#This Row],[Order Date]],"dddd")</f>
        <v>Monday</v>
      </c>
      <c r="R4410" t="str">
        <f>IF(tbl_salesdata[[#This Row],[Weekdaynum]]&gt;5,"Yes","No")</f>
        <v>No</v>
      </c>
    </row>
    <row r="4411" spans="1:18" hidden="1" x14ac:dyDescent="0.35">
      <c r="A4411">
        <v>834065997</v>
      </c>
      <c r="B4411" s="3">
        <v>42596</v>
      </c>
      <c r="C4411" s="3">
        <v>42612</v>
      </c>
      <c r="D4411" t="s">
        <v>188</v>
      </c>
      <c r="E4411" t="s">
        <v>21</v>
      </c>
      <c r="F4411" t="s">
        <v>76</v>
      </c>
      <c r="G4411" t="s">
        <v>18</v>
      </c>
      <c r="H4411" t="s">
        <v>26</v>
      </c>
      <c r="I4411" s="9">
        <v>7518</v>
      </c>
      <c r="J4411" s="9">
        <v>668.27</v>
      </c>
      <c r="K4411" s="9">
        <v>502.54</v>
      </c>
      <c r="L4411" s="9">
        <f>tbl_salesdata[[#This Row],[Units Sold]]*tbl_salesdata[[#This Row],[Unit Cost]]</f>
        <v>3778095.72</v>
      </c>
      <c r="M4411" s="9">
        <f>tbl_salesdata[[#This Row],[Units Sold]]*tbl_salesdata[[#This Row],[Unit Price]]</f>
        <v>5024053.8599999994</v>
      </c>
      <c r="N4411" s="9">
        <f>tbl_salesdata[[#This Row],[Total Sales]]-tbl_salesdata[[#This Row],[Total Cost]]</f>
        <v>1245958.1399999992</v>
      </c>
      <c r="O4411">
        <f>tbl_salesdata[[#This Row],[Ship Date]]-tbl_salesdata[[#This Row],[Order Date]]</f>
        <v>16</v>
      </c>
      <c r="P4411">
        <f>WEEKDAY(tbl_salesdata[[#This Row],[Order Date]],2)</f>
        <v>7</v>
      </c>
      <c r="Q4411" t="str">
        <f>TEXT(tbl_salesdata[[#This Row],[Order Date]],"dddd")</f>
        <v>Sunday</v>
      </c>
      <c r="R4411" t="str">
        <f>IF(tbl_salesdata[[#This Row],[Weekdaynum]]&gt;5,"Yes","No")</f>
        <v>Yes</v>
      </c>
    </row>
    <row r="4412" spans="1:18" hidden="1" x14ac:dyDescent="0.35">
      <c r="A4412">
        <v>879845082</v>
      </c>
      <c r="B4412" s="3">
        <v>44665</v>
      </c>
      <c r="C4412" s="3">
        <v>44675</v>
      </c>
      <c r="D4412" t="s">
        <v>152</v>
      </c>
      <c r="E4412" t="s">
        <v>21</v>
      </c>
      <c r="F4412" t="s">
        <v>56</v>
      </c>
      <c r="G4412" t="s">
        <v>18</v>
      </c>
      <c r="H4412" t="s">
        <v>15</v>
      </c>
      <c r="I4412" s="9">
        <v>4567</v>
      </c>
      <c r="J4412" s="9">
        <v>9.33</v>
      </c>
      <c r="K4412" s="9">
        <v>6.92</v>
      </c>
      <c r="L4412" s="9">
        <f>tbl_salesdata[[#This Row],[Units Sold]]*tbl_salesdata[[#This Row],[Unit Cost]]</f>
        <v>31603.64</v>
      </c>
      <c r="M4412" s="9">
        <f>tbl_salesdata[[#This Row],[Units Sold]]*tbl_salesdata[[#This Row],[Unit Price]]</f>
        <v>42610.11</v>
      </c>
      <c r="N4412" s="9">
        <f>tbl_salesdata[[#This Row],[Total Sales]]-tbl_salesdata[[#This Row],[Total Cost]]</f>
        <v>11006.470000000001</v>
      </c>
      <c r="O4412">
        <f>tbl_salesdata[[#This Row],[Ship Date]]-tbl_salesdata[[#This Row],[Order Date]]</f>
        <v>10</v>
      </c>
      <c r="P4412">
        <f>WEEKDAY(tbl_salesdata[[#This Row],[Order Date]],2)</f>
        <v>4</v>
      </c>
      <c r="Q4412" t="str">
        <f>TEXT(tbl_salesdata[[#This Row],[Order Date]],"dddd")</f>
        <v>Thursday</v>
      </c>
      <c r="R4412" t="str">
        <f>IF(tbl_salesdata[[#This Row],[Weekdaynum]]&gt;5,"Yes","No")</f>
        <v>No</v>
      </c>
    </row>
    <row r="4413" spans="1:18" hidden="1" x14ac:dyDescent="0.35">
      <c r="A4413">
        <v>147750937</v>
      </c>
      <c r="B4413" s="3">
        <v>42698</v>
      </c>
      <c r="C4413" s="3">
        <v>42718</v>
      </c>
      <c r="D4413" t="s">
        <v>160</v>
      </c>
      <c r="E4413" t="s">
        <v>29</v>
      </c>
      <c r="F4413" t="s">
        <v>76</v>
      </c>
      <c r="G4413" t="s">
        <v>18</v>
      </c>
      <c r="H4413" t="s">
        <v>15</v>
      </c>
      <c r="I4413" s="9">
        <v>1641</v>
      </c>
      <c r="J4413" s="9">
        <v>668.27</v>
      </c>
      <c r="K4413" s="9">
        <v>502.54</v>
      </c>
      <c r="L4413" s="9">
        <f>tbl_salesdata[[#This Row],[Units Sold]]*tbl_salesdata[[#This Row],[Unit Cost]]</f>
        <v>824668.14</v>
      </c>
      <c r="M4413" s="9">
        <f>tbl_salesdata[[#This Row],[Units Sold]]*tbl_salesdata[[#This Row],[Unit Price]]</f>
        <v>1096631.07</v>
      </c>
      <c r="N4413" s="9">
        <f>tbl_salesdata[[#This Row],[Total Sales]]-tbl_salesdata[[#This Row],[Total Cost]]</f>
        <v>271962.93000000005</v>
      </c>
      <c r="O4413">
        <f>tbl_salesdata[[#This Row],[Ship Date]]-tbl_salesdata[[#This Row],[Order Date]]</f>
        <v>20</v>
      </c>
      <c r="P4413">
        <f>WEEKDAY(tbl_salesdata[[#This Row],[Order Date]],2)</f>
        <v>4</v>
      </c>
      <c r="Q4413" t="str">
        <f>TEXT(tbl_salesdata[[#This Row],[Order Date]],"dddd")</f>
        <v>Thursday</v>
      </c>
      <c r="R4413" t="str">
        <f>IF(tbl_salesdata[[#This Row],[Weekdaynum]]&gt;5,"Yes","No")</f>
        <v>No</v>
      </c>
    </row>
    <row r="4414" spans="1:18" hidden="1" x14ac:dyDescent="0.35">
      <c r="A4414">
        <v>701894891</v>
      </c>
      <c r="B4414" s="3">
        <v>43198</v>
      </c>
      <c r="C4414" s="3">
        <v>43219</v>
      </c>
      <c r="D4414" t="s">
        <v>128</v>
      </c>
      <c r="E4414" t="s">
        <v>38</v>
      </c>
      <c r="F4414" t="s">
        <v>13</v>
      </c>
      <c r="G4414" t="s">
        <v>14</v>
      </c>
      <c r="H4414" t="s">
        <v>15</v>
      </c>
      <c r="I4414" s="9">
        <v>5151</v>
      </c>
      <c r="J4414" s="9">
        <v>255.28</v>
      </c>
      <c r="K4414" s="9">
        <v>159.41999999999999</v>
      </c>
      <c r="L4414" s="9">
        <f>tbl_salesdata[[#This Row],[Units Sold]]*tbl_salesdata[[#This Row],[Unit Cost]]</f>
        <v>821172.41999999993</v>
      </c>
      <c r="M4414" s="9">
        <f>tbl_salesdata[[#This Row],[Units Sold]]*tbl_salesdata[[#This Row],[Unit Price]]</f>
        <v>1314947.28</v>
      </c>
      <c r="N4414" s="9">
        <f>tbl_salesdata[[#This Row],[Total Sales]]-tbl_salesdata[[#This Row],[Total Cost]]</f>
        <v>493774.8600000001</v>
      </c>
      <c r="O4414">
        <f>tbl_salesdata[[#This Row],[Ship Date]]-tbl_salesdata[[#This Row],[Order Date]]</f>
        <v>21</v>
      </c>
      <c r="P4414">
        <f>WEEKDAY(tbl_salesdata[[#This Row],[Order Date]],2)</f>
        <v>7</v>
      </c>
      <c r="Q4414" t="str">
        <f>TEXT(tbl_salesdata[[#This Row],[Order Date]],"dddd")</f>
        <v>Sunday</v>
      </c>
      <c r="R4414" t="str">
        <f>IF(tbl_salesdata[[#This Row],[Weekdaynum]]&gt;5,"Yes","No")</f>
        <v>Yes</v>
      </c>
    </row>
    <row r="4415" spans="1:18" x14ac:dyDescent="0.35">
      <c r="A4415">
        <v>264856183</v>
      </c>
      <c r="B4415" s="3">
        <v>44527</v>
      </c>
      <c r="C4415" s="3">
        <v>44531</v>
      </c>
      <c r="D4415" t="s">
        <v>121</v>
      </c>
      <c r="E4415" t="s">
        <v>21</v>
      </c>
      <c r="F4415" t="s">
        <v>56</v>
      </c>
      <c r="G4415" t="s">
        <v>14</v>
      </c>
      <c r="H4415" t="s">
        <v>26</v>
      </c>
      <c r="I4415" s="9">
        <v>5685</v>
      </c>
      <c r="J4415" s="9">
        <v>9.33</v>
      </c>
      <c r="K4415" s="9">
        <v>6.92</v>
      </c>
      <c r="L4415" s="9">
        <f>tbl_salesdata[[#This Row],[Units Sold]]*tbl_salesdata[[#This Row],[Unit Cost]]</f>
        <v>39340.199999999997</v>
      </c>
      <c r="M4415" s="9">
        <f>tbl_salesdata[[#This Row],[Units Sold]]*tbl_salesdata[[#This Row],[Unit Price]]</f>
        <v>53041.05</v>
      </c>
      <c r="N4415" s="9">
        <f>tbl_salesdata[[#This Row],[Total Sales]]-tbl_salesdata[[#This Row],[Total Cost]]</f>
        <v>13700.850000000006</v>
      </c>
      <c r="O4415">
        <f>tbl_salesdata[[#This Row],[Ship Date]]-tbl_salesdata[[#This Row],[Order Date]]</f>
        <v>4</v>
      </c>
      <c r="P4415">
        <f>WEEKDAY(tbl_salesdata[[#This Row],[Order Date]],2)</f>
        <v>6</v>
      </c>
      <c r="Q4415" t="str">
        <f>TEXT(tbl_salesdata[[#This Row],[Order Date]],"dddd")</f>
        <v>Saturday</v>
      </c>
      <c r="R4415" t="str">
        <f>IF(tbl_salesdata[[#This Row],[Weekdaynum]]&gt;5,"Yes","No")</f>
        <v>Yes</v>
      </c>
    </row>
    <row r="4416" spans="1:18" x14ac:dyDescent="0.35">
      <c r="A4416">
        <v>940337693</v>
      </c>
      <c r="B4416" s="3">
        <v>43988</v>
      </c>
      <c r="C4416" s="3">
        <v>44006</v>
      </c>
      <c r="D4416" t="s">
        <v>97</v>
      </c>
      <c r="E4416" t="s">
        <v>29</v>
      </c>
      <c r="F4416" t="s">
        <v>56</v>
      </c>
      <c r="G4416" t="s">
        <v>18</v>
      </c>
      <c r="H4416" t="s">
        <v>19</v>
      </c>
      <c r="I4416" s="9">
        <v>5675</v>
      </c>
      <c r="J4416" s="9">
        <v>9.33</v>
      </c>
      <c r="K4416" s="9">
        <v>6.92</v>
      </c>
      <c r="L4416" s="9">
        <f>tbl_salesdata[[#This Row],[Units Sold]]*tbl_salesdata[[#This Row],[Unit Cost]]</f>
        <v>39271</v>
      </c>
      <c r="M4416" s="9">
        <f>tbl_salesdata[[#This Row],[Units Sold]]*tbl_salesdata[[#This Row],[Unit Price]]</f>
        <v>52947.75</v>
      </c>
      <c r="N4416" s="9">
        <f>tbl_salesdata[[#This Row],[Total Sales]]-tbl_salesdata[[#This Row],[Total Cost]]</f>
        <v>13676.75</v>
      </c>
      <c r="O4416">
        <f>tbl_salesdata[[#This Row],[Ship Date]]-tbl_salesdata[[#This Row],[Order Date]]</f>
        <v>18</v>
      </c>
      <c r="P4416">
        <f>WEEKDAY(tbl_salesdata[[#This Row],[Order Date]],2)</f>
        <v>6</v>
      </c>
      <c r="Q4416" t="str">
        <f>TEXT(tbl_salesdata[[#This Row],[Order Date]],"dddd")</f>
        <v>Saturday</v>
      </c>
      <c r="R4416" t="str">
        <f>IF(tbl_salesdata[[#This Row],[Weekdaynum]]&gt;5,"Yes","No")</f>
        <v>Yes</v>
      </c>
    </row>
    <row r="4417" spans="1:18" hidden="1" x14ac:dyDescent="0.35">
      <c r="A4417">
        <v>277556121</v>
      </c>
      <c r="B4417" s="3">
        <v>43728</v>
      </c>
      <c r="C4417" s="3">
        <v>43749</v>
      </c>
      <c r="D4417" t="s">
        <v>54</v>
      </c>
      <c r="E4417" t="s">
        <v>29</v>
      </c>
      <c r="F4417" t="s">
        <v>13</v>
      </c>
      <c r="G4417" t="s">
        <v>14</v>
      </c>
      <c r="H4417" t="s">
        <v>34</v>
      </c>
      <c r="I4417" s="9">
        <v>3879</v>
      </c>
      <c r="J4417" s="9">
        <v>255.28</v>
      </c>
      <c r="K4417" s="9">
        <v>159.41999999999999</v>
      </c>
      <c r="L4417" s="9">
        <f>tbl_salesdata[[#This Row],[Units Sold]]*tbl_salesdata[[#This Row],[Unit Cost]]</f>
        <v>618390.17999999993</v>
      </c>
      <c r="M4417" s="9">
        <f>tbl_salesdata[[#This Row],[Units Sold]]*tbl_salesdata[[#This Row],[Unit Price]]</f>
        <v>990231.12</v>
      </c>
      <c r="N4417" s="9">
        <f>tbl_salesdata[[#This Row],[Total Sales]]-tbl_salesdata[[#This Row],[Total Cost]]</f>
        <v>371840.94000000006</v>
      </c>
      <c r="O4417">
        <f>tbl_salesdata[[#This Row],[Ship Date]]-tbl_salesdata[[#This Row],[Order Date]]</f>
        <v>21</v>
      </c>
      <c r="P4417">
        <f>WEEKDAY(tbl_salesdata[[#This Row],[Order Date]],2)</f>
        <v>5</v>
      </c>
      <c r="Q4417" t="str">
        <f>TEXT(tbl_salesdata[[#This Row],[Order Date]],"dddd")</f>
        <v>Friday</v>
      </c>
      <c r="R4417" t="str">
        <f>IF(tbl_salesdata[[#This Row],[Weekdaynum]]&gt;5,"Yes","No")</f>
        <v>No</v>
      </c>
    </row>
    <row r="4418" spans="1:18" hidden="1" x14ac:dyDescent="0.35">
      <c r="A4418">
        <v>574015748</v>
      </c>
      <c r="B4418" s="3">
        <v>44550</v>
      </c>
      <c r="C4418" s="3">
        <v>44557</v>
      </c>
      <c r="D4418" t="s">
        <v>142</v>
      </c>
      <c r="E4418" t="s">
        <v>29</v>
      </c>
      <c r="F4418" t="s">
        <v>76</v>
      </c>
      <c r="G4418" t="s">
        <v>14</v>
      </c>
      <c r="H4418" t="s">
        <v>15</v>
      </c>
      <c r="I4418" s="9">
        <v>2871</v>
      </c>
      <c r="J4418" s="9">
        <v>668.27</v>
      </c>
      <c r="K4418" s="9">
        <v>502.54</v>
      </c>
      <c r="L4418" s="9">
        <f>tbl_salesdata[[#This Row],[Units Sold]]*tbl_salesdata[[#This Row],[Unit Cost]]</f>
        <v>1442792.34</v>
      </c>
      <c r="M4418" s="9">
        <f>tbl_salesdata[[#This Row],[Units Sold]]*tbl_salesdata[[#This Row],[Unit Price]]</f>
        <v>1918603.17</v>
      </c>
      <c r="N4418" s="9">
        <f>tbl_salesdata[[#This Row],[Total Sales]]-tbl_salesdata[[#This Row],[Total Cost]]</f>
        <v>475810.82999999984</v>
      </c>
      <c r="O4418">
        <f>tbl_salesdata[[#This Row],[Ship Date]]-tbl_salesdata[[#This Row],[Order Date]]</f>
        <v>7</v>
      </c>
      <c r="P4418">
        <f>WEEKDAY(tbl_salesdata[[#This Row],[Order Date]],2)</f>
        <v>1</v>
      </c>
      <c r="Q4418" t="str">
        <f>TEXT(tbl_salesdata[[#This Row],[Order Date]],"dddd")</f>
        <v>Monday</v>
      </c>
      <c r="R4418" t="str">
        <f>IF(tbl_salesdata[[#This Row],[Weekdaynum]]&gt;5,"Yes","No")</f>
        <v>No</v>
      </c>
    </row>
    <row r="4419" spans="1:18" hidden="1" x14ac:dyDescent="0.35">
      <c r="A4419">
        <v>931957614</v>
      </c>
      <c r="B4419" s="3">
        <v>42283</v>
      </c>
      <c r="C4419" s="3">
        <v>42286</v>
      </c>
      <c r="D4419" t="s">
        <v>166</v>
      </c>
      <c r="E4419" t="s">
        <v>38</v>
      </c>
      <c r="F4419" t="s">
        <v>42</v>
      </c>
      <c r="G4419" t="s">
        <v>18</v>
      </c>
      <c r="H4419" t="s">
        <v>26</v>
      </c>
      <c r="I4419" s="9">
        <v>5823</v>
      </c>
      <c r="J4419" s="9">
        <v>437.2</v>
      </c>
      <c r="K4419" s="9">
        <v>263.33</v>
      </c>
      <c r="L4419" s="9">
        <f>tbl_salesdata[[#This Row],[Units Sold]]*tbl_salesdata[[#This Row],[Unit Cost]]</f>
        <v>1533370.5899999999</v>
      </c>
      <c r="M4419" s="9">
        <f>tbl_salesdata[[#This Row],[Units Sold]]*tbl_salesdata[[#This Row],[Unit Price]]</f>
        <v>2545815.6</v>
      </c>
      <c r="N4419" s="9">
        <f>tbl_salesdata[[#This Row],[Total Sales]]-tbl_salesdata[[#This Row],[Total Cost]]</f>
        <v>1012445.0100000002</v>
      </c>
      <c r="O4419">
        <f>tbl_salesdata[[#This Row],[Ship Date]]-tbl_salesdata[[#This Row],[Order Date]]</f>
        <v>3</v>
      </c>
      <c r="P4419">
        <f>WEEKDAY(tbl_salesdata[[#This Row],[Order Date]],2)</f>
        <v>2</v>
      </c>
      <c r="Q4419" t="str">
        <f>TEXT(tbl_salesdata[[#This Row],[Order Date]],"dddd")</f>
        <v>Tuesday</v>
      </c>
      <c r="R4419" t="str">
        <f>IF(tbl_salesdata[[#This Row],[Weekdaynum]]&gt;5,"Yes","No")</f>
        <v>No</v>
      </c>
    </row>
    <row r="4420" spans="1:18" hidden="1" x14ac:dyDescent="0.35">
      <c r="A4420">
        <v>687368047</v>
      </c>
      <c r="B4420" s="3">
        <v>43495</v>
      </c>
      <c r="C4420" s="3">
        <v>43496</v>
      </c>
      <c r="D4420" t="s">
        <v>84</v>
      </c>
      <c r="E4420" t="s">
        <v>24</v>
      </c>
      <c r="F4420" t="s">
        <v>25</v>
      </c>
      <c r="G4420" t="s">
        <v>14</v>
      </c>
      <c r="H4420" t="s">
        <v>26</v>
      </c>
      <c r="I4420" s="9">
        <v>6335</v>
      </c>
      <c r="J4420" s="9">
        <v>205.7</v>
      </c>
      <c r="K4420" s="9">
        <v>117.11</v>
      </c>
      <c r="L4420" s="9">
        <f>tbl_salesdata[[#This Row],[Units Sold]]*tbl_salesdata[[#This Row],[Unit Cost]]</f>
        <v>741891.85</v>
      </c>
      <c r="M4420" s="9">
        <f>tbl_salesdata[[#This Row],[Units Sold]]*tbl_salesdata[[#This Row],[Unit Price]]</f>
        <v>1303109.5</v>
      </c>
      <c r="N4420" s="9">
        <f>tbl_salesdata[[#This Row],[Total Sales]]-tbl_salesdata[[#This Row],[Total Cost]]</f>
        <v>561217.65</v>
      </c>
      <c r="O4420">
        <f>tbl_salesdata[[#This Row],[Ship Date]]-tbl_salesdata[[#This Row],[Order Date]]</f>
        <v>1</v>
      </c>
      <c r="P4420">
        <f>WEEKDAY(tbl_salesdata[[#This Row],[Order Date]],2)</f>
        <v>3</v>
      </c>
      <c r="Q4420" t="str">
        <f>TEXT(tbl_salesdata[[#This Row],[Order Date]],"dddd")</f>
        <v>Wednesday</v>
      </c>
      <c r="R4420" t="str">
        <f>IF(tbl_salesdata[[#This Row],[Weekdaynum]]&gt;5,"Yes","No")</f>
        <v>No</v>
      </c>
    </row>
    <row r="4421" spans="1:18" x14ac:dyDescent="0.35">
      <c r="A4421">
        <v>295168149</v>
      </c>
      <c r="B4421" s="3">
        <v>42518</v>
      </c>
      <c r="C4421" s="3">
        <v>42534</v>
      </c>
      <c r="D4421" t="s">
        <v>116</v>
      </c>
      <c r="E4421" t="s">
        <v>21</v>
      </c>
      <c r="F4421" t="s">
        <v>56</v>
      </c>
      <c r="G4421" t="s">
        <v>18</v>
      </c>
      <c r="H4421" t="s">
        <v>26</v>
      </c>
      <c r="I4421" s="9">
        <v>5669</v>
      </c>
      <c r="J4421" s="9">
        <v>9.33</v>
      </c>
      <c r="K4421" s="9">
        <v>6.92</v>
      </c>
      <c r="L4421" s="9">
        <f>tbl_salesdata[[#This Row],[Units Sold]]*tbl_salesdata[[#This Row],[Unit Cost]]</f>
        <v>39229.480000000003</v>
      </c>
      <c r="M4421" s="9">
        <f>tbl_salesdata[[#This Row],[Units Sold]]*tbl_salesdata[[#This Row],[Unit Price]]</f>
        <v>52891.77</v>
      </c>
      <c r="N4421" s="9">
        <f>tbl_salesdata[[#This Row],[Total Sales]]-tbl_salesdata[[#This Row],[Total Cost]]</f>
        <v>13662.289999999994</v>
      </c>
      <c r="O4421">
        <f>tbl_salesdata[[#This Row],[Ship Date]]-tbl_salesdata[[#This Row],[Order Date]]</f>
        <v>16</v>
      </c>
      <c r="P4421">
        <f>WEEKDAY(tbl_salesdata[[#This Row],[Order Date]],2)</f>
        <v>6</v>
      </c>
      <c r="Q4421" t="str">
        <f>TEXT(tbl_salesdata[[#This Row],[Order Date]],"dddd")</f>
        <v>Saturday</v>
      </c>
      <c r="R4421" t="str">
        <f>IF(tbl_salesdata[[#This Row],[Weekdaynum]]&gt;5,"Yes","No")</f>
        <v>Yes</v>
      </c>
    </row>
    <row r="4422" spans="1:18" hidden="1" x14ac:dyDescent="0.35">
      <c r="A4422">
        <v>136102426</v>
      </c>
      <c r="B4422" s="3">
        <v>43719</v>
      </c>
      <c r="C4422" s="3">
        <v>43729</v>
      </c>
      <c r="D4422" t="s">
        <v>28</v>
      </c>
      <c r="E4422" t="s">
        <v>29</v>
      </c>
      <c r="F4422" t="s">
        <v>17</v>
      </c>
      <c r="G4422" t="s">
        <v>18</v>
      </c>
      <c r="H4422" t="s">
        <v>19</v>
      </c>
      <c r="I4422" s="9">
        <v>4587</v>
      </c>
      <c r="J4422" s="9">
        <v>152.58000000000001</v>
      </c>
      <c r="K4422" s="9">
        <v>97.44</v>
      </c>
      <c r="L4422" s="9">
        <f>tbl_salesdata[[#This Row],[Units Sold]]*tbl_salesdata[[#This Row],[Unit Cost]]</f>
        <v>446957.27999999997</v>
      </c>
      <c r="M4422" s="9">
        <f>tbl_salesdata[[#This Row],[Units Sold]]*tbl_salesdata[[#This Row],[Unit Price]]</f>
        <v>699884.46000000008</v>
      </c>
      <c r="N4422" s="9">
        <f>tbl_salesdata[[#This Row],[Total Sales]]-tbl_salesdata[[#This Row],[Total Cost]]</f>
        <v>252927.18000000011</v>
      </c>
      <c r="O4422">
        <f>tbl_salesdata[[#This Row],[Ship Date]]-tbl_salesdata[[#This Row],[Order Date]]</f>
        <v>10</v>
      </c>
      <c r="P4422">
        <f>WEEKDAY(tbl_salesdata[[#This Row],[Order Date]],2)</f>
        <v>3</v>
      </c>
      <c r="Q4422" t="str">
        <f>TEXT(tbl_salesdata[[#This Row],[Order Date]],"dddd")</f>
        <v>Wednesday</v>
      </c>
      <c r="R4422" t="str">
        <f>IF(tbl_salesdata[[#This Row],[Weekdaynum]]&gt;5,"Yes","No")</f>
        <v>No</v>
      </c>
    </row>
    <row r="4423" spans="1:18" hidden="1" x14ac:dyDescent="0.35">
      <c r="A4423">
        <v>652961528</v>
      </c>
      <c r="B4423" s="3">
        <v>42808</v>
      </c>
      <c r="C4423" s="3">
        <v>42824</v>
      </c>
      <c r="D4423" t="s">
        <v>118</v>
      </c>
      <c r="E4423" t="s">
        <v>24</v>
      </c>
      <c r="F4423" t="s">
        <v>76</v>
      </c>
      <c r="G4423" t="s">
        <v>14</v>
      </c>
      <c r="H4423" t="s">
        <v>19</v>
      </c>
      <c r="I4423" s="9">
        <v>4681</v>
      </c>
      <c r="J4423" s="9">
        <v>668.27</v>
      </c>
      <c r="K4423" s="9">
        <v>502.54</v>
      </c>
      <c r="L4423" s="9">
        <f>tbl_salesdata[[#This Row],[Units Sold]]*tbl_salesdata[[#This Row],[Unit Cost]]</f>
        <v>2352389.7400000002</v>
      </c>
      <c r="M4423" s="9">
        <f>tbl_salesdata[[#This Row],[Units Sold]]*tbl_salesdata[[#This Row],[Unit Price]]</f>
        <v>3128171.87</v>
      </c>
      <c r="N4423" s="9">
        <f>tbl_salesdata[[#This Row],[Total Sales]]-tbl_salesdata[[#This Row],[Total Cost]]</f>
        <v>775782.12999999989</v>
      </c>
      <c r="O4423">
        <f>tbl_salesdata[[#This Row],[Ship Date]]-tbl_salesdata[[#This Row],[Order Date]]</f>
        <v>16</v>
      </c>
      <c r="P4423">
        <f>WEEKDAY(tbl_salesdata[[#This Row],[Order Date]],2)</f>
        <v>2</v>
      </c>
      <c r="Q4423" t="str">
        <f>TEXT(tbl_salesdata[[#This Row],[Order Date]],"dddd")</f>
        <v>Tuesday</v>
      </c>
      <c r="R4423" t="str">
        <f>IF(tbl_salesdata[[#This Row],[Weekdaynum]]&gt;5,"Yes","No")</f>
        <v>No</v>
      </c>
    </row>
    <row r="4424" spans="1:18" hidden="1" x14ac:dyDescent="0.35">
      <c r="A4424">
        <v>414359509</v>
      </c>
      <c r="B4424" s="3">
        <v>43342</v>
      </c>
      <c r="C4424" s="3">
        <v>43355</v>
      </c>
      <c r="D4424" t="s">
        <v>214</v>
      </c>
      <c r="E4424" t="s">
        <v>21</v>
      </c>
      <c r="F4424" t="s">
        <v>13</v>
      </c>
      <c r="G4424" t="s">
        <v>18</v>
      </c>
      <c r="H4424" t="s">
        <v>19</v>
      </c>
      <c r="I4424" s="9">
        <v>7042</v>
      </c>
      <c r="J4424" s="9">
        <v>255.28</v>
      </c>
      <c r="K4424" s="9">
        <v>159.41999999999999</v>
      </c>
      <c r="L4424" s="9">
        <f>tbl_salesdata[[#This Row],[Units Sold]]*tbl_salesdata[[#This Row],[Unit Cost]]</f>
        <v>1122635.6399999999</v>
      </c>
      <c r="M4424" s="9">
        <f>tbl_salesdata[[#This Row],[Units Sold]]*tbl_salesdata[[#This Row],[Unit Price]]</f>
        <v>1797681.76</v>
      </c>
      <c r="N4424" s="9">
        <f>tbl_salesdata[[#This Row],[Total Sales]]-tbl_salesdata[[#This Row],[Total Cost]]</f>
        <v>675046.12000000011</v>
      </c>
      <c r="O4424">
        <f>tbl_salesdata[[#This Row],[Ship Date]]-tbl_salesdata[[#This Row],[Order Date]]</f>
        <v>13</v>
      </c>
      <c r="P4424">
        <f>WEEKDAY(tbl_salesdata[[#This Row],[Order Date]],2)</f>
        <v>4</v>
      </c>
      <c r="Q4424" t="str">
        <f>TEXT(tbl_salesdata[[#This Row],[Order Date]],"dddd")</f>
        <v>Thursday</v>
      </c>
      <c r="R4424" t="str">
        <f>IF(tbl_salesdata[[#This Row],[Weekdaynum]]&gt;5,"Yes","No")</f>
        <v>No</v>
      </c>
    </row>
    <row r="4425" spans="1:18" hidden="1" x14ac:dyDescent="0.35">
      <c r="A4425">
        <v>907845199</v>
      </c>
      <c r="B4425" s="3">
        <v>44831</v>
      </c>
      <c r="C4425" s="3">
        <v>44848</v>
      </c>
      <c r="D4425" t="s">
        <v>170</v>
      </c>
      <c r="E4425" t="s">
        <v>12</v>
      </c>
      <c r="F4425" t="s">
        <v>68</v>
      </c>
      <c r="G4425" t="s">
        <v>14</v>
      </c>
      <c r="H4425" t="s">
        <v>26</v>
      </c>
      <c r="I4425" s="9">
        <v>423</v>
      </c>
      <c r="J4425" s="9">
        <v>154.06</v>
      </c>
      <c r="K4425" s="9">
        <v>90.93</v>
      </c>
      <c r="L4425" s="9">
        <f>tbl_salesdata[[#This Row],[Units Sold]]*tbl_salesdata[[#This Row],[Unit Cost]]</f>
        <v>38463.39</v>
      </c>
      <c r="M4425" s="9">
        <f>tbl_salesdata[[#This Row],[Units Sold]]*tbl_salesdata[[#This Row],[Unit Price]]</f>
        <v>65167.38</v>
      </c>
      <c r="N4425" s="9">
        <f>tbl_salesdata[[#This Row],[Total Sales]]-tbl_salesdata[[#This Row],[Total Cost]]</f>
        <v>26703.989999999998</v>
      </c>
      <c r="O4425">
        <f>tbl_salesdata[[#This Row],[Ship Date]]-tbl_salesdata[[#This Row],[Order Date]]</f>
        <v>17</v>
      </c>
      <c r="P4425">
        <f>WEEKDAY(tbl_salesdata[[#This Row],[Order Date]],2)</f>
        <v>2</v>
      </c>
      <c r="Q4425" t="str">
        <f>TEXT(tbl_salesdata[[#This Row],[Order Date]],"dddd")</f>
        <v>Tuesday</v>
      </c>
      <c r="R4425" t="str">
        <f>IF(tbl_salesdata[[#This Row],[Weekdaynum]]&gt;5,"Yes","No")</f>
        <v>No</v>
      </c>
    </row>
    <row r="4426" spans="1:18" hidden="1" x14ac:dyDescent="0.35">
      <c r="A4426">
        <v>541279923</v>
      </c>
      <c r="B4426" s="3">
        <v>44256</v>
      </c>
      <c r="C4426" s="3">
        <v>44272</v>
      </c>
      <c r="D4426" t="s">
        <v>53</v>
      </c>
      <c r="E4426" t="s">
        <v>29</v>
      </c>
      <c r="F4426" t="s">
        <v>76</v>
      </c>
      <c r="G4426" t="s">
        <v>18</v>
      </c>
      <c r="H4426" t="s">
        <v>15</v>
      </c>
      <c r="I4426" s="9">
        <v>5613</v>
      </c>
      <c r="J4426" s="9">
        <v>668.27</v>
      </c>
      <c r="K4426" s="9">
        <v>502.54</v>
      </c>
      <c r="L4426" s="9">
        <f>tbl_salesdata[[#This Row],[Units Sold]]*tbl_salesdata[[#This Row],[Unit Cost]]</f>
        <v>2820757.02</v>
      </c>
      <c r="M4426" s="9">
        <f>tbl_salesdata[[#This Row],[Units Sold]]*tbl_salesdata[[#This Row],[Unit Price]]</f>
        <v>3750999.51</v>
      </c>
      <c r="N4426" s="9">
        <f>tbl_salesdata[[#This Row],[Total Sales]]-tbl_salesdata[[#This Row],[Total Cost]]</f>
        <v>930242.48999999976</v>
      </c>
      <c r="O4426">
        <f>tbl_salesdata[[#This Row],[Ship Date]]-tbl_salesdata[[#This Row],[Order Date]]</f>
        <v>16</v>
      </c>
      <c r="P4426">
        <f>WEEKDAY(tbl_salesdata[[#This Row],[Order Date]],2)</f>
        <v>1</v>
      </c>
      <c r="Q4426" t="str">
        <f>TEXT(tbl_salesdata[[#This Row],[Order Date]],"dddd")</f>
        <v>Monday</v>
      </c>
      <c r="R4426" t="str">
        <f>IF(tbl_salesdata[[#This Row],[Weekdaynum]]&gt;5,"Yes","No")</f>
        <v>No</v>
      </c>
    </row>
    <row r="4427" spans="1:18" hidden="1" x14ac:dyDescent="0.35">
      <c r="A4427">
        <v>492837512</v>
      </c>
      <c r="B4427" s="3">
        <v>44329</v>
      </c>
      <c r="C4427" s="3">
        <v>44330</v>
      </c>
      <c r="D4427" t="s">
        <v>155</v>
      </c>
      <c r="E4427" t="s">
        <v>12</v>
      </c>
      <c r="F4427" t="s">
        <v>68</v>
      </c>
      <c r="G4427" t="s">
        <v>18</v>
      </c>
      <c r="H4427" t="s">
        <v>15</v>
      </c>
      <c r="I4427" s="9">
        <v>427</v>
      </c>
      <c r="J4427" s="9">
        <v>154.06</v>
      </c>
      <c r="K4427" s="9">
        <v>90.93</v>
      </c>
      <c r="L4427" s="9">
        <f>tbl_salesdata[[#This Row],[Units Sold]]*tbl_salesdata[[#This Row],[Unit Cost]]</f>
        <v>38827.11</v>
      </c>
      <c r="M4427" s="9">
        <f>tbl_salesdata[[#This Row],[Units Sold]]*tbl_salesdata[[#This Row],[Unit Price]]</f>
        <v>65783.62</v>
      </c>
      <c r="N4427" s="9">
        <f>tbl_salesdata[[#This Row],[Total Sales]]-tbl_salesdata[[#This Row],[Total Cost]]</f>
        <v>26956.509999999995</v>
      </c>
      <c r="O4427">
        <f>tbl_salesdata[[#This Row],[Ship Date]]-tbl_salesdata[[#This Row],[Order Date]]</f>
        <v>1</v>
      </c>
      <c r="P4427">
        <f>WEEKDAY(tbl_salesdata[[#This Row],[Order Date]],2)</f>
        <v>4</v>
      </c>
      <c r="Q4427" t="str">
        <f>TEXT(tbl_salesdata[[#This Row],[Order Date]],"dddd")</f>
        <v>Thursday</v>
      </c>
      <c r="R4427" t="str">
        <f>IF(tbl_salesdata[[#This Row],[Weekdaynum]]&gt;5,"Yes","No")</f>
        <v>No</v>
      </c>
    </row>
    <row r="4428" spans="1:18" hidden="1" x14ac:dyDescent="0.35">
      <c r="A4428">
        <v>661004292</v>
      </c>
      <c r="B4428" s="3">
        <v>42156</v>
      </c>
      <c r="C4428" s="3">
        <v>42177</v>
      </c>
      <c r="D4428" t="s">
        <v>92</v>
      </c>
      <c r="E4428" t="s">
        <v>32</v>
      </c>
      <c r="F4428" t="s">
        <v>56</v>
      </c>
      <c r="G4428" t="s">
        <v>18</v>
      </c>
      <c r="H4428" t="s">
        <v>19</v>
      </c>
      <c r="I4428" s="9">
        <v>4714</v>
      </c>
      <c r="J4428" s="9">
        <v>9.33</v>
      </c>
      <c r="K4428" s="9">
        <v>6.92</v>
      </c>
      <c r="L4428" s="9">
        <f>tbl_salesdata[[#This Row],[Units Sold]]*tbl_salesdata[[#This Row],[Unit Cost]]</f>
        <v>32620.880000000001</v>
      </c>
      <c r="M4428" s="9">
        <f>tbl_salesdata[[#This Row],[Units Sold]]*tbl_salesdata[[#This Row],[Unit Price]]</f>
        <v>43981.62</v>
      </c>
      <c r="N4428" s="9">
        <f>tbl_salesdata[[#This Row],[Total Sales]]-tbl_salesdata[[#This Row],[Total Cost]]</f>
        <v>11360.740000000002</v>
      </c>
      <c r="O4428">
        <f>tbl_salesdata[[#This Row],[Ship Date]]-tbl_salesdata[[#This Row],[Order Date]]</f>
        <v>21</v>
      </c>
      <c r="P4428">
        <f>WEEKDAY(tbl_salesdata[[#This Row],[Order Date]],2)</f>
        <v>1</v>
      </c>
      <c r="Q4428" t="str">
        <f>TEXT(tbl_salesdata[[#This Row],[Order Date]],"dddd")</f>
        <v>Monday</v>
      </c>
      <c r="R4428" t="str">
        <f>IF(tbl_salesdata[[#This Row],[Weekdaynum]]&gt;5,"Yes","No")</f>
        <v>No</v>
      </c>
    </row>
    <row r="4429" spans="1:18" hidden="1" x14ac:dyDescent="0.35">
      <c r="A4429">
        <v>114579093</v>
      </c>
      <c r="B4429" s="3">
        <v>42768</v>
      </c>
      <c r="C4429" s="3">
        <v>42773</v>
      </c>
      <c r="D4429" t="s">
        <v>147</v>
      </c>
      <c r="E4429" t="s">
        <v>38</v>
      </c>
      <c r="F4429" t="s">
        <v>76</v>
      </c>
      <c r="G4429" t="s">
        <v>14</v>
      </c>
      <c r="H4429" t="s">
        <v>26</v>
      </c>
      <c r="I4429" s="9">
        <v>5355</v>
      </c>
      <c r="J4429" s="9">
        <v>668.27</v>
      </c>
      <c r="K4429" s="9">
        <v>502.54</v>
      </c>
      <c r="L4429" s="9">
        <f>tbl_salesdata[[#This Row],[Units Sold]]*tbl_salesdata[[#This Row],[Unit Cost]]</f>
        <v>2691101.7</v>
      </c>
      <c r="M4429" s="9">
        <f>tbl_salesdata[[#This Row],[Units Sold]]*tbl_salesdata[[#This Row],[Unit Price]]</f>
        <v>3578585.85</v>
      </c>
      <c r="N4429" s="9">
        <f>tbl_salesdata[[#This Row],[Total Sales]]-tbl_salesdata[[#This Row],[Total Cost]]</f>
        <v>887484.14999999991</v>
      </c>
      <c r="O4429">
        <f>tbl_salesdata[[#This Row],[Ship Date]]-tbl_salesdata[[#This Row],[Order Date]]</f>
        <v>5</v>
      </c>
      <c r="P4429">
        <f>WEEKDAY(tbl_salesdata[[#This Row],[Order Date]],2)</f>
        <v>4</v>
      </c>
      <c r="Q4429" t="str">
        <f>TEXT(tbl_salesdata[[#This Row],[Order Date]],"dddd")</f>
        <v>Thursday</v>
      </c>
      <c r="R4429" t="str">
        <f>IF(tbl_salesdata[[#This Row],[Weekdaynum]]&gt;5,"Yes","No")</f>
        <v>No</v>
      </c>
    </row>
    <row r="4430" spans="1:18" hidden="1" x14ac:dyDescent="0.35">
      <c r="A4430">
        <v>242673242</v>
      </c>
      <c r="B4430" s="3">
        <v>44283</v>
      </c>
      <c r="C4430" s="3">
        <v>44299</v>
      </c>
      <c r="D4430" t="s">
        <v>85</v>
      </c>
      <c r="E4430" t="s">
        <v>12</v>
      </c>
      <c r="F4430" t="s">
        <v>68</v>
      </c>
      <c r="G4430" t="s">
        <v>18</v>
      </c>
      <c r="H4430" t="s">
        <v>15</v>
      </c>
      <c r="I4430" s="9">
        <v>1260</v>
      </c>
      <c r="J4430" s="9">
        <v>154.06</v>
      </c>
      <c r="K4430" s="9">
        <v>90.93</v>
      </c>
      <c r="L4430" s="9">
        <f>tbl_salesdata[[#This Row],[Units Sold]]*tbl_salesdata[[#This Row],[Unit Cost]]</f>
        <v>114571.8</v>
      </c>
      <c r="M4430" s="9">
        <f>tbl_salesdata[[#This Row],[Units Sold]]*tbl_salesdata[[#This Row],[Unit Price]]</f>
        <v>194115.6</v>
      </c>
      <c r="N4430" s="9">
        <f>tbl_salesdata[[#This Row],[Total Sales]]-tbl_salesdata[[#This Row],[Total Cost]]</f>
        <v>79543.8</v>
      </c>
      <c r="O4430">
        <f>tbl_salesdata[[#This Row],[Ship Date]]-tbl_salesdata[[#This Row],[Order Date]]</f>
        <v>16</v>
      </c>
      <c r="P4430">
        <f>WEEKDAY(tbl_salesdata[[#This Row],[Order Date]],2)</f>
        <v>7</v>
      </c>
      <c r="Q4430" t="str">
        <f>TEXT(tbl_salesdata[[#This Row],[Order Date]],"dddd")</f>
        <v>Sunday</v>
      </c>
      <c r="R4430" t="str">
        <f>IF(tbl_salesdata[[#This Row],[Weekdaynum]]&gt;5,"Yes","No")</f>
        <v>Yes</v>
      </c>
    </row>
    <row r="4431" spans="1:18" hidden="1" x14ac:dyDescent="0.35">
      <c r="A4431">
        <v>704710566</v>
      </c>
      <c r="B4431" s="3">
        <v>44082</v>
      </c>
      <c r="C4431" s="3">
        <v>44100</v>
      </c>
      <c r="D4431" t="s">
        <v>140</v>
      </c>
      <c r="E4431" t="s">
        <v>24</v>
      </c>
      <c r="F4431" t="s">
        <v>56</v>
      </c>
      <c r="G4431" t="s">
        <v>14</v>
      </c>
      <c r="H4431" t="s">
        <v>15</v>
      </c>
      <c r="I4431" s="9">
        <v>8372</v>
      </c>
      <c r="J4431" s="9">
        <v>9.33</v>
      </c>
      <c r="K4431" s="9">
        <v>6.92</v>
      </c>
      <c r="L4431" s="9">
        <f>tbl_salesdata[[#This Row],[Units Sold]]*tbl_salesdata[[#This Row],[Unit Cost]]</f>
        <v>57934.239999999998</v>
      </c>
      <c r="M4431" s="9">
        <f>tbl_salesdata[[#This Row],[Units Sold]]*tbl_salesdata[[#This Row],[Unit Price]]</f>
        <v>78110.759999999995</v>
      </c>
      <c r="N4431" s="9">
        <f>tbl_salesdata[[#This Row],[Total Sales]]-tbl_salesdata[[#This Row],[Total Cost]]</f>
        <v>20176.519999999997</v>
      </c>
      <c r="O4431">
        <f>tbl_salesdata[[#This Row],[Ship Date]]-tbl_salesdata[[#This Row],[Order Date]]</f>
        <v>18</v>
      </c>
      <c r="P4431">
        <f>WEEKDAY(tbl_salesdata[[#This Row],[Order Date]],2)</f>
        <v>2</v>
      </c>
      <c r="Q4431" t="str">
        <f>TEXT(tbl_salesdata[[#This Row],[Order Date]],"dddd")</f>
        <v>Tuesday</v>
      </c>
      <c r="R4431" t="str">
        <f>IF(tbl_salesdata[[#This Row],[Weekdaynum]]&gt;5,"Yes","No")</f>
        <v>No</v>
      </c>
    </row>
    <row r="4432" spans="1:18" hidden="1" x14ac:dyDescent="0.35">
      <c r="A4432">
        <v>780427396</v>
      </c>
      <c r="B4432" s="3">
        <v>43331</v>
      </c>
      <c r="C4432" s="3">
        <v>43333</v>
      </c>
      <c r="D4432" t="s">
        <v>104</v>
      </c>
      <c r="E4432" t="s">
        <v>24</v>
      </c>
      <c r="F4432" t="s">
        <v>25</v>
      </c>
      <c r="G4432" t="s">
        <v>14</v>
      </c>
      <c r="H4432" t="s">
        <v>26</v>
      </c>
      <c r="I4432" s="9">
        <v>4664</v>
      </c>
      <c r="J4432" s="9">
        <v>205.7</v>
      </c>
      <c r="K4432" s="9">
        <v>117.11</v>
      </c>
      <c r="L4432" s="9">
        <f>tbl_salesdata[[#This Row],[Units Sold]]*tbl_salesdata[[#This Row],[Unit Cost]]</f>
        <v>546201.04</v>
      </c>
      <c r="M4432" s="9">
        <f>tbl_salesdata[[#This Row],[Units Sold]]*tbl_salesdata[[#This Row],[Unit Price]]</f>
        <v>959384.79999999993</v>
      </c>
      <c r="N4432" s="9">
        <f>tbl_salesdata[[#This Row],[Total Sales]]-tbl_salesdata[[#This Row],[Total Cost]]</f>
        <v>413183.75999999989</v>
      </c>
      <c r="O4432">
        <f>tbl_salesdata[[#This Row],[Ship Date]]-tbl_salesdata[[#This Row],[Order Date]]</f>
        <v>2</v>
      </c>
      <c r="P4432">
        <f>WEEKDAY(tbl_salesdata[[#This Row],[Order Date]],2)</f>
        <v>7</v>
      </c>
      <c r="Q4432" t="str">
        <f>TEXT(tbl_salesdata[[#This Row],[Order Date]],"dddd")</f>
        <v>Sunday</v>
      </c>
      <c r="R4432" t="str">
        <f>IF(tbl_salesdata[[#This Row],[Weekdaynum]]&gt;5,"Yes","No")</f>
        <v>Yes</v>
      </c>
    </row>
    <row r="4433" spans="1:18" x14ac:dyDescent="0.35">
      <c r="A4433">
        <v>368851649</v>
      </c>
      <c r="B4433" s="3">
        <v>44583</v>
      </c>
      <c r="C4433" s="3">
        <v>44597</v>
      </c>
      <c r="D4433" t="s">
        <v>174</v>
      </c>
      <c r="E4433" t="s">
        <v>29</v>
      </c>
      <c r="F4433" t="s">
        <v>25</v>
      </c>
      <c r="G4433" t="s">
        <v>14</v>
      </c>
      <c r="H4433" t="s">
        <v>34</v>
      </c>
      <c r="I4433" s="9">
        <v>255</v>
      </c>
      <c r="J4433" s="9">
        <v>205.7</v>
      </c>
      <c r="K4433" s="9">
        <v>117.11</v>
      </c>
      <c r="L4433" s="9">
        <f>tbl_salesdata[[#This Row],[Units Sold]]*tbl_salesdata[[#This Row],[Unit Cost]]</f>
        <v>29863.05</v>
      </c>
      <c r="M4433" s="9">
        <f>tbl_salesdata[[#This Row],[Units Sold]]*tbl_salesdata[[#This Row],[Unit Price]]</f>
        <v>52453.5</v>
      </c>
      <c r="N4433" s="9">
        <f>tbl_salesdata[[#This Row],[Total Sales]]-tbl_salesdata[[#This Row],[Total Cost]]</f>
        <v>22590.45</v>
      </c>
      <c r="O4433">
        <f>tbl_salesdata[[#This Row],[Ship Date]]-tbl_salesdata[[#This Row],[Order Date]]</f>
        <v>14</v>
      </c>
      <c r="P4433">
        <f>WEEKDAY(tbl_salesdata[[#This Row],[Order Date]],2)</f>
        <v>6</v>
      </c>
      <c r="Q4433" t="str">
        <f>TEXT(tbl_salesdata[[#This Row],[Order Date]],"dddd")</f>
        <v>Saturday</v>
      </c>
      <c r="R4433" t="str">
        <f>IF(tbl_salesdata[[#This Row],[Weekdaynum]]&gt;5,"Yes","No")</f>
        <v>Yes</v>
      </c>
    </row>
    <row r="4434" spans="1:18" x14ac:dyDescent="0.35">
      <c r="A4434">
        <v>975177657</v>
      </c>
      <c r="B4434" s="3">
        <v>42728</v>
      </c>
      <c r="C4434" s="3">
        <v>42737</v>
      </c>
      <c r="D4434" t="s">
        <v>198</v>
      </c>
      <c r="E4434" t="s">
        <v>38</v>
      </c>
      <c r="F4434" t="s">
        <v>56</v>
      </c>
      <c r="G4434" t="s">
        <v>18</v>
      </c>
      <c r="H4434" t="s">
        <v>15</v>
      </c>
      <c r="I4434" s="9">
        <v>5594</v>
      </c>
      <c r="J4434" s="9">
        <v>9.33</v>
      </c>
      <c r="K4434" s="9">
        <v>6.92</v>
      </c>
      <c r="L4434" s="9">
        <f>tbl_salesdata[[#This Row],[Units Sold]]*tbl_salesdata[[#This Row],[Unit Cost]]</f>
        <v>38710.480000000003</v>
      </c>
      <c r="M4434" s="9">
        <f>tbl_salesdata[[#This Row],[Units Sold]]*tbl_salesdata[[#This Row],[Unit Price]]</f>
        <v>52192.02</v>
      </c>
      <c r="N4434" s="9">
        <f>tbl_salesdata[[#This Row],[Total Sales]]-tbl_salesdata[[#This Row],[Total Cost]]</f>
        <v>13481.539999999994</v>
      </c>
      <c r="O4434">
        <f>tbl_salesdata[[#This Row],[Ship Date]]-tbl_salesdata[[#This Row],[Order Date]]</f>
        <v>9</v>
      </c>
      <c r="P4434">
        <f>WEEKDAY(tbl_salesdata[[#This Row],[Order Date]],2)</f>
        <v>6</v>
      </c>
      <c r="Q4434" t="str">
        <f>TEXT(tbl_salesdata[[#This Row],[Order Date]],"dddd")</f>
        <v>Saturday</v>
      </c>
      <c r="R4434" t="str">
        <f>IF(tbl_salesdata[[#This Row],[Weekdaynum]]&gt;5,"Yes","No")</f>
        <v>Yes</v>
      </c>
    </row>
    <row r="4435" spans="1:18" hidden="1" x14ac:dyDescent="0.35">
      <c r="A4435">
        <v>641705691</v>
      </c>
      <c r="B4435" s="3">
        <v>44155</v>
      </c>
      <c r="C4435" s="3">
        <v>44158</v>
      </c>
      <c r="D4435" t="s">
        <v>190</v>
      </c>
      <c r="E4435" t="s">
        <v>38</v>
      </c>
      <c r="F4435" t="s">
        <v>33</v>
      </c>
      <c r="G4435" t="s">
        <v>14</v>
      </c>
      <c r="H4435" t="s">
        <v>19</v>
      </c>
      <c r="I4435" s="9">
        <v>3829</v>
      </c>
      <c r="J4435" s="9">
        <v>109.28</v>
      </c>
      <c r="K4435" s="9">
        <v>35.840000000000003</v>
      </c>
      <c r="L4435" s="9">
        <f>tbl_salesdata[[#This Row],[Units Sold]]*tbl_salesdata[[#This Row],[Unit Cost]]</f>
        <v>137231.36000000002</v>
      </c>
      <c r="M4435" s="9">
        <f>tbl_salesdata[[#This Row],[Units Sold]]*tbl_salesdata[[#This Row],[Unit Price]]</f>
        <v>418433.12</v>
      </c>
      <c r="N4435" s="9">
        <f>tbl_salesdata[[#This Row],[Total Sales]]-tbl_salesdata[[#This Row],[Total Cost]]</f>
        <v>281201.76</v>
      </c>
      <c r="O4435">
        <f>tbl_salesdata[[#This Row],[Ship Date]]-tbl_salesdata[[#This Row],[Order Date]]</f>
        <v>3</v>
      </c>
      <c r="P4435">
        <f>WEEKDAY(tbl_salesdata[[#This Row],[Order Date]],2)</f>
        <v>5</v>
      </c>
      <c r="Q4435" t="str">
        <f>TEXT(tbl_salesdata[[#This Row],[Order Date]],"dddd")</f>
        <v>Friday</v>
      </c>
      <c r="R4435" t="str">
        <f>IF(tbl_salesdata[[#This Row],[Weekdaynum]]&gt;5,"Yes","No")</f>
        <v>No</v>
      </c>
    </row>
    <row r="4436" spans="1:18" hidden="1" x14ac:dyDescent="0.35">
      <c r="A4436">
        <v>125753819</v>
      </c>
      <c r="B4436" s="3">
        <v>44416</v>
      </c>
      <c r="C4436" s="3">
        <v>44437</v>
      </c>
      <c r="D4436" t="s">
        <v>97</v>
      </c>
      <c r="E4436" t="s">
        <v>29</v>
      </c>
      <c r="F4436" t="s">
        <v>30</v>
      </c>
      <c r="G4436" t="s">
        <v>18</v>
      </c>
      <c r="H4436" t="s">
        <v>15</v>
      </c>
      <c r="I4436" s="9">
        <v>2205</v>
      </c>
      <c r="J4436" s="9">
        <v>81.73</v>
      </c>
      <c r="K4436" s="9">
        <v>56.67</v>
      </c>
      <c r="L4436" s="9">
        <f>tbl_salesdata[[#This Row],[Units Sold]]*tbl_salesdata[[#This Row],[Unit Cost]]</f>
        <v>124957.35</v>
      </c>
      <c r="M4436" s="9">
        <f>tbl_salesdata[[#This Row],[Units Sold]]*tbl_salesdata[[#This Row],[Unit Price]]</f>
        <v>180214.65000000002</v>
      </c>
      <c r="N4436" s="9">
        <f>tbl_salesdata[[#This Row],[Total Sales]]-tbl_salesdata[[#This Row],[Total Cost]]</f>
        <v>55257.300000000017</v>
      </c>
      <c r="O4436">
        <f>tbl_salesdata[[#This Row],[Ship Date]]-tbl_salesdata[[#This Row],[Order Date]]</f>
        <v>21</v>
      </c>
      <c r="P4436">
        <f>WEEKDAY(tbl_salesdata[[#This Row],[Order Date]],2)</f>
        <v>7</v>
      </c>
      <c r="Q4436" t="str">
        <f>TEXT(tbl_salesdata[[#This Row],[Order Date]],"dddd")</f>
        <v>Sunday</v>
      </c>
      <c r="R4436" t="str">
        <f>IF(tbl_salesdata[[#This Row],[Weekdaynum]]&gt;5,"Yes","No")</f>
        <v>Yes</v>
      </c>
    </row>
    <row r="4437" spans="1:18" x14ac:dyDescent="0.35">
      <c r="A4437">
        <v>529504811</v>
      </c>
      <c r="B4437" s="3">
        <v>42903</v>
      </c>
      <c r="C4437" s="3">
        <v>42908</v>
      </c>
      <c r="D4437" t="s">
        <v>83</v>
      </c>
      <c r="E4437" t="s">
        <v>38</v>
      </c>
      <c r="F4437" t="s">
        <v>22</v>
      </c>
      <c r="G4437" t="s">
        <v>18</v>
      </c>
      <c r="H4437" t="s">
        <v>19</v>
      </c>
      <c r="I4437" s="9">
        <v>1095</v>
      </c>
      <c r="J4437" s="9">
        <v>47.45</v>
      </c>
      <c r="K4437" s="9">
        <v>31.79</v>
      </c>
      <c r="L4437" s="9">
        <f>tbl_salesdata[[#This Row],[Units Sold]]*tbl_salesdata[[#This Row],[Unit Cost]]</f>
        <v>34810.049999999996</v>
      </c>
      <c r="M4437" s="9">
        <f>tbl_salesdata[[#This Row],[Units Sold]]*tbl_salesdata[[#This Row],[Unit Price]]</f>
        <v>51957.75</v>
      </c>
      <c r="N4437" s="9">
        <f>tbl_salesdata[[#This Row],[Total Sales]]-tbl_salesdata[[#This Row],[Total Cost]]</f>
        <v>17147.700000000004</v>
      </c>
      <c r="O4437">
        <f>tbl_salesdata[[#This Row],[Ship Date]]-tbl_salesdata[[#This Row],[Order Date]]</f>
        <v>5</v>
      </c>
      <c r="P4437">
        <f>WEEKDAY(tbl_salesdata[[#This Row],[Order Date]],2)</f>
        <v>6</v>
      </c>
      <c r="Q4437" t="str">
        <f>TEXT(tbl_salesdata[[#This Row],[Order Date]],"dddd")</f>
        <v>Saturday</v>
      </c>
      <c r="R4437" t="str">
        <f>IF(tbl_salesdata[[#This Row],[Weekdaynum]]&gt;5,"Yes","No")</f>
        <v>Yes</v>
      </c>
    </row>
    <row r="4438" spans="1:18" hidden="1" x14ac:dyDescent="0.35">
      <c r="A4438">
        <v>346607339</v>
      </c>
      <c r="B4438" s="3">
        <v>42500</v>
      </c>
      <c r="C4438" s="3">
        <v>42520</v>
      </c>
      <c r="D4438" t="s">
        <v>84</v>
      </c>
      <c r="E4438" t="s">
        <v>24</v>
      </c>
      <c r="F4438" t="s">
        <v>40</v>
      </c>
      <c r="G4438" t="s">
        <v>14</v>
      </c>
      <c r="H4438" t="s">
        <v>34</v>
      </c>
      <c r="I4438" s="9">
        <v>7669</v>
      </c>
      <c r="J4438" s="9">
        <v>651.21</v>
      </c>
      <c r="K4438" s="9">
        <v>524.96</v>
      </c>
      <c r="L4438" s="9">
        <f>tbl_salesdata[[#This Row],[Units Sold]]*tbl_salesdata[[#This Row],[Unit Cost]]</f>
        <v>4025918.24</v>
      </c>
      <c r="M4438" s="9">
        <f>tbl_salesdata[[#This Row],[Units Sold]]*tbl_salesdata[[#This Row],[Unit Price]]</f>
        <v>4994129.49</v>
      </c>
      <c r="N4438" s="9">
        <f>tbl_salesdata[[#This Row],[Total Sales]]-tbl_salesdata[[#This Row],[Total Cost]]</f>
        <v>968211.25</v>
      </c>
      <c r="O4438">
        <f>tbl_salesdata[[#This Row],[Ship Date]]-tbl_salesdata[[#This Row],[Order Date]]</f>
        <v>20</v>
      </c>
      <c r="P4438">
        <f>WEEKDAY(tbl_salesdata[[#This Row],[Order Date]],2)</f>
        <v>2</v>
      </c>
      <c r="Q4438" t="str">
        <f>TEXT(tbl_salesdata[[#This Row],[Order Date]],"dddd")</f>
        <v>Tuesday</v>
      </c>
      <c r="R4438" t="str">
        <f>IF(tbl_salesdata[[#This Row],[Weekdaynum]]&gt;5,"Yes","No")</f>
        <v>No</v>
      </c>
    </row>
    <row r="4439" spans="1:18" hidden="1" x14ac:dyDescent="0.35">
      <c r="A4439">
        <v>556947886</v>
      </c>
      <c r="B4439" s="3">
        <v>44291</v>
      </c>
      <c r="C4439" s="3">
        <v>44295</v>
      </c>
      <c r="D4439" t="s">
        <v>188</v>
      </c>
      <c r="E4439" t="s">
        <v>21</v>
      </c>
      <c r="F4439" t="s">
        <v>25</v>
      </c>
      <c r="G4439" t="s">
        <v>14</v>
      </c>
      <c r="H4439" t="s">
        <v>26</v>
      </c>
      <c r="I4439" s="9">
        <v>2111</v>
      </c>
      <c r="J4439" s="9">
        <v>205.7</v>
      </c>
      <c r="K4439" s="9">
        <v>117.11</v>
      </c>
      <c r="L4439" s="9">
        <f>tbl_salesdata[[#This Row],[Units Sold]]*tbl_salesdata[[#This Row],[Unit Cost]]</f>
        <v>247219.21</v>
      </c>
      <c r="M4439" s="9">
        <f>tbl_salesdata[[#This Row],[Units Sold]]*tbl_salesdata[[#This Row],[Unit Price]]</f>
        <v>434232.69999999995</v>
      </c>
      <c r="N4439" s="9">
        <f>tbl_salesdata[[#This Row],[Total Sales]]-tbl_salesdata[[#This Row],[Total Cost]]</f>
        <v>187013.48999999996</v>
      </c>
      <c r="O4439">
        <f>tbl_salesdata[[#This Row],[Ship Date]]-tbl_salesdata[[#This Row],[Order Date]]</f>
        <v>4</v>
      </c>
      <c r="P4439">
        <f>WEEKDAY(tbl_salesdata[[#This Row],[Order Date]],2)</f>
        <v>1</v>
      </c>
      <c r="Q4439" t="str">
        <f>TEXT(tbl_salesdata[[#This Row],[Order Date]],"dddd")</f>
        <v>Monday</v>
      </c>
      <c r="R4439" t="str">
        <f>IF(tbl_salesdata[[#This Row],[Weekdaynum]]&gt;5,"Yes","No")</f>
        <v>No</v>
      </c>
    </row>
    <row r="4440" spans="1:18" x14ac:dyDescent="0.35">
      <c r="A4440">
        <v>609405457</v>
      </c>
      <c r="B4440" s="3">
        <v>42546</v>
      </c>
      <c r="C4440" s="3">
        <v>42555</v>
      </c>
      <c r="D4440" t="s">
        <v>59</v>
      </c>
      <c r="E4440" t="s">
        <v>12</v>
      </c>
      <c r="F4440" t="s">
        <v>56</v>
      </c>
      <c r="G4440" t="s">
        <v>14</v>
      </c>
      <c r="H4440" t="s">
        <v>26</v>
      </c>
      <c r="I4440" s="9">
        <v>5472</v>
      </c>
      <c r="J4440" s="9">
        <v>9.33</v>
      </c>
      <c r="K4440" s="9">
        <v>6.92</v>
      </c>
      <c r="L4440" s="9">
        <f>tbl_salesdata[[#This Row],[Units Sold]]*tbl_salesdata[[#This Row],[Unit Cost]]</f>
        <v>37866.239999999998</v>
      </c>
      <c r="M4440" s="9">
        <f>tbl_salesdata[[#This Row],[Units Sold]]*tbl_salesdata[[#This Row],[Unit Price]]</f>
        <v>51053.760000000002</v>
      </c>
      <c r="N4440" s="9">
        <f>tbl_salesdata[[#This Row],[Total Sales]]-tbl_salesdata[[#This Row],[Total Cost]]</f>
        <v>13187.520000000004</v>
      </c>
      <c r="O4440">
        <f>tbl_salesdata[[#This Row],[Ship Date]]-tbl_salesdata[[#This Row],[Order Date]]</f>
        <v>9</v>
      </c>
      <c r="P4440">
        <f>WEEKDAY(tbl_salesdata[[#This Row],[Order Date]],2)</f>
        <v>6</v>
      </c>
      <c r="Q4440" t="str">
        <f>TEXT(tbl_salesdata[[#This Row],[Order Date]],"dddd")</f>
        <v>Saturday</v>
      </c>
      <c r="R4440" t="str">
        <f>IF(tbl_salesdata[[#This Row],[Weekdaynum]]&gt;5,"Yes","No")</f>
        <v>Yes</v>
      </c>
    </row>
    <row r="4441" spans="1:18" hidden="1" x14ac:dyDescent="0.35">
      <c r="A4441">
        <v>838638198</v>
      </c>
      <c r="B4441" s="3">
        <v>43668</v>
      </c>
      <c r="C4441" s="3">
        <v>43679</v>
      </c>
      <c r="D4441" t="s">
        <v>85</v>
      </c>
      <c r="E4441" t="s">
        <v>12</v>
      </c>
      <c r="F4441" t="s">
        <v>40</v>
      </c>
      <c r="G4441" t="s">
        <v>18</v>
      </c>
      <c r="H4441" t="s">
        <v>34</v>
      </c>
      <c r="I4441" s="9">
        <v>534</v>
      </c>
      <c r="J4441" s="9">
        <v>651.21</v>
      </c>
      <c r="K4441" s="9">
        <v>524.96</v>
      </c>
      <c r="L4441" s="9">
        <f>tbl_salesdata[[#This Row],[Units Sold]]*tbl_salesdata[[#This Row],[Unit Cost]]</f>
        <v>280328.64</v>
      </c>
      <c r="M4441" s="9">
        <f>tbl_salesdata[[#This Row],[Units Sold]]*tbl_salesdata[[#This Row],[Unit Price]]</f>
        <v>347746.14</v>
      </c>
      <c r="N4441" s="9">
        <f>tbl_salesdata[[#This Row],[Total Sales]]-tbl_salesdata[[#This Row],[Total Cost]]</f>
        <v>67417.5</v>
      </c>
      <c r="O4441">
        <f>tbl_salesdata[[#This Row],[Ship Date]]-tbl_salesdata[[#This Row],[Order Date]]</f>
        <v>11</v>
      </c>
      <c r="P4441">
        <f>WEEKDAY(tbl_salesdata[[#This Row],[Order Date]],2)</f>
        <v>1</v>
      </c>
      <c r="Q4441" t="str">
        <f>TEXT(tbl_salesdata[[#This Row],[Order Date]],"dddd")</f>
        <v>Monday</v>
      </c>
      <c r="R4441" t="str">
        <f>IF(tbl_salesdata[[#This Row],[Weekdaynum]]&gt;5,"Yes","No")</f>
        <v>No</v>
      </c>
    </row>
    <row r="4442" spans="1:18" hidden="1" x14ac:dyDescent="0.35">
      <c r="A4442">
        <v>355398118</v>
      </c>
      <c r="B4442" s="3">
        <v>43982</v>
      </c>
      <c r="C4442" s="3">
        <v>44001</v>
      </c>
      <c r="D4442" t="s">
        <v>78</v>
      </c>
      <c r="E4442" t="s">
        <v>24</v>
      </c>
      <c r="F4442" t="s">
        <v>42</v>
      </c>
      <c r="G4442" t="s">
        <v>14</v>
      </c>
      <c r="H4442" t="s">
        <v>34</v>
      </c>
      <c r="I4442" s="9">
        <v>9056</v>
      </c>
      <c r="J4442" s="9">
        <v>437.2</v>
      </c>
      <c r="K4442" s="9">
        <v>263.33</v>
      </c>
      <c r="L4442" s="9">
        <f>tbl_salesdata[[#This Row],[Units Sold]]*tbl_salesdata[[#This Row],[Unit Cost]]</f>
        <v>2384716.48</v>
      </c>
      <c r="M4442" s="9">
        <f>tbl_salesdata[[#This Row],[Units Sold]]*tbl_salesdata[[#This Row],[Unit Price]]</f>
        <v>3959283.1999999997</v>
      </c>
      <c r="N4442" s="9">
        <f>tbl_salesdata[[#This Row],[Total Sales]]-tbl_salesdata[[#This Row],[Total Cost]]</f>
        <v>1574566.7199999997</v>
      </c>
      <c r="O4442">
        <f>tbl_salesdata[[#This Row],[Ship Date]]-tbl_salesdata[[#This Row],[Order Date]]</f>
        <v>19</v>
      </c>
      <c r="P4442">
        <f>WEEKDAY(tbl_salesdata[[#This Row],[Order Date]],2)</f>
        <v>7</v>
      </c>
      <c r="Q4442" t="str">
        <f>TEXT(tbl_salesdata[[#This Row],[Order Date]],"dddd")</f>
        <v>Sunday</v>
      </c>
      <c r="R4442" t="str">
        <f>IF(tbl_salesdata[[#This Row],[Weekdaynum]]&gt;5,"Yes","No")</f>
        <v>Yes</v>
      </c>
    </row>
    <row r="4443" spans="1:18" hidden="1" x14ac:dyDescent="0.35">
      <c r="A4443">
        <v>703562152</v>
      </c>
      <c r="B4443" s="3">
        <v>43341</v>
      </c>
      <c r="C4443" s="3">
        <v>43356</v>
      </c>
      <c r="D4443" t="s">
        <v>211</v>
      </c>
      <c r="E4443" t="s">
        <v>38</v>
      </c>
      <c r="F4443" t="s">
        <v>68</v>
      </c>
      <c r="G4443" t="s">
        <v>18</v>
      </c>
      <c r="H4443" t="s">
        <v>34</v>
      </c>
      <c r="I4443" s="9">
        <v>8530</v>
      </c>
      <c r="J4443" s="9">
        <v>154.06</v>
      </c>
      <c r="K4443" s="9">
        <v>90.93</v>
      </c>
      <c r="L4443" s="9">
        <f>tbl_salesdata[[#This Row],[Units Sold]]*tbl_salesdata[[#This Row],[Unit Cost]]</f>
        <v>775632.9</v>
      </c>
      <c r="M4443" s="9">
        <f>tbl_salesdata[[#This Row],[Units Sold]]*tbl_salesdata[[#This Row],[Unit Price]]</f>
        <v>1314131.8</v>
      </c>
      <c r="N4443" s="9">
        <f>tbl_salesdata[[#This Row],[Total Sales]]-tbl_salesdata[[#This Row],[Total Cost]]</f>
        <v>538498.9</v>
      </c>
      <c r="O4443">
        <f>tbl_salesdata[[#This Row],[Ship Date]]-tbl_salesdata[[#This Row],[Order Date]]</f>
        <v>15</v>
      </c>
      <c r="P4443">
        <f>WEEKDAY(tbl_salesdata[[#This Row],[Order Date]],2)</f>
        <v>3</v>
      </c>
      <c r="Q4443" t="str">
        <f>TEXT(tbl_salesdata[[#This Row],[Order Date]],"dddd")</f>
        <v>Wednesday</v>
      </c>
      <c r="R4443" t="str">
        <f>IF(tbl_salesdata[[#This Row],[Weekdaynum]]&gt;5,"Yes","No")</f>
        <v>No</v>
      </c>
    </row>
    <row r="4444" spans="1:18" hidden="1" x14ac:dyDescent="0.35">
      <c r="A4444">
        <v>206616628</v>
      </c>
      <c r="B4444" s="3">
        <v>44236</v>
      </c>
      <c r="C4444" s="3">
        <v>44244</v>
      </c>
      <c r="D4444" t="s">
        <v>57</v>
      </c>
      <c r="E4444" t="s">
        <v>32</v>
      </c>
      <c r="F4444" t="s">
        <v>76</v>
      </c>
      <c r="G4444" t="s">
        <v>18</v>
      </c>
      <c r="H4444" t="s">
        <v>15</v>
      </c>
      <c r="I4444" s="9">
        <v>1306</v>
      </c>
      <c r="J4444" s="9">
        <v>668.27</v>
      </c>
      <c r="K4444" s="9">
        <v>502.54</v>
      </c>
      <c r="L4444" s="9">
        <f>tbl_salesdata[[#This Row],[Units Sold]]*tbl_salesdata[[#This Row],[Unit Cost]]</f>
        <v>656317.24</v>
      </c>
      <c r="M4444" s="9">
        <f>tbl_salesdata[[#This Row],[Units Sold]]*tbl_salesdata[[#This Row],[Unit Price]]</f>
        <v>872760.62</v>
      </c>
      <c r="N4444" s="9">
        <f>tbl_salesdata[[#This Row],[Total Sales]]-tbl_salesdata[[#This Row],[Total Cost]]</f>
        <v>216443.38</v>
      </c>
      <c r="O4444">
        <f>tbl_salesdata[[#This Row],[Ship Date]]-tbl_salesdata[[#This Row],[Order Date]]</f>
        <v>8</v>
      </c>
      <c r="P4444">
        <f>WEEKDAY(tbl_salesdata[[#This Row],[Order Date]],2)</f>
        <v>2</v>
      </c>
      <c r="Q4444" t="str">
        <f>TEXT(tbl_salesdata[[#This Row],[Order Date]],"dddd")</f>
        <v>Tuesday</v>
      </c>
      <c r="R4444" t="str">
        <f>IF(tbl_salesdata[[#This Row],[Weekdaynum]]&gt;5,"Yes","No")</f>
        <v>No</v>
      </c>
    </row>
    <row r="4445" spans="1:18" hidden="1" x14ac:dyDescent="0.35">
      <c r="A4445">
        <v>858360373</v>
      </c>
      <c r="B4445" s="3">
        <v>44042</v>
      </c>
      <c r="C4445" s="3">
        <v>44052</v>
      </c>
      <c r="D4445" t="s">
        <v>207</v>
      </c>
      <c r="E4445" t="s">
        <v>51</v>
      </c>
      <c r="F4445" t="s">
        <v>22</v>
      </c>
      <c r="G4445" t="s">
        <v>14</v>
      </c>
      <c r="H4445" t="s">
        <v>19</v>
      </c>
      <c r="I4445" s="9">
        <v>6764</v>
      </c>
      <c r="J4445" s="9">
        <v>47.45</v>
      </c>
      <c r="K4445" s="9">
        <v>31.79</v>
      </c>
      <c r="L4445" s="9">
        <f>tbl_salesdata[[#This Row],[Units Sold]]*tbl_salesdata[[#This Row],[Unit Cost]]</f>
        <v>215027.56</v>
      </c>
      <c r="M4445" s="9">
        <f>tbl_salesdata[[#This Row],[Units Sold]]*tbl_salesdata[[#This Row],[Unit Price]]</f>
        <v>320951.80000000005</v>
      </c>
      <c r="N4445" s="9">
        <f>tbl_salesdata[[#This Row],[Total Sales]]-tbl_salesdata[[#This Row],[Total Cost]]</f>
        <v>105924.24000000005</v>
      </c>
      <c r="O4445">
        <f>tbl_salesdata[[#This Row],[Ship Date]]-tbl_salesdata[[#This Row],[Order Date]]</f>
        <v>10</v>
      </c>
      <c r="P4445">
        <f>WEEKDAY(tbl_salesdata[[#This Row],[Order Date]],2)</f>
        <v>4</v>
      </c>
      <c r="Q4445" t="str">
        <f>TEXT(tbl_salesdata[[#This Row],[Order Date]],"dddd")</f>
        <v>Thursday</v>
      </c>
      <c r="R4445" t="str">
        <f>IF(tbl_salesdata[[#This Row],[Weekdaynum]]&gt;5,"Yes","No")</f>
        <v>No</v>
      </c>
    </row>
    <row r="4446" spans="1:18" hidden="1" x14ac:dyDescent="0.35">
      <c r="A4446">
        <v>672904717</v>
      </c>
      <c r="B4446" s="3">
        <v>42299</v>
      </c>
      <c r="C4446" s="3">
        <v>42309</v>
      </c>
      <c r="D4446" t="s">
        <v>27</v>
      </c>
      <c r="E4446" t="s">
        <v>24</v>
      </c>
      <c r="F4446" t="s">
        <v>33</v>
      </c>
      <c r="G4446" t="s">
        <v>14</v>
      </c>
      <c r="H4446" t="s">
        <v>26</v>
      </c>
      <c r="I4446" s="9">
        <v>6314</v>
      </c>
      <c r="J4446" s="9">
        <v>109.28</v>
      </c>
      <c r="K4446" s="9">
        <v>35.840000000000003</v>
      </c>
      <c r="L4446" s="9">
        <f>tbl_salesdata[[#This Row],[Units Sold]]*tbl_salesdata[[#This Row],[Unit Cost]]</f>
        <v>226293.76000000001</v>
      </c>
      <c r="M4446" s="9">
        <f>tbl_salesdata[[#This Row],[Units Sold]]*tbl_salesdata[[#This Row],[Unit Price]]</f>
        <v>689993.92</v>
      </c>
      <c r="N4446" s="9">
        <f>tbl_salesdata[[#This Row],[Total Sales]]-tbl_salesdata[[#This Row],[Total Cost]]</f>
        <v>463700.16000000003</v>
      </c>
      <c r="O4446">
        <f>tbl_salesdata[[#This Row],[Ship Date]]-tbl_salesdata[[#This Row],[Order Date]]</f>
        <v>10</v>
      </c>
      <c r="P4446">
        <f>WEEKDAY(tbl_salesdata[[#This Row],[Order Date]],2)</f>
        <v>4</v>
      </c>
      <c r="Q4446" t="str">
        <f>TEXT(tbl_salesdata[[#This Row],[Order Date]],"dddd")</f>
        <v>Thursday</v>
      </c>
      <c r="R4446" t="str">
        <f>IF(tbl_salesdata[[#This Row],[Weekdaynum]]&gt;5,"Yes","No")</f>
        <v>No</v>
      </c>
    </row>
    <row r="4447" spans="1:18" hidden="1" x14ac:dyDescent="0.35">
      <c r="A4447">
        <v>434673488</v>
      </c>
      <c r="B4447" s="3">
        <v>43394</v>
      </c>
      <c r="C4447" s="3">
        <v>43399</v>
      </c>
      <c r="D4447" t="s">
        <v>186</v>
      </c>
      <c r="E4447" t="s">
        <v>38</v>
      </c>
      <c r="F4447" t="s">
        <v>22</v>
      </c>
      <c r="G4447" t="s">
        <v>18</v>
      </c>
      <c r="H4447" t="s">
        <v>34</v>
      </c>
      <c r="I4447" s="9">
        <v>8399</v>
      </c>
      <c r="J4447" s="9">
        <v>47.45</v>
      </c>
      <c r="K4447" s="9">
        <v>31.79</v>
      </c>
      <c r="L4447" s="9">
        <f>tbl_salesdata[[#This Row],[Units Sold]]*tbl_salesdata[[#This Row],[Unit Cost]]</f>
        <v>267004.21000000002</v>
      </c>
      <c r="M4447" s="9">
        <f>tbl_salesdata[[#This Row],[Units Sold]]*tbl_salesdata[[#This Row],[Unit Price]]</f>
        <v>398532.55000000005</v>
      </c>
      <c r="N4447" s="9">
        <f>tbl_salesdata[[#This Row],[Total Sales]]-tbl_salesdata[[#This Row],[Total Cost]]</f>
        <v>131528.34000000003</v>
      </c>
      <c r="O4447">
        <f>tbl_salesdata[[#This Row],[Ship Date]]-tbl_salesdata[[#This Row],[Order Date]]</f>
        <v>5</v>
      </c>
      <c r="P4447">
        <f>WEEKDAY(tbl_salesdata[[#This Row],[Order Date]],2)</f>
        <v>7</v>
      </c>
      <c r="Q4447" t="str">
        <f>TEXT(tbl_salesdata[[#This Row],[Order Date]],"dddd")</f>
        <v>Sunday</v>
      </c>
      <c r="R4447" t="str">
        <f>IF(tbl_salesdata[[#This Row],[Weekdaynum]]&gt;5,"Yes","No")</f>
        <v>Yes</v>
      </c>
    </row>
    <row r="4448" spans="1:18" hidden="1" x14ac:dyDescent="0.35">
      <c r="A4448">
        <v>548403012</v>
      </c>
      <c r="B4448" s="3">
        <v>43913</v>
      </c>
      <c r="C4448" s="3">
        <v>43929</v>
      </c>
      <c r="D4448" t="s">
        <v>115</v>
      </c>
      <c r="E4448" t="s">
        <v>21</v>
      </c>
      <c r="F4448" t="s">
        <v>76</v>
      </c>
      <c r="G4448" t="s">
        <v>14</v>
      </c>
      <c r="H4448" t="s">
        <v>19</v>
      </c>
      <c r="I4448" s="9">
        <v>3493</v>
      </c>
      <c r="J4448" s="9">
        <v>668.27</v>
      </c>
      <c r="K4448" s="9">
        <v>502.54</v>
      </c>
      <c r="L4448" s="9">
        <f>tbl_salesdata[[#This Row],[Units Sold]]*tbl_salesdata[[#This Row],[Unit Cost]]</f>
        <v>1755372.22</v>
      </c>
      <c r="M4448" s="9">
        <f>tbl_salesdata[[#This Row],[Units Sold]]*tbl_salesdata[[#This Row],[Unit Price]]</f>
        <v>2334267.11</v>
      </c>
      <c r="N4448" s="9">
        <f>tbl_salesdata[[#This Row],[Total Sales]]-tbl_salesdata[[#This Row],[Total Cost]]</f>
        <v>578894.8899999999</v>
      </c>
      <c r="O4448">
        <f>tbl_salesdata[[#This Row],[Ship Date]]-tbl_salesdata[[#This Row],[Order Date]]</f>
        <v>16</v>
      </c>
      <c r="P4448">
        <f>WEEKDAY(tbl_salesdata[[#This Row],[Order Date]],2)</f>
        <v>1</v>
      </c>
      <c r="Q4448" t="str">
        <f>TEXT(tbl_salesdata[[#This Row],[Order Date]],"dddd")</f>
        <v>Monday</v>
      </c>
      <c r="R4448" t="str">
        <f>IF(tbl_salesdata[[#This Row],[Weekdaynum]]&gt;5,"Yes","No")</f>
        <v>No</v>
      </c>
    </row>
    <row r="4449" spans="1:18" hidden="1" x14ac:dyDescent="0.35">
      <c r="A4449">
        <v>589142119</v>
      </c>
      <c r="B4449" s="3">
        <v>42212</v>
      </c>
      <c r="C4449" s="3">
        <v>42231</v>
      </c>
      <c r="D4449" t="s">
        <v>111</v>
      </c>
      <c r="E4449" t="s">
        <v>38</v>
      </c>
      <c r="F4449" t="s">
        <v>33</v>
      </c>
      <c r="G4449" t="s">
        <v>18</v>
      </c>
      <c r="H4449" t="s">
        <v>15</v>
      </c>
      <c r="I4449" s="9">
        <v>9100</v>
      </c>
      <c r="J4449" s="9">
        <v>109.28</v>
      </c>
      <c r="K4449" s="9">
        <v>35.840000000000003</v>
      </c>
      <c r="L4449" s="9">
        <f>tbl_salesdata[[#This Row],[Units Sold]]*tbl_salesdata[[#This Row],[Unit Cost]]</f>
        <v>326144.00000000006</v>
      </c>
      <c r="M4449" s="9">
        <f>tbl_salesdata[[#This Row],[Units Sold]]*tbl_salesdata[[#This Row],[Unit Price]]</f>
        <v>994448</v>
      </c>
      <c r="N4449" s="9">
        <f>tbl_salesdata[[#This Row],[Total Sales]]-tbl_salesdata[[#This Row],[Total Cost]]</f>
        <v>668304</v>
      </c>
      <c r="O4449">
        <f>tbl_salesdata[[#This Row],[Ship Date]]-tbl_salesdata[[#This Row],[Order Date]]</f>
        <v>19</v>
      </c>
      <c r="P4449">
        <f>WEEKDAY(tbl_salesdata[[#This Row],[Order Date]],2)</f>
        <v>1</v>
      </c>
      <c r="Q4449" t="str">
        <f>TEXT(tbl_salesdata[[#This Row],[Order Date]],"dddd")</f>
        <v>Monday</v>
      </c>
      <c r="R4449" t="str">
        <f>IF(tbl_salesdata[[#This Row],[Weekdaynum]]&gt;5,"Yes","No")</f>
        <v>No</v>
      </c>
    </row>
    <row r="4450" spans="1:18" hidden="1" x14ac:dyDescent="0.35">
      <c r="A4450">
        <v>652252137</v>
      </c>
      <c r="B4450" s="3">
        <v>44811</v>
      </c>
      <c r="C4450" s="3">
        <v>44832</v>
      </c>
      <c r="D4450" t="s">
        <v>115</v>
      </c>
      <c r="E4450" t="s">
        <v>21</v>
      </c>
      <c r="F4450" t="s">
        <v>68</v>
      </c>
      <c r="G4450" t="s">
        <v>14</v>
      </c>
      <c r="H4450" t="s">
        <v>26</v>
      </c>
      <c r="I4450" s="9">
        <v>4757</v>
      </c>
      <c r="J4450" s="9">
        <v>154.06</v>
      </c>
      <c r="K4450" s="9">
        <v>90.93</v>
      </c>
      <c r="L4450" s="9">
        <f>tbl_salesdata[[#This Row],[Units Sold]]*tbl_salesdata[[#This Row],[Unit Cost]]</f>
        <v>432554.01</v>
      </c>
      <c r="M4450" s="9">
        <f>tbl_salesdata[[#This Row],[Units Sold]]*tbl_salesdata[[#This Row],[Unit Price]]</f>
        <v>732863.42</v>
      </c>
      <c r="N4450" s="9">
        <f>tbl_salesdata[[#This Row],[Total Sales]]-tbl_salesdata[[#This Row],[Total Cost]]</f>
        <v>300309.41000000003</v>
      </c>
      <c r="O4450">
        <f>tbl_salesdata[[#This Row],[Ship Date]]-tbl_salesdata[[#This Row],[Order Date]]</f>
        <v>21</v>
      </c>
      <c r="P4450">
        <f>WEEKDAY(tbl_salesdata[[#This Row],[Order Date]],2)</f>
        <v>3</v>
      </c>
      <c r="Q4450" t="str">
        <f>TEXT(tbl_salesdata[[#This Row],[Order Date]],"dddd")</f>
        <v>Wednesday</v>
      </c>
      <c r="R4450" t="str">
        <f>IF(tbl_salesdata[[#This Row],[Weekdaynum]]&gt;5,"Yes","No")</f>
        <v>No</v>
      </c>
    </row>
    <row r="4451" spans="1:18" hidden="1" x14ac:dyDescent="0.35">
      <c r="A4451">
        <v>903406894</v>
      </c>
      <c r="B4451" s="3">
        <v>44923</v>
      </c>
      <c r="C4451" s="3">
        <v>44925</v>
      </c>
      <c r="D4451" t="s">
        <v>181</v>
      </c>
      <c r="E4451" t="s">
        <v>38</v>
      </c>
      <c r="F4451" t="s">
        <v>17</v>
      </c>
      <c r="G4451" t="s">
        <v>14</v>
      </c>
      <c r="H4451" t="s">
        <v>19</v>
      </c>
      <c r="I4451" s="9">
        <v>7030</v>
      </c>
      <c r="J4451" s="9">
        <v>152.58000000000001</v>
      </c>
      <c r="K4451" s="9">
        <v>97.44</v>
      </c>
      <c r="L4451" s="9">
        <f>tbl_salesdata[[#This Row],[Units Sold]]*tbl_salesdata[[#This Row],[Unit Cost]]</f>
        <v>685003.2</v>
      </c>
      <c r="M4451" s="9">
        <f>tbl_salesdata[[#This Row],[Units Sold]]*tbl_salesdata[[#This Row],[Unit Price]]</f>
        <v>1072637.4000000001</v>
      </c>
      <c r="N4451" s="9">
        <f>tbl_salesdata[[#This Row],[Total Sales]]-tbl_salesdata[[#This Row],[Total Cost]]</f>
        <v>387634.20000000019</v>
      </c>
      <c r="O4451">
        <f>tbl_salesdata[[#This Row],[Ship Date]]-tbl_salesdata[[#This Row],[Order Date]]</f>
        <v>2</v>
      </c>
      <c r="P4451">
        <f>WEEKDAY(tbl_salesdata[[#This Row],[Order Date]],2)</f>
        <v>3</v>
      </c>
      <c r="Q4451" t="str">
        <f>TEXT(tbl_salesdata[[#This Row],[Order Date]],"dddd")</f>
        <v>Wednesday</v>
      </c>
      <c r="R4451" t="str">
        <f>IF(tbl_salesdata[[#This Row],[Weekdaynum]]&gt;5,"Yes","No")</f>
        <v>No</v>
      </c>
    </row>
    <row r="4452" spans="1:18" hidden="1" x14ac:dyDescent="0.35">
      <c r="A4452">
        <v>228592717</v>
      </c>
      <c r="B4452" s="3">
        <v>42307</v>
      </c>
      <c r="C4452" s="3">
        <v>42311</v>
      </c>
      <c r="D4452" t="s">
        <v>69</v>
      </c>
      <c r="E4452" t="s">
        <v>38</v>
      </c>
      <c r="F4452" t="s">
        <v>68</v>
      </c>
      <c r="G4452" t="s">
        <v>18</v>
      </c>
      <c r="H4452" t="s">
        <v>34</v>
      </c>
      <c r="I4452" s="9">
        <v>4520</v>
      </c>
      <c r="J4452" s="9">
        <v>154.06</v>
      </c>
      <c r="K4452" s="9">
        <v>90.93</v>
      </c>
      <c r="L4452" s="9">
        <f>tbl_salesdata[[#This Row],[Units Sold]]*tbl_salesdata[[#This Row],[Unit Cost]]</f>
        <v>411003.60000000003</v>
      </c>
      <c r="M4452" s="9">
        <f>tbl_salesdata[[#This Row],[Units Sold]]*tbl_salesdata[[#This Row],[Unit Price]]</f>
        <v>696351.2</v>
      </c>
      <c r="N4452" s="9">
        <f>tbl_salesdata[[#This Row],[Total Sales]]-tbl_salesdata[[#This Row],[Total Cost]]</f>
        <v>285347.59999999992</v>
      </c>
      <c r="O4452">
        <f>tbl_salesdata[[#This Row],[Ship Date]]-tbl_salesdata[[#This Row],[Order Date]]</f>
        <v>4</v>
      </c>
      <c r="P4452">
        <f>WEEKDAY(tbl_salesdata[[#This Row],[Order Date]],2)</f>
        <v>5</v>
      </c>
      <c r="Q4452" t="str">
        <f>TEXT(tbl_salesdata[[#This Row],[Order Date]],"dddd")</f>
        <v>Friday</v>
      </c>
      <c r="R4452" t="str">
        <f>IF(tbl_salesdata[[#This Row],[Weekdaynum]]&gt;5,"Yes","No")</f>
        <v>No</v>
      </c>
    </row>
    <row r="4453" spans="1:18" hidden="1" x14ac:dyDescent="0.35">
      <c r="A4453">
        <v>284108436</v>
      </c>
      <c r="B4453" s="3">
        <v>43188</v>
      </c>
      <c r="C4453" s="3">
        <v>43202</v>
      </c>
      <c r="D4453" t="s">
        <v>117</v>
      </c>
      <c r="E4453" t="s">
        <v>21</v>
      </c>
      <c r="F4453" t="s">
        <v>42</v>
      </c>
      <c r="G4453" t="s">
        <v>14</v>
      </c>
      <c r="H4453" t="s">
        <v>15</v>
      </c>
      <c r="I4453" s="9">
        <v>2854</v>
      </c>
      <c r="J4453" s="9">
        <v>437.2</v>
      </c>
      <c r="K4453" s="9">
        <v>263.33</v>
      </c>
      <c r="L4453" s="9">
        <f>tbl_salesdata[[#This Row],[Units Sold]]*tbl_salesdata[[#This Row],[Unit Cost]]</f>
        <v>751543.82</v>
      </c>
      <c r="M4453" s="9">
        <f>tbl_salesdata[[#This Row],[Units Sold]]*tbl_salesdata[[#This Row],[Unit Price]]</f>
        <v>1247768.8</v>
      </c>
      <c r="N4453" s="9">
        <f>tbl_salesdata[[#This Row],[Total Sales]]-tbl_salesdata[[#This Row],[Total Cost]]</f>
        <v>496224.9800000001</v>
      </c>
      <c r="O4453">
        <f>tbl_salesdata[[#This Row],[Ship Date]]-tbl_salesdata[[#This Row],[Order Date]]</f>
        <v>14</v>
      </c>
      <c r="P4453">
        <f>WEEKDAY(tbl_salesdata[[#This Row],[Order Date]],2)</f>
        <v>4</v>
      </c>
      <c r="Q4453" t="str">
        <f>TEXT(tbl_salesdata[[#This Row],[Order Date]],"dddd")</f>
        <v>Thursday</v>
      </c>
      <c r="R4453" t="str">
        <f>IF(tbl_salesdata[[#This Row],[Weekdaynum]]&gt;5,"Yes","No")</f>
        <v>No</v>
      </c>
    </row>
    <row r="4454" spans="1:18" hidden="1" x14ac:dyDescent="0.35">
      <c r="A4454">
        <v>546565377</v>
      </c>
      <c r="B4454" s="3">
        <v>44371</v>
      </c>
      <c r="C4454" s="3">
        <v>44386</v>
      </c>
      <c r="D4454" t="s">
        <v>123</v>
      </c>
      <c r="E4454" t="s">
        <v>38</v>
      </c>
      <c r="F4454" t="s">
        <v>25</v>
      </c>
      <c r="G4454" t="s">
        <v>18</v>
      </c>
      <c r="H4454" t="s">
        <v>19</v>
      </c>
      <c r="I4454" s="9">
        <v>9696</v>
      </c>
      <c r="J4454" s="9">
        <v>205.7</v>
      </c>
      <c r="K4454" s="9">
        <v>117.11</v>
      </c>
      <c r="L4454" s="9">
        <f>tbl_salesdata[[#This Row],[Units Sold]]*tbl_salesdata[[#This Row],[Unit Cost]]</f>
        <v>1135498.56</v>
      </c>
      <c r="M4454" s="9">
        <f>tbl_salesdata[[#This Row],[Units Sold]]*tbl_salesdata[[#This Row],[Unit Price]]</f>
        <v>1994467.2</v>
      </c>
      <c r="N4454" s="9">
        <f>tbl_salesdata[[#This Row],[Total Sales]]-tbl_salesdata[[#This Row],[Total Cost]]</f>
        <v>858968.6399999999</v>
      </c>
      <c r="O4454">
        <f>tbl_salesdata[[#This Row],[Ship Date]]-tbl_salesdata[[#This Row],[Order Date]]</f>
        <v>15</v>
      </c>
      <c r="P4454">
        <f>WEEKDAY(tbl_salesdata[[#This Row],[Order Date]],2)</f>
        <v>4</v>
      </c>
      <c r="Q4454" t="str">
        <f>TEXT(tbl_salesdata[[#This Row],[Order Date]],"dddd")</f>
        <v>Thursday</v>
      </c>
      <c r="R4454" t="str">
        <f>IF(tbl_salesdata[[#This Row],[Weekdaynum]]&gt;5,"Yes","No")</f>
        <v>No</v>
      </c>
    </row>
    <row r="4455" spans="1:18" x14ac:dyDescent="0.35">
      <c r="A4455">
        <v>595584142</v>
      </c>
      <c r="B4455" s="3">
        <v>42875</v>
      </c>
      <c r="C4455" s="3">
        <v>42882</v>
      </c>
      <c r="D4455" t="s">
        <v>218</v>
      </c>
      <c r="E4455" t="s">
        <v>38</v>
      </c>
      <c r="F4455" t="s">
        <v>56</v>
      </c>
      <c r="G4455" t="s">
        <v>14</v>
      </c>
      <c r="H4455" t="s">
        <v>15</v>
      </c>
      <c r="I4455" s="9">
        <v>5438</v>
      </c>
      <c r="J4455" s="9">
        <v>9.33</v>
      </c>
      <c r="K4455" s="9">
        <v>6.92</v>
      </c>
      <c r="L4455" s="9">
        <f>tbl_salesdata[[#This Row],[Units Sold]]*tbl_salesdata[[#This Row],[Unit Cost]]</f>
        <v>37630.959999999999</v>
      </c>
      <c r="M4455" s="9">
        <f>tbl_salesdata[[#This Row],[Units Sold]]*tbl_salesdata[[#This Row],[Unit Price]]</f>
        <v>50736.54</v>
      </c>
      <c r="N4455" s="9">
        <f>tbl_salesdata[[#This Row],[Total Sales]]-tbl_salesdata[[#This Row],[Total Cost]]</f>
        <v>13105.580000000002</v>
      </c>
      <c r="O4455">
        <f>tbl_salesdata[[#This Row],[Ship Date]]-tbl_salesdata[[#This Row],[Order Date]]</f>
        <v>7</v>
      </c>
      <c r="P4455">
        <f>WEEKDAY(tbl_salesdata[[#This Row],[Order Date]],2)</f>
        <v>6</v>
      </c>
      <c r="Q4455" t="str">
        <f>TEXT(tbl_salesdata[[#This Row],[Order Date]],"dddd")</f>
        <v>Saturday</v>
      </c>
      <c r="R4455" t="str">
        <f>IF(tbl_salesdata[[#This Row],[Weekdaynum]]&gt;5,"Yes","No")</f>
        <v>Yes</v>
      </c>
    </row>
    <row r="4456" spans="1:18" hidden="1" x14ac:dyDescent="0.35">
      <c r="A4456">
        <v>400310742</v>
      </c>
      <c r="B4456" s="3">
        <v>43697</v>
      </c>
      <c r="C4456" s="3">
        <v>43708</v>
      </c>
      <c r="D4456" t="s">
        <v>88</v>
      </c>
      <c r="E4456" t="s">
        <v>38</v>
      </c>
      <c r="F4456" t="s">
        <v>17</v>
      </c>
      <c r="G4456" t="s">
        <v>14</v>
      </c>
      <c r="H4456" t="s">
        <v>26</v>
      </c>
      <c r="I4456" s="9">
        <v>9699</v>
      </c>
      <c r="J4456" s="9">
        <v>152.58000000000001</v>
      </c>
      <c r="K4456" s="9">
        <v>97.44</v>
      </c>
      <c r="L4456" s="9">
        <f>tbl_salesdata[[#This Row],[Units Sold]]*tbl_salesdata[[#This Row],[Unit Cost]]</f>
        <v>945070.55999999994</v>
      </c>
      <c r="M4456" s="9">
        <f>tbl_salesdata[[#This Row],[Units Sold]]*tbl_salesdata[[#This Row],[Unit Price]]</f>
        <v>1479873.4200000002</v>
      </c>
      <c r="N4456" s="9">
        <f>tbl_salesdata[[#This Row],[Total Sales]]-tbl_salesdata[[#This Row],[Total Cost]]</f>
        <v>534802.86000000022</v>
      </c>
      <c r="O4456">
        <f>tbl_salesdata[[#This Row],[Ship Date]]-tbl_salesdata[[#This Row],[Order Date]]</f>
        <v>11</v>
      </c>
      <c r="P4456">
        <f>WEEKDAY(tbl_salesdata[[#This Row],[Order Date]],2)</f>
        <v>2</v>
      </c>
      <c r="Q4456" t="str">
        <f>TEXT(tbl_salesdata[[#This Row],[Order Date]],"dddd")</f>
        <v>Tuesday</v>
      </c>
      <c r="R4456" t="str">
        <f>IF(tbl_salesdata[[#This Row],[Weekdaynum]]&gt;5,"Yes","No")</f>
        <v>No</v>
      </c>
    </row>
    <row r="4457" spans="1:18" hidden="1" x14ac:dyDescent="0.35">
      <c r="A4457">
        <v>196384322</v>
      </c>
      <c r="B4457" s="3">
        <v>42171</v>
      </c>
      <c r="C4457" s="3">
        <v>42174</v>
      </c>
      <c r="D4457" t="s">
        <v>160</v>
      </c>
      <c r="E4457" t="s">
        <v>29</v>
      </c>
      <c r="F4457" t="s">
        <v>56</v>
      </c>
      <c r="G4457" t="s">
        <v>14</v>
      </c>
      <c r="H4457" t="s">
        <v>34</v>
      </c>
      <c r="I4457" s="9">
        <v>3340</v>
      </c>
      <c r="J4457" s="9">
        <v>9.33</v>
      </c>
      <c r="K4457" s="9">
        <v>6.92</v>
      </c>
      <c r="L4457" s="9">
        <f>tbl_salesdata[[#This Row],[Units Sold]]*tbl_salesdata[[#This Row],[Unit Cost]]</f>
        <v>23112.799999999999</v>
      </c>
      <c r="M4457" s="9">
        <f>tbl_salesdata[[#This Row],[Units Sold]]*tbl_salesdata[[#This Row],[Unit Price]]</f>
        <v>31162.2</v>
      </c>
      <c r="N4457" s="9">
        <f>tbl_salesdata[[#This Row],[Total Sales]]-tbl_salesdata[[#This Row],[Total Cost]]</f>
        <v>8049.4000000000015</v>
      </c>
      <c r="O4457">
        <f>tbl_salesdata[[#This Row],[Ship Date]]-tbl_salesdata[[#This Row],[Order Date]]</f>
        <v>3</v>
      </c>
      <c r="P4457">
        <f>WEEKDAY(tbl_salesdata[[#This Row],[Order Date]],2)</f>
        <v>2</v>
      </c>
      <c r="Q4457" t="str">
        <f>TEXT(tbl_salesdata[[#This Row],[Order Date]],"dddd")</f>
        <v>Tuesday</v>
      </c>
      <c r="R4457" t="str">
        <f>IF(tbl_salesdata[[#This Row],[Weekdaynum]]&gt;5,"Yes","No")</f>
        <v>No</v>
      </c>
    </row>
    <row r="4458" spans="1:18" hidden="1" x14ac:dyDescent="0.35">
      <c r="A4458">
        <v>608969438</v>
      </c>
      <c r="B4458" s="3">
        <v>42911</v>
      </c>
      <c r="C4458" s="3">
        <v>42916</v>
      </c>
      <c r="D4458" t="s">
        <v>146</v>
      </c>
      <c r="E4458" t="s">
        <v>29</v>
      </c>
      <c r="F4458" t="s">
        <v>68</v>
      </c>
      <c r="G4458" t="s">
        <v>18</v>
      </c>
      <c r="H4458" t="s">
        <v>19</v>
      </c>
      <c r="I4458" s="9">
        <v>6444</v>
      </c>
      <c r="J4458" s="9">
        <v>154.06</v>
      </c>
      <c r="K4458" s="9">
        <v>90.93</v>
      </c>
      <c r="L4458" s="9">
        <f>tbl_salesdata[[#This Row],[Units Sold]]*tbl_salesdata[[#This Row],[Unit Cost]]</f>
        <v>585952.92000000004</v>
      </c>
      <c r="M4458" s="9">
        <f>tbl_salesdata[[#This Row],[Units Sold]]*tbl_salesdata[[#This Row],[Unit Price]]</f>
        <v>992762.64</v>
      </c>
      <c r="N4458" s="9">
        <f>tbl_salesdata[[#This Row],[Total Sales]]-tbl_salesdata[[#This Row],[Total Cost]]</f>
        <v>406809.72</v>
      </c>
      <c r="O4458">
        <f>tbl_salesdata[[#This Row],[Ship Date]]-tbl_salesdata[[#This Row],[Order Date]]</f>
        <v>5</v>
      </c>
      <c r="P4458">
        <f>WEEKDAY(tbl_salesdata[[#This Row],[Order Date]],2)</f>
        <v>7</v>
      </c>
      <c r="Q4458" t="str">
        <f>TEXT(tbl_salesdata[[#This Row],[Order Date]],"dddd")</f>
        <v>Sunday</v>
      </c>
      <c r="R4458" t="str">
        <f>IF(tbl_salesdata[[#This Row],[Weekdaynum]]&gt;5,"Yes","No")</f>
        <v>Yes</v>
      </c>
    </row>
    <row r="4459" spans="1:18" hidden="1" x14ac:dyDescent="0.35">
      <c r="A4459">
        <v>566239917</v>
      </c>
      <c r="B4459" s="3">
        <v>44326</v>
      </c>
      <c r="C4459" s="3">
        <v>44329</v>
      </c>
      <c r="D4459" t="s">
        <v>197</v>
      </c>
      <c r="E4459" t="s">
        <v>38</v>
      </c>
      <c r="F4459" t="s">
        <v>22</v>
      </c>
      <c r="G4459" t="s">
        <v>18</v>
      </c>
      <c r="H4459" t="s">
        <v>19</v>
      </c>
      <c r="I4459" s="9">
        <v>1829</v>
      </c>
      <c r="J4459" s="9">
        <v>47.45</v>
      </c>
      <c r="K4459" s="9">
        <v>31.79</v>
      </c>
      <c r="L4459" s="9">
        <f>tbl_salesdata[[#This Row],[Units Sold]]*tbl_salesdata[[#This Row],[Unit Cost]]</f>
        <v>58143.909999999996</v>
      </c>
      <c r="M4459" s="9">
        <f>tbl_salesdata[[#This Row],[Units Sold]]*tbl_salesdata[[#This Row],[Unit Price]]</f>
        <v>86786.05</v>
      </c>
      <c r="N4459" s="9">
        <f>tbl_salesdata[[#This Row],[Total Sales]]-tbl_salesdata[[#This Row],[Total Cost]]</f>
        <v>28642.140000000007</v>
      </c>
      <c r="O4459">
        <f>tbl_salesdata[[#This Row],[Ship Date]]-tbl_salesdata[[#This Row],[Order Date]]</f>
        <v>3</v>
      </c>
      <c r="P4459">
        <f>WEEKDAY(tbl_salesdata[[#This Row],[Order Date]],2)</f>
        <v>1</v>
      </c>
      <c r="Q4459" t="str">
        <f>TEXT(tbl_salesdata[[#This Row],[Order Date]],"dddd")</f>
        <v>Monday</v>
      </c>
      <c r="R4459" t="str">
        <f>IF(tbl_salesdata[[#This Row],[Weekdaynum]]&gt;5,"Yes","No")</f>
        <v>No</v>
      </c>
    </row>
    <row r="4460" spans="1:18" hidden="1" x14ac:dyDescent="0.35">
      <c r="A4460">
        <v>416682088</v>
      </c>
      <c r="B4460" s="3">
        <v>44017</v>
      </c>
      <c r="C4460" s="3">
        <v>44018</v>
      </c>
      <c r="D4460" t="s">
        <v>125</v>
      </c>
      <c r="E4460" t="s">
        <v>21</v>
      </c>
      <c r="F4460" t="s">
        <v>68</v>
      </c>
      <c r="G4460" t="s">
        <v>18</v>
      </c>
      <c r="H4460" t="s">
        <v>34</v>
      </c>
      <c r="I4460" s="9">
        <v>4344</v>
      </c>
      <c r="J4460" s="9">
        <v>154.06</v>
      </c>
      <c r="K4460" s="9">
        <v>90.93</v>
      </c>
      <c r="L4460" s="9">
        <f>tbl_salesdata[[#This Row],[Units Sold]]*tbl_salesdata[[#This Row],[Unit Cost]]</f>
        <v>394999.92000000004</v>
      </c>
      <c r="M4460" s="9">
        <f>tbl_salesdata[[#This Row],[Units Sold]]*tbl_salesdata[[#This Row],[Unit Price]]</f>
        <v>669236.64</v>
      </c>
      <c r="N4460" s="9">
        <f>tbl_salesdata[[#This Row],[Total Sales]]-tbl_salesdata[[#This Row],[Total Cost]]</f>
        <v>274236.71999999997</v>
      </c>
      <c r="O4460">
        <f>tbl_salesdata[[#This Row],[Ship Date]]-tbl_salesdata[[#This Row],[Order Date]]</f>
        <v>1</v>
      </c>
      <c r="P4460">
        <f>WEEKDAY(tbl_salesdata[[#This Row],[Order Date]],2)</f>
        <v>7</v>
      </c>
      <c r="Q4460" t="str">
        <f>TEXT(tbl_salesdata[[#This Row],[Order Date]],"dddd")</f>
        <v>Sunday</v>
      </c>
      <c r="R4460" t="str">
        <f>IF(tbl_salesdata[[#This Row],[Weekdaynum]]&gt;5,"Yes","No")</f>
        <v>Yes</v>
      </c>
    </row>
    <row r="4461" spans="1:18" hidden="1" x14ac:dyDescent="0.35">
      <c r="A4461">
        <v>579094779</v>
      </c>
      <c r="B4461" s="3">
        <v>44903</v>
      </c>
      <c r="C4461" s="3">
        <v>44904</v>
      </c>
      <c r="D4461" t="s">
        <v>121</v>
      </c>
      <c r="E4461" t="s">
        <v>21</v>
      </c>
      <c r="F4461" t="s">
        <v>68</v>
      </c>
      <c r="G4461" t="s">
        <v>18</v>
      </c>
      <c r="H4461" t="s">
        <v>15</v>
      </c>
      <c r="I4461" s="9">
        <v>5869</v>
      </c>
      <c r="J4461" s="9">
        <v>154.06</v>
      </c>
      <c r="K4461" s="9">
        <v>90.93</v>
      </c>
      <c r="L4461" s="9">
        <f>tbl_salesdata[[#This Row],[Units Sold]]*tbl_salesdata[[#This Row],[Unit Cost]]</f>
        <v>533668.17000000004</v>
      </c>
      <c r="M4461" s="9">
        <f>tbl_salesdata[[#This Row],[Units Sold]]*tbl_salesdata[[#This Row],[Unit Price]]</f>
        <v>904178.14</v>
      </c>
      <c r="N4461" s="9">
        <f>tbl_salesdata[[#This Row],[Total Sales]]-tbl_salesdata[[#This Row],[Total Cost]]</f>
        <v>370509.97</v>
      </c>
      <c r="O4461">
        <f>tbl_salesdata[[#This Row],[Ship Date]]-tbl_salesdata[[#This Row],[Order Date]]</f>
        <v>1</v>
      </c>
      <c r="P4461">
        <f>WEEKDAY(tbl_salesdata[[#This Row],[Order Date]],2)</f>
        <v>4</v>
      </c>
      <c r="Q4461" t="str">
        <f>TEXT(tbl_salesdata[[#This Row],[Order Date]],"dddd")</f>
        <v>Thursday</v>
      </c>
      <c r="R4461" t="str">
        <f>IF(tbl_salesdata[[#This Row],[Weekdaynum]]&gt;5,"Yes","No")</f>
        <v>No</v>
      </c>
    </row>
    <row r="4462" spans="1:18" hidden="1" x14ac:dyDescent="0.35">
      <c r="A4462">
        <v>192589318</v>
      </c>
      <c r="B4462" s="3">
        <v>44136</v>
      </c>
      <c r="C4462" s="3">
        <v>44148</v>
      </c>
      <c r="D4462" t="s">
        <v>20</v>
      </c>
      <c r="E4462" t="s">
        <v>21</v>
      </c>
      <c r="F4462" t="s">
        <v>56</v>
      </c>
      <c r="G4462" t="s">
        <v>14</v>
      </c>
      <c r="H4462" t="s">
        <v>15</v>
      </c>
      <c r="I4462" s="9">
        <v>314</v>
      </c>
      <c r="J4462" s="9">
        <v>9.33</v>
      </c>
      <c r="K4462" s="9">
        <v>6.92</v>
      </c>
      <c r="L4462" s="9">
        <f>tbl_salesdata[[#This Row],[Units Sold]]*tbl_salesdata[[#This Row],[Unit Cost]]</f>
        <v>2172.88</v>
      </c>
      <c r="M4462" s="9">
        <f>tbl_salesdata[[#This Row],[Units Sold]]*tbl_salesdata[[#This Row],[Unit Price]]</f>
        <v>2929.62</v>
      </c>
      <c r="N4462" s="9">
        <f>tbl_salesdata[[#This Row],[Total Sales]]-tbl_salesdata[[#This Row],[Total Cost]]</f>
        <v>756.73999999999978</v>
      </c>
      <c r="O4462">
        <f>tbl_salesdata[[#This Row],[Ship Date]]-tbl_salesdata[[#This Row],[Order Date]]</f>
        <v>12</v>
      </c>
      <c r="P4462">
        <f>WEEKDAY(tbl_salesdata[[#This Row],[Order Date]],2)</f>
        <v>7</v>
      </c>
      <c r="Q4462" t="str">
        <f>TEXT(tbl_salesdata[[#This Row],[Order Date]],"dddd")</f>
        <v>Sunday</v>
      </c>
      <c r="R4462" t="str">
        <f>IF(tbl_salesdata[[#This Row],[Weekdaynum]]&gt;5,"Yes","No")</f>
        <v>Yes</v>
      </c>
    </row>
    <row r="4463" spans="1:18" hidden="1" x14ac:dyDescent="0.35">
      <c r="A4463">
        <v>266589534</v>
      </c>
      <c r="B4463" s="3">
        <v>43142</v>
      </c>
      <c r="C4463" s="3">
        <v>43162</v>
      </c>
      <c r="D4463" t="s">
        <v>202</v>
      </c>
      <c r="E4463" t="s">
        <v>38</v>
      </c>
      <c r="F4463" t="s">
        <v>40</v>
      </c>
      <c r="G4463" t="s">
        <v>14</v>
      </c>
      <c r="H4463" t="s">
        <v>15</v>
      </c>
      <c r="I4463" s="9">
        <v>8622</v>
      </c>
      <c r="J4463" s="9">
        <v>651.21</v>
      </c>
      <c r="K4463" s="9">
        <v>524.96</v>
      </c>
      <c r="L4463" s="9">
        <f>tbl_salesdata[[#This Row],[Units Sold]]*tbl_salesdata[[#This Row],[Unit Cost]]</f>
        <v>4526205.12</v>
      </c>
      <c r="M4463" s="9">
        <f>tbl_salesdata[[#This Row],[Units Sold]]*tbl_salesdata[[#This Row],[Unit Price]]</f>
        <v>5614732.6200000001</v>
      </c>
      <c r="N4463" s="9">
        <f>tbl_salesdata[[#This Row],[Total Sales]]-tbl_salesdata[[#This Row],[Total Cost]]</f>
        <v>1088527.5</v>
      </c>
      <c r="O4463">
        <f>tbl_salesdata[[#This Row],[Ship Date]]-tbl_salesdata[[#This Row],[Order Date]]</f>
        <v>20</v>
      </c>
      <c r="P4463">
        <f>WEEKDAY(tbl_salesdata[[#This Row],[Order Date]],2)</f>
        <v>7</v>
      </c>
      <c r="Q4463" t="str">
        <f>TEXT(tbl_salesdata[[#This Row],[Order Date]],"dddd")</f>
        <v>Sunday</v>
      </c>
      <c r="R4463" t="str">
        <f>IF(tbl_salesdata[[#This Row],[Weekdaynum]]&gt;5,"Yes","No")</f>
        <v>Yes</v>
      </c>
    </row>
    <row r="4464" spans="1:18" hidden="1" x14ac:dyDescent="0.35">
      <c r="A4464">
        <v>530831754</v>
      </c>
      <c r="B4464" s="3">
        <v>44467</v>
      </c>
      <c r="C4464" s="3">
        <v>44472</v>
      </c>
      <c r="D4464" t="s">
        <v>185</v>
      </c>
      <c r="E4464" t="s">
        <v>38</v>
      </c>
      <c r="F4464" t="s">
        <v>42</v>
      </c>
      <c r="G4464" t="s">
        <v>18</v>
      </c>
      <c r="H4464" t="s">
        <v>26</v>
      </c>
      <c r="I4464" s="9">
        <v>3767</v>
      </c>
      <c r="J4464" s="9">
        <v>437.2</v>
      </c>
      <c r="K4464" s="9">
        <v>263.33</v>
      </c>
      <c r="L4464" s="9">
        <f>tbl_salesdata[[#This Row],[Units Sold]]*tbl_salesdata[[#This Row],[Unit Cost]]</f>
        <v>991964.11</v>
      </c>
      <c r="M4464" s="9">
        <f>tbl_salesdata[[#This Row],[Units Sold]]*tbl_salesdata[[#This Row],[Unit Price]]</f>
        <v>1646932.4</v>
      </c>
      <c r="N4464" s="9">
        <f>tbl_salesdata[[#This Row],[Total Sales]]-tbl_salesdata[[#This Row],[Total Cost]]</f>
        <v>654968.28999999992</v>
      </c>
      <c r="O4464">
        <f>tbl_salesdata[[#This Row],[Ship Date]]-tbl_salesdata[[#This Row],[Order Date]]</f>
        <v>5</v>
      </c>
      <c r="P4464">
        <f>WEEKDAY(tbl_salesdata[[#This Row],[Order Date]],2)</f>
        <v>2</v>
      </c>
      <c r="Q4464" t="str">
        <f>TEXT(tbl_salesdata[[#This Row],[Order Date]],"dddd")</f>
        <v>Tuesday</v>
      </c>
      <c r="R4464" t="str">
        <f>IF(tbl_salesdata[[#This Row],[Weekdaynum]]&gt;5,"Yes","No")</f>
        <v>No</v>
      </c>
    </row>
    <row r="4465" spans="1:18" hidden="1" x14ac:dyDescent="0.35">
      <c r="A4465">
        <v>785364806</v>
      </c>
      <c r="B4465" s="3">
        <v>42047</v>
      </c>
      <c r="C4465" s="3">
        <v>42067</v>
      </c>
      <c r="D4465" t="s">
        <v>204</v>
      </c>
      <c r="E4465" t="s">
        <v>21</v>
      </c>
      <c r="F4465" t="s">
        <v>76</v>
      </c>
      <c r="G4465" t="s">
        <v>18</v>
      </c>
      <c r="H4465" t="s">
        <v>15</v>
      </c>
      <c r="I4465" s="9">
        <v>5754</v>
      </c>
      <c r="J4465" s="9">
        <v>668.27</v>
      </c>
      <c r="K4465" s="9">
        <v>502.54</v>
      </c>
      <c r="L4465" s="9">
        <f>tbl_salesdata[[#This Row],[Units Sold]]*tbl_salesdata[[#This Row],[Unit Cost]]</f>
        <v>2891615.16</v>
      </c>
      <c r="M4465" s="9">
        <f>tbl_salesdata[[#This Row],[Units Sold]]*tbl_salesdata[[#This Row],[Unit Price]]</f>
        <v>3845225.58</v>
      </c>
      <c r="N4465" s="9">
        <f>tbl_salesdata[[#This Row],[Total Sales]]-tbl_salesdata[[#This Row],[Total Cost]]</f>
        <v>953610.41999999993</v>
      </c>
      <c r="O4465">
        <f>tbl_salesdata[[#This Row],[Ship Date]]-tbl_salesdata[[#This Row],[Order Date]]</f>
        <v>20</v>
      </c>
      <c r="P4465">
        <f>WEEKDAY(tbl_salesdata[[#This Row],[Order Date]],2)</f>
        <v>4</v>
      </c>
      <c r="Q4465" t="str">
        <f>TEXT(tbl_salesdata[[#This Row],[Order Date]],"dddd")</f>
        <v>Thursday</v>
      </c>
      <c r="R4465" t="str">
        <f>IF(tbl_salesdata[[#This Row],[Weekdaynum]]&gt;5,"Yes","No")</f>
        <v>No</v>
      </c>
    </row>
    <row r="4466" spans="1:18" hidden="1" x14ac:dyDescent="0.35">
      <c r="A4466">
        <v>450550019</v>
      </c>
      <c r="B4466" s="3">
        <v>44554</v>
      </c>
      <c r="C4466" s="3">
        <v>44566</v>
      </c>
      <c r="D4466" t="s">
        <v>95</v>
      </c>
      <c r="E4466" t="s">
        <v>21</v>
      </c>
      <c r="F4466" t="s">
        <v>13</v>
      </c>
      <c r="G4466" t="s">
        <v>18</v>
      </c>
      <c r="H4466" t="s">
        <v>15</v>
      </c>
      <c r="I4466" s="9">
        <v>6618</v>
      </c>
      <c r="J4466" s="9">
        <v>255.28</v>
      </c>
      <c r="K4466" s="9">
        <v>159.41999999999999</v>
      </c>
      <c r="L4466" s="9">
        <f>tbl_salesdata[[#This Row],[Units Sold]]*tbl_salesdata[[#This Row],[Unit Cost]]</f>
        <v>1055041.5599999998</v>
      </c>
      <c r="M4466" s="9">
        <f>tbl_salesdata[[#This Row],[Units Sold]]*tbl_salesdata[[#This Row],[Unit Price]]</f>
        <v>1689443.04</v>
      </c>
      <c r="N4466" s="9">
        <f>tbl_salesdata[[#This Row],[Total Sales]]-tbl_salesdata[[#This Row],[Total Cost]]</f>
        <v>634401.48000000021</v>
      </c>
      <c r="O4466">
        <f>tbl_salesdata[[#This Row],[Ship Date]]-tbl_salesdata[[#This Row],[Order Date]]</f>
        <v>12</v>
      </c>
      <c r="P4466">
        <f>WEEKDAY(tbl_salesdata[[#This Row],[Order Date]],2)</f>
        <v>5</v>
      </c>
      <c r="Q4466" t="str">
        <f>TEXT(tbl_salesdata[[#This Row],[Order Date]],"dddd")</f>
        <v>Friday</v>
      </c>
      <c r="R4466" t="str">
        <f>IF(tbl_salesdata[[#This Row],[Weekdaynum]]&gt;5,"Yes","No")</f>
        <v>No</v>
      </c>
    </row>
    <row r="4467" spans="1:18" hidden="1" x14ac:dyDescent="0.35">
      <c r="A4467">
        <v>817061221</v>
      </c>
      <c r="B4467" s="3">
        <v>44587</v>
      </c>
      <c r="C4467" s="3">
        <v>44596</v>
      </c>
      <c r="D4467" t="s">
        <v>49</v>
      </c>
      <c r="E4467" t="s">
        <v>21</v>
      </c>
      <c r="F4467" t="s">
        <v>68</v>
      </c>
      <c r="G4467" t="s">
        <v>18</v>
      </c>
      <c r="H4467" t="s">
        <v>19</v>
      </c>
      <c r="I4467" s="9">
        <v>5427</v>
      </c>
      <c r="J4467" s="9">
        <v>154.06</v>
      </c>
      <c r="K4467" s="9">
        <v>90.93</v>
      </c>
      <c r="L4467" s="9">
        <f>tbl_salesdata[[#This Row],[Units Sold]]*tbl_salesdata[[#This Row],[Unit Cost]]</f>
        <v>493477.11000000004</v>
      </c>
      <c r="M4467" s="9">
        <f>tbl_salesdata[[#This Row],[Units Sold]]*tbl_salesdata[[#This Row],[Unit Price]]</f>
        <v>836083.62</v>
      </c>
      <c r="N4467" s="9">
        <f>tbl_salesdata[[#This Row],[Total Sales]]-tbl_salesdata[[#This Row],[Total Cost]]</f>
        <v>342606.50999999995</v>
      </c>
      <c r="O4467">
        <f>tbl_salesdata[[#This Row],[Ship Date]]-tbl_salesdata[[#This Row],[Order Date]]</f>
        <v>9</v>
      </c>
      <c r="P4467">
        <f>WEEKDAY(tbl_salesdata[[#This Row],[Order Date]],2)</f>
        <v>3</v>
      </c>
      <c r="Q4467" t="str">
        <f>TEXT(tbl_salesdata[[#This Row],[Order Date]],"dddd")</f>
        <v>Wednesday</v>
      </c>
      <c r="R4467" t="str">
        <f>IF(tbl_salesdata[[#This Row],[Weekdaynum]]&gt;5,"Yes","No")</f>
        <v>No</v>
      </c>
    </row>
    <row r="4468" spans="1:18" hidden="1" x14ac:dyDescent="0.35">
      <c r="A4468">
        <v>995884740</v>
      </c>
      <c r="B4468" s="3">
        <v>44788</v>
      </c>
      <c r="C4468" s="3">
        <v>44790</v>
      </c>
      <c r="D4468" t="s">
        <v>182</v>
      </c>
      <c r="E4468" t="s">
        <v>12</v>
      </c>
      <c r="F4468" t="s">
        <v>40</v>
      </c>
      <c r="G4468" t="s">
        <v>14</v>
      </c>
      <c r="H4468" t="s">
        <v>34</v>
      </c>
      <c r="I4468" s="9">
        <v>3280</v>
      </c>
      <c r="J4468" s="9">
        <v>651.21</v>
      </c>
      <c r="K4468" s="9">
        <v>524.96</v>
      </c>
      <c r="L4468" s="9">
        <f>tbl_salesdata[[#This Row],[Units Sold]]*tbl_salesdata[[#This Row],[Unit Cost]]</f>
        <v>1721868.8</v>
      </c>
      <c r="M4468" s="9">
        <f>tbl_salesdata[[#This Row],[Units Sold]]*tbl_salesdata[[#This Row],[Unit Price]]</f>
        <v>2135968.8000000003</v>
      </c>
      <c r="N4468" s="9">
        <f>tbl_salesdata[[#This Row],[Total Sales]]-tbl_salesdata[[#This Row],[Total Cost]]</f>
        <v>414100.00000000023</v>
      </c>
      <c r="O4468">
        <f>tbl_salesdata[[#This Row],[Ship Date]]-tbl_salesdata[[#This Row],[Order Date]]</f>
        <v>2</v>
      </c>
      <c r="P4468">
        <f>WEEKDAY(tbl_salesdata[[#This Row],[Order Date]],2)</f>
        <v>1</v>
      </c>
      <c r="Q4468" t="str">
        <f>TEXT(tbl_salesdata[[#This Row],[Order Date]],"dddd")</f>
        <v>Monday</v>
      </c>
      <c r="R4468" t="str">
        <f>IF(tbl_salesdata[[#This Row],[Weekdaynum]]&gt;5,"Yes","No")</f>
        <v>No</v>
      </c>
    </row>
    <row r="4469" spans="1:18" hidden="1" x14ac:dyDescent="0.35">
      <c r="A4469">
        <v>168319404</v>
      </c>
      <c r="B4469" s="3">
        <v>43881</v>
      </c>
      <c r="C4469" s="3">
        <v>43901</v>
      </c>
      <c r="D4469" t="s">
        <v>195</v>
      </c>
      <c r="E4469" t="s">
        <v>21</v>
      </c>
      <c r="F4469" t="s">
        <v>40</v>
      </c>
      <c r="G4469" t="s">
        <v>14</v>
      </c>
      <c r="H4469" t="s">
        <v>34</v>
      </c>
      <c r="I4469" s="9">
        <v>8307</v>
      </c>
      <c r="J4469" s="9">
        <v>651.21</v>
      </c>
      <c r="K4469" s="9">
        <v>524.96</v>
      </c>
      <c r="L4469" s="9">
        <f>tbl_salesdata[[#This Row],[Units Sold]]*tbl_salesdata[[#This Row],[Unit Cost]]</f>
        <v>4360842.7200000007</v>
      </c>
      <c r="M4469" s="9">
        <f>tbl_salesdata[[#This Row],[Units Sold]]*tbl_salesdata[[#This Row],[Unit Price]]</f>
        <v>5409601.4700000007</v>
      </c>
      <c r="N4469" s="9">
        <f>tbl_salesdata[[#This Row],[Total Sales]]-tbl_salesdata[[#This Row],[Total Cost]]</f>
        <v>1048758.75</v>
      </c>
      <c r="O4469">
        <f>tbl_salesdata[[#This Row],[Ship Date]]-tbl_salesdata[[#This Row],[Order Date]]</f>
        <v>20</v>
      </c>
      <c r="P4469">
        <f>WEEKDAY(tbl_salesdata[[#This Row],[Order Date]],2)</f>
        <v>4</v>
      </c>
      <c r="Q4469" t="str">
        <f>TEXT(tbl_salesdata[[#This Row],[Order Date]],"dddd")</f>
        <v>Thursday</v>
      </c>
      <c r="R4469" t="str">
        <f>IF(tbl_salesdata[[#This Row],[Weekdaynum]]&gt;5,"Yes","No")</f>
        <v>No</v>
      </c>
    </row>
    <row r="4470" spans="1:18" hidden="1" x14ac:dyDescent="0.35">
      <c r="A4470">
        <v>735976541</v>
      </c>
      <c r="B4470" s="3">
        <v>43174</v>
      </c>
      <c r="C4470" s="3">
        <v>43175</v>
      </c>
      <c r="D4470" t="s">
        <v>72</v>
      </c>
      <c r="E4470" t="s">
        <v>24</v>
      </c>
      <c r="F4470" t="s">
        <v>22</v>
      </c>
      <c r="G4470" t="s">
        <v>18</v>
      </c>
      <c r="H4470" t="s">
        <v>34</v>
      </c>
      <c r="I4470" s="9">
        <v>668</v>
      </c>
      <c r="J4470" s="9">
        <v>47.45</v>
      </c>
      <c r="K4470" s="9">
        <v>31.79</v>
      </c>
      <c r="L4470" s="9">
        <f>tbl_salesdata[[#This Row],[Units Sold]]*tbl_salesdata[[#This Row],[Unit Cost]]</f>
        <v>21235.72</v>
      </c>
      <c r="M4470" s="9">
        <f>tbl_salesdata[[#This Row],[Units Sold]]*tbl_salesdata[[#This Row],[Unit Price]]</f>
        <v>31696.600000000002</v>
      </c>
      <c r="N4470" s="9">
        <f>tbl_salesdata[[#This Row],[Total Sales]]-tbl_salesdata[[#This Row],[Total Cost]]</f>
        <v>10460.880000000001</v>
      </c>
      <c r="O4470">
        <f>tbl_salesdata[[#This Row],[Ship Date]]-tbl_salesdata[[#This Row],[Order Date]]</f>
        <v>1</v>
      </c>
      <c r="P4470">
        <f>WEEKDAY(tbl_salesdata[[#This Row],[Order Date]],2)</f>
        <v>4</v>
      </c>
      <c r="Q4470" t="str">
        <f>TEXT(tbl_salesdata[[#This Row],[Order Date]],"dddd")</f>
        <v>Thursday</v>
      </c>
      <c r="R4470" t="str">
        <f>IF(tbl_salesdata[[#This Row],[Weekdaynum]]&gt;5,"Yes","No")</f>
        <v>No</v>
      </c>
    </row>
    <row r="4471" spans="1:18" hidden="1" x14ac:dyDescent="0.35">
      <c r="A4471">
        <v>670779979</v>
      </c>
      <c r="B4471" s="3">
        <v>43706</v>
      </c>
      <c r="C4471" s="3">
        <v>43709</v>
      </c>
      <c r="D4471" t="s">
        <v>62</v>
      </c>
      <c r="E4471" t="s">
        <v>38</v>
      </c>
      <c r="F4471" t="s">
        <v>33</v>
      </c>
      <c r="G4471" t="s">
        <v>18</v>
      </c>
      <c r="H4471" t="s">
        <v>19</v>
      </c>
      <c r="I4471" s="9">
        <v>7557</v>
      </c>
      <c r="J4471" s="9">
        <v>109.28</v>
      </c>
      <c r="K4471" s="9">
        <v>35.840000000000003</v>
      </c>
      <c r="L4471" s="9">
        <f>tbl_salesdata[[#This Row],[Units Sold]]*tbl_salesdata[[#This Row],[Unit Cost]]</f>
        <v>270842.88</v>
      </c>
      <c r="M4471" s="9">
        <f>tbl_salesdata[[#This Row],[Units Sold]]*tbl_salesdata[[#This Row],[Unit Price]]</f>
        <v>825828.96</v>
      </c>
      <c r="N4471" s="9">
        <f>tbl_salesdata[[#This Row],[Total Sales]]-tbl_salesdata[[#This Row],[Total Cost]]</f>
        <v>554986.07999999996</v>
      </c>
      <c r="O4471">
        <f>tbl_salesdata[[#This Row],[Ship Date]]-tbl_salesdata[[#This Row],[Order Date]]</f>
        <v>3</v>
      </c>
      <c r="P4471">
        <f>WEEKDAY(tbl_salesdata[[#This Row],[Order Date]],2)</f>
        <v>4</v>
      </c>
      <c r="Q4471" t="str">
        <f>TEXT(tbl_salesdata[[#This Row],[Order Date]],"dddd")</f>
        <v>Thursday</v>
      </c>
      <c r="R4471" t="str">
        <f>IF(tbl_salesdata[[#This Row],[Weekdaynum]]&gt;5,"Yes","No")</f>
        <v>No</v>
      </c>
    </row>
    <row r="4472" spans="1:18" hidden="1" x14ac:dyDescent="0.35">
      <c r="A4472">
        <v>264966046</v>
      </c>
      <c r="B4472" s="3">
        <v>42373</v>
      </c>
      <c r="C4472" s="3">
        <v>42392</v>
      </c>
      <c r="D4472" t="s">
        <v>81</v>
      </c>
      <c r="E4472" t="s">
        <v>32</v>
      </c>
      <c r="F4472" t="s">
        <v>40</v>
      </c>
      <c r="G4472" t="s">
        <v>14</v>
      </c>
      <c r="H4472" t="s">
        <v>19</v>
      </c>
      <c r="I4472" s="9">
        <v>8196</v>
      </c>
      <c r="J4472" s="9">
        <v>651.21</v>
      </c>
      <c r="K4472" s="9">
        <v>524.96</v>
      </c>
      <c r="L4472" s="9">
        <f>tbl_salesdata[[#This Row],[Units Sold]]*tbl_salesdata[[#This Row],[Unit Cost]]</f>
        <v>4302572.16</v>
      </c>
      <c r="M4472" s="9">
        <f>tbl_salesdata[[#This Row],[Units Sold]]*tbl_salesdata[[#This Row],[Unit Price]]</f>
        <v>5337317.16</v>
      </c>
      <c r="N4472" s="9">
        <f>tbl_salesdata[[#This Row],[Total Sales]]-tbl_salesdata[[#This Row],[Total Cost]]</f>
        <v>1034745</v>
      </c>
      <c r="O4472">
        <f>tbl_salesdata[[#This Row],[Ship Date]]-tbl_salesdata[[#This Row],[Order Date]]</f>
        <v>19</v>
      </c>
      <c r="P4472">
        <f>WEEKDAY(tbl_salesdata[[#This Row],[Order Date]],2)</f>
        <v>1</v>
      </c>
      <c r="Q4472" t="str">
        <f>TEXT(tbl_salesdata[[#This Row],[Order Date]],"dddd")</f>
        <v>Monday</v>
      </c>
      <c r="R4472" t="str">
        <f>IF(tbl_salesdata[[#This Row],[Weekdaynum]]&gt;5,"Yes","No")</f>
        <v>No</v>
      </c>
    </row>
    <row r="4473" spans="1:18" hidden="1" x14ac:dyDescent="0.35">
      <c r="A4473">
        <v>781083571</v>
      </c>
      <c r="B4473" s="3">
        <v>42530</v>
      </c>
      <c r="C4473" s="3">
        <v>42535</v>
      </c>
      <c r="D4473" t="s">
        <v>193</v>
      </c>
      <c r="E4473" t="s">
        <v>21</v>
      </c>
      <c r="F4473" t="s">
        <v>33</v>
      </c>
      <c r="G4473" t="s">
        <v>14</v>
      </c>
      <c r="H4473" t="s">
        <v>19</v>
      </c>
      <c r="I4473" s="9">
        <v>8841</v>
      </c>
      <c r="J4473" s="9">
        <v>109.28</v>
      </c>
      <c r="K4473" s="9">
        <v>35.840000000000003</v>
      </c>
      <c r="L4473" s="9">
        <f>tbl_salesdata[[#This Row],[Units Sold]]*tbl_salesdata[[#This Row],[Unit Cost]]</f>
        <v>316861.44</v>
      </c>
      <c r="M4473" s="9">
        <f>tbl_salesdata[[#This Row],[Units Sold]]*tbl_salesdata[[#This Row],[Unit Price]]</f>
        <v>966144.48</v>
      </c>
      <c r="N4473" s="9">
        <f>tbl_salesdata[[#This Row],[Total Sales]]-tbl_salesdata[[#This Row],[Total Cost]]</f>
        <v>649283.04</v>
      </c>
      <c r="O4473">
        <f>tbl_salesdata[[#This Row],[Ship Date]]-tbl_salesdata[[#This Row],[Order Date]]</f>
        <v>5</v>
      </c>
      <c r="P4473">
        <f>WEEKDAY(tbl_salesdata[[#This Row],[Order Date]],2)</f>
        <v>4</v>
      </c>
      <c r="Q4473" t="str">
        <f>TEXT(tbl_salesdata[[#This Row],[Order Date]],"dddd")</f>
        <v>Thursday</v>
      </c>
      <c r="R4473" t="str">
        <f>IF(tbl_salesdata[[#This Row],[Weekdaynum]]&gt;5,"Yes","No")</f>
        <v>No</v>
      </c>
    </row>
    <row r="4474" spans="1:18" hidden="1" x14ac:dyDescent="0.35">
      <c r="A4474">
        <v>401993882</v>
      </c>
      <c r="B4474" s="3">
        <v>44276</v>
      </c>
      <c r="C4474" s="3">
        <v>44277</v>
      </c>
      <c r="D4474" t="s">
        <v>100</v>
      </c>
      <c r="E4474" t="s">
        <v>21</v>
      </c>
      <c r="F4474" t="s">
        <v>25</v>
      </c>
      <c r="G4474" t="s">
        <v>18</v>
      </c>
      <c r="H4474" t="s">
        <v>15</v>
      </c>
      <c r="I4474" s="9">
        <v>7778</v>
      </c>
      <c r="J4474" s="9">
        <v>205.7</v>
      </c>
      <c r="K4474" s="9">
        <v>117.11</v>
      </c>
      <c r="L4474" s="9">
        <f>tbl_salesdata[[#This Row],[Units Sold]]*tbl_salesdata[[#This Row],[Unit Cost]]</f>
        <v>910881.58</v>
      </c>
      <c r="M4474" s="9">
        <f>tbl_salesdata[[#This Row],[Units Sold]]*tbl_salesdata[[#This Row],[Unit Price]]</f>
        <v>1599934.5999999999</v>
      </c>
      <c r="N4474" s="9">
        <f>tbl_salesdata[[#This Row],[Total Sales]]-tbl_salesdata[[#This Row],[Total Cost]]</f>
        <v>689053.0199999999</v>
      </c>
      <c r="O4474">
        <f>tbl_salesdata[[#This Row],[Ship Date]]-tbl_salesdata[[#This Row],[Order Date]]</f>
        <v>1</v>
      </c>
      <c r="P4474">
        <f>WEEKDAY(tbl_salesdata[[#This Row],[Order Date]],2)</f>
        <v>7</v>
      </c>
      <c r="Q4474" t="str">
        <f>TEXT(tbl_salesdata[[#This Row],[Order Date]],"dddd")</f>
        <v>Sunday</v>
      </c>
      <c r="R4474" t="str">
        <f>IF(tbl_salesdata[[#This Row],[Weekdaynum]]&gt;5,"Yes","No")</f>
        <v>Yes</v>
      </c>
    </row>
    <row r="4475" spans="1:18" hidden="1" x14ac:dyDescent="0.35">
      <c r="A4475">
        <v>980870807</v>
      </c>
      <c r="B4475" s="3">
        <v>42589</v>
      </c>
      <c r="C4475" s="3">
        <v>42604</v>
      </c>
      <c r="D4475" t="s">
        <v>158</v>
      </c>
      <c r="E4475" t="s">
        <v>12</v>
      </c>
      <c r="F4475" t="s">
        <v>17</v>
      </c>
      <c r="G4475" t="s">
        <v>18</v>
      </c>
      <c r="H4475" t="s">
        <v>26</v>
      </c>
      <c r="I4475" s="9">
        <v>324</v>
      </c>
      <c r="J4475" s="9">
        <v>152.58000000000001</v>
      </c>
      <c r="K4475" s="9">
        <v>97.44</v>
      </c>
      <c r="L4475" s="9">
        <f>tbl_salesdata[[#This Row],[Units Sold]]*tbl_salesdata[[#This Row],[Unit Cost]]</f>
        <v>31570.559999999998</v>
      </c>
      <c r="M4475" s="9">
        <f>tbl_salesdata[[#This Row],[Units Sold]]*tbl_salesdata[[#This Row],[Unit Price]]</f>
        <v>49435.920000000006</v>
      </c>
      <c r="N4475" s="9">
        <f>tbl_salesdata[[#This Row],[Total Sales]]-tbl_salesdata[[#This Row],[Total Cost]]</f>
        <v>17865.360000000008</v>
      </c>
      <c r="O4475">
        <f>tbl_salesdata[[#This Row],[Ship Date]]-tbl_salesdata[[#This Row],[Order Date]]</f>
        <v>15</v>
      </c>
      <c r="P4475">
        <f>WEEKDAY(tbl_salesdata[[#This Row],[Order Date]],2)</f>
        <v>7</v>
      </c>
      <c r="Q4475" t="str">
        <f>TEXT(tbl_salesdata[[#This Row],[Order Date]],"dddd")</f>
        <v>Sunday</v>
      </c>
      <c r="R4475" t="str">
        <f>IF(tbl_salesdata[[#This Row],[Weekdaynum]]&gt;5,"Yes","No")</f>
        <v>Yes</v>
      </c>
    </row>
    <row r="4476" spans="1:18" hidden="1" x14ac:dyDescent="0.35">
      <c r="A4476">
        <v>391200673</v>
      </c>
      <c r="B4476" s="3">
        <v>43849</v>
      </c>
      <c r="C4476" s="3">
        <v>43861</v>
      </c>
      <c r="D4476" t="s">
        <v>165</v>
      </c>
      <c r="E4476" t="s">
        <v>21</v>
      </c>
      <c r="F4476" t="s">
        <v>40</v>
      </c>
      <c r="G4476" t="s">
        <v>14</v>
      </c>
      <c r="H4476" t="s">
        <v>26</v>
      </c>
      <c r="I4476" s="9">
        <v>3827</v>
      </c>
      <c r="J4476" s="9">
        <v>651.21</v>
      </c>
      <c r="K4476" s="9">
        <v>524.96</v>
      </c>
      <c r="L4476" s="9">
        <f>tbl_salesdata[[#This Row],[Units Sold]]*tbl_salesdata[[#This Row],[Unit Cost]]</f>
        <v>2009021.9200000002</v>
      </c>
      <c r="M4476" s="9">
        <f>tbl_salesdata[[#This Row],[Units Sold]]*tbl_salesdata[[#This Row],[Unit Price]]</f>
        <v>2492180.67</v>
      </c>
      <c r="N4476" s="9">
        <f>tbl_salesdata[[#This Row],[Total Sales]]-tbl_salesdata[[#This Row],[Total Cost]]</f>
        <v>483158.74999999977</v>
      </c>
      <c r="O4476">
        <f>tbl_salesdata[[#This Row],[Ship Date]]-tbl_salesdata[[#This Row],[Order Date]]</f>
        <v>12</v>
      </c>
      <c r="P4476">
        <f>WEEKDAY(tbl_salesdata[[#This Row],[Order Date]],2)</f>
        <v>7</v>
      </c>
      <c r="Q4476" t="str">
        <f>TEXT(tbl_salesdata[[#This Row],[Order Date]],"dddd")</f>
        <v>Sunday</v>
      </c>
      <c r="R4476" t="str">
        <f>IF(tbl_salesdata[[#This Row],[Weekdaynum]]&gt;5,"Yes","No")</f>
        <v>Yes</v>
      </c>
    </row>
    <row r="4477" spans="1:18" hidden="1" x14ac:dyDescent="0.35">
      <c r="A4477">
        <v>176782310</v>
      </c>
      <c r="B4477" s="3">
        <v>43891</v>
      </c>
      <c r="C4477" s="3">
        <v>43906</v>
      </c>
      <c r="D4477" t="s">
        <v>93</v>
      </c>
      <c r="E4477" t="s">
        <v>29</v>
      </c>
      <c r="F4477" t="s">
        <v>13</v>
      </c>
      <c r="G4477" t="s">
        <v>18</v>
      </c>
      <c r="H4477" t="s">
        <v>34</v>
      </c>
      <c r="I4477" s="9">
        <v>2669</v>
      </c>
      <c r="J4477" s="9">
        <v>255.28</v>
      </c>
      <c r="K4477" s="9">
        <v>159.41999999999999</v>
      </c>
      <c r="L4477" s="9">
        <f>tbl_salesdata[[#This Row],[Units Sold]]*tbl_salesdata[[#This Row],[Unit Cost]]</f>
        <v>425491.98</v>
      </c>
      <c r="M4477" s="9">
        <f>tbl_salesdata[[#This Row],[Units Sold]]*tbl_salesdata[[#This Row],[Unit Price]]</f>
        <v>681342.32</v>
      </c>
      <c r="N4477" s="9">
        <f>tbl_salesdata[[#This Row],[Total Sales]]-tbl_salesdata[[#This Row],[Total Cost]]</f>
        <v>255850.33999999997</v>
      </c>
      <c r="O4477">
        <f>tbl_salesdata[[#This Row],[Ship Date]]-tbl_salesdata[[#This Row],[Order Date]]</f>
        <v>15</v>
      </c>
      <c r="P4477">
        <f>WEEKDAY(tbl_salesdata[[#This Row],[Order Date]],2)</f>
        <v>7</v>
      </c>
      <c r="Q4477" t="str">
        <f>TEXT(tbl_salesdata[[#This Row],[Order Date]],"dddd")</f>
        <v>Sunday</v>
      </c>
      <c r="R4477" t="str">
        <f>IF(tbl_salesdata[[#This Row],[Weekdaynum]]&gt;5,"Yes","No")</f>
        <v>Yes</v>
      </c>
    </row>
    <row r="4478" spans="1:18" hidden="1" x14ac:dyDescent="0.35">
      <c r="A4478">
        <v>601727044</v>
      </c>
      <c r="B4478" s="3">
        <v>42905</v>
      </c>
      <c r="C4478" s="3">
        <v>42914</v>
      </c>
      <c r="D4478" t="s">
        <v>86</v>
      </c>
      <c r="E4478" t="s">
        <v>29</v>
      </c>
      <c r="F4478" t="s">
        <v>17</v>
      </c>
      <c r="G4478" t="s">
        <v>18</v>
      </c>
      <c r="H4478" t="s">
        <v>15</v>
      </c>
      <c r="I4478" s="9">
        <v>3259</v>
      </c>
      <c r="J4478" s="9">
        <v>152.58000000000001</v>
      </c>
      <c r="K4478" s="9">
        <v>97.44</v>
      </c>
      <c r="L4478" s="9">
        <f>tbl_salesdata[[#This Row],[Units Sold]]*tbl_salesdata[[#This Row],[Unit Cost]]</f>
        <v>317556.96000000002</v>
      </c>
      <c r="M4478" s="9">
        <f>tbl_salesdata[[#This Row],[Units Sold]]*tbl_salesdata[[#This Row],[Unit Price]]</f>
        <v>497258.22000000003</v>
      </c>
      <c r="N4478" s="9">
        <f>tbl_salesdata[[#This Row],[Total Sales]]-tbl_salesdata[[#This Row],[Total Cost]]</f>
        <v>179701.26</v>
      </c>
      <c r="O4478">
        <f>tbl_salesdata[[#This Row],[Ship Date]]-tbl_salesdata[[#This Row],[Order Date]]</f>
        <v>9</v>
      </c>
      <c r="P4478">
        <f>WEEKDAY(tbl_salesdata[[#This Row],[Order Date]],2)</f>
        <v>1</v>
      </c>
      <c r="Q4478" t="str">
        <f>TEXT(tbl_salesdata[[#This Row],[Order Date]],"dddd")</f>
        <v>Monday</v>
      </c>
      <c r="R4478" t="str">
        <f>IF(tbl_salesdata[[#This Row],[Weekdaynum]]&gt;5,"Yes","No")</f>
        <v>No</v>
      </c>
    </row>
    <row r="4479" spans="1:18" hidden="1" x14ac:dyDescent="0.35">
      <c r="A4479">
        <v>200458705</v>
      </c>
      <c r="B4479" s="3">
        <v>44784</v>
      </c>
      <c r="C4479" s="3">
        <v>44785</v>
      </c>
      <c r="D4479" t="s">
        <v>101</v>
      </c>
      <c r="E4479" t="s">
        <v>24</v>
      </c>
      <c r="F4479" t="s">
        <v>13</v>
      </c>
      <c r="G4479" t="s">
        <v>14</v>
      </c>
      <c r="H4479" t="s">
        <v>15</v>
      </c>
      <c r="I4479" s="9">
        <v>9040</v>
      </c>
      <c r="J4479" s="9">
        <v>255.28</v>
      </c>
      <c r="K4479" s="9">
        <v>159.41999999999999</v>
      </c>
      <c r="L4479" s="9">
        <f>tbl_salesdata[[#This Row],[Units Sold]]*tbl_salesdata[[#This Row],[Unit Cost]]</f>
        <v>1441156.7999999998</v>
      </c>
      <c r="M4479" s="9">
        <f>tbl_salesdata[[#This Row],[Units Sold]]*tbl_salesdata[[#This Row],[Unit Price]]</f>
        <v>2307731.2000000002</v>
      </c>
      <c r="N4479" s="9">
        <f>tbl_salesdata[[#This Row],[Total Sales]]-tbl_salesdata[[#This Row],[Total Cost]]</f>
        <v>866574.40000000037</v>
      </c>
      <c r="O4479">
        <f>tbl_salesdata[[#This Row],[Ship Date]]-tbl_salesdata[[#This Row],[Order Date]]</f>
        <v>1</v>
      </c>
      <c r="P4479">
        <f>WEEKDAY(tbl_salesdata[[#This Row],[Order Date]],2)</f>
        <v>4</v>
      </c>
      <c r="Q4479" t="str">
        <f>TEXT(tbl_salesdata[[#This Row],[Order Date]],"dddd")</f>
        <v>Thursday</v>
      </c>
      <c r="R4479" t="str">
        <f>IF(tbl_salesdata[[#This Row],[Weekdaynum]]&gt;5,"Yes","No")</f>
        <v>No</v>
      </c>
    </row>
    <row r="4480" spans="1:18" hidden="1" x14ac:dyDescent="0.35">
      <c r="A4480">
        <v>727713620</v>
      </c>
      <c r="B4480" s="3">
        <v>43531</v>
      </c>
      <c r="C4480" s="3">
        <v>43551</v>
      </c>
      <c r="D4480" t="s">
        <v>41</v>
      </c>
      <c r="E4480" t="s">
        <v>29</v>
      </c>
      <c r="F4480" t="s">
        <v>40</v>
      </c>
      <c r="G4480" t="s">
        <v>18</v>
      </c>
      <c r="H4480" t="s">
        <v>19</v>
      </c>
      <c r="I4480" s="9">
        <v>5486</v>
      </c>
      <c r="J4480" s="9">
        <v>651.21</v>
      </c>
      <c r="K4480" s="9">
        <v>524.96</v>
      </c>
      <c r="L4480" s="9">
        <f>tbl_salesdata[[#This Row],[Units Sold]]*tbl_salesdata[[#This Row],[Unit Cost]]</f>
        <v>2879930.56</v>
      </c>
      <c r="M4480" s="9">
        <f>tbl_salesdata[[#This Row],[Units Sold]]*tbl_salesdata[[#This Row],[Unit Price]]</f>
        <v>3572538.06</v>
      </c>
      <c r="N4480" s="9">
        <f>tbl_salesdata[[#This Row],[Total Sales]]-tbl_salesdata[[#This Row],[Total Cost]]</f>
        <v>692607.5</v>
      </c>
      <c r="O4480">
        <f>tbl_salesdata[[#This Row],[Ship Date]]-tbl_salesdata[[#This Row],[Order Date]]</f>
        <v>20</v>
      </c>
      <c r="P4480">
        <f>WEEKDAY(tbl_salesdata[[#This Row],[Order Date]],2)</f>
        <v>4</v>
      </c>
      <c r="Q4480" t="str">
        <f>TEXT(tbl_salesdata[[#This Row],[Order Date]],"dddd")</f>
        <v>Thursday</v>
      </c>
      <c r="R4480" t="str">
        <f>IF(tbl_salesdata[[#This Row],[Weekdaynum]]&gt;5,"Yes","No")</f>
        <v>No</v>
      </c>
    </row>
    <row r="4481" spans="1:18" hidden="1" x14ac:dyDescent="0.35">
      <c r="A4481">
        <v>408540618</v>
      </c>
      <c r="B4481" s="3">
        <v>43738</v>
      </c>
      <c r="C4481" s="3">
        <v>43747</v>
      </c>
      <c r="D4481" t="s">
        <v>80</v>
      </c>
      <c r="E4481" t="s">
        <v>21</v>
      </c>
      <c r="F4481" t="s">
        <v>68</v>
      </c>
      <c r="G4481" t="s">
        <v>18</v>
      </c>
      <c r="H4481" t="s">
        <v>15</v>
      </c>
      <c r="I4481" s="9">
        <v>5102</v>
      </c>
      <c r="J4481" s="9">
        <v>154.06</v>
      </c>
      <c r="K4481" s="9">
        <v>90.93</v>
      </c>
      <c r="L4481" s="9">
        <f>tbl_salesdata[[#This Row],[Units Sold]]*tbl_salesdata[[#This Row],[Unit Cost]]</f>
        <v>463924.86000000004</v>
      </c>
      <c r="M4481" s="9">
        <f>tbl_salesdata[[#This Row],[Units Sold]]*tbl_salesdata[[#This Row],[Unit Price]]</f>
        <v>786014.12</v>
      </c>
      <c r="N4481" s="9">
        <f>tbl_salesdata[[#This Row],[Total Sales]]-tbl_salesdata[[#This Row],[Total Cost]]</f>
        <v>322089.25999999995</v>
      </c>
      <c r="O4481">
        <f>tbl_salesdata[[#This Row],[Ship Date]]-tbl_salesdata[[#This Row],[Order Date]]</f>
        <v>9</v>
      </c>
      <c r="P4481">
        <f>WEEKDAY(tbl_salesdata[[#This Row],[Order Date]],2)</f>
        <v>1</v>
      </c>
      <c r="Q4481" t="str">
        <f>TEXT(tbl_salesdata[[#This Row],[Order Date]],"dddd")</f>
        <v>Monday</v>
      </c>
      <c r="R4481" t="str">
        <f>IF(tbl_salesdata[[#This Row],[Weekdaynum]]&gt;5,"Yes","No")</f>
        <v>No</v>
      </c>
    </row>
    <row r="4482" spans="1:18" hidden="1" x14ac:dyDescent="0.35">
      <c r="A4482">
        <v>688301026</v>
      </c>
      <c r="B4482" s="3">
        <v>42768</v>
      </c>
      <c r="C4482" s="3">
        <v>42789</v>
      </c>
      <c r="D4482" t="s">
        <v>112</v>
      </c>
      <c r="E4482" t="s">
        <v>12</v>
      </c>
      <c r="F4482" t="s">
        <v>56</v>
      </c>
      <c r="G4482" t="s">
        <v>14</v>
      </c>
      <c r="H4482" t="s">
        <v>34</v>
      </c>
      <c r="I4482" s="9">
        <v>2424</v>
      </c>
      <c r="J4482" s="9">
        <v>9.33</v>
      </c>
      <c r="K4482" s="9">
        <v>6.92</v>
      </c>
      <c r="L4482" s="9">
        <f>tbl_salesdata[[#This Row],[Units Sold]]*tbl_salesdata[[#This Row],[Unit Cost]]</f>
        <v>16774.079999999998</v>
      </c>
      <c r="M4482" s="9">
        <f>tbl_salesdata[[#This Row],[Units Sold]]*tbl_salesdata[[#This Row],[Unit Price]]</f>
        <v>22615.920000000002</v>
      </c>
      <c r="N4482" s="9">
        <f>tbl_salesdata[[#This Row],[Total Sales]]-tbl_salesdata[[#This Row],[Total Cost]]</f>
        <v>5841.8400000000038</v>
      </c>
      <c r="O4482">
        <f>tbl_salesdata[[#This Row],[Ship Date]]-tbl_salesdata[[#This Row],[Order Date]]</f>
        <v>21</v>
      </c>
      <c r="P4482">
        <f>WEEKDAY(tbl_salesdata[[#This Row],[Order Date]],2)</f>
        <v>4</v>
      </c>
      <c r="Q4482" t="str">
        <f>TEXT(tbl_salesdata[[#This Row],[Order Date]],"dddd")</f>
        <v>Thursday</v>
      </c>
      <c r="R4482" t="str">
        <f>IF(tbl_salesdata[[#This Row],[Weekdaynum]]&gt;5,"Yes","No")</f>
        <v>No</v>
      </c>
    </row>
    <row r="4483" spans="1:18" hidden="1" x14ac:dyDescent="0.35">
      <c r="A4483">
        <v>382668673</v>
      </c>
      <c r="B4483" s="3">
        <v>44607</v>
      </c>
      <c r="C4483" s="3">
        <v>44620</v>
      </c>
      <c r="D4483" t="s">
        <v>197</v>
      </c>
      <c r="E4483" t="s">
        <v>38</v>
      </c>
      <c r="F4483" t="s">
        <v>56</v>
      </c>
      <c r="G4483" t="s">
        <v>14</v>
      </c>
      <c r="H4483" t="s">
        <v>26</v>
      </c>
      <c r="I4483" s="9">
        <v>9019</v>
      </c>
      <c r="J4483" s="9">
        <v>9.33</v>
      </c>
      <c r="K4483" s="9">
        <v>6.92</v>
      </c>
      <c r="L4483" s="9">
        <f>tbl_salesdata[[#This Row],[Units Sold]]*tbl_salesdata[[#This Row],[Unit Cost]]</f>
        <v>62411.479999999996</v>
      </c>
      <c r="M4483" s="9">
        <f>tbl_salesdata[[#This Row],[Units Sold]]*tbl_salesdata[[#This Row],[Unit Price]]</f>
        <v>84147.27</v>
      </c>
      <c r="N4483" s="9">
        <f>tbl_salesdata[[#This Row],[Total Sales]]-tbl_salesdata[[#This Row],[Total Cost]]</f>
        <v>21735.790000000008</v>
      </c>
      <c r="O4483">
        <f>tbl_salesdata[[#This Row],[Ship Date]]-tbl_salesdata[[#This Row],[Order Date]]</f>
        <v>13</v>
      </c>
      <c r="P4483">
        <f>WEEKDAY(tbl_salesdata[[#This Row],[Order Date]],2)</f>
        <v>2</v>
      </c>
      <c r="Q4483" t="str">
        <f>TEXT(tbl_salesdata[[#This Row],[Order Date]],"dddd")</f>
        <v>Tuesday</v>
      </c>
      <c r="R4483" t="str">
        <f>IF(tbl_salesdata[[#This Row],[Weekdaynum]]&gt;5,"Yes","No")</f>
        <v>No</v>
      </c>
    </row>
    <row r="4484" spans="1:18" x14ac:dyDescent="0.35">
      <c r="A4484">
        <v>946774995</v>
      </c>
      <c r="B4484" s="3">
        <v>43477</v>
      </c>
      <c r="C4484" s="3">
        <v>43486</v>
      </c>
      <c r="D4484" t="s">
        <v>96</v>
      </c>
      <c r="E4484" t="s">
        <v>29</v>
      </c>
      <c r="F4484" t="s">
        <v>30</v>
      </c>
      <c r="G4484" t="s">
        <v>14</v>
      </c>
      <c r="H4484" t="s">
        <v>15</v>
      </c>
      <c r="I4484" s="9">
        <v>615</v>
      </c>
      <c r="J4484" s="9">
        <v>81.73</v>
      </c>
      <c r="K4484" s="9">
        <v>56.67</v>
      </c>
      <c r="L4484" s="9">
        <f>tbl_salesdata[[#This Row],[Units Sold]]*tbl_salesdata[[#This Row],[Unit Cost]]</f>
        <v>34852.050000000003</v>
      </c>
      <c r="M4484" s="9">
        <f>tbl_salesdata[[#This Row],[Units Sold]]*tbl_salesdata[[#This Row],[Unit Price]]</f>
        <v>50263.950000000004</v>
      </c>
      <c r="N4484" s="9">
        <f>tbl_salesdata[[#This Row],[Total Sales]]-tbl_salesdata[[#This Row],[Total Cost]]</f>
        <v>15411.900000000001</v>
      </c>
      <c r="O4484">
        <f>tbl_salesdata[[#This Row],[Ship Date]]-tbl_salesdata[[#This Row],[Order Date]]</f>
        <v>9</v>
      </c>
      <c r="P4484">
        <f>WEEKDAY(tbl_salesdata[[#This Row],[Order Date]],2)</f>
        <v>6</v>
      </c>
      <c r="Q4484" t="str">
        <f>TEXT(tbl_salesdata[[#This Row],[Order Date]],"dddd")</f>
        <v>Saturday</v>
      </c>
      <c r="R4484" t="str">
        <f>IF(tbl_salesdata[[#This Row],[Weekdaynum]]&gt;5,"Yes","No")</f>
        <v>Yes</v>
      </c>
    </row>
    <row r="4485" spans="1:18" hidden="1" x14ac:dyDescent="0.35">
      <c r="A4485">
        <v>829483497</v>
      </c>
      <c r="B4485" s="3">
        <v>44162</v>
      </c>
      <c r="C4485" s="3">
        <v>44175</v>
      </c>
      <c r="D4485" t="s">
        <v>155</v>
      </c>
      <c r="E4485" t="s">
        <v>12</v>
      </c>
      <c r="F4485" t="s">
        <v>22</v>
      </c>
      <c r="G4485" t="s">
        <v>14</v>
      </c>
      <c r="H4485" t="s">
        <v>15</v>
      </c>
      <c r="I4485" s="9">
        <v>1454</v>
      </c>
      <c r="J4485" s="9">
        <v>47.45</v>
      </c>
      <c r="K4485" s="9">
        <v>31.79</v>
      </c>
      <c r="L4485" s="9">
        <f>tbl_salesdata[[#This Row],[Units Sold]]*tbl_salesdata[[#This Row],[Unit Cost]]</f>
        <v>46222.659999999996</v>
      </c>
      <c r="M4485" s="9">
        <f>tbl_salesdata[[#This Row],[Units Sold]]*tbl_salesdata[[#This Row],[Unit Price]]</f>
        <v>68992.3</v>
      </c>
      <c r="N4485" s="9">
        <f>tbl_salesdata[[#This Row],[Total Sales]]-tbl_salesdata[[#This Row],[Total Cost]]</f>
        <v>22769.640000000007</v>
      </c>
      <c r="O4485">
        <f>tbl_salesdata[[#This Row],[Ship Date]]-tbl_salesdata[[#This Row],[Order Date]]</f>
        <v>13</v>
      </c>
      <c r="P4485">
        <f>WEEKDAY(tbl_salesdata[[#This Row],[Order Date]],2)</f>
        <v>5</v>
      </c>
      <c r="Q4485" t="str">
        <f>TEXT(tbl_salesdata[[#This Row],[Order Date]],"dddd")</f>
        <v>Friday</v>
      </c>
      <c r="R4485" t="str">
        <f>IF(tbl_salesdata[[#This Row],[Weekdaynum]]&gt;5,"Yes","No")</f>
        <v>No</v>
      </c>
    </row>
    <row r="4486" spans="1:18" hidden="1" x14ac:dyDescent="0.35">
      <c r="A4486">
        <v>914840829</v>
      </c>
      <c r="B4486" s="3">
        <v>42718</v>
      </c>
      <c r="C4486" s="3">
        <v>42737</v>
      </c>
      <c r="D4486" t="s">
        <v>72</v>
      </c>
      <c r="E4486" t="s">
        <v>24</v>
      </c>
      <c r="F4486" t="s">
        <v>33</v>
      </c>
      <c r="G4486" t="s">
        <v>18</v>
      </c>
      <c r="H4486" t="s">
        <v>15</v>
      </c>
      <c r="I4486" s="9">
        <v>586</v>
      </c>
      <c r="J4486" s="9">
        <v>109.28</v>
      </c>
      <c r="K4486" s="9">
        <v>35.840000000000003</v>
      </c>
      <c r="L4486" s="9">
        <f>tbl_salesdata[[#This Row],[Units Sold]]*tbl_salesdata[[#This Row],[Unit Cost]]</f>
        <v>21002.240000000002</v>
      </c>
      <c r="M4486" s="9">
        <f>tbl_salesdata[[#This Row],[Units Sold]]*tbl_salesdata[[#This Row],[Unit Price]]</f>
        <v>64038.080000000002</v>
      </c>
      <c r="N4486" s="9">
        <f>tbl_salesdata[[#This Row],[Total Sales]]-tbl_salesdata[[#This Row],[Total Cost]]</f>
        <v>43035.839999999997</v>
      </c>
      <c r="O4486">
        <f>tbl_salesdata[[#This Row],[Ship Date]]-tbl_salesdata[[#This Row],[Order Date]]</f>
        <v>19</v>
      </c>
      <c r="P4486">
        <f>WEEKDAY(tbl_salesdata[[#This Row],[Order Date]],2)</f>
        <v>3</v>
      </c>
      <c r="Q4486" t="str">
        <f>TEXT(tbl_salesdata[[#This Row],[Order Date]],"dddd")</f>
        <v>Wednesday</v>
      </c>
      <c r="R4486" t="str">
        <f>IF(tbl_salesdata[[#This Row],[Weekdaynum]]&gt;5,"Yes","No")</f>
        <v>No</v>
      </c>
    </row>
    <row r="4487" spans="1:18" hidden="1" x14ac:dyDescent="0.35">
      <c r="A4487">
        <v>880625712</v>
      </c>
      <c r="B4487" s="3">
        <v>43258</v>
      </c>
      <c r="C4487" s="3">
        <v>43263</v>
      </c>
      <c r="D4487" t="s">
        <v>131</v>
      </c>
      <c r="E4487" t="s">
        <v>32</v>
      </c>
      <c r="F4487" t="s">
        <v>13</v>
      </c>
      <c r="G4487" t="s">
        <v>14</v>
      </c>
      <c r="H4487" t="s">
        <v>34</v>
      </c>
      <c r="I4487" s="9">
        <v>5573</v>
      </c>
      <c r="J4487" s="9">
        <v>255.28</v>
      </c>
      <c r="K4487" s="9">
        <v>159.41999999999999</v>
      </c>
      <c r="L4487" s="9">
        <f>tbl_salesdata[[#This Row],[Units Sold]]*tbl_salesdata[[#This Row],[Unit Cost]]</f>
        <v>888447.65999999992</v>
      </c>
      <c r="M4487" s="9">
        <f>tbl_salesdata[[#This Row],[Units Sold]]*tbl_salesdata[[#This Row],[Unit Price]]</f>
        <v>1422675.44</v>
      </c>
      <c r="N4487" s="9">
        <f>tbl_salesdata[[#This Row],[Total Sales]]-tbl_salesdata[[#This Row],[Total Cost]]</f>
        <v>534227.78</v>
      </c>
      <c r="O4487">
        <f>tbl_salesdata[[#This Row],[Ship Date]]-tbl_salesdata[[#This Row],[Order Date]]</f>
        <v>5</v>
      </c>
      <c r="P4487">
        <f>WEEKDAY(tbl_salesdata[[#This Row],[Order Date]],2)</f>
        <v>4</v>
      </c>
      <c r="Q4487" t="str">
        <f>TEXT(tbl_salesdata[[#This Row],[Order Date]],"dddd")</f>
        <v>Thursday</v>
      </c>
      <c r="R4487" t="str">
        <f>IF(tbl_salesdata[[#This Row],[Weekdaynum]]&gt;5,"Yes","No")</f>
        <v>No</v>
      </c>
    </row>
    <row r="4488" spans="1:18" hidden="1" x14ac:dyDescent="0.35">
      <c r="A4488">
        <v>344074475</v>
      </c>
      <c r="B4488" s="3">
        <v>44097</v>
      </c>
      <c r="C4488" s="3">
        <v>44102</v>
      </c>
      <c r="D4488" t="s">
        <v>92</v>
      </c>
      <c r="E4488" t="s">
        <v>32</v>
      </c>
      <c r="F4488" t="s">
        <v>22</v>
      </c>
      <c r="G4488" t="s">
        <v>18</v>
      </c>
      <c r="H4488" t="s">
        <v>26</v>
      </c>
      <c r="I4488" s="9">
        <v>8138</v>
      </c>
      <c r="J4488" s="9">
        <v>47.45</v>
      </c>
      <c r="K4488" s="9">
        <v>31.79</v>
      </c>
      <c r="L4488" s="9">
        <f>tbl_salesdata[[#This Row],[Units Sold]]*tbl_salesdata[[#This Row],[Unit Cost]]</f>
        <v>258707.02</v>
      </c>
      <c r="M4488" s="9">
        <f>tbl_salesdata[[#This Row],[Units Sold]]*tbl_salesdata[[#This Row],[Unit Price]]</f>
        <v>386148.10000000003</v>
      </c>
      <c r="N4488" s="9">
        <f>tbl_salesdata[[#This Row],[Total Sales]]-tbl_salesdata[[#This Row],[Total Cost]]</f>
        <v>127441.08000000005</v>
      </c>
      <c r="O4488">
        <f>tbl_salesdata[[#This Row],[Ship Date]]-tbl_salesdata[[#This Row],[Order Date]]</f>
        <v>5</v>
      </c>
      <c r="P4488">
        <f>WEEKDAY(tbl_salesdata[[#This Row],[Order Date]],2)</f>
        <v>3</v>
      </c>
      <c r="Q4488" t="str">
        <f>TEXT(tbl_salesdata[[#This Row],[Order Date]],"dddd")</f>
        <v>Wednesday</v>
      </c>
      <c r="R4488" t="str">
        <f>IF(tbl_salesdata[[#This Row],[Weekdaynum]]&gt;5,"Yes","No")</f>
        <v>No</v>
      </c>
    </row>
    <row r="4489" spans="1:18" hidden="1" x14ac:dyDescent="0.35">
      <c r="A4489">
        <v>792735946</v>
      </c>
      <c r="B4489" s="3">
        <v>42554</v>
      </c>
      <c r="C4489" s="3">
        <v>42557</v>
      </c>
      <c r="D4489" t="s">
        <v>161</v>
      </c>
      <c r="E4489" t="s">
        <v>24</v>
      </c>
      <c r="F4489" t="s">
        <v>13</v>
      </c>
      <c r="G4489" t="s">
        <v>14</v>
      </c>
      <c r="H4489" t="s">
        <v>34</v>
      </c>
      <c r="I4489" s="9">
        <v>7038</v>
      </c>
      <c r="J4489" s="9">
        <v>255.28</v>
      </c>
      <c r="K4489" s="9">
        <v>159.41999999999999</v>
      </c>
      <c r="L4489" s="9">
        <f>tbl_salesdata[[#This Row],[Units Sold]]*tbl_salesdata[[#This Row],[Unit Cost]]</f>
        <v>1121997.96</v>
      </c>
      <c r="M4489" s="9">
        <f>tbl_salesdata[[#This Row],[Units Sold]]*tbl_salesdata[[#This Row],[Unit Price]]</f>
        <v>1796660.64</v>
      </c>
      <c r="N4489" s="9">
        <f>tbl_salesdata[[#This Row],[Total Sales]]-tbl_salesdata[[#This Row],[Total Cost]]</f>
        <v>674662.67999999993</v>
      </c>
      <c r="O4489">
        <f>tbl_salesdata[[#This Row],[Ship Date]]-tbl_salesdata[[#This Row],[Order Date]]</f>
        <v>3</v>
      </c>
      <c r="P4489">
        <f>WEEKDAY(tbl_salesdata[[#This Row],[Order Date]],2)</f>
        <v>7</v>
      </c>
      <c r="Q4489" t="str">
        <f>TEXT(tbl_salesdata[[#This Row],[Order Date]],"dddd")</f>
        <v>Sunday</v>
      </c>
      <c r="R4489" t="str">
        <f>IF(tbl_salesdata[[#This Row],[Weekdaynum]]&gt;5,"Yes","No")</f>
        <v>Yes</v>
      </c>
    </row>
    <row r="4490" spans="1:18" hidden="1" x14ac:dyDescent="0.35">
      <c r="A4490">
        <v>634471452</v>
      </c>
      <c r="B4490" s="3">
        <v>42495</v>
      </c>
      <c r="C4490" s="3">
        <v>42505</v>
      </c>
      <c r="D4490" t="s">
        <v>206</v>
      </c>
      <c r="E4490" t="s">
        <v>24</v>
      </c>
      <c r="F4490" t="s">
        <v>68</v>
      </c>
      <c r="G4490" t="s">
        <v>14</v>
      </c>
      <c r="H4490" t="s">
        <v>26</v>
      </c>
      <c r="I4490" s="9">
        <v>3057</v>
      </c>
      <c r="J4490" s="9">
        <v>154.06</v>
      </c>
      <c r="K4490" s="9">
        <v>90.93</v>
      </c>
      <c r="L4490" s="9">
        <f>tbl_salesdata[[#This Row],[Units Sold]]*tbl_salesdata[[#This Row],[Unit Cost]]</f>
        <v>277973.01</v>
      </c>
      <c r="M4490" s="9">
        <f>tbl_salesdata[[#This Row],[Units Sold]]*tbl_salesdata[[#This Row],[Unit Price]]</f>
        <v>470961.42</v>
      </c>
      <c r="N4490" s="9">
        <f>tbl_salesdata[[#This Row],[Total Sales]]-tbl_salesdata[[#This Row],[Total Cost]]</f>
        <v>192988.40999999997</v>
      </c>
      <c r="O4490">
        <f>tbl_salesdata[[#This Row],[Ship Date]]-tbl_salesdata[[#This Row],[Order Date]]</f>
        <v>10</v>
      </c>
      <c r="P4490">
        <f>WEEKDAY(tbl_salesdata[[#This Row],[Order Date]],2)</f>
        <v>4</v>
      </c>
      <c r="Q4490" t="str">
        <f>TEXT(tbl_salesdata[[#This Row],[Order Date]],"dddd")</f>
        <v>Thursday</v>
      </c>
      <c r="R4490" t="str">
        <f>IF(tbl_salesdata[[#This Row],[Weekdaynum]]&gt;5,"Yes","No")</f>
        <v>No</v>
      </c>
    </row>
    <row r="4491" spans="1:18" hidden="1" x14ac:dyDescent="0.35">
      <c r="A4491">
        <v>147454822</v>
      </c>
      <c r="B4491" s="3">
        <v>42096</v>
      </c>
      <c r="C4491" s="3">
        <v>42110</v>
      </c>
      <c r="D4491" t="s">
        <v>160</v>
      </c>
      <c r="E4491" t="s">
        <v>29</v>
      </c>
      <c r="F4491" t="s">
        <v>56</v>
      </c>
      <c r="G4491" t="s">
        <v>18</v>
      </c>
      <c r="H4491" t="s">
        <v>15</v>
      </c>
      <c r="I4491" s="9">
        <v>4013</v>
      </c>
      <c r="J4491" s="9">
        <v>9.33</v>
      </c>
      <c r="K4491" s="9">
        <v>6.92</v>
      </c>
      <c r="L4491" s="9">
        <f>tbl_salesdata[[#This Row],[Units Sold]]*tbl_salesdata[[#This Row],[Unit Cost]]</f>
        <v>27769.96</v>
      </c>
      <c r="M4491" s="9">
        <f>tbl_salesdata[[#This Row],[Units Sold]]*tbl_salesdata[[#This Row],[Unit Price]]</f>
        <v>37441.29</v>
      </c>
      <c r="N4491" s="9">
        <f>tbl_salesdata[[#This Row],[Total Sales]]-tbl_salesdata[[#This Row],[Total Cost]]</f>
        <v>9671.3300000000017</v>
      </c>
      <c r="O4491">
        <f>tbl_salesdata[[#This Row],[Ship Date]]-tbl_salesdata[[#This Row],[Order Date]]</f>
        <v>14</v>
      </c>
      <c r="P4491">
        <f>WEEKDAY(tbl_salesdata[[#This Row],[Order Date]],2)</f>
        <v>4</v>
      </c>
      <c r="Q4491" t="str">
        <f>TEXT(tbl_salesdata[[#This Row],[Order Date]],"dddd")</f>
        <v>Thursday</v>
      </c>
      <c r="R4491" t="str">
        <f>IF(tbl_salesdata[[#This Row],[Weekdaynum]]&gt;5,"Yes","No")</f>
        <v>No</v>
      </c>
    </row>
    <row r="4492" spans="1:18" hidden="1" x14ac:dyDescent="0.35">
      <c r="A4492">
        <v>130172383</v>
      </c>
      <c r="B4492" s="3">
        <v>42844</v>
      </c>
      <c r="C4492" s="3">
        <v>42850</v>
      </c>
      <c r="D4492" t="s">
        <v>111</v>
      </c>
      <c r="E4492" t="s">
        <v>38</v>
      </c>
      <c r="F4492" t="s">
        <v>33</v>
      </c>
      <c r="G4492" t="s">
        <v>14</v>
      </c>
      <c r="H4492" t="s">
        <v>26</v>
      </c>
      <c r="I4492" s="9">
        <v>9756</v>
      </c>
      <c r="J4492" s="9">
        <v>109.28</v>
      </c>
      <c r="K4492" s="9">
        <v>35.840000000000003</v>
      </c>
      <c r="L4492" s="9">
        <f>tbl_salesdata[[#This Row],[Units Sold]]*tbl_salesdata[[#This Row],[Unit Cost]]</f>
        <v>349655.04000000004</v>
      </c>
      <c r="M4492" s="9">
        <f>tbl_salesdata[[#This Row],[Units Sold]]*tbl_salesdata[[#This Row],[Unit Price]]</f>
        <v>1066135.68</v>
      </c>
      <c r="N4492" s="9">
        <f>tbl_salesdata[[#This Row],[Total Sales]]-tbl_salesdata[[#This Row],[Total Cost]]</f>
        <v>716480.6399999999</v>
      </c>
      <c r="O4492">
        <f>tbl_salesdata[[#This Row],[Ship Date]]-tbl_salesdata[[#This Row],[Order Date]]</f>
        <v>6</v>
      </c>
      <c r="P4492">
        <f>WEEKDAY(tbl_salesdata[[#This Row],[Order Date]],2)</f>
        <v>3</v>
      </c>
      <c r="Q4492" t="str">
        <f>TEXT(tbl_salesdata[[#This Row],[Order Date]],"dddd")</f>
        <v>Wednesday</v>
      </c>
      <c r="R4492" t="str">
        <f>IF(tbl_salesdata[[#This Row],[Weekdaynum]]&gt;5,"Yes","No")</f>
        <v>No</v>
      </c>
    </row>
    <row r="4493" spans="1:18" hidden="1" x14ac:dyDescent="0.35">
      <c r="A4493">
        <v>551422965</v>
      </c>
      <c r="B4493" s="3">
        <v>42465</v>
      </c>
      <c r="C4493" s="3">
        <v>42475</v>
      </c>
      <c r="D4493" t="s">
        <v>101</v>
      </c>
      <c r="E4493" t="s">
        <v>24</v>
      </c>
      <c r="F4493" t="s">
        <v>17</v>
      </c>
      <c r="G4493" t="s">
        <v>18</v>
      </c>
      <c r="H4493" t="s">
        <v>34</v>
      </c>
      <c r="I4493" s="9">
        <v>7164</v>
      </c>
      <c r="J4493" s="9">
        <v>152.58000000000001</v>
      </c>
      <c r="K4493" s="9">
        <v>97.44</v>
      </c>
      <c r="L4493" s="9">
        <f>tbl_salesdata[[#This Row],[Units Sold]]*tbl_salesdata[[#This Row],[Unit Cost]]</f>
        <v>698060.16</v>
      </c>
      <c r="M4493" s="9">
        <f>tbl_salesdata[[#This Row],[Units Sold]]*tbl_salesdata[[#This Row],[Unit Price]]</f>
        <v>1093083.1200000001</v>
      </c>
      <c r="N4493" s="9">
        <f>tbl_salesdata[[#This Row],[Total Sales]]-tbl_salesdata[[#This Row],[Total Cost]]</f>
        <v>395022.96000000008</v>
      </c>
      <c r="O4493">
        <f>tbl_salesdata[[#This Row],[Ship Date]]-tbl_salesdata[[#This Row],[Order Date]]</f>
        <v>10</v>
      </c>
      <c r="P4493">
        <f>WEEKDAY(tbl_salesdata[[#This Row],[Order Date]],2)</f>
        <v>2</v>
      </c>
      <c r="Q4493" t="str">
        <f>TEXT(tbl_salesdata[[#This Row],[Order Date]],"dddd")</f>
        <v>Tuesday</v>
      </c>
      <c r="R4493" t="str">
        <f>IF(tbl_salesdata[[#This Row],[Weekdaynum]]&gt;5,"Yes","No")</f>
        <v>No</v>
      </c>
    </row>
    <row r="4494" spans="1:18" hidden="1" x14ac:dyDescent="0.35">
      <c r="A4494">
        <v>100317895</v>
      </c>
      <c r="B4494" s="3">
        <v>43303</v>
      </c>
      <c r="C4494" s="3">
        <v>43317</v>
      </c>
      <c r="D4494" t="s">
        <v>147</v>
      </c>
      <c r="E4494" t="s">
        <v>38</v>
      </c>
      <c r="F4494" t="s">
        <v>40</v>
      </c>
      <c r="G4494" t="s">
        <v>18</v>
      </c>
      <c r="H4494" t="s">
        <v>26</v>
      </c>
      <c r="I4494" s="9">
        <v>5149</v>
      </c>
      <c r="J4494" s="9">
        <v>651.21</v>
      </c>
      <c r="K4494" s="9">
        <v>524.96</v>
      </c>
      <c r="L4494" s="9">
        <f>tbl_salesdata[[#This Row],[Units Sold]]*tbl_salesdata[[#This Row],[Unit Cost]]</f>
        <v>2703019.04</v>
      </c>
      <c r="M4494" s="9">
        <f>tbl_salesdata[[#This Row],[Units Sold]]*tbl_salesdata[[#This Row],[Unit Price]]</f>
        <v>3353080.29</v>
      </c>
      <c r="N4494" s="9">
        <f>tbl_salesdata[[#This Row],[Total Sales]]-tbl_salesdata[[#This Row],[Total Cost]]</f>
        <v>650061.25</v>
      </c>
      <c r="O4494">
        <f>tbl_salesdata[[#This Row],[Ship Date]]-tbl_salesdata[[#This Row],[Order Date]]</f>
        <v>14</v>
      </c>
      <c r="P4494">
        <f>WEEKDAY(tbl_salesdata[[#This Row],[Order Date]],2)</f>
        <v>7</v>
      </c>
      <c r="Q4494" t="str">
        <f>TEXT(tbl_salesdata[[#This Row],[Order Date]],"dddd")</f>
        <v>Sunday</v>
      </c>
      <c r="R4494" t="str">
        <f>IF(tbl_salesdata[[#This Row],[Weekdaynum]]&gt;5,"Yes","No")</f>
        <v>Yes</v>
      </c>
    </row>
    <row r="4495" spans="1:18" hidden="1" x14ac:dyDescent="0.35">
      <c r="A4495">
        <v>236281001</v>
      </c>
      <c r="B4495" s="3">
        <v>44515</v>
      </c>
      <c r="C4495" s="3">
        <v>44535</v>
      </c>
      <c r="D4495" t="s">
        <v>163</v>
      </c>
      <c r="E4495" t="s">
        <v>38</v>
      </c>
      <c r="F4495" t="s">
        <v>40</v>
      </c>
      <c r="G4495" t="s">
        <v>18</v>
      </c>
      <c r="H4495" t="s">
        <v>15</v>
      </c>
      <c r="I4495" s="9">
        <v>9654</v>
      </c>
      <c r="J4495" s="9">
        <v>651.21</v>
      </c>
      <c r="K4495" s="9">
        <v>524.96</v>
      </c>
      <c r="L4495" s="9">
        <f>tbl_salesdata[[#This Row],[Units Sold]]*tbl_salesdata[[#This Row],[Unit Cost]]</f>
        <v>5067963.8400000008</v>
      </c>
      <c r="M4495" s="9">
        <f>tbl_salesdata[[#This Row],[Units Sold]]*tbl_salesdata[[#This Row],[Unit Price]]</f>
        <v>6286781.3400000008</v>
      </c>
      <c r="N4495" s="9">
        <f>tbl_salesdata[[#This Row],[Total Sales]]-tbl_salesdata[[#This Row],[Total Cost]]</f>
        <v>1218817.5</v>
      </c>
      <c r="O4495">
        <f>tbl_salesdata[[#This Row],[Ship Date]]-tbl_salesdata[[#This Row],[Order Date]]</f>
        <v>20</v>
      </c>
      <c r="P4495">
        <f>WEEKDAY(tbl_salesdata[[#This Row],[Order Date]],2)</f>
        <v>1</v>
      </c>
      <c r="Q4495" t="str">
        <f>TEXT(tbl_salesdata[[#This Row],[Order Date]],"dddd")</f>
        <v>Monday</v>
      </c>
      <c r="R4495" t="str">
        <f>IF(tbl_salesdata[[#This Row],[Weekdaynum]]&gt;5,"Yes","No")</f>
        <v>No</v>
      </c>
    </row>
    <row r="4496" spans="1:18" hidden="1" x14ac:dyDescent="0.35">
      <c r="A4496">
        <v>239048612</v>
      </c>
      <c r="B4496" s="3">
        <v>42568</v>
      </c>
      <c r="C4496" s="3">
        <v>42576</v>
      </c>
      <c r="D4496" t="s">
        <v>80</v>
      </c>
      <c r="E4496" t="s">
        <v>21</v>
      </c>
      <c r="F4496" t="s">
        <v>30</v>
      </c>
      <c r="G4496" t="s">
        <v>14</v>
      </c>
      <c r="H4496" t="s">
        <v>26</v>
      </c>
      <c r="I4496" s="9">
        <v>8651</v>
      </c>
      <c r="J4496" s="9">
        <v>81.73</v>
      </c>
      <c r="K4496" s="9">
        <v>56.67</v>
      </c>
      <c r="L4496" s="9">
        <f>tbl_salesdata[[#This Row],[Units Sold]]*tbl_salesdata[[#This Row],[Unit Cost]]</f>
        <v>490252.17000000004</v>
      </c>
      <c r="M4496" s="9">
        <f>tbl_salesdata[[#This Row],[Units Sold]]*tbl_salesdata[[#This Row],[Unit Price]]</f>
        <v>707046.23</v>
      </c>
      <c r="N4496" s="9">
        <f>tbl_salesdata[[#This Row],[Total Sales]]-tbl_salesdata[[#This Row],[Total Cost]]</f>
        <v>216794.05999999994</v>
      </c>
      <c r="O4496">
        <f>tbl_salesdata[[#This Row],[Ship Date]]-tbl_salesdata[[#This Row],[Order Date]]</f>
        <v>8</v>
      </c>
      <c r="P4496">
        <f>WEEKDAY(tbl_salesdata[[#This Row],[Order Date]],2)</f>
        <v>7</v>
      </c>
      <c r="Q4496" t="str">
        <f>TEXT(tbl_salesdata[[#This Row],[Order Date]],"dddd")</f>
        <v>Sunday</v>
      </c>
      <c r="R4496" t="str">
        <f>IF(tbl_salesdata[[#This Row],[Weekdaynum]]&gt;5,"Yes","No")</f>
        <v>Yes</v>
      </c>
    </row>
    <row r="4497" spans="1:18" hidden="1" x14ac:dyDescent="0.35">
      <c r="A4497">
        <v>358669555</v>
      </c>
      <c r="B4497" s="3">
        <v>44365</v>
      </c>
      <c r="C4497" s="3">
        <v>44367</v>
      </c>
      <c r="D4497" t="s">
        <v>146</v>
      </c>
      <c r="E4497" t="s">
        <v>29</v>
      </c>
      <c r="F4497" t="s">
        <v>76</v>
      </c>
      <c r="G4497" t="s">
        <v>14</v>
      </c>
      <c r="H4497" t="s">
        <v>19</v>
      </c>
      <c r="I4497" s="9">
        <v>7147</v>
      </c>
      <c r="J4497" s="9">
        <v>668.27</v>
      </c>
      <c r="K4497" s="9">
        <v>502.54</v>
      </c>
      <c r="L4497" s="9">
        <f>tbl_salesdata[[#This Row],[Units Sold]]*tbl_salesdata[[#This Row],[Unit Cost]]</f>
        <v>3591653.3800000004</v>
      </c>
      <c r="M4497" s="9">
        <f>tbl_salesdata[[#This Row],[Units Sold]]*tbl_salesdata[[#This Row],[Unit Price]]</f>
        <v>4776125.6899999995</v>
      </c>
      <c r="N4497" s="9">
        <f>tbl_salesdata[[#This Row],[Total Sales]]-tbl_salesdata[[#This Row],[Total Cost]]</f>
        <v>1184472.3099999991</v>
      </c>
      <c r="O4497">
        <f>tbl_salesdata[[#This Row],[Ship Date]]-tbl_salesdata[[#This Row],[Order Date]]</f>
        <v>2</v>
      </c>
      <c r="P4497">
        <f>WEEKDAY(tbl_salesdata[[#This Row],[Order Date]],2)</f>
        <v>5</v>
      </c>
      <c r="Q4497" t="str">
        <f>TEXT(tbl_salesdata[[#This Row],[Order Date]],"dddd")</f>
        <v>Friday</v>
      </c>
      <c r="R4497" t="str">
        <f>IF(tbl_salesdata[[#This Row],[Weekdaynum]]&gt;5,"Yes","No")</f>
        <v>No</v>
      </c>
    </row>
    <row r="4498" spans="1:18" hidden="1" x14ac:dyDescent="0.35">
      <c r="A4498">
        <v>465505158</v>
      </c>
      <c r="B4498" s="3">
        <v>44880</v>
      </c>
      <c r="C4498" s="3">
        <v>44899</v>
      </c>
      <c r="D4498" t="s">
        <v>194</v>
      </c>
      <c r="E4498" t="s">
        <v>32</v>
      </c>
      <c r="F4498" t="s">
        <v>25</v>
      </c>
      <c r="G4498" t="s">
        <v>14</v>
      </c>
      <c r="H4498" t="s">
        <v>15</v>
      </c>
      <c r="I4498" s="9">
        <v>2176</v>
      </c>
      <c r="J4498" s="9">
        <v>205.7</v>
      </c>
      <c r="K4498" s="9">
        <v>117.11</v>
      </c>
      <c r="L4498" s="9">
        <f>tbl_salesdata[[#This Row],[Units Sold]]*tbl_salesdata[[#This Row],[Unit Cost]]</f>
        <v>254831.35999999999</v>
      </c>
      <c r="M4498" s="9">
        <f>tbl_salesdata[[#This Row],[Units Sold]]*tbl_salesdata[[#This Row],[Unit Price]]</f>
        <v>447603.19999999995</v>
      </c>
      <c r="N4498" s="9">
        <f>tbl_salesdata[[#This Row],[Total Sales]]-tbl_salesdata[[#This Row],[Total Cost]]</f>
        <v>192771.83999999997</v>
      </c>
      <c r="O4498">
        <f>tbl_salesdata[[#This Row],[Ship Date]]-tbl_salesdata[[#This Row],[Order Date]]</f>
        <v>19</v>
      </c>
      <c r="P4498">
        <f>WEEKDAY(tbl_salesdata[[#This Row],[Order Date]],2)</f>
        <v>2</v>
      </c>
      <c r="Q4498" t="str">
        <f>TEXT(tbl_salesdata[[#This Row],[Order Date]],"dddd")</f>
        <v>Tuesday</v>
      </c>
      <c r="R4498" t="str">
        <f>IF(tbl_salesdata[[#This Row],[Weekdaynum]]&gt;5,"Yes","No")</f>
        <v>No</v>
      </c>
    </row>
    <row r="4499" spans="1:18" hidden="1" x14ac:dyDescent="0.35">
      <c r="A4499">
        <v>500229251</v>
      </c>
      <c r="B4499" s="3">
        <v>44253</v>
      </c>
      <c r="C4499" s="3">
        <v>44263</v>
      </c>
      <c r="D4499" t="s">
        <v>173</v>
      </c>
      <c r="E4499" t="s">
        <v>24</v>
      </c>
      <c r="F4499" t="s">
        <v>76</v>
      </c>
      <c r="G4499" t="s">
        <v>14</v>
      </c>
      <c r="H4499" t="s">
        <v>26</v>
      </c>
      <c r="I4499" s="9">
        <v>7806</v>
      </c>
      <c r="J4499" s="9">
        <v>668.27</v>
      </c>
      <c r="K4499" s="9">
        <v>502.54</v>
      </c>
      <c r="L4499" s="9">
        <f>tbl_salesdata[[#This Row],[Units Sold]]*tbl_salesdata[[#This Row],[Unit Cost]]</f>
        <v>3922827.24</v>
      </c>
      <c r="M4499" s="9">
        <f>tbl_salesdata[[#This Row],[Units Sold]]*tbl_salesdata[[#This Row],[Unit Price]]</f>
        <v>5216515.62</v>
      </c>
      <c r="N4499" s="9">
        <f>tbl_salesdata[[#This Row],[Total Sales]]-tbl_salesdata[[#This Row],[Total Cost]]</f>
        <v>1293688.3799999999</v>
      </c>
      <c r="O4499">
        <f>tbl_salesdata[[#This Row],[Ship Date]]-tbl_salesdata[[#This Row],[Order Date]]</f>
        <v>10</v>
      </c>
      <c r="P4499">
        <f>WEEKDAY(tbl_salesdata[[#This Row],[Order Date]],2)</f>
        <v>5</v>
      </c>
      <c r="Q4499" t="str">
        <f>TEXT(tbl_salesdata[[#This Row],[Order Date]],"dddd")</f>
        <v>Friday</v>
      </c>
      <c r="R4499" t="str">
        <f>IF(tbl_salesdata[[#This Row],[Weekdaynum]]&gt;5,"Yes","No")</f>
        <v>No</v>
      </c>
    </row>
    <row r="4500" spans="1:18" hidden="1" x14ac:dyDescent="0.35">
      <c r="A4500">
        <v>923828160</v>
      </c>
      <c r="B4500" s="3">
        <v>42855</v>
      </c>
      <c r="C4500" s="3">
        <v>42858</v>
      </c>
      <c r="D4500" t="s">
        <v>62</v>
      </c>
      <c r="E4500" t="s">
        <v>38</v>
      </c>
      <c r="F4500" t="s">
        <v>76</v>
      </c>
      <c r="G4500" t="s">
        <v>18</v>
      </c>
      <c r="H4500" t="s">
        <v>34</v>
      </c>
      <c r="I4500" s="9">
        <v>137</v>
      </c>
      <c r="J4500" s="9">
        <v>668.27</v>
      </c>
      <c r="K4500" s="9">
        <v>502.54</v>
      </c>
      <c r="L4500" s="9">
        <f>tbl_salesdata[[#This Row],[Units Sold]]*tbl_salesdata[[#This Row],[Unit Cost]]</f>
        <v>68847.98</v>
      </c>
      <c r="M4500" s="9">
        <f>tbl_salesdata[[#This Row],[Units Sold]]*tbl_salesdata[[#This Row],[Unit Price]]</f>
        <v>91552.989999999991</v>
      </c>
      <c r="N4500" s="9">
        <f>tbl_salesdata[[#This Row],[Total Sales]]-tbl_salesdata[[#This Row],[Total Cost]]</f>
        <v>22705.009999999995</v>
      </c>
      <c r="O4500">
        <f>tbl_salesdata[[#This Row],[Ship Date]]-tbl_salesdata[[#This Row],[Order Date]]</f>
        <v>3</v>
      </c>
      <c r="P4500">
        <f>WEEKDAY(tbl_salesdata[[#This Row],[Order Date]],2)</f>
        <v>7</v>
      </c>
      <c r="Q4500" t="str">
        <f>TEXT(tbl_salesdata[[#This Row],[Order Date]],"dddd")</f>
        <v>Sunday</v>
      </c>
      <c r="R4500" t="str">
        <f>IF(tbl_salesdata[[#This Row],[Weekdaynum]]&gt;5,"Yes","No")</f>
        <v>Yes</v>
      </c>
    </row>
    <row r="4501" spans="1:18" hidden="1" x14ac:dyDescent="0.35">
      <c r="A4501">
        <v>467600715</v>
      </c>
      <c r="B4501" s="3">
        <v>42569</v>
      </c>
      <c r="C4501" s="3">
        <v>42585</v>
      </c>
      <c r="D4501" t="s">
        <v>147</v>
      </c>
      <c r="E4501" t="s">
        <v>38</v>
      </c>
      <c r="F4501" t="s">
        <v>30</v>
      </c>
      <c r="G4501" t="s">
        <v>14</v>
      </c>
      <c r="H4501" t="s">
        <v>26</v>
      </c>
      <c r="I4501" s="9">
        <v>2297</v>
      </c>
      <c r="J4501" s="9">
        <v>81.73</v>
      </c>
      <c r="K4501" s="9">
        <v>56.67</v>
      </c>
      <c r="L4501" s="9">
        <f>tbl_salesdata[[#This Row],[Units Sold]]*tbl_salesdata[[#This Row],[Unit Cost]]</f>
        <v>130170.99</v>
      </c>
      <c r="M4501" s="9">
        <f>tbl_salesdata[[#This Row],[Units Sold]]*tbl_salesdata[[#This Row],[Unit Price]]</f>
        <v>187733.81</v>
      </c>
      <c r="N4501" s="9">
        <f>tbl_salesdata[[#This Row],[Total Sales]]-tbl_salesdata[[#This Row],[Total Cost]]</f>
        <v>57562.819999999992</v>
      </c>
      <c r="O4501">
        <f>tbl_salesdata[[#This Row],[Ship Date]]-tbl_salesdata[[#This Row],[Order Date]]</f>
        <v>16</v>
      </c>
      <c r="P4501">
        <f>WEEKDAY(tbl_salesdata[[#This Row],[Order Date]],2)</f>
        <v>1</v>
      </c>
      <c r="Q4501" t="str">
        <f>TEXT(tbl_salesdata[[#This Row],[Order Date]],"dddd")</f>
        <v>Monday</v>
      </c>
      <c r="R4501" t="str">
        <f>IF(tbl_salesdata[[#This Row],[Weekdaynum]]&gt;5,"Yes","No")</f>
        <v>No</v>
      </c>
    </row>
    <row r="4502" spans="1:18" x14ac:dyDescent="0.35">
      <c r="A4502">
        <v>446912944</v>
      </c>
      <c r="B4502" s="3">
        <v>43386</v>
      </c>
      <c r="C4502" s="3">
        <v>43388</v>
      </c>
      <c r="D4502" t="s">
        <v>147</v>
      </c>
      <c r="E4502" t="s">
        <v>38</v>
      </c>
      <c r="F4502" t="s">
        <v>68</v>
      </c>
      <c r="G4502" t="s">
        <v>18</v>
      </c>
      <c r="H4502" t="s">
        <v>26</v>
      </c>
      <c r="I4502" s="9">
        <v>326</v>
      </c>
      <c r="J4502" s="9">
        <v>154.06</v>
      </c>
      <c r="K4502" s="9">
        <v>90.93</v>
      </c>
      <c r="L4502" s="9">
        <f>tbl_salesdata[[#This Row],[Units Sold]]*tbl_salesdata[[#This Row],[Unit Cost]]</f>
        <v>29643.180000000004</v>
      </c>
      <c r="M4502" s="9">
        <f>tbl_salesdata[[#This Row],[Units Sold]]*tbl_salesdata[[#This Row],[Unit Price]]</f>
        <v>50223.56</v>
      </c>
      <c r="N4502" s="9">
        <f>tbl_salesdata[[#This Row],[Total Sales]]-tbl_salesdata[[#This Row],[Total Cost]]</f>
        <v>20580.379999999994</v>
      </c>
      <c r="O4502">
        <f>tbl_salesdata[[#This Row],[Ship Date]]-tbl_salesdata[[#This Row],[Order Date]]</f>
        <v>2</v>
      </c>
      <c r="P4502">
        <f>WEEKDAY(tbl_salesdata[[#This Row],[Order Date]],2)</f>
        <v>6</v>
      </c>
      <c r="Q4502" t="str">
        <f>TEXT(tbl_salesdata[[#This Row],[Order Date]],"dddd")</f>
        <v>Saturday</v>
      </c>
      <c r="R4502" t="str">
        <f>IF(tbl_salesdata[[#This Row],[Weekdaynum]]&gt;5,"Yes","No")</f>
        <v>Yes</v>
      </c>
    </row>
    <row r="4503" spans="1:18" hidden="1" x14ac:dyDescent="0.35">
      <c r="A4503">
        <v>292424571</v>
      </c>
      <c r="B4503" s="3">
        <v>43975</v>
      </c>
      <c r="C4503" s="3">
        <v>43989</v>
      </c>
      <c r="D4503" t="s">
        <v>203</v>
      </c>
      <c r="E4503" t="s">
        <v>21</v>
      </c>
      <c r="F4503" t="s">
        <v>42</v>
      </c>
      <c r="G4503" t="s">
        <v>18</v>
      </c>
      <c r="H4503" t="s">
        <v>19</v>
      </c>
      <c r="I4503" s="9">
        <v>3784</v>
      </c>
      <c r="J4503" s="9">
        <v>437.2</v>
      </c>
      <c r="K4503" s="9">
        <v>263.33</v>
      </c>
      <c r="L4503" s="9">
        <f>tbl_salesdata[[#This Row],[Units Sold]]*tbl_salesdata[[#This Row],[Unit Cost]]</f>
        <v>996440.72</v>
      </c>
      <c r="M4503" s="9">
        <f>tbl_salesdata[[#This Row],[Units Sold]]*tbl_salesdata[[#This Row],[Unit Price]]</f>
        <v>1654364.8</v>
      </c>
      <c r="N4503" s="9">
        <f>tbl_salesdata[[#This Row],[Total Sales]]-tbl_salesdata[[#This Row],[Total Cost]]</f>
        <v>657924.08000000007</v>
      </c>
      <c r="O4503">
        <f>tbl_salesdata[[#This Row],[Ship Date]]-tbl_salesdata[[#This Row],[Order Date]]</f>
        <v>14</v>
      </c>
      <c r="P4503">
        <f>WEEKDAY(tbl_salesdata[[#This Row],[Order Date]],2)</f>
        <v>7</v>
      </c>
      <c r="Q4503" t="str">
        <f>TEXT(tbl_salesdata[[#This Row],[Order Date]],"dddd")</f>
        <v>Sunday</v>
      </c>
      <c r="R4503" t="str">
        <f>IF(tbl_salesdata[[#This Row],[Weekdaynum]]&gt;5,"Yes","No")</f>
        <v>Yes</v>
      </c>
    </row>
    <row r="4504" spans="1:18" hidden="1" x14ac:dyDescent="0.35">
      <c r="A4504">
        <v>637636029</v>
      </c>
      <c r="B4504" s="3">
        <v>44333</v>
      </c>
      <c r="C4504" s="3">
        <v>44344</v>
      </c>
      <c r="D4504" t="s">
        <v>209</v>
      </c>
      <c r="E4504" t="s">
        <v>32</v>
      </c>
      <c r="F4504" t="s">
        <v>42</v>
      </c>
      <c r="G4504" t="s">
        <v>14</v>
      </c>
      <c r="H4504" t="s">
        <v>34</v>
      </c>
      <c r="I4504" s="9">
        <v>9526</v>
      </c>
      <c r="J4504" s="9">
        <v>437.2</v>
      </c>
      <c r="K4504" s="9">
        <v>263.33</v>
      </c>
      <c r="L4504" s="9">
        <f>tbl_salesdata[[#This Row],[Units Sold]]*tbl_salesdata[[#This Row],[Unit Cost]]</f>
        <v>2508481.58</v>
      </c>
      <c r="M4504" s="9">
        <f>tbl_salesdata[[#This Row],[Units Sold]]*tbl_salesdata[[#This Row],[Unit Price]]</f>
        <v>4164767.1999999997</v>
      </c>
      <c r="N4504" s="9">
        <f>tbl_salesdata[[#This Row],[Total Sales]]-tbl_salesdata[[#This Row],[Total Cost]]</f>
        <v>1656285.6199999996</v>
      </c>
      <c r="O4504">
        <f>tbl_salesdata[[#This Row],[Ship Date]]-tbl_salesdata[[#This Row],[Order Date]]</f>
        <v>11</v>
      </c>
      <c r="P4504">
        <f>WEEKDAY(tbl_salesdata[[#This Row],[Order Date]],2)</f>
        <v>1</v>
      </c>
      <c r="Q4504" t="str">
        <f>TEXT(tbl_salesdata[[#This Row],[Order Date]],"dddd")</f>
        <v>Monday</v>
      </c>
      <c r="R4504" t="str">
        <f>IF(tbl_salesdata[[#This Row],[Weekdaynum]]&gt;5,"Yes","No")</f>
        <v>No</v>
      </c>
    </row>
    <row r="4505" spans="1:18" hidden="1" x14ac:dyDescent="0.35">
      <c r="A4505">
        <v>231341445</v>
      </c>
      <c r="B4505" s="3">
        <v>42244</v>
      </c>
      <c r="C4505" s="3">
        <v>42261</v>
      </c>
      <c r="D4505" t="s">
        <v>35</v>
      </c>
      <c r="E4505" t="s">
        <v>21</v>
      </c>
      <c r="F4505" t="s">
        <v>22</v>
      </c>
      <c r="G4505" t="s">
        <v>14</v>
      </c>
      <c r="H4505" t="s">
        <v>15</v>
      </c>
      <c r="I4505" s="9">
        <v>7929</v>
      </c>
      <c r="J4505" s="9">
        <v>47.45</v>
      </c>
      <c r="K4505" s="9">
        <v>31.79</v>
      </c>
      <c r="L4505" s="9">
        <f>tbl_salesdata[[#This Row],[Units Sold]]*tbl_salesdata[[#This Row],[Unit Cost]]</f>
        <v>252062.91</v>
      </c>
      <c r="M4505" s="9">
        <f>tbl_salesdata[[#This Row],[Units Sold]]*tbl_salesdata[[#This Row],[Unit Price]]</f>
        <v>376231.05000000005</v>
      </c>
      <c r="N4505" s="9">
        <f>tbl_salesdata[[#This Row],[Total Sales]]-tbl_salesdata[[#This Row],[Total Cost]]</f>
        <v>124168.14000000004</v>
      </c>
      <c r="O4505">
        <f>tbl_salesdata[[#This Row],[Ship Date]]-tbl_salesdata[[#This Row],[Order Date]]</f>
        <v>17</v>
      </c>
      <c r="P4505">
        <f>WEEKDAY(tbl_salesdata[[#This Row],[Order Date]],2)</f>
        <v>5</v>
      </c>
      <c r="Q4505" t="str">
        <f>TEXT(tbl_salesdata[[#This Row],[Order Date]],"dddd")</f>
        <v>Friday</v>
      </c>
      <c r="R4505" t="str">
        <f>IF(tbl_salesdata[[#This Row],[Weekdaynum]]&gt;5,"Yes","No")</f>
        <v>No</v>
      </c>
    </row>
    <row r="4506" spans="1:18" hidden="1" x14ac:dyDescent="0.35">
      <c r="A4506">
        <v>406402146</v>
      </c>
      <c r="B4506" s="3">
        <v>44613</v>
      </c>
      <c r="C4506" s="3">
        <v>44629</v>
      </c>
      <c r="D4506" t="s">
        <v>219</v>
      </c>
      <c r="E4506" t="s">
        <v>38</v>
      </c>
      <c r="F4506" t="s">
        <v>56</v>
      </c>
      <c r="G4506" t="s">
        <v>14</v>
      </c>
      <c r="H4506" t="s">
        <v>19</v>
      </c>
      <c r="I4506" s="9">
        <v>2281</v>
      </c>
      <c r="J4506" s="9">
        <v>9.33</v>
      </c>
      <c r="K4506" s="9">
        <v>6.92</v>
      </c>
      <c r="L4506" s="9">
        <f>tbl_salesdata[[#This Row],[Units Sold]]*tbl_salesdata[[#This Row],[Unit Cost]]</f>
        <v>15784.52</v>
      </c>
      <c r="M4506" s="9">
        <f>tbl_salesdata[[#This Row],[Units Sold]]*tbl_salesdata[[#This Row],[Unit Price]]</f>
        <v>21281.73</v>
      </c>
      <c r="N4506" s="9">
        <f>tbl_salesdata[[#This Row],[Total Sales]]-tbl_salesdata[[#This Row],[Total Cost]]</f>
        <v>5497.2099999999991</v>
      </c>
      <c r="O4506">
        <f>tbl_salesdata[[#This Row],[Ship Date]]-tbl_salesdata[[#This Row],[Order Date]]</f>
        <v>16</v>
      </c>
      <c r="P4506">
        <f>WEEKDAY(tbl_salesdata[[#This Row],[Order Date]],2)</f>
        <v>1</v>
      </c>
      <c r="Q4506" t="str">
        <f>TEXT(tbl_salesdata[[#This Row],[Order Date]],"dddd")</f>
        <v>Monday</v>
      </c>
      <c r="R4506" t="str">
        <f>IF(tbl_salesdata[[#This Row],[Weekdaynum]]&gt;5,"Yes","No")</f>
        <v>No</v>
      </c>
    </row>
    <row r="4507" spans="1:18" x14ac:dyDescent="0.35">
      <c r="A4507">
        <v>972289884</v>
      </c>
      <c r="B4507" s="3">
        <v>42581</v>
      </c>
      <c r="C4507" s="3">
        <v>42592</v>
      </c>
      <c r="D4507" t="s">
        <v>78</v>
      </c>
      <c r="E4507" t="s">
        <v>24</v>
      </c>
      <c r="F4507" t="s">
        <v>22</v>
      </c>
      <c r="G4507" t="s">
        <v>14</v>
      </c>
      <c r="H4507" t="s">
        <v>34</v>
      </c>
      <c r="I4507" s="9">
        <v>1038</v>
      </c>
      <c r="J4507" s="9">
        <v>47.45</v>
      </c>
      <c r="K4507" s="9">
        <v>31.79</v>
      </c>
      <c r="L4507" s="9">
        <f>tbl_salesdata[[#This Row],[Units Sold]]*tbl_salesdata[[#This Row],[Unit Cost]]</f>
        <v>32998.019999999997</v>
      </c>
      <c r="M4507" s="9">
        <f>tbl_salesdata[[#This Row],[Units Sold]]*tbl_salesdata[[#This Row],[Unit Price]]</f>
        <v>49253.100000000006</v>
      </c>
      <c r="N4507" s="9">
        <f>tbl_salesdata[[#This Row],[Total Sales]]-tbl_salesdata[[#This Row],[Total Cost]]</f>
        <v>16255.080000000009</v>
      </c>
      <c r="O4507">
        <f>tbl_salesdata[[#This Row],[Ship Date]]-tbl_salesdata[[#This Row],[Order Date]]</f>
        <v>11</v>
      </c>
      <c r="P4507">
        <f>WEEKDAY(tbl_salesdata[[#This Row],[Order Date]],2)</f>
        <v>6</v>
      </c>
      <c r="Q4507" t="str">
        <f>TEXT(tbl_salesdata[[#This Row],[Order Date]],"dddd")</f>
        <v>Saturday</v>
      </c>
      <c r="R4507" t="str">
        <f>IF(tbl_salesdata[[#This Row],[Weekdaynum]]&gt;5,"Yes","No")</f>
        <v>Yes</v>
      </c>
    </row>
    <row r="4508" spans="1:18" x14ac:dyDescent="0.35">
      <c r="A4508">
        <v>275955808</v>
      </c>
      <c r="B4508" s="3">
        <v>44534</v>
      </c>
      <c r="C4508" s="3">
        <v>44548</v>
      </c>
      <c r="D4508" t="s">
        <v>198</v>
      </c>
      <c r="E4508" t="s">
        <v>38</v>
      </c>
      <c r="F4508" t="s">
        <v>68</v>
      </c>
      <c r="G4508" t="s">
        <v>14</v>
      </c>
      <c r="H4508" t="s">
        <v>34</v>
      </c>
      <c r="I4508" s="9">
        <v>311</v>
      </c>
      <c r="J4508" s="9">
        <v>154.06</v>
      </c>
      <c r="K4508" s="9">
        <v>90.93</v>
      </c>
      <c r="L4508" s="9">
        <f>tbl_salesdata[[#This Row],[Units Sold]]*tbl_salesdata[[#This Row],[Unit Cost]]</f>
        <v>28279.230000000003</v>
      </c>
      <c r="M4508" s="9">
        <f>tbl_salesdata[[#This Row],[Units Sold]]*tbl_salesdata[[#This Row],[Unit Price]]</f>
        <v>47912.66</v>
      </c>
      <c r="N4508" s="9">
        <f>tbl_salesdata[[#This Row],[Total Sales]]-tbl_salesdata[[#This Row],[Total Cost]]</f>
        <v>19633.43</v>
      </c>
      <c r="O4508">
        <f>tbl_salesdata[[#This Row],[Ship Date]]-tbl_salesdata[[#This Row],[Order Date]]</f>
        <v>14</v>
      </c>
      <c r="P4508">
        <f>WEEKDAY(tbl_salesdata[[#This Row],[Order Date]],2)</f>
        <v>6</v>
      </c>
      <c r="Q4508" t="str">
        <f>TEXT(tbl_salesdata[[#This Row],[Order Date]],"dddd")</f>
        <v>Saturday</v>
      </c>
      <c r="R4508" t="str">
        <f>IF(tbl_salesdata[[#This Row],[Weekdaynum]]&gt;5,"Yes","No")</f>
        <v>Yes</v>
      </c>
    </row>
    <row r="4509" spans="1:18" hidden="1" x14ac:dyDescent="0.35">
      <c r="A4509">
        <v>803016746</v>
      </c>
      <c r="B4509" s="3">
        <v>42243</v>
      </c>
      <c r="C4509" s="3">
        <v>42264</v>
      </c>
      <c r="D4509" t="s">
        <v>43</v>
      </c>
      <c r="E4509" t="s">
        <v>24</v>
      </c>
      <c r="F4509" t="s">
        <v>22</v>
      </c>
      <c r="G4509" t="s">
        <v>18</v>
      </c>
      <c r="H4509" t="s">
        <v>34</v>
      </c>
      <c r="I4509" s="9">
        <v>9355</v>
      </c>
      <c r="J4509" s="9">
        <v>47.45</v>
      </c>
      <c r="K4509" s="9">
        <v>31.79</v>
      </c>
      <c r="L4509" s="9">
        <f>tbl_salesdata[[#This Row],[Units Sold]]*tbl_salesdata[[#This Row],[Unit Cost]]</f>
        <v>297395.45</v>
      </c>
      <c r="M4509" s="9">
        <f>tbl_salesdata[[#This Row],[Units Sold]]*tbl_salesdata[[#This Row],[Unit Price]]</f>
        <v>443894.75</v>
      </c>
      <c r="N4509" s="9">
        <f>tbl_salesdata[[#This Row],[Total Sales]]-tbl_salesdata[[#This Row],[Total Cost]]</f>
        <v>146499.29999999999</v>
      </c>
      <c r="O4509">
        <f>tbl_salesdata[[#This Row],[Ship Date]]-tbl_salesdata[[#This Row],[Order Date]]</f>
        <v>21</v>
      </c>
      <c r="P4509">
        <f>WEEKDAY(tbl_salesdata[[#This Row],[Order Date]],2)</f>
        <v>4</v>
      </c>
      <c r="Q4509" t="str">
        <f>TEXT(tbl_salesdata[[#This Row],[Order Date]],"dddd")</f>
        <v>Thursday</v>
      </c>
      <c r="R4509" t="str">
        <f>IF(tbl_salesdata[[#This Row],[Weekdaynum]]&gt;5,"Yes","No")</f>
        <v>No</v>
      </c>
    </row>
    <row r="4510" spans="1:18" hidden="1" x14ac:dyDescent="0.35">
      <c r="A4510">
        <v>488361871</v>
      </c>
      <c r="B4510" s="3">
        <v>44442</v>
      </c>
      <c r="C4510" s="3">
        <v>44448</v>
      </c>
      <c r="D4510" t="s">
        <v>78</v>
      </c>
      <c r="E4510" t="s">
        <v>24</v>
      </c>
      <c r="F4510" t="s">
        <v>25</v>
      </c>
      <c r="G4510" t="s">
        <v>18</v>
      </c>
      <c r="H4510" t="s">
        <v>15</v>
      </c>
      <c r="I4510" s="9">
        <v>5985</v>
      </c>
      <c r="J4510" s="9">
        <v>205.7</v>
      </c>
      <c r="K4510" s="9">
        <v>117.11</v>
      </c>
      <c r="L4510" s="9">
        <f>tbl_salesdata[[#This Row],[Units Sold]]*tbl_salesdata[[#This Row],[Unit Cost]]</f>
        <v>700903.35</v>
      </c>
      <c r="M4510" s="9">
        <f>tbl_salesdata[[#This Row],[Units Sold]]*tbl_salesdata[[#This Row],[Unit Price]]</f>
        <v>1231114.5</v>
      </c>
      <c r="N4510" s="9">
        <f>tbl_salesdata[[#This Row],[Total Sales]]-tbl_salesdata[[#This Row],[Total Cost]]</f>
        <v>530211.15</v>
      </c>
      <c r="O4510">
        <f>tbl_salesdata[[#This Row],[Ship Date]]-tbl_salesdata[[#This Row],[Order Date]]</f>
        <v>6</v>
      </c>
      <c r="P4510">
        <f>WEEKDAY(tbl_salesdata[[#This Row],[Order Date]],2)</f>
        <v>5</v>
      </c>
      <c r="Q4510" t="str">
        <f>TEXT(tbl_salesdata[[#This Row],[Order Date]],"dddd")</f>
        <v>Friday</v>
      </c>
      <c r="R4510" t="str">
        <f>IF(tbl_salesdata[[#This Row],[Weekdaynum]]&gt;5,"Yes","No")</f>
        <v>No</v>
      </c>
    </row>
    <row r="4511" spans="1:18" hidden="1" x14ac:dyDescent="0.35">
      <c r="A4511">
        <v>374056422</v>
      </c>
      <c r="B4511" s="3">
        <v>44679</v>
      </c>
      <c r="C4511" s="3">
        <v>44691</v>
      </c>
      <c r="D4511" t="s">
        <v>74</v>
      </c>
      <c r="E4511" t="s">
        <v>38</v>
      </c>
      <c r="F4511" t="s">
        <v>17</v>
      </c>
      <c r="G4511" t="s">
        <v>18</v>
      </c>
      <c r="H4511" t="s">
        <v>34</v>
      </c>
      <c r="I4511" s="9">
        <v>463</v>
      </c>
      <c r="J4511" s="9">
        <v>152.58000000000001</v>
      </c>
      <c r="K4511" s="9">
        <v>97.44</v>
      </c>
      <c r="L4511" s="9">
        <f>tbl_salesdata[[#This Row],[Units Sold]]*tbl_salesdata[[#This Row],[Unit Cost]]</f>
        <v>45114.720000000001</v>
      </c>
      <c r="M4511" s="9">
        <f>tbl_salesdata[[#This Row],[Units Sold]]*tbl_salesdata[[#This Row],[Unit Price]]</f>
        <v>70644.540000000008</v>
      </c>
      <c r="N4511" s="9">
        <f>tbl_salesdata[[#This Row],[Total Sales]]-tbl_salesdata[[#This Row],[Total Cost]]</f>
        <v>25529.820000000007</v>
      </c>
      <c r="O4511">
        <f>tbl_salesdata[[#This Row],[Ship Date]]-tbl_salesdata[[#This Row],[Order Date]]</f>
        <v>12</v>
      </c>
      <c r="P4511">
        <f>WEEKDAY(tbl_salesdata[[#This Row],[Order Date]],2)</f>
        <v>4</v>
      </c>
      <c r="Q4511" t="str">
        <f>TEXT(tbl_salesdata[[#This Row],[Order Date]],"dddd")</f>
        <v>Thursday</v>
      </c>
      <c r="R4511" t="str">
        <f>IF(tbl_salesdata[[#This Row],[Weekdaynum]]&gt;5,"Yes","No")</f>
        <v>No</v>
      </c>
    </row>
    <row r="4512" spans="1:18" hidden="1" x14ac:dyDescent="0.35">
      <c r="A4512">
        <v>864836728</v>
      </c>
      <c r="B4512" s="3">
        <v>43194</v>
      </c>
      <c r="C4512" s="3">
        <v>43207</v>
      </c>
      <c r="D4512" t="s">
        <v>111</v>
      </c>
      <c r="E4512" t="s">
        <v>38</v>
      </c>
      <c r="F4512" t="s">
        <v>47</v>
      </c>
      <c r="G4512" t="s">
        <v>18</v>
      </c>
      <c r="H4512" t="s">
        <v>34</v>
      </c>
      <c r="I4512" s="9">
        <v>3261</v>
      </c>
      <c r="J4512" s="9">
        <v>421.89</v>
      </c>
      <c r="K4512" s="9">
        <v>364.69</v>
      </c>
      <c r="L4512" s="9">
        <f>tbl_salesdata[[#This Row],[Units Sold]]*tbl_salesdata[[#This Row],[Unit Cost]]</f>
        <v>1189254.0900000001</v>
      </c>
      <c r="M4512" s="9">
        <f>tbl_salesdata[[#This Row],[Units Sold]]*tbl_salesdata[[#This Row],[Unit Price]]</f>
        <v>1375783.29</v>
      </c>
      <c r="N4512" s="9">
        <f>tbl_salesdata[[#This Row],[Total Sales]]-tbl_salesdata[[#This Row],[Total Cost]]</f>
        <v>186529.19999999995</v>
      </c>
      <c r="O4512">
        <f>tbl_salesdata[[#This Row],[Ship Date]]-tbl_salesdata[[#This Row],[Order Date]]</f>
        <v>13</v>
      </c>
      <c r="P4512">
        <f>WEEKDAY(tbl_salesdata[[#This Row],[Order Date]],2)</f>
        <v>3</v>
      </c>
      <c r="Q4512" t="str">
        <f>TEXT(tbl_salesdata[[#This Row],[Order Date]],"dddd")</f>
        <v>Wednesday</v>
      </c>
      <c r="R4512" t="str">
        <f>IF(tbl_salesdata[[#This Row],[Weekdaynum]]&gt;5,"Yes","No")</f>
        <v>No</v>
      </c>
    </row>
    <row r="4513" spans="1:18" x14ac:dyDescent="0.35">
      <c r="A4513">
        <v>495269525</v>
      </c>
      <c r="B4513" s="3">
        <v>44247</v>
      </c>
      <c r="C4513" s="3">
        <v>44267</v>
      </c>
      <c r="D4513" t="s">
        <v>59</v>
      </c>
      <c r="E4513" t="s">
        <v>12</v>
      </c>
      <c r="F4513" t="s">
        <v>47</v>
      </c>
      <c r="G4513" t="s">
        <v>18</v>
      </c>
      <c r="H4513" t="s">
        <v>19</v>
      </c>
      <c r="I4513" s="9">
        <v>113</v>
      </c>
      <c r="J4513" s="9">
        <v>421.89</v>
      </c>
      <c r="K4513" s="9">
        <v>364.69</v>
      </c>
      <c r="L4513" s="9">
        <f>tbl_salesdata[[#This Row],[Units Sold]]*tbl_salesdata[[#This Row],[Unit Cost]]</f>
        <v>41209.97</v>
      </c>
      <c r="M4513" s="9">
        <f>tbl_salesdata[[#This Row],[Units Sold]]*tbl_salesdata[[#This Row],[Unit Price]]</f>
        <v>47673.57</v>
      </c>
      <c r="N4513" s="9">
        <f>tbl_salesdata[[#This Row],[Total Sales]]-tbl_salesdata[[#This Row],[Total Cost]]</f>
        <v>6463.5999999999985</v>
      </c>
      <c r="O4513">
        <f>tbl_salesdata[[#This Row],[Ship Date]]-tbl_salesdata[[#This Row],[Order Date]]</f>
        <v>20</v>
      </c>
      <c r="P4513">
        <f>WEEKDAY(tbl_salesdata[[#This Row],[Order Date]],2)</f>
        <v>6</v>
      </c>
      <c r="Q4513" t="str">
        <f>TEXT(tbl_salesdata[[#This Row],[Order Date]],"dddd")</f>
        <v>Saturday</v>
      </c>
      <c r="R4513" t="str">
        <f>IF(tbl_salesdata[[#This Row],[Weekdaynum]]&gt;5,"Yes","No")</f>
        <v>Yes</v>
      </c>
    </row>
    <row r="4514" spans="1:18" x14ac:dyDescent="0.35">
      <c r="A4514">
        <v>132826268</v>
      </c>
      <c r="B4514" s="3">
        <v>43624</v>
      </c>
      <c r="C4514" s="3">
        <v>43642</v>
      </c>
      <c r="D4514" t="s">
        <v>201</v>
      </c>
      <c r="E4514" t="s">
        <v>24</v>
      </c>
      <c r="F4514" t="s">
        <v>56</v>
      </c>
      <c r="G4514" t="s">
        <v>18</v>
      </c>
      <c r="H4514" t="s">
        <v>26</v>
      </c>
      <c r="I4514" s="9">
        <v>5099</v>
      </c>
      <c r="J4514" s="9">
        <v>9.33</v>
      </c>
      <c r="K4514" s="9">
        <v>6.92</v>
      </c>
      <c r="L4514" s="9">
        <f>tbl_salesdata[[#This Row],[Units Sold]]*tbl_salesdata[[#This Row],[Unit Cost]]</f>
        <v>35285.08</v>
      </c>
      <c r="M4514" s="9">
        <f>tbl_salesdata[[#This Row],[Units Sold]]*tbl_salesdata[[#This Row],[Unit Price]]</f>
        <v>47573.67</v>
      </c>
      <c r="N4514" s="9">
        <f>tbl_salesdata[[#This Row],[Total Sales]]-tbl_salesdata[[#This Row],[Total Cost]]</f>
        <v>12288.589999999997</v>
      </c>
      <c r="O4514">
        <f>tbl_salesdata[[#This Row],[Ship Date]]-tbl_salesdata[[#This Row],[Order Date]]</f>
        <v>18</v>
      </c>
      <c r="P4514">
        <f>WEEKDAY(tbl_salesdata[[#This Row],[Order Date]],2)</f>
        <v>6</v>
      </c>
      <c r="Q4514" t="str">
        <f>TEXT(tbl_salesdata[[#This Row],[Order Date]],"dddd")</f>
        <v>Saturday</v>
      </c>
      <c r="R4514" t="str">
        <f>IF(tbl_salesdata[[#This Row],[Weekdaynum]]&gt;5,"Yes","No")</f>
        <v>Yes</v>
      </c>
    </row>
    <row r="4515" spans="1:18" hidden="1" x14ac:dyDescent="0.35">
      <c r="A4515">
        <v>269742953</v>
      </c>
      <c r="B4515" s="3">
        <v>43525</v>
      </c>
      <c r="C4515" s="3">
        <v>43534</v>
      </c>
      <c r="D4515" t="s">
        <v>78</v>
      </c>
      <c r="E4515" t="s">
        <v>24</v>
      </c>
      <c r="F4515" t="s">
        <v>47</v>
      </c>
      <c r="G4515" t="s">
        <v>14</v>
      </c>
      <c r="H4515" t="s">
        <v>15</v>
      </c>
      <c r="I4515" s="9">
        <v>1789</v>
      </c>
      <c r="J4515" s="9">
        <v>421.89</v>
      </c>
      <c r="K4515" s="9">
        <v>364.69</v>
      </c>
      <c r="L4515" s="9">
        <f>tbl_salesdata[[#This Row],[Units Sold]]*tbl_salesdata[[#This Row],[Unit Cost]]</f>
        <v>652430.41</v>
      </c>
      <c r="M4515" s="9">
        <f>tbl_salesdata[[#This Row],[Units Sold]]*tbl_salesdata[[#This Row],[Unit Price]]</f>
        <v>754761.21</v>
      </c>
      <c r="N4515" s="9">
        <f>tbl_salesdata[[#This Row],[Total Sales]]-tbl_salesdata[[#This Row],[Total Cost]]</f>
        <v>102330.79999999993</v>
      </c>
      <c r="O4515">
        <f>tbl_salesdata[[#This Row],[Ship Date]]-tbl_salesdata[[#This Row],[Order Date]]</f>
        <v>9</v>
      </c>
      <c r="P4515">
        <f>WEEKDAY(tbl_salesdata[[#This Row],[Order Date]],2)</f>
        <v>5</v>
      </c>
      <c r="Q4515" t="str">
        <f>TEXT(tbl_salesdata[[#This Row],[Order Date]],"dddd")</f>
        <v>Friday</v>
      </c>
      <c r="R4515" t="str">
        <f>IF(tbl_salesdata[[#This Row],[Weekdaynum]]&gt;5,"Yes","No")</f>
        <v>No</v>
      </c>
    </row>
    <row r="4516" spans="1:18" hidden="1" x14ac:dyDescent="0.35">
      <c r="A4516">
        <v>984479558</v>
      </c>
      <c r="B4516" s="3">
        <v>43138</v>
      </c>
      <c r="C4516" s="3">
        <v>43145</v>
      </c>
      <c r="D4516" t="s">
        <v>177</v>
      </c>
      <c r="E4516" t="s">
        <v>24</v>
      </c>
      <c r="F4516" t="s">
        <v>33</v>
      </c>
      <c r="G4516" t="s">
        <v>14</v>
      </c>
      <c r="H4516" t="s">
        <v>15</v>
      </c>
      <c r="I4516" s="9">
        <v>8233</v>
      </c>
      <c r="J4516" s="9">
        <v>109.28</v>
      </c>
      <c r="K4516" s="9">
        <v>35.840000000000003</v>
      </c>
      <c r="L4516" s="9">
        <f>tbl_salesdata[[#This Row],[Units Sold]]*tbl_salesdata[[#This Row],[Unit Cost]]</f>
        <v>295070.72000000003</v>
      </c>
      <c r="M4516" s="9">
        <f>tbl_salesdata[[#This Row],[Units Sold]]*tbl_salesdata[[#This Row],[Unit Price]]</f>
        <v>899702.24</v>
      </c>
      <c r="N4516" s="9">
        <f>tbl_salesdata[[#This Row],[Total Sales]]-tbl_salesdata[[#This Row],[Total Cost]]</f>
        <v>604631.52</v>
      </c>
      <c r="O4516">
        <f>tbl_salesdata[[#This Row],[Ship Date]]-tbl_salesdata[[#This Row],[Order Date]]</f>
        <v>7</v>
      </c>
      <c r="P4516">
        <f>WEEKDAY(tbl_salesdata[[#This Row],[Order Date]],2)</f>
        <v>3</v>
      </c>
      <c r="Q4516" t="str">
        <f>TEXT(tbl_salesdata[[#This Row],[Order Date]],"dddd")</f>
        <v>Wednesday</v>
      </c>
      <c r="R4516" t="str">
        <f>IF(tbl_salesdata[[#This Row],[Weekdaynum]]&gt;5,"Yes","No")</f>
        <v>No</v>
      </c>
    </row>
    <row r="4517" spans="1:18" hidden="1" x14ac:dyDescent="0.35">
      <c r="A4517">
        <v>882671058</v>
      </c>
      <c r="B4517" s="3">
        <v>42180</v>
      </c>
      <c r="C4517" s="3">
        <v>42201</v>
      </c>
      <c r="D4517" t="s">
        <v>101</v>
      </c>
      <c r="E4517" t="s">
        <v>24</v>
      </c>
      <c r="F4517" t="s">
        <v>47</v>
      </c>
      <c r="G4517" t="s">
        <v>14</v>
      </c>
      <c r="H4517" t="s">
        <v>34</v>
      </c>
      <c r="I4517" s="9">
        <v>836</v>
      </c>
      <c r="J4517" s="9">
        <v>421.89</v>
      </c>
      <c r="K4517" s="9">
        <v>364.69</v>
      </c>
      <c r="L4517" s="9">
        <f>tbl_salesdata[[#This Row],[Units Sold]]*tbl_salesdata[[#This Row],[Unit Cost]]</f>
        <v>304880.84000000003</v>
      </c>
      <c r="M4517" s="9">
        <f>tbl_salesdata[[#This Row],[Units Sold]]*tbl_salesdata[[#This Row],[Unit Price]]</f>
        <v>352700.04</v>
      </c>
      <c r="N4517" s="9">
        <f>tbl_salesdata[[#This Row],[Total Sales]]-tbl_salesdata[[#This Row],[Total Cost]]</f>
        <v>47819.199999999953</v>
      </c>
      <c r="O4517">
        <f>tbl_salesdata[[#This Row],[Ship Date]]-tbl_salesdata[[#This Row],[Order Date]]</f>
        <v>21</v>
      </c>
      <c r="P4517">
        <f>WEEKDAY(tbl_salesdata[[#This Row],[Order Date]],2)</f>
        <v>4</v>
      </c>
      <c r="Q4517" t="str">
        <f>TEXT(tbl_salesdata[[#This Row],[Order Date]],"dddd")</f>
        <v>Thursday</v>
      </c>
      <c r="R4517" t="str">
        <f>IF(tbl_salesdata[[#This Row],[Weekdaynum]]&gt;5,"Yes","No")</f>
        <v>No</v>
      </c>
    </row>
    <row r="4518" spans="1:18" x14ac:dyDescent="0.35">
      <c r="A4518">
        <v>663965451</v>
      </c>
      <c r="B4518" s="3">
        <v>42644</v>
      </c>
      <c r="C4518" s="3">
        <v>42647</v>
      </c>
      <c r="D4518" t="s">
        <v>57</v>
      </c>
      <c r="E4518" t="s">
        <v>32</v>
      </c>
      <c r="F4518" t="s">
        <v>22</v>
      </c>
      <c r="G4518" t="s">
        <v>18</v>
      </c>
      <c r="H4518" t="s">
        <v>26</v>
      </c>
      <c r="I4518" s="9">
        <v>987</v>
      </c>
      <c r="J4518" s="9">
        <v>47.45</v>
      </c>
      <c r="K4518" s="9">
        <v>31.79</v>
      </c>
      <c r="L4518" s="9">
        <f>tbl_salesdata[[#This Row],[Units Sold]]*tbl_salesdata[[#This Row],[Unit Cost]]</f>
        <v>31376.73</v>
      </c>
      <c r="M4518" s="9">
        <f>tbl_salesdata[[#This Row],[Units Sold]]*tbl_salesdata[[#This Row],[Unit Price]]</f>
        <v>46833.15</v>
      </c>
      <c r="N4518" s="9">
        <f>tbl_salesdata[[#This Row],[Total Sales]]-tbl_salesdata[[#This Row],[Total Cost]]</f>
        <v>15456.420000000002</v>
      </c>
      <c r="O4518">
        <f>tbl_salesdata[[#This Row],[Ship Date]]-tbl_salesdata[[#This Row],[Order Date]]</f>
        <v>3</v>
      </c>
      <c r="P4518">
        <f>WEEKDAY(tbl_salesdata[[#This Row],[Order Date]],2)</f>
        <v>6</v>
      </c>
      <c r="Q4518" t="str">
        <f>TEXT(tbl_salesdata[[#This Row],[Order Date]],"dddd")</f>
        <v>Saturday</v>
      </c>
      <c r="R4518" t="str">
        <f>IF(tbl_salesdata[[#This Row],[Weekdaynum]]&gt;5,"Yes","No")</f>
        <v>Yes</v>
      </c>
    </row>
    <row r="4519" spans="1:18" hidden="1" x14ac:dyDescent="0.35">
      <c r="A4519">
        <v>706176555</v>
      </c>
      <c r="B4519" s="3">
        <v>42048</v>
      </c>
      <c r="C4519" s="3">
        <v>42067</v>
      </c>
      <c r="D4519" t="s">
        <v>189</v>
      </c>
      <c r="E4519" t="s">
        <v>21</v>
      </c>
      <c r="F4519" t="s">
        <v>68</v>
      </c>
      <c r="G4519" t="s">
        <v>18</v>
      </c>
      <c r="H4519" t="s">
        <v>19</v>
      </c>
      <c r="I4519" s="9">
        <v>2190</v>
      </c>
      <c r="J4519" s="9">
        <v>154.06</v>
      </c>
      <c r="K4519" s="9">
        <v>90.93</v>
      </c>
      <c r="L4519" s="9">
        <f>tbl_salesdata[[#This Row],[Units Sold]]*tbl_salesdata[[#This Row],[Unit Cost]]</f>
        <v>199136.7</v>
      </c>
      <c r="M4519" s="9">
        <f>tbl_salesdata[[#This Row],[Units Sold]]*tbl_salesdata[[#This Row],[Unit Price]]</f>
        <v>337391.4</v>
      </c>
      <c r="N4519" s="9">
        <f>tbl_salesdata[[#This Row],[Total Sales]]-tbl_salesdata[[#This Row],[Total Cost]]</f>
        <v>138254.70000000001</v>
      </c>
      <c r="O4519">
        <f>tbl_salesdata[[#This Row],[Ship Date]]-tbl_salesdata[[#This Row],[Order Date]]</f>
        <v>19</v>
      </c>
      <c r="P4519">
        <f>WEEKDAY(tbl_salesdata[[#This Row],[Order Date]],2)</f>
        <v>5</v>
      </c>
      <c r="Q4519" t="str">
        <f>TEXT(tbl_salesdata[[#This Row],[Order Date]],"dddd")</f>
        <v>Friday</v>
      </c>
      <c r="R4519" t="str">
        <f>IF(tbl_salesdata[[#This Row],[Weekdaynum]]&gt;5,"Yes","No")</f>
        <v>No</v>
      </c>
    </row>
    <row r="4520" spans="1:18" hidden="1" x14ac:dyDescent="0.35">
      <c r="A4520">
        <v>245650708</v>
      </c>
      <c r="B4520" s="3">
        <v>44540</v>
      </c>
      <c r="C4520" s="3">
        <v>44558</v>
      </c>
      <c r="D4520" t="s">
        <v>90</v>
      </c>
      <c r="E4520" t="s">
        <v>38</v>
      </c>
      <c r="F4520" t="s">
        <v>68</v>
      </c>
      <c r="G4520" t="s">
        <v>18</v>
      </c>
      <c r="H4520" t="s">
        <v>34</v>
      </c>
      <c r="I4520" s="9">
        <v>2358</v>
      </c>
      <c r="J4520" s="9">
        <v>154.06</v>
      </c>
      <c r="K4520" s="9">
        <v>90.93</v>
      </c>
      <c r="L4520" s="9">
        <f>tbl_salesdata[[#This Row],[Units Sold]]*tbl_salesdata[[#This Row],[Unit Cost]]</f>
        <v>214412.94</v>
      </c>
      <c r="M4520" s="9">
        <f>tbl_salesdata[[#This Row],[Units Sold]]*tbl_salesdata[[#This Row],[Unit Price]]</f>
        <v>363273.48</v>
      </c>
      <c r="N4520" s="9">
        <f>tbl_salesdata[[#This Row],[Total Sales]]-tbl_salesdata[[#This Row],[Total Cost]]</f>
        <v>148860.53999999998</v>
      </c>
      <c r="O4520">
        <f>tbl_salesdata[[#This Row],[Ship Date]]-tbl_salesdata[[#This Row],[Order Date]]</f>
        <v>18</v>
      </c>
      <c r="P4520">
        <f>WEEKDAY(tbl_salesdata[[#This Row],[Order Date]],2)</f>
        <v>5</v>
      </c>
      <c r="Q4520" t="str">
        <f>TEXT(tbl_salesdata[[#This Row],[Order Date]],"dddd")</f>
        <v>Friday</v>
      </c>
      <c r="R4520" t="str">
        <f>IF(tbl_salesdata[[#This Row],[Weekdaynum]]&gt;5,"Yes","No")</f>
        <v>No</v>
      </c>
    </row>
    <row r="4521" spans="1:18" hidden="1" x14ac:dyDescent="0.35">
      <c r="A4521">
        <v>896900069</v>
      </c>
      <c r="B4521" s="3">
        <v>43789</v>
      </c>
      <c r="C4521" s="3">
        <v>43803</v>
      </c>
      <c r="D4521" t="s">
        <v>54</v>
      </c>
      <c r="E4521" t="s">
        <v>29</v>
      </c>
      <c r="F4521" t="s">
        <v>30</v>
      </c>
      <c r="G4521" t="s">
        <v>14</v>
      </c>
      <c r="H4521" t="s">
        <v>34</v>
      </c>
      <c r="I4521" s="9">
        <v>1516</v>
      </c>
      <c r="J4521" s="9">
        <v>81.73</v>
      </c>
      <c r="K4521" s="9">
        <v>56.67</v>
      </c>
      <c r="L4521" s="9">
        <f>tbl_salesdata[[#This Row],[Units Sold]]*tbl_salesdata[[#This Row],[Unit Cost]]</f>
        <v>85911.72</v>
      </c>
      <c r="M4521" s="9">
        <f>tbl_salesdata[[#This Row],[Units Sold]]*tbl_salesdata[[#This Row],[Unit Price]]</f>
        <v>123902.68000000001</v>
      </c>
      <c r="N4521" s="9">
        <f>tbl_salesdata[[#This Row],[Total Sales]]-tbl_salesdata[[#This Row],[Total Cost]]</f>
        <v>37990.960000000006</v>
      </c>
      <c r="O4521">
        <f>tbl_salesdata[[#This Row],[Ship Date]]-tbl_salesdata[[#This Row],[Order Date]]</f>
        <v>14</v>
      </c>
      <c r="P4521">
        <f>WEEKDAY(tbl_salesdata[[#This Row],[Order Date]],2)</f>
        <v>3</v>
      </c>
      <c r="Q4521" t="str">
        <f>TEXT(tbl_salesdata[[#This Row],[Order Date]],"dddd")</f>
        <v>Wednesday</v>
      </c>
      <c r="R4521" t="str">
        <f>IF(tbl_salesdata[[#This Row],[Weekdaynum]]&gt;5,"Yes","No")</f>
        <v>No</v>
      </c>
    </row>
    <row r="4522" spans="1:18" hidden="1" x14ac:dyDescent="0.35">
      <c r="A4522">
        <v>617785966</v>
      </c>
      <c r="B4522" s="3">
        <v>42124</v>
      </c>
      <c r="C4522" s="3">
        <v>42133</v>
      </c>
      <c r="D4522" t="s">
        <v>139</v>
      </c>
      <c r="E4522" t="s">
        <v>51</v>
      </c>
      <c r="F4522" t="s">
        <v>76</v>
      </c>
      <c r="G4522" t="s">
        <v>14</v>
      </c>
      <c r="H4522" t="s">
        <v>26</v>
      </c>
      <c r="I4522" s="9">
        <v>5451</v>
      </c>
      <c r="J4522" s="9">
        <v>668.27</v>
      </c>
      <c r="K4522" s="9">
        <v>502.54</v>
      </c>
      <c r="L4522" s="9">
        <f>tbl_salesdata[[#This Row],[Units Sold]]*tbl_salesdata[[#This Row],[Unit Cost]]</f>
        <v>2739345.54</v>
      </c>
      <c r="M4522" s="9">
        <f>tbl_salesdata[[#This Row],[Units Sold]]*tbl_salesdata[[#This Row],[Unit Price]]</f>
        <v>3642739.77</v>
      </c>
      <c r="N4522" s="9">
        <f>tbl_salesdata[[#This Row],[Total Sales]]-tbl_salesdata[[#This Row],[Total Cost]]</f>
        <v>903394.23</v>
      </c>
      <c r="O4522">
        <f>tbl_salesdata[[#This Row],[Ship Date]]-tbl_salesdata[[#This Row],[Order Date]]</f>
        <v>9</v>
      </c>
      <c r="P4522">
        <f>WEEKDAY(tbl_salesdata[[#This Row],[Order Date]],2)</f>
        <v>4</v>
      </c>
      <c r="Q4522" t="str">
        <f>TEXT(tbl_salesdata[[#This Row],[Order Date]],"dddd")</f>
        <v>Thursday</v>
      </c>
      <c r="R4522" t="str">
        <f>IF(tbl_salesdata[[#This Row],[Weekdaynum]]&gt;5,"Yes","No")</f>
        <v>No</v>
      </c>
    </row>
    <row r="4523" spans="1:18" hidden="1" x14ac:dyDescent="0.35">
      <c r="A4523">
        <v>136482226</v>
      </c>
      <c r="B4523" s="3">
        <v>42180</v>
      </c>
      <c r="C4523" s="3">
        <v>42189</v>
      </c>
      <c r="D4523" t="s">
        <v>88</v>
      </c>
      <c r="E4523" t="s">
        <v>38</v>
      </c>
      <c r="F4523" t="s">
        <v>47</v>
      </c>
      <c r="G4523" t="s">
        <v>18</v>
      </c>
      <c r="H4523" t="s">
        <v>26</v>
      </c>
      <c r="I4523" s="9">
        <v>6979</v>
      </c>
      <c r="J4523" s="9">
        <v>421.89</v>
      </c>
      <c r="K4523" s="9">
        <v>364.69</v>
      </c>
      <c r="L4523" s="9">
        <f>tbl_salesdata[[#This Row],[Units Sold]]*tbl_salesdata[[#This Row],[Unit Cost]]</f>
        <v>2545171.5099999998</v>
      </c>
      <c r="M4523" s="9">
        <f>tbl_salesdata[[#This Row],[Units Sold]]*tbl_salesdata[[#This Row],[Unit Price]]</f>
        <v>2944370.31</v>
      </c>
      <c r="N4523" s="9">
        <f>tbl_salesdata[[#This Row],[Total Sales]]-tbl_salesdata[[#This Row],[Total Cost]]</f>
        <v>399198.80000000028</v>
      </c>
      <c r="O4523">
        <f>tbl_salesdata[[#This Row],[Ship Date]]-tbl_salesdata[[#This Row],[Order Date]]</f>
        <v>9</v>
      </c>
      <c r="P4523">
        <f>WEEKDAY(tbl_salesdata[[#This Row],[Order Date]],2)</f>
        <v>4</v>
      </c>
      <c r="Q4523" t="str">
        <f>TEXT(tbl_salesdata[[#This Row],[Order Date]],"dddd")</f>
        <v>Thursday</v>
      </c>
      <c r="R4523" t="str">
        <f>IF(tbl_salesdata[[#This Row],[Weekdaynum]]&gt;5,"Yes","No")</f>
        <v>No</v>
      </c>
    </row>
    <row r="4524" spans="1:18" x14ac:dyDescent="0.35">
      <c r="A4524">
        <v>559951531</v>
      </c>
      <c r="B4524" s="3">
        <v>42343</v>
      </c>
      <c r="C4524" s="3">
        <v>42356</v>
      </c>
      <c r="D4524" t="s">
        <v>158</v>
      </c>
      <c r="E4524" t="s">
        <v>12</v>
      </c>
      <c r="F4524" t="s">
        <v>22</v>
      </c>
      <c r="G4524" t="s">
        <v>18</v>
      </c>
      <c r="H4524" t="s">
        <v>34</v>
      </c>
      <c r="I4524" s="9">
        <v>956</v>
      </c>
      <c r="J4524" s="9">
        <v>47.45</v>
      </c>
      <c r="K4524" s="9">
        <v>31.79</v>
      </c>
      <c r="L4524" s="9">
        <f>tbl_salesdata[[#This Row],[Units Sold]]*tbl_salesdata[[#This Row],[Unit Cost]]</f>
        <v>30391.239999999998</v>
      </c>
      <c r="M4524" s="9">
        <f>tbl_salesdata[[#This Row],[Units Sold]]*tbl_salesdata[[#This Row],[Unit Price]]</f>
        <v>45362.200000000004</v>
      </c>
      <c r="N4524" s="9">
        <f>tbl_salesdata[[#This Row],[Total Sales]]-tbl_salesdata[[#This Row],[Total Cost]]</f>
        <v>14970.960000000006</v>
      </c>
      <c r="O4524">
        <f>tbl_salesdata[[#This Row],[Ship Date]]-tbl_salesdata[[#This Row],[Order Date]]</f>
        <v>13</v>
      </c>
      <c r="P4524">
        <f>WEEKDAY(tbl_salesdata[[#This Row],[Order Date]],2)</f>
        <v>6</v>
      </c>
      <c r="Q4524" t="str">
        <f>TEXT(tbl_salesdata[[#This Row],[Order Date]],"dddd")</f>
        <v>Saturday</v>
      </c>
      <c r="R4524" t="str">
        <f>IF(tbl_salesdata[[#This Row],[Weekdaynum]]&gt;5,"Yes","No")</f>
        <v>Yes</v>
      </c>
    </row>
    <row r="4525" spans="1:18" hidden="1" x14ac:dyDescent="0.35">
      <c r="A4525">
        <v>931563651</v>
      </c>
      <c r="B4525" s="3">
        <v>44686</v>
      </c>
      <c r="C4525" s="3">
        <v>44688</v>
      </c>
      <c r="D4525" t="s">
        <v>180</v>
      </c>
      <c r="E4525" t="s">
        <v>24</v>
      </c>
      <c r="F4525" t="s">
        <v>25</v>
      </c>
      <c r="G4525" t="s">
        <v>18</v>
      </c>
      <c r="H4525" t="s">
        <v>26</v>
      </c>
      <c r="I4525" s="9">
        <v>9241</v>
      </c>
      <c r="J4525" s="9">
        <v>205.7</v>
      </c>
      <c r="K4525" s="9">
        <v>117.11</v>
      </c>
      <c r="L4525" s="9">
        <f>tbl_salesdata[[#This Row],[Units Sold]]*tbl_salesdata[[#This Row],[Unit Cost]]</f>
        <v>1082213.51</v>
      </c>
      <c r="M4525" s="9">
        <f>tbl_salesdata[[#This Row],[Units Sold]]*tbl_salesdata[[#This Row],[Unit Price]]</f>
        <v>1900873.7</v>
      </c>
      <c r="N4525" s="9">
        <f>tbl_salesdata[[#This Row],[Total Sales]]-tbl_salesdata[[#This Row],[Total Cost]]</f>
        <v>818660.19</v>
      </c>
      <c r="O4525">
        <f>tbl_salesdata[[#This Row],[Ship Date]]-tbl_salesdata[[#This Row],[Order Date]]</f>
        <v>2</v>
      </c>
      <c r="P4525">
        <f>WEEKDAY(tbl_salesdata[[#This Row],[Order Date]],2)</f>
        <v>4</v>
      </c>
      <c r="Q4525" t="str">
        <f>TEXT(tbl_salesdata[[#This Row],[Order Date]],"dddd")</f>
        <v>Thursday</v>
      </c>
      <c r="R4525" t="str">
        <f>IF(tbl_salesdata[[#This Row],[Weekdaynum]]&gt;5,"Yes","No")</f>
        <v>No</v>
      </c>
    </row>
    <row r="4526" spans="1:18" hidden="1" x14ac:dyDescent="0.35">
      <c r="A4526">
        <v>865858972</v>
      </c>
      <c r="B4526" s="3">
        <v>42512</v>
      </c>
      <c r="C4526" s="3">
        <v>42519</v>
      </c>
      <c r="D4526" t="s">
        <v>200</v>
      </c>
      <c r="E4526" t="s">
        <v>24</v>
      </c>
      <c r="F4526" t="s">
        <v>22</v>
      </c>
      <c r="G4526" t="s">
        <v>14</v>
      </c>
      <c r="H4526" t="s">
        <v>15</v>
      </c>
      <c r="I4526" s="9">
        <v>5766</v>
      </c>
      <c r="J4526" s="9">
        <v>47.45</v>
      </c>
      <c r="K4526" s="9">
        <v>31.79</v>
      </c>
      <c r="L4526" s="9">
        <f>tbl_salesdata[[#This Row],[Units Sold]]*tbl_salesdata[[#This Row],[Unit Cost]]</f>
        <v>183301.13999999998</v>
      </c>
      <c r="M4526" s="9">
        <f>tbl_salesdata[[#This Row],[Units Sold]]*tbl_salesdata[[#This Row],[Unit Price]]</f>
        <v>273596.7</v>
      </c>
      <c r="N4526" s="9">
        <f>tbl_salesdata[[#This Row],[Total Sales]]-tbl_salesdata[[#This Row],[Total Cost]]</f>
        <v>90295.560000000027</v>
      </c>
      <c r="O4526">
        <f>tbl_salesdata[[#This Row],[Ship Date]]-tbl_salesdata[[#This Row],[Order Date]]</f>
        <v>7</v>
      </c>
      <c r="P4526">
        <f>WEEKDAY(tbl_salesdata[[#This Row],[Order Date]],2)</f>
        <v>7</v>
      </c>
      <c r="Q4526" t="str">
        <f>TEXT(tbl_salesdata[[#This Row],[Order Date]],"dddd")</f>
        <v>Sunday</v>
      </c>
      <c r="R4526" t="str">
        <f>IF(tbl_salesdata[[#This Row],[Weekdaynum]]&gt;5,"Yes","No")</f>
        <v>Yes</v>
      </c>
    </row>
    <row r="4527" spans="1:18" hidden="1" x14ac:dyDescent="0.35">
      <c r="A4527">
        <v>613784968</v>
      </c>
      <c r="B4527" s="3">
        <v>43660</v>
      </c>
      <c r="C4527" s="3">
        <v>43661</v>
      </c>
      <c r="D4527" t="s">
        <v>65</v>
      </c>
      <c r="E4527" t="s">
        <v>32</v>
      </c>
      <c r="F4527" t="s">
        <v>56</v>
      </c>
      <c r="G4527" t="s">
        <v>18</v>
      </c>
      <c r="H4527" t="s">
        <v>15</v>
      </c>
      <c r="I4527" s="9">
        <v>1467</v>
      </c>
      <c r="J4527" s="9">
        <v>9.33</v>
      </c>
      <c r="K4527" s="9">
        <v>6.92</v>
      </c>
      <c r="L4527" s="9">
        <f>tbl_salesdata[[#This Row],[Units Sold]]*tbl_salesdata[[#This Row],[Unit Cost]]</f>
        <v>10151.64</v>
      </c>
      <c r="M4527" s="9">
        <f>tbl_salesdata[[#This Row],[Units Sold]]*tbl_salesdata[[#This Row],[Unit Price]]</f>
        <v>13687.11</v>
      </c>
      <c r="N4527" s="9">
        <f>tbl_salesdata[[#This Row],[Total Sales]]-tbl_salesdata[[#This Row],[Total Cost]]</f>
        <v>3535.4700000000012</v>
      </c>
      <c r="O4527">
        <f>tbl_salesdata[[#This Row],[Ship Date]]-tbl_salesdata[[#This Row],[Order Date]]</f>
        <v>1</v>
      </c>
      <c r="P4527">
        <f>WEEKDAY(tbl_salesdata[[#This Row],[Order Date]],2)</f>
        <v>7</v>
      </c>
      <c r="Q4527" t="str">
        <f>TEXT(tbl_salesdata[[#This Row],[Order Date]],"dddd")</f>
        <v>Sunday</v>
      </c>
      <c r="R4527" t="str">
        <f>IF(tbl_salesdata[[#This Row],[Weekdaynum]]&gt;5,"Yes","No")</f>
        <v>Yes</v>
      </c>
    </row>
    <row r="4528" spans="1:18" hidden="1" x14ac:dyDescent="0.35">
      <c r="A4528">
        <v>805077970</v>
      </c>
      <c r="B4528" s="3">
        <v>43790</v>
      </c>
      <c r="C4528" s="3">
        <v>43797</v>
      </c>
      <c r="D4528" t="s">
        <v>147</v>
      </c>
      <c r="E4528" t="s">
        <v>38</v>
      </c>
      <c r="F4528" t="s">
        <v>56</v>
      </c>
      <c r="G4528" t="s">
        <v>14</v>
      </c>
      <c r="H4528" t="s">
        <v>34</v>
      </c>
      <c r="I4528" s="9">
        <v>9317</v>
      </c>
      <c r="J4528" s="9">
        <v>9.33</v>
      </c>
      <c r="K4528" s="9">
        <v>6.92</v>
      </c>
      <c r="L4528" s="9">
        <f>tbl_salesdata[[#This Row],[Units Sold]]*tbl_salesdata[[#This Row],[Unit Cost]]</f>
        <v>64473.64</v>
      </c>
      <c r="M4528" s="9">
        <f>tbl_salesdata[[#This Row],[Units Sold]]*tbl_salesdata[[#This Row],[Unit Price]]</f>
        <v>86927.61</v>
      </c>
      <c r="N4528" s="9">
        <f>tbl_salesdata[[#This Row],[Total Sales]]-tbl_salesdata[[#This Row],[Total Cost]]</f>
        <v>22453.97</v>
      </c>
      <c r="O4528">
        <f>tbl_salesdata[[#This Row],[Ship Date]]-tbl_salesdata[[#This Row],[Order Date]]</f>
        <v>7</v>
      </c>
      <c r="P4528">
        <f>WEEKDAY(tbl_salesdata[[#This Row],[Order Date]],2)</f>
        <v>4</v>
      </c>
      <c r="Q4528" t="str">
        <f>TEXT(tbl_salesdata[[#This Row],[Order Date]],"dddd")</f>
        <v>Thursday</v>
      </c>
      <c r="R4528" t="str">
        <f>IF(tbl_salesdata[[#This Row],[Weekdaynum]]&gt;5,"Yes","No")</f>
        <v>No</v>
      </c>
    </row>
    <row r="4529" spans="1:18" hidden="1" x14ac:dyDescent="0.35">
      <c r="A4529">
        <v>339786803</v>
      </c>
      <c r="B4529" s="3">
        <v>44456</v>
      </c>
      <c r="C4529" s="3">
        <v>44468</v>
      </c>
      <c r="D4529" t="s">
        <v>67</v>
      </c>
      <c r="E4529" t="s">
        <v>21</v>
      </c>
      <c r="F4529" t="s">
        <v>40</v>
      </c>
      <c r="G4529" t="s">
        <v>18</v>
      </c>
      <c r="H4529" t="s">
        <v>34</v>
      </c>
      <c r="I4529" s="9">
        <v>9321</v>
      </c>
      <c r="J4529" s="9">
        <v>651.21</v>
      </c>
      <c r="K4529" s="9">
        <v>524.96</v>
      </c>
      <c r="L4529" s="9">
        <f>tbl_salesdata[[#This Row],[Units Sold]]*tbl_salesdata[[#This Row],[Unit Cost]]</f>
        <v>4893152.16</v>
      </c>
      <c r="M4529" s="9">
        <f>tbl_salesdata[[#This Row],[Units Sold]]*tbl_salesdata[[#This Row],[Unit Price]]</f>
        <v>6069928.4100000001</v>
      </c>
      <c r="N4529" s="9">
        <f>tbl_salesdata[[#This Row],[Total Sales]]-tbl_salesdata[[#This Row],[Total Cost]]</f>
        <v>1176776.25</v>
      </c>
      <c r="O4529">
        <f>tbl_salesdata[[#This Row],[Ship Date]]-tbl_salesdata[[#This Row],[Order Date]]</f>
        <v>12</v>
      </c>
      <c r="P4529">
        <f>WEEKDAY(tbl_salesdata[[#This Row],[Order Date]],2)</f>
        <v>5</v>
      </c>
      <c r="Q4529" t="str">
        <f>TEXT(tbl_salesdata[[#This Row],[Order Date]],"dddd")</f>
        <v>Friday</v>
      </c>
      <c r="R4529" t="str">
        <f>IF(tbl_salesdata[[#This Row],[Weekdaynum]]&gt;5,"Yes","No")</f>
        <v>No</v>
      </c>
    </row>
    <row r="4530" spans="1:18" hidden="1" x14ac:dyDescent="0.35">
      <c r="A4530">
        <v>438272798</v>
      </c>
      <c r="B4530" s="3">
        <v>42902</v>
      </c>
      <c r="C4530" s="3">
        <v>42910</v>
      </c>
      <c r="D4530" t="s">
        <v>97</v>
      </c>
      <c r="E4530" t="s">
        <v>29</v>
      </c>
      <c r="F4530" t="s">
        <v>47</v>
      </c>
      <c r="G4530" t="s">
        <v>14</v>
      </c>
      <c r="H4530" t="s">
        <v>19</v>
      </c>
      <c r="I4530" s="9">
        <v>3515</v>
      </c>
      <c r="J4530" s="9">
        <v>421.89</v>
      </c>
      <c r="K4530" s="9">
        <v>364.69</v>
      </c>
      <c r="L4530" s="9">
        <f>tbl_salesdata[[#This Row],[Units Sold]]*tbl_salesdata[[#This Row],[Unit Cost]]</f>
        <v>1281885.3500000001</v>
      </c>
      <c r="M4530" s="9">
        <f>tbl_salesdata[[#This Row],[Units Sold]]*tbl_salesdata[[#This Row],[Unit Price]]</f>
        <v>1482943.3499999999</v>
      </c>
      <c r="N4530" s="9">
        <f>tbl_salesdata[[#This Row],[Total Sales]]-tbl_salesdata[[#This Row],[Total Cost]]</f>
        <v>201057.99999999977</v>
      </c>
      <c r="O4530">
        <f>tbl_salesdata[[#This Row],[Ship Date]]-tbl_salesdata[[#This Row],[Order Date]]</f>
        <v>8</v>
      </c>
      <c r="P4530">
        <f>WEEKDAY(tbl_salesdata[[#This Row],[Order Date]],2)</f>
        <v>5</v>
      </c>
      <c r="Q4530" t="str">
        <f>TEXT(tbl_salesdata[[#This Row],[Order Date]],"dddd")</f>
        <v>Friday</v>
      </c>
      <c r="R4530" t="str">
        <f>IF(tbl_salesdata[[#This Row],[Weekdaynum]]&gt;5,"Yes","No")</f>
        <v>No</v>
      </c>
    </row>
    <row r="4531" spans="1:18" hidden="1" x14ac:dyDescent="0.35">
      <c r="A4531">
        <v>591209781</v>
      </c>
      <c r="B4531" s="3">
        <v>42423</v>
      </c>
      <c r="C4531" s="3">
        <v>42435</v>
      </c>
      <c r="D4531" t="s">
        <v>177</v>
      </c>
      <c r="E4531" t="s">
        <v>24</v>
      </c>
      <c r="F4531" t="s">
        <v>17</v>
      </c>
      <c r="G4531" t="s">
        <v>14</v>
      </c>
      <c r="H4531" t="s">
        <v>15</v>
      </c>
      <c r="I4531" s="9">
        <v>967</v>
      </c>
      <c r="J4531" s="9">
        <v>152.58000000000001</v>
      </c>
      <c r="K4531" s="9">
        <v>97.44</v>
      </c>
      <c r="L4531" s="9">
        <f>tbl_salesdata[[#This Row],[Units Sold]]*tbl_salesdata[[#This Row],[Unit Cost]]</f>
        <v>94224.48</v>
      </c>
      <c r="M4531" s="9">
        <f>tbl_salesdata[[#This Row],[Units Sold]]*tbl_salesdata[[#This Row],[Unit Price]]</f>
        <v>147544.86000000002</v>
      </c>
      <c r="N4531" s="9">
        <f>tbl_salesdata[[#This Row],[Total Sales]]-tbl_salesdata[[#This Row],[Total Cost]]</f>
        <v>53320.380000000019</v>
      </c>
      <c r="O4531">
        <f>tbl_salesdata[[#This Row],[Ship Date]]-tbl_salesdata[[#This Row],[Order Date]]</f>
        <v>12</v>
      </c>
      <c r="P4531">
        <f>WEEKDAY(tbl_salesdata[[#This Row],[Order Date]],2)</f>
        <v>2</v>
      </c>
      <c r="Q4531" t="str">
        <f>TEXT(tbl_salesdata[[#This Row],[Order Date]],"dddd")</f>
        <v>Tuesday</v>
      </c>
      <c r="R4531" t="str">
        <f>IF(tbl_salesdata[[#This Row],[Weekdaynum]]&gt;5,"Yes","No")</f>
        <v>No</v>
      </c>
    </row>
    <row r="4532" spans="1:18" hidden="1" x14ac:dyDescent="0.35">
      <c r="A4532">
        <v>809584081</v>
      </c>
      <c r="B4532" s="3">
        <v>42584</v>
      </c>
      <c r="C4532" s="3">
        <v>42590</v>
      </c>
      <c r="D4532" t="s">
        <v>164</v>
      </c>
      <c r="E4532" t="s">
        <v>38</v>
      </c>
      <c r="F4532" t="s">
        <v>42</v>
      </c>
      <c r="G4532" t="s">
        <v>14</v>
      </c>
      <c r="H4532" t="s">
        <v>26</v>
      </c>
      <c r="I4532" s="9">
        <v>2775</v>
      </c>
      <c r="J4532" s="9">
        <v>437.2</v>
      </c>
      <c r="K4532" s="9">
        <v>263.33</v>
      </c>
      <c r="L4532" s="9">
        <f>tbl_salesdata[[#This Row],[Units Sold]]*tbl_salesdata[[#This Row],[Unit Cost]]</f>
        <v>730740.75</v>
      </c>
      <c r="M4532" s="9">
        <f>tbl_salesdata[[#This Row],[Units Sold]]*tbl_salesdata[[#This Row],[Unit Price]]</f>
        <v>1213230</v>
      </c>
      <c r="N4532" s="9">
        <f>tbl_salesdata[[#This Row],[Total Sales]]-tbl_salesdata[[#This Row],[Total Cost]]</f>
        <v>482489.25</v>
      </c>
      <c r="O4532">
        <f>tbl_salesdata[[#This Row],[Ship Date]]-tbl_salesdata[[#This Row],[Order Date]]</f>
        <v>6</v>
      </c>
      <c r="P4532">
        <f>WEEKDAY(tbl_salesdata[[#This Row],[Order Date]],2)</f>
        <v>2</v>
      </c>
      <c r="Q4532" t="str">
        <f>TEXT(tbl_salesdata[[#This Row],[Order Date]],"dddd")</f>
        <v>Tuesday</v>
      </c>
      <c r="R4532" t="str">
        <f>IF(tbl_salesdata[[#This Row],[Weekdaynum]]&gt;5,"Yes","No")</f>
        <v>No</v>
      </c>
    </row>
    <row r="4533" spans="1:18" hidden="1" x14ac:dyDescent="0.35">
      <c r="A4533">
        <v>274694526</v>
      </c>
      <c r="B4533" s="3">
        <v>42838</v>
      </c>
      <c r="C4533" s="3">
        <v>42854</v>
      </c>
      <c r="D4533" t="s">
        <v>117</v>
      </c>
      <c r="E4533" t="s">
        <v>21</v>
      </c>
      <c r="F4533" t="s">
        <v>30</v>
      </c>
      <c r="G4533" t="s">
        <v>18</v>
      </c>
      <c r="H4533" t="s">
        <v>19</v>
      </c>
      <c r="I4533" s="9">
        <v>7069</v>
      </c>
      <c r="J4533" s="9">
        <v>81.73</v>
      </c>
      <c r="K4533" s="9">
        <v>56.67</v>
      </c>
      <c r="L4533" s="9">
        <f>tbl_salesdata[[#This Row],[Units Sold]]*tbl_salesdata[[#This Row],[Unit Cost]]</f>
        <v>400600.23000000004</v>
      </c>
      <c r="M4533" s="9">
        <f>tbl_salesdata[[#This Row],[Units Sold]]*tbl_salesdata[[#This Row],[Unit Price]]</f>
        <v>577749.37</v>
      </c>
      <c r="N4533" s="9">
        <f>tbl_salesdata[[#This Row],[Total Sales]]-tbl_salesdata[[#This Row],[Total Cost]]</f>
        <v>177149.13999999996</v>
      </c>
      <c r="O4533">
        <f>tbl_salesdata[[#This Row],[Ship Date]]-tbl_salesdata[[#This Row],[Order Date]]</f>
        <v>16</v>
      </c>
      <c r="P4533">
        <f>WEEKDAY(tbl_salesdata[[#This Row],[Order Date]],2)</f>
        <v>4</v>
      </c>
      <c r="Q4533" t="str">
        <f>TEXT(tbl_salesdata[[#This Row],[Order Date]],"dddd")</f>
        <v>Thursday</v>
      </c>
      <c r="R4533" t="str">
        <f>IF(tbl_salesdata[[#This Row],[Weekdaynum]]&gt;5,"Yes","No")</f>
        <v>No</v>
      </c>
    </row>
    <row r="4534" spans="1:18" hidden="1" x14ac:dyDescent="0.35">
      <c r="A4534">
        <v>488152444</v>
      </c>
      <c r="B4534" s="3">
        <v>44650</v>
      </c>
      <c r="C4534" s="3">
        <v>44652</v>
      </c>
      <c r="D4534" t="s">
        <v>41</v>
      </c>
      <c r="E4534" t="s">
        <v>29</v>
      </c>
      <c r="F4534" t="s">
        <v>76</v>
      </c>
      <c r="G4534" t="s">
        <v>14</v>
      </c>
      <c r="H4534" t="s">
        <v>26</v>
      </c>
      <c r="I4534" s="9">
        <v>4011</v>
      </c>
      <c r="J4534" s="9">
        <v>668.27</v>
      </c>
      <c r="K4534" s="9">
        <v>502.54</v>
      </c>
      <c r="L4534" s="9">
        <f>tbl_salesdata[[#This Row],[Units Sold]]*tbl_salesdata[[#This Row],[Unit Cost]]</f>
        <v>2015687.9400000002</v>
      </c>
      <c r="M4534" s="9">
        <f>tbl_salesdata[[#This Row],[Units Sold]]*tbl_salesdata[[#This Row],[Unit Price]]</f>
        <v>2680430.9699999997</v>
      </c>
      <c r="N4534" s="9">
        <f>tbl_salesdata[[#This Row],[Total Sales]]-tbl_salesdata[[#This Row],[Total Cost]]</f>
        <v>664743.02999999956</v>
      </c>
      <c r="O4534">
        <f>tbl_salesdata[[#This Row],[Ship Date]]-tbl_salesdata[[#This Row],[Order Date]]</f>
        <v>2</v>
      </c>
      <c r="P4534">
        <f>WEEKDAY(tbl_salesdata[[#This Row],[Order Date]],2)</f>
        <v>3</v>
      </c>
      <c r="Q4534" t="str">
        <f>TEXT(tbl_salesdata[[#This Row],[Order Date]],"dddd")</f>
        <v>Wednesday</v>
      </c>
      <c r="R4534" t="str">
        <f>IF(tbl_salesdata[[#This Row],[Weekdaynum]]&gt;5,"Yes","No")</f>
        <v>No</v>
      </c>
    </row>
    <row r="4535" spans="1:18" hidden="1" x14ac:dyDescent="0.35">
      <c r="A4535">
        <v>321881663</v>
      </c>
      <c r="B4535" s="3">
        <v>42017</v>
      </c>
      <c r="C4535" s="3">
        <v>42033</v>
      </c>
      <c r="D4535" t="s">
        <v>139</v>
      </c>
      <c r="E4535" t="s">
        <v>51</v>
      </c>
      <c r="F4535" t="s">
        <v>40</v>
      </c>
      <c r="G4535" t="s">
        <v>18</v>
      </c>
      <c r="H4535" t="s">
        <v>26</v>
      </c>
      <c r="I4535" s="9">
        <v>792</v>
      </c>
      <c r="J4535" s="9">
        <v>651.21</v>
      </c>
      <c r="K4535" s="9">
        <v>524.96</v>
      </c>
      <c r="L4535" s="9">
        <f>tbl_salesdata[[#This Row],[Units Sold]]*tbl_salesdata[[#This Row],[Unit Cost]]</f>
        <v>415768.32000000001</v>
      </c>
      <c r="M4535" s="9">
        <f>tbl_salesdata[[#This Row],[Units Sold]]*tbl_salesdata[[#This Row],[Unit Price]]</f>
        <v>515758.32</v>
      </c>
      <c r="N4535" s="9">
        <f>tbl_salesdata[[#This Row],[Total Sales]]-tbl_salesdata[[#This Row],[Total Cost]]</f>
        <v>99990</v>
      </c>
      <c r="O4535">
        <f>tbl_salesdata[[#This Row],[Ship Date]]-tbl_salesdata[[#This Row],[Order Date]]</f>
        <v>16</v>
      </c>
      <c r="P4535">
        <f>WEEKDAY(tbl_salesdata[[#This Row],[Order Date]],2)</f>
        <v>2</v>
      </c>
      <c r="Q4535" t="str">
        <f>TEXT(tbl_salesdata[[#This Row],[Order Date]],"dddd")</f>
        <v>Tuesday</v>
      </c>
      <c r="R4535" t="str">
        <f>IF(tbl_salesdata[[#This Row],[Weekdaynum]]&gt;5,"Yes","No")</f>
        <v>No</v>
      </c>
    </row>
    <row r="4536" spans="1:18" hidden="1" x14ac:dyDescent="0.35">
      <c r="A4536">
        <v>968118512</v>
      </c>
      <c r="B4536" s="3">
        <v>43257</v>
      </c>
      <c r="C4536" s="3">
        <v>43261</v>
      </c>
      <c r="D4536" t="s">
        <v>37</v>
      </c>
      <c r="E4536" t="s">
        <v>38</v>
      </c>
      <c r="F4536" t="s">
        <v>56</v>
      </c>
      <c r="G4536" t="s">
        <v>18</v>
      </c>
      <c r="H4536" t="s">
        <v>26</v>
      </c>
      <c r="I4536" s="9">
        <v>6636</v>
      </c>
      <c r="J4536" s="9">
        <v>9.33</v>
      </c>
      <c r="K4536" s="9">
        <v>6.92</v>
      </c>
      <c r="L4536" s="9">
        <f>tbl_salesdata[[#This Row],[Units Sold]]*tbl_salesdata[[#This Row],[Unit Cost]]</f>
        <v>45921.120000000003</v>
      </c>
      <c r="M4536" s="9">
        <f>tbl_salesdata[[#This Row],[Units Sold]]*tbl_salesdata[[#This Row],[Unit Price]]</f>
        <v>61913.88</v>
      </c>
      <c r="N4536" s="9">
        <f>tbl_salesdata[[#This Row],[Total Sales]]-tbl_salesdata[[#This Row],[Total Cost]]</f>
        <v>15992.759999999995</v>
      </c>
      <c r="O4536">
        <f>tbl_salesdata[[#This Row],[Ship Date]]-tbl_salesdata[[#This Row],[Order Date]]</f>
        <v>4</v>
      </c>
      <c r="P4536">
        <f>WEEKDAY(tbl_salesdata[[#This Row],[Order Date]],2)</f>
        <v>3</v>
      </c>
      <c r="Q4536" t="str">
        <f>TEXT(tbl_salesdata[[#This Row],[Order Date]],"dddd")</f>
        <v>Wednesday</v>
      </c>
      <c r="R4536" t="str">
        <f>IF(tbl_salesdata[[#This Row],[Weekdaynum]]&gt;5,"Yes","No")</f>
        <v>No</v>
      </c>
    </row>
    <row r="4537" spans="1:18" hidden="1" x14ac:dyDescent="0.35">
      <c r="A4537">
        <v>989411818</v>
      </c>
      <c r="B4537" s="3">
        <v>44270</v>
      </c>
      <c r="C4537" s="3">
        <v>44271</v>
      </c>
      <c r="D4537" t="s">
        <v>108</v>
      </c>
      <c r="E4537" t="s">
        <v>12</v>
      </c>
      <c r="F4537" t="s">
        <v>17</v>
      </c>
      <c r="G4537" t="s">
        <v>18</v>
      </c>
      <c r="H4537" t="s">
        <v>19</v>
      </c>
      <c r="I4537" s="9">
        <v>7799</v>
      </c>
      <c r="J4537" s="9">
        <v>152.58000000000001</v>
      </c>
      <c r="K4537" s="9">
        <v>97.44</v>
      </c>
      <c r="L4537" s="9">
        <f>tbl_salesdata[[#This Row],[Units Sold]]*tbl_salesdata[[#This Row],[Unit Cost]]</f>
        <v>759934.55999999994</v>
      </c>
      <c r="M4537" s="9">
        <f>tbl_salesdata[[#This Row],[Units Sold]]*tbl_salesdata[[#This Row],[Unit Price]]</f>
        <v>1189971.4200000002</v>
      </c>
      <c r="N4537" s="9">
        <f>tbl_salesdata[[#This Row],[Total Sales]]-tbl_salesdata[[#This Row],[Total Cost]]</f>
        <v>430036.86000000022</v>
      </c>
      <c r="O4537">
        <f>tbl_salesdata[[#This Row],[Ship Date]]-tbl_salesdata[[#This Row],[Order Date]]</f>
        <v>1</v>
      </c>
      <c r="P4537">
        <f>WEEKDAY(tbl_salesdata[[#This Row],[Order Date]],2)</f>
        <v>1</v>
      </c>
      <c r="Q4537" t="str">
        <f>TEXT(tbl_salesdata[[#This Row],[Order Date]],"dddd")</f>
        <v>Monday</v>
      </c>
      <c r="R4537" t="str">
        <f>IF(tbl_salesdata[[#This Row],[Weekdaynum]]&gt;5,"Yes","No")</f>
        <v>No</v>
      </c>
    </row>
    <row r="4538" spans="1:18" hidden="1" x14ac:dyDescent="0.35">
      <c r="A4538">
        <v>368622910</v>
      </c>
      <c r="B4538" s="3">
        <v>42645</v>
      </c>
      <c r="C4538" s="3">
        <v>42647</v>
      </c>
      <c r="D4538" t="s">
        <v>61</v>
      </c>
      <c r="E4538" t="s">
        <v>12</v>
      </c>
      <c r="F4538" t="s">
        <v>76</v>
      </c>
      <c r="G4538" t="s">
        <v>18</v>
      </c>
      <c r="H4538" t="s">
        <v>26</v>
      </c>
      <c r="I4538" s="9">
        <v>2566</v>
      </c>
      <c r="J4538" s="9">
        <v>668.27</v>
      </c>
      <c r="K4538" s="9">
        <v>502.54</v>
      </c>
      <c r="L4538" s="9">
        <f>tbl_salesdata[[#This Row],[Units Sold]]*tbl_salesdata[[#This Row],[Unit Cost]]</f>
        <v>1289517.6400000001</v>
      </c>
      <c r="M4538" s="9">
        <f>tbl_salesdata[[#This Row],[Units Sold]]*tbl_salesdata[[#This Row],[Unit Price]]</f>
        <v>1714780.82</v>
      </c>
      <c r="N4538" s="9">
        <f>tbl_salesdata[[#This Row],[Total Sales]]-tbl_salesdata[[#This Row],[Total Cost]]</f>
        <v>425263.17999999993</v>
      </c>
      <c r="O4538">
        <f>tbl_salesdata[[#This Row],[Ship Date]]-tbl_salesdata[[#This Row],[Order Date]]</f>
        <v>2</v>
      </c>
      <c r="P4538">
        <f>WEEKDAY(tbl_salesdata[[#This Row],[Order Date]],2)</f>
        <v>7</v>
      </c>
      <c r="Q4538" t="str">
        <f>TEXT(tbl_salesdata[[#This Row],[Order Date]],"dddd")</f>
        <v>Sunday</v>
      </c>
      <c r="R4538" t="str">
        <f>IF(tbl_salesdata[[#This Row],[Weekdaynum]]&gt;5,"Yes","No")</f>
        <v>Yes</v>
      </c>
    </row>
    <row r="4539" spans="1:18" x14ac:dyDescent="0.35">
      <c r="A4539">
        <v>750033032</v>
      </c>
      <c r="B4539" s="3">
        <v>42560</v>
      </c>
      <c r="C4539" s="3">
        <v>42576</v>
      </c>
      <c r="D4539" t="s">
        <v>142</v>
      </c>
      <c r="E4539" t="s">
        <v>29</v>
      </c>
      <c r="F4539" t="s">
        <v>17</v>
      </c>
      <c r="G4539" t="s">
        <v>14</v>
      </c>
      <c r="H4539" t="s">
        <v>19</v>
      </c>
      <c r="I4539" s="9">
        <v>297</v>
      </c>
      <c r="J4539" s="9">
        <v>152.58000000000001</v>
      </c>
      <c r="K4539" s="9">
        <v>97.44</v>
      </c>
      <c r="L4539" s="9">
        <f>tbl_salesdata[[#This Row],[Units Sold]]*tbl_salesdata[[#This Row],[Unit Cost]]</f>
        <v>28939.68</v>
      </c>
      <c r="M4539" s="9">
        <f>tbl_salesdata[[#This Row],[Units Sold]]*tbl_salesdata[[#This Row],[Unit Price]]</f>
        <v>45316.26</v>
      </c>
      <c r="N4539" s="9">
        <f>tbl_salesdata[[#This Row],[Total Sales]]-tbl_salesdata[[#This Row],[Total Cost]]</f>
        <v>16376.580000000002</v>
      </c>
      <c r="O4539">
        <f>tbl_salesdata[[#This Row],[Ship Date]]-tbl_salesdata[[#This Row],[Order Date]]</f>
        <v>16</v>
      </c>
      <c r="P4539">
        <f>WEEKDAY(tbl_salesdata[[#This Row],[Order Date]],2)</f>
        <v>6</v>
      </c>
      <c r="Q4539" t="str">
        <f>TEXT(tbl_salesdata[[#This Row],[Order Date]],"dddd")</f>
        <v>Saturday</v>
      </c>
      <c r="R4539" t="str">
        <f>IF(tbl_salesdata[[#This Row],[Weekdaynum]]&gt;5,"Yes","No")</f>
        <v>Yes</v>
      </c>
    </row>
    <row r="4540" spans="1:18" hidden="1" x14ac:dyDescent="0.35">
      <c r="A4540">
        <v>633806264</v>
      </c>
      <c r="B4540" s="3">
        <v>43205</v>
      </c>
      <c r="C4540" s="3">
        <v>43206</v>
      </c>
      <c r="D4540" t="s">
        <v>165</v>
      </c>
      <c r="E4540" t="s">
        <v>21</v>
      </c>
      <c r="F4540" t="s">
        <v>33</v>
      </c>
      <c r="G4540" t="s">
        <v>14</v>
      </c>
      <c r="H4540" t="s">
        <v>15</v>
      </c>
      <c r="I4540" s="9">
        <v>6213</v>
      </c>
      <c r="J4540" s="9">
        <v>109.28</v>
      </c>
      <c r="K4540" s="9">
        <v>35.840000000000003</v>
      </c>
      <c r="L4540" s="9">
        <f>tbl_salesdata[[#This Row],[Units Sold]]*tbl_salesdata[[#This Row],[Unit Cost]]</f>
        <v>222673.92000000001</v>
      </c>
      <c r="M4540" s="9">
        <f>tbl_salesdata[[#This Row],[Units Sold]]*tbl_salesdata[[#This Row],[Unit Price]]</f>
        <v>678956.64</v>
      </c>
      <c r="N4540" s="9">
        <f>tbl_salesdata[[#This Row],[Total Sales]]-tbl_salesdata[[#This Row],[Total Cost]]</f>
        <v>456282.72</v>
      </c>
      <c r="O4540">
        <f>tbl_salesdata[[#This Row],[Ship Date]]-tbl_salesdata[[#This Row],[Order Date]]</f>
        <v>1</v>
      </c>
      <c r="P4540">
        <f>WEEKDAY(tbl_salesdata[[#This Row],[Order Date]],2)</f>
        <v>7</v>
      </c>
      <c r="Q4540" t="str">
        <f>TEXT(tbl_salesdata[[#This Row],[Order Date]],"dddd")</f>
        <v>Sunday</v>
      </c>
      <c r="R4540" t="str">
        <f>IF(tbl_salesdata[[#This Row],[Weekdaynum]]&gt;5,"Yes","No")</f>
        <v>Yes</v>
      </c>
    </row>
    <row r="4541" spans="1:18" hidden="1" x14ac:dyDescent="0.35">
      <c r="A4541">
        <v>937063682</v>
      </c>
      <c r="B4541" s="3">
        <v>42178</v>
      </c>
      <c r="C4541" s="3">
        <v>42192</v>
      </c>
      <c r="D4541" t="s">
        <v>70</v>
      </c>
      <c r="E4541" t="s">
        <v>29</v>
      </c>
      <c r="F4541" t="s">
        <v>30</v>
      </c>
      <c r="G4541" t="s">
        <v>18</v>
      </c>
      <c r="H4541" t="s">
        <v>34</v>
      </c>
      <c r="I4541" s="9">
        <v>6822</v>
      </c>
      <c r="J4541" s="9">
        <v>81.73</v>
      </c>
      <c r="K4541" s="9">
        <v>56.67</v>
      </c>
      <c r="L4541" s="9">
        <f>tbl_salesdata[[#This Row],[Units Sold]]*tbl_salesdata[[#This Row],[Unit Cost]]</f>
        <v>386602.74</v>
      </c>
      <c r="M4541" s="9">
        <f>tbl_salesdata[[#This Row],[Units Sold]]*tbl_salesdata[[#This Row],[Unit Price]]</f>
        <v>557562.06000000006</v>
      </c>
      <c r="N4541" s="9">
        <f>tbl_salesdata[[#This Row],[Total Sales]]-tbl_salesdata[[#This Row],[Total Cost]]</f>
        <v>170959.32000000007</v>
      </c>
      <c r="O4541">
        <f>tbl_salesdata[[#This Row],[Ship Date]]-tbl_salesdata[[#This Row],[Order Date]]</f>
        <v>14</v>
      </c>
      <c r="P4541">
        <f>WEEKDAY(tbl_salesdata[[#This Row],[Order Date]],2)</f>
        <v>2</v>
      </c>
      <c r="Q4541" t="str">
        <f>TEXT(tbl_salesdata[[#This Row],[Order Date]],"dddd")</f>
        <v>Tuesday</v>
      </c>
      <c r="R4541" t="str">
        <f>IF(tbl_salesdata[[#This Row],[Weekdaynum]]&gt;5,"Yes","No")</f>
        <v>No</v>
      </c>
    </row>
    <row r="4542" spans="1:18" hidden="1" x14ac:dyDescent="0.35">
      <c r="A4542">
        <v>332809197</v>
      </c>
      <c r="B4542" s="3">
        <v>43672</v>
      </c>
      <c r="C4542" s="3">
        <v>43692</v>
      </c>
      <c r="D4542" t="s">
        <v>197</v>
      </c>
      <c r="E4542" t="s">
        <v>38</v>
      </c>
      <c r="F4542" t="s">
        <v>33</v>
      </c>
      <c r="G4542" t="s">
        <v>14</v>
      </c>
      <c r="H4542" t="s">
        <v>26</v>
      </c>
      <c r="I4542" s="9">
        <v>4492</v>
      </c>
      <c r="J4542" s="9">
        <v>109.28</v>
      </c>
      <c r="K4542" s="9">
        <v>35.840000000000003</v>
      </c>
      <c r="L4542" s="9">
        <f>tbl_salesdata[[#This Row],[Units Sold]]*tbl_salesdata[[#This Row],[Unit Cost]]</f>
        <v>160993.28000000003</v>
      </c>
      <c r="M4542" s="9">
        <f>tbl_salesdata[[#This Row],[Units Sold]]*tbl_salesdata[[#This Row],[Unit Price]]</f>
        <v>490885.76</v>
      </c>
      <c r="N4542" s="9">
        <f>tbl_salesdata[[#This Row],[Total Sales]]-tbl_salesdata[[#This Row],[Total Cost]]</f>
        <v>329892.47999999998</v>
      </c>
      <c r="O4542">
        <f>tbl_salesdata[[#This Row],[Ship Date]]-tbl_salesdata[[#This Row],[Order Date]]</f>
        <v>20</v>
      </c>
      <c r="P4542">
        <f>WEEKDAY(tbl_salesdata[[#This Row],[Order Date]],2)</f>
        <v>5</v>
      </c>
      <c r="Q4542" t="str">
        <f>TEXT(tbl_salesdata[[#This Row],[Order Date]],"dddd")</f>
        <v>Friday</v>
      </c>
      <c r="R4542" t="str">
        <f>IF(tbl_salesdata[[#This Row],[Weekdaynum]]&gt;5,"Yes","No")</f>
        <v>No</v>
      </c>
    </row>
    <row r="4543" spans="1:18" hidden="1" x14ac:dyDescent="0.35">
      <c r="A4543">
        <v>955466639</v>
      </c>
      <c r="B4543" s="3">
        <v>43807</v>
      </c>
      <c r="C4543" s="3">
        <v>43826</v>
      </c>
      <c r="D4543" t="s">
        <v>168</v>
      </c>
      <c r="E4543" t="s">
        <v>21</v>
      </c>
      <c r="F4543" t="s">
        <v>30</v>
      </c>
      <c r="G4543" t="s">
        <v>14</v>
      </c>
      <c r="H4543" t="s">
        <v>19</v>
      </c>
      <c r="I4543" s="9">
        <v>2666</v>
      </c>
      <c r="J4543" s="9">
        <v>81.73</v>
      </c>
      <c r="K4543" s="9">
        <v>56.67</v>
      </c>
      <c r="L4543" s="9">
        <f>tbl_salesdata[[#This Row],[Units Sold]]*tbl_salesdata[[#This Row],[Unit Cost]]</f>
        <v>151082.22</v>
      </c>
      <c r="M4543" s="9">
        <f>tbl_salesdata[[#This Row],[Units Sold]]*tbl_salesdata[[#This Row],[Unit Price]]</f>
        <v>217892.18000000002</v>
      </c>
      <c r="N4543" s="9">
        <f>tbl_salesdata[[#This Row],[Total Sales]]-tbl_salesdata[[#This Row],[Total Cost]]</f>
        <v>66809.960000000021</v>
      </c>
      <c r="O4543">
        <f>tbl_salesdata[[#This Row],[Ship Date]]-tbl_salesdata[[#This Row],[Order Date]]</f>
        <v>19</v>
      </c>
      <c r="P4543">
        <f>WEEKDAY(tbl_salesdata[[#This Row],[Order Date]],2)</f>
        <v>7</v>
      </c>
      <c r="Q4543" t="str">
        <f>TEXT(tbl_salesdata[[#This Row],[Order Date]],"dddd")</f>
        <v>Sunday</v>
      </c>
      <c r="R4543" t="str">
        <f>IF(tbl_salesdata[[#This Row],[Weekdaynum]]&gt;5,"Yes","No")</f>
        <v>Yes</v>
      </c>
    </row>
    <row r="4544" spans="1:18" hidden="1" x14ac:dyDescent="0.35">
      <c r="A4544">
        <v>959772336</v>
      </c>
      <c r="B4544" s="3">
        <v>42169</v>
      </c>
      <c r="C4544" s="3">
        <v>42186</v>
      </c>
      <c r="D4544" t="s">
        <v>114</v>
      </c>
      <c r="E4544" t="s">
        <v>38</v>
      </c>
      <c r="F4544" t="s">
        <v>22</v>
      </c>
      <c r="G4544" t="s">
        <v>18</v>
      </c>
      <c r="H4544" t="s">
        <v>19</v>
      </c>
      <c r="I4544" s="9">
        <v>6817</v>
      </c>
      <c r="J4544" s="9">
        <v>47.45</v>
      </c>
      <c r="K4544" s="9">
        <v>31.79</v>
      </c>
      <c r="L4544" s="9">
        <f>tbl_salesdata[[#This Row],[Units Sold]]*tbl_salesdata[[#This Row],[Unit Cost]]</f>
        <v>216712.43</v>
      </c>
      <c r="M4544" s="9">
        <f>tbl_salesdata[[#This Row],[Units Sold]]*tbl_salesdata[[#This Row],[Unit Price]]</f>
        <v>323466.65000000002</v>
      </c>
      <c r="N4544" s="9">
        <f>tbl_salesdata[[#This Row],[Total Sales]]-tbl_salesdata[[#This Row],[Total Cost]]</f>
        <v>106754.22000000003</v>
      </c>
      <c r="O4544">
        <f>tbl_salesdata[[#This Row],[Ship Date]]-tbl_salesdata[[#This Row],[Order Date]]</f>
        <v>17</v>
      </c>
      <c r="P4544">
        <f>WEEKDAY(tbl_salesdata[[#This Row],[Order Date]],2)</f>
        <v>7</v>
      </c>
      <c r="Q4544" t="str">
        <f>TEXT(tbl_salesdata[[#This Row],[Order Date]],"dddd")</f>
        <v>Sunday</v>
      </c>
      <c r="R4544" t="str">
        <f>IF(tbl_salesdata[[#This Row],[Weekdaynum]]&gt;5,"Yes","No")</f>
        <v>Yes</v>
      </c>
    </row>
    <row r="4545" spans="1:18" hidden="1" x14ac:dyDescent="0.35">
      <c r="A4545">
        <v>370775115</v>
      </c>
      <c r="B4545" s="3">
        <v>43191</v>
      </c>
      <c r="C4545" s="3">
        <v>43209</v>
      </c>
      <c r="D4545" t="s">
        <v>110</v>
      </c>
      <c r="E4545" t="s">
        <v>38</v>
      </c>
      <c r="F4545" t="s">
        <v>17</v>
      </c>
      <c r="G4545" t="s">
        <v>14</v>
      </c>
      <c r="H4545" t="s">
        <v>26</v>
      </c>
      <c r="I4545" s="9">
        <v>9451</v>
      </c>
      <c r="J4545" s="9">
        <v>152.58000000000001</v>
      </c>
      <c r="K4545" s="9">
        <v>97.44</v>
      </c>
      <c r="L4545" s="9">
        <f>tbl_salesdata[[#This Row],[Units Sold]]*tbl_salesdata[[#This Row],[Unit Cost]]</f>
        <v>920905.44</v>
      </c>
      <c r="M4545" s="9">
        <f>tbl_salesdata[[#This Row],[Units Sold]]*tbl_salesdata[[#This Row],[Unit Price]]</f>
        <v>1442033.58</v>
      </c>
      <c r="N4545" s="9">
        <f>tbl_salesdata[[#This Row],[Total Sales]]-tbl_salesdata[[#This Row],[Total Cost]]</f>
        <v>521128.14000000013</v>
      </c>
      <c r="O4545">
        <f>tbl_salesdata[[#This Row],[Ship Date]]-tbl_salesdata[[#This Row],[Order Date]]</f>
        <v>18</v>
      </c>
      <c r="P4545">
        <f>WEEKDAY(tbl_salesdata[[#This Row],[Order Date]],2)</f>
        <v>7</v>
      </c>
      <c r="Q4545" t="str">
        <f>TEXT(tbl_salesdata[[#This Row],[Order Date]],"dddd")</f>
        <v>Sunday</v>
      </c>
      <c r="R4545" t="str">
        <f>IF(tbl_salesdata[[#This Row],[Weekdaynum]]&gt;5,"Yes","No")</f>
        <v>Yes</v>
      </c>
    </row>
    <row r="4546" spans="1:18" hidden="1" x14ac:dyDescent="0.35">
      <c r="A4546">
        <v>633836305</v>
      </c>
      <c r="B4546" s="3">
        <v>42046</v>
      </c>
      <c r="C4546" s="3">
        <v>42051</v>
      </c>
      <c r="D4546" t="s">
        <v>101</v>
      </c>
      <c r="E4546" t="s">
        <v>24</v>
      </c>
      <c r="F4546" t="s">
        <v>25</v>
      </c>
      <c r="G4546" t="s">
        <v>14</v>
      </c>
      <c r="H4546" t="s">
        <v>19</v>
      </c>
      <c r="I4546" s="9">
        <v>5103</v>
      </c>
      <c r="J4546" s="9">
        <v>205.7</v>
      </c>
      <c r="K4546" s="9">
        <v>117.11</v>
      </c>
      <c r="L4546" s="9">
        <f>tbl_salesdata[[#This Row],[Units Sold]]*tbl_salesdata[[#This Row],[Unit Cost]]</f>
        <v>597612.32999999996</v>
      </c>
      <c r="M4546" s="9">
        <f>tbl_salesdata[[#This Row],[Units Sold]]*tbl_salesdata[[#This Row],[Unit Price]]</f>
        <v>1049687.0999999999</v>
      </c>
      <c r="N4546" s="9">
        <f>tbl_salesdata[[#This Row],[Total Sales]]-tbl_salesdata[[#This Row],[Total Cost]]</f>
        <v>452074.7699999999</v>
      </c>
      <c r="O4546">
        <f>tbl_salesdata[[#This Row],[Ship Date]]-tbl_salesdata[[#This Row],[Order Date]]</f>
        <v>5</v>
      </c>
      <c r="P4546">
        <f>WEEKDAY(tbl_salesdata[[#This Row],[Order Date]],2)</f>
        <v>3</v>
      </c>
      <c r="Q4546" t="str">
        <f>TEXT(tbl_salesdata[[#This Row],[Order Date]],"dddd")</f>
        <v>Wednesday</v>
      </c>
      <c r="R4546" t="str">
        <f>IF(tbl_salesdata[[#This Row],[Weekdaynum]]&gt;5,"Yes","No")</f>
        <v>No</v>
      </c>
    </row>
    <row r="4547" spans="1:18" hidden="1" x14ac:dyDescent="0.35">
      <c r="A4547">
        <v>564629733</v>
      </c>
      <c r="B4547" s="3">
        <v>44025</v>
      </c>
      <c r="C4547" s="3">
        <v>44034</v>
      </c>
      <c r="D4547" t="s">
        <v>94</v>
      </c>
      <c r="E4547" t="s">
        <v>38</v>
      </c>
      <c r="F4547" t="s">
        <v>30</v>
      </c>
      <c r="G4547" t="s">
        <v>14</v>
      </c>
      <c r="H4547" t="s">
        <v>34</v>
      </c>
      <c r="I4547" s="9">
        <v>5340</v>
      </c>
      <c r="J4547" s="9">
        <v>81.73</v>
      </c>
      <c r="K4547" s="9">
        <v>56.67</v>
      </c>
      <c r="L4547" s="9">
        <f>tbl_salesdata[[#This Row],[Units Sold]]*tbl_salesdata[[#This Row],[Unit Cost]]</f>
        <v>302617.8</v>
      </c>
      <c r="M4547" s="9">
        <f>tbl_salesdata[[#This Row],[Units Sold]]*tbl_salesdata[[#This Row],[Unit Price]]</f>
        <v>436438.2</v>
      </c>
      <c r="N4547" s="9">
        <f>tbl_salesdata[[#This Row],[Total Sales]]-tbl_salesdata[[#This Row],[Total Cost]]</f>
        <v>133820.40000000002</v>
      </c>
      <c r="O4547">
        <f>tbl_salesdata[[#This Row],[Ship Date]]-tbl_salesdata[[#This Row],[Order Date]]</f>
        <v>9</v>
      </c>
      <c r="P4547">
        <f>WEEKDAY(tbl_salesdata[[#This Row],[Order Date]],2)</f>
        <v>1</v>
      </c>
      <c r="Q4547" t="str">
        <f>TEXT(tbl_salesdata[[#This Row],[Order Date]],"dddd")</f>
        <v>Monday</v>
      </c>
      <c r="R4547" t="str">
        <f>IF(tbl_salesdata[[#This Row],[Weekdaynum]]&gt;5,"Yes","No")</f>
        <v>No</v>
      </c>
    </row>
    <row r="4548" spans="1:18" hidden="1" x14ac:dyDescent="0.35">
      <c r="A4548">
        <v>399141728</v>
      </c>
      <c r="B4548" s="3">
        <v>42809</v>
      </c>
      <c r="C4548" s="3">
        <v>42824</v>
      </c>
      <c r="D4548" t="s">
        <v>166</v>
      </c>
      <c r="E4548" t="s">
        <v>38</v>
      </c>
      <c r="F4548" t="s">
        <v>22</v>
      </c>
      <c r="G4548" t="s">
        <v>18</v>
      </c>
      <c r="H4548" t="s">
        <v>19</v>
      </c>
      <c r="I4548" s="9">
        <v>3762</v>
      </c>
      <c r="J4548" s="9">
        <v>47.45</v>
      </c>
      <c r="K4548" s="9">
        <v>31.79</v>
      </c>
      <c r="L4548" s="9">
        <f>tbl_salesdata[[#This Row],[Units Sold]]*tbl_salesdata[[#This Row],[Unit Cost]]</f>
        <v>119593.98</v>
      </c>
      <c r="M4548" s="9">
        <f>tbl_salesdata[[#This Row],[Units Sold]]*tbl_salesdata[[#This Row],[Unit Price]]</f>
        <v>178506.90000000002</v>
      </c>
      <c r="N4548" s="9">
        <f>tbl_salesdata[[#This Row],[Total Sales]]-tbl_salesdata[[#This Row],[Total Cost]]</f>
        <v>58912.920000000027</v>
      </c>
      <c r="O4548">
        <f>tbl_salesdata[[#This Row],[Ship Date]]-tbl_salesdata[[#This Row],[Order Date]]</f>
        <v>15</v>
      </c>
      <c r="P4548">
        <f>WEEKDAY(tbl_salesdata[[#This Row],[Order Date]],2)</f>
        <v>3</v>
      </c>
      <c r="Q4548" t="str">
        <f>TEXT(tbl_salesdata[[#This Row],[Order Date]],"dddd")</f>
        <v>Wednesday</v>
      </c>
      <c r="R4548" t="str">
        <f>IF(tbl_salesdata[[#This Row],[Weekdaynum]]&gt;5,"Yes","No")</f>
        <v>No</v>
      </c>
    </row>
    <row r="4549" spans="1:18" hidden="1" x14ac:dyDescent="0.35">
      <c r="A4549">
        <v>443671119</v>
      </c>
      <c r="B4549" s="3">
        <v>43240</v>
      </c>
      <c r="C4549" s="3">
        <v>43247</v>
      </c>
      <c r="D4549" t="s">
        <v>147</v>
      </c>
      <c r="E4549" t="s">
        <v>38</v>
      </c>
      <c r="F4549" t="s">
        <v>17</v>
      </c>
      <c r="G4549" t="s">
        <v>14</v>
      </c>
      <c r="H4549" t="s">
        <v>26</v>
      </c>
      <c r="I4549" s="9">
        <v>998</v>
      </c>
      <c r="J4549" s="9">
        <v>152.58000000000001</v>
      </c>
      <c r="K4549" s="9">
        <v>97.44</v>
      </c>
      <c r="L4549" s="9">
        <f>tbl_salesdata[[#This Row],[Units Sold]]*tbl_salesdata[[#This Row],[Unit Cost]]</f>
        <v>97245.119999999995</v>
      </c>
      <c r="M4549" s="9">
        <f>tbl_salesdata[[#This Row],[Units Sold]]*tbl_salesdata[[#This Row],[Unit Price]]</f>
        <v>152274.84000000003</v>
      </c>
      <c r="N4549" s="9">
        <f>tbl_salesdata[[#This Row],[Total Sales]]-tbl_salesdata[[#This Row],[Total Cost]]</f>
        <v>55029.72000000003</v>
      </c>
      <c r="O4549">
        <f>tbl_salesdata[[#This Row],[Ship Date]]-tbl_salesdata[[#This Row],[Order Date]]</f>
        <v>7</v>
      </c>
      <c r="P4549">
        <f>WEEKDAY(tbl_salesdata[[#This Row],[Order Date]],2)</f>
        <v>7</v>
      </c>
      <c r="Q4549" t="str">
        <f>TEXT(tbl_salesdata[[#This Row],[Order Date]],"dddd")</f>
        <v>Sunday</v>
      </c>
      <c r="R4549" t="str">
        <f>IF(tbl_salesdata[[#This Row],[Weekdaynum]]&gt;5,"Yes","No")</f>
        <v>Yes</v>
      </c>
    </row>
    <row r="4550" spans="1:18" hidden="1" x14ac:dyDescent="0.35">
      <c r="A4550">
        <v>624829232</v>
      </c>
      <c r="B4550" s="3">
        <v>43506</v>
      </c>
      <c r="C4550" s="3">
        <v>43521</v>
      </c>
      <c r="D4550" t="s">
        <v>131</v>
      </c>
      <c r="E4550" t="s">
        <v>32</v>
      </c>
      <c r="F4550" t="s">
        <v>17</v>
      </c>
      <c r="G4550" t="s">
        <v>18</v>
      </c>
      <c r="H4550" t="s">
        <v>15</v>
      </c>
      <c r="I4550" s="9">
        <v>9710</v>
      </c>
      <c r="J4550" s="9">
        <v>152.58000000000001</v>
      </c>
      <c r="K4550" s="9">
        <v>97.44</v>
      </c>
      <c r="L4550" s="9">
        <f>tbl_salesdata[[#This Row],[Units Sold]]*tbl_salesdata[[#This Row],[Unit Cost]]</f>
        <v>946142.4</v>
      </c>
      <c r="M4550" s="9">
        <f>tbl_salesdata[[#This Row],[Units Sold]]*tbl_salesdata[[#This Row],[Unit Price]]</f>
        <v>1481551.8</v>
      </c>
      <c r="N4550" s="9">
        <f>tbl_salesdata[[#This Row],[Total Sales]]-tbl_salesdata[[#This Row],[Total Cost]]</f>
        <v>535409.4</v>
      </c>
      <c r="O4550">
        <f>tbl_salesdata[[#This Row],[Ship Date]]-tbl_salesdata[[#This Row],[Order Date]]</f>
        <v>15</v>
      </c>
      <c r="P4550">
        <f>WEEKDAY(tbl_salesdata[[#This Row],[Order Date]],2)</f>
        <v>7</v>
      </c>
      <c r="Q4550" t="str">
        <f>TEXT(tbl_salesdata[[#This Row],[Order Date]],"dddd")</f>
        <v>Sunday</v>
      </c>
      <c r="R4550" t="str">
        <f>IF(tbl_salesdata[[#This Row],[Weekdaynum]]&gt;5,"Yes","No")</f>
        <v>Yes</v>
      </c>
    </row>
    <row r="4551" spans="1:18" hidden="1" x14ac:dyDescent="0.35">
      <c r="A4551">
        <v>939539897</v>
      </c>
      <c r="B4551" s="3">
        <v>43881</v>
      </c>
      <c r="C4551" s="3">
        <v>43900</v>
      </c>
      <c r="D4551" t="s">
        <v>161</v>
      </c>
      <c r="E4551" t="s">
        <v>24</v>
      </c>
      <c r="F4551" t="s">
        <v>40</v>
      </c>
      <c r="G4551" t="s">
        <v>18</v>
      </c>
      <c r="H4551" t="s">
        <v>26</v>
      </c>
      <c r="I4551" s="9">
        <v>9589</v>
      </c>
      <c r="J4551" s="9">
        <v>651.21</v>
      </c>
      <c r="K4551" s="9">
        <v>524.96</v>
      </c>
      <c r="L4551" s="9">
        <f>tbl_salesdata[[#This Row],[Units Sold]]*tbl_salesdata[[#This Row],[Unit Cost]]</f>
        <v>5033841.4400000004</v>
      </c>
      <c r="M4551" s="9">
        <f>tbl_salesdata[[#This Row],[Units Sold]]*tbl_salesdata[[#This Row],[Unit Price]]</f>
        <v>6244452.6900000004</v>
      </c>
      <c r="N4551" s="9">
        <f>tbl_salesdata[[#This Row],[Total Sales]]-tbl_salesdata[[#This Row],[Total Cost]]</f>
        <v>1210611.25</v>
      </c>
      <c r="O4551">
        <f>tbl_salesdata[[#This Row],[Ship Date]]-tbl_salesdata[[#This Row],[Order Date]]</f>
        <v>19</v>
      </c>
      <c r="P4551">
        <f>WEEKDAY(tbl_salesdata[[#This Row],[Order Date]],2)</f>
        <v>4</v>
      </c>
      <c r="Q4551" t="str">
        <f>TEXT(tbl_salesdata[[#This Row],[Order Date]],"dddd")</f>
        <v>Thursday</v>
      </c>
      <c r="R4551" t="str">
        <f>IF(tbl_salesdata[[#This Row],[Weekdaynum]]&gt;5,"Yes","No")</f>
        <v>No</v>
      </c>
    </row>
    <row r="4552" spans="1:18" hidden="1" x14ac:dyDescent="0.35">
      <c r="A4552">
        <v>105039441</v>
      </c>
      <c r="B4552" s="3">
        <v>44295</v>
      </c>
      <c r="C4552" s="3">
        <v>44307</v>
      </c>
      <c r="D4552" t="s">
        <v>158</v>
      </c>
      <c r="E4552" t="s">
        <v>12</v>
      </c>
      <c r="F4552" t="s">
        <v>13</v>
      </c>
      <c r="G4552" t="s">
        <v>18</v>
      </c>
      <c r="H4552" t="s">
        <v>19</v>
      </c>
      <c r="I4552" s="9">
        <v>2360</v>
      </c>
      <c r="J4552" s="9">
        <v>255.28</v>
      </c>
      <c r="K4552" s="9">
        <v>159.41999999999999</v>
      </c>
      <c r="L4552" s="9">
        <f>tbl_salesdata[[#This Row],[Units Sold]]*tbl_salesdata[[#This Row],[Unit Cost]]</f>
        <v>376231.19999999995</v>
      </c>
      <c r="M4552" s="9">
        <f>tbl_salesdata[[#This Row],[Units Sold]]*tbl_salesdata[[#This Row],[Unit Price]]</f>
        <v>602460.80000000005</v>
      </c>
      <c r="N4552" s="9">
        <f>tbl_salesdata[[#This Row],[Total Sales]]-tbl_salesdata[[#This Row],[Total Cost]]</f>
        <v>226229.60000000009</v>
      </c>
      <c r="O4552">
        <f>tbl_salesdata[[#This Row],[Ship Date]]-tbl_salesdata[[#This Row],[Order Date]]</f>
        <v>12</v>
      </c>
      <c r="P4552">
        <f>WEEKDAY(tbl_salesdata[[#This Row],[Order Date]],2)</f>
        <v>5</v>
      </c>
      <c r="Q4552" t="str">
        <f>TEXT(tbl_salesdata[[#This Row],[Order Date]],"dddd")</f>
        <v>Friday</v>
      </c>
      <c r="R4552" t="str">
        <f>IF(tbl_salesdata[[#This Row],[Weekdaynum]]&gt;5,"Yes","No")</f>
        <v>No</v>
      </c>
    </row>
    <row r="4553" spans="1:18" hidden="1" x14ac:dyDescent="0.35">
      <c r="A4553">
        <v>508876693</v>
      </c>
      <c r="B4553" s="3">
        <v>42067</v>
      </c>
      <c r="C4553" s="3">
        <v>42087</v>
      </c>
      <c r="D4553" t="s">
        <v>50</v>
      </c>
      <c r="E4553" t="s">
        <v>51</v>
      </c>
      <c r="F4553" t="s">
        <v>22</v>
      </c>
      <c r="G4553" t="s">
        <v>18</v>
      </c>
      <c r="H4553" t="s">
        <v>34</v>
      </c>
      <c r="I4553" s="9">
        <v>6777</v>
      </c>
      <c r="J4553" s="9">
        <v>47.45</v>
      </c>
      <c r="K4553" s="9">
        <v>31.79</v>
      </c>
      <c r="L4553" s="9">
        <f>tbl_salesdata[[#This Row],[Units Sold]]*tbl_salesdata[[#This Row],[Unit Cost]]</f>
        <v>215440.83</v>
      </c>
      <c r="M4553" s="9">
        <f>tbl_salesdata[[#This Row],[Units Sold]]*tbl_salesdata[[#This Row],[Unit Price]]</f>
        <v>321568.65000000002</v>
      </c>
      <c r="N4553" s="9">
        <f>tbl_salesdata[[#This Row],[Total Sales]]-tbl_salesdata[[#This Row],[Total Cost]]</f>
        <v>106127.82000000004</v>
      </c>
      <c r="O4553">
        <f>tbl_salesdata[[#This Row],[Ship Date]]-tbl_salesdata[[#This Row],[Order Date]]</f>
        <v>20</v>
      </c>
      <c r="P4553">
        <f>WEEKDAY(tbl_salesdata[[#This Row],[Order Date]],2)</f>
        <v>3</v>
      </c>
      <c r="Q4553" t="str">
        <f>TEXT(tbl_salesdata[[#This Row],[Order Date]],"dddd")</f>
        <v>Wednesday</v>
      </c>
      <c r="R4553" t="str">
        <f>IF(tbl_salesdata[[#This Row],[Weekdaynum]]&gt;5,"Yes","No")</f>
        <v>No</v>
      </c>
    </row>
    <row r="4554" spans="1:18" hidden="1" x14ac:dyDescent="0.35">
      <c r="A4554">
        <v>558912980</v>
      </c>
      <c r="B4554" s="3">
        <v>43256</v>
      </c>
      <c r="C4554" s="3">
        <v>43267</v>
      </c>
      <c r="D4554" t="s">
        <v>136</v>
      </c>
      <c r="E4554" t="s">
        <v>38</v>
      </c>
      <c r="F4554" t="s">
        <v>56</v>
      </c>
      <c r="G4554" t="s">
        <v>18</v>
      </c>
      <c r="H4554" t="s">
        <v>34</v>
      </c>
      <c r="I4554" s="9">
        <v>3626</v>
      </c>
      <c r="J4554" s="9">
        <v>9.33</v>
      </c>
      <c r="K4554" s="9">
        <v>6.92</v>
      </c>
      <c r="L4554" s="9">
        <f>tbl_salesdata[[#This Row],[Units Sold]]*tbl_salesdata[[#This Row],[Unit Cost]]</f>
        <v>25091.919999999998</v>
      </c>
      <c r="M4554" s="9">
        <f>tbl_salesdata[[#This Row],[Units Sold]]*tbl_salesdata[[#This Row],[Unit Price]]</f>
        <v>33830.58</v>
      </c>
      <c r="N4554" s="9">
        <f>tbl_salesdata[[#This Row],[Total Sales]]-tbl_salesdata[[#This Row],[Total Cost]]</f>
        <v>8738.6600000000035</v>
      </c>
      <c r="O4554">
        <f>tbl_salesdata[[#This Row],[Ship Date]]-tbl_salesdata[[#This Row],[Order Date]]</f>
        <v>11</v>
      </c>
      <c r="P4554">
        <f>WEEKDAY(tbl_salesdata[[#This Row],[Order Date]],2)</f>
        <v>2</v>
      </c>
      <c r="Q4554" t="str">
        <f>TEXT(tbl_salesdata[[#This Row],[Order Date]],"dddd")</f>
        <v>Tuesday</v>
      </c>
      <c r="R4554" t="str">
        <f>IF(tbl_salesdata[[#This Row],[Weekdaynum]]&gt;5,"Yes","No")</f>
        <v>No</v>
      </c>
    </row>
    <row r="4555" spans="1:18" hidden="1" x14ac:dyDescent="0.35">
      <c r="A4555">
        <v>533322131</v>
      </c>
      <c r="B4555" s="3">
        <v>43845</v>
      </c>
      <c r="C4555" s="3">
        <v>43852</v>
      </c>
      <c r="D4555" t="s">
        <v>186</v>
      </c>
      <c r="E4555" t="s">
        <v>38</v>
      </c>
      <c r="F4555" t="s">
        <v>47</v>
      </c>
      <c r="G4555" t="s">
        <v>14</v>
      </c>
      <c r="H4555" t="s">
        <v>26</v>
      </c>
      <c r="I4555" s="9">
        <v>725</v>
      </c>
      <c r="J4555" s="9">
        <v>421.89</v>
      </c>
      <c r="K4555" s="9">
        <v>364.69</v>
      </c>
      <c r="L4555" s="9">
        <f>tbl_salesdata[[#This Row],[Units Sold]]*tbl_salesdata[[#This Row],[Unit Cost]]</f>
        <v>264400.25</v>
      </c>
      <c r="M4555" s="9">
        <f>tbl_salesdata[[#This Row],[Units Sold]]*tbl_salesdata[[#This Row],[Unit Price]]</f>
        <v>305870.25</v>
      </c>
      <c r="N4555" s="9">
        <f>tbl_salesdata[[#This Row],[Total Sales]]-tbl_salesdata[[#This Row],[Total Cost]]</f>
        <v>41470</v>
      </c>
      <c r="O4555">
        <f>tbl_salesdata[[#This Row],[Ship Date]]-tbl_salesdata[[#This Row],[Order Date]]</f>
        <v>7</v>
      </c>
      <c r="P4555">
        <f>WEEKDAY(tbl_salesdata[[#This Row],[Order Date]],2)</f>
        <v>3</v>
      </c>
      <c r="Q4555" t="str">
        <f>TEXT(tbl_salesdata[[#This Row],[Order Date]],"dddd")</f>
        <v>Wednesday</v>
      </c>
      <c r="R4555" t="str">
        <f>IF(tbl_salesdata[[#This Row],[Weekdaynum]]&gt;5,"Yes","No")</f>
        <v>No</v>
      </c>
    </row>
    <row r="4556" spans="1:18" hidden="1" x14ac:dyDescent="0.35">
      <c r="A4556">
        <v>330590474</v>
      </c>
      <c r="B4556" s="3">
        <v>43860</v>
      </c>
      <c r="C4556" s="3">
        <v>43876</v>
      </c>
      <c r="D4556" t="s">
        <v>125</v>
      </c>
      <c r="E4556" t="s">
        <v>21</v>
      </c>
      <c r="F4556" t="s">
        <v>40</v>
      </c>
      <c r="G4556" t="s">
        <v>14</v>
      </c>
      <c r="H4556" t="s">
        <v>26</v>
      </c>
      <c r="I4556" s="9">
        <v>7923</v>
      </c>
      <c r="J4556" s="9">
        <v>651.21</v>
      </c>
      <c r="K4556" s="9">
        <v>524.96</v>
      </c>
      <c r="L4556" s="9">
        <f>tbl_salesdata[[#This Row],[Units Sold]]*tbl_salesdata[[#This Row],[Unit Cost]]</f>
        <v>4159258.08</v>
      </c>
      <c r="M4556" s="9">
        <f>tbl_salesdata[[#This Row],[Units Sold]]*tbl_salesdata[[#This Row],[Unit Price]]</f>
        <v>5159536.83</v>
      </c>
      <c r="N4556" s="9">
        <f>tbl_salesdata[[#This Row],[Total Sales]]-tbl_salesdata[[#This Row],[Total Cost]]</f>
        <v>1000278.75</v>
      </c>
      <c r="O4556">
        <f>tbl_salesdata[[#This Row],[Ship Date]]-tbl_salesdata[[#This Row],[Order Date]]</f>
        <v>16</v>
      </c>
      <c r="P4556">
        <f>WEEKDAY(tbl_salesdata[[#This Row],[Order Date]],2)</f>
        <v>4</v>
      </c>
      <c r="Q4556" t="str">
        <f>TEXT(tbl_salesdata[[#This Row],[Order Date]],"dddd")</f>
        <v>Thursday</v>
      </c>
      <c r="R4556" t="str">
        <f>IF(tbl_salesdata[[#This Row],[Weekdaynum]]&gt;5,"Yes","No")</f>
        <v>No</v>
      </c>
    </row>
    <row r="4557" spans="1:18" hidden="1" x14ac:dyDescent="0.35">
      <c r="A4557">
        <v>819516837</v>
      </c>
      <c r="B4557" s="3">
        <v>42334</v>
      </c>
      <c r="C4557" s="3">
        <v>42347</v>
      </c>
      <c r="D4557" t="s">
        <v>117</v>
      </c>
      <c r="E4557" t="s">
        <v>21</v>
      </c>
      <c r="F4557" t="s">
        <v>42</v>
      </c>
      <c r="G4557" t="s">
        <v>18</v>
      </c>
      <c r="H4557" t="s">
        <v>19</v>
      </c>
      <c r="I4557" s="9">
        <v>2098</v>
      </c>
      <c r="J4557" s="9">
        <v>437.2</v>
      </c>
      <c r="K4557" s="9">
        <v>263.33</v>
      </c>
      <c r="L4557" s="9">
        <f>tbl_salesdata[[#This Row],[Units Sold]]*tbl_salesdata[[#This Row],[Unit Cost]]</f>
        <v>552466.34</v>
      </c>
      <c r="M4557" s="9">
        <f>tbl_salesdata[[#This Row],[Units Sold]]*tbl_salesdata[[#This Row],[Unit Price]]</f>
        <v>917245.6</v>
      </c>
      <c r="N4557" s="9">
        <f>tbl_salesdata[[#This Row],[Total Sales]]-tbl_salesdata[[#This Row],[Total Cost]]</f>
        <v>364779.26</v>
      </c>
      <c r="O4557">
        <f>tbl_salesdata[[#This Row],[Ship Date]]-tbl_salesdata[[#This Row],[Order Date]]</f>
        <v>13</v>
      </c>
      <c r="P4557">
        <f>WEEKDAY(tbl_salesdata[[#This Row],[Order Date]],2)</f>
        <v>4</v>
      </c>
      <c r="Q4557" t="str">
        <f>TEXT(tbl_salesdata[[#This Row],[Order Date]],"dddd")</f>
        <v>Thursday</v>
      </c>
      <c r="R4557" t="str">
        <f>IF(tbl_salesdata[[#This Row],[Weekdaynum]]&gt;5,"Yes","No")</f>
        <v>No</v>
      </c>
    </row>
    <row r="4558" spans="1:18" hidden="1" x14ac:dyDescent="0.35">
      <c r="A4558">
        <v>689212548</v>
      </c>
      <c r="B4558" s="3">
        <v>44843</v>
      </c>
      <c r="C4558" s="3">
        <v>44850</v>
      </c>
      <c r="D4558" t="s">
        <v>126</v>
      </c>
      <c r="E4558" t="s">
        <v>24</v>
      </c>
      <c r="F4558" t="s">
        <v>76</v>
      </c>
      <c r="G4558" t="s">
        <v>18</v>
      </c>
      <c r="H4558" t="s">
        <v>34</v>
      </c>
      <c r="I4558" s="9">
        <v>2164</v>
      </c>
      <c r="J4558" s="9">
        <v>668.27</v>
      </c>
      <c r="K4558" s="9">
        <v>502.54</v>
      </c>
      <c r="L4558" s="9">
        <f>tbl_salesdata[[#This Row],[Units Sold]]*tbl_salesdata[[#This Row],[Unit Cost]]</f>
        <v>1087496.56</v>
      </c>
      <c r="M4558" s="9">
        <f>tbl_salesdata[[#This Row],[Units Sold]]*tbl_salesdata[[#This Row],[Unit Price]]</f>
        <v>1446136.28</v>
      </c>
      <c r="N4558" s="9">
        <f>tbl_salesdata[[#This Row],[Total Sales]]-tbl_salesdata[[#This Row],[Total Cost]]</f>
        <v>358639.72</v>
      </c>
      <c r="O4558">
        <f>tbl_salesdata[[#This Row],[Ship Date]]-tbl_salesdata[[#This Row],[Order Date]]</f>
        <v>7</v>
      </c>
      <c r="P4558">
        <f>WEEKDAY(tbl_salesdata[[#This Row],[Order Date]],2)</f>
        <v>7</v>
      </c>
      <c r="Q4558" t="str">
        <f>TEXT(tbl_salesdata[[#This Row],[Order Date]],"dddd")</f>
        <v>Sunday</v>
      </c>
      <c r="R4558" t="str">
        <f>IF(tbl_salesdata[[#This Row],[Weekdaynum]]&gt;5,"Yes","No")</f>
        <v>Yes</v>
      </c>
    </row>
    <row r="4559" spans="1:18" hidden="1" x14ac:dyDescent="0.35">
      <c r="A4559">
        <v>499101436</v>
      </c>
      <c r="B4559" s="3">
        <v>44390</v>
      </c>
      <c r="C4559" s="3">
        <v>44394</v>
      </c>
      <c r="D4559" t="s">
        <v>144</v>
      </c>
      <c r="E4559" t="s">
        <v>21</v>
      </c>
      <c r="F4559" t="s">
        <v>17</v>
      </c>
      <c r="G4559" t="s">
        <v>18</v>
      </c>
      <c r="H4559" t="s">
        <v>19</v>
      </c>
      <c r="I4559" s="9">
        <v>4061</v>
      </c>
      <c r="J4559" s="9">
        <v>152.58000000000001</v>
      </c>
      <c r="K4559" s="9">
        <v>97.44</v>
      </c>
      <c r="L4559" s="9">
        <f>tbl_salesdata[[#This Row],[Units Sold]]*tbl_salesdata[[#This Row],[Unit Cost]]</f>
        <v>395703.83999999997</v>
      </c>
      <c r="M4559" s="9">
        <f>tbl_salesdata[[#This Row],[Units Sold]]*tbl_salesdata[[#This Row],[Unit Price]]</f>
        <v>619627.38</v>
      </c>
      <c r="N4559" s="9">
        <f>tbl_salesdata[[#This Row],[Total Sales]]-tbl_salesdata[[#This Row],[Total Cost]]</f>
        <v>223923.54000000004</v>
      </c>
      <c r="O4559">
        <f>tbl_salesdata[[#This Row],[Ship Date]]-tbl_salesdata[[#This Row],[Order Date]]</f>
        <v>4</v>
      </c>
      <c r="P4559">
        <f>WEEKDAY(tbl_salesdata[[#This Row],[Order Date]],2)</f>
        <v>2</v>
      </c>
      <c r="Q4559" t="str">
        <f>TEXT(tbl_salesdata[[#This Row],[Order Date]],"dddd")</f>
        <v>Tuesday</v>
      </c>
      <c r="R4559" t="str">
        <f>IF(tbl_salesdata[[#This Row],[Weekdaynum]]&gt;5,"Yes","No")</f>
        <v>No</v>
      </c>
    </row>
    <row r="4560" spans="1:18" hidden="1" x14ac:dyDescent="0.35">
      <c r="A4560">
        <v>428919827</v>
      </c>
      <c r="B4560" s="3">
        <v>44327</v>
      </c>
      <c r="C4560" s="3">
        <v>44348</v>
      </c>
      <c r="D4560" t="s">
        <v>81</v>
      </c>
      <c r="E4560" t="s">
        <v>32</v>
      </c>
      <c r="F4560" t="s">
        <v>68</v>
      </c>
      <c r="G4560" t="s">
        <v>14</v>
      </c>
      <c r="H4560" t="s">
        <v>34</v>
      </c>
      <c r="I4560" s="9">
        <v>5763</v>
      </c>
      <c r="J4560" s="9">
        <v>154.06</v>
      </c>
      <c r="K4560" s="9">
        <v>90.93</v>
      </c>
      <c r="L4560" s="9">
        <f>tbl_salesdata[[#This Row],[Units Sold]]*tbl_salesdata[[#This Row],[Unit Cost]]</f>
        <v>524029.59</v>
      </c>
      <c r="M4560" s="9">
        <f>tbl_salesdata[[#This Row],[Units Sold]]*tbl_salesdata[[#This Row],[Unit Price]]</f>
        <v>887847.78</v>
      </c>
      <c r="N4560" s="9">
        <f>tbl_salesdata[[#This Row],[Total Sales]]-tbl_salesdata[[#This Row],[Total Cost]]</f>
        <v>363818.19</v>
      </c>
      <c r="O4560">
        <f>tbl_salesdata[[#This Row],[Ship Date]]-tbl_salesdata[[#This Row],[Order Date]]</f>
        <v>21</v>
      </c>
      <c r="P4560">
        <f>WEEKDAY(tbl_salesdata[[#This Row],[Order Date]],2)</f>
        <v>2</v>
      </c>
      <c r="Q4560" t="str">
        <f>TEXT(tbl_salesdata[[#This Row],[Order Date]],"dddd")</f>
        <v>Tuesday</v>
      </c>
      <c r="R4560" t="str">
        <f>IF(tbl_salesdata[[#This Row],[Weekdaynum]]&gt;5,"Yes","No")</f>
        <v>No</v>
      </c>
    </row>
    <row r="4561" spans="1:18" hidden="1" x14ac:dyDescent="0.35">
      <c r="A4561">
        <v>728716552</v>
      </c>
      <c r="B4561" s="3">
        <v>42321</v>
      </c>
      <c r="C4561" s="3">
        <v>42338</v>
      </c>
      <c r="D4561" t="s">
        <v>210</v>
      </c>
      <c r="E4561" t="s">
        <v>38</v>
      </c>
      <c r="F4561" t="s">
        <v>22</v>
      </c>
      <c r="G4561" t="s">
        <v>14</v>
      </c>
      <c r="H4561" t="s">
        <v>34</v>
      </c>
      <c r="I4561" s="9">
        <v>2276</v>
      </c>
      <c r="J4561" s="9">
        <v>47.45</v>
      </c>
      <c r="K4561" s="9">
        <v>31.79</v>
      </c>
      <c r="L4561" s="9">
        <f>tbl_salesdata[[#This Row],[Units Sold]]*tbl_salesdata[[#This Row],[Unit Cost]]</f>
        <v>72354.039999999994</v>
      </c>
      <c r="M4561" s="9">
        <f>tbl_salesdata[[#This Row],[Units Sold]]*tbl_salesdata[[#This Row],[Unit Price]]</f>
        <v>107996.20000000001</v>
      </c>
      <c r="N4561" s="9">
        <f>tbl_salesdata[[#This Row],[Total Sales]]-tbl_salesdata[[#This Row],[Total Cost]]</f>
        <v>35642.160000000018</v>
      </c>
      <c r="O4561">
        <f>tbl_salesdata[[#This Row],[Ship Date]]-tbl_salesdata[[#This Row],[Order Date]]</f>
        <v>17</v>
      </c>
      <c r="P4561">
        <f>WEEKDAY(tbl_salesdata[[#This Row],[Order Date]],2)</f>
        <v>5</v>
      </c>
      <c r="Q4561" t="str">
        <f>TEXT(tbl_salesdata[[#This Row],[Order Date]],"dddd")</f>
        <v>Friday</v>
      </c>
      <c r="R4561" t="str">
        <f>IF(tbl_salesdata[[#This Row],[Weekdaynum]]&gt;5,"Yes","No")</f>
        <v>No</v>
      </c>
    </row>
    <row r="4562" spans="1:18" hidden="1" x14ac:dyDescent="0.35">
      <c r="A4562">
        <v>368852937</v>
      </c>
      <c r="B4562" s="3">
        <v>42584</v>
      </c>
      <c r="C4562" s="3">
        <v>42604</v>
      </c>
      <c r="D4562" t="s">
        <v>169</v>
      </c>
      <c r="E4562" t="s">
        <v>29</v>
      </c>
      <c r="F4562" t="s">
        <v>42</v>
      </c>
      <c r="G4562" t="s">
        <v>14</v>
      </c>
      <c r="H4562" t="s">
        <v>26</v>
      </c>
      <c r="I4562" s="9">
        <v>636</v>
      </c>
      <c r="J4562" s="9">
        <v>437.2</v>
      </c>
      <c r="K4562" s="9">
        <v>263.33</v>
      </c>
      <c r="L4562" s="9">
        <f>tbl_salesdata[[#This Row],[Units Sold]]*tbl_salesdata[[#This Row],[Unit Cost]]</f>
        <v>167477.87999999998</v>
      </c>
      <c r="M4562" s="9">
        <f>tbl_salesdata[[#This Row],[Units Sold]]*tbl_salesdata[[#This Row],[Unit Price]]</f>
        <v>278059.2</v>
      </c>
      <c r="N4562" s="9">
        <f>tbl_salesdata[[#This Row],[Total Sales]]-tbl_salesdata[[#This Row],[Total Cost]]</f>
        <v>110581.32000000004</v>
      </c>
      <c r="O4562">
        <f>tbl_salesdata[[#This Row],[Ship Date]]-tbl_salesdata[[#This Row],[Order Date]]</f>
        <v>20</v>
      </c>
      <c r="P4562">
        <f>WEEKDAY(tbl_salesdata[[#This Row],[Order Date]],2)</f>
        <v>2</v>
      </c>
      <c r="Q4562" t="str">
        <f>TEXT(tbl_salesdata[[#This Row],[Order Date]],"dddd")</f>
        <v>Tuesday</v>
      </c>
      <c r="R4562" t="str">
        <f>IF(tbl_salesdata[[#This Row],[Weekdaynum]]&gt;5,"Yes","No")</f>
        <v>No</v>
      </c>
    </row>
    <row r="4563" spans="1:18" hidden="1" x14ac:dyDescent="0.35">
      <c r="A4563">
        <v>190002810</v>
      </c>
      <c r="B4563" s="3">
        <v>42906</v>
      </c>
      <c r="C4563" s="3">
        <v>42925</v>
      </c>
      <c r="D4563" t="s">
        <v>188</v>
      </c>
      <c r="E4563" t="s">
        <v>21</v>
      </c>
      <c r="F4563" t="s">
        <v>33</v>
      </c>
      <c r="G4563" t="s">
        <v>14</v>
      </c>
      <c r="H4563" t="s">
        <v>19</v>
      </c>
      <c r="I4563" s="9">
        <v>4909</v>
      </c>
      <c r="J4563" s="9">
        <v>109.28</v>
      </c>
      <c r="K4563" s="9">
        <v>35.840000000000003</v>
      </c>
      <c r="L4563" s="9">
        <f>tbl_salesdata[[#This Row],[Units Sold]]*tbl_salesdata[[#This Row],[Unit Cost]]</f>
        <v>175938.56000000003</v>
      </c>
      <c r="M4563" s="9">
        <f>tbl_salesdata[[#This Row],[Units Sold]]*tbl_salesdata[[#This Row],[Unit Price]]</f>
        <v>536455.52</v>
      </c>
      <c r="N4563" s="9">
        <f>tbl_salesdata[[#This Row],[Total Sales]]-tbl_salesdata[[#This Row],[Total Cost]]</f>
        <v>360516.95999999996</v>
      </c>
      <c r="O4563">
        <f>tbl_salesdata[[#This Row],[Ship Date]]-tbl_salesdata[[#This Row],[Order Date]]</f>
        <v>19</v>
      </c>
      <c r="P4563">
        <f>WEEKDAY(tbl_salesdata[[#This Row],[Order Date]],2)</f>
        <v>2</v>
      </c>
      <c r="Q4563" t="str">
        <f>TEXT(tbl_salesdata[[#This Row],[Order Date]],"dddd")</f>
        <v>Tuesday</v>
      </c>
      <c r="R4563" t="str">
        <f>IF(tbl_salesdata[[#This Row],[Weekdaynum]]&gt;5,"Yes","No")</f>
        <v>No</v>
      </c>
    </row>
    <row r="4564" spans="1:18" hidden="1" x14ac:dyDescent="0.35">
      <c r="A4564">
        <v>653152501</v>
      </c>
      <c r="B4564" s="3">
        <v>42355</v>
      </c>
      <c r="C4564" s="3">
        <v>42366</v>
      </c>
      <c r="D4564" t="s">
        <v>175</v>
      </c>
      <c r="E4564" t="s">
        <v>21</v>
      </c>
      <c r="F4564" t="s">
        <v>22</v>
      </c>
      <c r="G4564" t="s">
        <v>18</v>
      </c>
      <c r="H4564" t="s">
        <v>15</v>
      </c>
      <c r="I4564" s="9">
        <v>1194</v>
      </c>
      <c r="J4564" s="9">
        <v>47.45</v>
      </c>
      <c r="K4564" s="9">
        <v>31.79</v>
      </c>
      <c r="L4564" s="9">
        <f>tbl_salesdata[[#This Row],[Units Sold]]*tbl_salesdata[[#This Row],[Unit Cost]]</f>
        <v>37957.26</v>
      </c>
      <c r="M4564" s="9">
        <f>tbl_salesdata[[#This Row],[Units Sold]]*tbl_salesdata[[#This Row],[Unit Price]]</f>
        <v>56655.3</v>
      </c>
      <c r="N4564" s="9">
        <f>tbl_salesdata[[#This Row],[Total Sales]]-tbl_salesdata[[#This Row],[Total Cost]]</f>
        <v>18698.04</v>
      </c>
      <c r="O4564">
        <f>tbl_salesdata[[#This Row],[Ship Date]]-tbl_salesdata[[#This Row],[Order Date]]</f>
        <v>11</v>
      </c>
      <c r="P4564">
        <f>WEEKDAY(tbl_salesdata[[#This Row],[Order Date]],2)</f>
        <v>4</v>
      </c>
      <c r="Q4564" t="str">
        <f>TEXT(tbl_salesdata[[#This Row],[Order Date]],"dddd")</f>
        <v>Thursday</v>
      </c>
      <c r="R4564" t="str">
        <f>IF(tbl_salesdata[[#This Row],[Weekdaynum]]&gt;5,"Yes","No")</f>
        <v>No</v>
      </c>
    </row>
    <row r="4565" spans="1:18" hidden="1" x14ac:dyDescent="0.35">
      <c r="A4565">
        <v>489600837</v>
      </c>
      <c r="B4565" s="3">
        <v>43229</v>
      </c>
      <c r="C4565" s="3">
        <v>43247</v>
      </c>
      <c r="D4565" t="s">
        <v>48</v>
      </c>
      <c r="E4565" t="s">
        <v>21</v>
      </c>
      <c r="F4565" t="s">
        <v>68</v>
      </c>
      <c r="G4565" t="s">
        <v>18</v>
      </c>
      <c r="H4565" t="s">
        <v>19</v>
      </c>
      <c r="I4565" s="9">
        <v>2622</v>
      </c>
      <c r="J4565" s="9">
        <v>154.06</v>
      </c>
      <c r="K4565" s="9">
        <v>90.93</v>
      </c>
      <c r="L4565" s="9">
        <f>tbl_salesdata[[#This Row],[Units Sold]]*tbl_salesdata[[#This Row],[Unit Cost]]</f>
        <v>238418.46000000002</v>
      </c>
      <c r="M4565" s="9">
        <f>tbl_salesdata[[#This Row],[Units Sold]]*tbl_salesdata[[#This Row],[Unit Price]]</f>
        <v>403945.32</v>
      </c>
      <c r="N4565" s="9">
        <f>tbl_salesdata[[#This Row],[Total Sales]]-tbl_salesdata[[#This Row],[Total Cost]]</f>
        <v>165526.85999999999</v>
      </c>
      <c r="O4565">
        <f>tbl_salesdata[[#This Row],[Ship Date]]-tbl_salesdata[[#This Row],[Order Date]]</f>
        <v>18</v>
      </c>
      <c r="P4565">
        <f>WEEKDAY(tbl_salesdata[[#This Row],[Order Date]],2)</f>
        <v>3</v>
      </c>
      <c r="Q4565" t="str">
        <f>TEXT(tbl_salesdata[[#This Row],[Order Date]],"dddd")</f>
        <v>Wednesday</v>
      </c>
      <c r="R4565" t="str">
        <f>IF(tbl_salesdata[[#This Row],[Weekdaynum]]&gt;5,"Yes","No")</f>
        <v>No</v>
      </c>
    </row>
    <row r="4566" spans="1:18" hidden="1" x14ac:dyDescent="0.35">
      <c r="A4566">
        <v>750959146</v>
      </c>
      <c r="B4566" s="3">
        <v>42374</v>
      </c>
      <c r="C4566" s="3">
        <v>42386</v>
      </c>
      <c r="D4566" t="s">
        <v>60</v>
      </c>
      <c r="E4566" t="s">
        <v>21</v>
      </c>
      <c r="F4566" t="s">
        <v>13</v>
      </c>
      <c r="G4566" t="s">
        <v>14</v>
      </c>
      <c r="H4566" t="s">
        <v>15</v>
      </c>
      <c r="I4566" s="9">
        <v>4354</v>
      </c>
      <c r="J4566" s="9">
        <v>255.28</v>
      </c>
      <c r="K4566" s="9">
        <v>159.41999999999999</v>
      </c>
      <c r="L4566" s="9">
        <f>tbl_salesdata[[#This Row],[Units Sold]]*tbl_salesdata[[#This Row],[Unit Cost]]</f>
        <v>694114.67999999993</v>
      </c>
      <c r="M4566" s="9">
        <f>tbl_salesdata[[#This Row],[Units Sold]]*tbl_salesdata[[#This Row],[Unit Price]]</f>
        <v>1111489.1200000001</v>
      </c>
      <c r="N4566" s="9">
        <f>tbl_salesdata[[#This Row],[Total Sales]]-tbl_salesdata[[#This Row],[Total Cost]]</f>
        <v>417374.44000000018</v>
      </c>
      <c r="O4566">
        <f>tbl_salesdata[[#This Row],[Ship Date]]-tbl_salesdata[[#This Row],[Order Date]]</f>
        <v>12</v>
      </c>
      <c r="P4566">
        <f>WEEKDAY(tbl_salesdata[[#This Row],[Order Date]],2)</f>
        <v>2</v>
      </c>
      <c r="Q4566" t="str">
        <f>TEXT(tbl_salesdata[[#This Row],[Order Date]],"dddd")</f>
        <v>Tuesday</v>
      </c>
      <c r="R4566" t="str">
        <f>IF(tbl_salesdata[[#This Row],[Weekdaynum]]&gt;5,"Yes","No")</f>
        <v>No</v>
      </c>
    </row>
    <row r="4567" spans="1:18" hidden="1" x14ac:dyDescent="0.35">
      <c r="A4567">
        <v>759151256</v>
      </c>
      <c r="B4567" s="3">
        <v>43102</v>
      </c>
      <c r="C4567" s="3">
        <v>43115</v>
      </c>
      <c r="D4567" t="s">
        <v>198</v>
      </c>
      <c r="E4567" t="s">
        <v>38</v>
      </c>
      <c r="F4567" t="s">
        <v>40</v>
      </c>
      <c r="G4567" t="s">
        <v>18</v>
      </c>
      <c r="H4567" t="s">
        <v>34</v>
      </c>
      <c r="I4567" s="9">
        <v>8581</v>
      </c>
      <c r="J4567" s="9">
        <v>651.21</v>
      </c>
      <c r="K4567" s="9">
        <v>524.96</v>
      </c>
      <c r="L4567" s="9">
        <f>tbl_salesdata[[#This Row],[Units Sold]]*tbl_salesdata[[#This Row],[Unit Cost]]</f>
        <v>4504681.7600000007</v>
      </c>
      <c r="M4567" s="9">
        <f>tbl_salesdata[[#This Row],[Units Sold]]*tbl_salesdata[[#This Row],[Unit Price]]</f>
        <v>5588033.0100000007</v>
      </c>
      <c r="N4567" s="9">
        <f>tbl_salesdata[[#This Row],[Total Sales]]-tbl_salesdata[[#This Row],[Total Cost]]</f>
        <v>1083351.25</v>
      </c>
      <c r="O4567">
        <f>tbl_salesdata[[#This Row],[Ship Date]]-tbl_salesdata[[#This Row],[Order Date]]</f>
        <v>13</v>
      </c>
      <c r="P4567">
        <f>WEEKDAY(tbl_salesdata[[#This Row],[Order Date]],2)</f>
        <v>2</v>
      </c>
      <c r="Q4567" t="str">
        <f>TEXT(tbl_salesdata[[#This Row],[Order Date]],"dddd")</f>
        <v>Tuesday</v>
      </c>
      <c r="R4567" t="str">
        <f>IF(tbl_salesdata[[#This Row],[Weekdaynum]]&gt;5,"Yes","No")</f>
        <v>No</v>
      </c>
    </row>
    <row r="4568" spans="1:18" hidden="1" x14ac:dyDescent="0.35">
      <c r="A4568">
        <v>356413495</v>
      </c>
      <c r="B4568" s="3">
        <v>44573</v>
      </c>
      <c r="C4568" s="3">
        <v>44587</v>
      </c>
      <c r="D4568" t="s">
        <v>35</v>
      </c>
      <c r="E4568" t="s">
        <v>21</v>
      </c>
      <c r="F4568" t="s">
        <v>30</v>
      </c>
      <c r="G4568" t="s">
        <v>18</v>
      </c>
      <c r="H4568" t="s">
        <v>26</v>
      </c>
      <c r="I4568" s="9">
        <v>9528</v>
      </c>
      <c r="J4568" s="9">
        <v>81.73</v>
      </c>
      <c r="K4568" s="9">
        <v>56.67</v>
      </c>
      <c r="L4568" s="9">
        <f>tbl_salesdata[[#This Row],[Units Sold]]*tbl_salesdata[[#This Row],[Unit Cost]]</f>
        <v>539951.76</v>
      </c>
      <c r="M4568" s="9">
        <f>tbl_salesdata[[#This Row],[Units Sold]]*tbl_salesdata[[#This Row],[Unit Price]]</f>
        <v>778723.44000000006</v>
      </c>
      <c r="N4568" s="9">
        <f>tbl_salesdata[[#This Row],[Total Sales]]-tbl_salesdata[[#This Row],[Total Cost]]</f>
        <v>238771.68000000005</v>
      </c>
      <c r="O4568">
        <f>tbl_salesdata[[#This Row],[Ship Date]]-tbl_salesdata[[#This Row],[Order Date]]</f>
        <v>14</v>
      </c>
      <c r="P4568">
        <f>WEEKDAY(tbl_salesdata[[#This Row],[Order Date]],2)</f>
        <v>3</v>
      </c>
      <c r="Q4568" t="str">
        <f>TEXT(tbl_salesdata[[#This Row],[Order Date]],"dddd")</f>
        <v>Wednesday</v>
      </c>
      <c r="R4568" t="str">
        <f>IF(tbl_salesdata[[#This Row],[Weekdaynum]]&gt;5,"Yes","No")</f>
        <v>No</v>
      </c>
    </row>
    <row r="4569" spans="1:18" x14ac:dyDescent="0.35">
      <c r="A4569">
        <v>381774747</v>
      </c>
      <c r="B4569" s="3">
        <v>43379</v>
      </c>
      <c r="C4569" s="3">
        <v>43397</v>
      </c>
      <c r="D4569" t="s">
        <v>125</v>
      </c>
      <c r="E4569" t="s">
        <v>21</v>
      </c>
      <c r="F4569" t="s">
        <v>56</v>
      </c>
      <c r="G4569" t="s">
        <v>18</v>
      </c>
      <c r="H4569" t="s">
        <v>19</v>
      </c>
      <c r="I4569" s="9">
        <v>4486</v>
      </c>
      <c r="J4569" s="9">
        <v>9.33</v>
      </c>
      <c r="K4569" s="9">
        <v>6.92</v>
      </c>
      <c r="L4569" s="9">
        <f>tbl_salesdata[[#This Row],[Units Sold]]*tbl_salesdata[[#This Row],[Unit Cost]]</f>
        <v>31043.119999999999</v>
      </c>
      <c r="M4569" s="9">
        <f>tbl_salesdata[[#This Row],[Units Sold]]*tbl_salesdata[[#This Row],[Unit Price]]</f>
        <v>41854.379999999997</v>
      </c>
      <c r="N4569" s="9">
        <f>tbl_salesdata[[#This Row],[Total Sales]]-tbl_salesdata[[#This Row],[Total Cost]]</f>
        <v>10811.259999999998</v>
      </c>
      <c r="O4569">
        <f>tbl_salesdata[[#This Row],[Ship Date]]-tbl_salesdata[[#This Row],[Order Date]]</f>
        <v>18</v>
      </c>
      <c r="P4569">
        <f>WEEKDAY(tbl_salesdata[[#This Row],[Order Date]],2)</f>
        <v>6</v>
      </c>
      <c r="Q4569" t="str">
        <f>TEXT(tbl_salesdata[[#This Row],[Order Date]],"dddd")</f>
        <v>Saturday</v>
      </c>
      <c r="R4569" t="str">
        <f>IF(tbl_salesdata[[#This Row],[Weekdaynum]]&gt;5,"Yes","No")</f>
        <v>Yes</v>
      </c>
    </row>
    <row r="4570" spans="1:18" hidden="1" x14ac:dyDescent="0.35">
      <c r="A4570">
        <v>288656175</v>
      </c>
      <c r="B4570" s="3">
        <v>42338</v>
      </c>
      <c r="C4570" s="3">
        <v>42352</v>
      </c>
      <c r="D4570" t="s">
        <v>35</v>
      </c>
      <c r="E4570" t="s">
        <v>21</v>
      </c>
      <c r="F4570" t="s">
        <v>40</v>
      </c>
      <c r="G4570" t="s">
        <v>18</v>
      </c>
      <c r="H4570" t="s">
        <v>26</v>
      </c>
      <c r="I4570" s="9">
        <v>8632</v>
      </c>
      <c r="J4570" s="9">
        <v>651.21</v>
      </c>
      <c r="K4570" s="9">
        <v>524.96</v>
      </c>
      <c r="L4570" s="9">
        <f>tbl_salesdata[[#This Row],[Units Sold]]*tbl_salesdata[[#This Row],[Unit Cost]]</f>
        <v>4531454.7200000007</v>
      </c>
      <c r="M4570" s="9">
        <f>tbl_salesdata[[#This Row],[Units Sold]]*tbl_salesdata[[#This Row],[Unit Price]]</f>
        <v>5621244.7200000007</v>
      </c>
      <c r="N4570" s="9">
        <f>tbl_salesdata[[#This Row],[Total Sales]]-tbl_salesdata[[#This Row],[Total Cost]]</f>
        <v>1089790</v>
      </c>
      <c r="O4570">
        <f>tbl_salesdata[[#This Row],[Ship Date]]-tbl_salesdata[[#This Row],[Order Date]]</f>
        <v>14</v>
      </c>
      <c r="P4570">
        <f>WEEKDAY(tbl_salesdata[[#This Row],[Order Date]],2)</f>
        <v>1</v>
      </c>
      <c r="Q4570" t="str">
        <f>TEXT(tbl_salesdata[[#This Row],[Order Date]],"dddd")</f>
        <v>Monday</v>
      </c>
      <c r="R4570" t="str">
        <f>IF(tbl_salesdata[[#This Row],[Weekdaynum]]&gt;5,"Yes","No")</f>
        <v>No</v>
      </c>
    </row>
    <row r="4571" spans="1:18" hidden="1" x14ac:dyDescent="0.35">
      <c r="A4571">
        <v>659671771</v>
      </c>
      <c r="B4571" s="3">
        <v>42213</v>
      </c>
      <c r="C4571" s="3">
        <v>42224</v>
      </c>
      <c r="D4571" t="s">
        <v>95</v>
      </c>
      <c r="E4571" t="s">
        <v>21</v>
      </c>
      <c r="F4571" t="s">
        <v>42</v>
      </c>
      <c r="G4571" t="s">
        <v>18</v>
      </c>
      <c r="H4571" t="s">
        <v>19</v>
      </c>
      <c r="I4571" s="9">
        <v>391</v>
      </c>
      <c r="J4571" s="9">
        <v>437.2</v>
      </c>
      <c r="K4571" s="9">
        <v>263.33</v>
      </c>
      <c r="L4571" s="9">
        <f>tbl_salesdata[[#This Row],[Units Sold]]*tbl_salesdata[[#This Row],[Unit Cost]]</f>
        <v>102962.03</v>
      </c>
      <c r="M4571" s="9">
        <f>tbl_salesdata[[#This Row],[Units Sold]]*tbl_salesdata[[#This Row],[Unit Price]]</f>
        <v>170945.19999999998</v>
      </c>
      <c r="N4571" s="9">
        <f>tbl_salesdata[[#This Row],[Total Sales]]-tbl_salesdata[[#This Row],[Total Cost]]</f>
        <v>67983.169999999984</v>
      </c>
      <c r="O4571">
        <f>tbl_salesdata[[#This Row],[Ship Date]]-tbl_salesdata[[#This Row],[Order Date]]</f>
        <v>11</v>
      </c>
      <c r="P4571">
        <f>WEEKDAY(tbl_salesdata[[#This Row],[Order Date]],2)</f>
        <v>2</v>
      </c>
      <c r="Q4571" t="str">
        <f>TEXT(tbl_salesdata[[#This Row],[Order Date]],"dddd")</f>
        <v>Tuesday</v>
      </c>
      <c r="R4571" t="str">
        <f>IF(tbl_salesdata[[#This Row],[Weekdaynum]]&gt;5,"Yes","No")</f>
        <v>No</v>
      </c>
    </row>
    <row r="4572" spans="1:18" hidden="1" x14ac:dyDescent="0.35">
      <c r="A4572">
        <v>691827809</v>
      </c>
      <c r="B4572" s="3">
        <v>42218</v>
      </c>
      <c r="C4572" s="3">
        <v>42229</v>
      </c>
      <c r="D4572" t="s">
        <v>63</v>
      </c>
      <c r="E4572" t="s">
        <v>32</v>
      </c>
      <c r="F4572" t="s">
        <v>68</v>
      </c>
      <c r="G4572" t="s">
        <v>14</v>
      </c>
      <c r="H4572" t="s">
        <v>26</v>
      </c>
      <c r="I4572" s="9">
        <v>6078</v>
      </c>
      <c r="J4572" s="9">
        <v>154.06</v>
      </c>
      <c r="K4572" s="9">
        <v>90.93</v>
      </c>
      <c r="L4572" s="9">
        <f>tbl_salesdata[[#This Row],[Units Sold]]*tbl_salesdata[[#This Row],[Unit Cost]]</f>
        <v>552672.54</v>
      </c>
      <c r="M4572" s="9">
        <f>tbl_salesdata[[#This Row],[Units Sold]]*tbl_salesdata[[#This Row],[Unit Price]]</f>
        <v>936376.68</v>
      </c>
      <c r="N4572" s="9">
        <f>tbl_salesdata[[#This Row],[Total Sales]]-tbl_salesdata[[#This Row],[Total Cost]]</f>
        <v>383704.14</v>
      </c>
      <c r="O4572">
        <f>tbl_salesdata[[#This Row],[Ship Date]]-tbl_salesdata[[#This Row],[Order Date]]</f>
        <v>11</v>
      </c>
      <c r="P4572">
        <f>WEEKDAY(tbl_salesdata[[#This Row],[Order Date]],2)</f>
        <v>7</v>
      </c>
      <c r="Q4572" t="str">
        <f>TEXT(tbl_salesdata[[#This Row],[Order Date]],"dddd")</f>
        <v>Sunday</v>
      </c>
      <c r="R4572" t="str">
        <f>IF(tbl_salesdata[[#This Row],[Weekdaynum]]&gt;5,"Yes","No")</f>
        <v>Yes</v>
      </c>
    </row>
    <row r="4573" spans="1:18" hidden="1" x14ac:dyDescent="0.35">
      <c r="A4573">
        <v>578923118</v>
      </c>
      <c r="B4573" s="3">
        <v>44426</v>
      </c>
      <c r="C4573" s="3">
        <v>44441</v>
      </c>
      <c r="D4573" t="s">
        <v>181</v>
      </c>
      <c r="E4573" t="s">
        <v>38</v>
      </c>
      <c r="F4573" t="s">
        <v>13</v>
      </c>
      <c r="G4573" t="s">
        <v>14</v>
      </c>
      <c r="H4573" t="s">
        <v>19</v>
      </c>
      <c r="I4573" s="9">
        <v>5070</v>
      </c>
      <c r="J4573" s="9">
        <v>255.28</v>
      </c>
      <c r="K4573" s="9">
        <v>159.41999999999999</v>
      </c>
      <c r="L4573" s="9">
        <f>tbl_salesdata[[#This Row],[Units Sold]]*tbl_salesdata[[#This Row],[Unit Cost]]</f>
        <v>808259.39999999991</v>
      </c>
      <c r="M4573" s="9">
        <f>tbl_salesdata[[#This Row],[Units Sold]]*tbl_salesdata[[#This Row],[Unit Price]]</f>
        <v>1294269.6000000001</v>
      </c>
      <c r="N4573" s="9">
        <f>tbl_salesdata[[#This Row],[Total Sales]]-tbl_salesdata[[#This Row],[Total Cost]]</f>
        <v>486010.20000000019</v>
      </c>
      <c r="O4573">
        <f>tbl_salesdata[[#This Row],[Ship Date]]-tbl_salesdata[[#This Row],[Order Date]]</f>
        <v>15</v>
      </c>
      <c r="P4573">
        <f>WEEKDAY(tbl_salesdata[[#This Row],[Order Date]],2)</f>
        <v>3</v>
      </c>
      <c r="Q4573" t="str">
        <f>TEXT(tbl_salesdata[[#This Row],[Order Date]],"dddd")</f>
        <v>Wednesday</v>
      </c>
      <c r="R4573" t="str">
        <f>IF(tbl_salesdata[[#This Row],[Weekdaynum]]&gt;5,"Yes","No")</f>
        <v>No</v>
      </c>
    </row>
    <row r="4574" spans="1:18" x14ac:dyDescent="0.35">
      <c r="A4574">
        <v>126729285</v>
      </c>
      <c r="B4574" s="3">
        <v>44331</v>
      </c>
      <c r="C4574" s="3">
        <v>44344</v>
      </c>
      <c r="D4574" t="s">
        <v>151</v>
      </c>
      <c r="E4574" t="s">
        <v>32</v>
      </c>
      <c r="F4574" t="s">
        <v>22</v>
      </c>
      <c r="G4574" t="s">
        <v>18</v>
      </c>
      <c r="H4574" t="s">
        <v>15</v>
      </c>
      <c r="I4574" s="9">
        <v>867</v>
      </c>
      <c r="J4574" s="9">
        <v>47.45</v>
      </c>
      <c r="K4574" s="9">
        <v>31.79</v>
      </c>
      <c r="L4574" s="9">
        <f>tbl_salesdata[[#This Row],[Units Sold]]*tbl_salesdata[[#This Row],[Unit Cost]]</f>
        <v>27561.93</v>
      </c>
      <c r="M4574" s="9">
        <f>tbl_salesdata[[#This Row],[Units Sold]]*tbl_salesdata[[#This Row],[Unit Price]]</f>
        <v>41139.15</v>
      </c>
      <c r="N4574" s="9">
        <f>tbl_salesdata[[#This Row],[Total Sales]]-tbl_salesdata[[#This Row],[Total Cost]]</f>
        <v>13577.220000000001</v>
      </c>
      <c r="O4574">
        <f>tbl_salesdata[[#This Row],[Ship Date]]-tbl_salesdata[[#This Row],[Order Date]]</f>
        <v>13</v>
      </c>
      <c r="P4574">
        <f>WEEKDAY(tbl_salesdata[[#This Row],[Order Date]],2)</f>
        <v>6</v>
      </c>
      <c r="Q4574" t="str">
        <f>TEXT(tbl_salesdata[[#This Row],[Order Date]],"dddd")</f>
        <v>Saturday</v>
      </c>
      <c r="R4574" t="str">
        <f>IF(tbl_salesdata[[#This Row],[Weekdaynum]]&gt;5,"Yes","No")</f>
        <v>Yes</v>
      </c>
    </row>
    <row r="4575" spans="1:18" hidden="1" x14ac:dyDescent="0.35">
      <c r="A4575">
        <v>144689357</v>
      </c>
      <c r="B4575" s="3">
        <v>43788</v>
      </c>
      <c r="C4575" s="3">
        <v>43804</v>
      </c>
      <c r="D4575" t="s">
        <v>105</v>
      </c>
      <c r="E4575" t="s">
        <v>12</v>
      </c>
      <c r="F4575" t="s">
        <v>13</v>
      </c>
      <c r="G4575" t="s">
        <v>14</v>
      </c>
      <c r="H4575" t="s">
        <v>15</v>
      </c>
      <c r="I4575" s="9">
        <v>5651</v>
      </c>
      <c r="J4575" s="9">
        <v>255.28</v>
      </c>
      <c r="K4575" s="9">
        <v>159.41999999999999</v>
      </c>
      <c r="L4575" s="9">
        <f>tbl_salesdata[[#This Row],[Units Sold]]*tbl_salesdata[[#This Row],[Unit Cost]]</f>
        <v>900882.41999999993</v>
      </c>
      <c r="M4575" s="9">
        <f>tbl_salesdata[[#This Row],[Units Sold]]*tbl_salesdata[[#This Row],[Unit Price]]</f>
        <v>1442587.28</v>
      </c>
      <c r="N4575" s="9">
        <f>tbl_salesdata[[#This Row],[Total Sales]]-tbl_salesdata[[#This Row],[Total Cost]]</f>
        <v>541704.8600000001</v>
      </c>
      <c r="O4575">
        <f>tbl_salesdata[[#This Row],[Ship Date]]-tbl_salesdata[[#This Row],[Order Date]]</f>
        <v>16</v>
      </c>
      <c r="P4575">
        <f>WEEKDAY(tbl_salesdata[[#This Row],[Order Date]],2)</f>
        <v>2</v>
      </c>
      <c r="Q4575" t="str">
        <f>TEXT(tbl_salesdata[[#This Row],[Order Date]],"dddd")</f>
        <v>Tuesday</v>
      </c>
      <c r="R4575" t="str">
        <f>IF(tbl_salesdata[[#This Row],[Weekdaynum]]&gt;5,"Yes","No")</f>
        <v>No</v>
      </c>
    </row>
    <row r="4576" spans="1:18" hidden="1" x14ac:dyDescent="0.35">
      <c r="A4576">
        <v>112520444</v>
      </c>
      <c r="B4576" s="3">
        <v>42648</v>
      </c>
      <c r="C4576" s="3">
        <v>42658</v>
      </c>
      <c r="D4576" t="s">
        <v>127</v>
      </c>
      <c r="E4576" t="s">
        <v>38</v>
      </c>
      <c r="F4576" t="s">
        <v>47</v>
      </c>
      <c r="G4576" t="s">
        <v>18</v>
      </c>
      <c r="H4576" t="s">
        <v>19</v>
      </c>
      <c r="I4576" s="9">
        <v>6155</v>
      </c>
      <c r="J4576" s="9">
        <v>421.89</v>
      </c>
      <c r="K4576" s="9">
        <v>364.69</v>
      </c>
      <c r="L4576" s="9">
        <f>tbl_salesdata[[#This Row],[Units Sold]]*tbl_salesdata[[#This Row],[Unit Cost]]</f>
        <v>2244666.9500000002</v>
      </c>
      <c r="M4576" s="9">
        <f>tbl_salesdata[[#This Row],[Units Sold]]*tbl_salesdata[[#This Row],[Unit Price]]</f>
        <v>2596732.9499999997</v>
      </c>
      <c r="N4576" s="9">
        <f>tbl_salesdata[[#This Row],[Total Sales]]-tbl_salesdata[[#This Row],[Total Cost]]</f>
        <v>352065.99999999953</v>
      </c>
      <c r="O4576">
        <f>tbl_salesdata[[#This Row],[Ship Date]]-tbl_salesdata[[#This Row],[Order Date]]</f>
        <v>10</v>
      </c>
      <c r="P4576">
        <f>WEEKDAY(tbl_salesdata[[#This Row],[Order Date]],2)</f>
        <v>3</v>
      </c>
      <c r="Q4576" t="str">
        <f>TEXT(tbl_salesdata[[#This Row],[Order Date]],"dddd")</f>
        <v>Wednesday</v>
      </c>
      <c r="R4576" t="str">
        <f>IF(tbl_salesdata[[#This Row],[Weekdaynum]]&gt;5,"Yes","No")</f>
        <v>No</v>
      </c>
    </row>
    <row r="4577" spans="1:18" hidden="1" x14ac:dyDescent="0.35">
      <c r="A4577">
        <v>513611114</v>
      </c>
      <c r="B4577" s="3">
        <v>42577</v>
      </c>
      <c r="C4577" s="3">
        <v>42597</v>
      </c>
      <c r="D4577" t="s">
        <v>91</v>
      </c>
      <c r="E4577" t="s">
        <v>21</v>
      </c>
      <c r="F4577" t="s">
        <v>33</v>
      </c>
      <c r="G4577" t="s">
        <v>18</v>
      </c>
      <c r="H4577" t="s">
        <v>34</v>
      </c>
      <c r="I4577" s="9">
        <v>7797</v>
      </c>
      <c r="J4577" s="9">
        <v>109.28</v>
      </c>
      <c r="K4577" s="9">
        <v>35.840000000000003</v>
      </c>
      <c r="L4577" s="9">
        <f>tbl_salesdata[[#This Row],[Units Sold]]*tbl_salesdata[[#This Row],[Unit Cost]]</f>
        <v>279444.48000000004</v>
      </c>
      <c r="M4577" s="9">
        <f>tbl_salesdata[[#This Row],[Units Sold]]*tbl_salesdata[[#This Row],[Unit Price]]</f>
        <v>852056.16</v>
      </c>
      <c r="N4577" s="9">
        <f>tbl_salesdata[[#This Row],[Total Sales]]-tbl_salesdata[[#This Row],[Total Cost]]</f>
        <v>572611.67999999993</v>
      </c>
      <c r="O4577">
        <f>tbl_salesdata[[#This Row],[Ship Date]]-tbl_salesdata[[#This Row],[Order Date]]</f>
        <v>20</v>
      </c>
      <c r="P4577">
        <f>WEEKDAY(tbl_salesdata[[#This Row],[Order Date]],2)</f>
        <v>2</v>
      </c>
      <c r="Q4577" t="str">
        <f>TEXT(tbl_salesdata[[#This Row],[Order Date]],"dddd")</f>
        <v>Tuesday</v>
      </c>
      <c r="R4577" t="str">
        <f>IF(tbl_salesdata[[#This Row],[Weekdaynum]]&gt;5,"Yes","No")</f>
        <v>No</v>
      </c>
    </row>
    <row r="4578" spans="1:18" x14ac:dyDescent="0.35">
      <c r="A4578">
        <v>180358016</v>
      </c>
      <c r="B4578" s="3">
        <v>42490</v>
      </c>
      <c r="C4578" s="3">
        <v>42494</v>
      </c>
      <c r="D4578" t="s">
        <v>117</v>
      </c>
      <c r="E4578" t="s">
        <v>21</v>
      </c>
      <c r="F4578" t="s">
        <v>22</v>
      </c>
      <c r="G4578" t="s">
        <v>14</v>
      </c>
      <c r="H4578" t="s">
        <v>15</v>
      </c>
      <c r="I4578" s="9">
        <v>800</v>
      </c>
      <c r="J4578" s="9">
        <v>47.45</v>
      </c>
      <c r="K4578" s="9">
        <v>31.79</v>
      </c>
      <c r="L4578" s="9">
        <f>tbl_salesdata[[#This Row],[Units Sold]]*tbl_salesdata[[#This Row],[Unit Cost]]</f>
        <v>25432</v>
      </c>
      <c r="M4578" s="9">
        <f>tbl_salesdata[[#This Row],[Units Sold]]*tbl_salesdata[[#This Row],[Unit Price]]</f>
        <v>37960</v>
      </c>
      <c r="N4578" s="9">
        <f>tbl_salesdata[[#This Row],[Total Sales]]-tbl_salesdata[[#This Row],[Total Cost]]</f>
        <v>12528</v>
      </c>
      <c r="O4578">
        <f>tbl_salesdata[[#This Row],[Ship Date]]-tbl_salesdata[[#This Row],[Order Date]]</f>
        <v>4</v>
      </c>
      <c r="P4578">
        <f>WEEKDAY(tbl_salesdata[[#This Row],[Order Date]],2)</f>
        <v>6</v>
      </c>
      <c r="Q4578" t="str">
        <f>TEXT(tbl_salesdata[[#This Row],[Order Date]],"dddd")</f>
        <v>Saturday</v>
      </c>
      <c r="R4578" t="str">
        <f>IF(tbl_salesdata[[#This Row],[Weekdaynum]]&gt;5,"Yes","No")</f>
        <v>Yes</v>
      </c>
    </row>
    <row r="4579" spans="1:18" hidden="1" x14ac:dyDescent="0.35">
      <c r="A4579">
        <v>367329013</v>
      </c>
      <c r="B4579" s="3">
        <v>42300</v>
      </c>
      <c r="C4579" s="3">
        <v>42318</v>
      </c>
      <c r="D4579" t="s">
        <v>149</v>
      </c>
      <c r="E4579" t="s">
        <v>12</v>
      </c>
      <c r="F4579" t="s">
        <v>40</v>
      </c>
      <c r="G4579" t="s">
        <v>14</v>
      </c>
      <c r="H4579" t="s">
        <v>15</v>
      </c>
      <c r="I4579" s="9">
        <v>9673</v>
      </c>
      <c r="J4579" s="9">
        <v>651.21</v>
      </c>
      <c r="K4579" s="9">
        <v>524.96</v>
      </c>
      <c r="L4579" s="9">
        <f>tbl_salesdata[[#This Row],[Units Sold]]*tbl_salesdata[[#This Row],[Unit Cost]]</f>
        <v>5077938.08</v>
      </c>
      <c r="M4579" s="9">
        <f>tbl_salesdata[[#This Row],[Units Sold]]*tbl_salesdata[[#This Row],[Unit Price]]</f>
        <v>6299154.3300000001</v>
      </c>
      <c r="N4579" s="9">
        <f>tbl_salesdata[[#This Row],[Total Sales]]-tbl_salesdata[[#This Row],[Total Cost]]</f>
        <v>1221216.25</v>
      </c>
      <c r="O4579">
        <f>tbl_salesdata[[#This Row],[Ship Date]]-tbl_salesdata[[#This Row],[Order Date]]</f>
        <v>18</v>
      </c>
      <c r="P4579">
        <f>WEEKDAY(tbl_salesdata[[#This Row],[Order Date]],2)</f>
        <v>5</v>
      </c>
      <c r="Q4579" t="str">
        <f>TEXT(tbl_salesdata[[#This Row],[Order Date]],"dddd")</f>
        <v>Friday</v>
      </c>
      <c r="R4579" t="str">
        <f>IF(tbl_salesdata[[#This Row],[Weekdaynum]]&gt;5,"Yes","No")</f>
        <v>No</v>
      </c>
    </row>
    <row r="4580" spans="1:18" hidden="1" x14ac:dyDescent="0.35">
      <c r="A4580">
        <v>671616399</v>
      </c>
      <c r="B4580" s="3">
        <v>44141</v>
      </c>
      <c r="C4580" s="3">
        <v>44155</v>
      </c>
      <c r="D4580" t="s">
        <v>122</v>
      </c>
      <c r="E4580" t="s">
        <v>21</v>
      </c>
      <c r="F4580" t="s">
        <v>68</v>
      </c>
      <c r="G4580" t="s">
        <v>18</v>
      </c>
      <c r="H4580" t="s">
        <v>19</v>
      </c>
      <c r="I4580" s="9">
        <v>5072</v>
      </c>
      <c r="J4580" s="9">
        <v>154.06</v>
      </c>
      <c r="K4580" s="9">
        <v>90.93</v>
      </c>
      <c r="L4580" s="9">
        <f>tbl_salesdata[[#This Row],[Units Sold]]*tbl_salesdata[[#This Row],[Unit Cost]]</f>
        <v>461196.96</v>
      </c>
      <c r="M4580" s="9">
        <f>tbl_salesdata[[#This Row],[Units Sold]]*tbl_salesdata[[#This Row],[Unit Price]]</f>
        <v>781392.32000000007</v>
      </c>
      <c r="N4580" s="9">
        <f>tbl_salesdata[[#This Row],[Total Sales]]-tbl_salesdata[[#This Row],[Total Cost]]</f>
        <v>320195.36000000004</v>
      </c>
      <c r="O4580">
        <f>tbl_salesdata[[#This Row],[Ship Date]]-tbl_salesdata[[#This Row],[Order Date]]</f>
        <v>14</v>
      </c>
      <c r="P4580">
        <f>WEEKDAY(tbl_salesdata[[#This Row],[Order Date]],2)</f>
        <v>5</v>
      </c>
      <c r="Q4580" t="str">
        <f>TEXT(tbl_salesdata[[#This Row],[Order Date]],"dddd")</f>
        <v>Friday</v>
      </c>
      <c r="R4580" t="str">
        <f>IF(tbl_salesdata[[#This Row],[Weekdaynum]]&gt;5,"Yes","No")</f>
        <v>No</v>
      </c>
    </row>
    <row r="4581" spans="1:18" x14ac:dyDescent="0.35">
      <c r="A4581">
        <v>819037473</v>
      </c>
      <c r="B4581" s="3">
        <v>42658</v>
      </c>
      <c r="C4581" s="3">
        <v>42669</v>
      </c>
      <c r="D4581" t="s">
        <v>71</v>
      </c>
      <c r="E4581" t="s">
        <v>21</v>
      </c>
      <c r="F4581" t="s">
        <v>68</v>
      </c>
      <c r="G4581" t="s">
        <v>14</v>
      </c>
      <c r="H4581" t="s">
        <v>26</v>
      </c>
      <c r="I4581" s="9">
        <v>244</v>
      </c>
      <c r="J4581" s="9">
        <v>154.06</v>
      </c>
      <c r="K4581" s="9">
        <v>90.93</v>
      </c>
      <c r="L4581" s="9">
        <f>tbl_salesdata[[#This Row],[Units Sold]]*tbl_salesdata[[#This Row],[Unit Cost]]</f>
        <v>22186.920000000002</v>
      </c>
      <c r="M4581" s="9">
        <f>tbl_salesdata[[#This Row],[Units Sold]]*tbl_salesdata[[#This Row],[Unit Price]]</f>
        <v>37590.639999999999</v>
      </c>
      <c r="N4581" s="9">
        <f>tbl_salesdata[[#This Row],[Total Sales]]-tbl_salesdata[[#This Row],[Total Cost]]</f>
        <v>15403.719999999998</v>
      </c>
      <c r="O4581">
        <f>tbl_salesdata[[#This Row],[Ship Date]]-tbl_salesdata[[#This Row],[Order Date]]</f>
        <v>11</v>
      </c>
      <c r="P4581">
        <f>WEEKDAY(tbl_salesdata[[#This Row],[Order Date]],2)</f>
        <v>6</v>
      </c>
      <c r="Q4581" t="str">
        <f>TEXT(tbl_salesdata[[#This Row],[Order Date]],"dddd")</f>
        <v>Saturday</v>
      </c>
      <c r="R4581" t="str">
        <f>IF(tbl_salesdata[[#This Row],[Weekdaynum]]&gt;5,"Yes","No")</f>
        <v>Yes</v>
      </c>
    </row>
    <row r="4582" spans="1:18" x14ac:dyDescent="0.35">
      <c r="A4582">
        <v>802052438</v>
      </c>
      <c r="B4582" s="3">
        <v>44513</v>
      </c>
      <c r="C4582" s="3">
        <v>44525</v>
      </c>
      <c r="D4582" t="s">
        <v>194</v>
      </c>
      <c r="E4582" t="s">
        <v>32</v>
      </c>
      <c r="F4582" t="s">
        <v>56</v>
      </c>
      <c r="G4582" t="s">
        <v>18</v>
      </c>
      <c r="H4582" t="s">
        <v>26</v>
      </c>
      <c r="I4582" s="9">
        <v>3995</v>
      </c>
      <c r="J4582" s="9">
        <v>9.33</v>
      </c>
      <c r="K4582" s="9">
        <v>6.92</v>
      </c>
      <c r="L4582" s="9">
        <f>tbl_salesdata[[#This Row],[Units Sold]]*tbl_salesdata[[#This Row],[Unit Cost]]</f>
        <v>27645.4</v>
      </c>
      <c r="M4582" s="9">
        <f>tbl_salesdata[[#This Row],[Units Sold]]*tbl_salesdata[[#This Row],[Unit Price]]</f>
        <v>37273.35</v>
      </c>
      <c r="N4582" s="9">
        <f>tbl_salesdata[[#This Row],[Total Sales]]-tbl_salesdata[[#This Row],[Total Cost]]</f>
        <v>9627.9499999999971</v>
      </c>
      <c r="O4582">
        <f>tbl_salesdata[[#This Row],[Ship Date]]-tbl_salesdata[[#This Row],[Order Date]]</f>
        <v>12</v>
      </c>
      <c r="P4582">
        <f>WEEKDAY(tbl_salesdata[[#This Row],[Order Date]],2)</f>
        <v>6</v>
      </c>
      <c r="Q4582" t="str">
        <f>TEXT(tbl_salesdata[[#This Row],[Order Date]],"dddd")</f>
        <v>Saturday</v>
      </c>
      <c r="R4582" t="str">
        <f>IF(tbl_salesdata[[#This Row],[Weekdaynum]]&gt;5,"Yes","No")</f>
        <v>Yes</v>
      </c>
    </row>
    <row r="4583" spans="1:18" hidden="1" x14ac:dyDescent="0.35">
      <c r="A4583">
        <v>680715739</v>
      </c>
      <c r="B4583" s="3">
        <v>43487</v>
      </c>
      <c r="C4583" s="3">
        <v>43488</v>
      </c>
      <c r="D4583" t="s">
        <v>192</v>
      </c>
      <c r="E4583" t="s">
        <v>32</v>
      </c>
      <c r="F4583" t="s">
        <v>40</v>
      </c>
      <c r="G4583" t="s">
        <v>14</v>
      </c>
      <c r="H4583" t="s">
        <v>34</v>
      </c>
      <c r="I4583" s="9">
        <v>7769</v>
      </c>
      <c r="J4583" s="9">
        <v>651.21</v>
      </c>
      <c r="K4583" s="9">
        <v>524.96</v>
      </c>
      <c r="L4583" s="9">
        <f>tbl_salesdata[[#This Row],[Units Sold]]*tbl_salesdata[[#This Row],[Unit Cost]]</f>
        <v>4078414.24</v>
      </c>
      <c r="M4583" s="9">
        <f>tbl_salesdata[[#This Row],[Units Sold]]*tbl_salesdata[[#This Row],[Unit Price]]</f>
        <v>5059250.49</v>
      </c>
      <c r="N4583" s="9">
        <f>tbl_salesdata[[#This Row],[Total Sales]]-tbl_salesdata[[#This Row],[Total Cost]]</f>
        <v>980836.25</v>
      </c>
      <c r="O4583">
        <f>tbl_salesdata[[#This Row],[Ship Date]]-tbl_salesdata[[#This Row],[Order Date]]</f>
        <v>1</v>
      </c>
      <c r="P4583">
        <f>WEEKDAY(tbl_salesdata[[#This Row],[Order Date]],2)</f>
        <v>2</v>
      </c>
      <c r="Q4583" t="str">
        <f>TEXT(tbl_salesdata[[#This Row],[Order Date]],"dddd")</f>
        <v>Tuesday</v>
      </c>
      <c r="R4583" t="str">
        <f>IF(tbl_salesdata[[#This Row],[Weekdaynum]]&gt;5,"Yes","No")</f>
        <v>No</v>
      </c>
    </row>
    <row r="4584" spans="1:18" hidden="1" x14ac:dyDescent="0.35">
      <c r="A4584">
        <v>822240674</v>
      </c>
      <c r="B4584" s="3">
        <v>44823</v>
      </c>
      <c r="C4584" s="3">
        <v>44836</v>
      </c>
      <c r="D4584" t="s">
        <v>57</v>
      </c>
      <c r="E4584" t="s">
        <v>32</v>
      </c>
      <c r="F4584" t="s">
        <v>13</v>
      </c>
      <c r="G4584" t="s">
        <v>18</v>
      </c>
      <c r="H4584" t="s">
        <v>19</v>
      </c>
      <c r="I4584" s="9">
        <v>8142</v>
      </c>
      <c r="J4584" s="9">
        <v>255.28</v>
      </c>
      <c r="K4584" s="9">
        <v>159.41999999999999</v>
      </c>
      <c r="L4584" s="9">
        <f>tbl_salesdata[[#This Row],[Units Sold]]*tbl_salesdata[[#This Row],[Unit Cost]]</f>
        <v>1297997.6399999999</v>
      </c>
      <c r="M4584" s="9">
        <f>tbl_salesdata[[#This Row],[Units Sold]]*tbl_salesdata[[#This Row],[Unit Price]]</f>
        <v>2078489.76</v>
      </c>
      <c r="N4584" s="9">
        <f>tbl_salesdata[[#This Row],[Total Sales]]-tbl_salesdata[[#This Row],[Total Cost]]</f>
        <v>780492.12000000011</v>
      </c>
      <c r="O4584">
        <f>tbl_salesdata[[#This Row],[Ship Date]]-tbl_salesdata[[#This Row],[Order Date]]</f>
        <v>13</v>
      </c>
      <c r="P4584">
        <f>WEEKDAY(tbl_salesdata[[#This Row],[Order Date]],2)</f>
        <v>1</v>
      </c>
      <c r="Q4584" t="str">
        <f>TEXT(tbl_salesdata[[#This Row],[Order Date]],"dddd")</f>
        <v>Monday</v>
      </c>
      <c r="R4584" t="str">
        <f>IF(tbl_salesdata[[#This Row],[Weekdaynum]]&gt;5,"Yes","No")</f>
        <v>No</v>
      </c>
    </row>
    <row r="4585" spans="1:18" hidden="1" x14ac:dyDescent="0.35">
      <c r="A4585">
        <v>528665816</v>
      </c>
      <c r="B4585" s="3">
        <v>44119</v>
      </c>
      <c r="C4585" s="3">
        <v>44124</v>
      </c>
      <c r="D4585" t="s">
        <v>142</v>
      </c>
      <c r="E4585" t="s">
        <v>29</v>
      </c>
      <c r="F4585" t="s">
        <v>13</v>
      </c>
      <c r="G4585" t="s">
        <v>18</v>
      </c>
      <c r="H4585" t="s">
        <v>26</v>
      </c>
      <c r="I4585" s="9">
        <v>2818</v>
      </c>
      <c r="J4585" s="9">
        <v>255.28</v>
      </c>
      <c r="K4585" s="9">
        <v>159.41999999999999</v>
      </c>
      <c r="L4585" s="9">
        <f>tbl_salesdata[[#This Row],[Units Sold]]*tbl_salesdata[[#This Row],[Unit Cost]]</f>
        <v>449245.55999999994</v>
      </c>
      <c r="M4585" s="9">
        <f>tbl_salesdata[[#This Row],[Units Sold]]*tbl_salesdata[[#This Row],[Unit Price]]</f>
        <v>719379.04</v>
      </c>
      <c r="N4585" s="9">
        <f>tbl_salesdata[[#This Row],[Total Sales]]-tbl_salesdata[[#This Row],[Total Cost]]</f>
        <v>270133.4800000001</v>
      </c>
      <c r="O4585">
        <f>tbl_salesdata[[#This Row],[Ship Date]]-tbl_salesdata[[#This Row],[Order Date]]</f>
        <v>5</v>
      </c>
      <c r="P4585">
        <f>WEEKDAY(tbl_salesdata[[#This Row],[Order Date]],2)</f>
        <v>4</v>
      </c>
      <c r="Q4585" t="str">
        <f>TEXT(tbl_salesdata[[#This Row],[Order Date]],"dddd")</f>
        <v>Thursday</v>
      </c>
      <c r="R4585" t="str">
        <f>IF(tbl_salesdata[[#This Row],[Weekdaynum]]&gt;5,"Yes","No")</f>
        <v>No</v>
      </c>
    </row>
    <row r="4586" spans="1:18" x14ac:dyDescent="0.35">
      <c r="A4586">
        <v>823700225</v>
      </c>
      <c r="B4586" s="3">
        <v>44856</v>
      </c>
      <c r="C4586" s="3">
        <v>44867</v>
      </c>
      <c r="D4586" t="s">
        <v>111</v>
      </c>
      <c r="E4586" t="s">
        <v>38</v>
      </c>
      <c r="F4586" t="s">
        <v>40</v>
      </c>
      <c r="G4586" t="s">
        <v>18</v>
      </c>
      <c r="H4586" t="s">
        <v>15</v>
      </c>
      <c r="I4586" s="9">
        <v>56</v>
      </c>
      <c r="J4586" s="9">
        <v>651.21</v>
      </c>
      <c r="K4586" s="9">
        <v>524.96</v>
      </c>
      <c r="L4586" s="9">
        <f>tbl_salesdata[[#This Row],[Units Sold]]*tbl_salesdata[[#This Row],[Unit Cost]]</f>
        <v>29397.760000000002</v>
      </c>
      <c r="M4586" s="9">
        <f>tbl_salesdata[[#This Row],[Units Sold]]*tbl_salesdata[[#This Row],[Unit Price]]</f>
        <v>36467.760000000002</v>
      </c>
      <c r="N4586" s="9">
        <f>tbl_salesdata[[#This Row],[Total Sales]]-tbl_salesdata[[#This Row],[Total Cost]]</f>
        <v>7070</v>
      </c>
      <c r="O4586">
        <f>tbl_salesdata[[#This Row],[Ship Date]]-tbl_salesdata[[#This Row],[Order Date]]</f>
        <v>11</v>
      </c>
      <c r="P4586">
        <f>WEEKDAY(tbl_salesdata[[#This Row],[Order Date]],2)</f>
        <v>6</v>
      </c>
      <c r="Q4586" t="str">
        <f>TEXT(tbl_salesdata[[#This Row],[Order Date]],"dddd")</f>
        <v>Saturday</v>
      </c>
      <c r="R4586" t="str">
        <f>IF(tbl_salesdata[[#This Row],[Weekdaynum]]&gt;5,"Yes","No")</f>
        <v>Yes</v>
      </c>
    </row>
    <row r="4587" spans="1:18" hidden="1" x14ac:dyDescent="0.35">
      <c r="A4587">
        <v>437974536</v>
      </c>
      <c r="B4587" s="3">
        <v>44015</v>
      </c>
      <c r="C4587" s="3">
        <v>44019</v>
      </c>
      <c r="D4587" t="s">
        <v>131</v>
      </c>
      <c r="E4587" t="s">
        <v>32</v>
      </c>
      <c r="F4587" t="s">
        <v>56</v>
      </c>
      <c r="G4587" t="s">
        <v>14</v>
      </c>
      <c r="H4587" t="s">
        <v>15</v>
      </c>
      <c r="I4587" s="9">
        <v>5253</v>
      </c>
      <c r="J4587" s="9">
        <v>9.33</v>
      </c>
      <c r="K4587" s="9">
        <v>6.92</v>
      </c>
      <c r="L4587" s="9">
        <f>tbl_salesdata[[#This Row],[Units Sold]]*tbl_salesdata[[#This Row],[Unit Cost]]</f>
        <v>36350.76</v>
      </c>
      <c r="M4587" s="9">
        <f>tbl_salesdata[[#This Row],[Units Sold]]*tbl_salesdata[[#This Row],[Unit Price]]</f>
        <v>49010.49</v>
      </c>
      <c r="N4587" s="9">
        <f>tbl_salesdata[[#This Row],[Total Sales]]-tbl_salesdata[[#This Row],[Total Cost]]</f>
        <v>12659.729999999996</v>
      </c>
      <c r="O4587">
        <f>tbl_salesdata[[#This Row],[Ship Date]]-tbl_salesdata[[#This Row],[Order Date]]</f>
        <v>4</v>
      </c>
      <c r="P4587">
        <f>WEEKDAY(tbl_salesdata[[#This Row],[Order Date]],2)</f>
        <v>5</v>
      </c>
      <c r="Q4587" t="str">
        <f>TEXT(tbl_salesdata[[#This Row],[Order Date]],"dddd")</f>
        <v>Friday</v>
      </c>
      <c r="R4587" t="str">
        <f>IF(tbl_salesdata[[#This Row],[Weekdaynum]]&gt;5,"Yes","No")</f>
        <v>No</v>
      </c>
    </row>
    <row r="4588" spans="1:18" hidden="1" x14ac:dyDescent="0.35">
      <c r="A4588">
        <v>817518270</v>
      </c>
      <c r="B4588" s="3">
        <v>42817</v>
      </c>
      <c r="C4588" s="3">
        <v>42825</v>
      </c>
      <c r="D4588" t="s">
        <v>131</v>
      </c>
      <c r="E4588" t="s">
        <v>32</v>
      </c>
      <c r="F4588" t="s">
        <v>76</v>
      </c>
      <c r="G4588" t="s">
        <v>18</v>
      </c>
      <c r="H4588" t="s">
        <v>19</v>
      </c>
      <c r="I4588" s="9">
        <v>678</v>
      </c>
      <c r="J4588" s="9">
        <v>668.27</v>
      </c>
      <c r="K4588" s="9">
        <v>502.54</v>
      </c>
      <c r="L4588" s="9">
        <f>tbl_salesdata[[#This Row],[Units Sold]]*tbl_salesdata[[#This Row],[Unit Cost]]</f>
        <v>340722.12</v>
      </c>
      <c r="M4588" s="9">
        <f>tbl_salesdata[[#This Row],[Units Sold]]*tbl_salesdata[[#This Row],[Unit Price]]</f>
        <v>453087.06</v>
      </c>
      <c r="N4588" s="9">
        <f>tbl_salesdata[[#This Row],[Total Sales]]-tbl_salesdata[[#This Row],[Total Cost]]</f>
        <v>112364.94</v>
      </c>
      <c r="O4588">
        <f>tbl_salesdata[[#This Row],[Ship Date]]-tbl_salesdata[[#This Row],[Order Date]]</f>
        <v>8</v>
      </c>
      <c r="P4588">
        <f>WEEKDAY(tbl_salesdata[[#This Row],[Order Date]],2)</f>
        <v>4</v>
      </c>
      <c r="Q4588" t="str">
        <f>TEXT(tbl_salesdata[[#This Row],[Order Date]],"dddd")</f>
        <v>Thursday</v>
      </c>
      <c r="R4588" t="str">
        <f>IF(tbl_salesdata[[#This Row],[Weekdaynum]]&gt;5,"Yes","No")</f>
        <v>No</v>
      </c>
    </row>
    <row r="4589" spans="1:18" hidden="1" x14ac:dyDescent="0.35">
      <c r="A4589">
        <v>215282523</v>
      </c>
      <c r="B4589" s="3">
        <v>44642</v>
      </c>
      <c r="C4589" s="3">
        <v>44657</v>
      </c>
      <c r="D4589" t="s">
        <v>131</v>
      </c>
      <c r="E4589" t="s">
        <v>32</v>
      </c>
      <c r="F4589" t="s">
        <v>25</v>
      </c>
      <c r="G4589" t="s">
        <v>18</v>
      </c>
      <c r="H4589" t="s">
        <v>19</v>
      </c>
      <c r="I4589" s="9">
        <v>5738</v>
      </c>
      <c r="J4589" s="9">
        <v>205.7</v>
      </c>
      <c r="K4589" s="9">
        <v>117.11</v>
      </c>
      <c r="L4589" s="9">
        <f>tbl_salesdata[[#This Row],[Units Sold]]*tbl_salesdata[[#This Row],[Unit Cost]]</f>
        <v>671977.18</v>
      </c>
      <c r="M4589" s="9">
        <f>tbl_salesdata[[#This Row],[Units Sold]]*tbl_salesdata[[#This Row],[Unit Price]]</f>
        <v>1180306.5999999999</v>
      </c>
      <c r="N4589" s="9">
        <f>tbl_salesdata[[#This Row],[Total Sales]]-tbl_salesdata[[#This Row],[Total Cost]]</f>
        <v>508329.41999999981</v>
      </c>
      <c r="O4589">
        <f>tbl_salesdata[[#This Row],[Ship Date]]-tbl_salesdata[[#This Row],[Order Date]]</f>
        <v>15</v>
      </c>
      <c r="P4589">
        <f>WEEKDAY(tbl_salesdata[[#This Row],[Order Date]],2)</f>
        <v>2</v>
      </c>
      <c r="Q4589" t="str">
        <f>TEXT(tbl_salesdata[[#This Row],[Order Date]],"dddd")</f>
        <v>Tuesday</v>
      </c>
      <c r="R4589" t="str">
        <f>IF(tbl_salesdata[[#This Row],[Weekdaynum]]&gt;5,"Yes","No")</f>
        <v>No</v>
      </c>
    </row>
    <row r="4590" spans="1:18" hidden="1" x14ac:dyDescent="0.35">
      <c r="A4590">
        <v>470378625</v>
      </c>
      <c r="B4590" s="3">
        <v>44140</v>
      </c>
      <c r="C4590" s="3">
        <v>44146</v>
      </c>
      <c r="D4590" t="s">
        <v>151</v>
      </c>
      <c r="E4590" t="s">
        <v>32</v>
      </c>
      <c r="F4590" t="s">
        <v>33</v>
      </c>
      <c r="G4590" t="s">
        <v>18</v>
      </c>
      <c r="H4590" t="s">
        <v>26</v>
      </c>
      <c r="I4590" s="9">
        <v>4343</v>
      </c>
      <c r="J4590" s="9">
        <v>109.28</v>
      </c>
      <c r="K4590" s="9">
        <v>35.840000000000003</v>
      </c>
      <c r="L4590" s="9">
        <f>tbl_salesdata[[#This Row],[Units Sold]]*tbl_salesdata[[#This Row],[Unit Cost]]</f>
        <v>155653.12000000002</v>
      </c>
      <c r="M4590" s="9">
        <f>tbl_salesdata[[#This Row],[Units Sold]]*tbl_salesdata[[#This Row],[Unit Price]]</f>
        <v>474603.04</v>
      </c>
      <c r="N4590" s="9">
        <f>tbl_salesdata[[#This Row],[Total Sales]]-tbl_salesdata[[#This Row],[Total Cost]]</f>
        <v>318949.91999999993</v>
      </c>
      <c r="O4590">
        <f>tbl_salesdata[[#This Row],[Ship Date]]-tbl_salesdata[[#This Row],[Order Date]]</f>
        <v>6</v>
      </c>
      <c r="P4590">
        <f>WEEKDAY(tbl_salesdata[[#This Row],[Order Date]],2)</f>
        <v>4</v>
      </c>
      <c r="Q4590" t="str">
        <f>TEXT(tbl_salesdata[[#This Row],[Order Date]],"dddd")</f>
        <v>Thursday</v>
      </c>
      <c r="R4590" t="str">
        <f>IF(tbl_salesdata[[#This Row],[Weekdaynum]]&gt;5,"Yes","No")</f>
        <v>No</v>
      </c>
    </row>
    <row r="4591" spans="1:18" hidden="1" x14ac:dyDescent="0.35">
      <c r="A4591">
        <v>792230403</v>
      </c>
      <c r="B4591" s="3">
        <v>43621</v>
      </c>
      <c r="C4591" s="3">
        <v>43627</v>
      </c>
      <c r="D4591" t="s">
        <v>143</v>
      </c>
      <c r="E4591" t="s">
        <v>24</v>
      </c>
      <c r="F4591" t="s">
        <v>42</v>
      </c>
      <c r="G4591" t="s">
        <v>14</v>
      </c>
      <c r="H4591" t="s">
        <v>15</v>
      </c>
      <c r="I4591" s="9">
        <v>7436</v>
      </c>
      <c r="J4591" s="9">
        <v>437.2</v>
      </c>
      <c r="K4591" s="9">
        <v>263.33</v>
      </c>
      <c r="L4591" s="9">
        <f>tbl_salesdata[[#This Row],[Units Sold]]*tbl_salesdata[[#This Row],[Unit Cost]]</f>
        <v>1958121.88</v>
      </c>
      <c r="M4591" s="9">
        <f>tbl_salesdata[[#This Row],[Units Sold]]*tbl_salesdata[[#This Row],[Unit Price]]</f>
        <v>3251019.1999999997</v>
      </c>
      <c r="N4591" s="9">
        <f>tbl_salesdata[[#This Row],[Total Sales]]-tbl_salesdata[[#This Row],[Total Cost]]</f>
        <v>1292897.3199999998</v>
      </c>
      <c r="O4591">
        <f>tbl_salesdata[[#This Row],[Ship Date]]-tbl_salesdata[[#This Row],[Order Date]]</f>
        <v>6</v>
      </c>
      <c r="P4591">
        <f>WEEKDAY(tbl_salesdata[[#This Row],[Order Date]],2)</f>
        <v>3</v>
      </c>
      <c r="Q4591" t="str">
        <f>TEXT(tbl_salesdata[[#This Row],[Order Date]],"dddd")</f>
        <v>Wednesday</v>
      </c>
      <c r="R4591" t="str">
        <f>IF(tbl_salesdata[[#This Row],[Weekdaynum]]&gt;5,"Yes","No")</f>
        <v>No</v>
      </c>
    </row>
    <row r="4592" spans="1:18" hidden="1" x14ac:dyDescent="0.35">
      <c r="A4592">
        <v>910574185</v>
      </c>
      <c r="B4592" s="3">
        <v>42557</v>
      </c>
      <c r="C4592" s="3">
        <v>42566</v>
      </c>
      <c r="D4592" t="s">
        <v>75</v>
      </c>
      <c r="E4592" t="s">
        <v>38</v>
      </c>
      <c r="F4592" t="s">
        <v>30</v>
      </c>
      <c r="G4592" t="s">
        <v>14</v>
      </c>
      <c r="H4592" t="s">
        <v>34</v>
      </c>
      <c r="I4592" s="9">
        <v>7991</v>
      </c>
      <c r="J4592" s="9">
        <v>81.73</v>
      </c>
      <c r="K4592" s="9">
        <v>56.67</v>
      </c>
      <c r="L4592" s="9">
        <f>tbl_salesdata[[#This Row],[Units Sold]]*tbl_salesdata[[#This Row],[Unit Cost]]</f>
        <v>452849.97000000003</v>
      </c>
      <c r="M4592" s="9">
        <f>tbl_salesdata[[#This Row],[Units Sold]]*tbl_salesdata[[#This Row],[Unit Price]]</f>
        <v>653104.43000000005</v>
      </c>
      <c r="N4592" s="9">
        <f>tbl_salesdata[[#This Row],[Total Sales]]-tbl_salesdata[[#This Row],[Total Cost]]</f>
        <v>200254.46000000002</v>
      </c>
      <c r="O4592">
        <f>tbl_salesdata[[#This Row],[Ship Date]]-tbl_salesdata[[#This Row],[Order Date]]</f>
        <v>9</v>
      </c>
      <c r="P4592">
        <f>WEEKDAY(tbl_salesdata[[#This Row],[Order Date]],2)</f>
        <v>3</v>
      </c>
      <c r="Q4592" t="str">
        <f>TEXT(tbl_salesdata[[#This Row],[Order Date]],"dddd")</f>
        <v>Wednesday</v>
      </c>
      <c r="R4592" t="str">
        <f>IF(tbl_salesdata[[#This Row],[Weekdaynum]]&gt;5,"Yes","No")</f>
        <v>No</v>
      </c>
    </row>
    <row r="4593" spans="1:18" hidden="1" x14ac:dyDescent="0.35">
      <c r="A4593">
        <v>625458800</v>
      </c>
      <c r="B4593" s="3">
        <v>42499</v>
      </c>
      <c r="C4593" s="3">
        <v>42509</v>
      </c>
      <c r="D4593" t="s">
        <v>182</v>
      </c>
      <c r="E4593" t="s">
        <v>12</v>
      </c>
      <c r="F4593" t="s">
        <v>56</v>
      </c>
      <c r="G4593" t="s">
        <v>18</v>
      </c>
      <c r="H4593" t="s">
        <v>19</v>
      </c>
      <c r="I4593" s="9">
        <v>6013</v>
      </c>
      <c r="J4593" s="9">
        <v>9.33</v>
      </c>
      <c r="K4593" s="9">
        <v>6.92</v>
      </c>
      <c r="L4593" s="9">
        <f>tbl_salesdata[[#This Row],[Units Sold]]*tbl_salesdata[[#This Row],[Unit Cost]]</f>
        <v>41609.96</v>
      </c>
      <c r="M4593" s="9">
        <f>tbl_salesdata[[#This Row],[Units Sold]]*tbl_salesdata[[#This Row],[Unit Price]]</f>
        <v>56101.29</v>
      </c>
      <c r="N4593" s="9">
        <f>tbl_salesdata[[#This Row],[Total Sales]]-tbl_salesdata[[#This Row],[Total Cost]]</f>
        <v>14491.330000000002</v>
      </c>
      <c r="O4593">
        <f>tbl_salesdata[[#This Row],[Ship Date]]-tbl_salesdata[[#This Row],[Order Date]]</f>
        <v>10</v>
      </c>
      <c r="P4593">
        <f>WEEKDAY(tbl_salesdata[[#This Row],[Order Date]],2)</f>
        <v>1</v>
      </c>
      <c r="Q4593" t="str">
        <f>TEXT(tbl_salesdata[[#This Row],[Order Date]],"dddd")</f>
        <v>Monday</v>
      </c>
      <c r="R4593" t="str">
        <f>IF(tbl_salesdata[[#This Row],[Weekdaynum]]&gt;5,"Yes","No")</f>
        <v>No</v>
      </c>
    </row>
    <row r="4594" spans="1:18" hidden="1" x14ac:dyDescent="0.35">
      <c r="A4594">
        <v>257245576</v>
      </c>
      <c r="B4594" s="3">
        <v>42309</v>
      </c>
      <c r="C4594" s="3">
        <v>42328</v>
      </c>
      <c r="D4594" t="s">
        <v>192</v>
      </c>
      <c r="E4594" t="s">
        <v>32</v>
      </c>
      <c r="F4594" t="s">
        <v>42</v>
      </c>
      <c r="G4594" t="s">
        <v>14</v>
      </c>
      <c r="H4594" t="s">
        <v>26</v>
      </c>
      <c r="I4594" s="9">
        <v>3537</v>
      </c>
      <c r="J4594" s="9">
        <v>437.2</v>
      </c>
      <c r="K4594" s="9">
        <v>263.33</v>
      </c>
      <c r="L4594" s="9">
        <f>tbl_salesdata[[#This Row],[Units Sold]]*tbl_salesdata[[#This Row],[Unit Cost]]</f>
        <v>931398.21</v>
      </c>
      <c r="M4594" s="9">
        <f>tbl_salesdata[[#This Row],[Units Sold]]*tbl_salesdata[[#This Row],[Unit Price]]</f>
        <v>1546376.4</v>
      </c>
      <c r="N4594" s="9">
        <f>tbl_salesdata[[#This Row],[Total Sales]]-tbl_salesdata[[#This Row],[Total Cost]]</f>
        <v>614978.18999999994</v>
      </c>
      <c r="O4594">
        <f>tbl_salesdata[[#This Row],[Ship Date]]-tbl_salesdata[[#This Row],[Order Date]]</f>
        <v>19</v>
      </c>
      <c r="P4594">
        <f>WEEKDAY(tbl_salesdata[[#This Row],[Order Date]],2)</f>
        <v>7</v>
      </c>
      <c r="Q4594" t="str">
        <f>TEXT(tbl_salesdata[[#This Row],[Order Date]],"dddd")</f>
        <v>Sunday</v>
      </c>
      <c r="R4594" t="str">
        <f>IF(tbl_salesdata[[#This Row],[Weekdaynum]]&gt;5,"Yes","No")</f>
        <v>Yes</v>
      </c>
    </row>
    <row r="4595" spans="1:18" hidden="1" x14ac:dyDescent="0.35">
      <c r="A4595">
        <v>196608340</v>
      </c>
      <c r="B4595" s="3">
        <v>42050</v>
      </c>
      <c r="C4595" s="3">
        <v>42069</v>
      </c>
      <c r="D4595" t="s">
        <v>137</v>
      </c>
      <c r="E4595" t="s">
        <v>38</v>
      </c>
      <c r="F4595" t="s">
        <v>47</v>
      </c>
      <c r="G4595" t="s">
        <v>14</v>
      </c>
      <c r="H4595" t="s">
        <v>34</v>
      </c>
      <c r="I4595" s="9">
        <v>9632</v>
      </c>
      <c r="J4595" s="9">
        <v>421.89</v>
      </c>
      <c r="K4595" s="9">
        <v>364.69</v>
      </c>
      <c r="L4595" s="9">
        <f>tbl_salesdata[[#This Row],[Units Sold]]*tbl_salesdata[[#This Row],[Unit Cost]]</f>
        <v>3512694.08</v>
      </c>
      <c r="M4595" s="9">
        <f>tbl_salesdata[[#This Row],[Units Sold]]*tbl_salesdata[[#This Row],[Unit Price]]</f>
        <v>4063644.48</v>
      </c>
      <c r="N4595" s="9">
        <f>tbl_salesdata[[#This Row],[Total Sales]]-tbl_salesdata[[#This Row],[Total Cost]]</f>
        <v>550950.39999999991</v>
      </c>
      <c r="O4595">
        <f>tbl_salesdata[[#This Row],[Ship Date]]-tbl_salesdata[[#This Row],[Order Date]]</f>
        <v>19</v>
      </c>
      <c r="P4595">
        <f>WEEKDAY(tbl_salesdata[[#This Row],[Order Date]],2)</f>
        <v>7</v>
      </c>
      <c r="Q4595" t="str">
        <f>TEXT(tbl_salesdata[[#This Row],[Order Date]],"dddd")</f>
        <v>Sunday</v>
      </c>
      <c r="R4595" t="str">
        <f>IF(tbl_salesdata[[#This Row],[Weekdaynum]]&gt;5,"Yes","No")</f>
        <v>Yes</v>
      </c>
    </row>
    <row r="4596" spans="1:18" hidden="1" x14ac:dyDescent="0.35">
      <c r="A4596">
        <v>454533421</v>
      </c>
      <c r="B4596" s="3">
        <v>42169</v>
      </c>
      <c r="C4596" s="3">
        <v>42181</v>
      </c>
      <c r="D4596" t="s">
        <v>133</v>
      </c>
      <c r="E4596" t="s">
        <v>38</v>
      </c>
      <c r="F4596" t="s">
        <v>25</v>
      </c>
      <c r="G4596" t="s">
        <v>14</v>
      </c>
      <c r="H4596" t="s">
        <v>15</v>
      </c>
      <c r="I4596" s="9">
        <v>5395</v>
      </c>
      <c r="J4596" s="9">
        <v>205.7</v>
      </c>
      <c r="K4596" s="9">
        <v>117.11</v>
      </c>
      <c r="L4596" s="9">
        <f>tbl_salesdata[[#This Row],[Units Sold]]*tbl_salesdata[[#This Row],[Unit Cost]]</f>
        <v>631808.44999999995</v>
      </c>
      <c r="M4596" s="9">
        <f>tbl_salesdata[[#This Row],[Units Sold]]*tbl_salesdata[[#This Row],[Unit Price]]</f>
        <v>1109751.5</v>
      </c>
      <c r="N4596" s="9">
        <f>tbl_salesdata[[#This Row],[Total Sales]]-tbl_salesdata[[#This Row],[Total Cost]]</f>
        <v>477943.05000000005</v>
      </c>
      <c r="O4596">
        <f>tbl_salesdata[[#This Row],[Ship Date]]-tbl_salesdata[[#This Row],[Order Date]]</f>
        <v>12</v>
      </c>
      <c r="P4596">
        <f>WEEKDAY(tbl_salesdata[[#This Row],[Order Date]],2)</f>
        <v>7</v>
      </c>
      <c r="Q4596" t="str">
        <f>TEXT(tbl_salesdata[[#This Row],[Order Date]],"dddd")</f>
        <v>Sunday</v>
      </c>
      <c r="R4596" t="str">
        <f>IF(tbl_salesdata[[#This Row],[Weekdaynum]]&gt;5,"Yes","No")</f>
        <v>Yes</v>
      </c>
    </row>
    <row r="4597" spans="1:18" hidden="1" x14ac:dyDescent="0.35">
      <c r="A4597">
        <v>212319648</v>
      </c>
      <c r="B4597" s="3">
        <v>42124</v>
      </c>
      <c r="C4597" s="3">
        <v>42133</v>
      </c>
      <c r="D4597" t="s">
        <v>175</v>
      </c>
      <c r="E4597" t="s">
        <v>21</v>
      </c>
      <c r="F4597" t="s">
        <v>22</v>
      </c>
      <c r="G4597" t="s">
        <v>18</v>
      </c>
      <c r="H4597" t="s">
        <v>26</v>
      </c>
      <c r="I4597" s="9">
        <v>8957</v>
      </c>
      <c r="J4597" s="9">
        <v>47.45</v>
      </c>
      <c r="K4597" s="9">
        <v>31.79</v>
      </c>
      <c r="L4597" s="9">
        <f>tbl_salesdata[[#This Row],[Units Sold]]*tbl_salesdata[[#This Row],[Unit Cost]]</f>
        <v>284743.02999999997</v>
      </c>
      <c r="M4597" s="9">
        <f>tbl_salesdata[[#This Row],[Units Sold]]*tbl_salesdata[[#This Row],[Unit Price]]</f>
        <v>425009.65</v>
      </c>
      <c r="N4597" s="9">
        <f>tbl_salesdata[[#This Row],[Total Sales]]-tbl_salesdata[[#This Row],[Total Cost]]</f>
        <v>140266.62000000005</v>
      </c>
      <c r="O4597">
        <f>tbl_salesdata[[#This Row],[Ship Date]]-tbl_salesdata[[#This Row],[Order Date]]</f>
        <v>9</v>
      </c>
      <c r="P4597">
        <f>WEEKDAY(tbl_salesdata[[#This Row],[Order Date]],2)</f>
        <v>4</v>
      </c>
      <c r="Q4597" t="str">
        <f>TEXT(tbl_salesdata[[#This Row],[Order Date]],"dddd")</f>
        <v>Thursday</v>
      </c>
      <c r="R4597" t="str">
        <f>IF(tbl_salesdata[[#This Row],[Weekdaynum]]&gt;5,"Yes","No")</f>
        <v>No</v>
      </c>
    </row>
    <row r="4598" spans="1:18" hidden="1" x14ac:dyDescent="0.35">
      <c r="A4598">
        <v>971578347</v>
      </c>
      <c r="B4598" s="3">
        <v>43220</v>
      </c>
      <c r="C4598" s="3">
        <v>43232</v>
      </c>
      <c r="D4598" t="s">
        <v>122</v>
      </c>
      <c r="E4598" t="s">
        <v>21</v>
      </c>
      <c r="F4598" t="s">
        <v>76</v>
      </c>
      <c r="G4598" t="s">
        <v>14</v>
      </c>
      <c r="H4598" t="s">
        <v>26</v>
      </c>
      <c r="I4598" s="9">
        <v>478</v>
      </c>
      <c r="J4598" s="9">
        <v>668.27</v>
      </c>
      <c r="K4598" s="9">
        <v>502.54</v>
      </c>
      <c r="L4598" s="9">
        <f>tbl_salesdata[[#This Row],[Units Sold]]*tbl_salesdata[[#This Row],[Unit Cost]]</f>
        <v>240214.12</v>
      </c>
      <c r="M4598" s="9">
        <f>tbl_salesdata[[#This Row],[Units Sold]]*tbl_salesdata[[#This Row],[Unit Price]]</f>
        <v>319433.06</v>
      </c>
      <c r="N4598" s="9">
        <f>tbl_salesdata[[#This Row],[Total Sales]]-tbl_salesdata[[#This Row],[Total Cost]]</f>
        <v>79218.94</v>
      </c>
      <c r="O4598">
        <f>tbl_salesdata[[#This Row],[Ship Date]]-tbl_salesdata[[#This Row],[Order Date]]</f>
        <v>12</v>
      </c>
      <c r="P4598">
        <f>WEEKDAY(tbl_salesdata[[#This Row],[Order Date]],2)</f>
        <v>1</v>
      </c>
      <c r="Q4598" t="str">
        <f>TEXT(tbl_salesdata[[#This Row],[Order Date]],"dddd")</f>
        <v>Monday</v>
      </c>
      <c r="R4598" t="str">
        <f>IF(tbl_salesdata[[#This Row],[Weekdaynum]]&gt;5,"Yes","No")</f>
        <v>No</v>
      </c>
    </row>
    <row r="4599" spans="1:18" hidden="1" x14ac:dyDescent="0.35">
      <c r="A4599">
        <v>704233348</v>
      </c>
      <c r="B4599" s="3">
        <v>42691</v>
      </c>
      <c r="C4599" s="3">
        <v>42711</v>
      </c>
      <c r="D4599" t="s">
        <v>178</v>
      </c>
      <c r="E4599" t="s">
        <v>21</v>
      </c>
      <c r="F4599" t="s">
        <v>56</v>
      </c>
      <c r="G4599" t="s">
        <v>18</v>
      </c>
      <c r="H4599" t="s">
        <v>26</v>
      </c>
      <c r="I4599" s="9">
        <v>7152</v>
      </c>
      <c r="J4599" s="9">
        <v>9.33</v>
      </c>
      <c r="K4599" s="9">
        <v>6.92</v>
      </c>
      <c r="L4599" s="9">
        <f>tbl_salesdata[[#This Row],[Units Sold]]*tbl_salesdata[[#This Row],[Unit Cost]]</f>
        <v>49491.839999999997</v>
      </c>
      <c r="M4599" s="9">
        <f>tbl_salesdata[[#This Row],[Units Sold]]*tbl_salesdata[[#This Row],[Unit Price]]</f>
        <v>66728.160000000003</v>
      </c>
      <c r="N4599" s="9">
        <f>tbl_salesdata[[#This Row],[Total Sales]]-tbl_salesdata[[#This Row],[Total Cost]]</f>
        <v>17236.320000000007</v>
      </c>
      <c r="O4599">
        <f>tbl_salesdata[[#This Row],[Ship Date]]-tbl_salesdata[[#This Row],[Order Date]]</f>
        <v>20</v>
      </c>
      <c r="P4599">
        <f>WEEKDAY(tbl_salesdata[[#This Row],[Order Date]],2)</f>
        <v>4</v>
      </c>
      <c r="Q4599" t="str">
        <f>TEXT(tbl_salesdata[[#This Row],[Order Date]],"dddd")</f>
        <v>Thursday</v>
      </c>
      <c r="R4599" t="str">
        <f>IF(tbl_salesdata[[#This Row],[Weekdaynum]]&gt;5,"Yes","No")</f>
        <v>No</v>
      </c>
    </row>
    <row r="4600" spans="1:18" hidden="1" x14ac:dyDescent="0.35">
      <c r="A4600">
        <v>602520978</v>
      </c>
      <c r="B4600" s="3">
        <v>43584</v>
      </c>
      <c r="C4600" s="3">
        <v>43603</v>
      </c>
      <c r="D4600" t="s">
        <v>155</v>
      </c>
      <c r="E4600" t="s">
        <v>12</v>
      </c>
      <c r="F4600" t="s">
        <v>42</v>
      </c>
      <c r="G4600" t="s">
        <v>14</v>
      </c>
      <c r="H4600" t="s">
        <v>19</v>
      </c>
      <c r="I4600" s="9">
        <v>8202</v>
      </c>
      <c r="J4600" s="9">
        <v>437.2</v>
      </c>
      <c r="K4600" s="9">
        <v>263.33</v>
      </c>
      <c r="L4600" s="9">
        <f>tbl_salesdata[[#This Row],[Units Sold]]*tbl_salesdata[[#This Row],[Unit Cost]]</f>
        <v>2159832.6599999997</v>
      </c>
      <c r="M4600" s="9">
        <f>tbl_salesdata[[#This Row],[Units Sold]]*tbl_salesdata[[#This Row],[Unit Price]]</f>
        <v>3585914.4</v>
      </c>
      <c r="N4600" s="9">
        <f>tbl_salesdata[[#This Row],[Total Sales]]-tbl_salesdata[[#This Row],[Total Cost]]</f>
        <v>1426081.7400000002</v>
      </c>
      <c r="O4600">
        <f>tbl_salesdata[[#This Row],[Ship Date]]-tbl_salesdata[[#This Row],[Order Date]]</f>
        <v>19</v>
      </c>
      <c r="P4600">
        <f>WEEKDAY(tbl_salesdata[[#This Row],[Order Date]],2)</f>
        <v>1</v>
      </c>
      <c r="Q4600" t="str">
        <f>TEXT(tbl_salesdata[[#This Row],[Order Date]],"dddd")</f>
        <v>Monday</v>
      </c>
      <c r="R4600" t="str">
        <f>IF(tbl_salesdata[[#This Row],[Weekdaynum]]&gt;5,"Yes","No")</f>
        <v>No</v>
      </c>
    </row>
    <row r="4601" spans="1:18" hidden="1" x14ac:dyDescent="0.35">
      <c r="A4601">
        <v>128990066</v>
      </c>
      <c r="B4601" s="3">
        <v>43103</v>
      </c>
      <c r="C4601" s="3">
        <v>43118</v>
      </c>
      <c r="D4601" t="s">
        <v>141</v>
      </c>
      <c r="E4601" t="s">
        <v>38</v>
      </c>
      <c r="F4601" t="s">
        <v>42</v>
      </c>
      <c r="G4601" t="s">
        <v>14</v>
      </c>
      <c r="H4601" t="s">
        <v>34</v>
      </c>
      <c r="I4601" s="9">
        <v>9882</v>
      </c>
      <c r="J4601" s="9">
        <v>437.2</v>
      </c>
      <c r="K4601" s="9">
        <v>263.33</v>
      </c>
      <c r="L4601" s="9">
        <f>tbl_salesdata[[#This Row],[Units Sold]]*tbl_salesdata[[#This Row],[Unit Cost]]</f>
        <v>2602227.06</v>
      </c>
      <c r="M4601" s="9">
        <f>tbl_salesdata[[#This Row],[Units Sold]]*tbl_salesdata[[#This Row],[Unit Price]]</f>
        <v>4320410.3999999994</v>
      </c>
      <c r="N4601" s="9">
        <f>tbl_salesdata[[#This Row],[Total Sales]]-tbl_salesdata[[#This Row],[Total Cost]]</f>
        <v>1718183.3399999994</v>
      </c>
      <c r="O4601">
        <f>tbl_salesdata[[#This Row],[Ship Date]]-tbl_salesdata[[#This Row],[Order Date]]</f>
        <v>15</v>
      </c>
      <c r="P4601">
        <f>WEEKDAY(tbl_salesdata[[#This Row],[Order Date]],2)</f>
        <v>3</v>
      </c>
      <c r="Q4601" t="str">
        <f>TEXT(tbl_salesdata[[#This Row],[Order Date]],"dddd")</f>
        <v>Wednesday</v>
      </c>
      <c r="R4601" t="str">
        <f>IF(tbl_salesdata[[#This Row],[Weekdaynum]]&gt;5,"Yes","No")</f>
        <v>No</v>
      </c>
    </row>
    <row r="4602" spans="1:18" hidden="1" x14ac:dyDescent="0.35">
      <c r="A4602">
        <v>166501939</v>
      </c>
      <c r="B4602" s="3">
        <v>42075</v>
      </c>
      <c r="C4602" s="3">
        <v>42083</v>
      </c>
      <c r="D4602" t="s">
        <v>197</v>
      </c>
      <c r="E4602" t="s">
        <v>38</v>
      </c>
      <c r="F4602" t="s">
        <v>47</v>
      </c>
      <c r="G4602" t="s">
        <v>14</v>
      </c>
      <c r="H4602" t="s">
        <v>34</v>
      </c>
      <c r="I4602" s="9">
        <v>479</v>
      </c>
      <c r="J4602" s="9">
        <v>421.89</v>
      </c>
      <c r="K4602" s="9">
        <v>364.69</v>
      </c>
      <c r="L4602" s="9">
        <f>tbl_salesdata[[#This Row],[Units Sold]]*tbl_salesdata[[#This Row],[Unit Cost]]</f>
        <v>174686.51</v>
      </c>
      <c r="M4602" s="9">
        <f>tbl_salesdata[[#This Row],[Units Sold]]*tbl_salesdata[[#This Row],[Unit Price]]</f>
        <v>202085.31</v>
      </c>
      <c r="N4602" s="9">
        <f>tbl_salesdata[[#This Row],[Total Sales]]-tbl_salesdata[[#This Row],[Total Cost]]</f>
        <v>27398.799999999988</v>
      </c>
      <c r="O4602">
        <f>tbl_salesdata[[#This Row],[Ship Date]]-tbl_salesdata[[#This Row],[Order Date]]</f>
        <v>8</v>
      </c>
      <c r="P4602">
        <f>WEEKDAY(tbl_salesdata[[#This Row],[Order Date]],2)</f>
        <v>4</v>
      </c>
      <c r="Q4602" t="str">
        <f>TEXT(tbl_salesdata[[#This Row],[Order Date]],"dddd")</f>
        <v>Thursday</v>
      </c>
      <c r="R4602" t="str">
        <f>IF(tbl_salesdata[[#This Row],[Weekdaynum]]&gt;5,"Yes","No")</f>
        <v>No</v>
      </c>
    </row>
    <row r="4603" spans="1:18" hidden="1" x14ac:dyDescent="0.35">
      <c r="A4603">
        <v>768230426</v>
      </c>
      <c r="B4603" s="3">
        <v>44712</v>
      </c>
      <c r="C4603" s="3">
        <v>44732</v>
      </c>
      <c r="D4603" t="s">
        <v>49</v>
      </c>
      <c r="E4603" t="s">
        <v>21</v>
      </c>
      <c r="F4603" t="s">
        <v>17</v>
      </c>
      <c r="G4603" t="s">
        <v>14</v>
      </c>
      <c r="H4603" t="s">
        <v>19</v>
      </c>
      <c r="I4603" s="9">
        <v>5310</v>
      </c>
      <c r="J4603" s="9">
        <v>152.58000000000001</v>
      </c>
      <c r="K4603" s="9">
        <v>97.44</v>
      </c>
      <c r="L4603" s="9">
        <f>tbl_salesdata[[#This Row],[Units Sold]]*tbl_salesdata[[#This Row],[Unit Cost]]</f>
        <v>517406.39999999997</v>
      </c>
      <c r="M4603" s="9">
        <f>tbl_salesdata[[#This Row],[Units Sold]]*tbl_salesdata[[#This Row],[Unit Price]]</f>
        <v>810199.8</v>
      </c>
      <c r="N4603" s="9">
        <f>tbl_salesdata[[#This Row],[Total Sales]]-tbl_salesdata[[#This Row],[Total Cost]]</f>
        <v>292793.40000000008</v>
      </c>
      <c r="O4603">
        <f>tbl_salesdata[[#This Row],[Ship Date]]-tbl_salesdata[[#This Row],[Order Date]]</f>
        <v>20</v>
      </c>
      <c r="P4603">
        <f>WEEKDAY(tbl_salesdata[[#This Row],[Order Date]],2)</f>
        <v>2</v>
      </c>
      <c r="Q4603" t="str">
        <f>TEXT(tbl_salesdata[[#This Row],[Order Date]],"dddd")</f>
        <v>Tuesday</v>
      </c>
      <c r="R4603" t="str">
        <f>IF(tbl_salesdata[[#This Row],[Weekdaynum]]&gt;5,"Yes","No")</f>
        <v>No</v>
      </c>
    </row>
    <row r="4604" spans="1:18" x14ac:dyDescent="0.35">
      <c r="A4604">
        <v>632332980</v>
      </c>
      <c r="B4604" s="3">
        <v>44100</v>
      </c>
      <c r="C4604" s="3">
        <v>44112</v>
      </c>
      <c r="D4604" t="s">
        <v>53</v>
      </c>
      <c r="E4604" t="s">
        <v>29</v>
      </c>
      <c r="F4604" t="s">
        <v>68</v>
      </c>
      <c r="G4604" t="s">
        <v>14</v>
      </c>
      <c r="H4604" t="s">
        <v>34</v>
      </c>
      <c r="I4604" s="9">
        <v>236</v>
      </c>
      <c r="J4604" s="9">
        <v>154.06</v>
      </c>
      <c r="K4604" s="9">
        <v>90.93</v>
      </c>
      <c r="L4604" s="9">
        <f>tbl_salesdata[[#This Row],[Units Sold]]*tbl_salesdata[[#This Row],[Unit Cost]]</f>
        <v>21459.480000000003</v>
      </c>
      <c r="M4604" s="9">
        <f>tbl_salesdata[[#This Row],[Units Sold]]*tbl_salesdata[[#This Row],[Unit Price]]</f>
        <v>36358.160000000003</v>
      </c>
      <c r="N4604" s="9">
        <f>tbl_salesdata[[#This Row],[Total Sales]]-tbl_salesdata[[#This Row],[Total Cost]]</f>
        <v>14898.68</v>
      </c>
      <c r="O4604">
        <f>tbl_salesdata[[#This Row],[Ship Date]]-tbl_salesdata[[#This Row],[Order Date]]</f>
        <v>12</v>
      </c>
      <c r="P4604">
        <f>WEEKDAY(tbl_salesdata[[#This Row],[Order Date]],2)</f>
        <v>6</v>
      </c>
      <c r="Q4604" t="str">
        <f>TEXT(tbl_salesdata[[#This Row],[Order Date]],"dddd")</f>
        <v>Saturday</v>
      </c>
      <c r="R4604" t="str">
        <f>IF(tbl_salesdata[[#This Row],[Weekdaynum]]&gt;5,"Yes","No")</f>
        <v>Yes</v>
      </c>
    </row>
    <row r="4605" spans="1:18" hidden="1" x14ac:dyDescent="0.35">
      <c r="A4605">
        <v>628595054</v>
      </c>
      <c r="B4605" s="3">
        <v>44447</v>
      </c>
      <c r="C4605" s="3">
        <v>44462</v>
      </c>
      <c r="D4605" t="s">
        <v>145</v>
      </c>
      <c r="E4605" t="s">
        <v>21</v>
      </c>
      <c r="F4605" t="s">
        <v>56</v>
      </c>
      <c r="G4605" t="s">
        <v>18</v>
      </c>
      <c r="H4605" t="s">
        <v>15</v>
      </c>
      <c r="I4605" s="9">
        <v>4100</v>
      </c>
      <c r="J4605" s="9">
        <v>9.33</v>
      </c>
      <c r="K4605" s="9">
        <v>6.92</v>
      </c>
      <c r="L4605" s="9">
        <f>tbl_salesdata[[#This Row],[Units Sold]]*tbl_salesdata[[#This Row],[Unit Cost]]</f>
        <v>28372</v>
      </c>
      <c r="M4605" s="9">
        <f>tbl_salesdata[[#This Row],[Units Sold]]*tbl_salesdata[[#This Row],[Unit Price]]</f>
        <v>38253</v>
      </c>
      <c r="N4605" s="9">
        <f>tbl_salesdata[[#This Row],[Total Sales]]-tbl_salesdata[[#This Row],[Total Cost]]</f>
        <v>9881</v>
      </c>
      <c r="O4605">
        <f>tbl_salesdata[[#This Row],[Ship Date]]-tbl_salesdata[[#This Row],[Order Date]]</f>
        <v>15</v>
      </c>
      <c r="P4605">
        <f>WEEKDAY(tbl_salesdata[[#This Row],[Order Date]],2)</f>
        <v>3</v>
      </c>
      <c r="Q4605" t="str">
        <f>TEXT(tbl_salesdata[[#This Row],[Order Date]],"dddd")</f>
        <v>Wednesday</v>
      </c>
      <c r="R4605" t="str">
        <f>IF(tbl_salesdata[[#This Row],[Weekdaynum]]&gt;5,"Yes","No")</f>
        <v>No</v>
      </c>
    </row>
    <row r="4606" spans="1:18" hidden="1" x14ac:dyDescent="0.35">
      <c r="A4606">
        <v>795141351</v>
      </c>
      <c r="B4606" s="3">
        <v>44612</v>
      </c>
      <c r="C4606" s="3">
        <v>44630</v>
      </c>
      <c r="D4606" t="s">
        <v>176</v>
      </c>
      <c r="E4606" t="s">
        <v>21</v>
      </c>
      <c r="F4606" t="s">
        <v>22</v>
      </c>
      <c r="G4606" t="s">
        <v>18</v>
      </c>
      <c r="H4606" t="s">
        <v>34</v>
      </c>
      <c r="I4606" s="9">
        <v>8850</v>
      </c>
      <c r="J4606" s="9">
        <v>47.45</v>
      </c>
      <c r="K4606" s="9">
        <v>31.79</v>
      </c>
      <c r="L4606" s="9">
        <f>tbl_salesdata[[#This Row],[Units Sold]]*tbl_salesdata[[#This Row],[Unit Cost]]</f>
        <v>281341.5</v>
      </c>
      <c r="M4606" s="9">
        <f>tbl_salesdata[[#This Row],[Units Sold]]*tbl_salesdata[[#This Row],[Unit Price]]</f>
        <v>419932.5</v>
      </c>
      <c r="N4606" s="9">
        <f>tbl_salesdata[[#This Row],[Total Sales]]-tbl_salesdata[[#This Row],[Total Cost]]</f>
        <v>138591</v>
      </c>
      <c r="O4606">
        <f>tbl_salesdata[[#This Row],[Ship Date]]-tbl_salesdata[[#This Row],[Order Date]]</f>
        <v>18</v>
      </c>
      <c r="P4606">
        <f>WEEKDAY(tbl_salesdata[[#This Row],[Order Date]],2)</f>
        <v>7</v>
      </c>
      <c r="Q4606" t="str">
        <f>TEXT(tbl_salesdata[[#This Row],[Order Date]],"dddd")</f>
        <v>Sunday</v>
      </c>
      <c r="R4606" t="str">
        <f>IF(tbl_salesdata[[#This Row],[Weekdaynum]]&gt;5,"Yes","No")</f>
        <v>Yes</v>
      </c>
    </row>
    <row r="4607" spans="1:18" hidden="1" x14ac:dyDescent="0.35">
      <c r="A4607">
        <v>641724574</v>
      </c>
      <c r="B4607" s="3">
        <v>44621</v>
      </c>
      <c r="C4607" s="3">
        <v>44631</v>
      </c>
      <c r="D4607" t="s">
        <v>82</v>
      </c>
      <c r="E4607" t="s">
        <v>32</v>
      </c>
      <c r="F4607" t="s">
        <v>68</v>
      </c>
      <c r="G4607" t="s">
        <v>18</v>
      </c>
      <c r="H4607" t="s">
        <v>19</v>
      </c>
      <c r="I4607" s="9">
        <v>9417</v>
      </c>
      <c r="J4607" s="9">
        <v>154.06</v>
      </c>
      <c r="K4607" s="9">
        <v>90.93</v>
      </c>
      <c r="L4607" s="9">
        <f>tbl_salesdata[[#This Row],[Units Sold]]*tbl_salesdata[[#This Row],[Unit Cost]]</f>
        <v>856287.81</v>
      </c>
      <c r="M4607" s="9">
        <f>tbl_salesdata[[#This Row],[Units Sold]]*tbl_salesdata[[#This Row],[Unit Price]]</f>
        <v>1450783.02</v>
      </c>
      <c r="N4607" s="9">
        <f>tbl_salesdata[[#This Row],[Total Sales]]-tbl_salesdata[[#This Row],[Total Cost]]</f>
        <v>594495.21</v>
      </c>
      <c r="O4607">
        <f>tbl_salesdata[[#This Row],[Ship Date]]-tbl_salesdata[[#This Row],[Order Date]]</f>
        <v>10</v>
      </c>
      <c r="P4607">
        <f>WEEKDAY(tbl_salesdata[[#This Row],[Order Date]],2)</f>
        <v>2</v>
      </c>
      <c r="Q4607" t="str">
        <f>TEXT(tbl_salesdata[[#This Row],[Order Date]],"dddd")</f>
        <v>Tuesday</v>
      </c>
      <c r="R4607" t="str">
        <f>IF(tbl_salesdata[[#This Row],[Weekdaynum]]&gt;5,"Yes","No")</f>
        <v>No</v>
      </c>
    </row>
    <row r="4608" spans="1:18" hidden="1" x14ac:dyDescent="0.35">
      <c r="A4608">
        <v>123081052</v>
      </c>
      <c r="B4608" s="3">
        <v>44787</v>
      </c>
      <c r="C4608" s="3">
        <v>44793</v>
      </c>
      <c r="D4608" t="s">
        <v>69</v>
      </c>
      <c r="E4608" t="s">
        <v>38</v>
      </c>
      <c r="F4608" t="s">
        <v>47</v>
      </c>
      <c r="G4608" t="s">
        <v>18</v>
      </c>
      <c r="H4608" t="s">
        <v>34</v>
      </c>
      <c r="I4608" s="9">
        <v>1273</v>
      </c>
      <c r="J4608" s="9">
        <v>421.89</v>
      </c>
      <c r="K4608" s="9">
        <v>364.69</v>
      </c>
      <c r="L4608" s="9">
        <f>tbl_salesdata[[#This Row],[Units Sold]]*tbl_salesdata[[#This Row],[Unit Cost]]</f>
        <v>464250.37</v>
      </c>
      <c r="M4608" s="9">
        <f>tbl_salesdata[[#This Row],[Units Sold]]*tbl_salesdata[[#This Row],[Unit Price]]</f>
        <v>537065.97</v>
      </c>
      <c r="N4608" s="9">
        <f>tbl_salesdata[[#This Row],[Total Sales]]-tbl_salesdata[[#This Row],[Total Cost]]</f>
        <v>72815.599999999977</v>
      </c>
      <c r="O4608">
        <f>tbl_salesdata[[#This Row],[Ship Date]]-tbl_salesdata[[#This Row],[Order Date]]</f>
        <v>6</v>
      </c>
      <c r="P4608">
        <f>WEEKDAY(tbl_salesdata[[#This Row],[Order Date]],2)</f>
        <v>7</v>
      </c>
      <c r="Q4608" t="str">
        <f>TEXT(tbl_salesdata[[#This Row],[Order Date]],"dddd")</f>
        <v>Sunday</v>
      </c>
      <c r="R4608" t="str">
        <f>IF(tbl_salesdata[[#This Row],[Weekdaynum]]&gt;5,"Yes","No")</f>
        <v>Yes</v>
      </c>
    </row>
    <row r="4609" spans="1:18" hidden="1" x14ac:dyDescent="0.35">
      <c r="A4609">
        <v>164259612</v>
      </c>
      <c r="B4609" s="3">
        <v>42085</v>
      </c>
      <c r="C4609" s="3">
        <v>42091</v>
      </c>
      <c r="D4609" t="s">
        <v>79</v>
      </c>
      <c r="E4609" t="s">
        <v>21</v>
      </c>
      <c r="F4609" t="s">
        <v>47</v>
      </c>
      <c r="G4609" t="s">
        <v>18</v>
      </c>
      <c r="H4609" t="s">
        <v>15</v>
      </c>
      <c r="I4609" s="9">
        <v>6924</v>
      </c>
      <c r="J4609" s="9">
        <v>421.89</v>
      </c>
      <c r="K4609" s="9">
        <v>364.69</v>
      </c>
      <c r="L4609" s="9">
        <f>tbl_salesdata[[#This Row],[Units Sold]]*tbl_salesdata[[#This Row],[Unit Cost]]</f>
        <v>2525113.56</v>
      </c>
      <c r="M4609" s="9">
        <f>tbl_salesdata[[#This Row],[Units Sold]]*tbl_salesdata[[#This Row],[Unit Price]]</f>
        <v>2921166.36</v>
      </c>
      <c r="N4609" s="9">
        <f>tbl_salesdata[[#This Row],[Total Sales]]-tbl_salesdata[[#This Row],[Total Cost]]</f>
        <v>396052.79999999981</v>
      </c>
      <c r="O4609">
        <f>tbl_salesdata[[#This Row],[Ship Date]]-tbl_salesdata[[#This Row],[Order Date]]</f>
        <v>6</v>
      </c>
      <c r="P4609">
        <f>WEEKDAY(tbl_salesdata[[#This Row],[Order Date]],2)</f>
        <v>7</v>
      </c>
      <c r="Q4609" t="str">
        <f>TEXT(tbl_salesdata[[#This Row],[Order Date]],"dddd")</f>
        <v>Sunday</v>
      </c>
      <c r="R4609" t="str">
        <f>IF(tbl_salesdata[[#This Row],[Weekdaynum]]&gt;5,"Yes","No")</f>
        <v>Yes</v>
      </c>
    </row>
    <row r="4610" spans="1:18" hidden="1" x14ac:dyDescent="0.35">
      <c r="A4610">
        <v>410621583</v>
      </c>
      <c r="B4610" s="3">
        <v>43688</v>
      </c>
      <c r="C4610" s="3">
        <v>43696</v>
      </c>
      <c r="D4610" t="s">
        <v>155</v>
      </c>
      <c r="E4610" t="s">
        <v>12</v>
      </c>
      <c r="F4610" t="s">
        <v>13</v>
      </c>
      <c r="G4610" t="s">
        <v>14</v>
      </c>
      <c r="H4610" t="s">
        <v>34</v>
      </c>
      <c r="I4610" s="9">
        <v>906</v>
      </c>
      <c r="J4610" s="9">
        <v>255.28</v>
      </c>
      <c r="K4610" s="9">
        <v>159.41999999999999</v>
      </c>
      <c r="L4610" s="9">
        <f>tbl_salesdata[[#This Row],[Units Sold]]*tbl_salesdata[[#This Row],[Unit Cost]]</f>
        <v>144434.51999999999</v>
      </c>
      <c r="M4610" s="9">
        <f>tbl_salesdata[[#This Row],[Units Sold]]*tbl_salesdata[[#This Row],[Unit Price]]</f>
        <v>231283.68</v>
      </c>
      <c r="N4610" s="9">
        <f>tbl_salesdata[[#This Row],[Total Sales]]-tbl_salesdata[[#This Row],[Total Cost]]</f>
        <v>86849.16</v>
      </c>
      <c r="O4610">
        <f>tbl_salesdata[[#This Row],[Ship Date]]-tbl_salesdata[[#This Row],[Order Date]]</f>
        <v>8</v>
      </c>
      <c r="P4610">
        <f>WEEKDAY(tbl_salesdata[[#This Row],[Order Date]],2)</f>
        <v>7</v>
      </c>
      <c r="Q4610" t="str">
        <f>TEXT(tbl_salesdata[[#This Row],[Order Date]],"dddd")</f>
        <v>Sunday</v>
      </c>
      <c r="R4610" t="str">
        <f>IF(tbl_salesdata[[#This Row],[Weekdaynum]]&gt;5,"Yes","No")</f>
        <v>Yes</v>
      </c>
    </row>
    <row r="4611" spans="1:18" hidden="1" x14ac:dyDescent="0.35">
      <c r="A4611">
        <v>577840793</v>
      </c>
      <c r="B4611" s="3">
        <v>42156</v>
      </c>
      <c r="C4611" s="3">
        <v>42162</v>
      </c>
      <c r="D4611" t="s">
        <v>186</v>
      </c>
      <c r="E4611" t="s">
        <v>38</v>
      </c>
      <c r="F4611" t="s">
        <v>13</v>
      </c>
      <c r="G4611" t="s">
        <v>14</v>
      </c>
      <c r="H4611" t="s">
        <v>26</v>
      </c>
      <c r="I4611" s="9">
        <v>4786</v>
      </c>
      <c r="J4611" s="9">
        <v>255.28</v>
      </c>
      <c r="K4611" s="9">
        <v>159.41999999999999</v>
      </c>
      <c r="L4611" s="9">
        <f>tbl_salesdata[[#This Row],[Units Sold]]*tbl_salesdata[[#This Row],[Unit Cost]]</f>
        <v>762984.12</v>
      </c>
      <c r="M4611" s="9">
        <f>tbl_salesdata[[#This Row],[Units Sold]]*tbl_salesdata[[#This Row],[Unit Price]]</f>
        <v>1221770.08</v>
      </c>
      <c r="N4611" s="9">
        <f>tbl_salesdata[[#This Row],[Total Sales]]-tbl_salesdata[[#This Row],[Total Cost]]</f>
        <v>458785.96000000008</v>
      </c>
      <c r="O4611">
        <f>tbl_salesdata[[#This Row],[Ship Date]]-tbl_salesdata[[#This Row],[Order Date]]</f>
        <v>6</v>
      </c>
      <c r="P4611">
        <f>WEEKDAY(tbl_salesdata[[#This Row],[Order Date]],2)</f>
        <v>1</v>
      </c>
      <c r="Q4611" t="str">
        <f>TEXT(tbl_salesdata[[#This Row],[Order Date]],"dddd")</f>
        <v>Monday</v>
      </c>
      <c r="R4611" t="str">
        <f>IF(tbl_salesdata[[#This Row],[Weekdaynum]]&gt;5,"Yes","No")</f>
        <v>No</v>
      </c>
    </row>
    <row r="4612" spans="1:18" hidden="1" x14ac:dyDescent="0.35">
      <c r="A4612">
        <v>901903569</v>
      </c>
      <c r="B4612" s="3">
        <v>42439</v>
      </c>
      <c r="C4612" s="3">
        <v>42442</v>
      </c>
      <c r="D4612" t="s">
        <v>153</v>
      </c>
      <c r="E4612" t="s">
        <v>38</v>
      </c>
      <c r="F4612" t="s">
        <v>25</v>
      </c>
      <c r="G4612" t="s">
        <v>14</v>
      </c>
      <c r="H4612" t="s">
        <v>34</v>
      </c>
      <c r="I4612" s="9">
        <v>2163</v>
      </c>
      <c r="J4612" s="9">
        <v>205.7</v>
      </c>
      <c r="K4612" s="9">
        <v>117.11</v>
      </c>
      <c r="L4612" s="9">
        <f>tbl_salesdata[[#This Row],[Units Sold]]*tbl_salesdata[[#This Row],[Unit Cost]]</f>
        <v>253308.93</v>
      </c>
      <c r="M4612" s="9">
        <f>tbl_salesdata[[#This Row],[Units Sold]]*tbl_salesdata[[#This Row],[Unit Price]]</f>
        <v>444929.1</v>
      </c>
      <c r="N4612" s="9">
        <f>tbl_salesdata[[#This Row],[Total Sales]]-tbl_salesdata[[#This Row],[Total Cost]]</f>
        <v>191620.16999999998</v>
      </c>
      <c r="O4612">
        <f>tbl_salesdata[[#This Row],[Ship Date]]-tbl_salesdata[[#This Row],[Order Date]]</f>
        <v>3</v>
      </c>
      <c r="P4612">
        <f>WEEKDAY(tbl_salesdata[[#This Row],[Order Date]],2)</f>
        <v>4</v>
      </c>
      <c r="Q4612" t="str">
        <f>TEXT(tbl_salesdata[[#This Row],[Order Date]],"dddd")</f>
        <v>Thursday</v>
      </c>
      <c r="R4612" t="str">
        <f>IF(tbl_salesdata[[#This Row],[Weekdaynum]]&gt;5,"Yes","No")</f>
        <v>No</v>
      </c>
    </row>
    <row r="4613" spans="1:18" hidden="1" x14ac:dyDescent="0.35">
      <c r="A4613">
        <v>789108741</v>
      </c>
      <c r="B4613" s="3">
        <v>42491</v>
      </c>
      <c r="C4613" s="3">
        <v>42505</v>
      </c>
      <c r="D4613" t="s">
        <v>104</v>
      </c>
      <c r="E4613" t="s">
        <v>24</v>
      </c>
      <c r="F4613" t="s">
        <v>13</v>
      </c>
      <c r="G4613" t="s">
        <v>14</v>
      </c>
      <c r="H4613" t="s">
        <v>15</v>
      </c>
      <c r="I4613" s="9">
        <v>3667</v>
      </c>
      <c r="J4613" s="9">
        <v>255.28</v>
      </c>
      <c r="K4613" s="9">
        <v>159.41999999999999</v>
      </c>
      <c r="L4613" s="9">
        <f>tbl_salesdata[[#This Row],[Units Sold]]*tbl_salesdata[[#This Row],[Unit Cost]]</f>
        <v>584593.1399999999</v>
      </c>
      <c r="M4613" s="9">
        <f>tbl_salesdata[[#This Row],[Units Sold]]*tbl_salesdata[[#This Row],[Unit Price]]</f>
        <v>936111.76</v>
      </c>
      <c r="N4613" s="9">
        <f>tbl_salesdata[[#This Row],[Total Sales]]-tbl_salesdata[[#This Row],[Total Cost]]</f>
        <v>351518.62000000011</v>
      </c>
      <c r="O4613">
        <f>tbl_salesdata[[#This Row],[Ship Date]]-tbl_salesdata[[#This Row],[Order Date]]</f>
        <v>14</v>
      </c>
      <c r="P4613">
        <f>WEEKDAY(tbl_salesdata[[#This Row],[Order Date]],2)</f>
        <v>7</v>
      </c>
      <c r="Q4613" t="str">
        <f>TEXT(tbl_salesdata[[#This Row],[Order Date]],"dddd")</f>
        <v>Sunday</v>
      </c>
      <c r="R4613" t="str">
        <f>IF(tbl_salesdata[[#This Row],[Weekdaynum]]&gt;5,"Yes","No")</f>
        <v>Yes</v>
      </c>
    </row>
    <row r="4614" spans="1:18" hidden="1" x14ac:dyDescent="0.35">
      <c r="A4614">
        <v>166067636</v>
      </c>
      <c r="B4614" s="3">
        <v>42851</v>
      </c>
      <c r="C4614" s="3">
        <v>42866</v>
      </c>
      <c r="D4614" t="s">
        <v>209</v>
      </c>
      <c r="E4614" t="s">
        <v>32</v>
      </c>
      <c r="F4614" t="s">
        <v>25</v>
      </c>
      <c r="G4614" t="s">
        <v>18</v>
      </c>
      <c r="H4614" t="s">
        <v>26</v>
      </c>
      <c r="I4614" s="9">
        <v>1959</v>
      </c>
      <c r="J4614" s="9">
        <v>205.7</v>
      </c>
      <c r="K4614" s="9">
        <v>117.11</v>
      </c>
      <c r="L4614" s="9">
        <f>tbl_salesdata[[#This Row],[Units Sold]]*tbl_salesdata[[#This Row],[Unit Cost]]</f>
        <v>229418.49</v>
      </c>
      <c r="M4614" s="9">
        <f>tbl_salesdata[[#This Row],[Units Sold]]*tbl_salesdata[[#This Row],[Unit Price]]</f>
        <v>402966.3</v>
      </c>
      <c r="N4614" s="9">
        <f>tbl_salesdata[[#This Row],[Total Sales]]-tbl_salesdata[[#This Row],[Total Cost]]</f>
        <v>173547.81</v>
      </c>
      <c r="O4614">
        <f>tbl_salesdata[[#This Row],[Ship Date]]-tbl_salesdata[[#This Row],[Order Date]]</f>
        <v>15</v>
      </c>
      <c r="P4614">
        <f>WEEKDAY(tbl_salesdata[[#This Row],[Order Date]],2)</f>
        <v>3</v>
      </c>
      <c r="Q4614" t="str">
        <f>TEXT(tbl_salesdata[[#This Row],[Order Date]],"dddd")</f>
        <v>Wednesday</v>
      </c>
      <c r="R4614" t="str">
        <f>IF(tbl_salesdata[[#This Row],[Weekdaynum]]&gt;5,"Yes","No")</f>
        <v>No</v>
      </c>
    </row>
    <row r="4615" spans="1:18" hidden="1" x14ac:dyDescent="0.35">
      <c r="A4615">
        <v>829704082</v>
      </c>
      <c r="B4615" s="3">
        <v>44676</v>
      </c>
      <c r="C4615" s="3">
        <v>44678</v>
      </c>
      <c r="D4615" t="s">
        <v>84</v>
      </c>
      <c r="E4615" t="s">
        <v>24</v>
      </c>
      <c r="F4615" t="s">
        <v>25</v>
      </c>
      <c r="G4615" t="s">
        <v>18</v>
      </c>
      <c r="H4615" t="s">
        <v>15</v>
      </c>
      <c r="I4615" s="9">
        <v>6730</v>
      </c>
      <c r="J4615" s="9">
        <v>205.7</v>
      </c>
      <c r="K4615" s="9">
        <v>117.11</v>
      </c>
      <c r="L4615" s="9">
        <f>tbl_salesdata[[#This Row],[Units Sold]]*tbl_salesdata[[#This Row],[Unit Cost]]</f>
        <v>788150.3</v>
      </c>
      <c r="M4615" s="9">
        <f>tbl_salesdata[[#This Row],[Units Sold]]*tbl_salesdata[[#This Row],[Unit Price]]</f>
        <v>1384361</v>
      </c>
      <c r="N4615" s="9">
        <f>tbl_salesdata[[#This Row],[Total Sales]]-tbl_salesdata[[#This Row],[Total Cost]]</f>
        <v>596210.69999999995</v>
      </c>
      <c r="O4615">
        <f>tbl_salesdata[[#This Row],[Ship Date]]-tbl_salesdata[[#This Row],[Order Date]]</f>
        <v>2</v>
      </c>
      <c r="P4615">
        <f>WEEKDAY(tbl_salesdata[[#This Row],[Order Date]],2)</f>
        <v>1</v>
      </c>
      <c r="Q4615" t="str">
        <f>TEXT(tbl_salesdata[[#This Row],[Order Date]],"dddd")</f>
        <v>Monday</v>
      </c>
      <c r="R4615" t="str">
        <f>IF(tbl_salesdata[[#This Row],[Weekdaynum]]&gt;5,"Yes","No")</f>
        <v>No</v>
      </c>
    </row>
    <row r="4616" spans="1:18" hidden="1" x14ac:dyDescent="0.35">
      <c r="A4616">
        <v>597254407</v>
      </c>
      <c r="B4616" s="3">
        <v>44665</v>
      </c>
      <c r="C4616" s="3">
        <v>44673</v>
      </c>
      <c r="D4616" t="s">
        <v>142</v>
      </c>
      <c r="E4616" t="s">
        <v>29</v>
      </c>
      <c r="F4616" t="s">
        <v>56</v>
      </c>
      <c r="G4616" t="s">
        <v>18</v>
      </c>
      <c r="H4616" t="s">
        <v>15</v>
      </c>
      <c r="I4616" s="9">
        <v>9706</v>
      </c>
      <c r="J4616" s="9">
        <v>9.33</v>
      </c>
      <c r="K4616" s="9">
        <v>6.92</v>
      </c>
      <c r="L4616" s="9">
        <f>tbl_salesdata[[#This Row],[Units Sold]]*tbl_salesdata[[#This Row],[Unit Cost]]</f>
        <v>67165.52</v>
      </c>
      <c r="M4616" s="9">
        <f>tbl_salesdata[[#This Row],[Units Sold]]*tbl_salesdata[[#This Row],[Unit Price]]</f>
        <v>90556.98</v>
      </c>
      <c r="N4616" s="9">
        <f>tbl_salesdata[[#This Row],[Total Sales]]-tbl_salesdata[[#This Row],[Total Cost]]</f>
        <v>23391.459999999992</v>
      </c>
      <c r="O4616">
        <f>tbl_salesdata[[#This Row],[Ship Date]]-tbl_salesdata[[#This Row],[Order Date]]</f>
        <v>8</v>
      </c>
      <c r="P4616">
        <f>WEEKDAY(tbl_salesdata[[#This Row],[Order Date]],2)</f>
        <v>4</v>
      </c>
      <c r="Q4616" t="str">
        <f>TEXT(tbl_salesdata[[#This Row],[Order Date]],"dddd")</f>
        <v>Thursday</v>
      </c>
      <c r="R4616" t="str">
        <f>IF(tbl_salesdata[[#This Row],[Weekdaynum]]&gt;5,"Yes","No")</f>
        <v>No</v>
      </c>
    </row>
    <row r="4617" spans="1:18" hidden="1" x14ac:dyDescent="0.35">
      <c r="A4617">
        <v>956267440</v>
      </c>
      <c r="B4617" s="3">
        <v>43214</v>
      </c>
      <c r="C4617" s="3">
        <v>43221</v>
      </c>
      <c r="D4617" t="s">
        <v>180</v>
      </c>
      <c r="E4617" t="s">
        <v>24</v>
      </c>
      <c r="F4617" t="s">
        <v>13</v>
      </c>
      <c r="G4617" t="s">
        <v>14</v>
      </c>
      <c r="H4617" t="s">
        <v>34</v>
      </c>
      <c r="I4617" s="9">
        <v>9641</v>
      </c>
      <c r="J4617" s="9">
        <v>255.28</v>
      </c>
      <c r="K4617" s="9">
        <v>159.41999999999999</v>
      </c>
      <c r="L4617" s="9">
        <f>tbl_salesdata[[#This Row],[Units Sold]]*tbl_salesdata[[#This Row],[Unit Cost]]</f>
        <v>1536968.22</v>
      </c>
      <c r="M4617" s="9">
        <f>tbl_salesdata[[#This Row],[Units Sold]]*tbl_salesdata[[#This Row],[Unit Price]]</f>
        <v>2461154.48</v>
      </c>
      <c r="N4617" s="9">
        <f>tbl_salesdata[[#This Row],[Total Sales]]-tbl_salesdata[[#This Row],[Total Cost]]</f>
        <v>924186.26</v>
      </c>
      <c r="O4617">
        <f>tbl_salesdata[[#This Row],[Ship Date]]-tbl_salesdata[[#This Row],[Order Date]]</f>
        <v>7</v>
      </c>
      <c r="P4617">
        <f>WEEKDAY(tbl_salesdata[[#This Row],[Order Date]],2)</f>
        <v>2</v>
      </c>
      <c r="Q4617" t="str">
        <f>TEXT(tbl_salesdata[[#This Row],[Order Date]],"dddd")</f>
        <v>Tuesday</v>
      </c>
      <c r="R4617" t="str">
        <f>IF(tbl_salesdata[[#This Row],[Weekdaynum]]&gt;5,"Yes","No")</f>
        <v>No</v>
      </c>
    </row>
    <row r="4618" spans="1:18" hidden="1" x14ac:dyDescent="0.35">
      <c r="A4618">
        <v>314604508</v>
      </c>
      <c r="B4618" s="3">
        <v>44189</v>
      </c>
      <c r="C4618" s="3">
        <v>44202</v>
      </c>
      <c r="D4618" t="s">
        <v>211</v>
      </c>
      <c r="E4618" t="s">
        <v>38</v>
      </c>
      <c r="F4618" t="s">
        <v>40</v>
      </c>
      <c r="G4618" t="s">
        <v>14</v>
      </c>
      <c r="H4618" t="s">
        <v>19</v>
      </c>
      <c r="I4618" s="9">
        <v>7320</v>
      </c>
      <c r="J4618" s="9">
        <v>651.21</v>
      </c>
      <c r="K4618" s="9">
        <v>524.96</v>
      </c>
      <c r="L4618" s="9">
        <f>tbl_salesdata[[#This Row],[Units Sold]]*tbl_salesdata[[#This Row],[Unit Cost]]</f>
        <v>3842707.2</v>
      </c>
      <c r="M4618" s="9">
        <f>tbl_salesdata[[#This Row],[Units Sold]]*tbl_salesdata[[#This Row],[Unit Price]]</f>
        <v>4766857.2</v>
      </c>
      <c r="N4618" s="9">
        <f>tbl_salesdata[[#This Row],[Total Sales]]-tbl_salesdata[[#This Row],[Total Cost]]</f>
        <v>924150</v>
      </c>
      <c r="O4618">
        <f>tbl_salesdata[[#This Row],[Ship Date]]-tbl_salesdata[[#This Row],[Order Date]]</f>
        <v>13</v>
      </c>
      <c r="P4618">
        <f>WEEKDAY(tbl_salesdata[[#This Row],[Order Date]],2)</f>
        <v>4</v>
      </c>
      <c r="Q4618" t="str">
        <f>TEXT(tbl_salesdata[[#This Row],[Order Date]],"dddd")</f>
        <v>Thursday</v>
      </c>
      <c r="R4618" t="str">
        <f>IF(tbl_salesdata[[#This Row],[Weekdaynum]]&gt;5,"Yes","No")</f>
        <v>No</v>
      </c>
    </row>
    <row r="4619" spans="1:18" hidden="1" x14ac:dyDescent="0.35">
      <c r="A4619">
        <v>750439441</v>
      </c>
      <c r="B4619" s="3">
        <v>42689</v>
      </c>
      <c r="C4619" s="3">
        <v>42696</v>
      </c>
      <c r="D4619" t="s">
        <v>125</v>
      </c>
      <c r="E4619" t="s">
        <v>21</v>
      </c>
      <c r="F4619" t="s">
        <v>17</v>
      </c>
      <c r="G4619" t="s">
        <v>14</v>
      </c>
      <c r="H4619" t="s">
        <v>34</v>
      </c>
      <c r="I4619" s="9">
        <v>562</v>
      </c>
      <c r="J4619" s="9">
        <v>152.58000000000001</v>
      </c>
      <c r="K4619" s="9">
        <v>97.44</v>
      </c>
      <c r="L4619" s="9">
        <f>tbl_salesdata[[#This Row],[Units Sold]]*tbl_salesdata[[#This Row],[Unit Cost]]</f>
        <v>54761.279999999999</v>
      </c>
      <c r="M4619" s="9">
        <f>tbl_salesdata[[#This Row],[Units Sold]]*tbl_salesdata[[#This Row],[Unit Price]]</f>
        <v>85749.96</v>
      </c>
      <c r="N4619" s="9">
        <f>tbl_salesdata[[#This Row],[Total Sales]]-tbl_salesdata[[#This Row],[Total Cost]]</f>
        <v>30988.680000000008</v>
      </c>
      <c r="O4619">
        <f>tbl_salesdata[[#This Row],[Ship Date]]-tbl_salesdata[[#This Row],[Order Date]]</f>
        <v>7</v>
      </c>
      <c r="P4619">
        <f>WEEKDAY(tbl_salesdata[[#This Row],[Order Date]],2)</f>
        <v>2</v>
      </c>
      <c r="Q4619" t="str">
        <f>TEXT(tbl_salesdata[[#This Row],[Order Date]],"dddd")</f>
        <v>Tuesday</v>
      </c>
      <c r="R4619" t="str">
        <f>IF(tbl_salesdata[[#This Row],[Weekdaynum]]&gt;5,"Yes","No")</f>
        <v>No</v>
      </c>
    </row>
    <row r="4620" spans="1:18" hidden="1" x14ac:dyDescent="0.35">
      <c r="A4620">
        <v>362258565</v>
      </c>
      <c r="B4620" s="3">
        <v>43433</v>
      </c>
      <c r="C4620" s="3">
        <v>43453</v>
      </c>
      <c r="D4620" t="s">
        <v>129</v>
      </c>
      <c r="E4620" t="s">
        <v>21</v>
      </c>
      <c r="F4620" t="s">
        <v>56</v>
      </c>
      <c r="G4620" t="s">
        <v>18</v>
      </c>
      <c r="H4620" t="s">
        <v>19</v>
      </c>
      <c r="I4620" s="9">
        <v>9214</v>
      </c>
      <c r="J4620" s="9">
        <v>9.33</v>
      </c>
      <c r="K4620" s="9">
        <v>6.92</v>
      </c>
      <c r="L4620" s="9">
        <f>tbl_salesdata[[#This Row],[Units Sold]]*tbl_salesdata[[#This Row],[Unit Cost]]</f>
        <v>63760.88</v>
      </c>
      <c r="M4620" s="9">
        <f>tbl_salesdata[[#This Row],[Units Sold]]*tbl_salesdata[[#This Row],[Unit Price]]</f>
        <v>85966.62</v>
      </c>
      <c r="N4620" s="9">
        <f>tbl_salesdata[[#This Row],[Total Sales]]-tbl_salesdata[[#This Row],[Total Cost]]</f>
        <v>22205.739999999998</v>
      </c>
      <c r="O4620">
        <f>tbl_salesdata[[#This Row],[Ship Date]]-tbl_salesdata[[#This Row],[Order Date]]</f>
        <v>20</v>
      </c>
      <c r="P4620">
        <f>WEEKDAY(tbl_salesdata[[#This Row],[Order Date]],2)</f>
        <v>4</v>
      </c>
      <c r="Q4620" t="str">
        <f>TEXT(tbl_salesdata[[#This Row],[Order Date]],"dddd")</f>
        <v>Thursday</v>
      </c>
      <c r="R4620" t="str">
        <f>IF(tbl_salesdata[[#This Row],[Weekdaynum]]&gt;5,"Yes","No")</f>
        <v>No</v>
      </c>
    </row>
    <row r="4621" spans="1:18" hidden="1" x14ac:dyDescent="0.35">
      <c r="A4621">
        <v>918860709</v>
      </c>
      <c r="B4621" s="3">
        <v>42377</v>
      </c>
      <c r="C4621" s="3">
        <v>42380</v>
      </c>
      <c r="D4621" t="s">
        <v>98</v>
      </c>
      <c r="E4621" t="s">
        <v>38</v>
      </c>
      <c r="F4621" t="s">
        <v>76</v>
      </c>
      <c r="G4621" t="s">
        <v>14</v>
      </c>
      <c r="H4621" t="s">
        <v>19</v>
      </c>
      <c r="I4621" s="9">
        <v>158</v>
      </c>
      <c r="J4621" s="9">
        <v>668.27</v>
      </c>
      <c r="K4621" s="9">
        <v>502.54</v>
      </c>
      <c r="L4621" s="9">
        <f>tbl_salesdata[[#This Row],[Units Sold]]*tbl_salesdata[[#This Row],[Unit Cost]]</f>
        <v>79401.320000000007</v>
      </c>
      <c r="M4621" s="9">
        <f>tbl_salesdata[[#This Row],[Units Sold]]*tbl_salesdata[[#This Row],[Unit Price]]</f>
        <v>105586.66</v>
      </c>
      <c r="N4621" s="9">
        <f>tbl_salesdata[[#This Row],[Total Sales]]-tbl_salesdata[[#This Row],[Total Cost]]</f>
        <v>26185.339999999997</v>
      </c>
      <c r="O4621">
        <f>tbl_salesdata[[#This Row],[Ship Date]]-tbl_salesdata[[#This Row],[Order Date]]</f>
        <v>3</v>
      </c>
      <c r="P4621">
        <f>WEEKDAY(tbl_salesdata[[#This Row],[Order Date]],2)</f>
        <v>5</v>
      </c>
      <c r="Q4621" t="str">
        <f>TEXT(tbl_salesdata[[#This Row],[Order Date]],"dddd")</f>
        <v>Friday</v>
      </c>
      <c r="R4621" t="str">
        <f>IF(tbl_salesdata[[#This Row],[Weekdaynum]]&gt;5,"Yes","No")</f>
        <v>No</v>
      </c>
    </row>
    <row r="4622" spans="1:18" hidden="1" x14ac:dyDescent="0.35">
      <c r="A4622">
        <v>209357202</v>
      </c>
      <c r="B4622" s="3">
        <v>42018</v>
      </c>
      <c r="C4622" s="3">
        <v>42020</v>
      </c>
      <c r="D4622" t="s">
        <v>195</v>
      </c>
      <c r="E4622" t="s">
        <v>21</v>
      </c>
      <c r="F4622" t="s">
        <v>25</v>
      </c>
      <c r="G4622" t="s">
        <v>14</v>
      </c>
      <c r="H4622" t="s">
        <v>34</v>
      </c>
      <c r="I4622" s="9">
        <v>2303</v>
      </c>
      <c r="J4622" s="9">
        <v>205.7</v>
      </c>
      <c r="K4622" s="9">
        <v>117.11</v>
      </c>
      <c r="L4622" s="9">
        <f>tbl_salesdata[[#This Row],[Units Sold]]*tbl_salesdata[[#This Row],[Unit Cost]]</f>
        <v>269704.33</v>
      </c>
      <c r="M4622" s="9">
        <f>tbl_salesdata[[#This Row],[Units Sold]]*tbl_salesdata[[#This Row],[Unit Price]]</f>
        <v>473727.1</v>
      </c>
      <c r="N4622" s="9">
        <f>tbl_salesdata[[#This Row],[Total Sales]]-tbl_salesdata[[#This Row],[Total Cost]]</f>
        <v>204022.76999999996</v>
      </c>
      <c r="O4622">
        <f>tbl_salesdata[[#This Row],[Ship Date]]-tbl_salesdata[[#This Row],[Order Date]]</f>
        <v>2</v>
      </c>
      <c r="P4622">
        <f>WEEKDAY(tbl_salesdata[[#This Row],[Order Date]],2)</f>
        <v>3</v>
      </c>
      <c r="Q4622" t="str">
        <f>TEXT(tbl_salesdata[[#This Row],[Order Date]],"dddd")</f>
        <v>Wednesday</v>
      </c>
      <c r="R4622" t="str">
        <f>IF(tbl_salesdata[[#This Row],[Weekdaynum]]&gt;5,"Yes","No")</f>
        <v>No</v>
      </c>
    </row>
    <row r="4623" spans="1:18" hidden="1" x14ac:dyDescent="0.35">
      <c r="A4623">
        <v>593171870</v>
      </c>
      <c r="B4623" s="3">
        <v>44437</v>
      </c>
      <c r="C4623" s="3">
        <v>44444</v>
      </c>
      <c r="D4623" t="s">
        <v>143</v>
      </c>
      <c r="E4623" t="s">
        <v>24</v>
      </c>
      <c r="F4623" t="s">
        <v>40</v>
      </c>
      <c r="G4623" t="s">
        <v>14</v>
      </c>
      <c r="H4623" t="s">
        <v>26</v>
      </c>
      <c r="I4623" s="9">
        <v>1593</v>
      </c>
      <c r="J4623" s="9">
        <v>651.21</v>
      </c>
      <c r="K4623" s="9">
        <v>524.96</v>
      </c>
      <c r="L4623" s="9">
        <f>tbl_salesdata[[#This Row],[Units Sold]]*tbl_salesdata[[#This Row],[Unit Cost]]</f>
        <v>836261.28</v>
      </c>
      <c r="M4623" s="9">
        <f>tbl_salesdata[[#This Row],[Units Sold]]*tbl_salesdata[[#This Row],[Unit Price]]</f>
        <v>1037377.53</v>
      </c>
      <c r="N4623" s="9">
        <f>tbl_salesdata[[#This Row],[Total Sales]]-tbl_salesdata[[#This Row],[Total Cost]]</f>
        <v>201116.25</v>
      </c>
      <c r="O4623">
        <f>tbl_salesdata[[#This Row],[Ship Date]]-tbl_salesdata[[#This Row],[Order Date]]</f>
        <v>7</v>
      </c>
      <c r="P4623">
        <f>WEEKDAY(tbl_salesdata[[#This Row],[Order Date]],2)</f>
        <v>7</v>
      </c>
      <c r="Q4623" t="str">
        <f>TEXT(tbl_salesdata[[#This Row],[Order Date]],"dddd")</f>
        <v>Sunday</v>
      </c>
      <c r="R4623" t="str">
        <f>IF(tbl_salesdata[[#This Row],[Weekdaynum]]&gt;5,"Yes","No")</f>
        <v>Yes</v>
      </c>
    </row>
    <row r="4624" spans="1:18" hidden="1" x14ac:dyDescent="0.35">
      <c r="A4624">
        <v>450041043</v>
      </c>
      <c r="B4624" s="3">
        <v>43179</v>
      </c>
      <c r="C4624" s="3">
        <v>43199</v>
      </c>
      <c r="D4624" t="s">
        <v>107</v>
      </c>
      <c r="E4624" t="s">
        <v>21</v>
      </c>
      <c r="F4624" t="s">
        <v>42</v>
      </c>
      <c r="G4624" t="s">
        <v>18</v>
      </c>
      <c r="H4624" t="s">
        <v>26</v>
      </c>
      <c r="I4624" s="9">
        <v>6000</v>
      </c>
      <c r="J4624" s="9">
        <v>437.2</v>
      </c>
      <c r="K4624" s="9">
        <v>263.33</v>
      </c>
      <c r="L4624" s="9">
        <f>tbl_salesdata[[#This Row],[Units Sold]]*tbl_salesdata[[#This Row],[Unit Cost]]</f>
        <v>1579980</v>
      </c>
      <c r="M4624" s="9">
        <f>tbl_salesdata[[#This Row],[Units Sold]]*tbl_salesdata[[#This Row],[Unit Price]]</f>
        <v>2623200</v>
      </c>
      <c r="N4624" s="9">
        <f>tbl_salesdata[[#This Row],[Total Sales]]-tbl_salesdata[[#This Row],[Total Cost]]</f>
        <v>1043220</v>
      </c>
      <c r="O4624">
        <f>tbl_salesdata[[#This Row],[Ship Date]]-tbl_salesdata[[#This Row],[Order Date]]</f>
        <v>20</v>
      </c>
      <c r="P4624">
        <f>WEEKDAY(tbl_salesdata[[#This Row],[Order Date]],2)</f>
        <v>2</v>
      </c>
      <c r="Q4624" t="str">
        <f>TEXT(tbl_salesdata[[#This Row],[Order Date]],"dddd")</f>
        <v>Tuesday</v>
      </c>
      <c r="R4624" t="str">
        <f>IF(tbl_salesdata[[#This Row],[Weekdaynum]]&gt;5,"Yes","No")</f>
        <v>No</v>
      </c>
    </row>
    <row r="4625" spans="1:18" hidden="1" x14ac:dyDescent="0.35">
      <c r="A4625">
        <v>930013549</v>
      </c>
      <c r="B4625" s="3">
        <v>43528</v>
      </c>
      <c r="C4625" s="3">
        <v>43541</v>
      </c>
      <c r="D4625" t="s">
        <v>59</v>
      </c>
      <c r="E4625" t="s">
        <v>12</v>
      </c>
      <c r="F4625" t="s">
        <v>40</v>
      </c>
      <c r="G4625" t="s">
        <v>18</v>
      </c>
      <c r="H4625" t="s">
        <v>26</v>
      </c>
      <c r="I4625" s="9">
        <v>531</v>
      </c>
      <c r="J4625" s="9">
        <v>651.21</v>
      </c>
      <c r="K4625" s="9">
        <v>524.96</v>
      </c>
      <c r="L4625" s="9">
        <f>tbl_salesdata[[#This Row],[Units Sold]]*tbl_salesdata[[#This Row],[Unit Cost]]</f>
        <v>278753.76</v>
      </c>
      <c r="M4625" s="9">
        <f>tbl_salesdata[[#This Row],[Units Sold]]*tbl_salesdata[[#This Row],[Unit Price]]</f>
        <v>345792.51</v>
      </c>
      <c r="N4625" s="9">
        <f>tbl_salesdata[[#This Row],[Total Sales]]-tbl_salesdata[[#This Row],[Total Cost]]</f>
        <v>67038.75</v>
      </c>
      <c r="O4625">
        <f>tbl_salesdata[[#This Row],[Ship Date]]-tbl_salesdata[[#This Row],[Order Date]]</f>
        <v>13</v>
      </c>
      <c r="P4625">
        <f>WEEKDAY(tbl_salesdata[[#This Row],[Order Date]],2)</f>
        <v>1</v>
      </c>
      <c r="Q4625" t="str">
        <f>TEXT(tbl_salesdata[[#This Row],[Order Date]],"dddd")</f>
        <v>Monday</v>
      </c>
      <c r="R4625" t="str">
        <f>IF(tbl_salesdata[[#This Row],[Weekdaynum]]&gt;5,"Yes","No")</f>
        <v>No</v>
      </c>
    </row>
    <row r="4626" spans="1:18" hidden="1" x14ac:dyDescent="0.35">
      <c r="A4626">
        <v>103450715</v>
      </c>
      <c r="B4626" s="3">
        <v>42078</v>
      </c>
      <c r="C4626" s="3">
        <v>42084</v>
      </c>
      <c r="D4626" t="s">
        <v>195</v>
      </c>
      <c r="E4626" t="s">
        <v>21</v>
      </c>
      <c r="F4626" t="s">
        <v>40</v>
      </c>
      <c r="G4626" t="s">
        <v>14</v>
      </c>
      <c r="H4626" t="s">
        <v>34</v>
      </c>
      <c r="I4626" s="9">
        <v>2220</v>
      </c>
      <c r="J4626" s="9">
        <v>651.21</v>
      </c>
      <c r="K4626" s="9">
        <v>524.96</v>
      </c>
      <c r="L4626" s="9">
        <f>tbl_salesdata[[#This Row],[Units Sold]]*tbl_salesdata[[#This Row],[Unit Cost]]</f>
        <v>1165411.2000000002</v>
      </c>
      <c r="M4626" s="9">
        <f>tbl_salesdata[[#This Row],[Units Sold]]*tbl_salesdata[[#This Row],[Unit Price]]</f>
        <v>1445686.2000000002</v>
      </c>
      <c r="N4626" s="9">
        <f>tbl_salesdata[[#This Row],[Total Sales]]-tbl_salesdata[[#This Row],[Total Cost]]</f>
        <v>280275</v>
      </c>
      <c r="O4626">
        <f>tbl_salesdata[[#This Row],[Ship Date]]-tbl_salesdata[[#This Row],[Order Date]]</f>
        <v>6</v>
      </c>
      <c r="P4626">
        <f>WEEKDAY(tbl_salesdata[[#This Row],[Order Date]],2)</f>
        <v>7</v>
      </c>
      <c r="Q4626" t="str">
        <f>TEXT(tbl_salesdata[[#This Row],[Order Date]],"dddd")</f>
        <v>Sunday</v>
      </c>
      <c r="R4626" t="str">
        <f>IF(tbl_salesdata[[#This Row],[Weekdaynum]]&gt;5,"Yes","No")</f>
        <v>Yes</v>
      </c>
    </row>
    <row r="4627" spans="1:18" hidden="1" x14ac:dyDescent="0.35">
      <c r="A4627">
        <v>611026370</v>
      </c>
      <c r="B4627" s="3">
        <v>42619</v>
      </c>
      <c r="C4627" s="3">
        <v>42628</v>
      </c>
      <c r="D4627" t="s">
        <v>59</v>
      </c>
      <c r="E4627" t="s">
        <v>12</v>
      </c>
      <c r="F4627" t="s">
        <v>13</v>
      </c>
      <c r="G4627" t="s">
        <v>14</v>
      </c>
      <c r="H4627" t="s">
        <v>34</v>
      </c>
      <c r="I4627" s="9">
        <v>5136</v>
      </c>
      <c r="J4627" s="9">
        <v>255.28</v>
      </c>
      <c r="K4627" s="9">
        <v>159.41999999999999</v>
      </c>
      <c r="L4627" s="9">
        <f>tbl_salesdata[[#This Row],[Units Sold]]*tbl_salesdata[[#This Row],[Unit Cost]]</f>
        <v>818781.11999999988</v>
      </c>
      <c r="M4627" s="9">
        <f>tbl_salesdata[[#This Row],[Units Sold]]*tbl_salesdata[[#This Row],[Unit Price]]</f>
        <v>1311118.08</v>
      </c>
      <c r="N4627" s="9">
        <f>tbl_salesdata[[#This Row],[Total Sales]]-tbl_salesdata[[#This Row],[Total Cost]]</f>
        <v>492336.9600000002</v>
      </c>
      <c r="O4627">
        <f>tbl_salesdata[[#This Row],[Ship Date]]-tbl_salesdata[[#This Row],[Order Date]]</f>
        <v>9</v>
      </c>
      <c r="P4627">
        <f>WEEKDAY(tbl_salesdata[[#This Row],[Order Date]],2)</f>
        <v>2</v>
      </c>
      <c r="Q4627" t="str">
        <f>TEXT(tbl_salesdata[[#This Row],[Order Date]],"dddd")</f>
        <v>Tuesday</v>
      </c>
      <c r="R4627" t="str">
        <f>IF(tbl_salesdata[[#This Row],[Weekdaynum]]&gt;5,"Yes","No")</f>
        <v>No</v>
      </c>
    </row>
    <row r="4628" spans="1:18" hidden="1" x14ac:dyDescent="0.35">
      <c r="A4628">
        <v>213726842</v>
      </c>
      <c r="B4628" s="3">
        <v>42027</v>
      </c>
      <c r="C4628" s="3">
        <v>42034</v>
      </c>
      <c r="D4628" t="s">
        <v>143</v>
      </c>
      <c r="E4628" t="s">
        <v>24</v>
      </c>
      <c r="F4628" t="s">
        <v>40</v>
      </c>
      <c r="G4628" t="s">
        <v>14</v>
      </c>
      <c r="H4628" t="s">
        <v>19</v>
      </c>
      <c r="I4628" s="9">
        <v>5377</v>
      </c>
      <c r="J4628" s="9">
        <v>651.21</v>
      </c>
      <c r="K4628" s="9">
        <v>524.96</v>
      </c>
      <c r="L4628" s="9">
        <f>tbl_salesdata[[#This Row],[Units Sold]]*tbl_salesdata[[#This Row],[Unit Cost]]</f>
        <v>2822709.9200000004</v>
      </c>
      <c r="M4628" s="9">
        <f>tbl_salesdata[[#This Row],[Units Sold]]*tbl_salesdata[[#This Row],[Unit Price]]</f>
        <v>3501556.1700000004</v>
      </c>
      <c r="N4628" s="9">
        <f>tbl_salesdata[[#This Row],[Total Sales]]-tbl_salesdata[[#This Row],[Total Cost]]</f>
        <v>678846.25</v>
      </c>
      <c r="O4628">
        <f>tbl_salesdata[[#This Row],[Ship Date]]-tbl_salesdata[[#This Row],[Order Date]]</f>
        <v>7</v>
      </c>
      <c r="P4628">
        <f>WEEKDAY(tbl_salesdata[[#This Row],[Order Date]],2)</f>
        <v>5</v>
      </c>
      <c r="Q4628" t="str">
        <f>TEXT(tbl_salesdata[[#This Row],[Order Date]],"dddd")</f>
        <v>Friday</v>
      </c>
      <c r="R4628" t="str">
        <f>IF(tbl_salesdata[[#This Row],[Weekdaynum]]&gt;5,"Yes","No")</f>
        <v>No</v>
      </c>
    </row>
    <row r="4629" spans="1:18" hidden="1" x14ac:dyDescent="0.35">
      <c r="A4629">
        <v>342850959</v>
      </c>
      <c r="B4629" s="3">
        <v>44063</v>
      </c>
      <c r="C4629" s="3">
        <v>44084</v>
      </c>
      <c r="D4629" t="s">
        <v>75</v>
      </c>
      <c r="E4629" t="s">
        <v>38</v>
      </c>
      <c r="F4629" t="s">
        <v>56</v>
      </c>
      <c r="G4629" t="s">
        <v>18</v>
      </c>
      <c r="H4629" t="s">
        <v>15</v>
      </c>
      <c r="I4629" s="9">
        <v>6072</v>
      </c>
      <c r="J4629" s="9">
        <v>9.33</v>
      </c>
      <c r="K4629" s="9">
        <v>6.92</v>
      </c>
      <c r="L4629" s="9">
        <f>tbl_salesdata[[#This Row],[Units Sold]]*tbl_salesdata[[#This Row],[Unit Cost]]</f>
        <v>42018.239999999998</v>
      </c>
      <c r="M4629" s="9">
        <f>tbl_salesdata[[#This Row],[Units Sold]]*tbl_salesdata[[#This Row],[Unit Price]]</f>
        <v>56651.76</v>
      </c>
      <c r="N4629" s="9">
        <f>tbl_salesdata[[#This Row],[Total Sales]]-tbl_salesdata[[#This Row],[Total Cost]]</f>
        <v>14633.520000000004</v>
      </c>
      <c r="O4629">
        <f>tbl_salesdata[[#This Row],[Ship Date]]-tbl_salesdata[[#This Row],[Order Date]]</f>
        <v>21</v>
      </c>
      <c r="P4629">
        <f>WEEKDAY(tbl_salesdata[[#This Row],[Order Date]],2)</f>
        <v>4</v>
      </c>
      <c r="Q4629" t="str">
        <f>TEXT(tbl_salesdata[[#This Row],[Order Date]],"dddd")</f>
        <v>Thursday</v>
      </c>
      <c r="R4629" t="str">
        <f>IF(tbl_salesdata[[#This Row],[Weekdaynum]]&gt;5,"Yes","No")</f>
        <v>No</v>
      </c>
    </row>
    <row r="4630" spans="1:18" hidden="1" x14ac:dyDescent="0.35">
      <c r="A4630">
        <v>250010049</v>
      </c>
      <c r="B4630" s="3">
        <v>44110</v>
      </c>
      <c r="C4630" s="3">
        <v>44128</v>
      </c>
      <c r="D4630" t="s">
        <v>169</v>
      </c>
      <c r="E4630" t="s">
        <v>29</v>
      </c>
      <c r="F4630" t="s">
        <v>30</v>
      </c>
      <c r="G4630" t="s">
        <v>18</v>
      </c>
      <c r="H4630" t="s">
        <v>34</v>
      </c>
      <c r="I4630" s="9">
        <v>2384</v>
      </c>
      <c r="J4630" s="9">
        <v>81.73</v>
      </c>
      <c r="K4630" s="9">
        <v>56.67</v>
      </c>
      <c r="L4630" s="9">
        <f>tbl_salesdata[[#This Row],[Units Sold]]*tbl_salesdata[[#This Row],[Unit Cost]]</f>
        <v>135101.28</v>
      </c>
      <c r="M4630" s="9">
        <f>tbl_salesdata[[#This Row],[Units Sold]]*tbl_salesdata[[#This Row],[Unit Price]]</f>
        <v>194844.32</v>
      </c>
      <c r="N4630" s="9">
        <f>tbl_salesdata[[#This Row],[Total Sales]]-tbl_salesdata[[#This Row],[Total Cost]]</f>
        <v>59743.040000000008</v>
      </c>
      <c r="O4630">
        <f>tbl_salesdata[[#This Row],[Ship Date]]-tbl_salesdata[[#This Row],[Order Date]]</f>
        <v>18</v>
      </c>
      <c r="P4630">
        <f>WEEKDAY(tbl_salesdata[[#This Row],[Order Date]],2)</f>
        <v>2</v>
      </c>
      <c r="Q4630" t="str">
        <f>TEXT(tbl_salesdata[[#This Row],[Order Date]],"dddd")</f>
        <v>Tuesday</v>
      </c>
      <c r="R4630" t="str">
        <f>IF(tbl_salesdata[[#This Row],[Weekdaynum]]&gt;5,"Yes","No")</f>
        <v>No</v>
      </c>
    </row>
    <row r="4631" spans="1:18" hidden="1" x14ac:dyDescent="0.35">
      <c r="A4631">
        <v>157127940</v>
      </c>
      <c r="B4631" s="3">
        <v>42401</v>
      </c>
      <c r="C4631" s="3">
        <v>42406</v>
      </c>
      <c r="D4631" t="s">
        <v>53</v>
      </c>
      <c r="E4631" t="s">
        <v>29</v>
      </c>
      <c r="F4631" t="s">
        <v>22</v>
      </c>
      <c r="G4631" t="s">
        <v>18</v>
      </c>
      <c r="H4631" t="s">
        <v>19</v>
      </c>
      <c r="I4631" s="9">
        <v>6504</v>
      </c>
      <c r="J4631" s="9">
        <v>47.45</v>
      </c>
      <c r="K4631" s="9">
        <v>31.79</v>
      </c>
      <c r="L4631" s="9">
        <f>tbl_salesdata[[#This Row],[Units Sold]]*tbl_salesdata[[#This Row],[Unit Cost]]</f>
        <v>206762.16</v>
      </c>
      <c r="M4631" s="9">
        <f>tbl_salesdata[[#This Row],[Units Sold]]*tbl_salesdata[[#This Row],[Unit Price]]</f>
        <v>308614.80000000005</v>
      </c>
      <c r="N4631" s="9">
        <f>tbl_salesdata[[#This Row],[Total Sales]]-tbl_salesdata[[#This Row],[Total Cost]]</f>
        <v>101852.64000000004</v>
      </c>
      <c r="O4631">
        <f>tbl_salesdata[[#This Row],[Ship Date]]-tbl_salesdata[[#This Row],[Order Date]]</f>
        <v>5</v>
      </c>
      <c r="P4631">
        <f>WEEKDAY(tbl_salesdata[[#This Row],[Order Date]],2)</f>
        <v>1</v>
      </c>
      <c r="Q4631" t="str">
        <f>TEXT(tbl_salesdata[[#This Row],[Order Date]],"dddd")</f>
        <v>Monday</v>
      </c>
      <c r="R4631" t="str">
        <f>IF(tbl_salesdata[[#This Row],[Weekdaynum]]&gt;5,"Yes","No")</f>
        <v>No</v>
      </c>
    </row>
    <row r="4632" spans="1:18" hidden="1" x14ac:dyDescent="0.35">
      <c r="A4632">
        <v>806440961</v>
      </c>
      <c r="B4632" s="3">
        <v>42639</v>
      </c>
      <c r="C4632" s="3">
        <v>42655</v>
      </c>
      <c r="D4632" t="s">
        <v>164</v>
      </c>
      <c r="E4632" t="s">
        <v>38</v>
      </c>
      <c r="F4632" t="s">
        <v>25</v>
      </c>
      <c r="G4632" t="s">
        <v>14</v>
      </c>
      <c r="H4632" t="s">
        <v>15</v>
      </c>
      <c r="I4632" s="9">
        <v>2656</v>
      </c>
      <c r="J4632" s="9">
        <v>205.7</v>
      </c>
      <c r="K4632" s="9">
        <v>117.11</v>
      </c>
      <c r="L4632" s="9">
        <f>tbl_salesdata[[#This Row],[Units Sold]]*tbl_salesdata[[#This Row],[Unit Cost]]</f>
        <v>311044.15999999997</v>
      </c>
      <c r="M4632" s="9">
        <f>tbl_salesdata[[#This Row],[Units Sold]]*tbl_salesdata[[#This Row],[Unit Price]]</f>
        <v>546339.19999999995</v>
      </c>
      <c r="N4632" s="9">
        <f>tbl_salesdata[[#This Row],[Total Sales]]-tbl_salesdata[[#This Row],[Total Cost]]</f>
        <v>235295.03999999998</v>
      </c>
      <c r="O4632">
        <f>tbl_salesdata[[#This Row],[Ship Date]]-tbl_salesdata[[#This Row],[Order Date]]</f>
        <v>16</v>
      </c>
      <c r="P4632">
        <f>WEEKDAY(tbl_salesdata[[#This Row],[Order Date]],2)</f>
        <v>1</v>
      </c>
      <c r="Q4632" t="str">
        <f>TEXT(tbl_salesdata[[#This Row],[Order Date]],"dddd")</f>
        <v>Monday</v>
      </c>
      <c r="R4632" t="str">
        <f>IF(tbl_salesdata[[#This Row],[Weekdaynum]]&gt;5,"Yes","No")</f>
        <v>No</v>
      </c>
    </row>
    <row r="4633" spans="1:18" hidden="1" x14ac:dyDescent="0.35">
      <c r="A4633">
        <v>310497939</v>
      </c>
      <c r="B4633" s="3">
        <v>43720</v>
      </c>
      <c r="C4633" s="3">
        <v>43729</v>
      </c>
      <c r="D4633" t="s">
        <v>212</v>
      </c>
      <c r="E4633" t="s">
        <v>32</v>
      </c>
      <c r="F4633" t="s">
        <v>47</v>
      </c>
      <c r="G4633" t="s">
        <v>18</v>
      </c>
      <c r="H4633" t="s">
        <v>19</v>
      </c>
      <c r="I4633" s="9">
        <v>2095</v>
      </c>
      <c r="J4633" s="9">
        <v>421.89</v>
      </c>
      <c r="K4633" s="9">
        <v>364.69</v>
      </c>
      <c r="L4633" s="9">
        <f>tbl_salesdata[[#This Row],[Units Sold]]*tbl_salesdata[[#This Row],[Unit Cost]]</f>
        <v>764025.55</v>
      </c>
      <c r="M4633" s="9">
        <f>tbl_salesdata[[#This Row],[Units Sold]]*tbl_salesdata[[#This Row],[Unit Price]]</f>
        <v>883859.54999999993</v>
      </c>
      <c r="N4633" s="9">
        <f>tbl_salesdata[[#This Row],[Total Sales]]-tbl_salesdata[[#This Row],[Total Cost]]</f>
        <v>119833.99999999988</v>
      </c>
      <c r="O4633">
        <f>tbl_salesdata[[#This Row],[Ship Date]]-tbl_salesdata[[#This Row],[Order Date]]</f>
        <v>9</v>
      </c>
      <c r="P4633">
        <f>WEEKDAY(tbl_salesdata[[#This Row],[Order Date]],2)</f>
        <v>4</v>
      </c>
      <c r="Q4633" t="str">
        <f>TEXT(tbl_salesdata[[#This Row],[Order Date]],"dddd")</f>
        <v>Thursday</v>
      </c>
      <c r="R4633" t="str">
        <f>IF(tbl_salesdata[[#This Row],[Weekdaynum]]&gt;5,"Yes","No")</f>
        <v>No</v>
      </c>
    </row>
    <row r="4634" spans="1:18" hidden="1" x14ac:dyDescent="0.35">
      <c r="A4634">
        <v>902160203</v>
      </c>
      <c r="B4634" s="3">
        <v>43315</v>
      </c>
      <c r="C4634" s="3">
        <v>43328</v>
      </c>
      <c r="D4634" t="s">
        <v>57</v>
      </c>
      <c r="E4634" t="s">
        <v>32</v>
      </c>
      <c r="F4634" t="s">
        <v>17</v>
      </c>
      <c r="G4634" t="s">
        <v>14</v>
      </c>
      <c r="H4634" t="s">
        <v>19</v>
      </c>
      <c r="I4634" s="9">
        <v>8107</v>
      </c>
      <c r="J4634" s="9">
        <v>152.58000000000001</v>
      </c>
      <c r="K4634" s="9">
        <v>97.44</v>
      </c>
      <c r="L4634" s="9">
        <f>tbl_salesdata[[#This Row],[Units Sold]]*tbl_salesdata[[#This Row],[Unit Cost]]</f>
        <v>789946.08</v>
      </c>
      <c r="M4634" s="9">
        <f>tbl_salesdata[[#This Row],[Units Sold]]*tbl_salesdata[[#This Row],[Unit Price]]</f>
        <v>1236966.06</v>
      </c>
      <c r="N4634" s="9">
        <f>tbl_salesdata[[#This Row],[Total Sales]]-tbl_salesdata[[#This Row],[Total Cost]]</f>
        <v>447019.9800000001</v>
      </c>
      <c r="O4634">
        <f>tbl_salesdata[[#This Row],[Ship Date]]-tbl_salesdata[[#This Row],[Order Date]]</f>
        <v>13</v>
      </c>
      <c r="P4634">
        <f>WEEKDAY(tbl_salesdata[[#This Row],[Order Date]],2)</f>
        <v>5</v>
      </c>
      <c r="Q4634" t="str">
        <f>TEXT(tbl_salesdata[[#This Row],[Order Date]],"dddd")</f>
        <v>Friday</v>
      </c>
      <c r="R4634" t="str">
        <f>IF(tbl_salesdata[[#This Row],[Weekdaynum]]&gt;5,"Yes","No")</f>
        <v>No</v>
      </c>
    </row>
    <row r="4635" spans="1:18" hidden="1" x14ac:dyDescent="0.35">
      <c r="A4635">
        <v>384601581</v>
      </c>
      <c r="B4635" s="3">
        <v>42638</v>
      </c>
      <c r="C4635" s="3">
        <v>42650</v>
      </c>
      <c r="D4635" t="s">
        <v>67</v>
      </c>
      <c r="E4635" t="s">
        <v>21</v>
      </c>
      <c r="F4635" t="s">
        <v>56</v>
      </c>
      <c r="G4635" t="s">
        <v>14</v>
      </c>
      <c r="H4635" t="s">
        <v>15</v>
      </c>
      <c r="I4635" s="9">
        <v>1009</v>
      </c>
      <c r="J4635" s="9">
        <v>9.33</v>
      </c>
      <c r="K4635" s="9">
        <v>6.92</v>
      </c>
      <c r="L4635" s="9">
        <f>tbl_salesdata[[#This Row],[Units Sold]]*tbl_salesdata[[#This Row],[Unit Cost]]</f>
        <v>6982.28</v>
      </c>
      <c r="M4635" s="9">
        <f>tbl_salesdata[[#This Row],[Units Sold]]*tbl_salesdata[[#This Row],[Unit Price]]</f>
        <v>9413.9699999999993</v>
      </c>
      <c r="N4635" s="9">
        <f>tbl_salesdata[[#This Row],[Total Sales]]-tbl_salesdata[[#This Row],[Total Cost]]</f>
        <v>2431.6899999999996</v>
      </c>
      <c r="O4635">
        <f>tbl_salesdata[[#This Row],[Ship Date]]-tbl_salesdata[[#This Row],[Order Date]]</f>
        <v>12</v>
      </c>
      <c r="P4635">
        <f>WEEKDAY(tbl_salesdata[[#This Row],[Order Date]],2)</f>
        <v>7</v>
      </c>
      <c r="Q4635" t="str">
        <f>TEXT(tbl_salesdata[[#This Row],[Order Date]],"dddd")</f>
        <v>Sunday</v>
      </c>
      <c r="R4635" t="str">
        <f>IF(tbl_salesdata[[#This Row],[Weekdaynum]]&gt;5,"Yes","No")</f>
        <v>Yes</v>
      </c>
    </row>
    <row r="4636" spans="1:18" x14ac:dyDescent="0.35">
      <c r="A4636">
        <v>436280238</v>
      </c>
      <c r="B4636" s="3">
        <v>44331</v>
      </c>
      <c r="C4636" s="3">
        <v>44337</v>
      </c>
      <c r="D4636" t="s">
        <v>120</v>
      </c>
      <c r="E4636" t="s">
        <v>38</v>
      </c>
      <c r="F4636" t="s">
        <v>56</v>
      </c>
      <c r="G4636" t="s">
        <v>18</v>
      </c>
      <c r="H4636" t="s">
        <v>34</v>
      </c>
      <c r="I4636" s="9">
        <v>3872</v>
      </c>
      <c r="J4636" s="9">
        <v>9.33</v>
      </c>
      <c r="K4636" s="9">
        <v>6.92</v>
      </c>
      <c r="L4636" s="9">
        <f>tbl_salesdata[[#This Row],[Units Sold]]*tbl_salesdata[[#This Row],[Unit Cost]]</f>
        <v>26794.239999999998</v>
      </c>
      <c r="M4636" s="9">
        <f>tbl_salesdata[[#This Row],[Units Sold]]*tbl_salesdata[[#This Row],[Unit Price]]</f>
        <v>36125.760000000002</v>
      </c>
      <c r="N4636" s="9">
        <f>tbl_salesdata[[#This Row],[Total Sales]]-tbl_salesdata[[#This Row],[Total Cost]]</f>
        <v>9331.5200000000041</v>
      </c>
      <c r="O4636">
        <f>tbl_salesdata[[#This Row],[Ship Date]]-tbl_salesdata[[#This Row],[Order Date]]</f>
        <v>6</v>
      </c>
      <c r="P4636">
        <f>WEEKDAY(tbl_salesdata[[#This Row],[Order Date]],2)</f>
        <v>6</v>
      </c>
      <c r="Q4636" t="str">
        <f>TEXT(tbl_salesdata[[#This Row],[Order Date]],"dddd")</f>
        <v>Saturday</v>
      </c>
      <c r="R4636" t="str">
        <f>IF(tbl_salesdata[[#This Row],[Weekdaynum]]&gt;5,"Yes","No")</f>
        <v>Yes</v>
      </c>
    </row>
    <row r="4637" spans="1:18" hidden="1" x14ac:dyDescent="0.35">
      <c r="A4637">
        <v>186079490</v>
      </c>
      <c r="B4637" s="3">
        <v>42241</v>
      </c>
      <c r="C4637" s="3">
        <v>42255</v>
      </c>
      <c r="D4637" t="s">
        <v>135</v>
      </c>
      <c r="E4637" t="s">
        <v>21</v>
      </c>
      <c r="F4637" t="s">
        <v>68</v>
      </c>
      <c r="G4637" t="s">
        <v>14</v>
      </c>
      <c r="H4637" t="s">
        <v>26</v>
      </c>
      <c r="I4637" s="9">
        <v>3911</v>
      </c>
      <c r="J4637" s="9">
        <v>154.06</v>
      </c>
      <c r="K4637" s="9">
        <v>90.93</v>
      </c>
      <c r="L4637" s="9">
        <f>tbl_salesdata[[#This Row],[Units Sold]]*tbl_salesdata[[#This Row],[Unit Cost]]</f>
        <v>355627.23000000004</v>
      </c>
      <c r="M4637" s="9">
        <f>tbl_salesdata[[#This Row],[Units Sold]]*tbl_salesdata[[#This Row],[Unit Price]]</f>
        <v>602528.66</v>
      </c>
      <c r="N4637" s="9">
        <f>tbl_salesdata[[#This Row],[Total Sales]]-tbl_salesdata[[#This Row],[Total Cost]]</f>
        <v>246901.43</v>
      </c>
      <c r="O4637">
        <f>tbl_salesdata[[#This Row],[Ship Date]]-tbl_salesdata[[#This Row],[Order Date]]</f>
        <v>14</v>
      </c>
      <c r="P4637">
        <f>WEEKDAY(tbl_salesdata[[#This Row],[Order Date]],2)</f>
        <v>2</v>
      </c>
      <c r="Q4637" t="str">
        <f>TEXT(tbl_salesdata[[#This Row],[Order Date]],"dddd")</f>
        <v>Tuesday</v>
      </c>
      <c r="R4637" t="str">
        <f>IF(tbl_salesdata[[#This Row],[Weekdaynum]]&gt;5,"Yes","No")</f>
        <v>No</v>
      </c>
    </row>
    <row r="4638" spans="1:18" hidden="1" x14ac:dyDescent="0.35">
      <c r="A4638">
        <v>513026177</v>
      </c>
      <c r="B4638" s="3">
        <v>43973</v>
      </c>
      <c r="C4638" s="3">
        <v>43991</v>
      </c>
      <c r="D4638" t="s">
        <v>49</v>
      </c>
      <c r="E4638" t="s">
        <v>21</v>
      </c>
      <c r="F4638" t="s">
        <v>40</v>
      </c>
      <c r="G4638" t="s">
        <v>14</v>
      </c>
      <c r="H4638" t="s">
        <v>15</v>
      </c>
      <c r="I4638" s="9">
        <v>4701</v>
      </c>
      <c r="J4638" s="9">
        <v>651.21</v>
      </c>
      <c r="K4638" s="9">
        <v>524.96</v>
      </c>
      <c r="L4638" s="9">
        <f>tbl_salesdata[[#This Row],[Units Sold]]*tbl_salesdata[[#This Row],[Unit Cost]]</f>
        <v>2467836.96</v>
      </c>
      <c r="M4638" s="9">
        <f>tbl_salesdata[[#This Row],[Units Sold]]*tbl_salesdata[[#This Row],[Unit Price]]</f>
        <v>3061338.21</v>
      </c>
      <c r="N4638" s="9">
        <f>tbl_salesdata[[#This Row],[Total Sales]]-tbl_salesdata[[#This Row],[Total Cost]]</f>
        <v>593501.25</v>
      </c>
      <c r="O4638">
        <f>tbl_salesdata[[#This Row],[Ship Date]]-tbl_salesdata[[#This Row],[Order Date]]</f>
        <v>18</v>
      </c>
      <c r="P4638">
        <f>WEEKDAY(tbl_salesdata[[#This Row],[Order Date]],2)</f>
        <v>5</v>
      </c>
      <c r="Q4638" t="str">
        <f>TEXT(tbl_salesdata[[#This Row],[Order Date]],"dddd")</f>
        <v>Friday</v>
      </c>
      <c r="R4638" t="str">
        <f>IF(tbl_salesdata[[#This Row],[Weekdaynum]]&gt;5,"Yes","No")</f>
        <v>No</v>
      </c>
    </row>
    <row r="4639" spans="1:18" x14ac:dyDescent="0.35">
      <c r="A4639">
        <v>645411431</v>
      </c>
      <c r="B4639" s="3">
        <v>42875</v>
      </c>
      <c r="C4639" s="3">
        <v>42888</v>
      </c>
      <c r="D4639" t="s">
        <v>123</v>
      </c>
      <c r="E4639" t="s">
        <v>38</v>
      </c>
      <c r="F4639" t="s">
        <v>30</v>
      </c>
      <c r="G4639" t="s">
        <v>18</v>
      </c>
      <c r="H4639" t="s">
        <v>19</v>
      </c>
      <c r="I4639" s="9">
        <v>440</v>
      </c>
      <c r="J4639" s="9">
        <v>81.73</v>
      </c>
      <c r="K4639" s="9">
        <v>56.67</v>
      </c>
      <c r="L4639" s="9">
        <f>tbl_salesdata[[#This Row],[Units Sold]]*tbl_salesdata[[#This Row],[Unit Cost]]</f>
        <v>24934.799999999999</v>
      </c>
      <c r="M4639" s="9">
        <f>tbl_salesdata[[#This Row],[Units Sold]]*tbl_salesdata[[#This Row],[Unit Price]]</f>
        <v>35961.200000000004</v>
      </c>
      <c r="N4639" s="9">
        <f>tbl_salesdata[[#This Row],[Total Sales]]-tbl_salesdata[[#This Row],[Total Cost]]</f>
        <v>11026.400000000005</v>
      </c>
      <c r="O4639">
        <f>tbl_salesdata[[#This Row],[Ship Date]]-tbl_salesdata[[#This Row],[Order Date]]</f>
        <v>13</v>
      </c>
      <c r="P4639">
        <f>WEEKDAY(tbl_salesdata[[#This Row],[Order Date]],2)</f>
        <v>6</v>
      </c>
      <c r="Q4639" t="str">
        <f>TEXT(tbl_salesdata[[#This Row],[Order Date]],"dddd")</f>
        <v>Saturday</v>
      </c>
      <c r="R4639" t="str">
        <f>IF(tbl_salesdata[[#This Row],[Weekdaynum]]&gt;5,"Yes","No")</f>
        <v>Yes</v>
      </c>
    </row>
    <row r="4640" spans="1:18" hidden="1" x14ac:dyDescent="0.35">
      <c r="A4640">
        <v>991454160</v>
      </c>
      <c r="B4640" s="3">
        <v>43891</v>
      </c>
      <c r="C4640" s="3">
        <v>43903</v>
      </c>
      <c r="D4640" t="s">
        <v>130</v>
      </c>
      <c r="E4640" t="s">
        <v>29</v>
      </c>
      <c r="F4640" t="s">
        <v>33</v>
      </c>
      <c r="G4640" t="s">
        <v>18</v>
      </c>
      <c r="H4640" t="s">
        <v>26</v>
      </c>
      <c r="I4640" s="9">
        <v>2173</v>
      </c>
      <c r="J4640" s="9">
        <v>109.28</v>
      </c>
      <c r="K4640" s="9">
        <v>35.840000000000003</v>
      </c>
      <c r="L4640" s="9">
        <f>tbl_salesdata[[#This Row],[Units Sold]]*tbl_salesdata[[#This Row],[Unit Cost]]</f>
        <v>77880.320000000007</v>
      </c>
      <c r="M4640" s="9">
        <f>tbl_salesdata[[#This Row],[Units Sold]]*tbl_salesdata[[#This Row],[Unit Price]]</f>
        <v>237465.44</v>
      </c>
      <c r="N4640" s="9">
        <f>tbl_salesdata[[#This Row],[Total Sales]]-tbl_salesdata[[#This Row],[Total Cost]]</f>
        <v>159585.12</v>
      </c>
      <c r="O4640">
        <f>tbl_salesdata[[#This Row],[Ship Date]]-tbl_salesdata[[#This Row],[Order Date]]</f>
        <v>12</v>
      </c>
      <c r="P4640">
        <f>WEEKDAY(tbl_salesdata[[#This Row],[Order Date]],2)</f>
        <v>7</v>
      </c>
      <c r="Q4640" t="str">
        <f>TEXT(tbl_salesdata[[#This Row],[Order Date]],"dddd")</f>
        <v>Sunday</v>
      </c>
      <c r="R4640" t="str">
        <f>IF(tbl_salesdata[[#This Row],[Weekdaynum]]&gt;5,"Yes","No")</f>
        <v>Yes</v>
      </c>
    </row>
    <row r="4641" spans="1:18" hidden="1" x14ac:dyDescent="0.35">
      <c r="A4641">
        <v>222720611</v>
      </c>
      <c r="B4641" s="3">
        <v>44636</v>
      </c>
      <c r="C4641" s="3">
        <v>44649</v>
      </c>
      <c r="D4641" t="s">
        <v>117</v>
      </c>
      <c r="E4641" t="s">
        <v>21</v>
      </c>
      <c r="F4641" t="s">
        <v>13</v>
      </c>
      <c r="G4641" t="s">
        <v>18</v>
      </c>
      <c r="H4641" t="s">
        <v>26</v>
      </c>
      <c r="I4641" s="9">
        <v>6833</v>
      </c>
      <c r="J4641" s="9">
        <v>255.28</v>
      </c>
      <c r="K4641" s="9">
        <v>159.41999999999999</v>
      </c>
      <c r="L4641" s="9">
        <f>tbl_salesdata[[#This Row],[Units Sold]]*tbl_salesdata[[#This Row],[Unit Cost]]</f>
        <v>1089316.8599999999</v>
      </c>
      <c r="M4641" s="9">
        <f>tbl_salesdata[[#This Row],[Units Sold]]*tbl_salesdata[[#This Row],[Unit Price]]</f>
        <v>1744328.24</v>
      </c>
      <c r="N4641" s="9">
        <f>tbl_salesdata[[#This Row],[Total Sales]]-tbl_salesdata[[#This Row],[Total Cost]]</f>
        <v>655011.38000000012</v>
      </c>
      <c r="O4641">
        <f>tbl_salesdata[[#This Row],[Ship Date]]-tbl_salesdata[[#This Row],[Order Date]]</f>
        <v>13</v>
      </c>
      <c r="P4641">
        <f>WEEKDAY(tbl_salesdata[[#This Row],[Order Date]],2)</f>
        <v>3</v>
      </c>
      <c r="Q4641" t="str">
        <f>TEXT(tbl_salesdata[[#This Row],[Order Date]],"dddd")</f>
        <v>Wednesday</v>
      </c>
      <c r="R4641" t="str">
        <f>IF(tbl_salesdata[[#This Row],[Weekdaynum]]&gt;5,"Yes","No")</f>
        <v>No</v>
      </c>
    </row>
    <row r="4642" spans="1:18" hidden="1" x14ac:dyDescent="0.35">
      <c r="A4642">
        <v>235732972</v>
      </c>
      <c r="B4642" s="3">
        <v>43478</v>
      </c>
      <c r="C4642" s="3">
        <v>43480</v>
      </c>
      <c r="D4642" t="s">
        <v>50</v>
      </c>
      <c r="E4642" t="s">
        <v>51</v>
      </c>
      <c r="F4642" t="s">
        <v>40</v>
      </c>
      <c r="G4642" t="s">
        <v>18</v>
      </c>
      <c r="H4642" t="s">
        <v>34</v>
      </c>
      <c r="I4642" s="9">
        <v>7480</v>
      </c>
      <c r="J4642" s="9">
        <v>651.21</v>
      </c>
      <c r="K4642" s="9">
        <v>524.96</v>
      </c>
      <c r="L4642" s="9">
        <f>tbl_salesdata[[#This Row],[Units Sold]]*tbl_salesdata[[#This Row],[Unit Cost]]</f>
        <v>3926700.8000000003</v>
      </c>
      <c r="M4642" s="9">
        <f>tbl_salesdata[[#This Row],[Units Sold]]*tbl_salesdata[[#This Row],[Unit Price]]</f>
        <v>4871050.8</v>
      </c>
      <c r="N4642" s="9">
        <f>tbl_salesdata[[#This Row],[Total Sales]]-tbl_salesdata[[#This Row],[Total Cost]]</f>
        <v>944349.99999999953</v>
      </c>
      <c r="O4642">
        <f>tbl_salesdata[[#This Row],[Ship Date]]-tbl_salesdata[[#This Row],[Order Date]]</f>
        <v>2</v>
      </c>
      <c r="P4642">
        <f>WEEKDAY(tbl_salesdata[[#This Row],[Order Date]],2)</f>
        <v>7</v>
      </c>
      <c r="Q4642" t="str">
        <f>TEXT(tbl_salesdata[[#This Row],[Order Date]],"dddd")</f>
        <v>Sunday</v>
      </c>
      <c r="R4642" t="str">
        <f>IF(tbl_salesdata[[#This Row],[Weekdaynum]]&gt;5,"Yes","No")</f>
        <v>Yes</v>
      </c>
    </row>
    <row r="4643" spans="1:18" hidden="1" x14ac:dyDescent="0.35">
      <c r="A4643">
        <v>296165072</v>
      </c>
      <c r="B4643" s="3">
        <v>44326</v>
      </c>
      <c r="C4643" s="3">
        <v>44342</v>
      </c>
      <c r="D4643" t="s">
        <v>142</v>
      </c>
      <c r="E4643" t="s">
        <v>29</v>
      </c>
      <c r="F4643" t="s">
        <v>40</v>
      </c>
      <c r="G4643" t="s">
        <v>14</v>
      </c>
      <c r="H4643" t="s">
        <v>26</v>
      </c>
      <c r="I4643" s="9">
        <v>681</v>
      </c>
      <c r="J4643" s="9">
        <v>651.21</v>
      </c>
      <c r="K4643" s="9">
        <v>524.96</v>
      </c>
      <c r="L4643" s="9">
        <f>tbl_salesdata[[#This Row],[Units Sold]]*tbl_salesdata[[#This Row],[Unit Cost]]</f>
        <v>357497.76</v>
      </c>
      <c r="M4643" s="9">
        <f>tbl_salesdata[[#This Row],[Units Sold]]*tbl_salesdata[[#This Row],[Unit Price]]</f>
        <v>443474.01</v>
      </c>
      <c r="N4643" s="9">
        <f>tbl_salesdata[[#This Row],[Total Sales]]-tbl_salesdata[[#This Row],[Total Cost]]</f>
        <v>85976.25</v>
      </c>
      <c r="O4643">
        <f>tbl_salesdata[[#This Row],[Ship Date]]-tbl_salesdata[[#This Row],[Order Date]]</f>
        <v>16</v>
      </c>
      <c r="P4643">
        <f>WEEKDAY(tbl_salesdata[[#This Row],[Order Date]],2)</f>
        <v>1</v>
      </c>
      <c r="Q4643" t="str">
        <f>TEXT(tbl_salesdata[[#This Row],[Order Date]],"dddd")</f>
        <v>Monday</v>
      </c>
      <c r="R4643" t="str">
        <f>IF(tbl_salesdata[[#This Row],[Weekdaynum]]&gt;5,"Yes","No")</f>
        <v>No</v>
      </c>
    </row>
    <row r="4644" spans="1:18" hidden="1" x14ac:dyDescent="0.35">
      <c r="A4644">
        <v>190003240</v>
      </c>
      <c r="B4644" s="3">
        <v>43857</v>
      </c>
      <c r="C4644" s="3">
        <v>43874</v>
      </c>
      <c r="D4644" t="s">
        <v>213</v>
      </c>
      <c r="E4644" t="s">
        <v>38</v>
      </c>
      <c r="F4644" t="s">
        <v>25</v>
      </c>
      <c r="G4644" t="s">
        <v>14</v>
      </c>
      <c r="H4644" t="s">
        <v>26</v>
      </c>
      <c r="I4644" s="9">
        <v>5036</v>
      </c>
      <c r="J4644" s="9">
        <v>205.7</v>
      </c>
      <c r="K4644" s="9">
        <v>117.11</v>
      </c>
      <c r="L4644" s="9">
        <f>tbl_salesdata[[#This Row],[Units Sold]]*tbl_salesdata[[#This Row],[Unit Cost]]</f>
        <v>589765.96</v>
      </c>
      <c r="M4644" s="9">
        <f>tbl_salesdata[[#This Row],[Units Sold]]*tbl_salesdata[[#This Row],[Unit Price]]</f>
        <v>1035905.2</v>
      </c>
      <c r="N4644" s="9">
        <f>tbl_salesdata[[#This Row],[Total Sales]]-tbl_salesdata[[#This Row],[Total Cost]]</f>
        <v>446139.24</v>
      </c>
      <c r="O4644">
        <f>tbl_salesdata[[#This Row],[Ship Date]]-tbl_salesdata[[#This Row],[Order Date]]</f>
        <v>17</v>
      </c>
      <c r="P4644">
        <f>WEEKDAY(tbl_salesdata[[#This Row],[Order Date]],2)</f>
        <v>1</v>
      </c>
      <c r="Q4644" t="str">
        <f>TEXT(tbl_salesdata[[#This Row],[Order Date]],"dddd")</f>
        <v>Monday</v>
      </c>
      <c r="R4644" t="str">
        <f>IF(tbl_salesdata[[#This Row],[Weekdaynum]]&gt;5,"Yes","No")</f>
        <v>No</v>
      </c>
    </row>
    <row r="4645" spans="1:18" hidden="1" x14ac:dyDescent="0.35">
      <c r="A4645">
        <v>673546302</v>
      </c>
      <c r="B4645" s="3">
        <v>44491</v>
      </c>
      <c r="C4645" s="3">
        <v>44508</v>
      </c>
      <c r="D4645" t="s">
        <v>112</v>
      </c>
      <c r="E4645" t="s">
        <v>12</v>
      </c>
      <c r="F4645" t="s">
        <v>33</v>
      </c>
      <c r="G4645" t="s">
        <v>14</v>
      </c>
      <c r="H4645" t="s">
        <v>15</v>
      </c>
      <c r="I4645" s="9">
        <v>6173</v>
      </c>
      <c r="J4645" s="9">
        <v>109.28</v>
      </c>
      <c r="K4645" s="9">
        <v>35.840000000000003</v>
      </c>
      <c r="L4645" s="9">
        <f>tbl_salesdata[[#This Row],[Units Sold]]*tbl_salesdata[[#This Row],[Unit Cost]]</f>
        <v>221240.32000000001</v>
      </c>
      <c r="M4645" s="9">
        <f>tbl_salesdata[[#This Row],[Units Sold]]*tbl_salesdata[[#This Row],[Unit Price]]</f>
        <v>674585.44000000006</v>
      </c>
      <c r="N4645" s="9">
        <f>tbl_salesdata[[#This Row],[Total Sales]]-tbl_salesdata[[#This Row],[Total Cost]]</f>
        <v>453345.12000000005</v>
      </c>
      <c r="O4645">
        <f>tbl_salesdata[[#This Row],[Ship Date]]-tbl_salesdata[[#This Row],[Order Date]]</f>
        <v>17</v>
      </c>
      <c r="P4645">
        <f>WEEKDAY(tbl_salesdata[[#This Row],[Order Date]],2)</f>
        <v>5</v>
      </c>
      <c r="Q4645" t="str">
        <f>TEXT(tbl_salesdata[[#This Row],[Order Date]],"dddd")</f>
        <v>Friday</v>
      </c>
      <c r="R4645" t="str">
        <f>IF(tbl_salesdata[[#This Row],[Weekdaynum]]&gt;5,"Yes","No")</f>
        <v>No</v>
      </c>
    </row>
    <row r="4646" spans="1:18" x14ac:dyDescent="0.35">
      <c r="A4646">
        <v>446045196</v>
      </c>
      <c r="B4646" s="3">
        <v>42301</v>
      </c>
      <c r="C4646" s="3">
        <v>42310</v>
      </c>
      <c r="D4646" t="s">
        <v>168</v>
      </c>
      <c r="E4646" t="s">
        <v>21</v>
      </c>
      <c r="F4646" t="s">
        <v>56</v>
      </c>
      <c r="G4646" t="s">
        <v>18</v>
      </c>
      <c r="H4646" t="s">
        <v>26</v>
      </c>
      <c r="I4646" s="9">
        <v>3540</v>
      </c>
      <c r="J4646" s="9">
        <v>9.33</v>
      </c>
      <c r="K4646" s="9">
        <v>6.92</v>
      </c>
      <c r="L4646" s="9">
        <f>tbl_salesdata[[#This Row],[Units Sold]]*tbl_salesdata[[#This Row],[Unit Cost]]</f>
        <v>24496.799999999999</v>
      </c>
      <c r="M4646" s="9">
        <f>tbl_salesdata[[#This Row],[Units Sold]]*tbl_salesdata[[#This Row],[Unit Price]]</f>
        <v>33028.199999999997</v>
      </c>
      <c r="N4646" s="9">
        <f>tbl_salesdata[[#This Row],[Total Sales]]-tbl_salesdata[[#This Row],[Total Cost]]</f>
        <v>8531.3999999999978</v>
      </c>
      <c r="O4646">
        <f>tbl_salesdata[[#This Row],[Ship Date]]-tbl_salesdata[[#This Row],[Order Date]]</f>
        <v>9</v>
      </c>
      <c r="P4646">
        <f>WEEKDAY(tbl_salesdata[[#This Row],[Order Date]],2)</f>
        <v>6</v>
      </c>
      <c r="Q4646" t="str">
        <f>TEXT(tbl_salesdata[[#This Row],[Order Date]],"dddd")</f>
        <v>Saturday</v>
      </c>
      <c r="R4646" t="str">
        <f>IF(tbl_salesdata[[#This Row],[Weekdaynum]]&gt;5,"Yes","No")</f>
        <v>Yes</v>
      </c>
    </row>
    <row r="4647" spans="1:18" hidden="1" x14ac:dyDescent="0.35">
      <c r="A4647">
        <v>486504924</v>
      </c>
      <c r="B4647" s="3">
        <v>44370</v>
      </c>
      <c r="C4647" s="3">
        <v>44384</v>
      </c>
      <c r="D4647" t="s">
        <v>182</v>
      </c>
      <c r="E4647" t="s">
        <v>12</v>
      </c>
      <c r="F4647" t="s">
        <v>76</v>
      </c>
      <c r="G4647" t="s">
        <v>18</v>
      </c>
      <c r="H4647" t="s">
        <v>26</v>
      </c>
      <c r="I4647" s="9">
        <v>6473</v>
      </c>
      <c r="J4647" s="9">
        <v>668.27</v>
      </c>
      <c r="K4647" s="9">
        <v>502.54</v>
      </c>
      <c r="L4647" s="9">
        <f>tbl_salesdata[[#This Row],[Units Sold]]*tbl_salesdata[[#This Row],[Unit Cost]]</f>
        <v>3252941.42</v>
      </c>
      <c r="M4647" s="9">
        <f>tbl_salesdata[[#This Row],[Units Sold]]*tbl_salesdata[[#This Row],[Unit Price]]</f>
        <v>4325711.71</v>
      </c>
      <c r="N4647" s="9">
        <f>tbl_salesdata[[#This Row],[Total Sales]]-tbl_salesdata[[#This Row],[Total Cost]]</f>
        <v>1072770.29</v>
      </c>
      <c r="O4647">
        <f>tbl_salesdata[[#This Row],[Ship Date]]-tbl_salesdata[[#This Row],[Order Date]]</f>
        <v>14</v>
      </c>
      <c r="P4647">
        <f>WEEKDAY(tbl_salesdata[[#This Row],[Order Date]],2)</f>
        <v>3</v>
      </c>
      <c r="Q4647" t="str">
        <f>TEXT(tbl_salesdata[[#This Row],[Order Date]],"dddd")</f>
        <v>Wednesday</v>
      </c>
      <c r="R4647" t="str">
        <f>IF(tbl_salesdata[[#This Row],[Weekdaynum]]&gt;5,"Yes","No")</f>
        <v>No</v>
      </c>
    </row>
    <row r="4648" spans="1:18" hidden="1" x14ac:dyDescent="0.35">
      <c r="A4648">
        <v>330080640</v>
      </c>
      <c r="B4648" s="3">
        <v>42932</v>
      </c>
      <c r="C4648" s="3">
        <v>42947</v>
      </c>
      <c r="D4648" t="s">
        <v>199</v>
      </c>
      <c r="E4648" t="s">
        <v>29</v>
      </c>
      <c r="F4648" t="s">
        <v>17</v>
      </c>
      <c r="G4648" t="s">
        <v>14</v>
      </c>
      <c r="H4648" t="s">
        <v>34</v>
      </c>
      <c r="I4648" s="9">
        <v>7051</v>
      </c>
      <c r="J4648" s="9">
        <v>152.58000000000001</v>
      </c>
      <c r="K4648" s="9">
        <v>97.44</v>
      </c>
      <c r="L4648" s="9">
        <f>tbl_salesdata[[#This Row],[Units Sold]]*tbl_salesdata[[#This Row],[Unit Cost]]</f>
        <v>687049.44</v>
      </c>
      <c r="M4648" s="9">
        <f>tbl_salesdata[[#This Row],[Units Sold]]*tbl_salesdata[[#This Row],[Unit Price]]</f>
        <v>1075841.58</v>
      </c>
      <c r="N4648" s="9">
        <f>tbl_salesdata[[#This Row],[Total Sales]]-tbl_salesdata[[#This Row],[Total Cost]]</f>
        <v>388792.14000000013</v>
      </c>
      <c r="O4648">
        <f>tbl_salesdata[[#This Row],[Ship Date]]-tbl_salesdata[[#This Row],[Order Date]]</f>
        <v>15</v>
      </c>
      <c r="P4648">
        <f>WEEKDAY(tbl_salesdata[[#This Row],[Order Date]],2)</f>
        <v>7</v>
      </c>
      <c r="Q4648" t="str">
        <f>TEXT(tbl_salesdata[[#This Row],[Order Date]],"dddd")</f>
        <v>Sunday</v>
      </c>
      <c r="R4648" t="str">
        <f>IF(tbl_salesdata[[#This Row],[Weekdaynum]]&gt;5,"Yes","No")</f>
        <v>Yes</v>
      </c>
    </row>
    <row r="4649" spans="1:18" hidden="1" x14ac:dyDescent="0.35">
      <c r="A4649">
        <v>891681563</v>
      </c>
      <c r="B4649" s="3">
        <v>43891</v>
      </c>
      <c r="C4649" s="3">
        <v>43912</v>
      </c>
      <c r="D4649" t="s">
        <v>35</v>
      </c>
      <c r="E4649" t="s">
        <v>21</v>
      </c>
      <c r="F4649" t="s">
        <v>76</v>
      </c>
      <c r="G4649" t="s">
        <v>18</v>
      </c>
      <c r="H4649" t="s">
        <v>15</v>
      </c>
      <c r="I4649" s="9">
        <v>7245</v>
      </c>
      <c r="J4649" s="9">
        <v>668.27</v>
      </c>
      <c r="K4649" s="9">
        <v>502.54</v>
      </c>
      <c r="L4649" s="9">
        <f>tbl_salesdata[[#This Row],[Units Sold]]*tbl_salesdata[[#This Row],[Unit Cost]]</f>
        <v>3640902.3000000003</v>
      </c>
      <c r="M4649" s="9">
        <f>tbl_salesdata[[#This Row],[Units Sold]]*tbl_salesdata[[#This Row],[Unit Price]]</f>
        <v>4841616.1499999994</v>
      </c>
      <c r="N4649" s="9">
        <f>tbl_salesdata[[#This Row],[Total Sales]]-tbl_salesdata[[#This Row],[Total Cost]]</f>
        <v>1200713.8499999992</v>
      </c>
      <c r="O4649">
        <f>tbl_salesdata[[#This Row],[Ship Date]]-tbl_salesdata[[#This Row],[Order Date]]</f>
        <v>21</v>
      </c>
      <c r="P4649">
        <f>WEEKDAY(tbl_salesdata[[#This Row],[Order Date]],2)</f>
        <v>7</v>
      </c>
      <c r="Q4649" t="str">
        <f>TEXT(tbl_salesdata[[#This Row],[Order Date]],"dddd")</f>
        <v>Sunday</v>
      </c>
      <c r="R4649" t="str">
        <f>IF(tbl_salesdata[[#This Row],[Weekdaynum]]&gt;5,"Yes","No")</f>
        <v>Yes</v>
      </c>
    </row>
    <row r="4650" spans="1:18" hidden="1" x14ac:dyDescent="0.35">
      <c r="A4650">
        <v>129169023</v>
      </c>
      <c r="B4650" s="3">
        <v>43990</v>
      </c>
      <c r="C4650" s="3">
        <v>43991</v>
      </c>
      <c r="D4650" t="s">
        <v>144</v>
      </c>
      <c r="E4650" t="s">
        <v>21</v>
      </c>
      <c r="F4650" t="s">
        <v>22</v>
      </c>
      <c r="G4650" t="s">
        <v>18</v>
      </c>
      <c r="H4650" t="s">
        <v>15</v>
      </c>
      <c r="I4650" s="9">
        <v>2839</v>
      </c>
      <c r="J4650" s="9">
        <v>47.45</v>
      </c>
      <c r="K4650" s="9">
        <v>31.79</v>
      </c>
      <c r="L4650" s="9">
        <f>tbl_salesdata[[#This Row],[Units Sold]]*tbl_salesdata[[#This Row],[Unit Cost]]</f>
        <v>90251.81</v>
      </c>
      <c r="M4650" s="9">
        <f>tbl_salesdata[[#This Row],[Units Sold]]*tbl_salesdata[[#This Row],[Unit Price]]</f>
        <v>134710.55000000002</v>
      </c>
      <c r="N4650" s="9">
        <f>tbl_salesdata[[#This Row],[Total Sales]]-tbl_salesdata[[#This Row],[Total Cost]]</f>
        <v>44458.74000000002</v>
      </c>
      <c r="O4650">
        <f>tbl_salesdata[[#This Row],[Ship Date]]-tbl_salesdata[[#This Row],[Order Date]]</f>
        <v>1</v>
      </c>
      <c r="P4650">
        <f>WEEKDAY(tbl_salesdata[[#This Row],[Order Date]],2)</f>
        <v>1</v>
      </c>
      <c r="Q4650" t="str">
        <f>TEXT(tbl_salesdata[[#This Row],[Order Date]],"dddd")</f>
        <v>Monday</v>
      </c>
      <c r="R4650" t="str">
        <f>IF(tbl_salesdata[[#This Row],[Weekdaynum]]&gt;5,"Yes","No")</f>
        <v>No</v>
      </c>
    </row>
    <row r="4651" spans="1:18" x14ac:dyDescent="0.35">
      <c r="A4651">
        <v>385082232</v>
      </c>
      <c r="B4651" s="3">
        <v>43393</v>
      </c>
      <c r="C4651" s="3">
        <v>43414</v>
      </c>
      <c r="D4651" t="s">
        <v>70</v>
      </c>
      <c r="E4651" t="s">
        <v>29</v>
      </c>
      <c r="F4651" t="s">
        <v>56</v>
      </c>
      <c r="G4651" t="s">
        <v>18</v>
      </c>
      <c r="H4651" t="s">
        <v>34</v>
      </c>
      <c r="I4651" s="9">
        <v>3245</v>
      </c>
      <c r="J4651" s="9">
        <v>9.33</v>
      </c>
      <c r="K4651" s="9">
        <v>6.92</v>
      </c>
      <c r="L4651" s="9">
        <f>tbl_salesdata[[#This Row],[Units Sold]]*tbl_salesdata[[#This Row],[Unit Cost]]</f>
        <v>22455.4</v>
      </c>
      <c r="M4651" s="9">
        <f>tbl_salesdata[[#This Row],[Units Sold]]*tbl_salesdata[[#This Row],[Unit Price]]</f>
        <v>30275.85</v>
      </c>
      <c r="N4651" s="9">
        <f>tbl_salesdata[[#This Row],[Total Sales]]-tbl_salesdata[[#This Row],[Total Cost]]</f>
        <v>7820.4499999999971</v>
      </c>
      <c r="O4651">
        <f>tbl_salesdata[[#This Row],[Ship Date]]-tbl_salesdata[[#This Row],[Order Date]]</f>
        <v>21</v>
      </c>
      <c r="P4651">
        <f>WEEKDAY(tbl_salesdata[[#This Row],[Order Date]],2)</f>
        <v>6</v>
      </c>
      <c r="Q4651" t="str">
        <f>TEXT(tbl_salesdata[[#This Row],[Order Date]],"dddd")</f>
        <v>Saturday</v>
      </c>
      <c r="R4651" t="str">
        <f>IF(tbl_salesdata[[#This Row],[Weekdaynum]]&gt;5,"Yes","No")</f>
        <v>Yes</v>
      </c>
    </row>
    <row r="4652" spans="1:18" x14ac:dyDescent="0.35">
      <c r="A4652">
        <v>610107553</v>
      </c>
      <c r="B4652" s="3">
        <v>42483</v>
      </c>
      <c r="C4652" s="3">
        <v>42492</v>
      </c>
      <c r="D4652" t="s">
        <v>142</v>
      </c>
      <c r="E4652" t="s">
        <v>29</v>
      </c>
      <c r="F4652" t="s">
        <v>56</v>
      </c>
      <c r="G4652" t="s">
        <v>14</v>
      </c>
      <c r="H4652" t="s">
        <v>15</v>
      </c>
      <c r="I4652" s="9">
        <v>3238</v>
      </c>
      <c r="J4652" s="9">
        <v>9.33</v>
      </c>
      <c r="K4652" s="9">
        <v>6.92</v>
      </c>
      <c r="L4652" s="9">
        <f>tbl_salesdata[[#This Row],[Units Sold]]*tbl_salesdata[[#This Row],[Unit Cost]]</f>
        <v>22406.959999999999</v>
      </c>
      <c r="M4652" s="9">
        <f>tbl_salesdata[[#This Row],[Units Sold]]*tbl_salesdata[[#This Row],[Unit Price]]</f>
        <v>30210.54</v>
      </c>
      <c r="N4652" s="9">
        <f>tbl_salesdata[[#This Row],[Total Sales]]-tbl_salesdata[[#This Row],[Total Cost]]</f>
        <v>7803.5800000000017</v>
      </c>
      <c r="O4652">
        <f>tbl_salesdata[[#This Row],[Ship Date]]-tbl_salesdata[[#This Row],[Order Date]]</f>
        <v>9</v>
      </c>
      <c r="P4652">
        <f>WEEKDAY(tbl_salesdata[[#This Row],[Order Date]],2)</f>
        <v>6</v>
      </c>
      <c r="Q4652" t="str">
        <f>TEXT(tbl_salesdata[[#This Row],[Order Date]],"dddd")</f>
        <v>Saturday</v>
      </c>
      <c r="R4652" t="str">
        <f>IF(tbl_salesdata[[#This Row],[Weekdaynum]]&gt;5,"Yes","No")</f>
        <v>Yes</v>
      </c>
    </row>
    <row r="4653" spans="1:18" hidden="1" x14ac:dyDescent="0.35">
      <c r="A4653">
        <v>230251395</v>
      </c>
      <c r="B4653" s="3">
        <v>44771</v>
      </c>
      <c r="C4653" s="3">
        <v>44774</v>
      </c>
      <c r="D4653" t="s">
        <v>114</v>
      </c>
      <c r="E4653" t="s">
        <v>38</v>
      </c>
      <c r="F4653" t="s">
        <v>42</v>
      </c>
      <c r="G4653" t="s">
        <v>14</v>
      </c>
      <c r="H4653" t="s">
        <v>26</v>
      </c>
      <c r="I4653" s="9">
        <v>5359</v>
      </c>
      <c r="J4653" s="9">
        <v>437.2</v>
      </c>
      <c r="K4653" s="9">
        <v>263.33</v>
      </c>
      <c r="L4653" s="9">
        <f>tbl_salesdata[[#This Row],[Units Sold]]*tbl_salesdata[[#This Row],[Unit Cost]]</f>
        <v>1411185.47</v>
      </c>
      <c r="M4653" s="9">
        <f>tbl_salesdata[[#This Row],[Units Sold]]*tbl_salesdata[[#This Row],[Unit Price]]</f>
        <v>2342954.7999999998</v>
      </c>
      <c r="N4653" s="9">
        <f>tbl_salesdata[[#This Row],[Total Sales]]-tbl_salesdata[[#This Row],[Total Cost]]</f>
        <v>931769.32999999984</v>
      </c>
      <c r="O4653">
        <f>tbl_salesdata[[#This Row],[Ship Date]]-tbl_salesdata[[#This Row],[Order Date]]</f>
        <v>3</v>
      </c>
      <c r="P4653">
        <f>WEEKDAY(tbl_salesdata[[#This Row],[Order Date]],2)</f>
        <v>5</v>
      </c>
      <c r="Q4653" t="str">
        <f>TEXT(tbl_salesdata[[#This Row],[Order Date]],"dddd")</f>
        <v>Friday</v>
      </c>
      <c r="R4653" t="str">
        <f>IF(tbl_salesdata[[#This Row],[Weekdaynum]]&gt;5,"Yes","No")</f>
        <v>No</v>
      </c>
    </row>
    <row r="4654" spans="1:18" hidden="1" x14ac:dyDescent="0.35">
      <c r="A4654">
        <v>806148278</v>
      </c>
      <c r="B4654" s="3">
        <v>42862</v>
      </c>
      <c r="C4654" s="3">
        <v>42863</v>
      </c>
      <c r="D4654" t="s">
        <v>98</v>
      </c>
      <c r="E4654" t="s">
        <v>38</v>
      </c>
      <c r="F4654" t="s">
        <v>33</v>
      </c>
      <c r="G4654" t="s">
        <v>14</v>
      </c>
      <c r="H4654" t="s">
        <v>34</v>
      </c>
      <c r="I4654" s="9">
        <v>6045</v>
      </c>
      <c r="J4654" s="9">
        <v>109.28</v>
      </c>
      <c r="K4654" s="9">
        <v>35.840000000000003</v>
      </c>
      <c r="L4654" s="9">
        <f>tbl_salesdata[[#This Row],[Units Sold]]*tbl_salesdata[[#This Row],[Unit Cost]]</f>
        <v>216652.80000000002</v>
      </c>
      <c r="M4654" s="9">
        <f>tbl_salesdata[[#This Row],[Units Sold]]*tbl_salesdata[[#This Row],[Unit Price]]</f>
        <v>660597.6</v>
      </c>
      <c r="N4654" s="9">
        <f>tbl_salesdata[[#This Row],[Total Sales]]-tbl_salesdata[[#This Row],[Total Cost]]</f>
        <v>443944.79999999993</v>
      </c>
      <c r="O4654">
        <f>tbl_salesdata[[#This Row],[Ship Date]]-tbl_salesdata[[#This Row],[Order Date]]</f>
        <v>1</v>
      </c>
      <c r="P4654">
        <f>WEEKDAY(tbl_salesdata[[#This Row],[Order Date]],2)</f>
        <v>7</v>
      </c>
      <c r="Q4654" t="str">
        <f>TEXT(tbl_salesdata[[#This Row],[Order Date]],"dddd")</f>
        <v>Sunday</v>
      </c>
      <c r="R4654" t="str">
        <f>IF(tbl_salesdata[[#This Row],[Weekdaynum]]&gt;5,"Yes","No")</f>
        <v>Yes</v>
      </c>
    </row>
    <row r="4655" spans="1:18" hidden="1" x14ac:dyDescent="0.35">
      <c r="A4655">
        <v>801925837</v>
      </c>
      <c r="B4655" s="3">
        <v>43755</v>
      </c>
      <c r="C4655" s="3">
        <v>43775</v>
      </c>
      <c r="D4655" t="s">
        <v>113</v>
      </c>
      <c r="E4655" t="s">
        <v>21</v>
      </c>
      <c r="F4655" t="s">
        <v>68</v>
      </c>
      <c r="G4655" t="s">
        <v>18</v>
      </c>
      <c r="H4655" t="s">
        <v>19</v>
      </c>
      <c r="I4655" s="9">
        <v>6531</v>
      </c>
      <c r="J4655" s="9">
        <v>154.06</v>
      </c>
      <c r="K4655" s="9">
        <v>90.93</v>
      </c>
      <c r="L4655" s="9">
        <f>tbl_salesdata[[#This Row],[Units Sold]]*tbl_salesdata[[#This Row],[Unit Cost]]</f>
        <v>593863.83000000007</v>
      </c>
      <c r="M4655" s="9">
        <f>tbl_salesdata[[#This Row],[Units Sold]]*tbl_salesdata[[#This Row],[Unit Price]]</f>
        <v>1006165.86</v>
      </c>
      <c r="N4655" s="9">
        <f>tbl_salesdata[[#This Row],[Total Sales]]-tbl_salesdata[[#This Row],[Total Cost]]</f>
        <v>412302.02999999991</v>
      </c>
      <c r="O4655">
        <f>tbl_salesdata[[#This Row],[Ship Date]]-tbl_salesdata[[#This Row],[Order Date]]</f>
        <v>20</v>
      </c>
      <c r="P4655">
        <f>WEEKDAY(tbl_salesdata[[#This Row],[Order Date]],2)</f>
        <v>4</v>
      </c>
      <c r="Q4655" t="str">
        <f>TEXT(tbl_salesdata[[#This Row],[Order Date]],"dddd")</f>
        <v>Thursday</v>
      </c>
      <c r="R4655" t="str">
        <f>IF(tbl_salesdata[[#This Row],[Weekdaynum]]&gt;5,"Yes","No")</f>
        <v>No</v>
      </c>
    </row>
    <row r="4656" spans="1:18" hidden="1" x14ac:dyDescent="0.35">
      <c r="A4656">
        <v>847320401</v>
      </c>
      <c r="B4656" s="3">
        <v>43844</v>
      </c>
      <c r="C4656" s="3">
        <v>43865</v>
      </c>
      <c r="D4656" t="s">
        <v>210</v>
      </c>
      <c r="E4656" t="s">
        <v>38</v>
      </c>
      <c r="F4656" t="s">
        <v>25</v>
      </c>
      <c r="G4656" t="s">
        <v>18</v>
      </c>
      <c r="H4656" t="s">
        <v>15</v>
      </c>
      <c r="I4656" s="9">
        <v>9791</v>
      </c>
      <c r="J4656" s="9">
        <v>205.7</v>
      </c>
      <c r="K4656" s="9">
        <v>117.11</v>
      </c>
      <c r="L4656" s="9">
        <f>tbl_salesdata[[#This Row],[Units Sold]]*tbl_salesdata[[#This Row],[Unit Cost]]</f>
        <v>1146624.01</v>
      </c>
      <c r="M4656" s="9">
        <f>tbl_salesdata[[#This Row],[Units Sold]]*tbl_salesdata[[#This Row],[Unit Price]]</f>
        <v>2014008.7</v>
      </c>
      <c r="N4656" s="9">
        <f>tbl_salesdata[[#This Row],[Total Sales]]-tbl_salesdata[[#This Row],[Total Cost]]</f>
        <v>867384.69</v>
      </c>
      <c r="O4656">
        <f>tbl_salesdata[[#This Row],[Ship Date]]-tbl_salesdata[[#This Row],[Order Date]]</f>
        <v>21</v>
      </c>
      <c r="P4656">
        <f>WEEKDAY(tbl_salesdata[[#This Row],[Order Date]],2)</f>
        <v>2</v>
      </c>
      <c r="Q4656" t="str">
        <f>TEXT(tbl_salesdata[[#This Row],[Order Date]],"dddd")</f>
        <v>Tuesday</v>
      </c>
      <c r="R4656" t="str">
        <f>IF(tbl_salesdata[[#This Row],[Weekdaynum]]&gt;5,"Yes","No")</f>
        <v>No</v>
      </c>
    </row>
    <row r="4657" spans="1:18" x14ac:dyDescent="0.35">
      <c r="A4657">
        <v>528295028</v>
      </c>
      <c r="B4657" s="3">
        <v>44289</v>
      </c>
      <c r="C4657" s="3">
        <v>44294</v>
      </c>
      <c r="D4657" t="s">
        <v>131</v>
      </c>
      <c r="E4657" t="s">
        <v>32</v>
      </c>
      <c r="F4657" t="s">
        <v>56</v>
      </c>
      <c r="G4657" t="s">
        <v>14</v>
      </c>
      <c r="H4657" t="s">
        <v>34</v>
      </c>
      <c r="I4657" s="9">
        <v>3093</v>
      </c>
      <c r="J4657" s="9">
        <v>9.33</v>
      </c>
      <c r="K4657" s="9">
        <v>6.92</v>
      </c>
      <c r="L4657" s="9">
        <f>tbl_salesdata[[#This Row],[Units Sold]]*tbl_salesdata[[#This Row],[Unit Cost]]</f>
        <v>21403.56</v>
      </c>
      <c r="M4657" s="9">
        <f>tbl_salesdata[[#This Row],[Units Sold]]*tbl_salesdata[[#This Row],[Unit Price]]</f>
        <v>28857.69</v>
      </c>
      <c r="N4657" s="9">
        <f>tbl_salesdata[[#This Row],[Total Sales]]-tbl_salesdata[[#This Row],[Total Cost]]</f>
        <v>7454.1299999999974</v>
      </c>
      <c r="O4657">
        <f>tbl_salesdata[[#This Row],[Ship Date]]-tbl_salesdata[[#This Row],[Order Date]]</f>
        <v>5</v>
      </c>
      <c r="P4657">
        <f>WEEKDAY(tbl_salesdata[[#This Row],[Order Date]],2)</f>
        <v>6</v>
      </c>
      <c r="Q4657" t="str">
        <f>TEXT(tbl_salesdata[[#This Row],[Order Date]],"dddd")</f>
        <v>Saturday</v>
      </c>
      <c r="R4657" t="str">
        <f>IF(tbl_salesdata[[#This Row],[Weekdaynum]]&gt;5,"Yes","No")</f>
        <v>Yes</v>
      </c>
    </row>
    <row r="4658" spans="1:18" x14ac:dyDescent="0.35">
      <c r="A4658">
        <v>904812800</v>
      </c>
      <c r="B4658" s="3">
        <v>44478</v>
      </c>
      <c r="C4658" s="3">
        <v>44493</v>
      </c>
      <c r="D4658" t="s">
        <v>214</v>
      </c>
      <c r="E4658" t="s">
        <v>21</v>
      </c>
      <c r="F4658" t="s">
        <v>56</v>
      </c>
      <c r="G4658" t="s">
        <v>18</v>
      </c>
      <c r="H4658" t="s">
        <v>15</v>
      </c>
      <c r="I4658" s="9">
        <v>3069</v>
      </c>
      <c r="J4658" s="9">
        <v>9.33</v>
      </c>
      <c r="K4658" s="9">
        <v>6.92</v>
      </c>
      <c r="L4658" s="9">
        <f>tbl_salesdata[[#This Row],[Units Sold]]*tbl_salesdata[[#This Row],[Unit Cost]]</f>
        <v>21237.48</v>
      </c>
      <c r="M4658" s="9">
        <f>tbl_salesdata[[#This Row],[Units Sold]]*tbl_salesdata[[#This Row],[Unit Price]]</f>
        <v>28633.77</v>
      </c>
      <c r="N4658" s="9">
        <f>tbl_salesdata[[#This Row],[Total Sales]]-tbl_salesdata[[#This Row],[Total Cost]]</f>
        <v>7396.2900000000009</v>
      </c>
      <c r="O4658">
        <f>tbl_salesdata[[#This Row],[Ship Date]]-tbl_salesdata[[#This Row],[Order Date]]</f>
        <v>15</v>
      </c>
      <c r="P4658">
        <f>WEEKDAY(tbl_salesdata[[#This Row],[Order Date]],2)</f>
        <v>6</v>
      </c>
      <c r="Q4658" t="str">
        <f>TEXT(tbl_salesdata[[#This Row],[Order Date]],"dddd")</f>
        <v>Saturday</v>
      </c>
      <c r="R4658" t="str">
        <f>IF(tbl_salesdata[[#This Row],[Weekdaynum]]&gt;5,"Yes","No")</f>
        <v>Yes</v>
      </c>
    </row>
    <row r="4659" spans="1:18" hidden="1" x14ac:dyDescent="0.35">
      <c r="A4659">
        <v>533256900</v>
      </c>
      <c r="B4659" s="3">
        <v>43310</v>
      </c>
      <c r="C4659" s="3">
        <v>43324</v>
      </c>
      <c r="D4659" t="s">
        <v>16</v>
      </c>
      <c r="E4659" t="s">
        <v>12</v>
      </c>
      <c r="F4659" t="s">
        <v>68</v>
      </c>
      <c r="G4659" t="s">
        <v>18</v>
      </c>
      <c r="H4659" t="s">
        <v>34</v>
      </c>
      <c r="I4659" s="9">
        <v>1422</v>
      </c>
      <c r="J4659" s="9">
        <v>154.06</v>
      </c>
      <c r="K4659" s="9">
        <v>90.93</v>
      </c>
      <c r="L4659" s="9">
        <f>tbl_salesdata[[#This Row],[Units Sold]]*tbl_salesdata[[#This Row],[Unit Cost]]</f>
        <v>129302.46</v>
      </c>
      <c r="M4659" s="9">
        <f>tbl_salesdata[[#This Row],[Units Sold]]*tbl_salesdata[[#This Row],[Unit Price]]</f>
        <v>219073.32</v>
      </c>
      <c r="N4659" s="9">
        <f>tbl_salesdata[[#This Row],[Total Sales]]-tbl_salesdata[[#This Row],[Total Cost]]</f>
        <v>89770.86</v>
      </c>
      <c r="O4659">
        <f>tbl_salesdata[[#This Row],[Ship Date]]-tbl_salesdata[[#This Row],[Order Date]]</f>
        <v>14</v>
      </c>
      <c r="P4659">
        <f>WEEKDAY(tbl_salesdata[[#This Row],[Order Date]],2)</f>
        <v>7</v>
      </c>
      <c r="Q4659" t="str">
        <f>TEXT(tbl_salesdata[[#This Row],[Order Date]],"dddd")</f>
        <v>Sunday</v>
      </c>
      <c r="R4659" t="str">
        <f>IF(tbl_salesdata[[#This Row],[Weekdaynum]]&gt;5,"Yes","No")</f>
        <v>Yes</v>
      </c>
    </row>
    <row r="4660" spans="1:18" hidden="1" x14ac:dyDescent="0.35">
      <c r="A4660">
        <v>830732762</v>
      </c>
      <c r="B4660" s="3">
        <v>43389</v>
      </c>
      <c r="C4660" s="3">
        <v>43392</v>
      </c>
      <c r="D4660" t="s">
        <v>84</v>
      </c>
      <c r="E4660" t="s">
        <v>24</v>
      </c>
      <c r="F4660" t="s">
        <v>25</v>
      </c>
      <c r="G4660" t="s">
        <v>14</v>
      </c>
      <c r="H4660" t="s">
        <v>26</v>
      </c>
      <c r="I4660" s="9">
        <v>1140</v>
      </c>
      <c r="J4660" s="9">
        <v>205.7</v>
      </c>
      <c r="K4660" s="9">
        <v>117.11</v>
      </c>
      <c r="L4660" s="9">
        <f>tbl_salesdata[[#This Row],[Units Sold]]*tbl_salesdata[[#This Row],[Unit Cost]]</f>
        <v>133505.4</v>
      </c>
      <c r="M4660" s="9">
        <f>tbl_salesdata[[#This Row],[Units Sold]]*tbl_salesdata[[#This Row],[Unit Price]]</f>
        <v>234498</v>
      </c>
      <c r="N4660" s="9">
        <f>tbl_salesdata[[#This Row],[Total Sales]]-tbl_salesdata[[#This Row],[Total Cost]]</f>
        <v>100992.6</v>
      </c>
      <c r="O4660">
        <f>tbl_salesdata[[#This Row],[Ship Date]]-tbl_salesdata[[#This Row],[Order Date]]</f>
        <v>3</v>
      </c>
      <c r="P4660">
        <f>WEEKDAY(tbl_salesdata[[#This Row],[Order Date]],2)</f>
        <v>2</v>
      </c>
      <c r="Q4660" t="str">
        <f>TEXT(tbl_salesdata[[#This Row],[Order Date]],"dddd")</f>
        <v>Tuesday</v>
      </c>
      <c r="R4660" t="str">
        <f>IF(tbl_salesdata[[#This Row],[Weekdaynum]]&gt;5,"Yes","No")</f>
        <v>No</v>
      </c>
    </row>
    <row r="4661" spans="1:18" hidden="1" x14ac:dyDescent="0.35">
      <c r="A4661">
        <v>881194770</v>
      </c>
      <c r="B4661" s="3">
        <v>43774</v>
      </c>
      <c r="C4661" s="3">
        <v>43793</v>
      </c>
      <c r="D4661" t="s">
        <v>80</v>
      </c>
      <c r="E4661" t="s">
        <v>21</v>
      </c>
      <c r="F4661" t="s">
        <v>40</v>
      </c>
      <c r="G4661" t="s">
        <v>18</v>
      </c>
      <c r="H4661" t="s">
        <v>19</v>
      </c>
      <c r="I4661" s="9">
        <v>3969</v>
      </c>
      <c r="J4661" s="9">
        <v>651.21</v>
      </c>
      <c r="K4661" s="9">
        <v>524.96</v>
      </c>
      <c r="L4661" s="9">
        <f>tbl_salesdata[[#This Row],[Units Sold]]*tbl_salesdata[[#This Row],[Unit Cost]]</f>
        <v>2083566.2400000002</v>
      </c>
      <c r="M4661" s="9">
        <f>tbl_salesdata[[#This Row],[Units Sold]]*tbl_salesdata[[#This Row],[Unit Price]]</f>
        <v>2584652.4900000002</v>
      </c>
      <c r="N4661" s="9">
        <f>tbl_salesdata[[#This Row],[Total Sales]]-tbl_salesdata[[#This Row],[Total Cost]]</f>
        <v>501086.25</v>
      </c>
      <c r="O4661">
        <f>tbl_salesdata[[#This Row],[Ship Date]]-tbl_salesdata[[#This Row],[Order Date]]</f>
        <v>19</v>
      </c>
      <c r="P4661">
        <f>WEEKDAY(tbl_salesdata[[#This Row],[Order Date]],2)</f>
        <v>2</v>
      </c>
      <c r="Q4661" t="str">
        <f>TEXT(tbl_salesdata[[#This Row],[Order Date]],"dddd")</f>
        <v>Tuesday</v>
      </c>
      <c r="R4661" t="str">
        <f>IF(tbl_salesdata[[#This Row],[Weekdaynum]]&gt;5,"Yes","No")</f>
        <v>No</v>
      </c>
    </row>
    <row r="4662" spans="1:18" hidden="1" x14ac:dyDescent="0.35">
      <c r="A4662">
        <v>386254251</v>
      </c>
      <c r="B4662" s="3">
        <v>44312</v>
      </c>
      <c r="C4662" s="3">
        <v>44315</v>
      </c>
      <c r="D4662" t="s">
        <v>164</v>
      </c>
      <c r="E4662" t="s">
        <v>38</v>
      </c>
      <c r="F4662" t="s">
        <v>17</v>
      </c>
      <c r="G4662" t="s">
        <v>18</v>
      </c>
      <c r="H4662" t="s">
        <v>19</v>
      </c>
      <c r="I4662" s="9">
        <v>71</v>
      </c>
      <c r="J4662" s="9">
        <v>152.58000000000001</v>
      </c>
      <c r="K4662" s="9">
        <v>97.44</v>
      </c>
      <c r="L4662" s="9">
        <f>tbl_salesdata[[#This Row],[Units Sold]]*tbl_salesdata[[#This Row],[Unit Cost]]</f>
        <v>6918.24</v>
      </c>
      <c r="M4662" s="9">
        <f>tbl_salesdata[[#This Row],[Units Sold]]*tbl_salesdata[[#This Row],[Unit Price]]</f>
        <v>10833.18</v>
      </c>
      <c r="N4662" s="9">
        <f>tbl_salesdata[[#This Row],[Total Sales]]-tbl_salesdata[[#This Row],[Total Cost]]</f>
        <v>3914.9400000000005</v>
      </c>
      <c r="O4662">
        <f>tbl_salesdata[[#This Row],[Ship Date]]-tbl_salesdata[[#This Row],[Order Date]]</f>
        <v>3</v>
      </c>
      <c r="P4662">
        <f>WEEKDAY(tbl_salesdata[[#This Row],[Order Date]],2)</f>
        <v>1</v>
      </c>
      <c r="Q4662" t="str">
        <f>TEXT(tbl_salesdata[[#This Row],[Order Date]],"dddd")</f>
        <v>Monday</v>
      </c>
      <c r="R4662" t="str">
        <f>IF(tbl_salesdata[[#This Row],[Weekdaynum]]&gt;5,"Yes","No")</f>
        <v>No</v>
      </c>
    </row>
    <row r="4663" spans="1:18" hidden="1" x14ac:dyDescent="0.35">
      <c r="A4663">
        <v>917835032</v>
      </c>
      <c r="B4663" s="3">
        <v>44425</v>
      </c>
      <c r="C4663" s="3">
        <v>44430</v>
      </c>
      <c r="D4663" t="s">
        <v>48</v>
      </c>
      <c r="E4663" t="s">
        <v>21</v>
      </c>
      <c r="F4663" t="s">
        <v>68</v>
      </c>
      <c r="G4663" t="s">
        <v>18</v>
      </c>
      <c r="H4663" t="s">
        <v>19</v>
      </c>
      <c r="I4663" s="9">
        <v>6637</v>
      </c>
      <c r="J4663" s="9">
        <v>154.06</v>
      </c>
      <c r="K4663" s="9">
        <v>90.93</v>
      </c>
      <c r="L4663" s="9">
        <f>tbl_salesdata[[#This Row],[Units Sold]]*tbl_salesdata[[#This Row],[Unit Cost]]</f>
        <v>603502.41</v>
      </c>
      <c r="M4663" s="9">
        <f>tbl_salesdata[[#This Row],[Units Sold]]*tbl_salesdata[[#This Row],[Unit Price]]</f>
        <v>1022496.22</v>
      </c>
      <c r="N4663" s="9">
        <f>tbl_salesdata[[#This Row],[Total Sales]]-tbl_salesdata[[#This Row],[Total Cost]]</f>
        <v>418993.80999999994</v>
      </c>
      <c r="O4663">
        <f>tbl_salesdata[[#This Row],[Ship Date]]-tbl_salesdata[[#This Row],[Order Date]]</f>
        <v>5</v>
      </c>
      <c r="P4663">
        <f>WEEKDAY(tbl_salesdata[[#This Row],[Order Date]],2)</f>
        <v>2</v>
      </c>
      <c r="Q4663" t="str">
        <f>TEXT(tbl_salesdata[[#This Row],[Order Date]],"dddd")</f>
        <v>Tuesday</v>
      </c>
      <c r="R4663" t="str">
        <f>IF(tbl_salesdata[[#This Row],[Weekdaynum]]&gt;5,"Yes","No")</f>
        <v>No</v>
      </c>
    </row>
    <row r="4664" spans="1:18" hidden="1" x14ac:dyDescent="0.35">
      <c r="A4664">
        <v>968173444</v>
      </c>
      <c r="B4664" s="3">
        <v>44084</v>
      </c>
      <c r="C4664" s="3">
        <v>44100</v>
      </c>
      <c r="D4664" t="s">
        <v>158</v>
      </c>
      <c r="E4664" t="s">
        <v>12</v>
      </c>
      <c r="F4664" t="s">
        <v>68</v>
      </c>
      <c r="G4664" t="s">
        <v>18</v>
      </c>
      <c r="H4664" t="s">
        <v>15</v>
      </c>
      <c r="I4664" s="9">
        <v>2892</v>
      </c>
      <c r="J4664" s="9">
        <v>154.06</v>
      </c>
      <c r="K4664" s="9">
        <v>90.93</v>
      </c>
      <c r="L4664" s="9">
        <f>tbl_salesdata[[#This Row],[Units Sold]]*tbl_salesdata[[#This Row],[Unit Cost]]</f>
        <v>262969.56</v>
      </c>
      <c r="M4664" s="9">
        <f>tbl_salesdata[[#This Row],[Units Sold]]*tbl_salesdata[[#This Row],[Unit Price]]</f>
        <v>445541.52</v>
      </c>
      <c r="N4664" s="9">
        <f>tbl_salesdata[[#This Row],[Total Sales]]-tbl_salesdata[[#This Row],[Total Cost]]</f>
        <v>182571.96000000002</v>
      </c>
      <c r="O4664">
        <f>tbl_salesdata[[#This Row],[Ship Date]]-tbl_salesdata[[#This Row],[Order Date]]</f>
        <v>16</v>
      </c>
      <c r="P4664">
        <f>WEEKDAY(tbl_salesdata[[#This Row],[Order Date]],2)</f>
        <v>4</v>
      </c>
      <c r="Q4664" t="str">
        <f>TEXT(tbl_salesdata[[#This Row],[Order Date]],"dddd")</f>
        <v>Thursday</v>
      </c>
      <c r="R4664" t="str">
        <f>IF(tbl_salesdata[[#This Row],[Weekdaynum]]&gt;5,"Yes","No")</f>
        <v>No</v>
      </c>
    </row>
    <row r="4665" spans="1:18" hidden="1" x14ac:dyDescent="0.35">
      <c r="A4665">
        <v>899818313</v>
      </c>
      <c r="B4665" s="3">
        <v>42841</v>
      </c>
      <c r="C4665" s="3">
        <v>42854</v>
      </c>
      <c r="D4665" t="s">
        <v>187</v>
      </c>
      <c r="E4665" t="s">
        <v>29</v>
      </c>
      <c r="F4665" t="s">
        <v>30</v>
      </c>
      <c r="G4665" t="s">
        <v>18</v>
      </c>
      <c r="H4665" t="s">
        <v>26</v>
      </c>
      <c r="I4665" s="9">
        <v>5090</v>
      </c>
      <c r="J4665" s="9">
        <v>81.73</v>
      </c>
      <c r="K4665" s="9">
        <v>56.67</v>
      </c>
      <c r="L4665" s="9">
        <f>tbl_salesdata[[#This Row],[Units Sold]]*tbl_salesdata[[#This Row],[Unit Cost]]</f>
        <v>288450.3</v>
      </c>
      <c r="M4665" s="9">
        <f>tbl_salesdata[[#This Row],[Units Sold]]*tbl_salesdata[[#This Row],[Unit Price]]</f>
        <v>416005.7</v>
      </c>
      <c r="N4665" s="9">
        <f>tbl_salesdata[[#This Row],[Total Sales]]-tbl_salesdata[[#This Row],[Total Cost]]</f>
        <v>127555.40000000002</v>
      </c>
      <c r="O4665">
        <f>tbl_salesdata[[#This Row],[Ship Date]]-tbl_salesdata[[#This Row],[Order Date]]</f>
        <v>13</v>
      </c>
      <c r="P4665">
        <f>WEEKDAY(tbl_salesdata[[#This Row],[Order Date]],2)</f>
        <v>7</v>
      </c>
      <c r="Q4665" t="str">
        <f>TEXT(tbl_salesdata[[#This Row],[Order Date]],"dddd")</f>
        <v>Sunday</v>
      </c>
      <c r="R4665" t="str">
        <f>IF(tbl_salesdata[[#This Row],[Weekdaynum]]&gt;5,"Yes","No")</f>
        <v>Yes</v>
      </c>
    </row>
    <row r="4666" spans="1:18" hidden="1" x14ac:dyDescent="0.35">
      <c r="A4666">
        <v>695630967</v>
      </c>
      <c r="B4666" s="3">
        <v>43138</v>
      </c>
      <c r="C4666" s="3">
        <v>43142</v>
      </c>
      <c r="D4666" t="s">
        <v>131</v>
      </c>
      <c r="E4666" t="s">
        <v>32</v>
      </c>
      <c r="F4666" t="s">
        <v>47</v>
      </c>
      <c r="G4666" t="s">
        <v>14</v>
      </c>
      <c r="H4666" t="s">
        <v>19</v>
      </c>
      <c r="I4666" s="9">
        <v>1516</v>
      </c>
      <c r="J4666" s="9">
        <v>421.89</v>
      </c>
      <c r="K4666" s="9">
        <v>364.69</v>
      </c>
      <c r="L4666" s="9">
        <f>tbl_salesdata[[#This Row],[Units Sold]]*tbl_salesdata[[#This Row],[Unit Cost]]</f>
        <v>552870.04</v>
      </c>
      <c r="M4666" s="9">
        <f>tbl_salesdata[[#This Row],[Units Sold]]*tbl_salesdata[[#This Row],[Unit Price]]</f>
        <v>639585.24</v>
      </c>
      <c r="N4666" s="9">
        <f>tbl_salesdata[[#This Row],[Total Sales]]-tbl_salesdata[[#This Row],[Total Cost]]</f>
        <v>86715.199999999953</v>
      </c>
      <c r="O4666">
        <f>tbl_salesdata[[#This Row],[Ship Date]]-tbl_salesdata[[#This Row],[Order Date]]</f>
        <v>4</v>
      </c>
      <c r="P4666">
        <f>WEEKDAY(tbl_salesdata[[#This Row],[Order Date]],2)</f>
        <v>3</v>
      </c>
      <c r="Q4666" t="str">
        <f>TEXT(tbl_salesdata[[#This Row],[Order Date]],"dddd")</f>
        <v>Wednesday</v>
      </c>
      <c r="R4666" t="str">
        <f>IF(tbl_salesdata[[#This Row],[Weekdaynum]]&gt;5,"Yes","No")</f>
        <v>No</v>
      </c>
    </row>
    <row r="4667" spans="1:18" hidden="1" x14ac:dyDescent="0.35">
      <c r="A4667">
        <v>408785235</v>
      </c>
      <c r="B4667" s="3">
        <v>44495</v>
      </c>
      <c r="C4667" s="3">
        <v>44506</v>
      </c>
      <c r="D4667" t="s">
        <v>186</v>
      </c>
      <c r="E4667" t="s">
        <v>38</v>
      </c>
      <c r="F4667" t="s">
        <v>30</v>
      </c>
      <c r="G4667" t="s">
        <v>18</v>
      </c>
      <c r="H4667" t="s">
        <v>19</v>
      </c>
      <c r="I4667" s="9">
        <v>7490</v>
      </c>
      <c r="J4667" s="9">
        <v>81.73</v>
      </c>
      <c r="K4667" s="9">
        <v>56.67</v>
      </c>
      <c r="L4667" s="9">
        <f>tbl_salesdata[[#This Row],[Units Sold]]*tbl_salesdata[[#This Row],[Unit Cost]]</f>
        <v>424458.3</v>
      </c>
      <c r="M4667" s="9">
        <f>tbl_salesdata[[#This Row],[Units Sold]]*tbl_salesdata[[#This Row],[Unit Price]]</f>
        <v>612157.70000000007</v>
      </c>
      <c r="N4667" s="9">
        <f>tbl_salesdata[[#This Row],[Total Sales]]-tbl_salesdata[[#This Row],[Total Cost]]</f>
        <v>187699.40000000008</v>
      </c>
      <c r="O4667">
        <f>tbl_salesdata[[#This Row],[Ship Date]]-tbl_salesdata[[#This Row],[Order Date]]</f>
        <v>11</v>
      </c>
      <c r="P4667">
        <f>WEEKDAY(tbl_salesdata[[#This Row],[Order Date]],2)</f>
        <v>2</v>
      </c>
      <c r="Q4667" t="str">
        <f>TEXT(tbl_salesdata[[#This Row],[Order Date]],"dddd")</f>
        <v>Tuesday</v>
      </c>
      <c r="R4667" t="str">
        <f>IF(tbl_salesdata[[#This Row],[Weekdaynum]]&gt;5,"Yes","No")</f>
        <v>No</v>
      </c>
    </row>
    <row r="4668" spans="1:18" hidden="1" x14ac:dyDescent="0.35">
      <c r="A4668">
        <v>612767446</v>
      </c>
      <c r="B4668" s="3">
        <v>44054</v>
      </c>
      <c r="C4668" s="3">
        <v>44066</v>
      </c>
      <c r="D4668" t="s">
        <v>207</v>
      </c>
      <c r="E4668" t="s">
        <v>51</v>
      </c>
      <c r="F4668" t="s">
        <v>13</v>
      </c>
      <c r="G4668" t="s">
        <v>14</v>
      </c>
      <c r="H4668" t="s">
        <v>26</v>
      </c>
      <c r="I4668" s="9">
        <v>359</v>
      </c>
      <c r="J4668" s="9">
        <v>255.28</v>
      </c>
      <c r="K4668" s="9">
        <v>159.41999999999999</v>
      </c>
      <c r="L4668" s="9">
        <f>tbl_salesdata[[#This Row],[Units Sold]]*tbl_salesdata[[#This Row],[Unit Cost]]</f>
        <v>57231.78</v>
      </c>
      <c r="M4668" s="9">
        <f>tbl_salesdata[[#This Row],[Units Sold]]*tbl_salesdata[[#This Row],[Unit Price]]</f>
        <v>91645.52</v>
      </c>
      <c r="N4668" s="9">
        <f>tbl_salesdata[[#This Row],[Total Sales]]-tbl_salesdata[[#This Row],[Total Cost]]</f>
        <v>34413.740000000005</v>
      </c>
      <c r="O4668">
        <f>tbl_salesdata[[#This Row],[Ship Date]]-tbl_salesdata[[#This Row],[Order Date]]</f>
        <v>12</v>
      </c>
      <c r="P4668">
        <f>WEEKDAY(tbl_salesdata[[#This Row],[Order Date]],2)</f>
        <v>2</v>
      </c>
      <c r="Q4668" t="str">
        <f>TEXT(tbl_salesdata[[#This Row],[Order Date]],"dddd")</f>
        <v>Tuesday</v>
      </c>
      <c r="R4668" t="str">
        <f>IF(tbl_salesdata[[#This Row],[Weekdaynum]]&gt;5,"Yes","No")</f>
        <v>No</v>
      </c>
    </row>
    <row r="4669" spans="1:18" hidden="1" x14ac:dyDescent="0.35">
      <c r="A4669">
        <v>151376426</v>
      </c>
      <c r="B4669" s="3">
        <v>42349</v>
      </c>
      <c r="C4669" s="3">
        <v>42357</v>
      </c>
      <c r="D4669" t="s">
        <v>158</v>
      </c>
      <c r="E4669" t="s">
        <v>12</v>
      </c>
      <c r="F4669" t="s">
        <v>42</v>
      </c>
      <c r="G4669" t="s">
        <v>18</v>
      </c>
      <c r="H4669" t="s">
        <v>19</v>
      </c>
      <c r="I4669" s="9">
        <v>4503</v>
      </c>
      <c r="J4669" s="9">
        <v>437.2</v>
      </c>
      <c r="K4669" s="9">
        <v>263.33</v>
      </c>
      <c r="L4669" s="9">
        <f>tbl_salesdata[[#This Row],[Units Sold]]*tbl_salesdata[[#This Row],[Unit Cost]]</f>
        <v>1185774.99</v>
      </c>
      <c r="M4669" s="9">
        <f>tbl_salesdata[[#This Row],[Units Sold]]*tbl_salesdata[[#This Row],[Unit Price]]</f>
        <v>1968711.5999999999</v>
      </c>
      <c r="N4669" s="9">
        <f>tbl_salesdata[[#This Row],[Total Sales]]-tbl_salesdata[[#This Row],[Total Cost]]</f>
        <v>782936.60999999987</v>
      </c>
      <c r="O4669">
        <f>tbl_salesdata[[#This Row],[Ship Date]]-tbl_salesdata[[#This Row],[Order Date]]</f>
        <v>8</v>
      </c>
      <c r="P4669">
        <f>WEEKDAY(tbl_salesdata[[#This Row],[Order Date]],2)</f>
        <v>5</v>
      </c>
      <c r="Q4669" t="str">
        <f>TEXT(tbl_salesdata[[#This Row],[Order Date]],"dddd")</f>
        <v>Friday</v>
      </c>
      <c r="R4669" t="str">
        <f>IF(tbl_salesdata[[#This Row],[Weekdaynum]]&gt;5,"Yes","No")</f>
        <v>No</v>
      </c>
    </row>
    <row r="4670" spans="1:18" hidden="1" x14ac:dyDescent="0.35">
      <c r="A4670">
        <v>188723504</v>
      </c>
      <c r="B4670" s="3">
        <v>43378</v>
      </c>
      <c r="C4670" s="3">
        <v>43384</v>
      </c>
      <c r="D4670" t="s">
        <v>138</v>
      </c>
      <c r="E4670" t="s">
        <v>24</v>
      </c>
      <c r="F4670" t="s">
        <v>42</v>
      </c>
      <c r="G4670" t="s">
        <v>18</v>
      </c>
      <c r="H4670" t="s">
        <v>34</v>
      </c>
      <c r="I4670" s="9">
        <v>6334</v>
      </c>
      <c r="J4670" s="9">
        <v>437.2</v>
      </c>
      <c r="K4670" s="9">
        <v>263.33</v>
      </c>
      <c r="L4670" s="9">
        <f>tbl_salesdata[[#This Row],[Units Sold]]*tbl_salesdata[[#This Row],[Unit Cost]]</f>
        <v>1667932.22</v>
      </c>
      <c r="M4670" s="9">
        <f>tbl_salesdata[[#This Row],[Units Sold]]*tbl_salesdata[[#This Row],[Unit Price]]</f>
        <v>2769224.8</v>
      </c>
      <c r="N4670" s="9">
        <f>tbl_salesdata[[#This Row],[Total Sales]]-tbl_salesdata[[#This Row],[Total Cost]]</f>
        <v>1101292.5799999998</v>
      </c>
      <c r="O4670">
        <f>tbl_salesdata[[#This Row],[Ship Date]]-tbl_salesdata[[#This Row],[Order Date]]</f>
        <v>6</v>
      </c>
      <c r="P4670">
        <f>WEEKDAY(tbl_salesdata[[#This Row],[Order Date]],2)</f>
        <v>5</v>
      </c>
      <c r="Q4670" t="str">
        <f>TEXT(tbl_salesdata[[#This Row],[Order Date]],"dddd")</f>
        <v>Friday</v>
      </c>
      <c r="R4670" t="str">
        <f>IF(tbl_salesdata[[#This Row],[Weekdaynum]]&gt;5,"Yes","No")</f>
        <v>No</v>
      </c>
    </row>
    <row r="4671" spans="1:18" hidden="1" x14ac:dyDescent="0.35">
      <c r="A4671">
        <v>159232509</v>
      </c>
      <c r="B4671" s="3">
        <v>43259</v>
      </c>
      <c r="C4671" s="3">
        <v>43277</v>
      </c>
      <c r="D4671" t="s">
        <v>71</v>
      </c>
      <c r="E4671" t="s">
        <v>21</v>
      </c>
      <c r="F4671" t="s">
        <v>56</v>
      </c>
      <c r="G4671" t="s">
        <v>14</v>
      </c>
      <c r="H4671" t="s">
        <v>34</v>
      </c>
      <c r="I4671" s="9">
        <v>9293</v>
      </c>
      <c r="J4671" s="9">
        <v>9.33</v>
      </c>
      <c r="K4671" s="9">
        <v>6.92</v>
      </c>
      <c r="L4671" s="9">
        <f>tbl_salesdata[[#This Row],[Units Sold]]*tbl_salesdata[[#This Row],[Unit Cost]]</f>
        <v>64307.56</v>
      </c>
      <c r="M4671" s="9">
        <f>tbl_salesdata[[#This Row],[Units Sold]]*tbl_salesdata[[#This Row],[Unit Price]]</f>
        <v>86703.69</v>
      </c>
      <c r="N4671" s="9">
        <f>tbl_salesdata[[#This Row],[Total Sales]]-tbl_salesdata[[#This Row],[Total Cost]]</f>
        <v>22396.130000000005</v>
      </c>
      <c r="O4671">
        <f>tbl_salesdata[[#This Row],[Ship Date]]-tbl_salesdata[[#This Row],[Order Date]]</f>
        <v>18</v>
      </c>
      <c r="P4671">
        <f>WEEKDAY(tbl_salesdata[[#This Row],[Order Date]],2)</f>
        <v>5</v>
      </c>
      <c r="Q4671" t="str">
        <f>TEXT(tbl_salesdata[[#This Row],[Order Date]],"dddd")</f>
        <v>Friday</v>
      </c>
      <c r="R4671" t="str">
        <f>IF(tbl_salesdata[[#This Row],[Weekdaynum]]&gt;5,"Yes","No")</f>
        <v>No</v>
      </c>
    </row>
    <row r="4672" spans="1:18" hidden="1" x14ac:dyDescent="0.35">
      <c r="A4672">
        <v>917639768</v>
      </c>
      <c r="B4672" s="3">
        <v>43769</v>
      </c>
      <c r="C4672" s="3">
        <v>43779</v>
      </c>
      <c r="D4672" t="s">
        <v>103</v>
      </c>
      <c r="E4672" t="s">
        <v>21</v>
      </c>
      <c r="F4672" t="s">
        <v>68</v>
      </c>
      <c r="G4672" t="s">
        <v>14</v>
      </c>
      <c r="H4672" t="s">
        <v>26</v>
      </c>
      <c r="I4672" s="9">
        <v>8854</v>
      </c>
      <c r="J4672" s="9">
        <v>154.06</v>
      </c>
      <c r="K4672" s="9">
        <v>90.93</v>
      </c>
      <c r="L4672" s="9">
        <f>tbl_salesdata[[#This Row],[Units Sold]]*tbl_salesdata[[#This Row],[Unit Cost]]</f>
        <v>805094.22000000009</v>
      </c>
      <c r="M4672" s="9">
        <f>tbl_salesdata[[#This Row],[Units Sold]]*tbl_salesdata[[#This Row],[Unit Price]]</f>
        <v>1364047.24</v>
      </c>
      <c r="N4672" s="9">
        <f>tbl_salesdata[[#This Row],[Total Sales]]-tbl_salesdata[[#This Row],[Total Cost]]</f>
        <v>558953.0199999999</v>
      </c>
      <c r="O4672">
        <f>tbl_salesdata[[#This Row],[Ship Date]]-tbl_salesdata[[#This Row],[Order Date]]</f>
        <v>10</v>
      </c>
      <c r="P4672">
        <f>WEEKDAY(tbl_salesdata[[#This Row],[Order Date]],2)</f>
        <v>4</v>
      </c>
      <c r="Q4672" t="str">
        <f>TEXT(tbl_salesdata[[#This Row],[Order Date]],"dddd")</f>
        <v>Thursday</v>
      </c>
      <c r="R4672" t="str">
        <f>IF(tbl_salesdata[[#This Row],[Weekdaynum]]&gt;5,"Yes","No")</f>
        <v>No</v>
      </c>
    </row>
    <row r="4673" spans="1:18" hidden="1" x14ac:dyDescent="0.35">
      <c r="A4673">
        <v>688994109</v>
      </c>
      <c r="B4673" s="3">
        <v>42614</v>
      </c>
      <c r="C4673" s="3">
        <v>42631</v>
      </c>
      <c r="D4673" t="s">
        <v>132</v>
      </c>
      <c r="E4673" t="s">
        <v>38</v>
      </c>
      <c r="F4673" t="s">
        <v>68</v>
      </c>
      <c r="G4673" t="s">
        <v>14</v>
      </c>
      <c r="H4673" t="s">
        <v>15</v>
      </c>
      <c r="I4673" s="9">
        <v>7523</v>
      </c>
      <c r="J4673" s="9">
        <v>154.06</v>
      </c>
      <c r="K4673" s="9">
        <v>90.93</v>
      </c>
      <c r="L4673" s="9">
        <f>tbl_salesdata[[#This Row],[Units Sold]]*tbl_salesdata[[#This Row],[Unit Cost]]</f>
        <v>684066.39</v>
      </c>
      <c r="M4673" s="9">
        <f>tbl_salesdata[[#This Row],[Units Sold]]*tbl_salesdata[[#This Row],[Unit Price]]</f>
        <v>1158993.3800000001</v>
      </c>
      <c r="N4673" s="9">
        <f>tbl_salesdata[[#This Row],[Total Sales]]-tbl_salesdata[[#This Row],[Total Cost]]</f>
        <v>474926.99000000011</v>
      </c>
      <c r="O4673">
        <f>tbl_salesdata[[#This Row],[Ship Date]]-tbl_salesdata[[#This Row],[Order Date]]</f>
        <v>17</v>
      </c>
      <c r="P4673">
        <f>WEEKDAY(tbl_salesdata[[#This Row],[Order Date]],2)</f>
        <v>4</v>
      </c>
      <c r="Q4673" t="str">
        <f>TEXT(tbl_salesdata[[#This Row],[Order Date]],"dddd")</f>
        <v>Thursday</v>
      </c>
      <c r="R4673" t="str">
        <f>IF(tbl_salesdata[[#This Row],[Weekdaynum]]&gt;5,"Yes","No")</f>
        <v>No</v>
      </c>
    </row>
    <row r="4674" spans="1:18" hidden="1" x14ac:dyDescent="0.35">
      <c r="A4674">
        <v>918656861</v>
      </c>
      <c r="B4674" s="3">
        <v>44042</v>
      </c>
      <c r="C4674" s="3">
        <v>44044</v>
      </c>
      <c r="D4674" t="s">
        <v>86</v>
      </c>
      <c r="E4674" t="s">
        <v>29</v>
      </c>
      <c r="F4674" t="s">
        <v>42</v>
      </c>
      <c r="G4674" t="s">
        <v>18</v>
      </c>
      <c r="H4674" t="s">
        <v>15</v>
      </c>
      <c r="I4674" s="9">
        <v>9835</v>
      </c>
      <c r="J4674" s="9">
        <v>437.2</v>
      </c>
      <c r="K4674" s="9">
        <v>263.33</v>
      </c>
      <c r="L4674" s="9">
        <f>tbl_salesdata[[#This Row],[Units Sold]]*tbl_salesdata[[#This Row],[Unit Cost]]</f>
        <v>2589850.5499999998</v>
      </c>
      <c r="M4674" s="9">
        <f>tbl_salesdata[[#This Row],[Units Sold]]*tbl_salesdata[[#This Row],[Unit Price]]</f>
        <v>4299862</v>
      </c>
      <c r="N4674" s="9">
        <f>tbl_salesdata[[#This Row],[Total Sales]]-tbl_salesdata[[#This Row],[Total Cost]]</f>
        <v>1710011.4500000002</v>
      </c>
      <c r="O4674">
        <f>tbl_salesdata[[#This Row],[Ship Date]]-tbl_salesdata[[#This Row],[Order Date]]</f>
        <v>2</v>
      </c>
      <c r="P4674">
        <f>WEEKDAY(tbl_salesdata[[#This Row],[Order Date]],2)</f>
        <v>4</v>
      </c>
      <c r="Q4674" t="str">
        <f>TEXT(tbl_salesdata[[#This Row],[Order Date]],"dddd")</f>
        <v>Thursday</v>
      </c>
      <c r="R4674" t="str">
        <f>IF(tbl_salesdata[[#This Row],[Weekdaynum]]&gt;5,"Yes","No")</f>
        <v>No</v>
      </c>
    </row>
    <row r="4675" spans="1:18" x14ac:dyDescent="0.35">
      <c r="A4675">
        <v>318306815</v>
      </c>
      <c r="B4675" s="3">
        <v>42084</v>
      </c>
      <c r="C4675" s="3">
        <v>42094</v>
      </c>
      <c r="D4675" t="s">
        <v>170</v>
      </c>
      <c r="E4675" t="s">
        <v>12</v>
      </c>
      <c r="F4675" t="s">
        <v>56</v>
      </c>
      <c r="G4675" t="s">
        <v>18</v>
      </c>
      <c r="H4675" t="s">
        <v>34</v>
      </c>
      <c r="I4675" s="9">
        <v>2915</v>
      </c>
      <c r="J4675" s="9">
        <v>9.33</v>
      </c>
      <c r="K4675" s="9">
        <v>6.92</v>
      </c>
      <c r="L4675" s="9">
        <f>tbl_salesdata[[#This Row],[Units Sold]]*tbl_salesdata[[#This Row],[Unit Cost]]</f>
        <v>20171.8</v>
      </c>
      <c r="M4675" s="9">
        <f>tbl_salesdata[[#This Row],[Units Sold]]*tbl_salesdata[[#This Row],[Unit Price]]</f>
        <v>27196.95</v>
      </c>
      <c r="N4675" s="9">
        <f>tbl_salesdata[[#This Row],[Total Sales]]-tbl_salesdata[[#This Row],[Total Cost]]</f>
        <v>7025.1500000000015</v>
      </c>
      <c r="O4675">
        <f>tbl_salesdata[[#This Row],[Ship Date]]-tbl_salesdata[[#This Row],[Order Date]]</f>
        <v>10</v>
      </c>
      <c r="P4675">
        <f>WEEKDAY(tbl_salesdata[[#This Row],[Order Date]],2)</f>
        <v>6</v>
      </c>
      <c r="Q4675" t="str">
        <f>TEXT(tbl_salesdata[[#This Row],[Order Date]],"dddd")</f>
        <v>Saturday</v>
      </c>
      <c r="R4675" t="str">
        <f>IF(tbl_salesdata[[#This Row],[Weekdaynum]]&gt;5,"Yes","No")</f>
        <v>Yes</v>
      </c>
    </row>
    <row r="4676" spans="1:18" hidden="1" x14ac:dyDescent="0.35">
      <c r="A4676">
        <v>335915410</v>
      </c>
      <c r="B4676" s="3">
        <v>42240</v>
      </c>
      <c r="C4676" s="3">
        <v>42256</v>
      </c>
      <c r="D4676" t="s">
        <v>66</v>
      </c>
      <c r="E4676" t="s">
        <v>38</v>
      </c>
      <c r="F4676" t="s">
        <v>40</v>
      </c>
      <c r="G4676" t="s">
        <v>14</v>
      </c>
      <c r="H4676" t="s">
        <v>26</v>
      </c>
      <c r="I4676" s="9">
        <v>3689</v>
      </c>
      <c r="J4676" s="9">
        <v>651.21</v>
      </c>
      <c r="K4676" s="9">
        <v>524.96</v>
      </c>
      <c r="L4676" s="9">
        <f>tbl_salesdata[[#This Row],[Units Sold]]*tbl_salesdata[[#This Row],[Unit Cost]]</f>
        <v>1936577.4400000002</v>
      </c>
      <c r="M4676" s="9">
        <f>tbl_salesdata[[#This Row],[Units Sold]]*tbl_salesdata[[#This Row],[Unit Price]]</f>
        <v>2402313.69</v>
      </c>
      <c r="N4676" s="9">
        <f>tbl_salesdata[[#This Row],[Total Sales]]-tbl_salesdata[[#This Row],[Total Cost]]</f>
        <v>465736.24999999977</v>
      </c>
      <c r="O4676">
        <f>tbl_salesdata[[#This Row],[Ship Date]]-tbl_salesdata[[#This Row],[Order Date]]</f>
        <v>16</v>
      </c>
      <c r="P4676">
        <f>WEEKDAY(tbl_salesdata[[#This Row],[Order Date]],2)</f>
        <v>1</v>
      </c>
      <c r="Q4676" t="str">
        <f>TEXT(tbl_salesdata[[#This Row],[Order Date]],"dddd")</f>
        <v>Monday</v>
      </c>
      <c r="R4676" t="str">
        <f>IF(tbl_salesdata[[#This Row],[Weekdaynum]]&gt;5,"Yes","No")</f>
        <v>No</v>
      </c>
    </row>
    <row r="4677" spans="1:18" hidden="1" x14ac:dyDescent="0.35">
      <c r="A4677">
        <v>965796363</v>
      </c>
      <c r="B4677" s="3">
        <v>44264</v>
      </c>
      <c r="C4677" s="3">
        <v>44267</v>
      </c>
      <c r="D4677" t="s">
        <v>152</v>
      </c>
      <c r="E4677" t="s">
        <v>21</v>
      </c>
      <c r="F4677" t="s">
        <v>56</v>
      </c>
      <c r="G4677" t="s">
        <v>14</v>
      </c>
      <c r="H4677" t="s">
        <v>15</v>
      </c>
      <c r="I4677" s="9">
        <v>9461</v>
      </c>
      <c r="J4677" s="9">
        <v>9.33</v>
      </c>
      <c r="K4677" s="9">
        <v>6.92</v>
      </c>
      <c r="L4677" s="9">
        <f>tbl_salesdata[[#This Row],[Units Sold]]*tbl_salesdata[[#This Row],[Unit Cost]]</f>
        <v>65470.12</v>
      </c>
      <c r="M4677" s="9">
        <f>tbl_salesdata[[#This Row],[Units Sold]]*tbl_salesdata[[#This Row],[Unit Price]]</f>
        <v>88271.13</v>
      </c>
      <c r="N4677" s="9">
        <f>tbl_salesdata[[#This Row],[Total Sales]]-tbl_salesdata[[#This Row],[Total Cost]]</f>
        <v>22801.010000000002</v>
      </c>
      <c r="O4677">
        <f>tbl_salesdata[[#This Row],[Ship Date]]-tbl_salesdata[[#This Row],[Order Date]]</f>
        <v>3</v>
      </c>
      <c r="P4677">
        <f>WEEKDAY(tbl_salesdata[[#This Row],[Order Date]],2)</f>
        <v>2</v>
      </c>
      <c r="Q4677" t="str">
        <f>TEXT(tbl_salesdata[[#This Row],[Order Date]],"dddd")</f>
        <v>Tuesday</v>
      </c>
      <c r="R4677" t="str">
        <f>IF(tbl_salesdata[[#This Row],[Weekdaynum]]&gt;5,"Yes","No")</f>
        <v>No</v>
      </c>
    </row>
    <row r="4678" spans="1:18" hidden="1" x14ac:dyDescent="0.35">
      <c r="A4678">
        <v>438556039</v>
      </c>
      <c r="B4678" s="3">
        <v>43255</v>
      </c>
      <c r="C4678" s="3">
        <v>43256</v>
      </c>
      <c r="D4678" t="s">
        <v>118</v>
      </c>
      <c r="E4678" t="s">
        <v>24</v>
      </c>
      <c r="F4678" t="s">
        <v>30</v>
      </c>
      <c r="G4678" t="s">
        <v>14</v>
      </c>
      <c r="H4678" t="s">
        <v>34</v>
      </c>
      <c r="I4678" s="9">
        <v>7332</v>
      </c>
      <c r="J4678" s="9">
        <v>81.73</v>
      </c>
      <c r="K4678" s="9">
        <v>56.67</v>
      </c>
      <c r="L4678" s="9">
        <f>tbl_salesdata[[#This Row],[Units Sold]]*tbl_salesdata[[#This Row],[Unit Cost]]</f>
        <v>415504.44</v>
      </c>
      <c r="M4678" s="9">
        <f>tbl_salesdata[[#This Row],[Units Sold]]*tbl_salesdata[[#This Row],[Unit Price]]</f>
        <v>599244.36</v>
      </c>
      <c r="N4678" s="9">
        <f>tbl_salesdata[[#This Row],[Total Sales]]-tbl_salesdata[[#This Row],[Total Cost]]</f>
        <v>183739.91999999998</v>
      </c>
      <c r="O4678">
        <f>tbl_salesdata[[#This Row],[Ship Date]]-tbl_salesdata[[#This Row],[Order Date]]</f>
        <v>1</v>
      </c>
      <c r="P4678">
        <f>WEEKDAY(tbl_salesdata[[#This Row],[Order Date]],2)</f>
        <v>1</v>
      </c>
      <c r="Q4678" t="str">
        <f>TEXT(tbl_salesdata[[#This Row],[Order Date]],"dddd")</f>
        <v>Monday</v>
      </c>
      <c r="R4678" t="str">
        <f>IF(tbl_salesdata[[#This Row],[Weekdaynum]]&gt;5,"Yes","No")</f>
        <v>No</v>
      </c>
    </row>
    <row r="4679" spans="1:18" x14ac:dyDescent="0.35">
      <c r="A4679">
        <v>291305768</v>
      </c>
      <c r="B4679" s="3">
        <v>43470</v>
      </c>
      <c r="C4679" s="3">
        <v>43481</v>
      </c>
      <c r="D4679" t="s">
        <v>35</v>
      </c>
      <c r="E4679" t="s">
        <v>21</v>
      </c>
      <c r="F4679" t="s">
        <v>56</v>
      </c>
      <c r="G4679" t="s">
        <v>14</v>
      </c>
      <c r="H4679" t="s">
        <v>34</v>
      </c>
      <c r="I4679" s="9">
        <v>2705</v>
      </c>
      <c r="J4679" s="9">
        <v>9.33</v>
      </c>
      <c r="K4679" s="9">
        <v>6.92</v>
      </c>
      <c r="L4679" s="9">
        <f>tbl_salesdata[[#This Row],[Units Sold]]*tbl_salesdata[[#This Row],[Unit Cost]]</f>
        <v>18718.599999999999</v>
      </c>
      <c r="M4679" s="9">
        <f>tbl_salesdata[[#This Row],[Units Sold]]*tbl_salesdata[[#This Row],[Unit Price]]</f>
        <v>25237.65</v>
      </c>
      <c r="N4679" s="9">
        <f>tbl_salesdata[[#This Row],[Total Sales]]-tbl_salesdata[[#This Row],[Total Cost]]</f>
        <v>6519.0500000000029</v>
      </c>
      <c r="O4679">
        <f>tbl_salesdata[[#This Row],[Ship Date]]-tbl_salesdata[[#This Row],[Order Date]]</f>
        <v>11</v>
      </c>
      <c r="P4679">
        <f>WEEKDAY(tbl_salesdata[[#This Row],[Order Date]],2)</f>
        <v>6</v>
      </c>
      <c r="Q4679" t="str">
        <f>TEXT(tbl_salesdata[[#This Row],[Order Date]],"dddd")</f>
        <v>Saturday</v>
      </c>
      <c r="R4679" t="str">
        <f>IF(tbl_salesdata[[#This Row],[Weekdaynum]]&gt;5,"Yes","No")</f>
        <v>Yes</v>
      </c>
    </row>
    <row r="4680" spans="1:18" hidden="1" x14ac:dyDescent="0.35">
      <c r="A4680">
        <v>920719373</v>
      </c>
      <c r="B4680" s="3">
        <v>42860</v>
      </c>
      <c r="C4680" s="3">
        <v>42866</v>
      </c>
      <c r="D4680" t="s">
        <v>133</v>
      </c>
      <c r="E4680" t="s">
        <v>38</v>
      </c>
      <c r="F4680" t="s">
        <v>76</v>
      </c>
      <c r="G4680" t="s">
        <v>18</v>
      </c>
      <c r="H4680" t="s">
        <v>34</v>
      </c>
      <c r="I4680" s="9">
        <v>178</v>
      </c>
      <c r="J4680" s="9">
        <v>668.27</v>
      </c>
      <c r="K4680" s="9">
        <v>502.54</v>
      </c>
      <c r="L4680" s="9">
        <f>tbl_salesdata[[#This Row],[Units Sold]]*tbl_salesdata[[#This Row],[Unit Cost]]</f>
        <v>89452.12000000001</v>
      </c>
      <c r="M4680" s="9">
        <f>tbl_salesdata[[#This Row],[Units Sold]]*tbl_salesdata[[#This Row],[Unit Price]]</f>
        <v>118952.06</v>
      </c>
      <c r="N4680" s="9">
        <f>tbl_salesdata[[#This Row],[Total Sales]]-tbl_salesdata[[#This Row],[Total Cost]]</f>
        <v>29499.939999999988</v>
      </c>
      <c r="O4680">
        <f>tbl_salesdata[[#This Row],[Ship Date]]-tbl_salesdata[[#This Row],[Order Date]]</f>
        <v>6</v>
      </c>
      <c r="P4680">
        <f>WEEKDAY(tbl_salesdata[[#This Row],[Order Date]],2)</f>
        <v>5</v>
      </c>
      <c r="Q4680" t="str">
        <f>TEXT(tbl_salesdata[[#This Row],[Order Date]],"dddd")</f>
        <v>Friday</v>
      </c>
      <c r="R4680" t="str">
        <f>IF(tbl_salesdata[[#This Row],[Weekdaynum]]&gt;5,"Yes","No")</f>
        <v>No</v>
      </c>
    </row>
    <row r="4681" spans="1:18" hidden="1" x14ac:dyDescent="0.35">
      <c r="A4681">
        <v>334908187</v>
      </c>
      <c r="B4681" s="3">
        <v>43803</v>
      </c>
      <c r="C4681" s="3">
        <v>43823</v>
      </c>
      <c r="D4681" t="s">
        <v>128</v>
      </c>
      <c r="E4681" t="s">
        <v>38</v>
      </c>
      <c r="F4681" t="s">
        <v>56</v>
      </c>
      <c r="G4681" t="s">
        <v>18</v>
      </c>
      <c r="H4681" t="s">
        <v>26</v>
      </c>
      <c r="I4681" s="9">
        <v>5630</v>
      </c>
      <c r="J4681" s="9">
        <v>9.33</v>
      </c>
      <c r="K4681" s="9">
        <v>6.92</v>
      </c>
      <c r="L4681" s="9">
        <f>tbl_salesdata[[#This Row],[Units Sold]]*tbl_salesdata[[#This Row],[Unit Cost]]</f>
        <v>38959.599999999999</v>
      </c>
      <c r="M4681" s="9">
        <f>tbl_salesdata[[#This Row],[Units Sold]]*tbl_salesdata[[#This Row],[Unit Price]]</f>
        <v>52527.9</v>
      </c>
      <c r="N4681" s="9">
        <f>tbl_salesdata[[#This Row],[Total Sales]]-tbl_salesdata[[#This Row],[Total Cost]]</f>
        <v>13568.300000000003</v>
      </c>
      <c r="O4681">
        <f>tbl_salesdata[[#This Row],[Ship Date]]-tbl_salesdata[[#This Row],[Order Date]]</f>
        <v>20</v>
      </c>
      <c r="P4681">
        <f>WEEKDAY(tbl_salesdata[[#This Row],[Order Date]],2)</f>
        <v>3</v>
      </c>
      <c r="Q4681" t="str">
        <f>TEXT(tbl_salesdata[[#This Row],[Order Date]],"dddd")</f>
        <v>Wednesday</v>
      </c>
      <c r="R4681" t="str">
        <f>IF(tbl_salesdata[[#This Row],[Weekdaynum]]&gt;5,"Yes","No")</f>
        <v>No</v>
      </c>
    </row>
    <row r="4682" spans="1:18" hidden="1" x14ac:dyDescent="0.35">
      <c r="A4682">
        <v>801546037</v>
      </c>
      <c r="B4682" s="3">
        <v>43835</v>
      </c>
      <c r="C4682" s="3">
        <v>43840</v>
      </c>
      <c r="D4682" t="s">
        <v>62</v>
      </c>
      <c r="E4682" t="s">
        <v>38</v>
      </c>
      <c r="F4682" t="s">
        <v>76</v>
      </c>
      <c r="G4682" t="s">
        <v>14</v>
      </c>
      <c r="H4682" t="s">
        <v>34</v>
      </c>
      <c r="I4682" s="9">
        <v>4139</v>
      </c>
      <c r="J4682" s="9">
        <v>668.27</v>
      </c>
      <c r="K4682" s="9">
        <v>502.54</v>
      </c>
      <c r="L4682" s="9">
        <f>tbl_salesdata[[#This Row],[Units Sold]]*tbl_salesdata[[#This Row],[Unit Cost]]</f>
        <v>2080013.06</v>
      </c>
      <c r="M4682" s="9">
        <f>tbl_salesdata[[#This Row],[Units Sold]]*tbl_salesdata[[#This Row],[Unit Price]]</f>
        <v>2765969.53</v>
      </c>
      <c r="N4682" s="9">
        <f>tbl_salesdata[[#This Row],[Total Sales]]-tbl_salesdata[[#This Row],[Total Cost]]</f>
        <v>685956.46999999974</v>
      </c>
      <c r="O4682">
        <f>tbl_salesdata[[#This Row],[Ship Date]]-tbl_salesdata[[#This Row],[Order Date]]</f>
        <v>5</v>
      </c>
      <c r="P4682">
        <f>WEEKDAY(tbl_salesdata[[#This Row],[Order Date]],2)</f>
        <v>7</v>
      </c>
      <c r="Q4682" t="str">
        <f>TEXT(tbl_salesdata[[#This Row],[Order Date]],"dddd")</f>
        <v>Sunday</v>
      </c>
      <c r="R4682" t="str">
        <f>IF(tbl_salesdata[[#This Row],[Weekdaynum]]&gt;5,"Yes","No")</f>
        <v>Yes</v>
      </c>
    </row>
    <row r="4683" spans="1:18" hidden="1" x14ac:dyDescent="0.35">
      <c r="A4683">
        <v>798806750</v>
      </c>
      <c r="B4683" s="3">
        <v>43322</v>
      </c>
      <c r="C4683" s="3">
        <v>43332</v>
      </c>
      <c r="D4683" t="s">
        <v>130</v>
      </c>
      <c r="E4683" t="s">
        <v>29</v>
      </c>
      <c r="F4683" t="s">
        <v>40</v>
      </c>
      <c r="G4683" t="s">
        <v>18</v>
      </c>
      <c r="H4683" t="s">
        <v>19</v>
      </c>
      <c r="I4683" s="9">
        <v>3524</v>
      </c>
      <c r="J4683" s="9">
        <v>651.21</v>
      </c>
      <c r="K4683" s="9">
        <v>524.96</v>
      </c>
      <c r="L4683" s="9">
        <f>tbl_salesdata[[#This Row],[Units Sold]]*tbl_salesdata[[#This Row],[Unit Cost]]</f>
        <v>1849959.04</v>
      </c>
      <c r="M4683" s="9">
        <f>tbl_salesdata[[#This Row],[Units Sold]]*tbl_salesdata[[#This Row],[Unit Price]]</f>
        <v>2294864.04</v>
      </c>
      <c r="N4683" s="9">
        <f>tbl_salesdata[[#This Row],[Total Sales]]-tbl_salesdata[[#This Row],[Total Cost]]</f>
        <v>444905</v>
      </c>
      <c r="O4683">
        <f>tbl_salesdata[[#This Row],[Ship Date]]-tbl_salesdata[[#This Row],[Order Date]]</f>
        <v>10</v>
      </c>
      <c r="P4683">
        <f>WEEKDAY(tbl_salesdata[[#This Row],[Order Date]],2)</f>
        <v>5</v>
      </c>
      <c r="Q4683" t="str">
        <f>TEXT(tbl_salesdata[[#This Row],[Order Date]],"dddd")</f>
        <v>Friday</v>
      </c>
      <c r="R4683" t="str">
        <f>IF(tbl_salesdata[[#This Row],[Weekdaynum]]&gt;5,"Yes","No")</f>
        <v>No</v>
      </c>
    </row>
    <row r="4684" spans="1:18" hidden="1" x14ac:dyDescent="0.35">
      <c r="A4684">
        <v>225176656</v>
      </c>
      <c r="B4684" s="3">
        <v>44796</v>
      </c>
      <c r="C4684" s="3">
        <v>44806</v>
      </c>
      <c r="D4684" t="s">
        <v>93</v>
      </c>
      <c r="E4684" t="s">
        <v>29</v>
      </c>
      <c r="F4684" t="s">
        <v>56</v>
      </c>
      <c r="G4684" t="s">
        <v>18</v>
      </c>
      <c r="H4684" t="s">
        <v>15</v>
      </c>
      <c r="I4684" s="9">
        <v>3631</v>
      </c>
      <c r="J4684" s="9">
        <v>9.33</v>
      </c>
      <c r="K4684" s="9">
        <v>6.92</v>
      </c>
      <c r="L4684" s="9">
        <f>tbl_salesdata[[#This Row],[Units Sold]]*tbl_salesdata[[#This Row],[Unit Cost]]</f>
        <v>25126.52</v>
      </c>
      <c r="M4684" s="9">
        <f>tbl_salesdata[[#This Row],[Units Sold]]*tbl_salesdata[[#This Row],[Unit Price]]</f>
        <v>33877.230000000003</v>
      </c>
      <c r="N4684" s="9">
        <f>tbl_salesdata[[#This Row],[Total Sales]]-tbl_salesdata[[#This Row],[Total Cost]]</f>
        <v>8750.7100000000028</v>
      </c>
      <c r="O4684">
        <f>tbl_salesdata[[#This Row],[Ship Date]]-tbl_salesdata[[#This Row],[Order Date]]</f>
        <v>10</v>
      </c>
      <c r="P4684">
        <f>WEEKDAY(tbl_salesdata[[#This Row],[Order Date]],2)</f>
        <v>2</v>
      </c>
      <c r="Q4684" t="str">
        <f>TEXT(tbl_salesdata[[#This Row],[Order Date]],"dddd")</f>
        <v>Tuesday</v>
      </c>
      <c r="R4684" t="str">
        <f>IF(tbl_salesdata[[#This Row],[Weekdaynum]]&gt;5,"Yes","No")</f>
        <v>No</v>
      </c>
    </row>
    <row r="4685" spans="1:18" hidden="1" x14ac:dyDescent="0.35">
      <c r="A4685">
        <v>849454581</v>
      </c>
      <c r="B4685" s="3">
        <v>42592</v>
      </c>
      <c r="C4685" s="3">
        <v>42599</v>
      </c>
      <c r="D4685" t="s">
        <v>156</v>
      </c>
      <c r="E4685" t="s">
        <v>21</v>
      </c>
      <c r="F4685" t="s">
        <v>40</v>
      </c>
      <c r="G4685" t="s">
        <v>14</v>
      </c>
      <c r="H4685" t="s">
        <v>15</v>
      </c>
      <c r="I4685" s="9">
        <v>1342</v>
      </c>
      <c r="J4685" s="9">
        <v>651.21</v>
      </c>
      <c r="K4685" s="9">
        <v>524.96</v>
      </c>
      <c r="L4685" s="9">
        <f>tbl_salesdata[[#This Row],[Units Sold]]*tbl_salesdata[[#This Row],[Unit Cost]]</f>
        <v>704496.32000000007</v>
      </c>
      <c r="M4685" s="9">
        <f>tbl_salesdata[[#This Row],[Units Sold]]*tbl_salesdata[[#This Row],[Unit Price]]</f>
        <v>873923.82000000007</v>
      </c>
      <c r="N4685" s="9">
        <f>tbl_salesdata[[#This Row],[Total Sales]]-tbl_salesdata[[#This Row],[Total Cost]]</f>
        <v>169427.5</v>
      </c>
      <c r="O4685">
        <f>tbl_salesdata[[#This Row],[Ship Date]]-tbl_salesdata[[#This Row],[Order Date]]</f>
        <v>7</v>
      </c>
      <c r="P4685">
        <f>WEEKDAY(tbl_salesdata[[#This Row],[Order Date]],2)</f>
        <v>3</v>
      </c>
      <c r="Q4685" t="str">
        <f>TEXT(tbl_salesdata[[#This Row],[Order Date]],"dddd")</f>
        <v>Wednesday</v>
      </c>
      <c r="R4685" t="str">
        <f>IF(tbl_salesdata[[#This Row],[Weekdaynum]]&gt;5,"Yes","No")</f>
        <v>No</v>
      </c>
    </row>
    <row r="4686" spans="1:18" hidden="1" x14ac:dyDescent="0.35">
      <c r="A4686">
        <v>460751855</v>
      </c>
      <c r="B4686" s="3">
        <v>43905</v>
      </c>
      <c r="C4686" s="3">
        <v>43922</v>
      </c>
      <c r="D4686" t="s">
        <v>213</v>
      </c>
      <c r="E4686" t="s">
        <v>38</v>
      </c>
      <c r="F4686" t="s">
        <v>33</v>
      </c>
      <c r="G4686" t="s">
        <v>18</v>
      </c>
      <c r="H4686" t="s">
        <v>15</v>
      </c>
      <c r="I4686" s="9">
        <v>5568</v>
      </c>
      <c r="J4686" s="9">
        <v>109.28</v>
      </c>
      <c r="K4686" s="9">
        <v>35.840000000000003</v>
      </c>
      <c r="L4686" s="9">
        <f>tbl_salesdata[[#This Row],[Units Sold]]*tbl_salesdata[[#This Row],[Unit Cost]]</f>
        <v>199557.12000000002</v>
      </c>
      <c r="M4686" s="9">
        <f>tbl_salesdata[[#This Row],[Units Sold]]*tbl_salesdata[[#This Row],[Unit Price]]</f>
        <v>608471.04000000004</v>
      </c>
      <c r="N4686" s="9">
        <f>tbl_salesdata[[#This Row],[Total Sales]]-tbl_salesdata[[#This Row],[Total Cost]]</f>
        <v>408913.92000000004</v>
      </c>
      <c r="O4686">
        <f>tbl_salesdata[[#This Row],[Ship Date]]-tbl_salesdata[[#This Row],[Order Date]]</f>
        <v>17</v>
      </c>
      <c r="P4686">
        <f>WEEKDAY(tbl_salesdata[[#This Row],[Order Date]],2)</f>
        <v>7</v>
      </c>
      <c r="Q4686" t="str">
        <f>TEXT(tbl_salesdata[[#This Row],[Order Date]],"dddd")</f>
        <v>Sunday</v>
      </c>
      <c r="R4686" t="str">
        <f>IF(tbl_salesdata[[#This Row],[Weekdaynum]]&gt;5,"Yes","No")</f>
        <v>Yes</v>
      </c>
    </row>
    <row r="4687" spans="1:18" hidden="1" x14ac:dyDescent="0.35">
      <c r="A4687">
        <v>518492305</v>
      </c>
      <c r="B4687" s="3">
        <v>43927</v>
      </c>
      <c r="C4687" s="3">
        <v>43944</v>
      </c>
      <c r="D4687" t="s">
        <v>212</v>
      </c>
      <c r="E4687" t="s">
        <v>32</v>
      </c>
      <c r="F4687" t="s">
        <v>42</v>
      </c>
      <c r="G4687" t="s">
        <v>18</v>
      </c>
      <c r="H4687" t="s">
        <v>26</v>
      </c>
      <c r="I4687" s="9">
        <v>2250</v>
      </c>
      <c r="J4687" s="9">
        <v>437.2</v>
      </c>
      <c r="K4687" s="9">
        <v>263.33</v>
      </c>
      <c r="L4687" s="9">
        <f>tbl_salesdata[[#This Row],[Units Sold]]*tbl_salesdata[[#This Row],[Unit Cost]]</f>
        <v>592492.5</v>
      </c>
      <c r="M4687" s="9">
        <f>tbl_salesdata[[#This Row],[Units Sold]]*tbl_salesdata[[#This Row],[Unit Price]]</f>
        <v>983700</v>
      </c>
      <c r="N4687" s="9">
        <f>tbl_salesdata[[#This Row],[Total Sales]]-tbl_salesdata[[#This Row],[Total Cost]]</f>
        <v>391207.5</v>
      </c>
      <c r="O4687">
        <f>tbl_salesdata[[#This Row],[Ship Date]]-tbl_salesdata[[#This Row],[Order Date]]</f>
        <v>17</v>
      </c>
      <c r="P4687">
        <f>WEEKDAY(tbl_salesdata[[#This Row],[Order Date]],2)</f>
        <v>1</v>
      </c>
      <c r="Q4687" t="str">
        <f>TEXT(tbl_salesdata[[#This Row],[Order Date]],"dddd")</f>
        <v>Monday</v>
      </c>
      <c r="R4687" t="str">
        <f>IF(tbl_salesdata[[#This Row],[Weekdaynum]]&gt;5,"Yes","No")</f>
        <v>No</v>
      </c>
    </row>
    <row r="4688" spans="1:18" hidden="1" x14ac:dyDescent="0.35">
      <c r="A4688">
        <v>302412259</v>
      </c>
      <c r="B4688" s="3">
        <v>42936</v>
      </c>
      <c r="C4688" s="3">
        <v>42938</v>
      </c>
      <c r="D4688" t="s">
        <v>148</v>
      </c>
      <c r="E4688" t="s">
        <v>24</v>
      </c>
      <c r="F4688" t="s">
        <v>68</v>
      </c>
      <c r="G4688" t="s">
        <v>14</v>
      </c>
      <c r="H4688" t="s">
        <v>26</v>
      </c>
      <c r="I4688" s="9">
        <v>9363</v>
      </c>
      <c r="J4688" s="9">
        <v>154.06</v>
      </c>
      <c r="K4688" s="9">
        <v>90.93</v>
      </c>
      <c r="L4688" s="9">
        <f>tbl_salesdata[[#This Row],[Units Sold]]*tbl_salesdata[[#This Row],[Unit Cost]]</f>
        <v>851377.59000000008</v>
      </c>
      <c r="M4688" s="9">
        <f>tbl_salesdata[[#This Row],[Units Sold]]*tbl_salesdata[[#This Row],[Unit Price]]</f>
        <v>1442463.78</v>
      </c>
      <c r="N4688" s="9">
        <f>tbl_salesdata[[#This Row],[Total Sales]]-tbl_salesdata[[#This Row],[Total Cost]]</f>
        <v>591086.18999999994</v>
      </c>
      <c r="O4688">
        <f>tbl_salesdata[[#This Row],[Ship Date]]-tbl_salesdata[[#This Row],[Order Date]]</f>
        <v>2</v>
      </c>
      <c r="P4688">
        <f>WEEKDAY(tbl_salesdata[[#This Row],[Order Date]],2)</f>
        <v>4</v>
      </c>
      <c r="Q4688" t="str">
        <f>TEXT(tbl_salesdata[[#This Row],[Order Date]],"dddd")</f>
        <v>Thursday</v>
      </c>
      <c r="R4688" t="str">
        <f>IF(tbl_salesdata[[#This Row],[Weekdaynum]]&gt;5,"Yes","No")</f>
        <v>No</v>
      </c>
    </row>
    <row r="4689" spans="1:18" hidden="1" x14ac:dyDescent="0.35">
      <c r="A4689">
        <v>962560546</v>
      </c>
      <c r="B4689" s="3">
        <v>44909</v>
      </c>
      <c r="C4689" s="3">
        <v>44926</v>
      </c>
      <c r="D4689" t="s">
        <v>215</v>
      </c>
      <c r="E4689" t="s">
        <v>21</v>
      </c>
      <c r="F4689" t="s">
        <v>25</v>
      </c>
      <c r="G4689" t="s">
        <v>18</v>
      </c>
      <c r="H4689" t="s">
        <v>15</v>
      </c>
      <c r="I4689" s="9">
        <v>1911</v>
      </c>
      <c r="J4689" s="9">
        <v>205.7</v>
      </c>
      <c r="K4689" s="9">
        <v>117.11</v>
      </c>
      <c r="L4689" s="9">
        <f>tbl_salesdata[[#This Row],[Units Sold]]*tbl_salesdata[[#This Row],[Unit Cost]]</f>
        <v>223797.21</v>
      </c>
      <c r="M4689" s="9">
        <f>tbl_salesdata[[#This Row],[Units Sold]]*tbl_salesdata[[#This Row],[Unit Price]]</f>
        <v>393092.69999999995</v>
      </c>
      <c r="N4689" s="9">
        <f>tbl_salesdata[[#This Row],[Total Sales]]-tbl_salesdata[[#This Row],[Total Cost]]</f>
        <v>169295.48999999996</v>
      </c>
      <c r="O4689">
        <f>tbl_salesdata[[#This Row],[Ship Date]]-tbl_salesdata[[#This Row],[Order Date]]</f>
        <v>17</v>
      </c>
      <c r="P4689">
        <f>WEEKDAY(tbl_salesdata[[#This Row],[Order Date]],2)</f>
        <v>3</v>
      </c>
      <c r="Q4689" t="str">
        <f>TEXT(tbl_salesdata[[#This Row],[Order Date]],"dddd")</f>
        <v>Wednesday</v>
      </c>
      <c r="R4689" t="str">
        <f>IF(tbl_salesdata[[#This Row],[Weekdaynum]]&gt;5,"Yes","No")</f>
        <v>No</v>
      </c>
    </row>
    <row r="4690" spans="1:18" hidden="1" x14ac:dyDescent="0.35">
      <c r="A4690">
        <v>569298493</v>
      </c>
      <c r="B4690" s="3">
        <v>43206</v>
      </c>
      <c r="C4690" s="3">
        <v>43222</v>
      </c>
      <c r="D4690" t="s">
        <v>110</v>
      </c>
      <c r="E4690" t="s">
        <v>38</v>
      </c>
      <c r="F4690" t="s">
        <v>22</v>
      </c>
      <c r="G4690" t="s">
        <v>14</v>
      </c>
      <c r="H4690" t="s">
        <v>19</v>
      </c>
      <c r="I4690" s="9">
        <v>6930</v>
      </c>
      <c r="J4690" s="9">
        <v>47.45</v>
      </c>
      <c r="K4690" s="9">
        <v>31.79</v>
      </c>
      <c r="L4690" s="9">
        <f>tbl_salesdata[[#This Row],[Units Sold]]*tbl_salesdata[[#This Row],[Unit Cost]]</f>
        <v>220304.69999999998</v>
      </c>
      <c r="M4690" s="9">
        <f>tbl_salesdata[[#This Row],[Units Sold]]*tbl_salesdata[[#This Row],[Unit Price]]</f>
        <v>328828.5</v>
      </c>
      <c r="N4690" s="9">
        <f>tbl_salesdata[[#This Row],[Total Sales]]-tbl_salesdata[[#This Row],[Total Cost]]</f>
        <v>108523.80000000002</v>
      </c>
      <c r="O4690">
        <f>tbl_salesdata[[#This Row],[Ship Date]]-tbl_salesdata[[#This Row],[Order Date]]</f>
        <v>16</v>
      </c>
      <c r="P4690">
        <f>WEEKDAY(tbl_salesdata[[#This Row],[Order Date]],2)</f>
        <v>1</v>
      </c>
      <c r="Q4690" t="str">
        <f>TEXT(tbl_salesdata[[#This Row],[Order Date]],"dddd")</f>
        <v>Monday</v>
      </c>
      <c r="R4690" t="str">
        <f>IF(tbl_salesdata[[#This Row],[Weekdaynum]]&gt;5,"Yes","No")</f>
        <v>No</v>
      </c>
    </row>
    <row r="4691" spans="1:18" hidden="1" x14ac:dyDescent="0.35">
      <c r="A4691">
        <v>863299930</v>
      </c>
      <c r="B4691" s="3">
        <v>42505</v>
      </c>
      <c r="C4691" s="3">
        <v>42513</v>
      </c>
      <c r="D4691" t="s">
        <v>31</v>
      </c>
      <c r="E4691" t="s">
        <v>32</v>
      </c>
      <c r="F4691" t="s">
        <v>40</v>
      </c>
      <c r="G4691" t="s">
        <v>18</v>
      </c>
      <c r="H4691" t="s">
        <v>34</v>
      </c>
      <c r="I4691" s="9">
        <v>8488</v>
      </c>
      <c r="J4691" s="9">
        <v>651.21</v>
      </c>
      <c r="K4691" s="9">
        <v>524.96</v>
      </c>
      <c r="L4691" s="9">
        <f>tbl_salesdata[[#This Row],[Units Sold]]*tbl_salesdata[[#This Row],[Unit Cost]]</f>
        <v>4455860.4800000004</v>
      </c>
      <c r="M4691" s="9">
        <f>tbl_salesdata[[#This Row],[Units Sold]]*tbl_salesdata[[#This Row],[Unit Price]]</f>
        <v>5527470.4800000004</v>
      </c>
      <c r="N4691" s="9">
        <f>tbl_salesdata[[#This Row],[Total Sales]]-tbl_salesdata[[#This Row],[Total Cost]]</f>
        <v>1071610</v>
      </c>
      <c r="O4691">
        <f>tbl_salesdata[[#This Row],[Ship Date]]-tbl_salesdata[[#This Row],[Order Date]]</f>
        <v>8</v>
      </c>
      <c r="P4691">
        <f>WEEKDAY(tbl_salesdata[[#This Row],[Order Date]],2)</f>
        <v>7</v>
      </c>
      <c r="Q4691" t="str">
        <f>TEXT(tbl_salesdata[[#This Row],[Order Date]],"dddd")</f>
        <v>Sunday</v>
      </c>
      <c r="R4691" t="str">
        <f>IF(tbl_salesdata[[#This Row],[Weekdaynum]]&gt;5,"Yes","No")</f>
        <v>Yes</v>
      </c>
    </row>
    <row r="4692" spans="1:18" hidden="1" x14ac:dyDescent="0.35">
      <c r="A4692">
        <v>505551183</v>
      </c>
      <c r="B4692" s="3">
        <v>43333</v>
      </c>
      <c r="C4692" s="3">
        <v>43350</v>
      </c>
      <c r="D4692" t="s">
        <v>114</v>
      </c>
      <c r="E4692" t="s">
        <v>38</v>
      </c>
      <c r="F4692" t="s">
        <v>25</v>
      </c>
      <c r="G4692" t="s">
        <v>14</v>
      </c>
      <c r="H4692" t="s">
        <v>26</v>
      </c>
      <c r="I4692" s="9">
        <v>2684</v>
      </c>
      <c r="J4692" s="9">
        <v>205.7</v>
      </c>
      <c r="K4692" s="9">
        <v>117.11</v>
      </c>
      <c r="L4692" s="9">
        <f>tbl_salesdata[[#This Row],[Units Sold]]*tbl_salesdata[[#This Row],[Unit Cost]]</f>
        <v>314323.24</v>
      </c>
      <c r="M4692" s="9">
        <f>tbl_salesdata[[#This Row],[Units Sold]]*tbl_salesdata[[#This Row],[Unit Price]]</f>
        <v>552098.79999999993</v>
      </c>
      <c r="N4692" s="9">
        <f>tbl_salesdata[[#This Row],[Total Sales]]-tbl_salesdata[[#This Row],[Total Cost]]</f>
        <v>237775.55999999994</v>
      </c>
      <c r="O4692">
        <f>tbl_salesdata[[#This Row],[Ship Date]]-tbl_salesdata[[#This Row],[Order Date]]</f>
        <v>17</v>
      </c>
      <c r="P4692">
        <f>WEEKDAY(tbl_salesdata[[#This Row],[Order Date]],2)</f>
        <v>2</v>
      </c>
      <c r="Q4692" t="str">
        <f>TEXT(tbl_salesdata[[#This Row],[Order Date]],"dddd")</f>
        <v>Tuesday</v>
      </c>
      <c r="R4692" t="str">
        <f>IF(tbl_salesdata[[#This Row],[Weekdaynum]]&gt;5,"Yes","No")</f>
        <v>No</v>
      </c>
    </row>
    <row r="4693" spans="1:18" hidden="1" x14ac:dyDescent="0.35">
      <c r="A4693">
        <v>927351081</v>
      </c>
      <c r="B4693" s="3">
        <v>44339</v>
      </c>
      <c r="C4693" s="3">
        <v>44360</v>
      </c>
      <c r="D4693" t="s">
        <v>113</v>
      </c>
      <c r="E4693" t="s">
        <v>21</v>
      </c>
      <c r="F4693" t="s">
        <v>68</v>
      </c>
      <c r="G4693" t="s">
        <v>18</v>
      </c>
      <c r="H4693" t="s">
        <v>34</v>
      </c>
      <c r="I4693" s="9">
        <v>2647</v>
      </c>
      <c r="J4693" s="9">
        <v>154.06</v>
      </c>
      <c r="K4693" s="9">
        <v>90.93</v>
      </c>
      <c r="L4693" s="9">
        <f>tbl_salesdata[[#This Row],[Units Sold]]*tbl_salesdata[[#This Row],[Unit Cost]]</f>
        <v>240691.71000000002</v>
      </c>
      <c r="M4693" s="9">
        <f>tbl_salesdata[[#This Row],[Units Sold]]*tbl_salesdata[[#This Row],[Unit Price]]</f>
        <v>407796.82</v>
      </c>
      <c r="N4693" s="9">
        <f>tbl_salesdata[[#This Row],[Total Sales]]-tbl_salesdata[[#This Row],[Total Cost]]</f>
        <v>167105.10999999999</v>
      </c>
      <c r="O4693">
        <f>tbl_salesdata[[#This Row],[Ship Date]]-tbl_salesdata[[#This Row],[Order Date]]</f>
        <v>21</v>
      </c>
      <c r="P4693">
        <f>WEEKDAY(tbl_salesdata[[#This Row],[Order Date]],2)</f>
        <v>7</v>
      </c>
      <c r="Q4693" t="str">
        <f>TEXT(tbl_salesdata[[#This Row],[Order Date]],"dddd")</f>
        <v>Sunday</v>
      </c>
      <c r="R4693" t="str">
        <f>IF(tbl_salesdata[[#This Row],[Weekdaynum]]&gt;5,"Yes","No")</f>
        <v>Yes</v>
      </c>
    </row>
    <row r="4694" spans="1:18" hidden="1" x14ac:dyDescent="0.35">
      <c r="A4694">
        <v>480310952</v>
      </c>
      <c r="B4694" s="3">
        <v>42940</v>
      </c>
      <c r="C4694" s="3">
        <v>42955</v>
      </c>
      <c r="D4694" t="s">
        <v>63</v>
      </c>
      <c r="E4694" t="s">
        <v>32</v>
      </c>
      <c r="F4694" t="s">
        <v>40</v>
      </c>
      <c r="G4694" t="s">
        <v>14</v>
      </c>
      <c r="H4694" t="s">
        <v>19</v>
      </c>
      <c r="I4694" s="9">
        <v>3539</v>
      </c>
      <c r="J4694" s="9">
        <v>651.21</v>
      </c>
      <c r="K4694" s="9">
        <v>524.96</v>
      </c>
      <c r="L4694" s="9">
        <f>tbl_salesdata[[#This Row],[Units Sold]]*tbl_salesdata[[#This Row],[Unit Cost]]</f>
        <v>1857833.4400000002</v>
      </c>
      <c r="M4694" s="9">
        <f>tbl_salesdata[[#This Row],[Units Sold]]*tbl_salesdata[[#This Row],[Unit Price]]</f>
        <v>2304632.19</v>
      </c>
      <c r="N4694" s="9">
        <f>tbl_salesdata[[#This Row],[Total Sales]]-tbl_salesdata[[#This Row],[Total Cost]]</f>
        <v>446798.74999999977</v>
      </c>
      <c r="O4694">
        <f>tbl_salesdata[[#This Row],[Ship Date]]-tbl_salesdata[[#This Row],[Order Date]]</f>
        <v>15</v>
      </c>
      <c r="P4694">
        <f>WEEKDAY(tbl_salesdata[[#This Row],[Order Date]],2)</f>
        <v>1</v>
      </c>
      <c r="Q4694" t="str">
        <f>TEXT(tbl_salesdata[[#This Row],[Order Date]],"dddd")</f>
        <v>Monday</v>
      </c>
      <c r="R4694" t="str">
        <f>IF(tbl_salesdata[[#This Row],[Weekdaynum]]&gt;5,"Yes","No")</f>
        <v>No</v>
      </c>
    </row>
    <row r="4695" spans="1:18" hidden="1" x14ac:dyDescent="0.35">
      <c r="A4695">
        <v>286354625</v>
      </c>
      <c r="B4695" s="3">
        <v>44222</v>
      </c>
      <c r="C4695" s="3">
        <v>44234</v>
      </c>
      <c r="D4695" t="s">
        <v>154</v>
      </c>
      <c r="E4695" t="s">
        <v>12</v>
      </c>
      <c r="F4695" t="s">
        <v>30</v>
      </c>
      <c r="G4695" t="s">
        <v>18</v>
      </c>
      <c r="H4695" t="s">
        <v>19</v>
      </c>
      <c r="I4695" s="9">
        <v>7552</v>
      </c>
      <c r="J4695" s="9">
        <v>81.73</v>
      </c>
      <c r="K4695" s="9">
        <v>56.67</v>
      </c>
      <c r="L4695" s="9">
        <f>tbl_salesdata[[#This Row],[Units Sold]]*tbl_salesdata[[#This Row],[Unit Cost]]</f>
        <v>427971.84000000003</v>
      </c>
      <c r="M4695" s="9">
        <f>tbl_salesdata[[#This Row],[Units Sold]]*tbl_salesdata[[#This Row],[Unit Price]]</f>
        <v>617224.96000000008</v>
      </c>
      <c r="N4695" s="9">
        <f>tbl_salesdata[[#This Row],[Total Sales]]-tbl_salesdata[[#This Row],[Total Cost]]</f>
        <v>189253.12000000005</v>
      </c>
      <c r="O4695">
        <f>tbl_salesdata[[#This Row],[Ship Date]]-tbl_salesdata[[#This Row],[Order Date]]</f>
        <v>12</v>
      </c>
      <c r="P4695">
        <f>WEEKDAY(tbl_salesdata[[#This Row],[Order Date]],2)</f>
        <v>2</v>
      </c>
      <c r="Q4695" t="str">
        <f>TEXT(tbl_salesdata[[#This Row],[Order Date]],"dddd")</f>
        <v>Tuesday</v>
      </c>
      <c r="R4695" t="str">
        <f>IF(tbl_salesdata[[#This Row],[Weekdaynum]]&gt;5,"Yes","No")</f>
        <v>No</v>
      </c>
    </row>
    <row r="4696" spans="1:18" hidden="1" x14ac:dyDescent="0.35">
      <c r="A4696">
        <v>187718427</v>
      </c>
      <c r="B4696" s="3">
        <v>42495</v>
      </c>
      <c r="C4696" s="3">
        <v>42506</v>
      </c>
      <c r="D4696" t="s">
        <v>93</v>
      </c>
      <c r="E4696" t="s">
        <v>29</v>
      </c>
      <c r="F4696" t="s">
        <v>17</v>
      </c>
      <c r="G4696" t="s">
        <v>18</v>
      </c>
      <c r="H4696" t="s">
        <v>15</v>
      </c>
      <c r="I4696" s="9">
        <v>8909</v>
      </c>
      <c r="J4696" s="9">
        <v>152.58000000000001</v>
      </c>
      <c r="K4696" s="9">
        <v>97.44</v>
      </c>
      <c r="L4696" s="9">
        <f>tbl_salesdata[[#This Row],[Units Sold]]*tbl_salesdata[[#This Row],[Unit Cost]]</f>
        <v>868092.96</v>
      </c>
      <c r="M4696" s="9">
        <f>tbl_salesdata[[#This Row],[Units Sold]]*tbl_salesdata[[#This Row],[Unit Price]]</f>
        <v>1359335.2200000002</v>
      </c>
      <c r="N4696" s="9">
        <f>tbl_salesdata[[#This Row],[Total Sales]]-tbl_salesdata[[#This Row],[Total Cost]]</f>
        <v>491242.26000000024</v>
      </c>
      <c r="O4696">
        <f>tbl_salesdata[[#This Row],[Ship Date]]-tbl_salesdata[[#This Row],[Order Date]]</f>
        <v>11</v>
      </c>
      <c r="P4696">
        <f>WEEKDAY(tbl_salesdata[[#This Row],[Order Date]],2)</f>
        <v>4</v>
      </c>
      <c r="Q4696" t="str">
        <f>TEXT(tbl_salesdata[[#This Row],[Order Date]],"dddd")</f>
        <v>Thursday</v>
      </c>
      <c r="R4696" t="str">
        <f>IF(tbl_salesdata[[#This Row],[Weekdaynum]]&gt;5,"Yes","No")</f>
        <v>No</v>
      </c>
    </row>
    <row r="4697" spans="1:18" hidden="1" x14ac:dyDescent="0.35">
      <c r="A4697">
        <v>996951186</v>
      </c>
      <c r="B4697" s="3">
        <v>42813</v>
      </c>
      <c r="C4697" s="3">
        <v>42831</v>
      </c>
      <c r="D4697" t="s">
        <v>198</v>
      </c>
      <c r="E4697" t="s">
        <v>38</v>
      </c>
      <c r="F4697" t="s">
        <v>30</v>
      </c>
      <c r="G4697" t="s">
        <v>14</v>
      </c>
      <c r="H4697" t="s">
        <v>34</v>
      </c>
      <c r="I4697" s="9">
        <v>8865</v>
      </c>
      <c r="J4697" s="9">
        <v>81.73</v>
      </c>
      <c r="K4697" s="9">
        <v>56.67</v>
      </c>
      <c r="L4697" s="9">
        <f>tbl_salesdata[[#This Row],[Units Sold]]*tbl_salesdata[[#This Row],[Unit Cost]]</f>
        <v>502379.55</v>
      </c>
      <c r="M4697" s="9">
        <f>tbl_salesdata[[#This Row],[Units Sold]]*tbl_salesdata[[#This Row],[Unit Price]]</f>
        <v>724536.45000000007</v>
      </c>
      <c r="N4697" s="9">
        <f>tbl_salesdata[[#This Row],[Total Sales]]-tbl_salesdata[[#This Row],[Total Cost]]</f>
        <v>222156.90000000008</v>
      </c>
      <c r="O4697">
        <f>tbl_salesdata[[#This Row],[Ship Date]]-tbl_salesdata[[#This Row],[Order Date]]</f>
        <v>18</v>
      </c>
      <c r="P4697">
        <f>WEEKDAY(tbl_salesdata[[#This Row],[Order Date]],2)</f>
        <v>7</v>
      </c>
      <c r="Q4697" t="str">
        <f>TEXT(tbl_salesdata[[#This Row],[Order Date]],"dddd")</f>
        <v>Sunday</v>
      </c>
      <c r="R4697" t="str">
        <f>IF(tbl_salesdata[[#This Row],[Weekdaynum]]&gt;5,"Yes","No")</f>
        <v>Yes</v>
      </c>
    </row>
    <row r="4698" spans="1:18" hidden="1" x14ac:dyDescent="0.35">
      <c r="A4698">
        <v>446914231</v>
      </c>
      <c r="B4698" s="3">
        <v>43733</v>
      </c>
      <c r="C4698" s="3">
        <v>43752</v>
      </c>
      <c r="D4698" t="s">
        <v>99</v>
      </c>
      <c r="E4698" t="s">
        <v>38</v>
      </c>
      <c r="F4698" t="s">
        <v>40</v>
      </c>
      <c r="G4698" t="s">
        <v>18</v>
      </c>
      <c r="H4698" t="s">
        <v>34</v>
      </c>
      <c r="I4698" s="9">
        <v>707</v>
      </c>
      <c r="J4698" s="9">
        <v>651.21</v>
      </c>
      <c r="K4698" s="9">
        <v>524.96</v>
      </c>
      <c r="L4698" s="9">
        <f>tbl_salesdata[[#This Row],[Units Sold]]*tbl_salesdata[[#This Row],[Unit Cost]]</f>
        <v>371146.72000000003</v>
      </c>
      <c r="M4698" s="9">
        <f>tbl_salesdata[[#This Row],[Units Sold]]*tbl_salesdata[[#This Row],[Unit Price]]</f>
        <v>460405.47000000003</v>
      </c>
      <c r="N4698" s="9">
        <f>tbl_salesdata[[#This Row],[Total Sales]]-tbl_salesdata[[#This Row],[Total Cost]]</f>
        <v>89258.75</v>
      </c>
      <c r="O4698">
        <f>tbl_salesdata[[#This Row],[Ship Date]]-tbl_salesdata[[#This Row],[Order Date]]</f>
        <v>19</v>
      </c>
      <c r="P4698">
        <f>WEEKDAY(tbl_salesdata[[#This Row],[Order Date]],2)</f>
        <v>3</v>
      </c>
      <c r="Q4698" t="str">
        <f>TEXT(tbl_salesdata[[#This Row],[Order Date]],"dddd")</f>
        <v>Wednesday</v>
      </c>
      <c r="R4698" t="str">
        <f>IF(tbl_salesdata[[#This Row],[Weekdaynum]]&gt;5,"Yes","No")</f>
        <v>No</v>
      </c>
    </row>
    <row r="4699" spans="1:18" hidden="1" x14ac:dyDescent="0.35">
      <c r="A4699">
        <v>840781390</v>
      </c>
      <c r="B4699" s="3">
        <v>44854</v>
      </c>
      <c r="C4699" s="3">
        <v>44868</v>
      </c>
      <c r="D4699" t="s">
        <v>67</v>
      </c>
      <c r="E4699" t="s">
        <v>21</v>
      </c>
      <c r="F4699" t="s">
        <v>76</v>
      </c>
      <c r="G4699" t="s">
        <v>14</v>
      </c>
      <c r="H4699" t="s">
        <v>34</v>
      </c>
      <c r="I4699" s="9">
        <v>4752</v>
      </c>
      <c r="J4699" s="9">
        <v>668.27</v>
      </c>
      <c r="K4699" s="9">
        <v>502.54</v>
      </c>
      <c r="L4699" s="9">
        <f>tbl_salesdata[[#This Row],[Units Sold]]*tbl_salesdata[[#This Row],[Unit Cost]]</f>
        <v>2388070.08</v>
      </c>
      <c r="M4699" s="9">
        <f>tbl_salesdata[[#This Row],[Units Sold]]*tbl_salesdata[[#This Row],[Unit Price]]</f>
        <v>3175619.04</v>
      </c>
      <c r="N4699" s="9">
        <f>tbl_salesdata[[#This Row],[Total Sales]]-tbl_salesdata[[#This Row],[Total Cost]]</f>
        <v>787548.96</v>
      </c>
      <c r="O4699">
        <f>tbl_salesdata[[#This Row],[Ship Date]]-tbl_salesdata[[#This Row],[Order Date]]</f>
        <v>14</v>
      </c>
      <c r="P4699">
        <f>WEEKDAY(tbl_salesdata[[#This Row],[Order Date]],2)</f>
        <v>4</v>
      </c>
      <c r="Q4699" t="str">
        <f>TEXT(tbl_salesdata[[#This Row],[Order Date]],"dddd")</f>
        <v>Thursday</v>
      </c>
      <c r="R4699" t="str">
        <f>IF(tbl_salesdata[[#This Row],[Weekdaynum]]&gt;5,"Yes","No")</f>
        <v>No</v>
      </c>
    </row>
    <row r="4700" spans="1:18" x14ac:dyDescent="0.35">
      <c r="A4700">
        <v>219597232</v>
      </c>
      <c r="B4700" s="3">
        <v>44555</v>
      </c>
      <c r="C4700" s="3">
        <v>44564</v>
      </c>
      <c r="D4700" t="s">
        <v>98</v>
      </c>
      <c r="E4700" t="s">
        <v>38</v>
      </c>
      <c r="F4700" t="s">
        <v>56</v>
      </c>
      <c r="G4700" t="s">
        <v>18</v>
      </c>
      <c r="H4700" t="s">
        <v>34</v>
      </c>
      <c r="I4700" s="9">
        <v>2556</v>
      </c>
      <c r="J4700" s="9">
        <v>9.33</v>
      </c>
      <c r="K4700" s="9">
        <v>6.92</v>
      </c>
      <c r="L4700" s="9">
        <f>tbl_salesdata[[#This Row],[Units Sold]]*tbl_salesdata[[#This Row],[Unit Cost]]</f>
        <v>17687.52</v>
      </c>
      <c r="M4700" s="9">
        <f>tbl_salesdata[[#This Row],[Units Sold]]*tbl_salesdata[[#This Row],[Unit Price]]</f>
        <v>23847.48</v>
      </c>
      <c r="N4700" s="9">
        <f>tbl_salesdata[[#This Row],[Total Sales]]-tbl_salesdata[[#This Row],[Total Cost]]</f>
        <v>6159.9599999999991</v>
      </c>
      <c r="O4700">
        <f>tbl_salesdata[[#This Row],[Ship Date]]-tbl_salesdata[[#This Row],[Order Date]]</f>
        <v>9</v>
      </c>
      <c r="P4700">
        <f>WEEKDAY(tbl_salesdata[[#This Row],[Order Date]],2)</f>
        <v>6</v>
      </c>
      <c r="Q4700" t="str">
        <f>TEXT(tbl_salesdata[[#This Row],[Order Date]],"dddd")</f>
        <v>Saturday</v>
      </c>
      <c r="R4700" t="str">
        <f>IF(tbl_salesdata[[#This Row],[Weekdaynum]]&gt;5,"Yes","No")</f>
        <v>Yes</v>
      </c>
    </row>
    <row r="4701" spans="1:18" hidden="1" x14ac:dyDescent="0.35">
      <c r="A4701">
        <v>524485862</v>
      </c>
      <c r="B4701" s="3">
        <v>44039</v>
      </c>
      <c r="C4701" s="3">
        <v>44058</v>
      </c>
      <c r="D4701" t="s">
        <v>23</v>
      </c>
      <c r="E4701" t="s">
        <v>24</v>
      </c>
      <c r="F4701" t="s">
        <v>17</v>
      </c>
      <c r="G4701" t="s">
        <v>18</v>
      </c>
      <c r="H4701" t="s">
        <v>19</v>
      </c>
      <c r="I4701" s="9">
        <v>5877</v>
      </c>
      <c r="J4701" s="9">
        <v>152.58000000000001</v>
      </c>
      <c r="K4701" s="9">
        <v>97.44</v>
      </c>
      <c r="L4701" s="9">
        <f>tbl_salesdata[[#This Row],[Units Sold]]*tbl_salesdata[[#This Row],[Unit Cost]]</f>
        <v>572654.88</v>
      </c>
      <c r="M4701" s="9">
        <f>tbl_salesdata[[#This Row],[Units Sold]]*tbl_salesdata[[#This Row],[Unit Price]]</f>
        <v>896712.66</v>
      </c>
      <c r="N4701" s="9">
        <f>tbl_salesdata[[#This Row],[Total Sales]]-tbl_salesdata[[#This Row],[Total Cost]]</f>
        <v>324057.78000000003</v>
      </c>
      <c r="O4701">
        <f>tbl_salesdata[[#This Row],[Ship Date]]-tbl_salesdata[[#This Row],[Order Date]]</f>
        <v>19</v>
      </c>
      <c r="P4701">
        <f>WEEKDAY(tbl_salesdata[[#This Row],[Order Date]],2)</f>
        <v>1</v>
      </c>
      <c r="Q4701" t="str">
        <f>TEXT(tbl_salesdata[[#This Row],[Order Date]],"dddd")</f>
        <v>Monday</v>
      </c>
      <c r="R4701" t="str">
        <f>IF(tbl_salesdata[[#This Row],[Weekdaynum]]&gt;5,"Yes","No")</f>
        <v>No</v>
      </c>
    </row>
    <row r="4702" spans="1:18" hidden="1" x14ac:dyDescent="0.35">
      <c r="A4702">
        <v>722233331</v>
      </c>
      <c r="B4702" s="3">
        <v>42825</v>
      </c>
      <c r="C4702" s="3">
        <v>42834</v>
      </c>
      <c r="D4702" t="s">
        <v>168</v>
      </c>
      <c r="E4702" t="s">
        <v>21</v>
      </c>
      <c r="F4702" t="s">
        <v>68</v>
      </c>
      <c r="G4702" t="s">
        <v>14</v>
      </c>
      <c r="H4702" t="s">
        <v>34</v>
      </c>
      <c r="I4702" s="9">
        <v>3747</v>
      </c>
      <c r="J4702" s="9">
        <v>154.06</v>
      </c>
      <c r="K4702" s="9">
        <v>90.93</v>
      </c>
      <c r="L4702" s="9">
        <f>tbl_salesdata[[#This Row],[Units Sold]]*tbl_salesdata[[#This Row],[Unit Cost]]</f>
        <v>340714.71</v>
      </c>
      <c r="M4702" s="9">
        <f>tbl_salesdata[[#This Row],[Units Sold]]*tbl_salesdata[[#This Row],[Unit Price]]</f>
        <v>577262.82000000007</v>
      </c>
      <c r="N4702" s="9">
        <f>tbl_salesdata[[#This Row],[Total Sales]]-tbl_salesdata[[#This Row],[Total Cost]]</f>
        <v>236548.11000000004</v>
      </c>
      <c r="O4702">
        <f>tbl_salesdata[[#This Row],[Ship Date]]-tbl_salesdata[[#This Row],[Order Date]]</f>
        <v>9</v>
      </c>
      <c r="P4702">
        <f>WEEKDAY(tbl_salesdata[[#This Row],[Order Date]],2)</f>
        <v>5</v>
      </c>
      <c r="Q4702" t="str">
        <f>TEXT(tbl_salesdata[[#This Row],[Order Date]],"dddd")</f>
        <v>Friday</v>
      </c>
      <c r="R4702" t="str">
        <f>IF(tbl_salesdata[[#This Row],[Weekdaynum]]&gt;5,"Yes","No")</f>
        <v>No</v>
      </c>
    </row>
    <row r="4703" spans="1:18" hidden="1" x14ac:dyDescent="0.35">
      <c r="A4703">
        <v>979705226</v>
      </c>
      <c r="B4703" s="3">
        <v>43412</v>
      </c>
      <c r="C4703" s="3">
        <v>43433</v>
      </c>
      <c r="D4703" t="s">
        <v>219</v>
      </c>
      <c r="E4703" t="s">
        <v>38</v>
      </c>
      <c r="F4703" t="s">
        <v>22</v>
      </c>
      <c r="G4703" t="s">
        <v>18</v>
      </c>
      <c r="H4703" t="s">
        <v>19</v>
      </c>
      <c r="I4703" s="9">
        <v>5402</v>
      </c>
      <c r="J4703" s="9">
        <v>47.45</v>
      </c>
      <c r="K4703" s="9">
        <v>31.79</v>
      </c>
      <c r="L4703" s="9">
        <f>tbl_salesdata[[#This Row],[Units Sold]]*tbl_salesdata[[#This Row],[Unit Cost]]</f>
        <v>171729.58</v>
      </c>
      <c r="M4703" s="9">
        <f>tbl_salesdata[[#This Row],[Units Sold]]*tbl_salesdata[[#This Row],[Unit Price]]</f>
        <v>256324.90000000002</v>
      </c>
      <c r="N4703" s="9">
        <f>tbl_salesdata[[#This Row],[Total Sales]]-tbl_salesdata[[#This Row],[Total Cost]]</f>
        <v>84595.320000000036</v>
      </c>
      <c r="O4703">
        <f>tbl_salesdata[[#This Row],[Ship Date]]-tbl_salesdata[[#This Row],[Order Date]]</f>
        <v>21</v>
      </c>
      <c r="P4703">
        <f>WEEKDAY(tbl_salesdata[[#This Row],[Order Date]],2)</f>
        <v>4</v>
      </c>
      <c r="Q4703" t="str">
        <f>TEXT(tbl_salesdata[[#This Row],[Order Date]],"dddd")</f>
        <v>Thursday</v>
      </c>
      <c r="R4703" t="str">
        <f>IF(tbl_salesdata[[#This Row],[Weekdaynum]]&gt;5,"Yes","No")</f>
        <v>No</v>
      </c>
    </row>
    <row r="4704" spans="1:18" hidden="1" x14ac:dyDescent="0.35">
      <c r="A4704">
        <v>801637876</v>
      </c>
      <c r="B4704" s="3">
        <v>42230</v>
      </c>
      <c r="C4704" s="3">
        <v>42235</v>
      </c>
      <c r="D4704" t="s">
        <v>50</v>
      </c>
      <c r="E4704" t="s">
        <v>51</v>
      </c>
      <c r="F4704" t="s">
        <v>42</v>
      </c>
      <c r="G4704" t="s">
        <v>18</v>
      </c>
      <c r="H4704" t="s">
        <v>34</v>
      </c>
      <c r="I4704" s="9">
        <v>1316</v>
      </c>
      <c r="J4704" s="9">
        <v>437.2</v>
      </c>
      <c r="K4704" s="9">
        <v>263.33</v>
      </c>
      <c r="L4704" s="9">
        <f>tbl_salesdata[[#This Row],[Units Sold]]*tbl_salesdata[[#This Row],[Unit Cost]]</f>
        <v>346542.27999999997</v>
      </c>
      <c r="M4704" s="9">
        <f>tbl_salesdata[[#This Row],[Units Sold]]*tbl_salesdata[[#This Row],[Unit Price]]</f>
        <v>575355.19999999995</v>
      </c>
      <c r="N4704" s="9">
        <f>tbl_salesdata[[#This Row],[Total Sales]]-tbl_salesdata[[#This Row],[Total Cost]]</f>
        <v>228812.91999999998</v>
      </c>
      <c r="O4704">
        <f>tbl_salesdata[[#This Row],[Ship Date]]-tbl_salesdata[[#This Row],[Order Date]]</f>
        <v>5</v>
      </c>
      <c r="P4704">
        <f>WEEKDAY(tbl_salesdata[[#This Row],[Order Date]],2)</f>
        <v>5</v>
      </c>
      <c r="Q4704" t="str">
        <f>TEXT(tbl_salesdata[[#This Row],[Order Date]],"dddd")</f>
        <v>Friday</v>
      </c>
      <c r="R4704" t="str">
        <f>IF(tbl_salesdata[[#This Row],[Weekdaynum]]&gt;5,"Yes","No")</f>
        <v>No</v>
      </c>
    </row>
    <row r="4705" spans="1:18" hidden="1" x14ac:dyDescent="0.35">
      <c r="A4705">
        <v>663080108</v>
      </c>
      <c r="B4705" s="3">
        <v>44521</v>
      </c>
      <c r="C4705" s="3">
        <v>44541</v>
      </c>
      <c r="D4705" t="s">
        <v>107</v>
      </c>
      <c r="E4705" t="s">
        <v>21</v>
      </c>
      <c r="F4705" t="s">
        <v>47</v>
      </c>
      <c r="G4705" t="s">
        <v>14</v>
      </c>
      <c r="H4705" t="s">
        <v>34</v>
      </c>
      <c r="I4705" s="9">
        <v>8994</v>
      </c>
      <c r="J4705" s="9">
        <v>421.89</v>
      </c>
      <c r="K4705" s="9">
        <v>364.69</v>
      </c>
      <c r="L4705" s="9">
        <f>tbl_salesdata[[#This Row],[Units Sold]]*tbl_salesdata[[#This Row],[Unit Cost]]</f>
        <v>3280021.86</v>
      </c>
      <c r="M4705" s="9">
        <f>tbl_salesdata[[#This Row],[Units Sold]]*tbl_salesdata[[#This Row],[Unit Price]]</f>
        <v>3794478.6599999997</v>
      </c>
      <c r="N4705" s="9">
        <f>tbl_salesdata[[#This Row],[Total Sales]]-tbl_salesdata[[#This Row],[Total Cost]]</f>
        <v>514456.79999999981</v>
      </c>
      <c r="O4705">
        <f>tbl_salesdata[[#This Row],[Ship Date]]-tbl_salesdata[[#This Row],[Order Date]]</f>
        <v>20</v>
      </c>
      <c r="P4705">
        <f>WEEKDAY(tbl_salesdata[[#This Row],[Order Date]],2)</f>
        <v>7</v>
      </c>
      <c r="Q4705" t="str">
        <f>TEXT(tbl_salesdata[[#This Row],[Order Date]],"dddd")</f>
        <v>Sunday</v>
      </c>
      <c r="R4705" t="str">
        <f>IF(tbl_salesdata[[#This Row],[Weekdaynum]]&gt;5,"Yes","No")</f>
        <v>Yes</v>
      </c>
    </row>
    <row r="4706" spans="1:18" hidden="1" x14ac:dyDescent="0.35">
      <c r="A4706">
        <v>659393250</v>
      </c>
      <c r="B4706" s="3">
        <v>43919</v>
      </c>
      <c r="C4706" s="3">
        <v>43938</v>
      </c>
      <c r="D4706" t="s">
        <v>219</v>
      </c>
      <c r="E4706" t="s">
        <v>38</v>
      </c>
      <c r="F4706" t="s">
        <v>42</v>
      </c>
      <c r="G4706" t="s">
        <v>18</v>
      </c>
      <c r="H4706" t="s">
        <v>34</v>
      </c>
      <c r="I4706" s="9">
        <v>7971</v>
      </c>
      <c r="J4706" s="9">
        <v>437.2</v>
      </c>
      <c r="K4706" s="9">
        <v>263.33</v>
      </c>
      <c r="L4706" s="9">
        <f>tbl_salesdata[[#This Row],[Units Sold]]*tbl_salesdata[[#This Row],[Unit Cost]]</f>
        <v>2099003.4299999997</v>
      </c>
      <c r="M4706" s="9">
        <f>tbl_salesdata[[#This Row],[Units Sold]]*tbl_salesdata[[#This Row],[Unit Price]]</f>
        <v>3484921.1999999997</v>
      </c>
      <c r="N4706" s="9">
        <f>tbl_salesdata[[#This Row],[Total Sales]]-tbl_salesdata[[#This Row],[Total Cost]]</f>
        <v>1385917.77</v>
      </c>
      <c r="O4706">
        <f>tbl_salesdata[[#This Row],[Ship Date]]-tbl_salesdata[[#This Row],[Order Date]]</f>
        <v>19</v>
      </c>
      <c r="P4706">
        <f>WEEKDAY(tbl_salesdata[[#This Row],[Order Date]],2)</f>
        <v>7</v>
      </c>
      <c r="Q4706" t="str">
        <f>TEXT(tbl_salesdata[[#This Row],[Order Date]],"dddd")</f>
        <v>Sunday</v>
      </c>
      <c r="R4706" t="str">
        <f>IF(tbl_salesdata[[#This Row],[Weekdaynum]]&gt;5,"Yes","No")</f>
        <v>Yes</v>
      </c>
    </row>
    <row r="4707" spans="1:18" hidden="1" x14ac:dyDescent="0.35">
      <c r="A4707">
        <v>956251132</v>
      </c>
      <c r="B4707" s="3">
        <v>43445</v>
      </c>
      <c r="C4707" s="3">
        <v>43459</v>
      </c>
      <c r="D4707" t="s">
        <v>198</v>
      </c>
      <c r="E4707" t="s">
        <v>38</v>
      </c>
      <c r="F4707" t="s">
        <v>76</v>
      </c>
      <c r="G4707" t="s">
        <v>14</v>
      </c>
      <c r="H4707" t="s">
        <v>15</v>
      </c>
      <c r="I4707" s="9">
        <v>4815</v>
      </c>
      <c r="J4707" s="9">
        <v>668.27</v>
      </c>
      <c r="K4707" s="9">
        <v>502.54</v>
      </c>
      <c r="L4707" s="9">
        <f>tbl_salesdata[[#This Row],[Units Sold]]*tbl_salesdata[[#This Row],[Unit Cost]]</f>
        <v>2419730.1</v>
      </c>
      <c r="M4707" s="9">
        <f>tbl_salesdata[[#This Row],[Units Sold]]*tbl_salesdata[[#This Row],[Unit Price]]</f>
        <v>3217720.05</v>
      </c>
      <c r="N4707" s="9">
        <f>tbl_salesdata[[#This Row],[Total Sales]]-tbl_salesdata[[#This Row],[Total Cost]]</f>
        <v>797989.94999999972</v>
      </c>
      <c r="O4707">
        <f>tbl_salesdata[[#This Row],[Ship Date]]-tbl_salesdata[[#This Row],[Order Date]]</f>
        <v>14</v>
      </c>
      <c r="P4707">
        <f>WEEKDAY(tbl_salesdata[[#This Row],[Order Date]],2)</f>
        <v>2</v>
      </c>
      <c r="Q4707" t="str">
        <f>TEXT(tbl_salesdata[[#This Row],[Order Date]],"dddd")</f>
        <v>Tuesday</v>
      </c>
      <c r="R4707" t="str">
        <f>IF(tbl_salesdata[[#This Row],[Weekdaynum]]&gt;5,"Yes","No")</f>
        <v>No</v>
      </c>
    </row>
    <row r="4708" spans="1:18" hidden="1" x14ac:dyDescent="0.35">
      <c r="A4708">
        <v>439640080</v>
      </c>
      <c r="B4708" s="3">
        <v>44476</v>
      </c>
      <c r="C4708" s="3">
        <v>44484</v>
      </c>
      <c r="D4708" t="s">
        <v>109</v>
      </c>
      <c r="E4708" t="s">
        <v>21</v>
      </c>
      <c r="F4708" t="s">
        <v>25</v>
      </c>
      <c r="G4708" t="s">
        <v>14</v>
      </c>
      <c r="H4708" t="s">
        <v>26</v>
      </c>
      <c r="I4708" s="9">
        <v>8124</v>
      </c>
      <c r="J4708" s="9">
        <v>205.7</v>
      </c>
      <c r="K4708" s="9">
        <v>117.11</v>
      </c>
      <c r="L4708" s="9">
        <f>tbl_salesdata[[#This Row],[Units Sold]]*tbl_salesdata[[#This Row],[Unit Cost]]</f>
        <v>951401.64</v>
      </c>
      <c r="M4708" s="9">
        <f>tbl_salesdata[[#This Row],[Units Sold]]*tbl_salesdata[[#This Row],[Unit Price]]</f>
        <v>1671106.7999999998</v>
      </c>
      <c r="N4708" s="9">
        <f>tbl_salesdata[[#This Row],[Total Sales]]-tbl_salesdata[[#This Row],[Total Cost]]</f>
        <v>719705.1599999998</v>
      </c>
      <c r="O4708">
        <f>tbl_salesdata[[#This Row],[Ship Date]]-tbl_salesdata[[#This Row],[Order Date]]</f>
        <v>8</v>
      </c>
      <c r="P4708">
        <f>WEEKDAY(tbl_salesdata[[#This Row],[Order Date]],2)</f>
        <v>4</v>
      </c>
      <c r="Q4708" t="str">
        <f>TEXT(tbl_salesdata[[#This Row],[Order Date]],"dddd")</f>
        <v>Thursday</v>
      </c>
      <c r="R4708" t="str">
        <f>IF(tbl_salesdata[[#This Row],[Weekdaynum]]&gt;5,"Yes","No")</f>
        <v>No</v>
      </c>
    </row>
    <row r="4709" spans="1:18" hidden="1" x14ac:dyDescent="0.35">
      <c r="A4709">
        <v>765858924</v>
      </c>
      <c r="B4709" s="3">
        <v>43270</v>
      </c>
      <c r="C4709" s="3">
        <v>43273</v>
      </c>
      <c r="D4709" t="s">
        <v>214</v>
      </c>
      <c r="E4709" t="s">
        <v>21</v>
      </c>
      <c r="F4709" t="s">
        <v>76</v>
      </c>
      <c r="G4709" t="s">
        <v>18</v>
      </c>
      <c r="H4709" t="s">
        <v>34</v>
      </c>
      <c r="I4709" s="9">
        <v>3530</v>
      </c>
      <c r="J4709" s="9">
        <v>668.27</v>
      </c>
      <c r="K4709" s="9">
        <v>502.54</v>
      </c>
      <c r="L4709" s="9">
        <f>tbl_salesdata[[#This Row],[Units Sold]]*tbl_salesdata[[#This Row],[Unit Cost]]</f>
        <v>1773966.2000000002</v>
      </c>
      <c r="M4709" s="9">
        <f>tbl_salesdata[[#This Row],[Units Sold]]*tbl_salesdata[[#This Row],[Unit Price]]</f>
        <v>2358993.1</v>
      </c>
      <c r="N4709" s="9">
        <f>tbl_salesdata[[#This Row],[Total Sales]]-tbl_salesdata[[#This Row],[Total Cost]]</f>
        <v>585026.89999999991</v>
      </c>
      <c r="O4709">
        <f>tbl_salesdata[[#This Row],[Ship Date]]-tbl_salesdata[[#This Row],[Order Date]]</f>
        <v>3</v>
      </c>
      <c r="P4709">
        <f>WEEKDAY(tbl_salesdata[[#This Row],[Order Date]],2)</f>
        <v>2</v>
      </c>
      <c r="Q4709" t="str">
        <f>TEXT(tbl_salesdata[[#This Row],[Order Date]],"dddd")</f>
        <v>Tuesday</v>
      </c>
      <c r="R4709" t="str">
        <f>IF(tbl_salesdata[[#This Row],[Weekdaynum]]&gt;5,"Yes","No")</f>
        <v>No</v>
      </c>
    </row>
    <row r="4710" spans="1:18" hidden="1" x14ac:dyDescent="0.35">
      <c r="A4710">
        <v>511518990</v>
      </c>
      <c r="B4710" s="3">
        <v>43521</v>
      </c>
      <c r="C4710" s="3">
        <v>43540</v>
      </c>
      <c r="D4710" t="s">
        <v>219</v>
      </c>
      <c r="E4710" t="s">
        <v>38</v>
      </c>
      <c r="F4710" t="s">
        <v>56</v>
      </c>
      <c r="G4710" t="s">
        <v>14</v>
      </c>
      <c r="H4710" t="s">
        <v>19</v>
      </c>
      <c r="I4710" s="9">
        <v>8691</v>
      </c>
      <c r="J4710" s="9">
        <v>9.33</v>
      </c>
      <c r="K4710" s="9">
        <v>6.92</v>
      </c>
      <c r="L4710" s="9">
        <f>tbl_salesdata[[#This Row],[Units Sold]]*tbl_salesdata[[#This Row],[Unit Cost]]</f>
        <v>60141.72</v>
      </c>
      <c r="M4710" s="9">
        <f>tbl_salesdata[[#This Row],[Units Sold]]*tbl_salesdata[[#This Row],[Unit Price]]</f>
        <v>81087.03</v>
      </c>
      <c r="N4710" s="9">
        <f>tbl_salesdata[[#This Row],[Total Sales]]-tbl_salesdata[[#This Row],[Total Cost]]</f>
        <v>20945.309999999998</v>
      </c>
      <c r="O4710">
        <f>tbl_salesdata[[#This Row],[Ship Date]]-tbl_salesdata[[#This Row],[Order Date]]</f>
        <v>19</v>
      </c>
      <c r="P4710">
        <f>WEEKDAY(tbl_salesdata[[#This Row],[Order Date]],2)</f>
        <v>1</v>
      </c>
      <c r="Q4710" t="str">
        <f>TEXT(tbl_salesdata[[#This Row],[Order Date]],"dddd")</f>
        <v>Monday</v>
      </c>
      <c r="R4710" t="str">
        <f>IF(tbl_salesdata[[#This Row],[Weekdaynum]]&gt;5,"Yes","No")</f>
        <v>No</v>
      </c>
    </row>
    <row r="4711" spans="1:18" hidden="1" x14ac:dyDescent="0.35">
      <c r="A4711">
        <v>123544108</v>
      </c>
      <c r="B4711" s="3">
        <v>44694</v>
      </c>
      <c r="C4711" s="3">
        <v>44714</v>
      </c>
      <c r="D4711" t="s">
        <v>48</v>
      </c>
      <c r="E4711" t="s">
        <v>21</v>
      </c>
      <c r="F4711" t="s">
        <v>25</v>
      </c>
      <c r="G4711" t="s">
        <v>14</v>
      </c>
      <c r="H4711" t="s">
        <v>15</v>
      </c>
      <c r="I4711" s="9">
        <v>8302</v>
      </c>
      <c r="J4711" s="9">
        <v>205.7</v>
      </c>
      <c r="K4711" s="9">
        <v>117.11</v>
      </c>
      <c r="L4711" s="9">
        <f>tbl_salesdata[[#This Row],[Units Sold]]*tbl_salesdata[[#This Row],[Unit Cost]]</f>
        <v>972247.22</v>
      </c>
      <c r="M4711" s="9">
        <f>tbl_salesdata[[#This Row],[Units Sold]]*tbl_salesdata[[#This Row],[Unit Price]]</f>
        <v>1707721.4</v>
      </c>
      <c r="N4711" s="9">
        <f>tbl_salesdata[[#This Row],[Total Sales]]-tbl_salesdata[[#This Row],[Total Cost]]</f>
        <v>735474.17999999993</v>
      </c>
      <c r="O4711">
        <f>tbl_salesdata[[#This Row],[Ship Date]]-tbl_salesdata[[#This Row],[Order Date]]</f>
        <v>20</v>
      </c>
      <c r="P4711">
        <f>WEEKDAY(tbl_salesdata[[#This Row],[Order Date]],2)</f>
        <v>5</v>
      </c>
      <c r="Q4711" t="str">
        <f>TEXT(tbl_salesdata[[#This Row],[Order Date]],"dddd")</f>
        <v>Friday</v>
      </c>
      <c r="R4711" t="str">
        <f>IF(tbl_salesdata[[#This Row],[Weekdaynum]]&gt;5,"Yes","No")</f>
        <v>No</v>
      </c>
    </row>
    <row r="4712" spans="1:18" hidden="1" x14ac:dyDescent="0.35">
      <c r="A4712">
        <v>569170606</v>
      </c>
      <c r="B4712" s="3">
        <v>42832</v>
      </c>
      <c r="C4712" s="3">
        <v>42843</v>
      </c>
      <c r="D4712" t="s">
        <v>102</v>
      </c>
      <c r="E4712" t="s">
        <v>21</v>
      </c>
      <c r="F4712" t="s">
        <v>17</v>
      </c>
      <c r="G4712" t="s">
        <v>18</v>
      </c>
      <c r="H4712" t="s">
        <v>15</v>
      </c>
      <c r="I4712" s="9">
        <v>9085</v>
      </c>
      <c r="J4712" s="9">
        <v>152.58000000000001</v>
      </c>
      <c r="K4712" s="9">
        <v>97.44</v>
      </c>
      <c r="L4712" s="9">
        <f>tbl_salesdata[[#This Row],[Units Sold]]*tbl_salesdata[[#This Row],[Unit Cost]]</f>
        <v>885242.4</v>
      </c>
      <c r="M4712" s="9">
        <f>tbl_salesdata[[#This Row],[Units Sold]]*tbl_salesdata[[#This Row],[Unit Price]]</f>
        <v>1386189.3</v>
      </c>
      <c r="N4712" s="9">
        <f>tbl_salesdata[[#This Row],[Total Sales]]-tbl_salesdata[[#This Row],[Total Cost]]</f>
        <v>500946.9</v>
      </c>
      <c r="O4712">
        <f>tbl_salesdata[[#This Row],[Ship Date]]-tbl_salesdata[[#This Row],[Order Date]]</f>
        <v>11</v>
      </c>
      <c r="P4712">
        <f>WEEKDAY(tbl_salesdata[[#This Row],[Order Date]],2)</f>
        <v>5</v>
      </c>
      <c r="Q4712" t="str">
        <f>TEXT(tbl_salesdata[[#This Row],[Order Date]],"dddd")</f>
        <v>Friday</v>
      </c>
      <c r="R4712" t="str">
        <f>IF(tbl_salesdata[[#This Row],[Weekdaynum]]&gt;5,"Yes","No")</f>
        <v>No</v>
      </c>
    </row>
    <row r="4713" spans="1:18" hidden="1" x14ac:dyDescent="0.35">
      <c r="A4713">
        <v>185947310</v>
      </c>
      <c r="B4713" s="3">
        <v>43836</v>
      </c>
      <c r="C4713" s="3">
        <v>43845</v>
      </c>
      <c r="D4713" t="s">
        <v>80</v>
      </c>
      <c r="E4713" t="s">
        <v>21</v>
      </c>
      <c r="F4713" t="s">
        <v>30</v>
      </c>
      <c r="G4713" t="s">
        <v>14</v>
      </c>
      <c r="H4713" t="s">
        <v>26</v>
      </c>
      <c r="I4713" s="9">
        <v>4796</v>
      </c>
      <c r="J4713" s="9">
        <v>81.73</v>
      </c>
      <c r="K4713" s="9">
        <v>56.67</v>
      </c>
      <c r="L4713" s="9">
        <f>tbl_salesdata[[#This Row],[Units Sold]]*tbl_salesdata[[#This Row],[Unit Cost]]</f>
        <v>271789.32</v>
      </c>
      <c r="M4713" s="9">
        <f>tbl_salesdata[[#This Row],[Units Sold]]*tbl_salesdata[[#This Row],[Unit Price]]</f>
        <v>391977.08</v>
      </c>
      <c r="N4713" s="9">
        <f>tbl_salesdata[[#This Row],[Total Sales]]-tbl_salesdata[[#This Row],[Total Cost]]</f>
        <v>120187.76000000001</v>
      </c>
      <c r="O4713">
        <f>tbl_salesdata[[#This Row],[Ship Date]]-tbl_salesdata[[#This Row],[Order Date]]</f>
        <v>9</v>
      </c>
      <c r="P4713">
        <f>WEEKDAY(tbl_salesdata[[#This Row],[Order Date]],2)</f>
        <v>1</v>
      </c>
      <c r="Q4713" t="str">
        <f>TEXT(tbl_salesdata[[#This Row],[Order Date]],"dddd")</f>
        <v>Monday</v>
      </c>
      <c r="R4713" t="str">
        <f>IF(tbl_salesdata[[#This Row],[Weekdaynum]]&gt;5,"Yes","No")</f>
        <v>No</v>
      </c>
    </row>
    <row r="4714" spans="1:18" hidden="1" x14ac:dyDescent="0.35">
      <c r="A4714">
        <v>531735551</v>
      </c>
      <c r="B4714" s="3">
        <v>44453</v>
      </c>
      <c r="C4714" s="3">
        <v>44456</v>
      </c>
      <c r="D4714" t="s">
        <v>114</v>
      </c>
      <c r="E4714" t="s">
        <v>38</v>
      </c>
      <c r="F4714" t="s">
        <v>33</v>
      </c>
      <c r="G4714" t="s">
        <v>14</v>
      </c>
      <c r="H4714" t="s">
        <v>34</v>
      </c>
      <c r="I4714" s="9">
        <v>1221</v>
      </c>
      <c r="J4714" s="9">
        <v>109.28</v>
      </c>
      <c r="K4714" s="9">
        <v>35.840000000000003</v>
      </c>
      <c r="L4714" s="9">
        <f>tbl_salesdata[[#This Row],[Units Sold]]*tbl_salesdata[[#This Row],[Unit Cost]]</f>
        <v>43760.640000000007</v>
      </c>
      <c r="M4714" s="9">
        <f>tbl_salesdata[[#This Row],[Units Sold]]*tbl_salesdata[[#This Row],[Unit Price]]</f>
        <v>133430.88</v>
      </c>
      <c r="N4714" s="9">
        <f>tbl_salesdata[[#This Row],[Total Sales]]-tbl_salesdata[[#This Row],[Total Cost]]</f>
        <v>89670.239999999991</v>
      </c>
      <c r="O4714">
        <f>tbl_salesdata[[#This Row],[Ship Date]]-tbl_salesdata[[#This Row],[Order Date]]</f>
        <v>3</v>
      </c>
      <c r="P4714">
        <f>WEEKDAY(tbl_salesdata[[#This Row],[Order Date]],2)</f>
        <v>2</v>
      </c>
      <c r="Q4714" t="str">
        <f>TEXT(tbl_salesdata[[#This Row],[Order Date]],"dddd")</f>
        <v>Tuesday</v>
      </c>
      <c r="R4714" t="str">
        <f>IF(tbl_salesdata[[#This Row],[Weekdaynum]]&gt;5,"Yes","No")</f>
        <v>No</v>
      </c>
    </row>
    <row r="4715" spans="1:18" hidden="1" x14ac:dyDescent="0.35">
      <c r="A4715">
        <v>534709155</v>
      </c>
      <c r="B4715" s="3">
        <v>42204</v>
      </c>
      <c r="C4715" s="3">
        <v>42217</v>
      </c>
      <c r="D4715" t="s">
        <v>109</v>
      </c>
      <c r="E4715" t="s">
        <v>21</v>
      </c>
      <c r="F4715" t="s">
        <v>68</v>
      </c>
      <c r="G4715" t="s">
        <v>14</v>
      </c>
      <c r="H4715" t="s">
        <v>34</v>
      </c>
      <c r="I4715" s="9">
        <v>1176</v>
      </c>
      <c r="J4715" s="9">
        <v>154.06</v>
      </c>
      <c r="K4715" s="9">
        <v>90.93</v>
      </c>
      <c r="L4715" s="9">
        <f>tbl_salesdata[[#This Row],[Units Sold]]*tbl_salesdata[[#This Row],[Unit Cost]]</f>
        <v>106933.68000000001</v>
      </c>
      <c r="M4715" s="9">
        <f>tbl_salesdata[[#This Row],[Units Sold]]*tbl_salesdata[[#This Row],[Unit Price]]</f>
        <v>181174.56</v>
      </c>
      <c r="N4715" s="9">
        <f>tbl_salesdata[[#This Row],[Total Sales]]-tbl_salesdata[[#This Row],[Total Cost]]</f>
        <v>74240.87999999999</v>
      </c>
      <c r="O4715">
        <f>tbl_salesdata[[#This Row],[Ship Date]]-tbl_salesdata[[#This Row],[Order Date]]</f>
        <v>13</v>
      </c>
      <c r="P4715">
        <f>WEEKDAY(tbl_salesdata[[#This Row],[Order Date]],2)</f>
        <v>7</v>
      </c>
      <c r="Q4715" t="str">
        <f>TEXT(tbl_salesdata[[#This Row],[Order Date]],"dddd")</f>
        <v>Sunday</v>
      </c>
      <c r="R4715" t="str">
        <f>IF(tbl_salesdata[[#This Row],[Weekdaynum]]&gt;5,"Yes","No")</f>
        <v>Yes</v>
      </c>
    </row>
    <row r="4716" spans="1:18" hidden="1" x14ac:dyDescent="0.35">
      <c r="A4716">
        <v>543354451</v>
      </c>
      <c r="B4716" s="3">
        <v>42464</v>
      </c>
      <c r="C4716" s="3">
        <v>42477</v>
      </c>
      <c r="D4716" t="s">
        <v>62</v>
      </c>
      <c r="E4716" t="s">
        <v>38</v>
      </c>
      <c r="F4716" t="s">
        <v>76</v>
      </c>
      <c r="G4716" t="s">
        <v>14</v>
      </c>
      <c r="H4716" t="s">
        <v>34</v>
      </c>
      <c r="I4716" s="9">
        <v>9511</v>
      </c>
      <c r="J4716" s="9">
        <v>668.27</v>
      </c>
      <c r="K4716" s="9">
        <v>502.54</v>
      </c>
      <c r="L4716" s="9">
        <f>tbl_salesdata[[#This Row],[Units Sold]]*tbl_salesdata[[#This Row],[Unit Cost]]</f>
        <v>4779657.9400000004</v>
      </c>
      <c r="M4716" s="9">
        <f>tbl_salesdata[[#This Row],[Units Sold]]*tbl_salesdata[[#This Row],[Unit Price]]</f>
        <v>6355915.9699999997</v>
      </c>
      <c r="N4716" s="9">
        <f>tbl_salesdata[[#This Row],[Total Sales]]-tbl_salesdata[[#This Row],[Total Cost]]</f>
        <v>1576258.0299999993</v>
      </c>
      <c r="O4716">
        <f>tbl_salesdata[[#This Row],[Ship Date]]-tbl_salesdata[[#This Row],[Order Date]]</f>
        <v>13</v>
      </c>
      <c r="P4716">
        <f>WEEKDAY(tbl_salesdata[[#This Row],[Order Date]],2)</f>
        <v>1</v>
      </c>
      <c r="Q4716" t="str">
        <f>TEXT(tbl_salesdata[[#This Row],[Order Date]],"dddd")</f>
        <v>Monday</v>
      </c>
      <c r="R4716" t="str">
        <f>IF(tbl_salesdata[[#This Row],[Weekdaynum]]&gt;5,"Yes","No")</f>
        <v>No</v>
      </c>
    </row>
    <row r="4717" spans="1:18" hidden="1" x14ac:dyDescent="0.35">
      <c r="A4717">
        <v>976470267</v>
      </c>
      <c r="B4717" s="3">
        <v>44343</v>
      </c>
      <c r="C4717" s="3">
        <v>44356</v>
      </c>
      <c r="D4717" t="s">
        <v>185</v>
      </c>
      <c r="E4717" t="s">
        <v>38</v>
      </c>
      <c r="F4717" t="s">
        <v>47</v>
      </c>
      <c r="G4717" t="s">
        <v>14</v>
      </c>
      <c r="H4717" t="s">
        <v>19</v>
      </c>
      <c r="I4717" s="9">
        <v>8106</v>
      </c>
      <c r="J4717" s="9">
        <v>421.89</v>
      </c>
      <c r="K4717" s="9">
        <v>364.69</v>
      </c>
      <c r="L4717" s="9">
        <f>tbl_salesdata[[#This Row],[Units Sold]]*tbl_salesdata[[#This Row],[Unit Cost]]</f>
        <v>2956177.14</v>
      </c>
      <c r="M4717" s="9">
        <f>tbl_salesdata[[#This Row],[Units Sold]]*tbl_salesdata[[#This Row],[Unit Price]]</f>
        <v>3419840.34</v>
      </c>
      <c r="N4717" s="9">
        <f>tbl_salesdata[[#This Row],[Total Sales]]-tbl_salesdata[[#This Row],[Total Cost]]</f>
        <v>463663.19999999972</v>
      </c>
      <c r="O4717">
        <f>tbl_salesdata[[#This Row],[Ship Date]]-tbl_salesdata[[#This Row],[Order Date]]</f>
        <v>13</v>
      </c>
      <c r="P4717">
        <f>WEEKDAY(tbl_salesdata[[#This Row],[Order Date]],2)</f>
        <v>4</v>
      </c>
      <c r="Q4717" t="str">
        <f>TEXT(tbl_salesdata[[#This Row],[Order Date]],"dddd")</f>
        <v>Thursday</v>
      </c>
      <c r="R4717" t="str">
        <f>IF(tbl_salesdata[[#This Row],[Weekdaynum]]&gt;5,"Yes","No")</f>
        <v>No</v>
      </c>
    </row>
    <row r="4718" spans="1:18" hidden="1" x14ac:dyDescent="0.35">
      <c r="A4718">
        <v>973167932</v>
      </c>
      <c r="B4718" s="3">
        <v>43374</v>
      </c>
      <c r="C4718" s="3">
        <v>43387</v>
      </c>
      <c r="D4718" t="s">
        <v>202</v>
      </c>
      <c r="E4718" t="s">
        <v>38</v>
      </c>
      <c r="F4718" t="s">
        <v>13</v>
      </c>
      <c r="G4718" t="s">
        <v>18</v>
      </c>
      <c r="H4718" t="s">
        <v>19</v>
      </c>
      <c r="I4718" s="9">
        <v>872</v>
      </c>
      <c r="J4718" s="9">
        <v>255.28</v>
      </c>
      <c r="K4718" s="9">
        <v>159.41999999999999</v>
      </c>
      <c r="L4718" s="9">
        <f>tbl_salesdata[[#This Row],[Units Sold]]*tbl_salesdata[[#This Row],[Unit Cost]]</f>
        <v>139014.24</v>
      </c>
      <c r="M4718" s="9">
        <f>tbl_salesdata[[#This Row],[Units Sold]]*tbl_salesdata[[#This Row],[Unit Price]]</f>
        <v>222604.16</v>
      </c>
      <c r="N4718" s="9">
        <f>tbl_salesdata[[#This Row],[Total Sales]]-tbl_salesdata[[#This Row],[Total Cost]]</f>
        <v>83589.920000000013</v>
      </c>
      <c r="O4718">
        <f>tbl_salesdata[[#This Row],[Ship Date]]-tbl_salesdata[[#This Row],[Order Date]]</f>
        <v>13</v>
      </c>
      <c r="P4718">
        <f>WEEKDAY(tbl_salesdata[[#This Row],[Order Date]],2)</f>
        <v>1</v>
      </c>
      <c r="Q4718" t="str">
        <f>TEXT(tbl_salesdata[[#This Row],[Order Date]],"dddd")</f>
        <v>Monday</v>
      </c>
      <c r="R4718" t="str">
        <f>IF(tbl_salesdata[[#This Row],[Weekdaynum]]&gt;5,"Yes","No")</f>
        <v>No</v>
      </c>
    </row>
    <row r="4719" spans="1:18" hidden="1" x14ac:dyDescent="0.35">
      <c r="A4719">
        <v>642871272</v>
      </c>
      <c r="B4719" s="3">
        <v>43332</v>
      </c>
      <c r="C4719" s="3">
        <v>43349</v>
      </c>
      <c r="D4719" t="s">
        <v>124</v>
      </c>
      <c r="E4719" t="s">
        <v>38</v>
      </c>
      <c r="F4719" t="s">
        <v>76</v>
      </c>
      <c r="G4719" t="s">
        <v>14</v>
      </c>
      <c r="H4719" t="s">
        <v>26</v>
      </c>
      <c r="I4719" s="9">
        <v>8750</v>
      </c>
      <c r="J4719" s="9">
        <v>668.27</v>
      </c>
      <c r="K4719" s="9">
        <v>502.54</v>
      </c>
      <c r="L4719" s="9">
        <f>tbl_salesdata[[#This Row],[Units Sold]]*tbl_salesdata[[#This Row],[Unit Cost]]</f>
        <v>4397225</v>
      </c>
      <c r="M4719" s="9">
        <f>tbl_salesdata[[#This Row],[Units Sold]]*tbl_salesdata[[#This Row],[Unit Price]]</f>
        <v>5847362.5</v>
      </c>
      <c r="N4719" s="9">
        <f>tbl_salesdata[[#This Row],[Total Sales]]-tbl_salesdata[[#This Row],[Total Cost]]</f>
        <v>1450137.5</v>
      </c>
      <c r="O4719">
        <f>tbl_salesdata[[#This Row],[Ship Date]]-tbl_salesdata[[#This Row],[Order Date]]</f>
        <v>17</v>
      </c>
      <c r="P4719">
        <f>WEEKDAY(tbl_salesdata[[#This Row],[Order Date]],2)</f>
        <v>1</v>
      </c>
      <c r="Q4719" t="str">
        <f>TEXT(tbl_salesdata[[#This Row],[Order Date]],"dddd")</f>
        <v>Monday</v>
      </c>
      <c r="R4719" t="str">
        <f>IF(tbl_salesdata[[#This Row],[Weekdaynum]]&gt;5,"Yes","No")</f>
        <v>No</v>
      </c>
    </row>
    <row r="4720" spans="1:18" hidden="1" x14ac:dyDescent="0.35">
      <c r="A4720">
        <v>615316617</v>
      </c>
      <c r="B4720" s="3">
        <v>42226</v>
      </c>
      <c r="C4720" s="3">
        <v>42241</v>
      </c>
      <c r="D4720" t="s">
        <v>131</v>
      </c>
      <c r="E4720" t="s">
        <v>32</v>
      </c>
      <c r="F4720" t="s">
        <v>17</v>
      </c>
      <c r="G4720" t="s">
        <v>18</v>
      </c>
      <c r="H4720" t="s">
        <v>34</v>
      </c>
      <c r="I4720" s="9">
        <v>4716</v>
      </c>
      <c r="J4720" s="9">
        <v>152.58000000000001</v>
      </c>
      <c r="K4720" s="9">
        <v>97.44</v>
      </c>
      <c r="L4720" s="9">
        <f>tbl_salesdata[[#This Row],[Units Sold]]*tbl_salesdata[[#This Row],[Unit Cost]]</f>
        <v>459527.04</v>
      </c>
      <c r="M4720" s="9">
        <f>tbl_salesdata[[#This Row],[Units Sold]]*tbl_salesdata[[#This Row],[Unit Price]]</f>
        <v>719567.28</v>
      </c>
      <c r="N4720" s="9">
        <f>tbl_salesdata[[#This Row],[Total Sales]]-tbl_salesdata[[#This Row],[Total Cost]]</f>
        <v>260040.24000000005</v>
      </c>
      <c r="O4720">
        <f>tbl_salesdata[[#This Row],[Ship Date]]-tbl_salesdata[[#This Row],[Order Date]]</f>
        <v>15</v>
      </c>
      <c r="P4720">
        <f>WEEKDAY(tbl_salesdata[[#This Row],[Order Date]],2)</f>
        <v>1</v>
      </c>
      <c r="Q4720" t="str">
        <f>TEXT(tbl_salesdata[[#This Row],[Order Date]],"dddd")</f>
        <v>Monday</v>
      </c>
      <c r="R4720" t="str">
        <f>IF(tbl_salesdata[[#This Row],[Weekdaynum]]&gt;5,"Yes","No")</f>
        <v>No</v>
      </c>
    </row>
    <row r="4721" spans="1:18" hidden="1" x14ac:dyDescent="0.35">
      <c r="A4721">
        <v>690552794</v>
      </c>
      <c r="B4721" s="3">
        <v>44529</v>
      </c>
      <c r="C4721" s="3">
        <v>44540</v>
      </c>
      <c r="D4721" t="s">
        <v>84</v>
      </c>
      <c r="E4721" t="s">
        <v>24</v>
      </c>
      <c r="F4721" t="s">
        <v>30</v>
      </c>
      <c r="G4721" t="s">
        <v>18</v>
      </c>
      <c r="H4721" t="s">
        <v>26</v>
      </c>
      <c r="I4721" s="9">
        <v>8772</v>
      </c>
      <c r="J4721" s="9">
        <v>81.73</v>
      </c>
      <c r="K4721" s="9">
        <v>56.67</v>
      </c>
      <c r="L4721" s="9">
        <f>tbl_salesdata[[#This Row],[Units Sold]]*tbl_salesdata[[#This Row],[Unit Cost]]</f>
        <v>497109.24</v>
      </c>
      <c r="M4721" s="9">
        <f>tbl_salesdata[[#This Row],[Units Sold]]*tbl_salesdata[[#This Row],[Unit Price]]</f>
        <v>716935.56</v>
      </c>
      <c r="N4721" s="9">
        <f>tbl_salesdata[[#This Row],[Total Sales]]-tbl_salesdata[[#This Row],[Total Cost]]</f>
        <v>219826.32000000007</v>
      </c>
      <c r="O4721">
        <f>tbl_salesdata[[#This Row],[Ship Date]]-tbl_salesdata[[#This Row],[Order Date]]</f>
        <v>11</v>
      </c>
      <c r="P4721">
        <f>WEEKDAY(tbl_salesdata[[#This Row],[Order Date]],2)</f>
        <v>1</v>
      </c>
      <c r="Q4721" t="str">
        <f>TEXT(tbl_salesdata[[#This Row],[Order Date]],"dddd")</f>
        <v>Monday</v>
      </c>
      <c r="R4721" t="str">
        <f>IF(tbl_salesdata[[#This Row],[Weekdaynum]]&gt;5,"Yes","No")</f>
        <v>No</v>
      </c>
    </row>
    <row r="4722" spans="1:18" hidden="1" x14ac:dyDescent="0.35">
      <c r="A4722">
        <v>288941133</v>
      </c>
      <c r="B4722" s="3">
        <v>43104</v>
      </c>
      <c r="C4722" s="3">
        <v>43122</v>
      </c>
      <c r="D4722" t="s">
        <v>120</v>
      </c>
      <c r="E4722" t="s">
        <v>38</v>
      </c>
      <c r="F4722" t="s">
        <v>25</v>
      </c>
      <c r="G4722" t="s">
        <v>18</v>
      </c>
      <c r="H4722" t="s">
        <v>15</v>
      </c>
      <c r="I4722" s="9">
        <v>2957</v>
      </c>
      <c r="J4722" s="9">
        <v>205.7</v>
      </c>
      <c r="K4722" s="9">
        <v>117.11</v>
      </c>
      <c r="L4722" s="9">
        <f>tbl_salesdata[[#This Row],[Units Sold]]*tbl_salesdata[[#This Row],[Unit Cost]]</f>
        <v>346294.27</v>
      </c>
      <c r="M4722" s="9">
        <f>tbl_salesdata[[#This Row],[Units Sold]]*tbl_salesdata[[#This Row],[Unit Price]]</f>
        <v>608254.9</v>
      </c>
      <c r="N4722" s="9">
        <f>tbl_salesdata[[#This Row],[Total Sales]]-tbl_salesdata[[#This Row],[Total Cost]]</f>
        <v>261960.63</v>
      </c>
      <c r="O4722">
        <f>tbl_salesdata[[#This Row],[Ship Date]]-tbl_salesdata[[#This Row],[Order Date]]</f>
        <v>18</v>
      </c>
      <c r="P4722">
        <f>WEEKDAY(tbl_salesdata[[#This Row],[Order Date]],2)</f>
        <v>4</v>
      </c>
      <c r="Q4722" t="str">
        <f>TEXT(tbl_salesdata[[#This Row],[Order Date]],"dddd")</f>
        <v>Thursday</v>
      </c>
      <c r="R4722" t="str">
        <f>IF(tbl_salesdata[[#This Row],[Weekdaynum]]&gt;5,"Yes","No")</f>
        <v>No</v>
      </c>
    </row>
    <row r="4723" spans="1:18" hidden="1" x14ac:dyDescent="0.35">
      <c r="A4723">
        <v>701155459</v>
      </c>
      <c r="B4723" s="3">
        <v>43282</v>
      </c>
      <c r="C4723" s="3">
        <v>43303</v>
      </c>
      <c r="D4723" t="s">
        <v>216</v>
      </c>
      <c r="E4723" t="s">
        <v>51</v>
      </c>
      <c r="F4723" t="s">
        <v>68</v>
      </c>
      <c r="G4723" t="s">
        <v>18</v>
      </c>
      <c r="H4723" t="s">
        <v>26</v>
      </c>
      <c r="I4723" s="9">
        <v>6337</v>
      </c>
      <c r="J4723" s="9">
        <v>154.06</v>
      </c>
      <c r="K4723" s="9">
        <v>90.93</v>
      </c>
      <c r="L4723" s="9">
        <f>tbl_salesdata[[#This Row],[Units Sold]]*tbl_salesdata[[#This Row],[Unit Cost]]</f>
        <v>576223.41</v>
      </c>
      <c r="M4723" s="9">
        <f>tbl_salesdata[[#This Row],[Units Sold]]*tbl_salesdata[[#This Row],[Unit Price]]</f>
        <v>976278.22</v>
      </c>
      <c r="N4723" s="9">
        <f>tbl_salesdata[[#This Row],[Total Sales]]-tbl_salesdata[[#This Row],[Total Cost]]</f>
        <v>400054.80999999994</v>
      </c>
      <c r="O4723">
        <f>tbl_salesdata[[#This Row],[Ship Date]]-tbl_salesdata[[#This Row],[Order Date]]</f>
        <v>21</v>
      </c>
      <c r="P4723">
        <f>WEEKDAY(tbl_salesdata[[#This Row],[Order Date]],2)</f>
        <v>7</v>
      </c>
      <c r="Q4723" t="str">
        <f>TEXT(tbl_salesdata[[#This Row],[Order Date]],"dddd")</f>
        <v>Sunday</v>
      </c>
      <c r="R4723" t="str">
        <f>IF(tbl_salesdata[[#This Row],[Weekdaynum]]&gt;5,"Yes","No")</f>
        <v>Yes</v>
      </c>
    </row>
    <row r="4724" spans="1:18" hidden="1" x14ac:dyDescent="0.35">
      <c r="A4724">
        <v>138182103</v>
      </c>
      <c r="B4724" s="3">
        <v>43321</v>
      </c>
      <c r="C4724" s="3">
        <v>43323</v>
      </c>
      <c r="D4724" t="s">
        <v>91</v>
      </c>
      <c r="E4724" t="s">
        <v>21</v>
      </c>
      <c r="F4724" t="s">
        <v>40</v>
      </c>
      <c r="G4724" t="s">
        <v>14</v>
      </c>
      <c r="H4724" t="s">
        <v>19</v>
      </c>
      <c r="I4724" s="9">
        <v>10</v>
      </c>
      <c r="J4724" s="9">
        <v>651.21</v>
      </c>
      <c r="K4724" s="9">
        <v>524.96</v>
      </c>
      <c r="L4724" s="9">
        <f>tbl_salesdata[[#This Row],[Units Sold]]*tbl_salesdata[[#This Row],[Unit Cost]]</f>
        <v>5249.6</v>
      </c>
      <c r="M4724" s="9">
        <f>tbl_salesdata[[#This Row],[Units Sold]]*tbl_salesdata[[#This Row],[Unit Price]]</f>
        <v>6512.1</v>
      </c>
      <c r="N4724" s="9">
        <f>tbl_salesdata[[#This Row],[Total Sales]]-tbl_salesdata[[#This Row],[Total Cost]]</f>
        <v>1262.5</v>
      </c>
      <c r="O4724">
        <f>tbl_salesdata[[#This Row],[Ship Date]]-tbl_salesdata[[#This Row],[Order Date]]</f>
        <v>2</v>
      </c>
      <c r="P4724">
        <f>WEEKDAY(tbl_salesdata[[#This Row],[Order Date]],2)</f>
        <v>4</v>
      </c>
      <c r="Q4724" t="str">
        <f>TEXT(tbl_salesdata[[#This Row],[Order Date]],"dddd")</f>
        <v>Thursday</v>
      </c>
      <c r="R4724" t="str">
        <f>IF(tbl_salesdata[[#This Row],[Weekdaynum]]&gt;5,"Yes","No")</f>
        <v>No</v>
      </c>
    </row>
    <row r="4725" spans="1:18" hidden="1" x14ac:dyDescent="0.35">
      <c r="A4725">
        <v>481319892</v>
      </c>
      <c r="B4725" s="3">
        <v>44137</v>
      </c>
      <c r="C4725" s="3">
        <v>44141</v>
      </c>
      <c r="D4725" t="s">
        <v>208</v>
      </c>
      <c r="E4725" t="s">
        <v>12</v>
      </c>
      <c r="F4725" t="s">
        <v>25</v>
      </c>
      <c r="G4725" t="s">
        <v>18</v>
      </c>
      <c r="H4725" t="s">
        <v>15</v>
      </c>
      <c r="I4725" s="9">
        <v>2107</v>
      </c>
      <c r="J4725" s="9">
        <v>205.7</v>
      </c>
      <c r="K4725" s="9">
        <v>117.11</v>
      </c>
      <c r="L4725" s="9">
        <f>tbl_salesdata[[#This Row],[Units Sold]]*tbl_salesdata[[#This Row],[Unit Cost]]</f>
        <v>246750.77</v>
      </c>
      <c r="M4725" s="9">
        <f>tbl_salesdata[[#This Row],[Units Sold]]*tbl_salesdata[[#This Row],[Unit Price]]</f>
        <v>433409.89999999997</v>
      </c>
      <c r="N4725" s="9">
        <f>tbl_salesdata[[#This Row],[Total Sales]]-tbl_salesdata[[#This Row],[Total Cost]]</f>
        <v>186659.12999999998</v>
      </c>
      <c r="O4725">
        <f>tbl_salesdata[[#This Row],[Ship Date]]-tbl_salesdata[[#This Row],[Order Date]]</f>
        <v>4</v>
      </c>
      <c r="P4725">
        <f>WEEKDAY(tbl_salesdata[[#This Row],[Order Date]],2)</f>
        <v>1</v>
      </c>
      <c r="Q4725" t="str">
        <f>TEXT(tbl_salesdata[[#This Row],[Order Date]],"dddd")</f>
        <v>Monday</v>
      </c>
      <c r="R4725" t="str">
        <f>IF(tbl_salesdata[[#This Row],[Weekdaynum]]&gt;5,"Yes","No")</f>
        <v>No</v>
      </c>
    </row>
    <row r="4726" spans="1:18" hidden="1" x14ac:dyDescent="0.35">
      <c r="A4726">
        <v>532180154</v>
      </c>
      <c r="B4726" s="3">
        <v>42498</v>
      </c>
      <c r="C4726" s="3">
        <v>42505</v>
      </c>
      <c r="D4726" t="s">
        <v>23</v>
      </c>
      <c r="E4726" t="s">
        <v>24</v>
      </c>
      <c r="F4726" t="s">
        <v>56</v>
      </c>
      <c r="G4726" t="s">
        <v>18</v>
      </c>
      <c r="H4726" t="s">
        <v>15</v>
      </c>
      <c r="I4726" s="9">
        <v>2789</v>
      </c>
      <c r="J4726" s="9">
        <v>9.33</v>
      </c>
      <c r="K4726" s="9">
        <v>6.92</v>
      </c>
      <c r="L4726" s="9">
        <f>tbl_salesdata[[#This Row],[Units Sold]]*tbl_salesdata[[#This Row],[Unit Cost]]</f>
        <v>19299.88</v>
      </c>
      <c r="M4726" s="9">
        <f>tbl_salesdata[[#This Row],[Units Sold]]*tbl_salesdata[[#This Row],[Unit Price]]</f>
        <v>26021.37</v>
      </c>
      <c r="N4726" s="9">
        <f>tbl_salesdata[[#This Row],[Total Sales]]-tbl_salesdata[[#This Row],[Total Cost]]</f>
        <v>6721.489999999998</v>
      </c>
      <c r="O4726">
        <f>tbl_salesdata[[#This Row],[Ship Date]]-tbl_salesdata[[#This Row],[Order Date]]</f>
        <v>7</v>
      </c>
      <c r="P4726">
        <f>WEEKDAY(tbl_salesdata[[#This Row],[Order Date]],2)</f>
        <v>7</v>
      </c>
      <c r="Q4726" t="str">
        <f>TEXT(tbl_salesdata[[#This Row],[Order Date]],"dddd")</f>
        <v>Sunday</v>
      </c>
      <c r="R4726" t="str">
        <f>IF(tbl_salesdata[[#This Row],[Weekdaynum]]&gt;5,"Yes","No")</f>
        <v>Yes</v>
      </c>
    </row>
    <row r="4727" spans="1:18" x14ac:dyDescent="0.35">
      <c r="A4727">
        <v>389878451</v>
      </c>
      <c r="B4727" s="3">
        <v>44345</v>
      </c>
      <c r="C4727" s="3">
        <v>44356</v>
      </c>
      <c r="D4727" t="s">
        <v>97</v>
      </c>
      <c r="E4727" t="s">
        <v>29</v>
      </c>
      <c r="F4727" t="s">
        <v>56</v>
      </c>
      <c r="G4727" t="s">
        <v>14</v>
      </c>
      <c r="H4727" t="s">
        <v>26</v>
      </c>
      <c r="I4727" s="9">
        <v>2553</v>
      </c>
      <c r="J4727" s="9">
        <v>9.33</v>
      </c>
      <c r="K4727" s="9">
        <v>6.92</v>
      </c>
      <c r="L4727" s="9">
        <f>tbl_salesdata[[#This Row],[Units Sold]]*tbl_salesdata[[#This Row],[Unit Cost]]</f>
        <v>17666.759999999998</v>
      </c>
      <c r="M4727" s="9">
        <f>tbl_salesdata[[#This Row],[Units Sold]]*tbl_salesdata[[#This Row],[Unit Price]]</f>
        <v>23819.49</v>
      </c>
      <c r="N4727" s="9">
        <f>tbl_salesdata[[#This Row],[Total Sales]]-tbl_salesdata[[#This Row],[Total Cost]]</f>
        <v>6152.7300000000032</v>
      </c>
      <c r="O4727">
        <f>tbl_salesdata[[#This Row],[Ship Date]]-tbl_salesdata[[#This Row],[Order Date]]</f>
        <v>11</v>
      </c>
      <c r="P4727">
        <f>WEEKDAY(tbl_salesdata[[#This Row],[Order Date]],2)</f>
        <v>6</v>
      </c>
      <c r="Q4727" t="str">
        <f>TEXT(tbl_salesdata[[#This Row],[Order Date]],"dddd")</f>
        <v>Saturday</v>
      </c>
      <c r="R4727" t="str">
        <f>IF(tbl_salesdata[[#This Row],[Weekdaynum]]&gt;5,"Yes","No")</f>
        <v>Yes</v>
      </c>
    </row>
    <row r="4728" spans="1:18" hidden="1" x14ac:dyDescent="0.35">
      <c r="A4728">
        <v>265075910</v>
      </c>
      <c r="B4728" s="3">
        <v>44027</v>
      </c>
      <c r="C4728" s="3">
        <v>44028</v>
      </c>
      <c r="D4728" t="s">
        <v>158</v>
      </c>
      <c r="E4728" t="s">
        <v>12</v>
      </c>
      <c r="F4728" t="s">
        <v>76</v>
      </c>
      <c r="G4728" t="s">
        <v>18</v>
      </c>
      <c r="H4728" t="s">
        <v>34</v>
      </c>
      <c r="I4728" s="9">
        <v>707</v>
      </c>
      <c r="J4728" s="9">
        <v>668.27</v>
      </c>
      <c r="K4728" s="9">
        <v>502.54</v>
      </c>
      <c r="L4728" s="9">
        <f>tbl_salesdata[[#This Row],[Units Sold]]*tbl_salesdata[[#This Row],[Unit Cost]]</f>
        <v>355295.78</v>
      </c>
      <c r="M4728" s="9">
        <f>tbl_salesdata[[#This Row],[Units Sold]]*tbl_salesdata[[#This Row],[Unit Price]]</f>
        <v>472466.89</v>
      </c>
      <c r="N4728" s="9">
        <f>tbl_salesdata[[#This Row],[Total Sales]]-tbl_salesdata[[#This Row],[Total Cost]]</f>
        <v>117171.10999999999</v>
      </c>
      <c r="O4728">
        <f>tbl_salesdata[[#This Row],[Ship Date]]-tbl_salesdata[[#This Row],[Order Date]]</f>
        <v>1</v>
      </c>
      <c r="P4728">
        <f>WEEKDAY(tbl_salesdata[[#This Row],[Order Date]],2)</f>
        <v>3</v>
      </c>
      <c r="Q4728" t="str">
        <f>TEXT(tbl_salesdata[[#This Row],[Order Date]],"dddd")</f>
        <v>Wednesday</v>
      </c>
      <c r="R4728" t="str">
        <f>IF(tbl_salesdata[[#This Row],[Weekdaynum]]&gt;5,"Yes","No")</f>
        <v>No</v>
      </c>
    </row>
    <row r="4729" spans="1:18" hidden="1" x14ac:dyDescent="0.35">
      <c r="A4729">
        <v>601896560</v>
      </c>
      <c r="B4729" s="3">
        <v>43637</v>
      </c>
      <c r="C4729" s="3">
        <v>43641</v>
      </c>
      <c r="D4729" t="s">
        <v>120</v>
      </c>
      <c r="E4729" t="s">
        <v>38</v>
      </c>
      <c r="F4729" t="s">
        <v>56</v>
      </c>
      <c r="G4729" t="s">
        <v>18</v>
      </c>
      <c r="H4729" t="s">
        <v>26</v>
      </c>
      <c r="I4729" s="9">
        <v>3422</v>
      </c>
      <c r="J4729" s="9">
        <v>9.33</v>
      </c>
      <c r="K4729" s="9">
        <v>6.92</v>
      </c>
      <c r="L4729" s="9">
        <f>tbl_salesdata[[#This Row],[Units Sold]]*tbl_salesdata[[#This Row],[Unit Cost]]</f>
        <v>23680.239999999998</v>
      </c>
      <c r="M4729" s="9">
        <f>tbl_salesdata[[#This Row],[Units Sold]]*tbl_salesdata[[#This Row],[Unit Price]]</f>
        <v>31927.260000000002</v>
      </c>
      <c r="N4729" s="9">
        <f>tbl_salesdata[[#This Row],[Total Sales]]-tbl_salesdata[[#This Row],[Total Cost]]</f>
        <v>8247.0200000000041</v>
      </c>
      <c r="O4729">
        <f>tbl_salesdata[[#This Row],[Ship Date]]-tbl_salesdata[[#This Row],[Order Date]]</f>
        <v>4</v>
      </c>
      <c r="P4729">
        <f>WEEKDAY(tbl_salesdata[[#This Row],[Order Date]],2)</f>
        <v>5</v>
      </c>
      <c r="Q4729" t="str">
        <f>TEXT(tbl_salesdata[[#This Row],[Order Date]],"dddd")</f>
        <v>Friday</v>
      </c>
      <c r="R4729" t="str">
        <f>IF(tbl_salesdata[[#This Row],[Weekdaynum]]&gt;5,"Yes","No")</f>
        <v>No</v>
      </c>
    </row>
    <row r="4730" spans="1:18" hidden="1" x14ac:dyDescent="0.35">
      <c r="A4730">
        <v>156009995</v>
      </c>
      <c r="B4730" s="3">
        <v>43642</v>
      </c>
      <c r="C4730" s="3">
        <v>43643</v>
      </c>
      <c r="D4730" t="s">
        <v>174</v>
      </c>
      <c r="E4730" t="s">
        <v>29</v>
      </c>
      <c r="F4730" t="s">
        <v>76</v>
      </c>
      <c r="G4730" t="s">
        <v>18</v>
      </c>
      <c r="H4730" t="s">
        <v>19</v>
      </c>
      <c r="I4730" s="9">
        <v>5679</v>
      </c>
      <c r="J4730" s="9">
        <v>668.27</v>
      </c>
      <c r="K4730" s="9">
        <v>502.54</v>
      </c>
      <c r="L4730" s="9">
        <f>tbl_salesdata[[#This Row],[Units Sold]]*tbl_salesdata[[#This Row],[Unit Cost]]</f>
        <v>2853924.66</v>
      </c>
      <c r="M4730" s="9">
        <f>tbl_salesdata[[#This Row],[Units Sold]]*tbl_salesdata[[#This Row],[Unit Price]]</f>
        <v>3795105.33</v>
      </c>
      <c r="N4730" s="9">
        <f>tbl_salesdata[[#This Row],[Total Sales]]-tbl_salesdata[[#This Row],[Total Cost]]</f>
        <v>941180.66999999993</v>
      </c>
      <c r="O4730">
        <f>tbl_salesdata[[#This Row],[Ship Date]]-tbl_salesdata[[#This Row],[Order Date]]</f>
        <v>1</v>
      </c>
      <c r="P4730">
        <f>WEEKDAY(tbl_salesdata[[#This Row],[Order Date]],2)</f>
        <v>3</v>
      </c>
      <c r="Q4730" t="str">
        <f>TEXT(tbl_salesdata[[#This Row],[Order Date]],"dddd")</f>
        <v>Wednesday</v>
      </c>
      <c r="R4730" t="str">
        <f>IF(tbl_salesdata[[#This Row],[Weekdaynum]]&gt;5,"Yes","No")</f>
        <v>No</v>
      </c>
    </row>
    <row r="4731" spans="1:18" hidden="1" x14ac:dyDescent="0.35">
      <c r="A4731">
        <v>780590045</v>
      </c>
      <c r="B4731" s="3">
        <v>43718</v>
      </c>
      <c r="C4731" s="3">
        <v>43719</v>
      </c>
      <c r="D4731" t="s">
        <v>49</v>
      </c>
      <c r="E4731" t="s">
        <v>21</v>
      </c>
      <c r="F4731" t="s">
        <v>47</v>
      </c>
      <c r="G4731" t="s">
        <v>18</v>
      </c>
      <c r="H4731" t="s">
        <v>34</v>
      </c>
      <c r="I4731" s="9">
        <v>2796</v>
      </c>
      <c r="J4731" s="9">
        <v>421.89</v>
      </c>
      <c r="K4731" s="9">
        <v>364.69</v>
      </c>
      <c r="L4731" s="9">
        <f>tbl_salesdata[[#This Row],[Units Sold]]*tbl_salesdata[[#This Row],[Unit Cost]]</f>
        <v>1019673.24</v>
      </c>
      <c r="M4731" s="9">
        <f>tbl_salesdata[[#This Row],[Units Sold]]*tbl_salesdata[[#This Row],[Unit Price]]</f>
        <v>1179604.44</v>
      </c>
      <c r="N4731" s="9">
        <f>tbl_salesdata[[#This Row],[Total Sales]]-tbl_salesdata[[#This Row],[Total Cost]]</f>
        <v>159931.19999999995</v>
      </c>
      <c r="O4731">
        <f>tbl_salesdata[[#This Row],[Ship Date]]-tbl_salesdata[[#This Row],[Order Date]]</f>
        <v>1</v>
      </c>
      <c r="P4731">
        <f>WEEKDAY(tbl_salesdata[[#This Row],[Order Date]],2)</f>
        <v>2</v>
      </c>
      <c r="Q4731" t="str">
        <f>TEXT(tbl_salesdata[[#This Row],[Order Date]],"dddd")</f>
        <v>Tuesday</v>
      </c>
      <c r="R4731" t="str">
        <f>IF(tbl_salesdata[[#This Row],[Weekdaynum]]&gt;5,"Yes","No")</f>
        <v>No</v>
      </c>
    </row>
    <row r="4732" spans="1:18" hidden="1" x14ac:dyDescent="0.35">
      <c r="A4732">
        <v>349123036</v>
      </c>
      <c r="B4732" s="3">
        <v>42468</v>
      </c>
      <c r="C4732" s="3">
        <v>42470</v>
      </c>
      <c r="D4732" t="s">
        <v>124</v>
      </c>
      <c r="E4732" t="s">
        <v>38</v>
      </c>
      <c r="F4732" t="s">
        <v>22</v>
      </c>
      <c r="G4732" t="s">
        <v>18</v>
      </c>
      <c r="H4732" t="s">
        <v>34</v>
      </c>
      <c r="I4732" s="9">
        <v>2120</v>
      </c>
      <c r="J4732" s="9">
        <v>47.45</v>
      </c>
      <c r="K4732" s="9">
        <v>31.79</v>
      </c>
      <c r="L4732" s="9">
        <f>tbl_salesdata[[#This Row],[Units Sold]]*tbl_salesdata[[#This Row],[Unit Cost]]</f>
        <v>67394.8</v>
      </c>
      <c r="M4732" s="9">
        <f>tbl_salesdata[[#This Row],[Units Sold]]*tbl_salesdata[[#This Row],[Unit Price]]</f>
        <v>100594</v>
      </c>
      <c r="N4732" s="9">
        <f>tbl_salesdata[[#This Row],[Total Sales]]-tbl_salesdata[[#This Row],[Total Cost]]</f>
        <v>33199.199999999997</v>
      </c>
      <c r="O4732">
        <f>tbl_salesdata[[#This Row],[Ship Date]]-tbl_salesdata[[#This Row],[Order Date]]</f>
        <v>2</v>
      </c>
      <c r="P4732">
        <f>WEEKDAY(tbl_salesdata[[#This Row],[Order Date]],2)</f>
        <v>5</v>
      </c>
      <c r="Q4732" t="str">
        <f>TEXT(tbl_salesdata[[#This Row],[Order Date]],"dddd")</f>
        <v>Friday</v>
      </c>
      <c r="R4732" t="str">
        <f>IF(tbl_salesdata[[#This Row],[Weekdaynum]]&gt;5,"Yes","No")</f>
        <v>No</v>
      </c>
    </row>
    <row r="4733" spans="1:18" hidden="1" x14ac:dyDescent="0.35">
      <c r="A4733">
        <v>405407798</v>
      </c>
      <c r="B4733" s="3">
        <v>43502</v>
      </c>
      <c r="C4733" s="3">
        <v>43520</v>
      </c>
      <c r="D4733" t="s">
        <v>75</v>
      </c>
      <c r="E4733" t="s">
        <v>38</v>
      </c>
      <c r="F4733" t="s">
        <v>68</v>
      </c>
      <c r="G4733" t="s">
        <v>18</v>
      </c>
      <c r="H4733" t="s">
        <v>19</v>
      </c>
      <c r="I4733" s="9">
        <v>8031</v>
      </c>
      <c r="J4733" s="9">
        <v>154.06</v>
      </c>
      <c r="K4733" s="9">
        <v>90.93</v>
      </c>
      <c r="L4733" s="9">
        <f>tbl_salesdata[[#This Row],[Units Sold]]*tbl_salesdata[[#This Row],[Unit Cost]]</f>
        <v>730258.83000000007</v>
      </c>
      <c r="M4733" s="9">
        <f>tbl_salesdata[[#This Row],[Units Sold]]*tbl_salesdata[[#This Row],[Unit Price]]</f>
        <v>1237255.8600000001</v>
      </c>
      <c r="N4733" s="9">
        <f>tbl_salesdata[[#This Row],[Total Sales]]-tbl_salesdata[[#This Row],[Total Cost]]</f>
        <v>506997.03</v>
      </c>
      <c r="O4733">
        <f>tbl_salesdata[[#This Row],[Ship Date]]-tbl_salesdata[[#This Row],[Order Date]]</f>
        <v>18</v>
      </c>
      <c r="P4733">
        <f>WEEKDAY(tbl_salesdata[[#This Row],[Order Date]],2)</f>
        <v>3</v>
      </c>
      <c r="Q4733" t="str">
        <f>TEXT(tbl_salesdata[[#This Row],[Order Date]],"dddd")</f>
        <v>Wednesday</v>
      </c>
      <c r="R4733" t="str">
        <f>IF(tbl_salesdata[[#This Row],[Weekdaynum]]&gt;5,"Yes","No")</f>
        <v>No</v>
      </c>
    </row>
    <row r="4734" spans="1:18" hidden="1" x14ac:dyDescent="0.35">
      <c r="A4734">
        <v>313555657</v>
      </c>
      <c r="B4734" s="3">
        <v>43933</v>
      </c>
      <c r="C4734" s="3">
        <v>43951</v>
      </c>
      <c r="D4734" t="s">
        <v>37</v>
      </c>
      <c r="E4734" t="s">
        <v>38</v>
      </c>
      <c r="F4734" t="s">
        <v>33</v>
      </c>
      <c r="G4734" t="s">
        <v>14</v>
      </c>
      <c r="H4734" t="s">
        <v>15</v>
      </c>
      <c r="I4734" s="9">
        <v>6942</v>
      </c>
      <c r="J4734" s="9">
        <v>109.28</v>
      </c>
      <c r="K4734" s="9">
        <v>35.840000000000003</v>
      </c>
      <c r="L4734" s="9">
        <f>tbl_salesdata[[#This Row],[Units Sold]]*tbl_salesdata[[#This Row],[Unit Cost]]</f>
        <v>248801.28000000003</v>
      </c>
      <c r="M4734" s="9">
        <f>tbl_salesdata[[#This Row],[Units Sold]]*tbl_salesdata[[#This Row],[Unit Price]]</f>
        <v>758621.76</v>
      </c>
      <c r="N4734" s="9">
        <f>tbl_salesdata[[#This Row],[Total Sales]]-tbl_salesdata[[#This Row],[Total Cost]]</f>
        <v>509820.48</v>
      </c>
      <c r="O4734">
        <f>tbl_salesdata[[#This Row],[Ship Date]]-tbl_salesdata[[#This Row],[Order Date]]</f>
        <v>18</v>
      </c>
      <c r="P4734">
        <f>WEEKDAY(tbl_salesdata[[#This Row],[Order Date]],2)</f>
        <v>7</v>
      </c>
      <c r="Q4734" t="str">
        <f>TEXT(tbl_salesdata[[#This Row],[Order Date]],"dddd")</f>
        <v>Sunday</v>
      </c>
      <c r="R4734" t="str">
        <f>IF(tbl_salesdata[[#This Row],[Weekdaynum]]&gt;5,"Yes","No")</f>
        <v>Yes</v>
      </c>
    </row>
    <row r="4735" spans="1:18" hidden="1" x14ac:dyDescent="0.35">
      <c r="A4735">
        <v>407990443</v>
      </c>
      <c r="B4735" s="3">
        <v>44418</v>
      </c>
      <c r="C4735" s="3">
        <v>44434</v>
      </c>
      <c r="D4735" t="s">
        <v>27</v>
      </c>
      <c r="E4735" t="s">
        <v>24</v>
      </c>
      <c r="F4735" t="s">
        <v>40</v>
      </c>
      <c r="G4735" t="s">
        <v>18</v>
      </c>
      <c r="H4735" t="s">
        <v>26</v>
      </c>
      <c r="I4735" s="9">
        <v>2293</v>
      </c>
      <c r="J4735" s="9">
        <v>651.21</v>
      </c>
      <c r="K4735" s="9">
        <v>524.96</v>
      </c>
      <c r="L4735" s="9">
        <f>tbl_salesdata[[#This Row],[Units Sold]]*tbl_salesdata[[#This Row],[Unit Cost]]</f>
        <v>1203733.28</v>
      </c>
      <c r="M4735" s="9">
        <f>tbl_salesdata[[#This Row],[Units Sold]]*tbl_salesdata[[#This Row],[Unit Price]]</f>
        <v>1493224.53</v>
      </c>
      <c r="N4735" s="9">
        <f>tbl_salesdata[[#This Row],[Total Sales]]-tbl_salesdata[[#This Row],[Total Cost]]</f>
        <v>289491.25</v>
      </c>
      <c r="O4735">
        <f>tbl_salesdata[[#This Row],[Ship Date]]-tbl_salesdata[[#This Row],[Order Date]]</f>
        <v>16</v>
      </c>
      <c r="P4735">
        <f>WEEKDAY(tbl_salesdata[[#This Row],[Order Date]],2)</f>
        <v>2</v>
      </c>
      <c r="Q4735" t="str">
        <f>TEXT(tbl_salesdata[[#This Row],[Order Date]],"dddd")</f>
        <v>Tuesday</v>
      </c>
      <c r="R4735" t="str">
        <f>IF(tbl_salesdata[[#This Row],[Weekdaynum]]&gt;5,"Yes","No")</f>
        <v>No</v>
      </c>
    </row>
    <row r="4736" spans="1:18" hidden="1" x14ac:dyDescent="0.35">
      <c r="A4736">
        <v>643448483</v>
      </c>
      <c r="B4736" s="3">
        <v>42925</v>
      </c>
      <c r="C4736" s="3">
        <v>42946</v>
      </c>
      <c r="D4736" t="s">
        <v>176</v>
      </c>
      <c r="E4736" t="s">
        <v>21</v>
      </c>
      <c r="F4736" t="s">
        <v>56</v>
      </c>
      <c r="G4736" t="s">
        <v>14</v>
      </c>
      <c r="H4736" t="s">
        <v>26</v>
      </c>
      <c r="I4736" s="9">
        <v>9560</v>
      </c>
      <c r="J4736" s="9">
        <v>9.33</v>
      </c>
      <c r="K4736" s="9">
        <v>6.92</v>
      </c>
      <c r="L4736" s="9">
        <f>tbl_salesdata[[#This Row],[Units Sold]]*tbl_salesdata[[#This Row],[Unit Cost]]</f>
        <v>66155.199999999997</v>
      </c>
      <c r="M4736" s="9">
        <f>tbl_salesdata[[#This Row],[Units Sold]]*tbl_salesdata[[#This Row],[Unit Price]]</f>
        <v>89194.8</v>
      </c>
      <c r="N4736" s="9">
        <f>tbl_salesdata[[#This Row],[Total Sales]]-tbl_salesdata[[#This Row],[Total Cost]]</f>
        <v>23039.600000000006</v>
      </c>
      <c r="O4736">
        <f>tbl_salesdata[[#This Row],[Ship Date]]-tbl_salesdata[[#This Row],[Order Date]]</f>
        <v>21</v>
      </c>
      <c r="P4736">
        <f>WEEKDAY(tbl_salesdata[[#This Row],[Order Date]],2)</f>
        <v>7</v>
      </c>
      <c r="Q4736" t="str">
        <f>TEXT(tbl_salesdata[[#This Row],[Order Date]],"dddd")</f>
        <v>Sunday</v>
      </c>
      <c r="R4736" t="str">
        <f>IF(tbl_salesdata[[#This Row],[Weekdaynum]]&gt;5,"Yes","No")</f>
        <v>Yes</v>
      </c>
    </row>
    <row r="4737" spans="1:18" hidden="1" x14ac:dyDescent="0.35">
      <c r="A4737">
        <v>144978606</v>
      </c>
      <c r="B4737" s="3">
        <v>44202</v>
      </c>
      <c r="C4737" s="3">
        <v>44212</v>
      </c>
      <c r="D4737" t="s">
        <v>205</v>
      </c>
      <c r="E4737" t="s">
        <v>21</v>
      </c>
      <c r="F4737" t="s">
        <v>40</v>
      </c>
      <c r="G4737" t="s">
        <v>14</v>
      </c>
      <c r="H4737" t="s">
        <v>19</v>
      </c>
      <c r="I4737" s="9">
        <v>1246</v>
      </c>
      <c r="J4737" s="9">
        <v>651.21</v>
      </c>
      <c r="K4737" s="9">
        <v>524.96</v>
      </c>
      <c r="L4737" s="9">
        <f>tbl_salesdata[[#This Row],[Units Sold]]*tbl_salesdata[[#This Row],[Unit Cost]]</f>
        <v>654100.16</v>
      </c>
      <c r="M4737" s="9">
        <f>tbl_salesdata[[#This Row],[Units Sold]]*tbl_salesdata[[#This Row],[Unit Price]]</f>
        <v>811407.66</v>
      </c>
      <c r="N4737" s="9">
        <f>tbl_salesdata[[#This Row],[Total Sales]]-tbl_salesdata[[#This Row],[Total Cost]]</f>
        <v>157307.5</v>
      </c>
      <c r="O4737">
        <f>tbl_salesdata[[#This Row],[Ship Date]]-tbl_salesdata[[#This Row],[Order Date]]</f>
        <v>10</v>
      </c>
      <c r="P4737">
        <f>WEEKDAY(tbl_salesdata[[#This Row],[Order Date]],2)</f>
        <v>3</v>
      </c>
      <c r="Q4737" t="str">
        <f>TEXT(tbl_salesdata[[#This Row],[Order Date]],"dddd")</f>
        <v>Wednesday</v>
      </c>
      <c r="R4737" t="str">
        <f>IF(tbl_salesdata[[#This Row],[Weekdaynum]]&gt;5,"Yes","No")</f>
        <v>No</v>
      </c>
    </row>
    <row r="4738" spans="1:18" hidden="1" x14ac:dyDescent="0.35">
      <c r="A4738">
        <v>357942140</v>
      </c>
      <c r="B4738" s="3">
        <v>43839</v>
      </c>
      <c r="C4738" s="3">
        <v>43849</v>
      </c>
      <c r="D4738" t="s">
        <v>133</v>
      </c>
      <c r="E4738" t="s">
        <v>38</v>
      </c>
      <c r="F4738" t="s">
        <v>47</v>
      </c>
      <c r="G4738" t="s">
        <v>18</v>
      </c>
      <c r="H4738" t="s">
        <v>15</v>
      </c>
      <c r="I4738" s="9">
        <v>1888</v>
      </c>
      <c r="J4738" s="9">
        <v>421.89</v>
      </c>
      <c r="K4738" s="9">
        <v>364.69</v>
      </c>
      <c r="L4738" s="9">
        <f>tbl_salesdata[[#This Row],[Units Sold]]*tbl_salesdata[[#This Row],[Unit Cost]]</f>
        <v>688534.72</v>
      </c>
      <c r="M4738" s="9">
        <f>tbl_salesdata[[#This Row],[Units Sold]]*tbl_salesdata[[#This Row],[Unit Price]]</f>
        <v>796528.32</v>
      </c>
      <c r="N4738" s="9">
        <f>tbl_salesdata[[#This Row],[Total Sales]]-tbl_salesdata[[#This Row],[Total Cost]]</f>
        <v>107993.59999999998</v>
      </c>
      <c r="O4738">
        <f>tbl_salesdata[[#This Row],[Ship Date]]-tbl_salesdata[[#This Row],[Order Date]]</f>
        <v>10</v>
      </c>
      <c r="P4738">
        <f>WEEKDAY(tbl_salesdata[[#This Row],[Order Date]],2)</f>
        <v>4</v>
      </c>
      <c r="Q4738" t="str">
        <f>TEXT(tbl_salesdata[[#This Row],[Order Date]],"dddd")</f>
        <v>Thursday</v>
      </c>
      <c r="R4738" t="str">
        <f>IF(tbl_salesdata[[#This Row],[Weekdaynum]]&gt;5,"Yes","No")</f>
        <v>No</v>
      </c>
    </row>
    <row r="4739" spans="1:18" x14ac:dyDescent="0.35">
      <c r="A4739">
        <v>488316380</v>
      </c>
      <c r="B4739" s="3">
        <v>42308</v>
      </c>
      <c r="C4739" s="3">
        <v>42319</v>
      </c>
      <c r="D4739" t="s">
        <v>176</v>
      </c>
      <c r="E4739" t="s">
        <v>21</v>
      </c>
      <c r="F4739" t="s">
        <v>56</v>
      </c>
      <c r="G4739" t="s">
        <v>14</v>
      </c>
      <c r="H4739" t="s">
        <v>26</v>
      </c>
      <c r="I4739" s="9">
        <v>2523</v>
      </c>
      <c r="J4739" s="9">
        <v>9.33</v>
      </c>
      <c r="K4739" s="9">
        <v>6.92</v>
      </c>
      <c r="L4739" s="9">
        <f>tbl_salesdata[[#This Row],[Units Sold]]*tbl_salesdata[[#This Row],[Unit Cost]]</f>
        <v>17459.16</v>
      </c>
      <c r="M4739" s="9">
        <f>tbl_salesdata[[#This Row],[Units Sold]]*tbl_salesdata[[#This Row],[Unit Price]]</f>
        <v>23539.59</v>
      </c>
      <c r="N4739" s="9">
        <f>tbl_salesdata[[#This Row],[Total Sales]]-tbl_salesdata[[#This Row],[Total Cost]]</f>
        <v>6080.43</v>
      </c>
      <c r="O4739">
        <f>tbl_salesdata[[#This Row],[Ship Date]]-tbl_salesdata[[#This Row],[Order Date]]</f>
        <v>11</v>
      </c>
      <c r="P4739">
        <f>WEEKDAY(tbl_salesdata[[#This Row],[Order Date]],2)</f>
        <v>6</v>
      </c>
      <c r="Q4739" t="str">
        <f>TEXT(tbl_salesdata[[#This Row],[Order Date]],"dddd")</f>
        <v>Saturday</v>
      </c>
      <c r="R4739" t="str">
        <f>IF(tbl_salesdata[[#This Row],[Weekdaynum]]&gt;5,"Yes","No")</f>
        <v>Yes</v>
      </c>
    </row>
    <row r="4740" spans="1:18" hidden="1" x14ac:dyDescent="0.35">
      <c r="A4740">
        <v>501177251</v>
      </c>
      <c r="B4740" s="3">
        <v>42215</v>
      </c>
      <c r="C4740" s="3">
        <v>42235</v>
      </c>
      <c r="D4740" t="s">
        <v>89</v>
      </c>
      <c r="E4740" t="s">
        <v>38</v>
      </c>
      <c r="F4740" t="s">
        <v>13</v>
      </c>
      <c r="G4740" t="s">
        <v>14</v>
      </c>
      <c r="H4740" t="s">
        <v>15</v>
      </c>
      <c r="I4740" s="9">
        <v>8341</v>
      </c>
      <c r="J4740" s="9">
        <v>255.28</v>
      </c>
      <c r="K4740" s="9">
        <v>159.41999999999999</v>
      </c>
      <c r="L4740" s="9">
        <f>tbl_salesdata[[#This Row],[Units Sold]]*tbl_salesdata[[#This Row],[Unit Cost]]</f>
        <v>1329722.22</v>
      </c>
      <c r="M4740" s="9">
        <f>tbl_salesdata[[#This Row],[Units Sold]]*tbl_salesdata[[#This Row],[Unit Price]]</f>
        <v>2129290.48</v>
      </c>
      <c r="N4740" s="9">
        <f>tbl_salesdata[[#This Row],[Total Sales]]-tbl_salesdata[[#This Row],[Total Cost]]</f>
        <v>799568.26</v>
      </c>
      <c r="O4740">
        <f>tbl_salesdata[[#This Row],[Ship Date]]-tbl_salesdata[[#This Row],[Order Date]]</f>
        <v>20</v>
      </c>
      <c r="P4740">
        <f>WEEKDAY(tbl_salesdata[[#This Row],[Order Date]],2)</f>
        <v>4</v>
      </c>
      <c r="Q4740" t="str">
        <f>TEXT(tbl_salesdata[[#This Row],[Order Date]],"dddd")</f>
        <v>Thursday</v>
      </c>
      <c r="R4740" t="str">
        <f>IF(tbl_salesdata[[#This Row],[Weekdaynum]]&gt;5,"Yes","No")</f>
        <v>No</v>
      </c>
    </row>
    <row r="4741" spans="1:18" hidden="1" x14ac:dyDescent="0.35">
      <c r="A4741">
        <v>973733985</v>
      </c>
      <c r="B4741" s="3">
        <v>43129</v>
      </c>
      <c r="C4741" s="3">
        <v>43130</v>
      </c>
      <c r="D4741" t="s">
        <v>153</v>
      </c>
      <c r="E4741" t="s">
        <v>38</v>
      </c>
      <c r="F4741" t="s">
        <v>33</v>
      </c>
      <c r="G4741" t="s">
        <v>18</v>
      </c>
      <c r="H4741" t="s">
        <v>26</v>
      </c>
      <c r="I4741" s="9">
        <v>8380</v>
      </c>
      <c r="J4741" s="9">
        <v>109.28</v>
      </c>
      <c r="K4741" s="9">
        <v>35.840000000000003</v>
      </c>
      <c r="L4741" s="9">
        <f>tbl_salesdata[[#This Row],[Units Sold]]*tbl_salesdata[[#This Row],[Unit Cost]]</f>
        <v>300339.20000000001</v>
      </c>
      <c r="M4741" s="9">
        <f>tbl_salesdata[[#This Row],[Units Sold]]*tbl_salesdata[[#This Row],[Unit Price]]</f>
        <v>915766.4</v>
      </c>
      <c r="N4741" s="9">
        <f>tbl_salesdata[[#This Row],[Total Sales]]-tbl_salesdata[[#This Row],[Total Cost]]</f>
        <v>615427.19999999995</v>
      </c>
      <c r="O4741">
        <f>tbl_salesdata[[#This Row],[Ship Date]]-tbl_salesdata[[#This Row],[Order Date]]</f>
        <v>1</v>
      </c>
      <c r="P4741">
        <f>WEEKDAY(tbl_salesdata[[#This Row],[Order Date]],2)</f>
        <v>1</v>
      </c>
      <c r="Q4741" t="str">
        <f>TEXT(tbl_salesdata[[#This Row],[Order Date]],"dddd")</f>
        <v>Monday</v>
      </c>
      <c r="R4741" t="str">
        <f>IF(tbl_salesdata[[#This Row],[Weekdaynum]]&gt;5,"Yes","No")</f>
        <v>No</v>
      </c>
    </row>
    <row r="4742" spans="1:18" hidden="1" x14ac:dyDescent="0.35">
      <c r="A4742">
        <v>542294442</v>
      </c>
      <c r="B4742" s="3">
        <v>43832</v>
      </c>
      <c r="C4742" s="3">
        <v>43840</v>
      </c>
      <c r="D4742" t="s">
        <v>78</v>
      </c>
      <c r="E4742" t="s">
        <v>24</v>
      </c>
      <c r="F4742" t="s">
        <v>56</v>
      </c>
      <c r="G4742" t="s">
        <v>14</v>
      </c>
      <c r="H4742" t="s">
        <v>34</v>
      </c>
      <c r="I4742" s="9">
        <v>5831</v>
      </c>
      <c r="J4742" s="9">
        <v>9.33</v>
      </c>
      <c r="K4742" s="9">
        <v>6.92</v>
      </c>
      <c r="L4742" s="9">
        <f>tbl_salesdata[[#This Row],[Units Sold]]*tbl_salesdata[[#This Row],[Unit Cost]]</f>
        <v>40350.519999999997</v>
      </c>
      <c r="M4742" s="9">
        <f>tbl_salesdata[[#This Row],[Units Sold]]*tbl_salesdata[[#This Row],[Unit Price]]</f>
        <v>54403.23</v>
      </c>
      <c r="N4742" s="9">
        <f>tbl_salesdata[[#This Row],[Total Sales]]-tbl_salesdata[[#This Row],[Total Cost]]</f>
        <v>14052.710000000006</v>
      </c>
      <c r="O4742">
        <f>tbl_salesdata[[#This Row],[Ship Date]]-tbl_salesdata[[#This Row],[Order Date]]</f>
        <v>8</v>
      </c>
      <c r="P4742">
        <f>WEEKDAY(tbl_salesdata[[#This Row],[Order Date]],2)</f>
        <v>4</v>
      </c>
      <c r="Q4742" t="str">
        <f>TEXT(tbl_salesdata[[#This Row],[Order Date]],"dddd")</f>
        <v>Thursday</v>
      </c>
      <c r="R4742" t="str">
        <f>IF(tbl_salesdata[[#This Row],[Weekdaynum]]&gt;5,"Yes","No")</f>
        <v>No</v>
      </c>
    </row>
    <row r="4743" spans="1:18" hidden="1" x14ac:dyDescent="0.35">
      <c r="A4743">
        <v>103782451</v>
      </c>
      <c r="B4743" s="3">
        <v>42247</v>
      </c>
      <c r="C4743" s="3">
        <v>42252</v>
      </c>
      <c r="D4743" t="s">
        <v>207</v>
      </c>
      <c r="E4743" t="s">
        <v>51</v>
      </c>
      <c r="F4743" t="s">
        <v>13</v>
      </c>
      <c r="G4743" t="s">
        <v>18</v>
      </c>
      <c r="H4743" t="s">
        <v>34</v>
      </c>
      <c r="I4743" s="9">
        <v>388</v>
      </c>
      <c r="J4743" s="9">
        <v>255.28</v>
      </c>
      <c r="K4743" s="9">
        <v>159.41999999999999</v>
      </c>
      <c r="L4743" s="9">
        <f>tbl_salesdata[[#This Row],[Units Sold]]*tbl_salesdata[[#This Row],[Unit Cost]]</f>
        <v>61854.959999999992</v>
      </c>
      <c r="M4743" s="9">
        <f>tbl_salesdata[[#This Row],[Units Sold]]*tbl_salesdata[[#This Row],[Unit Price]]</f>
        <v>99048.639999999999</v>
      </c>
      <c r="N4743" s="9">
        <f>tbl_salesdata[[#This Row],[Total Sales]]-tbl_salesdata[[#This Row],[Total Cost]]</f>
        <v>37193.680000000008</v>
      </c>
      <c r="O4743">
        <f>tbl_salesdata[[#This Row],[Ship Date]]-tbl_salesdata[[#This Row],[Order Date]]</f>
        <v>5</v>
      </c>
      <c r="P4743">
        <f>WEEKDAY(tbl_salesdata[[#This Row],[Order Date]],2)</f>
        <v>1</v>
      </c>
      <c r="Q4743" t="str">
        <f>TEXT(tbl_salesdata[[#This Row],[Order Date]],"dddd")</f>
        <v>Monday</v>
      </c>
      <c r="R4743" t="str">
        <f>IF(tbl_salesdata[[#This Row],[Weekdaynum]]&gt;5,"Yes","No")</f>
        <v>No</v>
      </c>
    </row>
    <row r="4744" spans="1:18" hidden="1" x14ac:dyDescent="0.35">
      <c r="A4744">
        <v>175434339</v>
      </c>
      <c r="B4744" s="3">
        <v>42846</v>
      </c>
      <c r="C4744" s="3">
        <v>42850</v>
      </c>
      <c r="D4744" t="s">
        <v>74</v>
      </c>
      <c r="E4744" t="s">
        <v>38</v>
      </c>
      <c r="F4744" t="s">
        <v>68</v>
      </c>
      <c r="G4744" t="s">
        <v>18</v>
      </c>
      <c r="H4744" t="s">
        <v>34</v>
      </c>
      <c r="I4744" s="9">
        <v>3774</v>
      </c>
      <c r="J4744" s="9">
        <v>154.06</v>
      </c>
      <c r="K4744" s="9">
        <v>90.93</v>
      </c>
      <c r="L4744" s="9">
        <f>tbl_salesdata[[#This Row],[Units Sold]]*tbl_salesdata[[#This Row],[Unit Cost]]</f>
        <v>343169.82</v>
      </c>
      <c r="M4744" s="9">
        <f>tbl_salesdata[[#This Row],[Units Sold]]*tbl_salesdata[[#This Row],[Unit Price]]</f>
        <v>581422.44000000006</v>
      </c>
      <c r="N4744" s="9">
        <f>tbl_salesdata[[#This Row],[Total Sales]]-tbl_salesdata[[#This Row],[Total Cost]]</f>
        <v>238252.62000000005</v>
      </c>
      <c r="O4744">
        <f>tbl_salesdata[[#This Row],[Ship Date]]-tbl_salesdata[[#This Row],[Order Date]]</f>
        <v>4</v>
      </c>
      <c r="P4744">
        <f>WEEKDAY(tbl_salesdata[[#This Row],[Order Date]],2)</f>
        <v>5</v>
      </c>
      <c r="Q4744" t="str">
        <f>TEXT(tbl_salesdata[[#This Row],[Order Date]],"dddd")</f>
        <v>Friday</v>
      </c>
      <c r="R4744" t="str">
        <f>IF(tbl_salesdata[[#This Row],[Weekdaynum]]&gt;5,"Yes","No")</f>
        <v>No</v>
      </c>
    </row>
    <row r="4745" spans="1:18" hidden="1" x14ac:dyDescent="0.35">
      <c r="A4745">
        <v>444798934</v>
      </c>
      <c r="B4745" s="3">
        <v>43104</v>
      </c>
      <c r="C4745" s="3">
        <v>43110</v>
      </c>
      <c r="D4745" t="s">
        <v>107</v>
      </c>
      <c r="E4745" t="s">
        <v>21</v>
      </c>
      <c r="F4745" t="s">
        <v>76</v>
      </c>
      <c r="G4745" t="s">
        <v>14</v>
      </c>
      <c r="H4745" t="s">
        <v>15</v>
      </c>
      <c r="I4745" s="9">
        <v>4744</v>
      </c>
      <c r="J4745" s="9">
        <v>668.27</v>
      </c>
      <c r="K4745" s="9">
        <v>502.54</v>
      </c>
      <c r="L4745" s="9">
        <f>tbl_salesdata[[#This Row],[Units Sold]]*tbl_salesdata[[#This Row],[Unit Cost]]</f>
        <v>2384049.7600000002</v>
      </c>
      <c r="M4745" s="9">
        <f>tbl_salesdata[[#This Row],[Units Sold]]*tbl_salesdata[[#This Row],[Unit Price]]</f>
        <v>3170272.88</v>
      </c>
      <c r="N4745" s="9">
        <f>tbl_salesdata[[#This Row],[Total Sales]]-tbl_salesdata[[#This Row],[Total Cost]]</f>
        <v>786223.11999999965</v>
      </c>
      <c r="O4745">
        <f>tbl_salesdata[[#This Row],[Ship Date]]-tbl_salesdata[[#This Row],[Order Date]]</f>
        <v>6</v>
      </c>
      <c r="P4745">
        <f>WEEKDAY(tbl_salesdata[[#This Row],[Order Date]],2)</f>
        <v>4</v>
      </c>
      <c r="Q4745" t="str">
        <f>TEXT(tbl_salesdata[[#This Row],[Order Date]],"dddd")</f>
        <v>Thursday</v>
      </c>
      <c r="R4745" t="str">
        <f>IF(tbl_salesdata[[#This Row],[Weekdaynum]]&gt;5,"Yes","No")</f>
        <v>No</v>
      </c>
    </row>
    <row r="4746" spans="1:18" hidden="1" x14ac:dyDescent="0.35">
      <c r="A4746">
        <v>219737565</v>
      </c>
      <c r="B4746" s="3">
        <v>44384</v>
      </c>
      <c r="C4746" s="3">
        <v>44394</v>
      </c>
      <c r="D4746" t="s">
        <v>98</v>
      </c>
      <c r="E4746" t="s">
        <v>38</v>
      </c>
      <c r="F4746" t="s">
        <v>42</v>
      </c>
      <c r="G4746" t="s">
        <v>18</v>
      </c>
      <c r="H4746" t="s">
        <v>26</v>
      </c>
      <c r="I4746" s="9">
        <v>4083</v>
      </c>
      <c r="J4746" s="9">
        <v>437.2</v>
      </c>
      <c r="K4746" s="9">
        <v>263.33</v>
      </c>
      <c r="L4746" s="9">
        <f>tbl_salesdata[[#This Row],[Units Sold]]*tbl_salesdata[[#This Row],[Unit Cost]]</f>
        <v>1075176.3899999999</v>
      </c>
      <c r="M4746" s="9">
        <f>tbl_salesdata[[#This Row],[Units Sold]]*tbl_salesdata[[#This Row],[Unit Price]]</f>
        <v>1785087.5999999999</v>
      </c>
      <c r="N4746" s="9">
        <f>tbl_salesdata[[#This Row],[Total Sales]]-tbl_salesdata[[#This Row],[Total Cost]]</f>
        <v>709911.21</v>
      </c>
      <c r="O4746">
        <f>tbl_salesdata[[#This Row],[Ship Date]]-tbl_salesdata[[#This Row],[Order Date]]</f>
        <v>10</v>
      </c>
      <c r="P4746">
        <f>WEEKDAY(tbl_salesdata[[#This Row],[Order Date]],2)</f>
        <v>3</v>
      </c>
      <c r="Q4746" t="str">
        <f>TEXT(tbl_salesdata[[#This Row],[Order Date]],"dddd")</f>
        <v>Wednesday</v>
      </c>
      <c r="R4746" t="str">
        <f>IF(tbl_salesdata[[#This Row],[Weekdaynum]]&gt;5,"Yes","No")</f>
        <v>No</v>
      </c>
    </row>
    <row r="4747" spans="1:18" hidden="1" x14ac:dyDescent="0.35">
      <c r="A4747">
        <v>678424060</v>
      </c>
      <c r="B4747" s="3">
        <v>44129</v>
      </c>
      <c r="C4747" s="3">
        <v>44143</v>
      </c>
      <c r="D4747" t="s">
        <v>131</v>
      </c>
      <c r="E4747" t="s">
        <v>32</v>
      </c>
      <c r="F4747" t="s">
        <v>25</v>
      </c>
      <c r="G4747" t="s">
        <v>14</v>
      </c>
      <c r="H4747" t="s">
        <v>34</v>
      </c>
      <c r="I4747" s="9">
        <v>9610</v>
      </c>
      <c r="J4747" s="9">
        <v>205.7</v>
      </c>
      <c r="K4747" s="9">
        <v>117.11</v>
      </c>
      <c r="L4747" s="9">
        <f>tbl_salesdata[[#This Row],[Units Sold]]*tbl_salesdata[[#This Row],[Unit Cost]]</f>
        <v>1125427.1000000001</v>
      </c>
      <c r="M4747" s="9">
        <f>tbl_salesdata[[#This Row],[Units Sold]]*tbl_salesdata[[#This Row],[Unit Price]]</f>
        <v>1976777</v>
      </c>
      <c r="N4747" s="9">
        <f>tbl_salesdata[[#This Row],[Total Sales]]-tbl_salesdata[[#This Row],[Total Cost]]</f>
        <v>851349.89999999991</v>
      </c>
      <c r="O4747">
        <f>tbl_salesdata[[#This Row],[Ship Date]]-tbl_salesdata[[#This Row],[Order Date]]</f>
        <v>14</v>
      </c>
      <c r="P4747">
        <f>WEEKDAY(tbl_salesdata[[#This Row],[Order Date]],2)</f>
        <v>7</v>
      </c>
      <c r="Q4747" t="str">
        <f>TEXT(tbl_salesdata[[#This Row],[Order Date]],"dddd")</f>
        <v>Sunday</v>
      </c>
      <c r="R4747" t="str">
        <f>IF(tbl_salesdata[[#This Row],[Weekdaynum]]&gt;5,"Yes","No")</f>
        <v>Yes</v>
      </c>
    </row>
    <row r="4748" spans="1:18" x14ac:dyDescent="0.35">
      <c r="A4748">
        <v>304112136</v>
      </c>
      <c r="B4748" s="3">
        <v>42616</v>
      </c>
      <c r="C4748" s="3">
        <v>42626</v>
      </c>
      <c r="D4748" t="s">
        <v>44</v>
      </c>
      <c r="E4748" t="s">
        <v>12</v>
      </c>
      <c r="F4748" t="s">
        <v>56</v>
      </c>
      <c r="G4748" t="s">
        <v>18</v>
      </c>
      <c r="H4748" t="s">
        <v>34</v>
      </c>
      <c r="I4748" s="9">
        <v>2394</v>
      </c>
      <c r="J4748" s="9">
        <v>9.33</v>
      </c>
      <c r="K4748" s="9">
        <v>6.92</v>
      </c>
      <c r="L4748" s="9">
        <f>tbl_salesdata[[#This Row],[Units Sold]]*tbl_salesdata[[#This Row],[Unit Cost]]</f>
        <v>16566.48</v>
      </c>
      <c r="M4748" s="9">
        <f>tbl_salesdata[[#This Row],[Units Sold]]*tbl_salesdata[[#This Row],[Unit Price]]</f>
        <v>22336.02</v>
      </c>
      <c r="N4748" s="9">
        <f>tbl_salesdata[[#This Row],[Total Sales]]-tbl_salesdata[[#This Row],[Total Cost]]</f>
        <v>5769.5400000000009</v>
      </c>
      <c r="O4748">
        <f>tbl_salesdata[[#This Row],[Ship Date]]-tbl_salesdata[[#This Row],[Order Date]]</f>
        <v>10</v>
      </c>
      <c r="P4748">
        <f>WEEKDAY(tbl_salesdata[[#This Row],[Order Date]],2)</f>
        <v>6</v>
      </c>
      <c r="Q4748" t="str">
        <f>TEXT(tbl_salesdata[[#This Row],[Order Date]],"dddd")</f>
        <v>Saturday</v>
      </c>
      <c r="R4748" t="str">
        <f>IF(tbl_salesdata[[#This Row],[Weekdaynum]]&gt;5,"Yes","No")</f>
        <v>Yes</v>
      </c>
    </row>
    <row r="4749" spans="1:18" x14ac:dyDescent="0.35">
      <c r="A4749">
        <v>862326610</v>
      </c>
      <c r="B4749" s="3">
        <v>43953</v>
      </c>
      <c r="C4749" s="3">
        <v>43967</v>
      </c>
      <c r="D4749" t="s">
        <v>102</v>
      </c>
      <c r="E4749" t="s">
        <v>21</v>
      </c>
      <c r="F4749" t="s">
        <v>22</v>
      </c>
      <c r="G4749" t="s">
        <v>14</v>
      </c>
      <c r="H4749" t="s">
        <v>15</v>
      </c>
      <c r="I4749" s="9">
        <v>461</v>
      </c>
      <c r="J4749" s="9">
        <v>47.45</v>
      </c>
      <c r="K4749" s="9">
        <v>31.79</v>
      </c>
      <c r="L4749" s="9">
        <f>tbl_salesdata[[#This Row],[Units Sold]]*tbl_salesdata[[#This Row],[Unit Cost]]</f>
        <v>14655.19</v>
      </c>
      <c r="M4749" s="9">
        <f>tbl_salesdata[[#This Row],[Units Sold]]*tbl_salesdata[[#This Row],[Unit Price]]</f>
        <v>21874.45</v>
      </c>
      <c r="N4749" s="9">
        <f>tbl_salesdata[[#This Row],[Total Sales]]-tbl_salesdata[[#This Row],[Total Cost]]</f>
        <v>7219.26</v>
      </c>
      <c r="O4749">
        <f>tbl_salesdata[[#This Row],[Ship Date]]-tbl_salesdata[[#This Row],[Order Date]]</f>
        <v>14</v>
      </c>
      <c r="P4749">
        <f>WEEKDAY(tbl_salesdata[[#This Row],[Order Date]],2)</f>
        <v>6</v>
      </c>
      <c r="Q4749" t="str">
        <f>TEXT(tbl_salesdata[[#This Row],[Order Date]],"dddd")</f>
        <v>Saturday</v>
      </c>
      <c r="R4749" t="str">
        <f>IF(tbl_salesdata[[#This Row],[Weekdaynum]]&gt;5,"Yes","No")</f>
        <v>Yes</v>
      </c>
    </row>
    <row r="4750" spans="1:18" hidden="1" x14ac:dyDescent="0.35">
      <c r="A4750">
        <v>543396508</v>
      </c>
      <c r="B4750" s="3">
        <v>42886</v>
      </c>
      <c r="C4750" s="3">
        <v>42895</v>
      </c>
      <c r="D4750" t="s">
        <v>113</v>
      </c>
      <c r="E4750" t="s">
        <v>21</v>
      </c>
      <c r="F4750" t="s">
        <v>47</v>
      </c>
      <c r="G4750" t="s">
        <v>14</v>
      </c>
      <c r="H4750" t="s">
        <v>19</v>
      </c>
      <c r="I4750" s="9">
        <v>1957</v>
      </c>
      <c r="J4750" s="9">
        <v>421.89</v>
      </c>
      <c r="K4750" s="9">
        <v>364.69</v>
      </c>
      <c r="L4750" s="9">
        <f>tbl_salesdata[[#This Row],[Units Sold]]*tbl_salesdata[[#This Row],[Unit Cost]]</f>
        <v>713698.33</v>
      </c>
      <c r="M4750" s="9">
        <f>tbl_salesdata[[#This Row],[Units Sold]]*tbl_salesdata[[#This Row],[Unit Price]]</f>
        <v>825638.73</v>
      </c>
      <c r="N4750" s="9">
        <f>tbl_salesdata[[#This Row],[Total Sales]]-tbl_salesdata[[#This Row],[Total Cost]]</f>
        <v>111940.40000000002</v>
      </c>
      <c r="O4750">
        <f>tbl_salesdata[[#This Row],[Ship Date]]-tbl_salesdata[[#This Row],[Order Date]]</f>
        <v>9</v>
      </c>
      <c r="P4750">
        <f>WEEKDAY(tbl_salesdata[[#This Row],[Order Date]],2)</f>
        <v>3</v>
      </c>
      <c r="Q4750" t="str">
        <f>TEXT(tbl_salesdata[[#This Row],[Order Date]],"dddd")</f>
        <v>Wednesday</v>
      </c>
      <c r="R4750" t="str">
        <f>IF(tbl_salesdata[[#This Row],[Weekdaynum]]&gt;5,"Yes","No")</f>
        <v>No</v>
      </c>
    </row>
    <row r="4751" spans="1:18" x14ac:dyDescent="0.35">
      <c r="A4751">
        <v>516870105</v>
      </c>
      <c r="B4751" s="3">
        <v>43505</v>
      </c>
      <c r="C4751" s="3">
        <v>43514</v>
      </c>
      <c r="D4751" t="s">
        <v>191</v>
      </c>
      <c r="E4751" t="s">
        <v>24</v>
      </c>
      <c r="F4751" t="s">
        <v>56</v>
      </c>
      <c r="G4751" t="s">
        <v>18</v>
      </c>
      <c r="H4751" t="s">
        <v>26</v>
      </c>
      <c r="I4751" s="9">
        <v>2205</v>
      </c>
      <c r="J4751" s="9">
        <v>9.33</v>
      </c>
      <c r="K4751" s="9">
        <v>6.92</v>
      </c>
      <c r="L4751" s="9">
        <f>tbl_salesdata[[#This Row],[Units Sold]]*tbl_salesdata[[#This Row],[Unit Cost]]</f>
        <v>15258.6</v>
      </c>
      <c r="M4751" s="9">
        <f>tbl_salesdata[[#This Row],[Units Sold]]*tbl_salesdata[[#This Row],[Unit Price]]</f>
        <v>20572.650000000001</v>
      </c>
      <c r="N4751" s="9">
        <f>tbl_salesdata[[#This Row],[Total Sales]]-tbl_salesdata[[#This Row],[Total Cost]]</f>
        <v>5314.0500000000011</v>
      </c>
      <c r="O4751">
        <f>tbl_salesdata[[#This Row],[Ship Date]]-tbl_salesdata[[#This Row],[Order Date]]</f>
        <v>9</v>
      </c>
      <c r="P4751">
        <f>WEEKDAY(tbl_salesdata[[#This Row],[Order Date]],2)</f>
        <v>6</v>
      </c>
      <c r="Q4751" t="str">
        <f>TEXT(tbl_salesdata[[#This Row],[Order Date]],"dddd")</f>
        <v>Saturday</v>
      </c>
      <c r="R4751" t="str">
        <f>IF(tbl_salesdata[[#This Row],[Weekdaynum]]&gt;5,"Yes","No")</f>
        <v>Yes</v>
      </c>
    </row>
    <row r="4752" spans="1:18" hidden="1" x14ac:dyDescent="0.35">
      <c r="A4752">
        <v>886033475</v>
      </c>
      <c r="B4752" s="3">
        <v>43751</v>
      </c>
      <c r="C4752" s="3">
        <v>43762</v>
      </c>
      <c r="D4752" t="s">
        <v>120</v>
      </c>
      <c r="E4752" t="s">
        <v>38</v>
      </c>
      <c r="F4752" t="s">
        <v>30</v>
      </c>
      <c r="G4752" t="s">
        <v>14</v>
      </c>
      <c r="H4752" t="s">
        <v>19</v>
      </c>
      <c r="I4752" s="9">
        <v>5850</v>
      </c>
      <c r="J4752" s="9">
        <v>81.73</v>
      </c>
      <c r="K4752" s="9">
        <v>56.67</v>
      </c>
      <c r="L4752" s="9">
        <f>tbl_salesdata[[#This Row],[Units Sold]]*tbl_salesdata[[#This Row],[Unit Cost]]</f>
        <v>331519.5</v>
      </c>
      <c r="M4752" s="9">
        <f>tbl_salesdata[[#This Row],[Units Sold]]*tbl_salesdata[[#This Row],[Unit Price]]</f>
        <v>478120.5</v>
      </c>
      <c r="N4752" s="9">
        <f>tbl_salesdata[[#This Row],[Total Sales]]-tbl_salesdata[[#This Row],[Total Cost]]</f>
        <v>146601</v>
      </c>
      <c r="O4752">
        <f>tbl_salesdata[[#This Row],[Ship Date]]-tbl_salesdata[[#This Row],[Order Date]]</f>
        <v>11</v>
      </c>
      <c r="P4752">
        <f>WEEKDAY(tbl_salesdata[[#This Row],[Order Date]],2)</f>
        <v>7</v>
      </c>
      <c r="Q4752" t="str">
        <f>TEXT(tbl_salesdata[[#This Row],[Order Date]],"dddd")</f>
        <v>Sunday</v>
      </c>
      <c r="R4752" t="str">
        <f>IF(tbl_salesdata[[#This Row],[Weekdaynum]]&gt;5,"Yes","No")</f>
        <v>Yes</v>
      </c>
    </row>
    <row r="4753" spans="1:18" hidden="1" x14ac:dyDescent="0.35">
      <c r="A4753">
        <v>826357543</v>
      </c>
      <c r="B4753" s="3">
        <v>42653</v>
      </c>
      <c r="C4753" s="3">
        <v>42663</v>
      </c>
      <c r="D4753" t="s">
        <v>169</v>
      </c>
      <c r="E4753" t="s">
        <v>29</v>
      </c>
      <c r="F4753" t="s">
        <v>22</v>
      </c>
      <c r="G4753" t="s">
        <v>14</v>
      </c>
      <c r="H4753" t="s">
        <v>26</v>
      </c>
      <c r="I4753" s="9">
        <v>6415</v>
      </c>
      <c r="J4753" s="9">
        <v>47.45</v>
      </c>
      <c r="K4753" s="9">
        <v>31.79</v>
      </c>
      <c r="L4753" s="9">
        <f>tbl_salesdata[[#This Row],[Units Sold]]*tbl_salesdata[[#This Row],[Unit Cost]]</f>
        <v>203932.85</v>
      </c>
      <c r="M4753" s="9">
        <f>tbl_salesdata[[#This Row],[Units Sold]]*tbl_salesdata[[#This Row],[Unit Price]]</f>
        <v>304391.75</v>
      </c>
      <c r="N4753" s="9">
        <f>tbl_salesdata[[#This Row],[Total Sales]]-tbl_salesdata[[#This Row],[Total Cost]]</f>
        <v>100458.9</v>
      </c>
      <c r="O4753">
        <f>tbl_salesdata[[#This Row],[Ship Date]]-tbl_salesdata[[#This Row],[Order Date]]</f>
        <v>10</v>
      </c>
      <c r="P4753">
        <f>WEEKDAY(tbl_salesdata[[#This Row],[Order Date]],2)</f>
        <v>1</v>
      </c>
      <c r="Q4753" t="str">
        <f>TEXT(tbl_salesdata[[#This Row],[Order Date]],"dddd")</f>
        <v>Monday</v>
      </c>
      <c r="R4753" t="str">
        <f>IF(tbl_salesdata[[#This Row],[Weekdaynum]]&gt;5,"Yes","No")</f>
        <v>No</v>
      </c>
    </row>
    <row r="4754" spans="1:18" hidden="1" x14ac:dyDescent="0.35">
      <c r="A4754">
        <v>866396272</v>
      </c>
      <c r="B4754" s="3">
        <v>43775</v>
      </c>
      <c r="C4754" s="3">
        <v>43778</v>
      </c>
      <c r="D4754" t="s">
        <v>48</v>
      </c>
      <c r="E4754" t="s">
        <v>21</v>
      </c>
      <c r="F4754" t="s">
        <v>47</v>
      </c>
      <c r="G4754" t="s">
        <v>14</v>
      </c>
      <c r="H4754" t="s">
        <v>34</v>
      </c>
      <c r="I4754" s="9">
        <v>4765</v>
      </c>
      <c r="J4754" s="9">
        <v>421.89</v>
      </c>
      <c r="K4754" s="9">
        <v>364.69</v>
      </c>
      <c r="L4754" s="9">
        <f>tbl_salesdata[[#This Row],[Units Sold]]*tbl_salesdata[[#This Row],[Unit Cost]]</f>
        <v>1737747.85</v>
      </c>
      <c r="M4754" s="9">
        <f>tbl_salesdata[[#This Row],[Units Sold]]*tbl_salesdata[[#This Row],[Unit Price]]</f>
        <v>2010305.8499999999</v>
      </c>
      <c r="N4754" s="9">
        <f>tbl_salesdata[[#This Row],[Total Sales]]-tbl_salesdata[[#This Row],[Total Cost]]</f>
        <v>272557.99999999977</v>
      </c>
      <c r="O4754">
        <f>tbl_salesdata[[#This Row],[Ship Date]]-tbl_salesdata[[#This Row],[Order Date]]</f>
        <v>3</v>
      </c>
      <c r="P4754">
        <f>WEEKDAY(tbl_salesdata[[#This Row],[Order Date]],2)</f>
        <v>3</v>
      </c>
      <c r="Q4754" t="str">
        <f>TEXT(tbl_salesdata[[#This Row],[Order Date]],"dddd")</f>
        <v>Wednesday</v>
      </c>
      <c r="R4754" t="str">
        <f>IF(tbl_salesdata[[#This Row],[Weekdaynum]]&gt;5,"Yes","No")</f>
        <v>No</v>
      </c>
    </row>
    <row r="4755" spans="1:18" hidden="1" x14ac:dyDescent="0.35">
      <c r="A4755">
        <v>946823489</v>
      </c>
      <c r="B4755" s="3">
        <v>42563</v>
      </c>
      <c r="C4755" s="3">
        <v>42580</v>
      </c>
      <c r="D4755" t="s">
        <v>205</v>
      </c>
      <c r="E4755" t="s">
        <v>21</v>
      </c>
      <c r="F4755" t="s">
        <v>25</v>
      </c>
      <c r="G4755" t="s">
        <v>14</v>
      </c>
      <c r="H4755" t="s">
        <v>34</v>
      </c>
      <c r="I4755" s="9">
        <v>4966</v>
      </c>
      <c r="J4755" s="9">
        <v>205.7</v>
      </c>
      <c r="K4755" s="9">
        <v>117.11</v>
      </c>
      <c r="L4755" s="9">
        <f>tbl_salesdata[[#This Row],[Units Sold]]*tbl_salesdata[[#This Row],[Unit Cost]]</f>
        <v>581568.26</v>
      </c>
      <c r="M4755" s="9">
        <f>tbl_salesdata[[#This Row],[Units Sold]]*tbl_salesdata[[#This Row],[Unit Price]]</f>
        <v>1021506.2</v>
      </c>
      <c r="N4755" s="9">
        <f>tbl_salesdata[[#This Row],[Total Sales]]-tbl_salesdata[[#This Row],[Total Cost]]</f>
        <v>439937.93999999994</v>
      </c>
      <c r="O4755">
        <f>tbl_salesdata[[#This Row],[Ship Date]]-tbl_salesdata[[#This Row],[Order Date]]</f>
        <v>17</v>
      </c>
      <c r="P4755">
        <f>WEEKDAY(tbl_salesdata[[#This Row],[Order Date]],2)</f>
        <v>2</v>
      </c>
      <c r="Q4755" t="str">
        <f>TEXT(tbl_salesdata[[#This Row],[Order Date]],"dddd")</f>
        <v>Tuesday</v>
      </c>
      <c r="R4755" t="str">
        <f>IF(tbl_salesdata[[#This Row],[Weekdaynum]]&gt;5,"Yes","No")</f>
        <v>No</v>
      </c>
    </row>
    <row r="4756" spans="1:18" x14ac:dyDescent="0.35">
      <c r="A4756">
        <v>548432195</v>
      </c>
      <c r="B4756" s="3">
        <v>42469</v>
      </c>
      <c r="C4756" s="3">
        <v>42490</v>
      </c>
      <c r="D4756" t="s">
        <v>92</v>
      </c>
      <c r="E4756" t="s">
        <v>32</v>
      </c>
      <c r="F4756" t="s">
        <v>56</v>
      </c>
      <c r="G4756" t="s">
        <v>18</v>
      </c>
      <c r="H4756" t="s">
        <v>26</v>
      </c>
      <c r="I4756" s="9">
        <v>2129</v>
      </c>
      <c r="J4756" s="9">
        <v>9.33</v>
      </c>
      <c r="K4756" s="9">
        <v>6.92</v>
      </c>
      <c r="L4756" s="9">
        <f>tbl_salesdata[[#This Row],[Units Sold]]*tbl_salesdata[[#This Row],[Unit Cost]]</f>
        <v>14732.68</v>
      </c>
      <c r="M4756" s="9">
        <f>tbl_salesdata[[#This Row],[Units Sold]]*tbl_salesdata[[#This Row],[Unit Price]]</f>
        <v>19863.57</v>
      </c>
      <c r="N4756" s="9">
        <f>tbl_salesdata[[#This Row],[Total Sales]]-tbl_salesdata[[#This Row],[Total Cost]]</f>
        <v>5130.8899999999994</v>
      </c>
      <c r="O4756">
        <f>tbl_salesdata[[#This Row],[Ship Date]]-tbl_salesdata[[#This Row],[Order Date]]</f>
        <v>21</v>
      </c>
      <c r="P4756">
        <f>WEEKDAY(tbl_salesdata[[#This Row],[Order Date]],2)</f>
        <v>6</v>
      </c>
      <c r="Q4756" t="str">
        <f>TEXT(tbl_salesdata[[#This Row],[Order Date]],"dddd")</f>
        <v>Saturday</v>
      </c>
      <c r="R4756" t="str">
        <f>IF(tbl_salesdata[[#This Row],[Weekdaynum]]&gt;5,"Yes","No")</f>
        <v>Yes</v>
      </c>
    </row>
    <row r="4757" spans="1:18" hidden="1" x14ac:dyDescent="0.35">
      <c r="A4757">
        <v>443101203</v>
      </c>
      <c r="B4757" s="3">
        <v>44787</v>
      </c>
      <c r="C4757" s="3">
        <v>44793</v>
      </c>
      <c r="D4757" t="s">
        <v>87</v>
      </c>
      <c r="E4757" t="s">
        <v>24</v>
      </c>
      <c r="F4757" t="s">
        <v>76</v>
      </c>
      <c r="G4757" t="s">
        <v>18</v>
      </c>
      <c r="H4757" t="s">
        <v>34</v>
      </c>
      <c r="I4757" s="9">
        <v>2347</v>
      </c>
      <c r="J4757" s="9">
        <v>668.27</v>
      </c>
      <c r="K4757" s="9">
        <v>502.54</v>
      </c>
      <c r="L4757" s="9">
        <f>tbl_salesdata[[#This Row],[Units Sold]]*tbl_salesdata[[#This Row],[Unit Cost]]</f>
        <v>1179461.3800000001</v>
      </c>
      <c r="M4757" s="9">
        <f>tbl_salesdata[[#This Row],[Units Sold]]*tbl_salesdata[[#This Row],[Unit Price]]</f>
        <v>1568429.69</v>
      </c>
      <c r="N4757" s="9">
        <f>tbl_salesdata[[#This Row],[Total Sales]]-tbl_salesdata[[#This Row],[Total Cost]]</f>
        <v>388968.30999999982</v>
      </c>
      <c r="O4757">
        <f>tbl_salesdata[[#This Row],[Ship Date]]-tbl_salesdata[[#This Row],[Order Date]]</f>
        <v>6</v>
      </c>
      <c r="P4757">
        <f>WEEKDAY(tbl_salesdata[[#This Row],[Order Date]],2)</f>
        <v>7</v>
      </c>
      <c r="Q4757" t="str">
        <f>TEXT(tbl_salesdata[[#This Row],[Order Date]],"dddd")</f>
        <v>Sunday</v>
      </c>
      <c r="R4757" t="str">
        <f>IF(tbl_salesdata[[#This Row],[Weekdaynum]]&gt;5,"Yes","No")</f>
        <v>Yes</v>
      </c>
    </row>
    <row r="4758" spans="1:18" hidden="1" x14ac:dyDescent="0.35">
      <c r="A4758">
        <v>541861855</v>
      </c>
      <c r="B4758" s="3">
        <v>42099</v>
      </c>
      <c r="C4758" s="3">
        <v>42104</v>
      </c>
      <c r="D4758" t="s">
        <v>210</v>
      </c>
      <c r="E4758" t="s">
        <v>38</v>
      </c>
      <c r="F4758" t="s">
        <v>68</v>
      </c>
      <c r="G4758" t="s">
        <v>14</v>
      </c>
      <c r="H4758" t="s">
        <v>34</v>
      </c>
      <c r="I4758" s="9">
        <v>7819</v>
      </c>
      <c r="J4758" s="9">
        <v>154.06</v>
      </c>
      <c r="K4758" s="9">
        <v>90.93</v>
      </c>
      <c r="L4758" s="9">
        <f>tbl_salesdata[[#This Row],[Units Sold]]*tbl_salesdata[[#This Row],[Unit Cost]]</f>
        <v>710981.67</v>
      </c>
      <c r="M4758" s="9">
        <f>tbl_salesdata[[#This Row],[Units Sold]]*tbl_salesdata[[#This Row],[Unit Price]]</f>
        <v>1204595.1400000001</v>
      </c>
      <c r="N4758" s="9">
        <f>tbl_salesdata[[#This Row],[Total Sales]]-tbl_salesdata[[#This Row],[Total Cost]]</f>
        <v>493613.47000000009</v>
      </c>
      <c r="O4758">
        <f>tbl_salesdata[[#This Row],[Ship Date]]-tbl_salesdata[[#This Row],[Order Date]]</f>
        <v>5</v>
      </c>
      <c r="P4758">
        <f>WEEKDAY(tbl_salesdata[[#This Row],[Order Date]],2)</f>
        <v>7</v>
      </c>
      <c r="Q4758" t="str">
        <f>TEXT(tbl_salesdata[[#This Row],[Order Date]],"dddd")</f>
        <v>Sunday</v>
      </c>
      <c r="R4758" t="str">
        <f>IF(tbl_salesdata[[#This Row],[Weekdaynum]]&gt;5,"Yes","No")</f>
        <v>Yes</v>
      </c>
    </row>
    <row r="4759" spans="1:18" hidden="1" x14ac:dyDescent="0.35">
      <c r="A4759">
        <v>246831309</v>
      </c>
      <c r="B4759" s="3">
        <v>43137</v>
      </c>
      <c r="C4759" s="3">
        <v>43153</v>
      </c>
      <c r="D4759" t="s">
        <v>84</v>
      </c>
      <c r="E4759" t="s">
        <v>24</v>
      </c>
      <c r="F4759" t="s">
        <v>40</v>
      </c>
      <c r="G4759" t="s">
        <v>14</v>
      </c>
      <c r="H4759" t="s">
        <v>34</v>
      </c>
      <c r="I4759" s="9">
        <v>1724</v>
      </c>
      <c r="J4759" s="9">
        <v>651.21</v>
      </c>
      <c r="K4759" s="9">
        <v>524.96</v>
      </c>
      <c r="L4759" s="9">
        <f>tbl_salesdata[[#This Row],[Units Sold]]*tbl_salesdata[[#This Row],[Unit Cost]]</f>
        <v>905031.04</v>
      </c>
      <c r="M4759" s="9">
        <f>tbl_salesdata[[#This Row],[Units Sold]]*tbl_salesdata[[#This Row],[Unit Price]]</f>
        <v>1122686.04</v>
      </c>
      <c r="N4759" s="9">
        <f>tbl_salesdata[[#This Row],[Total Sales]]-tbl_salesdata[[#This Row],[Total Cost]]</f>
        <v>217655</v>
      </c>
      <c r="O4759">
        <f>tbl_salesdata[[#This Row],[Ship Date]]-tbl_salesdata[[#This Row],[Order Date]]</f>
        <v>16</v>
      </c>
      <c r="P4759">
        <f>WEEKDAY(tbl_salesdata[[#This Row],[Order Date]],2)</f>
        <v>2</v>
      </c>
      <c r="Q4759" t="str">
        <f>TEXT(tbl_salesdata[[#This Row],[Order Date]],"dddd")</f>
        <v>Tuesday</v>
      </c>
      <c r="R4759" t="str">
        <f>IF(tbl_salesdata[[#This Row],[Weekdaynum]]&gt;5,"Yes","No")</f>
        <v>No</v>
      </c>
    </row>
    <row r="4760" spans="1:18" hidden="1" x14ac:dyDescent="0.35">
      <c r="A4760">
        <v>300245893</v>
      </c>
      <c r="B4760" s="3">
        <v>42524</v>
      </c>
      <c r="C4760" s="3">
        <v>42545</v>
      </c>
      <c r="D4760" t="s">
        <v>150</v>
      </c>
      <c r="E4760" t="s">
        <v>38</v>
      </c>
      <c r="F4760" t="s">
        <v>17</v>
      </c>
      <c r="G4760" t="s">
        <v>14</v>
      </c>
      <c r="H4760" t="s">
        <v>19</v>
      </c>
      <c r="I4760" s="9">
        <v>8287</v>
      </c>
      <c r="J4760" s="9">
        <v>152.58000000000001</v>
      </c>
      <c r="K4760" s="9">
        <v>97.44</v>
      </c>
      <c r="L4760" s="9">
        <f>tbl_salesdata[[#This Row],[Units Sold]]*tbl_salesdata[[#This Row],[Unit Cost]]</f>
        <v>807485.28</v>
      </c>
      <c r="M4760" s="9">
        <f>tbl_salesdata[[#This Row],[Units Sold]]*tbl_salesdata[[#This Row],[Unit Price]]</f>
        <v>1264430.4600000002</v>
      </c>
      <c r="N4760" s="9">
        <f>tbl_salesdata[[#This Row],[Total Sales]]-tbl_salesdata[[#This Row],[Total Cost]]</f>
        <v>456945.18000000017</v>
      </c>
      <c r="O4760">
        <f>tbl_salesdata[[#This Row],[Ship Date]]-tbl_salesdata[[#This Row],[Order Date]]</f>
        <v>21</v>
      </c>
      <c r="P4760">
        <f>WEEKDAY(tbl_salesdata[[#This Row],[Order Date]],2)</f>
        <v>5</v>
      </c>
      <c r="Q4760" t="str">
        <f>TEXT(tbl_salesdata[[#This Row],[Order Date]],"dddd")</f>
        <v>Friday</v>
      </c>
      <c r="R4760" t="str">
        <f>IF(tbl_salesdata[[#This Row],[Weekdaynum]]&gt;5,"Yes","No")</f>
        <v>No</v>
      </c>
    </row>
    <row r="4761" spans="1:18" hidden="1" x14ac:dyDescent="0.35">
      <c r="A4761">
        <v>614654433</v>
      </c>
      <c r="B4761" s="3">
        <v>43696</v>
      </c>
      <c r="C4761" s="3">
        <v>43697</v>
      </c>
      <c r="D4761" t="s">
        <v>66</v>
      </c>
      <c r="E4761" t="s">
        <v>38</v>
      </c>
      <c r="F4761" t="s">
        <v>17</v>
      </c>
      <c r="G4761" t="s">
        <v>18</v>
      </c>
      <c r="H4761" t="s">
        <v>19</v>
      </c>
      <c r="I4761" s="9">
        <v>8761</v>
      </c>
      <c r="J4761" s="9">
        <v>152.58000000000001</v>
      </c>
      <c r="K4761" s="9">
        <v>97.44</v>
      </c>
      <c r="L4761" s="9">
        <f>tbl_salesdata[[#This Row],[Units Sold]]*tbl_salesdata[[#This Row],[Unit Cost]]</f>
        <v>853671.84</v>
      </c>
      <c r="M4761" s="9">
        <f>tbl_salesdata[[#This Row],[Units Sold]]*tbl_salesdata[[#This Row],[Unit Price]]</f>
        <v>1336753.3800000001</v>
      </c>
      <c r="N4761" s="9">
        <f>tbl_salesdata[[#This Row],[Total Sales]]-tbl_salesdata[[#This Row],[Total Cost]]</f>
        <v>483081.54000000015</v>
      </c>
      <c r="O4761">
        <f>tbl_salesdata[[#This Row],[Ship Date]]-tbl_salesdata[[#This Row],[Order Date]]</f>
        <v>1</v>
      </c>
      <c r="P4761">
        <f>WEEKDAY(tbl_salesdata[[#This Row],[Order Date]],2)</f>
        <v>1</v>
      </c>
      <c r="Q4761" t="str">
        <f>TEXT(tbl_salesdata[[#This Row],[Order Date]],"dddd")</f>
        <v>Monday</v>
      </c>
      <c r="R4761" t="str">
        <f>IF(tbl_salesdata[[#This Row],[Weekdaynum]]&gt;5,"Yes","No")</f>
        <v>No</v>
      </c>
    </row>
    <row r="4762" spans="1:18" hidden="1" x14ac:dyDescent="0.35">
      <c r="A4762">
        <v>722918260</v>
      </c>
      <c r="B4762" s="3">
        <v>43595</v>
      </c>
      <c r="C4762" s="3">
        <v>43609</v>
      </c>
      <c r="D4762" t="s">
        <v>11</v>
      </c>
      <c r="E4762" t="s">
        <v>12</v>
      </c>
      <c r="F4762" t="s">
        <v>56</v>
      </c>
      <c r="G4762" t="s">
        <v>14</v>
      </c>
      <c r="H4762" t="s">
        <v>34</v>
      </c>
      <c r="I4762" s="9">
        <v>6433</v>
      </c>
      <c r="J4762" s="9">
        <v>9.33</v>
      </c>
      <c r="K4762" s="9">
        <v>6.92</v>
      </c>
      <c r="L4762" s="9">
        <f>tbl_salesdata[[#This Row],[Units Sold]]*tbl_salesdata[[#This Row],[Unit Cost]]</f>
        <v>44516.36</v>
      </c>
      <c r="M4762" s="9">
        <f>tbl_salesdata[[#This Row],[Units Sold]]*tbl_salesdata[[#This Row],[Unit Price]]</f>
        <v>60019.89</v>
      </c>
      <c r="N4762" s="9">
        <f>tbl_salesdata[[#This Row],[Total Sales]]-tbl_salesdata[[#This Row],[Total Cost]]</f>
        <v>15503.529999999999</v>
      </c>
      <c r="O4762">
        <f>tbl_salesdata[[#This Row],[Ship Date]]-tbl_salesdata[[#This Row],[Order Date]]</f>
        <v>14</v>
      </c>
      <c r="P4762">
        <f>WEEKDAY(tbl_salesdata[[#This Row],[Order Date]],2)</f>
        <v>5</v>
      </c>
      <c r="Q4762" t="str">
        <f>TEXT(tbl_salesdata[[#This Row],[Order Date]],"dddd")</f>
        <v>Friday</v>
      </c>
      <c r="R4762" t="str">
        <f>IF(tbl_salesdata[[#This Row],[Weekdaynum]]&gt;5,"Yes","No")</f>
        <v>No</v>
      </c>
    </row>
    <row r="4763" spans="1:18" hidden="1" x14ac:dyDescent="0.35">
      <c r="A4763">
        <v>228211200</v>
      </c>
      <c r="B4763" s="3">
        <v>44165</v>
      </c>
      <c r="C4763" s="3">
        <v>44177</v>
      </c>
      <c r="D4763" t="s">
        <v>80</v>
      </c>
      <c r="E4763" t="s">
        <v>21</v>
      </c>
      <c r="F4763" t="s">
        <v>42</v>
      </c>
      <c r="G4763" t="s">
        <v>14</v>
      </c>
      <c r="H4763" t="s">
        <v>34</v>
      </c>
      <c r="I4763" s="9">
        <v>1620</v>
      </c>
      <c r="J4763" s="9">
        <v>437.2</v>
      </c>
      <c r="K4763" s="9">
        <v>263.33</v>
      </c>
      <c r="L4763" s="9">
        <f>tbl_salesdata[[#This Row],[Units Sold]]*tbl_salesdata[[#This Row],[Unit Cost]]</f>
        <v>426594.6</v>
      </c>
      <c r="M4763" s="9">
        <f>tbl_salesdata[[#This Row],[Units Sold]]*tbl_salesdata[[#This Row],[Unit Price]]</f>
        <v>708264</v>
      </c>
      <c r="N4763" s="9">
        <f>tbl_salesdata[[#This Row],[Total Sales]]-tbl_salesdata[[#This Row],[Total Cost]]</f>
        <v>281669.40000000002</v>
      </c>
      <c r="O4763">
        <f>tbl_salesdata[[#This Row],[Ship Date]]-tbl_salesdata[[#This Row],[Order Date]]</f>
        <v>12</v>
      </c>
      <c r="P4763">
        <f>WEEKDAY(tbl_salesdata[[#This Row],[Order Date]],2)</f>
        <v>1</v>
      </c>
      <c r="Q4763" t="str">
        <f>TEXT(tbl_salesdata[[#This Row],[Order Date]],"dddd")</f>
        <v>Monday</v>
      </c>
      <c r="R4763" t="str">
        <f>IF(tbl_salesdata[[#This Row],[Weekdaynum]]&gt;5,"Yes","No")</f>
        <v>No</v>
      </c>
    </row>
    <row r="4764" spans="1:18" hidden="1" x14ac:dyDescent="0.35">
      <c r="A4764">
        <v>154019582</v>
      </c>
      <c r="B4764" s="3">
        <v>44818</v>
      </c>
      <c r="C4764" s="3">
        <v>44824</v>
      </c>
      <c r="D4764" t="s">
        <v>82</v>
      </c>
      <c r="E4764" t="s">
        <v>32</v>
      </c>
      <c r="F4764" t="s">
        <v>68</v>
      </c>
      <c r="G4764" t="s">
        <v>18</v>
      </c>
      <c r="H4764" t="s">
        <v>26</v>
      </c>
      <c r="I4764" s="9">
        <v>6672</v>
      </c>
      <c r="J4764" s="9">
        <v>154.06</v>
      </c>
      <c r="K4764" s="9">
        <v>90.93</v>
      </c>
      <c r="L4764" s="9">
        <f>tbl_salesdata[[#This Row],[Units Sold]]*tbl_salesdata[[#This Row],[Unit Cost]]</f>
        <v>606684.96000000008</v>
      </c>
      <c r="M4764" s="9">
        <f>tbl_salesdata[[#This Row],[Units Sold]]*tbl_salesdata[[#This Row],[Unit Price]]</f>
        <v>1027888.3200000001</v>
      </c>
      <c r="N4764" s="9">
        <f>tbl_salesdata[[#This Row],[Total Sales]]-tbl_salesdata[[#This Row],[Total Cost]]</f>
        <v>421203.36</v>
      </c>
      <c r="O4764">
        <f>tbl_salesdata[[#This Row],[Ship Date]]-tbl_salesdata[[#This Row],[Order Date]]</f>
        <v>6</v>
      </c>
      <c r="P4764">
        <f>WEEKDAY(tbl_salesdata[[#This Row],[Order Date]],2)</f>
        <v>3</v>
      </c>
      <c r="Q4764" t="str">
        <f>TEXT(tbl_salesdata[[#This Row],[Order Date]],"dddd")</f>
        <v>Wednesday</v>
      </c>
      <c r="R4764" t="str">
        <f>IF(tbl_salesdata[[#This Row],[Weekdaynum]]&gt;5,"Yes","No")</f>
        <v>No</v>
      </c>
    </row>
    <row r="4765" spans="1:18" x14ac:dyDescent="0.35">
      <c r="A4765">
        <v>179618585</v>
      </c>
      <c r="B4765" s="3">
        <v>42574</v>
      </c>
      <c r="C4765" s="3">
        <v>42592</v>
      </c>
      <c r="D4765" t="s">
        <v>142</v>
      </c>
      <c r="E4765" t="s">
        <v>29</v>
      </c>
      <c r="F4765" t="s">
        <v>56</v>
      </c>
      <c r="G4765" t="s">
        <v>18</v>
      </c>
      <c r="H4765" t="s">
        <v>26</v>
      </c>
      <c r="I4765" s="9">
        <v>1986</v>
      </c>
      <c r="J4765" s="9">
        <v>9.33</v>
      </c>
      <c r="K4765" s="9">
        <v>6.92</v>
      </c>
      <c r="L4765" s="9">
        <f>tbl_salesdata[[#This Row],[Units Sold]]*tbl_salesdata[[#This Row],[Unit Cost]]</f>
        <v>13743.119999999999</v>
      </c>
      <c r="M4765" s="9">
        <f>tbl_salesdata[[#This Row],[Units Sold]]*tbl_salesdata[[#This Row],[Unit Price]]</f>
        <v>18529.38</v>
      </c>
      <c r="N4765" s="9">
        <f>tbl_salesdata[[#This Row],[Total Sales]]-tbl_salesdata[[#This Row],[Total Cost]]</f>
        <v>4786.260000000002</v>
      </c>
      <c r="O4765">
        <f>tbl_salesdata[[#This Row],[Ship Date]]-tbl_salesdata[[#This Row],[Order Date]]</f>
        <v>18</v>
      </c>
      <c r="P4765">
        <f>WEEKDAY(tbl_salesdata[[#This Row],[Order Date]],2)</f>
        <v>6</v>
      </c>
      <c r="Q4765" t="str">
        <f>TEXT(tbl_salesdata[[#This Row],[Order Date]],"dddd")</f>
        <v>Saturday</v>
      </c>
      <c r="R4765" t="str">
        <f>IF(tbl_salesdata[[#This Row],[Weekdaynum]]&gt;5,"Yes","No")</f>
        <v>Yes</v>
      </c>
    </row>
    <row r="4766" spans="1:18" hidden="1" x14ac:dyDescent="0.35">
      <c r="A4766">
        <v>762690484</v>
      </c>
      <c r="B4766" s="3">
        <v>42006</v>
      </c>
      <c r="C4766" s="3">
        <v>42017</v>
      </c>
      <c r="D4766" t="s">
        <v>123</v>
      </c>
      <c r="E4766" t="s">
        <v>38</v>
      </c>
      <c r="F4766" t="s">
        <v>40</v>
      </c>
      <c r="G4766" t="s">
        <v>18</v>
      </c>
      <c r="H4766" t="s">
        <v>19</v>
      </c>
      <c r="I4766" s="9">
        <v>5918</v>
      </c>
      <c r="J4766" s="9">
        <v>651.21</v>
      </c>
      <c r="K4766" s="9">
        <v>524.96</v>
      </c>
      <c r="L4766" s="9">
        <f>tbl_salesdata[[#This Row],[Units Sold]]*tbl_salesdata[[#This Row],[Unit Cost]]</f>
        <v>3106713.2800000003</v>
      </c>
      <c r="M4766" s="9">
        <f>tbl_salesdata[[#This Row],[Units Sold]]*tbl_salesdata[[#This Row],[Unit Price]]</f>
        <v>3853860.7800000003</v>
      </c>
      <c r="N4766" s="9">
        <f>tbl_salesdata[[#This Row],[Total Sales]]-tbl_salesdata[[#This Row],[Total Cost]]</f>
        <v>747147.5</v>
      </c>
      <c r="O4766">
        <f>tbl_salesdata[[#This Row],[Ship Date]]-tbl_salesdata[[#This Row],[Order Date]]</f>
        <v>11</v>
      </c>
      <c r="P4766">
        <f>WEEKDAY(tbl_salesdata[[#This Row],[Order Date]],2)</f>
        <v>5</v>
      </c>
      <c r="Q4766" t="str">
        <f>TEXT(tbl_salesdata[[#This Row],[Order Date]],"dddd")</f>
        <v>Friday</v>
      </c>
      <c r="R4766" t="str">
        <f>IF(tbl_salesdata[[#This Row],[Weekdaynum]]&gt;5,"Yes","No")</f>
        <v>No</v>
      </c>
    </row>
    <row r="4767" spans="1:18" hidden="1" x14ac:dyDescent="0.35">
      <c r="A4767">
        <v>244088160</v>
      </c>
      <c r="B4767" s="3">
        <v>43927</v>
      </c>
      <c r="C4767" s="3">
        <v>43933</v>
      </c>
      <c r="D4767" t="s">
        <v>132</v>
      </c>
      <c r="E4767" t="s">
        <v>38</v>
      </c>
      <c r="F4767" t="s">
        <v>76</v>
      </c>
      <c r="G4767" t="s">
        <v>14</v>
      </c>
      <c r="H4767" t="s">
        <v>34</v>
      </c>
      <c r="I4767" s="9">
        <v>9966</v>
      </c>
      <c r="J4767" s="9">
        <v>668.27</v>
      </c>
      <c r="K4767" s="9">
        <v>502.54</v>
      </c>
      <c r="L4767" s="9">
        <f>tbl_salesdata[[#This Row],[Units Sold]]*tbl_salesdata[[#This Row],[Unit Cost]]</f>
        <v>5008313.6400000006</v>
      </c>
      <c r="M4767" s="9">
        <f>tbl_salesdata[[#This Row],[Units Sold]]*tbl_salesdata[[#This Row],[Unit Price]]</f>
        <v>6659978.8199999994</v>
      </c>
      <c r="N4767" s="9">
        <f>tbl_salesdata[[#This Row],[Total Sales]]-tbl_salesdata[[#This Row],[Total Cost]]</f>
        <v>1651665.1799999988</v>
      </c>
      <c r="O4767">
        <f>tbl_salesdata[[#This Row],[Ship Date]]-tbl_salesdata[[#This Row],[Order Date]]</f>
        <v>6</v>
      </c>
      <c r="P4767">
        <f>WEEKDAY(tbl_salesdata[[#This Row],[Order Date]],2)</f>
        <v>1</v>
      </c>
      <c r="Q4767" t="str">
        <f>TEXT(tbl_salesdata[[#This Row],[Order Date]],"dddd")</f>
        <v>Monday</v>
      </c>
      <c r="R4767" t="str">
        <f>IF(tbl_salesdata[[#This Row],[Weekdaynum]]&gt;5,"Yes","No")</f>
        <v>No</v>
      </c>
    </row>
    <row r="4768" spans="1:18" hidden="1" x14ac:dyDescent="0.35">
      <c r="A4768">
        <v>443071591</v>
      </c>
      <c r="B4768" s="3">
        <v>44550</v>
      </c>
      <c r="C4768" s="3">
        <v>44562</v>
      </c>
      <c r="D4768" t="s">
        <v>192</v>
      </c>
      <c r="E4768" t="s">
        <v>32</v>
      </c>
      <c r="F4768" t="s">
        <v>33</v>
      </c>
      <c r="G4768" t="s">
        <v>18</v>
      </c>
      <c r="H4768" t="s">
        <v>26</v>
      </c>
      <c r="I4768" s="9">
        <v>3585</v>
      </c>
      <c r="J4768" s="9">
        <v>109.28</v>
      </c>
      <c r="K4768" s="9">
        <v>35.840000000000003</v>
      </c>
      <c r="L4768" s="9">
        <f>tbl_salesdata[[#This Row],[Units Sold]]*tbl_salesdata[[#This Row],[Unit Cost]]</f>
        <v>128486.40000000001</v>
      </c>
      <c r="M4768" s="9">
        <f>tbl_salesdata[[#This Row],[Units Sold]]*tbl_salesdata[[#This Row],[Unit Price]]</f>
        <v>391768.8</v>
      </c>
      <c r="N4768" s="9">
        <f>tbl_salesdata[[#This Row],[Total Sales]]-tbl_salesdata[[#This Row],[Total Cost]]</f>
        <v>263282.39999999997</v>
      </c>
      <c r="O4768">
        <f>tbl_salesdata[[#This Row],[Ship Date]]-tbl_salesdata[[#This Row],[Order Date]]</f>
        <v>12</v>
      </c>
      <c r="P4768">
        <f>WEEKDAY(tbl_salesdata[[#This Row],[Order Date]],2)</f>
        <v>1</v>
      </c>
      <c r="Q4768" t="str">
        <f>TEXT(tbl_salesdata[[#This Row],[Order Date]],"dddd")</f>
        <v>Monday</v>
      </c>
      <c r="R4768" t="str">
        <f>IF(tbl_salesdata[[#This Row],[Weekdaynum]]&gt;5,"Yes","No")</f>
        <v>No</v>
      </c>
    </row>
    <row r="4769" spans="1:18" hidden="1" x14ac:dyDescent="0.35">
      <c r="A4769">
        <v>934689605</v>
      </c>
      <c r="B4769" s="3">
        <v>43117</v>
      </c>
      <c r="C4769" s="3">
        <v>43118</v>
      </c>
      <c r="D4769" t="s">
        <v>158</v>
      </c>
      <c r="E4769" t="s">
        <v>12</v>
      </c>
      <c r="F4769" t="s">
        <v>25</v>
      </c>
      <c r="G4769" t="s">
        <v>14</v>
      </c>
      <c r="H4769" t="s">
        <v>34</v>
      </c>
      <c r="I4769" s="9">
        <v>4280</v>
      </c>
      <c r="J4769" s="9">
        <v>205.7</v>
      </c>
      <c r="K4769" s="9">
        <v>117.11</v>
      </c>
      <c r="L4769" s="9">
        <f>tbl_salesdata[[#This Row],[Units Sold]]*tbl_salesdata[[#This Row],[Unit Cost]]</f>
        <v>501230.8</v>
      </c>
      <c r="M4769" s="9">
        <f>tbl_salesdata[[#This Row],[Units Sold]]*tbl_salesdata[[#This Row],[Unit Price]]</f>
        <v>880396</v>
      </c>
      <c r="N4769" s="9">
        <f>tbl_salesdata[[#This Row],[Total Sales]]-tbl_salesdata[[#This Row],[Total Cost]]</f>
        <v>379165.2</v>
      </c>
      <c r="O4769">
        <f>tbl_salesdata[[#This Row],[Ship Date]]-tbl_salesdata[[#This Row],[Order Date]]</f>
        <v>1</v>
      </c>
      <c r="P4769">
        <f>WEEKDAY(tbl_salesdata[[#This Row],[Order Date]],2)</f>
        <v>3</v>
      </c>
      <c r="Q4769" t="str">
        <f>TEXT(tbl_salesdata[[#This Row],[Order Date]],"dddd")</f>
        <v>Wednesday</v>
      </c>
      <c r="R4769" t="str">
        <f>IF(tbl_salesdata[[#This Row],[Weekdaynum]]&gt;5,"Yes","No")</f>
        <v>No</v>
      </c>
    </row>
    <row r="4770" spans="1:18" hidden="1" x14ac:dyDescent="0.35">
      <c r="A4770">
        <v>914303529</v>
      </c>
      <c r="B4770" s="3">
        <v>44533</v>
      </c>
      <c r="C4770" s="3">
        <v>44541</v>
      </c>
      <c r="D4770" t="s">
        <v>89</v>
      </c>
      <c r="E4770" t="s">
        <v>38</v>
      </c>
      <c r="F4770" t="s">
        <v>25</v>
      </c>
      <c r="G4770" t="s">
        <v>18</v>
      </c>
      <c r="H4770" t="s">
        <v>26</v>
      </c>
      <c r="I4770" s="9">
        <v>1587</v>
      </c>
      <c r="J4770" s="9">
        <v>205.7</v>
      </c>
      <c r="K4770" s="9">
        <v>117.11</v>
      </c>
      <c r="L4770" s="9">
        <f>tbl_salesdata[[#This Row],[Units Sold]]*tbl_salesdata[[#This Row],[Unit Cost]]</f>
        <v>185853.57</v>
      </c>
      <c r="M4770" s="9">
        <f>tbl_salesdata[[#This Row],[Units Sold]]*tbl_salesdata[[#This Row],[Unit Price]]</f>
        <v>326445.89999999997</v>
      </c>
      <c r="N4770" s="9">
        <f>tbl_salesdata[[#This Row],[Total Sales]]-tbl_salesdata[[#This Row],[Total Cost]]</f>
        <v>140592.32999999996</v>
      </c>
      <c r="O4770">
        <f>tbl_salesdata[[#This Row],[Ship Date]]-tbl_salesdata[[#This Row],[Order Date]]</f>
        <v>8</v>
      </c>
      <c r="P4770">
        <f>WEEKDAY(tbl_salesdata[[#This Row],[Order Date]],2)</f>
        <v>5</v>
      </c>
      <c r="Q4770" t="str">
        <f>TEXT(tbl_salesdata[[#This Row],[Order Date]],"dddd")</f>
        <v>Friday</v>
      </c>
      <c r="R4770" t="str">
        <f>IF(tbl_salesdata[[#This Row],[Weekdaynum]]&gt;5,"Yes","No")</f>
        <v>No</v>
      </c>
    </row>
    <row r="4771" spans="1:18" hidden="1" x14ac:dyDescent="0.35">
      <c r="A4771">
        <v>547587192</v>
      </c>
      <c r="B4771" s="3">
        <v>44356</v>
      </c>
      <c r="C4771" s="3">
        <v>44375</v>
      </c>
      <c r="D4771" t="s">
        <v>203</v>
      </c>
      <c r="E4771" t="s">
        <v>21</v>
      </c>
      <c r="F4771" t="s">
        <v>25</v>
      </c>
      <c r="G4771" t="s">
        <v>14</v>
      </c>
      <c r="H4771" t="s">
        <v>15</v>
      </c>
      <c r="I4771" s="9">
        <v>2073</v>
      </c>
      <c r="J4771" s="9">
        <v>205.7</v>
      </c>
      <c r="K4771" s="9">
        <v>117.11</v>
      </c>
      <c r="L4771" s="9">
        <f>tbl_salesdata[[#This Row],[Units Sold]]*tbl_salesdata[[#This Row],[Unit Cost]]</f>
        <v>242769.03</v>
      </c>
      <c r="M4771" s="9">
        <f>tbl_salesdata[[#This Row],[Units Sold]]*tbl_salesdata[[#This Row],[Unit Price]]</f>
        <v>426416.1</v>
      </c>
      <c r="N4771" s="9">
        <f>tbl_salesdata[[#This Row],[Total Sales]]-tbl_salesdata[[#This Row],[Total Cost]]</f>
        <v>183647.06999999998</v>
      </c>
      <c r="O4771">
        <f>tbl_salesdata[[#This Row],[Ship Date]]-tbl_salesdata[[#This Row],[Order Date]]</f>
        <v>19</v>
      </c>
      <c r="P4771">
        <f>WEEKDAY(tbl_salesdata[[#This Row],[Order Date]],2)</f>
        <v>3</v>
      </c>
      <c r="Q4771" t="str">
        <f>TEXT(tbl_salesdata[[#This Row],[Order Date]],"dddd")</f>
        <v>Wednesday</v>
      </c>
      <c r="R4771" t="str">
        <f>IF(tbl_salesdata[[#This Row],[Weekdaynum]]&gt;5,"Yes","No")</f>
        <v>No</v>
      </c>
    </row>
    <row r="4772" spans="1:18" hidden="1" x14ac:dyDescent="0.35">
      <c r="A4772">
        <v>520526921</v>
      </c>
      <c r="B4772" s="3">
        <v>44537</v>
      </c>
      <c r="C4772" s="3">
        <v>44545</v>
      </c>
      <c r="D4772" t="s">
        <v>73</v>
      </c>
      <c r="E4772" t="s">
        <v>24</v>
      </c>
      <c r="F4772" t="s">
        <v>56</v>
      </c>
      <c r="G4772" t="s">
        <v>18</v>
      </c>
      <c r="H4772" t="s">
        <v>34</v>
      </c>
      <c r="I4772" s="9">
        <v>4338</v>
      </c>
      <c r="J4772" s="9">
        <v>9.33</v>
      </c>
      <c r="K4772" s="9">
        <v>6.92</v>
      </c>
      <c r="L4772" s="9">
        <f>tbl_salesdata[[#This Row],[Units Sold]]*tbl_salesdata[[#This Row],[Unit Cost]]</f>
        <v>30018.959999999999</v>
      </c>
      <c r="M4772" s="9">
        <f>tbl_salesdata[[#This Row],[Units Sold]]*tbl_salesdata[[#This Row],[Unit Price]]</f>
        <v>40473.54</v>
      </c>
      <c r="N4772" s="9">
        <f>tbl_salesdata[[#This Row],[Total Sales]]-tbl_salesdata[[#This Row],[Total Cost]]</f>
        <v>10454.580000000002</v>
      </c>
      <c r="O4772">
        <f>tbl_salesdata[[#This Row],[Ship Date]]-tbl_salesdata[[#This Row],[Order Date]]</f>
        <v>8</v>
      </c>
      <c r="P4772">
        <f>WEEKDAY(tbl_salesdata[[#This Row],[Order Date]],2)</f>
        <v>2</v>
      </c>
      <c r="Q4772" t="str">
        <f>TEXT(tbl_salesdata[[#This Row],[Order Date]],"dddd")</f>
        <v>Tuesday</v>
      </c>
      <c r="R4772" t="str">
        <f>IF(tbl_salesdata[[#This Row],[Weekdaynum]]&gt;5,"Yes","No")</f>
        <v>No</v>
      </c>
    </row>
    <row r="4773" spans="1:18" hidden="1" x14ac:dyDescent="0.35">
      <c r="A4773">
        <v>689421546</v>
      </c>
      <c r="B4773" s="3">
        <v>44571</v>
      </c>
      <c r="C4773" s="3">
        <v>44576</v>
      </c>
      <c r="D4773" t="s">
        <v>178</v>
      </c>
      <c r="E4773" t="s">
        <v>21</v>
      </c>
      <c r="F4773" t="s">
        <v>33</v>
      </c>
      <c r="G4773" t="s">
        <v>14</v>
      </c>
      <c r="H4773" t="s">
        <v>34</v>
      </c>
      <c r="I4773" s="9">
        <v>4011</v>
      </c>
      <c r="J4773" s="9">
        <v>109.28</v>
      </c>
      <c r="K4773" s="9">
        <v>35.840000000000003</v>
      </c>
      <c r="L4773" s="9">
        <f>tbl_salesdata[[#This Row],[Units Sold]]*tbl_salesdata[[#This Row],[Unit Cost]]</f>
        <v>143754.24000000002</v>
      </c>
      <c r="M4773" s="9">
        <f>tbl_salesdata[[#This Row],[Units Sold]]*tbl_salesdata[[#This Row],[Unit Price]]</f>
        <v>438322.08</v>
      </c>
      <c r="N4773" s="9">
        <f>tbl_salesdata[[#This Row],[Total Sales]]-tbl_salesdata[[#This Row],[Total Cost]]</f>
        <v>294567.83999999997</v>
      </c>
      <c r="O4773">
        <f>tbl_salesdata[[#This Row],[Ship Date]]-tbl_salesdata[[#This Row],[Order Date]]</f>
        <v>5</v>
      </c>
      <c r="P4773">
        <f>WEEKDAY(tbl_salesdata[[#This Row],[Order Date]],2)</f>
        <v>1</v>
      </c>
      <c r="Q4773" t="str">
        <f>TEXT(tbl_salesdata[[#This Row],[Order Date]],"dddd")</f>
        <v>Monday</v>
      </c>
      <c r="R4773" t="str">
        <f>IF(tbl_salesdata[[#This Row],[Weekdaynum]]&gt;5,"Yes","No")</f>
        <v>No</v>
      </c>
    </row>
    <row r="4774" spans="1:18" hidden="1" x14ac:dyDescent="0.35">
      <c r="A4774">
        <v>530882394</v>
      </c>
      <c r="B4774" s="3">
        <v>44916</v>
      </c>
      <c r="C4774" s="3">
        <v>44932</v>
      </c>
      <c r="D4774" t="s">
        <v>193</v>
      </c>
      <c r="E4774" t="s">
        <v>21</v>
      </c>
      <c r="F4774" t="s">
        <v>47</v>
      </c>
      <c r="G4774" t="s">
        <v>14</v>
      </c>
      <c r="H4774" t="s">
        <v>15</v>
      </c>
      <c r="I4774" s="9">
        <v>8753</v>
      </c>
      <c r="J4774" s="9">
        <v>421.89</v>
      </c>
      <c r="K4774" s="9">
        <v>364.69</v>
      </c>
      <c r="L4774" s="9">
        <f>tbl_salesdata[[#This Row],[Units Sold]]*tbl_salesdata[[#This Row],[Unit Cost]]</f>
        <v>3192131.57</v>
      </c>
      <c r="M4774" s="9">
        <f>tbl_salesdata[[#This Row],[Units Sold]]*tbl_salesdata[[#This Row],[Unit Price]]</f>
        <v>3692803.17</v>
      </c>
      <c r="N4774" s="9">
        <f>tbl_salesdata[[#This Row],[Total Sales]]-tbl_salesdata[[#This Row],[Total Cost]]</f>
        <v>500671.60000000009</v>
      </c>
      <c r="O4774">
        <f>tbl_salesdata[[#This Row],[Ship Date]]-tbl_salesdata[[#This Row],[Order Date]]</f>
        <v>16</v>
      </c>
      <c r="P4774">
        <f>WEEKDAY(tbl_salesdata[[#This Row],[Order Date]],2)</f>
        <v>3</v>
      </c>
      <c r="Q4774" t="str">
        <f>TEXT(tbl_salesdata[[#This Row],[Order Date]],"dddd")</f>
        <v>Wednesday</v>
      </c>
      <c r="R4774" t="str">
        <f>IF(tbl_salesdata[[#This Row],[Weekdaynum]]&gt;5,"Yes","No")</f>
        <v>No</v>
      </c>
    </row>
    <row r="4775" spans="1:18" hidden="1" x14ac:dyDescent="0.35">
      <c r="A4775">
        <v>491833293</v>
      </c>
      <c r="B4775" s="3">
        <v>42844</v>
      </c>
      <c r="C4775" s="3">
        <v>42859</v>
      </c>
      <c r="D4775" t="s">
        <v>23</v>
      </c>
      <c r="E4775" t="s">
        <v>24</v>
      </c>
      <c r="F4775" t="s">
        <v>33</v>
      </c>
      <c r="G4775" t="s">
        <v>14</v>
      </c>
      <c r="H4775" t="s">
        <v>26</v>
      </c>
      <c r="I4775" s="9">
        <v>3256</v>
      </c>
      <c r="J4775" s="9">
        <v>109.28</v>
      </c>
      <c r="K4775" s="9">
        <v>35.840000000000003</v>
      </c>
      <c r="L4775" s="9">
        <f>tbl_salesdata[[#This Row],[Units Sold]]*tbl_salesdata[[#This Row],[Unit Cost]]</f>
        <v>116695.04000000001</v>
      </c>
      <c r="M4775" s="9">
        <f>tbl_salesdata[[#This Row],[Units Sold]]*tbl_salesdata[[#This Row],[Unit Price]]</f>
        <v>355815.67999999999</v>
      </c>
      <c r="N4775" s="9">
        <f>tbl_salesdata[[#This Row],[Total Sales]]-tbl_salesdata[[#This Row],[Total Cost]]</f>
        <v>239120.63999999998</v>
      </c>
      <c r="O4775">
        <f>tbl_salesdata[[#This Row],[Ship Date]]-tbl_salesdata[[#This Row],[Order Date]]</f>
        <v>15</v>
      </c>
      <c r="P4775">
        <f>WEEKDAY(tbl_salesdata[[#This Row],[Order Date]],2)</f>
        <v>3</v>
      </c>
      <c r="Q4775" t="str">
        <f>TEXT(tbl_salesdata[[#This Row],[Order Date]],"dddd")</f>
        <v>Wednesday</v>
      </c>
      <c r="R4775" t="str">
        <f>IF(tbl_salesdata[[#This Row],[Weekdaynum]]&gt;5,"Yes","No")</f>
        <v>No</v>
      </c>
    </row>
    <row r="4776" spans="1:18" hidden="1" x14ac:dyDescent="0.35">
      <c r="A4776">
        <v>639510571</v>
      </c>
      <c r="B4776" s="3">
        <v>42904</v>
      </c>
      <c r="C4776" s="3">
        <v>42920</v>
      </c>
      <c r="D4776" t="s">
        <v>120</v>
      </c>
      <c r="E4776" t="s">
        <v>38</v>
      </c>
      <c r="F4776" t="s">
        <v>25</v>
      </c>
      <c r="G4776" t="s">
        <v>14</v>
      </c>
      <c r="H4776" t="s">
        <v>34</v>
      </c>
      <c r="I4776" s="9">
        <v>4244</v>
      </c>
      <c r="J4776" s="9">
        <v>205.7</v>
      </c>
      <c r="K4776" s="9">
        <v>117.11</v>
      </c>
      <c r="L4776" s="9">
        <f>tbl_salesdata[[#This Row],[Units Sold]]*tbl_salesdata[[#This Row],[Unit Cost]]</f>
        <v>497014.84</v>
      </c>
      <c r="M4776" s="9">
        <f>tbl_salesdata[[#This Row],[Units Sold]]*tbl_salesdata[[#This Row],[Unit Price]]</f>
        <v>872990.79999999993</v>
      </c>
      <c r="N4776" s="9">
        <f>tbl_salesdata[[#This Row],[Total Sales]]-tbl_salesdata[[#This Row],[Total Cost]]</f>
        <v>375975.9599999999</v>
      </c>
      <c r="O4776">
        <f>tbl_salesdata[[#This Row],[Ship Date]]-tbl_salesdata[[#This Row],[Order Date]]</f>
        <v>16</v>
      </c>
      <c r="P4776">
        <f>WEEKDAY(tbl_salesdata[[#This Row],[Order Date]],2)</f>
        <v>7</v>
      </c>
      <c r="Q4776" t="str">
        <f>TEXT(tbl_salesdata[[#This Row],[Order Date]],"dddd")</f>
        <v>Sunday</v>
      </c>
      <c r="R4776" t="str">
        <f>IF(tbl_salesdata[[#This Row],[Weekdaynum]]&gt;5,"Yes","No")</f>
        <v>Yes</v>
      </c>
    </row>
    <row r="4777" spans="1:18" hidden="1" x14ac:dyDescent="0.35">
      <c r="A4777">
        <v>211463057</v>
      </c>
      <c r="B4777" s="3">
        <v>43954</v>
      </c>
      <c r="C4777" s="3">
        <v>43964</v>
      </c>
      <c r="D4777" t="s">
        <v>164</v>
      </c>
      <c r="E4777" t="s">
        <v>38</v>
      </c>
      <c r="F4777" t="s">
        <v>30</v>
      </c>
      <c r="G4777" t="s">
        <v>18</v>
      </c>
      <c r="H4777" t="s">
        <v>19</v>
      </c>
      <c r="I4777" s="9">
        <v>5473</v>
      </c>
      <c r="J4777" s="9">
        <v>81.73</v>
      </c>
      <c r="K4777" s="9">
        <v>56.67</v>
      </c>
      <c r="L4777" s="9">
        <f>tbl_salesdata[[#This Row],[Units Sold]]*tbl_salesdata[[#This Row],[Unit Cost]]</f>
        <v>310154.91000000003</v>
      </c>
      <c r="M4777" s="9">
        <f>tbl_salesdata[[#This Row],[Units Sold]]*tbl_salesdata[[#This Row],[Unit Price]]</f>
        <v>447308.29000000004</v>
      </c>
      <c r="N4777" s="9">
        <f>tbl_salesdata[[#This Row],[Total Sales]]-tbl_salesdata[[#This Row],[Total Cost]]</f>
        <v>137153.38</v>
      </c>
      <c r="O4777">
        <f>tbl_salesdata[[#This Row],[Ship Date]]-tbl_salesdata[[#This Row],[Order Date]]</f>
        <v>10</v>
      </c>
      <c r="P4777">
        <f>WEEKDAY(tbl_salesdata[[#This Row],[Order Date]],2)</f>
        <v>7</v>
      </c>
      <c r="Q4777" t="str">
        <f>TEXT(tbl_salesdata[[#This Row],[Order Date]],"dddd")</f>
        <v>Sunday</v>
      </c>
      <c r="R4777" t="str">
        <f>IF(tbl_salesdata[[#This Row],[Weekdaynum]]&gt;5,"Yes","No")</f>
        <v>Yes</v>
      </c>
    </row>
    <row r="4778" spans="1:18" hidden="1" x14ac:dyDescent="0.35">
      <c r="A4778">
        <v>765552079</v>
      </c>
      <c r="B4778" s="3">
        <v>44357</v>
      </c>
      <c r="C4778" s="3">
        <v>44363</v>
      </c>
      <c r="D4778" t="s">
        <v>195</v>
      </c>
      <c r="E4778" t="s">
        <v>21</v>
      </c>
      <c r="F4778" t="s">
        <v>17</v>
      </c>
      <c r="G4778" t="s">
        <v>18</v>
      </c>
      <c r="H4778" t="s">
        <v>15</v>
      </c>
      <c r="I4778" s="9">
        <v>2727</v>
      </c>
      <c r="J4778" s="9">
        <v>152.58000000000001</v>
      </c>
      <c r="K4778" s="9">
        <v>97.44</v>
      </c>
      <c r="L4778" s="9">
        <f>tbl_salesdata[[#This Row],[Units Sold]]*tbl_salesdata[[#This Row],[Unit Cost]]</f>
        <v>265718.88</v>
      </c>
      <c r="M4778" s="9">
        <f>tbl_salesdata[[#This Row],[Units Sold]]*tbl_salesdata[[#This Row],[Unit Price]]</f>
        <v>416085.66000000003</v>
      </c>
      <c r="N4778" s="9">
        <f>tbl_salesdata[[#This Row],[Total Sales]]-tbl_salesdata[[#This Row],[Total Cost]]</f>
        <v>150366.78000000003</v>
      </c>
      <c r="O4778">
        <f>tbl_salesdata[[#This Row],[Ship Date]]-tbl_salesdata[[#This Row],[Order Date]]</f>
        <v>6</v>
      </c>
      <c r="P4778">
        <f>WEEKDAY(tbl_salesdata[[#This Row],[Order Date]],2)</f>
        <v>4</v>
      </c>
      <c r="Q4778" t="str">
        <f>TEXT(tbl_salesdata[[#This Row],[Order Date]],"dddd")</f>
        <v>Thursday</v>
      </c>
      <c r="R4778" t="str">
        <f>IF(tbl_salesdata[[#This Row],[Weekdaynum]]&gt;5,"Yes","No")</f>
        <v>No</v>
      </c>
    </row>
    <row r="4779" spans="1:18" x14ac:dyDescent="0.35">
      <c r="A4779">
        <v>440092408</v>
      </c>
      <c r="B4779" s="3">
        <v>44611</v>
      </c>
      <c r="C4779" s="3">
        <v>44628</v>
      </c>
      <c r="D4779" t="s">
        <v>140</v>
      </c>
      <c r="E4779" t="s">
        <v>24</v>
      </c>
      <c r="F4779" t="s">
        <v>56</v>
      </c>
      <c r="G4779" t="s">
        <v>18</v>
      </c>
      <c r="H4779" t="s">
        <v>15</v>
      </c>
      <c r="I4779" s="9">
        <v>1978</v>
      </c>
      <c r="J4779" s="9">
        <v>9.33</v>
      </c>
      <c r="K4779" s="9">
        <v>6.92</v>
      </c>
      <c r="L4779" s="9">
        <f>tbl_salesdata[[#This Row],[Units Sold]]*tbl_salesdata[[#This Row],[Unit Cost]]</f>
        <v>13687.76</v>
      </c>
      <c r="M4779" s="9">
        <f>tbl_salesdata[[#This Row],[Units Sold]]*tbl_salesdata[[#This Row],[Unit Price]]</f>
        <v>18454.740000000002</v>
      </c>
      <c r="N4779" s="9">
        <f>tbl_salesdata[[#This Row],[Total Sales]]-tbl_salesdata[[#This Row],[Total Cost]]</f>
        <v>4766.9800000000014</v>
      </c>
      <c r="O4779">
        <f>tbl_salesdata[[#This Row],[Ship Date]]-tbl_salesdata[[#This Row],[Order Date]]</f>
        <v>17</v>
      </c>
      <c r="P4779">
        <f>WEEKDAY(tbl_salesdata[[#This Row],[Order Date]],2)</f>
        <v>6</v>
      </c>
      <c r="Q4779" t="str">
        <f>TEXT(tbl_salesdata[[#This Row],[Order Date]],"dddd")</f>
        <v>Saturday</v>
      </c>
      <c r="R4779" t="str">
        <f>IF(tbl_salesdata[[#This Row],[Weekdaynum]]&gt;5,"Yes","No")</f>
        <v>Yes</v>
      </c>
    </row>
    <row r="4780" spans="1:18" hidden="1" x14ac:dyDescent="0.35">
      <c r="A4780">
        <v>153147542</v>
      </c>
      <c r="B4780" s="3">
        <v>44085</v>
      </c>
      <c r="C4780" s="3">
        <v>44096</v>
      </c>
      <c r="D4780" t="s">
        <v>39</v>
      </c>
      <c r="E4780" t="s">
        <v>29</v>
      </c>
      <c r="F4780" t="s">
        <v>47</v>
      </c>
      <c r="G4780" t="s">
        <v>18</v>
      </c>
      <c r="H4780" t="s">
        <v>19</v>
      </c>
      <c r="I4780" s="9">
        <v>8616</v>
      </c>
      <c r="J4780" s="9">
        <v>421.89</v>
      </c>
      <c r="K4780" s="9">
        <v>364.69</v>
      </c>
      <c r="L4780" s="9">
        <f>tbl_salesdata[[#This Row],[Units Sold]]*tbl_salesdata[[#This Row],[Unit Cost]]</f>
        <v>3142169.04</v>
      </c>
      <c r="M4780" s="9">
        <f>tbl_salesdata[[#This Row],[Units Sold]]*tbl_salesdata[[#This Row],[Unit Price]]</f>
        <v>3635004.2399999998</v>
      </c>
      <c r="N4780" s="9">
        <f>tbl_salesdata[[#This Row],[Total Sales]]-tbl_salesdata[[#This Row],[Total Cost]]</f>
        <v>492835.19999999972</v>
      </c>
      <c r="O4780">
        <f>tbl_salesdata[[#This Row],[Ship Date]]-tbl_salesdata[[#This Row],[Order Date]]</f>
        <v>11</v>
      </c>
      <c r="P4780">
        <f>WEEKDAY(tbl_salesdata[[#This Row],[Order Date]],2)</f>
        <v>5</v>
      </c>
      <c r="Q4780" t="str">
        <f>TEXT(tbl_salesdata[[#This Row],[Order Date]],"dddd")</f>
        <v>Friday</v>
      </c>
      <c r="R4780" t="str">
        <f>IF(tbl_salesdata[[#This Row],[Weekdaynum]]&gt;5,"Yes","No")</f>
        <v>No</v>
      </c>
    </row>
    <row r="4781" spans="1:18" x14ac:dyDescent="0.35">
      <c r="A4781">
        <v>452629268</v>
      </c>
      <c r="B4781" s="3">
        <v>44821</v>
      </c>
      <c r="C4781" s="3">
        <v>44841</v>
      </c>
      <c r="D4781" t="s">
        <v>72</v>
      </c>
      <c r="E4781" t="s">
        <v>24</v>
      </c>
      <c r="F4781" t="s">
        <v>56</v>
      </c>
      <c r="G4781" t="s">
        <v>14</v>
      </c>
      <c r="H4781" t="s">
        <v>26</v>
      </c>
      <c r="I4781" s="9">
        <v>1914</v>
      </c>
      <c r="J4781" s="9">
        <v>9.33</v>
      </c>
      <c r="K4781" s="9">
        <v>6.92</v>
      </c>
      <c r="L4781" s="9">
        <f>tbl_salesdata[[#This Row],[Units Sold]]*tbl_salesdata[[#This Row],[Unit Cost]]</f>
        <v>13244.88</v>
      </c>
      <c r="M4781" s="9">
        <f>tbl_salesdata[[#This Row],[Units Sold]]*tbl_salesdata[[#This Row],[Unit Price]]</f>
        <v>17857.62</v>
      </c>
      <c r="N4781" s="9">
        <f>tbl_salesdata[[#This Row],[Total Sales]]-tbl_salesdata[[#This Row],[Total Cost]]</f>
        <v>4612.74</v>
      </c>
      <c r="O4781">
        <f>tbl_salesdata[[#This Row],[Ship Date]]-tbl_salesdata[[#This Row],[Order Date]]</f>
        <v>20</v>
      </c>
      <c r="P4781">
        <f>WEEKDAY(tbl_salesdata[[#This Row],[Order Date]],2)</f>
        <v>6</v>
      </c>
      <c r="Q4781" t="str">
        <f>TEXT(tbl_salesdata[[#This Row],[Order Date]],"dddd")</f>
        <v>Saturday</v>
      </c>
      <c r="R4781" t="str">
        <f>IF(tbl_salesdata[[#This Row],[Weekdaynum]]&gt;5,"Yes","No")</f>
        <v>Yes</v>
      </c>
    </row>
    <row r="4782" spans="1:18" x14ac:dyDescent="0.35">
      <c r="A4782">
        <v>881593024</v>
      </c>
      <c r="B4782" s="3">
        <v>44828</v>
      </c>
      <c r="C4782" s="3">
        <v>44829</v>
      </c>
      <c r="D4782" t="s">
        <v>182</v>
      </c>
      <c r="E4782" t="s">
        <v>12</v>
      </c>
      <c r="F4782" t="s">
        <v>56</v>
      </c>
      <c r="G4782" t="s">
        <v>14</v>
      </c>
      <c r="H4782" t="s">
        <v>26</v>
      </c>
      <c r="I4782" s="9">
        <v>1822</v>
      </c>
      <c r="J4782" s="9">
        <v>9.33</v>
      </c>
      <c r="K4782" s="9">
        <v>6.92</v>
      </c>
      <c r="L4782" s="9">
        <f>tbl_salesdata[[#This Row],[Units Sold]]*tbl_salesdata[[#This Row],[Unit Cost]]</f>
        <v>12608.24</v>
      </c>
      <c r="M4782" s="9">
        <f>tbl_salesdata[[#This Row],[Units Sold]]*tbl_salesdata[[#This Row],[Unit Price]]</f>
        <v>16999.259999999998</v>
      </c>
      <c r="N4782" s="9">
        <f>tbl_salesdata[[#This Row],[Total Sales]]-tbl_salesdata[[#This Row],[Total Cost]]</f>
        <v>4391.0199999999986</v>
      </c>
      <c r="O4782">
        <f>tbl_salesdata[[#This Row],[Ship Date]]-tbl_salesdata[[#This Row],[Order Date]]</f>
        <v>1</v>
      </c>
      <c r="P4782">
        <f>WEEKDAY(tbl_salesdata[[#This Row],[Order Date]],2)</f>
        <v>6</v>
      </c>
      <c r="Q4782" t="str">
        <f>TEXT(tbl_salesdata[[#This Row],[Order Date]],"dddd")</f>
        <v>Saturday</v>
      </c>
      <c r="R4782" t="str">
        <f>IF(tbl_salesdata[[#This Row],[Weekdaynum]]&gt;5,"Yes","No")</f>
        <v>Yes</v>
      </c>
    </row>
    <row r="4783" spans="1:18" hidden="1" x14ac:dyDescent="0.35">
      <c r="A4783">
        <v>315066707</v>
      </c>
      <c r="B4783" s="3">
        <v>42351</v>
      </c>
      <c r="C4783" s="3">
        <v>42371</v>
      </c>
      <c r="D4783" t="s">
        <v>143</v>
      </c>
      <c r="E4783" t="s">
        <v>24</v>
      </c>
      <c r="F4783" t="s">
        <v>56</v>
      </c>
      <c r="G4783" t="s">
        <v>18</v>
      </c>
      <c r="H4783" t="s">
        <v>26</v>
      </c>
      <c r="I4783" s="9">
        <v>4095</v>
      </c>
      <c r="J4783" s="9">
        <v>9.33</v>
      </c>
      <c r="K4783" s="9">
        <v>6.92</v>
      </c>
      <c r="L4783" s="9">
        <f>tbl_salesdata[[#This Row],[Units Sold]]*tbl_salesdata[[#This Row],[Unit Cost]]</f>
        <v>28337.4</v>
      </c>
      <c r="M4783" s="9">
        <f>tbl_salesdata[[#This Row],[Units Sold]]*tbl_salesdata[[#This Row],[Unit Price]]</f>
        <v>38206.35</v>
      </c>
      <c r="N4783" s="9">
        <f>tbl_salesdata[[#This Row],[Total Sales]]-tbl_salesdata[[#This Row],[Total Cost]]</f>
        <v>9868.9499999999971</v>
      </c>
      <c r="O4783">
        <f>tbl_salesdata[[#This Row],[Ship Date]]-tbl_salesdata[[#This Row],[Order Date]]</f>
        <v>20</v>
      </c>
      <c r="P4783">
        <f>WEEKDAY(tbl_salesdata[[#This Row],[Order Date]],2)</f>
        <v>7</v>
      </c>
      <c r="Q4783" t="str">
        <f>TEXT(tbl_salesdata[[#This Row],[Order Date]],"dddd")</f>
        <v>Sunday</v>
      </c>
      <c r="R4783" t="str">
        <f>IF(tbl_salesdata[[#This Row],[Weekdaynum]]&gt;5,"Yes","No")</f>
        <v>Yes</v>
      </c>
    </row>
    <row r="4784" spans="1:18" hidden="1" x14ac:dyDescent="0.35">
      <c r="A4784">
        <v>214562833</v>
      </c>
      <c r="B4784" s="3">
        <v>43859</v>
      </c>
      <c r="C4784" s="3">
        <v>43861</v>
      </c>
      <c r="D4784" t="s">
        <v>199</v>
      </c>
      <c r="E4784" t="s">
        <v>29</v>
      </c>
      <c r="F4784" t="s">
        <v>76</v>
      </c>
      <c r="G4784" t="s">
        <v>14</v>
      </c>
      <c r="H4784" t="s">
        <v>19</v>
      </c>
      <c r="I4784" s="9">
        <v>2765</v>
      </c>
      <c r="J4784" s="9">
        <v>668.27</v>
      </c>
      <c r="K4784" s="9">
        <v>502.54</v>
      </c>
      <c r="L4784" s="9">
        <f>tbl_salesdata[[#This Row],[Units Sold]]*tbl_salesdata[[#This Row],[Unit Cost]]</f>
        <v>1389523.1</v>
      </c>
      <c r="M4784" s="9">
        <f>tbl_salesdata[[#This Row],[Units Sold]]*tbl_salesdata[[#This Row],[Unit Price]]</f>
        <v>1847766.55</v>
      </c>
      <c r="N4784" s="9">
        <f>tbl_salesdata[[#This Row],[Total Sales]]-tbl_salesdata[[#This Row],[Total Cost]]</f>
        <v>458243.44999999995</v>
      </c>
      <c r="O4784">
        <f>tbl_salesdata[[#This Row],[Ship Date]]-tbl_salesdata[[#This Row],[Order Date]]</f>
        <v>2</v>
      </c>
      <c r="P4784">
        <f>WEEKDAY(tbl_salesdata[[#This Row],[Order Date]],2)</f>
        <v>3</v>
      </c>
      <c r="Q4784" t="str">
        <f>TEXT(tbl_salesdata[[#This Row],[Order Date]],"dddd")</f>
        <v>Wednesday</v>
      </c>
      <c r="R4784" t="str">
        <f>IF(tbl_salesdata[[#This Row],[Weekdaynum]]&gt;5,"Yes","No")</f>
        <v>No</v>
      </c>
    </row>
    <row r="4785" spans="1:18" hidden="1" x14ac:dyDescent="0.35">
      <c r="A4785">
        <v>469974792</v>
      </c>
      <c r="B4785" s="3">
        <v>44707</v>
      </c>
      <c r="C4785" s="3">
        <v>44716</v>
      </c>
      <c r="D4785" t="s">
        <v>172</v>
      </c>
      <c r="E4785" t="s">
        <v>21</v>
      </c>
      <c r="F4785" t="s">
        <v>13</v>
      </c>
      <c r="G4785" t="s">
        <v>18</v>
      </c>
      <c r="H4785" t="s">
        <v>15</v>
      </c>
      <c r="I4785" s="9">
        <v>4840</v>
      </c>
      <c r="J4785" s="9">
        <v>255.28</v>
      </c>
      <c r="K4785" s="9">
        <v>159.41999999999999</v>
      </c>
      <c r="L4785" s="9">
        <f>tbl_salesdata[[#This Row],[Units Sold]]*tbl_salesdata[[#This Row],[Unit Cost]]</f>
        <v>771592.79999999993</v>
      </c>
      <c r="M4785" s="9">
        <f>tbl_salesdata[[#This Row],[Units Sold]]*tbl_salesdata[[#This Row],[Unit Price]]</f>
        <v>1235555.2</v>
      </c>
      <c r="N4785" s="9">
        <f>tbl_salesdata[[#This Row],[Total Sales]]-tbl_salesdata[[#This Row],[Total Cost]]</f>
        <v>463962.4</v>
      </c>
      <c r="O4785">
        <f>tbl_salesdata[[#This Row],[Ship Date]]-tbl_salesdata[[#This Row],[Order Date]]</f>
        <v>9</v>
      </c>
      <c r="P4785">
        <f>WEEKDAY(tbl_salesdata[[#This Row],[Order Date]],2)</f>
        <v>4</v>
      </c>
      <c r="Q4785" t="str">
        <f>TEXT(tbl_salesdata[[#This Row],[Order Date]],"dddd")</f>
        <v>Thursday</v>
      </c>
      <c r="R4785" t="str">
        <f>IF(tbl_salesdata[[#This Row],[Weekdaynum]]&gt;5,"Yes","No")</f>
        <v>No</v>
      </c>
    </row>
    <row r="4786" spans="1:18" hidden="1" x14ac:dyDescent="0.35">
      <c r="A4786">
        <v>501663911</v>
      </c>
      <c r="B4786" s="3">
        <v>43760</v>
      </c>
      <c r="C4786" s="3">
        <v>43762</v>
      </c>
      <c r="D4786" t="s">
        <v>45</v>
      </c>
      <c r="E4786" t="s">
        <v>12</v>
      </c>
      <c r="F4786" t="s">
        <v>56</v>
      </c>
      <c r="G4786" t="s">
        <v>18</v>
      </c>
      <c r="H4786" t="s">
        <v>34</v>
      </c>
      <c r="I4786" s="9">
        <v>2354</v>
      </c>
      <c r="J4786" s="9">
        <v>9.33</v>
      </c>
      <c r="K4786" s="9">
        <v>6.92</v>
      </c>
      <c r="L4786" s="9">
        <f>tbl_salesdata[[#This Row],[Units Sold]]*tbl_salesdata[[#This Row],[Unit Cost]]</f>
        <v>16289.68</v>
      </c>
      <c r="M4786" s="9">
        <f>tbl_salesdata[[#This Row],[Units Sold]]*tbl_salesdata[[#This Row],[Unit Price]]</f>
        <v>21962.82</v>
      </c>
      <c r="N4786" s="9">
        <f>tbl_salesdata[[#This Row],[Total Sales]]-tbl_salesdata[[#This Row],[Total Cost]]</f>
        <v>5673.1399999999994</v>
      </c>
      <c r="O4786">
        <f>tbl_salesdata[[#This Row],[Ship Date]]-tbl_salesdata[[#This Row],[Order Date]]</f>
        <v>2</v>
      </c>
      <c r="P4786">
        <f>WEEKDAY(tbl_salesdata[[#This Row],[Order Date]],2)</f>
        <v>2</v>
      </c>
      <c r="Q4786" t="str">
        <f>TEXT(tbl_salesdata[[#This Row],[Order Date]],"dddd")</f>
        <v>Tuesday</v>
      </c>
      <c r="R4786" t="str">
        <f>IF(tbl_salesdata[[#This Row],[Weekdaynum]]&gt;5,"Yes","No")</f>
        <v>No</v>
      </c>
    </row>
    <row r="4787" spans="1:18" hidden="1" x14ac:dyDescent="0.35">
      <c r="A4787">
        <v>700304019</v>
      </c>
      <c r="B4787" s="3">
        <v>43427</v>
      </c>
      <c r="C4787" s="3">
        <v>43438</v>
      </c>
      <c r="D4787" t="s">
        <v>116</v>
      </c>
      <c r="E4787" t="s">
        <v>21</v>
      </c>
      <c r="F4787" t="s">
        <v>30</v>
      </c>
      <c r="G4787" t="s">
        <v>18</v>
      </c>
      <c r="H4787" t="s">
        <v>15</v>
      </c>
      <c r="I4787" s="9">
        <v>4376</v>
      </c>
      <c r="J4787" s="9">
        <v>81.73</v>
      </c>
      <c r="K4787" s="9">
        <v>56.67</v>
      </c>
      <c r="L4787" s="9">
        <f>tbl_salesdata[[#This Row],[Units Sold]]*tbl_salesdata[[#This Row],[Unit Cost]]</f>
        <v>247987.92</v>
      </c>
      <c r="M4787" s="9">
        <f>tbl_salesdata[[#This Row],[Units Sold]]*tbl_salesdata[[#This Row],[Unit Price]]</f>
        <v>357650.48000000004</v>
      </c>
      <c r="N4787" s="9">
        <f>tbl_salesdata[[#This Row],[Total Sales]]-tbl_salesdata[[#This Row],[Total Cost]]</f>
        <v>109662.56000000003</v>
      </c>
      <c r="O4787">
        <f>tbl_salesdata[[#This Row],[Ship Date]]-tbl_salesdata[[#This Row],[Order Date]]</f>
        <v>11</v>
      </c>
      <c r="P4787">
        <f>WEEKDAY(tbl_salesdata[[#This Row],[Order Date]],2)</f>
        <v>5</v>
      </c>
      <c r="Q4787" t="str">
        <f>TEXT(tbl_salesdata[[#This Row],[Order Date]],"dddd")</f>
        <v>Friday</v>
      </c>
      <c r="R4787" t="str">
        <f>IF(tbl_salesdata[[#This Row],[Weekdaynum]]&gt;5,"Yes","No")</f>
        <v>No</v>
      </c>
    </row>
    <row r="4788" spans="1:18" hidden="1" x14ac:dyDescent="0.35">
      <c r="A4788">
        <v>176881444</v>
      </c>
      <c r="B4788" s="3">
        <v>43425</v>
      </c>
      <c r="C4788" s="3">
        <v>43445</v>
      </c>
      <c r="D4788" t="s">
        <v>75</v>
      </c>
      <c r="E4788" t="s">
        <v>38</v>
      </c>
      <c r="F4788" t="s">
        <v>17</v>
      </c>
      <c r="G4788" t="s">
        <v>18</v>
      </c>
      <c r="H4788" t="s">
        <v>26</v>
      </c>
      <c r="I4788" s="9">
        <v>2005</v>
      </c>
      <c r="J4788" s="9">
        <v>152.58000000000001</v>
      </c>
      <c r="K4788" s="9">
        <v>97.44</v>
      </c>
      <c r="L4788" s="9">
        <f>tbl_salesdata[[#This Row],[Units Sold]]*tbl_salesdata[[#This Row],[Unit Cost]]</f>
        <v>195367.19999999998</v>
      </c>
      <c r="M4788" s="9">
        <f>tbl_salesdata[[#This Row],[Units Sold]]*tbl_salesdata[[#This Row],[Unit Price]]</f>
        <v>305922.90000000002</v>
      </c>
      <c r="N4788" s="9">
        <f>tbl_salesdata[[#This Row],[Total Sales]]-tbl_salesdata[[#This Row],[Total Cost]]</f>
        <v>110555.70000000004</v>
      </c>
      <c r="O4788">
        <f>tbl_salesdata[[#This Row],[Ship Date]]-tbl_salesdata[[#This Row],[Order Date]]</f>
        <v>20</v>
      </c>
      <c r="P4788">
        <f>WEEKDAY(tbl_salesdata[[#This Row],[Order Date]],2)</f>
        <v>3</v>
      </c>
      <c r="Q4788" t="str">
        <f>TEXT(tbl_salesdata[[#This Row],[Order Date]],"dddd")</f>
        <v>Wednesday</v>
      </c>
      <c r="R4788" t="str">
        <f>IF(tbl_salesdata[[#This Row],[Weekdaynum]]&gt;5,"Yes","No")</f>
        <v>No</v>
      </c>
    </row>
    <row r="4789" spans="1:18" hidden="1" x14ac:dyDescent="0.35">
      <c r="A4789">
        <v>812695014</v>
      </c>
      <c r="B4789" s="3">
        <v>43941</v>
      </c>
      <c r="C4789" s="3">
        <v>43946</v>
      </c>
      <c r="D4789" t="s">
        <v>186</v>
      </c>
      <c r="E4789" t="s">
        <v>38</v>
      </c>
      <c r="F4789" t="s">
        <v>13</v>
      </c>
      <c r="G4789" t="s">
        <v>14</v>
      </c>
      <c r="H4789" t="s">
        <v>34</v>
      </c>
      <c r="I4789" s="9">
        <v>3369</v>
      </c>
      <c r="J4789" s="9">
        <v>255.28</v>
      </c>
      <c r="K4789" s="9">
        <v>159.41999999999999</v>
      </c>
      <c r="L4789" s="9">
        <f>tbl_salesdata[[#This Row],[Units Sold]]*tbl_salesdata[[#This Row],[Unit Cost]]</f>
        <v>537085.98</v>
      </c>
      <c r="M4789" s="9">
        <f>tbl_salesdata[[#This Row],[Units Sold]]*tbl_salesdata[[#This Row],[Unit Price]]</f>
        <v>860038.32</v>
      </c>
      <c r="N4789" s="9">
        <f>tbl_salesdata[[#This Row],[Total Sales]]-tbl_salesdata[[#This Row],[Total Cost]]</f>
        <v>322952.33999999997</v>
      </c>
      <c r="O4789">
        <f>tbl_salesdata[[#This Row],[Ship Date]]-tbl_salesdata[[#This Row],[Order Date]]</f>
        <v>5</v>
      </c>
      <c r="P4789">
        <f>WEEKDAY(tbl_salesdata[[#This Row],[Order Date]],2)</f>
        <v>1</v>
      </c>
      <c r="Q4789" t="str">
        <f>TEXT(tbl_salesdata[[#This Row],[Order Date]],"dddd")</f>
        <v>Monday</v>
      </c>
      <c r="R4789" t="str">
        <f>IF(tbl_salesdata[[#This Row],[Weekdaynum]]&gt;5,"Yes","No")</f>
        <v>No</v>
      </c>
    </row>
    <row r="4790" spans="1:18" x14ac:dyDescent="0.35">
      <c r="A4790">
        <v>107870566</v>
      </c>
      <c r="B4790" s="3">
        <v>43932</v>
      </c>
      <c r="C4790" s="3">
        <v>43951</v>
      </c>
      <c r="D4790" t="s">
        <v>114</v>
      </c>
      <c r="E4790" t="s">
        <v>38</v>
      </c>
      <c r="F4790" t="s">
        <v>33</v>
      </c>
      <c r="G4790" t="s">
        <v>18</v>
      </c>
      <c r="H4790" t="s">
        <v>19</v>
      </c>
      <c r="I4790" s="9">
        <v>153</v>
      </c>
      <c r="J4790" s="9">
        <v>109.28</v>
      </c>
      <c r="K4790" s="9">
        <v>35.840000000000003</v>
      </c>
      <c r="L4790" s="9">
        <f>tbl_salesdata[[#This Row],[Units Sold]]*tbl_salesdata[[#This Row],[Unit Cost]]</f>
        <v>5483.52</v>
      </c>
      <c r="M4790" s="9">
        <f>tbl_salesdata[[#This Row],[Units Sold]]*tbl_salesdata[[#This Row],[Unit Price]]</f>
        <v>16719.84</v>
      </c>
      <c r="N4790" s="9">
        <f>tbl_salesdata[[#This Row],[Total Sales]]-tbl_salesdata[[#This Row],[Total Cost]]</f>
        <v>11236.32</v>
      </c>
      <c r="O4790">
        <f>tbl_salesdata[[#This Row],[Ship Date]]-tbl_salesdata[[#This Row],[Order Date]]</f>
        <v>19</v>
      </c>
      <c r="P4790">
        <f>WEEKDAY(tbl_salesdata[[#This Row],[Order Date]],2)</f>
        <v>6</v>
      </c>
      <c r="Q4790" t="str">
        <f>TEXT(tbl_salesdata[[#This Row],[Order Date]],"dddd")</f>
        <v>Saturday</v>
      </c>
      <c r="R4790" t="str">
        <f>IF(tbl_salesdata[[#This Row],[Weekdaynum]]&gt;5,"Yes","No")</f>
        <v>Yes</v>
      </c>
    </row>
    <row r="4791" spans="1:18" hidden="1" x14ac:dyDescent="0.35">
      <c r="A4791">
        <v>838788402</v>
      </c>
      <c r="B4791" s="3">
        <v>44602</v>
      </c>
      <c r="C4791" s="3">
        <v>44621</v>
      </c>
      <c r="D4791" t="s">
        <v>129</v>
      </c>
      <c r="E4791" t="s">
        <v>21</v>
      </c>
      <c r="F4791" t="s">
        <v>13</v>
      </c>
      <c r="G4791" t="s">
        <v>18</v>
      </c>
      <c r="H4791" t="s">
        <v>15</v>
      </c>
      <c r="I4791" s="9">
        <v>4983</v>
      </c>
      <c r="J4791" s="9">
        <v>255.28</v>
      </c>
      <c r="K4791" s="9">
        <v>159.41999999999999</v>
      </c>
      <c r="L4791" s="9">
        <f>tbl_salesdata[[#This Row],[Units Sold]]*tbl_salesdata[[#This Row],[Unit Cost]]</f>
        <v>794389.86</v>
      </c>
      <c r="M4791" s="9">
        <f>tbl_salesdata[[#This Row],[Units Sold]]*tbl_salesdata[[#This Row],[Unit Price]]</f>
        <v>1272060.24</v>
      </c>
      <c r="N4791" s="9">
        <f>tbl_salesdata[[#This Row],[Total Sales]]-tbl_salesdata[[#This Row],[Total Cost]]</f>
        <v>477670.38</v>
      </c>
      <c r="O4791">
        <f>tbl_salesdata[[#This Row],[Ship Date]]-tbl_salesdata[[#This Row],[Order Date]]</f>
        <v>19</v>
      </c>
      <c r="P4791">
        <f>WEEKDAY(tbl_salesdata[[#This Row],[Order Date]],2)</f>
        <v>4</v>
      </c>
      <c r="Q4791" t="str">
        <f>TEXT(tbl_salesdata[[#This Row],[Order Date]],"dddd")</f>
        <v>Thursday</v>
      </c>
      <c r="R4791" t="str">
        <f>IF(tbl_salesdata[[#This Row],[Weekdaynum]]&gt;5,"Yes","No")</f>
        <v>No</v>
      </c>
    </row>
    <row r="4792" spans="1:18" x14ac:dyDescent="0.35">
      <c r="A4792">
        <v>129199063</v>
      </c>
      <c r="B4792" s="3">
        <v>43561</v>
      </c>
      <c r="C4792" s="3">
        <v>43563</v>
      </c>
      <c r="D4792" t="s">
        <v>143</v>
      </c>
      <c r="E4792" t="s">
        <v>24</v>
      </c>
      <c r="F4792" t="s">
        <v>56</v>
      </c>
      <c r="G4792" t="s">
        <v>18</v>
      </c>
      <c r="H4792" t="s">
        <v>19</v>
      </c>
      <c r="I4792" s="9">
        <v>1729</v>
      </c>
      <c r="J4792" s="9">
        <v>9.33</v>
      </c>
      <c r="K4792" s="9">
        <v>6.92</v>
      </c>
      <c r="L4792" s="9">
        <f>tbl_salesdata[[#This Row],[Units Sold]]*tbl_salesdata[[#This Row],[Unit Cost]]</f>
        <v>11964.68</v>
      </c>
      <c r="M4792" s="9">
        <f>tbl_salesdata[[#This Row],[Units Sold]]*tbl_salesdata[[#This Row],[Unit Price]]</f>
        <v>16131.57</v>
      </c>
      <c r="N4792" s="9">
        <f>tbl_salesdata[[#This Row],[Total Sales]]-tbl_salesdata[[#This Row],[Total Cost]]</f>
        <v>4166.8899999999994</v>
      </c>
      <c r="O4792">
        <f>tbl_salesdata[[#This Row],[Ship Date]]-tbl_salesdata[[#This Row],[Order Date]]</f>
        <v>2</v>
      </c>
      <c r="P4792">
        <f>WEEKDAY(tbl_salesdata[[#This Row],[Order Date]],2)</f>
        <v>6</v>
      </c>
      <c r="Q4792" t="str">
        <f>TEXT(tbl_salesdata[[#This Row],[Order Date]],"dddd")</f>
        <v>Saturday</v>
      </c>
      <c r="R4792" t="str">
        <f>IF(tbl_salesdata[[#This Row],[Weekdaynum]]&gt;5,"Yes","No")</f>
        <v>Yes</v>
      </c>
    </row>
    <row r="4793" spans="1:18" hidden="1" x14ac:dyDescent="0.35">
      <c r="A4793">
        <v>135224807</v>
      </c>
      <c r="B4793" s="3">
        <v>44607</v>
      </c>
      <c r="C4793" s="3">
        <v>44616</v>
      </c>
      <c r="D4793" t="s">
        <v>169</v>
      </c>
      <c r="E4793" t="s">
        <v>29</v>
      </c>
      <c r="F4793" t="s">
        <v>25</v>
      </c>
      <c r="G4793" t="s">
        <v>14</v>
      </c>
      <c r="H4793" t="s">
        <v>19</v>
      </c>
      <c r="I4793" s="9">
        <v>4880</v>
      </c>
      <c r="J4793" s="9">
        <v>205.7</v>
      </c>
      <c r="K4793" s="9">
        <v>117.11</v>
      </c>
      <c r="L4793" s="9">
        <f>tbl_salesdata[[#This Row],[Units Sold]]*tbl_salesdata[[#This Row],[Unit Cost]]</f>
        <v>571496.80000000005</v>
      </c>
      <c r="M4793" s="9">
        <f>tbl_salesdata[[#This Row],[Units Sold]]*tbl_salesdata[[#This Row],[Unit Price]]</f>
        <v>1003816</v>
      </c>
      <c r="N4793" s="9">
        <f>tbl_salesdata[[#This Row],[Total Sales]]-tbl_salesdata[[#This Row],[Total Cost]]</f>
        <v>432319.19999999995</v>
      </c>
      <c r="O4793">
        <f>tbl_salesdata[[#This Row],[Ship Date]]-tbl_salesdata[[#This Row],[Order Date]]</f>
        <v>9</v>
      </c>
      <c r="P4793">
        <f>WEEKDAY(tbl_salesdata[[#This Row],[Order Date]],2)</f>
        <v>2</v>
      </c>
      <c r="Q4793" t="str">
        <f>TEXT(tbl_salesdata[[#This Row],[Order Date]],"dddd")</f>
        <v>Tuesday</v>
      </c>
      <c r="R4793" t="str">
        <f>IF(tbl_salesdata[[#This Row],[Weekdaynum]]&gt;5,"Yes","No")</f>
        <v>No</v>
      </c>
    </row>
    <row r="4794" spans="1:18" hidden="1" x14ac:dyDescent="0.35">
      <c r="A4794">
        <v>347639024</v>
      </c>
      <c r="B4794" s="3">
        <v>43590</v>
      </c>
      <c r="C4794" s="3">
        <v>43599</v>
      </c>
      <c r="D4794" t="s">
        <v>112</v>
      </c>
      <c r="E4794" t="s">
        <v>12</v>
      </c>
      <c r="F4794" t="s">
        <v>25</v>
      </c>
      <c r="G4794" t="s">
        <v>18</v>
      </c>
      <c r="H4794" t="s">
        <v>15</v>
      </c>
      <c r="I4794" s="9">
        <v>2967</v>
      </c>
      <c r="J4794" s="9">
        <v>205.7</v>
      </c>
      <c r="K4794" s="9">
        <v>117.11</v>
      </c>
      <c r="L4794" s="9">
        <f>tbl_salesdata[[#This Row],[Units Sold]]*tbl_salesdata[[#This Row],[Unit Cost]]</f>
        <v>347465.37</v>
      </c>
      <c r="M4794" s="9">
        <f>tbl_salesdata[[#This Row],[Units Sold]]*tbl_salesdata[[#This Row],[Unit Price]]</f>
        <v>610311.9</v>
      </c>
      <c r="N4794" s="9">
        <f>tbl_salesdata[[#This Row],[Total Sales]]-tbl_salesdata[[#This Row],[Total Cost]]</f>
        <v>262846.53000000003</v>
      </c>
      <c r="O4794">
        <f>tbl_salesdata[[#This Row],[Ship Date]]-tbl_salesdata[[#This Row],[Order Date]]</f>
        <v>9</v>
      </c>
      <c r="P4794">
        <f>WEEKDAY(tbl_salesdata[[#This Row],[Order Date]],2)</f>
        <v>7</v>
      </c>
      <c r="Q4794" t="str">
        <f>TEXT(tbl_salesdata[[#This Row],[Order Date]],"dddd")</f>
        <v>Sunday</v>
      </c>
      <c r="R4794" t="str">
        <f>IF(tbl_salesdata[[#This Row],[Weekdaynum]]&gt;5,"Yes","No")</f>
        <v>Yes</v>
      </c>
    </row>
    <row r="4795" spans="1:18" x14ac:dyDescent="0.35">
      <c r="A4795">
        <v>707661855</v>
      </c>
      <c r="B4795" s="3">
        <v>42735</v>
      </c>
      <c r="C4795" s="3">
        <v>42751</v>
      </c>
      <c r="D4795" t="s">
        <v>67</v>
      </c>
      <c r="E4795" t="s">
        <v>21</v>
      </c>
      <c r="F4795" t="s">
        <v>56</v>
      </c>
      <c r="G4795" t="s">
        <v>18</v>
      </c>
      <c r="H4795" t="s">
        <v>15</v>
      </c>
      <c r="I4795" s="9">
        <v>1723</v>
      </c>
      <c r="J4795" s="9">
        <v>9.33</v>
      </c>
      <c r="K4795" s="9">
        <v>6.92</v>
      </c>
      <c r="L4795" s="9">
        <f>tbl_salesdata[[#This Row],[Units Sold]]*tbl_salesdata[[#This Row],[Unit Cost]]</f>
        <v>11923.16</v>
      </c>
      <c r="M4795" s="9">
        <f>tbl_salesdata[[#This Row],[Units Sold]]*tbl_salesdata[[#This Row],[Unit Price]]</f>
        <v>16075.59</v>
      </c>
      <c r="N4795" s="9">
        <f>tbl_salesdata[[#This Row],[Total Sales]]-tbl_salesdata[[#This Row],[Total Cost]]</f>
        <v>4152.43</v>
      </c>
      <c r="O4795">
        <f>tbl_salesdata[[#This Row],[Ship Date]]-tbl_salesdata[[#This Row],[Order Date]]</f>
        <v>16</v>
      </c>
      <c r="P4795">
        <f>WEEKDAY(tbl_salesdata[[#This Row],[Order Date]],2)</f>
        <v>6</v>
      </c>
      <c r="Q4795" t="str">
        <f>TEXT(tbl_salesdata[[#This Row],[Order Date]],"dddd")</f>
        <v>Saturday</v>
      </c>
      <c r="R4795" t="str">
        <f>IF(tbl_salesdata[[#This Row],[Weekdaynum]]&gt;5,"Yes","No")</f>
        <v>Yes</v>
      </c>
    </row>
    <row r="4796" spans="1:18" hidden="1" x14ac:dyDescent="0.35">
      <c r="A4796">
        <v>816728627</v>
      </c>
      <c r="B4796" s="3">
        <v>44133</v>
      </c>
      <c r="C4796" s="3">
        <v>44153</v>
      </c>
      <c r="D4796" t="s">
        <v>92</v>
      </c>
      <c r="E4796" t="s">
        <v>32</v>
      </c>
      <c r="F4796" t="s">
        <v>13</v>
      </c>
      <c r="G4796" t="s">
        <v>14</v>
      </c>
      <c r="H4796" t="s">
        <v>34</v>
      </c>
      <c r="I4796" s="9">
        <v>7005</v>
      </c>
      <c r="J4796" s="9">
        <v>255.28</v>
      </c>
      <c r="K4796" s="9">
        <v>159.41999999999999</v>
      </c>
      <c r="L4796" s="9">
        <f>tbl_salesdata[[#This Row],[Units Sold]]*tbl_salesdata[[#This Row],[Unit Cost]]</f>
        <v>1116737.0999999999</v>
      </c>
      <c r="M4796" s="9">
        <f>tbl_salesdata[[#This Row],[Units Sold]]*tbl_salesdata[[#This Row],[Unit Price]]</f>
        <v>1788236.4</v>
      </c>
      <c r="N4796" s="9">
        <f>tbl_salesdata[[#This Row],[Total Sales]]-tbl_salesdata[[#This Row],[Total Cost]]</f>
        <v>671499.3</v>
      </c>
      <c r="O4796">
        <f>tbl_salesdata[[#This Row],[Ship Date]]-tbl_salesdata[[#This Row],[Order Date]]</f>
        <v>20</v>
      </c>
      <c r="P4796">
        <f>WEEKDAY(tbl_salesdata[[#This Row],[Order Date]],2)</f>
        <v>4</v>
      </c>
      <c r="Q4796" t="str">
        <f>TEXT(tbl_salesdata[[#This Row],[Order Date]],"dddd")</f>
        <v>Thursday</v>
      </c>
      <c r="R4796" t="str">
        <f>IF(tbl_salesdata[[#This Row],[Weekdaynum]]&gt;5,"Yes","No")</f>
        <v>No</v>
      </c>
    </row>
    <row r="4797" spans="1:18" x14ac:dyDescent="0.35">
      <c r="A4797">
        <v>293228375</v>
      </c>
      <c r="B4797" s="3">
        <v>44142</v>
      </c>
      <c r="C4797" s="3">
        <v>44159</v>
      </c>
      <c r="D4797" t="s">
        <v>171</v>
      </c>
      <c r="E4797" t="s">
        <v>12</v>
      </c>
      <c r="F4797" t="s">
        <v>56</v>
      </c>
      <c r="G4797" t="s">
        <v>18</v>
      </c>
      <c r="H4797" t="s">
        <v>34</v>
      </c>
      <c r="I4797" s="9">
        <v>1647</v>
      </c>
      <c r="J4797" s="9">
        <v>9.33</v>
      </c>
      <c r="K4797" s="9">
        <v>6.92</v>
      </c>
      <c r="L4797" s="9">
        <f>tbl_salesdata[[#This Row],[Units Sold]]*tbl_salesdata[[#This Row],[Unit Cost]]</f>
        <v>11397.24</v>
      </c>
      <c r="M4797" s="9">
        <f>tbl_salesdata[[#This Row],[Units Sold]]*tbl_salesdata[[#This Row],[Unit Price]]</f>
        <v>15366.51</v>
      </c>
      <c r="N4797" s="9">
        <f>tbl_salesdata[[#This Row],[Total Sales]]-tbl_salesdata[[#This Row],[Total Cost]]</f>
        <v>3969.2700000000004</v>
      </c>
      <c r="O4797">
        <f>tbl_salesdata[[#This Row],[Ship Date]]-tbl_salesdata[[#This Row],[Order Date]]</f>
        <v>17</v>
      </c>
      <c r="P4797">
        <f>WEEKDAY(tbl_salesdata[[#This Row],[Order Date]],2)</f>
        <v>6</v>
      </c>
      <c r="Q4797" t="str">
        <f>TEXT(tbl_salesdata[[#This Row],[Order Date]],"dddd")</f>
        <v>Saturday</v>
      </c>
      <c r="R4797" t="str">
        <f>IF(tbl_salesdata[[#This Row],[Weekdaynum]]&gt;5,"Yes","No")</f>
        <v>Yes</v>
      </c>
    </row>
    <row r="4798" spans="1:18" hidden="1" x14ac:dyDescent="0.35">
      <c r="A4798">
        <v>269637811</v>
      </c>
      <c r="B4798" s="3">
        <v>44661</v>
      </c>
      <c r="C4798" s="3">
        <v>44680</v>
      </c>
      <c r="D4798" t="s">
        <v>216</v>
      </c>
      <c r="E4798" t="s">
        <v>51</v>
      </c>
      <c r="F4798" t="s">
        <v>40</v>
      </c>
      <c r="G4798" t="s">
        <v>18</v>
      </c>
      <c r="H4798" t="s">
        <v>19</v>
      </c>
      <c r="I4798" s="9">
        <v>675</v>
      </c>
      <c r="J4798" s="9">
        <v>651.21</v>
      </c>
      <c r="K4798" s="9">
        <v>524.96</v>
      </c>
      <c r="L4798" s="9">
        <f>tbl_salesdata[[#This Row],[Units Sold]]*tbl_salesdata[[#This Row],[Unit Cost]]</f>
        <v>354348</v>
      </c>
      <c r="M4798" s="9">
        <f>tbl_salesdata[[#This Row],[Units Sold]]*tbl_salesdata[[#This Row],[Unit Price]]</f>
        <v>439566.75</v>
      </c>
      <c r="N4798" s="9">
        <f>tbl_salesdata[[#This Row],[Total Sales]]-tbl_salesdata[[#This Row],[Total Cost]]</f>
        <v>85218.75</v>
      </c>
      <c r="O4798">
        <f>tbl_salesdata[[#This Row],[Ship Date]]-tbl_salesdata[[#This Row],[Order Date]]</f>
        <v>19</v>
      </c>
      <c r="P4798">
        <f>WEEKDAY(tbl_salesdata[[#This Row],[Order Date]],2)</f>
        <v>7</v>
      </c>
      <c r="Q4798" t="str">
        <f>TEXT(tbl_salesdata[[#This Row],[Order Date]],"dddd")</f>
        <v>Sunday</v>
      </c>
      <c r="R4798" t="str">
        <f>IF(tbl_salesdata[[#This Row],[Weekdaynum]]&gt;5,"Yes","No")</f>
        <v>Yes</v>
      </c>
    </row>
    <row r="4799" spans="1:18" hidden="1" x14ac:dyDescent="0.35">
      <c r="A4799">
        <v>487998378</v>
      </c>
      <c r="B4799" s="3">
        <v>42671</v>
      </c>
      <c r="C4799" s="3">
        <v>42675</v>
      </c>
      <c r="D4799" t="s">
        <v>62</v>
      </c>
      <c r="E4799" t="s">
        <v>38</v>
      </c>
      <c r="F4799" t="s">
        <v>33</v>
      </c>
      <c r="G4799" t="s">
        <v>18</v>
      </c>
      <c r="H4799" t="s">
        <v>15</v>
      </c>
      <c r="I4799" s="9">
        <v>8419</v>
      </c>
      <c r="J4799" s="9">
        <v>109.28</v>
      </c>
      <c r="K4799" s="9">
        <v>35.840000000000003</v>
      </c>
      <c r="L4799" s="9">
        <f>tbl_salesdata[[#This Row],[Units Sold]]*tbl_salesdata[[#This Row],[Unit Cost]]</f>
        <v>301736.96000000002</v>
      </c>
      <c r="M4799" s="9">
        <f>tbl_salesdata[[#This Row],[Units Sold]]*tbl_salesdata[[#This Row],[Unit Price]]</f>
        <v>920028.32000000007</v>
      </c>
      <c r="N4799" s="9">
        <f>tbl_salesdata[[#This Row],[Total Sales]]-tbl_salesdata[[#This Row],[Total Cost]]</f>
        <v>618291.3600000001</v>
      </c>
      <c r="O4799">
        <f>tbl_salesdata[[#This Row],[Ship Date]]-tbl_salesdata[[#This Row],[Order Date]]</f>
        <v>4</v>
      </c>
      <c r="P4799">
        <f>WEEKDAY(tbl_salesdata[[#This Row],[Order Date]],2)</f>
        <v>5</v>
      </c>
      <c r="Q4799" t="str">
        <f>TEXT(tbl_salesdata[[#This Row],[Order Date]],"dddd")</f>
        <v>Friday</v>
      </c>
      <c r="R4799" t="str">
        <f>IF(tbl_salesdata[[#This Row],[Weekdaynum]]&gt;5,"Yes","No")</f>
        <v>No</v>
      </c>
    </row>
    <row r="4800" spans="1:18" hidden="1" x14ac:dyDescent="0.35">
      <c r="A4800">
        <v>200507199</v>
      </c>
      <c r="B4800" s="3">
        <v>43140</v>
      </c>
      <c r="C4800" s="3">
        <v>43144</v>
      </c>
      <c r="D4800" t="s">
        <v>49</v>
      </c>
      <c r="E4800" t="s">
        <v>21</v>
      </c>
      <c r="F4800" t="s">
        <v>40</v>
      </c>
      <c r="G4800" t="s">
        <v>18</v>
      </c>
      <c r="H4800" t="s">
        <v>19</v>
      </c>
      <c r="I4800" s="9">
        <v>3391</v>
      </c>
      <c r="J4800" s="9">
        <v>651.21</v>
      </c>
      <c r="K4800" s="9">
        <v>524.96</v>
      </c>
      <c r="L4800" s="9">
        <f>tbl_salesdata[[#This Row],[Units Sold]]*tbl_salesdata[[#This Row],[Unit Cost]]</f>
        <v>1780139.36</v>
      </c>
      <c r="M4800" s="9">
        <f>tbl_salesdata[[#This Row],[Units Sold]]*tbl_salesdata[[#This Row],[Unit Price]]</f>
        <v>2208253.1100000003</v>
      </c>
      <c r="N4800" s="9">
        <f>tbl_salesdata[[#This Row],[Total Sales]]-tbl_salesdata[[#This Row],[Total Cost]]</f>
        <v>428113.75000000023</v>
      </c>
      <c r="O4800">
        <f>tbl_salesdata[[#This Row],[Ship Date]]-tbl_salesdata[[#This Row],[Order Date]]</f>
        <v>4</v>
      </c>
      <c r="P4800">
        <f>WEEKDAY(tbl_salesdata[[#This Row],[Order Date]],2)</f>
        <v>5</v>
      </c>
      <c r="Q4800" t="str">
        <f>TEXT(tbl_salesdata[[#This Row],[Order Date]],"dddd")</f>
        <v>Friday</v>
      </c>
      <c r="R4800" t="str">
        <f>IF(tbl_salesdata[[#This Row],[Weekdaynum]]&gt;5,"Yes","No")</f>
        <v>No</v>
      </c>
    </row>
    <row r="4801" spans="1:18" hidden="1" x14ac:dyDescent="0.35">
      <c r="A4801">
        <v>332213103</v>
      </c>
      <c r="B4801" s="3">
        <v>43614</v>
      </c>
      <c r="C4801" s="3">
        <v>43617</v>
      </c>
      <c r="D4801" t="s">
        <v>118</v>
      </c>
      <c r="E4801" t="s">
        <v>24</v>
      </c>
      <c r="F4801" t="s">
        <v>76</v>
      </c>
      <c r="G4801" t="s">
        <v>14</v>
      </c>
      <c r="H4801" t="s">
        <v>15</v>
      </c>
      <c r="I4801" s="9">
        <v>8095</v>
      </c>
      <c r="J4801" s="9">
        <v>668.27</v>
      </c>
      <c r="K4801" s="9">
        <v>502.54</v>
      </c>
      <c r="L4801" s="9">
        <f>tbl_salesdata[[#This Row],[Units Sold]]*tbl_salesdata[[#This Row],[Unit Cost]]</f>
        <v>4068061.3000000003</v>
      </c>
      <c r="M4801" s="9">
        <f>tbl_salesdata[[#This Row],[Units Sold]]*tbl_salesdata[[#This Row],[Unit Price]]</f>
        <v>5409645.6499999994</v>
      </c>
      <c r="N4801" s="9">
        <f>tbl_salesdata[[#This Row],[Total Sales]]-tbl_salesdata[[#This Row],[Total Cost]]</f>
        <v>1341584.3499999992</v>
      </c>
      <c r="O4801">
        <f>tbl_salesdata[[#This Row],[Ship Date]]-tbl_salesdata[[#This Row],[Order Date]]</f>
        <v>3</v>
      </c>
      <c r="P4801">
        <f>WEEKDAY(tbl_salesdata[[#This Row],[Order Date]],2)</f>
        <v>3</v>
      </c>
      <c r="Q4801" t="str">
        <f>TEXT(tbl_salesdata[[#This Row],[Order Date]],"dddd")</f>
        <v>Wednesday</v>
      </c>
      <c r="R4801" t="str">
        <f>IF(tbl_salesdata[[#This Row],[Weekdaynum]]&gt;5,"Yes","No")</f>
        <v>No</v>
      </c>
    </row>
    <row r="4802" spans="1:18" hidden="1" x14ac:dyDescent="0.35">
      <c r="A4802">
        <v>528477418</v>
      </c>
      <c r="B4802" s="3">
        <v>44539</v>
      </c>
      <c r="C4802" s="3">
        <v>44540</v>
      </c>
      <c r="D4802" t="s">
        <v>171</v>
      </c>
      <c r="E4802" t="s">
        <v>12</v>
      </c>
      <c r="F4802" t="s">
        <v>13</v>
      </c>
      <c r="G4802" t="s">
        <v>14</v>
      </c>
      <c r="H4802" t="s">
        <v>15</v>
      </c>
      <c r="I4802" s="9">
        <v>7067</v>
      </c>
      <c r="J4802" s="9">
        <v>255.28</v>
      </c>
      <c r="K4802" s="9">
        <v>159.41999999999999</v>
      </c>
      <c r="L4802" s="9">
        <f>tbl_salesdata[[#This Row],[Units Sold]]*tbl_salesdata[[#This Row],[Unit Cost]]</f>
        <v>1126621.1399999999</v>
      </c>
      <c r="M4802" s="9">
        <f>tbl_salesdata[[#This Row],[Units Sold]]*tbl_salesdata[[#This Row],[Unit Price]]</f>
        <v>1804063.76</v>
      </c>
      <c r="N4802" s="9">
        <f>tbl_salesdata[[#This Row],[Total Sales]]-tbl_salesdata[[#This Row],[Total Cost]]</f>
        <v>677442.62000000011</v>
      </c>
      <c r="O4802">
        <f>tbl_salesdata[[#This Row],[Ship Date]]-tbl_salesdata[[#This Row],[Order Date]]</f>
        <v>1</v>
      </c>
      <c r="P4802">
        <f>WEEKDAY(tbl_salesdata[[#This Row],[Order Date]],2)</f>
        <v>4</v>
      </c>
      <c r="Q4802" t="str">
        <f>TEXT(tbl_salesdata[[#This Row],[Order Date]],"dddd")</f>
        <v>Thursday</v>
      </c>
      <c r="R4802" t="str">
        <f>IF(tbl_salesdata[[#This Row],[Weekdaynum]]&gt;5,"Yes","No")</f>
        <v>No</v>
      </c>
    </row>
    <row r="4803" spans="1:18" hidden="1" x14ac:dyDescent="0.35">
      <c r="A4803">
        <v>504973971</v>
      </c>
      <c r="B4803" s="3">
        <v>44472</v>
      </c>
      <c r="C4803" s="3">
        <v>44489</v>
      </c>
      <c r="D4803" t="s">
        <v>188</v>
      </c>
      <c r="E4803" t="s">
        <v>21</v>
      </c>
      <c r="F4803" t="s">
        <v>47</v>
      </c>
      <c r="G4803" t="s">
        <v>14</v>
      </c>
      <c r="H4803" t="s">
        <v>15</v>
      </c>
      <c r="I4803" s="9">
        <v>1875</v>
      </c>
      <c r="J4803" s="9">
        <v>421.89</v>
      </c>
      <c r="K4803" s="9">
        <v>364.69</v>
      </c>
      <c r="L4803" s="9">
        <f>tbl_salesdata[[#This Row],[Units Sold]]*tbl_salesdata[[#This Row],[Unit Cost]]</f>
        <v>683793.75</v>
      </c>
      <c r="M4803" s="9">
        <f>tbl_salesdata[[#This Row],[Units Sold]]*tbl_salesdata[[#This Row],[Unit Price]]</f>
        <v>791043.75</v>
      </c>
      <c r="N4803" s="9">
        <f>tbl_salesdata[[#This Row],[Total Sales]]-tbl_salesdata[[#This Row],[Total Cost]]</f>
        <v>107250</v>
      </c>
      <c r="O4803">
        <f>tbl_salesdata[[#This Row],[Ship Date]]-tbl_salesdata[[#This Row],[Order Date]]</f>
        <v>17</v>
      </c>
      <c r="P4803">
        <f>WEEKDAY(tbl_salesdata[[#This Row],[Order Date]],2)</f>
        <v>7</v>
      </c>
      <c r="Q4803" t="str">
        <f>TEXT(tbl_salesdata[[#This Row],[Order Date]],"dddd")</f>
        <v>Sunday</v>
      </c>
      <c r="R4803" t="str">
        <f>IF(tbl_salesdata[[#This Row],[Weekdaynum]]&gt;5,"Yes","No")</f>
        <v>Yes</v>
      </c>
    </row>
    <row r="4804" spans="1:18" hidden="1" x14ac:dyDescent="0.35">
      <c r="A4804">
        <v>497689092</v>
      </c>
      <c r="B4804" s="3">
        <v>42363</v>
      </c>
      <c r="C4804" s="3">
        <v>42382</v>
      </c>
      <c r="D4804" t="s">
        <v>118</v>
      </c>
      <c r="E4804" t="s">
        <v>24</v>
      </c>
      <c r="F4804" t="s">
        <v>33</v>
      </c>
      <c r="G4804" t="s">
        <v>14</v>
      </c>
      <c r="H4804" t="s">
        <v>15</v>
      </c>
      <c r="I4804" s="9">
        <v>6117</v>
      </c>
      <c r="J4804" s="9">
        <v>109.28</v>
      </c>
      <c r="K4804" s="9">
        <v>35.840000000000003</v>
      </c>
      <c r="L4804" s="9">
        <f>tbl_salesdata[[#This Row],[Units Sold]]*tbl_salesdata[[#This Row],[Unit Cost]]</f>
        <v>219233.28000000003</v>
      </c>
      <c r="M4804" s="9">
        <f>tbl_salesdata[[#This Row],[Units Sold]]*tbl_salesdata[[#This Row],[Unit Price]]</f>
        <v>668465.76</v>
      </c>
      <c r="N4804" s="9">
        <f>tbl_salesdata[[#This Row],[Total Sales]]-tbl_salesdata[[#This Row],[Total Cost]]</f>
        <v>449232.48</v>
      </c>
      <c r="O4804">
        <f>tbl_salesdata[[#This Row],[Ship Date]]-tbl_salesdata[[#This Row],[Order Date]]</f>
        <v>19</v>
      </c>
      <c r="P4804">
        <f>WEEKDAY(tbl_salesdata[[#This Row],[Order Date]],2)</f>
        <v>5</v>
      </c>
      <c r="Q4804" t="str">
        <f>TEXT(tbl_salesdata[[#This Row],[Order Date]],"dddd")</f>
        <v>Friday</v>
      </c>
      <c r="R4804" t="str">
        <f>IF(tbl_salesdata[[#This Row],[Weekdaynum]]&gt;5,"Yes","No")</f>
        <v>No</v>
      </c>
    </row>
    <row r="4805" spans="1:18" hidden="1" x14ac:dyDescent="0.35">
      <c r="A4805">
        <v>812921607</v>
      </c>
      <c r="B4805" s="3">
        <v>42899</v>
      </c>
      <c r="C4805" s="3">
        <v>42919</v>
      </c>
      <c r="D4805" t="s">
        <v>70</v>
      </c>
      <c r="E4805" t="s">
        <v>29</v>
      </c>
      <c r="F4805" t="s">
        <v>47</v>
      </c>
      <c r="G4805" t="s">
        <v>14</v>
      </c>
      <c r="H4805" t="s">
        <v>34</v>
      </c>
      <c r="I4805" s="9">
        <v>423</v>
      </c>
      <c r="J4805" s="9">
        <v>421.89</v>
      </c>
      <c r="K4805" s="9">
        <v>364.69</v>
      </c>
      <c r="L4805" s="9">
        <f>tbl_salesdata[[#This Row],[Units Sold]]*tbl_salesdata[[#This Row],[Unit Cost]]</f>
        <v>154263.87</v>
      </c>
      <c r="M4805" s="9">
        <f>tbl_salesdata[[#This Row],[Units Sold]]*tbl_salesdata[[#This Row],[Unit Price]]</f>
        <v>178459.47</v>
      </c>
      <c r="N4805" s="9">
        <f>tbl_salesdata[[#This Row],[Total Sales]]-tbl_salesdata[[#This Row],[Total Cost]]</f>
        <v>24195.600000000006</v>
      </c>
      <c r="O4805">
        <f>tbl_salesdata[[#This Row],[Ship Date]]-tbl_salesdata[[#This Row],[Order Date]]</f>
        <v>20</v>
      </c>
      <c r="P4805">
        <f>WEEKDAY(tbl_salesdata[[#This Row],[Order Date]],2)</f>
        <v>2</v>
      </c>
      <c r="Q4805" t="str">
        <f>TEXT(tbl_salesdata[[#This Row],[Order Date]],"dddd")</f>
        <v>Tuesday</v>
      </c>
      <c r="R4805" t="str">
        <f>IF(tbl_salesdata[[#This Row],[Weekdaynum]]&gt;5,"Yes","No")</f>
        <v>No</v>
      </c>
    </row>
    <row r="4806" spans="1:18" hidden="1" x14ac:dyDescent="0.35">
      <c r="A4806">
        <v>477282845</v>
      </c>
      <c r="B4806" s="3">
        <v>44581</v>
      </c>
      <c r="C4806" s="3">
        <v>44601</v>
      </c>
      <c r="D4806" t="s">
        <v>129</v>
      </c>
      <c r="E4806" t="s">
        <v>21</v>
      </c>
      <c r="F4806" t="s">
        <v>25</v>
      </c>
      <c r="G4806" t="s">
        <v>18</v>
      </c>
      <c r="H4806" t="s">
        <v>34</v>
      </c>
      <c r="I4806" s="9">
        <v>7455</v>
      </c>
      <c r="J4806" s="9">
        <v>205.7</v>
      </c>
      <c r="K4806" s="9">
        <v>117.11</v>
      </c>
      <c r="L4806" s="9">
        <f>tbl_salesdata[[#This Row],[Units Sold]]*tbl_salesdata[[#This Row],[Unit Cost]]</f>
        <v>873055.05</v>
      </c>
      <c r="M4806" s="9">
        <f>tbl_salesdata[[#This Row],[Units Sold]]*tbl_salesdata[[#This Row],[Unit Price]]</f>
        <v>1533493.5</v>
      </c>
      <c r="N4806" s="9">
        <f>tbl_salesdata[[#This Row],[Total Sales]]-tbl_salesdata[[#This Row],[Total Cost]]</f>
        <v>660438.44999999995</v>
      </c>
      <c r="O4806">
        <f>tbl_salesdata[[#This Row],[Ship Date]]-tbl_salesdata[[#This Row],[Order Date]]</f>
        <v>20</v>
      </c>
      <c r="P4806">
        <f>WEEKDAY(tbl_salesdata[[#This Row],[Order Date]],2)</f>
        <v>4</v>
      </c>
      <c r="Q4806" t="str">
        <f>TEXT(tbl_salesdata[[#This Row],[Order Date]],"dddd")</f>
        <v>Thursday</v>
      </c>
      <c r="R4806" t="str">
        <f>IF(tbl_salesdata[[#This Row],[Weekdaynum]]&gt;5,"Yes","No")</f>
        <v>No</v>
      </c>
    </row>
    <row r="4807" spans="1:18" hidden="1" x14ac:dyDescent="0.35">
      <c r="A4807">
        <v>387696635</v>
      </c>
      <c r="B4807" s="3">
        <v>42100</v>
      </c>
      <c r="C4807" s="3">
        <v>42103</v>
      </c>
      <c r="D4807" t="s">
        <v>198</v>
      </c>
      <c r="E4807" t="s">
        <v>38</v>
      </c>
      <c r="F4807" t="s">
        <v>56</v>
      </c>
      <c r="G4807" t="s">
        <v>14</v>
      </c>
      <c r="H4807" t="s">
        <v>19</v>
      </c>
      <c r="I4807" s="9">
        <v>6905</v>
      </c>
      <c r="J4807" s="9">
        <v>9.33</v>
      </c>
      <c r="K4807" s="9">
        <v>6.92</v>
      </c>
      <c r="L4807" s="9">
        <f>tbl_salesdata[[#This Row],[Units Sold]]*tbl_salesdata[[#This Row],[Unit Cost]]</f>
        <v>47782.6</v>
      </c>
      <c r="M4807" s="9">
        <f>tbl_salesdata[[#This Row],[Units Sold]]*tbl_salesdata[[#This Row],[Unit Price]]</f>
        <v>64423.65</v>
      </c>
      <c r="N4807" s="9">
        <f>tbl_salesdata[[#This Row],[Total Sales]]-tbl_salesdata[[#This Row],[Total Cost]]</f>
        <v>16641.050000000003</v>
      </c>
      <c r="O4807">
        <f>tbl_salesdata[[#This Row],[Ship Date]]-tbl_salesdata[[#This Row],[Order Date]]</f>
        <v>3</v>
      </c>
      <c r="P4807">
        <f>WEEKDAY(tbl_salesdata[[#This Row],[Order Date]],2)</f>
        <v>1</v>
      </c>
      <c r="Q4807" t="str">
        <f>TEXT(tbl_salesdata[[#This Row],[Order Date]],"dddd")</f>
        <v>Monday</v>
      </c>
      <c r="R4807" t="str">
        <f>IF(tbl_salesdata[[#This Row],[Weekdaynum]]&gt;5,"Yes","No")</f>
        <v>No</v>
      </c>
    </row>
    <row r="4808" spans="1:18" hidden="1" x14ac:dyDescent="0.35">
      <c r="A4808">
        <v>161399304</v>
      </c>
      <c r="B4808" s="3">
        <v>44621</v>
      </c>
      <c r="C4808" s="3">
        <v>44622</v>
      </c>
      <c r="D4808" t="s">
        <v>195</v>
      </c>
      <c r="E4808" t="s">
        <v>21</v>
      </c>
      <c r="F4808" t="s">
        <v>42</v>
      </c>
      <c r="G4808" t="s">
        <v>14</v>
      </c>
      <c r="H4808" t="s">
        <v>26</v>
      </c>
      <c r="I4808" s="9">
        <v>496</v>
      </c>
      <c r="J4808" s="9">
        <v>437.2</v>
      </c>
      <c r="K4808" s="9">
        <v>263.33</v>
      </c>
      <c r="L4808" s="9">
        <f>tbl_salesdata[[#This Row],[Units Sold]]*tbl_salesdata[[#This Row],[Unit Cost]]</f>
        <v>130611.68</v>
      </c>
      <c r="M4808" s="9">
        <f>tbl_salesdata[[#This Row],[Units Sold]]*tbl_salesdata[[#This Row],[Unit Price]]</f>
        <v>216851.19999999998</v>
      </c>
      <c r="N4808" s="9">
        <f>tbl_salesdata[[#This Row],[Total Sales]]-tbl_salesdata[[#This Row],[Total Cost]]</f>
        <v>86239.51999999999</v>
      </c>
      <c r="O4808">
        <f>tbl_salesdata[[#This Row],[Ship Date]]-tbl_salesdata[[#This Row],[Order Date]]</f>
        <v>1</v>
      </c>
      <c r="P4808">
        <f>WEEKDAY(tbl_salesdata[[#This Row],[Order Date]],2)</f>
        <v>2</v>
      </c>
      <c r="Q4808" t="str">
        <f>TEXT(tbl_salesdata[[#This Row],[Order Date]],"dddd")</f>
        <v>Tuesday</v>
      </c>
      <c r="R4808" t="str">
        <f>IF(tbl_salesdata[[#This Row],[Weekdaynum]]&gt;5,"Yes","No")</f>
        <v>No</v>
      </c>
    </row>
    <row r="4809" spans="1:18" hidden="1" x14ac:dyDescent="0.35">
      <c r="A4809">
        <v>385939681</v>
      </c>
      <c r="B4809" s="3">
        <v>43308</v>
      </c>
      <c r="C4809" s="3">
        <v>43326</v>
      </c>
      <c r="D4809" t="s">
        <v>146</v>
      </c>
      <c r="E4809" t="s">
        <v>29</v>
      </c>
      <c r="F4809" t="s">
        <v>68</v>
      </c>
      <c r="G4809" t="s">
        <v>14</v>
      </c>
      <c r="H4809" t="s">
        <v>15</v>
      </c>
      <c r="I4809" s="9">
        <v>6983</v>
      </c>
      <c r="J4809" s="9">
        <v>154.06</v>
      </c>
      <c r="K4809" s="9">
        <v>90.93</v>
      </c>
      <c r="L4809" s="9">
        <f>tbl_salesdata[[#This Row],[Units Sold]]*tbl_salesdata[[#This Row],[Unit Cost]]</f>
        <v>634964.19000000006</v>
      </c>
      <c r="M4809" s="9">
        <f>tbl_salesdata[[#This Row],[Units Sold]]*tbl_salesdata[[#This Row],[Unit Price]]</f>
        <v>1075800.98</v>
      </c>
      <c r="N4809" s="9">
        <f>tbl_salesdata[[#This Row],[Total Sales]]-tbl_salesdata[[#This Row],[Total Cost]]</f>
        <v>440836.78999999992</v>
      </c>
      <c r="O4809">
        <f>tbl_salesdata[[#This Row],[Ship Date]]-tbl_salesdata[[#This Row],[Order Date]]</f>
        <v>18</v>
      </c>
      <c r="P4809">
        <f>WEEKDAY(tbl_salesdata[[#This Row],[Order Date]],2)</f>
        <v>5</v>
      </c>
      <c r="Q4809" t="str">
        <f>TEXT(tbl_salesdata[[#This Row],[Order Date]],"dddd")</f>
        <v>Friday</v>
      </c>
      <c r="R4809" t="str">
        <f>IF(tbl_salesdata[[#This Row],[Weekdaynum]]&gt;5,"Yes","No")</f>
        <v>No</v>
      </c>
    </row>
    <row r="4810" spans="1:18" hidden="1" x14ac:dyDescent="0.35">
      <c r="A4810">
        <v>369179093</v>
      </c>
      <c r="B4810" s="3">
        <v>44375</v>
      </c>
      <c r="C4810" s="3">
        <v>44394</v>
      </c>
      <c r="D4810" t="s">
        <v>151</v>
      </c>
      <c r="E4810" t="s">
        <v>32</v>
      </c>
      <c r="F4810" t="s">
        <v>17</v>
      </c>
      <c r="G4810" t="s">
        <v>18</v>
      </c>
      <c r="H4810" t="s">
        <v>15</v>
      </c>
      <c r="I4810" s="9">
        <v>7153</v>
      </c>
      <c r="J4810" s="9">
        <v>152.58000000000001</v>
      </c>
      <c r="K4810" s="9">
        <v>97.44</v>
      </c>
      <c r="L4810" s="9">
        <f>tbl_salesdata[[#This Row],[Units Sold]]*tbl_salesdata[[#This Row],[Unit Cost]]</f>
        <v>696988.32</v>
      </c>
      <c r="M4810" s="9">
        <f>tbl_salesdata[[#This Row],[Units Sold]]*tbl_salesdata[[#This Row],[Unit Price]]</f>
        <v>1091404.74</v>
      </c>
      <c r="N4810" s="9">
        <f>tbl_salesdata[[#This Row],[Total Sales]]-tbl_salesdata[[#This Row],[Total Cost]]</f>
        <v>394416.42000000004</v>
      </c>
      <c r="O4810">
        <f>tbl_salesdata[[#This Row],[Ship Date]]-tbl_salesdata[[#This Row],[Order Date]]</f>
        <v>19</v>
      </c>
      <c r="P4810">
        <f>WEEKDAY(tbl_salesdata[[#This Row],[Order Date]],2)</f>
        <v>1</v>
      </c>
      <c r="Q4810" t="str">
        <f>TEXT(tbl_salesdata[[#This Row],[Order Date]],"dddd")</f>
        <v>Monday</v>
      </c>
      <c r="R4810" t="str">
        <f>IF(tbl_salesdata[[#This Row],[Weekdaynum]]&gt;5,"Yes","No")</f>
        <v>No</v>
      </c>
    </row>
    <row r="4811" spans="1:18" hidden="1" x14ac:dyDescent="0.35">
      <c r="A4811">
        <v>389291369</v>
      </c>
      <c r="B4811" s="3">
        <v>44378</v>
      </c>
      <c r="C4811" s="3">
        <v>44392</v>
      </c>
      <c r="D4811" t="s">
        <v>166</v>
      </c>
      <c r="E4811" t="s">
        <v>38</v>
      </c>
      <c r="F4811" t="s">
        <v>13</v>
      </c>
      <c r="G4811" t="s">
        <v>18</v>
      </c>
      <c r="H4811" t="s">
        <v>26</v>
      </c>
      <c r="I4811" s="9">
        <v>8822</v>
      </c>
      <c r="J4811" s="9">
        <v>255.28</v>
      </c>
      <c r="K4811" s="9">
        <v>159.41999999999999</v>
      </c>
      <c r="L4811" s="9">
        <f>tbl_salesdata[[#This Row],[Units Sold]]*tbl_salesdata[[#This Row],[Unit Cost]]</f>
        <v>1406403.24</v>
      </c>
      <c r="M4811" s="9">
        <f>tbl_salesdata[[#This Row],[Units Sold]]*tbl_salesdata[[#This Row],[Unit Price]]</f>
        <v>2252080.16</v>
      </c>
      <c r="N4811" s="9">
        <f>tbl_salesdata[[#This Row],[Total Sales]]-tbl_salesdata[[#This Row],[Total Cost]]</f>
        <v>845676.92000000016</v>
      </c>
      <c r="O4811">
        <f>tbl_salesdata[[#This Row],[Ship Date]]-tbl_salesdata[[#This Row],[Order Date]]</f>
        <v>14</v>
      </c>
      <c r="P4811">
        <f>WEEKDAY(tbl_salesdata[[#This Row],[Order Date]],2)</f>
        <v>4</v>
      </c>
      <c r="Q4811" t="str">
        <f>TEXT(tbl_salesdata[[#This Row],[Order Date]],"dddd")</f>
        <v>Thursday</v>
      </c>
      <c r="R4811" t="str">
        <f>IF(tbl_salesdata[[#This Row],[Weekdaynum]]&gt;5,"Yes","No")</f>
        <v>No</v>
      </c>
    </row>
    <row r="4812" spans="1:18" hidden="1" x14ac:dyDescent="0.35">
      <c r="A4812">
        <v>344762837</v>
      </c>
      <c r="B4812" s="3">
        <v>44231</v>
      </c>
      <c r="C4812" s="3">
        <v>44236</v>
      </c>
      <c r="D4812" t="s">
        <v>36</v>
      </c>
      <c r="E4812" t="s">
        <v>29</v>
      </c>
      <c r="F4812" t="s">
        <v>17</v>
      </c>
      <c r="G4812" t="s">
        <v>18</v>
      </c>
      <c r="H4812" t="s">
        <v>26</v>
      </c>
      <c r="I4812" s="9">
        <v>1840</v>
      </c>
      <c r="J4812" s="9">
        <v>152.58000000000001</v>
      </c>
      <c r="K4812" s="9">
        <v>97.44</v>
      </c>
      <c r="L4812" s="9">
        <f>tbl_salesdata[[#This Row],[Units Sold]]*tbl_salesdata[[#This Row],[Unit Cost]]</f>
        <v>179289.60000000001</v>
      </c>
      <c r="M4812" s="9">
        <f>tbl_salesdata[[#This Row],[Units Sold]]*tbl_salesdata[[#This Row],[Unit Price]]</f>
        <v>280747.2</v>
      </c>
      <c r="N4812" s="9">
        <f>tbl_salesdata[[#This Row],[Total Sales]]-tbl_salesdata[[#This Row],[Total Cost]]</f>
        <v>101457.60000000001</v>
      </c>
      <c r="O4812">
        <f>tbl_salesdata[[#This Row],[Ship Date]]-tbl_salesdata[[#This Row],[Order Date]]</f>
        <v>5</v>
      </c>
      <c r="P4812">
        <f>WEEKDAY(tbl_salesdata[[#This Row],[Order Date]],2)</f>
        <v>4</v>
      </c>
      <c r="Q4812" t="str">
        <f>TEXT(tbl_salesdata[[#This Row],[Order Date]],"dddd")</f>
        <v>Thursday</v>
      </c>
      <c r="R4812" t="str">
        <f>IF(tbl_salesdata[[#This Row],[Weekdaynum]]&gt;5,"Yes","No")</f>
        <v>No</v>
      </c>
    </row>
    <row r="4813" spans="1:18" hidden="1" x14ac:dyDescent="0.35">
      <c r="A4813">
        <v>204392325</v>
      </c>
      <c r="B4813" s="3">
        <v>44428</v>
      </c>
      <c r="C4813" s="3">
        <v>44446</v>
      </c>
      <c r="D4813" t="s">
        <v>145</v>
      </c>
      <c r="E4813" t="s">
        <v>21</v>
      </c>
      <c r="F4813" t="s">
        <v>40</v>
      </c>
      <c r="G4813" t="s">
        <v>14</v>
      </c>
      <c r="H4813" t="s">
        <v>34</v>
      </c>
      <c r="I4813" s="9">
        <v>3086</v>
      </c>
      <c r="J4813" s="9">
        <v>651.21</v>
      </c>
      <c r="K4813" s="9">
        <v>524.96</v>
      </c>
      <c r="L4813" s="9">
        <f>tbl_salesdata[[#This Row],[Units Sold]]*tbl_salesdata[[#This Row],[Unit Cost]]</f>
        <v>1620026.56</v>
      </c>
      <c r="M4813" s="9">
        <f>tbl_salesdata[[#This Row],[Units Sold]]*tbl_salesdata[[#This Row],[Unit Price]]</f>
        <v>2009634.06</v>
      </c>
      <c r="N4813" s="9">
        <f>tbl_salesdata[[#This Row],[Total Sales]]-tbl_salesdata[[#This Row],[Total Cost]]</f>
        <v>389607.5</v>
      </c>
      <c r="O4813">
        <f>tbl_salesdata[[#This Row],[Ship Date]]-tbl_salesdata[[#This Row],[Order Date]]</f>
        <v>18</v>
      </c>
      <c r="P4813">
        <f>WEEKDAY(tbl_salesdata[[#This Row],[Order Date]],2)</f>
        <v>5</v>
      </c>
      <c r="Q4813" t="str">
        <f>TEXT(tbl_salesdata[[#This Row],[Order Date]],"dddd")</f>
        <v>Friday</v>
      </c>
      <c r="R4813" t="str">
        <f>IF(tbl_salesdata[[#This Row],[Weekdaynum]]&gt;5,"Yes","No")</f>
        <v>No</v>
      </c>
    </row>
    <row r="4814" spans="1:18" x14ac:dyDescent="0.35">
      <c r="A4814">
        <v>302216994</v>
      </c>
      <c r="B4814" s="3">
        <v>43897</v>
      </c>
      <c r="C4814" s="3">
        <v>43914</v>
      </c>
      <c r="D4814" t="s">
        <v>70</v>
      </c>
      <c r="E4814" t="s">
        <v>29</v>
      </c>
      <c r="F4814" t="s">
        <v>56</v>
      </c>
      <c r="G4814" t="s">
        <v>18</v>
      </c>
      <c r="H4814" t="s">
        <v>15</v>
      </c>
      <c r="I4814" s="9">
        <v>1579</v>
      </c>
      <c r="J4814" s="9">
        <v>9.33</v>
      </c>
      <c r="K4814" s="9">
        <v>6.92</v>
      </c>
      <c r="L4814" s="9">
        <f>tbl_salesdata[[#This Row],[Units Sold]]*tbl_salesdata[[#This Row],[Unit Cost]]</f>
        <v>10926.68</v>
      </c>
      <c r="M4814" s="9">
        <f>tbl_salesdata[[#This Row],[Units Sold]]*tbl_salesdata[[#This Row],[Unit Price]]</f>
        <v>14732.07</v>
      </c>
      <c r="N4814" s="9">
        <f>tbl_salesdata[[#This Row],[Total Sales]]-tbl_salesdata[[#This Row],[Total Cost]]</f>
        <v>3805.3899999999994</v>
      </c>
      <c r="O4814">
        <f>tbl_salesdata[[#This Row],[Ship Date]]-tbl_salesdata[[#This Row],[Order Date]]</f>
        <v>17</v>
      </c>
      <c r="P4814">
        <f>WEEKDAY(tbl_salesdata[[#This Row],[Order Date]],2)</f>
        <v>6</v>
      </c>
      <c r="Q4814" t="str">
        <f>TEXT(tbl_salesdata[[#This Row],[Order Date]],"dddd")</f>
        <v>Saturday</v>
      </c>
      <c r="R4814" t="str">
        <f>IF(tbl_salesdata[[#This Row],[Weekdaynum]]&gt;5,"Yes","No")</f>
        <v>Yes</v>
      </c>
    </row>
    <row r="4815" spans="1:18" hidden="1" x14ac:dyDescent="0.35">
      <c r="A4815">
        <v>762883174</v>
      </c>
      <c r="B4815" s="3">
        <v>43426</v>
      </c>
      <c r="C4815" s="3">
        <v>43429</v>
      </c>
      <c r="D4815" t="s">
        <v>167</v>
      </c>
      <c r="E4815" t="s">
        <v>38</v>
      </c>
      <c r="F4815" t="s">
        <v>42</v>
      </c>
      <c r="G4815" t="s">
        <v>14</v>
      </c>
      <c r="H4815" t="s">
        <v>19</v>
      </c>
      <c r="I4815" s="9">
        <v>2939</v>
      </c>
      <c r="J4815" s="9">
        <v>437.2</v>
      </c>
      <c r="K4815" s="9">
        <v>263.33</v>
      </c>
      <c r="L4815" s="9">
        <f>tbl_salesdata[[#This Row],[Units Sold]]*tbl_salesdata[[#This Row],[Unit Cost]]</f>
        <v>773926.87</v>
      </c>
      <c r="M4815" s="9">
        <f>tbl_salesdata[[#This Row],[Units Sold]]*tbl_salesdata[[#This Row],[Unit Price]]</f>
        <v>1284930.8</v>
      </c>
      <c r="N4815" s="9">
        <f>tbl_salesdata[[#This Row],[Total Sales]]-tbl_salesdata[[#This Row],[Total Cost]]</f>
        <v>511003.93000000005</v>
      </c>
      <c r="O4815">
        <f>tbl_salesdata[[#This Row],[Ship Date]]-tbl_salesdata[[#This Row],[Order Date]]</f>
        <v>3</v>
      </c>
      <c r="P4815">
        <f>WEEKDAY(tbl_salesdata[[#This Row],[Order Date]],2)</f>
        <v>4</v>
      </c>
      <c r="Q4815" t="str">
        <f>TEXT(tbl_salesdata[[#This Row],[Order Date]],"dddd")</f>
        <v>Thursday</v>
      </c>
      <c r="R4815" t="str">
        <f>IF(tbl_salesdata[[#This Row],[Weekdaynum]]&gt;5,"Yes","No")</f>
        <v>No</v>
      </c>
    </row>
    <row r="4816" spans="1:18" hidden="1" x14ac:dyDescent="0.35">
      <c r="A4816">
        <v>400904691</v>
      </c>
      <c r="B4816" s="3">
        <v>44740</v>
      </c>
      <c r="C4816" s="3">
        <v>44758</v>
      </c>
      <c r="D4816" t="s">
        <v>102</v>
      </c>
      <c r="E4816" t="s">
        <v>21</v>
      </c>
      <c r="F4816" t="s">
        <v>25</v>
      </c>
      <c r="G4816" t="s">
        <v>18</v>
      </c>
      <c r="H4816" t="s">
        <v>15</v>
      </c>
      <c r="I4816" s="9">
        <v>5462</v>
      </c>
      <c r="J4816" s="9">
        <v>205.7</v>
      </c>
      <c r="K4816" s="9">
        <v>117.11</v>
      </c>
      <c r="L4816" s="9">
        <f>tbl_salesdata[[#This Row],[Units Sold]]*tbl_salesdata[[#This Row],[Unit Cost]]</f>
        <v>639654.81999999995</v>
      </c>
      <c r="M4816" s="9">
        <f>tbl_salesdata[[#This Row],[Units Sold]]*tbl_salesdata[[#This Row],[Unit Price]]</f>
        <v>1123533.3999999999</v>
      </c>
      <c r="N4816" s="9">
        <f>tbl_salesdata[[#This Row],[Total Sales]]-tbl_salesdata[[#This Row],[Total Cost]]</f>
        <v>483878.57999999996</v>
      </c>
      <c r="O4816">
        <f>tbl_salesdata[[#This Row],[Ship Date]]-tbl_salesdata[[#This Row],[Order Date]]</f>
        <v>18</v>
      </c>
      <c r="P4816">
        <f>WEEKDAY(tbl_salesdata[[#This Row],[Order Date]],2)</f>
        <v>2</v>
      </c>
      <c r="Q4816" t="str">
        <f>TEXT(tbl_salesdata[[#This Row],[Order Date]],"dddd")</f>
        <v>Tuesday</v>
      </c>
      <c r="R4816" t="str">
        <f>IF(tbl_salesdata[[#This Row],[Weekdaynum]]&gt;5,"Yes","No")</f>
        <v>No</v>
      </c>
    </row>
    <row r="4817" spans="1:18" hidden="1" x14ac:dyDescent="0.35">
      <c r="A4817">
        <v>521404540</v>
      </c>
      <c r="B4817" s="3">
        <v>42188</v>
      </c>
      <c r="C4817" s="3">
        <v>42206</v>
      </c>
      <c r="D4817" t="s">
        <v>104</v>
      </c>
      <c r="E4817" t="s">
        <v>24</v>
      </c>
      <c r="F4817" t="s">
        <v>22</v>
      </c>
      <c r="G4817" t="s">
        <v>14</v>
      </c>
      <c r="H4817" t="s">
        <v>34</v>
      </c>
      <c r="I4817" s="9">
        <v>4045</v>
      </c>
      <c r="J4817" s="9">
        <v>47.45</v>
      </c>
      <c r="K4817" s="9">
        <v>31.79</v>
      </c>
      <c r="L4817" s="9">
        <f>tbl_salesdata[[#This Row],[Units Sold]]*tbl_salesdata[[#This Row],[Unit Cost]]</f>
        <v>128590.55</v>
      </c>
      <c r="M4817" s="9">
        <f>tbl_salesdata[[#This Row],[Units Sold]]*tbl_salesdata[[#This Row],[Unit Price]]</f>
        <v>191935.25</v>
      </c>
      <c r="N4817" s="9">
        <f>tbl_salesdata[[#This Row],[Total Sales]]-tbl_salesdata[[#This Row],[Total Cost]]</f>
        <v>63344.7</v>
      </c>
      <c r="O4817">
        <f>tbl_salesdata[[#This Row],[Ship Date]]-tbl_salesdata[[#This Row],[Order Date]]</f>
        <v>18</v>
      </c>
      <c r="P4817">
        <f>WEEKDAY(tbl_salesdata[[#This Row],[Order Date]],2)</f>
        <v>5</v>
      </c>
      <c r="Q4817" t="str">
        <f>TEXT(tbl_salesdata[[#This Row],[Order Date]],"dddd")</f>
        <v>Friday</v>
      </c>
      <c r="R4817" t="str">
        <f>IF(tbl_salesdata[[#This Row],[Weekdaynum]]&gt;5,"Yes","No")</f>
        <v>No</v>
      </c>
    </row>
    <row r="4818" spans="1:18" hidden="1" x14ac:dyDescent="0.35">
      <c r="A4818">
        <v>994744050</v>
      </c>
      <c r="B4818" s="3">
        <v>43788</v>
      </c>
      <c r="C4818" s="3">
        <v>43789</v>
      </c>
      <c r="D4818" t="s">
        <v>186</v>
      </c>
      <c r="E4818" t="s">
        <v>38</v>
      </c>
      <c r="F4818" t="s">
        <v>68</v>
      </c>
      <c r="G4818" t="s">
        <v>18</v>
      </c>
      <c r="H4818" t="s">
        <v>15</v>
      </c>
      <c r="I4818" s="9">
        <v>5725</v>
      </c>
      <c r="J4818" s="9">
        <v>154.06</v>
      </c>
      <c r="K4818" s="9">
        <v>90.93</v>
      </c>
      <c r="L4818" s="9">
        <f>tbl_salesdata[[#This Row],[Units Sold]]*tbl_salesdata[[#This Row],[Unit Cost]]</f>
        <v>520574.25000000006</v>
      </c>
      <c r="M4818" s="9">
        <f>tbl_salesdata[[#This Row],[Units Sold]]*tbl_salesdata[[#This Row],[Unit Price]]</f>
        <v>881993.5</v>
      </c>
      <c r="N4818" s="9">
        <f>tbl_salesdata[[#This Row],[Total Sales]]-tbl_salesdata[[#This Row],[Total Cost]]</f>
        <v>361419.24999999994</v>
      </c>
      <c r="O4818">
        <f>tbl_salesdata[[#This Row],[Ship Date]]-tbl_salesdata[[#This Row],[Order Date]]</f>
        <v>1</v>
      </c>
      <c r="P4818">
        <f>WEEKDAY(tbl_salesdata[[#This Row],[Order Date]],2)</f>
        <v>2</v>
      </c>
      <c r="Q4818" t="str">
        <f>TEXT(tbl_salesdata[[#This Row],[Order Date]],"dddd")</f>
        <v>Tuesday</v>
      </c>
      <c r="R4818" t="str">
        <f>IF(tbl_salesdata[[#This Row],[Weekdaynum]]&gt;5,"Yes","No")</f>
        <v>No</v>
      </c>
    </row>
    <row r="4819" spans="1:18" hidden="1" x14ac:dyDescent="0.35">
      <c r="A4819">
        <v>861597049</v>
      </c>
      <c r="B4819" s="3">
        <v>42794</v>
      </c>
      <c r="C4819" s="3">
        <v>42799</v>
      </c>
      <c r="D4819" t="s">
        <v>89</v>
      </c>
      <c r="E4819" t="s">
        <v>38</v>
      </c>
      <c r="F4819" t="s">
        <v>22</v>
      </c>
      <c r="G4819" t="s">
        <v>18</v>
      </c>
      <c r="H4819" t="s">
        <v>15</v>
      </c>
      <c r="I4819" s="9">
        <v>4568</v>
      </c>
      <c r="J4819" s="9">
        <v>47.45</v>
      </c>
      <c r="K4819" s="9">
        <v>31.79</v>
      </c>
      <c r="L4819" s="9">
        <f>tbl_salesdata[[#This Row],[Units Sold]]*tbl_salesdata[[#This Row],[Unit Cost]]</f>
        <v>145216.72</v>
      </c>
      <c r="M4819" s="9">
        <f>tbl_salesdata[[#This Row],[Units Sold]]*tbl_salesdata[[#This Row],[Unit Price]]</f>
        <v>216751.6</v>
      </c>
      <c r="N4819" s="9">
        <f>tbl_salesdata[[#This Row],[Total Sales]]-tbl_salesdata[[#This Row],[Total Cost]]</f>
        <v>71534.880000000005</v>
      </c>
      <c r="O4819">
        <f>tbl_salesdata[[#This Row],[Ship Date]]-tbl_salesdata[[#This Row],[Order Date]]</f>
        <v>5</v>
      </c>
      <c r="P4819">
        <f>WEEKDAY(tbl_salesdata[[#This Row],[Order Date]],2)</f>
        <v>2</v>
      </c>
      <c r="Q4819" t="str">
        <f>TEXT(tbl_salesdata[[#This Row],[Order Date]],"dddd")</f>
        <v>Tuesday</v>
      </c>
      <c r="R4819" t="str">
        <f>IF(tbl_salesdata[[#This Row],[Weekdaynum]]&gt;5,"Yes","No")</f>
        <v>No</v>
      </c>
    </row>
    <row r="4820" spans="1:18" hidden="1" x14ac:dyDescent="0.35">
      <c r="A4820">
        <v>582949864</v>
      </c>
      <c r="B4820" s="3">
        <v>42081</v>
      </c>
      <c r="C4820" s="3">
        <v>42083</v>
      </c>
      <c r="D4820" t="s">
        <v>44</v>
      </c>
      <c r="E4820" t="s">
        <v>12</v>
      </c>
      <c r="F4820" t="s">
        <v>13</v>
      </c>
      <c r="G4820" t="s">
        <v>14</v>
      </c>
      <c r="H4820" t="s">
        <v>34</v>
      </c>
      <c r="I4820" s="9">
        <v>6674</v>
      </c>
      <c r="J4820" s="9">
        <v>255.28</v>
      </c>
      <c r="K4820" s="9">
        <v>159.41999999999999</v>
      </c>
      <c r="L4820" s="9">
        <f>tbl_salesdata[[#This Row],[Units Sold]]*tbl_salesdata[[#This Row],[Unit Cost]]</f>
        <v>1063969.0799999998</v>
      </c>
      <c r="M4820" s="9">
        <f>tbl_salesdata[[#This Row],[Units Sold]]*tbl_salesdata[[#This Row],[Unit Price]]</f>
        <v>1703738.72</v>
      </c>
      <c r="N4820" s="9">
        <f>tbl_salesdata[[#This Row],[Total Sales]]-tbl_salesdata[[#This Row],[Total Cost]]</f>
        <v>639769.64000000013</v>
      </c>
      <c r="O4820">
        <f>tbl_salesdata[[#This Row],[Ship Date]]-tbl_salesdata[[#This Row],[Order Date]]</f>
        <v>2</v>
      </c>
      <c r="P4820">
        <f>WEEKDAY(tbl_salesdata[[#This Row],[Order Date]],2)</f>
        <v>3</v>
      </c>
      <c r="Q4820" t="str">
        <f>TEXT(tbl_salesdata[[#This Row],[Order Date]],"dddd")</f>
        <v>Wednesday</v>
      </c>
      <c r="R4820" t="str">
        <f>IF(tbl_salesdata[[#This Row],[Weekdaynum]]&gt;5,"Yes","No")</f>
        <v>No</v>
      </c>
    </row>
    <row r="4821" spans="1:18" hidden="1" x14ac:dyDescent="0.35">
      <c r="A4821">
        <v>690101325</v>
      </c>
      <c r="B4821" s="3">
        <v>44678</v>
      </c>
      <c r="C4821" s="3">
        <v>44682</v>
      </c>
      <c r="D4821" t="s">
        <v>62</v>
      </c>
      <c r="E4821" t="s">
        <v>38</v>
      </c>
      <c r="F4821" t="s">
        <v>42</v>
      </c>
      <c r="G4821" t="s">
        <v>14</v>
      </c>
      <c r="H4821" t="s">
        <v>26</v>
      </c>
      <c r="I4821" s="9">
        <v>5173</v>
      </c>
      <c r="J4821" s="9">
        <v>437.2</v>
      </c>
      <c r="K4821" s="9">
        <v>263.33</v>
      </c>
      <c r="L4821" s="9">
        <f>tbl_salesdata[[#This Row],[Units Sold]]*tbl_salesdata[[#This Row],[Unit Cost]]</f>
        <v>1362206.0899999999</v>
      </c>
      <c r="M4821" s="9">
        <f>tbl_salesdata[[#This Row],[Units Sold]]*tbl_salesdata[[#This Row],[Unit Price]]</f>
        <v>2261635.6</v>
      </c>
      <c r="N4821" s="9">
        <f>tbl_salesdata[[#This Row],[Total Sales]]-tbl_salesdata[[#This Row],[Total Cost]]</f>
        <v>899429.51000000024</v>
      </c>
      <c r="O4821">
        <f>tbl_salesdata[[#This Row],[Ship Date]]-tbl_salesdata[[#This Row],[Order Date]]</f>
        <v>4</v>
      </c>
      <c r="P4821">
        <f>WEEKDAY(tbl_salesdata[[#This Row],[Order Date]],2)</f>
        <v>3</v>
      </c>
      <c r="Q4821" t="str">
        <f>TEXT(tbl_salesdata[[#This Row],[Order Date]],"dddd")</f>
        <v>Wednesday</v>
      </c>
      <c r="R4821" t="str">
        <f>IF(tbl_salesdata[[#This Row],[Weekdaynum]]&gt;5,"Yes","No")</f>
        <v>No</v>
      </c>
    </row>
    <row r="4822" spans="1:18" hidden="1" x14ac:dyDescent="0.35">
      <c r="A4822">
        <v>434662759</v>
      </c>
      <c r="B4822" s="3">
        <v>43622</v>
      </c>
      <c r="C4822" s="3">
        <v>43628</v>
      </c>
      <c r="D4822" t="s">
        <v>66</v>
      </c>
      <c r="E4822" t="s">
        <v>38</v>
      </c>
      <c r="F4822" t="s">
        <v>47</v>
      </c>
      <c r="G4822" t="s">
        <v>18</v>
      </c>
      <c r="H4822" t="s">
        <v>26</v>
      </c>
      <c r="I4822" s="9">
        <v>5224</v>
      </c>
      <c r="J4822" s="9">
        <v>421.89</v>
      </c>
      <c r="K4822" s="9">
        <v>364.69</v>
      </c>
      <c r="L4822" s="9">
        <f>tbl_salesdata[[#This Row],[Units Sold]]*tbl_salesdata[[#This Row],[Unit Cost]]</f>
        <v>1905140.56</v>
      </c>
      <c r="M4822" s="9">
        <f>tbl_salesdata[[#This Row],[Units Sold]]*tbl_salesdata[[#This Row],[Unit Price]]</f>
        <v>2203953.36</v>
      </c>
      <c r="N4822" s="9">
        <f>tbl_salesdata[[#This Row],[Total Sales]]-tbl_salesdata[[#This Row],[Total Cost]]</f>
        <v>298812.79999999981</v>
      </c>
      <c r="O4822">
        <f>tbl_salesdata[[#This Row],[Ship Date]]-tbl_salesdata[[#This Row],[Order Date]]</f>
        <v>6</v>
      </c>
      <c r="P4822">
        <f>WEEKDAY(tbl_salesdata[[#This Row],[Order Date]],2)</f>
        <v>4</v>
      </c>
      <c r="Q4822" t="str">
        <f>TEXT(tbl_salesdata[[#This Row],[Order Date]],"dddd")</f>
        <v>Thursday</v>
      </c>
      <c r="R4822" t="str">
        <f>IF(tbl_salesdata[[#This Row],[Weekdaynum]]&gt;5,"Yes","No")</f>
        <v>No</v>
      </c>
    </row>
    <row r="4823" spans="1:18" hidden="1" x14ac:dyDescent="0.35">
      <c r="A4823">
        <v>938557994</v>
      </c>
      <c r="B4823" s="3">
        <v>44572</v>
      </c>
      <c r="C4823" s="3">
        <v>44589</v>
      </c>
      <c r="D4823" t="s">
        <v>83</v>
      </c>
      <c r="E4823" t="s">
        <v>38</v>
      </c>
      <c r="F4823" t="s">
        <v>40</v>
      </c>
      <c r="G4823" t="s">
        <v>18</v>
      </c>
      <c r="H4823" t="s">
        <v>26</v>
      </c>
      <c r="I4823" s="9">
        <v>9022</v>
      </c>
      <c r="J4823" s="9">
        <v>651.21</v>
      </c>
      <c r="K4823" s="9">
        <v>524.96</v>
      </c>
      <c r="L4823" s="9">
        <f>tbl_salesdata[[#This Row],[Units Sold]]*tbl_salesdata[[#This Row],[Unit Cost]]</f>
        <v>4736189.12</v>
      </c>
      <c r="M4823" s="9">
        <f>tbl_salesdata[[#This Row],[Units Sold]]*tbl_salesdata[[#This Row],[Unit Price]]</f>
        <v>5875216.6200000001</v>
      </c>
      <c r="N4823" s="9">
        <f>tbl_salesdata[[#This Row],[Total Sales]]-tbl_salesdata[[#This Row],[Total Cost]]</f>
        <v>1139027.5</v>
      </c>
      <c r="O4823">
        <f>tbl_salesdata[[#This Row],[Ship Date]]-tbl_salesdata[[#This Row],[Order Date]]</f>
        <v>17</v>
      </c>
      <c r="P4823">
        <f>WEEKDAY(tbl_salesdata[[#This Row],[Order Date]],2)</f>
        <v>2</v>
      </c>
      <c r="Q4823" t="str">
        <f>TEXT(tbl_salesdata[[#This Row],[Order Date]],"dddd")</f>
        <v>Tuesday</v>
      </c>
      <c r="R4823" t="str">
        <f>IF(tbl_salesdata[[#This Row],[Weekdaynum]]&gt;5,"Yes","No")</f>
        <v>No</v>
      </c>
    </row>
    <row r="4824" spans="1:18" hidden="1" x14ac:dyDescent="0.35">
      <c r="A4824">
        <v>244023358</v>
      </c>
      <c r="B4824" s="3">
        <v>42725</v>
      </c>
      <c r="C4824" s="3">
        <v>42737</v>
      </c>
      <c r="D4824" t="s">
        <v>79</v>
      </c>
      <c r="E4824" t="s">
        <v>21</v>
      </c>
      <c r="F4824" t="s">
        <v>22</v>
      </c>
      <c r="G4824" t="s">
        <v>18</v>
      </c>
      <c r="H4824" t="s">
        <v>26</v>
      </c>
      <c r="I4824" s="9">
        <v>789</v>
      </c>
      <c r="J4824" s="9">
        <v>47.45</v>
      </c>
      <c r="K4824" s="9">
        <v>31.79</v>
      </c>
      <c r="L4824" s="9">
        <f>tbl_salesdata[[#This Row],[Units Sold]]*tbl_salesdata[[#This Row],[Unit Cost]]</f>
        <v>25082.309999999998</v>
      </c>
      <c r="M4824" s="9">
        <f>tbl_salesdata[[#This Row],[Units Sold]]*tbl_salesdata[[#This Row],[Unit Price]]</f>
        <v>37438.050000000003</v>
      </c>
      <c r="N4824" s="9">
        <f>tbl_salesdata[[#This Row],[Total Sales]]-tbl_salesdata[[#This Row],[Total Cost]]</f>
        <v>12355.740000000005</v>
      </c>
      <c r="O4824">
        <f>tbl_salesdata[[#This Row],[Ship Date]]-tbl_salesdata[[#This Row],[Order Date]]</f>
        <v>12</v>
      </c>
      <c r="P4824">
        <f>WEEKDAY(tbl_salesdata[[#This Row],[Order Date]],2)</f>
        <v>3</v>
      </c>
      <c r="Q4824" t="str">
        <f>TEXT(tbl_salesdata[[#This Row],[Order Date]],"dddd")</f>
        <v>Wednesday</v>
      </c>
      <c r="R4824" t="str">
        <f>IF(tbl_salesdata[[#This Row],[Weekdaynum]]&gt;5,"Yes","No")</f>
        <v>No</v>
      </c>
    </row>
    <row r="4825" spans="1:18" hidden="1" x14ac:dyDescent="0.35">
      <c r="A4825">
        <v>963607680</v>
      </c>
      <c r="B4825" s="3">
        <v>44753</v>
      </c>
      <c r="C4825" s="3">
        <v>44773</v>
      </c>
      <c r="D4825" t="s">
        <v>198</v>
      </c>
      <c r="E4825" t="s">
        <v>38</v>
      </c>
      <c r="F4825" t="s">
        <v>56</v>
      </c>
      <c r="G4825" t="s">
        <v>14</v>
      </c>
      <c r="H4825" t="s">
        <v>26</v>
      </c>
      <c r="I4825" s="9">
        <v>1781</v>
      </c>
      <c r="J4825" s="9">
        <v>9.33</v>
      </c>
      <c r="K4825" s="9">
        <v>6.92</v>
      </c>
      <c r="L4825" s="9">
        <f>tbl_salesdata[[#This Row],[Units Sold]]*tbl_salesdata[[#This Row],[Unit Cost]]</f>
        <v>12324.52</v>
      </c>
      <c r="M4825" s="9">
        <f>tbl_salesdata[[#This Row],[Units Sold]]*tbl_salesdata[[#This Row],[Unit Price]]</f>
        <v>16616.73</v>
      </c>
      <c r="N4825" s="9">
        <f>tbl_salesdata[[#This Row],[Total Sales]]-tbl_salesdata[[#This Row],[Total Cost]]</f>
        <v>4292.2099999999991</v>
      </c>
      <c r="O4825">
        <f>tbl_salesdata[[#This Row],[Ship Date]]-tbl_salesdata[[#This Row],[Order Date]]</f>
        <v>20</v>
      </c>
      <c r="P4825">
        <f>WEEKDAY(tbl_salesdata[[#This Row],[Order Date]],2)</f>
        <v>1</v>
      </c>
      <c r="Q4825" t="str">
        <f>TEXT(tbl_salesdata[[#This Row],[Order Date]],"dddd")</f>
        <v>Monday</v>
      </c>
      <c r="R4825" t="str">
        <f>IF(tbl_salesdata[[#This Row],[Weekdaynum]]&gt;5,"Yes","No")</f>
        <v>No</v>
      </c>
    </row>
    <row r="4826" spans="1:18" hidden="1" x14ac:dyDescent="0.35">
      <c r="A4826">
        <v>830172288</v>
      </c>
      <c r="B4826" s="3">
        <v>43629</v>
      </c>
      <c r="C4826" s="3">
        <v>43650</v>
      </c>
      <c r="D4826" t="s">
        <v>159</v>
      </c>
      <c r="E4826" t="s">
        <v>21</v>
      </c>
      <c r="F4826" t="s">
        <v>42</v>
      </c>
      <c r="G4826" t="s">
        <v>14</v>
      </c>
      <c r="H4826" t="s">
        <v>34</v>
      </c>
      <c r="I4826" s="9">
        <v>5283</v>
      </c>
      <c r="J4826" s="9">
        <v>437.2</v>
      </c>
      <c r="K4826" s="9">
        <v>263.33</v>
      </c>
      <c r="L4826" s="9">
        <f>tbl_salesdata[[#This Row],[Units Sold]]*tbl_salesdata[[#This Row],[Unit Cost]]</f>
        <v>1391172.39</v>
      </c>
      <c r="M4826" s="9">
        <f>tbl_salesdata[[#This Row],[Units Sold]]*tbl_salesdata[[#This Row],[Unit Price]]</f>
        <v>2309727.6</v>
      </c>
      <c r="N4826" s="9">
        <f>tbl_salesdata[[#This Row],[Total Sales]]-tbl_salesdata[[#This Row],[Total Cost]]</f>
        <v>918555.2100000002</v>
      </c>
      <c r="O4826">
        <f>tbl_salesdata[[#This Row],[Ship Date]]-tbl_salesdata[[#This Row],[Order Date]]</f>
        <v>21</v>
      </c>
      <c r="P4826">
        <f>WEEKDAY(tbl_salesdata[[#This Row],[Order Date]],2)</f>
        <v>4</v>
      </c>
      <c r="Q4826" t="str">
        <f>TEXT(tbl_salesdata[[#This Row],[Order Date]],"dddd")</f>
        <v>Thursday</v>
      </c>
      <c r="R4826" t="str">
        <f>IF(tbl_salesdata[[#This Row],[Weekdaynum]]&gt;5,"Yes","No")</f>
        <v>No</v>
      </c>
    </row>
    <row r="4827" spans="1:18" hidden="1" x14ac:dyDescent="0.35">
      <c r="A4827">
        <v>346891009</v>
      </c>
      <c r="B4827" s="3">
        <v>42187</v>
      </c>
      <c r="C4827" s="3">
        <v>42201</v>
      </c>
      <c r="D4827" t="s">
        <v>105</v>
      </c>
      <c r="E4827" t="s">
        <v>12</v>
      </c>
      <c r="F4827" t="s">
        <v>22</v>
      </c>
      <c r="G4827" t="s">
        <v>14</v>
      </c>
      <c r="H4827" t="s">
        <v>15</v>
      </c>
      <c r="I4827" s="9">
        <v>1613</v>
      </c>
      <c r="J4827" s="9">
        <v>47.45</v>
      </c>
      <c r="K4827" s="9">
        <v>31.79</v>
      </c>
      <c r="L4827" s="9">
        <f>tbl_salesdata[[#This Row],[Units Sold]]*tbl_salesdata[[#This Row],[Unit Cost]]</f>
        <v>51277.27</v>
      </c>
      <c r="M4827" s="9">
        <f>tbl_salesdata[[#This Row],[Units Sold]]*tbl_salesdata[[#This Row],[Unit Price]]</f>
        <v>76536.850000000006</v>
      </c>
      <c r="N4827" s="9">
        <f>tbl_salesdata[[#This Row],[Total Sales]]-tbl_salesdata[[#This Row],[Total Cost]]</f>
        <v>25259.580000000009</v>
      </c>
      <c r="O4827">
        <f>tbl_salesdata[[#This Row],[Ship Date]]-tbl_salesdata[[#This Row],[Order Date]]</f>
        <v>14</v>
      </c>
      <c r="P4827">
        <f>WEEKDAY(tbl_salesdata[[#This Row],[Order Date]],2)</f>
        <v>4</v>
      </c>
      <c r="Q4827" t="str">
        <f>TEXT(tbl_salesdata[[#This Row],[Order Date]],"dddd")</f>
        <v>Thursday</v>
      </c>
      <c r="R4827" t="str">
        <f>IF(tbl_salesdata[[#This Row],[Weekdaynum]]&gt;5,"Yes","No")</f>
        <v>No</v>
      </c>
    </row>
    <row r="4828" spans="1:18" hidden="1" x14ac:dyDescent="0.35">
      <c r="A4828">
        <v>537250173</v>
      </c>
      <c r="B4828" s="3">
        <v>42031</v>
      </c>
      <c r="C4828" s="3">
        <v>42046</v>
      </c>
      <c r="D4828" t="s">
        <v>123</v>
      </c>
      <c r="E4828" t="s">
        <v>38</v>
      </c>
      <c r="F4828" t="s">
        <v>13</v>
      </c>
      <c r="G4828" t="s">
        <v>14</v>
      </c>
      <c r="H4828" t="s">
        <v>34</v>
      </c>
      <c r="I4828" s="9">
        <v>3120</v>
      </c>
      <c r="J4828" s="9">
        <v>255.28</v>
      </c>
      <c r="K4828" s="9">
        <v>159.41999999999999</v>
      </c>
      <c r="L4828" s="9">
        <f>tbl_salesdata[[#This Row],[Units Sold]]*tbl_salesdata[[#This Row],[Unit Cost]]</f>
        <v>497390.39999999997</v>
      </c>
      <c r="M4828" s="9">
        <f>tbl_salesdata[[#This Row],[Units Sold]]*tbl_salesdata[[#This Row],[Unit Price]]</f>
        <v>796473.6</v>
      </c>
      <c r="N4828" s="9">
        <f>tbl_salesdata[[#This Row],[Total Sales]]-tbl_salesdata[[#This Row],[Total Cost]]</f>
        <v>299083.2</v>
      </c>
      <c r="O4828">
        <f>tbl_salesdata[[#This Row],[Ship Date]]-tbl_salesdata[[#This Row],[Order Date]]</f>
        <v>15</v>
      </c>
      <c r="P4828">
        <f>WEEKDAY(tbl_salesdata[[#This Row],[Order Date]],2)</f>
        <v>2</v>
      </c>
      <c r="Q4828" t="str">
        <f>TEXT(tbl_salesdata[[#This Row],[Order Date]],"dddd")</f>
        <v>Tuesday</v>
      </c>
      <c r="R4828" t="str">
        <f>IF(tbl_salesdata[[#This Row],[Weekdaynum]]&gt;5,"Yes","No")</f>
        <v>No</v>
      </c>
    </row>
    <row r="4829" spans="1:18" hidden="1" x14ac:dyDescent="0.35">
      <c r="A4829">
        <v>695048606</v>
      </c>
      <c r="B4829" s="3">
        <v>42152</v>
      </c>
      <c r="C4829" s="3">
        <v>42169</v>
      </c>
      <c r="D4829" t="s">
        <v>111</v>
      </c>
      <c r="E4829" t="s">
        <v>38</v>
      </c>
      <c r="F4829" t="s">
        <v>40</v>
      </c>
      <c r="G4829" t="s">
        <v>18</v>
      </c>
      <c r="H4829" t="s">
        <v>15</v>
      </c>
      <c r="I4829" s="9">
        <v>9183</v>
      </c>
      <c r="J4829" s="9">
        <v>651.21</v>
      </c>
      <c r="K4829" s="9">
        <v>524.96</v>
      </c>
      <c r="L4829" s="9">
        <f>tbl_salesdata[[#This Row],[Units Sold]]*tbl_salesdata[[#This Row],[Unit Cost]]</f>
        <v>4820707.6800000006</v>
      </c>
      <c r="M4829" s="9">
        <f>tbl_salesdata[[#This Row],[Units Sold]]*tbl_salesdata[[#This Row],[Unit Price]]</f>
        <v>5980061.4300000006</v>
      </c>
      <c r="N4829" s="9">
        <f>tbl_salesdata[[#This Row],[Total Sales]]-tbl_salesdata[[#This Row],[Total Cost]]</f>
        <v>1159353.75</v>
      </c>
      <c r="O4829">
        <f>tbl_salesdata[[#This Row],[Ship Date]]-tbl_salesdata[[#This Row],[Order Date]]</f>
        <v>17</v>
      </c>
      <c r="P4829">
        <f>WEEKDAY(tbl_salesdata[[#This Row],[Order Date]],2)</f>
        <v>4</v>
      </c>
      <c r="Q4829" t="str">
        <f>TEXT(tbl_salesdata[[#This Row],[Order Date]],"dddd")</f>
        <v>Thursday</v>
      </c>
      <c r="R4829" t="str">
        <f>IF(tbl_salesdata[[#This Row],[Weekdaynum]]&gt;5,"Yes","No")</f>
        <v>No</v>
      </c>
    </row>
    <row r="4830" spans="1:18" hidden="1" x14ac:dyDescent="0.35">
      <c r="A4830">
        <v>634397637</v>
      </c>
      <c r="B4830" s="3">
        <v>43550</v>
      </c>
      <c r="C4830" s="3">
        <v>43558</v>
      </c>
      <c r="D4830" t="s">
        <v>43</v>
      </c>
      <c r="E4830" t="s">
        <v>24</v>
      </c>
      <c r="F4830" t="s">
        <v>33</v>
      </c>
      <c r="G4830" t="s">
        <v>18</v>
      </c>
      <c r="H4830" t="s">
        <v>34</v>
      </c>
      <c r="I4830" s="9">
        <v>1213</v>
      </c>
      <c r="J4830" s="9">
        <v>109.28</v>
      </c>
      <c r="K4830" s="9">
        <v>35.840000000000003</v>
      </c>
      <c r="L4830" s="9">
        <f>tbl_salesdata[[#This Row],[Units Sold]]*tbl_salesdata[[#This Row],[Unit Cost]]</f>
        <v>43473.920000000006</v>
      </c>
      <c r="M4830" s="9">
        <f>tbl_salesdata[[#This Row],[Units Sold]]*tbl_salesdata[[#This Row],[Unit Price]]</f>
        <v>132556.64000000001</v>
      </c>
      <c r="N4830" s="9">
        <f>tbl_salesdata[[#This Row],[Total Sales]]-tbl_salesdata[[#This Row],[Total Cost]]</f>
        <v>89082.72</v>
      </c>
      <c r="O4830">
        <f>tbl_salesdata[[#This Row],[Ship Date]]-tbl_salesdata[[#This Row],[Order Date]]</f>
        <v>8</v>
      </c>
      <c r="P4830">
        <f>WEEKDAY(tbl_salesdata[[#This Row],[Order Date]],2)</f>
        <v>2</v>
      </c>
      <c r="Q4830" t="str">
        <f>TEXT(tbl_salesdata[[#This Row],[Order Date]],"dddd")</f>
        <v>Tuesday</v>
      </c>
      <c r="R4830" t="str">
        <f>IF(tbl_salesdata[[#This Row],[Weekdaynum]]&gt;5,"Yes","No")</f>
        <v>No</v>
      </c>
    </row>
    <row r="4831" spans="1:18" hidden="1" x14ac:dyDescent="0.35">
      <c r="A4831">
        <v>239721095</v>
      </c>
      <c r="B4831" s="3">
        <v>44615</v>
      </c>
      <c r="C4831" s="3">
        <v>44624</v>
      </c>
      <c r="D4831" t="s">
        <v>63</v>
      </c>
      <c r="E4831" t="s">
        <v>32</v>
      </c>
      <c r="F4831" t="s">
        <v>30</v>
      </c>
      <c r="G4831" t="s">
        <v>18</v>
      </c>
      <c r="H4831" t="s">
        <v>26</v>
      </c>
      <c r="I4831" s="9">
        <v>7654</v>
      </c>
      <c r="J4831" s="9">
        <v>81.73</v>
      </c>
      <c r="K4831" s="9">
        <v>56.67</v>
      </c>
      <c r="L4831" s="9">
        <f>tbl_salesdata[[#This Row],[Units Sold]]*tbl_salesdata[[#This Row],[Unit Cost]]</f>
        <v>433752.18</v>
      </c>
      <c r="M4831" s="9">
        <f>tbl_salesdata[[#This Row],[Units Sold]]*tbl_salesdata[[#This Row],[Unit Price]]</f>
        <v>625561.42000000004</v>
      </c>
      <c r="N4831" s="9">
        <f>tbl_salesdata[[#This Row],[Total Sales]]-tbl_salesdata[[#This Row],[Total Cost]]</f>
        <v>191809.24000000005</v>
      </c>
      <c r="O4831">
        <f>tbl_salesdata[[#This Row],[Ship Date]]-tbl_salesdata[[#This Row],[Order Date]]</f>
        <v>9</v>
      </c>
      <c r="P4831">
        <f>WEEKDAY(tbl_salesdata[[#This Row],[Order Date]],2)</f>
        <v>3</v>
      </c>
      <c r="Q4831" t="str">
        <f>TEXT(tbl_salesdata[[#This Row],[Order Date]],"dddd")</f>
        <v>Wednesday</v>
      </c>
      <c r="R4831" t="str">
        <f>IF(tbl_salesdata[[#This Row],[Weekdaynum]]&gt;5,"Yes","No")</f>
        <v>No</v>
      </c>
    </row>
    <row r="4832" spans="1:18" hidden="1" x14ac:dyDescent="0.35">
      <c r="A4832">
        <v>815755307</v>
      </c>
      <c r="B4832" s="3">
        <v>42503</v>
      </c>
      <c r="C4832" s="3">
        <v>42507</v>
      </c>
      <c r="D4832" t="s">
        <v>159</v>
      </c>
      <c r="E4832" t="s">
        <v>21</v>
      </c>
      <c r="F4832" t="s">
        <v>47</v>
      </c>
      <c r="G4832" t="s">
        <v>18</v>
      </c>
      <c r="H4832" t="s">
        <v>26</v>
      </c>
      <c r="I4832" s="9">
        <v>8978</v>
      </c>
      <c r="J4832" s="9">
        <v>421.89</v>
      </c>
      <c r="K4832" s="9">
        <v>364.69</v>
      </c>
      <c r="L4832" s="9">
        <f>tbl_salesdata[[#This Row],[Units Sold]]*tbl_salesdata[[#This Row],[Unit Cost]]</f>
        <v>3274186.82</v>
      </c>
      <c r="M4832" s="9">
        <f>tbl_salesdata[[#This Row],[Units Sold]]*tbl_salesdata[[#This Row],[Unit Price]]</f>
        <v>3787728.42</v>
      </c>
      <c r="N4832" s="9">
        <f>tbl_salesdata[[#This Row],[Total Sales]]-tbl_salesdata[[#This Row],[Total Cost]]</f>
        <v>513541.60000000009</v>
      </c>
      <c r="O4832">
        <f>tbl_salesdata[[#This Row],[Ship Date]]-tbl_salesdata[[#This Row],[Order Date]]</f>
        <v>4</v>
      </c>
      <c r="P4832">
        <f>WEEKDAY(tbl_salesdata[[#This Row],[Order Date]],2)</f>
        <v>5</v>
      </c>
      <c r="Q4832" t="str">
        <f>TEXT(tbl_salesdata[[#This Row],[Order Date]],"dddd")</f>
        <v>Friday</v>
      </c>
      <c r="R4832" t="str">
        <f>IF(tbl_salesdata[[#This Row],[Weekdaynum]]&gt;5,"Yes","No")</f>
        <v>No</v>
      </c>
    </row>
    <row r="4833" spans="1:18" hidden="1" x14ac:dyDescent="0.35">
      <c r="A4833">
        <v>137549102</v>
      </c>
      <c r="B4833" s="3">
        <v>42617</v>
      </c>
      <c r="C4833" s="3">
        <v>42632</v>
      </c>
      <c r="D4833" t="s">
        <v>167</v>
      </c>
      <c r="E4833" t="s">
        <v>38</v>
      </c>
      <c r="F4833" t="s">
        <v>22</v>
      </c>
      <c r="G4833" t="s">
        <v>18</v>
      </c>
      <c r="H4833" t="s">
        <v>26</v>
      </c>
      <c r="I4833" s="9">
        <v>2691</v>
      </c>
      <c r="J4833" s="9">
        <v>47.45</v>
      </c>
      <c r="K4833" s="9">
        <v>31.79</v>
      </c>
      <c r="L4833" s="9">
        <f>tbl_salesdata[[#This Row],[Units Sold]]*tbl_salesdata[[#This Row],[Unit Cost]]</f>
        <v>85546.89</v>
      </c>
      <c r="M4833" s="9">
        <f>tbl_salesdata[[#This Row],[Units Sold]]*tbl_salesdata[[#This Row],[Unit Price]]</f>
        <v>127687.95000000001</v>
      </c>
      <c r="N4833" s="9">
        <f>tbl_salesdata[[#This Row],[Total Sales]]-tbl_salesdata[[#This Row],[Total Cost]]</f>
        <v>42141.060000000012</v>
      </c>
      <c r="O4833">
        <f>tbl_salesdata[[#This Row],[Ship Date]]-tbl_salesdata[[#This Row],[Order Date]]</f>
        <v>15</v>
      </c>
      <c r="P4833">
        <f>WEEKDAY(tbl_salesdata[[#This Row],[Order Date]],2)</f>
        <v>7</v>
      </c>
      <c r="Q4833" t="str">
        <f>TEXT(tbl_salesdata[[#This Row],[Order Date]],"dddd")</f>
        <v>Sunday</v>
      </c>
      <c r="R4833" t="str">
        <f>IF(tbl_salesdata[[#This Row],[Weekdaynum]]&gt;5,"Yes","No")</f>
        <v>Yes</v>
      </c>
    </row>
    <row r="4834" spans="1:18" hidden="1" x14ac:dyDescent="0.35">
      <c r="A4834">
        <v>100463807</v>
      </c>
      <c r="B4834" s="3">
        <v>43858</v>
      </c>
      <c r="C4834" s="3">
        <v>43859</v>
      </c>
      <c r="D4834" t="s">
        <v>143</v>
      </c>
      <c r="E4834" t="s">
        <v>24</v>
      </c>
      <c r="F4834" t="s">
        <v>56</v>
      </c>
      <c r="G4834" t="s">
        <v>14</v>
      </c>
      <c r="H4834" t="s">
        <v>15</v>
      </c>
      <c r="I4834" s="9">
        <v>8328</v>
      </c>
      <c r="J4834" s="9">
        <v>9.33</v>
      </c>
      <c r="K4834" s="9">
        <v>6.92</v>
      </c>
      <c r="L4834" s="9">
        <f>tbl_salesdata[[#This Row],[Units Sold]]*tbl_salesdata[[#This Row],[Unit Cost]]</f>
        <v>57629.760000000002</v>
      </c>
      <c r="M4834" s="9">
        <f>tbl_salesdata[[#This Row],[Units Sold]]*tbl_salesdata[[#This Row],[Unit Price]]</f>
        <v>77700.240000000005</v>
      </c>
      <c r="N4834" s="9">
        <f>tbl_salesdata[[#This Row],[Total Sales]]-tbl_salesdata[[#This Row],[Total Cost]]</f>
        <v>20070.480000000003</v>
      </c>
      <c r="O4834">
        <f>tbl_salesdata[[#This Row],[Ship Date]]-tbl_salesdata[[#This Row],[Order Date]]</f>
        <v>1</v>
      </c>
      <c r="P4834">
        <f>WEEKDAY(tbl_salesdata[[#This Row],[Order Date]],2)</f>
        <v>2</v>
      </c>
      <c r="Q4834" t="str">
        <f>TEXT(tbl_salesdata[[#This Row],[Order Date]],"dddd")</f>
        <v>Tuesday</v>
      </c>
      <c r="R4834" t="str">
        <f>IF(tbl_salesdata[[#This Row],[Weekdaynum]]&gt;5,"Yes","No")</f>
        <v>No</v>
      </c>
    </row>
    <row r="4835" spans="1:18" hidden="1" x14ac:dyDescent="0.35">
      <c r="A4835">
        <v>870173251</v>
      </c>
      <c r="B4835" s="3">
        <v>42361</v>
      </c>
      <c r="C4835" s="3">
        <v>42379</v>
      </c>
      <c r="D4835" t="s">
        <v>48</v>
      </c>
      <c r="E4835" t="s">
        <v>21</v>
      </c>
      <c r="F4835" t="s">
        <v>33</v>
      </c>
      <c r="G4835" t="s">
        <v>14</v>
      </c>
      <c r="H4835" t="s">
        <v>15</v>
      </c>
      <c r="I4835" s="9">
        <v>2457</v>
      </c>
      <c r="J4835" s="9">
        <v>109.28</v>
      </c>
      <c r="K4835" s="9">
        <v>35.840000000000003</v>
      </c>
      <c r="L4835" s="9">
        <f>tbl_salesdata[[#This Row],[Units Sold]]*tbl_salesdata[[#This Row],[Unit Cost]]</f>
        <v>88058.880000000005</v>
      </c>
      <c r="M4835" s="9">
        <f>tbl_salesdata[[#This Row],[Units Sold]]*tbl_salesdata[[#This Row],[Unit Price]]</f>
        <v>268500.96000000002</v>
      </c>
      <c r="N4835" s="9">
        <f>tbl_salesdata[[#This Row],[Total Sales]]-tbl_salesdata[[#This Row],[Total Cost]]</f>
        <v>180442.08000000002</v>
      </c>
      <c r="O4835">
        <f>tbl_salesdata[[#This Row],[Ship Date]]-tbl_salesdata[[#This Row],[Order Date]]</f>
        <v>18</v>
      </c>
      <c r="P4835">
        <f>WEEKDAY(tbl_salesdata[[#This Row],[Order Date]],2)</f>
        <v>3</v>
      </c>
      <c r="Q4835" t="str">
        <f>TEXT(tbl_salesdata[[#This Row],[Order Date]],"dddd")</f>
        <v>Wednesday</v>
      </c>
      <c r="R4835" t="str">
        <f>IF(tbl_salesdata[[#This Row],[Weekdaynum]]&gt;5,"Yes","No")</f>
        <v>No</v>
      </c>
    </row>
    <row r="4836" spans="1:18" hidden="1" x14ac:dyDescent="0.35">
      <c r="A4836">
        <v>432663762</v>
      </c>
      <c r="B4836" s="3">
        <v>44040</v>
      </c>
      <c r="C4836" s="3">
        <v>44054</v>
      </c>
      <c r="D4836" t="s">
        <v>167</v>
      </c>
      <c r="E4836" t="s">
        <v>38</v>
      </c>
      <c r="F4836" t="s">
        <v>30</v>
      </c>
      <c r="G4836" t="s">
        <v>18</v>
      </c>
      <c r="H4836" t="s">
        <v>19</v>
      </c>
      <c r="I4836" s="9">
        <v>3677</v>
      </c>
      <c r="J4836" s="9">
        <v>81.73</v>
      </c>
      <c r="K4836" s="9">
        <v>56.67</v>
      </c>
      <c r="L4836" s="9">
        <f>tbl_salesdata[[#This Row],[Units Sold]]*tbl_salesdata[[#This Row],[Unit Cost]]</f>
        <v>208375.59</v>
      </c>
      <c r="M4836" s="9">
        <f>tbl_salesdata[[#This Row],[Units Sold]]*tbl_salesdata[[#This Row],[Unit Price]]</f>
        <v>300521.21000000002</v>
      </c>
      <c r="N4836" s="9">
        <f>tbl_salesdata[[#This Row],[Total Sales]]-tbl_salesdata[[#This Row],[Total Cost]]</f>
        <v>92145.620000000024</v>
      </c>
      <c r="O4836">
        <f>tbl_salesdata[[#This Row],[Ship Date]]-tbl_salesdata[[#This Row],[Order Date]]</f>
        <v>14</v>
      </c>
      <c r="P4836">
        <f>WEEKDAY(tbl_salesdata[[#This Row],[Order Date]],2)</f>
        <v>2</v>
      </c>
      <c r="Q4836" t="str">
        <f>TEXT(tbl_salesdata[[#This Row],[Order Date]],"dddd")</f>
        <v>Tuesday</v>
      </c>
      <c r="R4836" t="str">
        <f>IF(tbl_salesdata[[#This Row],[Weekdaynum]]&gt;5,"Yes","No")</f>
        <v>No</v>
      </c>
    </row>
    <row r="4837" spans="1:18" hidden="1" x14ac:dyDescent="0.35">
      <c r="A4837">
        <v>444234168</v>
      </c>
      <c r="B4837" s="3">
        <v>43696</v>
      </c>
      <c r="C4837" s="3">
        <v>43708</v>
      </c>
      <c r="D4837" t="s">
        <v>176</v>
      </c>
      <c r="E4837" t="s">
        <v>21</v>
      </c>
      <c r="F4837" t="s">
        <v>13</v>
      </c>
      <c r="G4837" t="s">
        <v>14</v>
      </c>
      <c r="H4837" t="s">
        <v>15</v>
      </c>
      <c r="I4837" s="9">
        <v>7617</v>
      </c>
      <c r="J4837" s="9">
        <v>255.28</v>
      </c>
      <c r="K4837" s="9">
        <v>159.41999999999999</v>
      </c>
      <c r="L4837" s="9">
        <f>tbl_salesdata[[#This Row],[Units Sold]]*tbl_salesdata[[#This Row],[Unit Cost]]</f>
        <v>1214302.1399999999</v>
      </c>
      <c r="M4837" s="9">
        <f>tbl_salesdata[[#This Row],[Units Sold]]*tbl_salesdata[[#This Row],[Unit Price]]</f>
        <v>1944467.76</v>
      </c>
      <c r="N4837" s="9">
        <f>tbl_salesdata[[#This Row],[Total Sales]]-tbl_salesdata[[#This Row],[Total Cost]]</f>
        <v>730165.62000000011</v>
      </c>
      <c r="O4837">
        <f>tbl_salesdata[[#This Row],[Ship Date]]-tbl_salesdata[[#This Row],[Order Date]]</f>
        <v>12</v>
      </c>
      <c r="P4837">
        <f>WEEKDAY(tbl_salesdata[[#This Row],[Order Date]],2)</f>
        <v>1</v>
      </c>
      <c r="Q4837" t="str">
        <f>TEXT(tbl_salesdata[[#This Row],[Order Date]],"dddd")</f>
        <v>Monday</v>
      </c>
      <c r="R4837" t="str">
        <f>IF(tbl_salesdata[[#This Row],[Weekdaynum]]&gt;5,"Yes","No")</f>
        <v>No</v>
      </c>
    </row>
    <row r="4838" spans="1:18" hidden="1" x14ac:dyDescent="0.35">
      <c r="A4838">
        <v>381495797</v>
      </c>
      <c r="B4838" s="3">
        <v>42674</v>
      </c>
      <c r="C4838" s="3">
        <v>42679</v>
      </c>
      <c r="D4838" t="s">
        <v>191</v>
      </c>
      <c r="E4838" t="s">
        <v>24</v>
      </c>
      <c r="F4838" t="s">
        <v>13</v>
      </c>
      <c r="G4838" t="s">
        <v>18</v>
      </c>
      <c r="H4838" t="s">
        <v>15</v>
      </c>
      <c r="I4838" s="9">
        <v>1939</v>
      </c>
      <c r="J4838" s="9">
        <v>255.28</v>
      </c>
      <c r="K4838" s="9">
        <v>159.41999999999999</v>
      </c>
      <c r="L4838" s="9">
        <f>tbl_salesdata[[#This Row],[Units Sold]]*tbl_salesdata[[#This Row],[Unit Cost]]</f>
        <v>309115.38</v>
      </c>
      <c r="M4838" s="9">
        <f>tbl_salesdata[[#This Row],[Units Sold]]*tbl_salesdata[[#This Row],[Unit Price]]</f>
        <v>494987.92</v>
      </c>
      <c r="N4838" s="9">
        <f>tbl_salesdata[[#This Row],[Total Sales]]-tbl_salesdata[[#This Row],[Total Cost]]</f>
        <v>185872.53999999998</v>
      </c>
      <c r="O4838">
        <f>tbl_salesdata[[#This Row],[Ship Date]]-tbl_salesdata[[#This Row],[Order Date]]</f>
        <v>5</v>
      </c>
      <c r="P4838">
        <f>WEEKDAY(tbl_salesdata[[#This Row],[Order Date]],2)</f>
        <v>1</v>
      </c>
      <c r="Q4838" t="str">
        <f>TEXT(tbl_salesdata[[#This Row],[Order Date]],"dddd")</f>
        <v>Monday</v>
      </c>
      <c r="R4838" t="str">
        <f>IF(tbl_salesdata[[#This Row],[Weekdaynum]]&gt;5,"Yes","No")</f>
        <v>No</v>
      </c>
    </row>
    <row r="4839" spans="1:18" hidden="1" x14ac:dyDescent="0.35">
      <c r="A4839">
        <v>691372478</v>
      </c>
      <c r="B4839" s="3">
        <v>42783</v>
      </c>
      <c r="C4839" s="3">
        <v>42790</v>
      </c>
      <c r="D4839" t="s">
        <v>141</v>
      </c>
      <c r="E4839" t="s">
        <v>38</v>
      </c>
      <c r="F4839" t="s">
        <v>47</v>
      </c>
      <c r="G4839" t="s">
        <v>18</v>
      </c>
      <c r="H4839" t="s">
        <v>19</v>
      </c>
      <c r="I4839" s="9">
        <v>1335</v>
      </c>
      <c r="J4839" s="9">
        <v>421.89</v>
      </c>
      <c r="K4839" s="9">
        <v>364.69</v>
      </c>
      <c r="L4839" s="9">
        <f>tbl_salesdata[[#This Row],[Units Sold]]*tbl_salesdata[[#This Row],[Unit Cost]]</f>
        <v>486861.15</v>
      </c>
      <c r="M4839" s="9">
        <f>tbl_salesdata[[#This Row],[Units Sold]]*tbl_salesdata[[#This Row],[Unit Price]]</f>
        <v>563223.15</v>
      </c>
      <c r="N4839" s="9">
        <f>tbl_salesdata[[#This Row],[Total Sales]]-tbl_salesdata[[#This Row],[Total Cost]]</f>
        <v>76362</v>
      </c>
      <c r="O4839">
        <f>tbl_salesdata[[#This Row],[Ship Date]]-tbl_salesdata[[#This Row],[Order Date]]</f>
        <v>7</v>
      </c>
      <c r="P4839">
        <f>WEEKDAY(tbl_salesdata[[#This Row],[Order Date]],2)</f>
        <v>5</v>
      </c>
      <c r="Q4839" t="str">
        <f>TEXT(tbl_salesdata[[#This Row],[Order Date]],"dddd")</f>
        <v>Friday</v>
      </c>
      <c r="R4839" t="str">
        <f>IF(tbl_salesdata[[#This Row],[Weekdaynum]]&gt;5,"Yes","No")</f>
        <v>No</v>
      </c>
    </row>
    <row r="4840" spans="1:18" x14ac:dyDescent="0.35">
      <c r="A4840">
        <v>623821580</v>
      </c>
      <c r="B4840" s="3">
        <v>42658</v>
      </c>
      <c r="C4840" s="3">
        <v>42672</v>
      </c>
      <c r="D4840" t="s">
        <v>35</v>
      </c>
      <c r="E4840" t="s">
        <v>21</v>
      </c>
      <c r="F4840" t="s">
        <v>56</v>
      </c>
      <c r="G4840" t="s">
        <v>18</v>
      </c>
      <c r="H4840" t="s">
        <v>26</v>
      </c>
      <c r="I4840" s="9">
        <v>1523</v>
      </c>
      <c r="J4840" s="9">
        <v>9.33</v>
      </c>
      <c r="K4840" s="9">
        <v>6.92</v>
      </c>
      <c r="L4840" s="9">
        <f>tbl_salesdata[[#This Row],[Units Sold]]*tbl_salesdata[[#This Row],[Unit Cost]]</f>
        <v>10539.16</v>
      </c>
      <c r="M4840" s="9">
        <f>tbl_salesdata[[#This Row],[Units Sold]]*tbl_salesdata[[#This Row],[Unit Price]]</f>
        <v>14209.59</v>
      </c>
      <c r="N4840" s="9">
        <f>tbl_salesdata[[#This Row],[Total Sales]]-tbl_salesdata[[#This Row],[Total Cost]]</f>
        <v>3670.4300000000003</v>
      </c>
      <c r="O4840">
        <f>tbl_salesdata[[#This Row],[Ship Date]]-tbl_salesdata[[#This Row],[Order Date]]</f>
        <v>14</v>
      </c>
      <c r="P4840">
        <f>WEEKDAY(tbl_salesdata[[#This Row],[Order Date]],2)</f>
        <v>6</v>
      </c>
      <c r="Q4840" t="str">
        <f>TEXT(tbl_salesdata[[#This Row],[Order Date]],"dddd")</f>
        <v>Saturday</v>
      </c>
      <c r="R4840" t="str">
        <f>IF(tbl_salesdata[[#This Row],[Weekdaynum]]&gt;5,"Yes","No")</f>
        <v>Yes</v>
      </c>
    </row>
    <row r="4841" spans="1:18" hidden="1" x14ac:dyDescent="0.35">
      <c r="A4841">
        <v>968228805</v>
      </c>
      <c r="B4841" s="3">
        <v>43514</v>
      </c>
      <c r="C4841" s="3">
        <v>43533</v>
      </c>
      <c r="D4841" t="s">
        <v>118</v>
      </c>
      <c r="E4841" t="s">
        <v>24</v>
      </c>
      <c r="F4841" t="s">
        <v>17</v>
      </c>
      <c r="G4841" t="s">
        <v>14</v>
      </c>
      <c r="H4841" t="s">
        <v>26</v>
      </c>
      <c r="I4841" s="9">
        <v>9274</v>
      </c>
      <c r="J4841" s="9">
        <v>152.58000000000001</v>
      </c>
      <c r="K4841" s="9">
        <v>97.44</v>
      </c>
      <c r="L4841" s="9">
        <f>tbl_salesdata[[#This Row],[Units Sold]]*tbl_salesdata[[#This Row],[Unit Cost]]</f>
        <v>903658.55999999994</v>
      </c>
      <c r="M4841" s="9">
        <f>tbl_salesdata[[#This Row],[Units Sold]]*tbl_salesdata[[#This Row],[Unit Price]]</f>
        <v>1415026.9200000002</v>
      </c>
      <c r="N4841" s="9">
        <f>tbl_salesdata[[#This Row],[Total Sales]]-tbl_salesdata[[#This Row],[Total Cost]]</f>
        <v>511368.36000000022</v>
      </c>
      <c r="O4841">
        <f>tbl_salesdata[[#This Row],[Ship Date]]-tbl_salesdata[[#This Row],[Order Date]]</f>
        <v>19</v>
      </c>
      <c r="P4841">
        <f>WEEKDAY(tbl_salesdata[[#This Row],[Order Date]],2)</f>
        <v>1</v>
      </c>
      <c r="Q4841" t="str">
        <f>TEXT(tbl_salesdata[[#This Row],[Order Date]],"dddd")</f>
        <v>Monday</v>
      </c>
      <c r="R4841" t="str">
        <f>IF(tbl_salesdata[[#This Row],[Weekdaynum]]&gt;5,"Yes","No")</f>
        <v>No</v>
      </c>
    </row>
    <row r="4842" spans="1:18" hidden="1" x14ac:dyDescent="0.35">
      <c r="A4842">
        <v>830618607</v>
      </c>
      <c r="B4842" s="3">
        <v>44435</v>
      </c>
      <c r="C4842" s="3">
        <v>44441</v>
      </c>
      <c r="D4842" t="s">
        <v>126</v>
      </c>
      <c r="E4842" t="s">
        <v>24</v>
      </c>
      <c r="F4842" t="s">
        <v>42</v>
      </c>
      <c r="G4842" t="s">
        <v>18</v>
      </c>
      <c r="H4842" t="s">
        <v>26</v>
      </c>
      <c r="I4842" s="9">
        <v>7359</v>
      </c>
      <c r="J4842" s="9">
        <v>437.2</v>
      </c>
      <c r="K4842" s="9">
        <v>263.33</v>
      </c>
      <c r="L4842" s="9">
        <f>tbl_salesdata[[#This Row],[Units Sold]]*tbl_salesdata[[#This Row],[Unit Cost]]</f>
        <v>1937845.47</v>
      </c>
      <c r="M4842" s="9">
        <f>tbl_salesdata[[#This Row],[Units Sold]]*tbl_salesdata[[#This Row],[Unit Price]]</f>
        <v>3217354.8</v>
      </c>
      <c r="N4842" s="9">
        <f>tbl_salesdata[[#This Row],[Total Sales]]-tbl_salesdata[[#This Row],[Total Cost]]</f>
        <v>1279509.3299999998</v>
      </c>
      <c r="O4842">
        <f>tbl_salesdata[[#This Row],[Ship Date]]-tbl_salesdata[[#This Row],[Order Date]]</f>
        <v>6</v>
      </c>
      <c r="P4842">
        <f>WEEKDAY(tbl_salesdata[[#This Row],[Order Date]],2)</f>
        <v>5</v>
      </c>
      <c r="Q4842" t="str">
        <f>TEXT(tbl_salesdata[[#This Row],[Order Date]],"dddd")</f>
        <v>Friday</v>
      </c>
      <c r="R4842" t="str">
        <f>IF(tbl_salesdata[[#This Row],[Weekdaynum]]&gt;5,"Yes","No")</f>
        <v>No</v>
      </c>
    </row>
    <row r="4843" spans="1:18" hidden="1" x14ac:dyDescent="0.35">
      <c r="A4843">
        <v>856443774</v>
      </c>
      <c r="B4843" s="3">
        <v>44162</v>
      </c>
      <c r="C4843" s="3">
        <v>44166</v>
      </c>
      <c r="D4843" t="s">
        <v>93</v>
      </c>
      <c r="E4843" t="s">
        <v>29</v>
      </c>
      <c r="F4843" t="s">
        <v>42</v>
      </c>
      <c r="G4843" t="s">
        <v>18</v>
      </c>
      <c r="H4843" t="s">
        <v>34</v>
      </c>
      <c r="I4843" s="9">
        <v>9600</v>
      </c>
      <c r="J4843" s="9">
        <v>437.2</v>
      </c>
      <c r="K4843" s="9">
        <v>263.33</v>
      </c>
      <c r="L4843" s="9">
        <f>tbl_salesdata[[#This Row],[Units Sold]]*tbl_salesdata[[#This Row],[Unit Cost]]</f>
        <v>2527968</v>
      </c>
      <c r="M4843" s="9">
        <f>tbl_salesdata[[#This Row],[Units Sold]]*tbl_salesdata[[#This Row],[Unit Price]]</f>
        <v>4197120</v>
      </c>
      <c r="N4843" s="9">
        <f>tbl_salesdata[[#This Row],[Total Sales]]-tbl_salesdata[[#This Row],[Total Cost]]</f>
        <v>1669152</v>
      </c>
      <c r="O4843">
        <f>tbl_salesdata[[#This Row],[Ship Date]]-tbl_salesdata[[#This Row],[Order Date]]</f>
        <v>4</v>
      </c>
      <c r="P4843">
        <f>WEEKDAY(tbl_salesdata[[#This Row],[Order Date]],2)</f>
        <v>5</v>
      </c>
      <c r="Q4843" t="str">
        <f>TEXT(tbl_salesdata[[#This Row],[Order Date]],"dddd")</f>
        <v>Friday</v>
      </c>
      <c r="R4843" t="str">
        <f>IF(tbl_salesdata[[#This Row],[Weekdaynum]]&gt;5,"Yes","No")</f>
        <v>No</v>
      </c>
    </row>
    <row r="4844" spans="1:18" hidden="1" x14ac:dyDescent="0.35">
      <c r="A4844">
        <v>494190633</v>
      </c>
      <c r="B4844" s="3">
        <v>42802</v>
      </c>
      <c r="C4844" s="3">
        <v>42818</v>
      </c>
      <c r="D4844" t="s">
        <v>132</v>
      </c>
      <c r="E4844" t="s">
        <v>38</v>
      </c>
      <c r="F4844" t="s">
        <v>47</v>
      </c>
      <c r="G4844" t="s">
        <v>18</v>
      </c>
      <c r="H4844" t="s">
        <v>26</v>
      </c>
      <c r="I4844" s="9">
        <v>845</v>
      </c>
      <c r="J4844" s="9">
        <v>421.89</v>
      </c>
      <c r="K4844" s="9">
        <v>364.69</v>
      </c>
      <c r="L4844" s="9">
        <f>tbl_salesdata[[#This Row],[Units Sold]]*tbl_salesdata[[#This Row],[Unit Cost]]</f>
        <v>308163.05</v>
      </c>
      <c r="M4844" s="9">
        <f>tbl_salesdata[[#This Row],[Units Sold]]*tbl_salesdata[[#This Row],[Unit Price]]</f>
        <v>356497.05</v>
      </c>
      <c r="N4844" s="9">
        <f>tbl_salesdata[[#This Row],[Total Sales]]-tbl_salesdata[[#This Row],[Total Cost]]</f>
        <v>48334</v>
      </c>
      <c r="O4844">
        <f>tbl_salesdata[[#This Row],[Ship Date]]-tbl_salesdata[[#This Row],[Order Date]]</f>
        <v>16</v>
      </c>
      <c r="P4844">
        <f>WEEKDAY(tbl_salesdata[[#This Row],[Order Date]],2)</f>
        <v>3</v>
      </c>
      <c r="Q4844" t="str">
        <f>TEXT(tbl_salesdata[[#This Row],[Order Date]],"dddd")</f>
        <v>Wednesday</v>
      </c>
      <c r="R4844" t="str">
        <f>IF(tbl_salesdata[[#This Row],[Weekdaynum]]&gt;5,"Yes","No")</f>
        <v>No</v>
      </c>
    </row>
    <row r="4845" spans="1:18" hidden="1" x14ac:dyDescent="0.35">
      <c r="A4845">
        <v>162658011</v>
      </c>
      <c r="B4845" s="3">
        <v>43272</v>
      </c>
      <c r="C4845" s="3">
        <v>43274</v>
      </c>
      <c r="D4845" t="s">
        <v>73</v>
      </c>
      <c r="E4845" t="s">
        <v>24</v>
      </c>
      <c r="F4845" t="s">
        <v>76</v>
      </c>
      <c r="G4845" t="s">
        <v>18</v>
      </c>
      <c r="H4845" t="s">
        <v>19</v>
      </c>
      <c r="I4845" s="9">
        <v>2975</v>
      </c>
      <c r="J4845" s="9">
        <v>668.27</v>
      </c>
      <c r="K4845" s="9">
        <v>502.54</v>
      </c>
      <c r="L4845" s="9">
        <f>tbl_salesdata[[#This Row],[Units Sold]]*tbl_salesdata[[#This Row],[Unit Cost]]</f>
        <v>1495056.5</v>
      </c>
      <c r="M4845" s="9">
        <f>tbl_salesdata[[#This Row],[Units Sold]]*tbl_salesdata[[#This Row],[Unit Price]]</f>
        <v>1988103.25</v>
      </c>
      <c r="N4845" s="9">
        <f>tbl_salesdata[[#This Row],[Total Sales]]-tbl_salesdata[[#This Row],[Total Cost]]</f>
        <v>493046.75</v>
      </c>
      <c r="O4845">
        <f>tbl_salesdata[[#This Row],[Ship Date]]-tbl_salesdata[[#This Row],[Order Date]]</f>
        <v>2</v>
      </c>
      <c r="P4845">
        <f>WEEKDAY(tbl_salesdata[[#This Row],[Order Date]],2)</f>
        <v>4</v>
      </c>
      <c r="Q4845" t="str">
        <f>TEXT(tbl_salesdata[[#This Row],[Order Date]],"dddd")</f>
        <v>Thursday</v>
      </c>
      <c r="R4845" t="str">
        <f>IF(tbl_salesdata[[#This Row],[Weekdaynum]]&gt;5,"Yes","No")</f>
        <v>No</v>
      </c>
    </row>
    <row r="4846" spans="1:18" hidden="1" x14ac:dyDescent="0.35">
      <c r="A4846">
        <v>800957238</v>
      </c>
      <c r="B4846" s="3">
        <v>44916</v>
      </c>
      <c r="C4846" s="3">
        <v>44924</v>
      </c>
      <c r="D4846" t="s">
        <v>141</v>
      </c>
      <c r="E4846" t="s">
        <v>38</v>
      </c>
      <c r="F4846" t="s">
        <v>13</v>
      </c>
      <c r="G4846" t="s">
        <v>18</v>
      </c>
      <c r="H4846" t="s">
        <v>26</v>
      </c>
      <c r="I4846" s="9">
        <v>9901</v>
      </c>
      <c r="J4846" s="9">
        <v>255.28</v>
      </c>
      <c r="K4846" s="9">
        <v>159.41999999999999</v>
      </c>
      <c r="L4846" s="9">
        <f>tbl_salesdata[[#This Row],[Units Sold]]*tbl_salesdata[[#This Row],[Unit Cost]]</f>
        <v>1578417.42</v>
      </c>
      <c r="M4846" s="9">
        <f>tbl_salesdata[[#This Row],[Units Sold]]*tbl_salesdata[[#This Row],[Unit Price]]</f>
        <v>2527527.2799999998</v>
      </c>
      <c r="N4846" s="9">
        <f>tbl_salesdata[[#This Row],[Total Sales]]-tbl_salesdata[[#This Row],[Total Cost]]</f>
        <v>949109.85999999987</v>
      </c>
      <c r="O4846">
        <f>tbl_salesdata[[#This Row],[Ship Date]]-tbl_salesdata[[#This Row],[Order Date]]</f>
        <v>8</v>
      </c>
      <c r="P4846">
        <f>WEEKDAY(tbl_salesdata[[#This Row],[Order Date]],2)</f>
        <v>3</v>
      </c>
      <c r="Q4846" t="str">
        <f>TEXT(tbl_salesdata[[#This Row],[Order Date]],"dddd")</f>
        <v>Wednesday</v>
      </c>
      <c r="R4846" t="str">
        <f>IF(tbl_salesdata[[#This Row],[Weekdaynum]]&gt;5,"Yes","No")</f>
        <v>No</v>
      </c>
    </row>
    <row r="4847" spans="1:18" hidden="1" x14ac:dyDescent="0.35">
      <c r="A4847">
        <v>718512141</v>
      </c>
      <c r="B4847" s="3">
        <v>44621</v>
      </c>
      <c r="C4847" s="3">
        <v>44625</v>
      </c>
      <c r="D4847" t="s">
        <v>85</v>
      </c>
      <c r="E4847" t="s">
        <v>12</v>
      </c>
      <c r="F4847" t="s">
        <v>22</v>
      </c>
      <c r="G4847" t="s">
        <v>18</v>
      </c>
      <c r="H4847" t="s">
        <v>19</v>
      </c>
      <c r="I4847" s="9">
        <v>2564</v>
      </c>
      <c r="J4847" s="9">
        <v>47.45</v>
      </c>
      <c r="K4847" s="9">
        <v>31.79</v>
      </c>
      <c r="L4847" s="9">
        <f>tbl_salesdata[[#This Row],[Units Sold]]*tbl_salesdata[[#This Row],[Unit Cost]]</f>
        <v>81509.56</v>
      </c>
      <c r="M4847" s="9">
        <f>tbl_salesdata[[#This Row],[Units Sold]]*tbl_salesdata[[#This Row],[Unit Price]]</f>
        <v>121661.8</v>
      </c>
      <c r="N4847" s="9">
        <f>tbl_salesdata[[#This Row],[Total Sales]]-tbl_salesdata[[#This Row],[Total Cost]]</f>
        <v>40152.240000000005</v>
      </c>
      <c r="O4847">
        <f>tbl_salesdata[[#This Row],[Ship Date]]-tbl_salesdata[[#This Row],[Order Date]]</f>
        <v>4</v>
      </c>
      <c r="P4847">
        <f>WEEKDAY(tbl_salesdata[[#This Row],[Order Date]],2)</f>
        <v>2</v>
      </c>
      <c r="Q4847" t="str">
        <f>TEXT(tbl_salesdata[[#This Row],[Order Date]],"dddd")</f>
        <v>Tuesday</v>
      </c>
      <c r="R4847" t="str">
        <f>IF(tbl_salesdata[[#This Row],[Weekdaynum]]&gt;5,"Yes","No")</f>
        <v>No</v>
      </c>
    </row>
    <row r="4848" spans="1:18" hidden="1" x14ac:dyDescent="0.35">
      <c r="A4848">
        <v>545059049</v>
      </c>
      <c r="B4848" s="3">
        <v>42586</v>
      </c>
      <c r="C4848" s="3">
        <v>42605</v>
      </c>
      <c r="D4848" t="s">
        <v>113</v>
      </c>
      <c r="E4848" t="s">
        <v>21</v>
      </c>
      <c r="F4848" t="s">
        <v>33</v>
      </c>
      <c r="G4848" t="s">
        <v>18</v>
      </c>
      <c r="H4848" t="s">
        <v>34</v>
      </c>
      <c r="I4848" s="9">
        <v>3940</v>
      </c>
      <c r="J4848" s="9">
        <v>109.28</v>
      </c>
      <c r="K4848" s="9">
        <v>35.840000000000003</v>
      </c>
      <c r="L4848" s="9">
        <f>tbl_salesdata[[#This Row],[Units Sold]]*tbl_salesdata[[#This Row],[Unit Cost]]</f>
        <v>141209.60000000001</v>
      </c>
      <c r="M4848" s="9">
        <f>tbl_salesdata[[#This Row],[Units Sold]]*tbl_salesdata[[#This Row],[Unit Price]]</f>
        <v>430563.2</v>
      </c>
      <c r="N4848" s="9">
        <f>tbl_salesdata[[#This Row],[Total Sales]]-tbl_salesdata[[#This Row],[Total Cost]]</f>
        <v>289353.59999999998</v>
      </c>
      <c r="O4848">
        <f>tbl_salesdata[[#This Row],[Ship Date]]-tbl_salesdata[[#This Row],[Order Date]]</f>
        <v>19</v>
      </c>
      <c r="P4848">
        <f>WEEKDAY(tbl_salesdata[[#This Row],[Order Date]],2)</f>
        <v>4</v>
      </c>
      <c r="Q4848" t="str">
        <f>TEXT(tbl_salesdata[[#This Row],[Order Date]],"dddd")</f>
        <v>Thursday</v>
      </c>
      <c r="R4848" t="str">
        <f>IF(tbl_salesdata[[#This Row],[Weekdaynum]]&gt;5,"Yes","No")</f>
        <v>No</v>
      </c>
    </row>
    <row r="4849" spans="1:18" hidden="1" x14ac:dyDescent="0.35">
      <c r="A4849">
        <v>980646789</v>
      </c>
      <c r="B4849" s="3">
        <v>42711</v>
      </c>
      <c r="C4849" s="3">
        <v>42726</v>
      </c>
      <c r="D4849" t="s">
        <v>212</v>
      </c>
      <c r="E4849" t="s">
        <v>32</v>
      </c>
      <c r="F4849" t="s">
        <v>76</v>
      </c>
      <c r="G4849" t="s">
        <v>18</v>
      </c>
      <c r="H4849" t="s">
        <v>26</v>
      </c>
      <c r="I4849" s="9">
        <v>4032</v>
      </c>
      <c r="J4849" s="9">
        <v>668.27</v>
      </c>
      <c r="K4849" s="9">
        <v>502.54</v>
      </c>
      <c r="L4849" s="9">
        <f>tbl_salesdata[[#This Row],[Units Sold]]*tbl_salesdata[[#This Row],[Unit Cost]]</f>
        <v>2026241.28</v>
      </c>
      <c r="M4849" s="9">
        <f>tbl_salesdata[[#This Row],[Units Sold]]*tbl_salesdata[[#This Row],[Unit Price]]</f>
        <v>2694464.64</v>
      </c>
      <c r="N4849" s="9">
        <f>tbl_salesdata[[#This Row],[Total Sales]]-tbl_salesdata[[#This Row],[Total Cost]]</f>
        <v>668223.3600000001</v>
      </c>
      <c r="O4849">
        <f>tbl_salesdata[[#This Row],[Ship Date]]-tbl_salesdata[[#This Row],[Order Date]]</f>
        <v>15</v>
      </c>
      <c r="P4849">
        <f>WEEKDAY(tbl_salesdata[[#This Row],[Order Date]],2)</f>
        <v>3</v>
      </c>
      <c r="Q4849" t="str">
        <f>TEXT(tbl_salesdata[[#This Row],[Order Date]],"dddd")</f>
        <v>Wednesday</v>
      </c>
      <c r="R4849" t="str">
        <f>IF(tbl_salesdata[[#This Row],[Weekdaynum]]&gt;5,"Yes","No")</f>
        <v>No</v>
      </c>
    </row>
    <row r="4850" spans="1:18" hidden="1" x14ac:dyDescent="0.35">
      <c r="A4850">
        <v>545636689</v>
      </c>
      <c r="B4850" s="3">
        <v>43129</v>
      </c>
      <c r="C4850" s="3">
        <v>43142</v>
      </c>
      <c r="D4850" t="s">
        <v>181</v>
      </c>
      <c r="E4850" t="s">
        <v>38</v>
      </c>
      <c r="F4850" t="s">
        <v>76</v>
      </c>
      <c r="G4850" t="s">
        <v>18</v>
      </c>
      <c r="H4850" t="s">
        <v>34</v>
      </c>
      <c r="I4850" s="9">
        <v>4876</v>
      </c>
      <c r="J4850" s="9">
        <v>668.27</v>
      </c>
      <c r="K4850" s="9">
        <v>502.54</v>
      </c>
      <c r="L4850" s="9">
        <f>tbl_salesdata[[#This Row],[Units Sold]]*tbl_salesdata[[#This Row],[Unit Cost]]</f>
        <v>2450385.04</v>
      </c>
      <c r="M4850" s="9">
        <f>tbl_salesdata[[#This Row],[Units Sold]]*tbl_salesdata[[#This Row],[Unit Price]]</f>
        <v>3258484.52</v>
      </c>
      <c r="N4850" s="9">
        <f>tbl_salesdata[[#This Row],[Total Sales]]-tbl_salesdata[[#This Row],[Total Cost]]</f>
        <v>808099.48</v>
      </c>
      <c r="O4850">
        <f>tbl_salesdata[[#This Row],[Ship Date]]-tbl_salesdata[[#This Row],[Order Date]]</f>
        <v>13</v>
      </c>
      <c r="P4850">
        <f>WEEKDAY(tbl_salesdata[[#This Row],[Order Date]],2)</f>
        <v>1</v>
      </c>
      <c r="Q4850" t="str">
        <f>TEXT(tbl_salesdata[[#This Row],[Order Date]],"dddd")</f>
        <v>Monday</v>
      </c>
      <c r="R4850" t="str">
        <f>IF(tbl_salesdata[[#This Row],[Weekdaynum]]&gt;5,"Yes","No")</f>
        <v>No</v>
      </c>
    </row>
    <row r="4851" spans="1:18" hidden="1" x14ac:dyDescent="0.35">
      <c r="A4851">
        <v>530702579</v>
      </c>
      <c r="B4851" s="3">
        <v>42284</v>
      </c>
      <c r="C4851" s="3">
        <v>42300</v>
      </c>
      <c r="D4851" t="s">
        <v>115</v>
      </c>
      <c r="E4851" t="s">
        <v>21</v>
      </c>
      <c r="F4851" t="s">
        <v>13</v>
      </c>
      <c r="G4851" t="s">
        <v>18</v>
      </c>
      <c r="H4851" t="s">
        <v>15</v>
      </c>
      <c r="I4851" s="9">
        <v>5541</v>
      </c>
      <c r="J4851" s="9">
        <v>255.28</v>
      </c>
      <c r="K4851" s="9">
        <v>159.41999999999999</v>
      </c>
      <c r="L4851" s="9">
        <f>tbl_salesdata[[#This Row],[Units Sold]]*tbl_salesdata[[#This Row],[Unit Cost]]</f>
        <v>883346.22</v>
      </c>
      <c r="M4851" s="9">
        <f>tbl_salesdata[[#This Row],[Units Sold]]*tbl_salesdata[[#This Row],[Unit Price]]</f>
        <v>1414506.48</v>
      </c>
      <c r="N4851" s="9">
        <f>tbl_salesdata[[#This Row],[Total Sales]]-tbl_salesdata[[#This Row],[Total Cost]]</f>
        <v>531160.26</v>
      </c>
      <c r="O4851">
        <f>tbl_salesdata[[#This Row],[Ship Date]]-tbl_salesdata[[#This Row],[Order Date]]</f>
        <v>16</v>
      </c>
      <c r="P4851">
        <f>WEEKDAY(tbl_salesdata[[#This Row],[Order Date]],2)</f>
        <v>3</v>
      </c>
      <c r="Q4851" t="str">
        <f>TEXT(tbl_salesdata[[#This Row],[Order Date]],"dddd")</f>
        <v>Wednesday</v>
      </c>
      <c r="R4851" t="str">
        <f>IF(tbl_salesdata[[#This Row],[Weekdaynum]]&gt;5,"Yes","No")</f>
        <v>No</v>
      </c>
    </row>
    <row r="4852" spans="1:18" hidden="1" x14ac:dyDescent="0.35">
      <c r="A4852">
        <v>946830785</v>
      </c>
      <c r="B4852" s="3">
        <v>42241</v>
      </c>
      <c r="C4852" s="3">
        <v>42254</v>
      </c>
      <c r="D4852" t="s">
        <v>220</v>
      </c>
      <c r="E4852" t="s">
        <v>29</v>
      </c>
      <c r="F4852" t="s">
        <v>47</v>
      </c>
      <c r="G4852" t="s">
        <v>18</v>
      </c>
      <c r="H4852" t="s">
        <v>19</v>
      </c>
      <c r="I4852" s="9">
        <v>7125</v>
      </c>
      <c r="J4852" s="9">
        <v>421.89</v>
      </c>
      <c r="K4852" s="9">
        <v>364.69</v>
      </c>
      <c r="L4852" s="9">
        <f>tbl_salesdata[[#This Row],[Units Sold]]*tbl_salesdata[[#This Row],[Unit Cost]]</f>
        <v>2598416.25</v>
      </c>
      <c r="M4852" s="9">
        <f>tbl_salesdata[[#This Row],[Units Sold]]*tbl_salesdata[[#This Row],[Unit Price]]</f>
        <v>3005966.25</v>
      </c>
      <c r="N4852" s="9">
        <f>tbl_salesdata[[#This Row],[Total Sales]]-tbl_salesdata[[#This Row],[Total Cost]]</f>
        <v>407550</v>
      </c>
      <c r="O4852">
        <f>tbl_salesdata[[#This Row],[Ship Date]]-tbl_salesdata[[#This Row],[Order Date]]</f>
        <v>13</v>
      </c>
      <c r="P4852">
        <f>WEEKDAY(tbl_salesdata[[#This Row],[Order Date]],2)</f>
        <v>2</v>
      </c>
      <c r="Q4852" t="str">
        <f>TEXT(tbl_salesdata[[#This Row],[Order Date]],"dddd")</f>
        <v>Tuesday</v>
      </c>
      <c r="R4852" t="str">
        <f>IF(tbl_salesdata[[#This Row],[Weekdaynum]]&gt;5,"Yes","No")</f>
        <v>No</v>
      </c>
    </row>
    <row r="4853" spans="1:18" hidden="1" x14ac:dyDescent="0.35">
      <c r="A4853">
        <v>975320136</v>
      </c>
      <c r="B4853" s="3">
        <v>43919</v>
      </c>
      <c r="C4853" s="3">
        <v>43935</v>
      </c>
      <c r="D4853" t="s">
        <v>138</v>
      </c>
      <c r="E4853" t="s">
        <v>24</v>
      </c>
      <c r="F4853" t="s">
        <v>25</v>
      </c>
      <c r="G4853" t="s">
        <v>18</v>
      </c>
      <c r="H4853" t="s">
        <v>34</v>
      </c>
      <c r="I4853" s="9">
        <v>7757</v>
      </c>
      <c r="J4853" s="9">
        <v>205.7</v>
      </c>
      <c r="K4853" s="9">
        <v>117.11</v>
      </c>
      <c r="L4853" s="9">
        <f>tbl_salesdata[[#This Row],[Units Sold]]*tbl_salesdata[[#This Row],[Unit Cost]]</f>
        <v>908422.27</v>
      </c>
      <c r="M4853" s="9">
        <f>tbl_salesdata[[#This Row],[Units Sold]]*tbl_salesdata[[#This Row],[Unit Price]]</f>
        <v>1595614.9</v>
      </c>
      <c r="N4853" s="9">
        <f>tbl_salesdata[[#This Row],[Total Sales]]-tbl_salesdata[[#This Row],[Total Cost]]</f>
        <v>687192.62999999989</v>
      </c>
      <c r="O4853">
        <f>tbl_salesdata[[#This Row],[Ship Date]]-tbl_salesdata[[#This Row],[Order Date]]</f>
        <v>16</v>
      </c>
      <c r="P4853">
        <f>WEEKDAY(tbl_salesdata[[#This Row],[Order Date]],2)</f>
        <v>7</v>
      </c>
      <c r="Q4853" t="str">
        <f>TEXT(tbl_salesdata[[#This Row],[Order Date]],"dddd")</f>
        <v>Sunday</v>
      </c>
      <c r="R4853" t="str">
        <f>IF(tbl_salesdata[[#This Row],[Weekdaynum]]&gt;5,"Yes","No")</f>
        <v>Yes</v>
      </c>
    </row>
    <row r="4854" spans="1:18" hidden="1" x14ac:dyDescent="0.35">
      <c r="A4854">
        <v>317781960</v>
      </c>
      <c r="B4854" s="3">
        <v>44083</v>
      </c>
      <c r="C4854" s="3">
        <v>44087</v>
      </c>
      <c r="D4854" t="s">
        <v>213</v>
      </c>
      <c r="E4854" t="s">
        <v>38</v>
      </c>
      <c r="F4854" t="s">
        <v>47</v>
      </c>
      <c r="G4854" t="s">
        <v>18</v>
      </c>
      <c r="H4854" t="s">
        <v>15</v>
      </c>
      <c r="I4854" s="9">
        <v>7599</v>
      </c>
      <c r="J4854" s="9">
        <v>421.89</v>
      </c>
      <c r="K4854" s="9">
        <v>364.69</v>
      </c>
      <c r="L4854" s="9">
        <f>tbl_salesdata[[#This Row],[Units Sold]]*tbl_salesdata[[#This Row],[Unit Cost]]</f>
        <v>2771279.31</v>
      </c>
      <c r="M4854" s="9">
        <f>tbl_salesdata[[#This Row],[Units Sold]]*tbl_salesdata[[#This Row],[Unit Price]]</f>
        <v>3205942.11</v>
      </c>
      <c r="N4854" s="9">
        <f>tbl_salesdata[[#This Row],[Total Sales]]-tbl_salesdata[[#This Row],[Total Cost]]</f>
        <v>434662.79999999981</v>
      </c>
      <c r="O4854">
        <f>tbl_salesdata[[#This Row],[Ship Date]]-tbl_salesdata[[#This Row],[Order Date]]</f>
        <v>4</v>
      </c>
      <c r="P4854">
        <f>WEEKDAY(tbl_salesdata[[#This Row],[Order Date]],2)</f>
        <v>3</v>
      </c>
      <c r="Q4854" t="str">
        <f>TEXT(tbl_salesdata[[#This Row],[Order Date]],"dddd")</f>
        <v>Wednesday</v>
      </c>
      <c r="R4854" t="str">
        <f>IF(tbl_salesdata[[#This Row],[Weekdaynum]]&gt;5,"Yes","No")</f>
        <v>No</v>
      </c>
    </row>
    <row r="4855" spans="1:18" hidden="1" x14ac:dyDescent="0.35">
      <c r="A4855">
        <v>546140086</v>
      </c>
      <c r="B4855" s="3">
        <v>43776</v>
      </c>
      <c r="C4855" s="3">
        <v>43789</v>
      </c>
      <c r="D4855" t="s">
        <v>189</v>
      </c>
      <c r="E4855" t="s">
        <v>21</v>
      </c>
      <c r="F4855" t="s">
        <v>30</v>
      </c>
      <c r="G4855" t="s">
        <v>18</v>
      </c>
      <c r="H4855" t="s">
        <v>26</v>
      </c>
      <c r="I4855" s="9">
        <v>3843</v>
      </c>
      <c r="J4855" s="9">
        <v>81.73</v>
      </c>
      <c r="K4855" s="9">
        <v>56.67</v>
      </c>
      <c r="L4855" s="9">
        <f>tbl_salesdata[[#This Row],[Units Sold]]*tbl_salesdata[[#This Row],[Unit Cost]]</f>
        <v>217782.81</v>
      </c>
      <c r="M4855" s="9">
        <f>tbl_salesdata[[#This Row],[Units Sold]]*tbl_salesdata[[#This Row],[Unit Price]]</f>
        <v>314088.39</v>
      </c>
      <c r="N4855" s="9">
        <f>tbl_salesdata[[#This Row],[Total Sales]]-tbl_salesdata[[#This Row],[Total Cost]]</f>
        <v>96305.580000000016</v>
      </c>
      <c r="O4855">
        <f>tbl_salesdata[[#This Row],[Ship Date]]-tbl_salesdata[[#This Row],[Order Date]]</f>
        <v>13</v>
      </c>
      <c r="P4855">
        <f>WEEKDAY(tbl_salesdata[[#This Row],[Order Date]],2)</f>
        <v>4</v>
      </c>
      <c r="Q4855" t="str">
        <f>TEXT(tbl_salesdata[[#This Row],[Order Date]],"dddd")</f>
        <v>Thursday</v>
      </c>
      <c r="R4855" t="str">
        <f>IF(tbl_salesdata[[#This Row],[Weekdaynum]]&gt;5,"Yes","No")</f>
        <v>No</v>
      </c>
    </row>
    <row r="4856" spans="1:18" hidden="1" x14ac:dyDescent="0.35">
      <c r="A4856">
        <v>152630841</v>
      </c>
      <c r="B4856" s="3">
        <v>43699</v>
      </c>
      <c r="C4856" s="3">
        <v>43708</v>
      </c>
      <c r="D4856" t="s">
        <v>99</v>
      </c>
      <c r="E4856" t="s">
        <v>38</v>
      </c>
      <c r="F4856" t="s">
        <v>22</v>
      </c>
      <c r="G4856" t="s">
        <v>18</v>
      </c>
      <c r="H4856" t="s">
        <v>26</v>
      </c>
      <c r="I4856" s="9">
        <v>5713</v>
      </c>
      <c r="J4856" s="9">
        <v>47.45</v>
      </c>
      <c r="K4856" s="9">
        <v>31.79</v>
      </c>
      <c r="L4856" s="9">
        <f>tbl_salesdata[[#This Row],[Units Sold]]*tbl_salesdata[[#This Row],[Unit Cost]]</f>
        <v>181616.27</v>
      </c>
      <c r="M4856" s="9">
        <f>tbl_salesdata[[#This Row],[Units Sold]]*tbl_salesdata[[#This Row],[Unit Price]]</f>
        <v>271081.85000000003</v>
      </c>
      <c r="N4856" s="9">
        <f>tbl_salesdata[[#This Row],[Total Sales]]-tbl_salesdata[[#This Row],[Total Cost]]</f>
        <v>89465.580000000045</v>
      </c>
      <c r="O4856">
        <f>tbl_salesdata[[#This Row],[Ship Date]]-tbl_salesdata[[#This Row],[Order Date]]</f>
        <v>9</v>
      </c>
      <c r="P4856">
        <f>WEEKDAY(tbl_salesdata[[#This Row],[Order Date]],2)</f>
        <v>4</v>
      </c>
      <c r="Q4856" t="str">
        <f>TEXT(tbl_salesdata[[#This Row],[Order Date]],"dddd")</f>
        <v>Thursday</v>
      </c>
      <c r="R4856" t="str">
        <f>IF(tbl_salesdata[[#This Row],[Weekdaynum]]&gt;5,"Yes","No")</f>
        <v>No</v>
      </c>
    </row>
    <row r="4857" spans="1:18" hidden="1" x14ac:dyDescent="0.35">
      <c r="A4857">
        <v>399803054</v>
      </c>
      <c r="B4857" s="3">
        <v>43402</v>
      </c>
      <c r="C4857" s="3">
        <v>43408</v>
      </c>
      <c r="D4857" t="s">
        <v>37</v>
      </c>
      <c r="E4857" t="s">
        <v>38</v>
      </c>
      <c r="F4857" t="s">
        <v>42</v>
      </c>
      <c r="G4857" t="s">
        <v>18</v>
      </c>
      <c r="H4857" t="s">
        <v>15</v>
      </c>
      <c r="I4857" s="9">
        <v>9463</v>
      </c>
      <c r="J4857" s="9">
        <v>437.2</v>
      </c>
      <c r="K4857" s="9">
        <v>263.33</v>
      </c>
      <c r="L4857" s="9">
        <f>tbl_salesdata[[#This Row],[Units Sold]]*tbl_salesdata[[#This Row],[Unit Cost]]</f>
        <v>2491891.79</v>
      </c>
      <c r="M4857" s="9">
        <f>tbl_salesdata[[#This Row],[Units Sold]]*tbl_salesdata[[#This Row],[Unit Price]]</f>
        <v>4137223.6</v>
      </c>
      <c r="N4857" s="9">
        <f>tbl_salesdata[[#This Row],[Total Sales]]-tbl_salesdata[[#This Row],[Total Cost]]</f>
        <v>1645331.81</v>
      </c>
      <c r="O4857">
        <f>tbl_salesdata[[#This Row],[Ship Date]]-tbl_salesdata[[#This Row],[Order Date]]</f>
        <v>6</v>
      </c>
      <c r="P4857">
        <f>WEEKDAY(tbl_salesdata[[#This Row],[Order Date]],2)</f>
        <v>1</v>
      </c>
      <c r="Q4857" t="str">
        <f>TEXT(tbl_salesdata[[#This Row],[Order Date]],"dddd")</f>
        <v>Monday</v>
      </c>
      <c r="R4857" t="str">
        <f>IF(tbl_salesdata[[#This Row],[Weekdaynum]]&gt;5,"Yes","No")</f>
        <v>No</v>
      </c>
    </row>
    <row r="4858" spans="1:18" hidden="1" x14ac:dyDescent="0.35">
      <c r="A4858">
        <v>370518052</v>
      </c>
      <c r="B4858" s="3">
        <v>43711</v>
      </c>
      <c r="C4858" s="3">
        <v>43725</v>
      </c>
      <c r="D4858" t="s">
        <v>177</v>
      </c>
      <c r="E4858" t="s">
        <v>24</v>
      </c>
      <c r="F4858" t="s">
        <v>76</v>
      </c>
      <c r="G4858" t="s">
        <v>18</v>
      </c>
      <c r="H4858" t="s">
        <v>34</v>
      </c>
      <c r="I4858" s="9">
        <v>3380</v>
      </c>
      <c r="J4858" s="9">
        <v>668.27</v>
      </c>
      <c r="K4858" s="9">
        <v>502.54</v>
      </c>
      <c r="L4858" s="9">
        <f>tbl_salesdata[[#This Row],[Units Sold]]*tbl_salesdata[[#This Row],[Unit Cost]]</f>
        <v>1698585.2</v>
      </c>
      <c r="M4858" s="9">
        <f>tbl_salesdata[[#This Row],[Units Sold]]*tbl_salesdata[[#This Row],[Unit Price]]</f>
        <v>2258752.6</v>
      </c>
      <c r="N4858" s="9">
        <f>tbl_salesdata[[#This Row],[Total Sales]]-tbl_salesdata[[#This Row],[Total Cost]]</f>
        <v>560167.40000000014</v>
      </c>
      <c r="O4858">
        <f>tbl_salesdata[[#This Row],[Ship Date]]-tbl_salesdata[[#This Row],[Order Date]]</f>
        <v>14</v>
      </c>
      <c r="P4858">
        <f>WEEKDAY(tbl_salesdata[[#This Row],[Order Date]],2)</f>
        <v>2</v>
      </c>
      <c r="Q4858" t="str">
        <f>TEXT(tbl_salesdata[[#This Row],[Order Date]],"dddd")</f>
        <v>Tuesday</v>
      </c>
      <c r="R4858" t="str">
        <f>IF(tbl_salesdata[[#This Row],[Weekdaynum]]&gt;5,"Yes","No")</f>
        <v>No</v>
      </c>
    </row>
    <row r="4859" spans="1:18" x14ac:dyDescent="0.35">
      <c r="A4859">
        <v>402677524</v>
      </c>
      <c r="B4859" s="3">
        <v>42350</v>
      </c>
      <c r="C4859" s="3">
        <v>42353</v>
      </c>
      <c r="D4859" t="s">
        <v>52</v>
      </c>
      <c r="E4859" t="s">
        <v>12</v>
      </c>
      <c r="F4859" t="s">
        <v>17</v>
      </c>
      <c r="G4859" t="s">
        <v>18</v>
      </c>
      <c r="H4859" t="s">
        <v>19</v>
      </c>
      <c r="I4859" s="9">
        <v>82</v>
      </c>
      <c r="J4859" s="9">
        <v>152.58000000000001</v>
      </c>
      <c r="K4859" s="9">
        <v>97.44</v>
      </c>
      <c r="L4859" s="9">
        <f>tbl_salesdata[[#This Row],[Units Sold]]*tbl_salesdata[[#This Row],[Unit Cost]]</f>
        <v>7990.08</v>
      </c>
      <c r="M4859" s="9">
        <f>tbl_salesdata[[#This Row],[Units Sold]]*tbl_salesdata[[#This Row],[Unit Price]]</f>
        <v>12511.560000000001</v>
      </c>
      <c r="N4859" s="9">
        <f>tbl_salesdata[[#This Row],[Total Sales]]-tbl_salesdata[[#This Row],[Total Cost]]</f>
        <v>4521.4800000000014</v>
      </c>
      <c r="O4859">
        <f>tbl_salesdata[[#This Row],[Ship Date]]-tbl_salesdata[[#This Row],[Order Date]]</f>
        <v>3</v>
      </c>
      <c r="P4859">
        <f>WEEKDAY(tbl_salesdata[[#This Row],[Order Date]],2)</f>
        <v>6</v>
      </c>
      <c r="Q4859" t="str">
        <f>TEXT(tbl_salesdata[[#This Row],[Order Date]],"dddd")</f>
        <v>Saturday</v>
      </c>
      <c r="R4859" t="str">
        <f>IF(tbl_salesdata[[#This Row],[Weekdaynum]]&gt;5,"Yes","No")</f>
        <v>Yes</v>
      </c>
    </row>
    <row r="4860" spans="1:18" hidden="1" x14ac:dyDescent="0.35">
      <c r="A4860">
        <v>215584218</v>
      </c>
      <c r="B4860" s="3">
        <v>42893</v>
      </c>
      <c r="C4860" s="3">
        <v>42898</v>
      </c>
      <c r="D4860" t="s">
        <v>204</v>
      </c>
      <c r="E4860" t="s">
        <v>21</v>
      </c>
      <c r="F4860" t="s">
        <v>68</v>
      </c>
      <c r="G4860" t="s">
        <v>18</v>
      </c>
      <c r="H4860" t="s">
        <v>15</v>
      </c>
      <c r="I4860" s="9">
        <v>5016</v>
      </c>
      <c r="J4860" s="9">
        <v>154.06</v>
      </c>
      <c r="K4860" s="9">
        <v>90.93</v>
      </c>
      <c r="L4860" s="9">
        <f>tbl_salesdata[[#This Row],[Units Sold]]*tbl_salesdata[[#This Row],[Unit Cost]]</f>
        <v>456104.88000000006</v>
      </c>
      <c r="M4860" s="9">
        <f>tbl_salesdata[[#This Row],[Units Sold]]*tbl_salesdata[[#This Row],[Unit Price]]</f>
        <v>772764.96</v>
      </c>
      <c r="N4860" s="9">
        <f>tbl_salesdata[[#This Row],[Total Sales]]-tbl_salesdata[[#This Row],[Total Cost]]</f>
        <v>316660.0799999999</v>
      </c>
      <c r="O4860">
        <f>tbl_salesdata[[#This Row],[Ship Date]]-tbl_salesdata[[#This Row],[Order Date]]</f>
        <v>5</v>
      </c>
      <c r="P4860">
        <f>WEEKDAY(tbl_salesdata[[#This Row],[Order Date]],2)</f>
        <v>3</v>
      </c>
      <c r="Q4860" t="str">
        <f>TEXT(tbl_salesdata[[#This Row],[Order Date]],"dddd")</f>
        <v>Wednesday</v>
      </c>
      <c r="R4860" t="str">
        <f>IF(tbl_salesdata[[#This Row],[Weekdaynum]]&gt;5,"Yes","No")</f>
        <v>No</v>
      </c>
    </row>
    <row r="4861" spans="1:18" hidden="1" x14ac:dyDescent="0.35">
      <c r="A4861">
        <v>407220542</v>
      </c>
      <c r="B4861" s="3">
        <v>42519</v>
      </c>
      <c r="C4861" s="3">
        <v>42521</v>
      </c>
      <c r="D4861" t="s">
        <v>172</v>
      </c>
      <c r="E4861" t="s">
        <v>21</v>
      </c>
      <c r="F4861" t="s">
        <v>25</v>
      </c>
      <c r="G4861" t="s">
        <v>14</v>
      </c>
      <c r="H4861" t="s">
        <v>26</v>
      </c>
      <c r="I4861" s="9">
        <v>4463</v>
      </c>
      <c r="J4861" s="9">
        <v>205.7</v>
      </c>
      <c r="K4861" s="9">
        <v>117.11</v>
      </c>
      <c r="L4861" s="9">
        <f>tbl_salesdata[[#This Row],[Units Sold]]*tbl_salesdata[[#This Row],[Unit Cost]]</f>
        <v>522661.93</v>
      </c>
      <c r="M4861" s="9">
        <f>tbl_salesdata[[#This Row],[Units Sold]]*tbl_salesdata[[#This Row],[Unit Price]]</f>
        <v>918039.1</v>
      </c>
      <c r="N4861" s="9">
        <f>tbl_salesdata[[#This Row],[Total Sales]]-tbl_salesdata[[#This Row],[Total Cost]]</f>
        <v>395377.17</v>
      </c>
      <c r="O4861">
        <f>tbl_salesdata[[#This Row],[Ship Date]]-tbl_salesdata[[#This Row],[Order Date]]</f>
        <v>2</v>
      </c>
      <c r="P4861">
        <f>WEEKDAY(tbl_salesdata[[#This Row],[Order Date]],2)</f>
        <v>7</v>
      </c>
      <c r="Q4861" t="str">
        <f>TEXT(tbl_salesdata[[#This Row],[Order Date]],"dddd")</f>
        <v>Sunday</v>
      </c>
      <c r="R4861" t="str">
        <f>IF(tbl_salesdata[[#This Row],[Weekdaynum]]&gt;5,"Yes","No")</f>
        <v>Yes</v>
      </c>
    </row>
    <row r="4862" spans="1:18" hidden="1" x14ac:dyDescent="0.35">
      <c r="A4862">
        <v>956969964</v>
      </c>
      <c r="B4862" s="3">
        <v>42484</v>
      </c>
      <c r="C4862" s="3">
        <v>42500</v>
      </c>
      <c r="D4862" t="s">
        <v>205</v>
      </c>
      <c r="E4862" t="s">
        <v>21</v>
      </c>
      <c r="F4862" t="s">
        <v>68</v>
      </c>
      <c r="G4862" t="s">
        <v>14</v>
      </c>
      <c r="H4862" t="s">
        <v>26</v>
      </c>
      <c r="I4862" s="9">
        <v>7533</v>
      </c>
      <c r="J4862" s="9">
        <v>154.06</v>
      </c>
      <c r="K4862" s="9">
        <v>90.93</v>
      </c>
      <c r="L4862" s="9">
        <f>tbl_salesdata[[#This Row],[Units Sold]]*tbl_salesdata[[#This Row],[Unit Cost]]</f>
        <v>684975.69000000006</v>
      </c>
      <c r="M4862" s="9">
        <f>tbl_salesdata[[#This Row],[Units Sold]]*tbl_salesdata[[#This Row],[Unit Price]]</f>
        <v>1160533.98</v>
      </c>
      <c r="N4862" s="9">
        <f>tbl_salesdata[[#This Row],[Total Sales]]-tbl_salesdata[[#This Row],[Total Cost]]</f>
        <v>475558.28999999992</v>
      </c>
      <c r="O4862">
        <f>tbl_salesdata[[#This Row],[Ship Date]]-tbl_salesdata[[#This Row],[Order Date]]</f>
        <v>16</v>
      </c>
      <c r="P4862">
        <f>WEEKDAY(tbl_salesdata[[#This Row],[Order Date]],2)</f>
        <v>7</v>
      </c>
      <c r="Q4862" t="str">
        <f>TEXT(tbl_salesdata[[#This Row],[Order Date]],"dddd")</f>
        <v>Sunday</v>
      </c>
      <c r="R4862" t="str">
        <f>IF(tbl_salesdata[[#This Row],[Weekdaynum]]&gt;5,"Yes","No")</f>
        <v>Yes</v>
      </c>
    </row>
    <row r="4863" spans="1:18" hidden="1" x14ac:dyDescent="0.35">
      <c r="A4863">
        <v>399256312</v>
      </c>
      <c r="B4863" s="3">
        <v>43445</v>
      </c>
      <c r="C4863" s="3">
        <v>43455</v>
      </c>
      <c r="D4863" t="s">
        <v>116</v>
      </c>
      <c r="E4863" t="s">
        <v>21</v>
      </c>
      <c r="F4863" t="s">
        <v>56</v>
      </c>
      <c r="G4863" t="s">
        <v>14</v>
      </c>
      <c r="H4863" t="s">
        <v>26</v>
      </c>
      <c r="I4863" s="9">
        <v>7670</v>
      </c>
      <c r="J4863" s="9">
        <v>9.33</v>
      </c>
      <c r="K4863" s="9">
        <v>6.92</v>
      </c>
      <c r="L4863" s="9">
        <f>tbl_salesdata[[#This Row],[Units Sold]]*tbl_salesdata[[#This Row],[Unit Cost]]</f>
        <v>53076.4</v>
      </c>
      <c r="M4863" s="9">
        <f>tbl_salesdata[[#This Row],[Units Sold]]*tbl_salesdata[[#This Row],[Unit Price]]</f>
        <v>71561.100000000006</v>
      </c>
      <c r="N4863" s="9">
        <f>tbl_salesdata[[#This Row],[Total Sales]]-tbl_salesdata[[#This Row],[Total Cost]]</f>
        <v>18484.700000000004</v>
      </c>
      <c r="O4863">
        <f>tbl_salesdata[[#This Row],[Ship Date]]-tbl_salesdata[[#This Row],[Order Date]]</f>
        <v>10</v>
      </c>
      <c r="P4863">
        <f>WEEKDAY(tbl_salesdata[[#This Row],[Order Date]],2)</f>
        <v>2</v>
      </c>
      <c r="Q4863" t="str">
        <f>TEXT(tbl_salesdata[[#This Row],[Order Date]],"dddd")</f>
        <v>Tuesday</v>
      </c>
      <c r="R4863" t="str">
        <f>IF(tbl_salesdata[[#This Row],[Weekdaynum]]&gt;5,"Yes","No")</f>
        <v>No</v>
      </c>
    </row>
    <row r="4864" spans="1:18" hidden="1" x14ac:dyDescent="0.35">
      <c r="A4864">
        <v>488815915</v>
      </c>
      <c r="B4864" s="3">
        <v>44258</v>
      </c>
      <c r="C4864" s="3">
        <v>44262</v>
      </c>
      <c r="D4864" t="s">
        <v>193</v>
      </c>
      <c r="E4864" t="s">
        <v>21</v>
      </c>
      <c r="F4864" t="s">
        <v>17</v>
      </c>
      <c r="G4864" t="s">
        <v>18</v>
      </c>
      <c r="H4864" t="s">
        <v>15</v>
      </c>
      <c r="I4864" s="9">
        <v>347</v>
      </c>
      <c r="J4864" s="9">
        <v>152.58000000000001</v>
      </c>
      <c r="K4864" s="9">
        <v>97.44</v>
      </c>
      <c r="L4864" s="9">
        <f>tbl_salesdata[[#This Row],[Units Sold]]*tbl_salesdata[[#This Row],[Unit Cost]]</f>
        <v>33811.68</v>
      </c>
      <c r="M4864" s="9">
        <f>tbl_salesdata[[#This Row],[Units Sold]]*tbl_salesdata[[#This Row],[Unit Price]]</f>
        <v>52945.26</v>
      </c>
      <c r="N4864" s="9">
        <f>tbl_salesdata[[#This Row],[Total Sales]]-tbl_salesdata[[#This Row],[Total Cost]]</f>
        <v>19133.580000000002</v>
      </c>
      <c r="O4864">
        <f>tbl_salesdata[[#This Row],[Ship Date]]-tbl_salesdata[[#This Row],[Order Date]]</f>
        <v>4</v>
      </c>
      <c r="P4864">
        <f>WEEKDAY(tbl_salesdata[[#This Row],[Order Date]],2)</f>
        <v>3</v>
      </c>
      <c r="Q4864" t="str">
        <f>TEXT(tbl_salesdata[[#This Row],[Order Date]],"dddd")</f>
        <v>Wednesday</v>
      </c>
      <c r="R4864" t="str">
        <f>IF(tbl_salesdata[[#This Row],[Weekdaynum]]&gt;5,"Yes","No")</f>
        <v>No</v>
      </c>
    </row>
    <row r="4865" spans="1:18" hidden="1" x14ac:dyDescent="0.35">
      <c r="A4865">
        <v>350697600</v>
      </c>
      <c r="B4865" s="3">
        <v>42471</v>
      </c>
      <c r="C4865" s="3">
        <v>42472</v>
      </c>
      <c r="D4865" t="s">
        <v>150</v>
      </c>
      <c r="E4865" t="s">
        <v>38</v>
      </c>
      <c r="F4865" t="s">
        <v>25</v>
      </c>
      <c r="G4865" t="s">
        <v>14</v>
      </c>
      <c r="H4865" t="s">
        <v>15</v>
      </c>
      <c r="I4865" s="9">
        <v>8068</v>
      </c>
      <c r="J4865" s="9">
        <v>205.7</v>
      </c>
      <c r="K4865" s="9">
        <v>117.11</v>
      </c>
      <c r="L4865" s="9">
        <f>tbl_salesdata[[#This Row],[Units Sold]]*tbl_salesdata[[#This Row],[Unit Cost]]</f>
        <v>944843.48</v>
      </c>
      <c r="M4865" s="9">
        <f>tbl_salesdata[[#This Row],[Units Sold]]*tbl_salesdata[[#This Row],[Unit Price]]</f>
        <v>1659587.5999999999</v>
      </c>
      <c r="N4865" s="9">
        <f>tbl_salesdata[[#This Row],[Total Sales]]-tbl_salesdata[[#This Row],[Total Cost]]</f>
        <v>714744.11999999988</v>
      </c>
      <c r="O4865">
        <f>tbl_salesdata[[#This Row],[Ship Date]]-tbl_salesdata[[#This Row],[Order Date]]</f>
        <v>1</v>
      </c>
      <c r="P4865">
        <f>WEEKDAY(tbl_salesdata[[#This Row],[Order Date]],2)</f>
        <v>1</v>
      </c>
      <c r="Q4865" t="str">
        <f>TEXT(tbl_salesdata[[#This Row],[Order Date]],"dddd")</f>
        <v>Monday</v>
      </c>
      <c r="R4865" t="str">
        <f>IF(tbl_salesdata[[#This Row],[Weekdaynum]]&gt;5,"Yes","No")</f>
        <v>No</v>
      </c>
    </row>
    <row r="4866" spans="1:18" hidden="1" x14ac:dyDescent="0.35">
      <c r="A4866">
        <v>530262696</v>
      </c>
      <c r="B4866" s="3">
        <v>43950</v>
      </c>
      <c r="C4866" s="3">
        <v>43963</v>
      </c>
      <c r="D4866" t="s">
        <v>152</v>
      </c>
      <c r="E4866" t="s">
        <v>21</v>
      </c>
      <c r="F4866" t="s">
        <v>33</v>
      </c>
      <c r="G4866" t="s">
        <v>18</v>
      </c>
      <c r="H4866" t="s">
        <v>19</v>
      </c>
      <c r="I4866" s="9">
        <v>5370</v>
      </c>
      <c r="J4866" s="9">
        <v>109.28</v>
      </c>
      <c r="K4866" s="9">
        <v>35.840000000000003</v>
      </c>
      <c r="L4866" s="9">
        <f>tbl_salesdata[[#This Row],[Units Sold]]*tbl_salesdata[[#This Row],[Unit Cost]]</f>
        <v>192460.80000000002</v>
      </c>
      <c r="M4866" s="9">
        <f>tbl_salesdata[[#This Row],[Units Sold]]*tbl_salesdata[[#This Row],[Unit Price]]</f>
        <v>586833.6</v>
      </c>
      <c r="N4866" s="9">
        <f>tbl_salesdata[[#This Row],[Total Sales]]-tbl_salesdata[[#This Row],[Total Cost]]</f>
        <v>394372.79999999993</v>
      </c>
      <c r="O4866">
        <f>tbl_salesdata[[#This Row],[Ship Date]]-tbl_salesdata[[#This Row],[Order Date]]</f>
        <v>13</v>
      </c>
      <c r="P4866">
        <f>WEEKDAY(tbl_salesdata[[#This Row],[Order Date]],2)</f>
        <v>3</v>
      </c>
      <c r="Q4866" t="str">
        <f>TEXT(tbl_salesdata[[#This Row],[Order Date]],"dddd")</f>
        <v>Wednesday</v>
      </c>
      <c r="R4866" t="str">
        <f>IF(tbl_salesdata[[#This Row],[Weekdaynum]]&gt;5,"Yes","No")</f>
        <v>No</v>
      </c>
    </row>
    <row r="4867" spans="1:18" hidden="1" x14ac:dyDescent="0.35">
      <c r="A4867">
        <v>743185031</v>
      </c>
      <c r="B4867" s="3">
        <v>42563</v>
      </c>
      <c r="C4867" s="3">
        <v>42569</v>
      </c>
      <c r="D4867" t="s">
        <v>108</v>
      </c>
      <c r="E4867" t="s">
        <v>12</v>
      </c>
      <c r="F4867" t="s">
        <v>33</v>
      </c>
      <c r="G4867" t="s">
        <v>18</v>
      </c>
      <c r="H4867" t="s">
        <v>15</v>
      </c>
      <c r="I4867" s="9">
        <v>3821</v>
      </c>
      <c r="J4867" s="9">
        <v>109.28</v>
      </c>
      <c r="K4867" s="9">
        <v>35.840000000000003</v>
      </c>
      <c r="L4867" s="9">
        <f>tbl_salesdata[[#This Row],[Units Sold]]*tbl_salesdata[[#This Row],[Unit Cost]]</f>
        <v>136944.64000000001</v>
      </c>
      <c r="M4867" s="9">
        <f>tbl_salesdata[[#This Row],[Units Sold]]*tbl_salesdata[[#This Row],[Unit Price]]</f>
        <v>417558.88</v>
      </c>
      <c r="N4867" s="9">
        <f>tbl_salesdata[[#This Row],[Total Sales]]-tbl_salesdata[[#This Row],[Total Cost]]</f>
        <v>280614.24</v>
      </c>
      <c r="O4867">
        <f>tbl_salesdata[[#This Row],[Ship Date]]-tbl_salesdata[[#This Row],[Order Date]]</f>
        <v>6</v>
      </c>
      <c r="P4867">
        <f>WEEKDAY(tbl_salesdata[[#This Row],[Order Date]],2)</f>
        <v>2</v>
      </c>
      <c r="Q4867" t="str">
        <f>TEXT(tbl_salesdata[[#This Row],[Order Date]],"dddd")</f>
        <v>Tuesday</v>
      </c>
      <c r="R4867" t="str">
        <f>IF(tbl_salesdata[[#This Row],[Weekdaynum]]&gt;5,"Yes","No")</f>
        <v>No</v>
      </c>
    </row>
    <row r="4868" spans="1:18" hidden="1" x14ac:dyDescent="0.35">
      <c r="A4868">
        <v>325450932</v>
      </c>
      <c r="B4868" s="3">
        <v>42683</v>
      </c>
      <c r="C4868" s="3">
        <v>42695</v>
      </c>
      <c r="D4868" t="s">
        <v>53</v>
      </c>
      <c r="E4868" t="s">
        <v>29</v>
      </c>
      <c r="F4868" t="s">
        <v>76</v>
      </c>
      <c r="G4868" t="s">
        <v>14</v>
      </c>
      <c r="H4868" t="s">
        <v>19</v>
      </c>
      <c r="I4868" s="9">
        <v>7018</v>
      </c>
      <c r="J4868" s="9">
        <v>668.27</v>
      </c>
      <c r="K4868" s="9">
        <v>502.54</v>
      </c>
      <c r="L4868" s="9">
        <f>tbl_salesdata[[#This Row],[Units Sold]]*tbl_salesdata[[#This Row],[Unit Cost]]</f>
        <v>3526825.72</v>
      </c>
      <c r="M4868" s="9">
        <f>tbl_salesdata[[#This Row],[Units Sold]]*tbl_salesdata[[#This Row],[Unit Price]]</f>
        <v>4689918.8600000003</v>
      </c>
      <c r="N4868" s="9">
        <f>tbl_salesdata[[#This Row],[Total Sales]]-tbl_salesdata[[#This Row],[Total Cost]]</f>
        <v>1163093.1400000001</v>
      </c>
      <c r="O4868">
        <f>tbl_salesdata[[#This Row],[Ship Date]]-tbl_salesdata[[#This Row],[Order Date]]</f>
        <v>12</v>
      </c>
      <c r="P4868">
        <f>WEEKDAY(tbl_salesdata[[#This Row],[Order Date]],2)</f>
        <v>3</v>
      </c>
      <c r="Q4868" t="str">
        <f>TEXT(tbl_salesdata[[#This Row],[Order Date]],"dddd")</f>
        <v>Wednesday</v>
      </c>
      <c r="R4868" t="str">
        <f>IF(tbl_salesdata[[#This Row],[Weekdaynum]]&gt;5,"Yes","No")</f>
        <v>No</v>
      </c>
    </row>
    <row r="4869" spans="1:18" hidden="1" x14ac:dyDescent="0.35">
      <c r="A4869">
        <v>483359229</v>
      </c>
      <c r="B4869" s="3">
        <v>43728</v>
      </c>
      <c r="C4869" s="3">
        <v>43741</v>
      </c>
      <c r="D4869" t="s">
        <v>123</v>
      </c>
      <c r="E4869" t="s">
        <v>38</v>
      </c>
      <c r="F4869" t="s">
        <v>68</v>
      </c>
      <c r="G4869" t="s">
        <v>18</v>
      </c>
      <c r="H4869" t="s">
        <v>34</v>
      </c>
      <c r="I4869" s="9">
        <v>5592</v>
      </c>
      <c r="J4869" s="9">
        <v>154.06</v>
      </c>
      <c r="K4869" s="9">
        <v>90.93</v>
      </c>
      <c r="L4869" s="9">
        <f>tbl_salesdata[[#This Row],[Units Sold]]*tbl_salesdata[[#This Row],[Unit Cost]]</f>
        <v>508480.56000000006</v>
      </c>
      <c r="M4869" s="9">
        <f>tbl_salesdata[[#This Row],[Units Sold]]*tbl_salesdata[[#This Row],[Unit Price]]</f>
        <v>861503.52</v>
      </c>
      <c r="N4869" s="9">
        <f>tbl_salesdata[[#This Row],[Total Sales]]-tbl_salesdata[[#This Row],[Total Cost]]</f>
        <v>353022.95999999996</v>
      </c>
      <c r="O4869">
        <f>tbl_salesdata[[#This Row],[Ship Date]]-tbl_salesdata[[#This Row],[Order Date]]</f>
        <v>13</v>
      </c>
      <c r="P4869">
        <f>WEEKDAY(tbl_salesdata[[#This Row],[Order Date]],2)</f>
        <v>5</v>
      </c>
      <c r="Q4869" t="str">
        <f>TEXT(tbl_salesdata[[#This Row],[Order Date]],"dddd")</f>
        <v>Friday</v>
      </c>
      <c r="R4869" t="str">
        <f>IF(tbl_salesdata[[#This Row],[Weekdaynum]]&gt;5,"Yes","No")</f>
        <v>No</v>
      </c>
    </row>
    <row r="4870" spans="1:18" hidden="1" x14ac:dyDescent="0.35">
      <c r="A4870">
        <v>243521249</v>
      </c>
      <c r="B4870" s="3">
        <v>42426</v>
      </c>
      <c r="C4870" s="3">
        <v>42429</v>
      </c>
      <c r="D4870" t="s">
        <v>71</v>
      </c>
      <c r="E4870" t="s">
        <v>21</v>
      </c>
      <c r="F4870" t="s">
        <v>42</v>
      </c>
      <c r="G4870" t="s">
        <v>14</v>
      </c>
      <c r="H4870" t="s">
        <v>26</v>
      </c>
      <c r="I4870" s="9">
        <v>2204</v>
      </c>
      <c r="J4870" s="9">
        <v>437.2</v>
      </c>
      <c r="K4870" s="9">
        <v>263.33</v>
      </c>
      <c r="L4870" s="9">
        <f>tbl_salesdata[[#This Row],[Units Sold]]*tbl_salesdata[[#This Row],[Unit Cost]]</f>
        <v>580379.31999999995</v>
      </c>
      <c r="M4870" s="9">
        <f>tbl_salesdata[[#This Row],[Units Sold]]*tbl_salesdata[[#This Row],[Unit Price]]</f>
        <v>963588.79999999993</v>
      </c>
      <c r="N4870" s="9">
        <f>tbl_salesdata[[#This Row],[Total Sales]]-tbl_salesdata[[#This Row],[Total Cost]]</f>
        <v>383209.48</v>
      </c>
      <c r="O4870">
        <f>tbl_salesdata[[#This Row],[Ship Date]]-tbl_salesdata[[#This Row],[Order Date]]</f>
        <v>3</v>
      </c>
      <c r="P4870">
        <f>WEEKDAY(tbl_salesdata[[#This Row],[Order Date]],2)</f>
        <v>5</v>
      </c>
      <c r="Q4870" t="str">
        <f>TEXT(tbl_salesdata[[#This Row],[Order Date]],"dddd")</f>
        <v>Friday</v>
      </c>
      <c r="R4870" t="str">
        <f>IF(tbl_salesdata[[#This Row],[Weekdaynum]]&gt;5,"Yes","No")</f>
        <v>No</v>
      </c>
    </row>
    <row r="4871" spans="1:18" hidden="1" x14ac:dyDescent="0.35">
      <c r="A4871">
        <v>502860820</v>
      </c>
      <c r="B4871" s="3">
        <v>42127</v>
      </c>
      <c r="C4871" s="3">
        <v>42142</v>
      </c>
      <c r="D4871" t="s">
        <v>130</v>
      </c>
      <c r="E4871" t="s">
        <v>29</v>
      </c>
      <c r="F4871" t="s">
        <v>76</v>
      </c>
      <c r="G4871" t="s">
        <v>18</v>
      </c>
      <c r="H4871" t="s">
        <v>19</v>
      </c>
      <c r="I4871" s="9">
        <v>6546</v>
      </c>
      <c r="J4871" s="9">
        <v>668.27</v>
      </c>
      <c r="K4871" s="9">
        <v>502.54</v>
      </c>
      <c r="L4871" s="9">
        <f>tbl_salesdata[[#This Row],[Units Sold]]*tbl_salesdata[[#This Row],[Unit Cost]]</f>
        <v>3289626.8400000003</v>
      </c>
      <c r="M4871" s="9">
        <f>tbl_salesdata[[#This Row],[Units Sold]]*tbl_salesdata[[#This Row],[Unit Price]]</f>
        <v>4374495.42</v>
      </c>
      <c r="N4871" s="9">
        <f>tbl_salesdata[[#This Row],[Total Sales]]-tbl_salesdata[[#This Row],[Total Cost]]</f>
        <v>1084868.5799999996</v>
      </c>
      <c r="O4871">
        <f>tbl_salesdata[[#This Row],[Ship Date]]-tbl_salesdata[[#This Row],[Order Date]]</f>
        <v>15</v>
      </c>
      <c r="P4871">
        <f>WEEKDAY(tbl_salesdata[[#This Row],[Order Date]],2)</f>
        <v>7</v>
      </c>
      <c r="Q4871" t="str">
        <f>TEXT(tbl_salesdata[[#This Row],[Order Date]],"dddd")</f>
        <v>Sunday</v>
      </c>
      <c r="R4871" t="str">
        <f>IF(tbl_salesdata[[#This Row],[Weekdaynum]]&gt;5,"Yes","No")</f>
        <v>Yes</v>
      </c>
    </row>
    <row r="4872" spans="1:18" hidden="1" x14ac:dyDescent="0.35">
      <c r="A4872">
        <v>878614270</v>
      </c>
      <c r="B4872" s="3">
        <v>44223</v>
      </c>
      <c r="C4872" s="3">
        <v>44238</v>
      </c>
      <c r="D4872" t="s">
        <v>189</v>
      </c>
      <c r="E4872" t="s">
        <v>21</v>
      </c>
      <c r="F4872" t="s">
        <v>42</v>
      </c>
      <c r="G4872" t="s">
        <v>14</v>
      </c>
      <c r="H4872" t="s">
        <v>15</v>
      </c>
      <c r="I4872" s="9">
        <v>342</v>
      </c>
      <c r="J4872" s="9">
        <v>437.2</v>
      </c>
      <c r="K4872" s="9">
        <v>263.33</v>
      </c>
      <c r="L4872" s="9">
        <f>tbl_salesdata[[#This Row],[Units Sold]]*tbl_salesdata[[#This Row],[Unit Cost]]</f>
        <v>90058.86</v>
      </c>
      <c r="M4872" s="9">
        <f>tbl_salesdata[[#This Row],[Units Sold]]*tbl_salesdata[[#This Row],[Unit Price]]</f>
        <v>149522.4</v>
      </c>
      <c r="N4872" s="9">
        <f>tbl_salesdata[[#This Row],[Total Sales]]-tbl_salesdata[[#This Row],[Total Cost]]</f>
        <v>59463.539999999994</v>
      </c>
      <c r="O4872">
        <f>tbl_salesdata[[#This Row],[Ship Date]]-tbl_salesdata[[#This Row],[Order Date]]</f>
        <v>15</v>
      </c>
      <c r="P4872">
        <f>WEEKDAY(tbl_salesdata[[#This Row],[Order Date]],2)</f>
        <v>3</v>
      </c>
      <c r="Q4872" t="str">
        <f>TEXT(tbl_salesdata[[#This Row],[Order Date]],"dddd")</f>
        <v>Wednesday</v>
      </c>
      <c r="R4872" t="str">
        <f>IF(tbl_salesdata[[#This Row],[Weekdaynum]]&gt;5,"Yes","No")</f>
        <v>No</v>
      </c>
    </row>
    <row r="4873" spans="1:18" hidden="1" x14ac:dyDescent="0.35">
      <c r="A4873">
        <v>158330428</v>
      </c>
      <c r="B4873" s="3">
        <v>42225</v>
      </c>
      <c r="C4873" s="3">
        <v>42238</v>
      </c>
      <c r="D4873" t="s">
        <v>87</v>
      </c>
      <c r="E4873" t="s">
        <v>24</v>
      </c>
      <c r="F4873" t="s">
        <v>42</v>
      </c>
      <c r="G4873" t="s">
        <v>18</v>
      </c>
      <c r="H4873" t="s">
        <v>19</v>
      </c>
      <c r="I4873" s="9">
        <v>2347</v>
      </c>
      <c r="J4873" s="9">
        <v>437.2</v>
      </c>
      <c r="K4873" s="9">
        <v>263.33</v>
      </c>
      <c r="L4873" s="9">
        <f>tbl_salesdata[[#This Row],[Units Sold]]*tbl_salesdata[[#This Row],[Unit Cost]]</f>
        <v>618035.51</v>
      </c>
      <c r="M4873" s="9">
        <f>tbl_salesdata[[#This Row],[Units Sold]]*tbl_salesdata[[#This Row],[Unit Price]]</f>
        <v>1026108.4</v>
      </c>
      <c r="N4873" s="9">
        <f>tbl_salesdata[[#This Row],[Total Sales]]-tbl_salesdata[[#This Row],[Total Cost]]</f>
        <v>408072.89</v>
      </c>
      <c r="O4873">
        <f>tbl_salesdata[[#This Row],[Ship Date]]-tbl_salesdata[[#This Row],[Order Date]]</f>
        <v>13</v>
      </c>
      <c r="P4873">
        <f>WEEKDAY(tbl_salesdata[[#This Row],[Order Date]],2)</f>
        <v>7</v>
      </c>
      <c r="Q4873" t="str">
        <f>TEXT(tbl_salesdata[[#This Row],[Order Date]],"dddd")</f>
        <v>Sunday</v>
      </c>
      <c r="R4873" t="str">
        <f>IF(tbl_salesdata[[#This Row],[Weekdaynum]]&gt;5,"Yes","No")</f>
        <v>Yes</v>
      </c>
    </row>
    <row r="4874" spans="1:18" hidden="1" x14ac:dyDescent="0.35">
      <c r="A4874">
        <v>349870622</v>
      </c>
      <c r="B4874" s="3">
        <v>44538</v>
      </c>
      <c r="C4874" s="3">
        <v>44541</v>
      </c>
      <c r="D4874" t="s">
        <v>140</v>
      </c>
      <c r="E4874" t="s">
        <v>24</v>
      </c>
      <c r="F4874" t="s">
        <v>33</v>
      </c>
      <c r="G4874" t="s">
        <v>14</v>
      </c>
      <c r="H4874" t="s">
        <v>15</v>
      </c>
      <c r="I4874" s="9">
        <v>3347</v>
      </c>
      <c r="J4874" s="9">
        <v>109.28</v>
      </c>
      <c r="K4874" s="9">
        <v>35.840000000000003</v>
      </c>
      <c r="L4874" s="9">
        <f>tbl_salesdata[[#This Row],[Units Sold]]*tbl_salesdata[[#This Row],[Unit Cost]]</f>
        <v>119956.48000000001</v>
      </c>
      <c r="M4874" s="9">
        <f>tbl_salesdata[[#This Row],[Units Sold]]*tbl_salesdata[[#This Row],[Unit Price]]</f>
        <v>365760.16000000003</v>
      </c>
      <c r="N4874" s="9">
        <f>tbl_salesdata[[#This Row],[Total Sales]]-tbl_salesdata[[#This Row],[Total Cost]]</f>
        <v>245803.68000000002</v>
      </c>
      <c r="O4874">
        <f>tbl_salesdata[[#This Row],[Ship Date]]-tbl_salesdata[[#This Row],[Order Date]]</f>
        <v>3</v>
      </c>
      <c r="P4874">
        <f>WEEKDAY(tbl_salesdata[[#This Row],[Order Date]],2)</f>
        <v>3</v>
      </c>
      <c r="Q4874" t="str">
        <f>TEXT(tbl_salesdata[[#This Row],[Order Date]],"dddd")</f>
        <v>Wednesday</v>
      </c>
      <c r="R4874" t="str">
        <f>IF(tbl_salesdata[[#This Row],[Weekdaynum]]&gt;5,"Yes","No")</f>
        <v>No</v>
      </c>
    </row>
    <row r="4875" spans="1:18" hidden="1" x14ac:dyDescent="0.35">
      <c r="A4875">
        <v>831408679</v>
      </c>
      <c r="B4875" s="3">
        <v>44799</v>
      </c>
      <c r="C4875" s="3">
        <v>44820</v>
      </c>
      <c r="D4875" t="s">
        <v>62</v>
      </c>
      <c r="E4875" t="s">
        <v>38</v>
      </c>
      <c r="F4875" t="s">
        <v>42</v>
      </c>
      <c r="G4875" t="s">
        <v>14</v>
      </c>
      <c r="H4875" t="s">
        <v>15</v>
      </c>
      <c r="I4875" s="9">
        <v>1159</v>
      </c>
      <c r="J4875" s="9">
        <v>437.2</v>
      </c>
      <c r="K4875" s="9">
        <v>263.33</v>
      </c>
      <c r="L4875" s="9">
        <f>tbl_salesdata[[#This Row],[Units Sold]]*tbl_salesdata[[#This Row],[Unit Cost]]</f>
        <v>305199.46999999997</v>
      </c>
      <c r="M4875" s="9">
        <f>tbl_salesdata[[#This Row],[Units Sold]]*tbl_salesdata[[#This Row],[Unit Price]]</f>
        <v>506714.8</v>
      </c>
      <c r="N4875" s="9">
        <f>tbl_salesdata[[#This Row],[Total Sales]]-tbl_salesdata[[#This Row],[Total Cost]]</f>
        <v>201515.33000000002</v>
      </c>
      <c r="O4875">
        <f>tbl_salesdata[[#This Row],[Ship Date]]-tbl_salesdata[[#This Row],[Order Date]]</f>
        <v>21</v>
      </c>
      <c r="P4875">
        <f>WEEKDAY(tbl_salesdata[[#This Row],[Order Date]],2)</f>
        <v>5</v>
      </c>
      <c r="Q4875" t="str">
        <f>TEXT(tbl_salesdata[[#This Row],[Order Date]],"dddd")</f>
        <v>Friday</v>
      </c>
      <c r="R4875" t="str">
        <f>IF(tbl_salesdata[[#This Row],[Weekdaynum]]&gt;5,"Yes","No")</f>
        <v>No</v>
      </c>
    </row>
    <row r="4876" spans="1:18" hidden="1" x14ac:dyDescent="0.35">
      <c r="A4876">
        <v>601430928</v>
      </c>
      <c r="B4876" s="3">
        <v>42303</v>
      </c>
      <c r="C4876" s="3">
        <v>42315</v>
      </c>
      <c r="D4876" t="s">
        <v>86</v>
      </c>
      <c r="E4876" t="s">
        <v>29</v>
      </c>
      <c r="F4876" t="s">
        <v>40</v>
      </c>
      <c r="G4876" t="s">
        <v>14</v>
      </c>
      <c r="H4876" t="s">
        <v>34</v>
      </c>
      <c r="I4876" s="9">
        <v>5632</v>
      </c>
      <c r="J4876" s="9">
        <v>651.21</v>
      </c>
      <c r="K4876" s="9">
        <v>524.96</v>
      </c>
      <c r="L4876" s="9">
        <f>tbl_salesdata[[#This Row],[Units Sold]]*tbl_salesdata[[#This Row],[Unit Cost]]</f>
        <v>2956574.7200000002</v>
      </c>
      <c r="M4876" s="9">
        <f>tbl_salesdata[[#This Row],[Units Sold]]*tbl_salesdata[[#This Row],[Unit Price]]</f>
        <v>3667614.72</v>
      </c>
      <c r="N4876" s="9">
        <f>tbl_salesdata[[#This Row],[Total Sales]]-tbl_salesdata[[#This Row],[Total Cost]]</f>
        <v>711040</v>
      </c>
      <c r="O4876">
        <f>tbl_salesdata[[#This Row],[Ship Date]]-tbl_salesdata[[#This Row],[Order Date]]</f>
        <v>12</v>
      </c>
      <c r="P4876">
        <f>WEEKDAY(tbl_salesdata[[#This Row],[Order Date]],2)</f>
        <v>1</v>
      </c>
      <c r="Q4876" t="str">
        <f>TEXT(tbl_salesdata[[#This Row],[Order Date]],"dddd")</f>
        <v>Monday</v>
      </c>
      <c r="R4876" t="str">
        <f>IF(tbl_salesdata[[#This Row],[Weekdaynum]]&gt;5,"Yes","No")</f>
        <v>No</v>
      </c>
    </row>
    <row r="4877" spans="1:18" hidden="1" x14ac:dyDescent="0.35">
      <c r="A4877">
        <v>528736197</v>
      </c>
      <c r="B4877" s="3">
        <v>43699</v>
      </c>
      <c r="C4877" s="3">
        <v>43713</v>
      </c>
      <c r="D4877" t="s">
        <v>191</v>
      </c>
      <c r="E4877" t="s">
        <v>24</v>
      </c>
      <c r="F4877" t="s">
        <v>76</v>
      </c>
      <c r="G4877" t="s">
        <v>14</v>
      </c>
      <c r="H4877" t="s">
        <v>15</v>
      </c>
      <c r="I4877" s="9">
        <v>3645</v>
      </c>
      <c r="J4877" s="9">
        <v>668.27</v>
      </c>
      <c r="K4877" s="9">
        <v>502.54</v>
      </c>
      <c r="L4877" s="9">
        <f>tbl_salesdata[[#This Row],[Units Sold]]*tbl_salesdata[[#This Row],[Unit Cost]]</f>
        <v>1831758.3</v>
      </c>
      <c r="M4877" s="9">
        <f>tbl_salesdata[[#This Row],[Units Sold]]*tbl_salesdata[[#This Row],[Unit Price]]</f>
        <v>2435844.15</v>
      </c>
      <c r="N4877" s="9">
        <f>tbl_salesdata[[#This Row],[Total Sales]]-tbl_salesdata[[#This Row],[Total Cost]]</f>
        <v>604085.84999999986</v>
      </c>
      <c r="O4877">
        <f>tbl_salesdata[[#This Row],[Ship Date]]-tbl_salesdata[[#This Row],[Order Date]]</f>
        <v>14</v>
      </c>
      <c r="P4877">
        <f>WEEKDAY(tbl_salesdata[[#This Row],[Order Date]],2)</f>
        <v>4</v>
      </c>
      <c r="Q4877" t="str">
        <f>TEXT(tbl_salesdata[[#This Row],[Order Date]],"dddd")</f>
        <v>Thursday</v>
      </c>
      <c r="R4877" t="str">
        <f>IF(tbl_salesdata[[#This Row],[Weekdaynum]]&gt;5,"Yes","No")</f>
        <v>No</v>
      </c>
    </row>
    <row r="4878" spans="1:18" hidden="1" x14ac:dyDescent="0.35">
      <c r="A4878">
        <v>202435815</v>
      </c>
      <c r="B4878" s="3">
        <v>43140</v>
      </c>
      <c r="C4878" s="3">
        <v>43144</v>
      </c>
      <c r="D4878" t="s">
        <v>217</v>
      </c>
      <c r="E4878" t="s">
        <v>12</v>
      </c>
      <c r="F4878" t="s">
        <v>33</v>
      </c>
      <c r="G4878" t="s">
        <v>14</v>
      </c>
      <c r="H4878" t="s">
        <v>19</v>
      </c>
      <c r="I4878" s="9">
        <v>4111</v>
      </c>
      <c r="J4878" s="9">
        <v>109.28</v>
      </c>
      <c r="K4878" s="9">
        <v>35.840000000000003</v>
      </c>
      <c r="L4878" s="9">
        <f>tbl_salesdata[[#This Row],[Units Sold]]*tbl_salesdata[[#This Row],[Unit Cost]]</f>
        <v>147338.24000000002</v>
      </c>
      <c r="M4878" s="9">
        <f>tbl_salesdata[[#This Row],[Units Sold]]*tbl_salesdata[[#This Row],[Unit Price]]</f>
        <v>449250.08</v>
      </c>
      <c r="N4878" s="9">
        <f>tbl_salesdata[[#This Row],[Total Sales]]-tbl_salesdata[[#This Row],[Total Cost]]</f>
        <v>301911.83999999997</v>
      </c>
      <c r="O4878">
        <f>tbl_salesdata[[#This Row],[Ship Date]]-tbl_salesdata[[#This Row],[Order Date]]</f>
        <v>4</v>
      </c>
      <c r="P4878">
        <f>WEEKDAY(tbl_salesdata[[#This Row],[Order Date]],2)</f>
        <v>5</v>
      </c>
      <c r="Q4878" t="str">
        <f>TEXT(tbl_salesdata[[#This Row],[Order Date]],"dddd")</f>
        <v>Friday</v>
      </c>
      <c r="R4878" t="str">
        <f>IF(tbl_salesdata[[#This Row],[Weekdaynum]]&gt;5,"Yes","No")</f>
        <v>No</v>
      </c>
    </row>
    <row r="4879" spans="1:18" hidden="1" x14ac:dyDescent="0.35">
      <c r="A4879">
        <v>181953608</v>
      </c>
      <c r="B4879" s="3">
        <v>42704</v>
      </c>
      <c r="C4879" s="3">
        <v>42707</v>
      </c>
      <c r="D4879" t="s">
        <v>163</v>
      </c>
      <c r="E4879" t="s">
        <v>38</v>
      </c>
      <c r="F4879" t="s">
        <v>47</v>
      </c>
      <c r="G4879" t="s">
        <v>18</v>
      </c>
      <c r="H4879" t="s">
        <v>19</v>
      </c>
      <c r="I4879" s="9">
        <v>2971</v>
      </c>
      <c r="J4879" s="9">
        <v>421.89</v>
      </c>
      <c r="K4879" s="9">
        <v>364.69</v>
      </c>
      <c r="L4879" s="9">
        <f>tbl_salesdata[[#This Row],[Units Sold]]*tbl_salesdata[[#This Row],[Unit Cost]]</f>
        <v>1083493.99</v>
      </c>
      <c r="M4879" s="9">
        <f>tbl_salesdata[[#This Row],[Units Sold]]*tbl_salesdata[[#This Row],[Unit Price]]</f>
        <v>1253435.19</v>
      </c>
      <c r="N4879" s="9">
        <f>tbl_salesdata[[#This Row],[Total Sales]]-tbl_salesdata[[#This Row],[Total Cost]]</f>
        <v>169941.19999999995</v>
      </c>
      <c r="O4879">
        <f>tbl_salesdata[[#This Row],[Ship Date]]-tbl_salesdata[[#This Row],[Order Date]]</f>
        <v>3</v>
      </c>
      <c r="P4879">
        <f>WEEKDAY(tbl_salesdata[[#This Row],[Order Date]],2)</f>
        <v>3</v>
      </c>
      <c r="Q4879" t="str">
        <f>TEXT(tbl_salesdata[[#This Row],[Order Date]],"dddd")</f>
        <v>Wednesday</v>
      </c>
      <c r="R4879" t="str">
        <f>IF(tbl_salesdata[[#This Row],[Weekdaynum]]&gt;5,"Yes","No")</f>
        <v>No</v>
      </c>
    </row>
    <row r="4880" spans="1:18" hidden="1" x14ac:dyDescent="0.35">
      <c r="A4880">
        <v>647025907</v>
      </c>
      <c r="B4880" s="3">
        <v>42093</v>
      </c>
      <c r="C4880" s="3">
        <v>42110</v>
      </c>
      <c r="D4880" t="s">
        <v>160</v>
      </c>
      <c r="E4880" t="s">
        <v>29</v>
      </c>
      <c r="F4880" t="s">
        <v>33</v>
      </c>
      <c r="G4880" t="s">
        <v>18</v>
      </c>
      <c r="H4880" t="s">
        <v>15</v>
      </c>
      <c r="I4880" s="9">
        <v>8199</v>
      </c>
      <c r="J4880" s="9">
        <v>109.28</v>
      </c>
      <c r="K4880" s="9">
        <v>35.840000000000003</v>
      </c>
      <c r="L4880" s="9">
        <f>tbl_salesdata[[#This Row],[Units Sold]]*tbl_salesdata[[#This Row],[Unit Cost]]</f>
        <v>293852.16000000003</v>
      </c>
      <c r="M4880" s="9">
        <f>tbl_salesdata[[#This Row],[Units Sold]]*tbl_salesdata[[#This Row],[Unit Price]]</f>
        <v>895986.72</v>
      </c>
      <c r="N4880" s="9">
        <f>tbl_salesdata[[#This Row],[Total Sales]]-tbl_salesdata[[#This Row],[Total Cost]]</f>
        <v>602134.55999999994</v>
      </c>
      <c r="O4880">
        <f>tbl_salesdata[[#This Row],[Ship Date]]-tbl_salesdata[[#This Row],[Order Date]]</f>
        <v>17</v>
      </c>
      <c r="P4880">
        <f>WEEKDAY(tbl_salesdata[[#This Row],[Order Date]],2)</f>
        <v>1</v>
      </c>
      <c r="Q4880" t="str">
        <f>TEXT(tbl_salesdata[[#This Row],[Order Date]],"dddd")</f>
        <v>Monday</v>
      </c>
      <c r="R4880" t="str">
        <f>IF(tbl_salesdata[[#This Row],[Weekdaynum]]&gt;5,"Yes","No")</f>
        <v>No</v>
      </c>
    </row>
    <row r="4881" spans="1:18" hidden="1" x14ac:dyDescent="0.35">
      <c r="A4881">
        <v>947701537</v>
      </c>
      <c r="B4881" s="3">
        <v>43356</v>
      </c>
      <c r="C4881" s="3">
        <v>43366</v>
      </c>
      <c r="D4881" t="s">
        <v>148</v>
      </c>
      <c r="E4881" t="s">
        <v>24</v>
      </c>
      <c r="F4881" t="s">
        <v>42</v>
      </c>
      <c r="G4881" t="s">
        <v>18</v>
      </c>
      <c r="H4881" t="s">
        <v>19</v>
      </c>
      <c r="I4881" s="9">
        <v>4800</v>
      </c>
      <c r="J4881" s="9">
        <v>437.2</v>
      </c>
      <c r="K4881" s="9">
        <v>263.33</v>
      </c>
      <c r="L4881" s="9">
        <f>tbl_salesdata[[#This Row],[Units Sold]]*tbl_salesdata[[#This Row],[Unit Cost]]</f>
        <v>1263984</v>
      </c>
      <c r="M4881" s="9">
        <f>tbl_salesdata[[#This Row],[Units Sold]]*tbl_salesdata[[#This Row],[Unit Price]]</f>
        <v>2098560</v>
      </c>
      <c r="N4881" s="9">
        <f>tbl_salesdata[[#This Row],[Total Sales]]-tbl_salesdata[[#This Row],[Total Cost]]</f>
        <v>834576</v>
      </c>
      <c r="O4881">
        <f>tbl_salesdata[[#This Row],[Ship Date]]-tbl_salesdata[[#This Row],[Order Date]]</f>
        <v>10</v>
      </c>
      <c r="P4881">
        <f>WEEKDAY(tbl_salesdata[[#This Row],[Order Date]],2)</f>
        <v>4</v>
      </c>
      <c r="Q4881" t="str">
        <f>TEXT(tbl_salesdata[[#This Row],[Order Date]],"dddd")</f>
        <v>Thursday</v>
      </c>
      <c r="R4881" t="str">
        <f>IF(tbl_salesdata[[#This Row],[Weekdaynum]]&gt;5,"Yes","No")</f>
        <v>No</v>
      </c>
    </row>
    <row r="4882" spans="1:18" hidden="1" x14ac:dyDescent="0.35">
      <c r="A4882">
        <v>954341828</v>
      </c>
      <c r="B4882" s="3">
        <v>43243</v>
      </c>
      <c r="C4882" s="3">
        <v>43260</v>
      </c>
      <c r="D4882" t="s">
        <v>135</v>
      </c>
      <c r="E4882" t="s">
        <v>21</v>
      </c>
      <c r="F4882" t="s">
        <v>68</v>
      </c>
      <c r="G4882" t="s">
        <v>18</v>
      </c>
      <c r="H4882" t="s">
        <v>34</v>
      </c>
      <c r="I4882" s="9">
        <v>9809</v>
      </c>
      <c r="J4882" s="9">
        <v>154.06</v>
      </c>
      <c r="K4882" s="9">
        <v>90.93</v>
      </c>
      <c r="L4882" s="9">
        <f>tbl_salesdata[[#This Row],[Units Sold]]*tbl_salesdata[[#This Row],[Unit Cost]]</f>
        <v>891932.37000000011</v>
      </c>
      <c r="M4882" s="9">
        <f>tbl_salesdata[[#This Row],[Units Sold]]*tbl_salesdata[[#This Row],[Unit Price]]</f>
        <v>1511174.54</v>
      </c>
      <c r="N4882" s="9">
        <f>tbl_salesdata[[#This Row],[Total Sales]]-tbl_salesdata[[#This Row],[Total Cost]]</f>
        <v>619242.16999999993</v>
      </c>
      <c r="O4882">
        <f>tbl_salesdata[[#This Row],[Ship Date]]-tbl_salesdata[[#This Row],[Order Date]]</f>
        <v>17</v>
      </c>
      <c r="P4882">
        <f>WEEKDAY(tbl_salesdata[[#This Row],[Order Date]],2)</f>
        <v>3</v>
      </c>
      <c r="Q4882" t="str">
        <f>TEXT(tbl_salesdata[[#This Row],[Order Date]],"dddd")</f>
        <v>Wednesday</v>
      </c>
      <c r="R4882" t="str">
        <f>IF(tbl_salesdata[[#This Row],[Weekdaynum]]&gt;5,"Yes","No")</f>
        <v>No</v>
      </c>
    </row>
    <row r="4883" spans="1:18" hidden="1" x14ac:dyDescent="0.35">
      <c r="A4883">
        <v>607620608</v>
      </c>
      <c r="B4883" s="3">
        <v>44816</v>
      </c>
      <c r="C4883" s="3">
        <v>44828</v>
      </c>
      <c r="D4883" t="s">
        <v>159</v>
      </c>
      <c r="E4883" t="s">
        <v>21</v>
      </c>
      <c r="F4883" t="s">
        <v>22</v>
      </c>
      <c r="G4883" t="s">
        <v>14</v>
      </c>
      <c r="H4883" t="s">
        <v>34</v>
      </c>
      <c r="I4883" s="9">
        <v>7296</v>
      </c>
      <c r="J4883" s="9">
        <v>47.45</v>
      </c>
      <c r="K4883" s="9">
        <v>31.79</v>
      </c>
      <c r="L4883" s="9">
        <f>tbl_salesdata[[#This Row],[Units Sold]]*tbl_salesdata[[#This Row],[Unit Cost]]</f>
        <v>231939.84</v>
      </c>
      <c r="M4883" s="9">
        <f>tbl_salesdata[[#This Row],[Units Sold]]*tbl_salesdata[[#This Row],[Unit Price]]</f>
        <v>346195.20000000001</v>
      </c>
      <c r="N4883" s="9">
        <f>tbl_salesdata[[#This Row],[Total Sales]]-tbl_salesdata[[#This Row],[Total Cost]]</f>
        <v>114255.36000000002</v>
      </c>
      <c r="O4883">
        <f>tbl_salesdata[[#This Row],[Ship Date]]-tbl_salesdata[[#This Row],[Order Date]]</f>
        <v>12</v>
      </c>
      <c r="P4883">
        <f>WEEKDAY(tbl_salesdata[[#This Row],[Order Date]],2)</f>
        <v>1</v>
      </c>
      <c r="Q4883" t="str">
        <f>TEXT(tbl_salesdata[[#This Row],[Order Date]],"dddd")</f>
        <v>Monday</v>
      </c>
      <c r="R4883" t="str">
        <f>IF(tbl_salesdata[[#This Row],[Weekdaynum]]&gt;5,"Yes","No")</f>
        <v>No</v>
      </c>
    </row>
    <row r="4884" spans="1:18" hidden="1" x14ac:dyDescent="0.35">
      <c r="A4884">
        <v>368524205</v>
      </c>
      <c r="B4884" s="3">
        <v>42445</v>
      </c>
      <c r="C4884" s="3">
        <v>42449</v>
      </c>
      <c r="D4884" t="s">
        <v>61</v>
      </c>
      <c r="E4884" t="s">
        <v>12</v>
      </c>
      <c r="F4884" t="s">
        <v>56</v>
      </c>
      <c r="G4884" t="s">
        <v>18</v>
      </c>
      <c r="H4884" t="s">
        <v>19</v>
      </c>
      <c r="I4884" s="9">
        <v>3357</v>
      </c>
      <c r="J4884" s="9">
        <v>9.33</v>
      </c>
      <c r="K4884" s="9">
        <v>6.92</v>
      </c>
      <c r="L4884" s="9">
        <f>tbl_salesdata[[#This Row],[Units Sold]]*tbl_salesdata[[#This Row],[Unit Cost]]</f>
        <v>23230.44</v>
      </c>
      <c r="M4884" s="9">
        <f>tbl_salesdata[[#This Row],[Units Sold]]*tbl_salesdata[[#This Row],[Unit Price]]</f>
        <v>31320.81</v>
      </c>
      <c r="N4884" s="9">
        <f>tbl_salesdata[[#This Row],[Total Sales]]-tbl_salesdata[[#This Row],[Total Cost]]</f>
        <v>8090.3700000000026</v>
      </c>
      <c r="O4884">
        <f>tbl_salesdata[[#This Row],[Ship Date]]-tbl_salesdata[[#This Row],[Order Date]]</f>
        <v>4</v>
      </c>
      <c r="P4884">
        <f>WEEKDAY(tbl_salesdata[[#This Row],[Order Date]],2)</f>
        <v>3</v>
      </c>
      <c r="Q4884" t="str">
        <f>TEXT(tbl_salesdata[[#This Row],[Order Date]],"dddd")</f>
        <v>Wednesday</v>
      </c>
      <c r="R4884" t="str">
        <f>IF(tbl_salesdata[[#This Row],[Weekdaynum]]&gt;5,"Yes","No")</f>
        <v>No</v>
      </c>
    </row>
    <row r="4885" spans="1:18" hidden="1" x14ac:dyDescent="0.35">
      <c r="A4885">
        <v>768351447</v>
      </c>
      <c r="B4885" s="3">
        <v>44742</v>
      </c>
      <c r="C4885" s="3">
        <v>44751</v>
      </c>
      <c r="D4885" t="s">
        <v>139</v>
      </c>
      <c r="E4885" t="s">
        <v>51</v>
      </c>
      <c r="F4885" t="s">
        <v>17</v>
      </c>
      <c r="G4885" t="s">
        <v>14</v>
      </c>
      <c r="H4885" t="s">
        <v>15</v>
      </c>
      <c r="I4885" s="9">
        <v>1123</v>
      </c>
      <c r="J4885" s="9">
        <v>152.58000000000001</v>
      </c>
      <c r="K4885" s="9">
        <v>97.44</v>
      </c>
      <c r="L4885" s="9">
        <f>tbl_salesdata[[#This Row],[Units Sold]]*tbl_salesdata[[#This Row],[Unit Cost]]</f>
        <v>109425.12</v>
      </c>
      <c r="M4885" s="9">
        <f>tbl_salesdata[[#This Row],[Units Sold]]*tbl_salesdata[[#This Row],[Unit Price]]</f>
        <v>171347.34000000003</v>
      </c>
      <c r="N4885" s="9">
        <f>tbl_salesdata[[#This Row],[Total Sales]]-tbl_salesdata[[#This Row],[Total Cost]]</f>
        <v>61922.22000000003</v>
      </c>
      <c r="O4885">
        <f>tbl_salesdata[[#This Row],[Ship Date]]-tbl_salesdata[[#This Row],[Order Date]]</f>
        <v>9</v>
      </c>
      <c r="P4885">
        <f>WEEKDAY(tbl_salesdata[[#This Row],[Order Date]],2)</f>
        <v>4</v>
      </c>
      <c r="Q4885" t="str">
        <f>TEXT(tbl_salesdata[[#This Row],[Order Date]],"dddd")</f>
        <v>Thursday</v>
      </c>
      <c r="R4885" t="str">
        <f>IF(tbl_salesdata[[#This Row],[Weekdaynum]]&gt;5,"Yes","No")</f>
        <v>No</v>
      </c>
    </row>
    <row r="4886" spans="1:18" hidden="1" x14ac:dyDescent="0.35">
      <c r="A4886">
        <v>158713662</v>
      </c>
      <c r="B4886" s="3">
        <v>43857</v>
      </c>
      <c r="C4886" s="3">
        <v>43872</v>
      </c>
      <c r="D4886" t="s">
        <v>137</v>
      </c>
      <c r="E4886" t="s">
        <v>38</v>
      </c>
      <c r="F4886" t="s">
        <v>17</v>
      </c>
      <c r="G4886" t="s">
        <v>18</v>
      </c>
      <c r="H4886" t="s">
        <v>15</v>
      </c>
      <c r="I4886" s="9">
        <v>5754</v>
      </c>
      <c r="J4886" s="9">
        <v>152.58000000000001</v>
      </c>
      <c r="K4886" s="9">
        <v>97.44</v>
      </c>
      <c r="L4886" s="9">
        <f>tbl_salesdata[[#This Row],[Units Sold]]*tbl_salesdata[[#This Row],[Unit Cost]]</f>
        <v>560669.76</v>
      </c>
      <c r="M4886" s="9">
        <f>tbl_salesdata[[#This Row],[Units Sold]]*tbl_salesdata[[#This Row],[Unit Price]]</f>
        <v>877945.32000000007</v>
      </c>
      <c r="N4886" s="9">
        <f>tbl_salesdata[[#This Row],[Total Sales]]-tbl_salesdata[[#This Row],[Total Cost]]</f>
        <v>317275.56000000006</v>
      </c>
      <c r="O4886">
        <f>tbl_salesdata[[#This Row],[Ship Date]]-tbl_salesdata[[#This Row],[Order Date]]</f>
        <v>15</v>
      </c>
      <c r="P4886">
        <f>WEEKDAY(tbl_salesdata[[#This Row],[Order Date]],2)</f>
        <v>1</v>
      </c>
      <c r="Q4886" t="str">
        <f>TEXT(tbl_salesdata[[#This Row],[Order Date]],"dddd")</f>
        <v>Monday</v>
      </c>
      <c r="R4886" t="str">
        <f>IF(tbl_salesdata[[#This Row],[Weekdaynum]]&gt;5,"Yes","No")</f>
        <v>No</v>
      </c>
    </row>
    <row r="4887" spans="1:18" hidden="1" x14ac:dyDescent="0.35">
      <c r="A4887">
        <v>561534678</v>
      </c>
      <c r="B4887" s="3">
        <v>43102</v>
      </c>
      <c r="C4887" s="3">
        <v>43103</v>
      </c>
      <c r="D4887" t="s">
        <v>121</v>
      </c>
      <c r="E4887" t="s">
        <v>21</v>
      </c>
      <c r="F4887" t="s">
        <v>30</v>
      </c>
      <c r="G4887" t="s">
        <v>14</v>
      </c>
      <c r="H4887" t="s">
        <v>26</v>
      </c>
      <c r="I4887" s="9">
        <v>9445</v>
      </c>
      <c r="J4887" s="9">
        <v>81.73</v>
      </c>
      <c r="K4887" s="9">
        <v>56.67</v>
      </c>
      <c r="L4887" s="9">
        <f>tbl_salesdata[[#This Row],[Units Sold]]*tbl_salesdata[[#This Row],[Unit Cost]]</f>
        <v>535248.15</v>
      </c>
      <c r="M4887" s="9">
        <f>tbl_salesdata[[#This Row],[Units Sold]]*tbl_salesdata[[#This Row],[Unit Price]]</f>
        <v>771939.85000000009</v>
      </c>
      <c r="N4887" s="9">
        <f>tbl_salesdata[[#This Row],[Total Sales]]-tbl_salesdata[[#This Row],[Total Cost]]</f>
        <v>236691.70000000007</v>
      </c>
      <c r="O4887">
        <f>tbl_salesdata[[#This Row],[Ship Date]]-tbl_salesdata[[#This Row],[Order Date]]</f>
        <v>1</v>
      </c>
      <c r="P4887">
        <f>WEEKDAY(tbl_salesdata[[#This Row],[Order Date]],2)</f>
        <v>2</v>
      </c>
      <c r="Q4887" t="str">
        <f>TEXT(tbl_salesdata[[#This Row],[Order Date]],"dddd")</f>
        <v>Tuesday</v>
      </c>
      <c r="R4887" t="str">
        <f>IF(tbl_salesdata[[#This Row],[Weekdaynum]]&gt;5,"Yes","No")</f>
        <v>No</v>
      </c>
    </row>
    <row r="4888" spans="1:18" hidden="1" x14ac:dyDescent="0.35">
      <c r="A4888">
        <v>919050824</v>
      </c>
      <c r="B4888" s="3">
        <v>44717</v>
      </c>
      <c r="C4888" s="3">
        <v>44724</v>
      </c>
      <c r="D4888" t="s">
        <v>192</v>
      </c>
      <c r="E4888" t="s">
        <v>32</v>
      </c>
      <c r="F4888" t="s">
        <v>56</v>
      </c>
      <c r="G4888" t="s">
        <v>18</v>
      </c>
      <c r="H4888" t="s">
        <v>26</v>
      </c>
      <c r="I4888" s="9">
        <v>6417</v>
      </c>
      <c r="J4888" s="9">
        <v>9.33</v>
      </c>
      <c r="K4888" s="9">
        <v>6.92</v>
      </c>
      <c r="L4888" s="9">
        <f>tbl_salesdata[[#This Row],[Units Sold]]*tbl_salesdata[[#This Row],[Unit Cost]]</f>
        <v>44405.64</v>
      </c>
      <c r="M4888" s="9">
        <f>tbl_salesdata[[#This Row],[Units Sold]]*tbl_salesdata[[#This Row],[Unit Price]]</f>
        <v>59870.61</v>
      </c>
      <c r="N4888" s="9">
        <f>tbl_salesdata[[#This Row],[Total Sales]]-tbl_salesdata[[#This Row],[Total Cost]]</f>
        <v>15464.970000000001</v>
      </c>
      <c r="O4888">
        <f>tbl_salesdata[[#This Row],[Ship Date]]-tbl_salesdata[[#This Row],[Order Date]]</f>
        <v>7</v>
      </c>
      <c r="P4888">
        <f>WEEKDAY(tbl_salesdata[[#This Row],[Order Date]],2)</f>
        <v>7</v>
      </c>
      <c r="Q4888" t="str">
        <f>TEXT(tbl_salesdata[[#This Row],[Order Date]],"dddd")</f>
        <v>Sunday</v>
      </c>
      <c r="R4888" t="str">
        <f>IF(tbl_salesdata[[#This Row],[Weekdaynum]]&gt;5,"Yes","No")</f>
        <v>Yes</v>
      </c>
    </row>
    <row r="4889" spans="1:18" hidden="1" x14ac:dyDescent="0.35">
      <c r="A4889">
        <v>243810927</v>
      </c>
      <c r="B4889" s="3">
        <v>42173</v>
      </c>
      <c r="C4889" s="3">
        <v>42183</v>
      </c>
      <c r="D4889" t="s">
        <v>151</v>
      </c>
      <c r="E4889" t="s">
        <v>32</v>
      </c>
      <c r="F4889" t="s">
        <v>17</v>
      </c>
      <c r="G4889" t="s">
        <v>14</v>
      </c>
      <c r="H4889" t="s">
        <v>19</v>
      </c>
      <c r="I4889" s="9">
        <v>7926</v>
      </c>
      <c r="J4889" s="9">
        <v>152.58000000000001</v>
      </c>
      <c r="K4889" s="9">
        <v>97.44</v>
      </c>
      <c r="L4889" s="9">
        <f>tbl_salesdata[[#This Row],[Units Sold]]*tbl_salesdata[[#This Row],[Unit Cost]]</f>
        <v>772309.44</v>
      </c>
      <c r="M4889" s="9">
        <f>tbl_salesdata[[#This Row],[Units Sold]]*tbl_salesdata[[#This Row],[Unit Price]]</f>
        <v>1209349.08</v>
      </c>
      <c r="N4889" s="9">
        <f>tbl_salesdata[[#This Row],[Total Sales]]-tbl_salesdata[[#This Row],[Total Cost]]</f>
        <v>437039.64000000013</v>
      </c>
      <c r="O4889">
        <f>tbl_salesdata[[#This Row],[Ship Date]]-tbl_salesdata[[#This Row],[Order Date]]</f>
        <v>10</v>
      </c>
      <c r="P4889">
        <f>WEEKDAY(tbl_salesdata[[#This Row],[Order Date]],2)</f>
        <v>4</v>
      </c>
      <c r="Q4889" t="str">
        <f>TEXT(tbl_salesdata[[#This Row],[Order Date]],"dddd")</f>
        <v>Thursday</v>
      </c>
      <c r="R4889" t="str">
        <f>IF(tbl_salesdata[[#This Row],[Weekdaynum]]&gt;5,"Yes","No")</f>
        <v>No</v>
      </c>
    </row>
    <row r="4890" spans="1:18" x14ac:dyDescent="0.35">
      <c r="A4890">
        <v>460935962</v>
      </c>
      <c r="B4890" s="3">
        <v>43106</v>
      </c>
      <c r="C4890" s="3">
        <v>43110</v>
      </c>
      <c r="D4890" t="s">
        <v>119</v>
      </c>
      <c r="E4890" t="s">
        <v>24</v>
      </c>
      <c r="F4890" t="s">
        <v>13</v>
      </c>
      <c r="G4890" t="s">
        <v>14</v>
      </c>
      <c r="H4890" t="s">
        <v>34</v>
      </c>
      <c r="I4890" s="9">
        <v>49</v>
      </c>
      <c r="J4890" s="9">
        <v>255.28</v>
      </c>
      <c r="K4890" s="9">
        <v>159.41999999999999</v>
      </c>
      <c r="L4890" s="9">
        <f>tbl_salesdata[[#This Row],[Units Sold]]*tbl_salesdata[[#This Row],[Unit Cost]]</f>
        <v>7811.579999999999</v>
      </c>
      <c r="M4890" s="9">
        <f>tbl_salesdata[[#This Row],[Units Sold]]*tbl_salesdata[[#This Row],[Unit Price]]</f>
        <v>12508.72</v>
      </c>
      <c r="N4890" s="9">
        <f>tbl_salesdata[[#This Row],[Total Sales]]-tbl_salesdata[[#This Row],[Total Cost]]</f>
        <v>4697.1400000000003</v>
      </c>
      <c r="O4890">
        <f>tbl_salesdata[[#This Row],[Ship Date]]-tbl_salesdata[[#This Row],[Order Date]]</f>
        <v>4</v>
      </c>
      <c r="P4890">
        <f>WEEKDAY(tbl_salesdata[[#This Row],[Order Date]],2)</f>
        <v>6</v>
      </c>
      <c r="Q4890" t="str">
        <f>TEXT(tbl_salesdata[[#This Row],[Order Date]],"dddd")</f>
        <v>Saturday</v>
      </c>
      <c r="R4890" t="str">
        <f>IF(tbl_salesdata[[#This Row],[Weekdaynum]]&gt;5,"Yes","No")</f>
        <v>Yes</v>
      </c>
    </row>
    <row r="4891" spans="1:18" hidden="1" x14ac:dyDescent="0.35">
      <c r="A4891">
        <v>296820819</v>
      </c>
      <c r="B4891" s="3">
        <v>44922</v>
      </c>
      <c r="C4891" s="3">
        <v>44932</v>
      </c>
      <c r="D4891" t="s">
        <v>153</v>
      </c>
      <c r="E4891" t="s">
        <v>38</v>
      </c>
      <c r="F4891" t="s">
        <v>17</v>
      </c>
      <c r="G4891" t="s">
        <v>14</v>
      </c>
      <c r="H4891" t="s">
        <v>19</v>
      </c>
      <c r="I4891" s="9">
        <v>4731</v>
      </c>
      <c r="J4891" s="9">
        <v>152.58000000000001</v>
      </c>
      <c r="K4891" s="9">
        <v>97.44</v>
      </c>
      <c r="L4891" s="9">
        <f>tbl_salesdata[[#This Row],[Units Sold]]*tbl_salesdata[[#This Row],[Unit Cost]]</f>
        <v>460988.64</v>
      </c>
      <c r="M4891" s="9">
        <f>tbl_salesdata[[#This Row],[Units Sold]]*tbl_salesdata[[#This Row],[Unit Price]]</f>
        <v>721855.9800000001</v>
      </c>
      <c r="N4891" s="9">
        <f>tbl_salesdata[[#This Row],[Total Sales]]-tbl_salesdata[[#This Row],[Total Cost]]</f>
        <v>260867.34000000008</v>
      </c>
      <c r="O4891">
        <f>tbl_salesdata[[#This Row],[Ship Date]]-tbl_salesdata[[#This Row],[Order Date]]</f>
        <v>10</v>
      </c>
      <c r="P4891">
        <f>WEEKDAY(tbl_salesdata[[#This Row],[Order Date]],2)</f>
        <v>2</v>
      </c>
      <c r="Q4891" t="str">
        <f>TEXT(tbl_salesdata[[#This Row],[Order Date]],"dddd")</f>
        <v>Tuesday</v>
      </c>
      <c r="R4891" t="str">
        <f>IF(tbl_salesdata[[#This Row],[Weekdaynum]]&gt;5,"Yes","No")</f>
        <v>No</v>
      </c>
    </row>
    <row r="4892" spans="1:18" hidden="1" x14ac:dyDescent="0.35">
      <c r="A4892">
        <v>751730763</v>
      </c>
      <c r="B4892" s="3">
        <v>43955</v>
      </c>
      <c r="C4892" s="3">
        <v>43971</v>
      </c>
      <c r="D4892" t="s">
        <v>105</v>
      </c>
      <c r="E4892" t="s">
        <v>12</v>
      </c>
      <c r="F4892" t="s">
        <v>22</v>
      </c>
      <c r="G4892" t="s">
        <v>18</v>
      </c>
      <c r="H4892" t="s">
        <v>19</v>
      </c>
      <c r="I4892" s="9">
        <v>2693</v>
      </c>
      <c r="J4892" s="9">
        <v>47.45</v>
      </c>
      <c r="K4892" s="9">
        <v>31.79</v>
      </c>
      <c r="L4892" s="9">
        <f>tbl_salesdata[[#This Row],[Units Sold]]*tbl_salesdata[[#This Row],[Unit Cost]]</f>
        <v>85610.47</v>
      </c>
      <c r="M4892" s="9">
        <f>tbl_salesdata[[#This Row],[Units Sold]]*tbl_salesdata[[#This Row],[Unit Price]]</f>
        <v>127782.85</v>
      </c>
      <c r="N4892" s="9">
        <f>tbl_salesdata[[#This Row],[Total Sales]]-tbl_salesdata[[#This Row],[Total Cost]]</f>
        <v>42172.380000000005</v>
      </c>
      <c r="O4892">
        <f>tbl_salesdata[[#This Row],[Ship Date]]-tbl_salesdata[[#This Row],[Order Date]]</f>
        <v>16</v>
      </c>
      <c r="P4892">
        <f>WEEKDAY(tbl_salesdata[[#This Row],[Order Date]],2)</f>
        <v>1</v>
      </c>
      <c r="Q4892" t="str">
        <f>TEXT(tbl_salesdata[[#This Row],[Order Date]],"dddd")</f>
        <v>Monday</v>
      </c>
      <c r="R4892" t="str">
        <f>IF(tbl_salesdata[[#This Row],[Weekdaynum]]&gt;5,"Yes","No")</f>
        <v>No</v>
      </c>
    </row>
    <row r="4893" spans="1:18" hidden="1" x14ac:dyDescent="0.35">
      <c r="A4893">
        <v>527204978</v>
      </c>
      <c r="B4893" s="3">
        <v>43737</v>
      </c>
      <c r="C4893" s="3">
        <v>43743</v>
      </c>
      <c r="D4893" t="s">
        <v>182</v>
      </c>
      <c r="E4893" t="s">
        <v>12</v>
      </c>
      <c r="F4893" t="s">
        <v>47</v>
      </c>
      <c r="G4893" t="s">
        <v>14</v>
      </c>
      <c r="H4893" t="s">
        <v>26</v>
      </c>
      <c r="I4893" s="9">
        <v>523</v>
      </c>
      <c r="J4893" s="9">
        <v>421.89</v>
      </c>
      <c r="K4893" s="9">
        <v>364.69</v>
      </c>
      <c r="L4893" s="9">
        <f>tbl_salesdata[[#This Row],[Units Sold]]*tbl_salesdata[[#This Row],[Unit Cost]]</f>
        <v>190732.87</v>
      </c>
      <c r="M4893" s="9">
        <f>tbl_salesdata[[#This Row],[Units Sold]]*tbl_salesdata[[#This Row],[Unit Price]]</f>
        <v>220648.47</v>
      </c>
      <c r="N4893" s="9">
        <f>tbl_salesdata[[#This Row],[Total Sales]]-tbl_salesdata[[#This Row],[Total Cost]]</f>
        <v>29915.600000000006</v>
      </c>
      <c r="O4893">
        <f>tbl_salesdata[[#This Row],[Ship Date]]-tbl_salesdata[[#This Row],[Order Date]]</f>
        <v>6</v>
      </c>
      <c r="P4893">
        <f>WEEKDAY(tbl_salesdata[[#This Row],[Order Date]],2)</f>
        <v>7</v>
      </c>
      <c r="Q4893" t="str">
        <f>TEXT(tbl_salesdata[[#This Row],[Order Date]],"dddd")</f>
        <v>Sunday</v>
      </c>
      <c r="R4893" t="str">
        <f>IF(tbl_salesdata[[#This Row],[Weekdaynum]]&gt;5,"Yes","No")</f>
        <v>Yes</v>
      </c>
    </row>
    <row r="4894" spans="1:18" hidden="1" x14ac:dyDescent="0.35">
      <c r="A4894">
        <v>337354791</v>
      </c>
      <c r="B4894" s="3">
        <v>44539</v>
      </c>
      <c r="C4894" s="3">
        <v>44541</v>
      </c>
      <c r="D4894" t="s">
        <v>125</v>
      </c>
      <c r="E4894" t="s">
        <v>21</v>
      </c>
      <c r="F4894" t="s">
        <v>42</v>
      </c>
      <c r="G4894" t="s">
        <v>18</v>
      </c>
      <c r="H4894" t="s">
        <v>26</v>
      </c>
      <c r="I4894" s="9">
        <v>9634</v>
      </c>
      <c r="J4894" s="9">
        <v>437.2</v>
      </c>
      <c r="K4894" s="9">
        <v>263.33</v>
      </c>
      <c r="L4894" s="9">
        <f>tbl_salesdata[[#This Row],[Units Sold]]*tbl_salesdata[[#This Row],[Unit Cost]]</f>
        <v>2536921.2199999997</v>
      </c>
      <c r="M4894" s="9">
        <f>tbl_salesdata[[#This Row],[Units Sold]]*tbl_salesdata[[#This Row],[Unit Price]]</f>
        <v>4211984.8</v>
      </c>
      <c r="N4894" s="9">
        <f>tbl_salesdata[[#This Row],[Total Sales]]-tbl_salesdata[[#This Row],[Total Cost]]</f>
        <v>1675063.58</v>
      </c>
      <c r="O4894">
        <f>tbl_salesdata[[#This Row],[Ship Date]]-tbl_salesdata[[#This Row],[Order Date]]</f>
        <v>2</v>
      </c>
      <c r="P4894">
        <f>WEEKDAY(tbl_salesdata[[#This Row],[Order Date]],2)</f>
        <v>4</v>
      </c>
      <c r="Q4894" t="str">
        <f>TEXT(tbl_salesdata[[#This Row],[Order Date]],"dddd")</f>
        <v>Thursday</v>
      </c>
      <c r="R4894" t="str">
        <f>IF(tbl_salesdata[[#This Row],[Weekdaynum]]&gt;5,"Yes","No")</f>
        <v>No</v>
      </c>
    </row>
    <row r="4895" spans="1:18" hidden="1" x14ac:dyDescent="0.35">
      <c r="A4895">
        <v>966604030</v>
      </c>
      <c r="B4895" s="3">
        <v>42397</v>
      </c>
      <c r="C4895" s="3">
        <v>42414</v>
      </c>
      <c r="D4895" t="s">
        <v>187</v>
      </c>
      <c r="E4895" t="s">
        <v>29</v>
      </c>
      <c r="F4895" t="s">
        <v>33</v>
      </c>
      <c r="G4895" t="s">
        <v>14</v>
      </c>
      <c r="H4895" t="s">
        <v>15</v>
      </c>
      <c r="I4895" s="9">
        <v>8467</v>
      </c>
      <c r="J4895" s="9">
        <v>109.28</v>
      </c>
      <c r="K4895" s="9">
        <v>35.840000000000003</v>
      </c>
      <c r="L4895" s="9">
        <f>tbl_salesdata[[#This Row],[Units Sold]]*tbl_salesdata[[#This Row],[Unit Cost]]</f>
        <v>303457.28000000003</v>
      </c>
      <c r="M4895" s="9">
        <f>tbl_salesdata[[#This Row],[Units Sold]]*tbl_salesdata[[#This Row],[Unit Price]]</f>
        <v>925273.76</v>
      </c>
      <c r="N4895" s="9">
        <f>tbl_salesdata[[#This Row],[Total Sales]]-tbl_salesdata[[#This Row],[Total Cost]]</f>
        <v>621816.48</v>
      </c>
      <c r="O4895">
        <f>tbl_salesdata[[#This Row],[Ship Date]]-tbl_salesdata[[#This Row],[Order Date]]</f>
        <v>17</v>
      </c>
      <c r="P4895">
        <f>WEEKDAY(tbl_salesdata[[#This Row],[Order Date]],2)</f>
        <v>4</v>
      </c>
      <c r="Q4895" t="str">
        <f>TEXT(tbl_salesdata[[#This Row],[Order Date]],"dddd")</f>
        <v>Thursday</v>
      </c>
      <c r="R4895" t="str">
        <f>IF(tbl_salesdata[[#This Row],[Weekdaynum]]&gt;5,"Yes","No")</f>
        <v>No</v>
      </c>
    </row>
    <row r="4896" spans="1:18" hidden="1" x14ac:dyDescent="0.35">
      <c r="A4896">
        <v>119689023</v>
      </c>
      <c r="B4896" s="3">
        <v>43707</v>
      </c>
      <c r="C4896" s="3">
        <v>43712</v>
      </c>
      <c r="D4896" t="s">
        <v>196</v>
      </c>
      <c r="E4896" t="s">
        <v>32</v>
      </c>
      <c r="F4896" t="s">
        <v>40</v>
      </c>
      <c r="G4896" t="s">
        <v>18</v>
      </c>
      <c r="H4896" t="s">
        <v>26</v>
      </c>
      <c r="I4896" s="9">
        <v>7497</v>
      </c>
      <c r="J4896" s="9">
        <v>651.21</v>
      </c>
      <c r="K4896" s="9">
        <v>524.96</v>
      </c>
      <c r="L4896" s="9">
        <f>tbl_salesdata[[#This Row],[Units Sold]]*tbl_salesdata[[#This Row],[Unit Cost]]</f>
        <v>3935625.12</v>
      </c>
      <c r="M4896" s="9">
        <f>tbl_salesdata[[#This Row],[Units Sold]]*tbl_salesdata[[#This Row],[Unit Price]]</f>
        <v>4882121.37</v>
      </c>
      <c r="N4896" s="9">
        <f>tbl_salesdata[[#This Row],[Total Sales]]-tbl_salesdata[[#This Row],[Total Cost]]</f>
        <v>946496.25</v>
      </c>
      <c r="O4896">
        <f>tbl_salesdata[[#This Row],[Ship Date]]-tbl_salesdata[[#This Row],[Order Date]]</f>
        <v>5</v>
      </c>
      <c r="P4896">
        <f>WEEKDAY(tbl_salesdata[[#This Row],[Order Date]],2)</f>
        <v>5</v>
      </c>
      <c r="Q4896" t="str">
        <f>TEXT(tbl_salesdata[[#This Row],[Order Date]],"dddd")</f>
        <v>Friday</v>
      </c>
      <c r="R4896" t="str">
        <f>IF(tbl_salesdata[[#This Row],[Weekdaynum]]&gt;5,"Yes","No")</f>
        <v>No</v>
      </c>
    </row>
    <row r="4897" spans="1:18" hidden="1" x14ac:dyDescent="0.35">
      <c r="A4897">
        <v>971658599</v>
      </c>
      <c r="B4897" s="3">
        <v>43906</v>
      </c>
      <c r="C4897" s="3">
        <v>43923</v>
      </c>
      <c r="D4897" t="s">
        <v>31</v>
      </c>
      <c r="E4897" t="s">
        <v>32</v>
      </c>
      <c r="F4897" t="s">
        <v>13</v>
      </c>
      <c r="G4897" t="s">
        <v>18</v>
      </c>
      <c r="H4897" t="s">
        <v>34</v>
      </c>
      <c r="I4897" s="9">
        <v>4227</v>
      </c>
      <c r="J4897" s="9">
        <v>255.28</v>
      </c>
      <c r="K4897" s="9">
        <v>159.41999999999999</v>
      </c>
      <c r="L4897" s="9">
        <f>tbl_salesdata[[#This Row],[Units Sold]]*tbl_salesdata[[#This Row],[Unit Cost]]</f>
        <v>673868.34</v>
      </c>
      <c r="M4897" s="9">
        <f>tbl_salesdata[[#This Row],[Units Sold]]*tbl_salesdata[[#This Row],[Unit Price]]</f>
        <v>1079068.56</v>
      </c>
      <c r="N4897" s="9">
        <f>tbl_salesdata[[#This Row],[Total Sales]]-tbl_salesdata[[#This Row],[Total Cost]]</f>
        <v>405200.22000000009</v>
      </c>
      <c r="O4897">
        <f>tbl_salesdata[[#This Row],[Ship Date]]-tbl_salesdata[[#This Row],[Order Date]]</f>
        <v>17</v>
      </c>
      <c r="P4897">
        <f>WEEKDAY(tbl_salesdata[[#This Row],[Order Date]],2)</f>
        <v>1</v>
      </c>
      <c r="Q4897" t="str">
        <f>TEXT(tbl_salesdata[[#This Row],[Order Date]],"dddd")</f>
        <v>Monday</v>
      </c>
      <c r="R4897" t="str">
        <f>IF(tbl_salesdata[[#This Row],[Weekdaynum]]&gt;5,"Yes","No")</f>
        <v>No</v>
      </c>
    </row>
    <row r="4898" spans="1:18" x14ac:dyDescent="0.35">
      <c r="A4898">
        <v>350062453</v>
      </c>
      <c r="B4898" s="3">
        <v>42021</v>
      </c>
      <c r="C4898" s="3">
        <v>42029</v>
      </c>
      <c r="D4898" t="s">
        <v>153</v>
      </c>
      <c r="E4898" t="s">
        <v>38</v>
      </c>
      <c r="F4898" t="s">
        <v>33</v>
      </c>
      <c r="G4898" t="s">
        <v>18</v>
      </c>
      <c r="H4898" t="s">
        <v>26</v>
      </c>
      <c r="I4898" s="9">
        <v>114</v>
      </c>
      <c r="J4898" s="9">
        <v>109.28</v>
      </c>
      <c r="K4898" s="9">
        <v>35.840000000000003</v>
      </c>
      <c r="L4898" s="9">
        <f>tbl_salesdata[[#This Row],[Units Sold]]*tbl_salesdata[[#This Row],[Unit Cost]]</f>
        <v>4085.76</v>
      </c>
      <c r="M4898" s="9">
        <f>tbl_salesdata[[#This Row],[Units Sold]]*tbl_salesdata[[#This Row],[Unit Price]]</f>
        <v>12457.92</v>
      </c>
      <c r="N4898" s="9">
        <f>tbl_salesdata[[#This Row],[Total Sales]]-tbl_salesdata[[#This Row],[Total Cost]]</f>
        <v>8372.16</v>
      </c>
      <c r="O4898">
        <f>tbl_salesdata[[#This Row],[Ship Date]]-tbl_salesdata[[#This Row],[Order Date]]</f>
        <v>8</v>
      </c>
      <c r="P4898">
        <f>WEEKDAY(tbl_salesdata[[#This Row],[Order Date]],2)</f>
        <v>6</v>
      </c>
      <c r="Q4898" t="str">
        <f>TEXT(tbl_salesdata[[#This Row],[Order Date]],"dddd")</f>
        <v>Saturday</v>
      </c>
      <c r="R4898" t="str">
        <f>IF(tbl_salesdata[[#This Row],[Weekdaynum]]&gt;5,"Yes","No")</f>
        <v>Yes</v>
      </c>
    </row>
    <row r="4899" spans="1:18" hidden="1" x14ac:dyDescent="0.35">
      <c r="A4899">
        <v>124009311</v>
      </c>
      <c r="B4899" s="3">
        <v>43616</v>
      </c>
      <c r="C4899" s="3">
        <v>43630</v>
      </c>
      <c r="D4899" t="s">
        <v>27</v>
      </c>
      <c r="E4899" t="s">
        <v>24</v>
      </c>
      <c r="F4899" t="s">
        <v>30</v>
      </c>
      <c r="G4899" t="s">
        <v>18</v>
      </c>
      <c r="H4899" t="s">
        <v>34</v>
      </c>
      <c r="I4899" s="9">
        <v>5966</v>
      </c>
      <c r="J4899" s="9">
        <v>81.73</v>
      </c>
      <c r="K4899" s="9">
        <v>56.67</v>
      </c>
      <c r="L4899" s="9">
        <f>tbl_salesdata[[#This Row],[Units Sold]]*tbl_salesdata[[#This Row],[Unit Cost]]</f>
        <v>338093.22000000003</v>
      </c>
      <c r="M4899" s="9">
        <f>tbl_salesdata[[#This Row],[Units Sold]]*tbl_salesdata[[#This Row],[Unit Price]]</f>
        <v>487601.18000000005</v>
      </c>
      <c r="N4899" s="9">
        <f>tbl_salesdata[[#This Row],[Total Sales]]-tbl_salesdata[[#This Row],[Total Cost]]</f>
        <v>149507.96000000002</v>
      </c>
      <c r="O4899">
        <f>tbl_salesdata[[#This Row],[Ship Date]]-tbl_salesdata[[#This Row],[Order Date]]</f>
        <v>14</v>
      </c>
      <c r="P4899">
        <f>WEEKDAY(tbl_salesdata[[#This Row],[Order Date]],2)</f>
        <v>5</v>
      </c>
      <c r="Q4899" t="str">
        <f>TEXT(tbl_salesdata[[#This Row],[Order Date]],"dddd")</f>
        <v>Friday</v>
      </c>
      <c r="R4899" t="str">
        <f>IF(tbl_salesdata[[#This Row],[Weekdaynum]]&gt;5,"Yes","No")</f>
        <v>No</v>
      </c>
    </row>
    <row r="4900" spans="1:18" hidden="1" x14ac:dyDescent="0.35">
      <c r="A4900">
        <v>176050603</v>
      </c>
      <c r="B4900" s="3">
        <v>43716</v>
      </c>
      <c r="C4900" s="3">
        <v>43736</v>
      </c>
      <c r="D4900" t="s">
        <v>109</v>
      </c>
      <c r="E4900" t="s">
        <v>21</v>
      </c>
      <c r="F4900" t="s">
        <v>25</v>
      </c>
      <c r="G4900" t="s">
        <v>14</v>
      </c>
      <c r="H4900" t="s">
        <v>19</v>
      </c>
      <c r="I4900" s="9">
        <v>6140</v>
      </c>
      <c r="J4900" s="9">
        <v>205.7</v>
      </c>
      <c r="K4900" s="9">
        <v>117.11</v>
      </c>
      <c r="L4900" s="9">
        <f>tbl_salesdata[[#This Row],[Units Sold]]*tbl_salesdata[[#This Row],[Unit Cost]]</f>
        <v>719055.4</v>
      </c>
      <c r="M4900" s="9">
        <f>tbl_salesdata[[#This Row],[Units Sold]]*tbl_salesdata[[#This Row],[Unit Price]]</f>
        <v>1262998</v>
      </c>
      <c r="N4900" s="9">
        <f>tbl_salesdata[[#This Row],[Total Sales]]-tbl_salesdata[[#This Row],[Total Cost]]</f>
        <v>543942.6</v>
      </c>
      <c r="O4900">
        <f>tbl_salesdata[[#This Row],[Ship Date]]-tbl_salesdata[[#This Row],[Order Date]]</f>
        <v>20</v>
      </c>
      <c r="P4900">
        <f>WEEKDAY(tbl_salesdata[[#This Row],[Order Date]],2)</f>
        <v>7</v>
      </c>
      <c r="Q4900" t="str">
        <f>TEXT(tbl_salesdata[[#This Row],[Order Date]],"dddd")</f>
        <v>Sunday</v>
      </c>
      <c r="R4900" t="str">
        <f>IF(tbl_salesdata[[#This Row],[Weekdaynum]]&gt;5,"Yes","No")</f>
        <v>Yes</v>
      </c>
    </row>
    <row r="4901" spans="1:18" hidden="1" x14ac:dyDescent="0.35">
      <c r="A4901">
        <v>930296790</v>
      </c>
      <c r="B4901" s="3">
        <v>44612</v>
      </c>
      <c r="C4901" s="3">
        <v>44621</v>
      </c>
      <c r="D4901" t="s">
        <v>152</v>
      </c>
      <c r="E4901" t="s">
        <v>21</v>
      </c>
      <c r="F4901" t="s">
        <v>47</v>
      </c>
      <c r="G4901" t="s">
        <v>18</v>
      </c>
      <c r="H4901" t="s">
        <v>19</v>
      </c>
      <c r="I4901" s="9">
        <v>4348</v>
      </c>
      <c r="J4901" s="9">
        <v>421.89</v>
      </c>
      <c r="K4901" s="9">
        <v>364.69</v>
      </c>
      <c r="L4901" s="9">
        <f>tbl_salesdata[[#This Row],[Units Sold]]*tbl_salesdata[[#This Row],[Unit Cost]]</f>
        <v>1585672.1199999999</v>
      </c>
      <c r="M4901" s="9">
        <f>tbl_salesdata[[#This Row],[Units Sold]]*tbl_salesdata[[#This Row],[Unit Price]]</f>
        <v>1834377.72</v>
      </c>
      <c r="N4901" s="9">
        <f>tbl_salesdata[[#This Row],[Total Sales]]-tbl_salesdata[[#This Row],[Total Cost]]</f>
        <v>248705.60000000009</v>
      </c>
      <c r="O4901">
        <f>tbl_salesdata[[#This Row],[Ship Date]]-tbl_salesdata[[#This Row],[Order Date]]</f>
        <v>9</v>
      </c>
      <c r="P4901">
        <f>WEEKDAY(tbl_salesdata[[#This Row],[Order Date]],2)</f>
        <v>7</v>
      </c>
      <c r="Q4901" t="str">
        <f>TEXT(tbl_salesdata[[#This Row],[Order Date]],"dddd")</f>
        <v>Sunday</v>
      </c>
      <c r="R4901" t="str">
        <f>IF(tbl_salesdata[[#This Row],[Weekdaynum]]&gt;5,"Yes","No")</f>
        <v>Yes</v>
      </c>
    </row>
    <row r="4902" spans="1:18" hidden="1" x14ac:dyDescent="0.35">
      <c r="A4902">
        <v>963359200</v>
      </c>
      <c r="B4902" s="3">
        <v>42222</v>
      </c>
      <c r="C4902" s="3">
        <v>42242</v>
      </c>
      <c r="D4902" t="s">
        <v>202</v>
      </c>
      <c r="E4902" t="s">
        <v>38</v>
      </c>
      <c r="F4902" t="s">
        <v>30</v>
      </c>
      <c r="G4902" t="s">
        <v>14</v>
      </c>
      <c r="H4902" t="s">
        <v>15</v>
      </c>
      <c r="I4902" s="9">
        <v>8250</v>
      </c>
      <c r="J4902" s="9">
        <v>81.73</v>
      </c>
      <c r="K4902" s="9">
        <v>56.67</v>
      </c>
      <c r="L4902" s="9">
        <f>tbl_salesdata[[#This Row],[Units Sold]]*tbl_salesdata[[#This Row],[Unit Cost]]</f>
        <v>467527.5</v>
      </c>
      <c r="M4902" s="9">
        <f>tbl_salesdata[[#This Row],[Units Sold]]*tbl_salesdata[[#This Row],[Unit Price]]</f>
        <v>674272.5</v>
      </c>
      <c r="N4902" s="9">
        <f>tbl_salesdata[[#This Row],[Total Sales]]-tbl_salesdata[[#This Row],[Total Cost]]</f>
        <v>206745</v>
      </c>
      <c r="O4902">
        <f>tbl_salesdata[[#This Row],[Ship Date]]-tbl_salesdata[[#This Row],[Order Date]]</f>
        <v>20</v>
      </c>
      <c r="P4902">
        <f>WEEKDAY(tbl_salesdata[[#This Row],[Order Date]],2)</f>
        <v>4</v>
      </c>
      <c r="Q4902" t="str">
        <f>TEXT(tbl_salesdata[[#This Row],[Order Date]],"dddd")</f>
        <v>Thursday</v>
      </c>
      <c r="R4902" t="str">
        <f>IF(tbl_salesdata[[#This Row],[Weekdaynum]]&gt;5,"Yes","No")</f>
        <v>No</v>
      </c>
    </row>
    <row r="4903" spans="1:18" x14ac:dyDescent="0.35">
      <c r="A4903">
        <v>995404946</v>
      </c>
      <c r="B4903" s="3">
        <v>42700</v>
      </c>
      <c r="C4903" s="3">
        <v>42714</v>
      </c>
      <c r="D4903" t="s">
        <v>157</v>
      </c>
      <c r="E4903" t="s">
        <v>24</v>
      </c>
      <c r="F4903" t="s">
        <v>56</v>
      </c>
      <c r="G4903" t="s">
        <v>18</v>
      </c>
      <c r="H4903" t="s">
        <v>34</v>
      </c>
      <c r="I4903" s="9">
        <v>1299</v>
      </c>
      <c r="J4903" s="9">
        <v>9.33</v>
      </c>
      <c r="K4903" s="9">
        <v>6.92</v>
      </c>
      <c r="L4903" s="9">
        <f>tbl_salesdata[[#This Row],[Units Sold]]*tbl_salesdata[[#This Row],[Unit Cost]]</f>
        <v>8989.08</v>
      </c>
      <c r="M4903" s="9">
        <f>tbl_salesdata[[#This Row],[Units Sold]]*tbl_salesdata[[#This Row],[Unit Price]]</f>
        <v>12119.67</v>
      </c>
      <c r="N4903" s="9">
        <f>tbl_salesdata[[#This Row],[Total Sales]]-tbl_salesdata[[#This Row],[Total Cost]]</f>
        <v>3130.59</v>
      </c>
      <c r="O4903">
        <f>tbl_salesdata[[#This Row],[Ship Date]]-tbl_salesdata[[#This Row],[Order Date]]</f>
        <v>14</v>
      </c>
      <c r="P4903">
        <f>WEEKDAY(tbl_salesdata[[#This Row],[Order Date]],2)</f>
        <v>6</v>
      </c>
      <c r="Q4903" t="str">
        <f>TEXT(tbl_salesdata[[#This Row],[Order Date]],"dddd")</f>
        <v>Saturday</v>
      </c>
      <c r="R4903" t="str">
        <f>IF(tbl_salesdata[[#This Row],[Weekdaynum]]&gt;5,"Yes","No")</f>
        <v>Yes</v>
      </c>
    </row>
    <row r="4904" spans="1:18" hidden="1" x14ac:dyDescent="0.35">
      <c r="A4904">
        <v>273940503</v>
      </c>
      <c r="B4904" s="3">
        <v>44453</v>
      </c>
      <c r="C4904" s="3">
        <v>44458</v>
      </c>
      <c r="D4904" t="s">
        <v>214</v>
      </c>
      <c r="E4904" t="s">
        <v>21</v>
      </c>
      <c r="F4904" t="s">
        <v>25</v>
      </c>
      <c r="G4904" t="s">
        <v>14</v>
      </c>
      <c r="H4904" t="s">
        <v>26</v>
      </c>
      <c r="I4904" s="9">
        <v>3937</v>
      </c>
      <c r="J4904" s="9">
        <v>205.7</v>
      </c>
      <c r="K4904" s="9">
        <v>117.11</v>
      </c>
      <c r="L4904" s="9">
        <f>tbl_salesdata[[#This Row],[Units Sold]]*tbl_salesdata[[#This Row],[Unit Cost]]</f>
        <v>461062.07</v>
      </c>
      <c r="M4904" s="9">
        <f>tbl_salesdata[[#This Row],[Units Sold]]*tbl_salesdata[[#This Row],[Unit Price]]</f>
        <v>809840.89999999991</v>
      </c>
      <c r="N4904" s="9">
        <f>tbl_salesdata[[#This Row],[Total Sales]]-tbl_salesdata[[#This Row],[Total Cost]]</f>
        <v>348778.8299999999</v>
      </c>
      <c r="O4904">
        <f>tbl_salesdata[[#This Row],[Ship Date]]-tbl_salesdata[[#This Row],[Order Date]]</f>
        <v>5</v>
      </c>
      <c r="P4904">
        <f>WEEKDAY(tbl_salesdata[[#This Row],[Order Date]],2)</f>
        <v>2</v>
      </c>
      <c r="Q4904" t="str">
        <f>TEXT(tbl_salesdata[[#This Row],[Order Date]],"dddd")</f>
        <v>Tuesday</v>
      </c>
      <c r="R4904" t="str">
        <f>IF(tbl_salesdata[[#This Row],[Weekdaynum]]&gt;5,"Yes","No")</f>
        <v>No</v>
      </c>
    </row>
    <row r="4905" spans="1:18" hidden="1" x14ac:dyDescent="0.35">
      <c r="A4905">
        <v>656244552</v>
      </c>
      <c r="B4905" s="3">
        <v>43248</v>
      </c>
      <c r="C4905" s="3">
        <v>43260</v>
      </c>
      <c r="D4905" t="s">
        <v>176</v>
      </c>
      <c r="E4905" t="s">
        <v>21</v>
      </c>
      <c r="F4905" t="s">
        <v>56</v>
      </c>
      <c r="G4905" t="s">
        <v>18</v>
      </c>
      <c r="H4905" t="s">
        <v>19</v>
      </c>
      <c r="I4905" s="9">
        <v>6201</v>
      </c>
      <c r="J4905" s="9">
        <v>9.33</v>
      </c>
      <c r="K4905" s="9">
        <v>6.92</v>
      </c>
      <c r="L4905" s="9">
        <f>tbl_salesdata[[#This Row],[Units Sold]]*tbl_salesdata[[#This Row],[Unit Cost]]</f>
        <v>42910.92</v>
      </c>
      <c r="M4905" s="9">
        <f>tbl_salesdata[[#This Row],[Units Sold]]*tbl_salesdata[[#This Row],[Unit Price]]</f>
        <v>57855.33</v>
      </c>
      <c r="N4905" s="9">
        <f>tbl_salesdata[[#This Row],[Total Sales]]-tbl_salesdata[[#This Row],[Total Cost]]</f>
        <v>14944.410000000003</v>
      </c>
      <c r="O4905">
        <f>tbl_salesdata[[#This Row],[Ship Date]]-tbl_salesdata[[#This Row],[Order Date]]</f>
        <v>12</v>
      </c>
      <c r="P4905">
        <f>WEEKDAY(tbl_salesdata[[#This Row],[Order Date]],2)</f>
        <v>1</v>
      </c>
      <c r="Q4905" t="str">
        <f>TEXT(tbl_salesdata[[#This Row],[Order Date]],"dddd")</f>
        <v>Monday</v>
      </c>
      <c r="R4905" t="str">
        <f>IF(tbl_salesdata[[#This Row],[Weekdaynum]]&gt;5,"Yes","No")</f>
        <v>No</v>
      </c>
    </row>
    <row r="4906" spans="1:18" hidden="1" x14ac:dyDescent="0.35">
      <c r="A4906">
        <v>726935136</v>
      </c>
      <c r="B4906" s="3">
        <v>43954</v>
      </c>
      <c r="C4906" s="3">
        <v>43956</v>
      </c>
      <c r="D4906" t="s">
        <v>106</v>
      </c>
      <c r="E4906" t="s">
        <v>38</v>
      </c>
      <c r="F4906" t="s">
        <v>30</v>
      </c>
      <c r="G4906" t="s">
        <v>18</v>
      </c>
      <c r="H4906" t="s">
        <v>15</v>
      </c>
      <c r="I4906" s="9">
        <v>5116</v>
      </c>
      <c r="J4906" s="9">
        <v>81.73</v>
      </c>
      <c r="K4906" s="9">
        <v>56.67</v>
      </c>
      <c r="L4906" s="9">
        <f>tbl_salesdata[[#This Row],[Units Sold]]*tbl_salesdata[[#This Row],[Unit Cost]]</f>
        <v>289923.72000000003</v>
      </c>
      <c r="M4906" s="9">
        <f>tbl_salesdata[[#This Row],[Units Sold]]*tbl_salesdata[[#This Row],[Unit Price]]</f>
        <v>418130.68</v>
      </c>
      <c r="N4906" s="9">
        <f>tbl_salesdata[[#This Row],[Total Sales]]-tbl_salesdata[[#This Row],[Total Cost]]</f>
        <v>128206.95999999996</v>
      </c>
      <c r="O4906">
        <f>tbl_salesdata[[#This Row],[Ship Date]]-tbl_salesdata[[#This Row],[Order Date]]</f>
        <v>2</v>
      </c>
      <c r="P4906">
        <f>WEEKDAY(tbl_salesdata[[#This Row],[Order Date]],2)</f>
        <v>7</v>
      </c>
      <c r="Q4906" t="str">
        <f>TEXT(tbl_salesdata[[#This Row],[Order Date]],"dddd")</f>
        <v>Sunday</v>
      </c>
      <c r="R4906" t="str">
        <f>IF(tbl_salesdata[[#This Row],[Weekdaynum]]&gt;5,"Yes","No")</f>
        <v>Yes</v>
      </c>
    </row>
    <row r="4907" spans="1:18" hidden="1" x14ac:dyDescent="0.35">
      <c r="A4907">
        <v>314186084</v>
      </c>
      <c r="B4907" s="3">
        <v>43940</v>
      </c>
      <c r="C4907" s="3">
        <v>43951</v>
      </c>
      <c r="D4907" t="s">
        <v>149</v>
      </c>
      <c r="E4907" t="s">
        <v>12</v>
      </c>
      <c r="F4907" t="s">
        <v>22</v>
      </c>
      <c r="G4907" t="s">
        <v>14</v>
      </c>
      <c r="H4907" t="s">
        <v>26</v>
      </c>
      <c r="I4907" s="9">
        <v>3499</v>
      </c>
      <c r="J4907" s="9">
        <v>47.45</v>
      </c>
      <c r="K4907" s="9">
        <v>31.79</v>
      </c>
      <c r="L4907" s="9">
        <f>tbl_salesdata[[#This Row],[Units Sold]]*tbl_salesdata[[#This Row],[Unit Cost]]</f>
        <v>111233.20999999999</v>
      </c>
      <c r="M4907" s="9">
        <f>tbl_salesdata[[#This Row],[Units Sold]]*tbl_salesdata[[#This Row],[Unit Price]]</f>
        <v>166027.55000000002</v>
      </c>
      <c r="N4907" s="9">
        <f>tbl_salesdata[[#This Row],[Total Sales]]-tbl_salesdata[[#This Row],[Total Cost]]</f>
        <v>54794.340000000026</v>
      </c>
      <c r="O4907">
        <f>tbl_salesdata[[#This Row],[Ship Date]]-tbl_salesdata[[#This Row],[Order Date]]</f>
        <v>11</v>
      </c>
      <c r="P4907">
        <f>WEEKDAY(tbl_salesdata[[#This Row],[Order Date]],2)</f>
        <v>7</v>
      </c>
      <c r="Q4907" t="str">
        <f>TEXT(tbl_salesdata[[#This Row],[Order Date]],"dddd")</f>
        <v>Sunday</v>
      </c>
      <c r="R4907" t="str">
        <f>IF(tbl_salesdata[[#This Row],[Weekdaynum]]&gt;5,"Yes","No")</f>
        <v>Yes</v>
      </c>
    </row>
    <row r="4908" spans="1:18" x14ac:dyDescent="0.35">
      <c r="A4908">
        <v>707964408</v>
      </c>
      <c r="B4908" s="3">
        <v>43617</v>
      </c>
      <c r="C4908" s="3">
        <v>43631</v>
      </c>
      <c r="D4908" t="s">
        <v>206</v>
      </c>
      <c r="E4908" t="s">
        <v>24</v>
      </c>
      <c r="F4908" t="s">
        <v>56</v>
      </c>
      <c r="G4908" t="s">
        <v>14</v>
      </c>
      <c r="H4908" t="s">
        <v>26</v>
      </c>
      <c r="I4908" s="9">
        <v>1256</v>
      </c>
      <c r="J4908" s="9">
        <v>9.33</v>
      </c>
      <c r="K4908" s="9">
        <v>6.92</v>
      </c>
      <c r="L4908" s="9">
        <f>tbl_salesdata[[#This Row],[Units Sold]]*tbl_salesdata[[#This Row],[Unit Cost]]</f>
        <v>8691.52</v>
      </c>
      <c r="M4908" s="9">
        <f>tbl_salesdata[[#This Row],[Units Sold]]*tbl_salesdata[[#This Row],[Unit Price]]</f>
        <v>11718.48</v>
      </c>
      <c r="N4908" s="9">
        <f>tbl_salesdata[[#This Row],[Total Sales]]-tbl_salesdata[[#This Row],[Total Cost]]</f>
        <v>3026.9599999999991</v>
      </c>
      <c r="O4908">
        <f>tbl_salesdata[[#This Row],[Ship Date]]-tbl_salesdata[[#This Row],[Order Date]]</f>
        <v>14</v>
      </c>
      <c r="P4908">
        <f>WEEKDAY(tbl_salesdata[[#This Row],[Order Date]],2)</f>
        <v>6</v>
      </c>
      <c r="Q4908" t="str">
        <f>TEXT(tbl_salesdata[[#This Row],[Order Date]],"dddd")</f>
        <v>Saturday</v>
      </c>
      <c r="R4908" t="str">
        <f>IF(tbl_salesdata[[#This Row],[Weekdaynum]]&gt;5,"Yes","No")</f>
        <v>Yes</v>
      </c>
    </row>
    <row r="4909" spans="1:18" hidden="1" x14ac:dyDescent="0.35">
      <c r="A4909">
        <v>402626883</v>
      </c>
      <c r="B4909" s="3">
        <v>42632</v>
      </c>
      <c r="C4909" s="3">
        <v>42652</v>
      </c>
      <c r="D4909" t="s">
        <v>58</v>
      </c>
      <c r="E4909" t="s">
        <v>29</v>
      </c>
      <c r="F4909" t="s">
        <v>47</v>
      </c>
      <c r="G4909" t="s">
        <v>14</v>
      </c>
      <c r="H4909" t="s">
        <v>19</v>
      </c>
      <c r="I4909" s="9">
        <v>5097</v>
      </c>
      <c r="J4909" s="9">
        <v>421.89</v>
      </c>
      <c r="K4909" s="9">
        <v>364.69</v>
      </c>
      <c r="L4909" s="9">
        <f>tbl_salesdata[[#This Row],[Units Sold]]*tbl_salesdata[[#This Row],[Unit Cost]]</f>
        <v>1858824.93</v>
      </c>
      <c r="M4909" s="9">
        <f>tbl_salesdata[[#This Row],[Units Sold]]*tbl_salesdata[[#This Row],[Unit Price]]</f>
        <v>2150373.33</v>
      </c>
      <c r="N4909" s="9">
        <f>tbl_salesdata[[#This Row],[Total Sales]]-tbl_salesdata[[#This Row],[Total Cost]]</f>
        <v>291548.40000000014</v>
      </c>
      <c r="O4909">
        <f>tbl_salesdata[[#This Row],[Ship Date]]-tbl_salesdata[[#This Row],[Order Date]]</f>
        <v>20</v>
      </c>
      <c r="P4909">
        <f>WEEKDAY(tbl_salesdata[[#This Row],[Order Date]],2)</f>
        <v>1</v>
      </c>
      <c r="Q4909" t="str">
        <f>TEXT(tbl_salesdata[[#This Row],[Order Date]],"dddd")</f>
        <v>Monday</v>
      </c>
      <c r="R4909" t="str">
        <f>IF(tbl_salesdata[[#This Row],[Weekdaynum]]&gt;5,"Yes","No")</f>
        <v>No</v>
      </c>
    </row>
    <row r="4910" spans="1:18" hidden="1" x14ac:dyDescent="0.35">
      <c r="A4910">
        <v>461726891</v>
      </c>
      <c r="B4910" s="3">
        <v>42869</v>
      </c>
      <c r="C4910" s="3">
        <v>42881</v>
      </c>
      <c r="D4910" t="s">
        <v>138</v>
      </c>
      <c r="E4910" t="s">
        <v>24</v>
      </c>
      <c r="F4910" t="s">
        <v>33</v>
      </c>
      <c r="G4910" t="s">
        <v>14</v>
      </c>
      <c r="H4910" t="s">
        <v>15</v>
      </c>
      <c r="I4910" s="9">
        <v>4103</v>
      </c>
      <c r="J4910" s="9">
        <v>109.28</v>
      </c>
      <c r="K4910" s="9">
        <v>35.840000000000003</v>
      </c>
      <c r="L4910" s="9">
        <f>tbl_salesdata[[#This Row],[Units Sold]]*tbl_salesdata[[#This Row],[Unit Cost]]</f>
        <v>147051.52000000002</v>
      </c>
      <c r="M4910" s="9">
        <f>tbl_salesdata[[#This Row],[Units Sold]]*tbl_salesdata[[#This Row],[Unit Price]]</f>
        <v>448375.84</v>
      </c>
      <c r="N4910" s="9">
        <f>tbl_salesdata[[#This Row],[Total Sales]]-tbl_salesdata[[#This Row],[Total Cost]]</f>
        <v>301324.32</v>
      </c>
      <c r="O4910">
        <f>tbl_salesdata[[#This Row],[Ship Date]]-tbl_salesdata[[#This Row],[Order Date]]</f>
        <v>12</v>
      </c>
      <c r="P4910">
        <f>WEEKDAY(tbl_salesdata[[#This Row],[Order Date]],2)</f>
        <v>7</v>
      </c>
      <c r="Q4910" t="str">
        <f>TEXT(tbl_salesdata[[#This Row],[Order Date]],"dddd")</f>
        <v>Sunday</v>
      </c>
      <c r="R4910" t="str">
        <f>IF(tbl_salesdata[[#This Row],[Weekdaynum]]&gt;5,"Yes","No")</f>
        <v>Yes</v>
      </c>
    </row>
    <row r="4911" spans="1:18" hidden="1" x14ac:dyDescent="0.35">
      <c r="A4911">
        <v>953207576</v>
      </c>
      <c r="B4911" s="3">
        <v>43986</v>
      </c>
      <c r="C4911" s="3">
        <v>43996</v>
      </c>
      <c r="D4911" t="s">
        <v>27</v>
      </c>
      <c r="E4911" t="s">
        <v>24</v>
      </c>
      <c r="F4911" t="s">
        <v>17</v>
      </c>
      <c r="G4911" t="s">
        <v>18</v>
      </c>
      <c r="H4911" t="s">
        <v>26</v>
      </c>
      <c r="I4911" s="9">
        <v>4159</v>
      </c>
      <c r="J4911" s="9">
        <v>152.58000000000001</v>
      </c>
      <c r="K4911" s="9">
        <v>97.44</v>
      </c>
      <c r="L4911" s="9">
        <f>tbl_salesdata[[#This Row],[Units Sold]]*tbl_salesdata[[#This Row],[Unit Cost]]</f>
        <v>405252.95999999996</v>
      </c>
      <c r="M4911" s="9">
        <f>tbl_salesdata[[#This Row],[Units Sold]]*tbl_salesdata[[#This Row],[Unit Price]]</f>
        <v>634580.22000000009</v>
      </c>
      <c r="N4911" s="9">
        <f>tbl_salesdata[[#This Row],[Total Sales]]-tbl_salesdata[[#This Row],[Total Cost]]</f>
        <v>229327.26000000013</v>
      </c>
      <c r="O4911">
        <f>tbl_salesdata[[#This Row],[Ship Date]]-tbl_salesdata[[#This Row],[Order Date]]</f>
        <v>10</v>
      </c>
      <c r="P4911">
        <f>WEEKDAY(tbl_salesdata[[#This Row],[Order Date]],2)</f>
        <v>4</v>
      </c>
      <c r="Q4911" t="str">
        <f>TEXT(tbl_salesdata[[#This Row],[Order Date]],"dddd")</f>
        <v>Thursday</v>
      </c>
      <c r="R4911" t="str">
        <f>IF(tbl_salesdata[[#This Row],[Weekdaynum]]&gt;5,"Yes","No")</f>
        <v>No</v>
      </c>
    </row>
    <row r="4912" spans="1:18" hidden="1" x14ac:dyDescent="0.35">
      <c r="A4912">
        <v>706805264</v>
      </c>
      <c r="B4912" s="3">
        <v>43104</v>
      </c>
      <c r="C4912" s="3">
        <v>43117</v>
      </c>
      <c r="D4912" t="s">
        <v>150</v>
      </c>
      <c r="E4912" t="s">
        <v>38</v>
      </c>
      <c r="F4912" t="s">
        <v>13</v>
      </c>
      <c r="G4912" t="s">
        <v>14</v>
      </c>
      <c r="H4912" t="s">
        <v>26</v>
      </c>
      <c r="I4912" s="9">
        <v>8239</v>
      </c>
      <c r="J4912" s="9">
        <v>255.28</v>
      </c>
      <c r="K4912" s="9">
        <v>159.41999999999999</v>
      </c>
      <c r="L4912" s="9">
        <f>tbl_salesdata[[#This Row],[Units Sold]]*tbl_salesdata[[#This Row],[Unit Cost]]</f>
        <v>1313461.3799999999</v>
      </c>
      <c r="M4912" s="9">
        <f>tbl_salesdata[[#This Row],[Units Sold]]*tbl_salesdata[[#This Row],[Unit Price]]</f>
        <v>2103251.92</v>
      </c>
      <c r="N4912" s="9">
        <f>tbl_salesdata[[#This Row],[Total Sales]]-tbl_salesdata[[#This Row],[Total Cost]]</f>
        <v>789790.54</v>
      </c>
      <c r="O4912">
        <f>tbl_salesdata[[#This Row],[Ship Date]]-tbl_salesdata[[#This Row],[Order Date]]</f>
        <v>13</v>
      </c>
      <c r="P4912">
        <f>WEEKDAY(tbl_salesdata[[#This Row],[Order Date]],2)</f>
        <v>4</v>
      </c>
      <c r="Q4912" t="str">
        <f>TEXT(tbl_salesdata[[#This Row],[Order Date]],"dddd")</f>
        <v>Thursday</v>
      </c>
      <c r="R4912" t="str">
        <f>IF(tbl_salesdata[[#This Row],[Weekdaynum]]&gt;5,"Yes","No")</f>
        <v>No</v>
      </c>
    </row>
    <row r="4913" spans="1:18" hidden="1" x14ac:dyDescent="0.35">
      <c r="A4913">
        <v>422568786</v>
      </c>
      <c r="B4913" s="3">
        <v>42505</v>
      </c>
      <c r="C4913" s="3">
        <v>42515</v>
      </c>
      <c r="D4913" t="s">
        <v>117</v>
      </c>
      <c r="E4913" t="s">
        <v>21</v>
      </c>
      <c r="F4913" t="s">
        <v>47</v>
      </c>
      <c r="G4913" t="s">
        <v>14</v>
      </c>
      <c r="H4913" t="s">
        <v>34</v>
      </c>
      <c r="I4913" s="9">
        <v>6349</v>
      </c>
      <c r="J4913" s="9">
        <v>421.89</v>
      </c>
      <c r="K4913" s="9">
        <v>364.69</v>
      </c>
      <c r="L4913" s="9">
        <f>tbl_salesdata[[#This Row],[Units Sold]]*tbl_salesdata[[#This Row],[Unit Cost]]</f>
        <v>2315416.81</v>
      </c>
      <c r="M4913" s="9">
        <f>tbl_salesdata[[#This Row],[Units Sold]]*tbl_salesdata[[#This Row],[Unit Price]]</f>
        <v>2678579.61</v>
      </c>
      <c r="N4913" s="9">
        <f>tbl_salesdata[[#This Row],[Total Sales]]-tbl_salesdata[[#This Row],[Total Cost]]</f>
        <v>363162.79999999981</v>
      </c>
      <c r="O4913">
        <f>tbl_salesdata[[#This Row],[Ship Date]]-tbl_salesdata[[#This Row],[Order Date]]</f>
        <v>10</v>
      </c>
      <c r="P4913">
        <f>WEEKDAY(tbl_salesdata[[#This Row],[Order Date]],2)</f>
        <v>7</v>
      </c>
      <c r="Q4913" t="str">
        <f>TEXT(tbl_salesdata[[#This Row],[Order Date]],"dddd")</f>
        <v>Sunday</v>
      </c>
      <c r="R4913" t="str">
        <f>IF(tbl_salesdata[[#This Row],[Weekdaynum]]&gt;5,"Yes","No")</f>
        <v>Yes</v>
      </c>
    </row>
    <row r="4914" spans="1:18" hidden="1" x14ac:dyDescent="0.35">
      <c r="A4914">
        <v>420859467</v>
      </c>
      <c r="B4914" s="3">
        <v>43401</v>
      </c>
      <c r="C4914" s="3">
        <v>43417</v>
      </c>
      <c r="D4914" t="s">
        <v>128</v>
      </c>
      <c r="E4914" t="s">
        <v>38</v>
      </c>
      <c r="F4914" t="s">
        <v>68</v>
      </c>
      <c r="G4914" t="s">
        <v>18</v>
      </c>
      <c r="H4914" t="s">
        <v>26</v>
      </c>
      <c r="I4914" s="9">
        <v>524</v>
      </c>
      <c r="J4914" s="9">
        <v>154.06</v>
      </c>
      <c r="K4914" s="9">
        <v>90.93</v>
      </c>
      <c r="L4914" s="9">
        <f>tbl_salesdata[[#This Row],[Units Sold]]*tbl_salesdata[[#This Row],[Unit Cost]]</f>
        <v>47647.320000000007</v>
      </c>
      <c r="M4914" s="9">
        <f>tbl_salesdata[[#This Row],[Units Sold]]*tbl_salesdata[[#This Row],[Unit Price]]</f>
        <v>80727.44</v>
      </c>
      <c r="N4914" s="9">
        <f>tbl_salesdata[[#This Row],[Total Sales]]-tbl_salesdata[[#This Row],[Total Cost]]</f>
        <v>33080.119999999995</v>
      </c>
      <c r="O4914">
        <f>tbl_salesdata[[#This Row],[Ship Date]]-tbl_salesdata[[#This Row],[Order Date]]</f>
        <v>16</v>
      </c>
      <c r="P4914">
        <f>WEEKDAY(tbl_salesdata[[#This Row],[Order Date]],2)</f>
        <v>7</v>
      </c>
      <c r="Q4914" t="str">
        <f>TEXT(tbl_salesdata[[#This Row],[Order Date]],"dddd")</f>
        <v>Sunday</v>
      </c>
      <c r="R4914" t="str">
        <f>IF(tbl_salesdata[[#This Row],[Weekdaynum]]&gt;5,"Yes","No")</f>
        <v>Yes</v>
      </c>
    </row>
    <row r="4915" spans="1:18" hidden="1" x14ac:dyDescent="0.35">
      <c r="A4915">
        <v>192351138</v>
      </c>
      <c r="B4915" s="3">
        <v>42774</v>
      </c>
      <c r="C4915" s="3">
        <v>42782</v>
      </c>
      <c r="D4915" t="s">
        <v>61</v>
      </c>
      <c r="E4915" t="s">
        <v>12</v>
      </c>
      <c r="F4915" t="s">
        <v>30</v>
      </c>
      <c r="G4915" t="s">
        <v>18</v>
      </c>
      <c r="H4915" t="s">
        <v>19</v>
      </c>
      <c r="I4915" s="9">
        <v>9831</v>
      </c>
      <c r="J4915" s="9">
        <v>81.73</v>
      </c>
      <c r="K4915" s="9">
        <v>56.67</v>
      </c>
      <c r="L4915" s="9">
        <f>tbl_salesdata[[#This Row],[Units Sold]]*tbl_salesdata[[#This Row],[Unit Cost]]</f>
        <v>557122.77</v>
      </c>
      <c r="M4915" s="9">
        <f>tbl_salesdata[[#This Row],[Units Sold]]*tbl_salesdata[[#This Row],[Unit Price]]</f>
        <v>803487.63</v>
      </c>
      <c r="N4915" s="9">
        <f>tbl_salesdata[[#This Row],[Total Sales]]-tbl_salesdata[[#This Row],[Total Cost]]</f>
        <v>246364.86</v>
      </c>
      <c r="O4915">
        <f>tbl_salesdata[[#This Row],[Ship Date]]-tbl_salesdata[[#This Row],[Order Date]]</f>
        <v>8</v>
      </c>
      <c r="P4915">
        <f>WEEKDAY(tbl_salesdata[[#This Row],[Order Date]],2)</f>
        <v>3</v>
      </c>
      <c r="Q4915" t="str">
        <f>TEXT(tbl_salesdata[[#This Row],[Order Date]],"dddd")</f>
        <v>Wednesday</v>
      </c>
      <c r="R4915" t="str">
        <f>IF(tbl_salesdata[[#This Row],[Weekdaynum]]&gt;5,"Yes","No")</f>
        <v>No</v>
      </c>
    </row>
    <row r="4916" spans="1:18" hidden="1" x14ac:dyDescent="0.35">
      <c r="A4916">
        <v>648030126</v>
      </c>
      <c r="B4916" s="3">
        <v>42691</v>
      </c>
      <c r="C4916" s="3">
        <v>42699</v>
      </c>
      <c r="D4916" t="s">
        <v>94</v>
      </c>
      <c r="E4916" t="s">
        <v>38</v>
      </c>
      <c r="F4916" t="s">
        <v>68</v>
      </c>
      <c r="G4916" t="s">
        <v>14</v>
      </c>
      <c r="H4916" t="s">
        <v>34</v>
      </c>
      <c r="I4916" s="9">
        <v>5370</v>
      </c>
      <c r="J4916" s="9">
        <v>154.06</v>
      </c>
      <c r="K4916" s="9">
        <v>90.93</v>
      </c>
      <c r="L4916" s="9">
        <f>tbl_salesdata[[#This Row],[Units Sold]]*tbl_salesdata[[#This Row],[Unit Cost]]</f>
        <v>488294.10000000003</v>
      </c>
      <c r="M4916" s="9">
        <f>tbl_salesdata[[#This Row],[Units Sold]]*tbl_salesdata[[#This Row],[Unit Price]]</f>
        <v>827302.20000000007</v>
      </c>
      <c r="N4916" s="9">
        <f>tbl_salesdata[[#This Row],[Total Sales]]-tbl_salesdata[[#This Row],[Total Cost]]</f>
        <v>339008.10000000003</v>
      </c>
      <c r="O4916">
        <f>tbl_salesdata[[#This Row],[Ship Date]]-tbl_salesdata[[#This Row],[Order Date]]</f>
        <v>8</v>
      </c>
      <c r="P4916">
        <f>WEEKDAY(tbl_salesdata[[#This Row],[Order Date]],2)</f>
        <v>4</v>
      </c>
      <c r="Q4916" t="str">
        <f>TEXT(tbl_salesdata[[#This Row],[Order Date]],"dddd")</f>
        <v>Thursday</v>
      </c>
      <c r="R4916" t="str">
        <f>IF(tbl_salesdata[[#This Row],[Weekdaynum]]&gt;5,"Yes","No")</f>
        <v>No</v>
      </c>
    </row>
    <row r="4917" spans="1:18" hidden="1" x14ac:dyDescent="0.35">
      <c r="A4917">
        <v>969195258</v>
      </c>
      <c r="B4917" s="3">
        <v>44069</v>
      </c>
      <c r="C4917" s="3">
        <v>44072</v>
      </c>
      <c r="D4917" t="s">
        <v>135</v>
      </c>
      <c r="E4917" t="s">
        <v>21</v>
      </c>
      <c r="F4917" t="s">
        <v>68</v>
      </c>
      <c r="G4917" t="s">
        <v>14</v>
      </c>
      <c r="H4917" t="s">
        <v>26</v>
      </c>
      <c r="I4917" s="9">
        <v>5269</v>
      </c>
      <c r="J4917" s="9">
        <v>154.06</v>
      </c>
      <c r="K4917" s="9">
        <v>90.93</v>
      </c>
      <c r="L4917" s="9">
        <f>tbl_salesdata[[#This Row],[Units Sold]]*tbl_salesdata[[#This Row],[Unit Cost]]</f>
        <v>479110.17000000004</v>
      </c>
      <c r="M4917" s="9">
        <f>tbl_salesdata[[#This Row],[Units Sold]]*tbl_salesdata[[#This Row],[Unit Price]]</f>
        <v>811742.14</v>
      </c>
      <c r="N4917" s="9">
        <f>tbl_salesdata[[#This Row],[Total Sales]]-tbl_salesdata[[#This Row],[Total Cost]]</f>
        <v>332631.96999999997</v>
      </c>
      <c r="O4917">
        <f>tbl_salesdata[[#This Row],[Ship Date]]-tbl_salesdata[[#This Row],[Order Date]]</f>
        <v>3</v>
      </c>
      <c r="P4917">
        <f>WEEKDAY(tbl_salesdata[[#This Row],[Order Date]],2)</f>
        <v>3</v>
      </c>
      <c r="Q4917" t="str">
        <f>TEXT(tbl_salesdata[[#This Row],[Order Date]],"dddd")</f>
        <v>Wednesday</v>
      </c>
      <c r="R4917" t="str">
        <f>IF(tbl_salesdata[[#This Row],[Weekdaynum]]&gt;5,"Yes","No")</f>
        <v>No</v>
      </c>
    </row>
    <row r="4918" spans="1:18" hidden="1" x14ac:dyDescent="0.35">
      <c r="A4918">
        <v>857457864</v>
      </c>
      <c r="B4918" s="3">
        <v>44406</v>
      </c>
      <c r="C4918" s="3">
        <v>44417</v>
      </c>
      <c r="D4918" t="s">
        <v>91</v>
      </c>
      <c r="E4918" t="s">
        <v>21</v>
      </c>
      <c r="F4918" t="s">
        <v>40</v>
      </c>
      <c r="G4918" t="s">
        <v>14</v>
      </c>
      <c r="H4918" t="s">
        <v>19</v>
      </c>
      <c r="I4918" s="9">
        <v>9691</v>
      </c>
      <c r="J4918" s="9">
        <v>651.21</v>
      </c>
      <c r="K4918" s="9">
        <v>524.96</v>
      </c>
      <c r="L4918" s="9">
        <f>tbl_salesdata[[#This Row],[Units Sold]]*tbl_salesdata[[#This Row],[Unit Cost]]</f>
        <v>5087387.3600000003</v>
      </c>
      <c r="M4918" s="9">
        <f>tbl_salesdata[[#This Row],[Units Sold]]*tbl_salesdata[[#This Row],[Unit Price]]</f>
        <v>6310876.1100000003</v>
      </c>
      <c r="N4918" s="9">
        <f>tbl_salesdata[[#This Row],[Total Sales]]-tbl_salesdata[[#This Row],[Total Cost]]</f>
        <v>1223488.75</v>
      </c>
      <c r="O4918">
        <f>tbl_salesdata[[#This Row],[Ship Date]]-tbl_salesdata[[#This Row],[Order Date]]</f>
        <v>11</v>
      </c>
      <c r="P4918">
        <f>WEEKDAY(tbl_salesdata[[#This Row],[Order Date]],2)</f>
        <v>4</v>
      </c>
      <c r="Q4918" t="str">
        <f>TEXT(tbl_salesdata[[#This Row],[Order Date]],"dddd")</f>
        <v>Thursday</v>
      </c>
      <c r="R4918" t="str">
        <f>IF(tbl_salesdata[[#This Row],[Weekdaynum]]&gt;5,"Yes","No")</f>
        <v>No</v>
      </c>
    </row>
    <row r="4919" spans="1:18" hidden="1" x14ac:dyDescent="0.35">
      <c r="A4919">
        <v>984741771</v>
      </c>
      <c r="B4919" s="3">
        <v>44741</v>
      </c>
      <c r="C4919" s="3">
        <v>44749</v>
      </c>
      <c r="D4919" t="s">
        <v>216</v>
      </c>
      <c r="E4919" t="s">
        <v>51</v>
      </c>
      <c r="F4919" t="s">
        <v>40</v>
      </c>
      <c r="G4919" t="s">
        <v>14</v>
      </c>
      <c r="H4919" t="s">
        <v>15</v>
      </c>
      <c r="I4919" s="9">
        <v>5828</v>
      </c>
      <c r="J4919" s="9">
        <v>651.21</v>
      </c>
      <c r="K4919" s="9">
        <v>524.96</v>
      </c>
      <c r="L4919" s="9">
        <f>tbl_salesdata[[#This Row],[Units Sold]]*tbl_salesdata[[#This Row],[Unit Cost]]</f>
        <v>3059466.8800000004</v>
      </c>
      <c r="M4919" s="9">
        <f>tbl_salesdata[[#This Row],[Units Sold]]*tbl_salesdata[[#This Row],[Unit Price]]</f>
        <v>3795251.8800000004</v>
      </c>
      <c r="N4919" s="9">
        <f>tbl_salesdata[[#This Row],[Total Sales]]-tbl_salesdata[[#This Row],[Total Cost]]</f>
        <v>735785</v>
      </c>
      <c r="O4919">
        <f>tbl_salesdata[[#This Row],[Ship Date]]-tbl_salesdata[[#This Row],[Order Date]]</f>
        <v>8</v>
      </c>
      <c r="P4919">
        <f>WEEKDAY(tbl_salesdata[[#This Row],[Order Date]],2)</f>
        <v>3</v>
      </c>
      <c r="Q4919" t="str">
        <f>TEXT(tbl_salesdata[[#This Row],[Order Date]],"dddd")</f>
        <v>Wednesday</v>
      </c>
      <c r="R4919" t="str">
        <f>IF(tbl_salesdata[[#This Row],[Weekdaynum]]&gt;5,"Yes","No")</f>
        <v>No</v>
      </c>
    </row>
    <row r="4920" spans="1:18" hidden="1" x14ac:dyDescent="0.35">
      <c r="A4920">
        <v>743283307</v>
      </c>
      <c r="B4920" s="3">
        <v>43430</v>
      </c>
      <c r="C4920" s="3">
        <v>43446</v>
      </c>
      <c r="D4920" t="s">
        <v>151</v>
      </c>
      <c r="E4920" t="s">
        <v>32</v>
      </c>
      <c r="F4920" t="s">
        <v>17</v>
      </c>
      <c r="G4920" t="s">
        <v>14</v>
      </c>
      <c r="H4920" t="s">
        <v>34</v>
      </c>
      <c r="I4920" s="9">
        <v>2903</v>
      </c>
      <c r="J4920" s="9">
        <v>152.58000000000001</v>
      </c>
      <c r="K4920" s="9">
        <v>97.44</v>
      </c>
      <c r="L4920" s="9">
        <f>tbl_salesdata[[#This Row],[Units Sold]]*tbl_salesdata[[#This Row],[Unit Cost]]</f>
        <v>282868.32</v>
      </c>
      <c r="M4920" s="9">
        <f>tbl_salesdata[[#This Row],[Units Sold]]*tbl_salesdata[[#This Row],[Unit Price]]</f>
        <v>442939.74000000005</v>
      </c>
      <c r="N4920" s="9">
        <f>tbl_salesdata[[#This Row],[Total Sales]]-tbl_salesdata[[#This Row],[Total Cost]]</f>
        <v>160071.42000000004</v>
      </c>
      <c r="O4920">
        <f>tbl_salesdata[[#This Row],[Ship Date]]-tbl_salesdata[[#This Row],[Order Date]]</f>
        <v>16</v>
      </c>
      <c r="P4920">
        <f>WEEKDAY(tbl_salesdata[[#This Row],[Order Date]],2)</f>
        <v>1</v>
      </c>
      <c r="Q4920" t="str">
        <f>TEXT(tbl_salesdata[[#This Row],[Order Date]],"dddd")</f>
        <v>Monday</v>
      </c>
      <c r="R4920" t="str">
        <f>IF(tbl_salesdata[[#This Row],[Weekdaynum]]&gt;5,"Yes","No")</f>
        <v>No</v>
      </c>
    </row>
    <row r="4921" spans="1:18" hidden="1" x14ac:dyDescent="0.35">
      <c r="A4921">
        <v>495631301</v>
      </c>
      <c r="B4921" s="3">
        <v>43987</v>
      </c>
      <c r="C4921" s="3">
        <v>43992</v>
      </c>
      <c r="D4921" t="s">
        <v>145</v>
      </c>
      <c r="E4921" t="s">
        <v>21</v>
      </c>
      <c r="F4921" t="s">
        <v>68</v>
      </c>
      <c r="G4921" t="s">
        <v>14</v>
      </c>
      <c r="H4921" t="s">
        <v>15</v>
      </c>
      <c r="I4921" s="9">
        <v>7171</v>
      </c>
      <c r="J4921" s="9">
        <v>154.06</v>
      </c>
      <c r="K4921" s="9">
        <v>90.93</v>
      </c>
      <c r="L4921" s="9">
        <f>tbl_salesdata[[#This Row],[Units Sold]]*tbl_salesdata[[#This Row],[Unit Cost]]</f>
        <v>652059.03</v>
      </c>
      <c r="M4921" s="9">
        <f>tbl_salesdata[[#This Row],[Units Sold]]*tbl_salesdata[[#This Row],[Unit Price]]</f>
        <v>1104764.26</v>
      </c>
      <c r="N4921" s="9">
        <f>tbl_salesdata[[#This Row],[Total Sales]]-tbl_salesdata[[#This Row],[Total Cost]]</f>
        <v>452705.23</v>
      </c>
      <c r="O4921">
        <f>tbl_salesdata[[#This Row],[Ship Date]]-tbl_salesdata[[#This Row],[Order Date]]</f>
        <v>5</v>
      </c>
      <c r="P4921">
        <f>WEEKDAY(tbl_salesdata[[#This Row],[Order Date]],2)</f>
        <v>5</v>
      </c>
      <c r="Q4921" t="str">
        <f>TEXT(tbl_salesdata[[#This Row],[Order Date]],"dddd")</f>
        <v>Friday</v>
      </c>
      <c r="R4921" t="str">
        <f>IF(tbl_salesdata[[#This Row],[Weekdaynum]]&gt;5,"Yes","No")</f>
        <v>No</v>
      </c>
    </row>
    <row r="4922" spans="1:18" x14ac:dyDescent="0.35">
      <c r="A4922">
        <v>137814319</v>
      </c>
      <c r="B4922" s="3">
        <v>43519</v>
      </c>
      <c r="C4922" s="3">
        <v>43535</v>
      </c>
      <c r="D4922" t="s">
        <v>164</v>
      </c>
      <c r="E4922" t="s">
        <v>38</v>
      </c>
      <c r="F4922" t="s">
        <v>56</v>
      </c>
      <c r="G4922" t="s">
        <v>14</v>
      </c>
      <c r="H4922" t="s">
        <v>15</v>
      </c>
      <c r="I4922" s="9">
        <v>1174</v>
      </c>
      <c r="J4922" s="9">
        <v>9.33</v>
      </c>
      <c r="K4922" s="9">
        <v>6.92</v>
      </c>
      <c r="L4922" s="9">
        <f>tbl_salesdata[[#This Row],[Units Sold]]*tbl_salesdata[[#This Row],[Unit Cost]]</f>
        <v>8124.08</v>
      </c>
      <c r="M4922" s="9">
        <f>tbl_salesdata[[#This Row],[Units Sold]]*tbl_salesdata[[#This Row],[Unit Price]]</f>
        <v>10953.42</v>
      </c>
      <c r="N4922" s="9">
        <f>tbl_salesdata[[#This Row],[Total Sales]]-tbl_salesdata[[#This Row],[Total Cost]]</f>
        <v>2829.34</v>
      </c>
      <c r="O4922">
        <f>tbl_salesdata[[#This Row],[Ship Date]]-tbl_salesdata[[#This Row],[Order Date]]</f>
        <v>16</v>
      </c>
      <c r="P4922">
        <f>WEEKDAY(tbl_salesdata[[#This Row],[Order Date]],2)</f>
        <v>6</v>
      </c>
      <c r="Q4922" t="str">
        <f>TEXT(tbl_salesdata[[#This Row],[Order Date]],"dddd")</f>
        <v>Saturday</v>
      </c>
      <c r="R4922" t="str">
        <f>IF(tbl_salesdata[[#This Row],[Weekdaynum]]&gt;5,"Yes","No")</f>
        <v>Yes</v>
      </c>
    </row>
    <row r="4923" spans="1:18" hidden="1" x14ac:dyDescent="0.35">
      <c r="A4923">
        <v>883504474</v>
      </c>
      <c r="B4923" s="3">
        <v>43315</v>
      </c>
      <c r="C4923" s="3">
        <v>43319</v>
      </c>
      <c r="D4923" t="s">
        <v>129</v>
      </c>
      <c r="E4923" t="s">
        <v>21</v>
      </c>
      <c r="F4923" t="s">
        <v>40</v>
      </c>
      <c r="G4923" t="s">
        <v>18</v>
      </c>
      <c r="H4923" t="s">
        <v>34</v>
      </c>
      <c r="I4923" s="9">
        <v>7462</v>
      </c>
      <c r="J4923" s="9">
        <v>651.21</v>
      </c>
      <c r="K4923" s="9">
        <v>524.96</v>
      </c>
      <c r="L4923" s="9">
        <f>tbl_salesdata[[#This Row],[Units Sold]]*tbl_salesdata[[#This Row],[Unit Cost]]</f>
        <v>3917251.5200000005</v>
      </c>
      <c r="M4923" s="9">
        <f>tbl_salesdata[[#This Row],[Units Sold]]*tbl_salesdata[[#This Row],[Unit Price]]</f>
        <v>4859329.0200000005</v>
      </c>
      <c r="N4923" s="9">
        <f>tbl_salesdata[[#This Row],[Total Sales]]-tbl_salesdata[[#This Row],[Total Cost]]</f>
        <v>942077.5</v>
      </c>
      <c r="O4923">
        <f>tbl_salesdata[[#This Row],[Ship Date]]-tbl_salesdata[[#This Row],[Order Date]]</f>
        <v>4</v>
      </c>
      <c r="P4923">
        <f>WEEKDAY(tbl_salesdata[[#This Row],[Order Date]],2)</f>
        <v>5</v>
      </c>
      <c r="Q4923" t="str">
        <f>TEXT(tbl_salesdata[[#This Row],[Order Date]],"dddd")</f>
        <v>Friday</v>
      </c>
      <c r="R4923" t="str">
        <f>IF(tbl_salesdata[[#This Row],[Weekdaynum]]&gt;5,"Yes","No")</f>
        <v>No</v>
      </c>
    </row>
    <row r="4924" spans="1:18" hidden="1" x14ac:dyDescent="0.35">
      <c r="A4924">
        <v>345689809</v>
      </c>
      <c r="B4924" s="3">
        <v>43443</v>
      </c>
      <c r="C4924" s="3">
        <v>43450</v>
      </c>
      <c r="D4924" t="s">
        <v>181</v>
      </c>
      <c r="E4924" t="s">
        <v>38</v>
      </c>
      <c r="F4924" t="s">
        <v>33</v>
      </c>
      <c r="G4924" t="s">
        <v>14</v>
      </c>
      <c r="H4924" t="s">
        <v>19</v>
      </c>
      <c r="I4924" s="9">
        <v>6151</v>
      </c>
      <c r="J4924" s="9">
        <v>109.28</v>
      </c>
      <c r="K4924" s="9">
        <v>35.840000000000003</v>
      </c>
      <c r="L4924" s="9">
        <f>tbl_salesdata[[#This Row],[Units Sold]]*tbl_salesdata[[#This Row],[Unit Cost]]</f>
        <v>220451.84000000003</v>
      </c>
      <c r="M4924" s="9">
        <f>tbl_salesdata[[#This Row],[Units Sold]]*tbl_salesdata[[#This Row],[Unit Price]]</f>
        <v>672181.28</v>
      </c>
      <c r="N4924" s="9">
        <f>tbl_salesdata[[#This Row],[Total Sales]]-tbl_salesdata[[#This Row],[Total Cost]]</f>
        <v>451729.44</v>
      </c>
      <c r="O4924">
        <f>tbl_salesdata[[#This Row],[Ship Date]]-tbl_salesdata[[#This Row],[Order Date]]</f>
        <v>7</v>
      </c>
      <c r="P4924">
        <f>WEEKDAY(tbl_salesdata[[#This Row],[Order Date]],2)</f>
        <v>7</v>
      </c>
      <c r="Q4924" t="str">
        <f>TEXT(tbl_salesdata[[#This Row],[Order Date]],"dddd")</f>
        <v>Sunday</v>
      </c>
      <c r="R4924" t="str">
        <f>IF(tbl_salesdata[[#This Row],[Weekdaynum]]&gt;5,"Yes","No")</f>
        <v>Yes</v>
      </c>
    </row>
    <row r="4925" spans="1:18" hidden="1" x14ac:dyDescent="0.35">
      <c r="A4925">
        <v>155001914</v>
      </c>
      <c r="B4925" s="3">
        <v>43460</v>
      </c>
      <c r="C4925" s="3">
        <v>43462</v>
      </c>
      <c r="D4925" t="s">
        <v>31</v>
      </c>
      <c r="E4925" t="s">
        <v>32</v>
      </c>
      <c r="F4925" t="s">
        <v>33</v>
      </c>
      <c r="G4925" t="s">
        <v>14</v>
      </c>
      <c r="H4925" t="s">
        <v>15</v>
      </c>
      <c r="I4925" s="9">
        <v>7366</v>
      </c>
      <c r="J4925" s="9">
        <v>109.28</v>
      </c>
      <c r="K4925" s="9">
        <v>35.840000000000003</v>
      </c>
      <c r="L4925" s="9">
        <f>tbl_salesdata[[#This Row],[Units Sold]]*tbl_salesdata[[#This Row],[Unit Cost]]</f>
        <v>263997.44</v>
      </c>
      <c r="M4925" s="9">
        <f>tbl_salesdata[[#This Row],[Units Sold]]*tbl_salesdata[[#This Row],[Unit Price]]</f>
        <v>804956.48</v>
      </c>
      <c r="N4925" s="9">
        <f>tbl_salesdata[[#This Row],[Total Sales]]-tbl_salesdata[[#This Row],[Total Cost]]</f>
        <v>540959.04</v>
      </c>
      <c r="O4925">
        <f>tbl_salesdata[[#This Row],[Ship Date]]-tbl_salesdata[[#This Row],[Order Date]]</f>
        <v>2</v>
      </c>
      <c r="P4925">
        <f>WEEKDAY(tbl_salesdata[[#This Row],[Order Date]],2)</f>
        <v>3</v>
      </c>
      <c r="Q4925" t="str">
        <f>TEXT(tbl_salesdata[[#This Row],[Order Date]],"dddd")</f>
        <v>Wednesday</v>
      </c>
      <c r="R4925" t="str">
        <f>IF(tbl_salesdata[[#This Row],[Weekdaynum]]&gt;5,"Yes","No")</f>
        <v>No</v>
      </c>
    </row>
    <row r="4926" spans="1:18" hidden="1" x14ac:dyDescent="0.35">
      <c r="A4926">
        <v>575552117</v>
      </c>
      <c r="B4926" s="3">
        <v>42097</v>
      </c>
      <c r="C4926" s="3">
        <v>42099</v>
      </c>
      <c r="D4926" t="s">
        <v>48</v>
      </c>
      <c r="E4926" t="s">
        <v>21</v>
      </c>
      <c r="F4926" t="s">
        <v>40</v>
      </c>
      <c r="G4926" t="s">
        <v>18</v>
      </c>
      <c r="H4926" t="s">
        <v>19</v>
      </c>
      <c r="I4926" s="9">
        <v>7516</v>
      </c>
      <c r="J4926" s="9">
        <v>651.21</v>
      </c>
      <c r="K4926" s="9">
        <v>524.96</v>
      </c>
      <c r="L4926" s="9">
        <f>tbl_salesdata[[#This Row],[Units Sold]]*tbl_salesdata[[#This Row],[Unit Cost]]</f>
        <v>3945599.3600000003</v>
      </c>
      <c r="M4926" s="9">
        <f>tbl_salesdata[[#This Row],[Units Sold]]*tbl_salesdata[[#This Row],[Unit Price]]</f>
        <v>4894494.3600000003</v>
      </c>
      <c r="N4926" s="9">
        <f>tbl_salesdata[[#This Row],[Total Sales]]-tbl_salesdata[[#This Row],[Total Cost]]</f>
        <v>948895</v>
      </c>
      <c r="O4926">
        <f>tbl_salesdata[[#This Row],[Ship Date]]-tbl_salesdata[[#This Row],[Order Date]]</f>
        <v>2</v>
      </c>
      <c r="P4926">
        <f>WEEKDAY(tbl_salesdata[[#This Row],[Order Date]],2)</f>
        <v>5</v>
      </c>
      <c r="Q4926" t="str">
        <f>TEXT(tbl_salesdata[[#This Row],[Order Date]],"dddd")</f>
        <v>Friday</v>
      </c>
      <c r="R4926" t="str">
        <f>IF(tbl_salesdata[[#This Row],[Weekdaynum]]&gt;5,"Yes","No")</f>
        <v>No</v>
      </c>
    </row>
    <row r="4927" spans="1:18" hidden="1" x14ac:dyDescent="0.35">
      <c r="A4927">
        <v>141764247</v>
      </c>
      <c r="B4927" s="3">
        <v>43661</v>
      </c>
      <c r="C4927" s="3">
        <v>43671</v>
      </c>
      <c r="D4927" t="s">
        <v>188</v>
      </c>
      <c r="E4927" t="s">
        <v>21</v>
      </c>
      <c r="F4927" t="s">
        <v>13</v>
      </c>
      <c r="G4927" t="s">
        <v>18</v>
      </c>
      <c r="H4927" t="s">
        <v>34</v>
      </c>
      <c r="I4927" s="9">
        <v>46</v>
      </c>
      <c r="J4927" s="9">
        <v>255.28</v>
      </c>
      <c r="K4927" s="9">
        <v>159.41999999999999</v>
      </c>
      <c r="L4927" s="9">
        <f>tbl_salesdata[[#This Row],[Units Sold]]*tbl_salesdata[[#This Row],[Unit Cost]]</f>
        <v>7333.32</v>
      </c>
      <c r="M4927" s="9">
        <f>tbl_salesdata[[#This Row],[Units Sold]]*tbl_salesdata[[#This Row],[Unit Price]]</f>
        <v>11742.88</v>
      </c>
      <c r="N4927" s="9">
        <f>tbl_salesdata[[#This Row],[Total Sales]]-tbl_salesdata[[#This Row],[Total Cost]]</f>
        <v>4409.5599999999995</v>
      </c>
      <c r="O4927">
        <f>tbl_salesdata[[#This Row],[Ship Date]]-tbl_salesdata[[#This Row],[Order Date]]</f>
        <v>10</v>
      </c>
      <c r="P4927">
        <f>WEEKDAY(tbl_salesdata[[#This Row],[Order Date]],2)</f>
        <v>1</v>
      </c>
      <c r="Q4927" t="str">
        <f>TEXT(tbl_salesdata[[#This Row],[Order Date]],"dddd")</f>
        <v>Monday</v>
      </c>
      <c r="R4927" t="str">
        <f>IF(tbl_salesdata[[#This Row],[Weekdaynum]]&gt;5,"Yes","No")</f>
        <v>No</v>
      </c>
    </row>
    <row r="4928" spans="1:18" hidden="1" x14ac:dyDescent="0.35">
      <c r="A4928">
        <v>608374631</v>
      </c>
      <c r="B4928" s="3">
        <v>42471</v>
      </c>
      <c r="C4928" s="3">
        <v>42489</v>
      </c>
      <c r="D4928" t="s">
        <v>178</v>
      </c>
      <c r="E4928" t="s">
        <v>21</v>
      </c>
      <c r="F4928" t="s">
        <v>68</v>
      </c>
      <c r="G4928" t="s">
        <v>18</v>
      </c>
      <c r="H4928" t="s">
        <v>15</v>
      </c>
      <c r="I4928" s="9">
        <v>428</v>
      </c>
      <c r="J4928" s="9">
        <v>154.06</v>
      </c>
      <c r="K4928" s="9">
        <v>90.93</v>
      </c>
      <c r="L4928" s="9">
        <f>tbl_salesdata[[#This Row],[Units Sold]]*tbl_salesdata[[#This Row],[Unit Cost]]</f>
        <v>38918.04</v>
      </c>
      <c r="M4928" s="9">
        <f>tbl_salesdata[[#This Row],[Units Sold]]*tbl_salesdata[[#This Row],[Unit Price]]</f>
        <v>65937.680000000008</v>
      </c>
      <c r="N4928" s="9">
        <f>tbl_salesdata[[#This Row],[Total Sales]]-tbl_salesdata[[#This Row],[Total Cost]]</f>
        <v>27019.640000000007</v>
      </c>
      <c r="O4928">
        <f>tbl_salesdata[[#This Row],[Ship Date]]-tbl_salesdata[[#This Row],[Order Date]]</f>
        <v>18</v>
      </c>
      <c r="P4928">
        <f>WEEKDAY(tbl_salesdata[[#This Row],[Order Date]],2)</f>
        <v>1</v>
      </c>
      <c r="Q4928" t="str">
        <f>TEXT(tbl_salesdata[[#This Row],[Order Date]],"dddd")</f>
        <v>Monday</v>
      </c>
      <c r="R4928" t="str">
        <f>IF(tbl_salesdata[[#This Row],[Weekdaynum]]&gt;5,"Yes","No")</f>
        <v>No</v>
      </c>
    </row>
    <row r="4929" spans="1:18" hidden="1" x14ac:dyDescent="0.35">
      <c r="A4929">
        <v>200432097</v>
      </c>
      <c r="B4929" s="3">
        <v>43847</v>
      </c>
      <c r="C4929" s="3">
        <v>43863</v>
      </c>
      <c r="D4929" t="s">
        <v>107</v>
      </c>
      <c r="E4929" t="s">
        <v>21</v>
      </c>
      <c r="F4929" t="s">
        <v>76</v>
      </c>
      <c r="G4929" t="s">
        <v>14</v>
      </c>
      <c r="H4929" t="s">
        <v>26</v>
      </c>
      <c r="I4929" s="9">
        <v>1167</v>
      </c>
      <c r="J4929" s="9">
        <v>668.27</v>
      </c>
      <c r="K4929" s="9">
        <v>502.54</v>
      </c>
      <c r="L4929" s="9">
        <f>tbl_salesdata[[#This Row],[Units Sold]]*tbl_salesdata[[#This Row],[Unit Cost]]</f>
        <v>586464.18000000005</v>
      </c>
      <c r="M4929" s="9">
        <f>tbl_salesdata[[#This Row],[Units Sold]]*tbl_salesdata[[#This Row],[Unit Price]]</f>
        <v>779871.09</v>
      </c>
      <c r="N4929" s="9">
        <f>tbl_salesdata[[#This Row],[Total Sales]]-tbl_salesdata[[#This Row],[Total Cost]]</f>
        <v>193406.90999999992</v>
      </c>
      <c r="O4929">
        <f>tbl_salesdata[[#This Row],[Ship Date]]-tbl_salesdata[[#This Row],[Order Date]]</f>
        <v>16</v>
      </c>
      <c r="P4929">
        <f>WEEKDAY(tbl_salesdata[[#This Row],[Order Date]],2)</f>
        <v>5</v>
      </c>
      <c r="Q4929" t="str">
        <f>TEXT(tbl_salesdata[[#This Row],[Order Date]],"dddd")</f>
        <v>Friday</v>
      </c>
      <c r="R4929" t="str">
        <f>IF(tbl_salesdata[[#This Row],[Weekdaynum]]&gt;5,"Yes","No")</f>
        <v>No</v>
      </c>
    </row>
    <row r="4930" spans="1:18" hidden="1" x14ac:dyDescent="0.35">
      <c r="A4930">
        <v>363297975</v>
      </c>
      <c r="B4930" s="3">
        <v>43534</v>
      </c>
      <c r="C4930" s="3">
        <v>43539</v>
      </c>
      <c r="D4930" t="s">
        <v>64</v>
      </c>
      <c r="E4930" t="s">
        <v>29</v>
      </c>
      <c r="F4930" t="s">
        <v>76</v>
      </c>
      <c r="G4930" t="s">
        <v>14</v>
      </c>
      <c r="H4930" t="s">
        <v>26</v>
      </c>
      <c r="I4930" s="9">
        <v>6799</v>
      </c>
      <c r="J4930" s="9">
        <v>668.27</v>
      </c>
      <c r="K4930" s="9">
        <v>502.54</v>
      </c>
      <c r="L4930" s="9">
        <f>tbl_salesdata[[#This Row],[Units Sold]]*tbl_salesdata[[#This Row],[Unit Cost]]</f>
        <v>3416769.46</v>
      </c>
      <c r="M4930" s="9">
        <f>tbl_salesdata[[#This Row],[Units Sold]]*tbl_salesdata[[#This Row],[Unit Price]]</f>
        <v>4543567.7299999995</v>
      </c>
      <c r="N4930" s="9">
        <f>tbl_salesdata[[#This Row],[Total Sales]]-tbl_salesdata[[#This Row],[Total Cost]]</f>
        <v>1126798.2699999996</v>
      </c>
      <c r="O4930">
        <f>tbl_salesdata[[#This Row],[Ship Date]]-tbl_salesdata[[#This Row],[Order Date]]</f>
        <v>5</v>
      </c>
      <c r="P4930">
        <f>WEEKDAY(tbl_salesdata[[#This Row],[Order Date]],2)</f>
        <v>7</v>
      </c>
      <c r="Q4930" t="str">
        <f>TEXT(tbl_salesdata[[#This Row],[Order Date]],"dddd")</f>
        <v>Sunday</v>
      </c>
      <c r="R4930" t="str">
        <f>IF(tbl_salesdata[[#This Row],[Weekdaynum]]&gt;5,"Yes","No")</f>
        <v>Yes</v>
      </c>
    </row>
    <row r="4931" spans="1:18" hidden="1" x14ac:dyDescent="0.35">
      <c r="A4931">
        <v>812646090</v>
      </c>
      <c r="B4931" s="3">
        <v>43175</v>
      </c>
      <c r="C4931" s="3">
        <v>43192</v>
      </c>
      <c r="D4931" t="s">
        <v>65</v>
      </c>
      <c r="E4931" t="s">
        <v>32</v>
      </c>
      <c r="F4931" t="s">
        <v>42</v>
      </c>
      <c r="G4931" t="s">
        <v>18</v>
      </c>
      <c r="H4931" t="s">
        <v>26</v>
      </c>
      <c r="I4931" s="9">
        <v>8892</v>
      </c>
      <c r="J4931" s="9">
        <v>437.2</v>
      </c>
      <c r="K4931" s="9">
        <v>263.33</v>
      </c>
      <c r="L4931" s="9">
        <f>tbl_salesdata[[#This Row],[Units Sold]]*tbl_salesdata[[#This Row],[Unit Cost]]</f>
        <v>2341530.36</v>
      </c>
      <c r="M4931" s="9">
        <f>tbl_salesdata[[#This Row],[Units Sold]]*tbl_salesdata[[#This Row],[Unit Price]]</f>
        <v>3887582.4</v>
      </c>
      <c r="N4931" s="9">
        <f>tbl_salesdata[[#This Row],[Total Sales]]-tbl_salesdata[[#This Row],[Total Cost]]</f>
        <v>1546052.04</v>
      </c>
      <c r="O4931">
        <f>tbl_salesdata[[#This Row],[Ship Date]]-tbl_salesdata[[#This Row],[Order Date]]</f>
        <v>17</v>
      </c>
      <c r="P4931">
        <f>WEEKDAY(tbl_salesdata[[#This Row],[Order Date]],2)</f>
        <v>5</v>
      </c>
      <c r="Q4931" t="str">
        <f>TEXT(tbl_salesdata[[#This Row],[Order Date]],"dddd")</f>
        <v>Friday</v>
      </c>
      <c r="R4931" t="str">
        <f>IF(tbl_salesdata[[#This Row],[Weekdaynum]]&gt;5,"Yes","No")</f>
        <v>No</v>
      </c>
    </row>
    <row r="4932" spans="1:18" hidden="1" x14ac:dyDescent="0.35">
      <c r="A4932">
        <v>884462773</v>
      </c>
      <c r="B4932" s="3">
        <v>44794</v>
      </c>
      <c r="C4932" s="3">
        <v>44808</v>
      </c>
      <c r="D4932" t="s">
        <v>214</v>
      </c>
      <c r="E4932" t="s">
        <v>21</v>
      </c>
      <c r="F4932" t="s">
        <v>17</v>
      </c>
      <c r="G4932" t="s">
        <v>18</v>
      </c>
      <c r="H4932" t="s">
        <v>15</v>
      </c>
      <c r="I4932" s="9">
        <v>1044</v>
      </c>
      <c r="J4932" s="9">
        <v>152.58000000000001</v>
      </c>
      <c r="K4932" s="9">
        <v>97.44</v>
      </c>
      <c r="L4932" s="9">
        <f>tbl_salesdata[[#This Row],[Units Sold]]*tbl_salesdata[[#This Row],[Unit Cost]]</f>
        <v>101727.36</v>
      </c>
      <c r="M4932" s="9">
        <f>tbl_salesdata[[#This Row],[Units Sold]]*tbl_salesdata[[#This Row],[Unit Price]]</f>
        <v>159293.52000000002</v>
      </c>
      <c r="N4932" s="9">
        <f>tbl_salesdata[[#This Row],[Total Sales]]-tbl_salesdata[[#This Row],[Total Cost]]</f>
        <v>57566.160000000018</v>
      </c>
      <c r="O4932">
        <f>tbl_salesdata[[#This Row],[Ship Date]]-tbl_salesdata[[#This Row],[Order Date]]</f>
        <v>14</v>
      </c>
      <c r="P4932">
        <f>WEEKDAY(tbl_salesdata[[#This Row],[Order Date]],2)</f>
        <v>7</v>
      </c>
      <c r="Q4932" t="str">
        <f>TEXT(tbl_salesdata[[#This Row],[Order Date]],"dddd")</f>
        <v>Sunday</v>
      </c>
      <c r="R4932" t="str">
        <f>IF(tbl_salesdata[[#This Row],[Weekdaynum]]&gt;5,"Yes","No")</f>
        <v>Yes</v>
      </c>
    </row>
    <row r="4933" spans="1:18" hidden="1" x14ac:dyDescent="0.35">
      <c r="A4933">
        <v>885046851</v>
      </c>
      <c r="B4933" s="3">
        <v>44731</v>
      </c>
      <c r="C4933" s="3">
        <v>44744</v>
      </c>
      <c r="D4933" t="s">
        <v>20</v>
      </c>
      <c r="E4933" t="s">
        <v>21</v>
      </c>
      <c r="F4933" t="s">
        <v>40</v>
      </c>
      <c r="G4933" t="s">
        <v>18</v>
      </c>
      <c r="H4933" t="s">
        <v>15</v>
      </c>
      <c r="I4933" s="9">
        <v>3886</v>
      </c>
      <c r="J4933" s="9">
        <v>651.21</v>
      </c>
      <c r="K4933" s="9">
        <v>524.96</v>
      </c>
      <c r="L4933" s="9">
        <f>tbl_salesdata[[#This Row],[Units Sold]]*tbl_salesdata[[#This Row],[Unit Cost]]</f>
        <v>2039994.56</v>
      </c>
      <c r="M4933" s="9">
        <f>tbl_salesdata[[#This Row],[Units Sold]]*tbl_salesdata[[#This Row],[Unit Price]]</f>
        <v>2530602.06</v>
      </c>
      <c r="N4933" s="9">
        <f>tbl_salesdata[[#This Row],[Total Sales]]-tbl_salesdata[[#This Row],[Total Cost]]</f>
        <v>490607.5</v>
      </c>
      <c r="O4933">
        <f>tbl_salesdata[[#This Row],[Ship Date]]-tbl_salesdata[[#This Row],[Order Date]]</f>
        <v>13</v>
      </c>
      <c r="P4933">
        <f>WEEKDAY(tbl_salesdata[[#This Row],[Order Date]],2)</f>
        <v>7</v>
      </c>
      <c r="Q4933" t="str">
        <f>TEXT(tbl_salesdata[[#This Row],[Order Date]],"dddd")</f>
        <v>Sunday</v>
      </c>
      <c r="R4933" t="str">
        <f>IF(tbl_salesdata[[#This Row],[Weekdaynum]]&gt;5,"Yes","No")</f>
        <v>Yes</v>
      </c>
    </row>
    <row r="4934" spans="1:18" hidden="1" x14ac:dyDescent="0.35">
      <c r="A4934">
        <v>741009652</v>
      </c>
      <c r="B4934" s="3">
        <v>42060</v>
      </c>
      <c r="C4934" s="3">
        <v>42068</v>
      </c>
      <c r="D4934" t="s">
        <v>132</v>
      </c>
      <c r="E4934" t="s">
        <v>38</v>
      </c>
      <c r="F4934" t="s">
        <v>68</v>
      </c>
      <c r="G4934" t="s">
        <v>18</v>
      </c>
      <c r="H4934" t="s">
        <v>26</v>
      </c>
      <c r="I4934" s="9">
        <v>78</v>
      </c>
      <c r="J4934" s="9">
        <v>154.06</v>
      </c>
      <c r="K4934" s="9">
        <v>90.93</v>
      </c>
      <c r="L4934" s="9">
        <f>tbl_salesdata[[#This Row],[Units Sold]]*tbl_salesdata[[#This Row],[Unit Cost]]</f>
        <v>7092.5400000000009</v>
      </c>
      <c r="M4934" s="9">
        <f>tbl_salesdata[[#This Row],[Units Sold]]*tbl_salesdata[[#This Row],[Unit Price]]</f>
        <v>12016.68</v>
      </c>
      <c r="N4934" s="9">
        <f>tbl_salesdata[[#This Row],[Total Sales]]-tbl_salesdata[[#This Row],[Total Cost]]</f>
        <v>4924.1399999999994</v>
      </c>
      <c r="O4934">
        <f>tbl_salesdata[[#This Row],[Ship Date]]-tbl_salesdata[[#This Row],[Order Date]]</f>
        <v>8</v>
      </c>
      <c r="P4934">
        <f>WEEKDAY(tbl_salesdata[[#This Row],[Order Date]],2)</f>
        <v>3</v>
      </c>
      <c r="Q4934" t="str">
        <f>TEXT(tbl_salesdata[[#This Row],[Order Date]],"dddd")</f>
        <v>Wednesday</v>
      </c>
      <c r="R4934" t="str">
        <f>IF(tbl_salesdata[[#This Row],[Weekdaynum]]&gt;5,"Yes","No")</f>
        <v>No</v>
      </c>
    </row>
    <row r="4935" spans="1:18" hidden="1" x14ac:dyDescent="0.35">
      <c r="A4935">
        <v>449275004</v>
      </c>
      <c r="B4935" s="3">
        <v>42326</v>
      </c>
      <c r="C4935" s="3">
        <v>42339</v>
      </c>
      <c r="D4935" t="s">
        <v>61</v>
      </c>
      <c r="E4935" t="s">
        <v>12</v>
      </c>
      <c r="F4935" t="s">
        <v>56</v>
      </c>
      <c r="G4935" t="s">
        <v>14</v>
      </c>
      <c r="H4935" t="s">
        <v>15</v>
      </c>
      <c r="I4935" s="9">
        <v>9313</v>
      </c>
      <c r="J4935" s="9">
        <v>9.33</v>
      </c>
      <c r="K4935" s="9">
        <v>6.92</v>
      </c>
      <c r="L4935" s="9">
        <f>tbl_salesdata[[#This Row],[Units Sold]]*tbl_salesdata[[#This Row],[Unit Cost]]</f>
        <v>64445.96</v>
      </c>
      <c r="M4935" s="9">
        <f>tbl_salesdata[[#This Row],[Units Sold]]*tbl_salesdata[[#This Row],[Unit Price]]</f>
        <v>86890.29</v>
      </c>
      <c r="N4935" s="9">
        <f>tbl_salesdata[[#This Row],[Total Sales]]-tbl_salesdata[[#This Row],[Total Cost]]</f>
        <v>22444.329999999994</v>
      </c>
      <c r="O4935">
        <f>tbl_salesdata[[#This Row],[Ship Date]]-tbl_salesdata[[#This Row],[Order Date]]</f>
        <v>13</v>
      </c>
      <c r="P4935">
        <f>WEEKDAY(tbl_salesdata[[#This Row],[Order Date]],2)</f>
        <v>3</v>
      </c>
      <c r="Q4935" t="str">
        <f>TEXT(tbl_salesdata[[#This Row],[Order Date]],"dddd")</f>
        <v>Wednesday</v>
      </c>
      <c r="R4935" t="str">
        <f>IF(tbl_salesdata[[#This Row],[Weekdaynum]]&gt;5,"Yes","No")</f>
        <v>No</v>
      </c>
    </row>
    <row r="4936" spans="1:18" hidden="1" x14ac:dyDescent="0.35">
      <c r="A4936">
        <v>527079236</v>
      </c>
      <c r="B4936" s="3">
        <v>43996</v>
      </c>
      <c r="C4936" s="3">
        <v>44004</v>
      </c>
      <c r="D4936" t="s">
        <v>20</v>
      </c>
      <c r="E4936" t="s">
        <v>21</v>
      </c>
      <c r="F4936" t="s">
        <v>68</v>
      </c>
      <c r="G4936" t="s">
        <v>14</v>
      </c>
      <c r="H4936" t="s">
        <v>15</v>
      </c>
      <c r="I4936" s="9">
        <v>3314</v>
      </c>
      <c r="J4936" s="9">
        <v>154.06</v>
      </c>
      <c r="K4936" s="9">
        <v>90.93</v>
      </c>
      <c r="L4936" s="9">
        <f>tbl_salesdata[[#This Row],[Units Sold]]*tbl_salesdata[[#This Row],[Unit Cost]]</f>
        <v>301342.02</v>
      </c>
      <c r="M4936" s="9">
        <f>tbl_salesdata[[#This Row],[Units Sold]]*tbl_salesdata[[#This Row],[Unit Price]]</f>
        <v>510554.84</v>
      </c>
      <c r="N4936" s="9">
        <f>tbl_salesdata[[#This Row],[Total Sales]]-tbl_salesdata[[#This Row],[Total Cost]]</f>
        <v>209212.82</v>
      </c>
      <c r="O4936">
        <f>tbl_salesdata[[#This Row],[Ship Date]]-tbl_salesdata[[#This Row],[Order Date]]</f>
        <v>8</v>
      </c>
      <c r="P4936">
        <f>WEEKDAY(tbl_salesdata[[#This Row],[Order Date]],2)</f>
        <v>7</v>
      </c>
      <c r="Q4936" t="str">
        <f>TEXT(tbl_salesdata[[#This Row],[Order Date]],"dddd")</f>
        <v>Sunday</v>
      </c>
      <c r="R4936" t="str">
        <f>IF(tbl_salesdata[[#This Row],[Weekdaynum]]&gt;5,"Yes","No")</f>
        <v>Yes</v>
      </c>
    </row>
    <row r="4937" spans="1:18" hidden="1" x14ac:dyDescent="0.35">
      <c r="A4937">
        <v>661971175</v>
      </c>
      <c r="B4937" s="3">
        <v>42775</v>
      </c>
      <c r="C4937" s="3">
        <v>42779</v>
      </c>
      <c r="D4937" t="s">
        <v>194</v>
      </c>
      <c r="E4937" t="s">
        <v>32</v>
      </c>
      <c r="F4937" t="s">
        <v>42</v>
      </c>
      <c r="G4937" t="s">
        <v>18</v>
      </c>
      <c r="H4937" t="s">
        <v>26</v>
      </c>
      <c r="I4937" s="9">
        <v>836</v>
      </c>
      <c r="J4937" s="9">
        <v>437.2</v>
      </c>
      <c r="K4937" s="9">
        <v>263.33</v>
      </c>
      <c r="L4937" s="9">
        <f>tbl_salesdata[[#This Row],[Units Sold]]*tbl_salesdata[[#This Row],[Unit Cost]]</f>
        <v>220143.87999999998</v>
      </c>
      <c r="M4937" s="9">
        <f>tbl_salesdata[[#This Row],[Units Sold]]*tbl_salesdata[[#This Row],[Unit Price]]</f>
        <v>365499.2</v>
      </c>
      <c r="N4937" s="9">
        <f>tbl_salesdata[[#This Row],[Total Sales]]-tbl_salesdata[[#This Row],[Total Cost]]</f>
        <v>145355.32000000004</v>
      </c>
      <c r="O4937">
        <f>tbl_salesdata[[#This Row],[Ship Date]]-tbl_salesdata[[#This Row],[Order Date]]</f>
        <v>4</v>
      </c>
      <c r="P4937">
        <f>WEEKDAY(tbl_salesdata[[#This Row],[Order Date]],2)</f>
        <v>4</v>
      </c>
      <c r="Q4937" t="str">
        <f>TEXT(tbl_salesdata[[#This Row],[Order Date]],"dddd")</f>
        <v>Thursday</v>
      </c>
      <c r="R4937" t="str">
        <f>IF(tbl_salesdata[[#This Row],[Weekdaynum]]&gt;5,"Yes","No")</f>
        <v>No</v>
      </c>
    </row>
    <row r="4938" spans="1:18" hidden="1" x14ac:dyDescent="0.35">
      <c r="A4938">
        <v>161812150</v>
      </c>
      <c r="B4938" s="3">
        <v>44144</v>
      </c>
      <c r="C4938" s="3">
        <v>44152</v>
      </c>
      <c r="D4938" t="s">
        <v>135</v>
      </c>
      <c r="E4938" t="s">
        <v>21</v>
      </c>
      <c r="F4938" t="s">
        <v>33</v>
      </c>
      <c r="G4938" t="s">
        <v>14</v>
      </c>
      <c r="H4938" t="s">
        <v>19</v>
      </c>
      <c r="I4938" s="9">
        <v>2666</v>
      </c>
      <c r="J4938" s="9">
        <v>109.28</v>
      </c>
      <c r="K4938" s="9">
        <v>35.840000000000003</v>
      </c>
      <c r="L4938" s="9">
        <f>tbl_salesdata[[#This Row],[Units Sold]]*tbl_salesdata[[#This Row],[Unit Cost]]</f>
        <v>95549.440000000002</v>
      </c>
      <c r="M4938" s="9">
        <f>tbl_salesdata[[#This Row],[Units Sold]]*tbl_salesdata[[#This Row],[Unit Price]]</f>
        <v>291340.48</v>
      </c>
      <c r="N4938" s="9">
        <f>tbl_salesdata[[#This Row],[Total Sales]]-tbl_salesdata[[#This Row],[Total Cost]]</f>
        <v>195791.03999999998</v>
      </c>
      <c r="O4938">
        <f>tbl_salesdata[[#This Row],[Ship Date]]-tbl_salesdata[[#This Row],[Order Date]]</f>
        <v>8</v>
      </c>
      <c r="P4938">
        <f>WEEKDAY(tbl_salesdata[[#This Row],[Order Date]],2)</f>
        <v>1</v>
      </c>
      <c r="Q4938" t="str">
        <f>TEXT(tbl_salesdata[[#This Row],[Order Date]],"dddd")</f>
        <v>Monday</v>
      </c>
      <c r="R4938" t="str">
        <f>IF(tbl_salesdata[[#This Row],[Weekdaynum]]&gt;5,"Yes","No")</f>
        <v>No</v>
      </c>
    </row>
    <row r="4939" spans="1:18" hidden="1" x14ac:dyDescent="0.35">
      <c r="A4939">
        <v>204775989</v>
      </c>
      <c r="B4939" s="3">
        <v>44663</v>
      </c>
      <c r="C4939" s="3">
        <v>44684</v>
      </c>
      <c r="D4939" t="s">
        <v>123</v>
      </c>
      <c r="E4939" t="s">
        <v>38</v>
      </c>
      <c r="F4939" t="s">
        <v>40</v>
      </c>
      <c r="G4939" t="s">
        <v>14</v>
      </c>
      <c r="H4939" t="s">
        <v>26</v>
      </c>
      <c r="I4939" s="9">
        <v>6620</v>
      </c>
      <c r="J4939" s="9">
        <v>651.21</v>
      </c>
      <c r="K4939" s="9">
        <v>524.96</v>
      </c>
      <c r="L4939" s="9">
        <f>tbl_salesdata[[#This Row],[Units Sold]]*tbl_salesdata[[#This Row],[Unit Cost]]</f>
        <v>3475235.2</v>
      </c>
      <c r="M4939" s="9">
        <f>tbl_salesdata[[#This Row],[Units Sold]]*tbl_salesdata[[#This Row],[Unit Price]]</f>
        <v>4311010.2</v>
      </c>
      <c r="N4939" s="9">
        <f>tbl_salesdata[[#This Row],[Total Sales]]-tbl_salesdata[[#This Row],[Total Cost]]</f>
        <v>835775</v>
      </c>
      <c r="O4939">
        <f>tbl_salesdata[[#This Row],[Ship Date]]-tbl_salesdata[[#This Row],[Order Date]]</f>
        <v>21</v>
      </c>
      <c r="P4939">
        <f>WEEKDAY(tbl_salesdata[[#This Row],[Order Date]],2)</f>
        <v>2</v>
      </c>
      <c r="Q4939" t="str">
        <f>TEXT(tbl_salesdata[[#This Row],[Order Date]],"dddd")</f>
        <v>Tuesday</v>
      </c>
      <c r="R4939" t="str">
        <f>IF(tbl_salesdata[[#This Row],[Weekdaynum]]&gt;5,"Yes","No")</f>
        <v>No</v>
      </c>
    </row>
    <row r="4940" spans="1:18" hidden="1" x14ac:dyDescent="0.35">
      <c r="A4940">
        <v>689349019</v>
      </c>
      <c r="B4940" s="3">
        <v>43626</v>
      </c>
      <c r="C4940" s="3">
        <v>43641</v>
      </c>
      <c r="D4940" t="s">
        <v>145</v>
      </c>
      <c r="E4940" t="s">
        <v>21</v>
      </c>
      <c r="F4940" t="s">
        <v>42</v>
      </c>
      <c r="G4940" t="s">
        <v>18</v>
      </c>
      <c r="H4940" t="s">
        <v>34</v>
      </c>
      <c r="I4940" s="9">
        <v>2548</v>
      </c>
      <c r="J4940" s="9">
        <v>437.2</v>
      </c>
      <c r="K4940" s="9">
        <v>263.33</v>
      </c>
      <c r="L4940" s="9">
        <f>tbl_salesdata[[#This Row],[Units Sold]]*tbl_salesdata[[#This Row],[Unit Cost]]</f>
        <v>670964.84</v>
      </c>
      <c r="M4940" s="9">
        <f>tbl_salesdata[[#This Row],[Units Sold]]*tbl_salesdata[[#This Row],[Unit Price]]</f>
        <v>1113985.5999999999</v>
      </c>
      <c r="N4940" s="9">
        <f>tbl_salesdata[[#This Row],[Total Sales]]-tbl_salesdata[[#This Row],[Total Cost]]</f>
        <v>443020.75999999989</v>
      </c>
      <c r="O4940">
        <f>tbl_salesdata[[#This Row],[Ship Date]]-tbl_salesdata[[#This Row],[Order Date]]</f>
        <v>15</v>
      </c>
      <c r="P4940">
        <f>WEEKDAY(tbl_salesdata[[#This Row],[Order Date]],2)</f>
        <v>1</v>
      </c>
      <c r="Q4940" t="str">
        <f>TEXT(tbl_salesdata[[#This Row],[Order Date]],"dddd")</f>
        <v>Monday</v>
      </c>
      <c r="R4940" t="str">
        <f>IF(tbl_salesdata[[#This Row],[Weekdaynum]]&gt;5,"Yes","No")</f>
        <v>No</v>
      </c>
    </row>
    <row r="4941" spans="1:18" hidden="1" x14ac:dyDescent="0.35">
      <c r="A4941">
        <v>684330070</v>
      </c>
      <c r="B4941" s="3">
        <v>42415</v>
      </c>
      <c r="C4941" s="3">
        <v>42433</v>
      </c>
      <c r="D4941" t="s">
        <v>162</v>
      </c>
      <c r="E4941" t="s">
        <v>38</v>
      </c>
      <c r="F4941" t="s">
        <v>42</v>
      </c>
      <c r="G4941" t="s">
        <v>18</v>
      </c>
      <c r="H4941" t="s">
        <v>34</v>
      </c>
      <c r="I4941" s="9">
        <v>7330</v>
      </c>
      <c r="J4941" s="9">
        <v>437.2</v>
      </c>
      <c r="K4941" s="9">
        <v>263.33</v>
      </c>
      <c r="L4941" s="9">
        <f>tbl_salesdata[[#This Row],[Units Sold]]*tbl_salesdata[[#This Row],[Unit Cost]]</f>
        <v>1930208.9</v>
      </c>
      <c r="M4941" s="9">
        <f>tbl_salesdata[[#This Row],[Units Sold]]*tbl_salesdata[[#This Row],[Unit Price]]</f>
        <v>3204676</v>
      </c>
      <c r="N4941" s="9">
        <f>tbl_salesdata[[#This Row],[Total Sales]]-tbl_salesdata[[#This Row],[Total Cost]]</f>
        <v>1274467.1000000001</v>
      </c>
      <c r="O4941">
        <f>tbl_salesdata[[#This Row],[Ship Date]]-tbl_salesdata[[#This Row],[Order Date]]</f>
        <v>18</v>
      </c>
      <c r="P4941">
        <f>WEEKDAY(tbl_salesdata[[#This Row],[Order Date]],2)</f>
        <v>1</v>
      </c>
      <c r="Q4941" t="str">
        <f>TEXT(tbl_salesdata[[#This Row],[Order Date]],"dddd")</f>
        <v>Monday</v>
      </c>
      <c r="R4941" t="str">
        <f>IF(tbl_salesdata[[#This Row],[Weekdaynum]]&gt;5,"Yes","No")</f>
        <v>No</v>
      </c>
    </row>
    <row r="4942" spans="1:18" x14ac:dyDescent="0.35">
      <c r="A4942">
        <v>748646867</v>
      </c>
      <c r="B4942" s="3">
        <v>42868</v>
      </c>
      <c r="C4942" s="3">
        <v>42884</v>
      </c>
      <c r="D4942" t="s">
        <v>137</v>
      </c>
      <c r="E4942" t="s">
        <v>38</v>
      </c>
      <c r="F4942" t="s">
        <v>33</v>
      </c>
      <c r="G4942" t="s">
        <v>14</v>
      </c>
      <c r="H4942" t="s">
        <v>19</v>
      </c>
      <c r="I4942" s="9">
        <v>99</v>
      </c>
      <c r="J4942" s="9">
        <v>109.28</v>
      </c>
      <c r="K4942" s="9">
        <v>35.840000000000003</v>
      </c>
      <c r="L4942" s="9">
        <f>tbl_salesdata[[#This Row],[Units Sold]]*tbl_salesdata[[#This Row],[Unit Cost]]</f>
        <v>3548.1600000000003</v>
      </c>
      <c r="M4942" s="9">
        <f>tbl_salesdata[[#This Row],[Units Sold]]*tbl_salesdata[[#This Row],[Unit Price]]</f>
        <v>10818.72</v>
      </c>
      <c r="N4942" s="9">
        <f>tbl_salesdata[[#This Row],[Total Sales]]-tbl_salesdata[[#This Row],[Total Cost]]</f>
        <v>7270.5599999999995</v>
      </c>
      <c r="O4942">
        <f>tbl_salesdata[[#This Row],[Ship Date]]-tbl_salesdata[[#This Row],[Order Date]]</f>
        <v>16</v>
      </c>
      <c r="P4942">
        <f>WEEKDAY(tbl_salesdata[[#This Row],[Order Date]],2)</f>
        <v>6</v>
      </c>
      <c r="Q4942" t="str">
        <f>TEXT(tbl_salesdata[[#This Row],[Order Date]],"dddd")</f>
        <v>Saturday</v>
      </c>
      <c r="R4942" t="str">
        <f>IF(tbl_salesdata[[#This Row],[Weekdaynum]]&gt;5,"Yes","No")</f>
        <v>Yes</v>
      </c>
    </row>
    <row r="4943" spans="1:18" hidden="1" x14ac:dyDescent="0.35">
      <c r="A4943">
        <v>332274043</v>
      </c>
      <c r="B4943" s="3">
        <v>44503</v>
      </c>
      <c r="C4943" s="3">
        <v>44504</v>
      </c>
      <c r="D4943" t="s">
        <v>197</v>
      </c>
      <c r="E4943" t="s">
        <v>38</v>
      </c>
      <c r="F4943" t="s">
        <v>13</v>
      </c>
      <c r="G4943" t="s">
        <v>18</v>
      </c>
      <c r="H4943" t="s">
        <v>34</v>
      </c>
      <c r="I4943" s="9">
        <v>6128</v>
      </c>
      <c r="J4943" s="9">
        <v>255.28</v>
      </c>
      <c r="K4943" s="9">
        <v>159.41999999999999</v>
      </c>
      <c r="L4943" s="9">
        <f>tbl_salesdata[[#This Row],[Units Sold]]*tbl_salesdata[[#This Row],[Unit Cost]]</f>
        <v>976925.75999999989</v>
      </c>
      <c r="M4943" s="9">
        <f>tbl_salesdata[[#This Row],[Units Sold]]*tbl_salesdata[[#This Row],[Unit Price]]</f>
        <v>1564355.84</v>
      </c>
      <c r="N4943" s="9">
        <f>tbl_salesdata[[#This Row],[Total Sales]]-tbl_salesdata[[#This Row],[Total Cost]]</f>
        <v>587430.08000000019</v>
      </c>
      <c r="O4943">
        <f>tbl_salesdata[[#This Row],[Ship Date]]-tbl_salesdata[[#This Row],[Order Date]]</f>
        <v>1</v>
      </c>
      <c r="P4943">
        <f>WEEKDAY(tbl_salesdata[[#This Row],[Order Date]],2)</f>
        <v>3</v>
      </c>
      <c r="Q4943" t="str">
        <f>TEXT(tbl_salesdata[[#This Row],[Order Date]],"dddd")</f>
        <v>Wednesday</v>
      </c>
      <c r="R4943" t="str">
        <f>IF(tbl_salesdata[[#This Row],[Weekdaynum]]&gt;5,"Yes","No")</f>
        <v>No</v>
      </c>
    </row>
    <row r="4944" spans="1:18" hidden="1" x14ac:dyDescent="0.35">
      <c r="A4944">
        <v>724397122</v>
      </c>
      <c r="B4944" s="3">
        <v>44158</v>
      </c>
      <c r="C4944" s="3">
        <v>44161</v>
      </c>
      <c r="D4944" t="s">
        <v>118</v>
      </c>
      <c r="E4944" t="s">
        <v>24</v>
      </c>
      <c r="F4944" t="s">
        <v>30</v>
      </c>
      <c r="G4944" t="s">
        <v>14</v>
      </c>
      <c r="H4944" t="s">
        <v>15</v>
      </c>
      <c r="I4944" s="9">
        <v>4061</v>
      </c>
      <c r="J4944" s="9">
        <v>81.73</v>
      </c>
      <c r="K4944" s="9">
        <v>56.67</v>
      </c>
      <c r="L4944" s="9">
        <f>tbl_salesdata[[#This Row],[Units Sold]]*tbl_salesdata[[#This Row],[Unit Cost]]</f>
        <v>230136.87</v>
      </c>
      <c r="M4944" s="9">
        <f>tbl_salesdata[[#This Row],[Units Sold]]*tbl_salesdata[[#This Row],[Unit Price]]</f>
        <v>331905.53000000003</v>
      </c>
      <c r="N4944" s="9">
        <f>tbl_salesdata[[#This Row],[Total Sales]]-tbl_salesdata[[#This Row],[Total Cost]]</f>
        <v>101768.66000000003</v>
      </c>
      <c r="O4944">
        <f>tbl_salesdata[[#This Row],[Ship Date]]-tbl_salesdata[[#This Row],[Order Date]]</f>
        <v>3</v>
      </c>
      <c r="P4944">
        <f>WEEKDAY(tbl_salesdata[[#This Row],[Order Date]],2)</f>
        <v>1</v>
      </c>
      <c r="Q4944" t="str">
        <f>TEXT(tbl_salesdata[[#This Row],[Order Date]],"dddd")</f>
        <v>Monday</v>
      </c>
      <c r="R4944" t="str">
        <f>IF(tbl_salesdata[[#This Row],[Weekdaynum]]&gt;5,"Yes","No")</f>
        <v>No</v>
      </c>
    </row>
    <row r="4945" spans="1:18" hidden="1" x14ac:dyDescent="0.35">
      <c r="A4945">
        <v>305248534</v>
      </c>
      <c r="B4945" s="3">
        <v>43236</v>
      </c>
      <c r="C4945" s="3">
        <v>43239</v>
      </c>
      <c r="D4945" t="s">
        <v>72</v>
      </c>
      <c r="E4945" t="s">
        <v>24</v>
      </c>
      <c r="F4945" t="s">
        <v>30</v>
      </c>
      <c r="G4945" t="s">
        <v>14</v>
      </c>
      <c r="H4945" t="s">
        <v>34</v>
      </c>
      <c r="I4945" s="9">
        <v>8679</v>
      </c>
      <c r="J4945" s="9">
        <v>81.73</v>
      </c>
      <c r="K4945" s="9">
        <v>56.67</v>
      </c>
      <c r="L4945" s="9">
        <f>tbl_salesdata[[#This Row],[Units Sold]]*tbl_salesdata[[#This Row],[Unit Cost]]</f>
        <v>491838.93</v>
      </c>
      <c r="M4945" s="9">
        <f>tbl_salesdata[[#This Row],[Units Sold]]*tbl_salesdata[[#This Row],[Unit Price]]</f>
        <v>709334.67</v>
      </c>
      <c r="N4945" s="9">
        <f>tbl_salesdata[[#This Row],[Total Sales]]-tbl_salesdata[[#This Row],[Total Cost]]</f>
        <v>217495.74000000005</v>
      </c>
      <c r="O4945">
        <f>tbl_salesdata[[#This Row],[Ship Date]]-tbl_salesdata[[#This Row],[Order Date]]</f>
        <v>3</v>
      </c>
      <c r="P4945">
        <f>WEEKDAY(tbl_salesdata[[#This Row],[Order Date]],2)</f>
        <v>3</v>
      </c>
      <c r="Q4945" t="str">
        <f>TEXT(tbl_salesdata[[#This Row],[Order Date]],"dddd")</f>
        <v>Wednesday</v>
      </c>
      <c r="R4945" t="str">
        <f>IF(tbl_salesdata[[#This Row],[Weekdaynum]]&gt;5,"Yes","No")</f>
        <v>No</v>
      </c>
    </row>
    <row r="4946" spans="1:18" hidden="1" x14ac:dyDescent="0.35">
      <c r="A4946">
        <v>745189607</v>
      </c>
      <c r="B4946" s="3">
        <v>42141</v>
      </c>
      <c r="C4946" s="3">
        <v>42157</v>
      </c>
      <c r="D4946" t="s">
        <v>192</v>
      </c>
      <c r="E4946" t="s">
        <v>32</v>
      </c>
      <c r="F4946" t="s">
        <v>47</v>
      </c>
      <c r="G4946" t="s">
        <v>18</v>
      </c>
      <c r="H4946" t="s">
        <v>15</v>
      </c>
      <c r="I4946" s="9">
        <v>7019</v>
      </c>
      <c r="J4946" s="9">
        <v>421.89</v>
      </c>
      <c r="K4946" s="9">
        <v>364.69</v>
      </c>
      <c r="L4946" s="9">
        <f>tbl_salesdata[[#This Row],[Units Sold]]*tbl_salesdata[[#This Row],[Unit Cost]]</f>
        <v>2559759.11</v>
      </c>
      <c r="M4946" s="9">
        <f>tbl_salesdata[[#This Row],[Units Sold]]*tbl_salesdata[[#This Row],[Unit Price]]</f>
        <v>2961245.9099999997</v>
      </c>
      <c r="N4946" s="9">
        <f>tbl_salesdata[[#This Row],[Total Sales]]-tbl_salesdata[[#This Row],[Total Cost]]</f>
        <v>401486.79999999981</v>
      </c>
      <c r="O4946">
        <f>tbl_salesdata[[#This Row],[Ship Date]]-tbl_salesdata[[#This Row],[Order Date]]</f>
        <v>16</v>
      </c>
      <c r="P4946">
        <f>WEEKDAY(tbl_salesdata[[#This Row],[Order Date]],2)</f>
        <v>7</v>
      </c>
      <c r="Q4946" t="str">
        <f>TEXT(tbl_salesdata[[#This Row],[Order Date]],"dddd")</f>
        <v>Sunday</v>
      </c>
      <c r="R4946" t="str">
        <f>IF(tbl_salesdata[[#This Row],[Weekdaynum]]&gt;5,"Yes","No")</f>
        <v>Yes</v>
      </c>
    </row>
    <row r="4947" spans="1:18" x14ac:dyDescent="0.35">
      <c r="A4947">
        <v>908658015</v>
      </c>
      <c r="B4947" s="3">
        <v>44359</v>
      </c>
      <c r="C4947" s="3">
        <v>44366</v>
      </c>
      <c r="D4947" t="s">
        <v>101</v>
      </c>
      <c r="E4947" t="s">
        <v>24</v>
      </c>
      <c r="F4947" t="s">
        <v>56</v>
      </c>
      <c r="G4947" t="s">
        <v>14</v>
      </c>
      <c r="H4947" t="s">
        <v>34</v>
      </c>
      <c r="I4947" s="9">
        <v>954</v>
      </c>
      <c r="J4947" s="9">
        <v>9.33</v>
      </c>
      <c r="K4947" s="9">
        <v>6.92</v>
      </c>
      <c r="L4947" s="9">
        <f>tbl_salesdata[[#This Row],[Units Sold]]*tbl_salesdata[[#This Row],[Unit Cost]]</f>
        <v>6601.68</v>
      </c>
      <c r="M4947" s="9">
        <f>tbl_salesdata[[#This Row],[Units Sold]]*tbl_salesdata[[#This Row],[Unit Price]]</f>
        <v>8900.82</v>
      </c>
      <c r="N4947" s="9">
        <f>tbl_salesdata[[#This Row],[Total Sales]]-tbl_salesdata[[#This Row],[Total Cost]]</f>
        <v>2299.1399999999994</v>
      </c>
      <c r="O4947">
        <f>tbl_salesdata[[#This Row],[Ship Date]]-tbl_salesdata[[#This Row],[Order Date]]</f>
        <v>7</v>
      </c>
      <c r="P4947">
        <f>WEEKDAY(tbl_salesdata[[#This Row],[Order Date]],2)</f>
        <v>6</v>
      </c>
      <c r="Q4947" t="str">
        <f>TEXT(tbl_salesdata[[#This Row],[Order Date]],"dddd")</f>
        <v>Saturday</v>
      </c>
      <c r="R4947" t="str">
        <f>IF(tbl_salesdata[[#This Row],[Weekdaynum]]&gt;5,"Yes","No")</f>
        <v>Yes</v>
      </c>
    </row>
    <row r="4948" spans="1:18" hidden="1" x14ac:dyDescent="0.35">
      <c r="A4948">
        <v>885348546</v>
      </c>
      <c r="B4948" s="3">
        <v>44598</v>
      </c>
      <c r="C4948" s="3">
        <v>44618</v>
      </c>
      <c r="D4948" t="s">
        <v>16</v>
      </c>
      <c r="E4948" t="s">
        <v>12</v>
      </c>
      <c r="F4948" t="s">
        <v>76</v>
      </c>
      <c r="G4948" t="s">
        <v>14</v>
      </c>
      <c r="H4948" t="s">
        <v>19</v>
      </c>
      <c r="I4948" s="9">
        <v>3164</v>
      </c>
      <c r="J4948" s="9">
        <v>668.27</v>
      </c>
      <c r="K4948" s="9">
        <v>502.54</v>
      </c>
      <c r="L4948" s="9">
        <f>tbl_salesdata[[#This Row],[Units Sold]]*tbl_salesdata[[#This Row],[Unit Cost]]</f>
        <v>1590036.56</v>
      </c>
      <c r="M4948" s="9">
        <f>tbl_salesdata[[#This Row],[Units Sold]]*tbl_salesdata[[#This Row],[Unit Price]]</f>
        <v>2114406.2799999998</v>
      </c>
      <c r="N4948" s="9">
        <f>tbl_salesdata[[#This Row],[Total Sales]]-tbl_salesdata[[#This Row],[Total Cost]]</f>
        <v>524369.71999999974</v>
      </c>
      <c r="O4948">
        <f>tbl_salesdata[[#This Row],[Ship Date]]-tbl_salesdata[[#This Row],[Order Date]]</f>
        <v>20</v>
      </c>
      <c r="P4948">
        <f>WEEKDAY(tbl_salesdata[[#This Row],[Order Date]],2)</f>
        <v>7</v>
      </c>
      <c r="Q4948" t="str">
        <f>TEXT(tbl_salesdata[[#This Row],[Order Date]],"dddd")</f>
        <v>Sunday</v>
      </c>
      <c r="R4948" t="str">
        <f>IF(tbl_salesdata[[#This Row],[Weekdaynum]]&gt;5,"Yes","No")</f>
        <v>Yes</v>
      </c>
    </row>
    <row r="4949" spans="1:18" hidden="1" x14ac:dyDescent="0.35">
      <c r="A4949">
        <v>677851569</v>
      </c>
      <c r="B4949" s="3">
        <v>44249</v>
      </c>
      <c r="C4949" s="3">
        <v>44255</v>
      </c>
      <c r="D4949" t="s">
        <v>178</v>
      </c>
      <c r="E4949" t="s">
        <v>21</v>
      </c>
      <c r="F4949" t="s">
        <v>76</v>
      </c>
      <c r="G4949" t="s">
        <v>18</v>
      </c>
      <c r="H4949" t="s">
        <v>15</v>
      </c>
      <c r="I4949" s="9">
        <v>198</v>
      </c>
      <c r="J4949" s="9">
        <v>668.27</v>
      </c>
      <c r="K4949" s="9">
        <v>502.54</v>
      </c>
      <c r="L4949" s="9">
        <f>tbl_salesdata[[#This Row],[Units Sold]]*tbl_salesdata[[#This Row],[Unit Cost]]</f>
        <v>99502.92</v>
      </c>
      <c r="M4949" s="9">
        <f>tbl_salesdata[[#This Row],[Units Sold]]*tbl_salesdata[[#This Row],[Unit Price]]</f>
        <v>132317.46</v>
      </c>
      <c r="N4949" s="9">
        <f>tbl_salesdata[[#This Row],[Total Sales]]-tbl_salesdata[[#This Row],[Total Cost]]</f>
        <v>32814.539999999994</v>
      </c>
      <c r="O4949">
        <f>tbl_salesdata[[#This Row],[Ship Date]]-tbl_salesdata[[#This Row],[Order Date]]</f>
        <v>6</v>
      </c>
      <c r="P4949">
        <f>WEEKDAY(tbl_salesdata[[#This Row],[Order Date]],2)</f>
        <v>1</v>
      </c>
      <c r="Q4949" t="str">
        <f>TEXT(tbl_salesdata[[#This Row],[Order Date]],"dddd")</f>
        <v>Monday</v>
      </c>
      <c r="R4949" t="str">
        <f>IF(tbl_salesdata[[#This Row],[Weekdaynum]]&gt;5,"Yes","No")</f>
        <v>No</v>
      </c>
    </row>
    <row r="4950" spans="1:18" hidden="1" x14ac:dyDescent="0.35">
      <c r="A4950">
        <v>614014565</v>
      </c>
      <c r="B4950" s="3">
        <v>44266</v>
      </c>
      <c r="C4950" s="3">
        <v>44287</v>
      </c>
      <c r="D4950" t="s">
        <v>110</v>
      </c>
      <c r="E4950" t="s">
        <v>38</v>
      </c>
      <c r="F4950" t="s">
        <v>68</v>
      </c>
      <c r="G4950" t="s">
        <v>14</v>
      </c>
      <c r="H4950" t="s">
        <v>26</v>
      </c>
      <c r="I4950" s="9">
        <v>9410</v>
      </c>
      <c r="J4950" s="9">
        <v>154.06</v>
      </c>
      <c r="K4950" s="9">
        <v>90.93</v>
      </c>
      <c r="L4950" s="9">
        <f>tbl_salesdata[[#This Row],[Units Sold]]*tbl_salesdata[[#This Row],[Unit Cost]]</f>
        <v>855651.3</v>
      </c>
      <c r="M4950" s="9">
        <f>tbl_salesdata[[#This Row],[Units Sold]]*tbl_salesdata[[#This Row],[Unit Price]]</f>
        <v>1449704.6</v>
      </c>
      <c r="N4950" s="9">
        <f>tbl_salesdata[[#This Row],[Total Sales]]-tbl_salesdata[[#This Row],[Total Cost]]</f>
        <v>594053.30000000005</v>
      </c>
      <c r="O4950">
        <f>tbl_salesdata[[#This Row],[Ship Date]]-tbl_salesdata[[#This Row],[Order Date]]</f>
        <v>21</v>
      </c>
      <c r="P4950">
        <f>WEEKDAY(tbl_salesdata[[#This Row],[Order Date]],2)</f>
        <v>4</v>
      </c>
      <c r="Q4950" t="str">
        <f>TEXT(tbl_salesdata[[#This Row],[Order Date]],"dddd")</f>
        <v>Thursday</v>
      </c>
      <c r="R4950" t="str">
        <f>IF(tbl_salesdata[[#This Row],[Weekdaynum]]&gt;5,"Yes","No")</f>
        <v>No</v>
      </c>
    </row>
    <row r="4951" spans="1:18" x14ac:dyDescent="0.35">
      <c r="A4951">
        <v>720229613</v>
      </c>
      <c r="B4951" s="3">
        <v>42070</v>
      </c>
      <c r="C4951" s="3">
        <v>42071</v>
      </c>
      <c r="D4951" t="s">
        <v>144</v>
      </c>
      <c r="E4951" t="s">
        <v>21</v>
      </c>
      <c r="F4951" t="s">
        <v>56</v>
      </c>
      <c r="G4951" t="s">
        <v>14</v>
      </c>
      <c r="H4951" t="s">
        <v>19</v>
      </c>
      <c r="I4951" s="9">
        <v>803</v>
      </c>
      <c r="J4951" s="9">
        <v>9.33</v>
      </c>
      <c r="K4951" s="9">
        <v>6.92</v>
      </c>
      <c r="L4951" s="9">
        <f>tbl_salesdata[[#This Row],[Units Sold]]*tbl_salesdata[[#This Row],[Unit Cost]]</f>
        <v>5556.76</v>
      </c>
      <c r="M4951" s="9">
        <f>tbl_salesdata[[#This Row],[Units Sold]]*tbl_salesdata[[#This Row],[Unit Price]]</f>
        <v>7491.99</v>
      </c>
      <c r="N4951" s="9">
        <f>tbl_salesdata[[#This Row],[Total Sales]]-tbl_salesdata[[#This Row],[Total Cost]]</f>
        <v>1935.2299999999996</v>
      </c>
      <c r="O4951">
        <f>tbl_salesdata[[#This Row],[Ship Date]]-tbl_salesdata[[#This Row],[Order Date]]</f>
        <v>1</v>
      </c>
      <c r="P4951">
        <f>WEEKDAY(tbl_salesdata[[#This Row],[Order Date]],2)</f>
        <v>6</v>
      </c>
      <c r="Q4951" t="str">
        <f>TEXT(tbl_salesdata[[#This Row],[Order Date]],"dddd")</f>
        <v>Saturday</v>
      </c>
      <c r="R4951" t="str">
        <f>IF(tbl_salesdata[[#This Row],[Weekdaynum]]&gt;5,"Yes","No")</f>
        <v>Yes</v>
      </c>
    </row>
    <row r="4952" spans="1:18" x14ac:dyDescent="0.35">
      <c r="A4952">
        <v>521086966</v>
      </c>
      <c r="B4952" s="3">
        <v>44233</v>
      </c>
      <c r="C4952" s="3">
        <v>44244</v>
      </c>
      <c r="D4952" t="s">
        <v>126</v>
      </c>
      <c r="E4952" t="s">
        <v>24</v>
      </c>
      <c r="F4952" t="s">
        <v>33</v>
      </c>
      <c r="G4952" t="s">
        <v>18</v>
      </c>
      <c r="H4952" t="s">
        <v>26</v>
      </c>
      <c r="I4952" s="9">
        <v>68</v>
      </c>
      <c r="J4952" s="9">
        <v>109.28</v>
      </c>
      <c r="K4952" s="9">
        <v>35.840000000000003</v>
      </c>
      <c r="L4952" s="9">
        <f>tbl_salesdata[[#This Row],[Units Sold]]*tbl_salesdata[[#This Row],[Unit Cost]]</f>
        <v>2437.1200000000003</v>
      </c>
      <c r="M4952" s="9">
        <f>tbl_salesdata[[#This Row],[Units Sold]]*tbl_salesdata[[#This Row],[Unit Price]]</f>
        <v>7431.04</v>
      </c>
      <c r="N4952" s="9">
        <f>tbl_salesdata[[#This Row],[Total Sales]]-tbl_salesdata[[#This Row],[Total Cost]]</f>
        <v>4993.92</v>
      </c>
      <c r="O4952">
        <f>tbl_salesdata[[#This Row],[Ship Date]]-tbl_salesdata[[#This Row],[Order Date]]</f>
        <v>11</v>
      </c>
      <c r="P4952">
        <f>WEEKDAY(tbl_salesdata[[#This Row],[Order Date]],2)</f>
        <v>6</v>
      </c>
      <c r="Q4952" t="str">
        <f>TEXT(tbl_salesdata[[#This Row],[Order Date]],"dddd")</f>
        <v>Saturday</v>
      </c>
      <c r="R4952" t="str">
        <f>IF(tbl_salesdata[[#This Row],[Weekdaynum]]&gt;5,"Yes","No")</f>
        <v>Yes</v>
      </c>
    </row>
    <row r="4953" spans="1:18" hidden="1" x14ac:dyDescent="0.35">
      <c r="A4953">
        <v>255264174</v>
      </c>
      <c r="B4953" s="3">
        <v>43574</v>
      </c>
      <c r="C4953" s="3">
        <v>43591</v>
      </c>
      <c r="D4953" t="s">
        <v>104</v>
      </c>
      <c r="E4953" t="s">
        <v>24</v>
      </c>
      <c r="F4953" t="s">
        <v>76</v>
      </c>
      <c r="G4953" t="s">
        <v>18</v>
      </c>
      <c r="H4953" t="s">
        <v>15</v>
      </c>
      <c r="I4953" s="9">
        <v>7197</v>
      </c>
      <c r="J4953" s="9">
        <v>668.27</v>
      </c>
      <c r="K4953" s="9">
        <v>502.54</v>
      </c>
      <c r="L4953" s="9">
        <f>tbl_salesdata[[#This Row],[Units Sold]]*tbl_salesdata[[#This Row],[Unit Cost]]</f>
        <v>3616780.3800000004</v>
      </c>
      <c r="M4953" s="9">
        <f>tbl_salesdata[[#This Row],[Units Sold]]*tbl_salesdata[[#This Row],[Unit Price]]</f>
        <v>4809539.1899999995</v>
      </c>
      <c r="N4953" s="9">
        <f>tbl_salesdata[[#This Row],[Total Sales]]-tbl_salesdata[[#This Row],[Total Cost]]</f>
        <v>1192758.8099999991</v>
      </c>
      <c r="O4953">
        <f>tbl_salesdata[[#This Row],[Ship Date]]-tbl_salesdata[[#This Row],[Order Date]]</f>
        <v>17</v>
      </c>
      <c r="P4953">
        <f>WEEKDAY(tbl_salesdata[[#This Row],[Order Date]],2)</f>
        <v>5</v>
      </c>
      <c r="Q4953" t="str">
        <f>TEXT(tbl_salesdata[[#This Row],[Order Date]],"dddd")</f>
        <v>Friday</v>
      </c>
      <c r="R4953" t="str">
        <f>IF(tbl_salesdata[[#This Row],[Weekdaynum]]&gt;5,"Yes","No")</f>
        <v>No</v>
      </c>
    </row>
    <row r="4954" spans="1:18" hidden="1" x14ac:dyDescent="0.35">
      <c r="A4954">
        <v>538430345</v>
      </c>
      <c r="B4954" s="3">
        <v>42025</v>
      </c>
      <c r="C4954" s="3">
        <v>42036</v>
      </c>
      <c r="D4954" t="s">
        <v>145</v>
      </c>
      <c r="E4954" t="s">
        <v>21</v>
      </c>
      <c r="F4954" t="s">
        <v>33</v>
      </c>
      <c r="G4954" t="s">
        <v>18</v>
      </c>
      <c r="H4954" t="s">
        <v>34</v>
      </c>
      <c r="I4954" s="9">
        <v>2359</v>
      </c>
      <c r="J4954" s="9">
        <v>109.28</v>
      </c>
      <c r="K4954" s="9">
        <v>35.840000000000003</v>
      </c>
      <c r="L4954" s="9">
        <f>tbl_salesdata[[#This Row],[Units Sold]]*tbl_salesdata[[#This Row],[Unit Cost]]</f>
        <v>84546.560000000012</v>
      </c>
      <c r="M4954" s="9">
        <f>tbl_salesdata[[#This Row],[Units Sold]]*tbl_salesdata[[#This Row],[Unit Price]]</f>
        <v>257791.52</v>
      </c>
      <c r="N4954" s="9">
        <f>tbl_salesdata[[#This Row],[Total Sales]]-tbl_salesdata[[#This Row],[Total Cost]]</f>
        <v>173244.95999999996</v>
      </c>
      <c r="O4954">
        <f>tbl_salesdata[[#This Row],[Ship Date]]-tbl_salesdata[[#This Row],[Order Date]]</f>
        <v>11</v>
      </c>
      <c r="P4954">
        <f>WEEKDAY(tbl_salesdata[[#This Row],[Order Date]],2)</f>
        <v>3</v>
      </c>
      <c r="Q4954" t="str">
        <f>TEXT(tbl_salesdata[[#This Row],[Order Date]],"dddd")</f>
        <v>Wednesday</v>
      </c>
      <c r="R4954" t="str">
        <f>IF(tbl_salesdata[[#This Row],[Weekdaynum]]&gt;5,"Yes","No")</f>
        <v>No</v>
      </c>
    </row>
    <row r="4955" spans="1:18" hidden="1" x14ac:dyDescent="0.35">
      <c r="A4955">
        <v>978000628</v>
      </c>
      <c r="B4955" s="3">
        <v>43290</v>
      </c>
      <c r="C4955" s="3">
        <v>43291</v>
      </c>
      <c r="D4955" t="s">
        <v>148</v>
      </c>
      <c r="E4955" t="s">
        <v>24</v>
      </c>
      <c r="F4955" t="s">
        <v>22</v>
      </c>
      <c r="G4955" t="s">
        <v>14</v>
      </c>
      <c r="H4955" t="s">
        <v>19</v>
      </c>
      <c r="I4955" s="9">
        <v>974</v>
      </c>
      <c r="J4955" s="9">
        <v>47.45</v>
      </c>
      <c r="K4955" s="9">
        <v>31.79</v>
      </c>
      <c r="L4955" s="9">
        <f>tbl_salesdata[[#This Row],[Units Sold]]*tbl_salesdata[[#This Row],[Unit Cost]]</f>
        <v>30963.46</v>
      </c>
      <c r="M4955" s="9">
        <f>tbl_salesdata[[#This Row],[Units Sold]]*tbl_salesdata[[#This Row],[Unit Price]]</f>
        <v>46216.3</v>
      </c>
      <c r="N4955" s="9">
        <f>tbl_salesdata[[#This Row],[Total Sales]]-tbl_salesdata[[#This Row],[Total Cost]]</f>
        <v>15252.840000000004</v>
      </c>
      <c r="O4955">
        <f>tbl_salesdata[[#This Row],[Ship Date]]-tbl_salesdata[[#This Row],[Order Date]]</f>
        <v>1</v>
      </c>
      <c r="P4955">
        <f>WEEKDAY(tbl_salesdata[[#This Row],[Order Date]],2)</f>
        <v>1</v>
      </c>
      <c r="Q4955" t="str">
        <f>TEXT(tbl_salesdata[[#This Row],[Order Date]],"dddd")</f>
        <v>Monday</v>
      </c>
      <c r="R4955" t="str">
        <f>IF(tbl_salesdata[[#This Row],[Weekdaynum]]&gt;5,"Yes","No")</f>
        <v>No</v>
      </c>
    </row>
    <row r="4956" spans="1:18" hidden="1" x14ac:dyDescent="0.35">
      <c r="A4956">
        <v>797461354</v>
      </c>
      <c r="B4956" s="3">
        <v>44591</v>
      </c>
      <c r="C4956" s="3">
        <v>44592</v>
      </c>
      <c r="D4956" t="s">
        <v>71</v>
      </c>
      <c r="E4956" t="s">
        <v>21</v>
      </c>
      <c r="F4956" t="s">
        <v>22</v>
      </c>
      <c r="G4956" t="s">
        <v>14</v>
      </c>
      <c r="H4956" t="s">
        <v>34</v>
      </c>
      <c r="I4956" s="9">
        <v>5391</v>
      </c>
      <c r="J4956" s="9">
        <v>47.45</v>
      </c>
      <c r="K4956" s="9">
        <v>31.79</v>
      </c>
      <c r="L4956" s="9">
        <f>tbl_salesdata[[#This Row],[Units Sold]]*tbl_salesdata[[#This Row],[Unit Cost]]</f>
        <v>171379.88999999998</v>
      </c>
      <c r="M4956" s="9">
        <f>tbl_salesdata[[#This Row],[Units Sold]]*tbl_salesdata[[#This Row],[Unit Price]]</f>
        <v>255802.95</v>
      </c>
      <c r="N4956" s="9">
        <f>tbl_salesdata[[#This Row],[Total Sales]]-tbl_salesdata[[#This Row],[Total Cost]]</f>
        <v>84423.060000000027</v>
      </c>
      <c r="O4956">
        <f>tbl_salesdata[[#This Row],[Ship Date]]-tbl_salesdata[[#This Row],[Order Date]]</f>
        <v>1</v>
      </c>
      <c r="P4956">
        <f>WEEKDAY(tbl_salesdata[[#This Row],[Order Date]],2)</f>
        <v>7</v>
      </c>
      <c r="Q4956" t="str">
        <f>TEXT(tbl_salesdata[[#This Row],[Order Date]],"dddd")</f>
        <v>Sunday</v>
      </c>
      <c r="R4956" t="str">
        <f>IF(tbl_salesdata[[#This Row],[Weekdaynum]]&gt;5,"Yes","No")</f>
        <v>Yes</v>
      </c>
    </row>
    <row r="4957" spans="1:18" hidden="1" x14ac:dyDescent="0.35">
      <c r="A4957">
        <v>190611350</v>
      </c>
      <c r="B4957" s="3">
        <v>44035</v>
      </c>
      <c r="C4957" s="3">
        <v>44045</v>
      </c>
      <c r="D4957" t="s">
        <v>108</v>
      </c>
      <c r="E4957" t="s">
        <v>12</v>
      </c>
      <c r="F4957" t="s">
        <v>33</v>
      </c>
      <c r="G4957" t="s">
        <v>18</v>
      </c>
      <c r="H4957" t="s">
        <v>19</v>
      </c>
      <c r="I4957" s="9">
        <v>4989</v>
      </c>
      <c r="J4957" s="9">
        <v>109.28</v>
      </c>
      <c r="K4957" s="9">
        <v>35.840000000000003</v>
      </c>
      <c r="L4957" s="9">
        <f>tbl_salesdata[[#This Row],[Units Sold]]*tbl_salesdata[[#This Row],[Unit Cost]]</f>
        <v>178805.76000000001</v>
      </c>
      <c r="M4957" s="9">
        <f>tbl_salesdata[[#This Row],[Units Sold]]*tbl_salesdata[[#This Row],[Unit Price]]</f>
        <v>545197.92000000004</v>
      </c>
      <c r="N4957" s="9">
        <f>tbl_salesdata[[#This Row],[Total Sales]]-tbl_salesdata[[#This Row],[Total Cost]]</f>
        <v>366392.16000000003</v>
      </c>
      <c r="O4957">
        <f>tbl_salesdata[[#This Row],[Ship Date]]-tbl_salesdata[[#This Row],[Order Date]]</f>
        <v>10</v>
      </c>
      <c r="P4957">
        <f>WEEKDAY(tbl_salesdata[[#This Row],[Order Date]],2)</f>
        <v>4</v>
      </c>
      <c r="Q4957" t="str">
        <f>TEXT(tbl_salesdata[[#This Row],[Order Date]],"dddd")</f>
        <v>Thursday</v>
      </c>
      <c r="R4957" t="str">
        <f>IF(tbl_salesdata[[#This Row],[Weekdaynum]]&gt;5,"Yes","No")</f>
        <v>No</v>
      </c>
    </row>
    <row r="4958" spans="1:18" hidden="1" x14ac:dyDescent="0.35">
      <c r="A4958">
        <v>771561944</v>
      </c>
      <c r="B4958" s="3">
        <v>44238</v>
      </c>
      <c r="C4958" s="3">
        <v>44258</v>
      </c>
      <c r="D4958" t="s">
        <v>133</v>
      </c>
      <c r="E4958" t="s">
        <v>38</v>
      </c>
      <c r="F4958" t="s">
        <v>17</v>
      </c>
      <c r="G4958" t="s">
        <v>14</v>
      </c>
      <c r="H4958" t="s">
        <v>15</v>
      </c>
      <c r="I4958" s="9">
        <v>1180</v>
      </c>
      <c r="J4958" s="9">
        <v>152.58000000000001</v>
      </c>
      <c r="K4958" s="9">
        <v>97.44</v>
      </c>
      <c r="L4958" s="9">
        <f>tbl_salesdata[[#This Row],[Units Sold]]*tbl_salesdata[[#This Row],[Unit Cost]]</f>
        <v>114979.2</v>
      </c>
      <c r="M4958" s="9">
        <f>tbl_salesdata[[#This Row],[Units Sold]]*tbl_salesdata[[#This Row],[Unit Price]]</f>
        <v>180044.40000000002</v>
      </c>
      <c r="N4958" s="9">
        <f>tbl_salesdata[[#This Row],[Total Sales]]-tbl_salesdata[[#This Row],[Total Cost]]</f>
        <v>65065.200000000026</v>
      </c>
      <c r="O4958">
        <f>tbl_salesdata[[#This Row],[Ship Date]]-tbl_salesdata[[#This Row],[Order Date]]</f>
        <v>20</v>
      </c>
      <c r="P4958">
        <f>WEEKDAY(tbl_salesdata[[#This Row],[Order Date]],2)</f>
        <v>4</v>
      </c>
      <c r="Q4958" t="str">
        <f>TEXT(tbl_salesdata[[#This Row],[Order Date]],"dddd")</f>
        <v>Thursday</v>
      </c>
      <c r="R4958" t="str">
        <f>IF(tbl_salesdata[[#This Row],[Weekdaynum]]&gt;5,"Yes","No")</f>
        <v>No</v>
      </c>
    </row>
    <row r="4959" spans="1:18" hidden="1" x14ac:dyDescent="0.35">
      <c r="A4959">
        <v>624736964</v>
      </c>
      <c r="B4959" s="3">
        <v>43430</v>
      </c>
      <c r="C4959" s="3">
        <v>43451</v>
      </c>
      <c r="D4959" t="s">
        <v>217</v>
      </c>
      <c r="E4959" t="s">
        <v>12</v>
      </c>
      <c r="F4959" t="s">
        <v>13</v>
      </c>
      <c r="G4959" t="s">
        <v>14</v>
      </c>
      <c r="H4959" t="s">
        <v>26</v>
      </c>
      <c r="I4959" s="9">
        <v>2406</v>
      </c>
      <c r="J4959" s="9">
        <v>255.28</v>
      </c>
      <c r="K4959" s="9">
        <v>159.41999999999999</v>
      </c>
      <c r="L4959" s="9">
        <f>tbl_salesdata[[#This Row],[Units Sold]]*tbl_salesdata[[#This Row],[Unit Cost]]</f>
        <v>383564.51999999996</v>
      </c>
      <c r="M4959" s="9">
        <f>tbl_salesdata[[#This Row],[Units Sold]]*tbl_salesdata[[#This Row],[Unit Price]]</f>
        <v>614203.68000000005</v>
      </c>
      <c r="N4959" s="9">
        <f>tbl_salesdata[[#This Row],[Total Sales]]-tbl_salesdata[[#This Row],[Total Cost]]</f>
        <v>230639.16000000009</v>
      </c>
      <c r="O4959">
        <f>tbl_salesdata[[#This Row],[Ship Date]]-tbl_salesdata[[#This Row],[Order Date]]</f>
        <v>21</v>
      </c>
      <c r="P4959">
        <f>WEEKDAY(tbl_salesdata[[#This Row],[Order Date]],2)</f>
        <v>1</v>
      </c>
      <c r="Q4959" t="str">
        <f>TEXT(tbl_salesdata[[#This Row],[Order Date]],"dddd")</f>
        <v>Monday</v>
      </c>
      <c r="R4959" t="str">
        <f>IF(tbl_salesdata[[#This Row],[Weekdaynum]]&gt;5,"Yes","No")</f>
        <v>No</v>
      </c>
    </row>
    <row r="4960" spans="1:18" hidden="1" x14ac:dyDescent="0.35">
      <c r="A4960">
        <v>154872739</v>
      </c>
      <c r="B4960" s="3">
        <v>44356</v>
      </c>
      <c r="C4960" s="3">
        <v>44375</v>
      </c>
      <c r="D4960" t="s">
        <v>108</v>
      </c>
      <c r="E4960" t="s">
        <v>12</v>
      </c>
      <c r="F4960" t="s">
        <v>30</v>
      </c>
      <c r="G4960" t="s">
        <v>14</v>
      </c>
      <c r="H4960" t="s">
        <v>34</v>
      </c>
      <c r="I4960" s="9">
        <v>9140</v>
      </c>
      <c r="J4960" s="9">
        <v>81.73</v>
      </c>
      <c r="K4960" s="9">
        <v>56.67</v>
      </c>
      <c r="L4960" s="9">
        <f>tbl_salesdata[[#This Row],[Units Sold]]*tbl_salesdata[[#This Row],[Unit Cost]]</f>
        <v>517963.8</v>
      </c>
      <c r="M4960" s="9">
        <f>tbl_salesdata[[#This Row],[Units Sold]]*tbl_salesdata[[#This Row],[Unit Price]]</f>
        <v>747012.20000000007</v>
      </c>
      <c r="N4960" s="9">
        <f>tbl_salesdata[[#This Row],[Total Sales]]-tbl_salesdata[[#This Row],[Total Cost]]</f>
        <v>229048.40000000008</v>
      </c>
      <c r="O4960">
        <f>tbl_salesdata[[#This Row],[Ship Date]]-tbl_salesdata[[#This Row],[Order Date]]</f>
        <v>19</v>
      </c>
      <c r="P4960">
        <f>WEEKDAY(tbl_salesdata[[#This Row],[Order Date]],2)</f>
        <v>3</v>
      </c>
      <c r="Q4960" t="str">
        <f>TEXT(tbl_salesdata[[#This Row],[Order Date]],"dddd")</f>
        <v>Wednesday</v>
      </c>
      <c r="R4960" t="str">
        <f>IF(tbl_salesdata[[#This Row],[Weekdaynum]]&gt;5,"Yes","No")</f>
        <v>No</v>
      </c>
    </row>
    <row r="4961" spans="1:18" hidden="1" x14ac:dyDescent="0.35">
      <c r="A4961">
        <v>737018096</v>
      </c>
      <c r="B4961" s="3">
        <v>42291</v>
      </c>
      <c r="C4961" s="3">
        <v>42300</v>
      </c>
      <c r="D4961" t="s">
        <v>70</v>
      </c>
      <c r="E4961" t="s">
        <v>29</v>
      </c>
      <c r="F4961" t="s">
        <v>42</v>
      </c>
      <c r="G4961" t="s">
        <v>14</v>
      </c>
      <c r="H4961" t="s">
        <v>34</v>
      </c>
      <c r="I4961" s="9">
        <v>8888</v>
      </c>
      <c r="J4961" s="9">
        <v>437.2</v>
      </c>
      <c r="K4961" s="9">
        <v>263.33</v>
      </c>
      <c r="L4961" s="9">
        <f>tbl_salesdata[[#This Row],[Units Sold]]*tbl_salesdata[[#This Row],[Unit Cost]]</f>
        <v>2340477.04</v>
      </c>
      <c r="M4961" s="9">
        <f>tbl_salesdata[[#This Row],[Units Sold]]*tbl_salesdata[[#This Row],[Unit Price]]</f>
        <v>3885833.6</v>
      </c>
      <c r="N4961" s="9">
        <f>tbl_salesdata[[#This Row],[Total Sales]]-tbl_salesdata[[#This Row],[Total Cost]]</f>
        <v>1545356.56</v>
      </c>
      <c r="O4961">
        <f>tbl_salesdata[[#This Row],[Ship Date]]-tbl_salesdata[[#This Row],[Order Date]]</f>
        <v>9</v>
      </c>
      <c r="P4961">
        <f>WEEKDAY(tbl_salesdata[[#This Row],[Order Date]],2)</f>
        <v>3</v>
      </c>
      <c r="Q4961" t="str">
        <f>TEXT(tbl_salesdata[[#This Row],[Order Date]],"dddd")</f>
        <v>Wednesday</v>
      </c>
      <c r="R4961" t="str">
        <f>IF(tbl_salesdata[[#This Row],[Weekdaynum]]&gt;5,"Yes","No")</f>
        <v>No</v>
      </c>
    </row>
    <row r="4962" spans="1:18" x14ac:dyDescent="0.35">
      <c r="A4962">
        <v>253719222</v>
      </c>
      <c r="B4962" s="3">
        <v>44541</v>
      </c>
      <c r="C4962" s="3">
        <v>44552</v>
      </c>
      <c r="D4962" t="s">
        <v>53</v>
      </c>
      <c r="E4962" t="s">
        <v>29</v>
      </c>
      <c r="F4962" t="s">
        <v>40</v>
      </c>
      <c r="G4962" t="s">
        <v>14</v>
      </c>
      <c r="H4962" t="s">
        <v>19</v>
      </c>
      <c r="I4962" s="9">
        <v>11</v>
      </c>
      <c r="J4962" s="9">
        <v>651.21</v>
      </c>
      <c r="K4962" s="9">
        <v>524.96</v>
      </c>
      <c r="L4962" s="9">
        <f>tbl_salesdata[[#This Row],[Units Sold]]*tbl_salesdata[[#This Row],[Unit Cost]]</f>
        <v>5774.56</v>
      </c>
      <c r="M4962" s="9">
        <f>tbl_salesdata[[#This Row],[Units Sold]]*tbl_salesdata[[#This Row],[Unit Price]]</f>
        <v>7163.31</v>
      </c>
      <c r="N4962" s="9">
        <f>tbl_salesdata[[#This Row],[Total Sales]]-tbl_salesdata[[#This Row],[Total Cost]]</f>
        <v>1388.75</v>
      </c>
      <c r="O4962">
        <f>tbl_salesdata[[#This Row],[Ship Date]]-tbl_salesdata[[#This Row],[Order Date]]</f>
        <v>11</v>
      </c>
      <c r="P4962">
        <f>WEEKDAY(tbl_salesdata[[#This Row],[Order Date]],2)</f>
        <v>6</v>
      </c>
      <c r="Q4962" t="str">
        <f>TEXT(tbl_salesdata[[#This Row],[Order Date]],"dddd")</f>
        <v>Saturday</v>
      </c>
      <c r="R4962" t="str">
        <f>IF(tbl_salesdata[[#This Row],[Weekdaynum]]&gt;5,"Yes","No")</f>
        <v>Yes</v>
      </c>
    </row>
    <row r="4963" spans="1:18" hidden="1" x14ac:dyDescent="0.35">
      <c r="A4963">
        <v>109095370</v>
      </c>
      <c r="B4963" s="3">
        <v>44316</v>
      </c>
      <c r="C4963" s="3">
        <v>44319</v>
      </c>
      <c r="D4963" t="s">
        <v>57</v>
      </c>
      <c r="E4963" t="s">
        <v>32</v>
      </c>
      <c r="F4963" t="s">
        <v>30</v>
      </c>
      <c r="G4963" t="s">
        <v>18</v>
      </c>
      <c r="H4963" t="s">
        <v>19</v>
      </c>
      <c r="I4963" s="9">
        <v>2599</v>
      </c>
      <c r="J4963" s="9">
        <v>81.73</v>
      </c>
      <c r="K4963" s="9">
        <v>56.67</v>
      </c>
      <c r="L4963" s="9">
        <f>tbl_salesdata[[#This Row],[Units Sold]]*tbl_salesdata[[#This Row],[Unit Cost]]</f>
        <v>147285.33000000002</v>
      </c>
      <c r="M4963" s="9">
        <f>tbl_salesdata[[#This Row],[Units Sold]]*tbl_salesdata[[#This Row],[Unit Price]]</f>
        <v>212416.27000000002</v>
      </c>
      <c r="N4963" s="9">
        <f>tbl_salesdata[[#This Row],[Total Sales]]-tbl_salesdata[[#This Row],[Total Cost]]</f>
        <v>65130.94</v>
      </c>
      <c r="O4963">
        <f>tbl_salesdata[[#This Row],[Ship Date]]-tbl_salesdata[[#This Row],[Order Date]]</f>
        <v>3</v>
      </c>
      <c r="P4963">
        <f>WEEKDAY(tbl_salesdata[[#This Row],[Order Date]],2)</f>
        <v>5</v>
      </c>
      <c r="Q4963" t="str">
        <f>TEXT(tbl_salesdata[[#This Row],[Order Date]],"dddd")</f>
        <v>Friday</v>
      </c>
      <c r="R4963" t="str">
        <f>IF(tbl_salesdata[[#This Row],[Weekdaynum]]&gt;5,"Yes","No")</f>
        <v>No</v>
      </c>
    </row>
    <row r="4964" spans="1:18" x14ac:dyDescent="0.35">
      <c r="A4964">
        <v>964347541</v>
      </c>
      <c r="B4964" s="3">
        <v>44002</v>
      </c>
      <c r="C4964" s="3">
        <v>44017</v>
      </c>
      <c r="D4964" t="s">
        <v>83</v>
      </c>
      <c r="E4964" t="s">
        <v>38</v>
      </c>
      <c r="F4964" t="s">
        <v>56</v>
      </c>
      <c r="G4964" t="s">
        <v>18</v>
      </c>
      <c r="H4964" t="s">
        <v>15</v>
      </c>
      <c r="I4964" s="9">
        <v>722</v>
      </c>
      <c r="J4964" s="9">
        <v>9.33</v>
      </c>
      <c r="K4964" s="9">
        <v>6.92</v>
      </c>
      <c r="L4964" s="9">
        <f>tbl_salesdata[[#This Row],[Units Sold]]*tbl_salesdata[[#This Row],[Unit Cost]]</f>
        <v>4996.24</v>
      </c>
      <c r="M4964" s="9">
        <f>tbl_salesdata[[#This Row],[Units Sold]]*tbl_salesdata[[#This Row],[Unit Price]]</f>
        <v>6736.26</v>
      </c>
      <c r="N4964" s="9">
        <f>tbl_salesdata[[#This Row],[Total Sales]]-tbl_salesdata[[#This Row],[Total Cost]]</f>
        <v>1740.0200000000004</v>
      </c>
      <c r="O4964">
        <f>tbl_salesdata[[#This Row],[Ship Date]]-tbl_salesdata[[#This Row],[Order Date]]</f>
        <v>15</v>
      </c>
      <c r="P4964">
        <f>WEEKDAY(tbl_salesdata[[#This Row],[Order Date]],2)</f>
        <v>6</v>
      </c>
      <c r="Q4964" t="str">
        <f>TEXT(tbl_salesdata[[#This Row],[Order Date]],"dddd")</f>
        <v>Saturday</v>
      </c>
      <c r="R4964" t="str">
        <f>IF(tbl_salesdata[[#This Row],[Weekdaynum]]&gt;5,"Yes","No")</f>
        <v>Yes</v>
      </c>
    </row>
    <row r="4965" spans="1:18" hidden="1" x14ac:dyDescent="0.35">
      <c r="A4965">
        <v>347609412</v>
      </c>
      <c r="B4965" s="3">
        <v>43353</v>
      </c>
      <c r="C4965" s="3">
        <v>43372</v>
      </c>
      <c r="D4965" t="s">
        <v>71</v>
      </c>
      <c r="E4965" t="s">
        <v>21</v>
      </c>
      <c r="F4965" t="s">
        <v>42</v>
      </c>
      <c r="G4965" t="s">
        <v>18</v>
      </c>
      <c r="H4965" t="s">
        <v>19</v>
      </c>
      <c r="I4965" s="9">
        <v>4205</v>
      </c>
      <c r="J4965" s="9">
        <v>437.2</v>
      </c>
      <c r="K4965" s="9">
        <v>263.33</v>
      </c>
      <c r="L4965" s="9">
        <f>tbl_salesdata[[#This Row],[Units Sold]]*tbl_salesdata[[#This Row],[Unit Cost]]</f>
        <v>1107302.6499999999</v>
      </c>
      <c r="M4965" s="9">
        <f>tbl_salesdata[[#This Row],[Units Sold]]*tbl_salesdata[[#This Row],[Unit Price]]</f>
        <v>1838426</v>
      </c>
      <c r="N4965" s="9">
        <f>tbl_salesdata[[#This Row],[Total Sales]]-tbl_salesdata[[#This Row],[Total Cost]]</f>
        <v>731123.35000000009</v>
      </c>
      <c r="O4965">
        <f>tbl_salesdata[[#This Row],[Ship Date]]-tbl_salesdata[[#This Row],[Order Date]]</f>
        <v>19</v>
      </c>
      <c r="P4965">
        <f>WEEKDAY(tbl_salesdata[[#This Row],[Order Date]],2)</f>
        <v>1</v>
      </c>
      <c r="Q4965" t="str">
        <f>TEXT(tbl_salesdata[[#This Row],[Order Date]],"dddd")</f>
        <v>Monday</v>
      </c>
      <c r="R4965" t="str">
        <f>IF(tbl_salesdata[[#This Row],[Weekdaynum]]&gt;5,"Yes","No")</f>
        <v>No</v>
      </c>
    </row>
    <row r="4966" spans="1:18" hidden="1" x14ac:dyDescent="0.35">
      <c r="A4966">
        <v>476472604</v>
      </c>
      <c r="B4966" s="3">
        <v>43403</v>
      </c>
      <c r="C4966" s="3">
        <v>43412</v>
      </c>
      <c r="D4966" t="s">
        <v>105</v>
      </c>
      <c r="E4966" t="s">
        <v>12</v>
      </c>
      <c r="F4966" t="s">
        <v>40</v>
      </c>
      <c r="G4966" t="s">
        <v>18</v>
      </c>
      <c r="H4966" t="s">
        <v>19</v>
      </c>
      <c r="I4966" s="9">
        <v>7687</v>
      </c>
      <c r="J4966" s="9">
        <v>651.21</v>
      </c>
      <c r="K4966" s="9">
        <v>524.96</v>
      </c>
      <c r="L4966" s="9">
        <f>tbl_salesdata[[#This Row],[Units Sold]]*tbl_salesdata[[#This Row],[Unit Cost]]</f>
        <v>4035367.5200000005</v>
      </c>
      <c r="M4966" s="9">
        <f>tbl_salesdata[[#This Row],[Units Sold]]*tbl_salesdata[[#This Row],[Unit Price]]</f>
        <v>5005851.2700000005</v>
      </c>
      <c r="N4966" s="9">
        <f>tbl_salesdata[[#This Row],[Total Sales]]-tbl_salesdata[[#This Row],[Total Cost]]</f>
        <v>970483.75</v>
      </c>
      <c r="O4966">
        <f>tbl_salesdata[[#This Row],[Ship Date]]-tbl_salesdata[[#This Row],[Order Date]]</f>
        <v>9</v>
      </c>
      <c r="P4966">
        <f>WEEKDAY(tbl_salesdata[[#This Row],[Order Date]],2)</f>
        <v>2</v>
      </c>
      <c r="Q4966" t="str">
        <f>TEXT(tbl_salesdata[[#This Row],[Order Date]],"dddd")</f>
        <v>Tuesday</v>
      </c>
      <c r="R4966" t="str">
        <f>IF(tbl_salesdata[[#This Row],[Weekdaynum]]&gt;5,"Yes","No")</f>
        <v>No</v>
      </c>
    </row>
    <row r="4967" spans="1:18" hidden="1" x14ac:dyDescent="0.35">
      <c r="A4967">
        <v>584200847</v>
      </c>
      <c r="B4967" s="3">
        <v>44798</v>
      </c>
      <c r="C4967" s="3">
        <v>44819</v>
      </c>
      <c r="D4967" t="s">
        <v>163</v>
      </c>
      <c r="E4967" t="s">
        <v>38</v>
      </c>
      <c r="F4967" t="s">
        <v>33</v>
      </c>
      <c r="G4967" t="s">
        <v>14</v>
      </c>
      <c r="H4967" t="s">
        <v>19</v>
      </c>
      <c r="I4967" s="9">
        <v>6868</v>
      </c>
      <c r="J4967" s="9">
        <v>109.28</v>
      </c>
      <c r="K4967" s="9">
        <v>35.840000000000003</v>
      </c>
      <c r="L4967" s="9">
        <f>tbl_salesdata[[#This Row],[Units Sold]]*tbl_salesdata[[#This Row],[Unit Cost]]</f>
        <v>246149.12000000002</v>
      </c>
      <c r="M4967" s="9">
        <f>tbl_salesdata[[#This Row],[Units Sold]]*tbl_salesdata[[#This Row],[Unit Price]]</f>
        <v>750535.04</v>
      </c>
      <c r="N4967" s="9">
        <f>tbl_salesdata[[#This Row],[Total Sales]]-tbl_salesdata[[#This Row],[Total Cost]]</f>
        <v>504385.92000000004</v>
      </c>
      <c r="O4967">
        <f>tbl_salesdata[[#This Row],[Ship Date]]-tbl_salesdata[[#This Row],[Order Date]]</f>
        <v>21</v>
      </c>
      <c r="P4967">
        <f>WEEKDAY(tbl_salesdata[[#This Row],[Order Date]],2)</f>
        <v>4</v>
      </c>
      <c r="Q4967" t="str">
        <f>TEXT(tbl_salesdata[[#This Row],[Order Date]],"dddd")</f>
        <v>Thursday</v>
      </c>
      <c r="R4967" t="str">
        <f>IF(tbl_salesdata[[#This Row],[Weekdaynum]]&gt;5,"Yes","No")</f>
        <v>No</v>
      </c>
    </row>
    <row r="4968" spans="1:18" x14ac:dyDescent="0.35">
      <c r="A4968">
        <v>396732032</v>
      </c>
      <c r="B4968" s="3">
        <v>42721</v>
      </c>
      <c r="C4968" s="3">
        <v>42724</v>
      </c>
      <c r="D4968" t="s">
        <v>180</v>
      </c>
      <c r="E4968" t="s">
        <v>24</v>
      </c>
      <c r="F4968" t="s">
        <v>56</v>
      </c>
      <c r="G4968" t="s">
        <v>18</v>
      </c>
      <c r="H4968" t="s">
        <v>15</v>
      </c>
      <c r="I4968" s="9">
        <v>679</v>
      </c>
      <c r="J4968" s="9">
        <v>9.33</v>
      </c>
      <c r="K4968" s="9">
        <v>6.92</v>
      </c>
      <c r="L4968" s="9">
        <f>tbl_salesdata[[#This Row],[Units Sold]]*tbl_salesdata[[#This Row],[Unit Cost]]</f>
        <v>4698.68</v>
      </c>
      <c r="M4968" s="9">
        <f>tbl_salesdata[[#This Row],[Units Sold]]*tbl_salesdata[[#This Row],[Unit Price]]</f>
        <v>6335.07</v>
      </c>
      <c r="N4968" s="9">
        <f>tbl_salesdata[[#This Row],[Total Sales]]-tbl_salesdata[[#This Row],[Total Cost]]</f>
        <v>1636.3899999999994</v>
      </c>
      <c r="O4968">
        <f>tbl_salesdata[[#This Row],[Ship Date]]-tbl_salesdata[[#This Row],[Order Date]]</f>
        <v>3</v>
      </c>
      <c r="P4968">
        <f>WEEKDAY(tbl_salesdata[[#This Row],[Order Date]],2)</f>
        <v>6</v>
      </c>
      <c r="Q4968" t="str">
        <f>TEXT(tbl_salesdata[[#This Row],[Order Date]],"dddd")</f>
        <v>Saturday</v>
      </c>
      <c r="R4968" t="str">
        <f>IF(tbl_salesdata[[#This Row],[Weekdaynum]]&gt;5,"Yes","No")</f>
        <v>Yes</v>
      </c>
    </row>
    <row r="4969" spans="1:18" hidden="1" x14ac:dyDescent="0.35">
      <c r="A4969">
        <v>175510299</v>
      </c>
      <c r="B4969" s="3">
        <v>42423</v>
      </c>
      <c r="C4969" s="3">
        <v>42439</v>
      </c>
      <c r="D4969" t="s">
        <v>211</v>
      </c>
      <c r="E4969" t="s">
        <v>38</v>
      </c>
      <c r="F4969" t="s">
        <v>17</v>
      </c>
      <c r="G4969" t="s">
        <v>14</v>
      </c>
      <c r="H4969" t="s">
        <v>34</v>
      </c>
      <c r="I4969" s="9">
        <v>6252</v>
      </c>
      <c r="J4969" s="9">
        <v>152.58000000000001</v>
      </c>
      <c r="K4969" s="9">
        <v>97.44</v>
      </c>
      <c r="L4969" s="9">
        <f>tbl_salesdata[[#This Row],[Units Sold]]*tbl_salesdata[[#This Row],[Unit Cost]]</f>
        <v>609194.88</v>
      </c>
      <c r="M4969" s="9">
        <f>tbl_salesdata[[#This Row],[Units Sold]]*tbl_salesdata[[#This Row],[Unit Price]]</f>
        <v>953930.16</v>
      </c>
      <c r="N4969" s="9">
        <f>tbl_salesdata[[#This Row],[Total Sales]]-tbl_salesdata[[#This Row],[Total Cost]]</f>
        <v>344735.28</v>
      </c>
      <c r="O4969">
        <f>tbl_salesdata[[#This Row],[Ship Date]]-tbl_salesdata[[#This Row],[Order Date]]</f>
        <v>16</v>
      </c>
      <c r="P4969">
        <f>WEEKDAY(tbl_salesdata[[#This Row],[Order Date]],2)</f>
        <v>2</v>
      </c>
      <c r="Q4969" t="str">
        <f>TEXT(tbl_salesdata[[#This Row],[Order Date]],"dddd")</f>
        <v>Tuesday</v>
      </c>
      <c r="R4969" t="str">
        <f>IF(tbl_salesdata[[#This Row],[Weekdaynum]]&gt;5,"Yes","No")</f>
        <v>No</v>
      </c>
    </row>
    <row r="4970" spans="1:18" hidden="1" x14ac:dyDescent="0.35">
      <c r="A4970">
        <v>454501664</v>
      </c>
      <c r="B4970" s="3">
        <v>43646</v>
      </c>
      <c r="C4970" s="3">
        <v>43658</v>
      </c>
      <c r="D4970" t="s">
        <v>208</v>
      </c>
      <c r="E4970" t="s">
        <v>12</v>
      </c>
      <c r="F4970" t="s">
        <v>56</v>
      </c>
      <c r="G4970" t="s">
        <v>18</v>
      </c>
      <c r="H4970" t="s">
        <v>15</v>
      </c>
      <c r="I4970" s="9">
        <v>5997</v>
      </c>
      <c r="J4970" s="9">
        <v>9.33</v>
      </c>
      <c r="K4970" s="9">
        <v>6.92</v>
      </c>
      <c r="L4970" s="9">
        <f>tbl_salesdata[[#This Row],[Units Sold]]*tbl_salesdata[[#This Row],[Unit Cost]]</f>
        <v>41499.24</v>
      </c>
      <c r="M4970" s="9">
        <f>tbl_salesdata[[#This Row],[Units Sold]]*tbl_salesdata[[#This Row],[Unit Price]]</f>
        <v>55952.01</v>
      </c>
      <c r="N4970" s="9">
        <f>tbl_salesdata[[#This Row],[Total Sales]]-tbl_salesdata[[#This Row],[Total Cost]]</f>
        <v>14452.770000000004</v>
      </c>
      <c r="O4970">
        <f>tbl_salesdata[[#This Row],[Ship Date]]-tbl_salesdata[[#This Row],[Order Date]]</f>
        <v>12</v>
      </c>
      <c r="P4970">
        <f>WEEKDAY(tbl_salesdata[[#This Row],[Order Date]],2)</f>
        <v>7</v>
      </c>
      <c r="Q4970" t="str">
        <f>TEXT(tbl_salesdata[[#This Row],[Order Date]],"dddd")</f>
        <v>Sunday</v>
      </c>
      <c r="R4970" t="str">
        <f>IF(tbl_salesdata[[#This Row],[Weekdaynum]]&gt;5,"Yes","No")</f>
        <v>Yes</v>
      </c>
    </row>
    <row r="4971" spans="1:18" x14ac:dyDescent="0.35">
      <c r="A4971">
        <v>530853211</v>
      </c>
      <c r="B4971" s="3">
        <v>43281</v>
      </c>
      <c r="C4971" s="3">
        <v>43294</v>
      </c>
      <c r="D4971" t="s">
        <v>110</v>
      </c>
      <c r="E4971" t="s">
        <v>38</v>
      </c>
      <c r="F4971" t="s">
        <v>22</v>
      </c>
      <c r="G4971" t="s">
        <v>18</v>
      </c>
      <c r="H4971" t="s">
        <v>26</v>
      </c>
      <c r="I4971" s="9">
        <v>117</v>
      </c>
      <c r="J4971" s="9">
        <v>47.45</v>
      </c>
      <c r="K4971" s="9">
        <v>31.79</v>
      </c>
      <c r="L4971" s="9">
        <f>tbl_salesdata[[#This Row],[Units Sold]]*tbl_salesdata[[#This Row],[Unit Cost]]</f>
        <v>3719.43</v>
      </c>
      <c r="M4971" s="9">
        <f>tbl_salesdata[[#This Row],[Units Sold]]*tbl_salesdata[[#This Row],[Unit Price]]</f>
        <v>5551.6500000000005</v>
      </c>
      <c r="N4971" s="9">
        <f>tbl_salesdata[[#This Row],[Total Sales]]-tbl_salesdata[[#This Row],[Total Cost]]</f>
        <v>1832.2200000000007</v>
      </c>
      <c r="O4971">
        <f>tbl_salesdata[[#This Row],[Ship Date]]-tbl_salesdata[[#This Row],[Order Date]]</f>
        <v>13</v>
      </c>
      <c r="P4971">
        <f>WEEKDAY(tbl_salesdata[[#This Row],[Order Date]],2)</f>
        <v>6</v>
      </c>
      <c r="Q4971" t="str">
        <f>TEXT(tbl_salesdata[[#This Row],[Order Date]],"dddd")</f>
        <v>Saturday</v>
      </c>
      <c r="R4971" t="str">
        <f>IF(tbl_salesdata[[#This Row],[Weekdaynum]]&gt;5,"Yes","No")</f>
        <v>Yes</v>
      </c>
    </row>
    <row r="4972" spans="1:18" x14ac:dyDescent="0.35">
      <c r="A4972">
        <v>543322694</v>
      </c>
      <c r="B4972" s="3">
        <v>43211</v>
      </c>
      <c r="C4972" s="3">
        <v>43214</v>
      </c>
      <c r="D4972" t="s">
        <v>95</v>
      </c>
      <c r="E4972" t="s">
        <v>21</v>
      </c>
      <c r="F4972" t="s">
        <v>22</v>
      </c>
      <c r="G4972" t="s">
        <v>18</v>
      </c>
      <c r="H4972" t="s">
        <v>15</v>
      </c>
      <c r="I4972" s="9">
        <v>114</v>
      </c>
      <c r="J4972" s="9">
        <v>47.45</v>
      </c>
      <c r="K4972" s="9">
        <v>31.79</v>
      </c>
      <c r="L4972" s="9">
        <f>tbl_salesdata[[#This Row],[Units Sold]]*tbl_salesdata[[#This Row],[Unit Cost]]</f>
        <v>3624.06</v>
      </c>
      <c r="M4972" s="9">
        <f>tbl_salesdata[[#This Row],[Units Sold]]*tbl_salesdata[[#This Row],[Unit Price]]</f>
        <v>5409.3</v>
      </c>
      <c r="N4972" s="9">
        <f>tbl_salesdata[[#This Row],[Total Sales]]-tbl_salesdata[[#This Row],[Total Cost]]</f>
        <v>1785.2400000000002</v>
      </c>
      <c r="O4972">
        <f>tbl_salesdata[[#This Row],[Ship Date]]-tbl_salesdata[[#This Row],[Order Date]]</f>
        <v>3</v>
      </c>
      <c r="P4972">
        <f>WEEKDAY(tbl_salesdata[[#This Row],[Order Date]],2)</f>
        <v>6</v>
      </c>
      <c r="Q4972" t="str">
        <f>TEXT(tbl_salesdata[[#This Row],[Order Date]],"dddd")</f>
        <v>Saturday</v>
      </c>
      <c r="R4972" t="str">
        <f>IF(tbl_salesdata[[#This Row],[Weekdaynum]]&gt;5,"Yes","No")</f>
        <v>Yes</v>
      </c>
    </row>
    <row r="4973" spans="1:18" hidden="1" x14ac:dyDescent="0.35">
      <c r="A4973">
        <v>473845756</v>
      </c>
      <c r="B4973" s="3">
        <v>44512</v>
      </c>
      <c r="C4973" s="3">
        <v>44531</v>
      </c>
      <c r="D4973" t="s">
        <v>95</v>
      </c>
      <c r="E4973" t="s">
        <v>21</v>
      </c>
      <c r="F4973" t="s">
        <v>30</v>
      </c>
      <c r="G4973" t="s">
        <v>18</v>
      </c>
      <c r="H4973" t="s">
        <v>34</v>
      </c>
      <c r="I4973" s="9">
        <v>344</v>
      </c>
      <c r="J4973" s="9">
        <v>81.73</v>
      </c>
      <c r="K4973" s="9">
        <v>56.67</v>
      </c>
      <c r="L4973" s="9">
        <f>tbl_salesdata[[#This Row],[Units Sold]]*tbl_salesdata[[#This Row],[Unit Cost]]</f>
        <v>19494.48</v>
      </c>
      <c r="M4973" s="9">
        <f>tbl_salesdata[[#This Row],[Units Sold]]*tbl_salesdata[[#This Row],[Unit Price]]</f>
        <v>28115.120000000003</v>
      </c>
      <c r="N4973" s="9">
        <f>tbl_salesdata[[#This Row],[Total Sales]]-tbl_salesdata[[#This Row],[Total Cost]]</f>
        <v>8620.6400000000031</v>
      </c>
      <c r="O4973">
        <f>tbl_salesdata[[#This Row],[Ship Date]]-tbl_salesdata[[#This Row],[Order Date]]</f>
        <v>19</v>
      </c>
      <c r="P4973">
        <f>WEEKDAY(tbl_salesdata[[#This Row],[Order Date]],2)</f>
        <v>5</v>
      </c>
      <c r="Q4973" t="str">
        <f>TEXT(tbl_salesdata[[#This Row],[Order Date]],"dddd")</f>
        <v>Friday</v>
      </c>
      <c r="R4973" t="str">
        <f>IF(tbl_salesdata[[#This Row],[Weekdaynum]]&gt;5,"Yes","No")</f>
        <v>No</v>
      </c>
    </row>
    <row r="4974" spans="1:18" hidden="1" x14ac:dyDescent="0.35">
      <c r="A4974">
        <v>853746545</v>
      </c>
      <c r="B4974" s="3">
        <v>42611</v>
      </c>
      <c r="C4974" s="3">
        <v>42629</v>
      </c>
      <c r="D4974" t="s">
        <v>86</v>
      </c>
      <c r="E4974" t="s">
        <v>29</v>
      </c>
      <c r="F4974" t="s">
        <v>33</v>
      </c>
      <c r="G4974" t="s">
        <v>14</v>
      </c>
      <c r="H4974" t="s">
        <v>26</v>
      </c>
      <c r="I4974" s="9">
        <v>1430</v>
      </c>
      <c r="J4974" s="9">
        <v>109.28</v>
      </c>
      <c r="K4974" s="9">
        <v>35.840000000000003</v>
      </c>
      <c r="L4974" s="9">
        <f>tbl_salesdata[[#This Row],[Units Sold]]*tbl_salesdata[[#This Row],[Unit Cost]]</f>
        <v>51251.200000000004</v>
      </c>
      <c r="M4974" s="9">
        <f>tbl_salesdata[[#This Row],[Units Sold]]*tbl_salesdata[[#This Row],[Unit Price]]</f>
        <v>156270.39999999999</v>
      </c>
      <c r="N4974" s="9">
        <f>tbl_salesdata[[#This Row],[Total Sales]]-tbl_salesdata[[#This Row],[Total Cost]]</f>
        <v>105019.19999999998</v>
      </c>
      <c r="O4974">
        <f>tbl_salesdata[[#This Row],[Ship Date]]-tbl_salesdata[[#This Row],[Order Date]]</f>
        <v>18</v>
      </c>
      <c r="P4974">
        <f>WEEKDAY(tbl_salesdata[[#This Row],[Order Date]],2)</f>
        <v>1</v>
      </c>
      <c r="Q4974" t="str">
        <f>TEXT(tbl_salesdata[[#This Row],[Order Date]],"dddd")</f>
        <v>Monday</v>
      </c>
      <c r="R4974" t="str">
        <f>IF(tbl_salesdata[[#This Row],[Weekdaynum]]&gt;5,"Yes","No")</f>
        <v>No</v>
      </c>
    </row>
    <row r="4975" spans="1:18" hidden="1" x14ac:dyDescent="0.35">
      <c r="A4975">
        <v>119153010</v>
      </c>
      <c r="B4975" s="3">
        <v>42062</v>
      </c>
      <c r="C4975" s="3">
        <v>42078</v>
      </c>
      <c r="D4975" t="s">
        <v>120</v>
      </c>
      <c r="E4975" t="s">
        <v>38</v>
      </c>
      <c r="F4975" t="s">
        <v>22</v>
      </c>
      <c r="G4975" t="s">
        <v>18</v>
      </c>
      <c r="H4975" t="s">
        <v>26</v>
      </c>
      <c r="I4975" s="9">
        <v>8878</v>
      </c>
      <c r="J4975" s="9">
        <v>47.45</v>
      </c>
      <c r="K4975" s="9">
        <v>31.79</v>
      </c>
      <c r="L4975" s="9">
        <f>tbl_salesdata[[#This Row],[Units Sold]]*tbl_salesdata[[#This Row],[Unit Cost]]</f>
        <v>282231.62</v>
      </c>
      <c r="M4975" s="9">
        <f>tbl_salesdata[[#This Row],[Units Sold]]*tbl_salesdata[[#This Row],[Unit Price]]</f>
        <v>421261.10000000003</v>
      </c>
      <c r="N4975" s="9">
        <f>tbl_salesdata[[#This Row],[Total Sales]]-tbl_salesdata[[#This Row],[Total Cost]]</f>
        <v>139029.48000000004</v>
      </c>
      <c r="O4975">
        <f>tbl_salesdata[[#This Row],[Ship Date]]-tbl_salesdata[[#This Row],[Order Date]]</f>
        <v>16</v>
      </c>
      <c r="P4975">
        <f>WEEKDAY(tbl_salesdata[[#This Row],[Order Date]],2)</f>
        <v>5</v>
      </c>
      <c r="Q4975" t="str">
        <f>TEXT(tbl_salesdata[[#This Row],[Order Date]],"dddd")</f>
        <v>Friday</v>
      </c>
      <c r="R4975" t="str">
        <f>IF(tbl_salesdata[[#This Row],[Weekdaynum]]&gt;5,"Yes","No")</f>
        <v>No</v>
      </c>
    </row>
    <row r="4976" spans="1:18" hidden="1" x14ac:dyDescent="0.35">
      <c r="A4976">
        <v>699801480</v>
      </c>
      <c r="B4976" s="3">
        <v>44525</v>
      </c>
      <c r="C4976" s="3">
        <v>44527</v>
      </c>
      <c r="D4976" t="s">
        <v>43</v>
      </c>
      <c r="E4976" t="s">
        <v>24</v>
      </c>
      <c r="F4976" t="s">
        <v>40</v>
      </c>
      <c r="G4976" t="s">
        <v>18</v>
      </c>
      <c r="H4976" t="s">
        <v>26</v>
      </c>
      <c r="I4976" s="9">
        <v>5664</v>
      </c>
      <c r="J4976" s="9">
        <v>651.21</v>
      </c>
      <c r="K4976" s="9">
        <v>524.96</v>
      </c>
      <c r="L4976" s="9">
        <f>tbl_salesdata[[#This Row],[Units Sold]]*tbl_salesdata[[#This Row],[Unit Cost]]</f>
        <v>2973373.4400000004</v>
      </c>
      <c r="M4976" s="9">
        <f>tbl_salesdata[[#This Row],[Units Sold]]*tbl_salesdata[[#This Row],[Unit Price]]</f>
        <v>3688453.4400000004</v>
      </c>
      <c r="N4976" s="9">
        <f>tbl_salesdata[[#This Row],[Total Sales]]-tbl_salesdata[[#This Row],[Total Cost]]</f>
        <v>715080</v>
      </c>
      <c r="O4976">
        <f>tbl_salesdata[[#This Row],[Ship Date]]-tbl_salesdata[[#This Row],[Order Date]]</f>
        <v>2</v>
      </c>
      <c r="P4976">
        <f>WEEKDAY(tbl_salesdata[[#This Row],[Order Date]],2)</f>
        <v>4</v>
      </c>
      <c r="Q4976" t="str">
        <f>TEXT(tbl_salesdata[[#This Row],[Order Date]],"dddd")</f>
        <v>Thursday</v>
      </c>
      <c r="R4976" t="str">
        <f>IF(tbl_salesdata[[#This Row],[Weekdaynum]]&gt;5,"Yes","No")</f>
        <v>No</v>
      </c>
    </row>
    <row r="4977" spans="1:18" hidden="1" x14ac:dyDescent="0.35">
      <c r="A4977">
        <v>595740783</v>
      </c>
      <c r="B4977" s="3">
        <v>42472</v>
      </c>
      <c r="C4977" s="3">
        <v>42480</v>
      </c>
      <c r="D4977" t="s">
        <v>82</v>
      </c>
      <c r="E4977" t="s">
        <v>32</v>
      </c>
      <c r="F4977" t="s">
        <v>47</v>
      </c>
      <c r="G4977" t="s">
        <v>14</v>
      </c>
      <c r="H4977" t="s">
        <v>19</v>
      </c>
      <c r="I4977" s="9">
        <v>1791</v>
      </c>
      <c r="J4977" s="9">
        <v>421.89</v>
      </c>
      <c r="K4977" s="9">
        <v>364.69</v>
      </c>
      <c r="L4977" s="9">
        <f>tbl_salesdata[[#This Row],[Units Sold]]*tbl_salesdata[[#This Row],[Unit Cost]]</f>
        <v>653159.79</v>
      </c>
      <c r="M4977" s="9">
        <f>tbl_salesdata[[#This Row],[Units Sold]]*tbl_salesdata[[#This Row],[Unit Price]]</f>
        <v>755604.99</v>
      </c>
      <c r="N4977" s="9">
        <f>tbl_salesdata[[#This Row],[Total Sales]]-tbl_salesdata[[#This Row],[Total Cost]]</f>
        <v>102445.19999999995</v>
      </c>
      <c r="O4977">
        <f>tbl_salesdata[[#This Row],[Ship Date]]-tbl_salesdata[[#This Row],[Order Date]]</f>
        <v>8</v>
      </c>
      <c r="P4977">
        <f>WEEKDAY(tbl_salesdata[[#This Row],[Order Date]],2)</f>
        <v>2</v>
      </c>
      <c r="Q4977" t="str">
        <f>TEXT(tbl_salesdata[[#This Row],[Order Date]],"dddd")</f>
        <v>Tuesday</v>
      </c>
      <c r="R4977" t="str">
        <f>IF(tbl_salesdata[[#This Row],[Weekdaynum]]&gt;5,"Yes","No")</f>
        <v>No</v>
      </c>
    </row>
    <row r="4978" spans="1:18" x14ac:dyDescent="0.35">
      <c r="A4978">
        <v>815050637</v>
      </c>
      <c r="B4978" s="3">
        <v>44219</v>
      </c>
      <c r="C4978" s="3">
        <v>44223</v>
      </c>
      <c r="D4978" t="s">
        <v>82</v>
      </c>
      <c r="E4978" t="s">
        <v>32</v>
      </c>
      <c r="F4978" t="s">
        <v>56</v>
      </c>
      <c r="G4978" t="s">
        <v>18</v>
      </c>
      <c r="H4978" t="s">
        <v>19</v>
      </c>
      <c r="I4978" s="9">
        <v>451</v>
      </c>
      <c r="J4978" s="9">
        <v>9.33</v>
      </c>
      <c r="K4978" s="9">
        <v>6.92</v>
      </c>
      <c r="L4978" s="9">
        <f>tbl_salesdata[[#This Row],[Units Sold]]*tbl_salesdata[[#This Row],[Unit Cost]]</f>
        <v>3120.92</v>
      </c>
      <c r="M4978" s="9">
        <f>tbl_salesdata[[#This Row],[Units Sold]]*tbl_salesdata[[#This Row],[Unit Price]]</f>
        <v>4207.83</v>
      </c>
      <c r="N4978" s="9">
        <f>tbl_salesdata[[#This Row],[Total Sales]]-tbl_salesdata[[#This Row],[Total Cost]]</f>
        <v>1086.9099999999999</v>
      </c>
      <c r="O4978">
        <f>tbl_salesdata[[#This Row],[Ship Date]]-tbl_salesdata[[#This Row],[Order Date]]</f>
        <v>4</v>
      </c>
      <c r="P4978">
        <f>WEEKDAY(tbl_salesdata[[#This Row],[Order Date]],2)</f>
        <v>6</v>
      </c>
      <c r="Q4978" t="str">
        <f>TEXT(tbl_salesdata[[#This Row],[Order Date]],"dddd")</f>
        <v>Saturday</v>
      </c>
      <c r="R4978" t="str">
        <f>IF(tbl_salesdata[[#This Row],[Weekdaynum]]&gt;5,"Yes","No")</f>
        <v>Yes</v>
      </c>
    </row>
    <row r="4979" spans="1:18" hidden="1" x14ac:dyDescent="0.35">
      <c r="A4979">
        <v>585249698</v>
      </c>
      <c r="B4979" s="3">
        <v>44325</v>
      </c>
      <c r="C4979" s="3">
        <v>44341</v>
      </c>
      <c r="D4979" t="s">
        <v>123</v>
      </c>
      <c r="E4979" t="s">
        <v>38</v>
      </c>
      <c r="F4979" t="s">
        <v>40</v>
      </c>
      <c r="G4979" t="s">
        <v>14</v>
      </c>
      <c r="H4979" t="s">
        <v>15</v>
      </c>
      <c r="I4979" s="9">
        <v>7246</v>
      </c>
      <c r="J4979" s="9">
        <v>651.21</v>
      </c>
      <c r="K4979" s="9">
        <v>524.96</v>
      </c>
      <c r="L4979" s="9">
        <f>tbl_salesdata[[#This Row],[Units Sold]]*tbl_salesdata[[#This Row],[Unit Cost]]</f>
        <v>3803860.16</v>
      </c>
      <c r="M4979" s="9">
        <f>tbl_salesdata[[#This Row],[Units Sold]]*tbl_salesdata[[#This Row],[Unit Price]]</f>
        <v>4718667.66</v>
      </c>
      <c r="N4979" s="9">
        <f>tbl_salesdata[[#This Row],[Total Sales]]-tbl_salesdata[[#This Row],[Total Cost]]</f>
        <v>914807.5</v>
      </c>
      <c r="O4979">
        <f>tbl_salesdata[[#This Row],[Ship Date]]-tbl_salesdata[[#This Row],[Order Date]]</f>
        <v>16</v>
      </c>
      <c r="P4979">
        <f>WEEKDAY(tbl_salesdata[[#This Row],[Order Date]],2)</f>
        <v>7</v>
      </c>
      <c r="Q4979" t="str">
        <f>TEXT(tbl_salesdata[[#This Row],[Order Date]],"dddd")</f>
        <v>Sunday</v>
      </c>
      <c r="R4979" t="str">
        <f>IF(tbl_salesdata[[#This Row],[Weekdaynum]]&gt;5,"Yes","No")</f>
        <v>Yes</v>
      </c>
    </row>
    <row r="4980" spans="1:18" hidden="1" x14ac:dyDescent="0.35">
      <c r="A4980">
        <v>180479466</v>
      </c>
      <c r="B4980" s="3">
        <v>44201</v>
      </c>
      <c r="C4980" s="3">
        <v>44218</v>
      </c>
      <c r="D4980" t="s">
        <v>204</v>
      </c>
      <c r="E4980" t="s">
        <v>21</v>
      </c>
      <c r="F4980" t="s">
        <v>68</v>
      </c>
      <c r="G4980" t="s">
        <v>14</v>
      </c>
      <c r="H4980" t="s">
        <v>19</v>
      </c>
      <c r="I4980" s="9">
        <v>6740</v>
      </c>
      <c r="J4980" s="9">
        <v>154.06</v>
      </c>
      <c r="K4980" s="9">
        <v>90.93</v>
      </c>
      <c r="L4980" s="9">
        <f>tbl_salesdata[[#This Row],[Units Sold]]*tbl_salesdata[[#This Row],[Unit Cost]]</f>
        <v>612868.20000000007</v>
      </c>
      <c r="M4980" s="9">
        <f>tbl_salesdata[[#This Row],[Units Sold]]*tbl_salesdata[[#This Row],[Unit Price]]</f>
        <v>1038364.4</v>
      </c>
      <c r="N4980" s="9">
        <f>tbl_salesdata[[#This Row],[Total Sales]]-tbl_salesdata[[#This Row],[Total Cost]]</f>
        <v>425496.19999999995</v>
      </c>
      <c r="O4980">
        <f>tbl_salesdata[[#This Row],[Ship Date]]-tbl_salesdata[[#This Row],[Order Date]]</f>
        <v>17</v>
      </c>
      <c r="P4980">
        <f>WEEKDAY(tbl_salesdata[[#This Row],[Order Date]],2)</f>
        <v>2</v>
      </c>
      <c r="Q4980" t="str">
        <f>TEXT(tbl_salesdata[[#This Row],[Order Date]],"dddd")</f>
        <v>Tuesday</v>
      </c>
      <c r="R4980" t="str">
        <f>IF(tbl_salesdata[[#This Row],[Weekdaynum]]&gt;5,"Yes","No")</f>
        <v>No</v>
      </c>
    </row>
    <row r="4981" spans="1:18" hidden="1" x14ac:dyDescent="0.35">
      <c r="A4981">
        <v>794320380</v>
      </c>
      <c r="B4981" s="3">
        <v>43662</v>
      </c>
      <c r="C4981" s="3">
        <v>43680</v>
      </c>
      <c r="D4981" t="s">
        <v>150</v>
      </c>
      <c r="E4981" t="s">
        <v>38</v>
      </c>
      <c r="F4981" t="s">
        <v>17</v>
      </c>
      <c r="G4981" t="s">
        <v>18</v>
      </c>
      <c r="H4981" t="s">
        <v>15</v>
      </c>
      <c r="I4981" s="9">
        <v>5907</v>
      </c>
      <c r="J4981" s="9">
        <v>152.58000000000001</v>
      </c>
      <c r="K4981" s="9">
        <v>97.44</v>
      </c>
      <c r="L4981" s="9">
        <f>tbl_salesdata[[#This Row],[Units Sold]]*tbl_salesdata[[#This Row],[Unit Cost]]</f>
        <v>575578.07999999996</v>
      </c>
      <c r="M4981" s="9">
        <f>tbl_salesdata[[#This Row],[Units Sold]]*tbl_salesdata[[#This Row],[Unit Price]]</f>
        <v>901290.06</v>
      </c>
      <c r="N4981" s="9">
        <f>tbl_salesdata[[#This Row],[Total Sales]]-tbl_salesdata[[#This Row],[Total Cost]]</f>
        <v>325711.9800000001</v>
      </c>
      <c r="O4981">
        <f>tbl_salesdata[[#This Row],[Ship Date]]-tbl_salesdata[[#This Row],[Order Date]]</f>
        <v>18</v>
      </c>
      <c r="P4981">
        <f>WEEKDAY(tbl_salesdata[[#This Row],[Order Date]],2)</f>
        <v>2</v>
      </c>
      <c r="Q4981" t="str">
        <f>TEXT(tbl_salesdata[[#This Row],[Order Date]],"dddd")</f>
        <v>Tuesday</v>
      </c>
      <c r="R4981" t="str">
        <f>IF(tbl_salesdata[[#This Row],[Weekdaynum]]&gt;5,"Yes","No")</f>
        <v>No</v>
      </c>
    </row>
    <row r="4982" spans="1:18" hidden="1" x14ac:dyDescent="0.35">
      <c r="A4982">
        <v>328383767</v>
      </c>
      <c r="B4982" s="3">
        <v>44900</v>
      </c>
      <c r="C4982" s="3">
        <v>44901</v>
      </c>
      <c r="D4982" t="s">
        <v>173</v>
      </c>
      <c r="E4982" t="s">
        <v>24</v>
      </c>
      <c r="F4982" t="s">
        <v>30</v>
      </c>
      <c r="G4982" t="s">
        <v>18</v>
      </c>
      <c r="H4982" t="s">
        <v>26</v>
      </c>
      <c r="I4982" s="9">
        <v>4909</v>
      </c>
      <c r="J4982" s="9">
        <v>81.73</v>
      </c>
      <c r="K4982" s="9">
        <v>56.67</v>
      </c>
      <c r="L4982" s="9">
        <f>tbl_salesdata[[#This Row],[Units Sold]]*tbl_salesdata[[#This Row],[Unit Cost]]</f>
        <v>278193.03000000003</v>
      </c>
      <c r="M4982" s="9">
        <f>tbl_salesdata[[#This Row],[Units Sold]]*tbl_salesdata[[#This Row],[Unit Price]]</f>
        <v>401212.57</v>
      </c>
      <c r="N4982" s="9">
        <f>tbl_salesdata[[#This Row],[Total Sales]]-tbl_salesdata[[#This Row],[Total Cost]]</f>
        <v>123019.53999999998</v>
      </c>
      <c r="O4982">
        <f>tbl_salesdata[[#This Row],[Ship Date]]-tbl_salesdata[[#This Row],[Order Date]]</f>
        <v>1</v>
      </c>
      <c r="P4982">
        <f>WEEKDAY(tbl_salesdata[[#This Row],[Order Date]],2)</f>
        <v>1</v>
      </c>
      <c r="Q4982" t="str">
        <f>TEXT(tbl_salesdata[[#This Row],[Order Date]],"dddd")</f>
        <v>Monday</v>
      </c>
      <c r="R4982" t="str">
        <f>IF(tbl_salesdata[[#This Row],[Weekdaynum]]&gt;5,"Yes","No")</f>
        <v>No</v>
      </c>
    </row>
    <row r="4983" spans="1:18" x14ac:dyDescent="0.35">
      <c r="A4983">
        <v>922240722</v>
      </c>
      <c r="B4983" s="3">
        <v>44065</v>
      </c>
      <c r="C4983" s="3">
        <v>44081</v>
      </c>
      <c r="D4983" t="s">
        <v>171</v>
      </c>
      <c r="E4983" t="s">
        <v>12</v>
      </c>
      <c r="F4983" t="s">
        <v>56</v>
      </c>
      <c r="G4983" t="s">
        <v>14</v>
      </c>
      <c r="H4983" t="s">
        <v>34</v>
      </c>
      <c r="I4983" s="9">
        <v>379</v>
      </c>
      <c r="J4983" s="9">
        <v>9.33</v>
      </c>
      <c r="K4983" s="9">
        <v>6.92</v>
      </c>
      <c r="L4983" s="9">
        <f>tbl_salesdata[[#This Row],[Units Sold]]*tbl_salesdata[[#This Row],[Unit Cost]]</f>
        <v>2622.68</v>
      </c>
      <c r="M4983" s="9">
        <f>tbl_salesdata[[#This Row],[Units Sold]]*tbl_salesdata[[#This Row],[Unit Price]]</f>
        <v>3536.07</v>
      </c>
      <c r="N4983" s="9">
        <f>tbl_salesdata[[#This Row],[Total Sales]]-tbl_salesdata[[#This Row],[Total Cost]]</f>
        <v>913.39000000000033</v>
      </c>
      <c r="O4983">
        <f>tbl_salesdata[[#This Row],[Ship Date]]-tbl_salesdata[[#This Row],[Order Date]]</f>
        <v>16</v>
      </c>
      <c r="P4983">
        <f>WEEKDAY(tbl_salesdata[[#This Row],[Order Date]],2)</f>
        <v>6</v>
      </c>
      <c r="Q4983" t="str">
        <f>TEXT(tbl_salesdata[[#This Row],[Order Date]],"dddd")</f>
        <v>Saturday</v>
      </c>
      <c r="R4983" t="str">
        <f>IF(tbl_salesdata[[#This Row],[Weekdaynum]]&gt;5,"Yes","No")</f>
        <v>Yes</v>
      </c>
    </row>
    <row r="4984" spans="1:18" hidden="1" x14ac:dyDescent="0.35">
      <c r="A4984">
        <v>265185773</v>
      </c>
      <c r="B4984" s="3">
        <v>42603</v>
      </c>
      <c r="C4984" s="3">
        <v>42617</v>
      </c>
      <c r="D4984" t="s">
        <v>93</v>
      </c>
      <c r="E4984" t="s">
        <v>29</v>
      </c>
      <c r="F4984" t="s">
        <v>22</v>
      </c>
      <c r="G4984" t="s">
        <v>18</v>
      </c>
      <c r="H4984" t="s">
        <v>34</v>
      </c>
      <c r="I4984" s="9">
        <v>3218</v>
      </c>
      <c r="J4984" s="9">
        <v>47.45</v>
      </c>
      <c r="K4984" s="9">
        <v>31.79</v>
      </c>
      <c r="L4984" s="9">
        <f>tbl_salesdata[[#This Row],[Units Sold]]*tbl_salesdata[[#This Row],[Unit Cost]]</f>
        <v>102300.22</v>
      </c>
      <c r="M4984" s="9">
        <f>tbl_salesdata[[#This Row],[Units Sold]]*tbl_salesdata[[#This Row],[Unit Price]]</f>
        <v>152694.1</v>
      </c>
      <c r="N4984" s="9">
        <f>tbl_salesdata[[#This Row],[Total Sales]]-tbl_salesdata[[#This Row],[Total Cost]]</f>
        <v>50393.880000000005</v>
      </c>
      <c r="O4984">
        <f>tbl_salesdata[[#This Row],[Ship Date]]-tbl_salesdata[[#This Row],[Order Date]]</f>
        <v>14</v>
      </c>
      <c r="P4984">
        <f>WEEKDAY(tbl_salesdata[[#This Row],[Order Date]],2)</f>
        <v>7</v>
      </c>
      <c r="Q4984" t="str">
        <f>TEXT(tbl_salesdata[[#This Row],[Order Date]],"dddd")</f>
        <v>Sunday</v>
      </c>
      <c r="R4984" t="str">
        <f>IF(tbl_salesdata[[#This Row],[Weekdaynum]]&gt;5,"Yes","No")</f>
        <v>Yes</v>
      </c>
    </row>
    <row r="4985" spans="1:18" hidden="1" x14ac:dyDescent="0.35">
      <c r="A4985">
        <v>422709548</v>
      </c>
      <c r="B4985" s="3">
        <v>44745</v>
      </c>
      <c r="C4985" s="3">
        <v>44763</v>
      </c>
      <c r="D4985" t="s">
        <v>87</v>
      </c>
      <c r="E4985" t="s">
        <v>24</v>
      </c>
      <c r="F4985" t="s">
        <v>33</v>
      </c>
      <c r="G4985" t="s">
        <v>14</v>
      </c>
      <c r="H4985" t="s">
        <v>15</v>
      </c>
      <c r="I4985" s="9">
        <v>8004</v>
      </c>
      <c r="J4985" s="9">
        <v>109.28</v>
      </c>
      <c r="K4985" s="9">
        <v>35.840000000000003</v>
      </c>
      <c r="L4985" s="9">
        <f>tbl_salesdata[[#This Row],[Units Sold]]*tbl_salesdata[[#This Row],[Unit Cost]]</f>
        <v>286863.36000000004</v>
      </c>
      <c r="M4985" s="9">
        <f>tbl_salesdata[[#This Row],[Units Sold]]*tbl_salesdata[[#This Row],[Unit Price]]</f>
        <v>874677.12</v>
      </c>
      <c r="N4985" s="9">
        <f>tbl_salesdata[[#This Row],[Total Sales]]-tbl_salesdata[[#This Row],[Total Cost]]</f>
        <v>587813.76</v>
      </c>
      <c r="O4985">
        <f>tbl_salesdata[[#This Row],[Ship Date]]-tbl_salesdata[[#This Row],[Order Date]]</f>
        <v>18</v>
      </c>
      <c r="P4985">
        <f>WEEKDAY(tbl_salesdata[[#This Row],[Order Date]],2)</f>
        <v>7</v>
      </c>
      <c r="Q4985" t="str">
        <f>TEXT(tbl_salesdata[[#This Row],[Order Date]],"dddd")</f>
        <v>Sunday</v>
      </c>
      <c r="R4985" t="str">
        <f>IF(tbl_salesdata[[#This Row],[Weekdaynum]]&gt;5,"Yes","No")</f>
        <v>Yes</v>
      </c>
    </row>
    <row r="4986" spans="1:18" x14ac:dyDescent="0.35">
      <c r="A4986">
        <v>739320933</v>
      </c>
      <c r="B4986" s="3">
        <v>43834</v>
      </c>
      <c r="C4986" s="3">
        <v>43842</v>
      </c>
      <c r="D4986" t="s">
        <v>98</v>
      </c>
      <c r="E4986" t="s">
        <v>38</v>
      </c>
      <c r="F4986" t="s">
        <v>56</v>
      </c>
      <c r="G4986" t="s">
        <v>14</v>
      </c>
      <c r="H4986" t="s">
        <v>26</v>
      </c>
      <c r="I4986" s="9">
        <v>348</v>
      </c>
      <c r="J4986" s="9">
        <v>9.33</v>
      </c>
      <c r="K4986" s="9">
        <v>6.92</v>
      </c>
      <c r="L4986" s="9">
        <f>tbl_salesdata[[#This Row],[Units Sold]]*tbl_salesdata[[#This Row],[Unit Cost]]</f>
        <v>2408.16</v>
      </c>
      <c r="M4986" s="9">
        <f>tbl_salesdata[[#This Row],[Units Sold]]*tbl_salesdata[[#This Row],[Unit Price]]</f>
        <v>3246.84</v>
      </c>
      <c r="N4986" s="9">
        <f>tbl_salesdata[[#This Row],[Total Sales]]-tbl_salesdata[[#This Row],[Total Cost]]</f>
        <v>838.68000000000029</v>
      </c>
      <c r="O4986">
        <f>tbl_salesdata[[#This Row],[Ship Date]]-tbl_salesdata[[#This Row],[Order Date]]</f>
        <v>8</v>
      </c>
      <c r="P4986">
        <f>WEEKDAY(tbl_salesdata[[#This Row],[Order Date]],2)</f>
        <v>6</v>
      </c>
      <c r="Q4986" t="str">
        <f>TEXT(tbl_salesdata[[#This Row],[Order Date]],"dddd")</f>
        <v>Saturday</v>
      </c>
      <c r="R4986" t="str">
        <f>IF(tbl_salesdata[[#This Row],[Weekdaynum]]&gt;5,"Yes","No")</f>
        <v>Yes</v>
      </c>
    </row>
    <row r="4987" spans="1:18" hidden="1" x14ac:dyDescent="0.35">
      <c r="A4987">
        <v>580309283</v>
      </c>
      <c r="B4987" s="3">
        <v>44847</v>
      </c>
      <c r="C4987" s="3">
        <v>44848</v>
      </c>
      <c r="D4987" t="s">
        <v>72</v>
      </c>
      <c r="E4987" t="s">
        <v>24</v>
      </c>
      <c r="F4987" t="s">
        <v>42</v>
      </c>
      <c r="G4987" t="s">
        <v>18</v>
      </c>
      <c r="H4987" t="s">
        <v>26</v>
      </c>
      <c r="I4987" s="9">
        <v>5268</v>
      </c>
      <c r="J4987" s="9">
        <v>437.2</v>
      </c>
      <c r="K4987" s="9">
        <v>263.33</v>
      </c>
      <c r="L4987" s="9">
        <f>tbl_salesdata[[#This Row],[Units Sold]]*tbl_salesdata[[#This Row],[Unit Cost]]</f>
        <v>1387222.44</v>
      </c>
      <c r="M4987" s="9">
        <f>tbl_salesdata[[#This Row],[Units Sold]]*tbl_salesdata[[#This Row],[Unit Price]]</f>
        <v>2303169.6</v>
      </c>
      <c r="N4987" s="9">
        <f>tbl_salesdata[[#This Row],[Total Sales]]-tbl_salesdata[[#This Row],[Total Cost]]</f>
        <v>915947.16000000015</v>
      </c>
      <c r="O4987">
        <f>tbl_salesdata[[#This Row],[Ship Date]]-tbl_salesdata[[#This Row],[Order Date]]</f>
        <v>1</v>
      </c>
      <c r="P4987">
        <f>WEEKDAY(tbl_salesdata[[#This Row],[Order Date]],2)</f>
        <v>4</v>
      </c>
      <c r="Q4987" t="str">
        <f>TEXT(tbl_salesdata[[#This Row],[Order Date]],"dddd")</f>
        <v>Thursday</v>
      </c>
      <c r="R4987" t="str">
        <f>IF(tbl_salesdata[[#This Row],[Weekdaynum]]&gt;5,"Yes","No")</f>
        <v>No</v>
      </c>
    </row>
    <row r="4988" spans="1:18" hidden="1" x14ac:dyDescent="0.35">
      <c r="A4988">
        <v>307045400</v>
      </c>
      <c r="B4988" s="3">
        <v>44166</v>
      </c>
      <c r="C4988" s="3">
        <v>44171</v>
      </c>
      <c r="D4988" t="s">
        <v>27</v>
      </c>
      <c r="E4988" t="s">
        <v>24</v>
      </c>
      <c r="F4988" t="s">
        <v>40</v>
      </c>
      <c r="G4988" t="s">
        <v>14</v>
      </c>
      <c r="H4988" t="s">
        <v>19</v>
      </c>
      <c r="I4988" s="9">
        <v>412</v>
      </c>
      <c r="J4988" s="9">
        <v>651.21</v>
      </c>
      <c r="K4988" s="9">
        <v>524.96</v>
      </c>
      <c r="L4988" s="9">
        <f>tbl_salesdata[[#This Row],[Units Sold]]*tbl_salesdata[[#This Row],[Unit Cost]]</f>
        <v>216283.52000000002</v>
      </c>
      <c r="M4988" s="9">
        <f>tbl_salesdata[[#This Row],[Units Sold]]*tbl_salesdata[[#This Row],[Unit Price]]</f>
        <v>268298.52</v>
      </c>
      <c r="N4988" s="9">
        <f>tbl_salesdata[[#This Row],[Total Sales]]-tbl_salesdata[[#This Row],[Total Cost]]</f>
        <v>52015</v>
      </c>
      <c r="O4988">
        <f>tbl_salesdata[[#This Row],[Ship Date]]-tbl_salesdata[[#This Row],[Order Date]]</f>
        <v>5</v>
      </c>
      <c r="P4988">
        <f>WEEKDAY(tbl_salesdata[[#This Row],[Order Date]],2)</f>
        <v>2</v>
      </c>
      <c r="Q4988" t="str">
        <f>TEXT(tbl_salesdata[[#This Row],[Order Date]],"dddd")</f>
        <v>Tuesday</v>
      </c>
      <c r="R4988" t="str">
        <f>IF(tbl_salesdata[[#This Row],[Weekdaynum]]&gt;5,"Yes","No")</f>
        <v>No</v>
      </c>
    </row>
    <row r="4989" spans="1:18" hidden="1" x14ac:dyDescent="0.35">
      <c r="A4989">
        <v>634033286</v>
      </c>
      <c r="B4989" s="3">
        <v>43114</v>
      </c>
      <c r="C4989" s="3">
        <v>43116</v>
      </c>
      <c r="D4989" t="s">
        <v>125</v>
      </c>
      <c r="E4989" t="s">
        <v>21</v>
      </c>
      <c r="F4989" t="s">
        <v>30</v>
      </c>
      <c r="G4989" t="s">
        <v>18</v>
      </c>
      <c r="H4989" t="s">
        <v>15</v>
      </c>
      <c r="I4989" s="9">
        <v>3394</v>
      </c>
      <c r="J4989" s="9">
        <v>81.73</v>
      </c>
      <c r="K4989" s="9">
        <v>56.67</v>
      </c>
      <c r="L4989" s="9">
        <f>tbl_salesdata[[#This Row],[Units Sold]]*tbl_salesdata[[#This Row],[Unit Cost]]</f>
        <v>192337.98</v>
      </c>
      <c r="M4989" s="9">
        <f>tbl_salesdata[[#This Row],[Units Sold]]*tbl_salesdata[[#This Row],[Unit Price]]</f>
        <v>277391.62</v>
      </c>
      <c r="N4989" s="9">
        <f>tbl_salesdata[[#This Row],[Total Sales]]-tbl_salesdata[[#This Row],[Total Cost]]</f>
        <v>85053.639999999985</v>
      </c>
      <c r="O4989">
        <f>tbl_salesdata[[#This Row],[Ship Date]]-tbl_salesdata[[#This Row],[Order Date]]</f>
        <v>2</v>
      </c>
      <c r="P4989">
        <f>WEEKDAY(tbl_salesdata[[#This Row],[Order Date]],2)</f>
        <v>7</v>
      </c>
      <c r="Q4989" t="str">
        <f>TEXT(tbl_salesdata[[#This Row],[Order Date]],"dddd")</f>
        <v>Sunday</v>
      </c>
      <c r="R4989" t="str">
        <f>IF(tbl_salesdata[[#This Row],[Weekdaynum]]&gt;5,"Yes","No")</f>
        <v>Yes</v>
      </c>
    </row>
    <row r="4990" spans="1:18" hidden="1" x14ac:dyDescent="0.35">
      <c r="A4990">
        <v>925384271</v>
      </c>
      <c r="B4990" s="3">
        <v>43343</v>
      </c>
      <c r="C4990" s="3">
        <v>43351</v>
      </c>
      <c r="D4990" t="s">
        <v>64</v>
      </c>
      <c r="E4990" t="s">
        <v>29</v>
      </c>
      <c r="F4990" t="s">
        <v>76</v>
      </c>
      <c r="G4990" t="s">
        <v>14</v>
      </c>
      <c r="H4990" t="s">
        <v>34</v>
      </c>
      <c r="I4990" s="9">
        <v>625</v>
      </c>
      <c r="J4990" s="9">
        <v>668.27</v>
      </c>
      <c r="K4990" s="9">
        <v>502.54</v>
      </c>
      <c r="L4990" s="9">
        <f>tbl_salesdata[[#This Row],[Units Sold]]*tbl_salesdata[[#This Row],[Unit Cost]]</f>
        <v>314087.5</v>
      </c>
      <c r="M4990" s="9">
        <f>tbl_salesdata[[#This Row],[Units Sold]]*tbl_salesdata[[#This Row],[Unit Price]]</f>
        <v>417668.75</v>
      </c>
      <c r="N4990" s="9">
        <f>tbl_salesdata[[#This Row],[Total Sales]]-tbl_salesdata[[#This Row],[Total Cost]]</f>
        <v>103581.25</v>
      </c>
      <c r="O4990">
        <f>tbl_salesdata[[#This Row],[Ship Date]]-tbl_salesdata[[#This Row],[Order Date]]</f>
        <v>8</v>
      </c>
      <c r="P4990">
        <f>WEEKDAY(tbl_salesdata[[#This Row],[Order Date]],2)</f>
        <v>5</v>
      </c>
      <c r="Q4990" t="str">
        <f>TEXT(tbl_salesdata[[#This Row],[Order Date]],"dddd")</f>
        <v>Friday</v>
      </c>
      <c r="R4990" t="str">
        <f>IF(tbl_salesdata[[#This Row],[Weekdaynum]]&gt;5,"Yes","No")</f>
        <v>No</v>
      </c>
    </row>
    <row r="4991" spans="1:18" x14ac:dyDescent="0.35">
      <c r="A4991">
        <v>431739795</v>
      </c>
      <c r="B4991" s="3">
        <v>42511</v>
      </c>
      <c r="C4991" s="3">
        <v>42515</v>
      </c>
      <c r="D4991" t="s">
        <v>181</v>
      </c>
      <c r="E4991" t="s">
        <v>38</v>
      </c>
      <c r="F4991" t="s">
        <v>56</v>
      </c>
      <c r="G4991" t="s">
        <v>14</v>
      </c>
      <c r="H4991" t="s">
        <v>26</v>
      </c>
      <c r="I4991" s="9">
        <v>254</v>
      </c>
      <c r="J4991" s="9">
        <v>9.33</v>
      </c>
      <c r="K4991" s="9">
        <v>6.92</v>
      </c>
      <c r="L4991" s="9">
        <f>tbl_salesdata[[#This Row],[Units Sold]]*tbl_salesdata[[#This Row],[Unit Cost]]</f>
        <v>1757.68</v>
      </c>
      <c r="M4991" s="9">
        <f>tbl_salesdata[[#This Row],[Units Sold]]*tbl_salesdata[[#This Row],[Unit Price]]</f>
        <v>2369.8200000000002</v>
      </c>
      <c r="N4991" s="9">
        <f>tbl_salesdata[[#This Row],[Total Sales]]-tbl_salesdata[[#This Row],[Total Cost]]</f>
        <v>612.1400000000001</v>
      </c>
      <c r="O4991">
        <f>tbl_salesdata[[#This Row],[Ship Date]]-tbl_salesdata[[#This Row],[Order Date]]</f>
        <v>4</v>
      </c>
      <c r="P4991">
        <f>WEEKDAY(tbl_salesdata[[#This Row],[Order Date]],2)</f>
        <v>6</v>
      </c>
      <c r="Q4991" t="str">
        <f>TEXT(tbl_salesdata[[#This Row],[Order Date]],"dddd")</f>
        <v>Saturday</v>
      </c>
      <c r="R4991" t="str">
        <f>IF(tbl_salesdata[[#This Row],[Weekdaynum]]&gt;5,"Yes","No")</f>
        <v>Yes</v>
      </c>
    </row>
    <row r="4992" spans="1:18" x14ac:dyDescent="0.35">
      <c r="A4992">
        <v>582488095</v>
      </c>
      <c r="B4992" s="3">
        <v>43253</v>
      </c>
      <c r="C4992" s="3">
        <v>43257</v>
      </c>
      <c r="D4992" t="s">
        <v>194</v>
      </c>
      <c r="E4992" t="s">
        <v>32</v>
      </c>
      <c r="F4992" t="s">
        <v>30</v>
      </c>
      <c r="G4992" t="s">
        <v>18</v>
      </c>
      <c r="H4992" t="s">
        <v>15</v>
      </c>
      <c r="I4992" s="9">
        <v>26</v>
      </c>
      <c r="J4992" s="9">
        <v>81.73</v>
      </c>
      <c r="K4992" s="9">
        <v>56.67</v>
      </c>
      <c r="L4992" s="9">
        <f>tbl_salesdata[[#This Row],[Units Sold]]*tbl_salesdata[[#This Row],[Unit Cost]]</f>
        <v>1473.42</v>
      </c>
      <c r="M4992" s="9">
        <f>tbl_salesdata[[#This Row],[Units Sold]]*tbl_salesdata[[#This Row],[Unit Price]]</f>
        <v>2124.98</v>
      </c>
      <c r="N4992" s="9">
        <f>tbl_salesdata[[#This Row],[Total Sales]]-tbl_salesdata[[#This Row],[Total Cost]]</f>
        <v>651.55999999999995</v>
      </c>
      <c r="O4992">
        <f>tbl_salesdata[[#This Row],[Ship Date]]-tbl_salesdata[[#This Row],[Order Date]]</f>
        <v>4</v>
      </c>
      <c r="P4992">
        <f>WEEKDAY(tbl_salesdata[[#This Row],[Order Date]],2)</f>
        <v>6</v>
      </c>
      <c r="Q4992" t="str">
        <f>TEXT(tbl_salesdata[[#This Row],[Order Date]],"dddd")</f>
        <v>Saturday</v>
      </c>
      <c r="R4992" t="str">
        <f>IF(tbl_salesdata[[#This Row],[Weekdaynum]]&gt;5,"Yes","No")</f>
        <v>Yes</v>
      </c>
    </row>
    <row r="4993" spans="1:18" hidden="1" x14ac:dyDescent="0.35">
      <c r="A4993">
        <v>781416594</v>
      </c>
      <c r="B4993" s="3">
        <v>42317</v>
      </c>
      <c r="C4993" s="3">
        <v>42318</v>
      </c>
      <c r="D4993" t="s">
        <v>129</v>
      </c>
      <c r="E4993" t="s">
        <v>21</v>
      </c>
      <c r="F4993" t="s">
        <v>47</v>
      </c>
      <c r="G4993" t="s">
        <v>18</v>
      </c>
      <c r="H4993" t="s">
        <v>15</v>
      </c>
      <c r="I4993" s="9">
        <v>7390</v>
      </c>
      <c r="J4993" s="9">
        <v>421.89</v>
      </c>
      <c r="K4993" s="9">
        <v>364.69</v>
      </c>
      <c r="L4993" s="9">
        <f>tbl_salesdata[[#This Row],[Units Sold]]*tbl_salesdata[[#This Row],[Unit Cost]]</f>
        <v>2695059.1</v>
      </c>
      <c r="M4993" s="9">
        <f>tbl_salesdata[[#This Row],[Units Sold]]*tbl_salesdata[[#This Row],[Unit Price]]</f>
        <v>3117767.1</v>
      </c>
      <c r="N4993" s="9">
        <f>tbl_salesdata[[#This Row],[Total Sales]]-tbl_salesdata[[#This Row],[Total Cost]]</f>
        <v>422708</v>
      </c>
      <c r="O4993">
        <f>tbl_salesdata[[#This Row],[Ship Date]]-tbl_salesdata[[#This Row],[Order Date]]</f>
        <v>1</v>
      </c>
      <c r="P4993">
        <f>WEEKDAY(tbl_salesdata[[#This Row],[Order Date]],2)</f>
        <v>1</v>
      </c>
      <c r="Q4993" t="str">
        <f>TEXT(tbl_salesdata[[#This Row],[Order Date]],"dddd")</f>
        <v>Monday</v>
      </c>
      <c r="R4993" t="str">
        <f>IF(tbl_salesdata[[#This Row],[Weekdaynum]]&gt;5,"Yes","No")</f>
        <v>No</v>
      </c>
    </row>
    <row r="4994" spans="1:18" hidden="1" x14ac:dyDescent="0.35">
      <c r="A4994">
        <v>927583253</v>
      </c>
      <c r="B4994" s="3">
        <v>43292</v>
      </c>
      <c r="C4994" s="3">
        <v>43310</v>
      </c>
      <c r="D4994" t="s">
        <v>93</v>
      </c>
      <c r="E4994" t="s">
        <v>29</v>
      </c>
      <c r="F4994" t="s">
        <v>33</v>
      </c>
      <c r="G4994" t="s">
        <v>18</v>
      </c>
      <c r="H4994" t="s">
        <v>26</v>
      </c>
      <c r="I4994" s="9">
        <v>1352</v>
      </c>
      <c r="J4994" s="9">
        <v>109.28</v>
      </c>
      <c r="K4994" s="9">
        <v>35.840000000000003</v>
      </c>
      <c r="L4994" s="9">
        <f>tbl_salesdata[[#This Row],[Units Sold]]*tbl_salesdata[[#This Row],[Unit Cost]]</f>
        <v>48455.680000000008</v>
      </c>
      <c r="M4994" s="9">
        <f>tbl_salesdata[[#This Row],[Units Sold]]*tbl_salesdata[[#This Row],[Unit Price]]</f>
        <v>147746.56</v>
      </c>
      <c r="N4994" s="9">
        <f>tbl_salesdata[[#This Row],[Total Sales]]-tbl_salesdata[[#This Row],[Total Cost]]</f>
        <v>99290.87999999999</v>
      </c>
      <c r="O4994">
        <f>tbl_salesdata[[#This Row],[Ship Date]]-tbl_salesdata[[#This Row],[Order Date]]</f>
        <v>18</v>
      </c>
      <c r="P4994">
        <f>WEEKDAY(tbl_salesdata[[#This Row],[Order Date]],2)</f>
        <v>3</v>
      </c>
      <c r="Q4994" t="str">
        <f>TEXT(tbl_salesdata[[#This Row],[Order Date]],"dddd")</f>
        <v>Wednesday</v>
      </c>
      <c r="R4994" t="str">
        <f>IF(tbl_salesdata[[#This Row],[Weekdaynum]]&gt;5,"Yes","No")</f>
        <v>No</v>
      </c>
    </row>
    <row r="4995" spans="1:18" x14ac:dyDescent="0.35">
      <c r="A4995">
        <v>310828816</v>
      </c>
      <c r="B4995" s="3">
        <v>42875</v>
      </c>
      <c r="C4995" s="3">
        <v>42890</v>
      </c>
      <c r="D4995" t="s">
        <v>83</v>
      </c>
      <c r="E4995" t="s">
        <v>38</v>
      </c>
      <c r="F4995" t="s">
        <v>68</v>
      </c>
      <c r="G4995" t="s">
        <v>14</v>
      </c>
      <c r="H4995" t="s">
        <v>34</v>
      </c>
      <c r="I4995" s="9">
        <v>9</v>
      </c>
      <c r="J4995" s="9">
        <v>154.06</v>
      </c>
      <c r="K4995" s="9">
        <v>90.93</v>
      </c>
      <c r="L4995" s="9">
        <f>tbl_salesdata[[#This Row],[Units Sold]]*tbl_salesdata[[#This Row],[Unit Cost]]</f>
        <v>818.37000000000012</v>
      </c>
      <c r="M4995" s="9">
        <f>tbl_salesdata[[#This Row],[Units Sold]]*tbl_salesdata[[#This Row],[Unit Price]]</f>
        <v>1386.54</v>
      </c>
      <c r="N4995" s="9">
        <f>tbl_salesdata[[#This Row],[Total Sales]]-tbl_salesdata[[#This Row],[Total Cost]]</f>
        <v>568.16999999999985</v>
      </c>
      <c r="O4995">
        <f>tbl_salesdata[[#This Row],[Ship Date]]-tbl_salesdata[[#This Row],[Order Date]]</f>
        <v>15</v>
      </c>
      <c r="P4995">
        <f>WEEKDAY(tbl_salesdata[[#This Row],[Order Date]],2)</f>
        <v>6</v>
      </c>
      <c r="Q4995" t="str">
        <f>TEXT(tbl_salesdata[[#This Row],[Order Date]],"dddd")</f>
        <v>Saturday</v>
      </c>
      <c r="R4995" t="str">
        <f>IF(tbl_salesdata[[#This Row],[Weekdaynum]]&gt;5,"Yes","No")</f>
        <v>Yes</v>
      </c>
    </row>
    <row r="4996" spans="1:18" hidden="1" x14ac:dyDescent="0.35">
      <c r="A4996">
        <v>374724614</v>
      </c>
      <c r="B4996" s="3">
        <v>43999</v>
      </c>
      <c r="C4996" s="3">
        <v>44005</v>
      </c>
      <c r="D4996" t="s">
        <v>153</v>
      </c>
      <c r="E4996" t="s">
        <v>38</v>
      </c>
      <c r="F4996" t="s">
        <v>42</v>
      </c>
      <c r="G4996" t="s">
        <v>18</v>
      </c>
      <c r="H4996" t="s">
        <v>15</v>
      </c>
      <c r="I4996" s="9">
        <v>8195</v>
      </c>
      <c r="J4996" s="9">
        <v>437.2</v>
      </c>
      <c r="K4996" s="9">
        <v>263.33</v>
      </c>
      <c r="L4996" s="9">
        <f>tbl_salesdata[[#This Row],[Units Sold]]*tbl_salesdata[[#This Row],[Unit Cost]]</f>
        <v>2157989.35</v>
      </c>
      <c r="M4996" s="9">
        <f>tbl_salesdata[[#This Row],[Units Sold]]*tbl_salesdata[[#This Row],[Unit Price]]</f>
        <v>3582854</v>
      </c>
      <c r="N4996" s="9">
        <f>tbl_salesdata[[#This Row],[Total Sales]]-tbl_salesdata[[#This Row],[Total Cost]]</f>
        <v>1424864.65</v>
      </c>
      <c r="O4996">
        <f>tbl_salesdata[[#This Row],[Ship Date]]-tbl_salesdata[[#This Row],[Order Date]]</f>
        <v>6</v>
      </c>
      <c r="P4996">
        <f>WEEKDAY(tbl_salesdata[[#This Row],[Order Date]],2)</f>
        <v>3</v>
      </c>
      <c r="Q4996" t="str">
        <f>TEXT(tbl_salesdata[[#This Row],[Order Date]],"dddd")</f>
        <v>Wednesday</v>
      </c>
      <c r="R4996" t="str">
        <f>IF(tbl_salesdata[[#This Row],[Weekdaynum]]&gt;5,"Yes","No")</f>
        <v>No</v>
      </c>
    </row>
    <row r="4997" spans="1:18" hidden="1" x14ac:dyDescent="0.35">
      <c r="A4997">
        <v>217984473</v>
      </c>
      <c r="B4997" s="3">
        <v>42097</v>
      </c>
      <c r="C4997" s="3">
        <v>42103</v>
      </c>
      <c r="D4997" t="s">
        <v>179</v>
      </c>
      <c r="E4997" t="s">
        <v>32</v>
      </c>
      <c r="F4997" t="s">
        <v>76</v>
      </c>
      <c r="G4997" t="s">
        <v>18</v>
      </c>
      <c r="H4997" t="s">
        <v>19</v>
      </c>
      <c r="I4997" s="9">
        <v>5305</v>
      </c>
      <c r="J4997" s="9">
        <v>668.27</v>
      </c>
      <c r="K4997" s="9">
        <v>502.54</v>
      </c>
      <c r="L4997" s="9">
        <f>tbl_salesdata[[#This Row],[Units Sold]]*tbl_salesdata[[#This Row],[Unit Cost]]</f>
        <v>2665974.7000000002</v>
      </c>
      <c r="M4997" s="9">
        <f>tbl_salesdata[[#This Row],[Units Sold]]*tbl_salesdata[[#This Row],[Unit Price]]</f>
        <v>3545172.35</v>
      </c>
      <c r="N4997" s="9">
        <f>tbl_salesdata[[#This Row],[Total Sales]]-tbl_salesdata[[#This Row],[Total Cost]]</f>
        <v>879197.64999999991</v>
      </c>
      <c r="O4997">
        <f>tbl_salesdata[[#This Row],[Ship Date]]-tbl_salesdata[[#This Row],[Order Date]]</f>
        <v>6</v>
      </c>
      <c r="P4997">
        <f>WEEKDAY(tbl_salesdata[[#This Row],[Order Date]],2)</f>
        <v>5</v>
      </c>
      <c r="Q4997" t="str">
        <f>TEXT(tbl_salesdata[[#This Row],[Order Date]],"dddd")</f>
        <v>Friday</v>
      </c>
      <c r="R4997" t="str">
        <f>IF(tbl_salesdata[[#This Row],[Weekdaynum]]&gt;5,"Yes","No")</f>
        <v>No</v>
      </c>
    </row>
    <row r="4998" spans="1:18" hidden="1" x14ac:dyDescent="0.35">
      <c r="A4998">
        <v>169748055</v>
      </c>
      <c r="B4998" s="3">
        <v>43329</v>
      </c>
      <c r="C4998" s="3">
        <v>43345</v>
      </c>
      <c r="D4998" t="s">
        <v>96</v>
      </c>
      <c r="E4998" t="s">
        <v>29</v>
      </c>
      <c r="F4998" t="s">
        <v>33</v>
      </c>
      <c r="G4998" t="s">
        <v>18</v>
      </c>
      <c r="H4998" t="s">
        <v>26</v>
      </c>
      <c r="I4998" s="9">
        <v>1077</v>
      </c>
      <c r="J4998" s="9">
        <v>109.28</v>
      </c>
      <c r="K4998" s="9">
        <v>35.840000000000003</v>
      </c>
      <c r="L4998" s="9">
        <f>tbl_salesdata[[#This Row],[Units Sold]]*tbl_salesdata[[#This Row],[Unit Cost]]</f>
        <v>38599.68</v>
      </c>
      <c r="M4998" s="9">
        <f>tbl_salesdata[[#This Row],[Units Sold]]*tbl_salesdata[[#This Row],[Unit Price]]</f>
        <v>117694.56</v>
      </c>
      <c r="N4998" s="9">
        <f>tbl_salesdata[[#This Row],[Total Sales]]-tbl_salesdata[[#This Row],[Total Cost]]</f>
        <v>79094.880000000005</v>
      </c>
      <c r="O4998">
        <f>tbl_salesdata[[#This Row],[Ship Date]]-tbl_salesdata[[#This Row],[Order Date]]</f>
        <v>16</v>
      </c>
      <c r="P4998">
        <f>WEEKDAY(tbl_salesdata[[#This Row],[Order Date]],2)</f>
        <v>5</v>
      </c>
      <c r="Q4998" t="str">
        <f>TEXT(tbl_salesdata[[#This Row],[Order Date]],"dddd")</f>
        <v>Friday</v>
      </c>
      <c r="R4998" t="str">
        <f>IF(tbl_salesdata[[#This Row],[Weekdaynum]]&gt;5,"Yes","No")</f>
        <v>No</v>
      </c>
    </row>
    <row r="4999" spans="1:18" hidden="1" x14ac:dyDescent="0.35">
      <c r="A4999">
        <v>226939189</v>
      </c>
      <c r="B4999" s="3">
        <v>42697</v>
      </c>
      <c r="C4999" s="3">
        <v>42718</v>
      </c>
      <c r="D4999" t="s">
        <v>101</v>
      </c>
      <c r="E4999" t="s">
        <v>24</v>
      </c>
      <c r="F4999" t="s">
        <v>13</v>
      </c>
      <c r="G4999" t="s">
        <v>18</v>
      </c>
      <c r="H4999" t="s">
        <v>34</v>
      </c>
      <c r="I4999" s="9">
        <v>5204</v>
      </c>
      <c r="J4999" s="9">
        <v>255.28</v>
      </c>
      <c r="K4999" s="9">
        <v>159.41999999999999</v>
      </c>
      <c r="L4999" s="9">
        <f>tbl_salesdata[[#This Row],[Units Sold]]*tbl_salesdata[[#This Row],[Unit Cost]]</f>
        <v>829621.67999999993</v>
      </c>
      <c r="M4999" s="9">
        <f>tbl_salesdata[[#This Row],[Units Sold]]*tbl_salesdata[[#This Row],[Unit Price]]</f>
        <v>1328477.1200000001</v>
      </c>
      <c r="N4999" s="9">
        <f>tbl_salesdata[[#This Row],[Total Sales]]-tbl_salesdata[[#This Row],[Total Cost]]</f>
        <v>498855.44000000018</v>
      </c>
      <c r="O4999">
        <f>tbl_salesdata[[#This Row],[Ship Date]]-tbl_salesdata[[#This Row],[Order Date]]</f>
        <v>21</v>
      </c>
      <c r="P4999">
        <f>WEEKDAY(tbl_salesdata[[#This Row],[Order Date]],2)</f>
        <v>3</v>
      </c>
      <c r="Q4999" t="str">
        <f>TEXT(tbl_salesdata[[#This Row],[Order Date]],"dddd")</f>
        <v>Wednesday</v>
      </c>
      <c r="R4999" t="str">
        <f>IF(tbl_salesdata[[#This Row],[Weekdaynum]]&gt;5,"Yes","No")</f>
        <v>No</v>
      </c>
    </row>
    <row r="5000" spans="1:18" hidden="1" x14ac:dyDescent="0.35">
      <c r="A5000">
        <v>906794202</v>
      </c>
      <c r="B5000" s="3">
        <v>43212</v>
      </c>
      <c r="C5000" s="3">
        <v>43215</v>
      </c>
      <c r="D5000" t="s">
        <v>77</v>
      </c>
      <c r="E5000" t="s">
        <v>21</v>
      </c>
      <c r="F5000" t="s">
        <v>33</v>
      </c>
      <c r="G5000" t="s">
        <v>14</v>
      </c>
      <c r="H5000" t="s">
        <v>26</v>
      </c>
      <c r="I5000" s="9">
        <v>9410</v>
      </c>
      <c r="J5000" s="9">
        <v>109.28</v>
      </c>
      <c r="K5000" s="9">
        <v>35.840000000000003</v>
      </c>
      <c r="L5000" s="9">
        <f>tbl_salesdata[[#This Row],[Units Sold]]*tbl_salesdata[[#This Row],[Unit Cost]]</f>
        <v>337254.40000000002</v>
      </c>
      <c r="M5000" s="9">
        <f>tbl_salesdata[[#This Row],[Units Sold]]*tbl_salesdata[[#This Row],[Unit Price]]</f>
        <v>1028324.8</v>
      </c>
      <c r="N5000" s="9">
        <f>tbl_salesdata[[#This Row],[Total Sales]]-tbl_salesdata[[#This Row],[Total Cost]]</f>
        <v>691070.4</v>
      </c>
      <c r="O5000">
        <f>tbl_salesdata[[#This Row],[Ship Date]]-tbl_salesdata[[#This Row],[Order Date]]</f>
        <v>3</v>
      </c>
      <c r="P5000">
        <f>WEEKDAY(tbl_salesdata[[#This Row],[Order Date]],2)</f>
        <v>7</v>
      </c>
      <c r="Q5000" t="str">
        <f>TEXT(tbl_salesdata[[#This Row],[Order Date]],"dddd")</f>
        <v>Sunday</v>
      </c>
      <c r="R5000" t="str">
        <f>IF(tbl_salesdata[[#This Row],[Weekdaynum]]&gt;5,"Yes","No")</f>
        <v>Yes</v>
      </c>
    </row>
    <row r="5001" spans="1:18" hidden="1" x14ac:dyDescent="0.35">
      <c r="A5001">
        <v>996861922</v>
      </c>
      <c r="B5001" s="3">
        <v>44385</v>
      </c>
      <c r="C5001" s="3">
        <v>44399</v>
      </c>
      <c r="D5001" t="s">
        <v>133</v>
      </c>
      <c r="E5001" t="s">
        <v>38</v>
      </c>
      <c r="F5001" t="s">
        <v>68</v>
      </c>
      <c r="G5001" t="s">
        <v>14</v>
      </c>
      <c r="H5001" t="s">
        <v>26</v>
      </c>
      <c r="I5001" s="9">
        <v>2450</v>
      </c>
      <c r="J5001" s="9">
        <v>154.06</v>
      </c>
      <c r="K5001" s="9">
        <v>90.93</v>
      </c>
      <c r="L5001" s="9">
        <f>tbl_salesdata[[#This Row],[Units Sold]]*tbl_salesdata[[#This Row],[Unit Cost]]</f>
        <v>222778.50000000003</v>
      </c>
      <c r="M5001" s="9">
        <f>tbl_salesdata[[#This Row],[Units Sold]]*tbl_salesdata[[#This Row],[Unit Price]]</f>
        <v>377447</v>
      </c>
      <c r="N5001" s="9">
        <f>tbl_salesdata[[#This Row],[Total Sales]]-tbl_salesdata[[#This Row],[Total Cost]]</f>
        <v>154668.49999999997</v>
      </c>
      <c r="O5001">
        <f>tbl_salesdata[[#This Row],[Ship Date]]-tbl_salesdata[[#This Row],[Order Date]]</f>
        <v>14</v>
      </c>
      <c r="P5001">
        <f>WEEKDAY(tbl_salesdata[[#This Row],[Order Date]],2)</f>
        <v>4</v>
      </c>
      <c r="Q5001" t="str">
        <f>TEXT(tbl_salesdata[[#This Row],[Order Date]],"dddd")</f>
        <v>Thursday</v>
      </c>
      <c r="R5001" t="str">
        <f>IF(tbl_salesdata[[#This Row],[Weekdaynum]]&gt;5,"Yes","No")</f>
        <v>No</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7EB65-4C9B-4028-A1DC-3A39B8E17EFB}">
  <sheetPr>
    <tabColor theme="5" tint="-0.249977111117893"/>
  </sheetPr>
  <dimension ref="B1:U20"/>
  <sheetViews>
    <sheetView topLeftCell="J6" workbookViewId="0">
      <selection activeCell="C20" sqref="C20"/>
    </sheetView>
  </sheetViews>
  <sheetFormatPr defaultRowHeight="14.5" x14ac:dyDescent="0.35"/>
  <cols>
    <col min="2" max="2" width="41" bestFit="1" customWidth="1"/>
    <col min="3" max="3" width="41" customWidth="1"/>
    <col min="4" max="4" width="14.81640625" bestFit="1" customWidth="1"/>
    <col min="5" max="5" width="14.81640625" customWidth="1"/>
    <col min="6" max="6" width="9.54296875" customWidth="1"/>
    <col min="7" max="7" width="17.1796875" bestFit="1" customWidth="1"/>
    <col min="8" max="8" width="17.453125" bestFit="1" customWidth="1"/>
    <col min="10" max="10" width="29.453125" bestFit="1" customWidth="1"/>
    <col min="11" max="11" width="15.81640625" bestFit="1" customWidth="1"/>
    <col min="13" max="13" width="15.6328125" bestFit="1" customWidth="1"/>
    <col min="17" max="17" width="38.90625" bestFit="1" customWidth="1"/>
    <col min="18" max="18" width="14.81640625" bestFit="1" customWidth="1"/>
    <col min="20" max="20" width="18.7265625" bestFit="1" customWidth="1"/>
    <col min="21" max="21" width="17.453125" bestFit="1" customWidth="1"/>
    <col min="22" max="22" width="14.81640625" bestFit="1" customWidth="1"/>
  </cols>
  <sheetData>
    <row r="1" spans="2:21" x14ac:dyDescent="0.35">
      <c r="Q1" s="17" t="s">
        <v>240</v>
      </c>
      <c r="R1" s="17" t="s">
        <v>241</v>
      </c>
      <c r="T1" t="s">
        <v>247</v>
      </c>
      <c r="U1" s="9">
        <f>SUM(tbl_salesdata[Total Sales])</f>
        <v>6623160835.4600096</v>
      </c>
    </row>
    <row r="2" spans="2:21" ht="15.5" x14ac:dyDescent="0.35">
      <c r="B2" s="10" t="s">
        <v>228</v>
      </c>
      <c r="C2" s="19" t="s">
        <v>5</v>
      </c>
      <c r="D2" s="19" t="s">
        <v>222</v>
      </c>
      <c r="G2" s="12" t="s">
        <v>5</v>
      </c>
      <c r="H2" s="12" t="s">
        <v>223</v>
      </c>
      <c r="J2" s="14" t="s">
        <v>4</v>
      </c>
      <c r="K2" s="14" t="s">
        <v>223</v>
      </c>
      <c r="M2" s="16" t="s">
        <v>237</v>
      </c>
      <c r="Q2" t="str" cm="1">
        <f t="array" ref="Q2:Q8">_xlfn.UNIQUE(tbl_salesdata[Weekday Name],0,0)</f>
        <v>Friday</v>
      </c>
      <c r="R2" s="15">
        <f>SUMIF(tbl_salesdata[Weekday Name],Q2,tbl_salesdata[Total Sales])</f>
        <v>975678249.99000025</v>
      </c>
    </row>
    <row r="3" spans="2:21" x14ac:dyDescent="0.35">
      <c r="C3" t="str" cm="1">
        <f t="array" ref="C3:C14">_xlfn.UNIQUE(tbl_salesdata[Item Type],0,0)</f>
        <v>Baby Food</v>
      </c>
      <c r="D3" s="13">
        <f>SUMIF(tbl_salesdata[Item Type],C3,tbl_salesdata[Total Sales])</f>
        <v>579755941.51999998</v>
      </c>
      <c r="E3" s="20"/>
      <c r="G3" t="str" cm="1">
        <f t="array" ref="G3:G14">_xlfn.UNIQUE(tbl_salesdata[Item Type],0,0)</f>
        <v>Baby Food</v>
      </c>
      <c r="H3" s="13">
        <f>SUMIF(tbl_salesdata[Item Type],G3,tbl_salesdata[Total Profit])</f>
        <v>217703715.73999986</v>
      </c>
      <c r="J3" t="str" cm="1">
        <f t="array" ref="J3:J9">_xlfn.UNIQUE(tbl_salesdata[Region],0,0)</f>
        <v>Central America and the Caribbean</v>
      </c>
      <c r="K3" s="13">
        <f>SUMIF(tbl_salesdata[Region],J3,tbl_salesdata[Total Profit])</f>
        <v>204611979.72000015</v>
      </c>
      <c r="M3">
        <f>COUNTIF(tbl_salesdata[Order Priority],"Cancelled")</f>
        <v>1174</v>
      </c>
      <c r="Q3" t="str">
        <v>Tuesday</v>
      </c>
      <c r="R3" s="15">
        <f>SUMIF(tbl_salesdata[Weekday Name],Q3,tbl_salesdata[Total Sales])</f>
        <v>894252161.75000012</v>
      </c>
    </row>
    <row r="4" spans="2:21" x14ac:dyDescent="0.35">
      <c r="B4" s="11" t="s">
        <v>229</v>
      </c>
      <c r="C4" s="18" t="str">
        <v>Snacks</v>
      </c>
      <c r="D4" s="13">
        <f>SUMIF(tbl_salesdata[Item Type],C4,tbl_salesdata[Total Sales])</f>
        <v>292034305.5</v>
      </c>
      <c r="E4" s="20"/>
      <c r="G4" t="str">
        <v>Snacks</v>
      </c>
      <c r="H4" s="13">
        <f>SUMIF(tbl_salesdata[Item Type],G4,tbl_salesdata[Total Profit])</f>
        <v>105536581.5000001</v>
      </c>
      <c r="J4" t="str">
        <v>Europe</v>
      </c>
      <c r="K4" s="13">
        <f>SUMIF(tbl_salesdata[Region],J4,tbl_salesdata[Total Profit])</f>
        <v>501676048.32000005</v>
      </c>
      <c r="Q4" t="str">
        <v>Sunday</v>
      </c>
      <c r="R4" s="15">
        <f>SUMIF(tbl_salesdata[Weekday Name],Q4,tbl_salesdata[Total Sales])</f>
        <v>938387189.26999927</v>
      </c>
      <c r="T4" t="s">
        <v>223</v>
      </c>
      <c r="U4" s="9">
        <f>SUM(tbl_salesdata[Total Profit])</f>
        <v>1961017040.2700002</v>
      </c>
    </row>
    <row r="5" spans="2:21" x14ac:dyDescent="0.35">
      <c r="C5" t="str">
        <v>Beverages</v>
      </c>
      <c r="D5" s="13">
        <f>SUMIF(tbl_salesdata[Item Type],C5,tbl_salesdata[Total Sales])</f>
        <v>104777619.04999997</v>
      </c>
      <c r="E5" s="20"/>
      <c r="G5" t="str">
        <v>Beverages</v>
      </c>
      <c r="H5" s="13">
        <f>SUMIF(tbl_salesdata[Item Type],G5,tbl_salesdata[Total Profit])</f>
        <v>34579926.540000021</v>
      </c>
      <c r="J5" t="str">
        <v>Asia</v>
      </c>
      <c r="K5" s="13">
        <f>SUMIF(tbl_salesdata[Region],J5,tbl_salesdata[Total Profit])</f>
        <v>278237661.69000006</v>
      </c>
      <c r="Q5" t="str">
        <v>Monday</v>
      </c>
      <c r="R5" s="15">
        <f>SUMIF(tbl_salesdata[Weekday Name],Q5,tbl_salesdata[Total Sales])</f>
        <v>941010290.27000117</v>
      </c>
    </row>
    <row r="6" spans="2:21" x14ac:dyDescent="0.35">
      <c r="B6" t="s">
        <v>230</v>
      </c>
      <c r="C6" t="str">
        <v>Cereal</v>
      </c>
      <c r="D6" s="13">
        <f>SUMIF(tbl_salesdata[Item Type],C6,tbl_salesdata[Total Sales])</f>
        <v>399740924.00000006</v>
      </c>
      <c r="E6" s="20"/>
      <c r="G6" t="str">
        <v>Cereal</v>
      </c>
      <c r="H6" s="13">
        <f>SUMIF(tbl_salesdata[Item Type],G6,tbl_salesdata[Total Profit])</f>
        <v>172158718.79999998</v>
      </c>
      <c r="J6" t="str">
        <v>Middle East and North Africa</v>
      </c>
      <c r="K6" s="13">
        <f>SUMIF(tbl_salesdata[Region],J6,tbl_salesdata[Total Profit])</f>
        <v>231380300.52999991</v>
      </c>
      <c r="M6" s="16" t="s">
        <v>238</v>
      </c>
      <c r="N6" s="16" t="s">
        <v>239</v>
      </c>
      <c r="Q6" t="str">
        <v>Saturday</v>
      </c>
      <c r="R6" s="15">
        <f>SUMIF(tbl_salesdata[Weekday Name],Q6,tbl_salesdata[Total Sales])</f>
        <v>1049579769.7200004</v>
      </c>
    </row>
    <row r="7" spans="2:21" x14ac:dyDescent="0.35">
      <c r="B7" t="s">
        <v>231</v>
      </c>
      <c r="C7" t="str">
        <v>Personal Care</v>
      </c>
      <c r="D7" s="13">
        <f>SUMIF(tbl_salesdata[Item Type],C7,tbl_salesdata[Total Sales])</f>
        <v>174484968.3499999</v>
      </c>
      <c r="E7" s="20"/>
      <c r="G7" t="str">
        <v>Personal Care</v>
      </c>
      <c r="H7" s="13">
        <f>SUMIF(tbl_salesdata[Item Type],G7,tbl_salesdata[Total Profit])</f>
        <v>53500468.699999943</v>
      </c>
      <c r="J7" t="str">
        <v>Australia and Oceania</v>
      </c>
      <c r="K7" s="13">
        <f>SUMIF(tbl_salesdata[Region],J7,tbl_salesdata[Total Profit])</f>
        <v>174934572.93999985</v>
      </c>
      <c r="M7" t="str" cm="1">
        <f t="array" ref="M7:M8">_xlfn.UNIQUE(tbl_salesdata[Sales Channel],0,0)</f>
        <v>Online</v>
      </c>
      <c r="N7">
        <f>COUNTIF(tbl_salesdata[Sales Channel],M7)</f>
        <v>2496</v>
      </c>
      <c r="Q7" t="str">
        <v>Wednesday</v>
      </c>
      <c r="R7" s="15">
        <f>SUMIF(tbl_salesdata[Weekday Name],Q7,tbl_salesdata[Total Sales])</f>
        <v>930364012.77999997</v>
      </c>
      <c r="T7" t="s">
        <v>248</v>
      </c>
      <c r="U7">
        <f>COUNT(_xlfn.UNIQUE(tbl_salesdata[Order ID],0,0))</f>
        <v>5000</v>
      </c>
    </row>
    <row r="8" spans="2:21" x14ac:dyDescent="0.35">
      <c r="B8" t="s">
        <v>232</v>
      </c>
      <c r="C8" t="str">
        <v>Clothes</v>
      </c>
      <c r="D8" s="13">
        <f>SUMIF(tbl_salesdata[Item Type],C8,tbl_salesdata[Total Sales])</f>
        <v>216750869.60000008</v>
      </c>
      <c r="E8" s="20"/>
      <c r="G8" t="str">
        <v>Clothes</v>
      </c>
      <c r="H8" s="13">
        <f>SUMIF(tbl_salesdata[Item Type],G8,tbl_salesdata[Total Profit])</f>
        <v>145664200.79999998</v>
      </c>
      <c r="J8" t="str">
        <v>Sub-Saharan Africa</v>
      </c>
      <c r="K8" s="13">
        <f>SUMIF(tbl_salesdata[Region],J8,tbl_salesdata[Total Profit])</f>
        <v>528936079.09999961</v>
      </c>
      <c r="M8" t="str">
        <v>Offline</v>
      </c>
      <c r="N8">
        <f>COUNTIF(tbl_salesdata[Sales Channel],M8)</f>
        <v>2504</v>
      </c>
      <c r="Q8" t="str">
        <v>Thursday</v>
      </c>
      <c r="R8" s="15">
        <f>SUMIF(tbl_salesdata[Weekday Name],Q8,tbl_salesdata[Total Sales])</f>
        <v>893889161.67999923</v>
      </c>
    </row>
    <row r="9" spans="2:21" x14ac:dyDescent="0.35">
      <c r="B9" t="s">
        <v>233</v>
      </c>
      <c r="C9" t="str">
        <v>Office Supplies</v>
      </c>
      <c r="D9" s="13">
        <f>SUMIF(tbl_salesdata[Item Type],C9,tbl_salesdata[Total Sales])</f>
        <v>1372508429.8800004</v>
      </c>
      <c r="E9" s="20"/>
      <c r="G9" t="str">
        <v>Office Supplies</v>
      </c>
      <c r="H9" s="13">
        <f>SUMIF(tbl_salesdata[Item Type],G9,tbl_salesdata[Total Profit])</f>
        <v>266088035</v>
      </c>
      <c r="J9" t="str">
        <v>North America</v>
      </c>
      <c r="K9" s="13">
        <f>SUMIF(tbl_salesdata[Region],J9,tbl_salesdata[Total Profit])</f>
        <v>41240397.970000006</v>
      </c>
    </row>
    <row r="10" spans="2:21" x14ac:dyDescent="0.35">
      <c r="B10" t="s">
        <v>234</v>
      </c>
      <c r="C10" t="str">
        <v>Cosmetics</v>
      </c>
      <c r="D10" s="13">
        <f>SUMIF(tbl_salesdata[Item Type],C10,tbl_salesdata[Total Sales])</f>
        <v>936442614.80000019</v>
      </c>
      <c r="E10" s="20"/>
      <c r="G10" t="str">
        <v>Cosmetics</v>
      </c>
      <c r="H10" s="13">
        <f>SUMIF(tbl_salesdata[Item Type],G10,tbl_salesdata[Total Profit])</f>
        <v>372413717.83000004</v>
      </c>
      <c r="T10" t="s">
        <v>249</v>
      </c>
      <c r="U10">
        <f>COUNTA(_xlfn.UNIQUE(tbl_salesdata[Item Type],0,0))</f>
        <v>12</v>
      </c>
    </row>
    <row r="11" spans="2:21" x14ac:dyDescent="0.35">
      <c r="B11" t="s">
        <v>243</v>
      </c>
      <c r="C11" t="str">
        <v>Meat</v>
      </c>
      <c r="D11" s="13">
        <f>SUMIF(tbl_salesdata[Item Type],C11,tbl_salesdata[Total Sales])</f>
        <v>802096002.32999945</v>
      </c>
      <c r="E11" s="20"/>
      <c r="G11" t="str">
        <v>Meat</v>
      </c>
      <c r="H11" s="13">
        <f>SUMIF(tbl_salesdata[Item Type],G11,tbl_salesdata[Total Profit])</f>
        <v>108748468.40000001</v>
      </c>
    </row>
    <row r="12" spans="2:21" x14ac:dyDescent="0.35">
      <c r="C12" t="str">
        <v>Fruits</v>
      </c>
      <c r="D12" s="13">
        <f>SUMIF(tbl_salesdata[Item Type],C12,tbl_salesdata[Total Sales])</f>
        <v>21842304.390000012</v>
      </c>
      <c r="E12" s="20"/>
      <c r="G12" t="str">
        <v>Fruits</v>
      </c>
      <c r="H12" s="13">
        <f>SUMIF(tbl_salesdata[Item Type],G12,tbl_salesdata[Total Profit])</f>
        <v>5642010.0299999919</v>
      </c>
    </row>
    <row r="13" spans="2:21" x14ac:dyDescent="0.35">
      <c r="B13" t="s">
        <v>235</v>
      </c>
      <c r="C13" t="str">
        <v>Household</v>
      </c>
      <c r="D13" s="13">
        <f>SUMIF(tbl_salesdata[Item Type],C13,tbl_salesdata[Total Sales])</f>
        <v>1402857778.26</v>
      </c>
      <c r="E13" s="20"/>
      <c r="G13" t="str">
        <v>Household</v>
      </c>
      <c r="H13" s="13">
        <f>SUMIF(tbl_salesdata[Item Type],G13,tbl_salesdata[Total Profit])</f>
        <v>347906713.74000031</v>
      </c>
    </row>
    <row r="14" spans="2:21" x14ac:dyDescent="0.35">
      <c r="C14" t="str">
        <v>Vegetables</v>
      </c>
      <c r="D14" s="13">
        <f>SUMIF(tbl_salesdata[Item Type],C14,tbl_salesdata[Total Sales])</f>
        <v>319869077.77999979</v>
      </c>
      <c r="E14" s="20"/>
      <c r="G14" t="str">
        <v>Vegetables</v>
      </c>
      <c r="H14" s="13">
        <f>SUMIF(tbl_salesdata[Item Type],G14,tbl_salesdata[Total Profit])</f>
        <v>131074483.18999991</v>
      </c>
    </row>
    <row r="19" spans="3:20" x14ac:dyDescent="0.35">
      <c r="C19" s="19" t="s">
        <v>236</v>
      </c>
      <c r="D19" s="15">
        <f>MAX(D3:D14)</f>
        <v>1402857778.26</v>
      </c>
      <c r="G19" s="12" t="s">
        <v>236</v>
      </c>
      <c r="H19" s="13">
        <f>MAX(H3:H14)</f>
        <v>372413717.83000004</v>
      </c>
      <c r="J19" s="14" t="s">
        <v>236</v>
      </c>
      <c r="K19" s="15">
        <f>MAX(K3:K9)</f>
        <v>528936079.09999961</v>
      </c>
      <c r="M19" s="16" t="s">
        <v>236</v>
      </c>
      <c r="N19">
        <f>MAX(N7:N8)</f>
        <v>2504</v>
      </c>
      <c r="Q19" s="17" t="s">
        <v>236</v>
      </c>
      <c r="R19" s="15">
        <f>MAX(R2:R8)</f>
        <v>1049579769.7200004</v>
      </c>
      <c r="T19" t="s">
        <v>235</v>
      </c>
    </row>
    <row r="20" spans="3:20" x14ac:dyDescent="0.35">
      <c r="C20" s="19" t="s">
        <v>242</v>
      </c>
      <c r="D20" t="str" cm="1">
        <f t="array" ref="D20">_xlfn.XLOOKUP(D19,D3:D14,_xlfn.ANCHORARRAY(C3))</f>
        <v>Household</v>
      </c>
      <c r="G20" s="12" t="s">
        <v>230</v>
      </c>
      <c r="H20" t="str" cm="1">
        <f t="array" ref="H20">_xlfn.XLOOKUP(H19,H3:H14,_xlfn.ANCHORARRAY(G3))</f>
        <v>Cosmetics</v>
      </c>
      <c r="J20" s="14" t="s">
        <v>231</v>
      </c>
      <c r="K20" t="str">
        <f>INDEX(_xlfn.ANCHORARRAY(J3),MATCH(K19,K3:K9,0))</f>
        <v>Sub-Saharan Africa</v>
      </c>
      <c r="M20" s="16" t="s">
        <v>233</v>
      </c>
      <c r="N20" t="str" cm="1">
        <f t="array" ref="N20">_xlfn.XLOOKUP(N19,N7:N8,_xlfn.ANCHORARRAY(M7))</f>
        <v>Offline</v>
      </c>
      <c r="Q20" s="17" t="s">
        <v>234</v>
      </c>
      <c r="R20" t="str">
        <f>INDEX(_xlfn.ANCHORARRAY(Q2),MATCH(R19,R2:R8,0))</f>
        <v>Saturday</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8EC4D8-034D-4E82-91EF-1B05214DAFCE}">
  <sheetPr>
    <tabColor rgb="FF7030A0"/>
  </sheetPr>
  <dimension ref="AK12"/>
  <sheetViews>
    <sheetView showGridLines="0" tabSelected="1" zoomScale="34" zoomScaleNormal="34" workbookViewId="0">
      <selection activeCell="BA21" sqref="BA21"/>
    </sheetView>
  </sheetViews>
  <sheetFormatPr defaultRowHeight="14.5" x14ac:dyDescent="0.35"/>
  <cols>
    <col min="1" max="6" width="8.7265625" style="21"/>
    <col min="7" max="7" width="8.7265625" style="21" customWidth="1"/>
    <col min="8" max="16384" width="8.7265625" style="21"/>
  </cols>
  <sheetData>
    <row r="12" spans="37:37" x14ac:dyDescent="0.35">
      <c r="AK12" s="21" t="s">
        <v>235</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Salesdata Source</vt:lpstr>
      <vt:lpstr>pvt_map_chart</vt:lpstr>
      <vt:lpstr>pvt_sales_by_delivery_days</vt:lpstr>
      <vt:lpstr>pvt_TOP_5_ITEM_BY_SALES</vt:lpstr>
      <vt:lpstr>pvt_sales_by_day_of_week</vt:lpstr>
      <vt:lpstr>pvt_Total_Sales_by_Region</vt:lpstr>
      <vt:lpstr>Salesdata Cleaned</vt:lpstr>
      <vt:lpstr>Calculations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USER;Itachomi Gina Ufuomaefe</dc:creator>
  <cp:lastModifiedBy>USER</cp:lastModifiedBy>
  <cp:lastPrinted>2026-06-30T21:41:38Z</cp:lastPrinted>
  <dcterms:created xsi:type="dcterms:W3CDTF">2026-06-29T10:35:40Z</dcterms:created>
  <dcterms:modified xsi:type="dcterms:W3CDTF">2026-07-02T22:09:02Z</dcterms:modified>
</cp:coreProperties>
</file>